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iceholdings-my.sharepoint.com/personal/kjelinek1_cpex_com/Documents/Desktop/Updated Templates/"/>
    </mc:Choice>
  </mc:AlternateContent>
  <xr:revisionPtr revIDLastSave="0" documentId="8_{9D3D208C-EC57-450B-972E-BABF39019B8D}" xr6:coauthVersionLast="47" xr6:coauthVersionMax="47" xr10:uidLastSave="{00000000-0000-0000-0000-000000000000}"/>
  <bookViews>
    <workbookView xWindow="-110" yWindow="-110" windowWidth="19420" windowHeight="10560" firstSheet="2" activeTab="3" xr2:uid="{1D02D45B-A954-40D3-9480-05E8F4EE307F}"/>
  </bookViews>
  <sheets>
    <sheet name="Master" sheetId="1" state="hidden" r:id="rId1"/>
    <sheet name="USA Controls" sheetId="3" state="hidden" r:id="rId2"/>
    <sheet name="Cover" sheetId="13" r:id="rId3"/>
    <sheet name="Accuracy Full Summary" sheetId="26" r:id="rId4"/>
    <sheet name="Accuracy Calc" sheetId="25" r:id="rId5"/>
    <sheet name="Raw Weather Data" sheetId="21" r:id="rId6"/>
  </sheets>
  <definedNames>
    <definedName name="_xlnm._FilterDatabase" localSheetId="0" hidden="1">Master!$A$1:$N$874</definedName>
    <definedName name="_xlnm._FilterDatabase" localSheetId="1" hidden="1">'USA Controls'!$A$1:$L$582</definedName>
    <definedName name="AlabamaLocation">'USA Controls'!$T$2:$T$11</definedName>
    <definedName name="AlaskaLocation">'USA Controls'!$W$2:$W$6</definedName>
    <definedName name="AlbertaLocation">Master!$BB$2:$BB$9</definedName>
    <definedName name="AllCanadaLocationsLocation">Master!$CF$2:$CF$77</definedName>
    <definedName name="ArizonaLocation">'USA Controls'!$Z$2:$Z$14</definedName>
    <definedName name="ArkansasLocation">'USA Controls'!$AC$2:$AC$6</definedName>
    <definedName name="BritishColumbiaLocation">Master!$BE$2:$BE$14</definedName>
    <definedName name="CaliforniaLocation">'USA Controls'!$AF$2:$AF$74</definedName>
    <definedName name="CanadaLocation">Master!$AC$2:$AC$12</definedName>
    <definedName name="CanadianProvinceLocation">Master!$BH$2:$BH$5</definedName>
    <definedName name="CapeBretonIslandLocation">Master!$BK$2:$BK$4</definedName>
    <definedName name="CENSUSLocation">'USA Controls'!$AI$2:$AI$10</definedName>
    <definedName name="ColoradoLocation">'USA Controls'!$AL$2:$AL$22</definedName>
    <definedName name="ConnecticutLocation">'USA Controls'!$AO$2:$AO$9</definedName>
    <definedName name="CountryDD">Master!$R$1:$R$10</definedName>
    <definedName name="DelawareLocation">'USA Controls'!$AR$2:$AR$3</definedName>
    <definedName name="DistrictColumbiaLocation">'USA Controls'!$AU$2</definedName>
    <definedName name="EIAStorageLocation">'USA Controls'!$AX$2:$AX$6</definedName>
    <definedName name="EIAStorageSubLocation">'USA Controls'!$BA$18:$BA$28</definedName>
    <definedName name="FloridaLocation">'USA Controls'!$BD$2:$BD$40</definedName>
    <definedName name="FranceLocation">Master!$AG$2:$AG$51</definedName>
    <definedName name="FranceStLocation">Master!$R$4</definedName>
    <definedName name="GasWeightedCONUSLocation">'USA Controls'!$BG$2</definedName>
    <definedName name="GeorgiaLocation">'USA Controls'!$BJ$2:$BJ$14</definedName>
    <definedName name="GermanyLocation">Master!$AJ$2:$AJ$51</definedName>
    <definedName name="GermanyStLocation">Master!$R$5</definedName>
    <definedName name="GibraltarLocation">Master!$AM$2</definedName>
    <definedName name="GibraltarStLocation">Master!$R$6</definedName>
    <definedName name="GWCAlabama">'USA Controls'!$T$18:$T$21</definedName>
    <definedName name="GWCAlaska">'USA Controls'!$W$19</definedName>
    <definedName name="GWCAlberta">Master!$BB$32</definedName>
    <definedName name="GWCAllCanadaLocations">Master!$CF$81</definedName>
    <definedName name="GWCArizona">'USA Controls'!$Z$18:$Z$20</definedName>
    <definedName name="GWCArkansas">'USA Controls'!$AC$18:$AC$19</definedName>
    <definedName name="GWCBritishColumbia">Master!$BE$32</definedName>
    <definedName name="GWCCalifornia">'USA Controls'!$AF$78:$AF$87</definedName>
    <definedName name="GWCCanadaALL">Master!$CF$81</definedName>
    <definedName name="GWCCanadianProvince">Master!$BG$32</definedName>
    <definedName name="GWCCapeBretonIsland">Master!$BK$32</definedName>
    <definedName name="GWCCENSUS">'USA Controls'!$AI$15:$AI$23</definedName>
    <definedName name="GWCColorado">'USA Controls'!$AL$26:$AL$28</definedName>
    <definedName name="GWCConnecticut">'USA Controls'!$AO$13:$AO$15</definedName>
    <definedName name="GWCDelaware">'USA Controls'!$AR$6:$AR$7</definedName>
    <definedName name="GWCDistrictofColumbia">'USA Controls'!$AU$5:$AU$6</definedName>
    <definedName name="GWCEIAStorage">'USA Controls'!$AX$18:$AX$23</definedName>
    <definedName name="GWCEIAStorageSub">'USA Controls'!$BA$18:$BA$29</definedName>
    <definedName name="GWCFlorida">'USA Controls'!$BD$45:$BD$50</definedName>
    <definedName name="GWCFrance">Master!$AG$56</definedName>
    <definedName name="GWCGasWeightedCONUS">'USA Controls'!$BG$18</definedName>
    <definedName name="GWCGeorgia">'USA Controls'!$BJ$21:$BJ$24</definedName>
    <definedName name="GWCGermany">Master!$AJ$56</definedName>
    <definedName name="GWCGibraltar">Master!$AM$56</definedName>
    <definedName name="GWCHawaii">'USA Controls'!$BM$22</definedName>
    <definedName name="GWCIdaho">'USA Controls'!$BP$21:$BP$22</definedName>
    <definedName name="GWCIllinois">'USA Controls'!$BS$21:$BS$24</definedName>
    <definedName name="GWCIndiana">'USA Controls'!$BV$21:$BV$23</definedName>
    <definedName name="GWCIowa">'USA Controls'!$BY$22+'USA Controls'!$BY$21:$BY$22</definedName>
    <definedName name="GWCKansas">'USA Controls'!$CB$21:$CB$22</definedName>
    <definedName name="GWCKentucky">'USA Controls'!$CE$21:$CE$23</definedName>
    <definedName name="GWCLouisiana">'USA Controls'!$CH$21:$CH$23</definedName>
    <definedName name="GWCMaine">'USA Controls'!$CK$21:$CK$22</definedName>
    <definedName name="GWCManitoba">Master!$BN$32</definedName>
    <definedName name="GWCMaryland">'USA Controls'!$CN$22:$CN$23</definedName>
    <definedName name="GWCMassachusetts">'USA Controls'!$CQ$22:$CQ$24</definedName>
    <definedName name="GWCMexico">Master!$AP$56</definedName>
    <definedName name="GWCMichigan">'USA Controls'!$CT$22:$CT$26</definedName>
    <definedName name="GWCMinnesota">'USA Controls'!$CW$22:$CW$23</definedName>
    <definedName name="GWCMississippi">'USA Controls'!$CZ$22:$CZ$23</definedName>
    <definedName name="GWCMissouri">'USA Controls'!$DC$14:$DC$16</definedName>
    <definedName name="GWCMontana">'USA Controls'!$DF$14:$DF$15</definedName>
    <definedName name="GWCNebraska">'USA Controls'!$DI$14:$DI$16</definedName>
    <definedName name="GWCNERC">'USA Controls'!$DL$19:$DL$32</definedName>
    <definedName name="GWCNetherlands">Master!$AS$56</definedName>
    <definedName name="GWCNevada">'USA Controls'!$DO$14:$DO$16</definedName>
    <definedName name="GWCNewBrunswick">Master!$BQ$32</definedName>
    <definedName name="GWCNewHampshire">'USA Controls'!$DR$14:$DR$15</definedName>
    <definedName name="GWCNewJersey">'USA Controls'!$DU$14:$DU$16</definedName>
    <definedName name="GWCNewMexico">'USA Controls'!$DX$14:$DX$15</definedName>
    <definedName name="GWCNewYork">'USA Controls'!$EA$14:$EA$17</definedName>
    <definedName name="GWCNorthCarolina">'USA Controls'!$ED$16:$ED$18</definedName>
    <definedName name="GWCNorthDakota">'USA Controls'!$EG$16:$EG$17</definedName>
    <definedName name="GWCNovaScotia">Master!$BT$32</definedName>
    <definedName name="GWCOhio">'USA Controls'!$EJ$29:$EJ$34</definedName>
    <definedName name="GWCOklahoma">'USA Controls'!$EM$16:$EM$18</definedName>
    <definedName name="GWCOntario">Master!$BW$32</definedName>
    <definedName name="GWCOregon">'USA Controls'!$EP$13:$EP$15</definedName>
    <definedName name="GWCQuébec">Master!$BZ$32</definedName>
    <definedName name="GWCSaskatchewan">Master!$CC$31</definedName>
    <definedName name="GWCSouthDakota">'USA Controls'!$FB$13:$FB$14</definedName>
    <definedName name="GWCSpain">Master!$AV$56</definedName>
    <definedName name="GWCTennessee">'USA Controls'!$FE$17:$FE$20</definedName>
    <definedName name="GWCTexas">'USA Controls'!$FH$70:$FH$75</definedName>
    <definedName name="GWCUnitedKingdom">Master!$AY$71</definedName>
    <definedName name="GWCUtah">'USA Controls'!$FK$8:$FK$9</definedName>
    <definedName name="GWCVermont">'USA Controls'!$FN$8:$FN$9</definedName>
    <definedName name="GWCVirginia">'USA Controls'!$FQ$24:$FQ$26</definedName>
    <definedName name="GWCWashington">'USA Controls'!$FT$24:$FT$25</definedName>
    <definedName name="GWCWashingtonDC">'USA Controls'!$FW$25</definedName>
    <definedName name="GWCWestVirginia">'USA Controls'!$FZ$24:$FZ$25</definedName>
    <definedName name="GWCWisconsin">'USA Controls'!$GC$24:$GC$25</definedName>
    <definedName name="GWCWyoming">'USA Controls'!$GF$24:$GF$25</definedName>
    <definedName name="HawaiiLocation">'USA Controls'!$BM$2:$BM$5</definedName>
    <definedName name="ICAOCode" localSheetId="4">'Accuracy Calc'!$E$10</definedName>
    <definedName name="ICAOCode" localSheetId="5">'Raw Weather Data'!$C$10</definedName>
    <definedName name="ICAOCode">#REF!</definedName>
    <definedName name="IdahoLocation">'USA Controls'!$BP$2:$BP$4</definedName>
    <definedName name="IllinoisLocation">'USA Controls'!$BS$2:$BS$9</definedName>
    <definedName name="IndianaLocation">'USA Controls'!$BV$2:$BV$10</definedName>
    <definedName name="IowaLocation">'USA Controls'!$BY$2:$BY$8</definedName>
    <definedName name="KansasLocation">'USA Controls'!$CB$2:$CB$9</definedName>
    <definedName name="KentuckyLocation">'USA Controls'!$CE$2:$CE$7</definedName>
    <definedName name="LouisianaLocation">'USA Controls'!$CH$2:$CH$12</definedName>
    <definedName name="MaineLocation">'USA Controls'!$CK$2:$CK$3</definedName>
    <definedName name="MarylandLocation">'USA Controls'!$CN$2:$CN$9</definedName>
    <definedName name="MassachusettsLocation">'USA Controls'!$CQ$2:$CQ$13</definedName>
    <definedName name="MexicoLocation">Master!$AP$2:$AP$6</definedName>
    <definedName name="MexicoStLocation">Master!$R$7</definedName>
    <definedName name="MichiganLocation">'USA Controls'!$CT$2:$CT$16</definedName>
    <definedName name="MinnesotaLocation">'USA Controls'!$CW$2:$CW$11</definedName>
    <definedName name="MississippiLocation">'USA Controls'!$CZ$2:$CZ$6</definedName>
    <definedName name="MissouriLocation">'USA Controls'!$DC$2:$DC$7</definedName>
    <definedName name="MontanaLocation">'USA Controls'!$DF$2:$DF$3</definedName>
    <definedName name="NebraskaLocation">'USA Controls'!$DI$2:$DI$7</definedName>
    <definedName name="NERCLocation">'USA Controls'!$DL$19:$DL$32</definedName>
    <definedName name="NetherlandsLocation">Master!$AS$2</definedName>
    <definedName name="NetherlandsStLocation">Master!$R$8</definedName>
    <definedName name="NevadaLocation">'USA Controls'!$DO$2:$DO$8</definedName>
    <definedName name="NewBrunswickLocation">Master!$BQ$2</definedName>
    <definedName name="NewHampshireLocation">'USA Controls'!$DR$3:$DR$4</definedName>
    <definedName name="NewJerseyLocation">'USA Controls'!$DU$3:$DU$8</definedName>
    <definedName name="NewMexicoLocation">'USA Controls'!$DX$3:$DX$5</definedName>
    <definedName name="NewYorkLocation">'USA Controls'!$EA$3:$EA$12</definedName>
    <definedName name="NorthCarolinaLocation">'USA Controls'!$ED$3:$ED$13</definedName>
    <definedName name="NorthDakotaLocation">'USA Controls'!$EG$3</definedName>
    <definedName name="NovaScotiaLocation">Master!$BT$2:$BT$4</definedName>
    <definedName name="OhioLocation">'USA Controls'!$EJ$3:$EJ$23</definedName>
    <definedName name="OklahomaLocation">'USA Controls'!$EM$3:$EM$10</definedName>
    <definedName name="OntarioLocation">Master!$BW$2:$BW$23</definedName>
    <definedName name="OregonLocation">'USA Controls'!$EP$3:$EP$7</definedName>
    <definedName name="PennsylvaniaLocation">'USA Controls'!$ES$3:$ES$11</definedName>
    <definedName name="QuébecLocation">Master!$BZ$2:$BZ$17</definedName>
    <definedName name="RhodeIslandLocation">'USA Controls'!$EV$2:$EV$5</definedName>
    <definedName name="SaskatchewanLocation">Master!$CC$2:$CC$5</definedName>
    <definedName name="SouthCarolinaLocation">'USA Controls'!$EY$2:$EY$10</definedName>
    <definedName name="SouthDakotaLocation">'USA Controls'!$FB$2:$FB$3</definedName>
    <definedName name="SpainLocation">Master!$AV$2:$AV$44</definedName>
    <definedName name="SpainStLocation">Master!$R$9</definedName>
    <definedName name="TennesseeLocation">'USA Controls'!$FE$2:$FE$13</definedName>
    <definedName name="TexasLocation">'USA Controls'!$FH$2:$FH$63</definedName>
    <definedName name="UnitedKingdomLocation">Master!$AY$2:$AY$67</definedName>
    <definedName name="UnitedKingdomStLocation">Master!$R$10</definedName>
    <definedName name="USALocation">Master!$Z$3:$Z$60</definedName>
    <definedName name="UtahLocation">'USA Controls'!$FK$2:$FK$4</definedName>
    <definedName name="VermontLocation">'USA Controls'!$FN$2:$FN$3</definedName>
    <definedName name="VirginiaLocation">'USA Controls'!$FQ$2:$FQ$15</definedName>
    <definedName name="WashingtonDCLocation">'USA Controls'!$FW$2</definedName>
    <definedName name="WashingtonLocation">'USA Controls'!$FT$2:$FT$18</definedName>
    <definedName name="WestVirginiaLocation">'USA Controls'!$FZ$2:$FZ$3</definedName>
    <definedName name="WisconsinLocation">'USA Controls'!$GC$2:$GC$7</definedName>
    <definedName name="WyomingLocation">'USA Controls'!$GF$2:$GF$3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Q177" i="26" l="1"/>
  <c r="CT177" i="26"/>
  <c r="CW177" i="26"/>
  <c r="CZ177" i="26"/>
  <c r="DC177" i="26"/>
  <c r="DF178" i="26"/>
  <c r="DF177" i="26"/>
  <c r="DF172" i="26"/>
  <c r="DF171" i="26"/>
  <c r="DC171" i="26"/>
  <c r="CZ171" i="26"/>
  <c r="CW171" i="26"/>
  <c r="CT171" i="26"/>
  <c r="CQ171" i="26"/>
  <c r="N83" i="26" l="1"/>
  <c r="Q83" i="26" s="1"/>
  <c r="T83" i="26" s="1"/>
  <c r="W83" i="26" s="1"/>
  <c r="Z83" i="26" s="1"/>
  <c r="AC83" i="26" s="1"/>
  <c r="AF83" i="26" s="1"/>
  <c r="AI83" i="26" s="1"/>
  <c r="AL83" i="26" s="1"/>
  <c r="AO83" i="26" s="1"/>
  <c r="BI176" i="26"/>
  <c r="BI177" i="26"/>
  <c r="BI178" i="26"/>
  <c r="BI175" i="26"/>
  <c r="BI170" i="26"/>
  <c r="BI171" i="26"/>
  <c r="BI172" i="26"/>
  <c r="BI169" i="26"/>
  <c r="BI164" i="26"/>
  <c r="BI165" i="26"/>
  <c r="BI166" i="26"/>
  <c r="BI163" i="26"/>
  <c r="BI152" i="26"/>
  <c r="BI153" i="26"/>
  <c r="BI154" i="26"/>
  <c r="BI158" i="26"/>
  <c r="BI159" i="26"/>
  <c r="BI160" i="26"/>
  <c r="BI157" i="26"/>
  <c r="BI151" i="26"/>
  <c r="BI146" i="26"/>
  <c r="BI147" i="26"/>
  <c r="BI148" i="26"/>
  <c r="BI145" i="26"/>
  <c r="AR83" i="26" l="1"/>
  <c r="EZ10" i="26"/>
  <c r="EZ11" i="26" s="1"/>
  <c r="FB11" i="26" s="1"/>
  <c r="FC10" i="26"/>
  <c r="FC11" i="26" s="1"/>
  <c r="FG11" i="26" s="1"/>
  <c r="FQ10" i="26"/>
  <c r="FW10" i="26" s="1"/>
  <c r="FX10" i="26"/>
  <c r="FX11" i="26" s="1"/>
  <c r="FX12" i="26" s="1"/>
  <c r="FX13" i="26" s="1"/>
  <c r="FX14" i="26" s="1"/>
  <c r="FX15" i="26" s="1"/>
  <c r="FX16" i="26" s="1"/>
  <c r="FX17" i="26" s="1"/>
  <c r="FX18" i="26" s="1"/>
  <c r="FX19" i="26" s="1"/>
  <c r="FX20" i="26" s="1"/>
  <c r="FX21" i="26" s="1"/>
  <c r="FX22" i="26" s="1"/>
  <c r="FX23" i="26" s="1"/>
  <c r="FX24" i="26" s="1"/>
  <c r="FX25" i="26" s="1"/>
  <c r="FQ11" i="26"/>
  <c r="FW11" i="26"/>
  <c r="FQ12" i="26"/>
  <c r="FW12" i="26"/>
  <c r="FQ13" i="26"/>
  <c r="FW13" i="26" s="1"/>
  <c r="FQ14" i="26"/>
  <c r="FW14" i="26"/>
  <c r="FQ15" i="26"/>
  <c r="FW15" i="26"/>
  <c r="FQ16" i="26"/>
  <c r="FW16" i="26"/>
  <c r="FQ17" i="26"/>
  <c r="FW17" i="26" s="1"/>
  <c r="FQ18" i="26"/>
  <c r="FW18" i="26"/>
  <c r="FQ19" i="26"/>
  <c r="FW19" i="26"/>
  <c r="FQ20" i="26"/>
  <c r="FW20" i="26"/>
  <c r="FQ21" i="26"/>
  <c r="FW21" i="26" s="1"/>
  <c r="FQ22" i="26"/>
  <c r="FW22" i="26"/>
  <c r="FQ23" i="26"/>
  <c r="FW23" i="26" s="1"/>
  <c r="FQ24" i="26"/>
  <c r="FW24" i="26" s="1"/>
  <c r="FQ25" i="26"/>
  <c r="FW25" i="26"/>
  <c r="FQ26" i="26"/>
  <c r="FQ27" i="26"/>
  <c r="FW27" i="26"/>
  <c r="FX27" i="26"/>
  <c r="FQ28" i="26"/>
  <c r="FW28" i="26" s="1"/>
  <c r="FQ29" i="26"/>
  <c r="FW29" i="26" s="1"/>
  <c r="FQ30" i="26"/>
  <c r="FW30" i="26" s="1"/>
  <c r="FQ31" i="26"/>
  <c r="FW31" i="26"/>
  <c r="FQ32" i="26"/>
  <c r="FW32" i="26" s="1"/>
  <c r="FQ33" i="26"/>
  <c r="FW33" i="26" s="1"/>
  <c r="FQ34" i="26"/>
  <c r="FW34" i="26" s="1"/>
  <c r="FQ35" i="26"/>
  <c r="FW35" i="26"/>
  <c r="FQ36" i="26"/>
  <c r="FW36" i="26" s="1"/>
  <c r="FQ37" i="26"/>
  <c r="FW37" i="26" s="1"/>
  <c r="FQ38" i="26"/>
  <c r="FW38" i="26" s="1"/>
  <c r="FQ39" i="26"/>
  <c r="FW39" i="26" s="1"/>
  <c r="FQ40" i="26"/>
  <c r="FW40" i="26"/>
  <c r="FQ41" i="26"/>
  <c r="FW41" i="26" s="1"/>
  <c r="FQ42" i="26"/>
  <c r="FW42" i="26" s="1"/>
  <c r="FQ44" i="26"/>
  <c r="FW44" i="26" s="1"/>
  <c r="FX44" i="26"/>
  <c r="FX45" i="26" s="1"/>
  <c r="FX46" i="26" s="1"/>
  <c r="FX47" i="26" s="1"/>
  <c r="FX48" i="26" s="1"/>
  <c r="FX49" i="26" s="1"/>
  <c r="FX50" i="26" s="1"/>
  <c r="FX51" i="26" s="1"/>
  <c r="FX52" i="26" s="1"/>
  <c r="FX53" i="26" s="1"/>
  <c r="FQ45" i="26"/>
  <c r="FW45" i="26"/>
  <c r="FQ46" i="26"/>
  <c r="FW46" i="26" s="1"/>
  <c r="FQ47" i="26"/>
  <c r="FW47" i="26" s="1"/>
  <c r="FQ48" i="26"/>
  <c r="FW48" i="26" s="1"/>
  <c r="FQ49" i="26"/>
  <c r="FW49" i="26"/>
  <c r="FQ50" i="26"/>
  <c r="FW50" i="26"/>
  <c r="FQ51" i="26"/>
  <c r="FW51" i="26"/>
  <c r="FQ52" i="26"/>
  <c r="FW52" i="26" s="1"/>
  <c r="FQ53" i="26"/>
  <c r="FW53" i="26"/>
  <c r="FQ55" i="26"/>
  <c r="FW55" i="26" s="1"/>
  <c r="FX55" i="26"/>
  <c r="FX56" i="26" s="1"/>
  <c r="FX57" i="26" s="1"/>
  <c r="FX58" i="26" s="1"/>
  <c r="FX59" i="26" s="1"/>
  <c r="FX60" i="26" s="1"/>
  <c r="FX61" i="26" s="1"/>
  <c r="FX62" i="26" s="1"/>
  <c r="FX63" i="26" s="1"/>
  <c r="FX64" i="26" s="1"/>
  <c r="FX65" i="26" s="1"/>
  <c r="FX66" i="26" s="1"/>
  <c r="FX67" i="26" s="1"/>
  <c r="FX68" i="26" s="1"/>
  <c r="FX69" i="26" s="1"/>
  <c r="FQ56" i="26"/>
  <c r="FW56" i="26" s="1"/>
  <c r="FQ57" i="26"/>
  <c r="FW57" i="26" s="1"/>
  <c r="FQ58" i="26"/>
  <c r="FW58" i="26" s="1"/>
  <c r="FQ59" i="26"/>
  <c r="FW59" i="26"/>
  <c r="FQ60" i="26"/>
  <c r="FW60" i="26" s="1"/>
  <c r="FQ61" i="26"/>
  <c r="FW61" i="26" s="1"/>
  <c r="FQ62" i="26"/>
  <c r="FW62" i="26" s="1"/>
  <c r="FQ63" i="26"/>
  <c r="FW63" i="26" s="1"/>
  <c r="FQ64" i="26"/>
  <c r="FW64" i="26" s="1"/>
  <c r="FQ65" i="26"/>
  <c r="FW65" i="26" s="1"/>
  <c r="FQ66" i="26"/>
  <c r="FW66" i="26" s="1"/>
  <c r="FQ67" i="26"/>
  <c r="FW67" i="26" s="1"/>
  <c r="FQ68" i="26"/>
  <c r="FW68" i="26"/>
  <c r="FQ69" i="26"/>
  <c r="FW69" i="26" s="1"/>
  <c r="GK215" i="25"/>
  <c r="GM215" i="25" s="1"/>
  <c r="GN215" i="25"/>
  <c r="GP215" i="25" s="1"/>
  <c r="GQ215" i="25"/>
  <c r="GS215" i="25" s="1"/>
  <c r="GT215" i="25"/>
  <c r="GV215" i="25" s="1"/>
  <c r="GW215" i="25"/>
  <c r="GY215" i="25" s="1"/>
  <c r="GZ215" i="25"/>
  <c r="GK216" i="25"/>
  <c r="GM216" i="25" s="1"/>
  <c r="GN216" i="25"/>
  <c r="GP216" i="25" s="1"/>
  <c r="GQ216" i="25"/>
  <c r="GS216" i="25" s="1"/>
  <c r="GT216" i="25"/>
  <c r="GV216" i="25" s="1"/>
  <c r="GW216" i="25"/>
  <c r="GY216" i="25" s="1"/>
  <c r="GZ216" i="25"/>
  <c r="FJ215" i="25"/>
  <c r="FL215" i="25" s="1"/>
  <c r="FM215" i="25"/>
  <c r="FO215" i="25" s="1"/>
  <c r="FP215" i="25"/>
  <c r="FR215" i="25" s="1"/>
  <c r="FS215" i="25"/>
  <c r="FU215" i="25" s="1"/>
  <c r="FV215" i="25"/>
  <c r="FX215" i="25" s="1"/>
  <c r="FY215" i="25"/>
  <c r="GA215" i="25" s="1"/>
  <c r="GB215" i="25"/>
  <c r="GD215" i="25" s="1"/>
  <c r="GE215" i="25"/>
  <c r="GG215" i="25" s="1"/>
  <c r="GH215" i="25"/>
  <c r="FJ216" i="25"/>
  <c r="FL216" i="25" s="1"/>
  <c r="FM216" i="25"/>
  <c r="FO216" i="25" s="1"/>
  <c r="FP216" i="25"/>
  <c r="FR216" i="25" s="1"/>
  <c r="FS216" i="25"/>
  <c r="FU216" i="25" s="1"/>
  <c r="FV216" i="25"/>
  <c r="FX216" i="25" s="1"/>
  <c r="FY216" i="25"/>
  <c r="GA216" i="25" s="1"/>
  <c r="GB216" i="25"/>
  <c r="GD216" i="25" s="1"/>
  <c r="GE216" i="25"/>
  <c r="GG216" i="25" s="1"/>
  <c r="GH216" i="25"/>
  <c r="FJ160" i="25"/>
  <c r="FL160" i="25" s="1"/>
  <c r="FM160" i="25"/>
  <c r="FO160" i="25" s="1"/>
  <c r="FP160" i="25"/>
  <c r="FR160" i="25" s="1"/>
  <c r="FS160" i="25"/>
  <c r="FU160" i="25" s="1"/>
  <c r="FV160" i="25"/>
  <c r="FX160" i="25" s="1"/>
  <c r="FY160" i="25"/>
  <c r="GA160" i="25" s="1"/>
  <c r="GB160" i="25"/>
  <c r="GD160" i="25" s="1"/>
  <c r="GE160" i="25"/>
  <c r="GG160" i="25" s="1"/>
  <c r="GH160" i="25"/>
  <c r="GJ160" i="25" s="1"/>
  <c r="GK160" i="25"/>
  <c r="FJ161" i="25"/>
  <c r="FL161" i="25" s="1"/>
  <c r="FM161" i="25"/>
  <c r="FO161" i="25" s="1"/>
  <c r="FP161" i="25"/>
  <c r="FR161" i="25" s="1"/>
  <c r="FS161" i="25"/>
  <c r="FU161" i="25" s="1"/>
  <c r="FV161" i="25"/>
  <c r="FX161" i="25" s="1"/>
  <c r="FY161" i="25"/>
  <c r="GA161" i="25" s="1"/>
  <c r="GB161" i="25"/>
  <c r="GD161" i="25" s="1"/>
  <c r="GE161" i="25"/>
  <c r="GG161" i="25" s="1"/>
  <c r="GH161" i="25"/>
  <c r="GJ161" i="25" s="1"/>
  <c r="GK161" i="25"/>
  <c r="FJ105" i="25"/>
  <c r="FL105" i="25" s="1"/>
  <c r="FM105" i="25"/>
  <c r="FO105" i="25" s="1"/>
  <c r="FP105" i="25"/>
  <c r="FR105" i="25" s="1"/>
  <c r="FS105" i="25"/>
  <c r="FU105" i="25" s="1"/>
  <c r="FV105" i="25"/>
  <c r="FX105" i="25" s="1"/>
  <c r="FY105" i="25"/>
  <c r="GA105" i="25" s="1"/>
  <c r="GB105" i="25"/>
  <c r="GD105" i="25" s="1"/>
  <c r="GE105" i="25"/>
  <c r="FJ106" i="25"/>
  <c r="FL106" i="25" s="1"/>
  <c r="FM106" i="25"/>
  <c r="FO106" i="25" s="1"/>
  <c r="FP106" i="25"/>
  <c r="FR106" i="25" s="1"/>
  <c r="FS106" i="25"/>
  <c r="FU106" i="25" s="1"/>
  <c r="FV106" i="25"/>
  <c r="FX106" i="25" s="1"/>
  <c r="FY106" i="25"/>
  <c r="GA106" i="25" s="1"/>
  <c r="GB106" i="25"/>
  <c r="GD106" i="25" s="1"/>
  <c r="GE106" i="25"/>
  <c r="GK105" i="25"/>
  <c r="GM105" i="25" s="1"/>
  <c r="GN105" i="25"/>
  <c r="GP105" i="25" s="1"/>
  <c r="GQ105" i="25"/>
  <c r="GS105" i="25" s="1"/>
  <c r="GT105" i="25"/>
  <c r="GV105" i="25" s="1"/>
  <c r="GW105" i="25"/>
  <c r="GY105" i="25" s="1"/>
  <c r="GZ105" i="25"/>
  <c r="HB105" i="25" s="1"/>
  <c r="HC105" i="25"/>
  <c r="HE105" i="25" s="1"/>
  <c r="GK106" i="25"/>
  <c r="GM106" i="25" s="1"/>
  <c r="GN106" i="25"/>
  <c r="GP106" i="25" s="1"/>
  <c r="GQ106" i="25"/>
  <c r="GS106" i="25" s="1"/>
  <c r="GT106" i="25"/>
  <c r="GV106" i="25" s="1"/>
  <c r="GW106" i="25"/>
  <c r="GY106" i="25" s="1"/>
  <c r="GZ106" i="25"/>
  <c r="HB106" i="25" s="1"/>
  <c r="HC106" i="25"/>
  <c r="HE106" i="25" s="1"/>
  <c r="GK50" i="25"/>
  <c r="GM50" i="25" s="1"/>
  <c r="GN50" i="25"/>
  <c r="GP50" i="25" s="1"/>
  <c r="GQ50" i="25"/>
  <c r="GS50" i="25" s="1"/>
  <c r="GT50" i="25"/>
  <c r="GV50" i="25" s="1"/>
  <c r="GW50" i="25"/>
  <c r="GY50" i="25" s="1"/>
  <c r="GZ50" i="25"/>
  <c r="HB50" i="25" s="1"/>
  <c r="HC50" i="25"/>
  <c r="GK51" i="25"/>
  <c r="GM51" i="25" s="1"/>
  <c r="GN51" i="25"/>
  <c r="GP51" i="25" s="1"/>
  <c r="GQ51" i="25"/>
  <c r="GS51" i="25" s="1"/>
  <c r="GT51" i="25"/>
  <c r="GV51" i="25" s="1"/>
  <c r="GW51" i="25"/>
  <c r="GY51" i="25" s="1"/>
  <c r="GZ51" i="25"/>
  <c r="HB51" i="25" s="1"/>
  <c r="HC51" i="25"/>
  <c r="GB50" i="25"/>
  <c r="GD50" i="25" s="1"/>
  <c r="GE50" i="25"/>
  <c r="GG50" i="25" s="1"/>
  <c r="GH50" i="25"/>
  <c r="GJ50" i="25" s="1"/>
  <c r="GB51" i="25"/>
  <c r="GD51" i="25" s="1"/>
  <c r="GE51" i="25"/>
  <c r="GG51" i="25" s="1"/>
  <c r="GH51" i="25"/>
  <c r="GJ51" i="25" s="1"/>
  <c r="FJ50" i="25"/>
  <c r="FL50" i="25" s="1"/>
  <c r="FM50" i="25"/>
  <c r="FO50" i="25" s="1"/>
  <c r="FP50" i="25"/>
  <c r="FR50" i="25" s="1"/>
  <c r="FS50" i="25"/>
  <c r="FU50" i="25" s="1"/>
  <c r="FV50" i="25"/>
  <c r="FJ51" i="25"/>
  <c r="FL51" i="25" s="1"/>
  <c r="FM51" i="25"/>
  <c r="FO51" i="25" s="1"/>
  <c r="FP51" i="25"/>
  <c r="FR51" i="25" s="1"/>
  <c r="FS51" i="25"/>
  <c r="FU51" i="25" s="1"/>
  <c r="FV51" i="25"/>
  <c r="EZ23" i="26" l="1"/>
  <c r="FB23" i="26" s="1"/>
  <c r="EZ22" i="26"/>
  <c r="FB22" i="26" s="1"/>
  <c r="EZ14" i="26"/>
  <c r="FB14" i="26" s="1"/>
  <c r="EZ15" i="26"/>
  <c r="FB15" i="26" s="1"/>
  <c r="EZ20" i="26"/>
  <c r="FB20" i="26" s="1"/>
  <c r="EZ13" i="26"/>
  <c r="FB13" i="26" s="1"/>
  <c r="EZ24" i="26"/>
  <c r="FB24" i="26" s="1"/>
  <c r="EZ17" i="26"/>
  <c r="FB17" i="26" s="1"/>
  <c r="EZ19" i="26"/>
  <c r="FB19" i="26" s="1"/>
  <c r="EZ21" i="26"/>
  <c r="FB21" i="26" s="1"/>
  <c r="EZ12" i="26"/>
  <c r="FB12" i="26" s="1"/>
  <c r="FB10" i="26"/>
  <c r="EZ25" i="26"/>
  <c r="FB25" i="26" s="1"/>
  <c r="EZ16" i="26"/>
  <c r="FB16" i="26" s="1"/>
  <c r="EZ18" i="26"/>
  <c r="FB18" i="26" s="1"/>
  <c r="AU83" i="26"/>
  <c r="FG10" i="26"/>
  <c r="FC12" i="26"/>
  <c r="EV50" i="25"/>
  <c r="EX50" i="25" s="1"/>
  <c r="EY50" i="25"/>
  <c r="FA50" i="25" s="1"/>
  <c r="FB50" i="25"/>
  <c r="FD50" i="25" s="1"/>
  <c r="FE50" i="25"/>
  <c r="FG50" i="25" s="1"/>
  <c r="EV51" i="25"/>
  <c r="EX51" i="25" s="1"/>
  <c r="EY51" i="25"/>
  <c r="FA51" i="25" s="1"/>
  <c r="FB51" i="25"/>
  <c r="FD51" i="25" s="1"/>
  <c r="FE51" i="25"/>
  <c r="FG51" i="25" s="1"/>
  <c r="ES50" i="25"/>
  <c r="EU50" i="25" s="1"/>
  <c r="ES51" i="25"/>
  <c r="EU51" i="25" s="1"/>
  <c r="EM50" i="25"/>
  <c r="EO50" i="25" s="1"/>
  <c r="EP50" i="25"/>
  <c r="EM51" i="25"/>
  <c r="EO51" i="25" s="1"/>
  <c r="EP51" i="25"/>
  <c r="EJ50" i="25"/>
  <c r="EJ51" i="25"/>
  <c r="EG50" i="25"/>
  <c r="EG51" i="25"/>
  <c r="ED50" i="25"/>
  <c r="ED51" i="25"/>
  <c r="DR50" i="25"/>
  <c r="DT50" i="25" s="1"/>
  <c r="DU50" i="25"/>
  <c r="DW50" i="25" s="1"/>
  <c r="DX50" i="25"/>
  <c r="DZ50" i="25" s="1"/>
  <c r="EA50" i="25"/>
  <c r="DR51" i="25"/>
  <c r="DT51" i="25" s="1"/>
  <c r="DU51" i="25"/>
  <c r="DW51" i="25" s="1"/>
  <c r="DX51" i="25"/>
  <c r="DZ51" i="25" s="1"/>
  <c r="EA51" i="25"/>
  <c r="DL50" i="25"/>
  <c r="DN50" i="25" s="1"/>
  <c r="DO50" i="25"/>
  <c r="DQ50" i="25" s="1"/>
  <c r="DL51" i="25"/>
  <c r="DN51" i="25" s="1"/>
  <c r="DO51" i="25"/>
  <c r="DQ51" i="25" s="1"/>
  <c r="EG105" i="25"/>
  <c r="EI105" i="25" s="1"/>
  <c r="EJ105" i="25"/>
  <c r="EL105" i="25" s="1"/>
  <c r="EM105" i="25"/>
  <c r="EO105" i="25" s="1"/>
  <c r="EP105" i="25"/>
  <c r="ER105" i="25" s="1"/>
  <c r="ES105" i="25"/>
  <c r="EU105" i="25" s="1"/>
  <c r="EV105" i="25"/>
  <c r="EX105" i="25" s="1"/>
  <c r="EY105" i="25"/>
  <c r="FA105" i="25" s="1"/>
  <c r="FB105" i="25"/>
  <c r="FD105" i="25" s="1"/>
  <c r="FE105" i="25"/>
  <c r="EG106" i="25"/>
  <c r="EI106" i="25" s="1"/>
  <c r="EJ106" i="25"/>
  <c r="EL106" i="25" s="1"/>
  <c r="EM106" i="25"/>
  <c r="EO106" i="25" s="1"/>
  <c r="EP106" i="25"/>
  <c r="ER106" i="25" s="1"/>
  <c r="ES106" i="25"/>
  <c r="EU106" i="25" s="1"/>
  <c r="EV106" i="25"/>
  <c r="EX106" i="25" s="1"/>
  <c r="EY106" i="25"/>
  <c r="FA106" i="25" s="1"/>
  <c r="FB106" i="25"/>
  <c r="FD106" i="25" s="1"/>
  <c r="FE106" i="25"/>
  <c r="DL105" i="25"/>
  <c r="DN105" i="25" s="1"/>
  <c r="DO105" i="25"/>
  <c r="DQ105" i="25" s="1"/>
  <c r="DR105" i="25"/>
  <c r="DT105" i="25" s="1"/>
  <c r="DU105" i="25"/>
  <c r="DW105" i="25" s="1"/>
  <c r="DX105" i="25"/>
  <c r="DZ105" i="25" s="1"/>
  <c r="EA105" i="25"/>
  <c r="EC105" i="25" s="1"/>
  <c r="ED105" i="25"/>
  <c r="EF105" i="25" s="1"/>
  <c r="DL106" i="25"/>
  <c r="DN106" i="25" s="1"/>
  <c r="DO106" i="25"/>
  <c r="DQ106" i="25" s="1"/>
  <c r="DR106" i="25"/>
  <c r="DT106" i="25" s="1"/>
  <c r="DU106" i="25"/>
  <c r="DW106" i="25" s="1"/>
  <c r="DX106" i="25"/>
  <c r="DZ106" i="25" s="1"/>
  <c r="EA106" i="25"/>
  <c r="EC106" i="25" s="1"/>
  <c r="ED106" i="25"/>
  <c r="EF106" i="25" s="1"/>
  <c r="DL160" i="25"/>
  <c r="DN160" i="25" s="1"/>
  <c r="DO160" i="25"/>
  <c r="DQ160" i="25" s="1"/>
  <c r="DR160" i="25"/>
  <c r="DT160" i="25" s="1"/>
  <c r="DU160" i="25"/>
  <c r="DW160" i="25" s="1"/>
  <c r="DX160" i="25"/>
  <c r="DZ160" i="25" s="1"/>
  <c r="EA160" i="25"/>
  <c r="EC160" i="25" s="1"/>
  <c r="ED160" i="25"/>
  <c r="EF160" i="25" s="1"/>
  <c r="EG160" i="25"/>
  <c r="EI160" i="25" s="1"/>
  <c r="EJ160" i="25"/>
  <c r="EL160" i="25" s="1"/>
  <c r="EM160" i="25"/>
  <c r="DL161" i="25"/>
  <c r="DN161" i="25" s="1"/>
  <c r="DO161" i="25"/>
  <c r="DQ161" i="25" s="1"/>
  <c r="DR161" i="25"/>
  <c r="DT161" i="25" s="1"/>
  <c r="DU161" i="25"/>
  <c r="DW161" i="25" s="1"/>
  <c r="DX161" i="25"/>
  <c r="DZ161" i="25" s="1"/>
  <c r="EA161" i="25"/>
  <c r="EC161" i="25" s="1"/>
  <c r="ED161" i="25"/>
  <c r="EF161" i="25" s="1"/>
  <c r="EG161" i="25"/>
  <c r="EI161" i="25" s="1"/>
  <c r="EJ161" i="25"/>
  <c r="EL161" i="25" s="1"/>
  <c r="EM161" i="25"/>
  <c r="EM215" i="25"/>
  <c r="EO215" i="25" s="1"/>
  <c r="EP215" i="25"/>
  <c r="ER215" i="25" s="1"/>
  <c r="ES215" i="25"/>
  <c r="EU215" i="25" s="1"/>
  <c r="EV215" i="25"/>
  <c r="EX215" i="25" s="1"/>
  <c r="EY215" i="25"/>
  <c r="FA215" i="25" s="1"/>
  <c r="EM216" i="25"/>
  <c r="EO216" i="25" s="1"/>
  <c r="EP216" i="25"/>
  <c r="ER216" i="25" s="1"/>
  <c r="ES216" i="25"/>
  <c r="EU216" i="25" s="1"/>
  <c r="EV216" i="25"/>
  <c r="EX216" i="25" s="1"/>
  <c r="EY216" i="25"/>
  <c r="FA216" i="25" s="1"/>
  <c r="ED215" i="25"/>
  <c r="EF215" i="25" s="1"/>
  <c r="EG215" i="25"/>
  <c r="EI215" i="25" s="1"/>
  <c r="EJ215" i="25"/>
  <c r="EL215" i="25" s="1"/>
  <c r="ED216" i="25"/>
  <c r="EF216" i="25" s="1"/>
  <c r="EG216" i="25"/>
  <c r="EI216" i="25" s="1"/>
  <c r="EJ216" i="25"/>
  <c r="EL216" i="25" s="1"/>
  <c r="DL215" i="25"/>
  <c r="DN215" i="25" s="1"/>
  <c r="DO215" i="25"/>
  <c r="DQ215" i="25" s="1"/>
  <c r="DR215" i="25"/>
  <c r="DT215" i="25" s="1"/>
  <c r="DU215" i="25"/>
  <c r="DW215" i="25" s="1"/>
  <c r="DX215" i="25"/>
  <c r="DZ215" i="25" s="1"/>
  <c r="EA215" i="25"/>
  <c r="DL216" i="25"/>
  <c r="DN216" i="25" s="1"/>
  <c r="DO216" i="25"/>
  <c r="DQ216" i="25" s="1"/>
  <c r="DR216" i="25"/>
  <c r="DT216" i="25" s="1"/>
  <c r="DU216" i="25"/>
  <c r="DW216" i="25" s="1"/>
  <c r="DX216" i="25"/>
  <c r="DZ216" i="25" s="1"/>
  <c r="EA216" i="25"/>
  <c r="AX83" i="26" l="1"/>
  <c r="FG12" i="26"/>
  <c r="FC13" i="26"/>
  <c r="BA83" i="26" l="1"/>
  <c r="FG13" i="26"/>
  <c r="FC14" i="26"/>
  <c r="BD83" i="26" l="1"/>
  <c r="FG14" i="26"/>
  <c r="FC15" i="26"/>
  <c r="FG15" i="26" l="1"/>
  <c r="FC16" i="26"/>
  <c r="FG16" i="26" l="1"/>
  <c r="FC17" i="26"/>
  <c r="FG17" i="26" l="1"/>
  <c r="FC18" i="26"/>
  <c r="FG18" i="26" l="1"/>
  <c r="FC19" i="26"/>
  <c r="FG19" i="26" l="1"/>
  <c r="FC20" i="26"/>
  <c r="FG20" i="26" l="1"/>
  <c r="FC21" i="26"/>
  <c r="FG21" i="26" l="1"/>
  <c r="FC22" i="26"/>
  <c r="FG22" i="26" l="1"/>
  <c r="FC23" i="26"/>
  <c r="FG23" i="26" l="1"/>
  <c r="FC24" i="26"/>
  <c r="FG24" i="26" l="1"/>
  <c r="FC25" i="26"/>
  <c r="FG25" i="26" s="1"/>
  <c r="FB215" i="25" l="1"/>
  <c r="FB216" i="25"/>
  <c r="CC215" i="25"/>
  <c r="CE215" i="25" s="1"/>
  <c r="CF215" i="25"/>
  <c r="CH215" i="25" s="1"/>
  <c r="CI215" i="25"/>
  <c r="CK215" i="25" s="1"/>
  <c r="CL215" i="25"/>
  <c r="CN215" i="25" s="1"/>
  <c r="CO215" i="25"/>
  <c r="CQ215" i="25" s="1"/>
  <c r="CR215" i="25"/>
  <c r="CT215" i="25" s="1"/>
  <c r="CU215" i="25"/>
  <c r="CW215" i="25" s="1"/>
  <c r="CX215" i="25"/>
  <c r="CZ215" i="25" s="1"/>
  <c r="DA215" i="25"/>
  <c r="DC215" i="25" s="1"/>
  <c r="DD215" i="25"/>
  <c r="DF215" i="25" s="1"/>
  <c r="DG215" i="25"/>
  <c r="CC216" i="25"/>
  <c r="CE216" i="25" s="1"/>
  <c r="CF216" i="25"/>
  <c r="CH216" i="25" s="1"/>
  <c r="CI216" i="25"/>
  <c r="CK216" i="25" s="1"/>
  <c r="CL216" i="25"/>
  <c r="CN216" i="25" s="1"/>
  <c r="CO216" i="25"/>
  <c r="CQ216" i="25" s="1"/>
  <c r="CR216" i="25"/>
  <c r="CT216" i="25" s="1"/>
  <c r="CU216" i="25"/>
  <c r="CW216" i="25" s="1"/>
  <c r="CX216" i="25"/>
  <c r="CZ216" i="25" s="1"/>
  <c r="DA216" i="25"/>
  <c r="DC216" i="25" s="1"/>
  <c r="DD216" i="25"/>
  <c r="DF216" i="25" s="1"/>
  <c r="DG216" i="25"/>
  <c r="BQ215" i="25"/>
  <c r="BS215" i="25" s="1"/>
  <c r="BT215" i="25"/>
  <c r="BV215" i="25" s="1"/>
  <c r="BW215" i="25"/>
  <c r="BY215" i="25" s="1"/>
  <c r="BZ215" i="25"/>
  <c r="CB215" i="25" s="1"/>
  <c r="BQ216" i="25"/>
  <c r="BS216" i="25" s="1"/>
  <c r="BT216" i="25"/>
  <c r="BV216" i="25" s="1"/>
  <c r="BW216" i="25"/>
  <c r="BY216" i="25" s="1"/>
  <c r="BZ216" i="25"/>
  <c r="CB216" i="25" s="1"/>
  <c r="BN215" i="25"/>
  <c r="BN216" i="25"/>
  <c r="CC160" i="25"/>
  <c r="CE160" i="25" s="1"/>
  <c r="CF160" i="25"/>
  <c r="CH160" i="25" s="1"/>
  <c r="CI160" i="25"/>
  <c r="CK160" i="25" s="1"/>
  <c r="CL160" i="25"/>
  <c r="CN160" i="25" s="1"/>
  <c r="CO160" i="25"/>
  <c r="CQ160" i="25" s="1"/>
  <c r="CC161" i="25"/>
  <c r="CE161" i="25" s="1"/>
  <c r="CF161" i="25"/>
  <c r="CH161" i="25" s="1"/>
  <c r="CI161" i="25"/>
  <c r="CK161" i="25" s="1"/>
  <c r="CL161" i="25"/>
  <c r="CN161" i="25" s="1"/>
  <c r="CO161" i="25"/>
  <c r="CQ161" i="25" s="1"/>
  <c r="BN160" i="25"/>
  <c r="BP160" i="25" s="1"/>
  <c r="BQ160" i="25"/>
  <c r="BS160" i="25" s="1"/>
  <c r="BT160" i="25"/>
  <c r="BV160" i="25" s="1"/>
  <c r="BW160" i="25"/>
  <c r="BY160" i="25" s="1"/>
  <c r="BZ160" i="25"/>
  <c r="CB160" i="25" s="1"/>
  <c r="BN161" i="25"/>
  <c r="BP161" i="25" s="1"/>
  <c r="BQ161" i="25"/>
  <c r="BS161" i="25" s="1"/>
  <c r="BT161" i="25"/>
  <c r="BV161" i="25" s="1"/>
  <c r="BW161" i="25"/>
  <c r="BY161" i="25" s="1"/>
  <c r="BZ161" i="25"/>
  <c r="CB161" i="25" s="1"/>
  <c r="CF105" i="25"/>
  <c r="CH105" i="25" s="1"/>
  <c r="CI105" i="25"/>
  <c r="CK105" i="25" s="1"/>
  <c r="CL105" i="25"/>
  <c r="CN105" i="25" s="1"/>
  <c r="CO105" i="25"/>
  <c r="CQ105" i="25" s="1"/>
  <c r="CR105" i="25"/>
  <c r="CT105" i="25" s="1"/>
  <c r="CU105" i="25"/>
  <c r="CW105" i="25" s="1"/>
  <c r="CX105" i="25"/>
  <c r="CZ105" i="25" s="1"/>
  <c r="DA105" i="25"/>
  <c r="DC105" i="25" s="1"/>
  <c r="DD105" i="25"/>
  <c r="DF105" i="25" s="1"/>
  <c r="DG105" i="25"/>
  <c r="DI105" i="25" s="1"/>
  <c r="CF106" i="25"/>
  <c r="CH106" i="25" s="1"/>
  <c r="CI106" i="25"/>
  <c r="CK106" i="25" s="1"/>
  <c r="CL106" i="25"/>
  <c r="CN106" i="25" s="1"/>
  <c r="CO106" i="25"/>
  <c r="CQ106" i="25" s="1"/>
  <c r="CR106" i="25"/>
  <c r="CT106" i="25" s="1"/>
  <c r="CU106" i="25"/>
  <c r="CW106" i="25" s="1"/>
  <c r="CX106" i="25"/>
  <c r="CZ106" i="25" s="1"/>
  <c r="DA106" i="25"/>
  <c r="DC106" i="25" s="1"/>
  <c r="DD106" i="25"/>
  <c r="DF106" i="25" s="1"/>
  <c r="DG106" i="25"/>
  <c r="DI106" i="25" s="1"/>
  <c r="BN105" i="25"/>
  <c r="BP105" i="25" s="1"/>
  <c r="BQ105" i="25"/>
  <c r="BS105" i="25" s="1"/>
  <c r="BT105" i="25"/>
  <c r="BV105" i="25" s="1"/>
  <c r="BW105" i="25"/>
  <c r="BY105" i="25" s="1"/>
  <c r="BZ105" i="25"/>
  <c r="CB105" i="25" s="1"/>
  <c r="CC105" i="25"/>
  <c r="CE105" i="25" s="1"/>
  <c r="BN106" i="25"/>
  <c r="BP106" i="25" s="1"/>
  <c r="BQ106" i="25"/>
  <c r="BS106" i="25" s="1"/>
  <c r="BT106" i="25"/>
  <c r="BV106" i="25" s="1"/>
  <c r="BW106" i="25"/>
  <c r="BY106" i="25" s="1"/>
  <c r="BZ106" i="25"/>
  <c r="CB106" i="25" s="1"/>
  <c r="CC106" i="25"/>
  <c r="CE106" i="25" s="1"/>
  <c r="AK215" i="25"/>
  <c r="AM215" i="25" s="1"/>
  <c r="AN215" i="25"/>
  <c r="AP215" i="25" s="1"/>
  <c r="AQ215" i="25"/>
  <c r="AS215" i="25" s="1"/>
  <c r="AT215" i="25"/>
  <c r="AV215" i="25" s="1"/>
  <c r="AW215" i="25"/>
  <c r="AY215" i="25" s="1"/>
  <c r="AZ215" i="25"/>
  <c r="BB215" i="25" s="1"/>
  <c r="BC215" i="25"/>
  <c r="BE215" i="25" s="1"/>
  <c r="BF215" i="25"/>
  <c r="BH215" i="25" s="1"/>
  <c r="AK216" i="25"/>
  <c r="AM216" i="25" s="1"/>
  <c r="AN216" i="25"/>
  <c r="AP216" i="25" s="1"/>
  <c r="AQ216" i="25"/>
  <c r="AS216" i="25" s="1"/>
  <c r="AT216" i="25"/>
  <c r="AV216" i="25" s="1"/>
  <c r="AW216" i="25"/>
  <c r="AY216" i="25" s="1"/>
  <c r="AZ216" i="25"/>
  <c r="BB216" i="25" s="1"/>
  <c r="BC216" i="25"/>
  <c r="BE216" i="25" s="1"/>
  <c r="BF216" i="25"/>
  <c r="BH216" i="25" s="1"/>
  <c r="AH215" i="25"/>
  <c r="AH216" i="25"/>
  <c r="AE215" i="25"/>
  <c r="AE216" i="25"/>
  <c r="AB215" i="25"/>
  <c r="AB216" i="25"/>
  <c r="Y215" i="25"/>
  <c r="Y216" i="25"/>
  <c r="V215" i="25"/>
  <c r="V216" i="25"/>
  <c r="S215" i="25"/>
  <c r="S216" i="25"/>
  <c r="P215" i="25"/>
  <c r="P216" i="25"/>
  <c r="AQ160" i="25"/>
  <c r="AS160" i="25" s="1"/>
  <c r="AQ161" i="25"/>
  <c r="AS161" i="25" s="1"/>
  <c r="AN160" i="25"/>
  <c r="AP160" i="25" s="1"/>
  <c r="AN161" i="25"/>
  <c r="AP161" i="25" s="1"/>
  <c r="AK160" i="25"/>
  <c r="AM160" i="25" s="1"/>
  <c r="AK161" i="25"/>
  <c r="AM161" i="25" s="1"/>
  <c r="AH160" i="25"/>
  <c r="AJ160" i="25" s="1"/>
  <c r="AH161" i="25"/>
  <c r="AJ161" i="25" s="1"/>
  <c r="AE160" i="25"/>
  <c r="AG160" i="25" s="1"/>
  <c r="AE161" i="25"/>
  <c r="AG161" i="25" s="1"/>
  <c r="AB160" i="25"/>
  <c r="AD160" i="25" s="1"/>
  <c r="AB161" i="25"/>
  <c r="AD161" i="25" s="1"/>
  <c r="Y160" i="25"/>
  <c r="AA160" i="25" s="1"/>
  <c r="Y161" i="25"/>
  <c r="AA161" i="25" s="1"/>
  <c r="P160" i="25"/>
  <c r="R160" i="25" s="1"/>
  <c r="S160" i="25"/>
  <c r="U160" i="25" s="1"/>
  <c r="V160" i="25"/>
  <c r="X160" i="25" s="1"/>
  <c r="P161" i="25"/>
  <c r="R161" i="25" s="1"/>
  <c r="S161" i="25"/>
  <c r="U161" i="25" s="1"/>
  <c r="V161" i="25"/>
  <c r="X161" i="25" s="1"/>
  <c r="BI105" i="25"/>
  <c r="BK105" i="25" s="1"/>
  <c r="BI106" i="25"/>
  <c r="BK106" i="25" s="1"/>
  <c r="BF105" i="25"/>
  <c r="BH105" i="25" s="1"/>
  <c r="BF106" i="25"/>
  <c r="BH106" i="25" s="1"/>
  <c r="BC105" i="25"/>
  <c r="BE105" i="25" s="1"/>
  <c r="BC106" i="25"/>
  <c r="BE106" i="25" s="1"/>
  <c r="AZ105" i="25"/>
  <c r="BB105" i="25" s="1"/>
  <c r="AZ106" i="25"/>
  <c r="BB106" i="25" s="1"/>
  <c r="AW105" i="25"/>
  <c r="AY105" i="25" s="1"/>
  <c r="AW106" i="25"/>
  <c r="AY106" i="25" s="1"/>
  <c r="AT105" i="25"/>
  <c r="AV105" i="25" s="1"/>
  <c r="AT106" i="25"/>
  <c r="AV106" i="25" s="1"/>
  <c r="AQ105" i="25"/>
  <c r="AS105" i="25" s="1"/>
  <c r="AQ106" i="25"/>
  <c r="AS106" i="25" s="1"/>
  <c r="AN105" i="25"/>
  <c r="AP105" i="25" s="1"/>
  <c r="AN106" i="25"/>
  <c r="AP106" i="25" s="1"/>
  <c r="AK105" i="25"/>
  <c r="AM105" i="25" s="1"/>
  <c r="AK106" i="25"/>
  <c r="AM106" i="25" s="1"/>
  <c r="AH105" i="25"/>
  <c r="AJ105" i="25" s="1"/>
  <c r="AH106" i="25"/>
  <c r="AJ106" i="25" s="1"/>
  <c r="AE105" i="25"/>
  <c r="AG105" i="25" s="1"/>
  <c r="AE106" i="25"/>
  <c r="AG106" i="25" s="1"/>
  <c r="P105" i="25"/>
  <c r="R105" i="25" s="1"/>
  <c r="S105" i="25"/>
  <c r="U105" i="25" s="1"/>
  <c r="V105" i="25"/>
  <c r="X105" i="25" s="1"/>
  <c r="Y105" i="25"/>
  <c r="AA105" i="25" s="1"/>
  <c r="AB105" i="25"/>
  <c r="AD105" i="25" s="1"/>
  <c r="P106" i="25"/>
  <c r="R106" i="25" s="1"/>
  <c r="S106" i="25"/>
  <c r="U106" i="25" s="1"/>
  <c r="V106" i="25"/>
  <c r="X106" i="25" s="1"/>
  <c r="Y106" i="25"/>
  <c r="AA106" i="25" s="1"/>
  <c r="AB106" i="25"/>
  <c r="AD106" i="25" s="1"/>
  <c r="DG50" i="25"/>
  <c r="DI50" i="25" s="1"/>
  <c r="DG51" i="25"/>
  <c r="DI51" i="25" s="1"/>
  <c r="DD50" i="25"/>
  <c r="DF50" i="25" s="1"/>
  <c r="DD51" i="25"/>
  <c r="DF51" i="25" s="1"/>
  <c r="DA50" i="25"/>
  <c r="DC50" i="25" s="1"/>
  <c r="DA51" i="25"/>
  <c r="DC51" i="25" s="1"/>
  <c r="CX50" i="25"/>
  <c r="CZ50" i="25" s="1"/>
  <c r="CX51" i="25"/>
  <c r="CZ51" i="25" s="1"/>
  <c r="CU50" i="25"/>
  <c r="CW50" i="25" s="1"/>
  <c r="CU51" i="25"/>
  <c r="CW51" i="25" s="1"/>
  <c r="CR50" i="25"/>
  <c r="CT50" i="25" s="1"/>
  <c r="CR51" i="25"/>
  <c r="CT51" i="25" s="1"/>
  <c r="CO50" i="25"/>
  <c r="CQ50" i="25" s="1"/>
  <c r="CO51" i="25"/>
  <c r="CQ51" i="25" s="1"/>
  <c r="CL50" i="25"/>
  <c r="CN50" i="25" s="1"/>
  <c r="CL51" i="25"/>
  <c r="CN51" i="25" s="1"/>
  <c r="CI50" i="25"/>
  <c r="CK50" i="25" s="1"/>
  <c r="CI51" i="25"/>
  <c r="CK51" i="25" s="1"/>
  <c r="CF50" i="25"/>
  <c r="CH50" i="25" s="1"/>
  <c r="CF51" i="25"/>
  <c r="CH51" i="25" s="1"/>
  <c r="CC50" i="25"/>
  <c r="CE50" i="25" s="1"/>
  <c r="CC51" i="25"/>
  <c r="CE51" i="25" s="1"/>
  <c r="BZ50" i="25"/>
  <c r="CB50" i="25" s="1"/>
  <c r="BZ51" i="25"/>
  <c r="CB51" i="25" s="1"/>
  <c r="BW50" i="25"/>
  <c r="BY50" i="25" s="1"/>
  <c r="BW51" i="25"/>
  <c r="BY51" i="25" s="1"/>
  <c r="BT50" i="25"/>
  <c r="BV50" i="25" s="1"/>
  <c r="BT51" i="25"/>
  <c r="BV51" i="25" s="1"/>
  <c r="BQ50" i="25"/>
  <c r="BS50" i="25" s="1"/>
  <c r="BQ51" i="25"/>
  <c r="BS51" i="25" s="1"/>
  <c r="BN50" i="25"/>
  <c r="BP50" i="25" s="1"/>
  <c r="BN51" i="25"/>
  <c r="BP51" i="25" s="1"/>
  <c r="HE220" i="25"/>
  <c r="HC220" i="25"/>
  <c r="FG220" i="25"/>
  <c r="FE220" i="25"/>
  <c r="BK220" i="25"/>
  <c r="BI220" i="25"/>
  <c r="HE219" i="25"/>
  <c r="HC219" i="25"/>
  <c r="FG219" i="25"/>
  <c r="FE219" i="25"/>
  <c r="BK219" i="25"/>
  <c r="BI219" i="25"/>
  <c r="HE218" i="25"/>
  <c r="HC218" i="25"/>
  <c r="FG218" i="25"/>
  <c r="FE218" i="25"/>
  <c r="BK218" i="25"/>
  <c r="BI218" i="25"/>
  <c r="HE165" i="25"/>
  <c r="HC165" i="25"/>
  <c r="HB165" i="25"/>
  <c r="GZ165" i="25"/>
  <c r="GY165" i="25"/>
  <c r="GW165" i="25"/>
  <c r="GV165" i="25"/>
  <c r="GT165" i="25"/>
  <c r="GS165" i="25"/>
  <c r="GQ165" i="25"/>
  <c r="GP165" i="25"/>
  <c r="GN165" i="25"/>
  <c r="FG165" i="25"/>
  <c r="FE165" i="25"/>
  <c r="FD165" i="25"/>
  <c r="FB165" i="25"/>
  <c r="FA165" i="25"/>
  <c r="EY165" i="25"/>
  <c r="EX165" i="25"/>
  <c r="EV165" i="25"/>
  <c r="EU165" i="25"/>
  <c r="ES165" i="25"/>
  <c r="ER165" i="25"/>
  <c r="EP165" i="25"/>
  <c r="DI165" i="25"/>
  <c r="DG165" i="25"/>
  <c r="DF165" i="25"/>
  <c r="DD165" i="25"/>
  <c r="DC165" i="25"/>
  <c r="DA165" i="25"/>
  <c r="CZ165" i="25"/>
  <c r="CX165" i="25"/>
  <c r="CW165" i="25"/>
  <c r="CU165" i="25"/>
  <c r="CT165" i="25"/>
  <c r="CR165" i="25"/>
  <c r="BK165" i="25"/>
  <c r="BI165" i="25"/>
  <c r="BH165" i="25"/>
  <c r="BF165" i="25"/>
  <c r="BE165" i="25"/>
  <c r="BC165" i="25"/>
  <c r="BB165" i="25"/>
  <c r="AZ165" i="25"/>
  <c r="AY165" i="25"/>
  <c r="AW165" i="25"/>
  <c r="AV165" i="25"/>
  <c r="AT165" i="25"/>
  <c r="HE164" i="25"/>
  <c r="HC164" i="25"/>
  <c r="HB164" i="25"/>
  <c r="GZ164" i="25"/>
  <c r="GY164" i="25"/>
  <c r="GW164" i="25"/>
  <c r="GV164" i="25"/>
  <c r="GT164" i="25"/>
  <c r="GS164" i="25"/>
  <c r="GQ164" i="25"/>
  <c r="GP164" i="25"/>
  <c r="GN164" i="25"/>
  <c r="FG164" i="25"/>
  <c r="FE164" i="25"/>
  <c r="FD164" i="25"/>
  <c r="FB164" i="25"/>
  <c r="FA164" i="25"/>
  <c r="EY164" i="25"/>
  <c r="EX164" i="25"/>
  <c r="EV164" i="25"/>
  <c r="EU164" i="25"/>
  <c r="ES164" i="25"/>
  <c r="ER164" i="25"/>
  <c r="EP164" i="25"/>
  <c r="DI164" i="25"/>
  <c r="DG164" i="25"/>
  <c r="DF164" i="25"/>
  <c r="DD164" i="25"/>
  <c r="DC164" i="25"/>
  <c r="DA164" i="25"/>
  <c r="CZ164" i="25"/>
  <c r="CX164" i="25"/>
  <c r="CW164" i="25"/>
  <c r="CU164" i="25"/>
  <c r="CT164" i="25"/>
  <c r="CR164" i="25"/>
  <c r="BK164" i="25"/>
  <c r="BI164" i="25"/>
  <c r="BH164" i="25"/>
  <c r="BF164" i="25"/>
  <c r="BE164" i="25"/>
  <c r="BC164" i="25"/>
  <c r="BB164" i="25"/>
  <c r="AZ164" i="25"/>
  <c r="AY164" i="25"/>
  <c r="AW164" i="25"/>
  <c r="AV164" i="25"/>
  <c r="AT164" i="25"/>
  <c r="HE163" i="25"/>
  <c r="HC163" i="25"/>
  <c r="HB163" i="25"/>
  <c r="GZ163" i="25"/>
  <c r="GY163" i="25"/>
  <c r="GW163" i="25"/>
  <c r="GV163" i="25"/>
  <c r="GT163" i="25"/>
  <c r="GS163" i="25"/>
  <c r="GQ163" i="25"/>
  <c r="GP163" i="25"/>
  <c r="GN163" i="25"/>
  <c r="FG163" i="25"/>
  <c r="FE163" i="25"/>
  <c r="FD163" i="25"/>
  <c r="FB163" i="25"/>
  <c r="FA163" i="25"/>
  <c r="EY163" i="25"/>
  <c r="EX163" i="25"/>
  <c r="EV163" i="25"/>
  <c r="EU163" i="25"/>
  <c r="ES163" i="25"/>
  <c r="ER163" i="25"/>
  <c r="EP163" i="25"/>
  <c r="DI163" i="25"/>
  <c r="DG163" i="25"/>
  <c r="DF163" i="25"/>
  <c r="DD163" i="25"/>
  <c r="DC163" i="25"/>
  <c r="DA163" i="25"/>
  <c r="CZ163" i="25"/>
  <c r="CX163" i="25"/>
  <c r="CW163" i="25"/>
  <c r="CU163" i="25"/>
  <c r="CT163" i="25"/>
  <c r="CR163" i="25"/>
  <c r="BK163" i="25"/>
  <c r="BI163" i="25"/>
  <c r="BH163" i="25"/>
  <c r="BF163" i="25"/>
  <c r="BE163" i="25"/>
  <c r="BC163" i="25"/>
  <c r="BB163" i="25"/>
  <c r="AZ163" i="25"/>
  <c r="AY163" i="25"/>
  <c r="AW163" i="25"/>
  <c r="AV163" i="25"/>
  <c r="AT163" i="25"/>
  <c r="E8" i="25"/>
  <c r="AZ50" i="25"/>
  <c r="BB50" i="25" s="1"/>
  <c r="BC50" i="25"/>
  <c r="BE50" i="25" s="1"/>
  <c r="BF50" i="25"/>
  <c r="BH50" i="25" s="1"/>
  <c r="BI50" i="25"/>
  <c r="BK50" i="25" s="1"/>
  <c r="AZ51" i="25"/>
  <c r="BB51" i="25" s="1"/>
  <c r="BC51" i="25"/>
  <c r="BE51" i="25" s="1"/>
  <c r="BF51" i="25"/>
  <c r="BH51" i="25" s="1"/>
  <c r="BI51" i="25"/>
  <c r="BK51" i="25" s="1"/>
  <c r="AW50" i="25"/>
  <c r="AY50" i="25" s="1"/>
  <c r="AW51" i="25"/>
  <c r="AY51" i="25" s="1"/>
  <c r="AT50" i="25"/>
  <c r="AV50" i="25" s="1"/>
  <c r="AT51" i="25"/>
  <c r="AV51" i="25" s="1"/>
  <c r="AQ50" i="25"/>
  <c r="AS50" i="25" s="1"/>
  <c r="AQ51" i="25"/>
  <c r="AS51" i="25" s="1"/>
  <c r="AN50" i="25"/>
  <c r="AP50" i="25" s="1"/>
  <c r="AN51" i="25"/>
  <c r="AP51" i="25" s="1"/>
  <c r="AK50" i="25"/>
  <c r="AM50" i="25" s="1"/>
  <c r="AK51" i="25"/>
  <c r="AM51" i="25" s="1"/>
  <c r="AH50" i="25"/>
  <c r="AJ50" i="25" s="1"/>
  <c r="AH51" i="25"/>
  <c r="AJ51" i="25" s="1"/>
  <c r="AE50" i="25"/>
  <c r="AG50" i="25" s="1"/>
  <c r="AE51" i="25"/>
  <c r="AG51" i="25" s="1"/>
  <c r="AB50" i="25"/>
  <c r="AD50" i="25" s="1"/>
  <c r="AB51" i="25"/>
  <c r="AD51" i="25" s="1"/>
  <c r="Y50" i="25"/>
  <c r="AA50" i="25" s="1"/>
  <c r="Y51" i="25"/>
  <c r="AA51" i="25" s="1"/>
  <c r="V50" i="25"/>
  <c r="X50" i="25" s="1"/>
  <c r="V51" i="25"/>
  <c r="X51" i="25" s="1"/>
  <c r="S50" i="25"/>
  <c r="U50" i="25" s="1"/>
  <c r="S51" i="25"/>
  <c r="U51" i="25" s="1"/>
  <c r="P51" i="25"/>
  <c r="R51" i="25" s="1"/>
  <c r="P50" i="25"/>
  <c r="R50" i="25" s="1"/>
  <c r="HE50" i="25" l="1"/>
  <c r="FY50" i="25"/>
  <c r="GA50" i="25" s="1"/>
  <c r="FX50" i="25"/>
  <c r="ER50" i="25" l="1"/>
  <c r="EL50" i="25"/>
  <c r="EI50" i="25"/>
  <c r="EF50" i="25"/>
  <c r="EC50" i="25"/>
  <c r="H170" i="25"/>
  <c r="H171" i="25"/>
  <c r="H172" i="25"/>
  <c r="H173" i="25"/>
  <c r="H174" i="25"/>
  <c r="H175" i="25"/>
  <c r="H176" i="25"/>
  <c r="H177" i="25"/>
  <c r="H178" i="25"/>
  <c r="H179" i="25"/>
  <c r="H180" i="25"/>
  <c r="H181" i="25"/>
  <c r="H182" i="25"/>
  <c r="H183" i="25"/>
  <c r="H184" i="25"/>
  <c r="H185" i="25"/>
  <c r="H186" i="25"/>
  <c r="H187" i="25"/>
  <c r="H188" i="25"/>
  <c r="H189" i="25"/>
  <c r="H190" i="25"/>
  <c r="H191" i="25"/>
  <c r="H192" i="25"/>
  <c r="H193" i="25"/>
  <c r="H194" i="25"/>
  <c r="H195" i="25"/>
  <c r="H196" i="25"/>
  <c r="H197" i="25"/>
  <c r="H198" i="25"/>
  <c r="H199" i="25"/>
  <c r="H200" i="25"/>
  <c r="H201" i="25"/>
  <c r="H202" i="25"/>
  <c r="H203" i="25"/>
  <c r="H204" i="25"/>
  <c r="H205" i="25"/>
  <c r="H206" i="25"/>
  <c r="H207" i="25"/>
  <c r="H208" i="25"/>
  <c r="H209" i="25"/>
  <c r="H210" i="25"/>
  <c r="H211" i="25"/>
  <c r="H212" i="25"/>
  <c r="H213" i="25"/>
  <c r="H214" i="25"/>
  <c r="H215" i="25"/>
  <c r="I215" i="25"/>
  <c r="H216" i="25"/>
  <c r="H115" i="25"/>
  <c r="H116" i="25"/>
  <c r="H117" i="25"/>
  <c r="H118" i="25"/>
  <c r="H119" i="25"/>
  <c r="H120" i="25"/>
  <c r="H121" i="25"/>
  <c r="H122" i="25"/>
  <c r="H123" i="25"/>
  <c r="H124" i="25"/>
  <c r="H125" i="25"/>
  <c r="H126" i="25"/>
  <c r="H127" i="25"/>
  <c r="H128" i="25"/>
  <c r="H129" i="25"/>
  <c r="H130" i="25"/>
  <c r="H131" i="25"/>
  <c r="H132" i="25"/>
  <c r="H133" i="25"/>
  <c r="H134" i="25"/>
  <c r="H135" i="25"/>
  <c r="H136" i="25"/>
  <c r="H137" i="25"/>
  <c r="H138" i="25"/>
  <c r="H139" i="25"/>
  <c r="H140" i="25"/>
  <c r="H141" i="25"/>
  <c r="H142" i="25"/>
  <c r="H143" i="25"/>
  <c r="H144" i="25"/>
  <c r="H145" i="25"/>
  <c r="H146" i="25"/>
  <c r="H147" i="25"/>
  <c r="H148" i="25"/>
  <c r="H149" i="25"/>
  <c r="H150" i="25"/>
  <c r="H151" i="25"/>
  <c r="H152" i="25"/>
  <c r="H153" i="25"/>
  <c r="H154" i="25"/>
  <c r="H155" i="25"/>
  <c r="H156" i="25"/>
  <c r="H157" i="25"/>
  <c r="H158" i="25"/>
  <c r="H159" i="25"/>
  <c r="H160" i="25"/>
  <c r="I160" i="25"/>
  <c r="H161" i="25"/>
  <c r="H60" i="25"/>
  <c r="H61" i="25"/>
  <c r="H62" i="25"/>
  <c r="H63" i="25"/>
  <c r="H64" i="25"/>
  <c r="H65" i="25"/>
  <c r="H66" i="25"/>
  <c r="H67" i="25"/>
  <c r="H68" i="25"/>
  <c r="H69" i="25"/>
  <c r="H70" i="25"/>
  <c r="H71" i="25"/>
  <c r="H72" i="25"/>
  <c r="H73" i="25"/>
  <c r="H74" i="25"/>
  <c r="H75" i="25"/>
  <c r="H76" i="25"/>
  <c r="H77" i="25"/>
  <c r="H78" i="25"/>
  <c r="H79" i="25"/>
  <c r="H80" i="25"/>
  <c r="H81" i="25"/>
  <c r="H82" i="25"/>
  <c r="H83" i="25"/>
  <c r="H84" i="25"/>
  <c r="H85" i="25"/>
  <c r="H86" i="25"/>
  <c r="H87" i="25"/>
  <c r="H88" i="25"/>
  <c r="H89" i="25"/>
  <c r="H90" i="25"/>
  <c r="H91" i="25"/>
  <c r="H92" i="25"/>
  <c r="H93" i="25"/>
  <c r="H94" i="25"/>
  <c r="H95" i="25"/>
  <c r="H96" i="25"/>
  <c r="H97" i="25"/>
  <c r="H98" i="25"/>
  <c r="H99" i="25"/>
  <c r="H100" i="25"/>
  <c r="H101" i="25"/>
  <c r="H102" i="25"/>
  <c r="H103" i="25"/>
  <c r="H104" i="25"/>
  <c r="H105" i="25"/>
  <c r="I105" i="25"/>
  <c r="H106" i="25"/>
  <c r="E13" i="25"/>
  <c r="I8" i="25" s="1"/>
  <c r="C13" i="21"/>
  <c r="G23" i="21" s="1"/>
  <c r="GH105" i="25" l="1"/>
  <c r="R215" i="25"/>
  <c r="AD215" i="25"/>
  <c r="U215" i="25"/>
  <c r="AG215" i="25"/>
  <c r="X215" i="25"/>
  <c r="AJ215" i="25"/>
  <c r="AA215" i="25"/>
  <c r="I24" i="25"/>
  <c r="I189" i="25" s="1"/>
  <c r="I48" i="25"/>
  <c r="I7" i="25"/>
  <c r="I117" i="25" s="1"/>
  <c r="I40" i="25"/>
  <c r="I37" i="25"/>
  <c r="I45" i="25"/>
  <c r="I32" i="25"/>
  <c r="I15" i="25"/>
  <c r="I125" i="25" s="1"/>
  <c r="I29" i="25"/>
  <c r="I194" i="25" s="1"/>
  <c r="I173" i="25"/>
  <c r="I118" i="25"/>
  <c r="I63" i="25"/>
  <c r="I47" i="25"/>
  <c r="I39" i="25"/>
  <c r="I31" i="25"/>
  <c r="I196" i="25" s="1"/>
  <c r="I23" i="25"/>
  <c r="I133" i="25" s="1"/>
  <c r="I14" i="25"/>
  <c r="I6" i="25"/>
  <c r="I46" i="25"/>
  <c r="I38" i="25"/>
  <c r="I30" i="25"/>
  <c r="I140" i="25" s="1"/>
  <c r="I22" i="25"/>
  <c r="I132" i="25" s="1"/>
  <c r="I13" i="25"/>
  <c r="I5" i="25"/>
  <c r="I44" i="25"/>
  <c r="I36" i="25"/>
  <c r="I28" i="25"/>
  <c r="I193" i="25" s="1"/>
  <c r="I19" i="25"/>
  <c r="I11" i="25"/>
  <c r="I20" i="25"/>
  <c r="I12" i="25"/>
  <c r="I43" i="25"/>
  <c r="I27" i="25"/>
  <c r="I137" i="25" s="1"/>
  <c r="I10" i="25"/>
  <c r="I21" i="25"/>
  <c r="I76" i="25" s="1"/>
  <c r="I42" i="25"/>
  <c r="I34" i="25"/>
  <c r="I26" i="25"/>
  <c r="I136" i="25" s="1"/>
  <c r="I17" i="25"/>
  <c r="I9" i="25"/>
  <c r="I35" i="25"/>
  <c r="I18" i="25"/>
  <c r="I49" i="25"/>
  <c r="I41" i="25"/>
  <c r="I33" i="25"/>
  <c r="I25" i="25"/>
  <c r="I190" i="25" s="1"/>
  <c r="I16" i="25"/>
  <c r="G28" i="21"/>
  <c r="G27" i="21"/>
  <c r="G37" i="21"/>
  <c r="G21" i="21"/>
  <c r="G36" i="21"/>
  <c r="G43" i="21"/>
  <c r="G50" i="21"/>
  <c r="G26" i="21"/>
  <c r="G49" i="21"/>
  <c r="G41" i="21"/>
  <c r="G33" i="21"/>
  <c r="G25" i="21"/>
  <c r="G48" i="21"/>
  <c r="G40" i="21"/>
  <c r="G32" i="21"/>
  <c r="G24" i="21"/>
  <c r="G46" i="21"/>
  <c r="G38" i="21"/>
  <c r="G30" i="21"/>
  <c r="G22" i="21"/>
  <c r="G45" i="21"/>
  <c r="G29" i="21"/>
  <c r="G44" i="21"/>
  <c r="G51" i="21"/>
  <c r="G35" i="21"/>
  <c r="G42" i="21"/>
  <c r="G34" i="21"/>
  <c r="G47" i="21"/>
  <c r="G39" i="21"/>
  <c r="G31" i="21"/>
  <c r="C2" i="21"/>
  <c r="L4" i="21" s="1"/>
  <c r="I93" i="25" l="1"/>
  <c r="I131" i="25"/>
  <c r="I95" i="25"/>
  <c r="I156" i="25"/>
  <c r="I100" i="25"/>
  <c r="I157" i="25"/>
  <c r="I146" i="25"/>
  <c r="I158" i="25"/>
  <c r="I148" i="25"/>
  <c r="I150" i="25"/>
  <c r="I83" i="25"/>
  <c r="I138" i="25"/>
  <c r="I186" i="25"/>
  <c r="I103" i="25"/>
  <c r="I77" i="25"/>
  <c r="I149" i="25"/>
  <c r="I204" i="25"/>
  <c r="I87" i="25"/>
  <c r="I62" i="25"/>
  <c r="I145" i="25"/>
  <c r="I101" i="25"/>
  <c r="I90" i="25"/>
  <c r="I172" i="25"/>
  <c r="I147" i="25"/>
  <c r="I155" i="25"/>
  <c r="I94" i="25"/>
  <c r="I92" i="25"/>
  <c r="I187" i="25"/>
  <c r="I98" i="25"/>
  <c r="I99" i="25"/>
  <c r="I91" i="25"/>
  <c r="I211" i="25"/>
  <c r="I192" i="25"/>
  <c r="I212" i="25"/>
  <c r="I203" i="25"/>
  <c r="I85" i="25"/>
  <c r="I143" i="25"/>
  <c r="I154" i="25"/>
  <c r="I139" i="25"/>
  <c r="I84" i="25"/>
  <c r="I134" i="25"/>
  <c r="I79" i="25"/>
  <c r="I153" i="25"/>
  <c r="I197" i="25"/>
  <c r="I206" i="25"/>
  <c r="I199" i="25"/>
  <c r="I210" i="25"/>
  <c r="I80" i="25"/>
  <c r="I86" i="25"/>
  <c r="I214" i="25"/>
  <c r="I102" i="25"/>
  <c r="I202" i="25"/>
  <c r="I205" i="25"/>
  <c r="I200" i="25"/>
  <c r="I198" i="25"/>
  <c r="I88" i="25"/>
  <c r="I141" i="25"/>
  <c r="I135" i="25"/>
  <c r="I213" i="25"/>
  <c r="I208" i="25"/>
  <c r="I142" i="25"/>
  <c r="I70" i="25"/>
  <c r="I96" i="25"/>
  <c r="I195" i="25"/>
  <c r="I151" i="25"/>
  <c r="I180" i="25"/>
  <c r="I191" i="25"/>
  <c r="I81" i="25"/>
  <c r="I82" i="25"/>
  <c r="I207" i="25"/>
  <c r="I159" i="25"/>
  <c r="I176" i="25"/>
  <c r="I121" i="25"/>
  <c r="I66" i="25"/>
  <c r="I178" i="25"/>
  <c r="I123" i="25"/>
  <c r="I68" i="25"/>
  <c r="I78" i="25"/>
  <c r="I175" i="25"/>
  <c r="I120" i="25"/>
  <c r="I65" i="25"/>
  <c r="I184" i="25"/>
  <c r="I129" i="25"/>
  <c r="I74" i="25"/>
  <c r="I170" i="25"/>
  <c r="I115" i="25"/>
  <c r="I60" i="25"/>
  <c r="I104" i="25"/>
  <c r="I181" i="25"/>
  <c r="I126" i="25"/>
  <c r="I71" i="25"/>
  <c r="I183" i="25"/>
  <c r="I128" i="25"/>
  <c r="I73" i="25"/>
  <c r="I144" i="25"/>
  <c r="I89" i="25"/>
  <c r="I188" i="25"/>
  <c r="I64" i="25"/>
  <c r="I174" i="25"/>
  <c r="I119" i="25"/>
  <c r="I201" i="25"/>
  <c r="I182" i="25"/>
  <c r="I127" i="25"/>
  <c r="I72" i="25"/>
  <c r="I122" i="25"/>
  <c r="I177" i="25"/>
  <c r="I67" i="25"/>
  <c r="I209" i="25"/>
  <c r="I179" i="25"/>
  <c r="I124" i="25"/>
  <c r="I69" i="25"/>
  <c r="I152" i="25"/>
  <c r="I97" i="25"/>
  <c r="I185" i="25"/>
  <c r="I130" i="25"/>
  <c r="I75" i="25"/>
  <c r="I171" i="25"/>
  <c r="I116" i="25"/>
  <c r="I61" i="25"/>
  <c r="GD55" i="26"/>
  <c r="GD56" i="26" s="1"/>
  <c r="GD57" i="26" s="1"/>
  <c r="GD58" i="26" s="1"/>
  <c r="GD59" i="26" s="1"/>
  <c r="GD60" i="26" s="1"/>
  <c r="GD61" i="26" s="1"/>
  <c r="GD62" i="26" s="1"/>
  <c r="GD63" i="26" s="1"/>
  <c r="GD64" i="26" s="1"/>
  <c r="GD65" i="26" s="1"/>
  <c r="GD66" i="26" s="1"/>
  <c r="GD67" i="26" s="1"/>
  <c r="GD68" i="26" s="1"/>
  <c r="GD69" i="26" s="1"/>
  <c r="GD44" i="26"/>
  <c r="GD45" i="26" s="1"/>
  <c r="GD46" i="26" s="1"/>
  <c r="GD47" i="26" s="1"/>
  <c r="GD48" i="26" s="1"/>
  <c r="GD49" i="26" s="1"/>
  <c r="GD50" i="26" s="1"/>
  <c r="GD51" i="26" s="1"/>
  <c r="GD52" i="26" s="1"/>
  <c r="GD53" i="26" s="1"/>
  <c r="GD27" i="26"/>
  <c r="GD28" i="26" s="1"/>
  <c r="GD29" i="26" s="1"/>
  <c r="GD30" i="26" s="1"/>
  <c r="GD31" i="26" s="1"/>
  <c r="GD32" i="26" s="1"/>
  <c r="GD33" i="26" s="1"/>
  <c r="GD34" i="26" s="1"/>
  <c r="GD35" i="26" s="1"/>
  <c r="GD36" i="26" s="1"/>
  <c r="GD37" i="26" s="1"/>
  <c r="GD38" i="26" s="1"/>
  <c r="GD39" i="26" s="1"/>
  <c r="GD40" i="26" s="1"/>
  <c r="GD41" i="26" s="1"/>
  <c r="GD42" i="26" s="1"/>
  <c r="GD10" i="26"/>
  <c r="GD11" i="26" s="1"/>
  <c r="GD12" i="26" s="1"/>
  <c r="GD13" i="26" s="1"/>
  <c r="GD14" i="26" s="1"/>
  <c r="GD15" i="26" s="1"/>
  <c r="GD16" i="26" s="1"/>
  <c r="GD17" i="26" s="1"/>
  <c r="GD18" i="26" s="1"/>
  <c r="GD19" i="26" s="1"/>
  <c r="GD20" i="26" s="1"/>
  <c r="GD21" i="26" s="1"/>
  <c r="GD22" i="26" s="1"/>
  <c r="GD23" i="26" s="1"/>
  <c r="GD24" i="26" s="1"/>
  <c r="GD25" i="26" s="1"/>
  <c r="GC55" i="26" l="1"/>
  <c r="GC63" i="26"/>
  <c r="GC56" i="26"/>
  <c r="GC64" i="26"/>
  <c r="GC58" i="26"/>
  <c r="GC67" i="26"/>
  <c r="GC57" i="26"/>
  <c r="GC66" i="26"/>
  <c r="GC59" i="26"/>
  <c r="GC60" i="26"/>
  <c r="GC68" i="26"/>
  <c r="GC65" i="26"/>
  <c r="GC61" i="26"/>
  <c r="GC69" i="26"/>
  <c r="GC62" i="26"/>
  <c r="GC45" i="26"/>
  <c r="GC53" i="26"/>
  <c r="GC52" i="26"/>
  <c r="GC50" i="26"/>
  <c r="GC51" i="26"/>
  <c r="GC35" i="26"/>
  <c r="GC28" i="26"/>
  <c r="GC30" i="26"/>
  <c r="GC29" i="26"/>
  <c r="GC40" i="26"/>
  <c r="GC13" i="26"/>
  <c r="GC23" i="26"/>
  <c r="GC18" i="26"/>
  <c r="DK7" i="26"/>
  <c r="DL7" i="26"/>
  <c r="DM7" i="26"/>
  <c r="DN7" i="26"/>
  <c r="DO7" i="26"/>
  <c r="DP7" i="26"/>
  <c r="DQ7" i="26"/>
  <c r="DR7" i="26"/>
  <c r="DS7" i="26"/>
  <c r="DT7" i="26"/>
  <c r="DU7" i="26"/>
  <c r="DV7" i="26"/>
  <c r="DW7" i="26"/>
  <c r="DX7" i="26"/>
  <c r="DY7" i="26"/>
  <c r="DZ7" i="26"/>
  <c r="EA7" i="26"/>
  <c r="DK8" i="26"/>
  <c r="DL8" i="26"/>
  <c r="DM8" i="26"/>
  <c r="DN8" i="26"/>
  <c r="DO8" i="26"/>
  <c r="DP8" i="26"/>
  <c r="DQ8" i="26"/>
  <c r="DR8" i="26"/>
  <c r="DS8" i="26"/>
  <c r="DT8" i="26"/>
  <c r="DU8" i="26"/>
  <c r="DV8" i="26"/>
  <c r="DW8" i="26"/>
  <c r="DX8" i="26"/>
  <c r="DY8" i="26"/>
  <c r="DZ8" i="26"/>
  <c r="EA8" i="26"/>
  <c r="DK9" i="26"/>
  <c r="DK10" i="26"/>
  <c r="DK11" i="26"/>
  <c r="DK12" i="26"/>
  <c r="DK13" i="26"/>
  <c r="DL13" i="26"/>
  <c r="DM13" i="26"/>
  <c r="DN13" i="26"/>
  <c r="DO13" i="26"/>
  <c r="DP13" i="26"/>
  <c r="DQ13" i="26"/>
  <c r="DR13" i="26"/>
  <c r="DS13" i="26"/>
  <c r="DT13" i="26"/>
  <c r="DU13" i="26"/>
  <c r="DV13" i="26"/>
  <c r="DW13" i="26"/>
  <c r="DX13" i="26"/>
  <c r="DY13" i="26"/>
  <c r="DZ13" i="26"/>
  <c r="EA13" i="26"/>
  <c r="DK14" i="26"/>
  <c r="DK15" i="26"/>
  <c r="DK16" i="26"/>
  <c r="DK17" i="26"/>
  <c r="DK18" i="26"/>
  <c r="DL18" i="26"/>
  <c r="DM18" i="26"/>
  <c r="DN18" i="26"/>
  <c r="DO18" i="26"/>
  <c r="DP18" i="26"/>
  <c r="DQ18" i="26"/>
  <c r="DR18" i="26"/>
  <c r="DS18" i="26"/>
  <c r="DT18" i="26"/>
  <c r="DU18" i="26"/>
  <c r="DV18" i="26"/>
  <c r="DW18" i="26"/>
  <c r="DX18" i="26"/>
  <c r="DY18" i="26"/>
  <c r="DZ18" i="26"/>
  <c r="EA18" i="26"/>
  <c r="DK19" i="26"/>
  <c r="DK20" i="26"/>
  <c r="DK21" i="26"/>
  <c r="DK22" i="26"/>
  <c r="DK23" i="26"/>
  <c r="DL23" i="26"/>
  <c r="DM23" i="26"/>
  <c r="DN23" i="26"/>
  <c r="DO23" i="26"/>
  <c r="DP23" i="26"/>
  <c r="DQ23" i="26"/>
  <c r="DR23" i="26"/>
  <c r="DS23" i="26"/>
  <c r="DT23" i="26"/>
  <c r="DU23" i="26"/>
  <c r="DV23" i="26"/>
  <c r="DW23" i="26"/>
  <c r="DX23" i="26"/>
  <c r="DY23" i="26"/>
  <c r="DZ23" i="26"/>
  <c r="EA23" i="26"/>
  <c r="DK24" i="26"/>
  <c r="DK25" i="26"/>
  <c r="DK26" i="26"/>
  <c r="DK27" i="26"/>
  <c r="DK28" i="26"/>
  <c r="DL28" i="26"/>
  <c r="DM28" i="26"/>
  <c r="DN28" i="26"/>
  <c r="DO28" i="26"/>
  <c r="DP28" i="26"/>
  <c r="DQ28" i="26"/>
  <c r="DR28" i="26"/>
  <c r="DS28" i="26"/>
  <c r="DT28" i="26"/>
  <c r="DU28" i="26"/>
  <c r="DV28" i="26"/>
  <c r="DW28" i="26"/>
  <c r="DX28" i="26"/>
  <c r="DY28" i="26"/>
  <c r="DZ28" i="26"/>
  <c r="EA28" i="26"/>
  <c r="DK29" i="26"/>
  <c r="DL29" i="26"/>
  <c r="DM29" i="26"/>
  <c r="DN29" i="26"/>
  <c r="DO29" i="26"/>
  <c r="DP29" i="26"/>
  <c r="DQ29" i="26"/>
  <c r="DR29" i="26"/>
  <c r="DS29" i="26"/>
  <c r="DT29" i="26"/>
  <c r="DU29" i="26"/>
  <c r="DV29" i="26"/>
  <c r="DW29" i="26"/>
  <c r="DX29" i="26"/>
  <c r="DY29" i="26"/>
  <c r="DZ29" i="26"/>
  <c r="EA29" i="26"/>
  <c r="DK30" i="26"/>
  <c r="DL30" i="26"/>
  <c r="DM30" i="26"/>
  <c r="DN30" i="26"/>
  <c r="DO30" i="26"/>
  <c r="DP30" i="26"/>
  <c r="DQ30" i="26"/>
  <c r="DR30" i="26"/>
  <c r="DS30" i="26"/>
  <c r="DT30" i="26"/>
  <c r="DU30" i="26"/>
  <c r="DV30" i="26"/>
  <c r="DW30" i="26"/>
  <c r="DX30" i="26"/>
  <c r="DY30" i="26"/>
  <c r="DZ30" i="26"/>
  <c r="EA30" i="26"/>
  <c r="DK31" i="26"/>
  <c r="DK32" i="26"/>
  <c r="DK33" i="26"/>
  <c r="DK34" i="26"/>
  <c r="DK35" i="26"/>
  <c r="DL35" i="26"/>
  <c r="DM35" i="26"/>
  <c r="DN35" i="26"/>
  <c r="DO35" i="26"/>
  <c r="DP35" i="26"/>
  <c r="DQ35" i="26"/>
  <c r="DR35" i="26"/>
  <c r="DS35" i="26"/>
  <c r="DT35" i="26"/>
  <c r="DU35" i="26"/>
  <c r="DV35" i="26"/>
  <c r="DW35" i="26"/>
  <c r="DX35" i="26"/>
  <c r="DY35" i="26"/>
  <c r="DZ35" i="26"/>
  <c r="EA35" i="26"/>
  <c r="DK36" i="26"/>
  <c r="DK37" i="26"/>
  <c r="DK38" i="26"/>
  <c r="DK39" i="26"/>
  <c r="DK40" i="26"/>
  <c r="DL40" i="26"/>
  <c r="DM40" i="26"/>
  <c r="DN40" i="26"/>
  <c r="DO40" i="26"/>
  <c r="DP40" i="26"/>
  <c r="DQ40" i="26"/>
  <c r="DR40" i="26"/>
  <c r="DS40" i="26"/>
  <c r="DT40" i="26"/>
  <c r="DU40" i="26"/>
  <c r="DV40" i="26"/>
  <c r="DW40" i="26"/>
  <c r="DX40" i="26"/>
  <c r="DY40" i="26"/>
  <c r="DZ40" i="26"/>
  <c r="EA40" i="26"/>
  <c r="DK41" i="26"/>
  <c r="DK42" i="26"/>
  <c r="DK43" i="26"/>
  <c r="DK44" i="26"/>
  <c r="DK45" i="26"/>
  <c r="DL45" i="26"/>
  <c r="DM45" i="26"/>
  <c r="DN45" i="26"/>
  <c r="DO45" i="26"/>
  <c r="DP45" i="26"/>
  <c r="DQ45" i="26"/>
  <c r="DR45" i="26"/>
  <c r="DS45" i="26"/>
  <c r="DT45" i="26"/>
  <c r="DU45" i="26"/>
  <c r="DV45" i="26"/>
  <c r="DW45" i="26"/>
  <c r="DX45" i="26"/>
  <c r="DY45" i="26"/>
  <c r="DZ45" i="26"/>
  <c r="EA45" i="26"/>
  <c r="DK46" i="26"/>
  <c r="DK47" i="26"/>
  <c r="DK48" i="26"/>
  <c r="DK49" i="26"/>
  <c r="DK50" i="26"/>
  <c r="DL50" i="26"/>
  <c r="DM50" i="26"/>
  <c r="DN50" i="26"/>
  <c r="DO50" i="26"/>
  <c r="DP50" i="26"/>
  <c r="DQ50" i="26"/>
  <c r="DR50" i="26"/>
  <c r="DS50" i="26"/>
  <c r="DT50" i="26"/>
  <c r="DU50" i="26"/>
  <c r="DV50" i="26"/>
  <c r="DW50" i="26"/>
  <c r="DX50" i="26"/>
  <c r="DY50" i="26"/>
  <c r="DZ50" i="26"/>
  <c r="EA50" i="26"/>
  <c r="DK51" i="26"/>
  <c r="DL51" i="26"/>
  <c r="DM51" i="26"/>
  <c r="DN51" i="26"/>
  <c r="DO51" i="26"/>
  <c r="DP51" i="26"/>
  <c r="DQ51" i="26"/>
  <c r="DR51" i="26"/>
  <c r="DS51" i="26"/>
  <c r="DT51" i="26"/>
  <c r="DU51" i="26"/>
  <c r="DV51" i="26"/>
  <c r="DW51" i="26"/>
  <c r="DX51" i="26"/>
  <c r="DY51" i="26"/>
  <c r="DZ51" i="26"/>
  <c r="EA51" i="26"/>
  <c r="DK52" i="26"/>
  <c r="DL52" i="26"/>
  <c r="DM52" i="26"/>
  <c r="DN52" i="26"/>
  <c r="DO52" i="26"/>
  <c r="DP52" i="26"/>
  <c r="DQ52" i="26"/>
  <c r="DR52" i="26"/>
  <c r="DS52" i="26"/>
  <c r="DT52" i="26"/>
  <c r="DU52" i="26"/>
  <c r="DV52" i="26"/>
  <c r="DW52" i="26"/>
  <c r="DX52" i="26"/>
  <c r="DY52" i="26"/>
  <c r="DZ52" i="26"/>
  <c r="EA52" i="26"/>
  <c r="DK53" i="26"/>
  <c r="DK54" i="26"/>
  <c r="DK55" i="26"/>
  <c r="DK56" i="26"/>
  <c r="DK57" i="26"/>
  <c r="DL57" i="26"/>
  <c r="DM57" i="26"/>
  <c r="DN57" i="26"/>
  <c r="DO57" i="26"/>
  <c r="DP57" i="26"/>
  <c r="DQ57" i="26"/>
  <c r="DR57" i="26"/>
  <c r="DS57" i="26"/>
  <c r="DT57" i="26"/>
  <c r="DU57" i="26"/>
  <c r="DV57" i="26"/>
  <c r="DW57" i="26"/>
  <c r="DX57" i="26"/>
  <c r="DY57" i="26"/>
  <c r="DZ57" i="26"/>
  <c r="EA57" i="26"/>
  <c r="DK58" i="26"/>
  <c r="DK59" i="26"/>
  <c r="DK60" i="26"/>
  <c r="DK61" i="26"/>
  <c r="DK62" i="26"/>
  <c r="DL62" i="26"/>
  <c r="DM62" i="26"/>
  <c r="DN62" i="26"/>
  <c r="DO62" i="26"/>
  <c r="DP62" i="26"/>
  <c r="DQ62" i="26"/>
  <c r="DR62" i="26"/>
  <c r="DS62" i="26"/>
  <c r="DT62" i="26"/>
  <c r="DU62" i="26"/>
  <c r="DV62" i="26"/>
  <c r="DW62" i="26"/>
  <c r="DX62" i="26"/>
  <c r="DY62" i="26"/>
  <c r="DZ62" i="26"/>
  <c r="EA62" i="26"/>
  <c r="DK63" i="26"/>
  <c r="DK64" i="26"/>
  <c r="DK65" i="26"/>
  <c r="DK66" i="26"/>
  <c r="DK67" i="26"/>
  <c r="DL67" i="26"/>
  <c r="DM67" i="26"/>
  <c r="DN67" i="26"/>
  <c r="DO67" i="26"/>
  <c r="DP67" i="26"/>
  <c r="DQ67" i="26"/>
  <c r="DR67" i="26"/>
  <c r="DS67" i="26"/>
  <c r="DT67" i="26"/>
  <c r="DU67" i="26"/>
  <c r="DV67" i="26"/>
  <c r="DW67" i="26"/>
  <c r="DX67" i="26"/>
  <c r="DY67" i="26"/>
  <c r="DZ67" i="26"/>
  <c r="EA67" i="26"/>
  <c r="DK68" i="26"/>
  <c r="DK69" i="26"/>
  <c r="DK70" i="26"/>
  <c r="DK71" i="26"/>
  <c r="DK72" i="26"/>
  <c r="DL72" i="26"/>
  <c r="DM72" i="26"/>
  <c r="DN72" i="26"/>
  <c r="DO72" i="26"/>
  <c r="DP72" i="26"/>
  <c r="DQ72" i="26"/>
  <c r="DR72" i="26"/>
  <c r="DS72" i="26"/>
  <c r="DT72" i="26"/>
  <c r="DU72" i="26"/>
  <c r="DV72" i="26"/>
  <c r="DW72" i="26"/>
  <c r="DX72" i="26"/>
  <c r="DY72" i="26"/>
  <c r="DZ72" i="26"/>
  <c r="EA72" i="26"/>
  <c r="DK73" i="26"/>
  <c r="DL73" i="26"/>
  <c r="DM73" i="26"/>
  <c r="DN73" i="26"/>
  <c r="DO73" i="26"/>
  <c r="DP73" i="26"/>
  <c r="DQ73" i="26"/>
  <c r="DR73" i="26"/>
  <c r="DS73" i="26"/>
  <c r="DT73" i="26"/>
  <c r="DU73" i="26"/>
  <c r="DV73" i="26"/>
  <c r="DW73" i="26"/>
  <c r="DX73" i="26"/>
  <c r="DY73" i="26"/>
  <c r="DZ73" i="26"/>
  <c r="EA73" i="26"/>
  <c r="DK74" i="26"/>
  <c r="DL74" i="26"/>
  <c r="DM74" i="26"/>
  <c r="DN74" i="26"/>
  <c r="DO74" i="26"/>
  <c r="DP74" i="26"/>
  <c r="DQ74" i="26"/>
  <c r="DR74" i="26"/>
  <c r="DS74" i="26"/>
  <c r="DT74" i="26"/>
  <c r="DU74" i="26"/>
  <c r="DV74" i="26"/>
  <c r="DW74" i="26"/>
  <c r="DX74" i="26"/>
  <c r="DY74" i="26"/>
  <c r="DZ74" i="26"/>
  <c r="EA74" i="26"/>
  <c r="DK75" i="26"/>
  <c r="DK76" i="26"/>
  <c r="DK77" i="26"/>
  <c r="DK78" i="26"/>
  <c r="DK79" i="26"/>
  <c r="DL79" i="26"/>
  <c r="DM79" i="26"/>
  <c r="DN79" i="26"/>
  <c r="DO79" i="26"/>
  <c r="DP79" i="26"/>
  <c r="DQ79" i="26"/>
  <c r="DR79" i="26"/>
  <c r="DS79" i="26"/>
  <c r="DT79" i="26"/>
  <c r="DU79" i="26"/>
  <c r="DV79" i="26"/>
  <c r="DW79" i="26"/>
  <c r="DX79" i="26"/>
  <c r="DY79" i="26"/>
  <c r="DZ79" i="26"/>
  <c r="EA79" i="26"/>
  <c r="DK80" i="26"/>
  <c r="DK81" i="26"/>
  <c r="DK82" i="26"/>
  <c r="DK83" i="26"/>
  <c r="DK84" i="26"/>
  <c r="DL84" i="26"/>
  <c r="DM84" i="26"/>
  <c r="DN84" i="26"/>
  <c r="DO84" i="26"/>
  <c r="DP84" i="26"/>
  <c r="DQ84" i="26"/>
  <c r="DR84" i="26"/>
  <c r="DS84" i="26"/>
  <c r="DT84" i="26"/>
  <c r="DU84" i="26"/>
  <c r="DV84" i="26"/>
  <c r="DW84" i="26"/>
  <c r="DX84" i="26"/>
  <c r="DY84" i="26"/>
  <c r="DZ84" i="26"/>
  <c r="EA84" i="26"/>
  <c r="DK85" i="26"/>
  <c r="DK86" i="26"/>
  <c r="DK87" i="26"/>
  <c r="DK88" i="26"/>
  <c r="DK89" i="26"/>
  <c r="DL89" i="26"/>
  <c r="DM89" i="26"/>
  <c r="DN89" i="26"/>
  <c r="DO89" i="26"/>
  <c r="DP89" i="26"/>
  <c r="DQ89" i="26"/>
  <c r="DR89" i="26"/>
  <c r="DS89" i="26"/>
  <c r="DT89" i="26"/>
  <c r="DU89" i="26"/>
  <c r="DV89" i="26"/>
  <c r="DW89" i="26"/>
  <c r="DX89" i="26"/>
  <c r="DY89" i="26"/>
  <c r="DZ89" i="26"/>
  <c r="EA89" i="26"/>
  <c r="DK90" i="26"/>
  <c r="DK91" i="26"/>
  <c r="DK92" i="26"/>
  <c r="DK93" i="26"/>
  <c r="DK94" i="26"/>
  <c r="DL94" i="26"/>
  <c r="DM94" i="26"/>
  <c r="DN94" i="26"/>
  <c r="DO94" i="26"/>
  <c r="DP94" i="26"/>
  <c r="DQ94" i="26"/>
  <c r="DR94" i="26"/>
  <c r="DS94" i="26"/>
  <c r="DT94" i="26"/>
  <c r="DU94" i="26"/>
  <c r="DV94" i="26"/>
  <c r="DW94" i="26"/>
  <c r="DX94" i="26"/>
  <c r="DY94" i="26"/>
  <c r="DZ94" i="26"/>
  <c r="EA94" i="26"/>
  <c r="DK95" i="26"/>
  <c r="DL95" i="26"/>
  <c r="DM95" i="26"/>
  <c r="DN95" i="26"/>
  <c r="DO95" i="26"/>
  <c r="DP95" i="26"/>
  <c r="DQ95" i="26"/>
  <c r="DR95" i="26"/>
  <c r="DS95" i="26"/>
  <c r="DT95" i="26"/>
  <c r="DU95" i="26"/>
  <c r="DV95" i="26"/>
  <c r="DW95" i="26"/>
  <c r="DX95" i="26"/>
  <c r="DY95" i="26"/>
  <c r="DZ95" i="26"/>
  <c r="EA95" i="26"/>
  <c r="DK96" i="26"/>
  <c r="DL96" i="26"/>
  <c r="DM96" i="26"/>
  <c r="DN96" i="26"/>
  <c r="DO96" i="26"/>
  <c r="DP96" i="26"/>
  <c r="DQ96" i="26"/>
  <c r="DR96" i="26"/>
  <c r="DS96" i="26"/>
  <c r="DT96" i="26"/>
  <c r="DU96" i="26"/>
  <c r="DV96" i="26"/>
  <c r="DW96" i="26"/>
  <c r="DX96" i="26"/>
  <c r="DY96" i="26"/>
  <c r="DZ96" i="26"/>
  <c r="EA96" i="26"/>
  <c r="DK97" i="26"/>
  <c r="DL97" i="26"/>
  <c r="DM97" i="26"/>
  <c r="DN97" i="26"/>
  <c r="DO97" i="26"/>
  <c r="DP97" i="26"/>
  <c r="DQ97" i="26"/>
  <c r="DR97" i="26"/>
  <c r="DS97" i="26"/>
  <c r="DT97" i="26"/>
  <c r="DU97" i="26"/>
  <c r="DV97" i="26"/>
  <c r="DW97" i="26"/>
  <c r="DX97" i="26"/>
  <c r="DY97" i="26"/>
  <c r="DZ97" i="26"/>
  <c r="EA97" i="26"/>
  <c r="DK98" i="26"/>
  <c r="DK99" i="26"/>
  <c r="DK100" i="26"/>
  <c r="DK101" i="26"/>
  <c r="DK102" i="26"/>
  <c r="DL102" i="26"/>
  <c r="DM102" i="26"/>
  <c r="DN102" i="26"/>
  <c r="DO102" i="26"/>
  <c r="DP102" i="26"/>
  <c r="DQ102" i="26"/>
  <c r="DR102" i="26"/>
  <c r="DS102" i="26"/>
  <c r="DT102" i="26"/>
  <c r="DU102" i="26"/>
  <c r="DV102" i="26"/>
  <c r="DW102" i="26"/>
  <c r="DX102" i="26"/>
  <c r="DY102" i="26"/>
  <c r="DZ102" i="26"/>
  <c r="EA102" i="26"/>
  <c r="DK103" i="26"/>
  <c r="DK104" i="26"/>
  <c r="DK105" i="26"/>
  <c r="DK106" i="26"/>
  <c r="DK107" i="26"/>
  <c r="DL107" i="26"/>
  <c r="DM107" i="26"/>
  <c r="DN107" i="26"/>
  <c r="DO107" i="26"/>
  <c r="DP107" i="26"/>
  <c r="DQ107" i="26"/>
  <c r="DR107" i="26"/>
  <c r="DS107" i="26"/>
  <c r="DT107" i="26"/>
  <c r="DU107" i="26"/>
  <c r="DV107" i="26"/>
  <c r="DW107" i="26"/>
  <c r="DX107" i="26"/>
  <c r="DY107" i="26"/>
  <c r="DZ107" i="26"/>
  <c r="EA107" i="26"/>
  <c r="DK108" i="26"/>
  <c r="DK109" i="26"/>
  <c r="DK110" i="26"/>
  <c r="DK111" i="26"/>
  <c r="DK112" i="26"/>
  <c r="DL112" i="26"/>
  <c r="DM112" i="26"/>
  <c r="DN112" i="26"/>
  <c r="DO112" i="26"/>
  <c r="DP112" i="26"/>
  <c r="DQ112" i="26"/>
  <c r="DR112" i="26"/>
  <c r="DS112" i="26"/>
  <c r="DT112" i="26"/>
  <c r="DU112" i="26"/>
  <c r="DV112" i="26"/>
  <c r="DW112" i="26"/>
  <c r="DX112" i="26"/>
  <c r="DY112" i="26"/>
  <c r="DZ112" i="26"/>
  <c r="EA112" i="26"/>
  <c r="DK113" i="26"/>
  <c r="DK114" i="26"/>
  <c r="DK115" i="26"/>
  <c r="DK116" i="26"/>
  <c r="DK117" i="26"/>
  <c r="DL117" i="26"/>
  <c r="DM117" i="26"/>
  <c r="DN117" i="26"/>
  <c r="DO117" i="26"/>
  <c r="DP117" i="26"/>
  <c r="DQ117" i="26"/>
  <c r="DR117" i="26"/>
  <c r="DS117" i="26"/>
  <c r="DT117" i="26"/>
  <c r="DU117" i="26"/>
  <c r="DV117" i="26"/>
  <c r="DW117" i="26"/>
  <c r="DX117" i="26"/>
  <c r="DY117" i="26"/>
  <c r="DZ117" i="26"/>
  <c r="EA117" i="26"/>
  <c r="DK118" i="26"/>
  <c r="DL118" i="26"/>
  <c r="DM118" i="26"/>
  <c r="DN118" i="26"/>
  <c r="DO118" i="26"/>
  <c r="DP118" i="26"/>
  <c r="DQ118" i="26"/>
  <c r="DR118" i="26"/>
  <c r="DS118" i="26"/>
  <c r="DT118" i="26"/>
  <c r="DU118" i="26"/>
  <c r="DV118" i="26"/>
  <c r="DW118" i="26"/>
  <c r="DX118" i="26"/>
  <c r="DY118" i="26"/>
  <c r="DZ118" i="26"/>
  <c r="EA118" i="26"/>
  <c r="DK119" i="26"/>
  <c r="DL119" i="26"/>
  <c r="DM119" i="26"/>
  <c r="DN119" i="26"/>
  <c r="DO119" i="26"/>
  <c r="DP119" i="26"/>
  <c r="DQ119" i="26"/>
  <c r="DR119" i="26"/>
  <c r="DS119" i="26"/>
  <c r="DT119" i="26"/>
  <c r="DU119" i="26"/>
  <c r="DV119" i="26"/>
  <c r="DW119" i="26"/>
  <c r="DX119" i="26"/>
  <c r="DY119" i="26"/>
  <c r="DZ119" i="26"/>
  <c r="EA119" i="26"/>
  <c r="DK120" i="26"/>
  <c r="DK121" i="26"/>
  <c r="DK122" i="26"/>
  <c r="DK123" i="26"/>
  <c r="DK124" i="26"/>
  <c r="DL124" i="26"/>
  <c r="DM124" i="26"/>
  <c r="DN124" i="26"/>
  <c r="DO124" i="26"/>
  <c r="DP124" i="26"/>
  <c r="DQ124" i="26"/>
  <c r="DR124" i="26"/>
  <c r="DS124" i="26"/>
  <c r="DT124" i="26"/>
  <c r="DU124" i="26"/>
  <c r="DV124" i="26"/>
  <c r="DW124" i="26"/>
  <c r="DX124" i="26"/>
  <c r="DY124" i="26"/>
  <c r="DZ124" i="26"/>
  <c r="EA124" i="26"/>
  <c r="DK125" i="26"/>
  <c r="DK126" i="26"/>
  <c r="DK127" i="26"/>
  <c r="DK128" i="26"/>
  <c r="DK129" i="26"/>
  <c r="DL129" i="26"/>
  <c r="DM129" i="26"/>
  <c r="DN129" i="26"/>
  <c r="DO129" i="26"/>
  <c r="DP129" i="26"/>
  <c r="DQ129" i="26"/>
  <c r="DR129" i="26"/>
  <c r="DS129" i="26"/>
  <c r="DT129" i="26"/>
  <c r="DU129" i="26"/>
  <c r="DV129" i="26"/>
  <c r="DW129" i="26"/>
  <c r="DX129" i="26"/>
  <c r="DY129" i="26"/>
  <c r="DZ129" i="26"/>
  <c r="EA129" i="26"/>
  <c r="DK130" i="26"/>
  <c r="DK131" i="26"/>
  <c r="DK132" i="26"/>
  <c r="DK133" i="26"/>
  <c r="DK134" i="26"/>
  <c r="DL134" i="26"/>
  <c r="DM134" i="26"/>
  <c r="DN134" i="26"/>
  <c r="DO134" i="26"/>
  <c r="DP134" i="26"/>
  <c r="DQ134" i="26"/>
  <c r="DR134" i="26"/>
  <c r="DS134" i="26"/>
  <c r="DT134" i="26"/>
  <c r="DU134" i="26"/>
  <c r="DV134" i="26"/>
  <c r="DW134" i="26"/>
  <c r="DX134" i="26"/>
  <c r="DY134" i="26"/>
  <c r="DZ134" i="26"/>
  <c r="EA134" i="26"/>
  <c r="DK135" i="26"/>
  <c r="DK136" i="26"/>
  <c r="DK137" i="26"/>
  <c r="DK138" i="26"/>
  <c r="BI99" i="26" l="1"/>
  <c r="BI100" i="26"/>
  <c r="BI101" i="26"/>
  <c r="G27" i="26" l="1"/>
  <c r="G26" i="26"/>
  <c r="G25" i="26"/>
  <c r="G24" i="26"/>
  <c r="G22" i="26"/>
  <c r="G21" i="26"/>
  <c r="G20" i="26"/>
  <c r="G19" i="26"/>
  <c r="G17" i="26"/>
  <c r="G16" i="26"/>
  <c r="G15" i="26"/>
  <c r="G14" i="26"/>
  <c r="G10" i="26"/>
  <c r="G11" i="26"/>
  <c r="G12" i="26"/>
  <c r="G9" i="26"/>
  <c r="FK167" i="21" l="1"/>
  <c r="FL167" i="21"/>
  <c r="DM167" i="21"/>
  <c r="DN167" i="21"/>
  <c r="DM112" i="21"/>
  <c r="DN112" i="21"/>
  <c r="FK112" i="21"/>
  <c r="FL112" i="21"/>
  <c r="DM58" i="21"/>
  <c r="DN58" i="21"/>
  <c r="FK58" i="21"/>
  <c r="FL58" i="21"/>
  <c r="FK4" i="21"/>
  <c r="FL4" i="21"/>
  <c r="DM4" i="21"/>
  <c r="DN4" i="21"/>
  <c r="BO167" i="21"/>
  <c r="BP167" i="21"/>
  <c r="Q167" i="21"/>
  <c r="R167" i="21"/>
  <c r="BO112" i="21"/>
  <c r="BP112" i="21"/>
  <c r="Q112" i="21"/>
  <c r="R112" i="21"/>
  <c r="BO58" i="21"/>
  <c r="BP58" i="21"/>
  <c r="Q58" i="21"/>
  <c r="R58" i="21"/>
  <c r="BO4" i="21"/>
  <c r="BP4" i="21"/>
  <c r="BI136" i="26" l="1"/>
  <c r="BI137" i="26"/>
  <c r="BI138" i="26"/>
  <c r="BI135" i="26"/>
  <c r="BI131" i="26"/>
  <c r="BI132" i="26"/>
  <c r="BI133" i="26"/>
  <c r="BI130" i="26"/>
  <c r="BI126" i="26"/>
  <c r="BI127" i="26"/>
  <c r="BI128" i="26"/>
  <c r="BI125" i="26"/>
  <c r="BI121" i="26"/>
  <c r="BI122" i="26"/>
  <c r="BI123" i="26"/>
  <c r="BI120" i="26"/>
  <c r="G7" i="26"/>
  <c r="H7" i="26"/>
  <c r="H8" i="26" l="1"/>
  <c r="H11" i="26" s="1"/>
  <c r="H78" i="26"/>
  <c r="H18" i="26"/>
  <c r="H13" i="26"/>
  <c r="H23" i="26"/>
  <c r="BI114" i="26"/>
  <c r="BI115" i="26"/>
  <c r="BI116" i="26"/>
  <c r="BI113" i="26"/>
  <c r="BI109" i="26"/>
  <c r="BI110" i="26"/>
  <c r="BI111" i="26"/>
  <c r="BI108" i="26"/>
  <c r="BI104" i="26"/>
  <c r="BI105" i="26"/>
  <c r="BI106" i="26"/>
  <c r="BI103" i="26"/>
  <c r="BI98" i="26"/>
  <c r="BI54" i="26"/>
  <c r="BI55" i="26"/>
  <c r="BI56" i="26"/>
  <c r="BI69" i="26"/>
  <c r="BI70" i="26"/>
  <c r="BI71" i="26"/>
  <c r="BI64" i="26"/>
  <c r="BI65" i="26"/>
  <c r="BI66" i="26"/>
  <c r="BI59" i="26"/>
  <c r="BI60" i="26"/>
  <c r="BI61" i="26"/>
  <c r="BI91" i="26"/>
  <c r="BI92" i="26"/>
  <c r="BI93" i="26"/>
  <c r="BI90" i="26"/>
  <c r="BI86" i="26"/>
  <c r="BI87" i="26"/>
  <c r="BI88" i="26"/>
  <c r="BI85" i="26"/>
  <c r="BI81" i="26"/>
  <c r="BI82" i="26"/>
  <c r="BI83" i="26"/>
  <c r="BI80" i="26"/>
  <c r="BI76" i="26"/>
  <c r="BI77" i="26"/>
  <c r="BI78" i="26"/>
  <c r="BI75" i="26"/>
  <c r="H9" i="26" l="1"/>
  <c r="H10" i="26"/>
  <c r="H12" i="26"/>
  <c r="H81" i="26"/>
  <c r="H80" i="26"/>
  <c r="H82" i="26"/>
  <c r="BE82" i="26" s="1"/>
  <c r="BD82" i="26" s="1"/>
  <c r="H79" i="26"/>
  <c r="H15" i="26"/>
  <c r="H17" i="26"/>
  <c r="H14" i="26"/>
  <c r="H16" i="26"/>
  <c r="H20" i="26"/>
  <c r="H21" i="26"/>
  <c r="H22" i="26"/>
  <c r="H19" i="26"/>
  <c r="H25" i="26"/>
  <c r="H26" i="26"/>
  <c r="H27" i="26"/>
  <c r="H24" i="26"/>
  <c r="BI68" i="26"/>
  <c r="BI63" i="26"/>
  <c r="BI58" i="26"/>
  <c r="BI53" i="26"/>
  <c r="BI47" i="26"/>
  <c r="BI48" i="26"/>
  <c r="BI49" i="26"/>
  <c r="BI46" i="26"/>
  <c r="BI42" i="26"/>
  <c r="BI43" i="26"/>
  <c r="BI44" i="26"/>
  <c r="BI41" i="26"/>
  <c r="BI37" i="26"/>
  <c r="BI38" i="26"/>
  <c r="BI39" i="26"/>
  <c r="BI36" i="26"/>
  <c r="BI32" i="26"/>
  <c r="BI33" i="26"/>
  <c r="BI34" i="26"/>
  <c r="BI31" i="26"/>
  <c r="BI25" i="26"/>
  <c r="BI26" i="26"/>
  <c r="BI27" i="26"/>
  <c r="BI24" i="26"/>
  <c r="BI20" i="26"/>
  <c r="BI21" i="26"/>
  <c r="BI22" i="26"/>
  <c r="BI19" i="26"/>
  <c r="BI15" i="26"/>
  <c r="BI16" i="26"/>
  <c r="BI17" i="26"/>
  <c r="BI14" i="26"/>
  <c r="BI10" i="26"/>
  <c r="BI11" i="26"/>
  <c r="BI12" i="26"/>
  <c r="BI9" i="26"/>
  <c r="E12" i="26"/>
  <c r="C12" i="21" s="1"/>
  <c r="E10" i="26"/>
  <c r="E4" i="26" s="1"/>
  <c r="E8" i="26"/>
  <c r="E9" i="26" s="1"/>
  <c r="C9" i="21" s="1"/>
  <c r="E7" i="26"/>
  <c r="C7" i="21" s="1"/>
  <c r="E5" i="26"/>
  <c r="C5" i="21" s="1"/>
  <c r="C6" i="21" s="1"/>
  <c r="C14" i="21" s="1"/>
  <c r="AP81" i="26" l="1"/>
  <c r="AS81" i="26"/>
  <c r="AV81" i="26"/>
  <c r="AY81" i="26"/>
  <c r="BB81" i="26"/>
  <c r="BE81" i="26"/>
  <c r="S4" i="21"/>
  <c r="AA4" i="21"/>
  <c r="AI4" i="21"/>
  <c r="AQ4" i="21"/>
  <c r="AY4" i="21"/>
  <c r="BG4" i="21"/>
  <c r="AZ4" i="21"/>
  <c r="T4" i="21"/>
  <c r="AB4" i="21"/>
  <c r="AJ4" i="21"/>
  <c r="AR4" i="21"/>
  <c r="BH4" i="21"/>
  <c r="U4" i="21"/>
  <c r="AC4" i="21"/>
  <c r="AK4" i="21"/>
  <c r="AS4" i="21"/>
  <c r="BA4" i="21"/>
  <c r="BI4" i="21"/>
  <c r="BB4" i="21"/>
  <c r="V4" i="21"/>
  <c r="AD4" i="21"/>
  <c r="AL4" i="21"/>
  <c r="AT4" i="21"/>
  <c r="P4" i="21"/>
  <c r="W4" i="21"/>
  <c r="AE4" i="21"/>
  <c r="AM4" i="21"/>
  <c r="AU4" i="21"/>
  <c r="BC4" i="21"/>
  <c r="X4" i="21"/>
  <c r="AF4" i="21"/>
  <c r="AN4" i="21"/>
  <c r="AV4" i="21"/>
  <c r="BD4" i="21"/>
  <c r="Y4" i="21"/>
  <c r="AG4" i="21"/>
  <c r="AO4" i="21"/>
  <c r="AW4" i="21"/>
  <c r="BE4" i="21"/>
  <c r="Z4" i="21"/>
  <c r="AH4" i="21"/>
  <c r="AP4" i="21"/>
  <c r="AX4" i="21"/>
  <c r="BF4" i="21"/>
  <c r="C8" i="21"/>
  <c r="C10" i="21"/>
  <c r="FL169" i="25"/>
  <c r="FO169" i="25"/>
  <c r="FR169" i="25"/>
  <c r="FU169" i="25"/>
  <c r="FX169" i="25"/>
  <c r="GA169" i="25"/>
  <c r="GD169" i="25"/>
  <c r="GG169" i="25"/>
  <c r="GJ169" i="25"/>
  <c r="GM169" i="25"/>
  <c r="GP169" i="25"/>
  <c r="GS169" i="25"/>
  <c r="GV169" i="25"/>
  <c r="GY169" i="25"/>
  <c r="HB169" i="25"/>
  <c r="HE169" i="25"/>
  <c r="FL114" i="25"/>
  <c r="FO114" i="25"/>
  <c r="FR114" i="25"/>
  <c r="FU114" i="25"/>
  <c r="FX114" i="25"/>
  <c r="GA114" i="25"/>
  <c r="GD114" i="25"/>
  <c r="GG114" i="25"/>
  <c r="GJ114" i="25"/>
  <c r="GM114" i="25"/>
  <c r="GP114" i="25"/>
  <c r="GS114" i="25"/>
  <c r="GV114" i="25"/>
  <c r="GY114" i="25"/>
  <c r="HB114" i="25"/>
  <c r="HE114" i="25"/>
  <c r="DN114" i="25"/>
  <c r="DQ114" i="25"/>
  <c r="DT114" i="25"/>
  <c r="DW114" i="25"/>
  <c r="DZ114" i="25"/>
  <c r="EC114" i="25"/>
  <c r="EF114" i="25"/>
  <c r="EI114" i="25"/>
  <c r="EL114" i="25"/>
  <c r="EO114" i="25"/>
  <c r="ER114" i="25"/>
  <c r="EU114" i="25"/>
  <c r="EX114" i="25"/>
  <c r="FA114" i="25"/>
  <c r="FD114" i="25"/>
  <c r="FG114" i="25"/>
  <c r="DN169" i="25"/>
  <c r="DQ169" i="25"/>
  <c r="DT169" i="25"/>
  <c r="DW169" i="25"/>
  <c r="DZ169" i="25"/>
  <c r="EC169" i="25"/>
  <c r="EF169" i="25"/>
  <c r="EI169" i="25"/>
  <c r="EL169" i="25"/>
  <c r="EO169" i="25"/>
  <c r="ER169" i="25"/>
  <c r="EU169" i="25"/>
  <c r="EX169" i="25"/>
  <c r="FA169" i="25"/>
  <c r="FD169" i="25"/>
  <c r="FG169" i="25"/>
  <c r="BP169" i="25"/>
  <c r="BS169" i="25"/>
  <c r="BV169" i="25"/>
  <c r="BY169" i="25"/>
  <c r="CB169" i="25"/>
  <c r="CE169" i="25"/>
  <c r="CH169" i="25"/>
  <c r="CK169" i="25"/>
  <c r="CN169" i="25"/>
  <c r="CQ169" i="25"/>
  <c r="CT169" i="25"/>
  <c r="CW169" i="25"/>
  <c r="CZ169" i="25"/>
  <c r="DC169" i="25"/>
  <c r="DF169" i="25"/>
  <c r="DI169" i="25"/>
  <c r="R169" i="25"/>
  <c r="U169" i="25"/>
  <c r="X169" i="25"/>
  <c r="AA169" i="25"/>
  <c r="AD169" i="25"/>
  <c r="AG169" i="25"/>
  <c r="AJ169" i="25"/>
  <c r="AM169" i="25"/>
  <c r="AP169" i="25"/>
  <c r="AS169" i="25"/>
  <c r="AV169" i="25"/>
  <c r="AY169" i="25"/>
  <c r="BB169" i="25"/>
  <c r="BE169" i="25"/>
  <c r="BH169" i="25"/>
  <c r="BK169" i="25"/>
  <c r="BP114" i="25"/>
  <c r="BS114" i="25"/>
  <c r="BV114" i="25"/>
  <c r="BY114" i="25"/>
  <c r="CB114" i="25"/>
  <c r="CE114" i="25"/>
  <c r="CH114" i="25"/>
  <c r="CK114" i="25"/>
  <c r="CN114" i="25"/>
  <c r="CQ114" i="25"/>
  <c r="CT114" i="25"/>
  <c r="CW114" i="25"/>
  <c r="CZ114" i="25"/>
  <c r="DC114" i="25"/>
  <c r="DF114" i="25"/>
  <c r="DI114" i="25"/>
  <c r="R114" i="25"/>
  <c r="U114" i="25"/>
  <c r="X114" i="25"/>
  <c r="AA114" i="25"/>
  <c r="AD114" i="25"/>
  <c r="AG114" i="25"/>
  <c r="AJ114" i="25"/>
  <c r="AM114" i="25"/>
  <c r="AP114" i="25"/>
  <c r="AS114" i="25"/>
  <c r="AV114" i="25"/>
  <c r="AY114" i="25"/>
  <c r="BB114" i="25"/>
  <c r="BE114" i="25"/>
  <c r="BH114" i="25"/>
  <c r="BK114" i="25"/>
  <c r="R59" i="25"/>
  <c r="U59" i="25"/>
  <c r="X59" i="25"/>
  <c r="AA59" i="25"/>
  <c r="AD59" i="25"/>
  <c r="AG59" i="25"/>
  <c r="AJ59" i="25"/>
  <c r="AM59" i="25"/>
  <c r="AP59" i="25"/>
  <c r="AS59" i="25"/>
  <c r="AV59" i="25"/>
  <c r="AY59" i="25"/>
  <c r="BB59" i="25"/>
  <c r="BE59" i="25"/>
  <c r="BH59" i="25"/>
  <c r="BK59" i="25"/>
  <c r="BP59" i="25"/>
  <c r="BS59" i="25"/>
  <c r="BV59" i="25"/>
  <c r="BY59" i="25"/>
  <c r="CB59" i="25"/>
  <c r="CE59" i="25"/>
  <c r="CH59" i="25"/>
  <c r="CK59" i="25"/>
  <c r="CN59" i="25"/>
  <c r="CQ59" i="25"/>
  <c r="CT59" i="25"/>
  <c r="CW59" i="25"/>
  <c r="CZ59" i="25"/>
  <c r="DC59" i="25"/>
  <c r="DF59" i="25"/>
  <c r="DI59" i="25"/>
  <c r="DN59" i="25"/>
  <c r="DQ59" i="25"/>
  <c r="DT59" i="25"/>
  <c r="DW59" i="25"/>
  <c r="DZ59" i="25"/>
  <c r="EC59" i="25"/>
  <c r="EF59" i="25"/>
  <c r="EI59" i="25"/>
  <c r="EL59" i="25"/>
  <c r="EO59" i="25"/>
  <c r="ER59" i="25"/>
  <c r="EU59" i="25"/>
  <c r="EX59" i="25"/>
  <c r="FA59" i="25"/>
  <c r="FD59" i="25"/>
  <c r="FG59" i="25"/>
  <c r="FL59" i="25"/>
  <c r="FO59" i="25"/>
  <c r="FR59" i="25"/>
  <c r="FU59" i="25"/>
  <c r="FX59" i="25"/>
  <c r="GA59" i="25"/>
  <c r="GD59" i="25"/>
  <c r="GG59" i="25"/>
  <c r="GJ59" i="25"/>
  <c r="GM59" i="25"/>
  <c r="GP59" i="25"/>
  <c r="GS59" i="25"/>
  <c r="GV59" i="25"/>
  <c r="GY59" i="25"/>
  <c r="HB59" i="25"/>
  <c r="HE59" i="25"/>
  <c r="FL4" i="25"/>
  <c r="FO4" i="25"/>
  <c r="FR4" i="25"/>
  <c r="FU4" i="25"/>
  <c r="FX4" i="25"/>
  <c r="GA4" i="25"/>
  <c r="GD4" i="25"/>
  <c r="GG4" i="25"/>
  <c r="GJ4" i="25"/>
  <c r="GM4" i="25"/>
  <c r="GP4" i="25"/>
  <c r="GS4" i="25"/>
  <c r="GV4" i="25"/>
  <c r="GY4" i="25"/>
  <c r="HB4" i="25"/>
  <c r="HE4" i="25"/>
  <c r="DN4" i="25"/>
  <c r="DQ4" i="25"/>
  <c r="DT4" i="25"/>
  <c r="DW4" i="25"/>
  <c r="DZ4" i="25"/>
  <c r="EC4" i="25"/>
  <c r="EF4" i="25"/>
  <c r="EI4" i="25"/>
  <c r="EL4" i="25"/>
  <c r="EO4" i="25"/>
  <c r="ER4" i="25"/>
  <c r="EU4" i="25"/>
  <c r="EX4" i="25"/>
  <c r="FA4" i="25"/>
  <c r="FD4" i="25"/>
  <c r="FG4" i="25"/>
  <c r="BP4" i="25"/>
  <c r="BS4" i="25"/>
  <c r="BV4" i="25"/>
  <c r="BY4" i="25"/>
  <c r="CB4" i="25"/>
  <c r="CE4" i="25"/>
  <c r="CH4" i="25"/>
  <c r="CK4" i="25"/>
  <c r="CN4" i="25"/>
  <c r="CQ4" i="25"/>
  <c r="CT4" i="25"/>
  <c r="CW4" i="25"/>
  <c r="CZ4" i="25"/>
  <c r="DC4" i="25"/>
  <c r="DF4" i="25"/>
  <c r="DI4" i="25"/>
  <c r="FX112" i="21" l="1"/>
  <c r="DZ4" i="21"/>
  <c r="AD112" i="21"/>
  <c r="DZ167" i="21"/>
  <c r="FX58" i="21"/>
  <c r="AD167" i="21"/>
  <c r="AD58" i="21"/>
  <c r="CB4" i="21"/>
  <c r="FX167" i="21"/>
  <c r="DZ58" i="21"/>
  <c r="CB167" i="21"/>
  <c r="CB58" i="21"/>
  <c r="DZ112" i="21"/>
  <c r="FX4" i="21"/>
  <c r="CB112" i="21"/>
  <c r="GH167" i="21"/>
  <c r="EJ58" i="21"/>
  <c r="CL167" i="21"/>
  <c r="EJ112" i="21"/>
  <c r="GH4" i="21"/>
  <c r="CL112" i="21"/>
  <c r="CL4" i="21"/>
  <c r="EJ167" i="21"/>
  <c r="GH112" i="21"/>
  <c r="GH58" i="21"/>
  <c r="EJ4" i="21"/>
  <c r="AN167" i="21"/>
  <c r="AN112" i="21"/>
  <c r="CL58" i="21"/>
  <c r="AN58" i="21"/>
  <c r="EY112" i="21"/>
  <c r="GW4" i="21"/>
  <c r="DA112" i="21"/>
  <c r="DA4" i="21"/>
  <c r="GW167" i="21"/>
  <c r="EY58" i="21"/>
  <c r="DA167" i="21"/>
  <c r="DA58" i="21"/>
  <c r="EY167" i="21"/>
  <c r="GW112" i="21"/>
  <c r="GW58" i="21"/>
  <c r="EY4" i="21"/>
  <c r="BC167" i="21"/>
  <c r="BC112" i="21"/>
  <c r="BC58" i="21"/>
  <c r="HA167" i="21"/>
  <c r="FC58" i="21"/>
  <c r="DE167" i="21"/>
  <c r="DE58" i="21"/>
  <c r="FC112" i="21"/>
  <c r="HA4" i="21"/>
  <c r="DE112" i="21"/>
  <c r="BG58" i="21"/>
  <c r="DE4" i="21"/>
  <c r="FC167" i="21"/>
  <c r="HA112" i="21"/>
  <c r="HA58" i="21"/>
  <c r="FC4" i="21"/>
  <c r="BG167" i="21"/>
  <c r="BG112" i="21"/>
  <c r="ET167" i="21"/>
  <c r="GR58" i="21"/>
  <c r="AX167" i="21"/>
  <c r="GR112" i="21"/>
  <c r="ET4" i="21"/>
  <c r="AX112" i="21"/>
  <c r="CV58" i="21"/>
  <c r="AX58" i="21"/>
  <c r="GR167" i="21"/>
  <c r="ET112" i="21"/>
  <c r="ET58" i="21"/>
  <c r="GR4" i="21"/>
  <c r="CV167" i="21"/>
  <c r="CV112" i="21"/>
  <c r="CV4" i="21"/>
  <c r="EO167" i="21"/>
  <c r="GM58" i="21"/>
  <c r="AS167" i="21"/>
  <c r="AS58" i="21"/>
  <c r="GM112" i="21"/>
  <c r="EO4" i="21"/>
  <c r="AS112" i="21"/>
  <c r="CQ4" i="21"/>
  <c r="GM4" i="21"/>
  <c r="GM167" i="21"/>
  <c r="EO112" i="21"/>
  <c r="EO58" i="21"/>
  <c r="CQ167" i="21"/>
  <c r="CQ112" i="21"/>
  <c r="CQ58" i="21"/>
  <c r="FP112" i="21"/>
  <c r="DR4" i="21"/>
  <c r="V112" i="21"/>
  <c r="DR167" i="21"/>
  <c r="FP58" i="21"/>
  <c r="V167" i="21"/>
  <c r="V58" i="21"/>
  <c r="FP167" i="21"/>
  <c r="DR58" i="21"/>
  <c r="BT167" i="21"/>
  <c r="BT58" i="21"/>
  <c r="BT4" i="21"/>
  <c r="BT112" i="21"/>
  <c r="DR112" i="21"/>
  <c r="FP4" i="21"/>
  <c r="EQ112" i="21"/>
  <c r="GO4" i="21"/>
  <c r="CS112" i="21"/>
  <c r="CS4" i="21"/>
  <c r="GO167" i="21"/>
  <c r="EQ58" i="21"/>
  <c r="CS167" i="21"/>
  <c r="CS58" i="21"/>
  <c r="AU58" i="21"/>
  <c r="EQ167" i="21"/>
  <c r="GO58" i="21"/>
  <c r="AU167" i="21"/>
  <c r="GO112" i="21"/>
  <c r="EQ4" i="21"/>
  <c r="AU112" i="21"/>
  <c r="GK167" i="21"/>
  <c r="EM58" i="21"/>
  <c r="CO167" i="21"/>
  <c r="CO58" i="21"/>
  <c r="EM112" i="21"/>
  <c r="GK4" i="21"/>
  <c r="CO112" i="21"/>
  <c r="EM167" i="21"/>
  <c r="GK112" i="21"/>
  <c r="GK58" i="21"/>
  <c r="EM4" i="21"/>
  <c r="AQ167" i="21"/>
  <c r="AQ112" i="21"/>
  <c r="CO4" i="21"/>
  <c r="AQ58" i="21"/>
  <c r="EL167" i="21"/>
  <c r="GJ58" i="21"/>
  <c r="AP167" i="21"/>
  <c r="GJ112" i="21"/>
  <c r="EL4" i="21"/>
  <c r="AP112" i="21"/>
  <c r="GJ167" i="21"/>
  <c r="EL112" i="21"/>
  <c r="EL58" i="21"/>
  <c r="GJ4" i="21"/>
  <c r="CN167" i="21"/>
  <c r="CN112" i="21"/>
  <c r="CN4" i="21"/>
  <c r="AP58" i="21"/>
  <c r="CN58" i="21"/>
  <c r="GY112" i="21"/>
  <c r="FA4" i="21"/>
  <c r="BE112" i="21"/>
  <c r="FA167" i="21"/>
  <c r="GY58" i="21"/>
  <c r="BE167" i="21"/>
  <c r="GY167" i="21"/>
  <c r="FA112" i="21"/>
  <c r="FA58" i="21"/>
  <c r="GY4" i="21"/>
  <c r="DC167" i="21"/>
  <c r="DC112" i="21"/>
  <c r="DC4" i="21"/>
  <c r="BE58" i="21"/>
  <c r="DC58" i="21"/>
  <c r="GN112" i="21"/>
  <c r="EP4" i="21"/>
  <c r="AT112" i="21"/>
  <c r="EP167" i="21"/>
  <c r="GN58" i="21"/>
  <c r="AT167" i="21"/>
  <c r="AT58" i="21"/>
  <c r="CR4" i="21"/>
  <c r="CR58" i="21"/>
  <c r="EP112" i="21"/>
  <c r="GN167" i="21"/>
  <c r="CR167" i="21"/>
  <c r="EP58" i="21"/>
  <c r="GN4" i="21"/>
  <c r="CR112" i="21"/>
  <c r="EI112" i="21"/>
  <c r="GG4" i="21"/>
  <c r="CK112" i="21"/>
  <c r="CK4" i="21"/>
  <c r="GG167" i="21"/>
  <c r="EI58" i="21"/>
  <c r="CK167" i="21"/>
  <c r="CK58" i="21"/>
  <c r="EI167" i="21"/>
  <c r="GG112" i="21"/>
  <c r="GG58" i="21"/>
  <c r="EI4" i="21"/>
  <c r="AM167" i="21"/>
  <c r="AM112" i="21"/>
  <c r="AM58" i="21"/>
  <c r="FS112" i="21"/>
  <c r="DU4" i="21"/>
  <c r="Y112" i="21"/>
  <c r="DU167" i="21"/>
  <c r="FS58" i="21"/>
  <c r="Y167" i="21"/>
  <c r="DU112" i="21"/>
  <c r="DU58" i="21"/>
  <c r="FS4" i="21"/>
  <c r="BW167" i="21"/>
  <c r="BW112" i="21"/>
  <c r="BW58" i="21"/>
  <c r="BW4" i="21"/>
  <c r="FS167" i="21"/>
  <c r="Y58" i="21"/>
  <c r="ED167" i="21"/>
  <c r="GB58" i="21"/>
  <c r="AH167" i="21"/>
  <c r="GB112" i="21"/>
  <c r="ED4" i="21"/>
  <c r="AH112" i="21"/>
  <c r="GB167" i="21"/>
  <c r="ED112" i="21"/>
  <c r="ED58" i="21"/>
  <c r="GB4" i="21"/>
  <c r="CF167" i="21"/>
  <c r="CF112" i="21"/>
  <c r="AH58" i="21"/>
  <c r="CF58" i="21"/>
  <c r="CF4" i="21"/>
  <c r="GP167" i="21"/>
  <c r="ER58" i="21"/>
  <c r="CT167" i="21"/>
  <c r="ER112" i="21"/>
  <c r="GP4" i="21"/>
  <c r="CT112" i="21"/>
  <c r="CT4" i="21"/>
  <c r="ER167" i="21"/>
  <c r="GP112" i="21"/>
  <c r="GP58" i="21"/>
  <c r="ER4" i="21"/>
  <c r="AV167" i="21"/>
  <c r="AV112" i="21"/>
  <c r="CT58" i="21"/>
  <c r="AV58" i="21"/>
  <c r="FU167" i="21"/>
  <c r="DW58" i="21"/>
  <c r="BY167" i="21"/>
  <c r="BY58" i="21"/>
  <c r="DW112" i="21"/>
  <c r="FU4" i="21"/>
  <c r="BY112" i="21"/>
  <c r="AA58" i="21"/>
  <c r="AA112" i="21"/>
  <c r="DW167" i="21"/>
  <c r="FU112" i="21"/>
  <c r="FU58" i="21"/>
  <c r="DW4" i="21"/>
  <c r="AA167" i="21"/>
  <c r="BY4" i="21"/>
  <c r="EA112" i="21"/>
  <c r="FY4" i="21"/>
  <c r="CC112" i="21"/>
  <c r="CC4" i="21"/>
  <c r="FY167" i="21"/>
  <c r="EA58" i="21"/>
  <c r="CC167" i="21"/>
  <c r="CC58" i="21"/>
  <c r="AE58" i="21"/>
  <c r="FY112" i="21"/>
  <c r="EA4" i="21"/>
  <c r="AE112" i="21"/>
  <c r="EA167" i="21"/>
  <c r="AE167" i="21"/>
  <c r="FY58" i="21"/>
  <c r="FD112" i="21"/>
  <c r="HB4" i="21"/>
  <c r="DF112" i="21"/>
  <c r="HB167" i="21"/>
  <c r="FD58" i="21"/>
  <c r="DF167" i="21"/>
  <c r="DF58" i="21"/>
  <c r="BH58" i="21"/>
  <c r="DF4" i="21"/>
  <c r="FD167" i="21"/>
  <c r="HB58" i="21"/>
  <c r="BH167" i="21"/>
  <c r="HB112" i="21"/>
  <c r="FD4" i="21"/>
  <c r="BH112" i="21"/>
  <c r="FR167" i="21"/>
  <c r="DT58" i="21"/>
  <c r="BV167" i="21"/>
  <c r="BV58" i="21"/>
  <c r="DT112" i="21"/>
  <c r="FR4" i="21"/>
  <c r="BV112" i="21"/>
  <c r="BV4" i="21"/>
  <c r="DT167" i="21"/>
  <c r="FR112" i="21"/>
  <c r="FR58" i="21"/>
  <c r="DT4" i="21"/>
  <c r="X167" i="21"/>
  <c r="X112" i="21"/>
  <c r="X58" i="21"/>
  <c r="FE167" i="21"/>
  <c r="HC58" i="21"/>
  <c r="BI167" i="21"/>
  <c r="BI58" i="21"/>
  <c r="HC112" i="21"/>
  <c r="FE4" i="21"/>
  <c r="BI112" i="21"/>
  <c r="DG167" i="21"/>
  <c r="HC167" i="21"/>
  <c r="FE112" i="21"/>
  <c r="FE58" i="21"/>
  <c r="HC4" i="21"/>
  <c r="DG112" i="21"/>
  <c r="DG58" i="21"/>
  <c r="DG4" i="21"/>
  <c r="FZ167" i="21"/>
  <c r="EB58" i="21"/>
  <c r="CD167" i="21"/>
  <c r="EB112" i="21"/>
  <c r="FZ4" i="21"/>
  <c r="CD112" i="21"/>
  <c r="CD4" i="21"/>
  <c r="EB167" i="21"/>
  <c r="FZ112" i="21"/>
  <c r="FZ58" i="21"/>
  <c r="EB4" i="21"/>
  <c r="AF167" i="21"/>
  <c r="AF112" i="21"/>
  <c r="AF58" i="21"/>
  <c r="CD58" i="21"/>
  <c r="GV112" i="21"/>
  <c r="EX4" i="21"/>
  <c r="BB112" i="21"/>
  <c r="EX167" i="21"/>
  <c r="GV58" i="21"/>
  <c r="BB167" i="21"/>
  <c r="BB58" i="21"/>
  <c r="CZ58" i="21"/>
  <c r="GV4" i="21"/>
  <c r="EX112" i="21"/>
  <c r="GV167" i="21"/>
  <c r="EX58" i="21"/>
  <c r="CZ167" i="21"/>
  <c r="CZ4" i="21"/>
  <c r="CZ112" i="21"/>
  <c r="FM167" i="21"/>
  <c r="DO58" i="21"/>
  <c r="BQ167" i="21"/>
  <c r="BQ58" i="21"/>
  <c r="DO112" i="21"/>
  <c r="FM4" i="21"/>
  <c r="BQ112" i="21"/>
  <c r="S58" i="21"/>
  <c r="DO167" i="21"/>
  <c r="FM112" i="21"/>
  <c r="FM58" i="21"/>
  <c r="DO4" i="21"/>
  <c r="S167" i="21"/>
  <c r="S112" i="21"/>
  <c r="BQ4" i="21"/>
  <c r="EN112" i="21"/>
  <c r="GL4" i="21"/>
  <c r="CP112" i="21"/>
  <c r="GL167" i="21"/>
  <c r="EN58" i="21"/>
  <c r="CP167" i="21"/>
  <c r="CP58" i="21"/>
  <c r="AR58" i="21"/>
  <c r="GL112" i="21"/>
  <c r="AR112" i="21"/>
  <c r="EN4" i="21"/>
  <c r="EN167" i="21"/>
  <c r="GL58" i="21"/>
  <c r="AR167" i="21"/>
  <c r="CP4" i="21"/>
  <c r="DY167" i="21"/>
  <c r="FW58" i="21"/>
  <c r="AC167" i="21"/>
  <c r="AC58" i="21"/>
  <c r="FW112" i="21"/>
  <c r="DY4" i="21"/>
  <c r="AC112" i="21"/>
  <c r="FW167" i="21"/>
  <c r="CA112" i="21"/>
  <c r="CA58" i="21"/>
  <c r="DY112" i="21"/>
  <c r="DY58" i="21"/>
  <c r="FW4" i="21"/>
  <c r="CA167" i="21"/>
  <c r="CA4" i="21"/>
  <c r="GI112" i="21"/>
  <c r="EK4" i="21"/>
  <c r="AO112" i="21"/>
  <c r="EK167" i="21"/>
  <c r="GI58" i="21"/>
  <c r="AO167" i="21"/>
  <c r="GI167" i="21"/>
  <c r="EK112" i="21"/>
  <c r="EK58" i="21"/>
  <c r="GI4" i="21"/>
  <c r="CM167" i="21"/>
  <c r="CM112" i="21"/>
  <c r="AO58" i="21"/>
  <c r="CM58" i="21"/>
  <c r="CM4" i="21"/>
  <c r="FJ167" i="21"/>
  <c r="DL58" i="21"/>
  <c r="BN167" i="21"/>
  <c r="BN58" i="21"/>
  <c r="DL112" i="21"/>
  <c r="FJ4" i="21"/>
  <c r="BN112" i="21"/>
  <c r="BN4" i="21"/>
  <c r="DL167" i="21"/>
  <c r="FJ58" i="21"/>
  <c r="P167" i="21"/>
  <c r="P58" i="21"/>
  <c r="DL4" i="21"/>
  <c r="P112" i="21"/>
  <c r="FJ112" i="21"/>
  <c r="GF112" i="21"/>
  <c r="EH4" i="21"/>
  <c r="AL112" i="21"/>
  <c r="EH167" i="21"/>
  <c r="GF58" i="21"/>
  <c r="AL167" i="21"/>
  <c r="AL58" i="21"/>
  <c r="CJ58" i="21"/>
  <c r="EH112" i="21"/>
  <c r="GF4" i="21"/>
  <c r="CJ112" i="21"/>
  <c r="CJ4" i="21"/>
  <c r="GF167" i="21"/>
  <c r="EH58" i="21"/>
  <c r="CJ167" i="21"/>
  <c r="EV112" i="21"/>
  <c r="GT4" i="21"/>
  <c r="CX112" i="21"/>
  <c r="GT167" i="21"/>
  <c r="EV58" i="21"/>
  <c r="CX167" i="21"/>
  <c r="CX58" i="21"/>
  <c r="CX4" i="21"/>
  <c r="EV167" i="21"/>
  <c r="GT58" i="21"/>
  <c r="AZ167" i="21"/>
  <c r="AZ58" i="21"/>
  <c r="GT112" i="21"/>
  <c r="EV4" i="21"/>
  <c r="AZ112" i="21"/>
  <c r="GS167" i="21"/>
  <c r="EU58" i="21"/>
  <c r="CW167" i="21"/>
  <c r="CW58" i="21"/>
  <c r="EU112" i="21"/>
  <c r="GS4" i="21"/>
  <c r="CW112" i="21"/>
  <c r="AY58" i="21"/>
  <c r="EU167" i="21"/>
  <c r="GS112" i="21"/>
  <c r="GS58" i="21"/>
  <c r="EU4" i="21"/>
  <c r="AY167" i="21"/>
  <c r="AY112" i="21"/>
  <c r="CW4" i="21"/>
  <c r="DQ167" i="21"/>
  <c r="FO58" i="21"/>
  <c r="U167" i="21"/>
  <c r="U58" i="21"/>
  <c r="FO167" i="21"/>
  <c r="FO112" i="21"/>
  <c r="DQ4" i="21"/>
  <c r="U112" i="21"/>
  <c r="DQ112" i="21"/>
  <c r="DQ58" i="21"/>
  <c r="FO4" i="21"/>
  <c r="BS167" i="21"/>
  <c r="BS112" i="21"/>
  <c r="BS58" i="21"/>
  <c r="BS4" i="21"/>
  <c r="GQ112" i="21"/>
  <c r="ES4" i="21"/>
  <c r="AW112" i="21"/>
  <c r="ES167" i="21"/>
  <c r="GQ58" i="21"/>
  <c r="AW167" i="21"/>
  <c r="AW58" i="21"/>
  <c r="CU4" i="21"/>
  <c r="ES112" i="21"/>
  <c r="GQ4" i="21"/>
  <c r="CU112" i="21"/>
  <c r="GQ167" i="21"/>
  <c r="ES58" i="21"/>
  <c r="CU167" i="21"/>
  <c r="CU58" i="21"/>
  <c r="DS112" i="21"/>
  <c r="FQ4" i="21"/>
  <c r="BU112" i="21"/>
  <c r="BU4" i="21"/>
  <c r="FQ167" i="21"/>
  <c r="DS58" i="21"/>
  <c r="BU167" i="21"/>
  <c r="BU58" i="21"/>
  <c r="DS167" i="21"/>
  <c r="FQ112" i="21"/>
  <c r="FQ58" i="21"/>
  <c r="DS4" i="21"/>
  <c r="W167" i="21"/>
  <c r="W112" i="21"/>
  <c r="W58" i="21"/>
  <c r="EW167" i="21"/>
  <c r="GU58" i="21"/>
  <c r="BA167" i="21"/>
  <c r="BA58" i="21"/>
  <c r="GU112" i="21"/>
  <c r="EW4" i="21"/>
  <c r="BA112" i="21"/>
  <c r="CY58" i="21"/>
  <c r="GU167" i="21"/>
  <c r="EW112" i="21"/>
  <c r="EW58" i="21"/>
  <c r="GU4" i="21"/>
  <c r="CY167" i="21"/>
  <c r="CY112" i="21"/>
  <c r="CY4" i="21"/>
  <c r="EF112" i="21"/>
  <c r="GD4" i="21"/>
  <c r="CH112" i="21"/>
  <c r="GD167" i="21"/>
  <c r="EF58" i="21"/>
  <c r="CH167" i="21"/>
  <c r="CH58" i="21"/>
  <c r="CH4" i="21"/>
  <c r="GD112" i="21"/>
  <c r="EF4" i="21"/>
  <c r="AJ112" i="21"/>
  <c r="AJ58" i="21"/>
  <c r="EF167" i="21"/>
  <c r="GD58" i="21"/>
  <c r="AJ167" i="21"/>
  <c r="GC167" i="21"/>
  <c r="EE58" i="21"/>
  <c r="CG167" i="21"/>
  <c r="CG58" i="21"/>
  <c r="EE112" i="21"/>
  <c r="GC4" i="21"/>
  <c r="CG112" i="21"/>
  <c r="CG4" i="21"/>
  <c r="EE167" i="21"/>
  <c r="GC112" i="21"/>
  <c r="GC58" i="21"/>
  <c r="EE4" i="21"/>
  <c r="AI167" i="21"/>
  <c r="AI112" i="21"/>
  <c r="AI58" i="21"/>
  <c r="DX112" i="21"/>
  <c r="FV4" i="21"/>
  <c r="BZ112" i="21"/>
  <c r="FV167" i="21"/>
  <c r="DX58" i="21"/>
  <c r="BZ167" i="21"/>
  <c r="BZ58" i="21"/>
  <c r="AB58" i="21"/>
  <c r="FV112" i="21"/>
  <c r="DX4" i="21"/>
  <c r="AB112" i="21"/>
  <c r="AB167" i="21"/>
  <c r="DX167" i="21"/>
  <c r="FV58" i="21"/>
  <c r="BZ4" i="21"/>
  <c r="GA112" i="21"/>
  <c r="EC4" i="21"/>
  <c r="AG112" i="21"/>
  <c r="EC167" i="21"/>
  <c r="GA58" i="21"/>
  <c r="AG167" i="21"/>
  <c r="CE58" i="21"/>
  <c r="CE4" i="21"/>
  <c r="AG58" i="21"/>
  <c r="GA167" i="21"/>
  <c r="EC58" i="21"/>
  <c r="CE167" i="21"/>
  <c r="EC112" i="21"/>
  <c r="GA4" i="21"/>
  <c r="CE112" i="21"/>
  <c r="GX167" i="21"/>
  <c r="EZ58" i="21"/>
  <c r="DB167" i="21"/>
  <c r="EZ112" i="21"/>
  <c r="GX4" i="21"/>
  <c r="DB112" i="21"/>
  <c r="DB4" i="21"/>
  <c r="EZ167" i="21"/>
  <c r="GX112" i="21"/>
  <c r="GX58" i="21"/>
  <c r="EZ4" i="21"/>
  <c r="BD167" i="21"/>
  <c r="BD112" i="21"/>
  <c r="BD58" i="21"/>
  <c r="DB58" i="21"/>
  <c r="EG167" i="21"/>
  <c r="GE58" i="21"/>
  <c r="AK167" i="21"/>
  <c r="AK58" i="21"/>
  <c r="GE112" i="21"/>
  <c r="EG4" i="21"/>
  <c r="AK112" i="21"/>
  <c r="CI4" i="21"/>
  <c r="GE167" i="21"/>
  <c r="EG112" i="21"/>
  <c r="EG58" i="21"/>
  <c r="GE4" i="21"/>
  <c r="CI167" i="21"/>
  <c r="CI112" i="21"/>
  <c r="CI58" i="21"/>
  <c r="DV167" i="21"/>
  <c r="FT58" i="21"/>
  <c r="Z167" i="21"/>
  <c r="FT167" i="21"/>
  <c r="FT112" i="21"/>
  <c r="DV4" i="21"/>
  <c r="Z112" i="21"/>
  <c r="DV112" i="21"/>
  <c r="DV58" i="21"/>
  <c r="FT4" i="21"/>
  <c r="BX167" i="21"/>
  <c r="BX112" i="21"/>
  <c r="BX58" i="21"/>
  <c r="BX4" i="21"/>
  <c r="Z58" i="21"/>
  <c r="FB167" i="21"/>
  <c r="GZ58" i="21"/>
  <c r="BF167" i="21"/>
  <c r="GZ112" i="21"/>
  <c r="FB4" i="21"/>
  <c r="BF112" i="21"/>
  <c r="DD4" i="21"/>
  <c r="GZ167" i="21"/>
  <c r="FB112" i="21"/>
  <c r="FB58" i="21"/>
  <c r="GZ4" i="21"/>
  <c r="DD167" i="21"/>
  <c r="DD112" i="21"/>
  <c r="DD58" i="21"/>
  <c r="BF58" i="21"/>
  <c r="DP112" i="21"/>
  <c r="FN4" i="21"/>
  <c r="BR112" i="21"/>
  <c r="FN167" i="21"/>
  <c r="DP58" i="21"/>
  <c r="BR167" i="21"/>
  <c r="BR58" i="21"/>
  <c r="BR4" i="21"/>
  <c r="DP167" i="21"/>
  <c r="FN58" i="21"/>
  <c r="T58" i="21"/>
  <c r="FN112" i="21"/>
  <c r="DP4" i="21"/>
  <c r="T112" i="21"/>
  <c r="T167" i="21"/>
  <c r="C4" i="21"/>
  <c r="I51" i="25"/>
  <c r="E12" i="25"/>
  <c r="E10" i="25"/>
  <c r="E9" i="25"/>
  <c r="E7" i="25"/>
  <c r="E5" i="25"/>
  <c r="FY51" i="25" l="1"/>
  <c r="GA51" i="25" s="1"/>
  <c r="FX51" i="25"/>
  <c r="HE51" i="25"/>
  <c r="EI51" i="25"/>
  <c r="ER51" i="25"/>
  <c r="EF51" i="25"/>
  <c r="EC51" i="25"/>
  <c r="EL51" i="25"/>
  <c r="I216" i="25"/>
  <c r="I161" i="25"/>
  <c r="I106" i="25"/>
  <c r="E4" i="25"/>
  <c r="GH106" i="25" l="1"/>
  <c r="GJ106" i="25" s="1"/>
  <c r="FG106" i="25"/>
  <c r="GG106" i="25"/>
  <c r="EO161" i="25"/>
  <c r="GM161" i="25"/>
  <c r="HB216" i="25"/>
  <c r="EC216" i="25"/>
  <c r="FD216" i="25"/>
  <c r="GJ216" i="25"/>
  <c r="DI216" i="25"/>
  <c r="BP216" i="25"/>
  <c r="AJ216" i="25"/>
  <c r="X216" i="25"/>
  <c r="U216" i="25"/>
  <c r="AG216" i="25"/>
  <c r="AD216" i="25"/>
  <c r="R216" i="25"/>
  <c r="AA216" i="25"/>
  <c r="FH185" i="21"/>
  <c r="FH186" i="21" s="1"/>
  <c r="FH187" i="21" s="1"/>
  <c r="FH188" i="21" s="1"/>
  <c r="FH189" i="21" s="1"/>
  <c r="FH190" i="21" s="1"/>
  <c r="FH191" i="21" s="1"/>
  <c r="FH192" i="21" s="1"/>
  <c r="DJ185" i="21"/>
  <c r="DJ186" i="21" s="1"/>
  <c r="DJ187" i="21" s="1"/>
  <c r="DJ188" i="21" s="1"/>
  <c r="DJ189" i="21" s="1"/>
  <c r="DJ190" i="21" s="1"/>
  <c r="DJ191" i="21" s="1"/>
  <c r="DJ192" i="21" s="1"/>
  <c r="BL185" i="21"/>
  <c r="BL186" i="21" s="1"/>
  <c r="BL187" i="21" s="1"/>
  <c r="BL188" i="21" s="1"/>
  <c r="BL189" i="21" s="1"/>
  <c r="BL190" i="21" s="1"/>
  <c r="BL191" i="21" s="1"/>
  <c r="BL192" i="21" s="1"/>
  <c r="BL193" i="21" s="1"/>
  <c r="N185" i="21"/>
  <c r="N186" i="21" s="1"/>
  <c r="N187" i="21" s="1"/>
  <c r="N188" i="21" s="1"/>
  <c r="N189" i="21" s="1"/>
  <c r="N190" i="21" s="1"/>
  <c r="N191" i="21" s="1"/>
  <c r="N192" i="21" s="1"/>
  <c r="N193" i="21" s="1"/>
  <c r="FK183" i="21"/>
  <c r="FK184" i="21" s="1"/>
  <c r="DM183" i="21"/>
  <c r="DM184" i="21" s="1"/>
  <c r="DM185" i="21" s="1"/>
  <c r="BO183" i="21"/>
  <c r="BO184" i="21" s="1"/>
  <c r="Q183" i="21"/>
  <c r="Q184" i="21" s="1"/>
  <c r="FN182" i="21"/>
  <c r="FN183" i="21" s="1"/>
  <c r="DP182" i="21"/>
  <c r="DP183" i="21" s="1"/>
  <c r="BR182" i="21"/>
  <c r="BR183" i="21" s="1"/>
  <c r="T182" i="21"/>
  <c r="T183" i="21" s="1"/>
  <c r="FQ181" i="21"/>
  <c r="FQ182" i="21" s="1"/>
  <c r="DS181" i="21"/>
  <c r="BU181" i="21"/>
  <c r="BU182" i="21" s="1"/>
  <c r="W181" i="21"/>
  <c r="FT180" i="21"/>
  <c r="DV180" i="21"/>
  <c r="BX180" i="21"/>
  <c r="BX181" i="21" s="1"/>
  <c r="Z180" i="21"/>
  <c r="FW179" i="21"/>
  <c r="FW180" i="21" s="1"/>
  <c r="FW181" i="21" s="1"/>
  <c r="DY179" i="21"/>
  <c r="DY180" i="21" s="1"/>
  <c r="DY181" i="21" s="1"/>
  <c r="CA179" i="21"/>
  <c r="CA180" i="21" s="1"/>
  <c r="CA181" i="21" s="1"/>
  <c r="AC179" i="21"/>
  <c r="AC180" i="21" s="1"/>
  <c r="AC181" i="21" s="1"/>
  <c r="FZ178" i="21"/>
  <c r="FZ179" i="21" s="1"/>
  <c r="EB178" i="21"/>
  <c r="EB179" i="21" s="1"/>
  <c r="EB180" i="21" s="1"/>
  <c r="CD178" i="21"/>
  <c r="CD179" i="21" s="1"/>
  <c r="CD180" i="21" s="1"/>
  <c r="AF178" i="21"/>
  <c r="AF179" i="21" s="1"/>
  <c r="AF180" i="21" s="1"/>
  <c r="GC177" i="21"/>
  <c r="GC178" i="21" s="1"/>
  <c r="EE177" i="21"/>
  <c r="EE178" i="21" s="1"/>
  <c r="CG177" i="21"/>
  <c r="CG178" i="21" s="1"/>
  <c r="AI177" i="21"/>
  <c r="AI178" i="21" s="1"/>
  <c r="GF176" i="21"/>
  <c r="GF177" i="21" s="1"/>
  <c r="EH176" i="21"/>
  <c r="EH177" i="21" s="1"/>
  <c r="CJ176" i="21"/>
  <c r="CJ177" i="21" s="1"/>
  <c r="AL176" i="21"/>
  <c r="AL177" i="21" s="1"/>
  <c r="GI175" i="21"/>
  <c r="EK175" i="21"/>
  <c r="CM175" i="21"/>
  <c r="AO175" i="21"/>
  <c r="GL174" i="21"/>
  <c r="EN174" i="21"/>
  <c r="CP174" i="21"/>
  <c r="AR174" i="21"/>
  <c r="GO173" i="21"/>
  <c r="EQ173" i="21"/>
  <c r="CS173" i="21"/>
  <c r="CS174" i="21" s="1"/>
  <c r="AU173" i="21"/>
  <c r="AU174" i="21" s="1"/>
  <c r="GR172" i="21"/>
  <c r="GR173" i="21" s="1"/>
  <c r="ET172" i="21"/>
  <c r="ET173" i="21" s="1"/>
  <c r="ET174" i="21" s="1"/>
  <c r="CV172" i="21"/>
  <c r="CV173" i="21" s="1"/>
  <c r="AX172" i="21"/>
  <c r="AX173" i="21" s="1"/>
  <c r="GU171" i="21"/>
  <c r="GU172" i="21" s="1"/>
  <c r="EW171" i="21"/>
  <c r="EW172" i="21" s="1"/>
  <c r="CY171" i="21"/>
  <c r="CY172" i="21" s="1"/>
  <c r="BA171" i="21"/>
  <c r="BA172" i="21" s="1"/>
  <c r="GX170" i="21"/>
  <c r="GX171" i="21" s="1"/>
  <c r="EZ170" i="21"/>
  <c r="EZ171" i="21" s="1"/>
  <c r="DB170" i="21"/>
  <c r="BD170" i="21"/>
  <c r="BD171" i="21" s="1"/>
  <c r="HA169" i="21"/>
  <c r="FC169" i="21"/>
  <c r="DE169" i="21"/>
  <c r="BG169" i="21"/>
  <c r="FH130" i="21"/>
  <c r="DJ130" i="21"/>
  <c r="BL130" i="21"/>
  <c r="N130" i="21"/>
  <c r="FK128" i="21"/>
  <c r="FK129" i="21" s="1"/>
  <c r="DM128" i="21"/>
  <c r="DM129" i="21" s="1"/>
  <c r="DM130" i="21" s="1"/>
  <c r="BO128" i="21"/>
  <c r="BO129" i="21" s="1"/>
  <c r="BO130" i="21" s="1"/>
  <c r="Q128" i="21"/>
  <c r="Q129" i="21" s="1"/>
  <c r="FN127" i="21"/>
  <c r="DP127" i="21"/>
  <c r="BR127" i="21"/>
  <c r="T127" i="21"/>
  <c r="FQ126" i="21"/>
  <c r="FQ127" i="21" s="1"/>
  <c r="DS126" i="21"/>
  <c r="BU126" i="21"/>
  <c r="BU127" i="21" s="1"/>
  <c r="W126" i="21"/>
  <c r="FT125" i="21"/>
  <c r="DV125" i="21"/>
  <c r="BX125" i="21"/>
  <c r="Z125" i="21"/>
  <c r="FW124" i="21"/>
  <c r="FW125" i="21" s="1"/>
  <c r="DY124" i="21"/>
  <c r="DY125" i="21" s="1"/>
  <c r="CA124" i="21"/>
  <c r="AC124" i="21"/>
  <c r="AC125" i="21" s="1"/>
  <c r="AC126" i="21" s="1"/>
  <c r="AC127" i="21" s="1"/>
  <c r="AC128" i="21" s="1"/>
  <c r="FZ123" i="21"/>
  <c r="FZ124" i="21" s="1"/>
  <c r="EB123" i="21"/>
  <c r="EB124" i="21" s="1"/>
  <c r="CD123" i="21"/>
  <c r="CD124" i="21" s="1"/>
  <c r="AF123" i="21"/>
  <c r="GC122" i="21"/>
  <c r="EE122" i="21"/>
  <c r="CG122" i="21"/>
  <c r="AI122" i="21"/>
  <c r="GF121" i="21"/>
  <c r="GF122" i="21" s="1"/>
  <c r="GF123" i="21" s="1"/>
  <c r="EH121" i="21"/>
  <c r="EH122" i="21" s="1"/>
  <c r="CJ121" i="21"/>
  <c r="CJ122" i="21" s="1"/>
  <c r="AL121" i="21"/>
  <c r="AL122" i="21" s="1"/>
  <c r="AL123" i="21" s="1"/>
  <c r="GI120" i="21"/>
  <c r="GI121" i="21" s="1"/>
  <c r="GI122" i="21" s="1"/>
  <c r="GI123" i="21" s="1"/>
  <c r="GI124" i="21" s="1"/>
  <c r="EK120" i="21"/>
  <c r="EK121" i="21" s="1"/>
  <c r="EK122" i="21" s="1"/>
  <c r="EK123" i="21" s="1"/>
  <c r="EK124" i="21" s="1"/>
  <c r="CM120" i="21"/>
  <c r="CM121" i="21" s="1"/>
  <c r="AO120" i="21"/>
  <c r="AO121" i="21" s="1"/>
  <c r="AO122" i="21" s="1"/>
  <c r="AO123" i="21" s="1"/>
  <c r="AO124" i="21" s="1"/>
  <c r="AO125" i="21" s="1"/>
  <c r="AO126" i="21" s="1"/>
  <c r="GL119" i="21"/>
  <c r="GL120" i="21" s="1"/>
  <c r="GL121" i="21" s="1"/>
  <c r="GL122" i="21" s="1"/>
  <c r="GL123" i="21" s="1"/>
  <c r="GL124" i="21" s="1"/>
  <c r="EN119" i="21"/>
  <c r="EN120" i="21" s="1"/>
  <c r="EN121" i="21" s="1"/>
  <c r="EN122" i="21" s="1"/>
  <c r="EN123" i="21" s="1"/>
  <c r="EN124" i="21" s="1"/>
  <c r="CP119" i="21"/>
  <c r="CP120" i="21" s="1"/>
  <c r="AR119" i="21"/>
  <c r="AR120" i="21" s="1"/>
  <c r="AR121" i="21" s="1"/>
  <c r="AR122" i="21" s="1"/>
  <c r="AR123" i="21" s="1"/>
  <c r="AR124" i="21" s="1"/>
  <c r="AR125" i="21" s="1"/>
  <c r="GO118" i="21"/>
  <c r="EQ118" i="21"/>
  <c r="EQ119" i="21" s="1"/>
  <c r="EQ120" i="21" s="1"/>
  <c r="CS118" i="21"/>
  <c r="AU118" i="21"/>
  <c r="GR117" i="21"/>
  <c r="ET117" i="21"/>
  <c r="ET118" i="21" s="1"/>
  <c r="CV117" i="21"/>
  <c r="AX117" i="21"/>
  <c r="AX118" i="21" s="1"/>
  <c r="GU116" i="21"/>
  <c r="GU117" i="21" s="1"/>
  <c r="GU118" i="21" s="1"/>
  <c r="GU119" i="21" s="1"/>
  <c r="EW116" i="21"/>
  <c r="EW117" i="21" s="1"/>
  <c r="EW118" i="21" s="1"/>
  <c r="EW119" i="21" s="1"/>
  <c r="EW120" i="21" s="1"/>
  <c r="EW121" i="21" s="1"/>
  <c r="CY116" i="21"/>
  <c r="CY117" i="21" s="1"/>
  <c r="CY118" i="21" s="1"/>
  <c r="BA116" i="21"/>
  <c r="BA117" i="21" s="1"/>
  <c r="BA118" i="21" s="1"/>
  <c r="BA119" i="21" s="1"/>
  <c r="BA120" i="21" s="1"/>
  <c r="GX115" i="21"/>
  <c r="GX116" i="21" s="1"/>
  <c r="GX117" i="21" s="1"/>
  <c r="GX118" i="21" s="1"/>
  <c r="GX119" i="21" s="1"/>
  <c r="EZ115" i="21"/>
  <c r="EZ116" i="21" s="1"/>
  <c r="EZ117" i="21" s="1"/>
  <c r="EZ118" i="21" s="1"/>
  <c r="EZ119" i="21" s="1"/>
  <c r="EZ120" i="21" s="1"/>
  <c r="DB115" i="21"/>
  <c r="DB116" i="21" s="1"/>
  <c r="DB117" i="21" s="1"/>
  <c r="DB118" i="21" s="1"/>
  <c r="DB119" i="21" s="1"/>
  <c r="DB120" i="21" s="1"/>
  <c r="BD115" i="21"/>
  <c r="BD116" i="21" s="1"/>
  <c r="BD117" i="21" s="1"/>
  <c r="BD118" i="21" s="1"/>
  <c r="BD119" i="21" s="1"/>
  <c r="BD120" i="21" s="1"/>
  <c r="HA114" i="21"/>
  <c r="HA115" i="21" s="1"/>
  <c r="HA116" i="21" s="1"/>
  <c r="HA117" i="21" s="1"/>
  <c r="FC114" i="21"/>
  <c r="FC115" i="21" s="1"/>
  <c r="DE114" i="21"/>
  <c r="DE115" i="21" s="1"/>
  <c r="BG114" i="21"/>
  <c r="FH76" i="21"/>
  <c r="DJ76" i="21"/>
  <c r="BL76" i="21"/>
  <c r="BL77" i="21" s="1"/>
  <c r="N76" i="21"/>
  <c r="FK74" i="21"/>
  <c r="FK75" i="21" s="1"/>
  <c r="DM74" i="21"/>
  <c r="DM75" i="21" s="1"/>
  <c r="DM76" i="21" s="1"/>
  <c r="BO74" i="21"/>
  <c r="BO75" i="21" s="1"/>
  <c r="Q74" i="21"/>
  <c r="Q75" i="21" s="1"/>
  <c r="FN73" i="21"/>
  <c r="FN74" i="21" s="1"/>
  <c r="DP73" i="21"/>
  <c r="BR73" i="21"/>
  <c r="T73" i="21"/>
  <c r="FQ72" i="21"/>
  <c r="DS72" i="21"/>
  <c r="BU72" i="21"/>
  <c r="W72" i="21"/>
  <c r="W73" i="21" s="1"/>
  <c r="FT71" i="21"/>
  <c r="FT72" i="21" s="1"/>
  <c r="DV71" i="21"/>
  <c r="DV72" i="21" s="1"/>
  <c r="BX71" i="21"/>
  <c r="BX72" i="21" s="1"/>
  <c r="BX73" i="21" s="1"/>
  <c r="Z71" i="21"/>
  <c r="Z72" i="21" s="1"/>
  <c r="Z73" i="21" s="1"/>
  <c r="FW70" i="21"/>
  <c r="FW71" i="21" s="1"/>
  <c r="DY70" i="21"/>
  <c r="DY71" i="21" s="1"/>
  <c r="CA70" i="21"/>
  <c r="CA71" i="21" s="1"/>
  <c r="AC70" i="21"/>
  <c r="AC71" i="21" s="1"/>
  <c r="FZ69" i="21"/>
  <c r="EB69" i="21"/>
  <c r="EB70" i="21" s="1"/>
  <c r="CD69" i="21"/>
  <c r="CD70" i="21" s="1"/>
  <c r="AF69" i="21"/>
  <c r="AF70" i="21" s="1"/>
  <c r="GC68" i="21"/>
  <c r="GC69" i="21" s="1"/>
  <c r="EE68" i="21"/>
  <c r="CG68" i="21"/>
  <c r="AI68" i="21"/>
  <c r="GF67" i="21"/>
  <c r="EH67" i="21"/>
  <c r="CJ67" i="21"/>
  <c r="AL67" i="21"/>
  <c r="GI66" i="21"/>
  <c r="EK66" i="21"/>
  <c r="EK67" i="21" s="1"/>
  <c r="CM66" i="21"/>
  <c r="CM67" i="21" s="1"/>
  <c r="AO66" i="21"/>
  <c r="AO67" i="21" s="1"/>
  <c r="GL65" i="21"/>
  <c r="GL66" i="21" s="1"/>
  <c r="GL67" i="21" s="1"/>
  <c r="GL68" i="21" s="1"/>
  <c r="GL69" i="21" s="1"/>
  <c r="EN65" i="21"/>
  <c r="EN66" i="21" s="1"/>
  <c r="EN67" i="21" s="1"/>
  <c r="EN68" i="21" s="1"/>
  <c r="EN69" i="21" s="1"/>
  <c r="CP65" i="21"/>
  <c r="CP66" i="21" s="1"/>
  <c r="CP67" i="21" s="1"/>
  <c r="CP68" i="21" s="1"/>
  <c r="CP69" i="21" s="1"/>
  <c r="AR65" i="21"/>
  <c r="AR66" i="21" s="1"/>
  <c r="AR67" i="21" s="1"/>
  <c r="AR68" i="21" s="1"/>
  <c r="AR69" i="21" s="1"/>
  <c r="AR70" i="21" s="1"/>
  <c r="GO64" i="21"/>
  <c r="GO65" i="21" s="1"/>
  <c r="EQ64" i="21"/>
  <c r="EQ65" i="21" s="1"/>
  <c r="CS64" i="21"/>
  <c r="CS65" i="21" s="1"/>
  <c r="AU64" i="21"/>
  <c r="AU65" i="21" s="1"/>
  <c r="GR63" i="21"/>
  <c r="GR64" i="21" s="1"/>
  <c r="ET63" i="21"/>
  <c r="ET64" i="21" s="1"/>
  <c r="ET65" i="21" s="1"/>
  <c r="CV63" i="21"/>
  <c r="CV64" i="21" s="1"/>
  <c r="AX63" i="21"/>
  <c r="AX64" i="21" s="1"/>
  <c r="GU62" i="21"/>
  <c r="GU63" i="21" s="1"/>
  <c r="EW62" i="21"/>
  <c r="EW63" i="21" s="1"/>
  <c r="CY62" i="21"/>
  <c r="CY63" i="21" s="1"/>
  <c r="BA62" i="21"/>
  <c r="BA63" i="21" s="1"/>
  <c r="GX61" i="21"/>
  <c r="EZ61" i="21"/>
  <c r="DB61" i="21"/>
  <c r="BD61" i="21"/>
  <c r="HA60" i="21"/>
  <c r="HA61" i="21" s="1"/>
  <c r="FC60" i="21"/>
  <c r="FC61" i="21" s="1"/>
  <c r="DE60" i="21"/>
  <c r="DE61" i="21" s="1"/>
  <c r="BG60" i="21"/>
  <c r="BG61" i="21" s="1"/>
  <c r="BA173" i="21" l="1"/>
  <c r="EW173" i="21"/>
  <c r="GU173" i="21"/>
  <c r="GX172" i="21"/>
  <c r="CV174" i="21"/>
  <c r="EZ172" i="21"/>
  <c r="CY173" i="21"/>
  <c r="BD172" i="21"/>
  <c r="AX174" i="21"/>
  <c r="CD181" i="21"/>
  <c r="T184" i="21"/>
  <c r="BU183" i="21"/>
  <c r="AU175" i="21"/>
  <c r="CS175" i="21"/>
  <c r="EQ174" i="21"/>
  <c r="AF181" i="21"/>
  <c r="DB171" i="21"/>
  <c r="AR175" i="21"/>
  <c r="AI179" i="21"/>
  <c r="CG179" i="21"/>
  <c r="EE179" i="21"/>
  <c r="GC179" i="21"/>
  <c r="ET175" i="21"/>
  <c r="GR174" i="21"/>
  <c r="GO174" i="21"/>
  <c r="AL178" i="21"/>
  <c r="CJ178" i="21"/>
  <c r="EH178" i="21"/>
  <c r="GF178" i="21"/>
  <c r="BG170" i="21"/>
  <c r="DE170" i="21"/>
  <c r="FC170" i="21"/>
  <c r="HA170" i="21"/>
  <c r="AO176" i="21"/>
  <c r="CM176" i="21"/>
  <c r="EK176" i="21"/>
  <c r="GI176" i="21"/>
  <c r="DV181" i="21"/>
  <c r="EB181" i="21"/>
  <c r="DP184" i="21"/>
  <c r="FZ180" i="21"/>
  <c r="BR184" i="21"/>
  <c r="DS182" i="21"/>
  <c r="FQ183" i="21"/>
  <c r="W182" i="21"/>
  <c r="FT181" i="21"/>
  <c r="Z181" i="21"/>
  <c r="CP175" i="21"/>
  <c r="EN175" i="21"/>
  <c r="GL175" i="21"/>
  <c r="FW182" i="21"/>
  <c r="BX182" i="21"/>
  <c r="AC182" i="21"/>
  <c r="CA182" i="21"/>
  <c r="DY182" i="21"/>
  <c r="BO185" i="21"/>
  <c r="FN184" i="21"/>
  <c r="Q185" i="21"/>
  <c r="DM186" i="21"/>
  <c r="FK185" i="21"/>
  <c r="N194" i="21"/>
  <c r="BL194" i="21"/>
  <c r="DJ193" i="21"/>
  <c r="FH193" i="21"/>
  <c r="DE116" i="21"/>
  <c r="FC116" i="21"/>
  <c r="GX120" i="21"/>
  <c r="ET119" i="21"/>
  <c r="CP121" i="21"/>
  <c r="GF124" i="21"/>
  <c r="BU128" i="21"/>
  <c r="BG115" i="21"/>
  <c r="BA121" i="21"/>
  <c r="AX119" i="21"/>
  <c r="EN125" i="21"/>
  <c r="CM122" i="21"/>
  <c r="AL124" i="21"/>
  <c r="HA118" i="21"/>
  <c r="DB121" i="21"/>
  <c r="GR118" i="21"/>
  <c r="GU120" i="21"/>
  <c r="CY119" i="21"/>
  <c r="EH123" i="21"/>
  <c r="CV118" i="21"/>
  <c r="CJ123" i="21"/>
  <c r="BD121" i="21"/>
  <c r="EZ121" i="21"/>
  <c r="EQ121" i="21"/>
  <c r="EW122" i="21"/>
  <c r="GO119" i="21"/>
  <c r="AO127" i="21"/>
  <c r="AR126" i="21"/>
  <c r="AI123" i="21"/>
  <c r="DY126" i="21"/>
  <c r="BX126" i="21"/>
  <c r="CS119" i="21"/>
  <c r="AU119" i="21"/>
  <c r="CA125" i="21"/>
  <c r="FW126" i="21"/>
  <c r="GL125" i="21"/>
  <c r="GI125" i="21"/>
  <c r="AC129" i="21"/>
  <c r="CD125" i="21"/>
  <c r="EK125" i="21"/>
  <c r="DS127" i="21"/>
  <c r="EB125" i="21"/>
  <c r="FZ125" i="21"/>
  <c r="AF124" i="21"/>
  <c r="DV126" i="21"/>
  <c r="BO131" i="21"/>
  <c r="FQ128" i="21"/>
  <c r="Q130" i="21"/>
  <c r="FT126" i="21"/>
  <c r="CG123" i="21"/>
  <c r="EE123" i="21"/>
  <c r="GC123" i="21"/>
  <c r="DM131" i="21"/>
  <c r="Z126" i="21"/>
  <c r="W127" i="21"/>
  <c r="FK130" i="21"/>
  <c r="DJ131" i="21"/>
  <c r="FH131" i="21"/>
  <c r="T128" i="21"/>
  <c r="BR128" i="21"/>
  <c r="DP128" i="21"/>
  <c r="FN128" i="21"/>
  <c r="N131" i="21"/>
  <c r="BL131" i="21"/>
  <c r="FC62" i="21"/>
  <c r="AO68" i="21"/>
  <c r="DE62" i="21"/>
  <c r="HA62" i="21"/>
  <c r="EW64" i="21"/>
  <c r="GR65" i="21"/>
  <c r="CY64" i="21"/>
  <c r="GU64" i="21"/>
  <c r="BA64" i="21"/>
  <c r="BG62" i="21"/>
  <c r="GL70" i="21"/>
  <c r="ET66" i="21"/>
  <c r="CM68" i="21"/>
  <c r="EB71" i="21"/>
  <c r="DB62" i="21"/>
  <c r="EZ62" i="21"/>
  <c r="GX62" i="21"/>
  <c r="GO66" i="21"/>
  <c r="AX65" i="21"/>
  <c r="CP70" i="21"/>
  <c r="BX74" i="21"/>
  <c r="BD62" i="21"/>
  <c r="EQ66" i="21"/>
  <c r="EK68" i="21"/>
  <c r="FT73" i="21"/>
  <c r="CS66" i="21"/>
  <c r="GC70" i="21"/>
  <c r="AU66" i="21"/>
  <c r="CV65" i="21"/>
  <c r="EN70" i="21"/>
  <c r="AC72" i="21"/>
  <c r="Z74" i="21"/>
  <c r="GI67" i="21"/>
  <c r="CD71" i="21"/>
  <c r="AR71" i="21"/>
  <c r="DV73" i="21"/>
  <c r="W74" i="21"/>
  <c r="AI69" i="21"/>
  <c r="CG69" i="21"/>
  <c r="EE69" i="21"/>
  <c r="FZ70" i="21"/>
  <c r="AF71" i="21"/>
  <c r="DY72" i="21"/>
  <c r="BU73" i="21"/>
  <c r="BR74" i="21"/>
  <c r="DP74" i="21"/>
  <c r="FN75" i="21"/>
  <c r="DS73" i="21"/>
  <c r="AL68" i="21"/>
  <c r="CJ68" i="21"/>
  <c r="EH68" i="21"/>
  <c r="GF68" i="21"/>
  <c r="BL78" i="21"/>
  <c r="CA72" i="21"/>
  <c r="FQ73" i="21"/>
  <c r="T74" i="21"/>
  <c r="FW72" i="21"/>
  <c r="N77" i="21"/>
  <c r="DJ77" i="21"/>
  <c r="DM77" i="21"/>
  <c r="FK76" i="21"/>
  <c r="BO76" i="21"/>
  <c r="FH77" i="21"/>
  <c r="Q76" i="21"/>
  <c r="FH22" i="21"/>
  <c r="FK20" i="21"/>
  <c r="FK21" i="21" s="1"/>
  <c r="FK22" i="21" s="1"/>
  <c r="FN19" i="21"/>
  <c r="FN20" i="21" s="1"/>
  <c r="FQ18" i="21"/>
  <c r="FQ19" i="21" s="1"/>
  <c r="FT17" i="21"/>
  <c r="FT18" i="21" s="1"/>
  <c r="FT19" i="21" s="1"/>
  <c r="FT20" i="21" s="1"/>
  <c r="FW16" i="21"/>
  <c r="FZ15" i="21"/>
  <c r="GC14" i="21"/>
  <c r="GC15" i="21" s="1"/>
  <c r="GC16" i="21" s="1"/>
  <c r="GC17" i="21" s="1"/>
  <c r="GF13" i="21"/>
  <c r="GF14" i="21" s="1"/>
  <c r="GF15" i="21" s="1"/>
  <c r="GF16" i="21" s="1"/>
  <c r="GF17" i="21" s="1"/>
  <c r="GI12" i="21"/>
  <c r="GL11" i="21"/>
  <c r="GO10" i="21"/>
  <c r="GO11" i="21" s="1"/>
  <c r="GR9" i="21"/>
  <c r="GU8" i="21"/>
  <c r="GU9" i="21" s="1"/>
  <c r="GX7" i="21"/>
  <c r="GX8" i="21" s="1"/>
  <c r="HA6" i="21"/>
  <c r="HA7" i="21" s="1"/>
  <c r="HA8" i="21" s="1"/>
  <c r="HA9" i="21" s="1"/>
  <c r="DJ22" i="21"/>
  <c r="DM20" i="21"/>
  <c r="DP19" i="21"/>
  <c r="DP20" i="21" s="1"/>
  <c r="DP21" i="21" s="1"/>
  <c r="DS18" i="21"/>
  <c r="DS19" i="21" s="1"/>
  <c r="DV17" i="21"/>
  <c r="DV18" i="21" s="1"/>
  <c r="DY16" i="21"/>
  <c r="EB15" i="21"/>
  <c r="EB16" i="21" s="1"/>
  <c r="EB17" i="21" s="1"/>
  <c r="EB18" i="21" s="1"/>
  <c r="EB19" i="21" s="1"/>
  <c r="EB20" i="21" s="1"/>
  <c r="EE14" i="21"/>
  <c r="EE15" i="21" s="1"/>
  <c r="EE16" i="21" s="1"/>
  <c r="EH13" i="21"/>
  <c r="EK12" i="21"/>
  <c r="EK13" i="21" s="1"/>
  <c r="EK14" i="21" s="1"/>
  <c r="EK15" i="21" s="1"/>
  <c r="EK16" i="21" s="1"/>
  <c r="EN11" i="21"/>
  <c r="EQ10" i="21"/>
  <c r="EQ11" i="21" s="1"/>
  <c r="ET9" i="21"/>
  <c r="EW8" i="21"/>
  <c r="EW9" i="21" s="1"/>
  <c r="EW10" i="21" s="1"/>
  <c r="EW11" i="21" s="1"/>
  <c r="EW12" i="21" s="1"/>
  <c r="EW13" i="21" s="1"/>
  <c r="EW14" i="21" s="1"/>
  <c r="EW15" i="21" s="1"/>
  <c r="EZ7" i="21"/>
  <c r="EZ8" i="21" s="1"/>
  <c r="EZ9" i="21" s="1"/>
  <c r="FC6" i="21"/>
  <c r="FC7" i="21" s="1"/>
  <c r="FC8" i="21" s="1"/>
  <c r="BL22" i="21"/>
  <c r="BO20" i="21"/>
  <c r="BR19" i="21"/>
  <c r="BR20" i="21" s="1"/>
  <c r="BR21" i="21" s="1"/>
  <c r="BU18" i="21"/>
  <c r="BX17" i="21"/>
  <c r="CA16" i="21"/>
  <c r="CA17" i="21" s="1"/>
  <c r="CA18" i="21" s="1"/>
  <c r="CA19" i="21" s="1"/>
  <c r="CA20" i="21" s="1"/>
  <c r="CA21" i="21" s="1"/>
  <c r="CD15" i="21"/>
  <c r="CD16" i="21" s="1"/>
  <c r="CD17" i="21" s="1"/>
  <c r="CD18" i="21" s="1"/>
  <c r="CD19" i="21" s="1"/>
  <c r="CG14" i="21"/>
  <c r="CJ13" i="21"/>
  <c r="CJ14" i="21" s="1"/>
  <c r="CM12" i="21"/>
  <c r="CM13" i="21" s="1"/>
  <c r="CP11" i="21"/>
  <c r="CP12" i="21" s="1"/>
  <c r="CS10" i="21"/>
  <c r="CS11" i="21" s="1"/>
  <c r="CS12" i="21" s="1"/>
  <c r="CV9" i="21"/>
  <c r="CV10" i="21" s="1"/>
  <c r="CV11" i="21" s="1"/>
  <c r="CY8" i="21"/>
  <c r="CY9" i="21" s="1"/>
  <c r="DB7" i="21"/>
  <c r="DE6" i="21"/>
  <c r="N22" i="21"/>
  <c r="N23" i="21" s="1"/>
  <c r="N24" i="21" s="1"/>
  <c r="N25" i="21" s="1"/>
  <c r="N26" i="21" s="1"/>
  <c r="N27" i="21" s="1"/>
  <c r="N28" i="21" s="1"/>
  <c r="N29" i="21" s="1"/>
  <c r="N30" i="21" s="1"/>
  <c r="N31" i="21" s="1"/>
  <c r="N32" i="21" s="1"/>
  <c r="N33" i="21" s="1"/>
  <c r="N34" i="21" s="1"/>
  <c r="N35" i="21" s="1"/>
  <c r="N36" i="21" s="1"/>
  <c r="N37" i="21" s="1"/>
  <c r="N38" i="21" s="1"/>
  <c r="N39" i="21" s="1"/>
  <c r="N40" i="21" s="1"/>
  <c r="N41" i="21" s="1"/>
  <c r="N42" i="21" s="1"/>
  <c r="N43" i="21" s="1"/>
  <c r="N44" i="21" s="1"/>
  <c r="N45" i="21" s="1"/>
  <c r="N46" i="21" s="1"/>
  <c r="N47" i="21" s="1"/>
  <c r="N48" i="21" s="1"/>
  <c r="N49" i="21" s="1"/>
  <c r="N50" i="21" s="1"/>
  <c r="N51" i="21" s="1"/>
  <c r="Q20" i="21"/>
  <c r="Q21" i="21" s="1"/>
  <c r="Q22" i="21" s="1"/>
  <c r="Q23" i="21" s="1"/>
  <c r="Q24" i="21" s="1"/>
  <c r="Q25" i="21" s="1"/>
  <c r="Q26" i="21" s="1"/>
  <c r="Q27" i="21" s="1"/>
  <c r="Q28" i="21" s="1"/>
  <c r="Q29" i="21" s="1"/>
  <c r="Q30" i="21" s="1"/>
  <c r="Q31" i="21" s="1"/>
  <c r="Q32" i="21" s="1"/>
  <c r="Q33" i="21" s="1"/>
  <c r="Q34" i="21" s="1"/>
  <c r="Q35" i="21" s="1"/>
  <c r="Q36" i="21" s="1"/>
  <c r="Q37" i="21" s="1"/>
  <c r="Q38" i="21" s="1"/>
  <c r="Q39" i="21" s="1"/>
  <c r="Q40" i="21" s="1"/>
  <c r="Q41" i="21" s="1"/>
  <c r="Q42" i="21" s="1"/>
  <c r="Q43" i="21" s="1"/>
  <c r="Q44" i="21" s="1"/>
  <c r="Q45" i="21" s="1"/>
  <c r="Q46" i="21" s="1"/>
  <c r="Q47" i="21" s="1"/>
  <c r="Q48" i="21" s="1"/>
  <c r="Q49" i="21" s="1"/>
  <c r="Q50" i="21" s="1"/>
  <c r="T19" i="21"/>
  <c r="T20" i="21" s="1"/>
  <c r="T21" i="21" s="1"/>
  <c r="T22" i="21" s="1"/>
  <c r="T23" i="21" s="1"/>
  <c r="T24" i="21" s="1"/>
  <c r="T25" i="21" s="1"/>
  <c r="T26" i="21" s="1"/>
  <c r="T27" i="21" s="1"/>
  <c r="T28" i="21" s="1"/>
  <c r="T29" i="21" s="1"/>
  <c r="T30" i="21" s="1"/>
  <c r="T31" i="21" s="1"/>
  <c r="T32" i="21" s="1"/>
  <c r="T33" i="21" s="1"/>
  <c r="T34" i="21" s="1"/>
  <c r="T35" i="21" s="1"/>
  <c r="T36" i="21" s="1"/>
  <c r="T37" i="21" s="1"/>
  <c r="T38" i="21" s="1"/>
  <c r="T39" i="21" s="1"/>
  <c r="T40" i="21" s="1"/>
  <c r="T41" i="21" s="1"/>
  <c r="T42" i="21" s="1"/>
  <c r="T43" i="21" s="1"/>
  <c r="T44" i="21" s="1"/>
  <c r="T45" i="21" s="1"/>
  <c r="T46" i="21" s="1"/>
  <c r="T47" i="21" s="1"/>
  <c r="T48" i="21" s="1"/>
  <c r="T49" i="21" s="1"/>
  <c r="T50" i="21" s="1"/>
  <c r="T51" i="21" s="1"/>
  <c r="W18" i="21"/>
  <c r="W19" i="21" s="1"/>
  <c r="W20" i="21" s="1"/>
  <c r="W21" i="21" s="1"/>
  <c r="W22" i="21" s="1"/>
  <c r="W23" i="21" s="1"/>
  <c r="W24" i="21" s="1"/>
  <c r="W25" i="21" s="1"/>
  <c r="W26" i="21" s="1"/>
  <c r="W27" i="21" s="1"/>
  <c r="W28" i="21" s="1"/>
  <c r="W29" i="21" s="1"/>
  <c r="W30" i="21" s="1"/>
  <c r="W31" i="21" s="1"/>
  <c r="W32" i="21" s="1"/>
  <c r="W33" i="21" s="1"/>
  <c r="W34" i="21" s="1"/>
  <c r="W35" i="21" s="1"/>
  <c r="W36" i="21" s="1"/>
  <c r="W37" i="21" s="1"/>
  <c r="W38" i="21" s="1"/>
  <c r="W39" i="21" s="1"/>
  <c r="W40" i="21" s="1"/>
  <c r="W41" i="21" s="1"/>
  <c r="W42" i="21" s="1"/>
  <c r="W43" i="21" s="1"/>
  <c r="W44" i="21" s="1"/>
  <c r="W45" i="21" s="1"/>
  <c r="W46" i="21" s="1"/>
  <c r="W47" i="21" s="1"/>
  <c r="W48" i="21" s="1"/>
  <c r="W49" i="21" s="1"/>
  <c r="W50" i="21" s="1"/>
  <c r="W51" i="21" s="1"/>
  <c r="Z17" i="21"/>
  <c r="Z18" i="21" s="1"/>
  <c r="Z19" i="21" s="1"/>
  <c r="Z20" i="21" s="1"/>
  <c r="Z21" i="21" s="1"/>
  <c r="Z22" i="21" s="1"/>
  <c r="Z23" i="21" s="1"/>
  <c r="Z24" i="21" s="1"/>
  <c r="Z25" i="21" s="1"/>
  <c r="Z26" i="21" s="1"/>
  <c r="Z27" i="21" s="1"/>
  <c r="Z28" i="21" s="1"/>
  <c r="Z29" i="21" s="1"/>
  <c r="Z30" i="21" s="1"/>
  <c r="Z31" i="21" s="1"/>
  <c r="Z32" i="21" s="1"/>
  <c r="Z33" i="21" s="1"/>
  <c r="Z34" i="21" s="1"/>
  <c r="Z35" i="21" s="1"/>
  <c r="Z36" i="21" s="1"/>
  <c r="Z37" i="21" s="1"/>
  <c r="Z38" i="21" s="1"/>
  <c r="Z39" i="21" s="1"/>
  <c r="Z40" i="21" s="1"/>
  <c r="Z41" i="21" s="1"/>
  <c r="Z42" i="21" s="1"/>
  <c r="Z43" i="21" s="1"/>
  <c r="Z44" i="21" s="1"/>
  <c r="Z45" i="21" s="1"/>
  <c r="Z46" i="21" s="1"/>
  <c r="Z47" i="21" s="1"/>
  <c r="Z48" i="21" s="1"/>
  <c r="Z49" i="21" s="1"/>
  <c r="Z50" i="21" s="1"/>
  <c r="AC16" i="21"/>
  <c r="AC17" i="21" s="1"/>
  <c r="AC18" i="21" s="1"/>
  <c r="AC19" i="21" s="1"/>
  <c r="AC20" i="21" s="1"/>
  <c r="AC21" i="21" s="1"/>
  <c r="AC22" i="21" s="1"/>
  <c r="AC23" i="21" s="1"/>
  <c r="AC24" i="21" s="1"/>
  <c r="AC25" i="21" s="1"/>
  <c r="AC26" i="21" s="1"/>
  <c r="AC27" i="21" s="1"/>
  <c r="AC28" i="21" s="1"/>
  <c r="AC29" i="21" s="1"/>
  <c r="AC30" i="21" s="1"/>
  <c r="AC31" i="21" s="1"/>
  <c r="AC32" i="21" s="1"/>
  <c r="AC33" i="21" s="1"/>
  <c r="AC34" i="21" s="1"/>
  <c r="AC35" i="21" s="1"/>
  <c r="AC36" i="21" s="1"/>
  <c r="AC37" i="21" s="1"/>
  <c r="AC38" i="21" s="1"/>
  <c r="AC39" i="21" s="1"/>
  <c r="AC40" i="21" s="1"/>
  <c r="AC41" i="21" s="1"/>
  <c r="AC42" i="21" s="1"/>
  <c r="AC43" i="21" s="1"/>
  <c r="AC44" i="21" s="1"/>
  <c r="AC45" i="21" s="1"/>
  <c r="AC46" i="21" s="1"/>
  <c r="AC47" i="21" s="1"/>
  <c r="AC48" i="21" s="1"/>
  <c r="AC49" i="21" s="1"/>
  <c r="AC50" i="21" s="1"/>
  <c r="AC51" i="21" s="1"/>
  <c r="AF15" i="21"/>
  <c r="AF16" i="21" s="1"/>
  <c r="AF17" i="21" s="1"/>
  <c r="AF18" i="21" s="1"/>
  <c r="AF19" i="21" s="1"/>
  <c r="AF20" i="21" s="1"/>
  <c r="AF21" i="21" s="1"/>
  <c r="AF22" i="21" s="1"/>
  <c r="AF23" i="21" s="1"/>
  <c r="AF24" i="21" s="1"/>
  <c r="AF25" i="21" s="1"/>
  <c r="AF26" i="21" s="1"/>
  <c r="AF27" i="21" s="1"/>
  <c r="AF28" i="21" s="1"/>
  <c r="AF29" i="21" s="1"/>
  <c r="AF30" i="21" s="1"/>
  <c r="AF31" i="21" s="1"/>
  <c r="AF32" i="21" s="1"/>
  <c r="AF33" i="21" s="1"/>
  <c r="AF34" i="21" s="1"/>
  <c r="AF35" i="21" s="1"/>
  <c r="AF36" i="21" s="1"/>
  <c r="AF37" i="21" s="1"/>
  <c r="AF38" i="21" s="1"/>
  <c r="AF39" i="21" s="1"/>
  <c r="AF40" i="21" s="1"/>
  <c r="AF41" i="21" s="1"/>
  <c r="AF42" i="21" s="1"/>
  <c r="AF43" i="21" s="1"/>
  <c r="AF44" i="21" s="1"/>
  <c r="AF45" i="21" s="1"/>
  <c r="AF46" i="21" s="1"/>
  <c r="AF47" i="21" s="1"/>
  <c r="AF48" i="21" s="1"/>
  <c r="AF49" i="21" s="1"/>
  <c r="AF50" i="21" s="1"/>
  <c r="AF51" i="21" s="1"/>
  <c r="AI14" i="21"/>
  <c r="AI15" i="21" s="1"/>
  <c r="AI16" i="21" s="1"/>
  <c r="AI17" i="21" s="1"/>
  <c r="AI18" i="21" s="1"/>
  <c r="AI19" i="21" s="1"/>
  <c r="AI20" i="21" s="1"/>
  <c r="AI21" i="21" s="1"/>
  <c r="AI22" i="21" s="1"/>
  <c r="AI23" i="21" s="1"/>
  <c r="AI24" i="21" s="1"/>
  <c r="AI25" i="21" s="1"/>
  <c r="AI26" i="21" s="1"/>
  <c r="AI27" i="21" s="1"/>
  <c r="AI28" i="21" s="1"/>
  <c r="AI29" i="21" s="1"/>
  <c r="AI30" i="21" s="1"/>
  <c r="AI31" i="21" s="1"/>
  <c r="AI32" i="21" s="1"/>
  <c r="AI33" i="21" s="1"/>
  <c r="AI34" i="21" s="1"/>
  <c r="AI35" i="21" s="1"/>
  <c r="AI36" i="21" s="1"/>
  <c r="AI37" i="21" s="1"/>
  <c r="AI38" i="21" s="1"/>
  <c r="AI39" i="21" s="1"/>
  <c r="AI40" i="21" s="1"/>
  <c r="AI41" i="21" s="1"/>
  <c r="AI42" i="21" s="1"/>
  <c r="AI43" i="21" s="1"/>
  <c r="AI44" i="21" s="1"/>
  <c r="AI45" i="21" s="1"/>
  <c r="AI46" i="21" s="1"/>
  <c r="AI47" i="21" s="1"/>
  <c r="AI48" i="21" s="1"/>
  <c r="AI49" i="21" s="1"/>
  <c r="AI50" i="21" s="1"/>
  <c r="AI51" i="21" s="1"/>
  <c r="AL13" i="21"/>
  <c r="AL14" i="21" s="1"/>
  <c r="AL15" i="21" s="1"/>
  <c r="AL16" i="21" s="1"/>
  <c r="AL17" i="21" s="1"/>
  <c r="AL18" i="21" s="1"/>
  <c r="AL19" i="21" s="1"/>
  <c r="AL20" i="21" s="1"/>
  <c r="AL21" i="21" s="1"/>
  <c r="AL22" i="21" s="1"/>
  <c r="AL23" i="21" s="1"/>
  <c r="AL24" i="21" s="1"/>
  <c r="AL25" i="21" s="1"/>
  <c r="AL26" i="21" s="1"/>
  <c r="AL27" i="21" s="1"/>
  <c r="AL28" i="21" s="1"/>
  <c r="AL29" i="21" s="1"/>
  <c r="AL30" i="21" s="1"/>
  <c r="AL31" i="21" s="1"/>
  <c r="AL32" i="21" s="1"/>
  <c r="AL33" i="21" s="1"/>
  <c r="AL34" i="21" s="1"/>
  <c r="AL35" i="21" s="1"/>
  <c r="AL36" i="21" s="1"/>
  <c r="AL37" i="21" s="1"/>
  <c r="AL38" i="21" s="1"/>
  <c r="AL39" i="21" s="1"/>
  <c r="AL40" i="21" s="1"/>
  <c r="AL41" i="21" s="1"/>
  <c r="AL42" i="21" s="1"/>
  <c r="AL43" i="21" s="1"/>
  <c r="AL44" i="21" s="1"/>
  <c r="AL45" i="21" s="1"/>
  <c r="AL46" i="21" s="1"/>
  <c r="AL47" i="21" s="1"/>
  <c r="AL48" i="21" s="1"/>
  <c r="AL49" i="21" s="1"/>
  <c r="AL50" i="21" s="1"/>
  <c r="AL51" i="21" s="1"/>
  <c r="AO12" i="21"/>
  <c r="AO13" i="21" s="1"/>
  <c r="AO14" i="21" s="1"/>
  <c r="AO15" i="21" s="1"/>
  <c r="AO16" i="21" s="1"/>
  <c r="AO17" i="21" s="1"/>
  <c r="AO18" i="21" s="1"/>
  <c r="AO19" i="21" s="1"/>
  <c r="AO20" i="21" s="1"/>
  <c r="AO21" i="21" s="1"/>
  <c r="AO22" i="21" s="1"/>
  <c r="AO23" i="21" s="1"/>
  <c r="AO24" i="21" s="1"/>
  <c r="AO25" i="21" s="1"/>
  <c r="AO26" i="21" s="1"/>
  <c r="AO27" i="21" s="1"/>
  <c r="AO28" i="21" s="1"/>
  <c r="AO29" i="21" s="1"/>
  <c r="AO30" i="21" s="1"/>
  <c r="AO31" i="21" s="1"/>
  <c r="AO32" i="21" s="1"/>
  <c r="AO33" i="21" s="1"/>
  <c r="AO34" i="21" s="1"/>
  <c r="AO35" i="21" s="1"/>
  <c r="AO36" i="21" s="1"/>
  <c r="AO37" i="21" s="1"/>
  <c r="AO38" i="21" s="1"/>
  <c r="AO39" i="21" s="1"/>
  <c r="AO40" i="21" s="1"/>
  <c r="AO41" i="21" s="1"/>
  <c r="AO42" i="21" s="1"/>
  <c r="AO43" i="21" s="1"/>
  <c r="AO44" i="21" s="1"/>
  <c r="AO45" i="21" s="1"/>
  <c r="AO46" i="21" s="1"/>
  <c r="AO47" i="21" s="1"/>
  <c r="AO48" i="21" s="1"/>
  <c r="AO49" i="21" s="1"/>
  <c r="AO50" i="21" s="1"/>
  <c r="AO51" i="21" s="1"/>
  <c r="AR11" i="21"/>
  <c r="AR12" i="21" s="1"/>
  <c r="AR13" i="21" s="1"/>
  <c r="AR14" i="21" s="1"/>
  <c r="AR15" i="21" s="1"/>
  <c r="AR16" i="21" s="1"/>
  <c r="AR17" i="21" s="1"/>
  <c r="AR18" i="21" s="1"/>
  <c r="AR19" i="21" s="1"/>
  <c r="AR20" i="21" s="1"/>
  <c r="AR21" i="21" s="1"/>
  <c r="AR22" i="21" s="1"/>
  <c r="AR23" i="21" s="1"/>
  <c r="AR24" i="21" s="1"/>
  <c r="AR25" i="21" s="1"/>
  <c r="AR26" i="21" s="1"/>
  <c r="AR27" i="21" s="1"/>
  <c r="AR28" i="21" s="1"/>
  <c r="AR29" i="21" s="1"/>
  <c r="AR30" i="21" s="1"/>
  <c r="AR31" i="21" s="1"/>
  <c r="AR32" i="21" s="1"/>
  <c r="AR33" i="21" s="1"/>
  <c r="AR34" i="21" s="1"/>
  <c r="AR35" i="21" s="1"/>
  <c r="AR36" i="21" s="1"/>
  <c r="AR37" i="21" s="1"/>
  <c r="AR38" i="21" s="1"/>
  <c r="AR39" i="21" s="1"/>
  <c r="AR40" i="21" s="1"/>
  <c r="AR41" i="21" s="1"/>
  <c r="AR42" i="21" s="1"/>
  <c r="AR43" i="21" s="1"/>
  <c r="AR44" i="21" s="1"/>
  <c r="AR45" i="21" s="1"/>
  <c r="AR46" i="21" s="1"/>
  <c r="AR47" i="21" s="1"/>
  <c r="AR48" i="21" s="1"/>
  <c r="AR49" i="21" s="1"/>
  <c r="AR50" i="21" s="1"/>
  <c r="AU10" i="21"/>
  <c r="AU11" i="21" s="1"/>
  <c r="AU12" i="21" s="1"/>
  <c r="AU13" i="21" s="1"/>
  <c r="AU14" i="21" s="1"/>
  <c r="AU15" i="21" s="1"/>
  <c r="AU16" i="21" s="1"/>
  <c r="AU17" i="21" s="1"/>
  <c r="AU18" i="21" s="1"/>
  <c r="AU19" i="21" s="1"/>
  <c r="AU20" i="21" s="1"/>
  <c r="AU21" i="21" s="1"/>
  <c r="AU22" i="21" s="1"/>
  <c r="AU23" i="21" s="1"/>
  <c r="AU24" i="21" s="1"/>
  <c r="AU25" i="21" s="1"/>
  <c r="AU26" i="21" s="1"/>
  <c r="AU27" i="21" s="1"/>
  <c r="AU28" i="21" s="1"/>
  <c r="AU29" i="21" s="1"/>
  <c r="AU30" i="21" s="1"/>
  <c r="AU31" i="21" s="1"/>
  <c r="AU32" i="21" s="1"/>
  <c r="AU33" i="21" s="1"/>
  <c r="AU34" i="21" s="1"/>
  <c r="AU35" i="21" s="1"/>
  <c r="AU36" i="21" s="1"/>
  <c r="AU37" i="21" s="1"/>
  <c r="AU38" i="21" s="1"/>
  <c r="AU39" i="21" s="1"/>
  <c r="AU40" i="21" s="1"/>
  <c r="AU41" i="21" s="1"/>
  <c r="AU42" i="21" s="1"/>
  <c r="AU43" i="21" s="1"/>
  <c r="AU44" i="21" s="1"/>
  <c r="AU45" i="21" s="1"/>
  <c r="AU46" i="21" s="1"/>
  <c r="AU47" i="21" s="1"/>
  <c r="AU48" i="21" s="1"/>
  <c r="AU49" i="21" s="1"/>
  <c r="AU50" i="21" s="1"/>
  <c r="AU51" i="21" s="1"/>
  <c r="AX9" i="21"/>
  <c r="AX10" i="21" s="1"/>
  <c r="AX11" i="21" s="1"/>
  <c r="AX12" i="21" s="1"/>
  <c r="AX13" i="21" s="1"/>
  <c r="AX14" i="21" s="1"/>
  <c r="AX15" i="21" s="1"/>
  <c r="AX16" i="21" s="1"/>
  <c r="AX17" i="21" s="1"/>
  <c r="AX18" i="21" s="1"/>
  <c r="AX19" i="21" s="1"/>
  <c r="AX20" i="21" s="1"/>
  <c r="AX21" i="21" s="1"/>
  <c r="AX22" i="21" s="1"/>
  <c r="AX23" i="21" s="1"/>
  <c r="AX24" i="21" s="1"/>
  <c r="AX25" i="21" s="1"/>
  <c r="AX26" i="21" s="1"/>
  <c r="AX27" i="21" s="1"/>
  <c r="AX28" i="21" s="1"/>
  <c r="AX29" i="21" s="1"/>
  <c r="AX30" i="21" s="1"/>
  <c r="AX31" i="21" s="1"/>
  <c r="AX32" i="21" s="1"/>
  <c r="AX33" i="21" s="1"/>
  <c r="AX34" i="21" s="1"/>
  <c r="AX35" i="21" s="1"/>
  <c r="AX36" i="21" s="1"/>
  <c r="AX37" i="21" s="1"/>
  <c r="AX38" i="21" s="1"/>
  <c r="AX39" i="21" s="1"/>
  <c r="AX40" i="21" s="1"/>
  <c r="AX41" i="21" s="1"/>
  <c r="AX42" i="21" s="1"/>
  <c r="AX43" i="21" s="1"/>
  <c r="AX44" i="21" s="1"/>
  <c r="AX45" i="21" s="1"/>
  <c r="AX46" i="21" s="1"/>
  <c r="AX47" i="21" s="1"/>
  <c r="AX48" i="21" s="1"/>
  <c r="AX49" i="21" s="1"/>
  <c r="AX50" i="21" s="1"/>
  <c r="BA8" i="21"/>
  <c r="BA9" i="21" s="1"/>
  <c r="BA10" i="21" s="1"/>
  <c r="BA11" i="21" s="1"/>
  <c r="BA12" i="21" s="1"/>
  <c r="BA13" i="21" s="1"/>
  <c r="BA14" i="21" s="1"/>
  <c r="BA15" i="21" s="1"/>
  <c r="BA16" i="21" s="1"/>
  <c r="BA17" i="21" s="1"/>
  <c r="BA18" i="21" s="1"/>
  <c r="BA19" i="21" s="1"/>
  <c r="BA20" i="21" s="1"/>
  <c r="BA21" i="21" s="1"/>
  <c r="BA22" i="21" s="1"/>
  <c r="BA23" i="21" s="1"/>
  <c r="BA24" i="21" s="1"/>
  <c r="BA25" i="21" s="1"/>
  <c r="BA26" i="21" s="1"/>
  <c r="BA27" i="21" s="1"/>
  <c r="BA28" i="21" s="1"/>
  <c r="BA29" i="21" s="1"/>
  <c r="BA30" i="21" s="1"/>
  <c r="BA31" i="21" s="1"/>
  <c r="BA32" i="21" s="1"/>
  <c r="BA33" i="21" s="1"/>
  <c r="BA34" i="21" s="1"/>
  <c r="BA35" i="21" s="1"/>
  <c r="BA36" i="21" s="1"/>
  <c r="BA37" i="21" s="1"/>
  <c r="BA38" i="21" s="1"/>
  <c r="BA39" i="21" s="1"/>
  <c r="BA40" i="21" s="1"/>
  <c r="BA41" i="21" s="1"/>
  <c r="BA42" i="21" s="1"/>
  <c r="BA43" i="21" s="1"/>
  <c r="BA44" i="21" s="1"/>
  <c r="BA45" i="21" s="1"/>
  <c r="BA46" i="21" s="1"/>
  <c r="BA47" i="21" s="1"/>
  <c r="BA48" i="21" s="1"/>
  <c r="BA49" i="21" s="1"/>
  <c r="BA50" i="21" s="1"/>
  <c r="BA51" i="21" s="1"/>
  <c r="BD7" i="21"/>
  <c r="BD8" i="21" s="1"/>
  <c r="BD9" i="21" s="1"/>
  <c r="BD10" i="21" s="1"/>
  <c r="BD11" i="21" s="1"/>
  <c r="BD12" i="21" s="1"/>
  <c r="BD13" i="21" s="1"/>
  <c r="BD14" i="21" s="1"/>
  <c r="BD15" i="21" s="1"/>
  <c r="BD16" i="21" s="1"/>
  <c r="BD17" i="21" s="1"/>
  <c r="BD18" i="21" s="1"/>
  <c r="BD19" i="21" s="1"/>
  <c r="BD20" i="21" s="1"/>
  <c r="BD21" i="21" s="1"/>
  <c r="BD22" i="21" s="1"/>
  <c r="BD23" i="21" s="1"/>
  <c r="BD24" i="21" s="1"/>
  <c r="BD25" i="21" s="1"/>
  <c r="BD26" i="21" s="1"/>
  <c r="BD27" i="21" s="1"/>
  <c r="BD28" i="21" s="1"/>
  <c r="BD29" i="21" s="1"/>
  <c r="BD30" i="21" s="1"/>
  <c r="BD31" i="21" s="1"/>
  <c r="BD32" i="21" s="1"/>
  <c r="BD33" i="21" s="1"/>
  <c r="BD34" i="21" s="1"/>
  <c r="BD35" i="21" s="1"/>
  <c r="BD36" i="21" s="1"/>
  <c r="BD37" i="21" s="1"/>
  <c r="BD38" i="21" s="1"/>
  <c r="BD39" i="21" s="1"/>
  <c r="BD40" i="21" s="1"/>
  <c r="BD41" i="21" s="1"/>
  <c r="BD42" i="21" s="1"/>
  <c r="BD43" i="21" s="1"/>
  <c r="BD44" i="21" s="1"/>
  <c r="BD45" i="21" s="1"/>
  <c r="BD46" i="21" s="1"/>
  <c r="BD47" i="21" s="1"/>
  <c r="BD48" i="21" s="1"/>
  <c r="BD49" i="21" s="1"/>
  <c r="BD50" i="21" s="1"/>
  <c r="BD51" i="21" s="1"/>
  <c r="BG6" i="21"/>
  <c r="BG7" i="21" s="1"/>
  <c r="K5" i="21"/>
  <c r="P4" i="25"/>
  <c r="K6" i="21" l="1"/>
  <c r="K114" i="21" s="1"/>
  <c r="N114" i="21" s="1"/>
  <c r="K113" i="21"/>
  <c r="N113" i="21" s="1"/>
  <c r="O113" i="21" s="1"/>
  <c r="AQ4" i="25"/>
  <c r="P114" i="25"/>
  <c r="AW4" i="25"/>
  <c r="AK4" i="25"/>
  <c r="V4" i="25"/>
  <c r="P59" i="25"/>
  <c r="BI4" i="25"/>
  <c r="BN169" i="25"/>
  <c r="AT4" i="25"/>
  <c r="AZ4" i="25"/>
  <c r="DL4" i="25"/>
  <c r="DL169" i="25"/>
  <c r="BN59" i="25"/>
  <c r="AE4" i="25"/>
  <c r="FJ4" i="25"/>
  <c r="DL114" i="25"/>
  <c r="BN114" i="25"/>
  <c r="BC4" i="25"/>
  <c r="Y4" i="25"/>
  <c r="BF4" i="25"/>
  <c r="BN4" i="25"/>
  <c r="FJ114" i="25"/>
  <c r="AH4" i="25"/>
  <c r="DL59" i="25"/>
  <c r="AB4" i="25"/>
  <c r="AN4" i="25"/>
  <c r="P169" i="25"/>
  <c r="FJ169" i="25"/>
  <c r="S4" i="25"/>
  <c r="FJ59" i="25"/>
  <c r="AY50" i="21"/>
  <c r="AX51" i="21"/>
  <c r="AY51" i="21" s="1"/>
  <c r="AG51" i="21"/>
  <c r="AV50" i="21"/>
  <c r="AJ51" i="21"/>
  <c r="U50" i="21"/>
  <c r="AJ50" i="21"/>
  <c r="O50" i="21"/>
  <c r="X50" i="21"/>
  <c r="O51" i="21"/>
  <c r="AP50" i="21"/>
  <c r="AG50" i="21"/>
  <c r="AM50" i="21"/>
  <c r="BB50" i="21"/>
  <c r="AD50" i="21"/>
  <c r="U51" i="21"/>
  <c r="BE50" i="21"/>
  <c r="AD51" i="21"/>
  <c r="BB51" i="21"/>
  <c r="AV51" i="21"/>
  <c r="AA50" i="21"/>
  <c r="Z51" i="21"/>
  <c r="AA51" i="21" s="1"/>
  <c r="AS50" i="21"/>
  <c r="AR51" i="21"/>
  <c r="AS51" i="21" s="1"/>
  <c r="X51" i="21"/>
  <c r="AP51" i="21"/>
  <c r="BE51" i="21"/>
  <c r="AM51" i="21"/>
  <c r="R50" i="21"/>
  <c r="Q51" i="21"/>
  <c r="R51" i="21" s="1"/>
  <c r="M5" i="25"/>
  <c r="M170" i="25" s="1"/>
  <c r="BH6" i="21"/>
  <c r="AY13" i="21"/>
  <c r="AG16" i="21"/>
  <c r="BB18" i="21"/>
  <c r="O21" i="21"/>
  <c r="O24" i="21"/>
  <c r="AM26" i="21"/>
  <c r="AM29" i="21"/>
  <c r="O33" i="21"/>
  <c r="AM37" i="21"/>
  <c r="AS47" i="21"/>
  <c r="BE7" i="21"/>
  <c r="AY11" i="21"/>
  <c r="BB12" i="21"/>
  <c r="BB13" i="21"/>
  <c r="AY14" i="21"/>
  <c r="AS15" i="21"/>
  <c r="AJ16" i="21"/>
  <c r="AV17" i="21"/>
  <c r="AG18" i="21"/>
  <c r="BE18" i="21"/>
  <c r="AM19" i="21"/>
  <c r="R20" i="21"/>
  <c r="AP20" i="21"/>
  <c r="R21" i="21"/>
  <c r="AP21" i="21"/>
  <c r="R22" i="21"/>
  <c r="AP22" i="21"/>
  <c r="R23" i="21"/>
  <c r="AP23" i="21"/>
  <c r="R24" i="21"/>
  <c r="AP24" i="21"/>
  <c r="R25" i="21"/>
  <c r="AP25" i="21"/>
  <c r="R26" i="21"/>
  <c r="AP26" i="21"/>
  <c r="R27" i="21"/>
  <c r="AP27" i="21"/>
  <c r="R28" i="21"/>
  <c r="AP28" i="21"/>
  <c r="R29" i="21"/>
  <c r="AP29" i="21"/>
  <c r="R30" i="21"/>
  <c r="AP30" i="21"/>
  <c r="R31" i="21"/>
  <c r="AP31" i="21"/>
  <c r="R32" i="21"/>
  <c r="AP32" i="21"/>
  <c r="R33" i="21"/>
  <c r="AP33" i="21"/>
  <c r="R34" i="21"/>
  <c r="AP34" i="21"/>
  <c r="R35" i="21"/>
  <c r="AP35" i="21"/>
  <c r="R36" i="21"/>
  <c r="AP36" i="21"/>
  <c r="R37" i="21"/>
  <c r="AP37" i="21"/>
  <c r="R38" i="21"/>
  <c r="AP38" i="21"/>
  <c r="R39" i="21"/>
  <c r="AP39" i="21"/>
  <c r="R40" i="21"/>
  <c r="AP40" i="21"/>
  <c r="BE41" i="21"/>
  <c r="BE43" i="21"/>
  <c r="BE45" i="21"/>
  <c r="BE47" i="21"/>
  <c r="BE49" i="21"/>
  <c r="EX15" i="21"/>
  <c r="AY12" i="21"/>
  <c r="BE16" i="21"/>
  <c r="AM22" i="21"/>
  <c r="AM25" i="21"/>
  <c r="O28" i="21"/>
  <c r="O30" i="21"/>
  <c r="AM31" i="21"/>
  <c r="AM33" i="21"/>
  <c r="AM35" i="21"/>
  <c r="O37" i="21"/>
  <c r="O39" i="21"/>
  <c r="AM40" i="21"/>
  <c r="AS45" i="21"/>
  <c r="ER11" i="21"/>
  <c r="BH7" i="21"/>
  <c r="AV10" i="21"/>
  <c r="BB11" i="21"/>
  <c r="BE12" i="21"/>
  <c r="BE13" i="21"/>
  <c r="BB14" i="21"/>
  <c r="AV15" i="21"/>
  <c r="AM16" i="21"/>
  <c r="AA17" i="21"/>
  <c r="AY17" i="21"/>
  <c r="AJ18" i="21"/>
  <c r="AP19" i="21"/>
  <c r="U20" i="21"/>
  <c r="AS20" i="21"/>
  <c r="U21" i="21"/>
  <c r="AS21" i="21"/>
  <c r="U22" i="21"/>
  <c r="AS22" i="21"/>
  <c r="U23" i="21"/>
  <c r="AS23" i="21"/>
  <c r="U24" i="21"/>
  <c r="AS24" i="21"/>
  <c r="U25" i="21"/>
  <c r="AS25" i="21"/>
  <c r="U26" i="21"/>
  <c r="AS26" i="21"/>
  <c r="U27" i="21"/>
  <c r="AS27" i="21"/>
  <c r="U28" i="21"/>
  <c r="AS28" i="21"/>
  <c r="U29" i="21"/>
  <c r="AS29" i="21"/>
  <c r="U30" i="21"/>
  <c r="AS30" i="21"/>
  <c r="U31" i="21"/>
  <c r="AS31" i="21"/>
  <c r="U32" i="21"/>
  <c r="AS32" i="21"/>
  <c r="U33" i="21"/>
  <c r="AS33" i="21"/>
  <c r="U34" i="21"/>
  <c r="AS34" i="21"/>
  <c r="U35" i="21"/>
  <c r="AS35" i="21"/>
  <c r="U36" i="21"/>
  <c r="AS36" i="21"/>
  <c r="U37" i="21"/>
  <c r="AS37" i="21"/>
  <c r="U38" i="21"/>
  <c r="AS38" i="21"/>
  <c r="U39" i="21"/>
  <c r="AS39" i="21"/>
  <c r="U40" i="21"/>
  <c r="AS40" i="21"/>
  <c r="U42" i="21"/>
  <c r="U44" i="21"/>
  <c r="U46" i="21"/>
  <c r="U48" i="21"/>
  <c r="EC16" i="21"/>
  <c r="DK21" i="21"/>
  <c r="BE9" i="21"/>
  <c r="AV14" i="21"/>
  <c r="AS17" i="21"/>
  <c r="AJ19" i="21"/>
  <c r="AM21" i="21"/>
  <c r="O23" i="21"/>
  <c r="AM24" i="21"/>
  <c r="O26" i="21"/>
  <c r="AM27" i="21"/>
  <c r="O29" i="21"/>
  <c r="O31" i="21"/>
  <c r="O32" i="21"/>
  <c r="O34" i="21"/>
  <c r="O35" i="21"/>
  <c r="AM36" i="21"/>
  <c r="O38" i="21"/>
  <c r="O40" i="21"/>
  <c r="AS43" i="21"/>
  <c r="BB8" i="21"/>
  <c r="AY10" i="21"/>
  <c r="BE11" i="21"/>
  <c r="BE14" i="21"/>
  <c r="AY15" i="21"/>
  <c r="AP16" i="21"/>
  <c r="AD17" i="21"/>
  <c r="BB17" i="21"/>
  <c r="AM18" i="21"/>
  <c r="U19" i="21"/>
  <c r="AS19" i="21"/>
  <c r="X20" i="21"/>
  <c r="AV20" i="21"/>
  <c r="X21" i="21"/>
  <c r="AV21" i="21"/>
  <c r="X22" i="21"/>
  <c r="AV22" i="21"/>
  <c r="X23" i="21"/>
  <c r="AV23" i="21"/>
  <c r="X24" i="21"/>
  <c r="AV24" i="21"/>
  <c r="X25" i="21"/>
  <c r="AV25" i="21"/>
  <c r="X26" i="21"/>
  <c r="AV26" i="21"/>
  <c r="X27" i="21"/>
  <c r="AV27" i="21"/>
  <c r="X28" i="21"/>
  <c r="AV28" i="21"/>
  <c r="X29" i="21"/>
  <c r="AV29" i="21"/>
  <c r="X30" i="21"/>
  <c r="AV30" i="21"/>
  <c r="X31" i="21"/>
  <c r="AV31" i="21"/>
  <c r="X32" i="21"/>
  <c r="AV32" i="21"/>
  <c r="X33" i="21"/>
  <c r="AV33" i="21"/>
  <c r="X34" i="21"/>
  <c r="AV34" i="21"/>
  <c r="X35" i="21"/>
  <c r="AV35" i="21"/>
  <c r="X36" i="21"/>
  <c r="AV36" i="21"/>
  <c r="X37" i="21"/>
  <c r="AV37" i="21"/>
  <c r="X38" i="21"/>
  <c r="AV38" i="21"/>
  <c r="X39" i="21"/>
  <c r="AV39" i="21"/>
  <c r="X40" i="21"/>
  <c r="AV40" i="21"/>
  <c r="AG42" i="21"/>
  <c r="AG44" i="21"/>
  <c r="AG46" i="21"/>
  <c r="AG48" i="21"/>
  <c r="EI13" i="21"/>
  <c r="DT19" i="21"/>
  <c r="AV11" i="21"/>
  <c r="AP15" i="21"/>
  <c r="AD18" i="21"/>
  <c r="AM20" i="21"/>
  <c r="O22" i="21"/>
  <c r="AM23" i="21"/>
  <c r="O25" i="21"/>
  <c r="O27" i="21"/>
  <c r="AM28" i="21"/>
  <c r="AM30" i="21"/>
  <c r="AM32" i="21"/>
  <c r="AM34" i="21"/>
  <c r="O36" i="21"/>
  <c r="AM38" i="21"/>
  <c r="AM39" i="21"/>
  <c r="AS41" i="21"/>
  <c r="AS49" i="21"/>
  <c r="EL15" i="21"/>
  <c r="BE8" i="21"/>
  <c r="BB10" i="21"/>
  <c r="AM13" i="21"/>
  <c r="AJ14" i="21"/>
  <c r="BB15" i="21"/>
  <c r="AS16" i="21"/>
  <c r="AG17" i="21"/>
  <c r="BE17" i="21"/>
  <c r="AP18" i="21"/>
  <c r="X19" i="21"/>
  <c r="AV19" i="21"/>
  <c r="AA20" i="21"/>
  <c r="AY20" i="21"/>
  <c r="AA21" i="21"/>
  <c r="AY21" i="21"/>
  <c r="AA22" i="21"/>
  <c r="AY22" i="21"/>
  <c r="AA23" i="21"/>
  <c r="AY23" i="21"/>
  <c r="AA24" i="21"/>
  <c r="AY24" i="21"/>
  <c r="AA25" i="21"/>
  <c r="AY25" i="21"/>
  <c r="AA26" i="21"/>
  <c r="AY26" i="21"/>
  <c r="AA27" i="21"/>
  <c r="AY27" i="21"/>
  <c r="AA28" i="21"/>
  <c r="AY28" i="21"/>
  <c r="AA29" i="21"/>
  <c r="AY29" i="21"/>
  <c r="AA30" i="21"/>
  <c r="AY30" i="21"/>
  <c r="AA31" i="21"/>
  <c r="AY31" i="21"/>
  <c r="AA32" i="21"/>
  <c r="AY32" i="21"/>
  <c r="AA33" i="21"/>
  <c r="AY33" i="21"/>
  <c r="AA34" i="21"/>
  <c r="AY34" i="21"/>
  <c r="AA35" i="21"/>
  <c r="AY35" i="21"/>
  <c r="AA36" i="21"/>
  <c r="AY36" i="21"/>
  <c r="AA37" i="21"/>
  <c r="AY37" i="21"/>
  <c r="AA38" i="21"/>
  <c r="AY38" i="21"/>
  <c r="AA39" i="21"/>
  <c r="AY39" i="21"/>
  <c r="AA40" i="21"/>
  <c r="AY40" i="21"/>
  <c r="AS42" i="21"/>
  <c r="AS44" i="21"/>
  <c r="AS46" i="21"/>
  <c r="AS48" i="21"/>
  <c r="FD6" i="21"/>
  <c r="AD20" i="21"/>
  <c r="BB20" i="21"/>
  <c r="BB21" i="21"/>
  <c r="AD22" i="21"/>
  <c r="BB22" i="21"/>
  <c r="AD23" i="21"/>
  <c r="BB23" i="21"/>
  <c r="AD24" i="21"/>
  <c r="AD25" i="21"/>
  <c r="BB25" i="21"/>
  <c r="AD26" i="21"/>
  <c r="BB26" i="21"/>
  <c r="AD27" i="21"/>
  <c r="BB27" i="21"/>
  <c r="AD28" i="21"/>
  <c r="BB28" i="21"/>
  <c r="AD29" i="21"/>
  <c r="BB29" i="21"/>
  <c r="AD30" i="21"/>
  <c r="BB30" i="21"/>
  <c r="AD31" i="21"/>
  <c r="BB31" i="21"/>
  <c r="AD32" i="21"/>
  <c r="BB32" i="21"/>
  <c r="AD33" i="21"/>
  <c r="BB33" i="21"/>
  <c r="AD34" i="21"/>
  <c r="BB34" i="21"/>
  <c r="AD35" i="21"/>
  <c r="BB35" i="21"/>
  <c r="AD36" i="21"/>
  <c r="BB36" i="21"/>
  <c r="AD37" i="21"/>
  <c r="BB37" i="21"/>
  <c r="AD38" i="21"/>
  <c r="BB38" i="21"/>
  <c r="AD39" i="21"/>
  <c r="BB39" i="21"/>
  <c r="AD40" i="21"/>
  <c r="BE40" i="21"/>
  <c r="BE42" i="21"/>
  <c r="BE44" i="21"/>
  <c r="BE46" i="21"/>
  <c r="BE48" i="21"/>
  <c r="FA8" i="21"/>
  <c r="EF14" i="21"/>
  <c r="EC17" i="21"/>
  <c r="BE10" i="21"/>
  <c r="AP12" i="21"/>
  <c r="AP13" i="21"/>
  <c r="AM14" i="21"/>
  <c r="AG15" i="21"/>
  <c r="BE15" i="21"/>
  <c r="AV16" i="21"/>
  <c r="AJ17" i="21"/>
  <c r="AS18" i="21"/>
  <c r="AA19" i="21"/>
  <c r="AY19" i="21"/>
  <c r="AD21" i="21"/>
  <c r="BB24" i="21"/>
  <c r="AY9" i="21"/>
  <c r="AS12" i="21"/>
  <c r="AS13" i="21"/>
  <c r="AP14" i="21"/>
  <c r="AJ15" i="21"/>
  <c r="AY16" i="21"/>
  <c r="AM17" i="21"/>
  <c r="X18" i="21"/>
  <c r="AV18" i="21"/>
  <c r="AD19" i="21"/>
  <c r="BB19" i="21"/>
  <c r="AG20" i="21"/>
  <c r="BE20" i="21"/>
  <c r="AG21" i="21"/>
  <c r="BE21" i="21"/>
  <c r="AG22" i="21"/>
  <c r="BE22" i="21"/>
  <c r="AG23" i="21"/>
  <c r="BE23" i="21"/>
  <c r="AG24" i="21"/>
  <c r="BE24" i="21"/>
  <c r="AG25" i="21"/>
  <c r="BE25" i="21"/>
  <c r="AG26" i="21"/>
  <c r="BE26" i="21"/>
  <c r="AG27" i="21"/>
  <c r="BE27" i="21"/>
  <c r="AG28" i="21"/>
  <c r="BE28" i="21"/>
  <c r="AG29" i="21"/>
  <c r="BE29" i="21"/>
  <c r="AG30" i="21"/>
  <c r="BE30" i="21"/>
  <c r="AG31" i="21"/>
  <c r="BE31" i="21"/>
  <c r="AG32" i="21"/>
  <c r="BE32" i="21"/>
  <c r="AG33" i="21"/>
  <c r="BE33" i="21"/>
  <c r="AG34" i="21"/>
  <c r="BE34" i="21"/>
  <c r="AG35" i="21"/>
  <c r="BE35" i="21"/>
  <c r="AG36" i="21"/>
  <c r="BE36" i="21"/>
  <c r="AG37" i="21"/>
  <c r="BE37" i="21"/>
  <c r="AG38" i="21"/>
  <c r="BE38" i="21"/>
  <c r="AG39" i="21"/>
  <c r="BE39" i="21"/>
  <c r="AG40" i="21"/>
  <c r="U41" i="21"/>
  <c r="U43" i="21"/>
  <c r="U45" i="21"/>
  <c r="U47" i="21"/>
  <c r="U49" i="21"/>
  <c r="FA9" i="21"/>
  <c r="DK22" i="21"/>
  <c r="FU181" i="21"/>
  <c r="FX179" i="21"/>
  <c r="GG178" i="21"/>
  <c r="GM174" i="21"/>
  <c r="GV172" i="21"/>
  <c r="FX182" i="21"/>
  <c r="FR181" i="21"/>
  <c r="GD178" i="21"/>
  <c r="GM175" i="21"/>
  <c r="GS172" i="21"/>
  <c r="GA178" i="21"/>
  <c r="GG177" i="21"/>
  <c r="GJ176" i="21"/>
  <c r="GJ175" i="21"/>
  <c r="FR183" i="21"/>
  <c r="FO182" i="21"/>
  <c r="FX180" i="21"/>
  <c r="GS173" i="21"/>
  <c r="GV171" i="21"/>
  <c r="FO184" i="21"/>
  <c r="FO183" i="21"/>
  <c r="FI191" i="21"/>
  <c r="FI187" i="21"/>
  <c r="FU180" i="21"/>
  <c r="HB170" i="21"/>
  <c r="FL184" i="21"/>
  <c r="GS174" i="21"/>
  <c r="GY170" i="21"/>
  <c r="FI192" i="21"/>
  <c r="FI188" i="21"/>
  <c r="FI184" i="21"/>
  <c r="FX181" i="21"/>
  <c r="GP174" i="21"/>
  <c r="HB169" i="21"/>
  <c r="FI193" i="21"/>
  <c r="FI189" i="21"/>
  <c r="FI185" i="21"/>
  <c r="FR182" i="21"/>
  <c r="GP173" i="21"/>
  <c r="GV173" i="21"/>
  <c r="FU126" i="21"/>
  <c r="GJ125" i="21"/>
  <c r="FX124" i="21"/>
  <c r="GG123" i="21"/>
  <c r="GM122" i="21"/>
  <c r="GM119" i="21"/>
  <c r="GV117" i="21"/>
  <c r="FI186" i="21"/>
  <c r="GY172" i="21"/>
  <c r="FR126" i="21"/>
  <c r="GD123" i="21"/>
  <c r="GJ122" i="21"/>
  <c r="GM121" i="21"/>
  <c r="GM120" i="21"/>
  <c r="HB118" i="21"/>
  <c r="GS117" i="21"/>
  <c r="FL183" i="21"/>
  <c r="GA180" i="21"/>
  <c r="GD177" i="21"/>
  <c r="GY171" i="21"/>
  <c r="FL130" i="21"/>
  <c r="GA123" i="21"/>
  <c r="GG122" i="21"/>
  <c r="GJ121" i="21"/>
  <c r="GJ120" i="21"/>
  <c r="GY118" i="21"/>
  <c r="HB116" i="21"/>
  <c r="GD179" i="21"/>
  <c r="FR128" i="21"/>
  <c r="FO127" i="21"/>
  <c r="FX125" i="21"/>
  <c r="GJ124" i="21"/>
  <c r="GY119" i="21"/>
  <c r="GS118" i="21"/>
  <c r="GV116" i="21"/>
  <c r="FR127" i="21"/>
  <c r="GM124" i="21"/>
  <c r="GG121" i="21"/>
  <c r="GV118" i="21"/>
  <c r="FI190" i="21"/>
  <c r="GA179" i="21"/>
  <c r="FO128" i="21"/>
  <c r="GG124" i="21"/>
  <c r="GY120" i="21"/>
  <c r="GP118" i="21"/>
  <c r="GG176" i="21"/>
  <c r="FL129" i="21"/>
  <c r="FL128" i="21"/>
  <c r="GV120" i="21"/>
  <c r="HB117" i="21"/>
  <c r="FI129" i="21"/>
  <c r="GM125" i="21"/>
  <c r="GA124" i="21"/>
  <c r="GY117" i="21"/>
  <c r="DT182" i="21"/>
  <c r="EC180" i="21"/>
  <c r="EF177" i="21"/>
  <c r="EI176" i="21"/>
  <c r="FL185" i="21"/>
  <c r="FI130" i="21"/>
  <c r="GA125" i="21"/>
  <c r="GD122" i="21"/>
  <c r="GY116" i="21"/>
  <c r="DQ182" i="21"/>
  <c r="DZ180" i="21"/>
  <c r="GM123" i="21"/>
  <c r="GY115" i="21"/>
  <c r="DN186" i="21"/>
  <c r="DN185" i="21"/>
  <c r="DN184" i="21"/>
  <c r="DN183" i="21"/>
  <c r="EC181" i="21"/>
  <c r="EF179" i="21"/>
  <c r="FI131" i="21"/>
  <c r="FX126" i="21"/>
  <c r="GP119" i="21"/>
  <c r="DW181" i="21"/>
  <c r="EX173" i="21"/>
  <c r="FA171" i="21"/>
  <c r="FU125" i="21"/>
  <c r="HB115" i="21"/>
  <c r="DZ182" i="21"/>
  <c r="DT181" i="21"/>
  <c r="EL176" i="21"/>
  <c r="EU173" i="21"/>
  <c r="EX171" i="21"/>
  <c r="DK193" i="21"/>
  <c r="DK192" i="21"/>
  <c r="DK191" i="21"/>
  <c r="DK190" i="21"/>
  <c r="DK189" i="21"/>
  <c r="DK188" i="21"/>
  <c r="DK187" i="21"/>
  <c r="DK186" i="21"/>
  <c r="DK185" i="21"/>
  <c r="DK184" i="21"/>
  <c r="EI178" i="21"/>
  <c r="EI177" i="21"/>
  <c r="EU174" i="21"/>
  <c r="FA170" i="21"/>
  <c r="GJ123" i="21"/>
  <c r="EC179" i="21"/>
  <c r="EF178" i="21"/>
  <c r="EU175" i="21"/>
  <c r="ER174" i="21"/>
  <c r="FA172" i="21"/>
  <c r="FD169" i="21"/>
  <c r="DW180" i="21"/>
  <c r="EO175" i="21"/>
  <c r="EU172" i="21"/>
  <c r="EL175" i="21"/>
  <c r="DT126" i="21"/>
  <c r="EF123" i="21"/>
  <c r="EL122" i="21"/>
  <c r="EO121" i="21"/>
  <c r="EO120" i="21"/>
  <c r="EU117" i="21"/>
  <c r="DQ184" i="21"/>
  <c r="FD170" i="21"/>
  <c r="EC123" i="21"/>
  <c r="EI122" i="21"/>
  <c r="EL121" i="21"/>
  <c r="EL120" i="21"/>
  <c r="FA118" i="21"/>
  <c r="FD116" i="21"/>
  <c r="DZ179" i="21"/>
  <c r="EO174" i="21"/>
  <c r="HB114" i="21"/>
  <c r="DQ183" i="21"/>
  <c r="ER173" i="21"/>
  <c r="DN131" i="21"/>
  <c r="DN130" i="21"/>
  <c r="DN129" i="21"/>
  <c r="DN128" i="21"/>
  <c r="EO123" i="21"/>
  <c r="EX121" i="21"/>
  <c r="EX120" i="21"/>
  <c r="EU119" i="21"/>
  <c r="FA115" i="21"/>
  <c r="DQ128" i="21"/>
  <c r="DT127" i="21"/>
  <c r="DZ126" i="21"/>
  <c r="DZ125" i="21"/>
  <c r="DZ124" i="21"/>
  <c r="EX122" i="21"/>
  <c r="EI121" i="21"/>
  <c r="ER119" i="21"/>
  <c r="EX116" i="21"/>
  <c r="CB182" i="21"/>
  <c r="BV181" i="21"/>
  <c r="CH178" i="21"/>
  <c r="CQ175" i="21"/>
  <c r="CW172" i="21"/>
  <c r="DQ127" i="21"/>
  <c r="DW126" i="21"/>
  <c r="DW125" i="21"/>
  <c r="EO119" i="21"/>
  <c r="FD115" i="21"/>
  <c r="BY182" i="21"/>
  <c r="CE178" i="21"/>
  <c r="CK177" i="21"/>
  <c r="CN176" i="21"/>
  <c r="CN175" i="21"/>
  <c r="DZ181" i="21"/>
  <c r="EO122" i="21"/>
  <c r="FA120" i="21"/>
  <c r="EX118" i="21"/>
  <c r="FD114" i="21"/>
  <c r="BV182" i="21"/>
  <c r="CE180" i="21"/>
  <c r="CH177" i="21"/>
  <c r="CK176" i="21"/>
  <c r="CZ173" i="21"/>
  <c r="DC171" i="21"/>
  <c r="DK131" i="21"/>
  <c r="EF122" i="21"/>
  <c r="EU118" i="21"/>
  <c r="BV183" i="21"/>
  <c r="BS182" i="21"/>
  <c r="CB180" i="21"/>
  <c r="CW173" i="21"/>
  <c r="CZ171" i="21"/>
  <c r="EC178" i="21"/>
  <c r="EL125" i="21"/>
  <c r="FA119" i="21"/>
  <c r="EX117" i="21"/>
  <c r="BM194" i="21"/>
  <c r="BM193" i="21"/>
  <c r="BM192" i="21"/>
  <c r="BM191" i="21"/>
  <c r="BM190" i="21"/>
  <c r="BM189" i="21"/>
  <c r="BM188" i="21"/>
  <c r="BM187" i="21"/>
  <c r="BM186" i="21"/>
  <c r="BM185" i="21"/>
  <c r="BM184" i="21"/>
  <c r="CB181" i="21"/>
  <c r="CE179" i="21"/>
  <c r="CT174" i="21"/>
  <c r="DF169" i="21"/>
  <c r="DK129" i="21"/>
  <c r="EC125" i="21"/>
  <c r="EC124" i="21"/>
  <c r="ER121" i="21"/>
  <c r="EX119" i="21"/>
  <c r="FA116" i="21"/>
  <c r="GV119" i="21"/>
  <c r="BS183" i="21"/>
  <c r="CT175" i="21"/>
  <c r="DC170" i="21"/>
  <c r="BP131" i="21"/>
  <c r="BV128" i="21"/>
  <c r="DC115" i="21"/>
  <c r="R185" i="21"/>
  <c r="R184" i="21"/>
  <c r="R183" i="21"/>
  <c r="AG181" i="21"/>
  <c r="AJ179" i="21"/>
  <c r="AY174" i="21"/>
  <c r="BE170" i="21"/>
  <c r="DK130" i="21"/>
  <c r="FA121" i="21"/>
  <c r="BP183" i="21"/>
  <c r="BM131" i="21"/>
  <c r="BS128" i="21"/>
  <c r="CE124" i="21"/>
  <c r="CT119" i="21"/>
  <c r="DC117" i="21"/>
  <c r="DF114" i="21"/>
  <c r="O194" i="21"/>
  <c r="O193" i="21"/>
  <c r="O192" i="21"/>
  <c r="O191" i="21"/>
  <c r="O190" i="21"/>
  <c r="O189" i="21"/>
  <c r="O188" i="21"/>
  <c r="O187" i="21"/>
  <c r="O186" i="21"/>
  <c r="O185" i="21"/>
  <c r="O184" i="21"/>
  <c r="AD181" i="21"/>
  <c r="AG179" i="21"/>
  <c r="AV174" i="21"/>
  <c r="BE172" i="21"/>
  <c r="BH169" i="21"/>
  <c r="EX172" i="21"/>
  <c r="ER120" i="21"/>
  <c r="BS184" i="21"/>
  <c r="CE181" i="21"/>
  <c r="CW174" i="21"/>
  <c r="BP130" i="21"/>
  <c r="BP128" i="21"/>
  <c r="BY126" i="21"/>
  <c r="CB124" i="21"/>
  <c r="CK123" i="21"/>
  <c r="CQ119" i="21"/>
  <c r="CZ117" i="21"/>
  <c r="AA181" i="21"/>
  <c r="AD179" i="21"/>
  <c r="AM178" i="21"/>
  <c r="AV175" i="21"/>
  <c r="AS174" i="21"/>
  <c r="BB172" i="21"/>
  <c r="EO125" i="21"/>
  <c r="BP184" i="21"/>
  <c r="BY181" i="21"/>
  <c r="CH179" i="21"/>
  <c r="CQ174" i="21"/>
  <c r="BM130" i="21"/>
  <c r="BV126" i="21"/>
  <c r="CH123" i="21"/>
  <c r="CN122" i="21"/>
  <c r="CQ121" i="21"/>
  <c r="CQ120" i="21"/>
  <c r="CW117" i="21"/>
  <c r="AD182" i="21"/>
  <c r="X181" i="21"/>
  <c r="AJ178" i="21"/>
  <c r="AS175" i="21"/>
  <c r="AY172" i="21"/>
  <c r="EO124" i="21"/>
  <c r="ER118" i="21"/>
  <c r="CB179" i="21"/>
  <c r="CT173" i="21"/>
  <c r="EL123" i="21"/>
  <c r="CZ172" i="21"/>
  <c r="BP129" i="21"/>
  <c r="BS127" i="21"/>
  <c r="CB125" i="21"/>
  <c r="DC119" i="21"/>
  <c r="CW118" i="21"/>
  <c r="CZ116" i="21"/>
  <c r="U182" i="21"/>
  <c r="AD180" i="21"/>
  <c r="AY173" i="21"/>
  <c r="BB171" i="21"/>
  <c r="CE125" i="21"/>
  <c r="CE123" i="21"/>
  <c r="DC120" i="21"/>
  <c r="DC116" i="21"/>
  <c r="X182" i="21"/>
  <c r="AM176" i="21"/>
  <c r="BP185" i="21"/>
  <c r="CK178" i="21"/>
  <c r="BY125" i="21"/>
  <c r="CN120" i="21"/>
  <c r="DF115" i="21"/>
  <c r="AG180" i="21"/>
  <c r="AG178" i="21"/>
  <c r="BE171" i="21"/>
  <c r="AD129" i="21"/>
  <c r="BV127" i="21"/>
  <c r="AA180" i="21"/>
  <c r="AP175" i="21"/>
  <c r="BH170" i="21"/>
  <c r="CK122" i="21"/>
  <c r="CZ119" i="21"/>
  <c r="U183" i="21"/>
  <c r="EL124" i="21"/>
  <c r="CH122" i="21"/>
  <c r="DC118" i="21"/>
  <c r="AM177" i="21"/>
  <c r="EI123" i="21"/>
  <c r="DF170" i="21"/>
  <c r="BM129" i="21"/>
  <c r="DC121" i="21"/>
  <c r="CZ118" i="21"/>
  <c r="U184" i="21"/>
  <c r="AJ177" i="21"/>
  <c r="R130" i="21"/>
  <c r="R129" i="21"/>
  <c r="FA117" i="21"/>
  <c r="O131" i="21"/>
  <c r="U127" i="21"/>
  <c r="AD125" i="21"/>
  <c r="AP124" i="21"/>
  <c r="BE119" i="21"/>
  <c r="AY118" i="21"/>
  <c r="BB116" i="21"/>
  <c r="FO73" i="21"/>
  <c r="FX71" i="21"/>
  <c r="GS64" i="21"/>
  <c r="GV62" i="21"/>
  <c r="U128" i="21"/>
  <c r="AP127" i="21"/>
  <c r="AA125" i="21"/>
  <c r="AM124" i="21"/>
  <c r="BE121" i="21"/>
  <c r="BE120" i="21"/>
  <c r="BB119" i="21"/>
  <c r="AV118" i="21"/>
  <c r="BH115" i="21"/>
  <c r="FO75" i="21"/>
  <c r="FO74" i="21"/>
  <c r="FU71" i="21"/>
  <c r="GP64" i="21"/>
  <c r="HB61" i="21"/>
  <c r="CN121" i="21"/>
  <c r="R128" i="21"/>
  <c r="AS123" i="21"/>
  <c r="BB121" i="21"/>
  <c r="BB120" i="21"/>
  <c r="AY119" i="21"/>
  <c r="BE115" i="21"/>
  <c r="FL76" i="21"/>
  <c r="FL75" i="21"/>
  <c r="FL74" i="21"/>
  <c r="GD70" i="21"/>
  <c r="GM69" i="21"/>
  <c r="GS65" i="21"/>
  <c r="GY61" i="21"/>
  <c r="DN77" i="21"/>
  <c r="DN76" i="21"/>
  <c r="CT118" i="21"/>
  <c r="BB173" i="21"/>
  <c r="O130" i="21"/>
  <c r="O129" i="21"/>
  <c r="AA126" i="21"/>
  <c r="AP125" i="21"/>
  <c r="AD124" i="21"/>
  <c r="AM123" i="21"/>
  <c r="AS122" i="21"/>
  <c r="AS119" i="21"/>
  <c r="BB117" i="21"/>
  <c r="FU72" i="21"/>
  <c r="FX70" i="21"/>
  <c r="GM68" i="21"/>
  <c r="GP66" i="21"/>
  <c r="GM65" i="21"/>
  <c r="GV63" i="21"/>
  <c r="BY180" i="21"/>
  <c r="DF116" i="21"/>
  <c r="AV173" i="21"/>
  <c r="AD127" i="21"/>
  <c r="X126" i="21"/>
  <c r="AJ123" i="21"/>
  <c r="AP122" i="21"/>
  <c r="AS121" i="21"/>
  <c r="AS120" i="21"/>
  <c r="AY117" i="21"/>
  <c r="AD128" i="21"/>
  <c r="AS126" i="21"/>
  <c r="AG123" i="21"/>
  <c r="AM122" i="21"/>
  <c r="AP121" i="21"/>
  <c r="AP120" i="21"/>
  <c r="BE118" i="21"/>
  <c r="FU73" i="21"/>
  <c r="GA69" i="21"/>
  <c r="GG68" i="21"/>
  <c r="GJ67" i="21"/>
  <c r="GJ66" i="21"/>
  <c r="HB62" i="21"/>
  <c r="AP176" i="21"/>
  <c r="AD126" i="21"/>
  <c r="AP123" i="21"/>
  <c r="AV119" i="21"/>
  <c r="GV64" i="21"/>
  <c r="DQ73" i="21"/>
  <c r="DZ71" i="21"/>
  <c r="EU64" i="21"/>
  <c r="EX62" i="21"/>
  <c r="BS73" i="21"/>
  <c r="CB71" i="21"/>
  <c r="CW64" i="21"/>
  <c r="CZ62" i="21"/>
  <c r="BB118" i="21"/>
  <c r="FI76" i="21"/>
  <c r="GM67" i="21"/>
  <c r="CK121" i="21"/>
  <c r="AS125" i="21"/>
  <c r="BE117" i="21"/>
  <c r="FR73" i="21"/>
  <c r="GG67" i="21"/>
  <c r="GS63" i="21"/>
  <c r="DN75" i="21"/>
  <c r="DN74" i="21"/>
  <c r="EO69" i="21"/>
  <c r="EU65" i="21"/>
  <c r="FA61" i="21"/>
  <c r="BP76" i="21"/>
  <c r="BP75" i="21"/>
  <c r="BP74" i="21"/>
  <c r="CQ69" i="21"/>
  <c r="CW65" i="21"/>
  <c r="DC61" i="21"/>
  <c r="AJ122" i="21"/>
  <c r="BE116" i="21"/>
  <c r="FI77" i="21"/>
  <c r="GD69" i="21"/>
  <c r="GY62" i="21"/>
  <c r="BH114" i="21"/>
  <c r="GM66" i="21"/>
  <c r="HB60" i="21"/>
  <c r="DW72" i="21"/>
  <c r="DZ70" i="21"/>
  <c r="EO68" i="21"/>
  <c r="ER66" i="21"/>
  <c r="EO65" i="21"/>
  <c r="EX63" i="21"/>
  <c r="BY72" i="21"/>
  <c r="CB70" i="21"/>
  <c r="CQ68" i="21"/>
  <c r="CT66" i="21"/>
  <c r="CQ65" i="21"/>
  <c r="CZ63" i="21"/>
  <c r="X127" i="21"/>
  <c r="AS124" i="21"/>
  <c r="AM121" i="21"/>
  <c r="DK77" i="21"/>
  <c r="DK76" i="21"/>
  <c r="DT72" i="21"/>
  <c r="EF69" i="21"/>
  <c r="EL68" i="21"/>
  <c r="EO67" i="21"/>
  <c r="EO66" i="21"/>
  <c r="EU63" i="21"/>
  <c r="BV72" i="21"/>
  <c r="CH69" i="21"/>
  <c r="CN68" i="21"/>
  <c r="CQ67" i="21"/>
  <c r="CQ66" i="21"/>
  <c r="CW63" i="21"/>
  <c r="AG124" i="21"/>
  <c r="FX72" i="21"/>
  <c r="GM70" i="21"/>
  <c r="GP65" i="21"/>
  <c r="DW73" i="21"/>
  <c r="EC69" i="21"/>
  <c r="EI68" i="21"/>
  <c r="EL67" i="21"/>
  <c r="EL66" i="21"/>
  <c r="FD62" i="21"/>
  <c r="BY73" i="21"/>
  <c r="CE69" i="21"/>
  <c r="CK68" i="21"/>
  <c r="CN67" i="21"/>
  <c r="CN66" i="21"/>
  <c r="DF62" i="21"/>
  <c r="FR72" i="21"/>
  <c r="DZ72" i="21"/>
  <c r="EF68" i="21"/>
  <c r="ER65" i="21"/>
  <c r="BM78" i="21"/>
  <c r="CQ70" i="21"/>
  <c r="CE17" i="21"/>
  <c r="CH14" i="21"/>
  <c r="CK13" i="21"/>
  <c r="GA70" i="21"/>
  <c r="DK75" i="21"/>
  <c r="EC70" i="21"/>
  <c r="EX64" i="21"/>
  <c r="CB72" i="21"/>
  <c r="CH68" i="21"/>
  <c r="CT65" i="21"/>
  <c r="BS19" i="21"/>
  <c r="CB17" i="21"/>
  <c r="CW10" i="21"/>
  <c r="CZ8" i="21"/>
  <c r="X74" i="21"/>
  <c r="GD68" i="21"/>
  <c r="ER64" i="21"/>
  <c r="BM75" i="21"/>
  <c r="CE70" i="21"/>
  <c r="CZ64" i="21"/>
  <c r="BS21" i="21"/>
  <c r="BS20" i="21"/>
  <c r="BY17" i="21"/>
  <c r="CT10" i="21"/>
  <c r="U74" i="21"/>
  <c r="DT73" i="21"/>
  <c r="EI67" i="21"/>
  <c r="CT64" i="21"/>
  <c r="BP20" i="21"/>
  <c r="CE18" i="21"/>
  <c r="CW11" i="21"/>
  <c r="DC7" i="21"/>
  <c r="EC71" i="21"/>
  <c r="FA62" i="21"/>
  <c r="BM76" i="21"/>
  <c r="BV73" i="21"/>
  <c r="CK67" i="21"/>
  <c r="BM22" i="21"/>
  <c r="BM21" i="21"/>
  <c r="CB18" i="21"/>
  <c r="CE16" i="21"/>
  <c r="CT11" i="21"/>
  <c r="DF6" i="21"/>
  <c r="O77" i="21"/>
  <c r="O76" i="21"/>
  <c r="O75" i="21"/>
  <c r="AD72" i="21"/>
  <c r="AP126" i="21"/>
  <c r="DW71" i="21"/>
  <c r="EU66" i="21"/>
  <c r="FD61" i="21"/>
  <c r="FI75" i="21"/>
  <c r="DQ74" i="21"/>
  <c r="FD60" i="21"/>
  <c r="BM77" i="21"/>
  <c r="BY74" i="21"/>
  <c r="BY71" i="21"/>
  <c r="DF61" i="21"/>
  <c r="CB19" i="21"/>
  <c r="BV18" i="21"/>
  <c r="CQ12" i="21"/>
  <c r="CW9" i="21"/>
  <c r="X72" i="21"/>
  <c r="BS74" i="21"/>
  <c r="CB21" i="21"/>
  <c r="CN13" i="21"/>
  <c r="U73" i="21"/>
  <c r="AA72" i="21"/>
  <c r="AJ69" i="21"/>
  <c r="AP68" i="21"/>
  <c r="AS67" i="21"/>
  <c r="AS66" i="21"/>
  <c r="AY63" i="21"/>
  <c r="DC62" i="21"/>
  <c r="CB16" i="21"/>
  <c r="CT12" i="21"/>
  <c r="AG69" i="21"/>
  <c r="AM68" i="21"/>
  <c r="AP67" i="21"/>
  <c r="AP66" i="21"/>
  <c r="BH62" i="21"/>
  <c r="AY64" i="21"/>
  <c r="R76" i="21"/>
  <c r="AS65" i="21"/>
  <c r="X73" i="21"/>
  <c r="BB63" i="21"/>
  <c r="EO70" i="21"/>
  <c r="DF60" i="21"/>
  <c r="CN12" i="21"/>
  <c r="AG71" i="21"/>
  <c r="AS70" i="21"/>
  <c r="AJ68" i="21"/>
  <c r="AM67" i="21"/>
  <c r="BB64" i="21"/>
  <c r="BE62" i="21"/>
  <c r="CE71" i="21"/>
  <c r="CQ11" i="21"/>
  <c r="AD71" i="21"/>
  <c r="BB62" i="21"/>
  <c r="R75" i="21"/>
  <c r="AS68" i="21"/>
  <c r="CB20" i="21"/>
  <c r="CE15" i="21"/>
  <c r="AA71" i="21"/>
  <c r="AV64" i="21"/>
  <c r="BH61" i="21"/>
  <c r="CK14" i="21"/>
  <c r="AA74" i="21"/>
  <c r="AV65" i="21"/>
  <c r="AV66" i="21"/>
  <c r="CZ9" i="21"/>
  <c r="AS69" i="21"/>
  <c r="AY65" i="21"/>
  <c r="BE61" i="21"/>
  <c r="AA73" i="21"/>
  <c r="AS71" i="21"/>
  <c r="AG70" i="21"/>
  <c r="BH60" i="21"/>
  <c r="R74" i="21"/>
  <c r="AD70" i="21"/>
  <c r="CE19" i="21"/>
  <c r="FU18" i="21"/>
  <c r="FX16" i="21"/>
  <c r="GG15" i="21"/>
  <c r="GM11" i="21"/>
  <c r="GV9" i="21"/>
  <c r="EC19" i="21"/>
  <c r="DW18" i="21"/>
  <c r="DZ16" i="21"/>
  <c r="EO11" i="21"/>
  <c r="EX9" i="21"/>
  <c r="BB49" i="21"/>
  <c r="AD49" i="21"/>
  <c r="BB48" i="21"/>
  <c r="AD48" i="21"/>
  <c r="BB47" i="21"/>
  <c r="AD47" i="21"/>
  <c r="BB46" i="21"/>
  <c r="AD46" i="21"/>
  <c r="BB45" i="21"/>
  <c r="AD45" i="21"/>
  <c r="BB44" i="21"/>
  <c r="AD44" i="21"/>
  <c r="BB43" i="21"/>
  <c r="AD43" i="21"/>
  <c r="BB42" i="21"/>
  <c r="AD42" i="21"/>
  <c r="BB41" i="21"/>
  <c r="AD41" i="21"/>
  <c r="BB40" i="21"/>
  <c r="FR18" i="21"/>
  <c r="GG17" i="21"/>
  <c r="GD15" i="21"/>
  <c r="GS9" i="21"/>
  <c r="EC20" i="21"/>
  <c r="DT18" i="21"/>
  <c r="EF15" i="21"/>
  <c r="EL14" i="21"/>
  <c r="EU9" i="21"/>
  <c r="AY49" i="21"/>
  <c r="AA49" i="21"/>
  <c r="AY48" i="21"/>
  <c r="AA48" i="21"/>
  <c r="AY47" i="21"/>
  <c r="AA47" i="21"/>
  <c r="AY46" i="21"/>
  <c r="AA46" i="21"/>
  <c r="AY45" i="21"/>
  <c r="AA45" i="21"/>
  <c r="AY44" i="21"/>
  <c r="AA44" i="21"/>
  <c r="AY43" i="21"/>
  <c r="AA43" i="21"/>
  <c r="AY42" i="21"/>
  <c r="AA42" i="21"/>
  <c r="AY41" i="21"/>
  <c r="AA41" i="21"/>
  <c r="FU19" i="21"/>
  <c r="GD17" i="21"/>
  <c r="GA15" i="21"/>
  <c r="GG14" i="21"/>
  <c r="GJ12" i="21"/>
  <c r="HB8" i="21"/>
  <c r="EC15" i="21"/>
  <c r="EL13" i="21"/>
  <c r="EL12" i="21"/>
  <c r="FD8" i="21"/>
  <c r="AV49" i="21"/>
  <c r="X49" i="21"/>
  <c r="AV48" i="21"/>
  <c r="X48" i="21"/>
  <c r="AV47" i="21"/>
  <c r="X47" i="21"/>
  <c r="AV46" i="21"/>
  <c r="X46" i="21"/>
  <c r="AV45" i="21"/>
  <c r="X45" i="21"/>
  <c r="AV44" i="21"/>
  <c r="X44" i="21"/>
  <c r="AV43" i="21"/>
  <c r="X43" i="21"/>
  <c r="AV42" i="21"/>
  <c r="X42" i="21"/>
  <c r="AV41" i="21"/>
  <c r="X41" i="21"/>
  <c r="FU20" i="21"/>
  <c r="FR19" i="21"/>
  <c r="GD14" i="21"/>
  <c r="GG13" i="21"/>
  <c r="GY8" i="21"/>
  <c r="FO19" i="21"/>
  <c r="GV8" i="21"/>
  <c r="DQ19" i="21"/>
  <c r="EL16" i="21"/>
  <c r="EX8" i="21"/>
  <c r="AP49" i="21"/>
  <c r="R49" i="21"/>
  <c r="AP48" i="21"/>
  <c r="R48" i="21"/>
  <c r="AP47" i="21"/>
  <c r="R47" i="21"/>
  <c r="AP46" i="21"/>
  <c r="R46" i="21"/>
  <c r="AP45" i="21"/>
  <c r="R45" i="21"/>
  <c r="AP44" i="21"/>
  <c r="R44" i="21"/>
  <c r="AP43" i="21"/>
  <c r="R43" i="21"/>
  <c r="AP42" i="21"/>
  <c r="R42" i="21"/>
  <c r="AP41" i="21"/>
  <c r="R41" i="21"/>
  <c r="FO20" i="21"/>
  <c r="FU17" i="21"/>
  <c r="GG16" i="21"/>
  <c r="GP10" i="21"/>
  <c r="HB7" i="21"/>
  <c r="DQ21" i="21"/>
  <c r="DQ20" i="21"/>
  <c r="DW17" i="21"/>
  <c r="EX14" i="21"/>
  <c r="EX11" i="21"/>
  <c r="ER10" i="21"/>
  <c r="FD7" i="21"/>
  <c r="AM49" i="21"/>
  <c r="O49" i="21"/>
  <c r="AM48" i="21"/>
  <c r="O48" i="21"/>
  <c r="AM47" i="21"/>
  <c r="O47" i="21"/>
  <c r="AM46" i="21"/>
  <c r="O46" i="21"/>
  <c r="AM45" i="21"/>
  <c r="O45" i="21"/>
  <c r="AM44" i="21"/>
  <c r="O44" i="21"/>
  <c r="AM43" i="21"/>
  <c r="O43" i="21"/>
  <c r="AM42" i="21"/>
  <c r="O42" i="21"/>
  <c r="AM41" i="21"/>
  <c r="O41" i="21"/>
  <c r="FL22" i="21"/>
  <c r="FL21" i="21"/>
  <c r="FL20" i="21"/>
  <c r="GD16" i="21"/>
  <c r="HB9" i="21"/>
  <c r="GY7" i="21"/>
  <c r="DN20" i="21"/>
  <c r="EC18" i="21"/>
  <c r="EF16" i="21"/>
  <c r="EX13" i="21"/>
  <c r="EX12" i="21"/>
  <c r="FA7" i="21"/>
  <c r="AJ49" i="21"/>
  <c r="AJ48" i="21"/>
  <c r="AJ47" i="21"/>
  <c r="AJ46" i="21"/>
  <c r="AJ45" i="21"/>
  <c r="AJ44" i="21"/>
  <c r="AJ43" i="21"/>
  <c r="AJ42" i="21"/>
  <c r="AJ41" i="21"/>
  <c r="FI22" i="21"/>
  <c r="FI21" i="21"/>
  <c r="GP11" i="21"/>
  <c r="HB6" i="21"/>
  <c r="BB9" i="21"/>
  <c r="AS11" i="21"/>
  <c r="AV12" i="21"/>
  <c r="AV13" i="21"/>
  <c r="AS14" i="21"/>
  <c r="AM15" i="21"/>
  <c r="AD16" i="21"/>
  <c r="BB16" i="21"/>
  <c r="AP17" i="21"/>
  <c r="AA18" i="21"/>
  <c r="AY18" i="21"/>
  <c r="AG19" i="21"/>
  <c r="BE19" i="21"/>
  <c r="AJ20" i="21"/>
  <c r="AJ21" i="21"/>
  <c r="AJ22" i="21"/>
  <c r="AJ23" i="21"/>
  <c r="AJ24" i="21"/>
  <c r="AJ25" i="21"/>
  <c r="AJ26" i="21"/>
  <c r="AJ27" i="21"/>
  <c r="AJ28" i="21"/>
  <c r="AJ29" i="21"/>
  <c r="AJ30" i="21"/>
  <c r="AJ31" i="21"/>
  <c r="AJ32" i="21"/>
  <c r="AJ33" i="21"/>
  <c r="AJ34" i="21"/>
  <c r="AJ35" i="21"/>
  <c r="AJ36" i="21"/>
  <c r="AJ37" i="21"/>
  <c r="AJ38" i="21"/>
  <c r="AJ39" i="21"/>
  <c r="AJ40" i="21"/>
  <c r="AG41" i="21"/>
  <c r="AG43" i="21"/>
  <c r="AG45" i="21"/>
  <c r="AG47" i="21"/>
  <c r="AG49" i="21"/>
  <c r="EX10" i="21"/>
  <c r="K168" i="21"/>
  <c r="Z182" i="21"/>
  <c r="AA182" i="21" s="1"/>
  <c r="BR185" i="21"/>
  <c r="BS185" i="21" s="1"/>
  <c r="BG171" i="21"/>
  <c r="BH171" i="21" s="1"/>
  <c r="AF182" i="21"/>
  <c r="AG182" i="21" s="1"/>
  <c r="BU184" i="21"/>
  <c r="BV184" i="21" s="1"/>
  <c r="EZ173" i="21"/>
  <c r="FA173" i="21" s="1"/>
  <c r="FH194" i="21"/>
  <c r="FI194" i="21" s="1"/>
  <c r="FN185" i="21"/>
  <c r="FO185" i="21" s="1"/>
  <c r="BX183" i="21"/>
  <c r="BY183" i="21" s="1"/>
  <c r="FT182" i="21"/>
  <c r="FU182" i="21" s="1"/>
  <c r="FZ181" i="21"/>
  <c r="GA181" i="21" s="1"/>
  <c r="GI177" i="21"/>
  <c r="GJ177" i="21" s="1"/>
  <c r="AL179" i="21"/>
  <c r="AM179" i="21" s="1"/>
  <c r="GC180" i="21"/>
  <c r="GD180" i="21" s="1"/>
  <c r="AR176" i="21"/>
  <c r="AS176" i="21" s="1"/>
  <c r="EW174" i="21"/>
  <c r="EX174" i="21" s="1"/>
  <c r="FK186" i="21"/>
  <c r="FL186" i="21" s="1"/>
  <c r="DY183" i="21"/>
  <c r="DZ183" i="21" s="1"/>
  <c r="EK177" i="21"/>
  <c r="EL177" i="21" s="1"/>
  <c r="GO175" i="21"/>
  <c r="GP175" i="21" s="1"/>
  <c r="EQ175" i="21"/>
  <c r="ER175" i="21" s="1"/>
  <c r="DJ194" i="21"/>
  <c r="DK194" i="21" s="1"/>
  <c r="FW183" i="21"/>
  <c r="FX183" i="21" s="1"/>
  <c r="W183" i="21"/>
  <c r="X183" i="21" s="1"/>
  <c r="CM177" i="21"/>
  <c r="CN177" i="21" s="1"/>
  <c r="GF179" i="21"/>
  <c r="GG179" i="21" s="1"/>
  <c r="EE180" i="21"/>
  <c r="EF180" i="21" s="1"/>
  <c r="T185" i="21"/>
  <c r="U185" i="21" s="1"/>
  <c r="AX175" i="21"/>
  <c r="AY175" i="21" s="1"/>
  <c r="CV175" i="21"/>
  <c r="CW175" i="21" s="1"/>
  <c r="BA174" i="21"/>
  <c r="BB174" i="21" s="1"/>
  <c r="CA183" i="21"/>
  <c r="CB183" i="21" s="1"/>
  <c r="DP185" i="21"/>
  <c r="DQ185" i="21" s="1"/>
  <c r="AO177" i="21"/>
  <c r="AP177" i="21" s="1"/>
  <c r="GR175" i="21"/>
  <c r="GS175" i="21" s="1"/>
  <c r="CS176" i="21"/>
  <c r="CT176" i="21" s="1"/>
  <c r="CD182" i="21"/>
  <c r="CE182" i="21" s="1"/>
  <c r="BD173" i="21"/>
  <c r="BE173" i="21" s="1"/>
  <c r="BL195" i="21"/>
  <c r="BM195" i="21" s="1"/>
  <c r="DM187" i="21"/>
  <c r="DN187" i="21" s="1"/>
  <c r="GL176" i="21"/>
  <c r="GM176" i="21" s="1"/>
  <c r="FQ184" i="21"/>
  <c r="FR184" i="21" s="1"/>
  <c r="EB182" i="21"/>
  <c r="EC182" i="21" s="1"/>
  <c r="HA171" i="21"/>
  <c r="HB171" i="21" s="1"/>
  <c r="EH179" i="21"/>
  <c r="EI179" i="21" s="1"/>
  <c r="CG180" i="21"/>
  <c r="CH180" i="21" s="1"/>
  <c r="GX173" i="21"/>
  <c r="GY173" i="21" s="1"/>
  <c r="Q186" i="21"/>
  <c r="R186" i="21" s="1"/>
  <c r="AC183" i="21"/>
  <c r="AD183" i="21" s="1"/>
  <c r="EN176" i="21"/>
  <c r="EO176" i="21" s="1"/>
  <c r="DS183" i="21"/>
  <c r="DT183" i="21" s="1"/>
  <c r="FC171" i="21"/>
  <c r="FD171" i="21" s="1"/>
  <c r="ET176" i="21"/>
  <c r="EU176" i="21" s="1"/>
  <c r="AU176" i="21"/>
  <c r="AV176" i="21" s="1"/>
  <c r="N195" i="21"/>
  <c r="O195" i="21" s="1"/>
  <c r="BO186" i="21"/>
  <c r="BP186" i="21" s="1"/>
  <c r="CP176" i="21"/>
  <c r="CQ176" i="21" s="1"/>
  <c r="DV182" i="21"/>
  <c r="DW182" i="21" s="1"/>
  <c r="DE171" i="21"/>
  <c r="DF171" i="21" s="1"/>
  <c r="CJ179" i="21"/>
  <c r="CK179" i="21" s="1"/>
  <c r="AI180" i="21"/>
  <c r="AJ180" i="21" s="1"/>
  <c r="DB172" i="21"/>
  <c r="DC172" i="21" s="1"/>
  <c r="CY174" i="21"/>
  <c r="CZ174" i="21" s="1"/>
  <c r="GU174" i="21"/>
  <c r="GV174" i="21" s="1"/>
  <c r="EZ122" i="21"/>
  <c r="FA122" i="21" s="1"/>
  <c r="T129" i="21"/>
  <c r="U129" i="21" s="1"/>
  <c r="DM132" i="21"/>
  <c r="DN132" i="21" s="1"/>
  <c r="Q131" i="21"/>
  <c r="R131" i="21" s="1"/>
  <c r="EK126" i="21"/>
  <c r="EL126" i="21" s="1"/>
  <c r="CS120" i="21"/>
  <c r="CT120" i="21" s="1"/>
  <c r="AO128" i="21"/>
  <c r="AP128" i="21" s="1"/>
  <c r="AX120" i="21"/>
  <c r="AY120" i="21" s="1"/>
  <c r="GF125" i="21"/>
  <c r="GG125" i="21" s="1"/>
  <c r="ET120" i="21"/>
  <c r="EU120" i="21" s="1"/>
  <c r="Z127" i="21"/>
  <c r="AA127" i="21" s="1"/>
  <c r="EH124" i="21"/>
  <c r="EI124" i="21" s="1"/>
  <c r="GU121" i="21"/>
  <c r="GV121" i="21" s="1"/>
  <c r="FH132" i="21"/>
  <c r="FI132" i="21" s="1"/>
  <c r="FQ129" i="21"/>
  <c r="FR129" i="21" s="1"/>
  <c r="EB126" i="21"/>
  <c r="EC126" i="21" s="1"/>
  <c r="CD126" i="21"/>
  <c r="CE126" i="21" s="1"/>
  <c r="GI126" i="21"/>
  <c r="GJ126" i="21" s="1"/>
  <c r="AI124" i="21"/>
  <c r="AJ124" i="21" s="1"/>
  <c r="GO120" i="21"/>
  <c r="GP120" i="21" s="1"/>
  <c r="BD122" i="21"/>
  <c r="BE122" i="21" s="1"/>
  <c r="CY120" i="21"/>
  <c r="CZ120" i="21" s="1"/>
  <c r="DB122" i="21"/>
  <c r="DC122" i="21" s="1"/>
  <c r="AL125" i="21"/>
  <c r="AM125" i="21" s="1"/>
  <c r="FC117" i="21"/>
  <c r="FD117" i="21" s="1"/>
  <c r="DJ132" i="21"/>
  <c r="DK132" i="21" s="1"/>
  <c r="GL126" i="21"/>
  <c r="GM126" i="21" s="1"/>
  <c r="CV119" i="21"/>
  <c r="CW119" i="21" s="1"/>
  <c r="BL132" i="21"/>
  <c r="BM132" i="21" s="1"/>
  <c r="FK131" i="21"/>
  <c r="FL131" i="21" s="1"/>
  <c r="DS128" i="21"/>
  <c r="DT128" i="21" s="1"/>
  <c r="FW127" i="21"/>
  <c r="FX127" i="21" s="1"/>
  <c r="EW123" i="21"/>
  <c r="EX123" i="21" s="1"/>
  <c r="HA119" i="21"/>
  <c r="HB119" i="21" s="1"/>
  <c r="CM123" i="21"/>
  <c r="CN123" i="21" s="1"/>
  <c r="DE117" i="21"/>
  <c r="DF117" i="21" s="1"/>
  <c r="FT127" i="21"/>
  <c r="FU127" i="21" s="1"/>
  <c r="N132" i="21"/>
  <c r="O132" i="21" s="1"/>
  <c r="GC124" i="21"/>
  <c r="GD124" i="21" s="1"/>
  <c r="BO132" i="21"/>
  <c r="BP132" i="21" s="1"/>
  <c r="BX127" i="21"/>
  <c r="BY127" i="21" s="1"/>
  <c r="GR119" i="21"/>
  <c r="GS119" i="21" s="1"/>
  <c r="BA122" i="21"/>
  <c r="BB122" i="21" s="1"/>
  <c r="BR129" i="21"/>
  <c r="BS129" i="21" s="1"/>
  <c r="FZ126" i="21"/>
  <c r="GA126" i="21" s="1"/>
  <c r="FN129" i="21"/>
  <c r="FO129" i="21" s="1"/>
  <c r="EE124" i="21"/>
  <c r="EF124" i="21" s="1"/>
  <c r="DV127" i="21"/>
  <c r="DW127" i="21" s="1"/>
  <c r="AC130" i="21"/>
  <c r="AD130" i="21" s="1"/>
  <c r="CA126" i="21"/>
  <c r="CB126" i="21" s="1"/>
  <c r="AU120" i="21"/>
  <c r="AV120" i="21" s="1"/>
  <c r="AR127" i="21"/>
  <c r="AS127" i="21" s="1"/>
  <c r="EQ122" i="21"/>
  <c r="ER122" i="21" s="1"/>
  <c r="BG116" i="21"/>
  <c r="BH116" i="21" s="1"/>
  <c r="DP129" i="21"/>
  <c r="DQ129" i="21" s="1"/>
  <c r="W128" i="21"/>
  <c r="X128" i="21" s="1"/>
  <c r="CG124" i="21"/>
  <c r="CH124" i="21" s="1"/>
  <c r="AF125" i="21"/>
  <c r="AG125" i="21" s="1"/>
  <c r="DY127" i="21"/>
  <c r="DZ127" i="21" s="1"/>
  <c r="CJ124" i="21"/>
  <c r="CK124" i="21" s="1"/>
  <c r="EN126" i="21"/>
  <c r="EO126" i="21" s="1"/>
  <c r="BU129" i="21"/>
  <c r="BV129" i="21" s="1"/>
  <c r="CP122" i="21"/>
  <c r="CQ122" i="21" s="1"/>
  <c r="GX121" i="21"/>
  <c r="GY121" i="21" s="1"/>
  <c r="N5" i="21"/>
  <c r="O5" i="21" s="1"/>
  <c r="P5" i="21" s="1"/>
  <c r="K59" i="21"/>
  <c r="FH78" i="21"/>
  <c r="FI78" i="21" s="1"/>
  <c r="N78" i="21"/>
  <c r="O78" i="21" s="1"/>
  <c r="BL79" i="21"/>
  <c r="BM79" i="21" s="1"/>
  <c r="DS74" i="21"/>
  <c r="DT74" i="21" s="1"/>
  <c r="DY73" i="21"/>
  <c r="DZ73" i="21" s="1"/>
  <c r="AI70" i="21"/>
  <c r="AJ70" i="21" s="1"/>
  <c r="AR72" i="21"/>
  <c r="AS72" i="21" s="1"/>
  <c r="FT74" i="21"/>
  <c r="FU74" i="21" s="1"/>
  <c r="CY65" i="21"/>
  <c r="CZ65" i="21" s="1"/>
  <c r="AO69" i="21"/>
  <c r="AP69" i="21" s="1"/>
  <c r="BO77" i="21"/>
  <c r="BP77" i="21" s="1"/>
  <c r="FW73" i="21"/>
  <c r="FX73" i="21" s="1"/>
  <c r="W75" i="21"/>
  <c r="X75" i="21" s="1"/>
  <c r="GX63" i="21"/>
  <c r="GY63" i="21" s="1"/>
  <c r="BG63" i="21"/>
  <c r="BH63" i="21" s="1"/>
  <c r="EW65" i="21"/>
  <c r="EX65" i="21" s="1"/>
  <c r="CD72" i="21"/>
  <c r="CE72" i="21" s="1"/>
  <c r="GC71" i="21"/>
  <c r="GD71" i="21" s="1"/>
  <c r="EK69" i="21"/>
  <c r="EL69" i="21" s="1"/>
  <c r="EZ63" i="21"/>
  <c r="FA63" i="21" s="1"/>
  <c r="HA63" i="21"/>
  <c r="HB63" i="21" s="1"/>
  <c r="FC63" i="21"/>
  <c r="FD63" i="21" s="1"/>
  <c r="FK77" i="21"/>
  <c r="FL77" i="21" s="1"/>
  <c r="T75" i="21"/>
  <c r="U75" i="21" s="1"/>
  <c r="FN76" i="21"/>
  <c r="FO76" i="21" s="1"/>
  <c r="DV74" i="21"/>
  <c r="DW74" i="21" s="1"/>
  <c r="EQ67" i="21"/>
  <c r="ER67" i="21" s="1"/>
  <c r="DB63" i="21"/>
  <c r="DC63" i="21" s="1"/>
  <c r="CM69" i="21"/>
  <c r="CN69" i="21" s="1"/>
  <c r="BA65" i="21"/>
  <c r="BB65" i="21" s="1"/>
  <c r="GR66" i="21"/>
  <c r="GS66" i="21" s="1"/>
  <c r="FQ74" i="21"/>
  <c r="FR74" i="21" s="1"/>
  <c r="GF69" i="21"/>
  <c r="GG69" i="21" s="1"/>
  <c r="DP75" i="21"/>
  <c r="DQ75" i="21" s="1"/>
  <c r="AF72" i="21"/>
  <c r="AG72" i="21" s="1"/>
  <c r="GI68" i="21"/>
  <c r="GJ68" i="21" s="1"/>
  <c r="EN71" i="21"/>
  <c r="EO71" i="21" s="1"/>
  <c r="CP71" i="21"/>
  <c r="CQ71" i="21" s="1"/>
  <c r="EB72" i="21"/>
  <c r="EC72" i="21" s="1"/>
  <c r="DE63" i="21"/>
  <c r="DF63" i="21" s="1"/>
  <c r="DM78" i="21"/>
  <c r="DN78" i="21" s="1"/>
  <c r="EH69" i="21"/>
  <c r="EI69" i="21" s="1"/>
  <c r="BR75" i="21"/>
  <c r="BS75" i="21" s="1"/>
  <c r="FZ71" i="21"/>
  <c r="GA71" i="21" s="1"/>
  <c r="Z75" i="21"/>
  <c r="AA75" i="21" s="1"/>
  <c r="CV66" i="21"/>
  <c r="CW66" i="21" s="1"/>
  <c r="CS67" i="21"/>
  <c r="CT67" i="21" s="1"/>
  <c r="BD63" i="21"/>
  <c r="BE63" i="21" s="1"/>
  <c r="Q77" i="21"/>
  <c r="R77" i="21" s="1"/>
  <c r="CA73" i="21"/>
  <c r="CB73" i="21" s="1"/>
  <c r="CJ69" i="21"/>
  <c r="CK69" i="21" s="1"/>
  <c r="BU74" i="21"/>
  <c r="BV74" i="21" s="1"/>
  <c r="EE70" i="21"/>
  <c r="EF70" i="21" s="1"/>
  <c r="AU67" i="21"/>
  <c r="AV67" i="21" s="1"/>
  <c r="AX66" i="21"/>
  <c r="AY66" i="21" s="1"/>
  <c r="ET67" i="21"/>
  <c r="EU67" i="21" s="1"/>
  <c r="GU65" i="21"/>
  <c r="GV65" i="21" s="1"/>
  <c r="DJ78" i="21"/>
  <c r="DK78" i="21" s="1"/>
  <c r="AL69" i="21"/>
  <c r="AM69" i="21" s="1"/>
  <c r="CG70" i="21"/>
  <c r="CH70" i="21" s="1"/>
  <c r="AC73" i="21"/>
  <c r="AD73" i="21" s="1"/>
  <c r="BX75" i="21"/>
  <c r="BY75" i="21" s="1"/>
  <c r="GO67" i="21"/>
  <c r="GP67" i="21" s="1"/>
  <c r="GL71" i="21"/>
  <c r="GM71" i="21" s="1"/>
  <c r="GI13" i="21"/>
  <c r="GJ13" i="21" s="1"/>
  <c r="FT21" i="21"/>
  <c r="FU21" i="21" s="1"/>
  <c r="HA10" i="21"/>
  <c r="HB10" i="21" s="1"/>
  <c r="GO12" i="21"/>
  <c r="GP12" i="21" s="1"/>
  <c r="FZ16" i="21"/>
  <c r="GA16" i="21" s="1"/>
  <c r="GL12" i="21"/>
  <c r="GM12" i="21" s="1"/>
  <c r="GR10" i="21"/>
  <c r="GS10" i="21" s="1"/>
  <c r="GC18" i="21"/>
  <c r="GD18" i="21" s="1"/>
  <c r="GU10" i="21"/>
  <c r="GV10" i="21" s="1"/>
  <c r="GX9" i="21"/>
  <c r="GY9" i="21" s="1"/>
  <c r="FQ20" i="21"/>
  <c r="FR20" i="21" s="1"/>
  <c r="FK23" i="21"/>
  <c r="FL23" i="21" s="1"/>
  <c r="FW17" i="21"/>
  <c r="FX17" i="21" s="1"/>
  <c r="GF18" i="21"/>
  <c r="GG18" i="21" s="1"/>
  <c r="FN21" i="21"/>
  <c r="FO21" i="21" s="1"/>
  <c r="FH23" i="21"/>
  <c r="FI23" i="21" s="1"/>
  <c r="FC9" i="21"/>
  <c r="FD9" i="21" s="1"/>
  <c r="ET10" i="21"/>
  <c r="EU10" i="21" s="1"/>
  <c r="EN12" i="21"/>
  <c r="EO12" i="21" s="1"/>
  <c r="EQ12" i="21"/>
  <c r="ER12" i="21" s="1"/>
  <c r="DV19" i="21"/>
  <c r="DW19" i="21" s="1"/>
  <c r="EW16" i="21"/>
  <c r="EX16" i="21" s="1"/>
  <c r="EZ10" i="21"/>
  <c r="FA10" i="21" s="1"/>
  <c r="EH14" i="21"/>
  <c r="EI14" i="21" s="1"/>
  <c r="DY17" i="21"/>
  <c r="DZ17" i="21" s="1"/>
  <c r="DP22" i="21"/>
  <c r="DQ22" i="21" s="1"/>
  <c r="EK17" i="21"/>
  <c r="EL17" i="21" s="1"/>
  <c r="EE17" i="21"/>
  <c r="EF17" i="21" s="1"/>
  <c r="DS20" i="21"/>
  <c r="DT20" i="21" s="1"/>
  <c r="DJ23" i="21"/>
  <c r="DK23" i="21" s="1"/>
  <c r="DM21" i="21"/>
  <c r="DN21" i="21" s="1"/>
  <c r="EB21" i="21"/>
  <c r="EC21" i="21" s="1"/>
  <c r="CY10" i="21"/>
  <c r="CZ10" i="21" s="1"/>
  <c r="CJ15" i="21"/>
  <c r="CK15" i="21" s="1"/>
  <c r="CD20" i="21"/>
  <c r="CE20" i="21" s="1"/>
  <c r="DB8" i="21"/>
  <c r="DC8" i="21" s="1"/>
  <c r="BR22" i="21"/>
  <c r="BS22" i="21" s="1"/>
  <c r="BO21" i="21"/>
  <c r="BP21" i="21" s="1"/>
  <c r="CV12" i="21"/>
  <c r="CW12" i="21" s="1"/>
  <c r="CS13" i="21"/>
  <c r="CT13" i="21" s="1"/>
  <c r="BU19" i="21"/>
  <c r="BV19" i="21" s="1"/>
  <c r="DE7" i="21"/>
  <c r="DF7" i="21" s="1"/>
  <c r="CP13" i="21"/>
  <c r="CQ13" i="21" s="1"/>
  <c r="CM14" i="21"/>
  <c r="CN14" i="21" s="1"/>
  <c r="CA22" i="21"/>
  <c r="CB22" i="21" s="1"/>
  <c r="BX18" i="21"/>
  <c r="BY18" i="21" s="1"/>
  <c r="BL23" i="21"/>
  <c r="BM23" i="21" s="1"/>
  <c r="CG15" i="21"/>
  <c r="CH15" i="21" s="1"/>
  <c r="BG8" i="21"/>
  <c r="BH8" i="21" s="1"/>
  <c r="H5" i="21"/>
  <c r="P113" i="21"/>
  <c r="DG6" i="21"/>
  <c r="HC6" i="21" l="1"/>
  <c r="BI6" i="21"/>
  <c r="FE6" i="21"/>
  <c r="Q113" i="21"/>
  <c r="R113" i="21" s="1"/>
  <c r="S113" i="21" s="1"/>
  <c r="O114" i="21"/>
  <c r="P114" i="21" s="1"/>
  <c r="L5" i="21"/>
  <c r="L113" i="21" s="1"/>
  <c r="M6" i="25"/>
  <c r="M171" i="25" s="1"/>
  <c r="K7" i="21"/>
  <c r="K115" i="21" s="1"/>
  <c r="HC169" i="25"/>
  <c r="HC4" i="25"/>
  <c r="HC114" i="25"/>
  <c r="DG59" i="25"/>
  <c r="BI59" i="25"/>
  <c r="BI169" i="25"/>
  <c r="FE114" i="25"/>
  <c r="DG4" i="25"/>
  <c r="FE59" i="25"/>
  <c r="FE4" i="25"/>
  <c r="BI114" i="25"/>
  <c r="DG114" i="25"/>
  <c r="FE169" i="25"/>
  <c r="HC59" i="25"/>
  <c r="DG169" i="25"/>
  <c r="EA169" i="25"/>
  <c r="FY59" i="25"/>
  <c r="CC169" i="25"/>
  <c r="FY4" i="25"/>
  <c r="EA4" i="25"/>
  <c r="FY169" i="25"/>
  <c r="EA59" i="25"/>
  <c r="AE169" i="25"/>
  <c r="CC114" i="25"/>
  <c r="CC4" i="25"/>
  <c r="AE114" i="25"/>
  <c r="AE59" i="25"/>
  <c r="EA114" i="25"/>
  <c r="FY114" i="25"/>
  <c r="CC59" i="25"/>
  <c r="DO114" i="25"/>
  <c r="DO59" i="25"/>
  <c r="FM114" i="25"/>
  <c r="DO169" i="25"/>
  <c r="FM59" i="25"/>
  <c r="BQ169" i="25"/>
  <c r="FM4" i="25"/>
  <c r="S169" i="25"/>
  <c r="DO4" i="25"/>
  <c r="BQ59" i="25"/>
  <c r="BQ114" i="25"/>
  <c r="BQ4" i="25"/>
  <c r="S114" i="25"/>
  <c r="FM169" i="25"/>
  <c r="S59" i="25"/>
  <c r="BT59" i="25"/>
  <c r="V169" i="25"/>
  <c r="DR114" i="25"/>
  <c r="DR59" i="25"/>
  <c r="BT114" i="25"/>
  <c r="V114" i="25"/>
  <c r="BT4" i="25"/>
  <c r="DR4" i="25"/>
  <c r="BT169" i="25"/>
  <c r="FP169" i="25"/>
  <c r="FP59" i="25"/>
  <c r="FP114" i="25"/>
  <c r="FP4" i="25"/>
  <c r="V59" i="25"/>
  <c r="DR169" i="25"/>
  <c r="CF4" i="25"/>
  <c r="GB4" i="25"/>
  <c r="AH114" i="25"/>
  <c r="ED114" i="25"/>
  <c r="AH169" i="25"/>
  <c r="CF114" i="25"/>
  <c r="GB169" i="25"/>
  <c r="ED4" i="25"/>
  <c r="AH59" i="25"/>
  <c r="CF169" i="25"/>
  <c r="CF59" i="25"/>
  <c r="GB59" i="25"/>
  <c r="ED169" i="25"/>
  <c r="GB114" i="25"/>
  <c r="ED59" i="25"/>
  <c r="FB114" i="25"/>
  <c r="DD4" i="25"/>
  <c r="FB4" i="25"/>
  <c r="FB169" i="25"/>
  <c r="DD114" i="25"/>
  <c r="DD169" i="25"/>
  <c r="DD59" i="25"/>
  <c r="BF169" i="25"/>
  <c r="FB59" i="25"/>
  <c r="BF114" i="25"/>
  <c r="GZ114" i="25"/>
  <c r="GZ59" i="25"/>
  <c r="BF59" i="25"/>
  <c r="GZ169" i="25"/>
  <c r="GZ4" i="25"/>
  <c r="GE169" i="25"/>
  <c r="EG169" i="25"/>
  <c r="EG4" i="25"/>
  <c r="EG114" i="25"/>
  <c r="AK59" i="25"/>
  <c r="CI114" i="25"/>
  <c r="CI59" i="25"/>
  <c r="GE4" i="25"/>
  <c r="GE59" i="25"/>
  <c r="CI169" i="25"/>
  <c r="AK114" i="25"/>
  <c r="CI4" i="25"/>
  <c r="EG59" i="25"/>
  <c r="GE114" i="25"/>
  <c r="AK169" i="25"/>
  <c r="DU169" i="25"/>
  <c r="FS4" i="25"/>
  <c r="FS59" i="25"/>
  <c r="BW169" i="25"/>
  <c r="DU4" i="25"/>
  <c r="Y169" i="25"/>
  <c r="Y59" i="25"/>
  <c r="BW114" i="25"/>
  <c r="BW4" i="25"/>
  <c r="DU114" i="25"/>
  <c r="Y114" i="25"/>
  <c r="FS169" i="25"/>
  <c r="BW59" i="25"/>
  <c r="FS114" i="25"/>
  <c r="DU59" i="25"/>
  <c r="CU114" i="25"/>
  <c r="AW169" i="25"/>
  <c r="GQ4" i="25"/>
  <c r="AW59" i="25"/>
  <c r="AW114" i="25"/>
  <c r="CU59" i="25"/>
  <c r="ES114" i="25"/>
  <c r="CU169" i="25"/>
  <c r="GQ169" i="25"/>
  <c r="ES59" i="25"/>
  <c r="GQ114" i="25"/>
  <c r="GQ59" i="25"/>
  <c r="ES169" i="25"/>
  <c r="ES4" i="25"/>
  <c r="CU4" i="25"/>
  <c r="GH4" i="25"/>
  <c r="AN114" i="25"/>
  <c r="CL114" i="25"/>
  <c r="GH169" i="25"/>
  <c r="AN59" i="25"/>
  <c r="EJ4" i="25"/>
  <c r="EJ59" i="25"/>
  <c r="GH114" i="25"/>
  <c r="CL4" i="25"/>
  <c r="EJ114" i="25"/>
  <c r="AN169" i="25"/>
  <c r="EJ169" i="25"/>
  <c r="GH59" i="25"/>
  <c r="CL59" i="25"/>
  <c r="CL169" i="25"/>
  <c r="GW169" i="25"/>
  <c r="BC59" i="25"/>
  <c r="GW114" i="25"/>
  <c r="DA59" i="25"/>
  <c r="EY114" i="25"/>
  <c r="EY59" i="25"/>
  <c r="EY169" i="25"/>
  <c r="GW59" i="25"/>
  <c r="BC169" i="25"/>
  <c r="DA169" i="25"/>
  <c r="GW4" i="25"/>
  <c r="EY4" i="25"/>
  <c r="DA114" i="25"/>
  <c r="DA4" i="25"/>
  <c r="BC114" i="25"/>
  <c r="CX4" i="25"/>
  <c r="CX114" i="25"/>
  <c r="AZ169" i="25"/>
  <c r="AZ114" i="25"/>
  <c r="AZ59" i="25"/>
  <c r="GT169" i="25"/>
  <c r="EV59" i="25"/>
  <c r="CX59" i="25"/>
  <c r="GT114" i="25"/>
  <c r="GT59" i="25"/>
  <c r="EV114" i="25"/>
  <c r="EV169" i="25"/>
  <c r="EV4" i="25"/>
  <c r="GT4" i="25"/>
  <c r="CX169" i="25"/>
  <c r="BZ169" i="25"/>
  <c r="AB59" i="25"/>
  <c r="BZ114" i="25"/>
  <c r="FV59" i="25"/>
  <c r="BZ59" i="25"/>
  <c r="AB169" i="25"/>
  <c r="DX59" i="25"/>
  <c r="FV4" i="25"/>
  <c r="AB114" i="25"/>
  <c r="DX4" i="25"/>
  <c r="FV169" i="25"/>
  <c r="BZ4" i="25"/>
  <c r="DX114" i="25"/>
  <c r="FV114" i="25"/>
  <c r="DX169" i="25"/>
  <c r="GN169" i="25"/>
  <c r="GN4" i="25"/>
  <c r="GN114" i="25"/>
  <c r="GN59" i="25"/>
  <c r="EP4" i="25"/>
  <c r="EP114" i="25"/>
  <c r="CR169" i="25"/>
  <c r="EP169" i="25"/>
  <c r="CR4" i="25"/>
  <c r="AT114" i="25"/>
  <c r="AT169" i="25"/>
  <c r="AT59" i="25"/>
  <c r="CR114" i="25"/>
  <c r="EP59" i="25"/>
  <c r="CR59" i="25"/>
  <c r="GK169" i="25"/>
  <c r="AQ59" i="25"/>
  <c r="CO59" i="25"/>
  <c r="GK114" i="25"/>
  <c r="EM114" i="25"/>
  <c r="EM59" i="25"/>
  <c r="EM169" i="25"/>
  <c r="GK59" i="25"/>
  <c r="CO169" i="25"/>
  <c r="GK4" i="25"/>
  <c r="AQ169" i="25"/>
  <c r="EM4" i="25"/>
  <c r="AQ114" i="25"/>
  <c r="CO114" i="25"/>
  <c r="CO4" i="25"/>
  <c r="M115" i="25"/>
  <c r="M60" i="25"/>
  <c r="K169" i="21"/>
  <c r="N168" i="21"/>
  <c r="O168" i="21" s="1"/>
  <c r="P168" i="21" s="1"/>
  <c r="AI181" i="21"/>
  <c r="AJ181" i="21" s="1"/>
  <c r="CP177" i="21"/>
  <c r="CQ177" i="21" s="1"/>
  <c r="AU177" i="21"/>
  <c r="AV177" i="21" s="1"/>
  <c r="EN177" i="21"/>
  <c r="EO177" i="21" s="1"/>
  <c r="EB183" i="21"/>
  <c r="EC183" i="21" s="1"/>
  <c r="CS177" i="21"/>
  <c r="CT177" i="21" s="1"/>
  <c r="CA184" i="21"/>
  <c r="CB184" i="21" s="1"/>
  <c r="T186" i="21"/>
  <c r="U186" i="21" s="1"/>
  <c r="W184" i="21"/>
  <c r="X184" i="21" s="1"/>
  <c r="GO176" i="21"/>
  <c r="GP176" i="21" s="1"/>
  <c r="EW175" i="21"/>
  <c r="EX175" i="21" s="1"/>
  <c r="GI178" i="21"/>
  <c r="GJ178" i="21" s="1"/>
  <c r="FN186" i="21"/>
  <c r="FO186" i="21" s="1"/>
  <c r="AF183" i="21"/>
  <c r="AG183" i="21" s="1"/>
  <c r="GX174" i="21"/>
  <c r="GY174" i="21" s="1"/>
  <c r="BL196" i="21"/>
  <c r="BM196" i="21" s="1"/>
  <c r="GU175" i="21"/>
  <c r="GV175" i="21" s="1"/>
  <c r="ET177" i="21"/>
  <c r="EU177" i="21" s="1"/>
  <c r="AC184" i="21"/>
  <c r="AD184" i="21" s="1"/>
  <c r="CG181" i="21"/>
  <c r="CH181" i="21" s="1"/>
  <c r="GR176" i="21"/>
  <c r="GS176" i="21" s="1"/>
  <c r="FW184" i="21"/>
  <c r="FX184" i="21" s="1"/>
  <c r="EK178" i="21"/>
  <c r="EL178" i="21" s="1"/>
  <c r="AR177" i="21"/>
  <c r="AS177" i="21" s="1"/>
  <c r="FZ182" i="21"/>
  <c r="GA182" i="21" s="1"/>
  <c r="BG172" i="21"/>
  <c r="BH172" i="21" s="1"/>
  <c r="FH195" i="21"/>
  <c r="FI195" i="21" s="1"/>
  <c r="DE172" i="21"/>
  <c r="DF172" i="21" s="1"/>
  <c r="FC172" i="21"/>
  <c r="FD172" i="21" s="1"/>
  <c r="GL177" i="21"/>
  <c r="GM177" i="21" s="1"/>
  <c r="AO178" i="21"/>
  <c r="AP178" i="21" s="1"/>
  <c r="CV176" i="21"/>
  <c r="CW176" i="21" s="1"/>
  <c r="GF180" i="21"/>
  <c r="GG180" i="21" s="1"/>
  <c r="DY184" i="21"/>
  <c r="DZ184" i="21" s="1"/>
  <c r="GC181" i="21"/>
  <c r="GD181" i="21" s="1"/>
  <c r="FT183" i="21"/>
  <c r="FU183" i="21" s="1"/>
  <c r="BR186" i="21"/>
  <c r="BS186" i="21" s="1"/>
  <c r="CJ180" i="21"/>
  <c r="CK180" i="21" s="1"/>
  <c r="FQ185" i="21"/>
  <c r="FR185" i="21" s="1"/>
  <c r="BA175" i="21"/>
  <c r="BB175" i="21" s="1"/>
  <c r="CY175" i="21"/>
  <c r="CZ175" i="21" s="1"/>
  <c r="N196" i="21"/>
  <c r="O196" i="21" s="1"/>
  <c r="Q187" i="21"/>
  <c r="R187" i="21" s="1"/>
  <c r="EH180" i="21"/>
  <c r="EI180" i="21" s="1"/>
  <c r="BD174" i="21"/>
  <c r="BE174" i="21" s="1"/>
  <c r="DJ195" i="21"/>
  <c r="DK195" i="21" s="1"/>
  <c r="EZ174" i="21"/>
  <c r="FA174" i="21" s="1"/>
  <c r="BO187" i="21"/>
  <c r="BP187" i="21" s="1"/>
  <c r="EE181" i="21"/>
  <c r="EF181" i="21" s="1"/>
  <c r="DB173" i="21"/>
  <c r="DC173" i="21" s="1"/>
  <c r="DV183" i="21"/>
  <c r="DW183" i="21" s="1"/>
  <c r="DS184" i="21"/>
  <c r="DT184" i="21" s="1"/>
  <c r="HA172" i="21"/>
  <c r="HB172" i="21" s="1"/>
  <c r="DM188" i="21"/>
  <c r="DN188" i="21" s="1"/>
  <c r="CD183" i="21"/>
  <c r="CE183" i="21" s="1"/>
  <c r="DP186" i="21"/>
  <c r="DQ186" i="21" s="1"/>
  <c r="AX176" i="21"/>
  <c r="AY176" i="21" s="1"/>
  <c r="CM178" i="21"/>
  <c r="CN178" i="21" s="1"/>
  <c r="EQ176" i="21"/>
  <c r="ER176" i="21" s="1"/>
  <c r="BX184" i="21"/>
  <c r="BY184" i="21" s="1"/>
  <c r="BU185" i="21"/>
  <c r="BV185" i="21" s="1"/>
  <c r="Z183" i="21"/>
  <c r="AA183" i="21" s="1"/>
  <c r="FK187" i="21"/>
  <c r="FL187" i="21" s="1"/>
  <c r="AL180" i="21"/>
  <c r="AM180" i="21" s="1"/>
  <c r="K60" i="21"/>
  <c r="BA123" i="21"/>
  <c r="BB123" i="21" s="1"/>
  <c r="CM124" i="21"/>
  <c r="CN124" i="21" s="1"/>
  <c r="EN127" i="21"/>
  <c r="EO127" i="21" s="1"/>
  <c r="CG125" i="21"/>
  <c r="CH125" i="21" s="1"/>
  <c r="EQ123" i="21"/>
  <c r="ER123" i="21" s="1"/>
  <c r="FZ127" i="21"/>
  <c r="GA127" i="21" s="1"/>
  <c r="FH133" i="21"/>
  <c r="FI133" i="21" s="1"/>
  <c r="T130" i="21"/>
  <c r="U130" i="21" s="1"/>
  <c r="AC131" i="21"/>
  <c r="AD131" i="21" s="1"/>
  <c r="GR120" i="21"/>
  <c r="GS120" i="21" s="1"/>
  <c r="HA120" i="21"/>
  <c r="HB120" i="21" s="1"/>
  <c r="GI127" i="21"/>
  <c r="GJ127" i="21" s="1"/>
  <c r="ET121" i="21"/>
  <c r="EU121" i="21" s="1"/>
  <c r="CS121" i="21"/>
  <c r="CT121" i="21" s="1"/>
  <c r="AF126" i="21"/>
  <c r="AG126" i="21" s="1"/>
  <c r="BG117" i="21"/>
  <c r="BH117" i="21" s="1"/>
  <c r="FN130" i="21"/>
  <c r="FO130" i="21" s="1"/>
  <c r="GC125" i="21"/>
  <c r="GD125" i="21" s="1"/>
  <c r="BR130" i="21"/>
  <c r="BS130" i="21" s="1"/>
  <c r="BD123" i="21"/>
  <c r="BE123" i="21" s="1"/>
  <c r="CD127" i="21"/>
  <c r="CE127" i="21" s="1"/>
  <c r="GU122" i="21"/>
  <c r="GV122" i="21" s="1"/>
  <c r="EZ123" i="21"/>
  <c r="FA123" i="21" s="1"/>
  <c r="CJ125" i="21"/>
  <c r="CK125" i="21" s="1"/>
  <c r="FC118" i="21"/>
  <c r="FD118" i="21" s="1"/>
  <c r="GF126" i="21"/>
  <c r="GG126" i="21" s="1"/>
  <c r="EK127" i="21"/>
  <c r="EL127" i="21" s="1"/>
  <c r="FQ130" i="21"/>
  <c r="FR130" i="21" s="1"/>
  <c r="AO129" i="21"/>
  <c r="AP129" i="21" s="1"/>
  <c r="N133" i="21"/>
  <c r="O133" i="21" s="1"/>
  <c r="FK132" i="21"/>
  <c r="FL132" i="21" s="1"/>
  <c r="CY121" i="21"/>
  <c r="CZ121" i="21" s="1"/>
  <c r="W129" i="21"/>
  <c r="X129" i="21" s="1"/>
  <c r="DV128" i="21"/>
  <c r="DW128" i="21" s="1"/>
  <c r="BX128" i="21"/>
  <c r="BY128" i="21" s="1"/>
  <c r="FT128" i="21"/>
  <c r="FU128" i="21" s="1"/>
  <c r="BL133" i="21"/>
  <c r="BM133" i="21" s="1"/>
  <c r="DP130" i="21"/>
  <c r="DQ130" i="21" s="1"/>
  <c r="BO133" i="21"/>
  <c r="BP133" i="21" s="1"/>
  <c r="EB127" i="21"/>
  <c r="EC127" i="21" s="1"/>
  <c r="Q132" i="21"/>
  <c r="R132" i="21" s="1"/>
  <c r="DS129" i="21"/>
  <c r="DT129" i="21" s="1"/>
  <c r="DB123" i="21"/>
  <c r="DC123" i="21" s="1"/>
  <c r="DM133" i="21"/>
  <c r="DN133" i="21" s="1"/>
  <c r="BU130" i="21"/>
  <c r="BV130" i="21" s="1"/>
  <c r="CA127" i="21"/>
  <c r="CB127" i="21" s="1"/>
  <c r="DJ133" i="21"/>
  <c r="DK133" i="21" s="1"/>
  <c r="GX122" i="21"/>
  <c r="GY122" i="21" s="1"/>
  <c r="AR128" i="21"/>
  <c r="AS128" i="21" s="1"/>
  <c r="EW124" i="21"/>
  <c r="EX124" i="21" s="1"/>
  <c r="CP123" i="21"/>
  <c r="CQ123" i="21" s="1"/>
  <c r="DY128" i="21"/>
  <c r="DZ128" i="21" s="1"/>
  <c r="AU121" i="21"/>
  <c r="AV121" i="21" s="1"/>
  <c r="EE125" i="21"/>
  <c r="EF125" i="21" s="1"/>
  <c r="DE118" i="21"/>
  <c r="DF118" i="21" s="1"/>
  <c r="FW128" i="21"/>
  <c r="FX128" i="21" s="1"/>
  <c r="CV120" i="21"/>
  <c r="CW120" i="21" s="1"/>
  <c r="AL126" i="21"/>
  <c r="AM126" i="21" s="1"/>
  <c r="GO121" i="21"/>
  <c r="GP121" i="21" s="1"/>
  <c r="EH125" i="21"/>
  <c r="EI125" i="21" s="1"/>
  <c r="AX121" i="21"/>
  <c r="AY121" i="21" s="1"/>
  <c r="GL127" i="21"/>
  <c r="GM127" i="21" s="1"/>
  <c r="AI125" i="21"/>
  <c r="AJ125" i="21" s="1"/>
  <c r="Z128" i="21"/>
  <c r="AA128" i="21" s="1"/>
  <c r="N59" i="21"/>
  <c r="O59" i="21" s="1"/>
  <c r="P59" i="21" s="1"/>
  <c r="T76" i="21"/>
  <c r="U76" i="21" s="1"/>
  <c r="EB73" i="21"/>
  <c r="EC73" i="21" s="1"/>
  <c r="GR67" i="21"/>
  <c r="GS67" i="21" s="1"/>
  <c r="EQ68" i="21"/>
  <c r="ER68" i="21" s="1"/>
  <c r="FK78" i="21"/>
  <c r="FL78" i="21" s="1"/>
  <c r="BO78" i="21"/>
  <c r="BP78" i="21" s="1"/>
  <c r="BR76" i="21"/>
  <c r="BS76" i="21" s="1"/>
  <c r="EK70" i="21"/>
  <c r="EL70" i="21" s="1"/>
  <c r="BX76" i="21"/>
  <c r="BY76" i="21" s="1"/>
  <c r="EW66" i="21"/>
  <c r="EX66" i="21" s="1"/>
  <c r="AU68" i="21"/>
  <c r="AV68" i="21" s="1"/>
  <c r="CS68" i="21"/>
  <c r="CT68" i="21" s="1"/>
  <c r="AR73" i="21"/>
  <c r="AS73" i="21" s="1"/>
  <c r="BL80" i="21"/>
  <c r="BM80" i="21" s="1"/>
  <c r="GL72" i="21"/>
  <c r="GM72" i="21" s="1"/>
  <c r="GU66" i="21"/>
  <c r="GV66" i="21" s="1"/>
  <c r="Q78" i="21"/>
  <c r="R78" i="21" s="1"/>
  <c r="CV67" i="21"/>
  <c r="CW67" i="21" s="1"/>
  <c r="EH70" i="21"/>
  <c r="EI70" i="21" s="1"/>
  <c r="CP72" i="21"/>
  <c r="CQ72" i="21" s="1"/>
  <c r="DV75" i="21"/>
  <c r="DW75" i="21" s="1"/>
  <c r="FC64" i="21"/>
  <c r="FD64" i="21" s="1"/>
  <c r="GC72" i="21"/>
  <c r="GD72" i="21" s="1"/>
  <c r="AO70" i="21"/>
  <c r="AP70" i="21" s="1"/>
  <c r="N79" i="21"/>
  <c r="O79" i="21" s="1"/>
  <c r="GX64" i="21"/>
  <c r="GY64" i="21" s="1"/>
  <c r="CG71" i="21"/>
  <c r="CH71" i="21" s="1"/>
  <c r="EE71" i="21"/>
  <c r="EF71" i="21" s="1"/>
  <c r="AI71" i="21"/>
  <c r="AJ71" i="21" s="1"/>
  <c r="HA64" i="21"/>
  <c r="HB64" i="21" s="1"/>
  <c r="CD73" i="21"/>
  <c r="CE73" i="21" s="1"/>
  <c r="DY74" i="21"/>
  <c r="DZ74" i="21" s="1"/>
  <c r="GF70" i="21"/>
  <c r="GG70" i="21" s="1"/>
  <c r="CM70" i="21"/>
  <c r="CN70" i="21" s="1"/>
  <c r="W76" i="21"/>
  <c r="X76" i="21" s="1"/>
  <c r="CY66" i="21"/>
  <c r="CZ66" i="21" s="1"/>
  <c r="DP76" i="21"/>
  <c r="DQ76" i="21" s="1"/>
  <c r="BA66" i="21"/>
  <c r="BB66" i="21" s="1"/>
  <c r="GO68" i="21"/>
  <c r="GP68" i="21" s="1"/>
  <c r="AL70" i="21"/>
  <c r="AM70" i="21" s="1"/>
  <c r="ET68" i="21"/>
  <c r="EU68" i="21" s="1"/>
  <c r="BU75" i="21"/>
  <c r="BV75" i="21" s="1"/>
  <c r="DM79" i="21"/>
  <c r="DN79" i="21" s="1"/>
  <c r="EN72" i="21"/>
  <c r="EO72" i="21" s="1"/>
  <c r="FN77" i="21"/>
  <c r="FO77" i="21" s="1"/>
  <c r="FH79" i="21"/>
  <c r="FI79" i="21" s="1"/>
  <c r="Z76" i="21"/>
  <c r="AA76" i="21" s="1"/>
  <c r="DJ79" i="21"/>
  <c r="DK79" i="21" s="1"/>
  <c r="AX67" i="21"/>
  <c r="AY67" i="21" s="1"/>
  <c r="CJ70" i="21"/>
  <c r="CK70" i="21" s="1"/>
  <c r="BD64" i="21"/>
  <c r="BE64" i="21" s="1"/>
  <c r="FZ72" i="21"/>
  <c r="GA72" i="21" s="1"/>
  <c r="DE64" i="21"/>
  <c r="DF64" i="21" s="1"/>
  <c r="GI69" i="21"/>
  <c r="GJ69" i="21" s="1"/>
  <c r="FQ75" i="21"/>
  <c r="FR75" i="21" s="1"/>
  <c r="DB64" i="21"/>
  <c r="DC64" i="21" s="1"/>
  <c r="EZ64" i="21"/>
  <c r="FA64" i="21" s="1"/>
  <c r="FW74" i="21"/>
  <c r="FX74" i="21" s="1"/>
  <c r="FT75" i="21"/>
  <c r="FU75" i="21" s="1"/>
  <c r="DS75" i="21"/>
  <c r="DT75" i="21" s="1"/>
  <c r="AC74" i="21"/>
  <c r="AD74" i="21" s="1"/>
  <c r="CA74" i="21"/>
  <c r="CB74" i="21" s="1"/>
  <c r="AF73" i="21"/>
  <c r="AG73" i="21" s="1"/>
  <c r="BG64" i="21"/>
  <c r="BH64" i="21" s="1"/>
  <c r="GR11" i="21"/>
  <c r="GS11" i="21" s="1"/>
  <c r="FH24" i="21"/>
  <c r="FI24" i="21" s="1"/>
  <c r="GU11" i="21"/>
  <c r="GV11" i="21" s="1"/>
  <c r="FZ17" i="21"/>
  <c r="GA17" i="21" s="1"/>
  <c r="GO13" i="21"/>
  <c r="GP13" i="21" s="1"/>
  <c r="GF19" i="21"/>
  <c r="GG19" i="21" s="1"/>
  <c r="FQ21" i="21"/>
  <c r="FR21" i="21" s="1"/>
  <c r="FW18" i="21"/>
  <c r="FX18" i="21" s="1"/>
  <c r="FK24" i="21"/>
  <c r="FL24" i="21" s="1"/>
  <c r="FT22" i="21"/>
  <c r="FU22" i="21" s="1"/>
  <c r="FN22" i="21"/>
  <c r="FO22" i="21" s="1"/>
  <c r="GL13" i="21"/>
  <c r="GM13" i="21" s="1"/>
  <c r="GI14" i="21"/>
  <c r="GJ14" i="21" s="1"/>
  <c r="GX10" i="21"/>
  <c r="GY10" i="21" s="1"/>
  <c r="GC19" i="21"/>
  <c r="GD19" i="21" s="1"/>
  <c r="HA11" i="21"/>
  <c r="HB11" i="21" s="1"/>
  <c r="EK18" i="21"/>
  <c r="EL18" i="21" s="1"/>
  <c r="DY18" i="21"/>
  <c r="DZ18" i="21" s="1"/>
  <c r="EW17" i="21"/>
  <c r="EX17" i="21" s="1"/>
  <c r="DV20" i="21"/>
  <c r="DW20" i="21" s="1"/>
  <c r="DJ24" i="21"/>
  <c r="DK24" i="21" s="1"/>
  <c r="DS21" i="21"/>
  <c r="DT21" i="21" s="1"/>
  <c r="DP23" i="21"/>
  <c r="DQ23" i="21" s="1"/>
  <c r="EH15" i="21"/>
  <c r="EI15" i="21" s="1"/>
  <c r="EQ13" i="21"/>
  <c r="ER13" i="21" s="1"/>
  <c r="FC10" i="21"/>
  <c r="FD10" i="21" s="1"/>
  <c r="EB22" i="21"/>
  <c r="EC22" i="21" s="1"/>
  <c r="EZ11" i="21"/>
  <c r="FA11" i="21" s="1"/>
  <c r="DM22" i="21"/>
  <c r="DN22" i="21" s="1"/>
  <c r="EE18" i="21"/>
  <c r="EF18" i="21" s="1"/>
  <c r="EN13" i="21"/>
  <c r="EO13" i="21" s="1"/>
  <c r="ET11" i="21"/>
  <c r="EU11" i="21" s="1"/>
  <c r="BR23" i="21"/>
  <c r="BS23" i="21" s="1"/>
  <c r="CV13" i="21"/>
  <c r="CW13" i="21" s="1"/>
  <c r="CS14" i="21"/>
  <c r="CT14" i="21" s="1"/>
  <c r="CA23" i="21"/>
  <c r="CB23" i="21" s="1"/>
  <c r="CJ16" i="21"/>
  <c r="CK16" i="21" s="1"/>
  <c r="CG16" i="21"/>
  <c r="CH16" i="21" s="1"/>
  <c r="BL24" i="21"/>
  <c r="BM24" i="21" s="1"/>
  <c r="CM15" i="21"/>
  <c r="CN15" i="21" s="1"/>
  <c r="BO22" i="21"/>
  <c r="BP22" i="21" s="1"/>
  <c r="CY11" i="21"/>
  <c r="CZ11" i="21" s="1"/>
  <c r="DB9" i="21"/>
  <c r="DC9" i="21" s="1"/>
  <c r="DE8" i="21"/>
  <c r="DF8" i="21" s="1"/>
  <c r="CD21" i="21"/>
  <c r="CE21" i="21" s="1"/>
  <c r="BX19" i="21"/>
  <c r="BY19" i="21" s="1"/>
  <c r="CP14" i="21"/>
  <c r="CQ14" i="21" s="1"/>
  <c r="BU20" i="21"/>
  <c r="BV20" i="21" s="1"/>
  <c r="N6" i="21"/>
  <c r="O6" i="21" s="1"/>
  <c r="P6" i="21" s="1"/>
  <c r="BG9" i="21"/>
  <c r="BH9" i="21" s="1"/>
  <c r="H6" i="21"/>
  <c r="HC114" i="21"/>
  <c r="N169" i="21" l="1"/>
  <c r="Q168" i="21" s="1"/>
  <c r="N60" i="21"/>
  <c r="O60" i="21" s="1"/>
  <c r="L6" i="21"/>
  <c r="M61" i="25"/>
  <c r="M116" i="25"/>
  <c r="K8" i="21"/>
  <c r="K116" i="21" s="1"/>
  <c r="M7" i="25"/>
  <c r="M62" i="25" s="1"/>
  <c r="BL6" i="21"/>
  <c r="BM6" i="21" s="1"/>
  <c r="BN6" i="21" s="1"/>
  <c r="DJ6" i="21"/>
  <c r="DK6" i="21" s="1"/>
  <c r="DL6" i="21" s="1"/>
  <c r="N115" i="25"/>
  <c r="N60" i="25"/>
  <c r="N170" i="25"/>
  <c r="K170" i="21"/>
  <c r="DJ196" i="21"/>
  <c r="DK196" i="21" s="1"/>
  <c r="N197" i="21"/>
  <c r="O197" i="21" s="1"/>
  <c r="CJ181" i="21"/>
  <c r="CK181" i="21" s="1"/>
  <c r="FW185" i="21"/>
  <c r="FX185" i="21" s="1"/>
  <c r="EZ175" i="21"/>
  <c r="FA175" i="21" s="1"/>
  <c r="FH196" i="21"/>
  <c r="FI196" i="21" s="1"/>
  <c r="AC185" i="21"/>
  <c r="AD185" i="21" s="1"/>
  <c r="GX175" i="21"/>
  <c r="GY175" i="21" s="1"/>
  <c r="CA185" i="21"/>
  <c r="CB185" i="21" s="1"/>
  <c r="Z184" i="21"/>
  <c r="AA184" i="21" s="1"/>
  <c r="CM179" i="21"/>
  <c r="CN179" i="21" s="1"/>
  <c r="DM189" i="21"/>
  <c r="DN189" i="21" s="1"/>
  <c r="DB174" i="21"/>
  <c r="DC174" i="21" s="1"/>
  <c r="GL178" i="21"/>
  <c r="GM178" i="21" s="1"/>
  <c r="BG173" i="21"/>
  <c r="BH173" i="21" s="1"/>
  <c r="ET178" i="21"/>
  <c r="EU178" i="21" s="1"/>
  <c r="AF184" i="21"/>
  <c r="AG184" i="21" s="1"/>
  <c r="GO177" i="21"/>
  <c r="GP177" i="21" s="1"/>
  <c r="CS178" i="21"/>
  <c r="CT178" i="21" s="1"/>
  <c r="CP178" i="21"/>
  <c r="CQ178" i="21" s="1"/>
  <c r="DY185" i="21"/>
  <c r="DZ185" i="21" s="1"/>
  <c r="AX177" i="21"/>
  <c r="AY177" i="21" s="1"/>
  <c r="HA173" i="21"/>
  <c r="HB173" i="21" s="1"/>
  <c r="EE182" i="21"/>
  <c r="EF182" i="21" s="1"/>
  <c r="CY176" i="21"/>
  <c r="CZ176" i="21" s="1"/>
  <c r="GF181" i="21"/>
  <c r="GG181" i="21" s="1"/>
  <c r="FC173" i="21"/>
  <c r="FD173" i="21" s="1"/>
  <c r="FZ183" i="21"/>
  <c r="GA183" i="21" s="1"/>
  <c r="GR177" i="21"/>
  <c r="GS177" i="21" s="1"/>
  <c r="GU176" i="21"/>
  <c r="GV176" i="21" s="1"/>
  <c r="W185" i="21"/>
  <c r="X185" i="21" s="1"/>
  <c r="EB184" i="21"/>
  <c r="EC184" i="21" s="1"/>
  <c r="AI182" i="21"/>
  <c r="AJ182" i="21" s="1"/>
  <c r="BU186" i="21"/>
  <c r="BV186" i="21" s="1"/>
  <c r="BD175" i="21"/>
  <c r="BE175" i="21" s="1"/>
  <c r="BR187" i="21"/>
  <c r="BS187" i="21" s="1"/>
  <c r="FN187" i="21"/>
  <c r="FO187" i="21" s="1"/>
  <c r="BX185" i="21"/>
  <c r="BY185" i="21" s="1"/>
  <c r="BO188" i="21"/>
  <c r="BP188" i="21" s="1"/>
  <c r="BA176" i="21"/>
  <c r="BB176" i="21" s="1"/>
  <c r="FT184" i="21"/>
  <c r="FU184" i="21" s="1"/>
  <c r="CV177" i="21"/>
  <c r="CW177" i="21" s="1"/>
  <c r="DE173" i="21"/>
  <c r="DF173" i="21" s="1"/>
  <c r="AR178" i="21"/>
  <c r="AS178" i="21" s="1"/>
  <c r="CG182" i="21"/>
  <c r="CH182" i="21" s="1"/>
  <c r="GI179" i="21"/>
  <c r="GJ179" i="21" s="1"/>
  <c r="EN178" i="21"/>
  <c r="EO178" i="21" s="1"/>
  <c r="AL181" i="21"/>
  <c r="AM181" i="21" s="1"/>
  <c r="DP187" i="21"/>
  <c r="DQ187" i="21" s="1"/>
  <c r="DS185" i="21"/>
  <c r="DT185" i="21" s="1"/>
  <c r="EH181" i="21"/>
  <c r="EI181" i="21" s="1"/>
  <c r="BL197" i="21"/>
  <c r="BM197" i="21" s="1"/>
  <c r="T187" i="21"/>
  <c r="U187" i="21" s="1"/>
  <c r="FK188" i="21"/>
  <c r="FL188" i="21" s="1"/>
  <c r="EQ177" i="21"/>
  <c r="ER177" i="21" s="1"/>
  <c r="CD184" i="21"/>
  <c r="CE184" i="21" s="1"/>
  <c r="DV184" i="21"/>
  <c r="DW184" i="21" s="1"/>
  <c r="Q188" i="21"/>
  <c r="R188" i="21" s="1"/>
  <c r="FQ186" i="21"/>
  <c r="FR186" i="21" s="1"/>
  <c r="GC182" i="21"/>
  <c r="GD182" i="21" s="1"/>
  <c r="AO179" i="21"/>
  <c r="AP179" i="21" s="1"/>
  <c r="EK179" i="21"/>
  <c r="EL179" i="21" s="1"/>
  <c r="EW176" i="21"/>
  <c r="EX176" i="21" s="1"/>
  <c r="AU178" i="21"/>
  <c r="AV178" i="21" s="1"/>
  <c r="K61" i="21"/>
  <c r="Z129" i="21"/>
  <c r="AA129" i="21" s="1"/>
  <c r="EE126" i="21"/>
  <c r="EF126" i="21" s="1"/>
  <c r="EW125" i="21"/>
  <c r="EX125" i="21" s="1"/>
  <c r="CA128" i="21"/>
  <c r="CB128" i="21" s="1"/>
  <c r="DS130" i="21"/>
  <c r="DT130" i="21" s="1"/>
  <c r="BR131" i="21"/>
  <c r="BS131" i="21" s="1"/>
  <c r="AU122" i="21"/>
  <c r="AV122" i="21" s="1"/>
  <c r="AR129" i="21"/>
  <c r="AS129" i="21" s="1"/>
  <c r="DV129" i="21"/>
  <c r="DW129" i="21" s="1"/>
  <c r="N134" i="21"/>
  <c r="O134" i="21" s="1"/>
  <c r="GF127" i="21"/>
  <c r="GG127" i="21" s="1"/>
  <c r="GU123" i="21"/>
  <c r="GV123" i="21" s="1"/>
  <c r="GC126" i="21"/>
  <c r="GD126" i="21" s="1"/>
  <c r="CS122" i="21"/>
  <c r="CT122" i="21" s="1"/>
  <c r="FZ128" i="21"/>
  <c r="GA128" i="21" s="1"/>
  <c r="EK128" i="21"/>
  <c r="EL128" i="21" s="1"/>
  <c r="FH134" i="21"/>
  <c r="FI134" i="21" s="1"/>
  <c r="AX122" i="21"/>
  <c r="AY122" i="21" s="1"/>
  <c r="CV121" i="21"/>
  <c r="CW121" i="21" s="1"/>
  <c r="BU131" i="21"/>
  <c r="BV131" i="21" s="1"/>
  <c r="DP131" i="21"/>
  <c r="DQ131" i="21" s="1"/>
  <c r="GR121" i="21"/>
  <c r="GS121" i="21" s="1"/>
  <c r="CM125" i="21"/>
  <c r="CN125" i="21" s="1"/>
  <c r="AI126" i="21"/>
  <c r="AJ126" i="21" s="1"/>
  <c r="GX123" i="21"/>
  <c r="GY123" i="21" s="1"/>
  <c r="Q133" i="21"/>
  <c r="R133" i="21" s="1"/>
  <c r="BL134" i="21"/>
  <c r="BM134" i="21" s="1"/>
  <c r="FC119" i="21"/>
  <c r="FD119" i="21" s="1"/>
  <c r="CD128" i="21"/>
  <c r="CE128" i="21" s="1"/>
  <c r="AC132" i="21"/>
  <c r="AD132" i="21" s="1"/>
  <c r="EQ124" i="21"/>
  <c r="ER124" i="21" s="1"/>
  <c r="GL128" i="21"/>
  <c r="GM128" i="21" s="1"/>
  <c r="EH126" i="21"/>
  <c r="EI126" i="21" s="1"/>
  <c r="DY129" i="21"/>
  <c r="DZ129" i="21" s="1"/>
  <c r="DM134" i="21"/>
  <c r="DN134" i="21" s="1"/>
  <c r="AO130" i="21"/>
  <c r="AP130" i="21" s="1"/>
  <c r="FN131" i="21"/>
  <c r="FO131" i="21" s="1"/>
  <c r="ET122" i="21"/>
  <c r="EU122" i="21" s="1"/>
  <c r="BA124" i="21"/>
  <c r="BB124" i="21" s="1"/>
  <c r="W130" i="21"/>
  <c r="X130" i="21" s="1"/>
  <c r="FW129" i="21"/>
  <c r="FX129" i="21" s="1"/>
  <c r="GO122" i="21"/>
  <c r="GP122" i="21" s="1"/>
  <c r="DE119" i="21"/>
  <c r="DF119" i="21" s="1"/>
  <c r="DJ134" i="21"/>
  <c r="DK134" i="21" s="1"/>
  <c r="DB124" i="21"/>
  <c r="DC124" i="21" s="1"/>
  <c r="EB128" i="21"/>
  <c r="EC128" i="21" s="1"/>
  <c r="FT129" i="21"/>
  <c r="FU129" i="21" s="1"/>
  <c r="FQ131" i="21"/>
  <c r="FR131" i="21" s="1"/>
  <c r="BD124" i="21"/>
  <c r="BE124" i="21" s="1"/>
  <c r="CP124" i="21"/>
  <c r="CQ124" i="21" s="1"/>
  <c r="CY122" i="21"/>
  <c r="CZ122" i="21" s="1"/>
  <c r="CJ126" i="21"/>
  <c r="CK126" i="21" s="1"/>
  <c r="BG118" i="21"/>
  <c r="BH118" i="21" s="1"/>
  <c r="GI128" i="21"/>
  <c r="GJ128" i="21" s="1"/>
  <c r="T131" i="21"/>
  <c r="U131" i="21" s="1"/>
  <c r="CG126" i="21"/>
  <c r="CH126" i="21" s="1"/>
  <c r="AL127" i="21"/>
  <c r="AM127" i="21" s="1"/>
  <c r="BO134" i="21"/>
  <c r="BP134" i="21" s="1"/>
  <c r="BX129" i="21"/>
  <c r="BY129" i="21" s="1"/>
  <c r="FK133" i="21"/>
  <c r="FL133" i="21" s="1"/>
  <c r="EZ124" i="21"/>
  <c r="FA124" i="21" s="1"/>
  <c r="AF127" i="21"/>
  <c r="AG127" i="21" s="1"/>
  <c r="HA121" i="21"/>
  <c r="HB121" i="21" s="1"/>
  <c r="EN128" i="21"/>
  <c r="EO128" i="21" s="1"/>
  <c r="AX68" i="21"/>
  <c r="AY68" i="21" s="1"/>
  <c r="FN78" i="21"/>
  <c r="FO78" i="21" s="1"/>
  <c r="AI72" i="21"/>
  <c r="AJ72" i="21" s="1"/>
  <c r="N80" i="21"/>
  <c r="O80" i="21" s="1"/>
  <c r="DV76" i="21"/>
  <c r="DW76" i="21" s="1"/>
  <c r="Q79" i="21"/>
  <c r="R79" i="21" s="1"/>
  <c r="AR74" i="21"/>
  <c r="AS74" i="21" s="1"/>
  <c r="BX77" i="21"/>
  <c r="BY77" i="21" s="1"/>
  <c r="DE65" i="21"/>
  <c r="DF65" i="21" s="1"/>
  <c r="DP77" i="21"/>
  <c r="DQ77" i="21" s="1"/>
  <c r="GF71" i="21"/>
  <c r="GG71" i="21" s="1"/>
  <c r="BO79" i="21"/>
  <c r="BP79" i="21" s="1"/>
  <c r="EB74" i="21"/>
  <c r="EC74" i="21" s="1"/>
  <c r="DB65" i="21"/>
  <c r="DC65" i="21" s="1"/>
  <c r="FZ73" i="21"/>
  <c r="GA73" i="21" s="1"/>
  <c r="DJ80" i="21"/>
  <c r="DK80" i="21" s="1"/>
  <c r="EN73" i="21"/>
  <c r="EO73" i="21" s="1"/>
  <c r="CY67" i="21"/>
  <c r="CZ67" i="21" s="1"/>
  <c r="DY75" i="21"/>
  <c r="DZ75" i="21" s="1"/>
  <c r="GU67" i="21"/>
  <c r="GV67" i="21" s="1"/>
  <c r="CA75" i="21"/>
  <c r="CB75" i="21" s="1"/>
  <c r="DS76" i="21"/>
  <c r="DT76" i="21" s="1"/>
  <c r="AL71" i="21"/>
  <c r="AM71" i="21" s="1"/>
  <c r="EE72" i="21"/>
  <c r="EF72" i="21" s="1"/>
  <c r="AO71" i="21"/>
  <c r="AP71" i="21" s="1"/>
  <c r="EK71" i="21"/>
  <c r="EL71" i="21" s="1"/>
  <c r="FK79" i="21"/>
  <c r="FL79" i="21" s="1"/>
  <c r="CG72" i="21"/>
  <c r="CH72" i="21" s="1"/>
  <c r="GL73" i="21"/>
  <c r="GM73" i="21" s="1"/>
  <c r="BD65" i="21"/>
  <c r="BE65" i="21" s="1"/>
  <c r="W77" i="21"/>
  <c r="X77" i="21" s="1"/>
  <c r="EH71" i="21"/>
  <c r="EI71" i="21" s="1"/>
  <c r="AU69" i="21"/>
  <c r="AV69" i="21" s="1"/>
  <c r="CJ71" i="21"/>
  <c r="CK71" i="21" s="1"/>
  <c r="FH80" i="21"/>
  <c r="FI80" i="21" s="1"/>
  <c r="BA67" i="21"/>
  <c r="BB67" i="21" s="1"/>
  <c r="CV68" i="21"/>
  <c r="CW68" i="21" s="1"/>
  <c r="DM80" i="21"/>
  <c r="DN80" i="21" s="1"/>
  <c r="GO69" i="21"/>
  <c r="GP69" i="21" s="1"/>
  <c r="CD74" i="21"/>
  <c r="CE74" i="21" s="1"/>
  <c r="AC75" i="21"/>
  <c r="AD75" i="21" s="1"/>
  <c r="FT76" i="21"/>
  <c r="FU76" i="21" s="1"/>
  <c r="Z77" i="21"/>
  <c r="AA77" i="21" s="1"/>
  <c r="GC73" i="21"/>
  <c r="GD73" i="21" s="1"/>
  <c r="BR77" i="21"/>
  <c r="BS77" i="21" s="1"/>
  <c r="EQ69" i="21"/>
  <c r="ER69" i="21" s="1"/>
  <c r="FW75" i="21"/>
  <c r="FX75" i="21" s="1"/>
  <c r="HA65" i="21"/>
  <c r="HB65" i="21" s="1"/>
  <c r="EW67" i="21"/>
  <c r="EX67" i="21" s="1"/>
  <c r="GI70" i="21"/>
  <c r="GJ70" i="21" s="1"/>
  <c r="BU76" i="21"/>
  <c r="BV76" i="21" s="1"/>
  <c r="CM71" i="21"/>
  <c r="CN71" i="21" s="1"/>
  <c r="GX65" i="21"/>
  <c r="GY65" i="21" s="1"/>
  <c r="FC65" i="21"/>
  <c r="FD65" i="21" s="1"/>
  <c r="BL81" i="21"/>
  <c r="BM81" i="21" s="1"/>
  <c r="GR68" i="21"/>
  <c r="GS68" i="21" s="1"/>
  <c r="T77" i="21"/>
  <c r="U77" i="21" s="1"/>
  <c r="ET69" i="21"/>
  <c r="EU69" i="21" s="1"/>
  <c r="FQ76" i="21"/>
  <c r="FR76" i="21" s="1"/>
  <c r="BG65" i="21"/>
  <c r="BH65" i="21" s="1"/>
  <c r="EZ65" i="21"/>
  <c r="FA65" i="21" s="1"/>
  <c r="AF74" i="21"/>
  <c r="AG74" i="21" s="1"/>
  <c r="CP73" i="21"/>
  <c r="CQ73" i="21" s="1"/>
  <c r="CS69" i="21"/>
  <c r="CT69" i="21" s="1"/>
  <c r="FH6" i="21"/>
  <c r="FI6" i="21" s="1"/>
  <c r="FJ6" i="21" s="1"/>
  <c r="FT23" i="21"/>
  <c r="FU23" i="21" s="1"/>
  <c r="GI15" i="21"/>
  <c r="GJ15" i="21" s="1"/>
  <c r="FZ18" i="21"/>
  <c r="GA18" i="21" s="1"/>
  <c r="FH25" i="21"/>
  <c r="FI25" i="21" s="1"/>
  <c r="GR12" i="21"/>
  <c r="GS12" i="21" s="1"/>
  <c r="HA12" i="21"/>
  <c r="HB12" i="21" s="1"/>
  <c r="FK25" i="21"/>
  <c r="FL25" i="21" s="1"/>
  <c r="GC20" i="21"/>
  <c r="GD20" i="21" s="1"/>
  <c r="GL14" i="21"/>
  <c r="GM14" i="21" s="1"/>
  <c r="GF20" i="21"/>
  <c r="GG20" i="21" s="1"/>
  <c r="FN23" i="21"/>
  <c r="FO23" i="21" s="1"/>
  <c r="GO14" i="21"/>
  <c r="GP14" i="21" s="1"/>
  <c r="FQ22" i="21"/>
  <c r="FR22" i="21" s="1"/>
  <c r="GU12" i="21"/>
  <c r="GV12" i="21" s="1"/>
  <c r="GX11" i="21"/>
  <c r="GY11" i="21" s="1"/>
  <c r="FW19" i="21"/>
  <c r="FX19" i="21" s="1"/>
  <c r="EH16" i="21"/>
  <c r="EI16" i="21" s="1"/>
  <c r="ET12" i="21"/>
  <c r="EU12" i="21" s="1"/>
  <c r="EW18" i="21"/>
  <c r="EX18" i="21" s="1"/>
  <c r="EE19" i="21"/>
  <c r="EF19" i="21" s="1"/>
  <c r="DP24" i="21"/>
  <c r="DQ24" i="21" s="1"/>
  <c r="DJ25" i="21"/>
  <c r="DK25" i="21" s="1"/>
  <c r="DY19" i="21"/>
  <c r="DZ19" i="21" s="1"/>
  <c r="DM23" i="21"/>
  <c r="DN23" i="21" s="1"/>
  <c r="EZ12" i="21"/>
  <c r="FA12" i="21" s="1"/>
  <c r="EK19" i="21"/>
  <c r="EL19" i="21" s="1"/>
  <c r="DS22" i="21"/>
  <c r="DT22" i="21" s="1"/>
  <c r="EQ14" i="21"/>
  <c r="ER14" i="21" s="1"/>
  <c r="DV21" i="21"/>
  <c r="DW21" i="21" s="1"/>
  <c r="EB23" i="21"/>
  <c r="EC23" i="21" s="1"/>
  <c r="EN14" i="21"/>
  <c r="EO14" i="21" s="1"/>
  <c r="FC11" i="21"/>
  <c r="FD11" i="21" s="1"/>
  <c r="BO23" i="21"/>
  <c r="BP23" i="21" s="1"/>
  <c r="CJ17" i="21"/>
  <c r="CK17" i="21" s="1"/>
  <c r="CV14" i="21"/>
  <c r="CW14" i="21" s="1"/>
  <c r="BX20" i="21"/>
  <c r="BY20" i="21" s="1"/>
  <c r="DB10" i="21"/>
  <c r="DC10" i="21" s="1"/>
  <c r="CG17" i="21"/>
  <c r="CH17" i="21" s="1"/>
  <c r="CP15" i="21"/>
  <c r="CQ15" i="21" s="1"/>
  <c r="CA24" i="21"/>
  <c r="CB24" i="21" s="1"/>
  <c r="BR24" i="21"/>
  <c r="BS24" i="21" s="1"/>
  <c r="CM16" i="21"/>
  <c r="CN16" i="21" s="1"/>
  <c r="BU21" i="21"/>
  <c r="BV21" i="21" s="1"/>
  <c r="CD22" i="21"/>
  <c r="CE22" i="21" s="1"/>
  <c r="BL25" i="21"/>
  <c r="BM25" i="21" s="1"/>
  <c r="DE9" i="21"/>
  <c r="DF9" i="21" s="1"/>
  <c r="CY12" i="21"/>
  <c r="CZ12" i="21" s="1"/>
  <c r="CS15" i="21"/>
  <c r="CT15" i="21" s="1"/>
  <c r="N7" i="21"/>
  <c r="O7" i="21" s="1"/>
  <c r="P7" i="21" s="1"/>
  <c r="Q5" i="21"/>
  <c r="BG10" i="21"/>
  <c r="BH10" i="21" s="1"/>
  <c r="P60" i="21"/>
  <c r="GZ7" i="21"/>
  <c r="FB7" i="21"/>
  <c r="HC60" i="21"/>
  <c r="BF7" i="21"/>
  <c r="BI169" i="21"/>
  <c r="BI60" i="21"/>
  <c r="HC7" i="21"/>
  <c r="DG60" i="21"/>
  <c r="DD7" i="21"/>
  <c r="H7" i="21"/>
  <c r="FE114" i="21"/>
  <c r="BI114" i="21"/>
  <c r="BI7" i="21"/>
  <c r="FE60" i="21"/>
  <c r="DG114" i="21"/>
  <c r="HC169" i="21"/>
  <c r="DG169" i="21"/>
  <c r="FE7" i="21"/>
  <c r="DG7" i="21"/>
  <c r="FE169" i="21"/>
  <c r="L169" i="21" l="1"/>
  <c r="L114" i="21"/>
  <c r="BL114" i="21"/>
  <c r="BM114" i="21" s="1"/>
  <c r="O169" i="21"/>
  <c r="N170" i="21"/>
  <c r="Q169" i="21" s="1"/>
  <c r="Q59" i="21"/>
  <c r="R59" i="21" s="1"/>
  <c r="N61" i="21"/>
  <c r="O61" i="21" s="1"/>
  <c r="P61" i="21" s="1"/>
  <c r="K9" i="21"/>
  <c r="K117" i="21" s="1"/>
  <c r="L7" i="21"/>
  <c r="FH169" i="21"/>
  <c r="FI169" i="21" s="1"/>
  <c r="BL169" i="21"/>
  <c r="BO168" i="21" s="1"/>
  <c r="BP168" i="21" s="1"/>
  <c r="DJ169" i="21"/>
  <c r="DM168" i="21" s="1"/>
  <c r="DN168" i="21" s="1"/>
  <c r="DO168" i="21" s="1"/>
  <c r="M8" i="25"/>
  <c r="M63" i="25" s="1"/>
  <c r="M172" i="25"/>
  <c r="M117" i="25"/>
  <c r="BL60" i="21"/>
  <c r="BM60" i="21" s="1"/>
  <c r="BN60" i="21" s="1"/>
  <c r="L60" i="21"/>
  <c r="FH60" i="21"/>
  <c r="FI60" i="21" s="1"/>
  <c r="DJ60" i="21"/>
  <c r="DK60" i="21" s="1"/>
  <c r="DJ114" i="21"/>
  <c r="DK114" i="21" s="1"/>
  <c r="DL114" i="21" s="1"/>
  <c r="FH114" i="21"/>
  <c r="FI114" i="21" s="1"/>
  <c r="FJ114" i="21" s="1"/>
  <c r="DM5" i="21"/>
  <c r="DN5" i="21" s="1"/>
  <c r="DO5" i="21" s="1"/>
  <c r="BO5" i="21"/>
  <c r="BP5" i="21" s="1"/>
  <c r="BQ5" i="21" s="1"/>
  <c r="N171" i="25"/>
  <c r="N116" i="25"/>
  <c r="N61" i="25"/>
  <c r="R168" i="21"/>
  <c r="R5" i="21"/>
  <c r="S5" i="21" s="1"/>
  <c r="K171" i="21"/>
  <c r="AO180" i="21"/>
  <c r="AP180" i="21" s="1"/>
  <c r="BD176" i="21"/>
  <c r="BE176" i="21" s="1"/>
  <c r="W186" i="21"/>
  <c r="X186" i="21" s="1"/>
  <c r="FC174" i="21"/>
  <c r="FD174" i="21" s="1"/>
  <c r="HA174" i="21"/>
  <c r="HB174" i="21" s="1"/>
  <c r="AC186" i="21"/>
  <c r="AD186" i="21" s="1"/>
  <c r="CJ182" i="21"/>
  <c r="CK182" i="21" s="1"/>
  <c r="EW177" i="21"/>
  <c r="EX177" i="21" s="1"/>
  <c r="FQ187" i="21"/>
  <c r="FR187" i="21" s="1"/>
  <c r="EQ178" i="21"/>
  <c r="ER178" i="21" s="1"/>
  <c r="T188" i="21"/>
  <c r="U188" i="21" s="1"/>
  <c r="DP188" i="21"/>
  <c r="DQ188" i="21" s="1"/>
  <c r="CV178" i="21"/>
  <c r="CW178" i="21" s="1"/>
  <c r="BX186" i="21"/>
  <c r="BY186" i="21" s="1"/>
  <c r="BU187" i="21"/>
  <c r="BV187" i="21" s="1"/>
  <c r="GU177" i="21"/>
  <c r="GV177" i="21" s="1"/>
  <c r="AX178" i="21"/>
  <c r="AY178" i="21" s="1"/>
  <c r="GO178" i="21"/>
  <c r="GP178" i="21" s="1"/>
  <c r="GL179" i="21"/>
  <c r="GM179" i="21" s="1"/>
  <c r="Z185" i="21"/>
  <c r="AA185" i="21" s="1"/>
  <c r="FH197" i="21"/>
  <c r="FI197" i="21" s="1"/>
  <c r="N198" i="21"/>
  <c r="O198" i="21" s="1"/>
  <c r="BL198" i="21"/>
  <c r="BM198" i="21" s="1"/>
  <c r="GI180" i="21"/>
  <c r="GJ180" i="21" s="1"/>
  <c r="DV185" i="21"/>
  <c r="DW185" i="21" s="1"/>
  <c r="BR188" i="21"/>
  <c r="BS188" i="21" s="1"/>
  <c r="GF182" i="21"/>
  <c r="GG182" i="21" s="1"/>
  <c r="EK180" i="21"/>
  <c r="EL180" i="21" s="1"/>
  <c r="Q189" i="21"/>
  <c r="R189" i="21" s="1"/>
  <c r="FK189" i="21"/>
  <c r="FL189" i="21" s="1"/>
  <c r="AL182" i="21"/>
  <c r="AM182" i="21" s="1"/>
  <c r="CG183" i="21"/>
  <c r="CH183" i="21" s="1"/>
  <c r="FT185" i="21"/>
  <c r="FU185" i="21" s="1"/>
  <c r="AI183" i="21"/>
  <c r="AJ183" i="21" s="1"/>
  <c r="GR178" i="21"/>
  <c r="GS178" i="21" s="1"/>
  <c r="CY177" i="21"/>
  <c r="CZ177" i="21" s="1"/>
  <c r="DY186" i="21"/>
  <c r="DZ186" i="21" s="1"/>
  <c r="AF185" i="21"/>
  <c r="AG185" i="21" s="1"/>
  <c r="CA186" i="21"/>
  <c r="CB186" i="21" s="1"/>
  <c r="FN188" i="21"/>
  <c r="FO188" i="21" s="1"/>
  <c r="DB175" i="21"/>
  <c r="DC175" i="21" s="1"/>
  <c r="EZ176" i="21"/>
  <c r="FA176" i="21" s="1"/>
  <c r="DJ197" i="21"/>
  <c r="DK197" i="21" s="1"/>
  <c r="EH182" i="21"/>
  <c r="EI182" i="21" s="1"/>
  <c r="AR179" i="21"/>
  <c r="AS179" i="21" s="1"/>
  <c r="BA177" i="21"/>
  <c r="BB177" i="21" s="1"/>
  <c r="EB185" i="21"/>
  <c r="EC185" i="21" s="1"/>
  <c r="FZ184" i="21"/>
  <c r="GA184" i="21" s="1"/>
  <c r="EE183" i="21"/>
  <c r="EF183" i="21" s="1"/>
  <c r="CP179" i="21"/>
  <c r="CQ179" i="21" s="1"/>
  <c r="ET179" i="21"/>
  <c r="EU179" i="21" s="1"/>
  <c r="DM190" i="21"/>
  <c r="DN190" i="21" s="1"/>
  <c r="GX176" i="21"/>
  <c r="GY176" i="21" s="1"/>
  <c r="FW186" i="21"/>
  <c r="FX186" i="21" s="1"/>
  <c r="AU179" i="21"/>
  <c r="AV179" i="21" s="1"/>
  <c r="GC183" i="21"/>
  <c r="GD183" i="21" s="1"/>
  <c r="CD185" i="21"/>
  <c r="CE185" i="21" s="1"/>
  <c r="DS186" i="21"/>
  <c r="DT186" i="21" s="1"/>
  <c r="EN179" i="21"/>
  <c r="EO179" i="21" s="1"/>
  <c r="DE174" i="21"/>
  <c r="DF174" i="21" s="1"/>
  <c r="BO189" i="21"/>
  <c r="BP189" i="21" s="1"/>
  <c r="CS179" i="21"/>
  <c r="CT179" i="21" s="1"/>
  <c r="BG174" i="21"/>
  <c r="BH174" i="21" s="1"/>
  <c r="CM180" i="21"/>
  <c r="CN180" i="21" s="1"/>
  <c r="K62" i="21"/>
  <c r="N115" i="21"/>
  <c r="CP125" i="21"/>
  <c r="CQ125" i="21" s="1"/>
  <c r="HA122" i="21"/>
  <c r="HB122" i="21" s="1"/>
  <c r="BX130" i="21"/>
  <c r="BY130" i="21" s="1"/>
  <c r="BG119" i="21"/>
  <c r="BH119" i="21" s="1"/>
  <c r="FT130" i="21"/>
  <c r="FU130" i="21" s="1"/>
  <c r="DE120" i="21"/>
  <c r="DF120" i="21" s="1"/>
  <c r="BA125" i="21"/>
  <c r="BB125" i="21" s="1"/>
  <c r="DM135" i="21"/>
  <c r="DN135" i="21" s="1"/>
  <c r="CM126" i="21"/>
  <c r="CN126" i="21" s="1"/>
  <c r="GF128" i="21"/>
  <c r="GG128" i="21" s="1"/>
  <c r="EW126" i="21"/>
  <c r="EX126" i="21" s="1"/>
  <c r="EB129" i="21"/>
  <c r="EC129" i="21" s="1"/>
  <c r="GO123" i="21"/>
  <c r="GP123" i="21" s="1"/>
  <c r="ET123" i="21"/>
  <c r="EU123" i="21" s="1"/>
  <c r="AC133" i="21"/>
  <c r="AD133" i="21" s="1"/>
  <c r="Q134" i="21"/>
  <c r="R134" i="21" s="1"/>
  <c r="GR122" i="21"/>
  <c r="GS122" i="21" s="1"/>
  <c r="AX123" i="21"/>
  <c r="AY123" i="21" s="1"/>
  <c r="CS123" i="21"/>
  <c r="CT123" i="21" s="1"/>
  <c r="N135" i="21"/>
  <c r="O135" i="21" s="1"/>
  <c r="EE127" i="21"/>
  <c r="EF127" i="21" s="1"/>
  <c r="EN129" i="21"/>
  <c r="EO129" i="21" s="1"/>
  <c r="DY130" i="21"/>
  <c r="DZ130" i="21" s="1"/>
  <c r="BR132" i="21"/>
  <c r="BS132" i="21" s="1"/>
  <c r="W131" i="21"/>
  <c r="X131" i="21" s="1"/>
  <c r="EK129" i="21"/>
  <c r="EL129" i="21" s="1"/>
  <c r="AF128" i="21"/>
  <c r="AG128" i="21" s="1"/>
  <c r="BO135" i="21"/>
  <c r="BP135" i="21" s="1"/>
  <c r="BD125" i="21"/>
  <c r="BE125" i="21" s="1"/>
  <c r="CD129" i="21"/>
  <c r="CE129" i="21" s="1"/>
  <c r="GX124" i="21"/>
  <c r="GY124" i="21" s="1"/>
  <c r="DB125" i="21"/>
  <c r="DC125" i="21" s="1"/>
  <c r="FW130" i="21"/>
  <c r="FX130" i="21" s="1"/>
  <c r="FN132" i="21"/>
  <c r="FO132" i="21" s="1"/>
  <c r="EH127" i="21"/>
  <c r="EI127" i="21" s="1"/>
  <c r="DP132" i="21"/>
  <c r="DQ132" i="21" s="1"/>
  <c r="DS131" i="21"/>
  <c r="DT131" i="21" s="1"/>
  <c r="CG127" i="21"/>
  <c r="CH127" i="21" s="1"/>
  <c r="CJ127" i="21"/>
  <c r="CK127" i="21" s="1"/>
  <c r="FH135" i="21"/>
  <c r="FI135" i="21" s="1"/>
  <c r="GC127" i="21"/>
  <c r="GD127" i="21" s="1"/>
  <c r="DV130" i="21"/>
  <c r="DW130" i="21" s="1"/>
  <c r="Z130" i="21"/>
  <c r="AA130" i="21" s="1"/>
  <c r="EZ125" i="21"/>
  <c r="FA125" i="21" s="1"/>
  <c r="AL128" i="21"/>
  <c r="AM128" i="21" s="1"/>
  <c r="T132" i="21"/>
  <c r="U132" i="21" s="1"/>
  <c r="CY123" i="21"/>
  <c r="CZ123" i="21" s="1"/>
  <c r="FQ132" i="21"/>
  <c r="FR132" i="21" s="1"/>
  <c r="GL129" i="21"/>
  <c r="GM129" i="21" s="1"/>
  <c r="FC120" i="21"/>
  <c r="FD120" i="21" s="1"/>
  <c r="AI127" i="21"/>
  <c r="AJ127" i="21" s="1"/>
  <c r="BU132" i="21"/>
  <c r="BV132" i="21" s="1"/>
  <c r="GU124" i="21"/>
  <c r="GV124" i="21" s="1"/>
  <c r="AR130" i="21"/>
  <c r="AS130" i="21" s="1"/>
  <c r="DJ135" i="21"/>
  <c r="DK135" i="21" s="1"/>
  <c r="AO131" i="21"/>
  <c r="AP131" i="21" s="1"/>
  <c r="CA129" i="21"/>
  <c r="CB129" i="21" s="1"/>
  <c r="FK134" i="21"/>
  <c r="FL134" i="21" s="1"/>
  <c r="GI129" i="21"/>
  <c r="GJ129" i="21" s="1"/>
  <c r="EQ125" i="21"/>
  <c r="ER125" i="21" s="1"/>
  <c r="BL135" i="21"/>
  <c r="BM135" i="21" s="1"/>
  <c r="CV122" i="21"/>
  <c r="CW122" i="21" s="1"/>
  <c r="FZ129" i="21"/>
  <c r="GA129" i="21" s="1"/>
  <c r="AU123" i="21"/>
  <c r="AV123" i="21" s="1"/>
  <c r="CG73" i="21"/>
  <c r="CH73" i="21" s="1"/>
  <c r="EE73" i="21"/>
  <c r="EF73" i="21" s="1"/>
  <c r="BU77" i="21"/>
  <c r="BV77" i="21" s="1"/>
  <c r="W78" i="21"/>
  <c r="X78" i="21" s="1"/>
  <c r="FK80" i="21"/>
  <c r="FL80" i="21" s="1"/>
  <c r="EN74" i="21"/>
  <c r="EO74" i="21" s="1"/>
  <c r="EZ66" i="21"/>
  <c r="FA66" i="21" s="1"/>
  <c r="BL82" i="21"/>
  <c r="BM82" i="21" s="1"/>
  <c r="FW76" i="21"/>
  <c r="FX76" i="21" s="1"/>
  <c r="Z78" i="21"/>
  <c r="AA78" i="21" s="1"/>
  <c r="GO70" i="21"/>
  <c r="GP70" i="21" s="1"/>
  <c r="FH81" i="21"/>
  <c r="FI81" i="21" s="1"/>
  <c r="AL72" i="21"/>
  <c r="AM72" i="21" s="1"/>
  <c r="GF72" i="21"/>
  <c r="GG72" i="21" s="1"/>
  <c r="AI73" i="21"/>
  <c r="AJ73" i="21" s="1"/>
  <c r="Q80" i="21"/>
  <c r="R80" i="21" s="1"/>
  <c r="FN79" i="21"/>
  <c r="FO79" i="21" s="1"/>
  <c r="BA68" i="21"/>
  <c r="BB68" i="21" s="1"/>
  <c r="BG66" i="21"/>
  <c r="BH66" i="21" s="1"/>
  <c r="FC66" i="21"/>
  <c r="FD66" i="21" s="1"/>
  <c r="EQ70" i="21"/>
  <c r="ER70" i="21" s="1"/>
  <c r="GI71" i="21"/>
  <c r="GJ71" i="21" s="1"/>
  <c r="FT77" i="21"/>
  <c r="FU77" i="21" s="1"/>
  <c r="DM81" i="21"/>
  <c r="DN81" i="21" s="1"/>
  <c r="CJ72" i="21"/>
  <c r="CK72" i="21" s="1"/>
  <c r="BD66" i="21"/>
  <c r="BE66" i="21" s="1"/>
  <c r="EK72" i="21"/>
  <c r="EL72" i="21" s="1"/>
  <c r="DJ81" i="21"/>
  <c r="DK81" i="21" s="1"/>
  <c r="CP74" i="21"/>
  <c r="CQ74" i="21" s="1"/>
  <c r="FQ77" i="21"/>
  <c r="FR77" i="21" s="1"/>
  <c r="T78" i="21"/>
  <c r="U78" i="21" s="1"/>
  <c r="AC76" i="21"/>
  <c r="AD76" i="21" s="1"/>
  <c r="GL74" i="21"/>
  <c r="GM74" i="21" s="1"/>
  <c r="FZ74" i="21"/>
  <c r="GA74" i="21" s="1"/>
  <c r="EB75" i="21"/>
  <c r="EC75" i="21" s="1"/>
  <c r="DV77" i="21"/>
  <c r="DW77" i="21" s="1"/>
  <c r="AX69" i="21"/>
  <c r="AY69" i="21" s="1"/>
  <c r="GR69" i="21"/>
  <c r="GS69" i="21" s="1"/>
  <c r="HA66" i="21"/>
  <c r="HB66" i="21" s="1"/>
  <c r="CD75" i="21"/>
  <c r="CE75" i="21" s="1"/>
  <c r="CS70" i="21"/>
  <c r="CT70" i="21" s="1"/>
  <c r="DS77" i="21"/>
  <c r="DT77" i="21" s="1"/>
  <c r="GU68" i="21"/>
  <c r="GV68" i="21" s="1"/>
  <c r="DP78" i="21"/>
  <c r="DQ78" i="21" s="1"/>
  <c r="ET70" i="21"/>
  <c r="EU70" i="21" s="1"/>
  <c r="EW68" i="21"/>
  <c r="EX68" i="21" s="1"/>
  <c r="BR78" i="21"/>
  <c r="BS78" i="21" s="1"/>
  <c r="CV69" i="21"/>
  <c r="CW69" i="21" s="1"/>
  <c r="AU70" i="21"/>
  <c r="AV70" i="21" s="1"/>
  <c r="DE66" i="21"/>
  <c r="DF66" i="21" s="1"/>
  <c r="GX66" i="21"/>
  <c r="GY66" i="21" s="1"/>
  <c r="AO72" i="21"/>
  <c r="AP72" i="21" s="1"/>
  <c r="CA76" i="21"/>
  <c r="CB76" i="21" s="1"/>
  <c r="DY76" i="21"/>
  <c r="DZ76" i="21" s="1"/>
  <c r="AF75" i="21"/>
  <c r="AG75" i="21" s="1"/>
  <c r="BO80" i="21"/>
  <c r="BP80" i="21" s="1"/>
  <c r="N81" i="21"/>
  <c r="O81" i="21" s="1"/>
  <c r="CY68" i="21"/>
  <c r="CZ68" i="21" s="1"/>
  <c r="GC74" i="21"/>
  <c r="GD74" i="21" s="1"/>
  <c r="CM72" i="21"/>
  <c r="CN72" i="21" s="1"/>
  <c r="EH72" i="21"/>
  <c r="EI72" i="21" s="1"/>
  <c r="DB66" i="21"/>
  <c r="DC66" i="21" s="1"/>
  <c r="BX78" i="21"/>
  <c r="BY78" i="21" s="1"/>
  <c r="AR75" i="21"/>
  <c r="AS75" i="21" s="1"/>
  <c r="FK5" i="21"/>
  <c r="BL7" i="21"/>
  <c r="BM7" i="21" s="1"/>
  <c r="BN7" i="21" s="1"/>
  <c r="DJ7" i="21"/>
  <c r="DK7" i="21" s="1"/>
  <c r="DL7" i="21" s="1"/>
  <c r="FH7" i="21"/>
  <c r="FI7" i="21" s="1"/>
  <c r="FJ7" i="21" s="1"/>
  <c r="FW20" i="21"/>
  <c r="FX20" i="21" s="1"/>
  <c r="FN24" i="21"/>
  <c r="FO24" i="21" s="1"/>
  <c r="GC21" i="21"/>
  <c r="GD21" i="21" s="1"/>
  <c r="GR13" i="21"/>
  <c r="GS13" i="21" s="1"/>
  <c r="GF21" i="21"/>
  <c r="GG21" i="21" s="1"/>
  <c r="FH26" i="21"/>
  <c r="FI26" i="21" s="1"/>
  <c r="GX12" i="21"/>
  <c r="GY12" i="21" s="1"/>
  <c r="FK26" i="21"/>
  <c r="FL26" i="21" s="1"/>
  <c r="FT24" i="21"/>
  <c r="FU24" i="21" s="1"/>
  <c r="GU13" i="21"/>
  <c r="GV13" i="21" s="1"/>
  <c r="FZ19" i="21"/>
  <c r="GA19" i="21" s="1"/>
  <c r="GO15" i="21"/>
  <c r="GP15" i="21" s="1"/>
  <c r="HA13" i="21"/>
  <c r="HB13" i="21" s="1"/>
  <c r="FQ23" i="21"/>
  <c r="FR23" i="21" s="1"/>
  <c r="GL15" i="21"/>
  <c r="GM15" i="21" s="1"/>
  <c r="GI16" i="21"/>
  <c r="GJ16" i="21" s="1"/>
  <c r="FC12" i="21"/>
  <c r="FD12" i="21" s="1"/>
  <c r="EQ15" i="21"/>
  <c r="ER15" i="21" s="1"/>
  <c r="EE20" i="21"/>
  <c r="EF20" i="21" s="1"/>
  <c r="EN15" i="21"/>
  <c r="EO15" i="21" s="1"/>
  <c r="ET13" i="21"/>
  <c r="EU13" i="21" s="1"/>
  <c r="DJ26" i="21"/>
  <c r="DK26" i="21" s="1"/>
  <c r="EW19" i="21"/>
  <c r="EX19" i="21" s="1"/>
  <c r="EB24" i="21"/>
  <c r="EC24" i="21" s="1"/>
  <c r="DS23" i="21"/>
  <c r="DT23" i="21" s="1"/>
  <c r="EZ13" i="21"/>
  <c r="FA13" i="21" s="1"/>
  <c r="EH17" i="21"/>
  <c r="EI17" i="21" s="1"/>
  <c r="DP25" i="21"/>
  <c r="DQ25" i="21" s="1"/>
  <c r="DY20" i="21"/>
  <c r="DZ20" i="21" s="1"/>
  <c r="DM24" i="21"/>
  <c r="DN24" i="21" s="1"/>
  <c r="EK20" i="21"/>
  <c r="EL20" i="21" s="1"/>
  <c r="DV22" i="21"/>
  <c r="DW22" i="21" s="1"/>
  <c r="CY13" i="21"/>
  <c r="CZ13" i="21" s="1"/>
  <c r="BU22" i="21"/>
  <c r="BV22" i="21" s="1"/>
  <c r="BR25" i="21"/>
  <c r="BS25" i="21" s="1"/>
  <c r="CJ18" i="21"/>
  <c r="CK18" i="21" s="1"/>
  <c r="CD23" i="21"/>
  <c r="CE23" i="21" s="1"/>
  <c r="DE10" i="21"/>
  <c r="DF10" i="21" s="1"/>
  <c r="BO24" i="21"/>
  <c r="BP24" i="21" s="1"/>
  <c r="CM17" i="21"/>
  <c r="CN17" i="21" s="1"/>
  <c r="CA25" i="21"/>
  <c r="CB25" i="21" s="1"/>
  <c r="DB11" i="21"/>
  <c r="DC11" i="21" s="1"/>
  <c r="CS16" i="21"/>
  <c r="CT16" i="21" s="1"/>
  <c r="BL26" i="21"/>
  <c r="BM26" i="21" s="1"/>
  <c r="CG18" i="21"/>
  <c r="CH18" i="21" s="1"/>
  <c r="BX21" i="21"/>
  <c r="BY21" i="21" s="1"/>
  <c r="CP16" i="21"/>
  <c r="CQ16" i="21" s="1"/>
  <c r="CV15" i="21"/>
  <c r="CW15" i="21" s="1"/>
  <c r="N8" i="21"/>
  <c r="O8" i="21" s="1"/>
  <c r="P8" i="21" s="1"/>
  <c r="Q6" i="21"/>
  <c r="T5" i="21"/>
  <c r="BG11" i="21"/>
  <c r="BH11" i="21" s="1"/>
  <c r="FB61" i="21"/>
  <c r="DL60" i="21"/>
  <c r="EY8" i="21"/>
  <c r="DD115" i="21"/>
  <c r="FE170" i="21"/>
  <c r="GZ8" i="21"/>
  <c r="FJ169" i="21"/>
  <c r="HC170" i="21"/>
  <c r="BI8" i="21"/>
  <c r="GW8" i="21"/>
  <c r="DD61" i="21"/>
  <c r="FB115" i="21"/>
  <c r="P169" i="21"/>
  <c r="BN114" i="21"/>
  <c r="FE115" i="21"/>
  <c r="BF170" i="21"/>
  <c r="BI115" i="21"/>
  <c r="BQ168" i="21"/>
  <c r="BC8" i="21"/>
  <c r="DA8" i="21"/>
  <c r="BF8" i="21"/>
  <c r="FB170" i="21"/>
  <c r="BI61" i="21"/>
  <c r="BF115" i="21"/>
  <c r="GZ115" i="21"/>
  <c r="S59" i="21"/>
  <c r="HC115" i="21"/>
  <c r="GZ61" i="21"/>
  <c r="FJ60" i="21"/>
  <c r="DG170" i="21"/>
  <c r="FB8" i="21"/>
  <c r="DG115" i="21"/>
  <c r="BI170" i="21"/>
  <c r="FE8" i="21"/>
  <c r="S168" i="21"/>
  <c r="GZ170" i="21"/>
  <c r="DD170" i="21"/>
  <c r="DG8" i="21"/>
  <c r="FE61" i="21"/>
  <c r="HC8" i="21"/>
  <c r="HC61" i="21"/>
  <c r="H8" i="21"/>
  <c r="BF61" i="21"/>
  <c r="DG61" i="21"/>
  <c r="DD8" i="21"/>
  <c r="O115" i="21" l="1"/>
  <c r="P115" i="21" s="1"/>
  <c r="T113" i="21"/>
  <c r="U113" i="21" s="1"/>
  <c r="Q114" i="21"/>
  <c r="R114" i="21" s="1"/>
  <c r="L170" i="21"/>
  <c r="L115" i="21"/>
  <c r="T168" i="21"/>
  <c r="U168" i="21" s="1"/>
  <c r="V168" i="21" s="1"/>
  <c r="O170" i="21"/>
  <c r="P170" i="21" s="1"/>
  <c r="T59" i="21"/>
  <c r="U59" i="21" s="1"/>
  <c r="V59" i="21" s="1"/>
  <c r="Q60" i="21"/>
  <c r="R60" i="21" s="1"/>
  <c r="S60" i="21" s="1"/>
  <c r="BO113" i="21"/>
  <c r="BP113" i="21" s="1"/>
  <c r="N171" i="21"/>
  <c r="Q170" i="21" s="1"/>
  <c r="M9" i="25"/>
  <c r="M174" i="25" s="1"/>
  <c r="BL8" i="21"/>
  <c r="BM8" i="21" s="1"/>
  <c r="BN8" i="21" s="1"/>
  <c r="K10" i="21"/>
  <c r="K118" i="21" s="1"/>
  <c r="L8" i="21"/>
  <c r="L116" i="21" s="1"/>
  <c r="FK168" i="21"/>
  <c r="FL168" i="21" s="1"/>
  <c r="FM168" i="21" s="1"/>
  <c r="BM169" i="21"/>
  <c r="BN169" i="21" s="1"/>
  <c r="DK169" i="21"/>
  <c r="M173" i="25"/>
  <c r="M118" i="25"/>
  <c r="L61" i="21"/>
  <c r="DJ170" i="21"/>
  <c r="DK170" i="21" s="1"/>
  <c r="DL170" i="21" s="1"/>
  <c r="BO59" i="21"/>
  <c r="BP59" i="21" s="1"/>
  <c r="BQ59" i="21" s="1"/>
  <c r="BL170" i="21"/>
  <c r="BM170" i="21" s="1"/>
  <c r="BN170" i="21" s="1"/>
  <c r="FH170" i="21"/>
  <c r="FI170" i="21" s="1"/>
  <c r="FJ170" i="21" s="1"/>
  <c r="FK59" i="21"/>
  <c r="FL59" i="21" s="1"/>
  <c r="DM59" i="21"/>
  <c r="DN59" i="21" s="1"/>
  <c r="DO59" i="21" s="1"/>
  <c r="BL115" i="21"/>
  <c r="BM115" i="21" s="1"/>
  <c r="FH115" i="21"/>
  <c r="FI115" i="21" s="1"/>
  <c r="FJ115" i="21" s="1"/>
  <c r="DJ115" i="21"/>
  <c r="DK115" i="21" s="1"/>
  <c r="DM113" i="21"/>
  <c r="DN113" i="21" s="1"/>
  <c r="DO113" i="21" s="1"/>
  <c r="FK113" i="21"/>
  <c r="FL113" i="21" s="1"/>
  <c r="FM113" i="21" s="1"/>
  <c r="FH61" i="21"/>
  <c r="FI61" i="21" s="1"/>
  <c r="FJ61" i="21" s="1"/>
  <c r="DJ61" i="21"/>
  <c r="DK61" i="21" s="1"/>
  <c r="BL61" i="21"/>
  <c r="BM61" i="21" s="1"/>
  <c r="N172" i="25"/>
  <c r="N117" i="25"/>
  <c r="N62" i="25"/>
  <c r="FL5" i="21"/>
  <c r="FM5" i="21" s="1"/>
  <c r="R169" i="21"/>
  <c r="S169" i="21" s="1"/>
  <c r="R6" i="21"/>
  <c r="S6" i="21" s="1"/>
  <c r="U5" i="21"/>
  <c r="V5" i="21" s="1"/>
  <c r="K172" i="21"/>
  <c r="EB186" i="21"/>
  <c r="EC186" i="21" s="1"/>
  <c r="CA187" i="21"/>
  <c r="CB187" i="21" s="1"/>
  <c r="AL183" i="21"/>
  <c r="AM183" i="21" s="1"/>
  <c r="T189" i="21"/>
  <c r="U189" i="21" s="1"/>
  <c r="BG175" i="21"/>
  <c r="BH175" i="21" s="1"/>
  <c r="CJ183" i="21"/>
  <c r="CK183" i="21" s="1"/>
  <c r="CS180" i="21"/>
  <c r="CT180" i="21" s="1"/>
  <c r="DS187" i="21"/>
  <c r="DT187" i="21" s="1"/>
  <c r="CP180" i="21"/>
  <c r="CQ180" i="21" s="1"/>
  <c r="BA178" i="21"/>
  <c r="BB178" i="21" s="1"/>
  <c r="AI184" i="21"/>
  <c r="AJ184" i="21" s="1"/>
  <c r="FK190" i="21"/>
  <c r="FL190" i="21" s="1"/>
  <c r="N199" i="21"/>
  <c r="O199" i="21" s="1"/>
  <c r="GO179" i="21"/>
  <c r="GP179" i="21" s="1"/>
  <c r="EQ179" i="21"/>
  <c r="ER179" i="21" s="1"/>
  <c r="GX177" i="21"/>
  <c r="GY177" i="21" s="1"/>
  <c r="GF183" i="21"/>
  <c r="GG183" i="21" s="1"/>
  <c r="GL180" i="21"/>
  <c r="GM180" i="21" s="1"/>
  <c r="EZ177" i="21"/>
  <c r="FA177" i="21" s="1"/>
  <c r="AF186" i="21"/>
  <c r="AG186" i="21" s="1"/>
  <c r="BR189" i="21"/>
  <c r="BS189" i="21" s="1"/>
  <c r="BX187" i="21"/>
  <c r="BY187" i="21" s="1"/>
  <c r="AC187" i="21"/>
  <c r="AD187" i="21" s="1"/>
  <c r="BD177" i="21"/>
  <c r="BE177" i="21" s="1"/>
  <c r="EE184" i="21"/>
  <c r="EF184" i="21" s="1"/>
  <c r="AR180" i="21"/>
  <c r="AS180" i="21" s="1"/>
  <c r="AX179" i="21"/>
  <c r="AY179" i="21" s="1"/>
  <c r="CD186" i="21"/>
  <c r="CE186" i="21" s="1"/>
  <c r="DB176" i="21"/>
  <c r="DC176" i="21" s="1"/>
  <c r="DY187" i="21"/>
  <c r="DZ187" i="21" s="1"/>
  <c r="FT186" i="21"/>
  <c r="FU186" i="21" s="1"/>
  <c r="HA175" i="21"/>
  <c r="HB175" i="21" s="1"/>
  <c r="AO181" i="21"/>
  <c r="AP181" i="21" s="1"/>
  <c r="BO190" i="21"/>
  <c r="BP190" i="21" s="1"/>
  <c r="GC184" i="21"/>
  <c r="GD184" i="21" s="1"/>
  <c r="DM191" i="21"/>
  <c r="DN191" i="21" s="1"/>
  <c r="CY178" i="21"/>
  <c r="CZ178" i="21" s="1"/>
  <c r="CG184" i="21"/>
  <c r="CH184" i="21" s="1"/>
  <c r="Z186" i="21"/>
  <c r="AA186" i="21" s="1"/>
  <c r="GU178" i="21"/>
  <c r="GV178" i="21" s="1"/>
  <c r="EW178" i="21"/>
  <c r="EX178" i="21" s="1"/>
  <c r="Q190" i="21"/>
  <c r="R190" i="21" s="1"/>
  <c r="DV186" i="21"/>
  <c r="DW186" i="21" s="1"/>
  <c r="FH198" i="21"/>
  <c r="FI198" i="21" s="1"/>
  <c r="CV179" i="21"/>
  <c r="CW179" i="21" s="1"/>
  <c r="FQ188" i="21"/>
  <c r="FR188" i="21" s="1"/>
  <c r="CM181" i="21"/>
  <c r="CN181" i="21" s="1"/>
  <c r="DE175" i="21"/>
  <c r="DF175" i="21" s="1"/>
  <c r="FW187" i="21"/>
  <c r="FX187" i="21" s="1"/>
  <c r="FZ185" i="21"/>
  <c r="GA185" i="21" s="1"/>
  <c r="EH183" i="21"/>
  <c r="EI183" i="21" s="1"/>
  <c r="FN189" i="21"/>
  <c r="FO189" i="21" s="1"/>
  <c r="EK181" i="21"/>
  <c r="EL181" i="21" s="1"/>
  <c r="GI181" i="21"/>
  <c r="GJ181" i="21" s="1"/>
  <c r="DP189" i="21"/>
  <c r="DQ189" i="21" s="1"/>
  <c r="FC175" i="21"/>
  <c r="FD175" i="21" s="1"/>
  <c r="EN180" i="21"/>
  <c r="EO180" i="21" s="1"/>
  <c r="AU180" i="21"/>
  <c r="AV180" i="21" s="1"/>
  <c r="ET180" i="21"/>
  <c r="EU180" i="21" s="1"/>
  <c r="DJ198" i="21"/>
  <c r="DK198" i="21" s="1"/>
  <c r="GR179" i="21"/>
  <c r="GS179" i="21" s="1"/>
  <c r="BL199" i="21"/>
  <c r="BM199" i="21" s="1"/>
  <c r="BU188" i="21"/>
  <c r="BV188" i="21" s="1"/>
  <c r="W187" i="21"/>
  <c r="X187" i="21" s="1"/>
  <c r="K63" i="21"/>
  <c r="N116" i="21"/>
  <c r="N62" i="21"/>
  <c r="O62" i="21" s="1"/>
  <c r="P62" i="21" s="1"/>
  <c r="AO132" i="21"/>
  <c r="AP132" i="21" s="1"/>
  <c r="Z131" i="21"/>
  <c r="AA131" i="21" s="1"/>
  <c r="CJ128" i="21"/>
  <c r="CK128" i="21" s="1"/>
  <c r="GX125" i="21"/>
  <c r="GY125" i="21" s="1"/>
  <c r="DY131" i="21"/>
  <c r="DZ131" i="21" s="1"/>
  <c r="EW127" i="21"/>
  <c r="EX127" i="21" s="1"/>
  <c r="BA126" i="21"/>
  <c r="BB126" i="21" s="1"/>
  <c r="BX131" i="21"/>
  <c r="BY131" i="21" s="1"/>
  <c r="CV123" i="21"/>
  <c r="CW123" i="21" s="1"/>
  <c r="FK135" i="21"/>
  <c r="FL135" i="21" s="1"/>
  <c r="FC121" i="21"/>
  <c r="FD121" i="21" s="1"/>
  <c r="DV131" i="21"/>
  <c r="DW131" i="21" s="1"/>
  <c r="CG128" i="21"/>
  <c r="CH128" i="21" s="1"/>
  <c r="CD130" i="21"/>
  <c r="CE130" i="21" s="1"/>
  <c r="EN130" i="21"/>
  <c r="EO130" i="21" s="1"/>
  <c r="AX124" i="21"/>
  <c r="AY124" i="21" s="1"/>
  <c r="ET124" i="21"/>
  <c r="EU124" i="21" s="1"/>
  <c r="GF129" i="21"/>
  <c r="GG129" i="21" s="1"/>
  <c r="DE121" i="21"/>
  <c r="DF121" i="21" s="1"/>
  <c r="HA123" i="21"/>
  <c r="HB123" i="21" s="1"/>
  <c r="BL136" i="21"/>
  <c r="BM136" i="21" s="1"/>
  <c r="DJ136" i="21"/>
  <c r="DK136" i="21" s="1"/>
  <c r="AR131" i="21"/>
  <c r="AS131" i="21" s="1"/>
  <c r="T133" i="21"/>
  <c r="U133" i="21" s="1"/>
  <c r="FN133" i="21"/>
  <c r="FO133" i="21" s="1"/>
  <c r="EK130" i="21"/>
  <c r="EL130" i="21" s="1"/>
  <c r="GC128" i="21"/>
  <c r="GD128" i="21" s="1"/>
  <c r="DS132" i="21"/>
  <c r="DT132" i="21" s="1"/>
  <c r="FW131" i="21"/>
  <c r="FX131" i="21" s="1"/>
  <c r="BD126" i="21"/>
  <c r="BE126" i="21" s="1"/>
  <c r="W132" i="21"/>
  <c r="X132" i="21" s="1"/>
  <c r="EE128" i="21"/>
  <c r="EF128" i="21" s="1"/>
  <c r="GO124" i="21"/>
  <c r="GP124" i="21" s="1"/>
  <c r="CP126" i="21"/>
  <c r="CQ126" i="21" s="1"/>
  <c r="AU124" i="21"/>
  <c r="AV124" i="21" s="1"/>
  <c r="EQ126" i="21"/>
  <c r="ER126" i="21" s="1"/>
  <c r="GU125" i="21"/>
  <c r="GV125" i="21" s="1"/>
  <c r="GL130" i="21"/>
  <c r="GM130" i="21" s="1"/>
  <c r="AL129" i="21"/>
  <c r="AM129" i="21" s="1"/>
  <c r="GR123" i="21"/>
  <c r="GS123" i="21" s="1"/>
  <c r="CM127" i="21"/>
  <c r="CN127" i="21" s="1"/>
  <c r="FT131" i="21"/>
  <c r="FU131" i="21" s="1"/>
  <c r="BU133" i="21"/>
  <c r="BV133" i="21" s="1"/>
  <c r="FQ133" i="21"/>
  <c r="FR133" i="21" s="1"/>
  <c r="EZ126" i="21"/>
  <c r="FA126" i="21" s="1"/>
  <c r="FH136" i="21"/>
  <c r="FI136" i="21" s="1"/>
  <c r="DB126" i="21"/>
  <c r="DC126" i="21" s="1"/>
  <c r="N136" i="21"/>
  <c r="O136" i="21" s="1"/>
  <c r="BG120" i="21"/>
  <c r="BH120" i="21" s="1"/>
  <c r="DP133" i="21"/>
  <c r="DQ133" i="21" s="1"/>
  <c r="BO136" i="21"/>
  <c r="BP136" i="21" s="1"/>
  <c r="BR133" i="21"/>
  <c r="BS133" i="21" s="1"/>
  <c r="Q135" i="21"/>
  <c r="R135" i="21" s="1"/>
  <c r="EB130" i="21"/>
  <c r="EC130" i="21" s="1"/>
  <c r="DM136" i="21"/>
  <c r="DN136" i="21" s="1"/>
  <c r="FZ130" i="21"/>
  <c r="GA130" i="21" s="1"/>
  <c r="GI130" i="21"/>
  <c r="GJ130" i="21" s="1"/>
  <c r="CA130" i="21"/>
  <c r="CB130" i="21" s="1"/>
  <c r="AI128" i="21"/>
  <c r="AJ128" i="21" s="1"/>
  <c r="CY124" i="21"/>
  <c r="CZ124" i="21" s="1"/>
  <c r="EH128" i="21"/>
  <c r="EI128" i="21" s="1"/>
  <c r="AF129" i="21"/>
  <c r="AG129" i="21" s="1"/>
  <c r="CS124" i="21"/>
  <c r="CT124" i="21" s="1"/>
  <c r="AC134" i="21"/>
  <c r="AD134" i="21" s="1"/>
  <c r="GC75" i="21"/>
  <c r="GD75" i="21" s="1"/>
  <c r="CS71" i="21"/>
  <c r="CT71" i="21" s="1"/>
  <c r="AX70" i="21"/>
  <c r="AY70" i="21" s="1"/>
  <c r="CP75" i="21"/>
  <c r="CQ75" i="21" s="1"/>
  <c r="AR76" i="21"/>
  <c r="AS76" i="21" s="1"/>
  <c r="CY69" i="21"/>
  <c r="CZ69" i="21" s="1"/>
  <c r="N82" i="21"/>
  <c r="O82" i="21" s="1"/>
  <c r="CA77" i="21"/>
  <c r="CB77" i="21" s="1"/>
  <c r="AU71" i="21"/>
  <c r="AV71" i="21" s="1"/>
  <c r="ET71" i="21"/>
  <c r="EU71" i="21" s="1"/>
  <c r="GL75" i="21"/>
  <c r="GM75" i="21" s="1"/>
  <c r="CJ73" i="21"/>
  <c r="CK73" i="21" s="1"/>
  <c r="AL73" i="21"/>
  <c r="AM73" i="21" s="1"/>
  <c r="FW77" i="21"/>
  <c r="FX77" i="21" s="1"/>
  <c r="BU78" i="21"/>
  <c r="BV78" i="21" s="1"/>
  <c r="DB67" i="21"/>
  <c r="DC67" i="21" s="1"/>
  <c r="BO81" i="21"/>
  <c r="BP81" i="21" s="1"/>
  <c r="CV70" i="21"/>
  <c r="CW70" i="21" s="1"/>
  <c r="DP79" i="21"/>
  <c r="DQ79" i="21" s="1"/>
  <c r="DJ82" i="21"/>
  <c r="DK82" i="21" s="1"/>
  <c r="FC67" i="21"/>
  <c r="FD67" i="21" s="1"/>
  <c r="Q81" i="21"/>
  <c r="R81" i="21" s="1"/>
  <c r="FH82" i="21"/>
  <c r="FI82" i="21" s="1"/>
  <c r="CD76" i="21"/>
  <c r="CE76" i="21" s="1"/>
  <c r="DV78" i="21"/>
  <c r="DW78" i="21" s="1"/>
  <c r="DM82" i="21"/>
  <c r="DN82" i="21" s="1"/>
  <c r="BL83" i="21"/>
  <c r="BM83" i="21" s="1"/>
  <c r="EN75" i="21"/>
  <c r="EO75" i="21" s="1"/>
  <c r="EH73" i="21"/>
  <c r="EI73" i="21" s="1"/>
  <c r="AF76" i="21"/>
  <c r="AG76" i="21" s="1"/>
  <c r="GU69" i="21"/>
  <c r="GV69" i="21" s="1"/>
  <c r="EE74" i="21"/>
  <c r="EF74" i="21" s="1"/>
  <c r="AO73" i="21"/>
  <c r="AP73" i="21" s="1"/>
  <c r="BR79" i="21"/>
  <c r="BS79" i="21" s="1"/>
  <c r="HA67" i="21"/>
  <c r="HB67" i="21" s="1"/>
  <c r="T79" i="21"/>
  <c r="U79" i="21" s="1"/>
  <c r="AC77" i="21"/>
  <c r="AD77" i="21" s="1"/>
  <c r="BG67" i="21"/>
  <c r="BH67" i="21" s="1"/>
  <c r="GX67" i="21"/>
  <c r="GY67" i="21" s="1"/>
  <c r="EB76" i="21"/>
  <c r="EC76" i="21" s="1"/>
  <c r="EK73" i="21"/>
  <c r="EL73" i="21" s="1"/>
  <c r="FT78" i="21"/>
  <c r="FU78" i="21" s="1"/>
  <c r="AI74" i="21"/>
  <c r="AJ74" i="21" s="1"/>
  <c r="GO71" i="21"/>
  <c r="GP71" i="21" s="1"/>
  <c r="EZ67" i="21"/>
  <c r="FA67" i="21" s="1"/>
  <c r="CM73" i="21"/>
  <c r="CN73" i="21" s="1"/>
  <c r="DE67" i="21"/>
  <c r="DF67" i="21" s="1"/>
  <c r="EW69" i="21"/>
  <c r="EX69" i="21" s="1"/>
  <c r="DS78" i="21"/>
  <c r="DT78" i="21" s="1"/>
  <c r="FZ75" i="21"/>
  <c r="GA75" i="21" s="1"/>
  <c r="FQ78" i="21"/>
  <c r="FR78" i="21" s="1"/>
  <c r="BA69" i="21"/>
  <c r="BB69" i="21" s="1"/>
  <c r="FK81" i="21"/>
  <c r="FL81" i="21" s="1"/>
  <c r="CG74" i="21"/>
  <c r="CH74" i="21" s="1"/>
  <c r="BD67" i="21"/>
  <c r="BE67" i="21" s="1"/>
  <c r="GI72" i="21"/>
  <c r="GJ72" i="21" s="1"/>
  <c r="GF73" i="21"/>
  <c r="GG73" i="21" s="1"/>
  <c r="Z79" i="21"/>
  <c r="AA79" i="21" s="1"/>
  <c r="W79" i="21"/>
  <c r="X79" i="21" s="1"/>
  <c r="DY77" i="21"/>
  <c r="DZ77" i="21" s="1"/>
  <c r="BX79" i="21"/>
  <c r="BY79" i="21" s="1"/>
  <c r="EQ71" i="21"/>
  <c r="ER71" i="21" s="1"/>
  <c r="FN80" i="21"/>
  <c r="FO80" i="21" s="1"/>
  <c r="GR70" i="21"/>
  <c r="GS70" i="21" s="1"/>
  <c r="BO6" i="21"/>
  <c r="BR5" i="21"/>
  <c r="DP5" i="21"/>
  <c r="DM6" i="21"/>
  <c r="FH8" i="21"/>
  <c r="FI8" i="21" s="1"/>
  <c r="FJ8" i="21" s="1"/>
  <c r="GL16" i="21"/>
  <c r="GM16" i="21" s="1"/>
  <c r="GO16" i="21"/>
  <c r="GP16" i="21" s="1"/>
  <c r="FT25" i="21"/>
  <c r="FU25" i="21" s="1"/>
  <c r="GC22" i="21"/>
  <c r="GD22" i="21" s="1"/>
  <c r="FQ24" i="21"/>
  <c r="FR24" i="21" s="1"/>
  <c r="FH27" i="21"/>
  <c r="FI27" i="21" s="1"/>
  <c r="FW21" i="21"/>
  <c r="FX21" i="21" s="1"/>
  <c r="FZ20" i="21"/>
  <c r="GA20" i="21" s="1"/>
  <c r="FK27" i="21"/>
  <c r="FL27" i="21" s="1"/>
  <c r="GF22" i="21"/>
  <c r="GG22" i="21" s="1"/>
  <c r="FN25" i="21"/>
  <c r="FO25" i="21" s="1"/>
  <c r="GI17" i="21"/>
  <c r="GJ17" i="21" s="1"/>
  <c r="HA14" i="21"/>
  <c r="HB14" i="21" s="1"/>
  <c r="GU14" i="21"/>
  <c r="GV14" i="21" s="1"/>
  <c r="GX13" i="21"/>
  <c r="GY13" i="21" s="1"/>
  <c r="GR14" i="21"/>
  <c r="GS14" i="21" s="1"/>
  <c r="FK6" i="21"/>
  <c r="FN5" i="21"/>
  <c r="DJ8" i="21"/>
  <c r="DK8" i="21" s="1"/>
  <c r="DL8" i="21" s="1"/>
  <c r="DM25" i="21"/>
  <c r="DN25" i="21" s="1"/>
  <c r="DS24" i="21"/>
  <c r="DT24" i="21" s="1"/>
  <c r="EB25" i="21"/>
  <c r="EC25" i="21" s="1"/>
  <c r="EH18" i="21"/>
  <c r="EI18" i="21" s="1"/>
  <c r="ET14" i="21"/>
  <c r="EU14" i="21" s="1"/>
  <c r="EQ16" i="21"/>
  <c r="ER16" i="21" s="1"/>
  <c r="DV23" i="21"/>
  <c r="DW23" i="21" s="1"/>
  <c r="DJ27" i="21"/>
  <c r="DK27" i="21" s="1"/>
  <c r="EE21" i="21"/>
  <c r="EF21" i="21" s="1"/>
  <c r="DY21" i="21"/>
  <c r="DZ21" i="21" s="1"/>
  <c r="EN16" i="21"/>
  <c r="EO16" i="21" s="1"/>
  <c r="EK21" i="21"/>
  <c r="EL21" i="21" s="1"/>
  <c r="DP26" i="21"/>
  <c r="DQ26" i="21" s="1"/>
  <c r="EZ14" i="21"/>
  <c r="FA14" i="21" s="1"/>
  <c r="EW20" i="21"/>
  <c r="EX20" i="21" s="1"/>
  <c r="FC13" i="21"/>
  <c r="FD13" i="21" s="1"/>
  <c r="CP17" i="21"/>
  <c r="CQ17" i="21" s="1"/>
  <c r="CY14" i="21"/>
  <c r="CZ14" i="21" s="1"/>
  <c r="CD24" i="21"/>
  <c r="CE24" i="21" s="1"/>
  <c r="BL27" i="21"/>
  <c r="BM27" i="21" s="1"/>
  <c r="BO25" i="21"/>
  <c r="BP25" i="21" s="1"/>
  <c r="CS17" i="21"/>
  <c r="CT17" i="21" s="1"/>
  <c r="CJ19" i="21"/>
  <c r="CK19" i="21" s="1"/>
  <c r="DB12" i="21"/>
  <c r="DC12" i="21" s="1"/>
  <c r="BX22" i="21"/>
  <c r="BY22" i="21" s="1"/>
  <c r="BR26" i="21"/>
  <c r="BS26" i="21" s="1"/>
  <c r="CV16" i="21"/>
  <c r="CW16" i="21" s="1"/>
  <c r="CG19" i="21"/>
  <c r="CH19" i="21" s="1"/>
  <c r="CA26" i="21"/>
  <c r="CB26" i="21" s="1"/>
  <c r="DE11" i="21"/>
  <c r="DF11" i="21" s="1"/>
  <c r="BU23" i="21"/>
  <c r="BV23" i="21" s="1"/>
  <c r="CM18" i="21"/>
  <c r="CN18" i="21" s="1"/>
  <c r="N9" i="21"/>
  <c r="O9" i="21" s="1"/>
  <c r="P9" i="21" s="1"/>
  <c r="T6" i="21"/>
  <c r="W5" i="21"/>
  <c r="Q7" i="21"/>
  <c r="BG12" i="21"/>
  <c r="BH12" i="21" s="1"/>
  <c r="AZ9" i="21"/>
  <c r="HC116" i="21"/>
  <c r="DA9" i="21"/>
  <c r="GW171" i="21"/>
  <c r="DD116" i="21"/>
  <c r="S114" i="21"/>
  <c r="BN115" i="21"/>
  <c r="BC9" i="21"/>
  <c r="DA171" i="21"/>
  <c r="BI171" i="21"/>
  <c r="BC62" i="21"/>
  <c r="FE9" i="21"/>
  <c r="EV9" i="21"/>
  <c r="BF116" i="21"/>
  <c r="DG116" i="21"/>
  <c r="GZ62" i="21"/>
  <c r="BI62" i="21"/>
  <c r="HC62" i="21"/>
  <c r="EY62" i="21"/>
  <c r="DD9" i="21"/>
  <c r="GW116" i="21"/>
  <c r="FE171" i="21"/>
  <c r="DL61" i="21"/>
  <c r="FB9" i="21"/>
  <c r="BF62" i="21"/>
  <c r="GT9" i="21"/>
  <c r="BC171" i="21"/>
  <c r="HC9" i="21"/>
  <c r="DG62" i="21"/>
  <c r="DD171" i="21"/>
  <c r="BI116" i="21"/>
  <c r="GZ9" i="21"/>
  <c r="FM59" i="21"/>
  <c r="GZ116" i="21"/>
  <c r="BC116" i="21"/>
  <c r="GW9" i="21"/>
  <c r="DD62" i="21"/>
  <c r="GW62" i="21"/>
  <c r="BI9" i="21"/>
  <c r="BF9" i="21"/>
  <c r="GZ171" i="21"/>
  <c r="DA62" i="21"/>
  <c r="BN61" i="21"/>
  <c r="EY9" i="21"/>
  <c r="BF171" i="21"/>
  <c r="EY171" i="21"/>
  <c r="FB116" i="21"/>
  <c r="DG171" i="21"/>
  <c r="DA116" i="21"/>
  <c r="CX9" i="21"/>
  <c r="V113" i="21"/>
  <c r="FE62" i="21"/>
  <c r="FB62" i="21"/>
  <c r="BQ113" i="21"/>
  <c r="FB171" i="21"/>
  <c r="DL169" i="21"/>
  <c r="DL115" i="21"/>
  <c r="DG9" i="21"/>
  <c r="HC171" i="21"/>
  <c r="FE116" i="21"/>
  <c r="H9" i="21"/>
  <c r="EY116" i="21"/>
  <c r="L9" i="21" l="1"/>
  <c r="L172" i="21" s="1"/>
  <c r="O116" i="21"/>
  <c r="W113" i="21"/>
  <c r="X113" i="21" s="1"/>
  <c r="Y113" i="21" s="1"/>
  <c r="T114" i="21"/>
  <c r="U114" i="21" s="1"/>
  <c r="T169" i="21"/>
  <c r="U169" i="21" s="1"/>
  <c r="V169" i="21" s="1"/>
  <c r="W168" i="21"/>
  <c r="X168" i="21" s="1"/>
  <c r="Y168" i="21" s="1"/>
  <c r="O171" i="21"/>
  <c r="M119" i="25"/>
  <c r="M64" i="25"/>
  <c r="N63" i="21"/>
  <c r="O63" i="21" s="1"/>
  <c r="M10" i="25"/>
  <c r="M65" i="25" s="1"/>
  <c r="K11" i="21"/>
  <c r="BC11" i="21" s="1"/>
  <c r="DJ9" i="21"/>
  <c r="DK9" i="21" s="1"/>
  <c r="DL9" i="21" s="1"/>
  <c r="BR6" i="21"/>
  <c r="BS6" i="21" s="1"/>
  <c r="BT6" i="21" s="1"/>
  <c r="BL9" i="21"/>
  <c r="BM9" i="21" s="1"/>
  <c r="BN9" i="21" s="1"/>
  <c r="BU5" i="21"/>
  <c r="BV5" i="21" s="1"/>
  <c r="BW5" i="21" s="1"/>
  <c r="BO7" i="21"/>
  <c r="BP7" i="21" s="1"/>
  <c r="BQ7" i="21" s="1"/>
  <c r="L171" i="21"/>
  <c r="L62" i="21"/>
  <c r="DP168" i="21"/>
  <c r="DQ168" i="21" s="1"/>
  <c r="DR168" i="21" s="1"/>
  <c r="DM169" i="21"/>
  <c r="DN169" i="21" s="1"/>
  <c r="BL62" i="21"/>
  <c r="BM62" i="21" s="1"/>
  <c r="BN62" i="21" s="1"/>
  <c r="DJ116" i="21"/>
  <c r="DK116" i="21" s="1"/>
  <c r="DL116" i="21" s="1"/>
  <c r="DJ62" i="21"/>
  <c r="DK62" i="21" s="1"/>
  <c r="DL62" i="21" s="1"/>
  <c r="FH62" i="21"/>
  <c r="FI62" i="21" s="1"/>
  <c r="BL171" i="21"/>
  <c r="BM171" i="21" s="1"/>
  <c r="FK169" i="21"/>
  <c r="FL169" i="21" s="1"/>
  <c r="BR168" i="21"/>
  <c r="BS168" i="21" s="1"/>
  <c r="FN168" i="21"/>
  <c r="FO168" i="21" s="1"/>
  <c r="BO169" i="21"/>
  <c r="BP169" i="21" s="1"/>
  <c r="BQ169" i="21" s="1"/>
  <c r="FH116" i="21"/>
  <c r="FI116" i="21" s="1"/>
  <c r="FJ116" i="21" s="1"/>
  <c r="BL116" i="21"/>
  <c r="BM116" i="21" s="1"/>
  <c r="BN116" i="21" s="1"/>
  <c r="DM114" i="21"/>
  <c r="DN114" i="21" s="1"/>
  <c r="DO114" i="21" s="1"/>
  <c r="FN113" i="21"/>
  <c r="FO113" i="21" s="1"/>
  <c r="FK114" i="21"/>
  <c r="FL114" i="21" s="1"/>
  <c r="BR113" i="21"/>
  <c r="BS113" i="21" s="1"/>
  <c r="BT113" i="21" s="1"/>
  <c r="BO114" i="21"/>
  <c r="BP114" i="21" s="1"/>
  <c r="BQ114" i="21" s="1"/>
  <c r="DP113" i="21"/>
  <c r="DQ113" i="21" s="1"/>
  <c r="DR113" i="21" s="1"/>
  <c r="FH171" i="21"/>
  <c r="FI171" i="21" s="1"/>
  <c r="FJ171" i="21" s="1"/>
  <c r="DJ171" i="21"/>
  <c r="DK171" i="21" s="1"/>
  <c r="DL171" i="21" s="1"/>
  <c r="BR59" i="21"/>
  <c r="BS59" i="21" s="1"/>
  <c r="BT59" i="21" s="1"/>
  <c r="FK60" i="21"/>
  <c r="FL60" i="21" s="1"/>
  <c r="FN59" i="21"/>
  <c r="FO59" i="21" s="1"/>
  <c r="DM60" i="21"/>
  <c r="DN60" i="21" s="1"/>
  <c r="DO60" i="21" s="1"/>
  <c r="DP59" i="21"/>
  <c r="DQ59" i="21" s="1"/>
  <c r="DR59" i="21" s="1"/>
  <c r="BO60" i="21"/>
  <c r="BP60" i="21" s="1"/>
  <c r="BQ60" i="21" s="1"/>
  <c r="N63" i="25"/>
  <c r="N118" i="25"/>
  <c r="N173" i="25"/>
  <c r="N174" i="25"/>
  <c r="N119" i="25"/>
  <c r="N64" i="25"/>
  <c r="FL6" i="21"/>
  <c r="FO5" i="21"/>
  <c r="FP5" i="21" s="1"/>
  <c r="DN6" i="21"/>
  <c r="DO6" i="21" s="1"/>
  <c r="DQ5" i="21"/>
  <c r="DR5" i="21" s="1"/>
  <c r="BP6" i="21"/>
  <c r="BQ6" i="21" s="1"/>
  <c r="BS5" i="21"/>
  <c r="R170" i="21"/>
  <c r="R7" i="21"/>
  <c r="X5" i="21"/>
  <c r="Y5" i="21" s="1"/>
  <c r="U6" i="21"/>
  <c r="V6" i="21" s="1"/>
  <c r="K173" i="21"/>
  <c r="N172" i="21"/>
  <c r="O172" i="21" s="1"/>
  <c r="P172" i="21" s="1"/>
  <c r="DE176" i="21"/>
  <c r="DF176" i="21" s="1"/>
  <c r="Z187" i="21"/>
  <c r="AA187" i="21" s="1"/>
  <c r="FT187" i="21"/>
  <c r="FU187" i="21" s="1"/>
  <c r="EZ178" i="21"/>
  <c r="FA178" i="21" s="1"/>
  <c r="AL184" i="21"/>
  <c r="AM184" i="21" s="1"/>
  <c r="GR180" i="21"/>
  <c r="GS180" i="21" s="1"/>
  <c r="FN190" i="21"/>
  <c r="FO190" i="21" s="1"/>
  <c r="FH199" i="21"/>
  <c r="FI199" i="21" s="1"/>
  <c r="CG185" i="21"/>
  <c r="CH185" i="21" s="1"/>
  <c r="BO191" i="21"/>
  <c r="BP191" i="21" s="1"/>
  <c r="DY188" i="21"/>
  <c r="DZ188" i="21" s="1"/>
  <c r="BX188" i="21"/>
  <c r="BY188" i="21" s="1"/>
  <c r="BA179" i="21"/>
  <c r="BB179" i="21" s="1"/>
  <c r="CA188" i="21"/>
  <c r="CB188" i="21" s="1"/>
  <c r="BL200" i="21"/>
  <c r="BM200" i="21" s="1"/>
  <c r="EN181" i="21"/>
  <c r="EO181" i="21" s="1"/>
  <c r="AR181" i="21"/>
  <c r="AS181" i="21" s="1"/>
  <c r="GL181" i="21"/>
  <c r="GM181" i="21" s="1"/>
  <c r="GO180" i="21"/>
  <c r="GP180" i="21" s="1"/>
  <c r="CJ184" i="21"/>
  <c r="CK184" i="21" s="1"/>
  <c r="FC176" i="21"/>
  <c r="FD176" i="21" s="1"/>
  <c r="W188" i="21"/>
  <c r="X188" i="21" s="1"/>
  <c r="DJ199" i="21"/>
  <c r="DK199" i="21" s="1"/>
  <c r="DP190" i="21"/>
  <c r="DQ190" i="21" s="1"/>
  <c r="EH184" i="21"/>
  <c r="EI184" i="21" s="1"/>
  <c r="CM182" i="21"/>
  <c r="CN182" i="21" s="1"/>
  <c r="DV187" i="21"/>
  <c r="DW187" i="21" s="1"/>
  <c r="EW179" i="21"/>
  <c r="EX179" i="21" s="1"/>
  <c r="CY179" i="21"/>
  <c r="CZ179" i="21" s="1"/>
  <c r="EE185" i="21"/>
  <c r="EF185" i="21" s="1"/>
  <c r="BG176" i="21"/>
  <c r="BH176" i="21" s="1"/>
  <c r="Q191" i="21"/>
  <c r="R191" i="21" s="1"/>
  <c r="BR190" i="21"/>
  <c r="BS190" i="21" s="1"/>
  <c r="GF184" i="21"/>
  <c r="GG184" i="21" s="1"/>
  <c r="N200" i="21"/>
  <c r="O200" i="21" s="1"/>
  <c r="CP181" i="21"/>
  <c r="CQ181" i="21" s="1"/>
  <c r="EB187" i="21"/>
  <c r="EC187" i="21" s="1"/>
  <c r="FQ189" i="21"/>
  <c r="FR189" i="21" s="1"/>
  <c r="AO182" i="21"/>
  <c r="AP182" i="21" s="1"/>
  <c r="DB177" i="21"/>
  <c r="DC177" i="21" s="1"/>
  <c r="BU189" i="21"/>
  <c r="BV189" i="21" s="1"/>
  <c r="GI182" i="21"/>
  <c r="GJ182" i="21" s="1"/>
  <c r="FZ186" i="21"/>
  <c r="GA186" i="21" s="1"/>
  <c r="GU179" i="21"/>
  <c r="GV179" i="21" s="1"/>
  <c r="DM192" i="21"/>
  <c r="DN192" i="21" s="1"/>
  <c r="HA176" i="21"/>
  <c r="HB176" i="21" s="1"/>
  <c r="FK191" i="21"/>
  <c r="FL191" i="21" s="1"/>
  <c r="DS188" i="21"/>
  <c r="DT188" i="21" s="1"/>
  <c r="FW188" i="21"/>
  <c r="FX188" i="21" s="1"/>
  <c r="CV180" i="21"/>
  <c r="CW180" i="21" s="1"/>
  <c r="CD187" i="21"/>
  <c r="CE187" i="21" s="1"/>
  <c r="BD178" i="21"/>
  <c r="BE178" i="21" s="1"/>
  <c r="AF187" i="21"/>
  <c r="AG187" i="21" s="1"/>
  <c r="GX178" i="21"/>
  <c r="GY178" i="21" s="1"/>
  <c r="T190" i="21"/>
  <c r="U190" i="21" s="1"/>
  <c r="ET181" i="21"/>
  <c r="EU181" i="21" s="1"/>
  <c r="AU181" i="21"/>
  <c r="AV181" i="21" s="1"/>
  <c r="EK182" i="21"/>
  <c r="EL182" i="21" s="1"/>
  <c r="GC185" i="21"/>
  <c r="GD185" i="21" s="1"/>
  <c r="AX180" i="21"/>
  <c r="AY180" i="21" s="1"/>
  <c r="AC188" i="21"/>
  <c r="AD188" i="21" s="1"/>
  <c r="EQ180" i="21"/>
  <c r="ER180" i="21" s="1"/>
  <c r="AI185" i="21"/>
  <c r="AJ185" i="21" s="1"/>
  <c r="CS181" i="21"/>
  <c r="CT181" i="21" s="1"/>
  <c r="W59" i="21"/>
  <c r="Q61" i="21"/>
  <c r="T60" i="21"/>
  <c r="K64" i="21"/>
  <c r="Q115" i="21"/>
  <c r="N117" i="21"/>
  <c r="DB127" i="21"/>
  <c r="DC127" i="21" s="1"/>
  <c r="AU125" i="21"/>
  <c r="AV125" i="21" s="1"/>
  <c r="W133" i="21"/>
  <c r="X133" i="21" s="1"/>
  <c r="GC129" i="21"/>
  <c r="GD129" i="21" s="1"/>
  <c r="EH129" i="21"/>
  <c r="EI129" i="21" s="1"/>
  <c r="BR134" i="21"/>
  <c r="BS134" i="21" s="1"/>
  <c r="AL130" i="21"/>
  <c r="AM130" i="21" s="1"/>
  <c r="AR132" i="21"/>
  <c r="AS132" i="21" s="1"/>
  <c r="EN131" i="21"/>
  <c r="EO131" i="21" s="1"/>
  <c r="BA127" i="21"/>
  <c r="BB127" i="21" s="1"/>
  <c r="GI131" i="21"/>
  <c r="GJ131" i="21" s="1"/>
  <c r="BU134" i="21"/>
  <c r="BV134" i="21" s="1"/>
  <c r="FH137" i="21"/>
  <c r="FI137" i="21" s="1"/>
  <c r="FT132" i="21"/>
  <c r="FU132" i="21" s="1"/>
  <c r="CP127" i="21"/>
  <c r="CQ127" i="21" s="1"/>
  <c r="BD127" i="21"/>
  <c r="BE127" i="21" s="1"/>
  <c r="DJ137" i="21"/>
  <c r="DK137" i="21" s="1"/>
  <c r="AC135" i="21"/>
  <c r="AD135" i="21" s="1"/>
  <c r="CY125" i="21"/>
  <c r="CZ125" i="21" s="1"/>
  <c r="FZ131" i="21"/>
  <c r="GA131" i="21" s="1"/>
  <c r="DM137" i="21"/>
  <c r="DN137" i="21" s="1"/>
  <c r="BO137" i="21"/>
  <c r="BP137" i="21" s="1"/>
  <c r="GL131" i="21"/>
  <c r="GM131" i="21" s="1"/>
  <c r="EK131" i="21"/>
  <c r="EL131" i="21" s="1"/>
  <c r="GF130" i="21"/>
  <c r="GG130" i="21" s="1"/>
  <c r="CD131" i="21"/>
  <c r="CE131" i="21" s="1"/>
  <c r="FK136" i="21"/>
  <c r="FL136" i="21" s="1"/>
  <c r="EW128" i="21"/>
  <c r="EX128" i="21" s="1"/>
  <c r="Z132" i="21"/>
  <c r="AA132" i="21" s="1"/>
  <c r="CS125" i="21"/>
  <c r="CT125" i="21" s="1"/>
  <c r="AI129" i="21"/>
  <c r="AJ129" i="21" s="1"/>
  <c r="EB131" i="21"/>
  <c r="EC131" i="21" s="1"/>
  <c r="EZ127" i="21"/>
  <c r="FA127" i="21" s="1"/>
  <c r="GO125" i="21"/>
  <c r="GP125" i="21" s="1"/>
  <c r="FW132" i="21"/>
  <c r="FX132" i="21" s="1"/>
  <c r="BL137" i="21"/>
  <c r="BM137" i="21" s="1"/>
  <c r="ET125" i="21"/>
  <c r="EU125" i="21" s="1"/>
  <c r="CG129" i="21"/>
  <c r="CH129" i="21" s="1"/>
  <c r="CV124" i="21"/>
  <c r="CW124" i="21" s="1"/>
  <c r="DY132" i="21"/>
  <c r="DZ132" i="21" s="1"/>
  <c r="AO133" i="21"/>
  <c r="AP133" i="21" s="1"/>
  <c r="BG121" i="21"/>
  <c r="BH121" i="21" s="1"/>
  <c r="GU126" i="21"/>
  <c r="GV126" i="21" s="1"/>
  <c r="CM128" i="21"/>
  <c r="CN128" i="21" s="1"/>
  <c r="FN134" i="21"/>
  <c r="FO134" i="21" s="1"/>
  <c r="AF130" i="21"/>
  <c r="AG130" i="21" s="1"/>
  <c r="CA131" i="21"/>
  <c r="CB131" i="21" s="1"/>
  <c r="N137" i="21"/>
  <c r="O137" i="21" s="1"/>
  <c r="GR124" i="21"/>
  <c r="GS124" i="21" s="1"/>
  <c r="EQ127" i="21"/>
  <c r="ER127" i="21" s="1"/>
  <c r="EE129" i="21"/>
  <c r="EF129" i="21" s="1"/>
  <c r="DS133" i="21"/>
  <c r="DT133" i="21" s="1"/>
  <c r="HA124" i="21"/>
  <c r="HB124" i="21" s="1"/>
  <c r="AX125" i="21"/>
  <c r="AY125" i="21" s="1"/>
  <c r="DV132" i="21"/>
  <c r="DW132" i="21" s="1"/>
  <c r="BX132" i="21"/>
  <c r="BY132" i="21" s="1"/>
  <c r="GX126" i="21"/>
  <c r="GY126" i="21" s="1"/>
  <c r="DP134" i="21"/>
  <c r="DQ134" i="21" s="1"/>
  <c r="Q136" i="21"/>
  <c r="R136" i="21" s="1"/>
  <c r="FQ134" i="21"/>
  <c r="FR134" i="21" s="1"/>
  <c r="T134" i="21"/>
  <c r="U134" i="21" s="1"/>
  <c r="DE122" i="21"/>
  <c r="DF122" i="21" s="1"/>
  <c r="FC122" i="21"/>
  <c r="FD122" i="21" s="1"/>
  <c r="CJ129" i="21"/>
  <c r="CK129" i="21" s="1"/>
  <c r="FN81" i="21"/>
  <c r="FO81" i="21" s="1"/>
  <c r="FZ76" i="21"/>
  <c r="GA76" i="21" s="1"/>
  <c r="CM74" i="21"/>
  <c r="CN74" i="21" s="1"/>
  <c r="FT79" i="21"/>
  <c r="FU79" i="21" s="1"/>
  <c r="Q82" i="21"/>
  <c r="R82" i="21" s="1"/>
  <c r="CV71" i="21"/>
  <c r="CW71" i="21" s="1"/>
  <c r="DS79" i="21"/>
  <c r="DT79" i="21" s="1"/>
  <c r="FC68" i="21"/>
  <c r="FD68" i="21" s="1"/>
  <c r="AX71" i="21"/>
  <c r="AY71" i="21" s="1"/>
  <c r="EQ72" i="21"/>
  <c r="ER72" i="21" s="1"/>
  <c r="GF74" i="21"/>
  <c r="GG74" i="21" s="1"/>
  <c r="FK82" i="21"/>
  <c r="FL82" i="21" s="1"/>
  <c r="EZ68" i="21"/>
  <c r="FA68" i="21" s="1"/>
  <c r="EK74" i="21"/>
  <c r="EL74" i="21" s="1"/>
  <c r="AC78" i="21"/>
  <c r="AD78" i="21" s="1"/>
  <c r="AO74" i="21"/>
  <c r="AP74" i="21" s="1"/>
  <c r="EH74" i="21"/>
  <c r="EI74" i="21" s="1"/>
  <c r="DV79" i="21"/>
  <c r="DW79" i="21" s="1"/>
  <c r="BO82" i="21"/>
  <c r="BP82" i="21" s="1"/>
  <c r="CJ74" i="21"/>
  <c r="CK74" i="21" s="1"/>
  <c r="CA78" i="21"/>
  <c r="CB78" i="21" s="1"/>
  <c r="GO72" i="21"/>
  <c r="GP72" i="21" s="1"/>
  <c r="BU79" i="21"/>
  <c r="BV79" i="21" s="1"/>
  <c r="CS72" i="21"/>
  <c r="CT72" i="21" s="1"/>
  <c r="BX80" i="21"/>
  <c r="BY80" i="21" s="1"/>
  <c r="GI73" i="21"/>
  <c r="GJ73" i="21" s="1"/>
  <c r="BA70" i="21"/>
  <c r="BB70" i="21" s="1"/>
  <c r="EW70" i="21"/>
  <c r="EX70" i="21" s="1"/>
  <c r="T80" i="21"/>
  <c r="U80" i="21" s="1"/>
  <c r="EB77" i="21"/>
  <c r="EC77" i="21" s="1"/>
  <c r="EE75" i="21"/>
  <c r="EF75" i="21" s="1"/>
  <c r="EN76" i="21"/>
  <c r="EO76" i="21" s="1"/>
  <c r="CD77" i="21"/>
  <c r="CE77" i="21" s="1"/>
  <c r="DJ83" i="21"/>
  <c r="DK83" i="21" s="1"/>
  <c r="DB68" i="21"/>
  <c r="DC68" i="21" s="1"/>
  <c r="GL76" i="21"/>
  <c r="GM76" i="21" s="1"/>
  <c r="N83" i="21"/>
  <c r="O83" i="21" s="1"/>
  <c r="W80" i="21"/>
  <c r="X80" i="21" s="1"/>
  <c r="FQ79" i="21"/>
  <c r="FR79" i="21" s="1"/>
  <c r="DE68" i="21"/>
  <c r="DF68" i="21" s="1"/>
  <c r="HA68" i="21"/>
  <c r="HB68" i="21" s="1"/>
  <c r="DP80" i="21"/>
  <c r="DQ80" i="21" s="1"/>
  <c r="ET72" i="21"/>
  <c r="EU72" i="21" s="1"/>
  <c r="CY70" i="21"/>
  <c r="CZ70" i="21" s="1"/>
  <c r="GR71" i="21"/>
  <c r="GS71" i="21" s="1"/>
  <c r="DY78" i="21"/>
  <c r="DZ78" i="21" s="1"/>
  <c r="BD68" i="21"/>
  <c r="BE68" i="21" s="1"/>
  <c r="AI75" i="21"/>
  <c r="AJ75" i="21" s="1"/>
  <c r="GX68" i="21"/>
  <c r="GY68" i="21" s="1"/>
  <c r="GU70" i="21"/>
  <c r="GV70" i="21" s="1"/>
  <c r="BL84" i="21"/>
  <c r="BM84" i="21" s="1"/>
  <c r="FH83" i="21"/>
  <c r="FI83" i="21" s="1"/>
  <c r="FW78" i="21"/>
  <c r="FX78" i="21" s="1"/>
  <c r="GC76" i="21"/>
  <c r="GD76" i="21" s="1"/>
  <c r="AU72" i="21"/>
  <c r="AV72" i="21" s="1"/>
  <c r="BG68" i="21"/>
  <c r="BH68" i="21" s="1"/>
  <c r="AF77" i="21"/>
  <c r="AG77" i="21" s="1"/>
  <c r="Z80" i="21"/>
  <c r="AA80" i="21" s="1"/>
  <c r="CG75" i="21"/>
  <c r="CH75" i="21" s="1"/>
  <c r="DM83" i="21"/>
  <c r="DN83" i="21" s="1"/>
  <c r="AL74" i="21"/>
  <c r="AM74" i="21" s="1"/>
  <c r="AR77" i="21"/>
  <c r="AS77" i="21" s="1"/>
  <c r="CP76" i="21"/>
  <c r="CQ76" i="21" s="1"/>
  <c r="BR80" i="21"/>
  <c r="BS80" i="21" s="1"/>
  <c r="FH9" i="21"/>
  <c r="FI9" i="21" s="1"/>
  <c r="FJ9" i="21" s="1"/>
  <c r="FZ21" i="21"/>
  <c r="GA21" i="21" s="1"/>
  <c r="FQ25" i="21"/>
  <c r="FR25" i="21" s="1"/>
  <c r="GO17" i="21"/>
  <c r="GP17" i="21" s="1"/>
  <c r="GU15" i="21"/>
  <c r="GV15" i="21" s="1"/>
  <c r="GR15" i="21"/>
  <c r="GS15" i="21" s="1"/>
  <c r="FN26" i="21"/>
  <c r="FO26" i="21" s="1"/>
  <c r="FW22" i="21"/>
  <c r="FX22" i="21" s="1"/>
  <c r="GC23" i="21"/>
  <c r="GD23" i="21" s="1"/>
  <c r="GI18" i="21"/>
  <c r="GJ18" i="21" s="1"/>
  <c r="GX14" i="21"/>
  <c r="GY14" i="21" s="1"/>
  <c r="GF23" i="21"/>
  <c r="GG23" i="21" s="1"/>
  <c r="FH28" i="21"/>
  <c r="FI28" i="21" s="1"/>
  <c r="GL17" i="21"/>
  <c r="GM17" i="21" s="1"/>
  <c r="HA15" i="21"/>
  <c r="HB15" i="21" s="1"/>
  <c r="FK28" i="21"/>
  <c r="FL28" i="21" s="1"/>
  <c r="FT26" i="21"/>
  <c r="FU26" i="21" s="1"/>
  <c r="FK7" i="21"/>
  <c r="FQ5" i="21"/>
  <c r="FN6" i="21"/>
  <c r="ET15" i="21"/>
  <c r="EU15" i="21" s="1"/>
  <c r="EZ15" i="21"/>
  <c r="FA15" i="21" s="1"/>
  <c r="DJ28" i="21"/>
  <c r="DK28" i="21" s="1"/>
  <c r="DM26" i="21"/>
  <c r="DN26" i="21" s="1"/>
  <c r="DV24" i="21"/>
  <c r="DW24" i="21" s="1"/>
  <c r="EH19" i="21"/>
  <c r="EI19" i="21" s="1"/>
  <c r="FC14" i="21"/>
  <c r="FD14" i="21" s="1"/>
  <c r="EN17" i="21"/>
  <c r="EO17" i="21" s="1"/>
  <c r="EW21" i="21"/>
  <c r="EX21" i="21" s="1"/>
  <c r="DP27" i="21"/>
  <c r="DQ27" i="21" s="1"/>
  <c r="EE22" i="21"/>
  <c r="EF22" i="21" s="1"/>
  <c r="DS25" i="21"/>
  <c r="DT25" i="21" s="1"/>
  <c r="EB26" i="21"/>
  <c r="EC26" i="21" s="1"/>
  <c r="EK22" i="21"/>
  <c r="EL22" i="21" s="1"/>
  <c r="DY22" i="21"/>
  <c r="DZ22" i="21" s="1"/>
  <c r="EQ17" i="21"/>
  <c r="ER17" i="21" s="1"/>
  <c r="DM7" i="21"/>
  <c r="DS5" i="21"/>
  <c r="DP6" i="21"/>
  <c r="CJ20" i="21"/>
  <c r="CK20" i="21" s="1"/>
  <c r="BU24" i="21"/>
  <c r="BV24" i="21" s="1"/>
  <c r="CV17" i="21"/>
  <c r="CW17" i="21" s="1"/>
  <c r="CP18" i="21"/>
  <c r="CQ18" i="21" s="1"/>
  <c r="BL28" i="21"/>
  <c r="BM28" i="21" s="1"/>
  <c r="CS18" i="21"/>
  <c r="CT18" i="21" s="1"/>
  <c r="CD25" i="21"/>
  <c r="CE25" i="21" s="1"/>
  <c r="CG20" i="21"/>
  <c r="CH20" i="21" s="1"/>
  <c r="DE12" i="21"/>
  <c r="DF12" i="21" s="1"/>
  <c r="BR27" i="21"/>
  <c r="BS27" i="21" s="1"/>
  <c r="DB13" i="21"/>
  <c r="DC13" i="21" s="1"/>
  <c r="CM19" i="21"/>
  <c r="CN19" i="21" s="1"/>
  <c r="CA27" i="21"/>
  <c r="CB27" i="21" s="1"/>
  <c r="BX23" i="21"/>
  <c r="BY23" i="21" s="1"/>
  <c r="BO26" i="21"/>
  <c r="BP26" i="21" s="1"/>
  <c r="CY15" i="21"/>
  <c r="CZ15" i="21" s="1"/>
  <c r="N10" i="21"/>
  <c r="O10" i="21" s="1"/>
  <c r="P10" i="21" s="1"/>
  <c r="Q8" i="21"/>
  <c r="W6" i="21"/>
  <c r="T7" i="21"/>
  <c r="Z5" i="21"/>
  <c r="BG13" i="21"/>
  <c r="BH13" i="21" s="1"/>
  <c r="BT5" i="21"/>
  <c r="GW10" i="21"/>
  <c r="BI172" i="21"/>
  <c r="P171" i="21"/>
  <c r="FM60" i="21"/>
  <c r="FB117" i="21"/>
  <c r="AZ117" i="21"/>
  <c r="GZ117" i="21"/>
  <c r="CU10" i="21"/>
  <c r="AZ63" i="21"/>
  <c r="GW63" i="21"/>
  <c r="P63" i="21"/>
  <c r="CX172" i="21"/>
  <c r="GZ63" i="21"/>
  <c r="BF10" i="21"/>
  <c r="BC172" i="21"/>
  <c r="DG172" i="21"/>
  <c r="FP113" i="21"/>
  <c r="S7" i="21"/>
  <c r="EV10" i="21"/>
  <c r="GT63" i="21"/>
  <c r="GT172" i="21"/>
  <c r="DD172" i="21"/>
  <c r="CX10" i="21"/>
  <c r="EY63" i="21"/>
  <c r="FM6" i="21"/>
  <c r="BF172" i="21"/>
  <c r="DD63" i="21"/>
  <c r="BF117" i="21"/>
  <c r="BN171" i="21"/>
  <c r="DG10" i="21"/>
  <c r="FE10" i="21"/>
  <c r="EV63" i="21"/>
  <c r="BF63" i="21"/>
  <c r="GT117" i="21"/>
  <c r="BC10" i="21"/>
  <c r="AZ10" i="21"/>
  <c r="FE63" i="21"/>
  <c r="AW10" i="21"/>
  <c r="P116" i="21"/>
  <c r="FM114" i="21"/>
  <c r="GT10" i="21"/>
  <c r="HC10" i="21"/>
  <c r="EY117" i="21"/>
  <c r="DD117" i="21"/>
  <c r="FB10" i="21"/>
  <c r="GW172" i="21"/>
  <c r="EY172" i="21"/>
  <c r="BT168" i="21"/>
  <c r="BC117" i="21"/>
  <c r="GW117" i="21"/>
  <c r="ES10" i="21"/>
  <c r="DA63" i="21"/>
  <c r="DA117" i="21"/>
  <c r="BC63" i="21"/>
  <c r="FE172" i="21"/>
  <c r="FB63" i="21"/>
  <c r="EV172" i="21"/>
  <c r="CX63" i="21"/>
  <c r="EV117" i="21"/>
  <c r="H10" i="21"/>
  <c r="BI10" i="21"/>
  <c r="GQ10" i="21"/>
  <c r="BI117" i="21"/>
  <c r="FP168" i="21"/>
  <c r="HC172" i="21"/>
  <c r="DA10" i="21"/>
  <c r="DO169" i="21"/>
  <c r="GZ10" i="21"/>
  <c r="FE117" i="21"/>
  <c r="AZ172" i="21"/>
  <c r="FM169" i="21"/>
  <c r="GZ172" i="21"/>
  <c r="BI63" i="21"/>
  <c r="DG117" i="21"/>
  <c r="DA172" i="21"/>
  <c r="CX117" i="21"/>
  <c r="DG63" i="21"/>
  <c r="V114" i="21"/>
  <c r="S170" i="21"/>
  <c r="FJ62" i="21"/>
  <c r="HC117" i="21"/>
  <c r="FB172" i="21"/>
  <c r="EY10" i="21"/>
  <c r="DD10" i="21"/>
  <c r="FP59" i="21"/>
  <c r="HC63" i="21"/>
  <c r="DG11" i="21" l="1"/>
  <c r="AZ11" i="21"/>
  <c r="CX11" i="21"/>
  <c r="L63" i="21"/>
  <c r="L10" i="21"/>
  <c r="L173" i="21" s="1"/>
  <c r="L117" i="21"/>
  <c r="K12" i="21"/>
  <c r="K13" i="21" s="1"/>
  <c r="K121" i="21" s="1"/>
  <c r="K119" i="21"/>
  <c r="O117" i="21"/>
  <c r="P117" i="21" s="1"/>
  <c r="Z113" i="21"/>
  <c r="AA113" i="21" s="1"/>
  <c r="AB113" i="21" s="1"/>
  <c r="W114" i="21"/>
  <c r="X114" i="21" s="1"/>
  <c r="Y114" i="21" s="1"/>
  <c r="W60" i="21"/>
  <c r="X60" i="21" s="1"/>
  <c r="M11" i="25"/>
  <c r="M66" i="25" s="1"/>
  <c r="Q62" i="21"/>
  <c r="R62" i="21" s="1"/>
  <c r="S62" i="21" s="1"/>
  <c r="DJ117" i="21"/>
  <c r="DK117" i="21" s="1"/>
  <c r="DL117" i="21" s="1"/>
  <c r="N173" i="21"/>
  <c r="T171" i="21" s="1"/>
  <c r="BU6" i="21"/>
  <c r="BV6" i="21" s="1"/>
  <c r="BW6" i="21" s="1"/>
  <c r="BO8" i="21"/>
  <c r="BP8" i="21" s="1"/>
  <c r="BQ8" i="21" s="1"/>
  <c r="M120" i="25"/>
  <c r="DS6" i="21"/>
  <c r="DT6" i="21" s="1"/>
  <c r="DU6" i="21" s="1"/>
  <c r="M175" i="25"/>
  <c r="Z59" i="21"/>
  <c r="AA59" i="21" s="1"/>
  <c r="T61" i="21"/>
  <c r="U61" i="21" s="1"/>
  <c r="V61" i="21" s="1"/>
  <c r="N64" i="21"/>
  <c r="O64" i="21" s="1"/>
  <c r="P64" i="21" s="1"/>
  <c r="DV5" i="21"/>
  <c r="DW5" i="21" s="1"/>
  <c r="DX5" i="21" s="1"/>
  <c r="DP7" i="21"/>
  <c r="DQ7" i="21" s="1"/>
  <c r="DR7" i="21" s="1"/>
  <c r="DM8" i="21"/>
  <c r="DN8" i="21" s="1"/>
  <c r="DO8" i="21" s="1"/>
  <c r="BL10" i="21"/>
  <c r="BM10" i="21" s="1"/>
  <c r="BX5" i="21"/>
  <c r="BY5" i="21" s="1"/>
  <c r="BZ5" i="21" s="1"/>
  <c r="BR7" i="21"/>
  <c r="BS7" i="21" s="1"/>
  <c r="BL63" i="21"/>
  <c r="BM63" i="21" s="1"/>
  <c r="BN63" i="21" s="1"/>
  <c r="DM115" i="21"/>
  <c r="DN115" i="21" s="1"/>
  <c r="DO115" i="21" s="1"/>
  <c r="BO61" i="21"/>
  <c r="BP61" i="21" s="1"/>
  <c r="BQ61" i="21" s="1"/>
  <c r="BU59" i="21"/>
  <c r="BV59" i="21" s="1"/>
  <c r="BW59" i="21" s="1"/>
  <c r="BR60" i="21"/>
  <c r="BS60" i="21" s="1"/>
  <c r="BT60" i="21" s="1"/>
  <c r="DS113" i="21"/>
  <c r="DT113" i="21" s="1"/>
  <c r="DP114" i="21"/>
  <c r="DQ114" i="21" s="1"/>
  <c r="DR114" i="21" s="1"/>
  <c r="FK61" i="21"/>
  <c r="FL61" i="21" s="1"/>
  <c r="DS59" i="21"/>
  <c r="DT59" i="21" s="1"/>
  <c r="DU59" i="21" s="1"/>
  <c r="DM61" i="21"/>
  <c r="DN61" i="21" s="1"/>
  <c r="DO61" i="21" s="1"/>
  <c r="DP60" i="21"/>
  <c r="DQ60" i="21" s="1"/>
  <c r="DR60" i="21" s="1"/>
  <c r="FQ59" i="21"/>
  <c r="FR59" i="21" s="1"/>
  <c r="FS59" i="21" s="1"/>
  <c r="FN60" i="21"/>
  <c r="FO60" i="21" s="1"/>
  <c r="FP60" i="21" s="1"/>
  <c r="FH117" i="21"/>
  <c r="FI117" i="21" s="1"/>
  <c r="FJ117" i="21" s="1"/>
  <c r="BU168" i="21"/>
  <c r="BV168" i="21" s="1"/>
  <c r="BW168" i="21" s="1"/>
  <c r="BR169" i="21"/>
  <c r="BS169" i="21" s="1"/>
  <c r="BO170" i="21"/>
  <c r="BP170" i="21" s="1"/>
  <c r="FQ113" i="21"/>
  <c r="FR113" i="21" s="1"/>
  <c r="FS113" i="21" s="1"/>
  <c r="BO115" i="21"/>
  <c r="BP115" i="21" s="1"/>
  <c r="BQ115" i="21" s="1"/>
  <c r="BR114" i="21"/>
  <c r="BS114" i="21" s="1"/>
  <c r="BT114" i="21" s="1"/>
  <c r="FK115" i="21"/>
  <c r="FL115" i="21" s="1"/>
  <c r="FM115" i="21" s="1"/>
  <c r="FN114" i="21"/>
  <c r="FO114" i="21" s="1"/>
  <c r="FP114" i="21" s="1"/>
  <c r="BU113" i="21"/>
  <c r="BV113" i="21" s="1"/>
  <c r="BL172" i="21"/>
  <c r="BM172" i="21" s="1"/>
  <c r="BN172" i="21" s="1"/>
  <c r="DJ172" i="21"/>
  <c r="DK172" i="21" s="1"/>
  <c r="DL172" i="21" s="1"/>
  <c r="BL117" i="21"/>
  <c r="BM117" i="21" s="1"/>
  <c r="BN117" i="21" s="1"/>
  <c r="FH172" i="21"/>
  <c r="FI172" i="21" s="1"/>
  <c r="FJ172" i="21" s="1"/>
  <c r="DM170" i="21"/>
  <c r="DN170" i="21" s="1"/>
  <c r="DO170" i="21" s="1"/>
  <c r="FK170" i="21"/>
  <c r="FL170" i="21" s="1"/>
  <c r="FM170" i="21" s="1"/>
  <c r="FN169" i="21"/>
  <c r="FO169" i="21" s="1"/>
  <c r="FP169" i="21" s="1"/>
  <c r="DS168" i="21"/>
  <c r="DT168" i="21" s="1"/>
  <c r="FQ168" i="21"/>
  <c r="FR168" i="21" s="1"/>
  <c r="DP169" i="21"/>
  <c r="DQ169" i="21" s="1"/>
  <c r="DR169" i="21" s="1"/>
  <c r="FH63" i="21"/>
  <c r="FI63" i="21" s="1"/>
  <c r="FJ63" i="21" s="1"/>
  <c r="DJ63" i="21"/>
  <c r="DK63" i="21" s="1"/>
  <c r="DL63" i="21" s="1"/>
  <c r="N120" i="25"/>
  <c r="N65" i="25"/>
  <c r="N175" i="25"/>
  <c r="FO6" i="21"/>
  <c r="FL7" i="21"/>
  <c r="FR5" i="21"/>
  <c r="FS5" i="21" s="1"/>
  <c r="DQ6" i="21"/>
  <c r="DR6" i="21" s="1"/>
  <c r="DN7" i="21"/>
  <c r="DO7" i="21" s="1"/>
  <c r="DT5" i="21"/>
  <c r="DU5" i="21" s="1"/>
  <c r="R115" i="21"/>
  <c r="S115" i="21" s="1"/>
  <c r="R61" i="21"/>
  <c r="S61" i="21" s="1"/>
  <c r="U60" i="21"/>
  <c r="X59" i="21"/>
  <c r="R8" i="21"/>
  <c r="S8" i="21" s="1"/>
  <c r="X6" i="21"/>
  <c r="Y6" i="21" s="1"/>
  <c r="AA5" i="21"/>
  <c r="AB5" i="21" s="1"/>
  <c r="U7" i="21"/>
  <c r="V7" i="21" s="1"/>
  <c r="T170" i="21"/>
  <c r="K174" i="21"/>
  <c r="Q171" i="21"/>
  <c r="W169" i="21"/>
  <c r="Z168" i="21"/>
  <c r="CS182" i="21"/>
  <c r="CT182" i="21" s="1"/>
  <c r="AX181" i="21"/>
  <c r="AY181" i="21" s="1"/>
  <c r="ET182" i="21"/>
  <c r="EU182" i="21" s="1"/>
  <c r="CD188" i="21"/>
  <c r="CE188" i="21" s="1"/>
  <c r="HA177" i="21"/>
  <c r="HB177" i="21" s="1"/>
  <c r="GI183" i="21"/>
  <c r="GJ183" i="21" s="1"/>
  <c r="FQ190" i="21"/>
  <c r="FR190" i="21" s="1"/>
  <c r="EE186" i="21"/>
  <c r="EF186" i="21" s="1"/>
  <c r="CM183" i="21"/>
  <c r="CN183" i="21" s="1"/>
  <c r="W189" i="21"/>
  <c r="X189" i="21" s="1"/>
  <c r="CA189" i="21"/>
  <c r="CB189" i="21" s="1"/>
  <c r="BO192" i="21"/>
  <c r="BP192" i="21" s="1"/>
  <c r="BD179" i="21"/>
  <c r="BE179" i="21" s="1"/>
  <c r="T191" i="21"/>
  <c r="U191" i="21" s="1"/>
  <c r="GF185" i="21"/>
  <c r="GG185" i="21" s="1"/>
  <c r="GL182" i="21"/>
  <c r="GM182" i="21" s="1"/>
  <c r="GR181" i="21"/>
  <c r="GS181" i="21" s="1"/>
  <c r="Z188" i="21"/>
  <c r="AA188" i="21" s="1"/>
  <c r="AI186" i="21"/>
  <c r="AJ186" i="21" s="1"/>
  <c r="CV181" i="21"/>
  <c r="CW181" i="21" s="1"/>
  <c r="DM193" i="21"/>
  <c r="DN193" i="21" s="1"/>
  <c r="BU190" i="21"/>
  <c r="BV190" i="21" s="1"/>
  <c r="EB188" i="21"/>
  <c r="EC188" i="21" s="1"/>
  <c r="CY180" i="21"/>
  <c r="CZ180" i="21" s="1"/>
  <c r="FC177" i="21"/>
  <c r="FD177" i="21" s="1"/>
  <c r="BA180" i="21"/>
  <c r="BB180" i="21" s="1"/>
  <c r="CG186" i="21"/>
  <c r="CH186" i="21" s="1"/>
  <c r="DE177" i="21"/>
  <c r="DF177" i="21" s="1"/>
  <c r="BL201" i="21"/>
  <c r="BM201" i="21" s="1"/>
  <c r="GC186" i="21"/>
  <c r="GD186" i="21" s="1"/>
  <c r="GX179" i="21"/>
  <c r="GY179" i="21" s="1"/>
  <c r="BR191" i="21"/>
  <c r="BS191" i="21" s="1"/>
  <c r="EH185" i="21"/>
  <c r="EI185" i="21" s="1"/>
  <c r="AR182" i="21"/>
  <c r="AS182" i="21" s="1"/>
  <c r="AL185" i="21"/>
  <c r="AM185" i="21" s="1"/>
  <c r="DJ200" i="21"/>
  <c r="DK200" i="21" s="1"/>
  <c r="EQ181" i="21"/>
  <c r="ER181" i="21" s="1"/>
  <c r="EK183" i="21"/>
  <c r="EL183" i="21" s="1"/>
  <c r="AF188" i="21"/>
  <c r="AG188" i="21" s="1"/>
  <c r="FW189" i="21"/>
  <c r="FX189" i="21" s="1"/>
  <c r="DS189" i="21"/>
  <c r="DT189" i="21" s="1"/>
  <c r="Q192" i="21"/>
  <c r="R192" i="21" s="1"/>
  <c r="EW180" i="21"/>
  <c r="EX180" i="21" s="1"/>
  <c r="BX189" i="21"/>
  <c r="BY189" i="21" s="1"/>
  <c r="AO183" i="21"/>
  <c r="AP183" i="21" s="1"/>
  <c r="N201" i="21"/>
  <c r="O201" i="21" s="1"/>
  <c r="FN191" i="21"/>
  <c r="FO191" i="21" s="1"/>
  <c r="GU180" i="21"/>
  <c r="GV180" i="21" s="1"/>
  <c r="DB178" i="21"/>
  <c r="DC178" i="21" s="1"/>
  <c r="CP182" i="21"/>
  <c r="CQ182" i="21" s="1"/>
  <c r="DP191" i="21"/>
  <c r="DQ191" i="21" s="1"/>
  <c r="CJ185" i="21"/>
  <c r="CK185" i="21" s="1"/>
  <c r="EN182" i="21"/>
  <c r="EO182" i="21" s="1"/>
  <c r="FH200" i="21"/>
  <c r="FI200" i="21" s="1"/>
  <c r="EZ179" i="21"/>
  <c r="FA179" i="21" s="1"/>
  <c r="AC189" i="21"/>
  <c r="AD189" i="21" s="1"/>
  <c r="AU182" i="21"/>
  <c r="AV182" i="21" s="1"/>
  <c r="FK192" i="21"/>
  <c r="FL192" i="21" s="1"/>
  <c r="FZ187" i="21"/>
  <c r="GA187" i="21" s="1"/>
  <c r="BG177" i="21"/>
  <c r="BH177" i="21" s="1"/>
  <c r="DV188" i="21"/>
  <c r="DW188" i="21" s="1"/>
  <c r="GO181" i="21"/>
  <c r="GP181" i="21" s="1"/>
  <c r="DY189" i="21"/>
  <c r="DZ189" i="21" s="1"/>
  <c r="FT188" i="21"/>
  <c r="FU188" i="21" s="1"/>
  <c r="K65" i="21"/>
  <c r="N118" i="21"/>
  <c r="Q116" i="21"/>
  <c r="T115" i="21"/>
  <c r="CA132" i="21"/>
  <c r="CB132" i="21" s="1"/>
  <c r="FQ135" i="21"/>
  <c r="FR135" i="21" s="1"/>
  <c r="GL132" i="21"/>
  <c r="GM132" i="21" s="1"/>
  <c r="CY126" i="21"/>
  <c r="CZ126" i="21" s="1"/>
  <c r="AL131" i="21"/>
  <c r="AM131" i="21" s="1"/>
  <c r="CJ130" i="21"/>
  <c r="CK130" i="21" s="1"/>
  <c r="AX126" i="21"/>
  <c r="AY126" i="21" s="1"/>
  <c r="EQ128" i="21"/>
  <c r="ER128" i="21" s="1"/>
  <c r="BG122" i="21"/>
  <c r="BH122" i="21" s="1"/>
  <c r="CG130" i="21"/>
  <c r="CH130" i="21" s="1"/>
  <c r="GO126" i="21"/>
  <c r="GP126" i="21" s="1"/>
  <c r="CS126" i="21"/>
  <c r="CT126" i="21" s="1"/>
  <c r="FT133" i="21"/>
  <c r="FU133" i="21" s="1"/>
  <c r="DV133" i="21"/>
  <c r="DW133" i="21" s="1"/>
  <c r="GU127" i="21"/>
  <c r="GV127" i="21" s="1"/>
  <c r="FC123" i="21"/>
  <c r="FD123" i="21" s="1"/>
  <c r="Q137" i="21"/>
  <c r="R137" i="21" s="1"/>
  <c r="AF131" i="21"/>
  <c r="AG131" i="21" s="1"/>
  <c r="CD132" i="21"/>
  <c r="CE132" i="21" s="1"/>
  <c r="BO138" i="21"/>
  <c r="BP138" i="21" s="1"/>
  <c r="AC136" i="21"/>
  <c r="AD136" i="21" s="1"/>
  <c r="BA128" i="21"/>
  <c r="BB128" i="21" s="1"/>
  <c r="BR135" i="21"/>
  <c r="BS135" i="21" s="1"/>
  <c r="AU126" i="21"/>
  <c r="AV126" i="21" s="1"/>
  <c r="GX127" i="21"/>
  <c r="GY127" i="21" s="1"/>
  <c r="AO134" i="21"/>
  <c r="AP134" i="21" s="1"/>
  <c r="ET126" i="21"/>
  <c r="EU126" i="21" s="1"/>
  <c r="EZ128" i="21"/>
  <c r="FA128" i="21" s="1"/>
  <c r="Z133" i="21"/>
  <c r="AA133" i="21" s="1"/>
  <c r="GF131" i="21"/>
  <c r="GG131" i="21" s="1"/>
  <c r="DJ138" i="21"/>
  <c r="DK138" i="21" s="1"/>
  <c r="FH138" i="21"/>
  <c r="FI138" i="21" s="1"/>
  <c r="EH130" i="21"/>
  <c r="EI130" i="21" s="1"/>
  <c r="DB128" i="21"/>
  <c r="DC128" i="21" s="1"/>
  <c r="EE130" i="21"/>
  <c r="EF130" i="21" s="1"/>
  <c r="FK137" i="21"/>
  <c r="FL137" i="21" s="1"/>
  <c r="DE123" i="21"/>
  <c r="DF123" i="21" s="1"/>
  <c r="DP135" i="21"/>
  <c r="DQ135" i="21" s="1"/>
  <c r="HA125" i="21"/>
  <c r="HB125" i="21" s="1"/>
  <c r="GR125" i="21"/>
  <c r="GS125" i="21" s="1"/>
  <c r="FN135" i="21"/>
  <c r="FO135" i="21" s="1"/>
  <c r="DM138" i="21"/>
  <c r="DN138" i="21" s="1"/>
  <c r="EN132" i="21"/>
  <c r="EO132" i="21" s="1"/>
  <c r="BX133" i="21"/>
  <c r="BY133" i="21" s="1"/>
  <c r="DS134" i="21"/>
  <c r="DT134" i="21" s="1"/>
  <c r="N138" i="21"/>
  <c r="O138" i="21" s="1"/>
  <c r="DY133" i="21"/>
  <c r="DZ133" i="21" s="1"/>
  <c r="BL138" i="21"/>
  <c r="BM138" i="21" s="1"/>
  <c r="EK132" i="21"/>
  <c r="EL132" i="21" s="1"/>
  <c r="BD128" i="21"/>
  <c r="BE128" i="21" s="1"/>
  <c r="GC130" i="21"/>
  <c r="GD130" i="21" s="1"/>
  <c r="T135" i="21"/>
  <c r="U135" i="21" s="1"/>
  <c r="CM129" i="21"/>
  <c r="CN129" i="21" s="1"/>
  <c r="EB132" i="21"/>
  <c r="EC132" i="21" s="1"/>
  <c r="EW129" i="21"/>
  <c r="EX129" i="21" s="1"/>
  <c r="FZ132" i="21"/>
  <c r="GA132" i="21" s="1"/>
  <c r="BU135" i="21"/>
  <c r="BV135" i="21" s="1"/>
  <c r="AR133" i="21"/>
  <c r="AS133" i="21" s="1"/>
  <c r="CV125" i="21"/>
  <c r="CW125" i="21" s="1"/>
  <c r="FW133" i="21"/>
  <c r="FX133" i="21" s="1"/>
  <c r="AI130" i="21"/>
  <c r="AJ130" i="21" s="1"/>
  <c r="CP128" i="21"/>
  <c r="CQ128" i="21" s="1"/>
  <c r="GI132" i="21"/>
  <c r="GJ132" i="21" s="1"/>
  <c r="W134" i="21"/>
  <c r="X134" i="21" s="1"/>
  <c r="GL77" i="21"/>
  <c r="GM77" i="21" s="1"/>
  <c r="AI76" i="21"/>
  <c r="AJ76" i="21" s="1"/>
  <c r="CS73" i="21"/>
  <c r="CT73" i="21" s="1"/>
  <c r="DS80" i="21"/>
  <c r="DT80" i="21" s="1"/>
  <c r="AU73" i="21"/>
  <c r="AV73" i="21" s="1"/>
  <c r="FQ80" i="21"/>
  <c r="FR80" i="21" s="1"/>
  <c r="BU80" i="21"/>
  <c r="BV80" i="21" s="1"/>
  <c r="GF75" i="21"/>
  <c r="GG75" i="21" s="1"/>
  <c r="CM75" i="21"/>
  <c r="CN75" i="21" s="1"/>
  <c r="AL75" i="21"/>
  <c r="AM75" i="21" s="1"/>
  <c r="DE69" i="21"/>
  <c r="DF69" i="21" s="1"/>
  <c r="DM84" i="21"/>
  <c r="DN84" i="21" s="1"/>
  <c r="BG69" i="21"/>
  <c r="BH69" i="21" s="1"/>
  <c r="FH84" i="21"/>
  <c r="FI84" i="21" s="1"/>
  <c r="CY71" i="21"/>
  <c r="CZ71" i="21" s="1"/>
  <c r="EN77" i="21"/>
  <c r="EO77" i="21" s="1"/>
  <c r="EW71" i="21"/>
  <c r="EX71" i="21" s="1"/>
  <c r="CJ75" i="21"/>
  <c r="CK75" i="21" s="1"/>
  <c r="AO75" i="21"/>
  <c r="AP75" i="21" s="1"/>
  <c r="FK83" i="21"/>
  <c r="FL83" i="21" s="1"/>
  <c r="BR81" i="21"/>
  <c r="BS81" i="21" s="1"/>
  <c r="BL85" i="21"/>
  <c r="BM85" i="21" s="1"/>
  <c r="BD69" i="21"/>
  <c r="BE69" i="21" s="1"/>
  <c r="ET73" i="21"/>
  <c r="EU73" i="21" s="1"/>
  <c r="DB69" i="21"/>
  <c r="DC69" i="21" s="1"/>
  <c r="EE76" i="21"/>
  <c r="EF76" i="21" s="1"/>
  <c r="BA71" i="21"/>
  <c r="BB71" i="21" s="1"/>
  <c r="BO83" i="21"/>
  <c r="BP83" i="21" s="1"/>
  <c r="AC79" i="21"/>
  <c r="AD79" i="21" s="1"/>
  <c r="CV72" i="21"/>
  <c r="CW72" i="21" s="1"/>
  <c r="FZ77" i="21"/>
  <c r="GA77" i="21" s="1"/>
  <c r="DP81" i="21"/>
  <c r="DQ81" i="21" s="1"/>
  <c r="W81" i="21"/>
  <c r="X81" i="21" s="1"/>
  <c r="AR78" i="21"/>
  <c r="AS78" i="21" s="1"/>
  <c r="CP77" i="21"/>
  <c r="CQ77" i="21" s="1"/>
  <c r="CG76" i="21"/>
  <c r="CH76" i="21" s="1"/>
  <c r="GC77" i="21"/>
  <c r="GD77" i="21" s="1"/>
  <c r="DY79" i="21"/>
  <c r="DZ79" i="21" s="1"/>
  <c r="GI74" i="21"/>
  <c r="GJ74" i="21" s="1"/>
  <c r="DV80" i="21"/>
  <c r="DW80" i="21" s="1"/>
  <c r="EK75" i="21"/>
  <c r="EL75" i="21" s="1"/>
  <c r="Z81" i="21"/>
  <c r="AA81" i="21" s="1"/>
  <c r="GR72" i="21"/>
  <c r="GS72" i="21" s="1"/>
  <c r="HA69" i="21"/>
  <c r="HB69" i="21" s="1"/>
  <c r="CD78" i="21"/>
  <c r="CE78" i="21" s="1"/>
  <c r="T81" i="21"/>
  <c r="U81" i="21" s="1"/>
  <c r="EH75" i="21"/>
  <c r="EI75" i="21" s="1"/>
  <c r="AX72" i="21"/>
  <c r="AY72" i="21" s="1"/>
  <c r="Q83" i="21"/>
  <c r="R83" i="21" s="1"/>
  <c r="FN82" i="21"/>
  <c r="FO82" i="21" s="1"/>
  <c r="EB78" i="21"/>
  <c r="EC78" i="21" s="1"/>
  <c r="GO73" i="21"/>
  <c r="GP73" i="21" s="1"/>
  <c r="EQ73" i="21"/>
  <c r="ER73" i="21" s="1"/>
  <c r="GU71" i="21"/>
  <c r="GV71" i="21" s="1"/>
  <c r="DJ84" i="21"/>
  <c r="DK84" i="21" s="1"/>
  <c r="AF78" i="21"/>
  <c r="AG78" i="21" s="1"/>
  <c r="FW79" i="21"/>
  <c r="FX79" i="21" s="1"/>
  <c r="GX69" i="21"/>
  <c r="GY69" i="21" s="1"/>
  <c r="N84" i="21"/>
  <c r="O84" i="21" s="1"/>
  <c r="BX81" i="21"/>
  <c r="BY81" i="21" s="1"/>
  <c r="CA79" i="21"/>
  <c r="CB79" i="21" s="1"/>
  <c r="EZ69" i="21"/>
  <c r="FA69" i="21" s="1"/>
  <c r="FC69" i="21"/>
  <c r="FD69" i="21" s="1"/>
  <c r="FT80" i="21"/>
  <c r="FU80" i="21" s="1"/>
  <c r="FH10" i="21"/>
  <c r="FI10" i="21" s="1"/>
  <c r="FJ10" i="21" s="1"/>
  <c r="FH29" i="21"/>
  <c r="FI29" i="21" s="1"/>
  <c r="GF24" i="21"/>
  <c r="GG24" i="21" s="1"/>
  <c r="FW23" i="21"/>
  <c r="FX23" i="21" s="1"/>
  <c r="GO18" i="21"/>
  <c r="GP18" i="21" s="1"/>
  <c r="GL18" i="21"/>
  <c r="GM18" i="21" s="1"/>
  <c r="FT27" i="21"/>
  <c r="FU27" i="21" s="1"/>
  <c r="GX15" i="21"/>
  <c r="GY15" i="21" s="1"/>
  <c r="GU16" i="21"/>
  <c r="GV16" i="21" s="1"/>
  <c r="FQ26" i="21"/>
  <c r="FR26" i="21" s="1"/>
  <c r="FN27" i="21"/>
  <c r="FO27" i="21" s="1"/>
  <c r="FZ22" i="21"/>
  <c r="GA22" i="21" s="1"/>
  <c r="FK29" i="21"/>
  <c r="FL29" i="21" s="1"/>
  <c r="GI19" i="21"/>
  <c r="GJ19" i="21" s="1"/>
  <c r="HA16" i="21"/>
  <c r="HB16" i="21" s="1"/>
  <c r="GC24" i="21"/>
  <c r="GD24" i="21" s="1"/>
  <c r="GR16" i="21"/>
  <c r="GS16" i="21" s="1"/>
  <c r="FK8" i="21"/>
  <c r="FQ6" i="21"/>
  <c r="FT5" i="21"/>
  <c r="FN7" i="21"/>
  <c r="DJ10" i="21"/>
  <c r="DK10" i="21" s="1"/>
  <c r="DL10" i="21" s="1"/>
  <c r="DJ29" i="21"/>
  <c r="DK29" i="21" s="1"/>
  <c r="DY23" i="21"/>
  <c r="DZ23" i="21" s="1"/>
  <c r="EB27" i="21"/>
  <c r="EC27" i="21" s="1"/>
  <c r="DV25" i="21"/>
  <c r="DW25" i="21" s="1"/>
  <c r="DS26" i="21"/>
  <c r="DT26" i="21" s="1"/>
  <c r="EW22" i="21"/>
  <c r="EX22" i="21" s="1"/>
  <c r="EZ16" i="21"/>
  <c r="FA16" i="21" s="1"/>
  <c r="EK23" i="21"/>
  <c r="EL23" i="21" s="1"/>
  <c r="EN18" i="21"/>
  <c r="EO18" i="21" s="1"/>
  <c r="EE23" i="21"/>
  <c r="EF23" i="21" s="1"/>
  <c r="DM27" i="21"/>
  <c r="DN27" i="21" s="1"/>
  <c r="FC15" i="21"/>
  <c r="FD15" i="21" s="1"/>
  <c r="ET16" i="21"/>
  <c r="EU16" i="21" s="1"/>
  <c r="EQ18" i="21"/>
  <c r="ER18" i="21" s="1"/>
  <c r="DP28" i="21"/>
  <c r="DQ28" i="21" s="1"/>
  <c r="EH20" i="21"/>
  <c r="EI20" i="21" s="1"/>
  <c r="DE13" i="21"/>
  <c r="DF13" i="21" s="1"/>
  <c r="BX24" i="21"/>
  <c r="BY24" i="21" s="1"/>
  <c r="CV18" i="21"/>
  <c r="CW18" i="21" s="1"/>
  <c r="CG21" i="21"/>
  <c r="CH21" i="21" s="1"/>
  <c r="CA28" i="21"/>
  <c r="CB28" i="21" s="1"/>
  <c r="BU25" i="21"/>
  <c r="BV25" i="21" s="1"/>
  <c r="CY16" i="21"/>
  <c r="CZ16" i="21" s="1"/>
  <c r="CM20" i="21"/>
  <c r="CN20" i="21" s="1"/>
  <c r="DB14" i="21"/>
  <c r="DC14" i="21" s="1"/>
  <c r="BL29" i="21"/>
  <c r="BM29" i="21" s="1"/>
  <c r="CJ21" i="21"/>
  <c r="CK21" i="21" s="1"/>
  <c r="BR28" i="21"/>
  <c r="BS28" i="21" s="1"/>
  <c r="CD26" i="21"/>
  <c r="CE26" i="21" s="1"/>
  <c r="BO27" i="21"/>
  <c r="BP27" i="21" s="1"/>
  <c r="CS19" i="21"/>
  <c r="CT19" i="21" s="1"/>
  <c r="CP19" i="21"/>
  <c r="CQ19" i="21" s="1"/>
  <c r="N11" i="21"/>
  <c r="O11" i="21" s="1"/>
  <c r="P11" i="21" s="1"/>
  <c r="AC5" i="21"/>
  <c r="W7" i="21"/>
  <c r="T8" i="21"/>
  <c r="Z6" i="21"/>
  <c r="Q9" i="21"/>
  <c r="BG14" i="21"/>
  <c r="BH14" i="21" s="1"/>
  <c r="DG118" i="21"/>
  <c r="GT64" i="21"/>
  <c r="H11" i="21"/>
  <c r="CX173" i="21"/>
  <c r="FE173" i="21"/>
  <c r="FE11" i="21"/>
  <c r="BQ170" i="21"/>
  <c r="GT173" i="21"/>
  <c r="AZ173" i="21"/>
  <c r="BF11" i="21"/>
  <c r="BF64" i="21"/>
  <c r="BC118" i="21"/>
  <c r="EY118" i="21"/>
  <c r="ES173" i="21"/>
  <c r="DA64" i="21"/>
  <c r="AW64" i="21"/>
  <c r="EY64" i="21"/>
  <c r="DD11" i="21"/>
  <c r="BC64" i="21"/>
  <c r="EY11" i="21"/>
  <c r="DD118" i="21"/>
  <c r="AB59" i="21"/>
  <c r="GZ118" i="21"/>
  <c r="DG64" i="21"/>
  <c r="EY173" i="21"/>
  <c r="DD64" i="21"/>
  <c r="ES11" i="21"/>
  <c r="FB64" i="21"/>
  <c r="CR11" i="21"/>
  <c r="DA11" i="21"/>
  <c r="DD173" i="21"/>
  <c r="FP6" i="21"/>
  <c r="BC173" i="21"/>
  <c r="GW11" i="21"/>
  <c r="BI11" i="21"/>
  <c r="AT11" i="21"/>
  <c r="HC173" i="21"/>
  <c r="EV173" i="21"/>
  <c r="DG173" i="21"/>
  <c r="FB173" i="21"/>
  <c r="HC64" i="21"/>
  <c r="GQ118" i="21"/>
  <c r="EV118" i="21"/>
  <c r="CX64" i="21"/>
  <c r="GW173" i="21"/>
  <c r="CU173" i="21"/>
  <c r="EV64" i="21"/>
  <c r="CU118" i="21"/>
  <c r="GZ11" i="21"/>
  <c r="CU11" i="21"/>
  <c r="DA173" i="21"/>
  <c r="AZ64" i="21"/>
  <c r="BI118" i="21"/>
  <c r="GQ11" i="21"/>
  <c r="FB118" i="21"/>
  <c r="GW64" i="21"/>
  <c r="AW173" i="21"/>
  <c r="GT118" i="21"/>
  <c r="FM61" i="21"/>
  <c r="AW11" i="21"/>
  <c r="AW118" i="21"/>
  <c r="GZ173" i="21"/>
  <c r="GN11" i="21"/>
  <c r="Y60" i="21"/>
  <c r="ES118" i="21"/>
  <c r="FE64" i="21"/>
  <c r="BF118" i="21"/>
  <c r="GQ173" i="21"/>
  <c r="BT7" i="21"/>
  <c r="EP11" i="21"/>
  <c r="FE118" i="21"/>
  <c r="CU64" i="21"/>
  <c r="GZ64" i="21"/>
  <c r="HC11" i="21"/>
  <c r="EV11" i="21"/>
  <c r="FB11" i="21"/>
  <c r="FM7" i="21"/>
  <c r="BF173" i="21"/>
  <c r="BN10" i="21"/>
  <c r="GQ64" i="21"/>
  <c r="BT169" i="21"/>
  <c r="DU113" i="21"/>
  <c r="BI173" i="21"/>
  <c r="AZ118" i="21"/>
  <c r="CX118" i="21"/>
  <c r="GT11" i="21"/>
  <c r="FS168" i="21"/>
  <c r="DU168" i="21"/>
  <c r="ES64" i="21"/>
  <c r="GW118" i="21"/>
  <c r="Y59" i="21"/>
  <c r="BI64" i="21"/>
  <c r="DA118" i="21"/>
  <c r="HC118" i="21"/>
  <c r="V60" i="21"/>
  <c r="BW113" i="21"/>
  <c r="GW12" i="21" l="1"/>
  <c r="AT12" i="21"/>
  <c r="FE12" i="21"/>
  <c r="GT12" i="21"/>
  <c r="AQ12" i="21"/>
  <c r="DD12" i="21"/>
  <c r="DA12" i="21"/>
  <c r="H13" i="21"/>
  <c r="L13" i="21" s="1"/>
  <c r="L121" i="21" s="1"/>
  <c r="FB12" i="21"/>
  <c r="BI12" i="21"/>
  <c r="HC12" i="21"/>
  <c r="GN12" i="21"/>
  <c r="AZ12" i="21"/>
  <c r="EY12" i="21"/>
  <c r="EV12" i="21"/>
  <c r="GZ12" i="21"/>
  <c r="CR12" i="21"/>
  <c r="EM12" i="21"/>
  <c r="GQ12" i="21"/>
  <c r="ES12" i="21"/>
  <c r="CU12" i="21"/>
  <c r="GK12" i="21"/>
  <c r="CO12" i="21"/>
  <c r="EP12" i="21"/>
  <c r="AW12" i="21"/>
  <c r="BF12" i="21"/>
  <c r="DG12" i="21"/>
  <c r="CX12" i="21"/>
  <c r="H12" i="21"/>
  <c r="L12" i="21" s="1"/>
  <c r="L120" i="21" s="1"/>
  <c r="BC12" i="21"/>
  <c r="L11" i="21"/>
  <c r="L119" i="21" s="1"/>
  <c r="BL11" i="21"/>
  <c r="BM11" i="21" s="1"/>
  <c r="BN11" i="21" s="1"/>
  <c r="Z60" i="21"/>
  <c r="AA60" i="21" s="1"/>
  <c r="AB60" i="21" s="1"/>
  <c r="L64" i="21"/>
  <c r="L118" i="21"/>
  <c r="M176" i="25"/>
  <c r="M12" i="25"/>
  <c r="M177" i="25" s="1"/>
  <c r="O118" i="21"/>
  <c r="P118" i="21" s="1"/>
  <c r="AC113" i="21"/>
  <c r="AD113" i="21" s="1"/>
  <c r="AE113" i="21" s="1"/>
  <c r="Z114" i="21"/>
  <c r="AA114" i="21" s="1"/>
  <c r="AB114" i="21" s="1"/>
  <c r="K120" i="21"/>
  <c r="M121" i="25"/>
  <c r="AC59" i="21"/>
  <c r="AD59" i="21" s="1"/>
  <c r="AE59" i="21" s="1"/>
  <c r="Q172" i="21"/>
  <c r="R172" i="21" s="1"/>
  <c r="S172" i="21" s="1"/>
  <c r="Q63" i="21"/>
  <c r="R63" i="21" s="1"/>
  <c r="S63" i="21" s="1"/>
  <c r="DM116" i="21"/>
  <c r="DN116" i="21" s="1"/>
  <c r="DO116" i="21" s="1"/>
  <c r="DV113" i="21"/>
  <c r="DW113" i="21" s="1"/>
  <c r="DX113" i="21" s="1"/>
  <c r="DP115" i="21"/>
  <c r="DQ115" i="21" s="1"/>
  <c r="DR115" i="21" s="1"/>
  <c r="DS114" i="21"/>
  <c r="DT114" i="21" s="1"/>
  <c r="DU114" i="21" s="1"/>
  <c r="W61" i="21"/>
  <c r="X61" i="21" s="1"/>
  <c r="T62" i="21"/>
  <c r="U62" i="21" s="1"/>
  <c r="V62" i="21" s="1"/>
  <c r="Z169" i="21"/>
  <c r="AA169" i="21" s="1"/>
  <c r="AB169" i="21" s="1"/>
  <c r="CA5" i="21"/>
  <c r="CB5" i="21" s="1"/>
  <c r="CC5" i="21" s="1"/>
  <c r="BO9" i="21"/>
  <c r="BP9" i="21" s="1"/>
  <c r="BQ9" i="21" s="1"/>
  <c r="BR8" i="21"/>
  <c r="BS8" i="21" s="1"/>
  <c r="BT8" i="21" s="1"/>
  <c r="AC168" i="21"/>
  <c r="AD168" i="21" s="1"/>
  <c r="AE168" i="21" s="1"/>
  <c r="W170" i="21"/>
  <c r="X170" i="21" s="1"/>
  <c r="Y170" i="21" s="1"/>
  <c r="O173" i="21"/>
  <c r="BU7" i="21"/>
  <c r="BV7" i="21" s="1"/>
  <c r="BW7" i="21" s="1"/>
  <c r="N65" i="21"/>
  <c r="O65" i="21" s="1"/>
  <c r="P65" i="21" s="1"/>
  <c r="BX6" i="21"/>
  <c r="BY6" i="21" s="1"/>
  <c r="BZ6" i="21" s="1"/>
  <c r="BX59" i="21"/>
  <c r="BY59" i="21" s="1"/>
  <c r="BZ59" i="21" s="1"/>
  <c r="BU60" i="21"/>
  <c r="BV60" i="21" s="1"/>
  <c r="BW60" i="21" s="1"/>
  <c r="BO62" i="21"/>
  <c r="BP62" i="21" s="1"/>
  <c r="BQ62" i="21" s="1"/>
  <c r="BR61" i="21"/>
  <c r="BS61" i="21" s="1"/>
  <c r="BT61" i="21" s="1"/>
  <c r="K14" i="21"/>
  <c r="K122" i="21" s="1"/>
  <c r="DJ64" i="21"/>
  <c r="DK64" i="21" s="1"/>
  <c r="DL64" i="21" s="1"/>
  <c r="FK116" i="21"/>
  <c r="FL116" i="21" s="1"/>
  <c r="FM116" i="21" s="1"/>
  <c r="FT113" i="21"/>
  <c r="FU113" i="21" s="1"/>
  <c r="FV113" i="21" s="1"/>
  <c r="FN115" i="21"/>
  <c r="FO115" i="21" s="1"/>
  <c r="FP115" i="21" s="1"/>
  <c r="FQ114" i="21"/>
  <c r="FR114" i="21" s="1"/>
  <c r="FS114" i="21" s="1"/>
  <c r="BR170" i="21"/>
  <c r="BS170" i="21" s="1"/>
  <c r="BT170" i="21" s="1"/>
  <c r="BX168" i="21"/>
  <c r="BY168" i="21" s="1"/>
  <c r="BZ168" i="21" s="1"/>
  <c r="DS169" i="21"/>
  <c r="DT169" i="21" s="1"/>
  <c r="DU169" i="21" s="1"/>
  <c r="BO171" i="21"/>
  <c r="BP171" i="21" s="1"/>
  <c r="BQ171" i="21" s="1"/>
  <c r="BU169" i="21"/>
  <c r="BV169" i="21" s="1"/>
  <c r="BW169" i="21" s="1"/>
  <c r="DM171" i="21"/>
  <c r="DN171" i="21" s="1"/>
  <c r="DO171" i="21" s="1"/>
  <c r="DP170" i="21"/>
  <c r="DQ170" i="21" s="1"/>
  <c r="DV168" i="21"/>
  <c r="DW168" i="21" s="1"/>
  <c r="DX168" i="21" s="1"/>
  <c r="BX113" i="21"/>
  <c r="BY113" i="21" s="1"/>
  <c r="BZ113" i="21" s="1"/>
  <c r="FT168" i="21"/>
  <c r="FU168" i="21" s="1"/>
  <c r="FV168" i="21" s="1"/>
  <c r="BU114" i="21"/>
  <c r="BV114" i="21" s="1"/>
  <c r="BW114" i="21" s="1"/>
  <c r="FK171" i="21"/>
  <c r="FL171" i="21" s="1"/>
  <c r="FM171" i="21" s="1"/>
  <c r="BR115" i="21"/>
  <c r="BS115" i="21" s="1"/>
  <c r="BT115" i="21" s="1"/>
  <c r="FN170" i="21"/>
  <c r="FO170" i="21" s="1"/>
  <c r="FQ169" i="21"/>
  <c r="FR169" i="21" s="1"/>
  <c r="FS169" i="21" s="1"/>
  <c r="BO116" i="21"/>
  <c r="BP116" i="21" s="1"/>
  <c r="BQ116" i="21" s="1"/>
  <c r="FH64" i="21"/>
  <c r="FI64" i="21" s="1"/>
  <c r="FJ64" i="21" s="1"/>
  <c r="BL64" i="21"/>
  <c r="BM64" i="21" s="1"/>
  <c r="BN64" i="21" s="1"/>
  <c r="DM62" i="21"/>
  <c r="DN62" i="21" s="1"/>
  <c r="DO62" i="21" s="1"/>
  <c r="FN61" i="21"/>
  <c r="FO61" i="21" s="1"/>
  <c r="FP61" i="21" s="1"/>
  <c r="FT59" i="21"/>
  <c r="FU59" i="21" s="1"/>
  <c r="FV59" i="21" s="1"/>
  <c r="FK62" i="21"/>
  <c r="FL62" i="21" s="1"/>
  <c r="FM62" i="21" s="1"/>
  <c r="FQ60" i="21"/>
  <c r="FR60" i="21" s="1"/>
  <c r="FS60" i="21" s="1"/>
  <c r="DS60" i="21"/>
  <c r="DT60" i="21" s="1"/>
  <c r="DU60" i="21" s="1"/>
  <c r="DV59" i="21"/>
  <c r="DW59" i="21" s="1"/>
  <c r="DX59" i="21" s="1"/>
  <c r="DP61" i="21"/>
  <c r="DQ61" i="21" s="1"/>
  <c r="BL173" i="21"/>
  <c r="BM173" i="21" s="1"/>
  <c r="BN173" i="21" s="1"/>
  <c r="DJ118" i="21"/>
  <c r="DK118" i="21" s="1"/>
  <c r="DL118" i="21" s="1"/>
  <c r="DJ173" i="21"/>
  <c r="DK173" i="21" s="1"/>
  <c r="DL173" i="21" s="1"/>
  <c r="FH173" i="21"/>
  <c r="FI173" i="21" s="1"/>
  <c r="FJ173" i="21" s="1"/>
  <c r="FH118" i="21"/>
  <c r="FI118" i="21" s="1"/>
  <c r="FJ118" i="21" s="1"/>
  <c r="BL118" i="21"/>
  <c r="BM118" i="21" s="1"/>
  <c r="BN118" i="21" s="1"/>
  <c r="N176" i="25"/>
  <c r="N121" i="25"/>
  <c r="N66" i="25"/>
  <c r="FO7" i="21"/>
  <c r="FP7" i="21" s="1"/>
  <c r="FR6" i="21"/>
  <c r="FS6" i="21" s="1"/>
  <c r="FL8" i="21"/>
  <c r="FM8" i="21" s="1"/>
  <c r="FU5" i="21"/>
  <c r="FV5" i="21" s="1"/>
  <c r="R171" i="21"/>
  <c r="S171" i="21" s="1"/>
  <c r="U170" i="21"/>
  <c r="V170" i="21" s="1"/>
  <c r="U171" i="21"/>
  <c r="V171" i="21" s="1"/>
  <c r="X169" i="21"/>
  <c r="Y169" i="21" s="1"/>
  <c r="AA168" i="21"/>
  <c r="AB168" i="21" s="1"/>
  <c r="U115" i="21"/>
  <c r="V115" i="21" s="1"/>
  <c r="R116" i="21"/>
  <c r="S116" i="21" s="1"/>
  <c r="R9" i="21"/>
  <c r="S9" i="21" s="1"/>
  <c r="AA6" i="21"/>
  <c r="AB6" i="21" s="1"/>
  <c r="X7" i="21"/>
  <c r="Y7" i="21" s="1"/>
  <c r="AD5" i="21"/>
  <c r="AE5" i="21" s="1"/>
  <c r="U8" i="21"/>
  <c r="V8" i="21" s="1"/>
  <c r="K175" i="21"/>
  <c r="N174" i="21"/>
  <c r="T172" i="21" s="1"/>
  <c r="DY190" i="21"/>
  <c r="DZ190" i="21" s="1"/>
  <c r="FZ188" i="21"/>
  <c r="GA188" i="21" s="1"/>
  <c r="EZ180" i="21"/>
  <c r="FA180" i="21" s="1"/>
  <c r="DP192" i="21"/>
  <c r="DQ192" i="21" s="1"/>
  <c r="FN192" i="21"/>
  <c r="FO192" i="21" s="1"/>
  <c r="Q193" i="21"/>
  <c r="R193" i="21" s="1"/>
  <c r="EK184" i="21"/>
  <c r="EL184" i="21" s="1"/>
  <c r="BU191" i="21"/>
  <c r="BV191" i="21" s="1"/>
  <c r="Z189" i="21"/>
  <c r="AA189" i="21" s="1"/>
  <c r="W190" i="21"/>
  <c r="X190" i="21" s="1"/>
  <c r="GI184" i="21"/>
  <c r="GJ184" i="21" s="1"/>
  <c r="AX182" i="21"/>
  <c r="AY182" i="21" s="1"/>
  <c r="AR183" i="21"/>
  <c r="AS183" i="21" s="1"/>
  <c r="GC187" i="21"/>
  <c r="GD187" i="21" s="1"/>
  <c r="BA181" i="21"/>
  <c r="BB181" i="21" s="1"/>
  <c r="T192" i="21"/>
  <c r="U192" i="21" s="1"/>
  <c r="GF186" i="21"/>
  <c r="GG186" i="21" s="1"/>
  <c r="GO182" i="21"/>
  <c r="GP182" i="21" s="1"/>
  <c r="FK193" i="21"/>
  <c r="FL193" i="21" s="1"/>
  <c r="FH201" i="21"/>
  <c r="FI201" i="21" s="1"/>
  <c r="CP183" i="21"/>
  <c r="CQ183" i="21" s="1"/>
  <c r="N202" i="21"/>
  <c r="O202" i="21" s="1"/>
  <c r="DS190" i="21"/>
  <c r="DT190" i="21" s="1"/>
  <c r="EQ182" i="21"/>
  <c r="ER182" i="21" s="1"/>
  <c r="EH186" i="21"/>
  <c r="EI186" i="21" s="1"/>
  <c r="FC178" i="21"/>
  <c r="FD178" i="21" s="1"/>
  <c r="DM194" i="21"/>
  <c r="DN194" i="21" s="1"/>
  <c r="GR182" i="21"/>
  <c r="GS182" i="21" s="1"/>
  <c r="CM184" i="21"/>
  <c r="CN184" i="21" s="1"/>
  <c r="HA178" i="21"/>
  <c r="HB178" i="21" s="1"/>
  <c r="CS183" i="21"/>
  <c r="CT183" i="21" s="1"/>
  <c r="AL186" i="21"/>
  <c r="AM186" i="21" s="1"/>
  <c r="GX180" i="21"/>
  <c r="GY180" i="21" s="1"/>
  <c r="AO184" i="21"/>
  <c r="AP184" i="21" s="1"/>
  <c r="BL202" i="21"/>
  <c r="BM202" i="21" s="1"/>
  <c r="BD180" i="21"/>
  <c r="BE180" i="21" s="1"/>
  <c r="EW181" i="21"/>
  <c r="EX181" i="21" s="1"/>
  <c r="AI187" i="21"/>
  <c r="AJ187" i="21" s="1"/>
  <c r="DV189" i="21"/>
  <c r="DW189" i="21" s="1"/>
  <c r="AU183" i="21"/>
  <c r="AV183" i="21" s="1"/>
  <c r="EN183" i="21"/>
  <c r="EO183" i="21" s="1"/>
  <c r="DB179" i="21"/>
  <c r="DC179" i="21" s="1"/>
  <c r="BX190" i="21"/>
  <c r="BY190" i="21" s="1"/>
  <c r="FW190" i="21"/>
  <c r="FX190" i="21" s="1"/>
  <c r="DE178" i="21"/>
  <c r="DF178" i="21" s="1"/>
  <c r="CV182" i="21"/>
  <c r="CW182" i="21" s="1"/>
  <c r="BO193" i="21"/>
  <c r="BP193" i="21" s="1"/>
  <c r="CD189" i="21"/>
  <c r="CE189" i="21" s="1"/>
  <c r="DJ201" i="21"/>
  <c r="DK201" i="21" s="1"/>
  <c r="BR192" i="21"/>
  <c r="BS192" i="21" s="1"/>
  <c r="CY181" i="21"/>
  <c r="CZ181" i="21" s="1"/>
  <c r="GL183" i="21"/>
  <c r="GM183" i="21" s="1"/>
  <c r="EE187" i="21"/>
  <c r="EF187" i="21" s="1"/>
  <c r="CG187" i="21"/>
  <c r="CH187" i="21" s="1"/>
  <c r="FT189" i="21"/>
  <c r="FU189" i="21" s="1"/>
  <c r="BG178" i="21"/>
  <c r="BH178" i="21" s="1"/>
  <c r="AC190" i="21"/>
  <c r="AD190" i="21" s="1"/>
  <c r="CJ186" i="21"/>
  <c r="CK186" i="21" s="1"/>
  <c r="GU181" i="21"/>
  <c r="GV181" i="21" s="1"/>
  <c r="AF189" i="21"/>
  <c r="AG189" i="21" s="1"/>
  <c r="EB189" i="21"/>
  <c r="EC189" i="21" s="1"/>
  <c r="CA190" i="21"/>
  <c r="CB190" i="21" s="1"/>
  <c r="FQ191" i="21"/>
  <c r="FR191" i="21" s="1"/>
  <c r="ET183" i="21"/>
  <c r="EU183" i="21" s="1"/>
  <c r="Q117" i="21"/>
  <c r="T116" i="21"/>
  <c r="W115" i="21"/>
  <c r="K66" i="21"/>
  <c r="N119" i="21"/>
  <c r="EE131" i="21"/>
  <c r="EF131" i="21" s="1"/>
  <c r="DJ139" i="21"/>
  <c r="DK139" i="21" s="1"/>
  <c r="BR136" i="21"/>
  <c r="BS136" i="21" s="1"/>
  <c r="CD133" i="21"/>
  <c r="CE133" i="21" s="1"/>
  <c r="GL133" i="21"/>
  <c r="GM133" i="21" s="1"/>
  <c r="EW130" i="21"/>
  <c r="EX130" i="21" s="1"/>
  <c r="BD129" i="21"/>
  <c r="BE129" i="21" s="1"/>
  <c r="DB129" i="21"/>
  <c r="DC129" i="21" s="1"/>
  <c r="GF132" i="21"/>
  <c r="GG132" i="21" s="1"/>
  <c r="DV134" i="21"/>
  <c r="DW134" i="21" s="1"/>
  <c r="CJ131" i="21"/>
  <c r="CK131" i="21" s="1"/>
  <c r="FQ136" i="21"/>
  <c r="FR136" i="21" s="1"/>
  <c r="EN133" i="21"/>
  <c r="EO133" i="21" s="1"/>
  <c r="CP129" i="21"/>
  <c r="CQ129" i="21" s="1"/>
  <c r="N139" i="21"/>
  <c r="O139" i="21" s="1"/>
  <c r="DM139" i="21"/>
  <c r="DN139" i="21" s="1"/>
  <c r="DP136" i="21"/>
  <c r="DQ136" i="21" s="1"/>
  <c r="AO135" i="21"/>
  <c r="AP135" i="21" s="1"/>
  <c r="BA129" i="21"/>
  <c r="BB129" i="21" s="1"/>
  <c r="AF132" i="21"/>
  <c r="AG132" i="21" s="1"/>
  <c r="CG131" i="21"/>
  <c r="CH131" i="21" s="1"/>
  <c r="W135" i="21"/>
  <c r="X135" i="21" s="1"/>
  <c r="FZ133" i="21"/>
  <c r="GA133" i="21" s="1"/>
  <c r="DY134" i="21"/>
  <c r="DZ134" i="21" s="1"/>
  <c r="AR134" i="21"/>
  <c r="AS134" i="21" s="1"/>
  <c r="EB133" i="21"/>
  <c r="EC133" i="21" s="1"/>
  <c r="EK133" i="21"/>
  <c r="EL133" i="21" s="1"/>
  <c r="DE124" i="21"/>
  <c r="DF124" i="21" s="1"/>
  <c r="EH131" i="21"/>
  <c r="EI131" i="21" s="1"/>
  <c r="Z134" i="21"/>
  <c r="AA134" i="21" s="1"/>
  <c r="GX128" i="21"/>
  <c r="GY128" i="21" s="1"/>
  <c r="BG123" i="21"/>
  <c r="BH123" i="21" s="1"/>
  <c r="AL132" i="21"/>
  <c r="AM132" i="21" s="1"/>
  <c r="CA133" i="21"/>
  <c r="CB133" i="21" s="1"/>
  <c r="FW134" i="21"/>
  <c r="FX134" i="21" s="1"/>
  <c r="GI133" i="21"/>
  <c r="GJ133" i="21" s="1"/>
  <c r="CV126" i="21"/>
  <c r="CW126" i="21" s="1"/>
  <c r="GU128" i="21"/>
  <c r="GV128" i="21" s="1"/>
  <c r="AI131" i="21"/>
  <c r="AJ131" i="21" s="1"/>
  <c r="BU136" i="21"/>
  <c r="BV136" i="21" s="1"/>
  <c r="DS135" i="21"/>
  <c r="DT135" i="21" s="1"/>
  <c r="FN136" i="21"/>
  <c r="FO136" i="21" s="1"/>
  <c r="AC137" i="21"/>
  <c r="AD137" i="21" s="1"/>
  <c r="Q138" i="21"/>
  <c r="R138" i="21" s="1"/>
  <c r="FT134" i="21"/>
  <c r="FU134" i="21" s="1"/>
  <c r="CS127" i="21"/>
  <c r="CT127" i="21" s="1"/>
  <c r="EQ129" i="21"/>
  <c r="ER129" i="21" s="1"/>
  <c r="CM130" i="21"/>
  <c r="CN130" i="21" s="1"/>
  <c r="BX134" i="21"/>
  <c r="BY134" i="21" s="1"/>
  <c r="GR126" i="21"/>
  <c r="GS126" i="21" s="1"/>
  <c r="EZ129" i="21"/>
  <c r="FA129" i="21" s="1"/>
  <c r="AU127" i="21"/>
  <c r="AV127" i="21" s="1"/>
  <c r="FC124" i="21"/>
  <c r="FD124" i="21" s="1"/>
  <c r="BL139" i="21"/>
  <c r="BM139" i="21" s="1"/>
  <c r="FK138" i="21"/>
  <c r="FL138" i="21" s="1"/>
  <c r="FH139" i="21"/>
  <c r="FI139" i="21" s="1"/>
  <c r="BO139" i="21"/>
  <c r="BP139" i="21" s="1"/>
  <c r="CY127" i="21"/>
  <c r="CZ127" i="21" s="1"/>
  <c r="T136" i="21"/>
  <c r="U136" i="21" s="1"/>
  <c r="GC131" i="21"/>
  <c r="GD131" i="21" s="1"/>
  <c r="HA126" i="21"/>
  <c r="HB126" i="21" s="1"/>
  <c r="ET127" i="21"/>
  <c r="EU127" i="21" s="1"/>
  <c r="GO127" i="21"/>
  <c r="GP127" i="21" s="1"/>
  <c r="AX127" i="21"/>
  <c r="AY127" i="21" s="1"/>
  <c r="DV81" i="21"/>
  <c r="DW81" i="21" s="1"/>
  <c r="GF76" i="21"/>
  <c r="GG76" i="21" s="1"/>
  <c r="CP78" i="21"/>
  <c r="CQ78" i="21" s="1"/>
  <c r="CS74" i="21"/>
  <c r="CT74" i="21" s="1"/>
  <c r="FC70" i="21"/>
  <c r="FD70" i="21" s="1"/>
  <c r="N85" i="21"/>
  <c r="O85" i="21" s="1"/>
  <c r="DJ85" i="21"/>
  <c r="DK85" i="21" s="1"/>
  <c r="EH76" i="21"/>
  <c r="EI76" i="21" s="1"/>
  <c r="GR73" i="21"/>
  <c r="GS73" i="21" s="1"/>
  <c r="GI75" i="21"/>
  <c r="GJ75" i="21" s="1"/>
  <c r="BA72" i="21"/>
  <c r="BB72" i="21" s="1"/>
  <c r="BD70" i="21"/>
  <c r="BE70" i="21" s="1"/>
  <c r="AO76" i="21"/>
  <c r="AP76" i="21" s="1"/>
  <c r="CY72" i="21"/>
  <c r="CZ72" i="21" s="1"/>
  <c r="EB79" i="21"/>
  <c r="EC79" i="21" s="1"/>
  <c r="FZ78" i="21"/>
  <c r="GA78" i="21" s="1"/>
  <c r="GU72" i="21"/>
  <c r="GV72" i="21" s="1"/>
  <c r="AR79" i="21"/>
  <c r="AS79" i="21" s="1"/>
  <c r="EE77" i="21"/>
  <c r="EF77" i="21" s="1"/>
  <c r="CJ76" i="21"/>
  <c r="CK76" i="21" s="1"/>
  <c r="AI77" i="21"/>
  <c r="AJ77" i="21" s="1"/>
  <c r="FN83" i="21"/>
  <c r="FO83" i="21" s="1"/>
  <c r="CV73" i="21"/>
  <c r="CW73" i="21" s="1"/>
  <c r="EZ70" i="21"/>
  <c r="FA70" i="21" s="1"/>
  <c r="CM76" i="21"/>
  <c r="CN76" i="21" s="1"/>
  <c r="GL78" i="21"/>
  <c r="GM78" i="21" s="1"/>
  <c r="FT81" i="21"/>
  <c r="FU81" i="21" s="1"/>
  <c r="GX70" i="21"/>
  <c r="GY70" i="21" s="1"/>
  <c r="Z82" i="21"/>
  <c r="AA82" i="21" s="1"/>
  <c r="BL86" i="21"/>
  <c r="BM86" i="21" s="1"/>
  <c r="FH85" i="21"/>
  <c r="FI85" i="21" s="1"/>
  <c r="FQ81" i="21"/>
  <c r="FR81" i="21" s="1"/>
  <c r="EQ74" i="21"/>
  <c r="ER74" i="21" s="1"/>
  <c r="Q84" i="21"/>
  <c r="R84" i="21" s="1"/>
  <c r="CD79" i="21"/>
  <c r="CE79" i="21" s="1"/>
  <c r="BG70" i="21"/>
  <c r="BH70" i="21" s="1"/>
  <c r="AU74" i="21"/>
  <c r="AV74" i="21" s="1"/>
  <c r="CA80" i="21"/>
  <c r="CB80" i="21" s="1"/>
  <c r="FW80" i="21"/>
  <c r="FX80" i="21" s="1"/>
  <c r="EK76" i="21"/>
  <c r="EL76" i="21" s="1"/>
  <c r="W82" i="21"/>
  <c r="X82" i="21" s="1"/>
  <c r="AC80" i="21"/>
  <c r="AD80" i="21" s="1"/>
  <c r="DB70" i="21"/>
  <c r="DC70" i="21" s="1"/>
  <c r="BR82" i="21"/>
  <c r="BS82" i="21" s="1"/>
  <c r="EW72" i="21"/>
  <c r="EX72" i="21" s="1"/>
  <c r="T82" i="21"/>
  <c r="U82" i="21" s="1"/>
  <c r="DY80" i="21"/>
  <c r="DZ80" i="21" s="1"/>
  <c r="AL76" i="21"/>
  <c r="AM76" i="21" s="1"/>
  <c r="GC78" i="21"/>
  <c r="GD78" i="21" s="1"/>
  <c r="AF79" i="21"/>
  <c r="AG79" i="21" s="1"/>
  <c r="GO74" i="21"/>
  <c r="GP74" i="21" s="1"/>
  <c r="AX73" i="21"/>
  <c r="AY73" i="21" s="1"/>
  <c r="HA70" i="21"/>
  <c r="HB70" i="21" s="1"/>
  <c r="CG77" i="21"/>
  <c r="CH77" i="21" s="1"/>
  <c r="BO84" i="21"/>
  <c r="BP84" i="21" s="1"/>
  <c r="ET74" i="21"/>
  <c r="EU74" i="21" s="1"/>
  <c r="FK84" i="21"/>
  <c r="FL84" i="21" s="1"/>
  <c r="EN78" i="21"/>
  <c r="EO78" i="21" s="1"/>
  <c r="DM85" i="21"/>
  <c r="DN85" i="21" s="1"/>
  <c r="BX82" i="21"/>
  <c r="BY82" i="21" s="1"/>
  <c r="DP82" i="21"/>
  <c r="DQ82" i="21" s="1"/>
  <c r="DS81" i="21"/>
  <c r="DT81" i="21" s="1"/>
  <c r="DE70" i="21"/>
  <c r="DF70" i="21" s="1"/>
  <c r="BU81" i="21"/>
  <c r="BV81" i="21" s="1"/>
  <c r="FH11" i="21"/>
  <c r="FI11" i="21" s="1"/>
  <c r="FJ11" i="21" s="1"/>
  <c r="FZ23" i="21"/>
  <c r="GA23" i="21" s="1"/>
  <c r="GU17" i="21"/>
  <c r="GV17" i="21" s="1"/>
  <c r="FQ27" i="21"/>
  <c r="FR27" i="21" s="1"/>
  <c r="FT28" i="21"/>
  <c r="FU28" i="21" s="1"/>
  <c r="GR17" i="21"/>
  <c r="GS17" i="21" s="1"/>
  <c r="GO19" i="21"/>
  <c r="GP19" i="21" s="1"/>
  <c r="GC25" i="21"/>
  <c r="GD25" i="21" s="1"/>
  <c r="GI20" i="21"/>
  <c r="GJ20" i="21" s="1"/>
  <c r="FN28" i="21"/>
  <c r="FO28" i="21" s="1"/>
  <c r="GX16" i="21"/>
  <c r="GY16" i="21" s="1"/>
  <c r="FW24" i="21"/>
  <c r="FX24" i="21" s="1"/>
  <c r="HA17" i="21"/>
  <c r="HB17" i="21" s="1"/>
  <c r="GF25" i="21"/>
  <c r="GG25" i="21" s="1"/>
  <c r="FK30" i="21"/>
  <c r="FL30" i="21" s="1"/>
  <c r="GL19" i="21"/>
  <c r="GM19" i="21" s="1"/>
  <c r="FH30" i="21"/>
  <c r="FI30" i="21" s="1"/>
  <c r="FK9" i="21"/>
  <c r="FQ7" i="21"/>
  <c r="FT6" i="21"/>
  <c r="FW5" i="21"/>
  <c r="FN8" i="21"/>
  <c r="DJ11" i="21"/>
  <c r="DK11" i="21" s="1"/>
  <c r="DL11" i="21" s="1"/>
  <c r="EK24" i="21"/>
  <c r="EL24" i="21" s="1"/>
  <c r="DV26" i="21"/>
  <c r="DW26" i="21" s="1"/>
  <c r="DY24" i="21"/>
  <c r="DZ24" i="21" s="1"/>
  <c r="ET17" i="21"/>
  <c r="EU17" i="21" s="1"/>
  <c r="DM28" i="21"/>
  <c r="DN28" i="21" s="1"/>
  <c r="EZ17" i="21"/>
  <c r="FA17" i="21" s="1"/>
  <c r="EH21" i="21"/>
  <c r="EI21" i="21" s="1"/>
  <c r="DP29" i="21"/>
  <c r="DQ29" i="21" s="1"/>
  <c r="FC16" i="21"/>
  <c r="FD16" i="21" s="1"/>
  <c r="EW23" i="21"/>
  <c r="EX23" i="21" s="1"/>
  <c r="DJ30" i="21"/>
  <c r="DK30" i="21" s="1"/>
  <c r="EE24" i="21"/>
  <c r="EF24" i="21" s="1"/>
  <c r="EQ19" i="21"/>
  <c r="ER19" i="21" s="1"/>
  <c r="EN19" i="21"/>
  <c r="EO19" i="21" s="1"/>
  <c r="DS27" i="21"/>
  <c r="DT27" i="21" s="1"/>
  <c r="EB28" i="21"/>
  <c r="EC28" i="21" s="1"/>
  <c r="DM9" i="21"/>
  <c r="DS7" i="21"/>
  <c r="DY5" i="21"/>
  <c r="DP8" i="21"/>
  <c r="DV6" i="21"/>
  <c r="CM21" i="21"/>
  <c r="CN21" i="21" s="1"/>
  <c r="CA29" i="21"/>
  <c r="CB29" i="21" s="1"/>
  <c r="BO28" i="21"/>
  <c r="BP28" i="21" s="1"/>
  <c r="CJ22" i="21"/>
  <c r="CK22" i="21" s="1"/>
  <c r="BX25" i="21"/>
  <c r="BY25" i="21" s="1"/>
  <c r="CP20" i="21"/>
  <c r="CQ20" i="21" s="1"/>
  <c r="CD27" i="21"/>
  <c r="CE27" i="21" s="1"/>
  <c r="CY17" i="21"/>
  <c r="CZ17" i="21" s="1"/>
  <c r="BL30" i="21"/>
  <c r="BM30" i="21" s="1"/>
  <c r="CG22" i="21"/>
  <c r="CH22" i="21" s="1"/>
  <c r="BR29" i="21"/>
  <c r="BS29" i="21" s="1"/>
  <c r="BU26" i="21"/>
  <c r="BV26" i="21" s="1"/>
  <c r="DE14" i="21"/>
  <c r="DF14" i="21" s="1"/>
  <c r="CS20" i="21"/>
  <c r="CT20" i="21" s="1"/>
  <c r="CV19" i="21"/>
  <c r="CW19" i="21" s="1"/>
  <c r="DB15" i="21"/>
  <c r="DC15" i="21" s="1"/>
  <c r="N12" i="21"/>
  <c r="O12" i="21" s="1"/>
  <c r="P12" i="21" s="1"/>
  <c r="M13" i="25"/>
  <c r="T9" i="21"/>
  <c r="AF5" i="21"/>
  <c r="Q10" i="21"/>
  <c r="Z7" i="21"/>
  <c r="W8" i="21"/>
  <c r="AC6" i="21"/>
  <c r="BG15" i="21"/>
  <c r="BH15" i="21" s="1"/>
  <c r="FE174" i="21"/>
  <c r="HC119" i="21"/>
  <c r="DD174" i="21"/>
  <c r="ES13" i="21"/>
  <c r="DG174" i="21"/>
  <c r="BC13" i="21"/>
  <c r="FB13" i="21"/>
  <c r="GN119" i="21"/>
  <c r="FE119" i="21"/>
  <c r="AZ174" i="21"/>
  <c r="BF65" i="21"/>
  <c r="CR13" i="21"/>
  <c r="DA65" i="21"/>
  <c r="BF13" i="21"/>
  <c r="EP174" i="21"/>
  <c r="GT65" i="21"/>
  <c r="EV174" i="21"/>
  <c r="BI119" i="21"/>
  <c r="GT119" i="21"/>
  <c r="CU65" i="21"/>
  <c r="DA119" i="21"/>
  <c r="GZ174" i="21"/>
  <c r="GZ119" i="21"/>
  <c r="EY119" i="21"/>
  <c r="AZ65" i="21"/>
  <c r="CX13" i="21"/>
  <c r="GW174" i="21"/>
  <c r="DA13" i="21"/>
  <c r="GN174" i="21"/>
  <c r="GZ65" i="21"/>
  <c r="GW65" i="21"/>
  <c r="GQ174" i="21"/>
  <c r="DD65" i="21"/>
  <c r="BC65" i="21"/>
  <c r="EV65" i="21"/>
  <c r="HC13" i="21"/>
  <c r="EV119" i="21"/>
  <c r="GQ65" i="21"/>
  <c r="BC119" i="21"/>
  <c r="AW65" i="21"/>
  <c r="AW13" i="21"/>
  <c r="GN13" i="21"/>
  <c r="FE13" i="21"/>
  <c r="AQ13" i="21"/>
  <c r="AW119" i="21"/>
  <c r="ES174" i="21"/>
  <c r="FB119" i="21"/>
  <c r="DG119" i="21"/>
  <c r="DA174" i="21"/>
  <c r="GW13" i="21"/>
  <c r="BF119" i="21"/>
  <c r="BF174" i="21"/>
  <c r="GH13" i="21"/>
  <c r="GK13" i="21"/>
  <c r="EV13" i="21"/>
  <c r="FB174" i="21"/>
  <c r="GQ13" i="21"/>
  <c r="GT174" i="21"/>
  <c r="CX65" i="21"/>
  <c r="DD13" i="21"/>
  <c r="ES119" i="21"/>
  <c r="AZ119" i="21"/>
  <c r="DG13" i="21"/>
  <c r="DR61" i="21"/>
  <c r="FP170" i="21"/>
  <c r="CL13" i="21"/>
  <c r="AW174" i="21"/>
  <c r="CX174" i="21"/>
  <c r="CU119" i="21"/>
  <c r="DD119" i="21"/>
  <c r="BI13" i="21"/>
  <c r="AT65" i="21"/>
  <c r="AZ13" i="21"/>
  <c r="BC174" i="21"/>
  <c r="CR65" i="21"/>
  <c r="P173" i="21"/>
  <c r="FB65" i="21"/>
  <c r="EM13" i="21"/>
  <c r="CU174" i="21"/>
  <c r="CU13" i="21"/>
  <c r="AT13" i="21"/>
  <c r="GW119" i="21"/>
  <c r="AT119" i="21"/>
  <c r="EY13" i="21"/>
  <c r="BI174" i="21"/>
  <c r="HC65" i="21"/>
  <c r="EJ13" i="21"/>
  <c r="GT13" i="21"/>
  <c r="CR119" i="21"/>
  <c r="EY174" i="21"/>
  <c r="ES65" i="21"/>
  <c r="EP65" i="21"/>
  <c r="CO13" i="21"/>
  <c r="GQ119" i="21"/>
  <c r="EY65" i="21"/>
  <c r="CR174" i="21"/>
  <c r="Y61" i="21"/>
  <c r="DG65" i="21"/>
  <c r="GZ13" i="21"/>
  <c r="GN65" i="21"/>
  <c r="FE65" i="21"/>
  <c r="EP13" i="21"/>
  <c r="DR170" i="21"/>
  <c r="HC174" i="21"/>
  <c r="CX119" i="21"/>
  <c r="AN13" i="21"/>
  <c r="EP119" i="21"/>
  <c r="AT174" i="21"/>
  <c r="BI65" i="21"/>
  <c r="M122" i="25" l="1"/>
  <c r="L174" i="21"/>
  <c r="L65" i="21"/>
  <c r="BR9" i="21"/>
  <c r="BS9" i="21" s="1"/>
  <c r="BU8" i="21"/>
  <c r="BV8" i="21" s="1"/>
  <c r="BW8" i="21" s="1"/>
  <c r="BO10" i="21"/>
  <c r="BP10" i="21" s="1"/>
  <c r="BQ10" i="21" s="1"/>
  <c r="BX7" i="21"/>
  <c r="BY7" i="21" s="1"/>
  <c r="BZ7" i="21" s="1"/>
  <c r="CA6" i="21"/>
  <c r="CB6" i="21" s="1"/>
  <c r="CC6" i="21" s="1"/>
  <c r="CD5" i="21"/>
  <c r="CE5" i="21" s="1"/>
  <c r="M67" i="25"/>
  <c r="Z61" i="21"/>
  <c r="AA61" i="21" s="1"/>
  <c r="O119" i="21"/>
  <c r="AF113" i="21"/>
  <c r="AG113" i="21" s="1"/>
  <c r="AC114" i="21"/>
  <c r="AD114" i="21" s="1"/>
  <c r="AE114" i="21" s="1"/>
  <c r="T63" i="21"/>
  <c r="U63" i="21" s="1"/>
  <c r="V63" i="21" s="1"/>
  <c r="AC60" i="21"/>
  <c r="AD60" i="21" s="1"/>
  <c r="AE60" i="21" s="1"/>
  <c r="W62" i="21"/>
  <c r="X62" i="21" s="1"/>
  <c r="Q64" i="21"/>
  <c r="R64" i="21" s="1"/>
  <c r="AF59" i="21"/>
  <c r="AG59" i="21" s="1"/>
  <c r="FH174" i="21"/>
  <c r="FI174" i="21" s="1"/>
  <c r="FJ174" i="21" s="1"/>
  <c r="N175" i="21"/>
  <c r="AC170" i="21" s="1"/>
  <c r="N66" i="21"/>
  <c r="O66" i="21" s="1"/>
  <c r="P66" i="21" s="1"/>
  <c r="BL174" i="21"/>
  <c r="BM174" i="21" s="1"/>
  <c r="BN174" i="21" s="1"/>
  <c r="K15" i="21"/>
  <c r="K123" i="21" s="1"/>
  <c r="DJ119" i="21"/>
  <c r="DK119" i="21" s="1"/>
  <c r="DV60" i="21"/>
  <c r="DW60" i="21" s="1"/>
  <c r="DM63" i="21"/>
  <c r="DN63" i="21" s="1"/>
  <c r="DS61" i="21"/>
  <c r="DT61" i="21" s="1"/>
  <c r="DY59" i="21"/>
  <c r="DZ59" i="21" s="1"/>
  <c r="DP62" i="21"/>
  <c r="DQ62" i="21" s="1"/>
  <c r="DR62" i="21" s="1"/>
  <c r="DJ174" i="21"/>
  <c r="DK174" i="21" s="1"/>
  <c r="DL174" i="21" s="1"/>
  <c r="BL119" i="21"/>
  <c r="BM119" i="21" s="1"/>
  <c r="BN119" i="21" s="1"/>
  <c r="FH119" i="21"/>
  <c r="FI119" i="21" s="1"/>
  <c r="BL65" i="21"/>
  <c r="BM65" i="21" s="1"/>
  <c r="DJ65" i="21"/>
  <c r="DK65" i="21" s="1"/>
  <c r="FH65" i="21"/>
  <c r="FI65" i="21" s="1"/>
  <c r="FJ65" i="21" s="1"/>
  <c r="L175" i="21"/>
  <c r="M123" i="25"/>
  <c r="M178" i="25"/>
  <c r="M68" i="25"/>
  <c r="BL12" i="21"/>
  <c r="BM12" i="21" s="1"/>
  <c r="BX60" i="21"/>
  <c r="BY60" i="21" s="1"/>
  <c r="BR62" i="21"/>
  <c r="BS62" i="21" s="1"/>
  <c r="BO63" i="21"/>
  <c r="BP63" i="21" s="1"/>
  <c r="FT60" i="21"/>
  <c r="FU60" i="21" s="1"/>
  <c r="FV60" i="21" s="1"/>
  <c r="FN62" i="21"/>
  <c r="FO62" i="21" s="1"/>
  <c r="FP62" i="21" s="1"/>
  <c r="FQ61" i="21"/>
  <c r="FR61" i="21" s="1"/>
  <c r="FS61" i="21" s="1"/>
  <c r="FW59" i="21"/>
  <c r="FX59" i="21" s="1"/>
  <c r="FY59" i="21" s="1"/>
  <c r="FK63" i="21"/>
  <c r="FL63" i="21" s="1"/>
  <c r="BU61" i="21"/>
  <c r="BV61" i="21" s="1"/>
  <c r="CA59" i="21"/>
  <c r="CB59" i="21" s="1"/>
  <c r="BR116" i="21"/>
  <c r="BS116" i="21" s="1"/>
  <c r="BT116" i="21" s="1"/>
  <c r="FN116" i="21"/>
  <c r="FO116" i="21" s="1"/>
  <c r="FP116" i="21" s="1"/>
  <c r="FW113" i="21"/>
  <c r="FX113" i="21" s="1"/>
  <c r="FY113" i="21" s="1"/>
  <c r="FT114" i="21"/>
  <c r="FU114" i="21" s="1"/>
  <c r="FV114" i="21" s="1"/>
  <c r="FK117" i="21"/>
  <c r="FL117" i="21" s="1"/>
  <c r="FM117" i="21" s="1"/>
  <c r="FQ115" i="21"/>
  <c r="FR115" i="21" s="1"/>
  <c r="DM172" i="21"/>
  <c r="DN172" i="21" s="1"/>
  <c r="DV169" i="21"/>
  <c r="DW169" i="21" s="1"/>
  <c r="DY168" i="21"/>
  <c r="DZ168" i="21" s="1"/>
  <c r="EA168" i="21" s="1"/>
  <c r="DP171" i="21"/>
  <c r="DQ171" i="21" s="1"/>
  <c r="DS170" i="21"/>
  <c r="DT170" i="21" s="1"/>
  <c r="DU170" i="21" s="1"/>
  <c r="BU115" i="21"/>
  <c r="BV115" i="21" s="1"/>
  <c r="BW115" i="21" s="1"/>
  <c r="CA113" i="21"/>
  <c r="CB113" i="21" s="1"/>
  <c r="CC113" i="21" s="1"/>
  <c r="BX114" i="21"/>
  <c r="BY114" i="21" s="1"/>
  <c r="FN171" i="21"/>
  <c r="FO171" i="21" s="1"/>
  <c r="FP171" i="21" s="1"/>
  <c r="BO117" i="21"/>
  <c r="BP117" i="21" s="1"/>
  <c r="FK172" i="21"/>
  <c r="FL172" i="21" s="1"/>
  <c r="FW168" i="21"/>
  <c r="FX168" i="21" s="1"/>
  <c r="FY168" i="21" s="1"/>
  <c r="FT169" i="21"/>
  <c r="FU169" i="21" s="1"/>
  <c r="FV169" i="21" s="1"/>
  <c r="FQ170" i="21"/>
  <c r="FR170" i="21" s="1"/>
  <c r="FS170" i="21" s="1"/>
  <c r="BU170" i="21"/>
  <c r="BV170" i="21" s="1"/>
  <c r="BW170" i="21" s="1"/>
  <c r="BX169" i="21"/>
  <c r="BY169" i="21" s="1"/>
  <c r="CA168" i="21"/>
  <c r="CB168" i="21" s="1"/>
  <c r="BR171" i="21"/>
  <c r="BS171" i="21" s="1"/>
  <c r="BT171" i="21" s="1"/>
  <c r="BO172" i="21"/>
  <c r="BP172" i="21" s="1"/>
  <c r="DY113" i="21"/>
  <c r="DZ113" i="21" s="1"/>
  <c r="EA113" i="21" s="1"/>
  <c r="DS115" i="21"/>
  <c r="DT115" i="21" s="1"/>
  <c r="DU115" i="21" s="1"/>
  <c r="DP116" i="21"/>
  <c r="DQ116" i="21" s="1"/>
  <c r="DR116" i="21" s="1"/>
  <c r="DV114" i="21"/>
  <c r="DW114" i="21" s="1"/>
  <c r="DX114" i="21" s="1"/>
  <c r="DM117" i="21"/>
  <c r="DN117" i="21" s="1"/>
  <c r="N122" i="25"/>
  <c r="N67" i="25"/>
  <c r="N177" i="25"/>
  <c r="FO8" i="21"/>
  <c r="FP8" i="21" s="1"/>
  <c r="FU6" i="21"/>
  <c r="FV6" i="21" s="1"/>
  <c r="FR7" i="21"/>
  <c r="FS7" i="21" s="1"/>
  <c r="FL9" i="21"/>
  <c r="FM9" i="21" s="1"/>
  <c r="FX5" i="21"/>
  <c r="DW6" i="21"/>
  <c r="DQ8" i="21"/>
  <c r="DR8" i="21" s="1"/>
  <c r="DT7" i="21"/>
  <c r="DU7" i="21" s="1"/>
  <c r="DN9" i="21"/>
  <c r="DO9" i="21" s="1"/>
  <c r="DZ5" i="21"/>
  <c r="EA5" i="21" s="1"/>
  <c r="U172" i="21"/>
  <c r="V172" i="21" s="1"/>
  <c r="X115" i="21"/>
  <c r="Y115" i="21" s="1"/>
  <c r="U116" i="21"/>
  <c r="R117" i="21"/>
  <c r="R10" i="21"/>
  <c r="AD6" i="21"/>
  <c r="X8" i="21"/>
  <c r="AA7" i="21"/>
  <c r="AB7" i="21" s="1"/>
  <c r="AG5" i="21"/>
  <c r="AH5" i="21" s="1"/>
  <c r="U9" i="21"/>
  <c r="V9" i="21" s="1"/>
  <c r="O174" i="21"/>
  <c r="W171" i="21"/>
  <c r="Q173" i="21"/>
  <c r="AC169" i="21"/>
  <c r="Z170" i="21"/>
  <c r="AF168" i="21"/>
  <c r="K176" i="21"/>
  <c r="CA191" i="21"/>
  <c r="CB191" i="21" s="1"/>
  <c r="CG188" i="21"/>
  <c r="CH188" i="21" s="1"/>
  <c r="CV183" i="21"/>
  <c r="CW183" i="21" s="1"/>
  <c r="AI188" i="21"/>
  <c r="AJ188" i="21" s="1"/>
  <c r="AO185" i="21"/>
  <c r="AP185" i="21" s="1"/>
  <c r="HA179" i="21"/>
  <c r="HB179" i="21" s="1"/>
  <c r="FC179" i="21"/>
  <c r="FD179" i="21" s="1"/>
  <c r="GO183" i="21"/>
  <c r="GP183" i="21" s="1"/>
  <c r="GC188" i="21"/>
  <c r="GD188" i="21" s="1"/>
  <c r="W191" i="21"/>
  <c r="X191" i="21" s="1"/>
  <c r="Q194" i="21"/>
  <c r="R194" i="21" s="1"/>
  <c r="FZ189" i="21"/>
  <c r="GA189" i="21" s="1"/>
  <c r="CJ187" i="21"/>
  <c r="CK187" i="21" s="1"/>
  <c r="BR193" i="21"/>
  <c r="BS193" i="21" s="1"/>
  <c r="DB180" i="21"/>
  <c r="DC180" i="21" s="1"/>
  <c r="N203" i="21"/>
  <c r="O203" i="21" s="1"/>
  <c r="BL203" i="21"/>
  <c r="BM203" i="21" s="1"/>
  <c r="EB190" i="21"/>
  <c r="EC190" i="21" s="1"/>
  <c r="AC191" i="21"/>
  <c r="AD191" i="21" s="1"/>
  <c r="EE188" i="21"/>
  <c r="EF188" i="21" s="1"/>
  <c r="DE179" i="21"/>
  <c r="DF179" i="21" s="1"/>
  <c r="GX181" i="21"/>
  <c r="GY181" i="21" s="1"/>
  <c r="CM185" i="21"/>
  <c r="CN185" i="21" s="1"/>
  <c r="Z190" i="21"/>
  <c r="AA190" i="21" s="1"/>
  <c r="DY191" i="21"/>
  <c r="DZ191" i="21" s="1"/>
  <c r="BA182" i="21"/>
  <c r="BB182" i="21" s="1"/>
  <c r="DJ202" i="21"/>
  <c r="DK202" i="21" s="1"/>
  <c r="EN184" i="21"/>
  <c r="EO184" i="21" s="1"/>
  <c r="EW182" i="21"/>
  <c r="EX182" i="21" s="1"/>
  <c r="EH187" i="21"/>
  <c r="EI187" i="21" s="1"/>
  <c r="CP184" i="21"/>
  <c r="CQ184" i="21" s="1"/>
  <c r="GF187" i="21"/>
  <c r="GG187" i="21" s="1"/>
  <c r="AR184" i="21"/>
  <c r="AS184" i="21" s="1"/>
  <c r="FN193" i="21"/>
  <c r="FO193" i="21" s="1"/>
  <c r="CY182" i="21"/>
  <c r="CZ182" i="21" s="1"/>
  <c r="ET184" i="21"/>
  <c r="EU184" i="21" s="1"/>
  <c r="AF190" i="21"/>
  <c r="AG190" i="21" s="1"/>
  <c r="BG179" i="21"/>
  <c r="BH179" i="21" s="1"/>
  <c r="CD190" i="21"/>
  <c r="CE190" i="21" s="1"/>
  <c r="FW191" i="21"/>
  <c r="FX191" i="21" s="1"/>
  <c r="AU184" i="21"/>
  <c r="AV184" i="21" s="1"/>
  <c r="GR183" i="21"/>
  <c r="GS183" i="21" s="1"/>
  <c r="EQ183" i="21"/>
  <c r="ER183" i="21" s="1"/>
  <c r="AX183" i="21"/>
  <c r="AY183" i="21" s="1"/>
  <c r="BU192" i="21"/>
  <c r="BV192" i="21" s="1"/>
  <c r="GL184" i="21"/>
  <c r="GM184" i="21" s="1"/>
  <c r="BD181" i="21"/>
  <c r="BE181" i="21" s="1"/>
  <c r="AL187" i="21"/>
  <c r="AM187" i="21" s="1"/>
  <c r="FH202" i="21"/>
  <c r="FI202" i="21" s="1"/>
  <c r="T193" i="21"/>
  <c r="U193" i="21" s="1"/>
  <c r="DP193" i="21"/>
  <c r="DQ193" i="21" s="1"/>
  <c r="FQ192" i="21"/>
  <c r="FR192" i="21" s="1"/>
  <c r="GU182" i="21"/>
  <c r="GV182" i="21" s="1"/>
  <c r="FT190" i="21"/>
  <c r="FU190" i="21" s="1"/>
  <c r="BO194" i="21"/>
  <c r="BP194" i="21" s="1"/>
  <c r="BX191" i="21"/>
  <c r="BY191" i="21" s="1"/>
  <c r="DV190" i="21"/>
  <c r="DW190" i="21" s="1"/>
  <c r="CS184" i="21"/>
  <c r="CT184" i="21" s="1"/>
  <c r="DM195" i="21"/>
  <c r="DN195" i="21" s="1"/>
  <c r="DS191" i="21"/>
  <c r="DT191" i="21" s="1"/>
  <c r="FK194" i="21"/>
  <c r="FL194" i="21" s="1"/>
  <c r="GI185" i="21"/>
  <c r="GJ185" i="21" s="1"/>
  <c r="EK185" i="21"/>
  <c r="EL185" i="21" s="1"/>
  <c r="EZ181" i="21"/>
  <c r="FA181" i="21" s="1"/>
  <c r="W116" i="21"/>
  <c r="T117" i="21"/>
  <c r="Z115" i="21"/>
  <c r="Q118" i="21"/>
  <c r="K67" i="21"/>
  <c r="N120" i="21"/>
  <c r="BL140" i="21"/>
  <c r="BM140" i="21" s="1"/>
  <c r="EK134" i="21"/>
  <c r="EL134" i="21" s="1"/>
  <c r="FZ134" i="21"/>
  <c r="GA134" i="21" s="1"/>
  <c r="BA130" i="21"/>
  <c r="BB130" i="21" s="1"/>
  <c r="BR137" i="21"/>
  <c r="BS137" i="21" s="1"/>
  <c r="HA127" i="21"/>
  <c r="HB127" i="21" s="1"/>
  <c r="CY128" i="21"/>
  <c r="CZ128" i="21" s="1"/>
  <c r="CS128" i="21"/>
  <c r="CT128" i="21" s="1"/>
  <c r="CA134" i="21"/>
  <c r="CB134" i="21" s="1"/>
  <c r="W136" i="21"/>
  <c r="X136" i="21" s="1"/>
  <c r="CP130" i="21"/>
  <c r="CQ130" i="21" s="1"/>
  <c r="DJ140" i="21"/>
  <c r="DK140" i="21" s="1"/>
  <c r="GR127" i="21"/>
  <c r="GS127" i="21" s="1"/>
  <c r="BO140" i="21"/>
  <c r="BP140" i="21" s="1"/>
  <c r="FN137" i="21"/>
  <c r="FO137" i="21" s="1"/>
  <c r="GU129" i="21"/>
  <c r="GV129" i="21" s="1"/>
  <c r="Z135" i="21"/>
  <c r="AA135" i="21" s="1"/>
  <c r="EB134" i="21"/>
  <c r="EC134" i="21" s="1"/>
  <c r="AO136" i="21"/>
  <c r="AP136" i="21" s="1"/>
  <c r="DV135" i="21"/>
  <c r="DW135" i="21" s="1"/>
  <c r="EW131" i="21"/>
  <c r="EX131" i="21" s="1"/>
  <c r="EQ130" i="21"/>
  <c r="ER130" i="21" s="1"/>
  <c r="AC138" i="21"/>
  <c r="AD138" i="21" s="1"/>
  <c r="FW135" i="21"/>
  <c r="FX135" i="21" s="1"/>
  <c r="AX128" i="21"/>
  <c r="AY128" i="21" s="1"/>
  <c r="GC132" i="21"/>
  <c r="GD132" i="21" s="1"/>
  <c r="FC125" i="21"/>
  <c r="FD125" i="21" s="1"/>
  <c r="BX135" i="21"/>
  <c r="BY135" i="21" s="1"/>
  <c r="DS136" i="21"/>
  <c r="DT136" i="21" s="1"/>
  <c r="CV127" i="21"/>
  <c r="CW127" i="21" s="1"/>
  <c r="AL133" i="21"/>
  <c r="AM133" i="21" s="1"/>
  <c r="EH132" i="21"/>
  <c r="EI132" i="21" s="1"/>
  <c r="CG132" i="21"/>
  <c r="CH132" i="21" s="1"/>
  <c r="GF133" i="21"/>
  <c r="GG133" i="21" s="1"/>
  <c r="EE132" i="21"/>
  <c r="EF132" i="21" s="1"/>
  <c r="AR135" i="21"/>
  <c r="AS135" i="21" s="1"/>
  <c r="DP137" i="21"/>
  <c r="DQ137" i="21" s="1"/>
  <c r="EN134" i="21"/>
  <c r="EO134" i="21" s="1"/>
  <c r="GL134" i="21"/>
  <c r="GM134" i="21" s="1"/>
  <c r="AU128" i="21"/>
  <c r="AV128" i="21" s="1"/>
  <c r="FT135" i="21"/>
  <c r="FU135" i="21" s="1"/>
  <c r="GO128" i="21"/>
  <c r="GP128" i="21" s="1"/>
  <c r="FH140" i="21"/>
  <c r="FI140" i="21" s="1"/>
  <c r="CM131" i="21"/>
  <c r="CN131" i="21" s="1"/>
  <c r="BU137" i="21"/>
  <c r="BV137" i="21" s="1"/>
  <c r="BG124" i="21"/>
  <c r="BH124" i="21" s="1"/>
  <c r="DM140" i="21"/>
  <c r="DN140" i="21" s="1"/>
  <c r="FQ137" i="21"/>
  <c r="FR137" i="21" s="1"/>
  <c r="T137" i="21"/>
  <c r="U137" i="21" s="1"/>
  <c r="Q139" i="21"/>
  <c r="R139" i="21" s="1"/>
  <c r="GI134" i="21"/>
  <c r="GJ134" i="21" s="1"/>
  <c r="DE125" i="21"/>
  <c r="DF125" i="21" s="1"/>
  <c r="DY135" i="21"/>
  <c r="DZ135" i="21" s="1"/>
  <c r="AF133" i="21"/>
  <c r="AG133" i="21" s="1"/>
  <c r="DB130" i="21"/>
  <c r="DC130" i="21" s="1"/>
  <c r="CD134" i="21"/>
  <c r="CE134" i="21" s="1"/>
  <c r="ET128" i="21"/>
  <c r="EU128" i="21" s="1"/>
  <c r="FK139" i="21"/>
  <c r="FL139" i="21" s="1"/>
  <c r="EZ130" i="21"/>
  <c r="FA130" i="21" s="1"/>
  <c r="AI132" i="21"/>
  <c r="AJ132" i="21" s="1"/>
  <c r="GX129" i="21"/>
  <c r="GY129" i="21" s="1"/>
  <c r="N140" i="21"/>
  <c r="O140" i="21" s="1"/>
  <c r="CJ132" i="21"/>
  <c r="CK132" i="21" s="1"/>
  <c r="BD130" i="21"/>
  <c r="BE130" i="21" s="1"/>
  <c r="EN79" i="21"/>
  <c r="EO79" i="21" s="1"/>
  <c r="CG78" i="21"/>
  <c r="CH78" i="21" s="1"/>
  <c r="AF80" i="21"/>
  <c r="AG80" i="21" s="1"/>
  <c r="Q85" i="21"/>
  <c r="R85" i="21" s="1"/>
  <c r="GL79" i="21"/>
  <c r="GM79" i="21" s="1"/>
  <c r="AR80" i="21"/>
  <c r="AS80" i="21" s="1"/>
  <c r="CY73" i="21"/>
  <c r="CZ73" i="21" s="1"/>
  <c r="T83" i="21"/>
  <c r="U83" i="21" s="1"/>
  <c r="AC81" i="21"/>
  <c r="AD81" i="21" s="1"/>
  <c r="CA81" i="21"/>
  <c r="CB81" i="21" s="1"/>
  <c r="BL87" i="21"/>
  <c r="BM87" i="21" s="1"/>
  <c r="FN84" i="21"/>
  <c r="FO84" i="21" s="1"/>
  <c r="GI76" i="21"/>
  <c r="GJ76" i="21" s="1"/>
  <c r="N86" i="21"/>
  <c r="O86" i="21" s="1"/>
  <c r="FK85" i="21"/>
  <c r="FL85" i="21" s="1"/>
  <c r="GC79" i="21"/>
  <c r="GD79" i="21" s="1"/>
  <c r="EW73" i="21"/>
  <c r="EX73" i="21" s="1"/>
  <c r="AU75" i="21"/>
  <c r="AV75" i="21" s="1"/>
  <c r="EQ75" i="21"/>
  <c r="ER75" i="21" s="1"/>
  <c r="CM77" i="21"/>
  <c r="CN77" i="21" s="1"/>
  <c r="AI78" i="21"/>
  <c r="AJ78" i="21" s="1"/>
  <c r="GU73" i="21"/>
  <c r="GV73" i="21" s="1"/>
  <c r="AO77" i="21"/>
  <c r="AP77" i="21" s="1"/>
  <c r="GR74" i="21"/>
  <c r="GS74" i="21" s="1"/>
  <c r="GF77" i="21"/>
  <c r="GG77" i="21" s="1"/>
  <c r="W83" i="21"/>
  <c r="X83" i="21" s="1"/>
  <c r="FC71" i="21"/>
  <c r="FD71" i="21" s="1"/>
  <c r="DP83" i="21"/>
  <c r="DQ83" i="21" s="1"/>
  <c r="Z83" i="21"/>
  <c r="AA83" i="21" s="1"/>
  <c r="BU82" i="21"/>
  <c r="BV82" i="21" s="1"/>
  <c r="BX83" i="21"/>
  <c r="BY83" i="21" s="1"/>
  <c r="ET75" i="21"/>
  <c r="EU75" i="21" s="1"/>
  <c r="AX74" i="21"/>
  <c r="AY74" i="21" s="1"/>
  <c r="AL77" i="21"/>
  <c r="AM77" i="21" s="1"/>
  <c r="GX71" i="21"/>
  <c r="GY71" i="21" s="1"/>
  <c r="EZ71" i="21"/>
  <c r="FA71" i="21" s="1"/>
  <c r="CJ77" i="21"/>
  <c r="CK77" i="21" s="1"/>
  <c r="FZ79" i="21"/>
  <c r="GA79" i="21" s="1"/>
  <c r="EH77" i="21"/>
  <c r="EI77" i="21" s="1"/>
  <c r="CS75" i="21"/>
  <c r="CT75" i="21" s="1"/>
  <c r="DV82" i="21"/>
  <c r="DW82" i="21" s="1"/>
  <c r="HA71" i="21"/>
  <c r="HB71" i="21" s="1"/>
  <c r="BR83" i="21"/>
  <c r="BS83" i="21" s="1"/>
  <c r="EK77" i="21"/>
  <c r="EL77" i="21" s="1"/>
  <c r="BG71" i="21"/>
  <c r="BH71" i="21" s="1"/>
  <c r="FQ82" i="21"/>
  <c r="FR82" i="21" s="1"/>
  <c r="BD71" i="21"/>
  <c r="BE71" i="21" s="1"/>
  <c r="DE71" i="21"/>
  <c r="DF71" i="21" s="1"/>
  <c r="DM86" i="21"/>
  <c r="DN86" i="21" s="1"/>
  <c r="BO85" i="21"/>
  <c r="BP85" i="21" s="1"/>
  <c r="GO75" i="21"/>
  <c r="GP75" i="21" s="1"/>
  <c r="DB71" i="21"/>
  <c r="DC71" i="21" s="1"/>
  <c r="CD80" i="21"/>
  <c r="CE80" i="21" s="1"/>
  <c r="FH86" i="21"/>
  <c r="FI86" i="21" s="1"/>
  <c r="FT82" i="21"/>
  <c r="FU82" i="21" s="1"/>
  <c r="CV74" i="21"/>
  <c r="CW74" i="21" s="1"/>
  <c r="EE78" i="21"/>
  <c r="EF78" i="21" s="1"/>
  <c r="EB80" i="21"/>
  <c r="EC80" i="21" s="1"/>
  <c r="BA73" i="21"/>
  <c r="BB73" i="21" s="1"/>
  <c r="CP79" i="21"/>
  <c r="CQ79" i="21" s="1"/>
  <c r="DS82" i="21"/>
  <c r="DT82" i="21" s="1"/>
  <c r="DY81" i="21"/>
  <c r="DZ81" i="21" s="1"/>
  <c r="FW81" i="21"/>
  <c r="FX81" i="21" s="1"/>
  <c r="DJ86" i="21"/>
  <c r="DK86" i="21" s="1"/>
  <c r="FH12" i="21"/>
  <c r="FI12" i="21" s="1"/>
  <c r="FJ12" i="21" s="1"/>
  <c r="GO20" i="21"/>
  <c r="GP20" i="21" s="1"/>
  <c r="FH31" i="21"/>
  <c r="FI31" i="21" s="1"/>
  <c r="FK31" i="21"/>
  <c r="FL31" i="21" s="1"/>
  <c r="FW25" i="21"/>
  <c r="FX25" i="21" s="1"/>
  <c r="GR18" i="21"/>
  <c r="GS18" i="21" s="1"/>
  <c r="GU18" i="21"/>
  <c r="GV18" i="21" s="1"/>
  <c r="GI21" i="21"/>
  <c r="GJ21" i="21" s="1"/>
  <c r="GF26" i="21"/>
  <c r="GG26" i="21" s="1"/>
  <c r="FZ24" i="21"/>
  <c r="GA24" i="21" s="1"/>
  <c r="FT29" i="21"/>
  <c r="FU29" i="21" s="1"/>
  <c r="GL20" i="21"/>
  <c r="GM20" i="21" s="1"/>
  <c r="GC26" i="21"/>
  <c r="GD26" i="21" s="1"/>
  <c r="FQ28" i="21"/>
  <c r="FR28" i="21" s="1"/>
  <c r="HA18" i="21"/>
  <c r="HB18" i="21" s="1"/>
  <c r="GX17" i="21"/>
  <c r="GY17" i="21" s="1"/>
  <c r="FN29" i="21"/>
  <c r="FO29" i="21" s="1"/>
  <c r="FK10" i="21"/>
  <c r="FQ8" i="21"/>
  <c r="FZ5" i="21"/>
  <c r="FT7" i="21"/>
  <c r="FW6" i="21"/>
  <c r="FN9" i="21"/>
  <c r="DJ12" i="21"/>
  <c r="DK12" i="21" s="1"/>
  <c r="DL12" i="21" s="1"/>
  <c r="EB29" i="21"/>
  <c r="EC29" i="21" s="1"/>
  <c r="EE25" i="21"/>
  <c r="EF25" i="21" s="1"/>
  <c r="EH22" i="21"/>
  <c r="EI22" i="21" s="1"/>
  <c r="ET18" i="21"/>
  <c r="EU18" i="21" s="1"/>
  <c r="EK25" i="21"/>
  <c r="EL25" i="21" s="1"/>
  <c r="FC17" i="21"/>
  <c r="FD17" i="21" s="1"/>
  <c r="DS28" i="21"/>
  <c r="DT28" i="21" s="1"/>
  <c r="DP30" i="21"/>
  <c r="DQ30" i="21" s="1"/>
  <c r="EN20" i="21"/>
  <c r="EO20" i="21" s="1"/>
  <c r="DJ31" i="21"/>
  <c r="DK31" i="21" s="1"/>
  <c r="EQ20" i="21"/>
  <c r="ER20" i="21" s="1"/>
  <c r="DY25" i="21"/>
  <c r="DZ25" i="21" s="1"/>
  <c r="EZ18" i="21"/>
  <c r="FA18" i="21" s="1"/>
  <c r="DV27" i="21"/>
  <c r="DW27" i="21" s="1"/>
  <c r="EW24" i="21"/>
  <c r="EX24" i="21" s="1"/>
  <c r="DM29" i="21"/>
  <c r="DN29" i="21" s="1"/>
  <c r="DM10" i="21"/>
  <c r="DS8" i="21"/>
  <c r="DY6" i="21"/>
  <c r="DV7" i="21"/>
  <c r="EB5" i="21"/>
  <c r="DP9" i="21"/>
  <c r="CD28" i="21"/>
  <c r="CE28" i="21" s="1"/>
  <c r="BL31" i="21"/>
  <c r="BM31" i="21" s="1"/>
  <c r="BU27" i="21"/>
  <c r="BV27" i="21" s="1"/>
  <c r="CJ23" i="21"/>
  <c r="CK23" i="21" s="1"/>
  <c r="CV20" i="21"/>
  <c r="CW20" i="21" s="1"/>
  <c r="BR30" i="21"/>
  <c r="BS30" i="21" s="1"/>
  <c r="CP21" i="21"/>
  <c r="CQ21" i="21" s="1"/>
  <c r="BO29" i="21"/>
  <c r="BP29" i="21" s="1"/>
  <c r="CA30" i="21"/>
  <c r="CB30" i="21" s="1"/>
  <c r="DB16" i="21"/>
  <c r="DC16" i="21" s="1"/>
  <c r="CS21" i="21"/>
  <c r="CT21" i="21" s="1"/>
  <c r="CY18" i="21"/>
  <c r="CZ18" i="21" s="1"/>
  <c r="CM22" i="21"/>
  <c r="CN22" i="21" s="1"/>
  <c r="BX26" i="21"/>
  <c r="BY26" i="21" s="1"/>
  <c r="DE15" i="21"/>
  <c r="DF15" i="21" s="1"/>
  <c r="CG23" i="21"/>
  <c r="CH23" i="21" s="1"/>
  <c r="N13" i="21"/>
  <c r="O13" i="21" s="1"/>
  <c r="P13" i="21" s="1"/>
  <c r="M14" i="25"/>
  <c r="AI5" i="21"/>
  <c r="W9" i="21"/>
  <c r="Q11" i="21"/>
  <c r="T10" i="21"/>
  <c r="AC7" i="21"/>
  <c r="Z8" i="21"/>
  <c r="AF6" i="21"/>
  <c r="BG16" i="21"/>
  <c r="BH16" i="21" s="1"/>
  <c r="BW61" i="21"/>
  <c r="BN65" i="21"/>
  <c r="AW120" i="21"/>
  <c r="AQ175" i="21"/>
  <c r="DO172" i="21"/>
  <c r="DL119" i="21"/>
  <c r="CX66" i="21"/>
  <c r="AZ175" i="21"/>
  <c r="ES66" i="21"/>
  <c r="AQ14" i="21"/>
  <c r="CR14" i="21"/>
  <c r="CX175" i="21"/>
  <c r="DA66" i="21"/>
  <c r="GQ175" i="21"/>
  <c r="DO63" i="21"/>
  <c r="HC175" i="21"/>
  <c r="DG175" i="21"/>
  <c r="CX120" i="21"/>
  <c r="AT14" i="21"/>
  <c r="GK120" i="21"/>
  <c r="GK14" i="21"/>
  <c r="EM66" i="21"/>
  <c r="GZ14" i="21"/>
  <c r="EP14" i="21"/>
  <c r="HC120" i="21"/>
  <c r="BZ60" i="21"/>
  <c r="BF66" i="21"/>
  <c r="BN12" i="21"/>
  <c r="FJ119" i="21"/>
  <c r="CU66" i="21"/>
  <c r="FE175" i="21"/>
  <c r="GN14" i="21"/>
  <c r="ES14" i="21"/>
  <c r="GW14" i="21"/>
  <c r="CC168" i="21"/>
  <c r="CR175" i="21"/>
  <c r="ES120" i="21"/>
  <c r="P174" i="21"/>
  <c r="FB66" i="21"/>
  <c r="S10" i="21"/>
  <c r="DG120" i="21"/>
  <c r="AZ66" i="21"/>
  <c r="BC175" i="21"/>
  <c r="EV66" i="21"/>
  <c r="FE120" i="21"/>
  <c r="FB14" i="21"/>
  <c r="BI175" i="21"/>
  <c r="CR120" i="21"/>
  <c r="GZ120" i="21"/>
  <c r="EY175" i="21"/>
  <c r="EJ14" i="21"/>
  <c r="AT120" i="21"/>
  <c r="BF14" i="21"/>
  <c r="BT9" i="21"/>
  <c r="FB175" i="21"/>
  <c r="GW66" i="21"/>
  <c r="CR66" i="21"/>
  <c r="CF5" i="21"/>
  <c r="EP66" i="21"/>
  <c r="AB61" i="21"/>
  <c r="CI14" i="21"/>
  <c r="AT175" i="21"/>
  <c r="BQ117" i="21"/>
  <c r="CO66" i="21"/>
  <c r="GT66" i="21"/>
  <c r="GT175" i="21"/>
  <c r="HC14" i="21"/>
  <c r="BQ172" i="21"/>
  <c r="DX6" i="21"/>
  <c r="EG14" i="21"/>
  <c r="GZ66" i="21"/>
  <c r="P119" i="21"/>
  <c r="DR171" i="21"/>
  <c r="DD14" i="21"/>
  <c r="AH113" i="21"/>
  <c r="AZ120" i="21"/>
  <c r="CL14" i="21"/>
  <c r="DA175" i="21"/>
  <c r="FY5" i="21"/>
  <c r="GW120" i="21"/>
  <c r="EP120" i="21"/>
  <c r="CO14" i="21"/>
  <c r="GQ14" i="21"/>
  <c r="GW175" i="21"/>
  <c r="GE14" i="21"/>
  <c r="DD66" i="21"/>
  <c r="GQ120" i="21"/>
  <c r="GN120" i="21"/>
  <c r="EM14" i="21"/>
  <c r="ES175" i="21"/>
  <c r="GT14" i="21"/>
  <c r="DX169" i="21"/>
  <c r="BZ114" i="21"/>
  <c r="EM175" i="21"/>
  <c r="GN66" i="21"/>
  <c r="AN14" i="21"/>
  <c r="DD175" i="21"/>
  <c r="AT66" i="21"/>
  <c r="Y62" i="21"/>
  <c r="BI66" i="21"/>
  <c r="FE66" i="21"/>
  <c r="EP175" i="21"/>
  <c r="DU61" i="21"/>
  <c r="S64" i="21"/>
  <c r="FM63" i="21"/>
  <c r="EV120" i="21"/>
  <c r="CO175" i="21"/>
  <c r="BF120" i="21"/>
  <c r="HC66" i="21"/>
  <c r="CX14" i="21"/>
  <c r="DO117" i="21"/>
  <c r="GT120" i="21"/>
  <c r="H14" i="21"/>
  <c r="AW66" i="21"/>
  <c r="EV175" i="21"/>
  <c r="DG66" i="21"/>
  <c r="FS115" i="21"/>
  <c r="FE14" i="21"/>
  <c r="CU175" i="21"/>
  <c r="AQ120" i="21"/>
  <c r="BC14" i="21"/>
  <c r="BC66" i="21"/>
  <c r="EY66" i="21"/>
  <c r="BI14" i="21"/>
  <c r="EV14" i="21"/>
  <c r="V116" i="21"/>
  <c r="S117" i="21"/>
  <c r="BQ63" i="21"/>
  <c r="BZ169" i="21"/>
  <c r="GK66" i="21"/>
  <c r="DA120" i="21"/>
  <c r="CC59" i="21"/>
  <c r="CU14" i="21"/>
  <c r="BC120" i="21"/>
  <c r="DD120" i="21"/>
  <c r="AH59" i="21"/>
  <c r="GQ66" i="21"/>
  <c r="CU120" i="21"/>
  <c r="AE6" i="21"/>
  <c r="GK175" i="21"/>
  <c r="EY120" i="21"/>
  <c r="GZ175" i="21"/>
  <c r="FB120" i="21"/>
  <c r="AW175" i="21"/>
  <c r="BT62" i="21"/>
  <c r="Y8" i="21"/>
  <c r="AQ66" i="21"/>
  <c r="EY14" i="21"/>
  <c r="GN175" i="21"/>
  <c r="BF175" i="21"/>
  <c r="DL65" i="21"/>
  <c r="EM120" i="21"/>
  <c r="DG14" i="21"/>
  <c r="FM172" i="21"/>
  <c r="GH14" i="21"/>
  <c r="DA14" i="21"/>
  <c r="AK14" i="21"/>
  <c r="BI120" i="21"/>
  <c r="AW14" i="21"/>
  <c r="CO120" i="21"/>
  <c r="DX60" i="21"/>
  <c r="EA59" i="21"/>
  <c r="AZ14" i="21"/>
  <c r="L14" i="21" l="1"/>
  <c r="L122" i="21" s="1"/>
  <c r="O120" i="21"/>
  <c r="AI113" i="21"/>
  <c r="AJ113" i="21" s="1"/>
  <c r="AF114" i="21"/>
  <c r="AG114" i="21" s="1"/>
  <c r="AI168" i="21"/>
  <c r="AJ168" i="21" s="1"/>
  <c r="AK168" i="21" s="1"/>
  <c r="BL120" i="21"/>
  <c r="BM120" i="21" s="1"/>
  <c r="BN120" i="21" s="1"/>
  <c r="FZ168" i="21"/>
  <c r="GA168" i="21" s="1"/>
  <c r="GB168" i="21" s="1"/>
  <c r="FW169" i="21"/>
  <c r="FX169" i="21" s="1"/>
  <c r="FY169" i="21" s="1"/>
  <c r="FT170" i="21"/>
  <c r="FU170" i="21" s="1"/>
  <c r="W172" i="21"/>
  <c r="X172" i="21" s="1"/>
  <c r="FN172" i="21"/>
  <c r="FO172" i="21" s="1"/>
  <c r="FK173" i="21"/>
  <c r="FL173" i="21" s="1"/>
  <c r="FQ171" i="21"/>
  <c r="FR171" i="21" s="1"/>
  <c r="FS171" i="21" s="1"/>
  <c r="Q174" i="21"/>
  <c r="R174" i="21" s="1"/>
  <c r="S174" i="21" s="1"/>
  <c r="T173" i="21"/>
  <c r="U173" i="21" s="1"/>
  <c r="V173" i="21" s="1"/>
  <c r="N176" i="21"/>
  <c r="AL168" i="21" s="1"/>
  <c r="AF169" i="21"/>
  <c r="AG169" i="21" s="1"/>
  <c r="O175" i="21"/>
  <c r="Z171" i="21"/>
  <c r="AA171" i="21" s="1"/>
  <c r="AC61" i="21"/>
  <c r="AD61" i="21" s="1"/>
  <c r="AF60" i="21"/>
  <c r="AG60" i="21" s="1"/>
  <c r="AH60" i="21" s="1"/>
  <c r="AI59" i="21"/>
  <c r="AJ59" i="21" s="1"/>
  <c r="AK59" i="21" s="1"/>
  <c r="T64" i="21"/>
  <c r="U64" i="21" s="1"/>
  <c r="V64" i="21" s="1"/>
  <c r="Z62" i="21"/>
  <c r="AA62" i="21" s="1"/>
  <c r="AB62" i="21" s="1"/>
  <c r="Q65" i="21"/>
  <c r="R65" i="21" s="1"/>
  <c r="W63" i="21"/>
  <c r="X63" i="21" s="1"/>
  <c r="N67" i="21"/>
  <c r="O67" i="21" s="1"/>
  <c r="FH120" i="21"/>
  <c r="FI120" i="21" s="1"/>
  <c r="BU171" i="21"/>
  <c r="BV171" i="21" s="1"/>
  <c r="BW171" i="21" s="1"/>
  <c r="CA169" i="21"/>
  <c r="CB169" i="21" s="1"/>
  <c r="CC169" i="21" s="1"/>
  <c r="CD168" i="21"/>
  <c r="CE168" i="21" s="1"/>
  <c r="CF168" i="21" s="1"/>
  <c r="BX170" i="21"/>
  <c r="BY170" i="21" s="1"/>
  <c r="BZ170" i="21" s="1"/>
  <c r="BR172" i="21"/>
  <c r="BS172" i="21" s="1"/>
  <c r="BO173" i="21"/>
  <c r="BP173" i="21" s="1"/>
  <c r="K16" i="21"/>
  <c r="K124" i="21" s="1"/>
  <c r="DJ120" i="21"/>
  <c r="DK120" i="21" s="1"/>
  <c r="DP117" i="21"/>
  <c r="DQ117" i="21" s="1"/>
  <c r="DR117" i="21" s="1"/>
  <c r="EB113" i="21"/>
  <c r="EC113" i="21" s="1"/>
  <c r="ED113" i="21" s="1"/>
  <c r="DS116" i="21"/>
  <c r="DT116" i="21" s="1"/>
  <c r="DU116" i="21" s="1"/>
  <c r="DV115" i="21"/>
  <c r="DW115" i="21" s="1"/>
  <c r="DX115" i="21" s="1"/>
  <c r="DY114" i="21"/>
  <c r="DZ114" i="21" s="1"/>
  <c r="DM118" i="21"/>
  <c r="DN118" i="21" s="1"/>
  <c r="DS171" i="21"/>
  <c r="DT171" i="21" s="1"/>
  <c r="FZ113" i="21"/>
  <c r="GA113" i="21" s="1"/>
  <c r="FT115" i="21"/>
  <c r="FU115" i="21" s="1"/>
  <c r="FN117" i="21"/>
  <c r="FO117" i="21" s="1"/>
  <c r="FP117" i="21" s="1"/>
  <c r="FK118" i="21"/>
  <c r="FL118" i="21" s="1"/>
  <c r="FM118" i="21" s="1"/>
  <c r="FQ116" i="21"/>
  <c r="FR116" i="21" s="1"/>
  <c r="FS116" i="21" s="1"/>
  <c r="FW114" i="21"/>
  <c r="FX114" i="21" s="1"/>
  <c r="BU116" i="21"/>
  <c r="BV116" i="21" s="1"/>
  <c r="BR117" i="21"/>
  <c r="BS117" i="21" s="1"/>
  <c r="DM173" i="21"/>
  <c r="DN173" i="21" s="1"/>
  <c r="BO118" i="21"/>
  <c r="BP118" i="21" s="1"/>
  <c r="BQ118" i="21" s="1"/>
  <c r="CA114" i="21"/>
  <c r="CB114" i="21" s="1"/>
  <c r="CC114" i="21" s="1"/>
  <c r="CD113" i="21"/>
  <c r="CE113" i="21" s="1"/>
  <c r="CF113" i="21" s="1"/>
  <c r="BX115" i="21"/>
  <c r="BY115" i="21" s="1"/>
  <c r="BZ115" i="21" s="1"/>
  <c r="DV170" i="21"/>
  <c r="DW170" i="21" s="1"/>
  <c r="DY169" i="21"/>
  <c r="DZ169" i="21" s="1"/>
  <c r="DP172" i="21"/>
  <c r="DQ172" i="21" s="1"/>
  <c r="EB168" i="21"/>
  <c r="EC168" i="21" s="1"/>
  <c r="BX61" i="21"/>
  <c r="BY61" i="21" s="1"/>
  <c r="BZ61" i="21" s="1"/>
  <c r="CA60" i="21"/>
  <c r="CB60" i="21" s="1"/>
  <c r="CC60" i="21" s="1"/>
  <c r="BU62" i="21"/>
  <c r="BV62" i="21" s="1"/>
  <c r="BW62" i="21" s="1"/>
  <c r="BO64" i="21"/>
  <c r="BP64" i="21" s="1"/>
  <c r="BQ64" i="21" s="1"/>
  <c r="CD59" i="21"/>
  <c r="CE59" i="21" s="1"/>
  <c r="EB59" i="21"/>
  <c r="EC59" i="21" s="1"/>
  <c r="DM64" i="21"/>
  <c r="DN64" i="21" s="1"/>
  <c r="FQ62" i="21"/>
  <c r="FR62" i="21" s="1"/>
  <c r="FW60" i="21"/>
  <c r="FX60" i="21" s="1"/>
  <c r="FY60" i="21" s="1"/>
  <c r="FZ59" i="21"/>
  <c r="GA59" i="21" s="1"/>
  <c r="GB59" i="21" s="1"/>
  <c r="DV61" i="21"/>
  <c r="DW61" i="21" s="1"/>
  <c r="DX61" i="21" s="1"/>
  <c r="BR63" i="21"/>
  <c r="BS63" i="21" s="1"/>
  <c r="BT63" i="21" s="1"/>
  <c r="FK64" i="21"/>
  <c r="FL64" i="21" s="1"/>
  <c r="FN63" i="21"/>
  <c r="FO63" i="21" s="1"/>
  <c r="DY60" i="21"/>
  <c r="DZ60" i="21" s="1"/>
  <c r="DP63" i="21"/>
  <c r="DQ63" i="21" s="1"/>
  <c r="DS62" i="21"/>
  <c r="DT62" i="21" s="1"/>
  <c r="DU62" i="21" s="1"/>
  <c r="FT61" i="21"/>
  <c r="FU61" i="21" s="1"/>
  <c r="FV61" i="21" s="1"/>
  <c r="L66" i="21"/>
  <c r="BO11" i="21"/>
  <c r="BP11" i="21" s="1"/>
  <c r="BQ11" i="21" s="1"/>
  <c r="BR10" i="21"/>
  <c r="BS10" i="21" s="1"/>
  <c r="CD6" i="21"/>
  <c r="CE6" i="21" s="1"/>
  <c r="BU9" i="21"/>
  <c r="BV9" i="21" s="1"/>
  <c r="CA7" i="21"/>
  <c r="CB7" i="21" s="1"/>
  <c r="BX8" i="21"/>
  <c r="BY8" i="21" s="1"/>
  <c r="BZ8" i="21" s="1"/>
  <c r="CG5" i="21"/>
  <c r="CH5" i="21" s="1"/>
  <c r="CI5" i="21" s="1"/>
  <c r="M69" i="25"/>
  <c r="M179" i="25"/>
  <c r="M124" i="25"/>
  <c r="DJ13" i="21"/>
  <c r="DK13" i="21" s="1"/>
  <c r="BL13" i="21"/>
  <c r="BM13" i="21" s="1"/>
  <c r="L67" i="21"/>
  <c r="L176" i="21"/>
  <c r="FH66" i="21"/>
  <c r="FI66" i="21" s="1"/>
  <c r="FJ66" i="21" s="1"/>
  <c r="DJ175" i="21"/>
  <c r="DK175" i="21" s="1"/>
  <c r="DL175" i="21" s="1"/>
  <c r="BL66" i="21"/>
  <c r="BM66" i="21" s="1"/>
  <c r="BN66" i="21" s="1"/>
  <c r="FH175" i="21"/>
  <c r="FI175" i="21" s="1"/>
  <c r="BL175" i="21"/>
  <c r="BM175" i="21" s="1"/>
  <c r="DJ66" i="21"/>
  <c r="DK66" i="21" s="1"/>
  <c r="N178" i="25"/>
  <c r="N123" i="25"/>
  <c r="N68" i="25"/>
  <c r="FR8" i="21"/>
  <c r="FS8" i="21" s="1"/>
  <c r="FL10" i="21"/>
  <c r="FM10" i="21" s="1"/>
  <c r="FO9" i="21"/>
  <c r="FX6" i="21"/>
  <c r="FU7" i="21"/>
  <c r="GA5" i="21"/>
  <c r="DQ9" i="21"/>
  <c r="DR9" i="21" s="1"/>
  <c r="DW7" i="21"/>
  <c r="DX7" i="21" s="1"/>
  <c r="DZ6" i="21"/>
  <c r="EA6" i="21" s="1"/>
  <c r="DT8" i="21"/>
  <c r="DU8" i="21" s="1"/>
  <c r="DN10" i="21"/>
  <c r="EC5" i="21"/>
  <c r="AD170" i="21"/>
  <c r="X171" i="21"/>
  <c r="R173" i="21"/>
  <c r="S173" i="21" s="1"/>
  <c r="AD169" i="21"/>
  <c r="AE169" i="21" s="1"/>
  <c r="AA170" i="21"/>
  <c r="AB170" i="21" s="1"/>
  <c r="AG168" i="21"/>
  <c r="AH168" i="21" s="1"/>
  <c r="X116" i="21"/>
  <c r="R118" i="21"/>
  <c r="AA115" i="21"/>
  <c r="U117" i="21"/>
  <c r="R11" i="21"/>
  <c r="S11" i="21" s="1"/>
  <c r="AA8" i="21"/>
  <c r="AB8" i="21" s="1"/>
  <c r="AD7" i="21"/>
  <c r="AE7" i="21" s="1"/>
  <c r="X9" i="21"/>
  <c r="Y9" i="21" s="1"/>
  <c r="AG6" i="21"/>
  <c r="AJ5" i="21"/>
  <c r="U10" i="21"/>
  <c r="K177" i="21"/>
  <c r="BO195" i="21"/>
  <c r="BP195" i="21" s="1"/>
  <c r="EZ182" i="21"/>
  <c r="FA182" i="21" s="1"/>
  <c r="DS192" i="21"/>
  <c r="DT192" i="21" s="1"/>
  <c r="BX192" i="21"/>
  <c r="BY192" i="21" s="1"/>
  <c r="BU193" i="21"/>
  <c r="BV193" i="21" s="1"/>
  <c r="AU185" i="21"/>
  <c r="AV185" i="21" s="1"/>
  <c r="AF191" i="21"/>
  <c r="AG191" i="21" s="1"/>
  <c r="EW183" i="21"/>
  <c r="EX183" i="21" s="1"/>
  <c r="DM196" i="21"/>
  <c r="DN196" i="21" s="1"/>
  <c r="FQ193" i="21"/>
  <c r="FR193" i="21" s="1"/>
  <c r="AR185" i="21"/>
  <c r="AS185" i="21" s="1"/>
  <c r="DY192" i="21"/>
  <c r="DZ192" i="21" s="1"/>
  <c r="DE180" i="21"/>
  <c r="DF180" i="21" s="1"/>
  <c r="BR194" i="21"/>
  <c r="BS194" i="21" s="1"/>
  <c r="W192" i="21"/>
  <c r="X192" i="21" s="1"/>
  <c r="CG189" i="21"/>
  <c r="CH189" i="21" s="1"/>
  <c r="EK186" i="21"/>
  <c r="EL186" i="21" s="1"/>
  <c r="BD182" i="21"/>
  <c r="BE182" i="21" s="1"/>
  <c r="GF188" i="21"/>
  <c r="GG188" i="21" s="1"/>
  <c r="EN185" i="21"/>
  <c r="EO185" i="21" s="1"/>
  <c r="Z191" i="21"/>
  <c r="AA191" i="21" s="1"/>
  <c r="EE189" i="21"/>
  <c r="EF189" i="21" s="1"/>
  <c r="CJ188" i="21"/>
  <c r="CK188" i="21" s="1"/>
  <c r="GC189" i="21"/>
  <c r="GD189" i="21" s="1"/>
  <c r="AO186" i="21"/>
  <c r="AP186" i="21" s="1"/>
  <c r="CA192" i="21"/>
  <c r="CB192" i="21" s="1"/>
  <c r="AX184" i="21"/>
  <c r="AY184" i="21" s="1"/>
  <c r="ET185" i="21"/>
  <c r="EU185" i="21" s="1"/>
  <c r="HA180" i="21"/>
  <c r="HB180" i="21" s="1"/>
  <c r="CS185" i="21"/>
  <c r="CT185" i="21" s="1"/>
  <c r="FT191" i="21"/>
  <c r="FU191" i="21" s="1"/>
  <c r="DP194" i="21"/>
  <c r="DQ194" i="21" s="1"/>
  <c r="EQ184" i="21"/>
  <c r="ER184" i="21" s="1"/>
  <c r="CD191" i="21"/>
  <c r="CE191" i="21" s="1"/>
  <c r="CY183" i="21"/>
  <c r="CZ183" i="21" s="1"/>
  <c r="DJ203" i="21"/>
  <c r="DK203" i="21" s="1"/>
  <c r="N204" i="21"/>
  <c r="O204" i="21" s="1"/>
  <c r="BL204" i="21"/>
  <c r="BM204" i="21" s="1"/>
  <c r="GI186" i="21"/>
  <c r="GJ186" i="21" s="1"/>
  <c r="CP185" i="21"/>
  <c r="CQ185" i="21" s="1"/>
  <c r="CM186" i="21"/>
  <c r="CN186" i="21" s="1"/>
  <c r="AC192" i="21"/>
  <c r="AD192" i="21" s="1"/>
  <c r="FZ190" i="21"/>
  <c r="GA190" i="21" s="1"/>
  <c r="GO184" i="21"/>
  <c r="GP184" i="21" s="1"/>
  <c r="AI189" i="21"/>
  <c r="AJ189" i="21" s="1"/>
  <c r="AL188" i="21"/>
  <c r="AM188" i="21" s="1"/>
  <c r="FW192" i="21"/>
  <c r="FX192" i="21" s="1"/>
  <c r="FK195" i="21"/>
  <c r="FL195" i="21" s="1"/>
  <c r="DV191" i="21"/>
  <c r="DW191" i="21" s="1"/>
  <c r="GU183" i="21"/>
  <c r="GV183" i="21" s="1"/>
  <c r="T194" i="21"/>
  <c r="U194" i="21" s="1"/>
  <c r="GL185" i="21"/>
  <c r="GM185" i="21" s="1"/>
  <c r="GR184" i="21"/>
  <c r="GS184" i="21" s="1"/>
  <c r="BG180" i="21"/>
  <c r="BH180" i="21" s="1"/>
  <c r="FN194" i="21"/>
  <c r="FO194" i="21" s="1"/>
  <c r="FH203" i="21"/>
  <c r="FI203" i="21" s="1"/>
  <c r="EH188" i="21"/>
  <c r="EI188" i="21" s="1"/>
  <c r="BA183" i="21"/>
  <c r="BB183" i="21" s="1"/>
  <c r="GX182" i="21"/>
  <c r="GY182" i="21" s="1"/>
  <c r="EB191" i="21"/>
  <c r="EC191" i="21" s="1"/>
  <c r="DB181" i="21"/>
  <c r="DC181" i="21" s="1"/>
  <c r="Q195" i="21"/>
  <c r="R195" i="21" s="1"/>
  <c r="FC180" i="21"/>
  <c r="FD180" i="21" s="1"/>
  <c r="CV184" i="21"/>
  <c r="CW184" i="21" s="1"/>
  <c r="Q119" i="21"/>
  <c r="W117" i="21"/>
  <c r="AC115" i="21"/>
  <c r="Z116" i="21"/>
  <c r="T118" i="21"/>
  <c r="N121" i="21"/>
  <c r="K68" i="21"/>
  <c r="AF134" i="21"/>
  <c r="AG134" i="21" s="1"/>
  <c r="DM141" i="21"/>
  <c r="DN141" i="21" s="1"/>
  <c r="FH141" i="21"/>
  <c r="FI141" i="21" s="1"/>
  <c r="AC139" i="21"/>
  <c r="AD139" i="21" s="1"/>
  <c r="GX130" i="21"/>
  <c r="GY130" i="21" s="1"/>
  <c r="BG125" i="21"/>
  <c r="BH125" i="21" s="1"/>
  <c r="GO129" i="21"/>
  <c r="GP129" i="21" s="1"/>
  <c r="CV128" i="21"/>
  <c r="CW128" i="21" s="1"/>
  <c r="GC133" i="21"/>
  <c r="GD133" i="21" s="1"/>
  <c r="EB135" i="21"/>
  <c r="EC135" i="21" s="1"/>
  <c r="W137" i="21"/>
  <c r="X137" i="21" s="1"/>
  <c r="HA128" i="21"/>
  <c r="HB128" i="21" s="1"/>
  <c r="ET129" i="21"/>
  <c r="EU129" i="21" s="1"/>
  <c r="AI133" i="21"/>
  <c r="AJ133" i="21" s="1"/>
  <c r="DY136" i="21"/>
  <c r="DZ136" i="21" s="1"/>
  <c r="T138" i="21"/>
  <c r="U138" i="21" s="1"/>
  <c r="EN135" i="21"/>
  <c r="EO135" i="21" s="1"/>
  <c r="GF134" i="21"/>
  <c r="GG134" i="21" s="1"/>
  <c r="EQ131" i="21"/>
  <c r="ER131" i="21" s="1"/>
  <c r="BO141" i="21"/>
  <c r="BP141" i="21" s="1"/>
  <c r="EK135" i="21"/>
  <c r="EL135" i="21" s="1"/>
  <c r="CP131" i="21"/>
  <c r="CQ131" i="21" s="1"/>
  <c r="BD131" i="21"/>
  <c r="BE131" i="21" s="1"/>
  <c r="BU138" i="21"/>
  <c r="BV138" i="21" s="1"/>
  <c r="FT136" i="21"/>
  <c r="FU136" i="21" s="1"/>
  <c r="CG133" i="21"/>
  <c r="CH133" i="21" s="1"/>
  <c r="DS137" i="21"/>
  <c r="DT137" i="21" s="1"/>
  <c r="AX129" i="21"/>
  <c r="AY129" i="21" s="1"/>
  <c r="Z136" i="21"/>
  <c r="AA136" i="21" s="1"/>
  <c r="GR128" i="21"/>
  <c r="GS128" i="21" s="1"/>
  <c r="FN138" i="21"/>
  <c r="FO138" i="21" s="1"/>
  <c r="CJ133" i="21"/>
  <c r="CK133" i="21" s="1"/>
  <c r="EZ131" i="21"/>
  <c r="FA131" i="21" s="1"/>
  <c r="CD135" i="21"/>
  <c r="CE135" i="21" s="1"/>
  <c r="DE126" i="21"/>
  <c r="DF126" i="21" s="1"/>
  <c r="DP138" i="21"/>
  <c r="DQ138" i="21" s="1"/>
  <c r="EW132" i="21"/>
  <c r="EX132" i="21" s="1"/>
  <c r="CA135" i="21"/>
  <c r="CB135" i="21" s="1"/>
  <c r="BR138" i="21"/>
  <c r="BS138" i="21" s="1"/>
  <c r="BL141" i="21"/>
  <c r="BM141" i="21" s="1"/>
  <c r="GL135" i="21"/>
  <c r="GM135" i="21" s="1"/>
  <c r="AO137" i="21"/>
  <c r="AP137" i="21" s="1"/>
  <c r="FQ138" i="21"/>
  <c r="FR138" i="21" s="1"/>
  <c r="CM132" i="21"/>
  <c r="CN132" i="21" s="1"/>
  <c r="AU129" i="21"/>
  <c r="AV129" i="21" s="1"/>
  <c r="EH133" i="21"/>
  <c r="EI133" i="21" s="1"/>
  <c r="BX136" i="21"/>
  <c r="BY136" i="21" s="1"/>
  <c r="DV136" i="21"/>
  <c r="DW136" i="21" s="1"/>
  <c r="CS129" i="21"/>
  <c r="CT129" i="21" s="1"/>
  <c r="BA131" i="21"/>
  <c r="BB131" i="21" s="1"/>
  <c r="CY129" i="21"/>
  <c r="CZ129" i="21" s="1"/>
  <c r="DB131" i="21"/>
  <c r="DC131" i="21" s="1"/>
  <c r="GI135" i="21"/>
  <c r="GJ135" i="21" s="1"/>
  <c r="AR136" i="21"/>
  <c r="AS136" i="21" s="1"/>
  <c r="FW136" i="21"/>
  <c r="FX136" i="21" s="1"/>
  <c r="GU130" i="21"/>
  <c r="GV130" i="21" s="1"/>
  <c r="DJ141" i="21"/>
  <c r="DK141" i="21" s="1"/>
  <c r="N141" i="21"/>
  <c r="O141" i="21" s="1"/>
  <c r="FK140" i="21"/>
  <c r="FL140" i="21" s="1"/>
  <c r="Q140" i="21"/>
  <c r="R140" i="21" s="1"/>
  <c r="EE133" i="21"/>
  <c r="EF133" i="21" s="1"/>
  <c r="AL134" i="21"/>
  <c r="AM134" i="21" s="1"/>
  <c r="FC126" i="21"/>
  <c r="FD126" i="21" s="1"/>
  <c r="FZ135" i="21"/>
  <c r="GA135" i="21" s="1"/>
  <c r="N87" i="21"/>
  <c r="O87" i="21" s="1"/>
  <c r="CP80" i="21"/>
  <c r="CQ80" i="21" s="1"/>
  <c r="CV75" i="21"/>
  <c r="CW75" i="21" s="1"/>
  <c r="DB72" i="21"/>
  <c r="DC72" i="21" s="1"/>
  <c r="DE72" i="21"/>
  <c r="DF72" i="21" s="1"/>
  <c r="CJ78" i="21"/>
  <c r="CK78" i="21" s="1"/>
  <c r="AX75" i="21"/>
  <c r="AY75" i="21" s="1"/>
  <c r="AI79" i="21"/>
  <c r="AJ79" i="21" s="1"/>
  <c r="EW74" i="21"/>
  <c r="EX74" i="21" s="1"/>
  <c r="GI77" i="21"/>
  <c r="GJ77" i="21" s="1"/>
  <c r="AC82" i="21"/>
  <c r="AD82" i="21" s="1"/>
  <c r="GL80" i="21"/>
  <c r="GM80" i="21" s="1"/>
  <c r="EN80" i="21"/>
  <c r="EO80" i="21" s="1"/>
  <c r="HA72" i="21"/>
  <c r="HB72" i="21" s="1"/>
  <c r="BU83" i="21"/>
  <c r="BV83" i="21" s="1"/>
  <c r="FW82" i="21"/>
  <c r="FX82" i="21" s="1"/>
  <c r="BG72" i="21"/>
  <c r="BH72" i="21" s="1"/>
  <c r="DV83" i="21"/>
  <c r="DW83" i="21" s="1"/>
  <c r="Z84" i="21"/>
  <c r="AA84" i="21" s="1"/>
  <c r="GF78" i="21"/>
  <c r="GG78" i="21" s="1"/>
  <c r="BA74" i="21"/>
  <c r="BB74" i="21" s="1"/>
  <c r="EZ72" i="21"/>
  <c r="FA72" i="21" s="1"/>
  <c r="EK78" i="21"/>
  <c r="EL78" i="21" s="1"/>
  <c r="GR75" i="21"/>
  <c r="GS75" i="21" s="1"/>
  <c r="DY82" i="21"/>
  <c r="DZ82" i="21" s="1"/>
  <c r="FT83" i="21"/>
  <c r="FU83" i="21" s="1"/>
  <c r="GO76" i="21"/>
  <c r="GP76" i="21" s="1"/>
  <c r="CS76" i="21"/>
  <c r="CT76" i="21" s="1"/>
  <c r="DP84" i="21"/>
  <c r="DQ84" i="21" s="1"/>
  <c r="FN85" i="21"/>
  <c r="FO85" i="21" s="1"/>
  <c r="T84" i="21"/>
  <c r="U84" i="21" s="1"/>
  <c r="Q86" i="21"/>
  <c r="R86" i="21" s="1"/>
  <c r="AU76" i="21"/>
  <c r="AV76" i="21" s="1"/>
  <c r="CM78" i="21"/>
  <c r="CN78" i="21" s="1"/>
  <c r="GC80" i="21"/>
  <c r="GD80" i="21" s="1"/>
  <c r="DS83" i="21"/>
  <c r="DT83" i="21" s="1"/>
  <c r="FH87" i="21"/>
  <c r="FI87" i="21" s="1"/>
  <c r="BD72" i="21"/>
  <c r="BE72" i="21" s="1"/>
  <c r="EH78" i="21"/>
  <c r="EI78" i="21" s="1"/>
  <c r="GX72" i="21"/>
  <c r="GY72" i="21" s="1"/>
  <c r="AO78" i="21"/>
  <c r="AP78" i="21" s="1"/>
  <c r="FK86" i="21"/>
  <c r="FL86" i="21" s="1"/>
  <c r="BL88" i="21"/>
  <c r="BM88" i="21" s="1"/>
  <c r="CY74" i="21"/>
  <c r="CZ74" i="21" s="1"/>
  <c r="AF81" i="21"/>
  <c r="AG81" i="21" s="1"/>
  <c r="ET76" i="21"/>
  <c r="EU76" i="21" s="1"/>
  <c r="EB81" i="21"/>
  <c r="EC81" i="21" s="1"/>
  <c r="BO86" i="21"/>
  <c r="BP86" i="21" s="1"/>
  <c r="BR84" i="21"/>
  <c r="BS84" i="21" s="1"/>
  <c r="BX84" i="21"/>
  <c r="BY84" i="21" s="1"/>
  <c r="FC72" i="21"/>
  <c r="FD72" i="21" s="1"/>
  <c r="EQ76" i="21"/>
  <c r="ER76" i="21" s="1"/>
  <c r="DJ87" i="21"/>
  <c r="DK87" i="21" s="1"/>
  <c r="EE79" i="21"/>
  <c r="EF79" i="21" s="1"/>
  <c r="CD81" i="21"/>
  <c r="CE81" i="21" s="1"/>
  <c r="DM87" i="21"/>
  <c r="DN87" i="21" s="1"/>
  <c r="FQ83" i="21"/>
  <c r="FR83" i="21" s="1"/>
  <c r="FZ80" i="21"/>
  <c r="GA80" i="21" s="1"/>
  <c r="AL78" i="21"/>
  <c r="AM78" i="21" s="1"/>
  <c r="W84" i="21"/>
  <c r="X84" i="21" s="1"/>
  <c r="GU74" i="21"/>
  <c r="GV74" i="21" s="1"/>
  <c r="CA82" i="21"/>
  <c r="CB82" i="21" s="1"/>
  <c r="AR81" i="21"/>
  <c r="AS81" i="21" s="1"/>
  <c r="CG79" i="21"/>
  <c r="CH79" i="21" s="1"/>
  <c r="FH13" i="21"/>
  <c r="FI13" i="21" s="1"/>
  <c r="FN30" i="21"/>
  <c r="FO30" i="21" s="1"/>
  <c r="FK32" i="21"/>
  <c r="FL32" i="21" s="1"/>
  <c r="GC27" i="21"/>
  <c r="GD27" i="21" s="1"/>
  <c r="FZ25" i="21"/>
  <c r="GA25" i="21" s="1"/>
  <c r="GU19" i="21"/>
  <c r="GV19" i="21" s="1"/>
  <c r="FH32" i="21"/>
  <c r="FI32" i="21" s="1"/>
  <c r="FQ29" i="21"/>
  <c r="FR29" i="21" s="1"/>
  <c r="GR19" i="21"/>
  <c r="GS19" i="21" s="1"/>
  <c r="GX18" i="21"/>
  <c r="GY18" i="21" s="1"/>
  <c r="GL21" i="21"/>
  <c r="GM21" i="21" s="1"/>
  <c r="GF27" i="21"/>
  <c r="GG27" i="21" s="1"/>
  <c r="FW26" i="21"/>
  <c r="FX26" i="21" s="1"/>
  <c r="GO21" i="21"/>
  <c r="GP21" i="21" s="1"/>
  <c r="FT30" i="21"/>
  <c r="FU30" i="21" s="1"/>
  <c r="HA19" i="21"/>
  <c r="HB19" i="21" s="1"/>
  <c r="GI22" i="21"/>
  <c r="GJ22" i="21" s="1"/>
  <c r="FQ9" i="21"/>
  <c r="FK11" i="21"/>
  <c r="FN10" i="21"/>
  <c r="GC5" i="21"/>
  <c r="FZ6" i="21"/>
  <c r="FT8" i="21"/>
  <c r="FW7" i="21"/>
  <c r="DJ14" i="21"/>
  <c r="DK14" i="21" s="1"/>
  <c r="EE26" i="21"/>
  <c r="EF26" i="21" s="1"/>
  <c r="DJ32" i="21"/>
  <c r="DK32" i="21" s="1"/>
  <c r="DS29" i="21"/>
  <c r="DT29" i="21" s="1"/>
  <c r="EW25" i="21"/>
  <c r="EX25" i="21" s="1"/>
  <c r="DY26" i="21"/>
  <c r="DZ26" i="21" s="1"/>
  <c r="ET19" i="21"/>
  <c r="EU19" i="21" s="1"/>
  <c r="FC18" i="21"/>
  <c r="FD18" i="21" s="1"/>
  <c r="EN21" i="21"/>
  <c r="EO21" i="21" s="1"/>
  <c r="EH23" i="21"/>
  <c r="EI23" i="21" s="1"/>
  <c r="EB30" i="21"/>
  <c r="EC30" i="21" s="1"/>
  <c r="DV28" i="21"/>
  <c r="DW28" i="21" s="1"/>
  <c r="EQ21" i="21"/>
  <c r="ER21" i="21" s="1"/>
  <c r="DM30" i="21"/>
  <c r="DN30" i="21" s="1"/>
  <c r="EZ19" i="21"/>
  <c r="FA19" i="21" s="1"/>
  <c r="DP31" i="21"/>
  <c r="DQ31" i="21" s="1"/>
  <c r="EK26" i="21"/>
  <c r="EL26" i="21" s="1"/>
  <c r="DM11" i="21"/>
  <c r="DS9" i="21"/>
  <c r="DY7" i="21"/>
  <c r="DP10" i="21"/>
  <c r="DV8" i="21"/>
  <c r="EB6" i="21"/>
  <c r="EE5" i="21"/>
  <c r="BL14" i="21"/>
  <c r="BM14" i="21" s="1"/>
  <c r="BN14" i="21" s="1"/>
  <c r="BU28" i="21"/>
  <c r="BV28" i="21" s="1"/>
  <c r="BR31" i="21"/>
  <c r="BS31" i="21" s="1"/>
  <c r="CY19" i="21"/>
  <c r="CZ19" i="21" s="1"/>
  <c r="CA31" i="21"/>
  <c r="CB31" i="21" s="1"/>
  <c r="CS22" i="21"/>
  <c r="CT22" i="21" s="1"/>
  <c r="CV21" i="21"/>
  <c r="CW21" i="21" s="1"/>
  <c r="CJ24" i="21"/>
  <c r="CK24" i="21" s="1"/>
  <c r="CG24" i="21"/>
  <c r="CH24" i="21" s="1"/>
  <c r="CM23" i="21"/>
  <c r="CN23" i="21" s="1"/>
  <c r="DB17" i="21"/>
  <c r="DC17" i="21" s="1"/>
  <c r="CP22" i="21"/>
  <c r="CQ22" i="21" s="1"/>
  <c r="BX27" i="21"/>
  <c r="BY27" i="21" s="1"/>
  <c r="BO30" i="21"/>
  <c r="BP30" i="21" s="1"/>
  <c r="BL32" i="21"/>
  <c r="BM32" i="21" s="1"/>
  <c r="DE16" i="21"/>
  <c r="DF16" i="21" s="1"/>
  <c r="CD29" i="21"/>
  <c r="CE29" i="21" s="1"/>
  <c r="T11" i="21"/>
  <c r="AI6" i="21"/>
  <c r="AC8" i="21"/>
  <c r="AL5" i="21"/>
  <c r="W10" i="21"/>
  <c r="AF7" i="21"/>
  <c r="Q12" i="21"/>
  <c r="Z9" i="21"/>
  <c r="N14" i="21"/>
  <c r="O14" i="21" s="1"/>
  <c r="P14" i="21" s="1"/>
  <c r="M15" i="25"/>
  <c r="BG17" i="21"/>
  <c r="BH17" i="21" s="1"/>
  <c r="EM67" i="21"/>
  <c r="ES176" i="21"/>
  <c r="GK176" i="21"/>
  <c r="AQ67" i="21"/>
  <c r="CF15" i="21"/>
  <c r="AN176" i="21"/>
  <c r="CO15" i="21"/>
  <c r="CU67" i="21"/>
  <c r="FV115" i="21"/>
  <c r="Y63" i="21"/>
  <c r="CL176" i="21"/>
  <c r="GT15" i="21"/>
  <c r="GB113" i="21"/>
  <c r="GN67" i="21"/>
  <c r="Y171" i="21"/>
  <c r="FM173" i="21"/>
  <c r="CX15" i="21"/>
  <c r="GT67" i="21"/>
  <c r="FE176" i="21"/>
  <c r="AT67" i="21"/>
  <c r="GH176" i="21"/>
  <c r="GN176" i="21"/>
  <c r="DD176" i="21"/>
  <c r="P175" i="21"/>
  <c r="GH15" i="21"/>
  <c r="DO118" i="21"/>
  <c r="CF59" i="21"/>
  <c r="AZ15" i="21"/>
  <c r="AW15" i="21"/>
  <c r="CL121" i="21"/>
  <c r="AT121" i="21"/>
  <c r="EP15" i="21"/>
  <c r="DO64" i="21"/>
  <c r="EY67" i="21"/>
  <c r="CX176" i="21"/>
  <c r="EV67" i="21"/>
  <c r="AZ67" i="21"/>
  <c r="FP9" i="21"/>
  <c r="Y172" i="21"/>
  <c r="ES15" i="21"/>
  <c r="BF176" i="21"/>
  <c r="V10" i="21"/>
  <c r="EP121" i="21"/>
  <c r="ED15" i="21"/>
  <c r="DA176" i="21"/>
  <c r="EY121" i="21"/>
  <c r="BI121" i="21"/>
  <c r="BT172" i="21"/>
  <c r="CO176" i="21"/>
  <c r="AE170" i="21"/>
  <c r="FE15" i="21"/>
  <c r="GH121" i="21"/>
  <c r="DG176" i="21"/>
  <c r="BI176" i="21"/>
  <c r="CR15" i="21"/>
  <c r="BC176" i="21"/>
  <c r="FM64" i="21"/>
  <c r="DL13" i="21"/>
  <c r="AH6" i="21"/>
  <c r="EJ121" i="21"/>
  <c r="HC121" i="21"/>
  <c r="DR63" i="21"/>
  <c r="CR176" i="21"/>
  <c r="EP176" i="21"/>
  <c r="HC15" i="21"/>
  <c r="FP172" i="21"/>
  <c r="GW176" i="21"/>
  <c r="S118" i="21"/>
  <c r="BF121" i="21"/>
  <c r="DL120" i="21"/>
  <c r="BW9" i="21"/>
  <c r="GH67" i="21"/>
  <c r="AE61" i="21"/>
  <c r="GE15" i="21"/>
  <c r="FJ175" i="21"/>
  <c r="DG67" i="21"/>
  <c r="GB5" i="21"/>
  <c r="DA15" i="21"/>
  <c r="AQ121" i="21"/>
  <c r="GB15" i="21"/>
  <c r="CX67" i="21"/>
  <c r="DL14" i="21"/>
  <c r="BI15" i="21"/>
  <c r="DA121" i="21"/>
  <c r="EV15" i="21"/>
  <c r="H15" i="21"/>
  <c r="FV7" i="21"/>
  <c r="CO121" i="21"/>
  <c r="BF15" i="21"/>
  <c r="FJ120" i="21"/>
  <c r="CI15" i="21"/>
  <c r="EV176" i="21"/>
  <c r="GK67" i="21"/>
  <c r="AH15" i="21"/>
  <c r="AW121" i="21"/>
  <c r="GQ67" i="21"/>
  <c r="GN15" i="21"/>
  <c r="EM176" i="21"/>
  <c r="AB171" i="21"/>
  <c r="AT176" i="21"/>
  <c r="GW15" i="21"/>
  <c r="FE121" i="21"/>
  <c r="DO10" i="21"/>
  <c r="EM121" i="21"/>
  <c r="ED59" i="21"/>
  <c r="BC67" i="21"/>
  <c r="GZ67" i="21"/>
  <c r="DD121" i="21"/>
  <c r="EV121" i="21"/>
  <c r="CC7" i="21"/>
  <c r="DR172" i="21"/>
  <c r="AN15" i="21"/>
  <c r="FV170" i="21"/>
  <c r="BF67" i="21"/>
  <c r="DD67" i="21"/>
  <c r="BT117" i="21"/>
  <c r="DG121" i="21"/>
  <c r="AH169" i="21"/>
  <c r="DO173" i="21"/>
  <c r="BC121" i="21"/>
  <c r="EY15" i="21"/>
  <c r="FB15" i="21"/>
  <c r="ED5" i="21"/>
  <c r="EY176" i="21"/>
  <c r="GQ176" i="21"/>
  <c r="GW121" i="21"/>
  <c r="AN67" i="21"/>
  <c r="AQ176" i="21"/>
  <c r="ES67" i="21"/>
  <c r="EA169" i="21"/>
  <c r="FB121" i="21"/>
  <c r="GN121" i="21"/>
  <c r="FJ13" i="21"/>
  <c r="BC15" i="21"/>
  <c r="EJ176" i="21"/>
  <c r="CX121" i="21"/>
  <c r="GZ15" i="21"/>
  <c r="DD15" i="21"/>
  <c r="AB115" i="21"/>
  <c r="DL66" i="21"/>
  <c r="GW67" i="21"/>
  <c r="GT121" i="21"/>
  <c r="EG15" i="21"/>
  <c r="V117" i="21"/>
  <c r="CL15" i="21"/>
  <c r="DU171" i="21"/>
  <c r="BW116" i="21"/>
  <c r="CU121" i="21"/>
  <c r="BQ173" i="21"/>
  <c r="GQ121" i="21"/>
  <c r="GK121" i="21"/>
  <c r="AN121" i="21"/>
  <c r="FB176" i="21"/>
  <c r="AW67" i="21"/>
  <c r="FS62" i="21"/>
  <c r="CR67" i="21"/>
  <c r="CF6" i="21"/>
  <c r="DA67" i="21"/>
  <c r="DX170" i="21"/>
  <c r="CO67" i="21"/>
  <c r="P120" i="21"/>
  <c r="BT10" i="21"/>
  <c r="DG15" i="21"/>
  <c r="CU176" i="21"/>
  <c r="S65" i="21"/>
  <c r="P67" i="21"/>
  <c r="FY114" i="21"/>
  <c r="EJ15" i="21"/>
  <c r="ES121" i="21"/>
  <c r="FY6" i="21"/>
  <c r="CU15" i="21"/>
  <c r="EJ67" i="21"/>
  <c r="BN13" i="21"/>
  <c r="GQ15" i="21"/>
  <c r="AH114" i="21"/>
  <c r="AQ15" i="21"/>
  <c r="HC176" i="21"/>
  <c r="HC67" i="21"/>
  <c r="AK5" i="21"/>
  <c r="FP63" i="21"/>
  <c r="EM15" i="21"/>
  <c r="AK15" i="21"/>
  <c r="AZ176" i="21"/>
  <c r="CR121" i="21"/>
  <c r="BI67" i="21"/>
  <c r="EP67" i="21"/>
  <c r="AZ121" i="21"/>
  <c r="AK113" i="21"/>
  <c r="GZ121" i="21"/>
  <c r="EA114" i="21"/>
  <c r="FE67" i="21"/>
  <c r="EA60" i="21"/>
  <c r="GT176" i="21"/>
  <c r="GZ176" i="21"/>
  <c r="AW176" i="21"/>
  <c r="Y116" i="21"/>
  <c r="FB67" i="21"/>
  <c r="ED168" i="21"/>
  <c r="BN175" i="21"/>
  <c r="GK15" i="21"/>
  <c r="AT15" i="21"/>
  <c r="CL67" i="21"/>
  <c r="L15" i="21" l="1"/>
  <c r="L123" i="21" s="1"/>
  <c r="AI169" i="21"/>
  <c r="AJ169" i="21" s="1"/>
  <c r="O121" i="21"/>
  <c r="AL113" i="21"/>
  <c r="AM113" i="21" s="1"/>
  <c r="AI114" i="21"/>
  <c r="AJ114" i="21" s="1"/>
  <c r="CG113" i="21"/>
  <c r="CH113" i="21" s="1"/>
  <c r="CI113" i="21" s="1"/>
  <c r="W173" i="21"/>
  <c r="X173" i="21" s="1"/>
  <c r="Y173" i="21" s="1"/>
  <c r="T174" i="21"/>
  <c r="U174" i="21" s="1"/>
  <c r="V174" i="21" s="1"/>
  <c r="O176" i="21"/>
  <c r="AC171" i="21"/>
  <c r="AD171" i="21" s="1"/>
  <c r="Q175" i="21"/>
  <c r="R175" i="21" s="1"/>
  <c r="BR118" i="21"/>
  <c r="BS118" i="21" s="1"/>
  <c r="BU117" i="21"/>
  <c r="BV117" i="21" s="1"/>
  <c r="CD114" i="21"/>
  <c r="CE114" i="21" s="1"/>
  <c r="CF114" i="21" s="1"/>
  <c r="BX116" i="21"/>
  <c r="BY116" i="21" s="1"/>
  <c r="BZ116" i="21" s="1"/>
  <c r="BO119" i="21"/>
  <c r="BP119" i="21" s="1"/>
  <c r="BQ119" i="21" s="1"/>
  <c r="CA115" i="21"/>
  <c r="CB115" i="21" s="1"/>
  <c r="AF170" i="21"/>
  <c r="AG170" i="21" s="1"/>
  <c r="Z63" i="21"/>
  <c r="AA63" i="21" s="1"/>
  <c r="Z172" i="21"/>
  <c r="AA172" i="21" s="1"/>
  <c r="N177" i="21"/>
  <c r="O177" i="21" s="1"/>
  <c r="P177" i="21" s="1"/>
  <c r="T65" i="21"/>
  <c r="U65" i="21" s="1"/>
  <c r="AF61" i="21"/>
  <c r="AG61" i="21" s="1"/>
  <c r="AH61" i="21" s="1"/>
  <c r="AL59" i="21"/>
  <c r="AM59" i="21" s="1"/>
  <c r="AN59" i="21" s="1"/>
  <c r="AC62" i="21"/>
  <c r="AD62" i="21" s="1"/>
  <c r="Q66" i="21"/>
  <c r="R66" i="21" s="1"/>
  <c r="W64" i="21"/>
  <c r="X64" i="21" s="1"/>
  <c r="AI60" i="21"/>
  <c r="AJ60" i="21" s="1"/>
  <c r="N68" i="21"/>
  <c r="O68" i="21" s="1"/>
  <c r="P68" i="21" s="1"/>
  <c r="GC113" i="21"/>
  <c r="GD113" i="21" s="1"/>
  <c r="GE113" i="21" s="1"/>
  <c r="FN118" i="21"/>
  <c r="FO118" i="21" s="1"/>
  <c r="FP118" i="21" s="1"/>
  <c r="FW115" i="21"/>
  <c r="FX115" i="21" s="1"/>
  <c r="FY115" i="21" s="1"/>
  <c r="FK119" i="21"/>
  <c r="FL119" i="21" s="1"/>
  <c r="FQ117" i="21"/>
  <c r="FR117" i="21" s="1"/>
  <c r="FT116" i="21"/>
  <c r="FU116" i="21" s="1"/>
  <c r="FZ114" i="21"/>
  <c r="GA114" i="21" s="1"/>
  <c r="DP118" i="21"/>
  <c r="DQ118" i="21" s="1"/>
  <c r="DR118" i="21" s="1"/>
  <c r="K17" i="21"/>
  <c r="K125" i="21" s="1"/>
  <c r="DV116" i="21"/>
  <c r="DW116" i="21" s="1"/>
  <c r="DX116" i="21" s="1"/>
  <c r="DY115" i="21"/>
  <c r="DZ115" i="21" s="1"/>
  <c r="EA115" i="21" s="1"/>
  <c r="EB114" i="21"/>
  <c r="EC114" i="21" s="1"/>
  <c r="DM119" i="21"/>
  <c r="DN119" i="21" s="1"/>
  <c r="EE113" i="21"/>
  <c r="EF113" i="21" s="1"/>
  <c r="DS117" i="21"/>
  <c r="DT117" i="21" s="1"/>
  <c r="FH176" i="21"/>
  <c r="FI176" i="21" s="1"/>
  <c r="FJ176" i="21" s="1"/>
  <c r="DJ176" i="21"/>
  <c r="DK176" i="21" s="1"/>
  <c r="BL176" i="21"/>
  <c r="BM176" i="21" s="1"/>
  <c r="BN176" i="21" s="1"/>
  <c r="BL67" i="21"/>
  <c r="BM67" i="21" s="1"/>
  <c r="BN67" i="21" s="1"/>
  <c r="CD7" i="21"/>
  <c r="CE7" i="21" s="1"/>
  <c r="CA8" i="21"/>
  <c r="CB8" i="21" s="1"/>
  <c r="CG6" i="21"/>
  <c r="CH6" i="21" s="1"/>
  <c r="BX9" i="21"/>
  <c r="BY9" i="21" s="1"/>
  <c r="BR11" i="21"/>
  <c r="BS11" i="21" s="1"/>
  <c r="BT11" i="21" s="1"/>
  <c r="CJ5" i="21"/>
  <c r="CK5" i="21" s="1"/>
  <c r="CL5" i="21" s="1"/>
  <c r="BO12" i="21"/>
  <c r="BP12" i="21" s="1"/>
  <c r="BQ12" i="21" s="1"/>
  <c r="BU10" i="21"/>
  <c r="BV10" i="21" s="1"/>
  <c r="BW10" i="21" s="1"/>
  <c r="DY170" i="21"/>
  <c r="DZ170" i="21" s="1"/>
  <c r="DV9" i="21"/>
  <c r="DW9" i="21" s="1"/>
  <c r="DP11" i="21"/>
  <c r="DQ11" i="21" s="1"/>
  <c r="EH5" i="21"/>
  <c r="EI5" i="21" s="1"/>
  <c r="EB7" i="21"/>
  <c r="EC7" i="21" s="1"/>
  <c r="DY8" i="21"/>
  <c r="DZ8" i="21" s="1"/>
  <c r="EA8" i="21" s="1"/>
  <c r="DS10" i="21"/>
  <c r="DT10" i="21" s="1"/>
  <c r="DU10" i="21" s="1"/>
  <c r="DM12" i="21"/>
  <c r="DN12" i="21" s="1"/>
  <c r="DO12" i="21" s="1"/>
  <c r="EE6" i="21"/>
  <c r="EF6" i="21" s="1"/>
  <c r="FZ169" i="21"/>
  <c r="GA169" i="21" s="1"/>
  <c r="GC168" i="21"/>
  <c r="GD168" i="21" s="1"/>
  <c r="BO65" i="21"/>
  <c r="BP65" i="21" s="1"/>
  <c r="CD60" i="21"/>
  <c r="CE60" i="21" s="1"/>
  <c r="CF60" i="21" s="1"/>
  <c r="BX62" i="21"/>
  <c r="BY62" i="21" s="1"/>
  <c r="BZ62" i="21" s="1"/>
  <c r="BU63" i="21"/>
  <c r="BV63" i="21" s="1"/>
  <c r="BW63" i="21" s="1"/>
  <c r="BR64" i="21"/>
  <c r="BS64" i="21" s="1"/>
  <c r="BT64" i="21" s="1"/>
  <c r="CA61" i="21"/>
  <c r="CB61" i="21" s="1"/>
  <c r="CG59" i="21"/>
  <c r="CH59" i="21" s="1"/>
  <c r="M125" i="25"/>
  <c r="M70" i="25"/>
  <c r="M180" i="25"/>
  <c r="FK174" i="21"/>
  <c r="FL174" i="21" s="1"/>
  <c r="FM174" i="21" s="1"/>
  <c r="FT171" i="21"/>
  <c r="FU171" i="21" s="1"/>
  <c r="FV171" i="21" s="1"/>
  <c r="BO174" i="21"/>
  <c r="BP174" i="21" s="1"/>
  <c r="BQ174" i="21" s="1"/>
  <c r="EB169" i="21"/>
  <c r="EC169" i="21" s="1"/>
  <c r="BX171" i="21"/>
  <c r="BY171" i="21" s="1"/>
  <c r="DM174" i="21"/>
  <c r="DN174" i="21" s="1"/>
  <c r="FW170" i="21"/>
  <c r="FX170" i="21" s="1"/>
  <c r="FQ172" i="21"/>
  <c r="FR172" i="21" s="1"/>
  <c r="FS172" i="21" s="1"/>
  <c r="FN173" i="21"/>
  <c r="FO173" i="21" s="1"/>
  <c r="FP173" i="21" s="1"/>
  <c r="CG168" i="21"/>
  <c r="CH168" i="21" s="1"/>
  <c r="CI168" i="21" s="1"/>
  <c r="CD169" i="21"/>
  <c r="CE169" i="21" s="1"/>
  <c r="CF169" i="21" s="1"/>
  <c r="BU172" i="21"/>
  <c r="BV172" i="21" s="1"/>
  <c r="BR173" i="21"/>
  <c r="BS173" i="21" s="1"/>
  <c r="CA170" i="21"/>
  <c r="CB170" i="21" s="1"/>
  <c r="DP173" i="21"/>
  <c r="DQ173" i="21" s="1"/>
  <c r="DS172" i="21"/>
  <c r="DT172" i="21" s="1"/>
  <c r="EE168" i="21"/>
  <c r="EF168" i="21" s="1"/>
  <c r="EG168" i="21" s="1"/>
  <c r="DV171" i="21"/>
  <c r="DW171" i="21" s="1"/>
  <c r="DX171" i="21" s="1"/>
  <c r="DS63" i="21"/>
  <c r="DT63" i="21" s="1"/>
  <c r="DU63" i="21" s="1"/>
  <c r="DY61" i="21"/>
  <c r="DZ61" i="21" s="1"/>
  <c r="EB60" i="21"/>
  <c r="EC60" i="21" s="1"/>
  <c r="FK65" i="21"/>
  <c r="FL65" i="21" s="1"/>
  <c r="FQ63" i="21"/>
  <c r="FR63" i="21" s="1"/>
  <c r="DM65" i="21"/>
  <c r="DN65" i="21" s="1"/>
  <c r="DO65" i="21" s="1"/>
  <c r="DV62" i="21"/>
  <c r="DW62" i="21" s="1"/>
  <c r="DX62" i="21" s="1"/>
  <c r="EE59" i="21"/>
  <c r="EF59" i="21" s="1"/>
  <c r="EG59" i="21" s="1"/>
  <c r="DP64" i="21"/>
  <c r="DQ64" i="21" s="1"/>
  <c r="DR64" i="21" s="1"/>
  <c r="FN64" i="21"/>
  <c r="FO64" i="21" s="1"/>
  <c r="FW61" i="21"/>
  <c r="FX61" i="21" s="1"/>
  <c r="GC59" i="21"/>
  <c r="GD59" i="21" s="1"/>
  <c r="FZ60" i="21"/>
  <c r="GA60" i="21" s="1"/>
  <c r="FT62" i="21"/>
  <c r="FU62" i="21" s="1"/>
  <c r="FV62" i="21" s="1"/>
  <c r="FH121" i="21"/>
  <c r="FI121" i="21" s="1"/>
  <c r="FJ121" i="21" s="1"/>
  <c r="DJ121" i="21"/>
  <c r="DK121" i="21" s="1"/>
  <c r="DL121" i="21" s="1"/>
  <c r="BL121" i="21"/>
  <c r="BM121" i="21" s="1"/>
  <c r="BN121" i="21" s="1"/>
  <c r="DJ67" i="21"/>
  <c r="DK67" i="21" s="1"/>
  <c r="FH67" i="21"/>
  <c r="FI67" i="21" s="1"/>
  <c r="N69" i="25"/>
  <c r="N179" i="25"/>
  <c r="N124" i="25"/>
  <c r="GA6" i="21"/>
  <c r="GB6" i="21" s="1"/>
  <c r="FO10" i="21"/>
  <c r="FP10" i="21" s="1"/>
  <c r="FR9" i="21"/>
  <c r="FS9" i="21" s="1"/>
  <c r="FL11" i="21"/>
  <c r="FX7" i="21"/>
  <c r="FU8" i="21"/>
  <c r="GD5" i="21"/>
  <c r="DT9" i="21"/>
  <c r="DU9" i="21" s="1"/>
  <c r="EC6" i="21"/>
  <c r="ED6" i="21" s="1"/>
  <c r="DW8" i="21"/>
  <c r="DX8" i="21" s="1"/>
  <c r="DN11" i="21"/>
  <c r="DO11" i="21" s="1"/>
  <c r="DQ10" i="21"/>
  <c r="DZ7" i="21"/>
  <c r="EF5" i="21"/>
  <c r="AM168" i="21"/>
  <c r="AD115" i="21"/>
  <c r="X117" i="21"/>
  <c r="Y117" i="21" s="1"/>
  <c r="R119" i="21"/>
  <c r="S119" i="21" s="1"/>
  <c r="U118" i="21"/>
  <c r="V118" i="21" s="1"/>
  <c r="AA116" i="21"/>
  <c r="R12" i="21"/>
  <c r="AA9" i="21"/>
  <c r="X10" i="21"/>
  <c r="AG7" i="21"/>
  <c r="AJ6" i="21"/>
  <c r="AK6" i="21" s="1"/>
  <c r="AD8" i="21"/>
  <c r="AE8" i="21" s="1"/>
  <c r="AM5" i="21"/>
  <c r="AN5" i="21" s="1"/>
  <c r="U11" i="21"/>
  <c r="K178" i="21"/>
  <c r="CS186" i="21"/>
  <c r="CT186" i="21" s="1"/>
  <c r="CA193" i="21"/>
  <c r="CB193" i="21" s="1"/>
  <c r="EZ183" i="21"/>
  <c r="FA183" i="21" s="1"/>
  <c r="GX183" i="21"/>
  <c r="GY183" i="21" s="1"/>
  <c r="GL186" i="21"/>
  <c r="GM186" i="21" s="1"/>
  <c r="AI190" i="21"/>
  <c r="AJ190" i="21" s="1"/>
  <c r="HA181" i="21"/>
  <c r="HB181" i="21" s="1"/>
  <c r="Z192" i="21"/>
  <c r="AA192" i="21" s="1"/>
  <c r="AU186" i="21"/>
  <c r="AV186" i="21" s="1"/>
  <c r="FC181" i="21"/>
  <c r="FD181" i="21" s="1"/>
  <c r="FK196" i="21"/>
  <c r="FL196" i="21" s="1"/>
  <c r="CM187" i="21"/>
  <c r="CN187" i="21" s="1"/>
  <c r="N205" i="21"/>
  <c r="O205" i="21" s="1"/>
  <c r="EQ185" i="21"/>
  <c r="ER185" i="21" s="1"/>
  <c r="AO187" i="21"/>
  <c r="AP187" i="21" s="1"/>
  <c r="EK187" i="21"/>
  <c r="EL187" i="21" s="1"/>
  <c r="DE181" i="21"/>
  <c r="DF181" i="21" s="1"/>
  <c r="Q196" i="21"/>
  <c r="R196" i="21" s="1"/>
  <c r="BA184" i="21"/>
  <c r="BB184" i="21" s="1"/>
  <c r="FN195" i="21"/>
  <c r="FO195" i="21" s="1"/>
  <c r="T195" i="21"/>
  <c r="U195" i="21" s="1"/>
  <c r="CP186" i="21"/>
  <c r="CQ186" i="21" s="1"/>
  <c r="DJ204" i="21"/>
  <c r="DK204" i="21" s="1"/>
  <c r="DP195" i="21"/>
  <c r="DQ195" i="21" s="1"/>
  <c r="ET186" i="21"/>
  <c r="EU186" i="21" s="1"/>
  <c r="GC190" i="21"/>
  <c r="GD190" i="21" s="1"/>
  <c r="EN186" i="21"/>
  <c r="EO186" i="21" s="1"/>
  <c r="CG190" i="21"/>
  <c r="CH190" i="21" s="1"/>
  <c r="DM197" i="21"/>
  <c r="DN197" i="21" s="1"/>
  <c r="BU194" i="21"/>
  <c r="BV194" i="21" s="1"/>
  <c r="BO196" i="21"/>
  <c r="BP196" i="21" s="1"/>
  <c r="FW193" i="21"/>
  <c r="FX193" i="21" s="1"/>
  <c r="GO185" i="21"/>
  <c r="GP185" i="21" s="1"/>
  <c r="DY193" i="21"/>
  <c r="DZ193" i="21" s="1"/>
  <c r="EW184" i="21"/>
  <c r="EX184" i="21" s="1"/>
  <c r="DB182" i="21"/>
  <c r="DC182" i="21" s="1"/>
  <c r="GU184" i="21"/>
  <c r="GV184" i="21" s="1"/>
  <c r="FZ191" i="21"/>
  <c r="GA191" i="21" s="1"/>
  <c r="CY184" i="21"/>
  <c r="CZ184" i="21" s="1"/>
  <c r="FT192" i="21"/>
  <c r="FU192" i="21" s="1"/>
  <c r="AX185" i="21"/>
  <c r="AY185" i="21" s="1"/>
  <c r="W193" i="21"/>
  <c r="X193" i="21" s="1"/>
  <c r="AR186" i="21"/>
  <c r="AS186" i="21" s="1"/>
  <c r="BX193" i="21"/>
  <c r="BY193" i="21" s="1"/>
  <c r="BL205" i="21"/>
  <c r="BM205" i="21" s="1"/>
  <c r="EH189" i="21"/>
  <c r="EI189" i="21" s="1"/>
  <c r="BG181" i="21"/>
  <c r="BH181" i="21" s="1"/>
  <c r="AL189" i="21"/>
  <c r="AM189" i="21" s="1"/>
  <c r="GI187" i="21"/>
  <c r="GJ187" i="21" s="1"/>
  <c r="CJ189" i="21"/>
  <c r="CK189" i="21" s="1"/>
  <c r="GF189" i="21"/>
  <c r="GG189" i="21" s="1"/>
  <c r="AF192" i="21"/>
  <c r="AG192" i="21" s="1"/>
  <c r="CV185" i="21"/>
  <c r="CW185" i="21" s="1"/>
  <c r="EB192" i="21"/>
  <c r="EC192" i="21" s="1"/>
  <c r="FH204" i="21"/>
  <c r="FI204" i="21" s="1"/>
  <c r="GR185" i="21"/>
  <c r="GS185" i="21" s="1"/>
  <c r="DV192" i="21"/>
  <c r="DW192" i="21" s="1"/>
  <c r="AC193" i="21"/>
  <c r="AD193" i="21" s="1"/>
  <c r="CD192" i="21"/>
  <c r="CE192" i="21" s="1"/>
  <c r="EE190" i="21"/>
  <c r="EF190" i="21" s="1"/>
  <c r="BD183" i="21"/>
  <c r="BE183" i="21" s="1"/>
  <c r="BR195" i="21"/>
  <c r="BS195" i="21" s="1"/>
  <c r="FQ194" i="21"/>
  <c r="FR194" i="21" s="1"/>
  <c r="DS193" i="21"/>
  <c r="DT193" i="21" s="1"/>
  <c r="K69" i="21"/>
  <c r="Q120" i="21"/>
  <c r="Z117" i="21"/>
  <c r="AF115" i="21"/>
  <c r="T119" i="21"/>
  <c r="W118" i="21"/>
  <c r="AC116" i="21"/>
  <c r="N122" i="21"/>
  <c r="Q141" i="21"/>
  <c r="R141" i="21" s="1"/>
  <c r="DJ142" i="21"/>
  <c r="DK142" i="21" s="1"/>
  <c r="CD136" i="21"/>
  <c r="CE136" i="21" s="1"/>
  <c r="GR129" i="21"/>
  <c r="GS129" i="21" s="1"/>
  <c r="CG134" i="21"/>
  <c r="CH134" i="21" s="1"/>
  <c r="GF135" i="21"/>
  <c r="GG135" i="21" s="1"/>
  <c r="AI134" i="21"/>
  <c r="AJ134" i="21" s="1"/>
  <c r="EB136" i="21"/>
  <c r="EC136" i="21" s="1"/>
  <c r="FC127" i="21"/>
  <c r="FD127" i="21" s="1"/>
  <c r="GI136" i="21"/>
  <c r="GJ136" i="21" s="1"/>
  <c r="BA132" i="21"/>
  <c r="BB132" i="21" s="1"/>
  <c r="EH134" i="21"/>
  <c r="EI134" i="21" s="1"/>
  <c r="AO138" i="21"/>
  <c r="AP138" i="21" s="1"/>
  <c r="CA136" i="21"/>
  <c r="CB136" i="21" s="1"/>
  <c r="CP132" i="21"/>
  <c r="CQ132" i="21" s="1"/>
  <c r="BG126" i="21"/>
  <c r="BH126" i="21" s="1"/>
  <c r="DM142" i="21"/>
  <c r="DN142" i="21" s="1"/>
  <c r="AR137" i="21"/>
  <c r="AS137" i="21" s="1"/>
  <c r="DY137" i="21"/>
  <c r="DZ137" i="21" s="1"/>
  <c r="FK141" i="21"/>
  <c r="FL141" i="21" s="1"/>
  <c r="GU131" i="21"/>
  <c r="GV131" i="21" s="1"/>
  <c r="AU130" i="21"/>
  <c r="AV130" i="21" s="1"/>
  <c r="Z137" i="21"/>
  <c r="AA137" i="21" s="1"/>
  <c r="FT137" i="21"/>
  <c r="FU137" i="21" s="1"/>
  <c r="GC134" i="21"/>
  <c r="GD134" i="21" s="1"/>
  <c r="FZ136" i="21"/>
  <c r="GA136" i="21" s="1"/>
  <c r="BR139" i="21"/>
  <c r="BS139" i="21" s="1"/>
  <c r="DB132" i="21"/>
  <c r="DC132" i="21" s="1"/>
  <c r="CS130" i="21"/>
  <c r="CT130" i="21" s="1"/>
  <c r="GL136" i="21"/>
  <c r="GM136" i="21" s="1"/>
  <c r="EW133" i="21"/>
  <c r="EX133" i="21" s="1"/>
  <c r="EZ132" i="21"/>
  <c r="FA132" i="21" s="1"/>
  <c r="EK136" i="21"/>
  <c r="EL136" i="21" s="1"/>
  <c r="EN136" i="21"/>
  <c r="EO136" i="21" s="1"/>
  <c r="ET130" i="21"/>
  <c r="EU130" i="21" s="1"/>
  <c r="GX131" i="21"/>
  <c r="GY131" i="21" s="1"/>
  <c r="AF135" i="21"/>
  <c r="AG135" i="21" s="1"/>
  <c r="FN139" i="21"/>
  <c r="FO139" i="21" s="1"/>
  <c r="BD132" i="21"/>
  <c r="BE132" i="21" s="1"/>
  <c r="GO130" i="21"/>
  <c r="GP130" i="21" s="1"/>
  <c r="AL135" i="21"/>
  <c r="AM135" i="21" s="1"/>
  <c r="N142" i="21"/>
  <c r="O142" i="21" s="1"/>
  <c r="DV137" i="21"/>
  <c r="DW137" i="21" s="1"/>
  <c r="CM133" i="21"/>
  <c r="CN133" i="21" s="1"/>
  <c r="CJ134" i="21"/>
  <c r="CK134" i="21" s="1"/>
  <c r="AX130" i="21"/>
  <c r="AY130" i="21" s="1"/>
  <c r="BU139" i="21"/>
  <c r="BV139" i="21" s="1"/>
  <c r="HA129" i="21"/>
  <c r="HB129" i="21" s="1"/>
  <c r="CV129" i="21"/>
  <c r="CW129" i="21" s="1"/>
  <c r="EE134" i="21"/>
  <c r="EF134" i="21" s="1"/>
  <c r="FW137" i="21"/>
  <c r="FX137" i="21" s="1"/>
  <c r="CY130" i="21"/>
  <c r="CZ130" i="21" s="1"/>
  <c r="BL142" i="21"/>
  <c r="BM142" i="21" s="1"/>
  <c r="DP139" i="21"/>
  <c r="DQ139" i="21" s="1"/>
  <c r="BO142" i="21"/>
  <c r="BP142" i="21" s="1"/>
  <c r="T139" i="21"/>
  <c r="U139" i="21" s="1"/>
  <c r="AC140" i="21"/>
  <c r="AD140" i="21" s="1"/>
  <c r="BX137" i="21"/>
  <c r="BY137" i="21" s="1"/>
  <c r="FQ139" i="21"/>
  <c r="FR139" i="21" s="1"/>
  <c r="DE127" i="21"/>
  <c r="DF127" i="21" s="1"/>
  <c r="DS138" i="21"/>
  <c r="DT138" i="21" s="1"/>
  <c r="EQ132" i="21"/>
  <c r="ER132" i="21" s="1"/>
  <c r="W138" i="21"/>
  <c r="X138" i="21" s="1"/>
  <c r="FH142" i="21"/>
  <c r="FI142" i="21" s="1"/>
  <c r="CV76" i="21"/>
  <c r="CW76" i="21" s="1"/>
  <c r="AL79" i="21"/>
  <c r="AM79" i="21" s="1"/>
  <c r="BR85" i="21"/>
  <c r="BS85" i="21" s="1"/>
  <c r="FK87" i="21"/>
  <c r="FL87" i="21" s="1"/>
  <c r="BD73" i="21"/>
  <c r="BE73" i="21" s="1"/>
  <c r="CM79" i="21"/>
  <c r="CN79" i="21" s="1"/>
  <c r="FN86" i="21"/>
  <c r="FO86" i="21" s="1"/>
  <c r="EZ73" i="21"/>
  <c r="FA73" i="21" s="1"/>
  <c r="GI78" i="21"/>
  <c r="GJ78" i="21" s="1"/>
  <c r="CJ79" i="21"/>
  <c r="CK79" i="21" s="1"/>
  <c r="CP81" i="21"/>
  <c r="CQ81" i="21" s="1"/>
  <c r="AR82" i="21"/>
  <c r="AS82" i="21" s="1"/>
  <c r="CD82" i="21"/>
  <c r="CE82" i="21" s="1"/>
  <c r="EQ77" i="21"/>
  <c r="ER77" i="21" s="1"/>
  <c r="BO87" i="21"/>
  <c r="BP87" i="21" s="1"/>
  <c r="FT84" i="21"/>
  <c r="FU84" i="21" s="1"/>
  <c r="DV84" i="21"/>
  <c r="DW84" i="21" s="1"/>
  <c r="HA73" i="21"/>
  <c r="HB73" i="21" s="1"/>
  <c r="AX76" i="21"/>
  <c r="AY76" i="21" s="1"/>
  <c r="FZ81" i="21"/>
  <c r="GA81" i="21" s="1"/>
  <c r="EE80" i="21"/>
  <c r="EF80" i="21" s="1"/>
  <c r="AF82" i="21"/>
  <c r="AG82" i="21" s="1"/>
  <c r="AO79" i="21"/>
  <c r="AP79" i="21" s="1"/>
  <c r="FH88" i="21"/>
  <c r="FI88" i="21" s="1"/>
  <c r="BA75" i="21"/>
  <c r="BB75" i="21" s="1"/>
  <c r="BG73" i="21"/>
  <c r="BH73" i="21" s="1"/>
  <c r="EW75" i="21"/>
  <c r="EX75" i="21" s="1"/>
  <c r="N88" i="21"/>
  <c r="O88" i="21" s="1"/>
  <c r="CA83" i="21"/>
  <c r="CB83" i="21" s="1"/>
  <c r="AU77" i="21"/>
  <c r="AV77" i="21" s="1"/>
  <c r="DP85" i="21"/>
  <c r="DQ85" i="21" s="1"/>
  <c r="DY83" i="21"/>
  <c r="DZ83" i="21" s="1"/>
  <c r="EN81" i="21"/>
  <c r="EO81" i="21" s="1"/>
  <c r="DE73" i="21"/>
  <c r="DF73" i="21" s="1"/>
  <c r="GC81" i="21"/>
  <c r="GD81" i="21" s="1"/>
  <c r="T85" i="21"/>
  <c r="U85" i="21" s="1"/>
  <c r="Z85" i="21"/>
  <c r="AA85" i="21" s="1"/>
  <c r="AC83" i="21"/>
  <c r="AD83" i="21" s="1"/>
  <c r="FQ84" i="21"/>
  <c r="FR84" i="21" s="1"/>
  <c r="DJ88" i="21"/>
  <c r="DK88" i="21" s="1"/>
  <c r="FC73" i="21"/>
  <c r="FD73" i="21" s="1"/>
  <c r="EB82" i="21"/>
  <c r="EC82" i="21" s="1"/>
  <c r="CY75" i="21"/>
  <c r="CZ75" i="21" s="1"/>
  <c r="GX73" i="21"/>
  <c r="GY73" i="21" s="1"/>
  <c r="DS84" i="21"/>
  <c r="DT84" i="21" s="1"/>
  <c r="Q87" i="21"/>
  <c r="R87" i="21" s="1"/>
  <c r="CS77" i="21"/>
  <c r="CT77" i="21" s="1"/>
  <c r="AI80" i="21"/>
  <c r="AJ80" i="21" s="1"/>
  <c r="DB73" i="21"/>
  <c r="DC73" i="21" s="1"/>
  <c r="GU75" i="21"/>
  <c r="GV75" i="21" s="1"/>
  <c r="ET77" i="21"/>
  <c r="EU77" i="21" s="1"/>
  <c r="GR76" i="21"/>
  <c r="GS76" i="21" s="1"/>
  <c r="GF79" i="21"/>
  <c r="GG79" i="21" s="1"/>
  <c r="FW83" i="21"/>
  <c r="FX83" i="21" s="1"/>
  <c r="GL81" i="21"/>
  <c r="GM81" i="21" s="1"/>
  <c r="CG80" i="21"/>
  <c r="CH80" i="21" s="1"/>
  <c r="W85" i="21"/>
  <c r="X85" i="21" s="1"/>
  <c r="DM88" i="21"/>
  <c r="DN88" i="21" s="1"/>
  <c r="BX85" i="21"/>
  <c r="BY85" i="21" s="1"/>
  <c r="BL89" i="21"/>
  <c r="BM89" i="21" s="1"/>
  <c r="EH79" i="21"/>
  <c r="EI79" i="21" s="1"/>
  <c r="GO77" i="21"/>
  <c r="GP77" i="21" s="1"/>
  <c r="EK79" i="21"/>
  <c r="EL79" i="21" s="1"/>
  <c r="BU84" i="21"/>
  <c r="BV84" i="21" s="1"/>
  <c r="FH14" i="21"/>
  <c r="FI14" i="21" s="1"/>
  <c r="GO22" i="21"/>
  <c r="GP22" i="21" s="1"/>
  <c r="GR20" i="21"/>
  <c r="GS20" i="21" s="1"/>
  <c r="GU20" i="21"/>
  <c r="GV20" i="21" s="1"/>
  <c r="FK33" i="21"/>
  <c r="FL33" i="21" s="1"/>
  <c r="FW27" i="21"/>
  <c r="FX27" i="21" s="1"/>
  <c r="FZ26" i="21"/>
  <c r="GA26" i="21" s="1"/>
  <c r="HA20" i="21"/>
  <c r="HB20" i="21" s="1"/>
  <c r="GF28" i="21"/>
  <c r="GG28" i="21" s="1"/>
  <c r="GX19" i="21"/>
  <c r="GY19" i="21" s="1"/>
  <c r="FQ30" i="21"/>
  <c r="FR30" i="21" s="1"/>
  <c r="GC28" i="21"/>
  <c r="GD28" i="21" s="1"/>
  <c r="FN31" i="21"/>
  <c r="FO31" i="21" s="1"/>
  <c r="FT31" i="21"/>
  <c r="FU31" i="21" s="1"/>
  <c r="GL22" i="21"/>
  <c r="GM22" i="21" s="1"/>
  <c r="FH33" i="21"/>
  <c r="FI33" i="21" s="1"/>
  <c r="GI23" i="21"/>
  <c r="GJ23" i="21" s="1"/>
  <c r="FQ10" i="21"/>
  <c r="FN11" i="21"/>
  <c r="GF5" i="21"/>
  <c r="GC6" i="21"/>
  <c r="FZ7" i="21"/>
  <c r="FW8" i="21"/>
  <c r="FT9" i="21"/>
  <c r="FK12" i="21"/>
  <c r="DM31" i="21"/>
  <c r="DN31" i="21" s="1"/>
  <c r="ET20" i="21"/>
  <c r="EU20" i="21" s="1"/>
  <c r="DS30" i="21"/>
  <c r="DT30" i="21" s="1"/>
  <c r="DP32" i="21"/>
  <c r="DQ32" i="21" s="1"/>
  <c r="EN22" i="21"/>
  <c r="EO22" i="21" s="1"/>
  <c r="DJ33" i="21"/>
  <c r="DK33" i="21" s="1"/>
  <c r="EW26" i="21"/>
  <c r="EX26" i="21" s="1"/>
  <c r="DV29" i="21"/>
  <c r="DW29" i="21" s="1"/>
  <c r="DM13" i="21"/>
  <c r="EK5" i="21"/>
  <c r="DS11" i="21"/>
  <c r="DY9" i="21"/>
  <c r="DP12" i="21"/>
  <c r="EE7" i="21"/>
  <c r="DV10" i="21"/>
  <c r="EB8" i="21"/>
  <c r="EH6" i="21"/>
  <c r="EQ22" i="21"/>
  <c r="ER22" i="21" s="1"/>
  <c r="DY27" i="21"/>
  <c r="DZ27" i="21" s="1"/>
  <c r="EB31" i="21"/>
  <c r="EC31" i="21" s="1"/>
  <c r="FC19" i="21"/>
  <c r="FD19" i="21" s="1"/>
  <c r="EZ20" i="21"/>
  <c r="FA20" i="21" s="1"/>
  <c r="EH24" i="21"/>
  <c r="EI24" i="21" s="1"/>
  <c r="EE27" i="21"/>
  <c r="EF27" i="21" s="1"/>
  <c r="EK27" i="21"/>
  <c r="EL27" i="21" s="1"/>
  <c r="BL33" i="21"/>
  <c r="BM33" i="21" s="1"/>
  <c r="CD30" i="21"/>
  <c r="CE30" i="21" s="1"/>
  <c r="BR12" i="21"/>
  <c r="CG7" i="21"/>
  <c r="BX10" i="21"/>
  <c r="BU11" i="21"/>
  <c r="CM5" i="21"/>
  <c r="CD8" i="21"/>
  <c r="BO13" i="21"/>
  <c r="CJ6" i="21"/>
  <c r="CA9" i="21"/>
  <c r="BU29" i="21"/>
  <c r="BV29" i="21" s="1"/>
  <c r="BX28" i="21"/>
  <c r="BY28" i="21" s="1"/>
  <c r="CG25" i="21"/>
  <c r="CH25" i="21" s="1"/>
  <c r="BO31" i="21"/>
  <c r="BP31" i="21" s="1"/>
  <c r="CP23" i="21"/>
  <c r="CQ23" i="21" s="1"/>
  <c r="CJ25" i="21"/>
  <c r="CK25" i="21" s="1"/>
  <c r="CA32" i="21"/>
  <c r="CB32" i="21" s="1"/>
  <c r="DE17" i="21"/>
  <c r="DF17" i="21" s="1"/>
  <c r="DB18" i="21"/>
  <c r="DC18" i="21" s="1"/>
  <c r="CM24" i="21"/>
  <c r="CN24" i="21" s="1"/>
  <c r="CV22" i="21"/>
  <c r="CW22" i="21" s="1"/>
  <c r="CY20" i="21"/>
  <c r="CZ20" i="21" s="1"/>
  <c r="BR32" i="21"/>
  <c r="BS32" i="21" s="1"/>
  <c r="CS23" i="21"/>
  <c r="CT23" i="21" s="1"/>
  <c r="M16" i="25"/>
  <c r="N15" i="21"/>
  <c r="O15" i="21" s="1"/>
  <c r="P15" i="21" s="1"/>
  <c r="Z10" i="21"/>
  <c r="AO5" i="21"/>
  <c r="AI7" i="21"/>
  <c r="T12" i="21"/>
  <c r="AL6" i="21"/>
  <c r="AC9" i="21"/>
  <c r="W11" i="21"/>
  <c r="Q13" i="21"/>
  <c r="AF8" i="21"/>
  <c r="BG18" i="21"/>
  <c r="BH18" i="21" s="1"/>
  <c r="CI59" i="21"/>
  <c r="FV8" i="21"/>
  <c r="GB16" i="21"/>
  <c r="CI16" i="21"/>
  <c r="FE68" i="21"/>
  <c r="AW68" i="21"/>
  <c r="GZ122" i="21"/>
  <c r="HC68" i="21"/>
  <c r="DA122" i="21"/>
  <c r="AN168" i="21"/>
  <c r="GH177" i="21"/>
  <c r="EY16" i="21"/>
  <c r="FJ67" i="21"/>
  <c r="BZ171" i="21"/>
  <c r="AH170" i="21"/>
  <c r="DL67" i="21"/>
  <c r="GE177" i="21"/>
  <c r="CC115" i="21"/>
  <c r="S12" i="21"/>
  <c r="DG122" i="21"/>
  <c r="GZ68" i="21"/>
  <c r="CC16" i="21"/>
  <c r="GW122" i="21"/>
  <c r="EA61" i="21"/>
  <c r="BI16" i="21"/>
  <c r="GN68" i="21"/>
  <c r="DD68" i="21"/>
  <c r="FE177" i="21"/>
  <c r="AE62" i="21"/>
  <c r="AT122" i="21"/>
  <c r="EP122" i="21"/>
  <c r="AK16" i="21"/>
  <c r="BI177" i="21"/>
  <c r="CI68" i="21"/>
  <c r="GK122" i="21"/>
  <c r="GB60" i="21"/>
  <c r="FB122" i="21"/>
  <c r="HC16" i="21"/>
  <c r="AK177" i="21"/>
  <c r="GK177" i="21"/>
  <c r="AN68" i="21"/>
  <c r="DO174" i="21"/>
  <c r="DR173" i="21"/>
  <c r="DR10" i="21"/>
  <c r="BI122" i="21"/>
  <c r="CU68" i="21"/>
  <c r="AE115" i="21"/>
  <c r="P176" i="21"/>
  <c r="CC8" i="21"/>
  <c r="GE59" i="21"/>
  <c r="AB172" i="21"/>
  <c r="Y10" i="21"/>
  <c r="AK60" i="21"/>
  <c r="GW16" i="21"/>
  <c r="AQ177" i="21"/>
  <c r="AN113" i="21"/>
  <c r="FY170" i="21"/>
  <c r="BF177" i="21"/>
  <c r="CC61" i="21"/>
  <c r="AQ68" i="21"/>
  <c r="BT118" i="21"/>
  <c r="DD177" i="21"/>
  <c r="EV177" i="21"/>
  <c r="EM68" i="21"/>
  <c r="FE122" i="21"/>
  <c r="DG16" i="21"/>
  <c r="GQ16" i="21"/>
  <c r="BW117" i="21"/>
  <c r="EG113" i="21"/>
  <c r="GT16" i="21"/>
  <c r="DG68" i="21"/>
  <c r="AT177" i="21"/>
  <c r="S175" i="21"/>
  <c r="CI177" i="21"/>
  <c r="GE168" i="21"/>
  <c r="CO68" i="21"/>
  <c r="DA16" i="21"/>
  <c r="BF68" i="21"/>
  <c r="EA7" i="21"/>
  <c r="AZ16" i="21"/>
  <c r="GN16" i="21"/>
  <c r="AW16" i="21"/>
  <c r="EG6" i="21"/>
  <c r="AZ68" i="21"/>
  <c r="BW172" i="21"/>
  <c r="EY177" i="21"/>
  <c r="CL122" i="21"/>
  <c r="BT173" i="21"/>
  <c r="BQ65" i="21"/>
  <c r="ED114" i="21"/>
  <c r="FB68" i="21"/>
  <c r="GH122" i="21"/>
  <c r="CO16" i="21"/>
  <c r="GE68" i="21"/>
  <c r="EG5" i="21"/>
  <c r="DD16" i="21"/>
  <c r="EM177" i="21"/>
  <c r="BC68" i="21"/>
  <c r="AK169" i="21"/>
  <c r="FS117" i="21"/>
  <c r="DL176" i="21"/>
  <c r="AE171" i="21"/>
  <c r="EG122" i="21"/>
  <c r="ES68" i="21"/>
  <c r="ES177" i="21"/>
  <c r="FY16" i="21"/>
  <c r="GN122" i="21"/>
  <c r="CR16" i="21"/>
  <c r="CI122" i="21"/>
  <c r="EP177" i="21"/>
  <c r="CX177" i="21"/>
  <c r="FE16" i="21"/>
  <c r="FM119" i="21"/>
  <c r="CU122" i="21"/>
  <c r="AB116" i="21"/>
  <c r="DG177" i="21"/>
  <c r="H16" i="21"/>
  <c r="EV16" i="21"/>
  <c r="CR68" i="21"/>
  <c r="DR11" i="21"/>
  <c r="AH16" i="21"/>
  <c r="FS63" i="21"/>
  <c r="AZ122" i="21"/>
  <c r="AN177" i="21"/>
  <c r="ED16" i="21"/>
  <c r="DX9" i="21"/>
  <c r="DA68" i="21"/>
  <c r="EV68" i="21"/>
  <c r="CL177" i="21"/>
  <c r="CF16" i="21"/>
  <c r="GT177" i="21"/>
  <c r="CU16" i="21"/>
  <c r="HC122" i="21"/>
  <c r="FM65" i="21"/>
  <c r="GN177" i="21"/>
  <c r="ES122" i="21"/>
  <c r="ES16" i="21"/>
  <c r="FV116" i="21"/>
  <c r="CR177" i="21"/>
  <c r="BC177" i="21"/>
  <c r="AH7" i="21"/>
  <c r="FJ14" i="21"/>
  <c r="BC16" i="21"/>
  <c r="CX16" i="21"/>
  <c r="EJ5" i="21"/>
  <c r="EA170" i="21"/>
  <c r="EM122" i="21"/>
  <c r="EJ122" i="21"/>
  <c r="EG16" i="21"/>
  <c r="EM16" i="21"/>
  <c r="AB63" i="21"/>
  <c r="EJ16" i="21"/>
  <c r="GE5" i="21"/>
  <c r="CX68" i="21"/>
  <c r="CU177" i="21"/>
  <c r="FY61" i="21"/>
  <c r="CL16" i="21"/>
  <c r="DU117" i="21"/>
  <c r="ED60" i="21"/>
  <c r="EJ68" i="21"/>
  <c r="GK16" i="21"/>
  <c r="Y64" i="21"/>
  <c r="CI6" i="21"/>
  <c r="S66" i="21"/>
  <c r="FP64" i="21"/>
  <c r="AW177" i="21"/>
  <c r="GH16" i="21"/>
  <c r="GK68" i="21"/>
  <c r="GZ16" i="21"/>
  <c r="FB16" i="21"/>
  <c r="AK122" i="21"/>
  <c r="BZ9" i="21"/>
  <c r="BF16" i="21"/>
  <c r="EG177" i="21"/>
  <c r="FB177" i="21"/>
  <c r="BF122" i="21"/>
  <c r="AB9" i="21"/>
  <c r="GH68" i="21"/>
  <c r="AT16" i="21"/>
  <c r="DD122" i="21"/>
  <c r="GE122" i="21"/>
  <c r="EP16" i="21"/>
  <c r="GW68" i="21"/>
  <c r="EV122" i="21"/>
  <c r="AT68" i="21"/>
  <c r="EG68" i="21"/>
  <c r="EJ177" i="21"/>
  <c r="AQ16" i="21"/>
  <c r="CC170" i="21"/>
  <c r="FY7" i="21"/>
  <c r="GQ68" i="21"/>
  <c r="AN16" i="21"/>
  <c r="AQ122" i="21"/>
  <c r="GQ122" i="21"/>
  <c r="CO177" i="21"/>
  <c r="GQ177" i="21"/>
  <c r="GE16" i="21"/>
  <c r="V65" i="21"/>
  <c r="EY68" i="21"/>
  <c r="AW122" i="21"/>
  <c r="ED7" i="21"/>
  <c r="P121" i="21"/>
  <c r="CL68" i="21"/>
  <c r="EP68" i="21"/>
  <c r="CR122" i="21"/>
  <c r="GT68" i="21"/>
  <c r="AZ177" i="21"/>
  <c r="GT122" i="21"/>
  <c r="BC122" i="21"/>
  <c r="GW177" i="21"/>
  <c r="CO122" i="21"/>
  <c r="HC177" i="21"/>
  <c r="CF7" i="21"/>
  <c r="DU172" i="21"/>
  <c r="FM11" i="21"/>
  <c r="DO119" i="21"/>
  <c r="AN122" i="21"/>
  <c r="AK114" i="21"/>
  <c r="AE16" i="21"/>
  <c r="DA177" i="21"/>
  <c r="GB169" i="21"/>
  <c r="GB114" i="21"/>
  <c r="ED169" i="21"/>
  <c r="V11" i="21"/>
  <c r="GZ177" i="21"/>
  <c r="CX122" i="21"/>
  <c r="EY122" i="21"/>
  <c r="AK68" i="21"/>
  <c r="BI68" i="21"/>
  <c r="EA16" i="21"/>
  <c r="L16" i="21" l="1"/>
  <c r="L124" i="21" s="1"/>
  <c r="O122" i="21"/>
  <c r="AO113" i="21"/>
  <c r="AP113" i="21" s="1"/>
  <c r="AL114" i="21"/>
  <c r="AM114" i="21" s="1"/>
  <c r="T175" i="21"/>
  <c r="U175" i="21" s="1"/>
  <c r="AC172" i="21"/>
  <c r="AD172" i="21" s="1"/>
  <c r="AE172" i="21" s="1"/>
  <c r="W174" i="21"/>
  <c r="X174" i="21" s="1"/>
  <c r="Y174" i="21" s="1"/>
  <c r="T66" i="21"/>
  <c r="U66" i="21" s="1"/>
  <c r="V66" i="21" s="1"/>
  <c r="AO168" i="21"/>
  <c r="AP168" i="21" s="1"/>
  <c r="AL60" i="21"/>
  <c r="AM60" i="21" s="1"/>
  <c r="Q176" i="21"/>
  <c r="R176" i="21" s="1"/>
  <c r="AL169" i="21"/>
  <c r="AM169" i="21" s="1"/>
  <c r="DJ68" i="21"/>
  <c r="DK68" i="21" s="1"/>
  <c r="DL68" i="21" s="1"/>
  <c r="Z173" i="21"/>
  <c r="AA173" i="21" s="1"/>
  <c r="AB173" i="21" s="1"/>
  <c r="AI170" i="21"/>
  <c r="AJ170" i="21" s="1"/>
  <c r="AK170" i="21" s="1"/>
  <c r="AF171" i="21"/>
  <c r="AG171" i="21" s="1"/>
  <c r="AH171" i="21" s="1"/>
  <c r="N178" i="21"/>
  <c r="AR168" i="21" s="1"/>
  <c r="Q67" i="21"/>
  <c r="R67" i="21" s="1"/>
  <c r="AI61" i="21"/>
  <c r="AJ61" i="21" s="1"/>
  <c r="AO59" i="21"/>
  <c r="AP59" i="21" s="1"/>
  <c r="AC63" i="21"/>
  <c r="AD63" i="21" s="1"/>
  <c r="AE63" i="21" s="1"/>
  <c r="W65" i="21"/>
  <c r="X65" i="21" s="1"/>
  <c r="Y65" i="21" s="1"/>
  <c r="Z64" i="21"/>
  <c r="AA64" i="21" s="1"/>
  <c r="AB64" i="21" s="1"/>
  <c r="AF62" i="21"/>
  <c r="AG62" i="21" s="1"/>
  <c r="AH62" i="21" s="1"/>
  <c r="N69" i="21"/>
  <c r="O69" i="21" s="1"/>
  <c r="K18" i="21"/>
  <c r="K126" i="21" s="1"/>
  <c r="FH122" i="21"/>
  <c r="FI122" i="21" s="1"/>
  <c r="DJ122" i="21"/>
  <c r="DK122" i="21" s="1"/>
  <c r="BL122" i="21"/>
  <c r="BM122" i="21" s="1"/>
  <c r="BN122" i="21" s="1"/>
  <c r="FK175" i="21"/>
  <c r="FL175" i="21" s="1"/>
  <c r="FM175" i="21" s="1"/>
  <c r="FZ170" i="21"/>
  <c r="GA170" i="21" s="1"/>
  <c r="GB170" i="21" s="1"/>
  <c r="FT172" i="21"/>
  <c r="FU172" i="21" s="1"/>
  <c r="FV172" i="21" s="1"/>
  <c r="FW171" i="21"/>
  <c r="FX171" i="21" s="1"/>
  <c r="GC169" i="21"/>
  <c r="GD169" i="21" s="1"/>
  <c r="FN174" i="21"/>
  <c r="FO174" i="21" s="1"/>
  <c r="FQ173" i="21"/>
  <c r="FR173" i="21" s="1"/>
  <c r="GF168" i="21"/>
  <c r="GG168" i="21" s="1"/>
  <c r="GH168" i="21" s="1"/>
  <c r="BL68" i="21"/>
  <c r="BM68" i="21" s="1"/>
  <c r="BN68" i="21" s="1"/>
  <c r="FH68" i="21"/>
  <c r="FI68" i="21" s="1"/>
  <c r="FJ68" i="21" s="1"/>
  <c r="DJ177" i="21"/>
  <c r="DK177" i="21" s="1"/>
  <c r="DL177" i="21" s="1"/>
  <c r="FH177" i="21"/>
  <c r="FI177" i="21" s="1"/>
  <c r="BL177" i="21"/>
  <c r="BM177" i="21" s="1"/>
  <c r="CD170" i="21"/>
  <c r="CE170" i="21" s="1"/>
  <c r="BR65" i="21"/>
  <c r="BS65" i="21" s="1"/>
  <c r="BT65" i="21" s="1"/>
  <c r="DS173" i="21"/>
  <c r="DT173" i="21" s="1"/>
  <c r="DU173" i="21" s="1"/>
  <c r="CA171" i="21"/>
  <c r="CB171" i="21" s="1"/>
  <c r="CC171" i="21" s="1"/>
  <c r="DM175" i="21"/>
  <c r="DN175" i="21" s="1"/>
  <c r="DO175" i="21" s="1"/>
  <c r="EE169" i="21"/>
  <c r="EF169" i="21" s="1"/>
  <c r="EG169" i="21" s="1"/>
  <c r="BX172" i="21"/>
  <c r="BY172" i="21" s="1"/>
  <c r="EH168" i="21"/>
  <c r="EI168" i="21" s="1"/>
  <c r="DP174" i="21"/>
  <c r="DQ174" i="21" s="1"/>
  <c r="DY171" i="21"/>
  <c r="DZ171" i="21" s="1"/>
  <c r="CG169" i="21"/>
  <c r="CH169" i="21" s="1"/>
  <c r="CI169" i="21" s="1"/>
  <c r="CJ168" i="21"/>
  <c r="CK168" i="21" s="1"/>
  <c r="CL168" i="21" s="1"/>
  <c r="BU173" i="21"/>
  <c r="BV173" i="21" s="1"/>
  <c r="BW173" i="21" s="1"/>
  <c r="BO175" i="21"/>
  <c r="BP175" i="21" s="1"/>
  <c r="BQ175" i="21" s="1"/>
  <c r="BR174" i="21"/>
  <c r="BS174" i="21" s="1"/>
  <c r="EB170" i="21"/>
  <c r="EC170" i="21" s="1"/>
  <c r="DV172" i="21"/>
  <c r="DW172" i="21" s="1"/>
  <c r="CD61" i="21"/>
  <c r="CE61" i="21" s="1"/>
  <c r="CA62" i="21"/>
  <c r="CB62" i="21" s="1"/>
  <c r="CC62" i="21" s="1"/>
  <c r="CG60" i="21"/>
  <c r="CH60" i="21" s="1"/>
  <c r="CI60" i="21" s="1"/>
  <c r="CJ59" i="21"/>
  <c r="CK59" i="21" s="1"/>
  <c r="CL59" i="21" s="1"/>
  <c r="BU64" i="21"/>
  <c r="BV64" i="21" s="1"/>
  <c r="BW64" i="21" s="1"/>
  <c r="BO66" i="21"/>
  <c r="BP66" i="21" s="1"/>
  <c r="BX63" i="21"/>
  <c r="BY63" i="21" s="1"/>
  <c r="L68" i="21"/>
  <c r="L177" i="21"/>
  <c r="DP119" i="21"/>
  <c r="DQ119" i="21" s="1"/>
  <c r="DR119" i="21" s="1"/>
  <c r="M71" i="25"/>
  <c r="M126" i="25"/>
  <c r="M181" i="25"/>
  <c r="BO120" i="21"/>
  <c r="BP120" i="21" s="1"/>
  <c r="BQ120" i="21" s="1"/>
  <c r="CJ113" i="21"/>
  <c r="CK113" i="21" s="1"/>
  <c r="DM120" i="21"/>
  <c r="DN120" i="21" s="1"/>
  <c r="EH113" i="21"/>
  <c r="EI113" i="21" s="1"/>
  <c r="DV117" i="21"/>
  <c r="DW117" i="21" s="1"/>
  <c r="DX117" i="21" s="1"/>
  <c r="EE114" i="21"/>
  <c r="EF114" i="21" s="1"/>
  <c r="EG114" i="21" s="1"/>
  <c r="DY116" i="21"/>
  <c r="DZ116" i="21" s="1"/>
  <c r="EA116" i="21" s="1"/>
  <c r="DS118" i="21"/>
  <c r="DT118" i="21" s="1"/>
  <c r="DU118" i="21" s="1"/>
  <c r="EB115" i="21"/>
  <c r="EC115" i="21" s="1"/>
  <c r="ED115" i="21" s="1"/>
  <c r="GC114" i="21"/>
  <c r="GD114" i="21" s="1"/>
  <c r="FQ118" i="21"/>
  <c r="FR118" i="21" s="1"/>
  <c r="BX117" i="21"/>
  <c r="BY117" i="21" s="1"/>
  <c r="FZ115" i="21"/>
  <c r="GA115" i="21" s="1"/>
  <c r="GB115" i="21" s="1"/>
  <c r="BR119" i="21"/>
  <c r="BS119" i="21" s="1"/>
  <c r="BT119" i="21" s="1"/>
  <c r="FK120" i="21"/>
  <c r="FL120" i="21" s="1"/>
  <c r="FM120" i="21" s="1"/>
  <c r="BU118" i="21"/>
  <c r="BV118" i="21" s="1"/>
  <c r="BW118" i="21" s="1"/>
  <c r="FW116" i="21"/>
  <c r="FX116" i="21" s="1"/>
  <c r="FT117" i="21"/>
  <c r="FU117" i="21" s="1"/>
  <c r="CA116" i="21"/>
  <c r="CB116" i="21" s="1"/>
  <c r="FN119" i="21"/>
  <c r="FO119" i="21" s="1"/>
  <c r="FP119" i="21" s="1"/>
  <c r="CD115" i="21"/>
  <c r="CE115" i="21" s="1"/>
  <c r="CF115" i="21" s="1"/>
  <c r="GF113" i="21"/>
  <c r="GG113" i="21" s="1"/>
  <c r="GH113" i="21" s="1"/>
  <c r="CG114" i="21"/>
  <c r="CH114" i="21" s="1"/>
  <c r="CI114" i="21" s="1"/>
  <c r="EB61" i="21"/>
  <c r="EC61" i="21" s="1"/>
  <c r="ED61" i="21" s="1"/>
  <c r="EE60" i="21"/>
  <c r="EF60" i="21" s="1"/>
  <c r="DS64" i="21"/>
  <c r="DT64" i="21" s="1"/>
  <c r="GC60" i="21"/>
  <c r="GD60" i="21" s="1"/>
  <c r="EH59" i="21"/>
  <c r="EI59" i="21" s="1"/>
  <c r="FN65" i="21"/>
  <c r="FO65" i="21" s="1"/>
  <c r="FP65" i="21" s="1"/>
  <c r="DP65" i="21"/>
  <c r="DQ65" i="21" s="1"/>
  <c r="DR65" i="21" s="1"/>
  <c r="DY62" i="21"/>
  <c r="DZ62" i="21" s="1"/>
  <c r="EA62" i="21" s="1"/>
  <c r="DV63" i="21"/>
  <c r="DW63" i="21" s="1"/>
  <c r="DX63" i="21" s="1"/>
  <c r="DM66" i="21"/>
  <c r="DN66" i="21" s="1"/>
  <c r="FK66" i="21"/>
  <c r="FL66" i="21" s="1"/>
  <c r="FT63" i="21"/>
  <c r="FU63" i="21" s="1"/>
  <c r="FW62" i="21"/>
  <c r="FX62" i="21" s="1"/>
  <c r="GF59" i="21"/>
  <c r="GG59" i="21" s="1"/>
  <c r="GH59" i="21" s="1"/>
  <c r="FZ61" i="21"/>
  <c r="GA61" i="21" s="1"/>
  <c r="GB61" i="21" s="1"/>
  <c r="FQ64" i="21"/>
  <c r="FR64" i="21" s="1"/>
  <c r="FS64" i="21" s="1"/>
  <c r="DJ15" i="21"/>
  <c r="DK15" i="21" s="1"/>
  <c r="DL15" i="21" s="1"/>
  <c r="BL15" i="21"/>
  <c r="BM15" i="21" s="1"/>
  <c r="L69" i="21"/>
  <c r="L178" i="21"/>
  <c r="N180" i="25"/>
  <c r="N125" i="25"/>
  <c r="N70" i="25"/>
  <c r="FO11" i="21"/>
  <c r="FP11" i="21" s="1"/>
  <c r="FR10" i="21"/>
  <c r="FS10" i="21" s="1"/>
  <c r="FL12" i="21"/>
  <c r="FM12" i="21" s="1"/>
  <c r="FU9" i="21"/>
  <c r="FX8" i="21"/>
  <c r="GA7" i="21"/>
  <c r="GD6" i="21"/>
  <c r="GE6" i="21" s="1"/>
  <c r="GG5" i="21"/>
  <c r="GH5" i="21" s="1"/>
  <c r="DZ9" i="21"/>
  <c r="EA9" i="21" s="1"/>
  <c r="DT11" i="21"/>
  <c r="DU11" i="21" s="1"/>
  <c r="EI6" i="21"/>
  <c r="EJ6" i="21" s="1"/>
  <c r="DN13" i="21"/>
  <c r="EC8" i="21"/>
  <c r="DW10" i="21"/>
  <c r="EF7" i="21"/>
  <c r="EG7" i="21" s="1"/>
  <c r="DQ12" i="21"/>
  <c r="DR12" i="21" s="1"/>
  <c r="EL5" i="21"/>
  <c r="EM5" i="21" s="1"/>
  <c r="CE8" i="21"/>
  <c r="CF8" i="21" s="1"/>
  <c r="BP13" i="21"/>
  <c r="BQ13" i="21" s="1"/>
  <c r="BV11" i="21"/>
  <c r="BY10" i="21"/>
  <c r="CH7" i="21"/>
  <c r="CB9" i="21"/>
  <c r="CC9" i="21" s="1"/>
  <c r="BS12" i="21"/>
  <c r="BT12" i="21" s="1"/>
  <c r="CK6" i="21"/>
  <c r="CL6" i="21" s="1"/>
  <c r="CN5" i="21"/>
  <c r="CO5" i="21" s="1"/>
  <c r="AD116" i="21"/>
  <c r="AE116" i="21" s="1"/>
  <c r="X118" i="21"/>
  <c r="U119" i="21"/>
  <c r="AG115" i="21"/>
  <c r="AA117" i="21"/>
  <c r="AB117" i="21" s="1"/>
  <c r="R120" i="21"/>
  <c r="S120" i="21" s="1"/>
  <c r="R13" i="21"/>
  <c r="S13" i="21" s="1"/>
  <c r="AG8" i="21"/>
  <c r="AH8" i="21" s="1"/>
  <c r="AA10" i="21"/>
  <c r="AB10" i="21" s="1"/>
  <c r="X11" i="21"/>
  <c r="AD9" i="21"/>
  <c r="AM6" i="21"/>
  <c r="AJ7" i="21"/>
  <c r="AK7" i="21" s="1"/>
  <c r="AP5" i="21"/>
  <c r="AQ5" i="21" s="1"/>
  <c r="U12" i="21"/>
  <c r="V12" i="21" s="1"/>
  <c r="K179" i="21"/>
  <c r="GR186" i="21"/>
  <c r="GS186" i="21" s="1"/>
  <c r="GI188" i="21"/>
  <c r="GJ188" i="21" s="1"/>
  <c r="BL206" i="21"/>
  <c r="BM206" i="21" s="1"/>
  <c r="AR187" i="21"/>
  <c r="AS187" i="21" s="1"/>
  <c r="CY185" i="21"/>
  <c r="CZ185" i="21" s="1"/>
  <c r="EW185" i="21"/>
  <c r="EX185" i="21" s="1"/>
  <c r="BO197" i="21"/>
  <c r="BP197" i="21" s="1"/>
  <c r="EN187" i="21"/>
  <c r="EO187" i="21" s="1"/>
  <c r="DJ205" i="21"/>
  <c r="DK205" i="21" s="1"/>
  <c r="BA185" i="21"/>
  <c r="BB185" i="21" s="1"/>
  <c r="FQ195" i="21"/>
  <c r="FR195" i="21" s="1"/>
  <c r="CD193" i="21"/>
  <c r="CE193" i="21" s="1"/>
  <c r="FZ192" i="21"/>
  <c r="GA192" i="21" s="1"/>
  <c r="DY194" i="21"/>
  <c r="DZ194" i="21" s="1"/>
  <c r="BU195" i="21"/>
  <c r="BV195" i="21" s="1"/>
  <c r="GC191" i="21"/>
  <c r="GD191" i="21" s="1"/>
  <c r="FC182" i="21"/>
  <c r="FD182" i="21" s="1"/>
  <c r="AI191" i="21"/>
  <c r="AJ191" i="21" s="1"/>
  <c r="FH205" i="21"/>
  <c r="FI205" i="21" s="1"/>
  <c r="AF193" i="21"/>
  <c r="AG193" i="21" s="1"/>
  <c r="W194" i="21"/>
  <c r="X194" i="21" s="1"/>
  <c r="CP187" i="21"/>
  <c r="CQ187" i="21" s="1"/>
  <c r="Q197" i="21"/>
  <c r="R197" i="21" s="1"/>
  <c r="EQ186" i="21"/>
  <c r="ER186" i="21" s="1"/>
  <c r="CA194" i="21"/>
  <c r="CB194" i="21" s="1"/>
  <c r="BR196" i="21"/>
  <c r="BS196" i="21" s="1"/>
  <c r="AL190" i="21"/>
  <c r="AM190" i="21" s="1"/>
  <c r="AX186" i="21"/>
  <c r="AY186" i="21" s="1"/>
  <c r="GO186" i="21"/>
  <c r="GP186" i="21" s="1"/>
  <c r="DM198" i="21"/>
  <c r="DN198" i="21" s="1"/>
  <c r="T196" i="21"/>
  <c r="U196" i="21" s="1"/>
  <c r="DE182" i="21"/>
  <c r="DF182" i="21" s="1"/>
  <c r="N206" i="21"/>
  <c r="O206" i="21" s="1"/>
  <c r="CS187" i="21"/>
  <c r="CT187" i="21" s="1"/>
  <c r="AC194" i="21"/>
  <c r="AD194" i="21" s="1"/>
  <c r="EB193" i="21"/>
  <c r="EC193" i="21" s="1"/>
  <c r="BG182" i="21"/>
  <c r="BH182" i="21" s="1"/>
  <c r="GU185" i="21"/>
  <c r="GV185" i="21" s="1"/>
  <c r="ET187" i="21"/>
  <c r="EU187" i="21" s="1"/>
  <c r="AU187" i="21"/>
  <c r="AV187" i="21" s="1"/>
  <c r="GL187" i="21"/>
  <c r="GM187" i="21" s="1"/>
  <c r="BD184" i="21"/>
  <c r="BE184" i="21" s="1"/>
  <c r="CV186" i="21"/>
  <c r="CW186" i="21" s="1"/>
  <c r="GF190" i="21"/>
  <c r="GG190" i="21" s="1"/>
  <c r="DB183" i="21"/>
  <c r="DC183" i="21" s="1"/>
  <c r="FW194" i="21"/>
  <c r="FX194" i="21" s="1"/>
  <c r="CG191" i="21"/>
  <c r="CH191" i="21" s="1"/>
  <c r="EK188" i="21"/>
  <c r="EL188" i="21" s="1"/>
  <c r="CM188" i="21"/>
  <c r="CN188" i="21" s="1"/>
  <c r="Z193" i="21"/>
  <c r="AA193" i="21" s="1"/>
  <c r="GX184" i="21"/>
  <c r="GY184" i="21" s="1"/>
  <c r="DV193" i="21"/>
  <c r="DW193" i="21" s="1"/>
  <c r="BX194" i="21"/>
  <c r="BY194" i="21" s="1"/>
  <c r="FT193" i="21"/>
  <c r="FU193" i="21" s="1"/>
  <c r="DP196" i="21"/>
  <c r="DQ196" i="21" s="1"/>
  <c r="FN196" i="21"/>
  <c r="FO196" i="21" s="1"/>
  <c r="DS194" i="21"/>
  <c r="DT194" i="21" s="1"/>
  <c r="EE191" i="21"/>
  <c r="EF191" i="21" s="1"/>
  <c r="CJ190" i="21"/>
  <c r="CK190" i="21" s="1"/>
  <c r="EH190" i="21"/>
  <c r="EI190" i="21" s="1"/>
  <c r="AO188" i="21"/>
  <c r="AP188" i="21" s="1"/>
  <c r="FK197" i="21"/>
  <c r="FL197" i="21" s="1"/>
  <c r="HA182" i="21"/>
  <c r="HB182" i="21" s="1"/>
  <c r="EZ184" i="21"/>
  <c r="FA184" i="21" s="1"/>
  <c r="K70" i="21"/>
  <c r="AC117" i="21"/>
  <c r="Z118" i="21"/>
  <c r="W119" i="21"/>
  <c r="AF116" i="21"/>
  <c r="T120" i="21"/>
  <c r="Q121" i="21"/>
  <c r="AI115" i="21"/>
  <c r="N123" i="21"/>
  <c r="EQ133" i="21"/>
  <c r="ER133" i="21" s="1"/>
  <c r="BX138" i="21"/>
  <c r="BY138" i="21" s="1"/>
  <c r="T140" i="21"/>
  <c r="U140" i="21" s="1"/>
  <c r="N143" i="21"/>
  <c r="O143" i="21" s="1"/>
  <c r="FN140" i="21"/>
  <c r="FO140" i="21" s="1"/>
  <c r="FZ137" i="21"/>
  <c r="GA137" i="21" s="1"/>
  <c r="GF136" i="21"/>
  <c r="GG136" i="21" s="1"/>
  <c r="BD133" i="21"/>
  <c r="BE133" i="21" s="1"/>
  <c r="AI135" i="21"/>
  <c r="AJ135" i="21" s="1"/>
  <c r="CY131" i="21"/>
  <c r="CZ131" i="21" s="1"/>
  <c r="AX131" i="21"/>
  <c r="AY131" i="21" s="1"/>
  <c r="EN137" i="21"/>
  <c r="EO137" i="21" s="1"/>
  <c r="GL137" i="21"/>
  <c r="GM137" i="21" s="1"/>
  <c r="AU131" i="21"/>
  <c r="AV131" i="21" s="1"/>
  <c r="AR138" i="21"/>
  <c r="AS138" i="21" s="1"/>
  <c r="CA137" i="21"/>
  <c r="CB137" i="21" s="1"/>
  <c r="GI137" i="21"/>
  <c r="GJ137" i="21" s="1"/>
  <c r="DJ143" i="21"/>
  <c r="DK143" i="21" s="1"/>
  <c r="DS139" i="21"/>
  <c r="DT139" i="21" s="1"/>
  <c r="AL136" i="21"/>
  <c r="AM136" i="21" s="1"/>
  <c r="AF136" i="21"/>
  <c r="AG136" i="21" s="1"/>
  <c r="CS131" i="21"/>
  <c r="CT131" i="21" s="1"/>
  <c r="GC135" i="21"/>
  <c r="GD135" i="21" s="1"/>
  <c r="GU132" i="21"/>
  <c r="GV132" i="21" s="1"/>
  <c r="FC128" i="21"/>
  <c r="FD128" i="21" s="1"/>
  <c r="FQ140" i="21"/>
  <c r="FR140" i="21" s="1"/>
  <c r="AC141" i="21"/>
  <c r="AD141" i="21" s="1"/>
  <c r="DY138" i="21"/>
  <c r="DZ138" i="21" s="1"/>
  <c r="BO143" i="21"/>
  <c r="BP143" i="21" s="1"/>
  <c r="FW138" i="21"/>
  <c r="FX138" i="21" s="1"/>
  <c r="CV130" i="21"/>
  <c r="CW130" i="21" s="1"/>
  <c r="CJ135" i="21"/>
  <c r="CK135" i="21" s="1"/>
  <c r="EK137" i="21"/>
  <c r="EL137" i="21" s="1"/>
  <c r="DM143" i="21"/>
  <c r="DN143" i="21" s="1"/>
  <c r="AO139" i="21"/>
  <c r="AP139" i="21" s="1"/>
  <c r="CG135" i="21"/>
  <c r="CH135" i="21" s="1"/>
  <c r="Q142" i="21"/>
  <c r="R142" i="21" s="1"/>
  <c r="EW134" i="21"/>
  <c r="EX134" i="21" s="1"/>
  <c r="CP133" i="21"/>
  <c r="CQ133" i="21" s="1"/>
  <c r="DE128" i="21"/>
  <c r="DF128" i="21" s="1"/>
  <c r="DP140" i="21"/>
  <c r="DQ140" i="21" s="1"/>
  <c r="EE135" i="21"/>
  <c r="EF135" i="21" s="1"/>
  <c r="CM134" i="21"/>
  <c r="CN134" i="21" s="1"/>
  <c r="GO131" i="21"/>
  <c r="GP131" i="21" s="1"/>
  <c r="FT138" i="21"/>
  <c r="FU138" i="21" s="1"/>
  <c r="BG127" i="21"/>
  <c r="BH127" i="21" s="1"/>
  <c r="EB137" i="21"/>
  <c r="EC137" i="21" s="1"/>
  <c r="FH143" i="21"/>
  <c r="FI143" i="21" s="1"/>
  <c r="HA130" i="21"/>
  <c r="HB130" i="21" s="1"/>
  <c r="GX132" i="21"/>
  <c r="GY132" i="21" s="1"/>
  <c r="EZ133" i="21"/>
  <c r="FA133" i="21" s="1"/>
  <c r="DB133" i="21"/>
  <c r="DC133" i="21" s="1"/>
  <c r="FK142" i="21"/>
  <c r="FL142" i="21" s="1"/>
  <c r="EH135" i="21"/>
  <c r="EI135" i="21" s="1"/>
  <c r="GR130" i="21"/>
  <c r="GS130" i="21" s="1"/>
  <c r="W139" i="21"/>
  <c r="X139" i="21" s="1"/>
  <c r="BL143" i="21"/>
  <c r="BM143" i="21" s="1"/>
  <c r="BU140" i="21"/>
  <c r="BV140" i="21" s="1"/>
  <c r="DV138" i="21"/>
  <c r="DW138" i="21" s="1"/>
  <c r="ET131" i="21"/>
  <c r="EU131" i="21" s="1"/>
  <c r="BR140" i="21"/>
  <c r="BS140" i="21" s="1"/>
  <c r="Z138" i="21"/>
  <c r="AA138" i="21" s="1"/>
  <c r="BA133" i="21"/>
  <c r="BB133" i="21" s="1"/>
  <c r="CD137" i="21"/>
  <c r="CE137" i="21" s="1"/>
  <c r="BX86" i="21"/>
  <c r="BY86" i="21" s="1"/>
  <c r="GF80" i="21"/>
  <c r="GG80" i="21" s="1"/>
  <c r="GC82" i="21"/>
  <c r="GD82" i="21" s="1"/>
  <c r="EW76" i="21"/>
  <c r="EX76" i="21" s="1"/>
  <c r="AX77" i="21"/>
  <c r="AY77" i="21" s="1"/>
  <c r="CP82" i="21"/>
  <c r="CQ82" i="21" s="1"/>
  <c r="BR86" i="21"/>
  <c r="BS86" i="21" s="1"/>
  <c r="AU78" i="21"/>
  <c r="AV78" i="21" s="1"/>
  <c r="AL80" i="21"/>
  <c r="AM80" i="21" s="1"/>
  <c r="GR77" i="21"/>
  <c r="GS77" i="21" s="1"/>
  <c r="DE74" i="21"/>
  <c r="DF74" i="21" s="1"/>
  <c r="BG74" i="21"/>
  <c r="BH74" i="21" s="1"/>
  <c r="AF83" i="21"/>
  <c r="AG83" i="21" s="1"/>
  <c r="HA74" i="21"/>
  <c r="HB74" i="21" s="1"/>
  <c r="EB83" i="21"/>
  <c r="EC83" i="21" s="1"/>
  <c r="CM80" i="21"/>
  <c r="CN80" i="21" s="1"/>
  <c r="EH80" i="21"/>
  <c r="EI80" i="21" s="1"/>
  <c r="W86" i="21"/>
  <c r="X86" i="21" s="1"/>
  <c r="DB74" i="21"/>
  <c r="DC74" i="21" s="1"/>
  <c r="DS85" i="21"/>
  <c r="DT85" i="21" s="1"/>
  <c r="CA84" i="21"/>
  <c r="CB84" i="21" s="1"/>
  <c r="GI79" i="21"/>
  <c r="GJ79" i="21" s="1"/>
  <c r="BD74" i="21"/>
  <c r="BE74" i="21" s="1"/>
  <c r="CV77" i="21"/>
  <c r="CW77" i="21" s="1"/>
  <c r="CJ80" i="21"/>
  <c r="CK80" i="21" s="1"/>
  <c r="GL82" i="21"/>
  <c r="GM82" i="21" s="1"/>
  <c r="ET78" i="21"/>
  <c r="EU78" i="21" s="1"/>
  <c r="FC74" i="21"/>
  <c r="FD74" i="21" s="1"/>
  <c r="Z86" i="21"/>
  <c r="AA86" i="21" s="1"/>
  <c r="EN82" i="21"/>
  <c r="EO82" i="21" s="1"/>
  <c r="BA76" i="21"/>
  <c r="BB76" i="21" s="1"/>
  <c r="EE81" i="21"/>
  <c r="EF81" i="21" s="1"/>
  <c r="DV85" i="21"/>
  <c r="DW85" i="21" s="1"/>
  <c r="CD83" i="21"/>
  <c r="CE83" i="21" s="1"/>
  <c r="GO78" i="21"/>
  <c r="GP78" i="21" s="1"/>
  <c r="DM89" i="21"/>
  <c r="DN89" i="21" s="1"/>
  <c r="BU85" i="21"/>
  <c r="BV85" i="21" s="1"/>
  <c r="BL90" i="21"/>
  <c r="BM90" i="21" s="1"/>
  <c r="CG81" i="21"/>
  <c r="CH81" i="21" s="1"/>
  <c r="FW84" i="21"/>
  <c r="FX84" i="21" s="1"/>
  <c r="AI81" i="21"/>
  <c r="AJ81" i="21" s="1"/>
  <c r="GX74" i="21"/>
  <c r="GY74" i="21" s="1"/>
  <c r="DJ89" i="21"/>
  <c r="DK89" i="21" s="1"/>
  <c r="DY84" i="21"/>
  <c r="DZ84" i="21" s="1"/>
  <c r="N89" i="21"/>
  <c r="O89" i="21" s="1"/>
  <c r="FH89" i="21"/>
  <c r="FI89" i="21" s="1"/>
  <c r="EZ74" i="21"/>
  <c r="FA74" i="21" s="1"/>
  <c r="FK88" i="21"/>
  <c r="FL88" i="21" s="1"/>
  <c r="Q88" i="21"/>
  <c r="R88" i="21" s="1"/>
  <c r="GU76" i="21"/>
  <c r="GV76" i="21" s="1"/>
  <c r="T86" i="21"/>
  <c r="U86" i="21" s="1"/>
  <c r="FZ82" i="21"/>
  <c r="GA82" i="21" s="1"/>
  <c r="FT85" i="21"/>
  <c r="FU85" i="21" s="1"/>
  <c r="AR83" i="21"/>
  <c r="AS83" i="21" s="1"/>
  <c r="AC84" i="21"/>
  <c r="AD84" i="21" s="1"/>
  <c r="EQ78" i="21"/>
  <c r="ER78" i="21" s="1"/>
  <c r="EK80" i="21"/>
  <c r="EL80" i="21" s="1"/>
  <c r="CS78" i="21"/>
  <c r="CT78" i="21" s="1"/>
  <c r="CY76" i="21"/>
  <c r="CZ76" i="21" s="1"/>
  <c r="FQ85" i="21"/>
  <c r="FR85" i="21" s="1"/>
  <c r="DP86" i="21"/>
  <c r="DQ86" i="21" s="1"/>
  <c r="AO80" i="21"/>
  <c r="AP80" i="21" s="1"/>
  <c r="BO88" i="21"/>
  <c r="BP88" i="21" s="1"/>
  <c r="FN87" i="21"/>
  <c r="FO87" i="21" s="1"/>
  <c r="FH15" i="21"/>
  <c r="FI15" i="21" s="1"/>
  <c r="GI24" i="21"/>
  <c r="GJ24" i="21" s="1"/>
  <c r="FQ31" i="21"/>
  <c r="FR31" i="21" s="1"/>
  <c r="GF29" i="21"/>
  <c r="GG29" i="21" s="1"/>
  <c r="HA21" i="21"/>
  <c r="HB21" i="21" s="1"/>
  <c r="GR21" i="21"/>
  <c r="GS21" i="21" s="1"/>
  <c r="FH34" i="21"/>
  <c r="FI34" i="21" s="1"/>
  <c r="FT32" i="21"/>
  <c r="FU32" i="21" s="1"/>
  <c r="GX20" i="21"/>
  <c r="GY20" i="21" s="1"/>
  <c r="GL23" i="21"/>
  <c r="GM23" i="21" s="1"/>
  <c r="FZ27" i="21"/>
  <c r="GA27" i="21" s="1"/>
  <c r="GO23" i="21"/>
  <c r="GP23" i="21" s="1"/>
  <c r="FN32" i="21"/>
  <c r="FO32" i="21" s="1"/>
  <c r="FK34" i="21"/>
  <c r="FL34" i="21" s="1"/>
  <c r="GU21" i="21"/>
  <c r="GV21" i="21" s="1"/>
  <c r="GC29" i="21"/>
  <c r="GD29" i="21" s="1"/>
  <c r="FW28" i="21"/>
  <c r="FX28" i="21" s="1"/>
  <c r="FK13" i="21"/>
  <c r="GF6" i="21"/>
  <c r="GC7" i="21"/>
  <c r="FZ8" i="21"/>
  <c r="FT10" i="21"/>
  <c r="FQ11" i="21"/>
  <c r="FW9" i="21"/>
  <c r="GI5" i="21"/>
  <c r="FN12" i="21"/>
  <c r="FC20" i="21"/>
  <c r="FD20" i="21" s="1"/>
  <c r="DV30" i="21"/>
  <c r="DW30" i="21" s="1"/>
  <c r="EH25" i="21"/>
  <c r="EI25" i="21" s="1"/>
  <c r="EN23" i="21"/>
  <c r="EO23" i="21" s="1"/>
  <c r="ET21" i="21"/>
  <c r="EU21" i="21" s="1"/>
  <c r="EB32" i="21"/>
  <c r="EC32" i="21" s="1"/>
  <c r="EW27" i="21"/>
  <c r="EX27" i="21" s="1"/>
  <c r="EK28" i="21"/>
  <c r="EL28" i="21" s="1"/>
  <c r="DJ34" i="21"/>
  <c r="DK34" i="21" s="1"/>
  <c r="DP33" i="21"/>
  <c r="DQ33" i="21" s="1"/>
  <c r="EQ23" i="21"/>
  <c r="ER23" i="21" s="1"/>
  <c r="EE28" i="21"/>
  <c r="EF28" i="21" s="1"/>
  <c r="EZ21" i="21"/>
  <c r="FA21" i="21" s="1"/>
  <c r="DS31" i="21"/>
  <c r="DT31" i="21" s="1"/>
  <c r="DM32" i="21"/>
  <c r="DN32" i="21" s="1"/>
  <c r="DY28" i="21"/>
  <c r="DZ28" i="21" s="1"/>
  <c r="BL16" i="21"/>
  <c r="BM16" i="21" s="1"/>
  <c r="BN16" i="21" s="1"/>
  <c r="DB19" i="21"/>
  <c r="DC19" i="21" s="1"/>
  <c r="DE18" i="21"/>
  <c r="DF18" i="21" s="1"/>
  <c r="CJ26" i="21"/>
  <c r="CK26" i="21" s="1"/>
  <c r="BX29" i="21"/>
  <c r="BY29" i="21" s="1"/>
  <c r="BR33" i="21"/>
  <c r="BS33" i="21" s="1"/>
  <c r="CP24" i="21"/>
  <c r="CQ24" i="21" s="1"/>
  <c r="CY21" i="21"/>
  <c r="CZ21" i="21" s="1"/>
  <c r="CM25" i="21"/>
  <c r="CN25" i="21" s="1"/>
  <c r="CA33" i="21"/>
  <c r="CB33" i="21" s="1"/>
  <c r="BU30" i="21"/>
  <c r="BV30" i="21" s="1"/>
  <c r="CD31" i="21"/>
  <c r="CE31" i="21" s="1"/>
  <c r="BO32" i="21"/>
  <c r="BP32" i="21" s="1"/>
  <c r="CV23" i="21"/>
  <c r="CW23" i="21" s="1"/>
  <c r="CG26" i="21"/>
  <c r="CH26" i="21" s="1"/>
  <c r="CS24" i="21"/>
  <c r="CT24" i="21" s="1"/>
  <c r="BL34" i="21"/>
  <c r="BM34" i="21" s="1"/>
  <c r="AI8" i="21"/>
  <c r="AC10" i="21"/>
  <c r="T13" i="21"/>
  <c r="AF9" i="21"/>
  <c r="Z11" i="21"/>
  <c r="W12" i="21"/>
  <c r="AO6" i="21"/>
  <c r="AR5" i="21"/>
  <c r="Q14" i="21"/>
  <c r="AL7" i="21"/>
  <c r="N16" i="21"/>
  <c r="O16" i="21" s="1"/>
  <c r="P16" i="21" s="1"/>
  <c r="M17" i="25"/>
  <c r="BG19" i="21"/>
  <c r="BH19" i="21" s="1"/>
  <c r="CF123" i="21"/>
  <c r="CL69" i="21"/>
  <c r="DG17" i="21"/>
  <c r="AQ113" i="21"/>
  <c r="CL178" i="21"/>
  <c r="FB17" i="21"/>
  <c r="CR178" i="21"/>
  <c r="FB178" i="21"/>
  <c r="GQ17" i="21"/>
  <c r="AT69" i="21"/>
  <c r="FJ15" i="21"/>
  <c r="AE9" i="21"/>
  <c r="P69" i="21"/>
  <c r="EJ17" i="21"/>
  <c r="CU178" i="21"/>
  <c r="AB17" i="21"/>
  <c r="AK123" i="21"/>
  <c r="DG123" i="21"/>
  <c r="CR123" i="21"/>
  <c r="V119" i="21"/>
  <c r="EJ168" i="21"/>
  <c r="AZ17" i="21"/>
  <c r="DG69" i="21"/>
  <c r="AN69" i="21"/>
  <c r="AN17" i="21"/>
  <c r="GW123" i="21"/>
  <c r="GQ69" i="21"/>
  <c r="AN178" i="21"/>
  <c r="DX17" i="21"/>
  <c r="FE178" i="21"/>
  <c r="GH17" i="21"/>
  <c r="BZ172" i="21"/>
  <c r="BF69" i="21"/>
  <c r="BI17" i="21"/>
  <c r="GB7" i="21"/>
  <c r="GE178" i="21"/>
  <c r="GN123" i="21"/>
  <c r="BI69" i="21"/>
  <c r="DU64" i="21"/>
  <c r="BC17" i="21"/>
  <c r="AZ123" i="21"/>
  <c r="FE17" i="21"/>
  <c r="AZ178" i="21"/>
  <c r="EM69" i="21"/>
  <c r="EA171" i="21"/>
  <c r="AQ168" i="21"/>
  <c r="ES123" i="21"/>
  <c r="AK61" i="21"/>
  <c r="EG17" i="21"/>
  <c r="CO178" i="21"/>
  <c r="AK178" i="21"/>
  <c r="GT17" i="21"/>
  <c r="AN114" i="21"/>
  <c r="BC69" i="21"/>
  <c r="CI123" i="21"/>
  <c r="FV63" i="21"/>
  <c r="AH17" i="21"/>
  <c r="AQ59" i="21"/>
  <c r="GK123" i="21"/>
  <c r="BF178" i="21"/>
  <c r="FY171" i="21"/>
  <c r="GN69" i="21"/>
  <c r="CF69" i="21"/>
  <c r="GB69" i="21"/>
  <c r="GE169" i="21"/>
  <c r="BZ63" i="21"/>
  <c r="CF17" i="21"/>
  <c r="FS118" i="21"/>
  <c r="GK17" i="21"/>
  <c r="CL113" i="21"/>
  <c r="AW69" i="21"/>
  <c r="GH178" i="21"/>
  <c r="GK178" i="21"/>
  <c r="GH69" i="21"/>
  <c r="FJ122" i="21"/>
  <c r="GT69" i="21"/>
  <c r="S67" i="21"/>
  <c r="EY178" i="21"/>
  <c r="FE69" i="21"/>
  <c r="EG178" i="21"/>
  <c r="FE123" i="21"/>
  <c r="CC17" i="21"/>
  <c r="BQ66" i="21"/>
  <c r="DD178" i="21"/>
  <c r="ES17" i="21"/>
  <c r="DA123" i="21"/>
  <c r="EP178" i="21"/>
  <c r="AN60" i="21"/>
  <c r="GB123" i="21"/>
  <c r="EP17" i="21"/>
  <c r="DG178" i="21"/>
  <c r="CU123" i="21"/>
  <c r="BW11" i="21"/>
  <c r="GW178" i="21"/>
  <c r="CF178" i="21"/>
  <c r="GZ178" i="21"/>
  <c r="DA69" i="21"/>
  <c r="GW69" i="21"/>
  <c r="EP123" i="21"/>
  <c r="GE17" i="21"/>
  <c r="P122" i="21"/>
  <c r="AT17" i="21"/>
  <c r="GH123" i="21"/>
  <c r="FP174" i="21"/>
  <c r="DD69" i="21"/>
  <c r="FV117" i="21"/>
  <c r="ES178" i="21"/>
  <c r="GZ69" i="21"/>
  <c r="FY17" i="21"/>
  <c r="EM123" i="21"/>
  <c r="DR174" i="21"/>
  <c r="Y11" i="21"/>
  <c r="FV9" i="21"/>
  <c r="EY17" i="21"/>
  <c r="GT123" i="21"/>
  <c r="AT178" i="21"/>
  <c r="CO17" i="21"/>
  <c r="EA17" i="21"/>
  <c r="EG123" i="21"/>
  <c r="FB69" i="21"/>
  <c r="ED170" i="21"/>
  <c r="ED17" i="21"/>
  <c r="FJ177" i="21"/>
  <c r="EV123" i="21"/>
  <c r="Y118" i="21"/>
  <c r="GB178" i="21"/>
  <c r="EG60" i="21"/>
  <c r="BZ17" i="21"/>
  <c r="CU17" i="21"/>
  <c r="AQ178" i="21"/>
  <c r="FM66" i="21"/>
  <c r="FY8" i="21"/>
  <c r="GZ17" i="21"/>
  <c r="AH69" i="21"/>
  <c r="GE114" i="21"/>
  <c r="EJ178" i="21"/>
  <c r="HC123" i="21"/>
  <c r="GN17" i="21"/>
  <c r="BF17" i="21"/>
  <c r="S176" i="21"/>
  <c r="AQ17" i="21"/>
  <c r="FB123" i="21"/>
  <c r="EM178" i="21"/>
  <c r="CO69" i="21"/>
  <c r="CI178" i="21"/>
  <c r="ED178" i="21"/>
  <c r="BI123" i="21"/>
  <c r="FY62" i="21"/>
  <c r="CR69" i="21"/>
  <c r="FS173" i="21"/>
  <c r="CX178" i="21"/>
  <c r="HC17" i="21"/>
  <c r="EM17" i="21"/>
  <c r="BZ117" i="21"/>
  <c r="AQ69" i="21"/>
  <c r="EV17" i="21"/>
  <c r="DA178" i="21"/>
  <c r="AQ123" i="21"/>
  <c r="EV69" i="21"/>
  <c r="H17" i="21"/>
  <c r="GQ123" i="21"/>
  <c r="ES69" i="21"/>
  <c r="AN169" i="21"/>
  <c r="BN177" i="21"/>
  <c r="GB17" i="21"/>
  <c r="GQ178" i="21"/>
  <c r="CX17" i="21"/>
  <c r="FY116" i="21"/>
  <c r="CL123" i="21"/>
  <c r="BN15" i="21"/>
  <c r="AW178" i="21"/>
  <c r="CL17" i="21"/>
  <c r="AH178" i="21"/>
  <c r="EP69" i="21"/>
  <c r="HC69" i="21"/>
  <c r="GK69" i="21"/>
  <c r="AE17" i="21"/>
  <c r="CU69" i="21"/>
  <c r="CX69" i="21"/>
  <c r="GZ123" i="21"/>
  <c r="DL122" i="21"/>
  <c r="CF170" i="21"/>
  <c r="H18" i="21"/>
  <c r="AH123" i="21"/>
  <c r="CO123" i="21"/>
  <c r="DA17" i="21"/>
  <c r="EG69" i="21"/>
  <c r="EY69" i="21"/>
  <c r="CF61" i="21"/>
  <c r="DD123" i="21"/>
  <c r="DX172" i="21"/>
  <c r="EV178" i="21"/>
  <c r="ED8" i="21"/>
  <c r="EJ59" i="21"/>
  <c r="GW17" i="21"/>
  <c r="ED123" i="21"/>
  <c r="CC116" i="21"/>
  <c r="AK17" i="21"/>
  <c r="AT123" i="21"/>
  <c r="AN123" i="21"/>
  <c r="GN178" i="21"/>
  <c r="BT174" i="21"/>
  <c r="ED69" i="21"/>
  <c r="DX10" i="21"/>
  <c r="BC178" i="21"/>
  <c r="FV17" i="21"/>
  <c r="DD17" i="21"/>
  <c r="AN6" i="21"/>
  <c r="EJ113" i="21"/>
  <c r="AZ69" i="21"/>
  <c r="EJ69" i="21"/>
  <c r="GT178" i="21"/>
  <c r="CI69" i="21"/>
  <c r="CX123" i="21"/>
  <c r="CR17" i="21"/>
  <c r="BC123" i="21"/>
  <c r="DO13" i="21"/>
  <c r="V175" i="21"/>
  <c r="AK69" i="21"/>
  <c r="BZ10" i="21"/>
  <c r="AH115" i="21"/>
  <c r="EY123" i="21"/>
  <c r="GE60" i="21"/>
  <c r="DO120" i="21"/>
  <c r="BI178" i="21"/>
  <c r="BF123" i="21"/>
  <c r="CI17" i="21"/>
  <c r="GE123" i="21"/>
  <c r="AW123" i="21"/>
  <c r="CI7" i="21"/>
  <c r="EJ123" i="21"/>
  <c r="AW17" i="21"/>
  <c r="HC178" i="21"/>
  <c r="DO66" i="21"/>
  <c r="GE69" i="21"/>
  <c r="L17" i="21" l="1"/>
  <c r="L125" i="21" s="1"/>
  <c r="AF63" i="21"/>
  <c r="AG63" i="21" s="1"/>
  <c r="T67" i="21"/>
  <c r="U67" i="21" s="1"/>
  <c r="W66" i="21"/>
  <c r="X66" i="21" s="1"/>
  <c r="O123" i="21"/>
  <c r="P123" i="21" s="1"/>
  <c r="AR113" i="21"/>
  <c r="AS113" i="21" s="1"/>
  <c r="AT113" i="21" s="1"/>
  <c r="AO114" i="21"/>
  <c r="AP114" i="21" s="1"/>
  <c r="AQ114" i="21" s="1"/>
  <c r="W175" i="21"/>
  <c r="X175" i="21" s="1"/>
  <c r="Y175" i="21" s="1"/>
  <c r="Q177" i="21"/>
  <c r="R177" i="21" s="1"/>
  <c r="AL170" i="21"/>
  <c r="AM170" i="21" s="1"/>
  <c r="Z174" i="21"/>
  <c r="AA174" i="21" s="1"/>
  <c r="AR59" i="21"/>
  <c r="AS59" i="21" s="1"/>
  <c r="AC173" i="21"/>
  <c r="AD173" i="21" s="1"/>
  <c r="AE173" i="21" s="1"/>
  <c r="AI171" i="21"/>
  <c r="AJ171" i="21" s="1"/>
  <c r="AK171" i="21" s="1"/>
  <c r="AC64" i="21"/>
  <c r="AD64" i="21" s="1"/>
  <c r="AE64" i="21" s="1"/>
  <c r="T176" i="21"/>
  <c r="U176" i="21" s="1"/>
  <c r="V176" i="21" s="1"/>
  <c r="Z65" i="21"/>
  <c r="AA65" i="21" s="1"/>
  <c r="AB65" i="21" s="1"/>
  <c r="O178" i="21"/>
  <c r="AF172" i="21"/>
  <c r="AG172" i="21" s="1"/>
  <c r="AO169" i="21"/>
  <c r="AP169" i="21" s="1"/>
  <c r="DV64" i="21"/>
  <c r="DW64" i="21" s="1"/>
  <c r="DX64" i="21" s="1"/>
  <c r="EB62" i="21"/>
  <c r="EC62" i="21" s="1"/>
  <c r="ED62" i="21" s="1"/>
  <c r="DM67" i="21"/>
  <c r="DN67" i="21" s="1"/>
  <c r="DO67" i="21" s="1"/>
  <c r="DS65" i="21"/>
  <c r="DT65" i="21" s="1"/>
  <c r="DU65" i="21" s="1"/>
  <c r="DP66" i="21"/>
  <c r="DQ66" i="21" s="1"/>
  <c r="DY63" i="21"/>
  <c r="DZ63" i="21" s="1"/>
  <c r="EE61" i="21"/>
  <c r="EF61" i="21" s="1"/>
  <c r="EK59" i="21"/>
  <c r="EL59" i="21" s="1"/>
  <c r="AL61" i="21"/>
  <c r="AM61" i="21" s="1"/>
  <c r="AN61" i="21" s="1"/>
  <c r="EH60" i="21"/>
  <c r="EI60" i="21" s="1"/>
  <c r="EJ60" i="21" s="1"/>
  <c r="N179" i="21"/>
  <c r="O179" i="21" s="1"/>
  <c r="P179" i="21" s="1"/>
  <c r="Q68" i="21"/>
  <c r="R68" i="21" s="1"/>
  <c r="S68" i="21" s="1"/>
  <c r="AO60" i="21"/>
  <c r="AP60" i="21" s="1"/>
  <c r="AI62" i="21"/>
  <c r="AJ62" i="21" s="1"/>
  <c r="N70" i="21"/>
  <c r="O70" i="21" s="1"/>
  <c r="L18" i="21"/>
  <c r="L126" i="21" s="1"/>
  <c r="K19" i="21"/>
  <c r="K127" i="21" s="1"/>
  <c r="FK121" i="21"/>
  <c r="FL121" i="21" s="1"/>
  <c r="FM121" i="21" s="1"/>
  <c r="CJ114" i="21"/>
  <c r="CK114" i="21" s="1"/>
  <c r="CL114" i="21" s="1"/>
  <c r="CG115" i="21"/>
  <c r="CH115" i="21" s="1"/>
  <c r="CI115" i="21" s="1"/>
  <c r="BR120" i="21"/>
  <c r="BS120" i="21" s="1"/>
  <c r="DP120" i="21"/>
  <c r="DQ120" i="21" s="1"/>
  <c r="EH114" i="21"/>
  <c r="EI114" i="21" s="1"/>
  <c r="FQ119" i="21"/>
  <c r="FR119" i="21" s="1"/>
  <c r="DV118" i="21"/>
  <c r="DW118" i="21" s="1"/>
  <c r="DX118" i="21" s="1"/>
  <c r="FT118" i="21"/>
  <c r="FU118" i="21" s="1"/>
  <c r="FV118" i="21" s="1"/>
  <c r="EB116" i="21"/>
  <c r="EC116" i="21" s="1"/>
  <c r="ED116" i="21" s="1"/>
  <c r="EK113" i="21"/>
  <c r="EL113" i="21" s="1"/>
  <c r="EM113" i="21" s="1"/>
  <c r="CD116" i="21"/>
  <c r="CE116" i="21" s="1"/>
  <c r="FN120" i="21"/>
  <c r="FO120" i="21" s="1"/>
  <c r="FW117" i="21"/>
  <c r="FX117" i="21" s="1"/>
  <c r="GI113" i="21"/>
  <c r="GJ113" i="21" s="1"/>
  <c r="GC115" i="21"/>
  <c r="GD115" i="21" s="1"/>
  <c r="FZ116" i="21"/>
  <c r="GA116" i="21" s="1"/>
  <c r="GB116" i="21" s="1"/>
  <c r="GF114" i="21"/>
  <c r="GG114" i="21" s="1"/>
  <c r="GH114" i="21" s="1"/>
  <c r="DY117" i="21"/>
  <c r="DZ117" i="21" s="1"/>
  <c r="EA117" i="21" s="1"/>
  <c r="CA117" i="21"/>
  <c r="CB117" i="21" s="1"/>
  <c r="DS119" i="21"/>
  <c r="DT119" i="21" s="1"/>
  <c r="BU119" i="21"/>
  <c r="BV119" i="21" s="1"/>
  <c r="CM113" i="21"/>
  <c r="CN113" i="21" s="1"/>
  <c r="EE115" i="21"/>
  <c r="EF115" i="21" s="1"/>
  <c r="EG115" i="21" s="1"/>
  <c r="DM121" i="21"/>
  <c r="DN121" i="21" s="1"/>
  <c r="DO121" i="21" s="1"/>
  <c r="BO121" i="21"/>
  <c r="BP121" i="21" s="1"/>
  <c r="BQ121" i="21" s="1"/>
  <c r="BX118" i="21"/>
  <c r="BY118" i="21" s="1"/>
  <c r="BZ118" i="21" s="1"/>
  <c r="GC61" i="21"/>
  <c r="GD61" i="21" s="1"/>
  <c r="FK67" i="21"/>
  <c r="FL67" i="21" s="1"/>
  <c r="FQ65" i="21"/>
  <c r="FR65" i="21" s="1"/>
  <c r="FW63" i="21"/>
  <c r="FX63" i="21" s="1"/>
  <c r="FT64" i="21"/>
  <c r="FU64" i="21" s="1"/>
  <c r="FV64" i="21" s="1"/>
  <c r="BR66" i="21"/>
  <c r="BS66" i="21" s="1"/>
  <c r="BT66" i="21" s="1"/>
  <c r="GF60" i="21"/>
  <c r="GG60" i="21" s="1"/>
  <c r="GH60" i="21" s="1"/>
  <c r="FZ62" i="21"/>
  <c r="GA62" i="21" s="1"/>
  <c r="GB62" i="21" s="1"/>
  <c r="GI59" i="21"/>
  <c r="GJ59" i="21" s="1"/>
  <c r="FN66" i="21"/>
  <c r="FO66" i="21" s="1"/>
  <c r="CG61" i="21"/>
  <c r="CH61" i="21" s="1"/>
  <c r="BO67" i="21"/>
  <c r="BP67" i="21" s="1"/>
  <c r="BQ67" i="21" s="1"/>
  <c r="CA63" i="21"/>
  <c r="CB63" i="21" s="1"/>
  <c r="CM59" i="21"/>
  <c r="CN59" i="21" s="1"/>
  <c r="CO59" i="21" s="1"/>
  <c r="CJ60" i="21"/>
  <c r="CK60" i="21" s="1"/>
  <c r="CL60" i="21" s="1"/>
  <c r="CD62" i="21"/>
  <c r="CE62" i="21" s="1"/>
  <c r="CF62" i="21" s="1"/>
  <c r="BU65" i="21"/>
  <c r="BV65" i="21" s="1"/>
  <c r="BX64" i="21"/>
  <c r="BY64" i="21" s="1"/>
  <c r="CJ169" i="21"/>
  <c r="CK169" i="21" s="1"/>
  <c r="BU174" i="21"/>
  <c r="BV174" i="21" s="1"/>
  <c r="CM168" i="21"/>
  <c r="CN168" i="21" s="1"/>
  <c r="CO168" i="21" s="1"/>
  <c r="CD171" i="21"/>
  <c r="CE171" i="21" s="1"/>
  <c r="CF171" i="21" s="1"/>
  <c r="BR175" i="21"/>
  <c r="BS175" i="21" s="1"/>
  <c r="BT175" i="21" s="1"/>
  <c r="CA172" i="21"/>
  <c r="CB172" i="21" s="1"/>
  <c r="CC172" i="21" s="1"/>
  <c r="CG170" i="21"/>
  <c r="CH170" i="21" s="1"/>
  <c r="BO176" i="21"/>
  <c r="BP176" i="21" s="1"/>
  <c r="BX173" i="21"/>
  <c r="BY173" i="21" s="1"/>
  <c r="EH169" i="21"/>
  <c r="EI169" i="21" s="1"/>
  <c r="FQ174" i="21"/>
  <c r="FR174" i="21" s="1"/>
  <c r="FZ171" i="21"/>
  <c r="GA171" i="21" s="1"/>
  <c r="GB171" i="21" s="1"/>
  <c r="GI168" i="21"/>
  <c r="GJ168" i="21" s="1"/>
  <c r="GK168" i="21" s="1"/>
  <c r="GF169" i="21"/>
  <c r="GG169" i="21" s="1"/>
  <c r="GH169" i="21" s="1"/>
  <c r="FN175" i="21"/>
  <c r="FO175" i="21" s="1"/>
  <c r="FW172" i="21"/>
  <c r="FX172" i="21" s="1"/>
  <c r="DS174" i="21"/>
  <c r="DT174" i="21" s="1"/>
  <c r="DP175" i="21"/>
  <c r="DQ175" i="21" s="1"/>
  <c r="EE170" i="21"/>
  <c r="EF170" i="21" s="1"/>
  <c r="EG170" i="21" s="1"/>
  <c r="EB171" i="21"/>
  <c r="EC171" i="21" s="1"/>
  <c r="ED171" i="21" s="1"/>
  <c r="EK168" i="21"/>
  <c r="EL168" i="21" s="1"/>
  <c r="EM168" i="21" s="1"/>
  <c r="DY172" i="21"/>
  <c r="DZ172" i="21" s="1"/>
  <c r="EA172" i="21" s="1"/>
  <c r="DM176" i="21"/>
  <c r="DN176" i="21" s="1"/>
  <c r="DV173" i="21"/>
  <c r="DW173" i="21" s="1"/>
  <c r="GC170" i="21"/>
  <c r="GD170" i="21" s="1"/>
  <c r="FK176" i="21"/>
  <c r="FL176" i="21" s="1"/>
  <c r="FT173" i="21"/>
  <c r="FU173" i="21" s="1"/>
  <c r="FV173" i="21" s="1"/>
  <c r="FH178" i="21"/>
  <c r="FI178" i="21" s="1"/>
  <c r="FJ178" i="21" s="1"/>
  <c r="M72" i="25"/>
  <c r="M127" i="25"/>
  <c r="M182" i="25"/>
  <c r="DJ123" i="21"/>
  <c r="DK123" i="21" s="1"/>
  <c r="BL123" i="21"/>
  <c r="BM123" i="21" s="1"/>
  <c r="FH123" i="21"/>
  <c r="FI123" i="21" s="1"/>
  <c r="DJ69" i="21"/>
  <c r="DK69" i="21" s="1"/>
  <c r="DL69" i="21" s="1"/>
  <c r="BL69" i="21"/>
  <c r="BM69" i="21" s="1"/>
  <c r="BN69" i="21" s="1"/>
  <c r="FH69" i="21"/>
  <c r="FI69" i="21" s="1"/>
  <c r="FJ69" i="21" s="1"/>
  <c r="EN5" i="21"/>
  <c r="EO5" i="21" s="1"/>
  <c r="EP5" i="21" s="1"/>
  <c r="CJ7" i="21"/>
  <c r="CK7" i="21" s="1"/>
  <c r="BU12" i="21"/>
  <c r="BV12" i="21" s="1"/>
  <c r="CD9" i="21"/>
  <c r="CE9" i="21" s="1"/>
  <c r="CM6" i="21"/>
  <c r="CN6" i="21" s="1"/>
  <c r="BX11" i="21"/>
  <c r="BY11" i="21" s="1"/>
  <c r="BZ11" i="21" s="1"/>
  <c r="EK6" i="21"/>
  <c r="EL6" i="21" s="1"/>
  <c r="EM6" i="21" s="1"/>
  <c r="DP13" i="21"/>
  <c r="DQ13" i="21" s="1"/>
  <c r="DR13" i="21" s="1"/>
  <c r="BR13" i="21"/>
  <c r="BS13" i="21" s="1"/>
  <c r="BT13" i="21" s="1"/>
  <c r="BO14" i="21"/>
  <c r="BP14" i="21" s="1"/>
  <c r="CG8" i="21"/>
  <c r="CH8" i="21" s="1"/>
  <c r="CP5" i="21"/>
  <c r="CQ5" i="21" s="1"/>
  <c r="CA10" i="21"/>
  <c r="CB10" i="21" s="1"/>
  <c r="EH7" i="21"/>
  <c r="EI7" i="21" s="1"/>
  <c r="EJ7" i="21" s="1"/>
  <c r="DV11" i="21"/>
  <c r="DW11" i="21" s="1"/>
  <c r="DX11" i="21" s="1"/>
  <c r="EB9" i="21"/>
  <c r="EC9" i="21" s="1"/>
  <c r="ED9" i="21" s="1"/>
  <c r="DY10" i="21"/>
  <c r="DZ10" i="21" s="1"/>
  <c r="EA10" i="21" s="1"/>
  <c r="DS12" i="21"/>
  <c r="DT12" i="21" s="1"/>
  <c r="EE8" i="21"/>
  <c r="EF8" i="21" s="1"/>
  <c r="DM14" i="21"/>
  <c r="DN14" i="21" s="1"/>
  <c r="BL178" i="21"/>
  <c r="BM178" i="21" s="1"/>
  <c r="DJ178" i="21"/>
  <c r="DK178" i="21" s="1"/>
  <c r="DL178" i="21" s="1"/>
  <c r="GD7" i="21"/>
  <c r="GE7" i="21" s="1"/>
  <c r="GG6" i="21"/>
  <c r="GH6" i="21" s="1"/>
  <c r="FU10" i="21"/>
  <c r="FV10" i="21" s="1"/>
  <c r="FO12" i="21"/>
  <c r="FL13" i="21"/>
  <c r="FX9" i="21"/>
  <c r="FR11" i="21"/>
  <c r="FS11" i="21" s="1"/>
  <c r="GA8" i="21"/>
  <c r="GJ5" i="21"/>
  <c r="GK5" i="21" s="1"/>
  <c r="AS168" i="21"/>
  <c r="AT168" i="21" s="1"/>
  <c r="X119" i="21"/>
  <c r="Y119" i="21" s="1"/>
  <c r="AA118" i="21"/>
  <c r="AJ115" i="21"/>
  <c r="AD117" i="21"/>
  <c r="R121" i="21"/>
  <c r="U120" i="21"/>
  <c r="AG116" i="21"/>
  <c r="AH116" i="21" s="1"/>
  <c r="R14" i="21"/>
  <c r="S14" i="21" s="1"/>
  <c r="AD10" i="21"/>
  <c r="AE10" i="21" s="1"/>
  <c r="AJ8" i="21"/>
  <c r="AP6" i="21"/>
  <c r="X12" i="21"/>
  <c r="AA11" i="21"/>
  <c r="AG9" i="21"/>
  <c r="AH9" i="21" s="1"/>
  <c r="AM7" i="21"/>
  <c r="AN7" i="21" s="1"/>
  <c r="AS5" i="21"/>
  <c r="AT5" i="21" s="1"/>
  <c r="U13" i="21"/>
  <c r="V13" i="21" s="1"/>
  <c r="K180" i="21"/>
  <c r="L179" i="21"/>
  <c r="FK198" i="21"/>
  <c r="FL198" i="21" s="1"/>
  <c r="EE192" i="21"/>
  <c r="EF192" i="21" s="1"/>
  <c r="FN197" i="21"/>
  <c r="FO197" i="21" s="1"/>
  <c r="DV194" i="21"/>
  <c r="DW194" i="21" s="1"/>
  <c r="GX185" i="21"/>
  <c r="GY185" i="21" s="1"/>
  <c r="CV187" i="21"/>
  <c r="CW187" i="21" s="1"/>
  <c r="T197" i="21"/>
  <c r="U197" i="21" s="1"/>
  <c r="AL191" i="21"/>
  <c r="AM191" i="21" s="1"/>
  <c r="FQ196" i="21"/>
  <c r="FR196" i="21" s="1"/>
  <c r="BL207" i="21"/>
  <c r="BM207" i="21" s="1"/>
  <c r="FW195" i="21"/>
  <c r="FX195" i="21" s="1"/>
  <c r="BD185" i="21"/>
  <c r="BE185" i="21" s="1"/>
  <c r="CS188" i="21"/>
  <c r="CT188" i="21" s="1"/>
  <c r="DM199" i="21"/>
  <c r="DN199" i="21" s="1"/>
  <c r="AI192" i="21"/>
  <c r="AJ192" i="21" s="1"/>
  <c r="DY195" i="21"/>
  <c r="DZ195" i="21" s="1"/>
  <c r="EW186" i="21"/>
  <c r="EX186" i="21" s="1"/>
  <c r="GI189" i="21"/>
  <c r="GJ189" i="21" s="1"/>
  <c r="AO189" i="21"/>
  <c r="AP189" i="21" s="1"/>
  <c r="DS195" i="21"/>
  <c r="DT195" i="21" s="1"/>
  <c r="DP197" i="21"/>
  <c r="DQ197" i="21" s="1"/>
  <c r="Z194" i="21"/>
  <c r="AA194" i="21" s="1"/>
  <c r="GU186" i="21"/>
  <c r="GV186" i="21" s="1"/>
  <c r="BR197" i="21"/>
  <c r="BS197" i="21" s="1"/>
  <c r="CP188" i="21"/>
  <c r="CQ188" i="21" s="1"/>
  <c r="BA186" i="21"/>
  <c r="BB186" i="21" s="1"/>
  <c r="CM189" i="21"/>
  <c r="CN189" i="21" s="1"/>
  <c r="DB184" i="21"/>
  <c r="DC184" i="21" s="1"/>
  <c r="BG183" i="21"/>
  <c r="BH183" i="21" s="1"/>
  <c r="N207" i="21"/>
  <c r="O207" i="21" s="1"/>
  <c r="GO187" i="21"/>
  <c r="GP187" i="21" s="1"/>
  <c r="CA195" i="21"/>
  <c r="CB195" i="21" s="1"/>
  <c r="W195" i="21"/>
  <c r="X195" i="21" s="1"/>
  <c r="FC183" i="21"/>
  <c r="FD183" i="21" s="1"/>
  <c r="DJ206" i="21"/>
  <c r="DK206" i="21" s="1"/>
  <c r="CY186" i="21"/>
  <c r="CZ186" i="21" s="1"/>
  <c r="EZ185" i="21"/>
  <c r="FA185" i="21" s="1"/>
  <c r="FT194" i="21"/>
  <c r="FU194" i="21" s="1"/>
  <c r="GL188" i="21"/>
  <c r="GM188" i="21" s="1"/>
  <c r="FZ193" i="21"/>
  <c r="GA193" i="21" s="1"/>
  <c r="GR187" i="21"/>
  <c r="GS187" i="21" s="1"/>
  <c r="EH191" i="21"/>
  <c r="EI191" i="21" s="1"/>
  <c r="EK189" i="21"/>
  <c r="EL189" i="21" s="1"/>
  <c r="AU188" i="21"/>
  <c r="AV188" i="21" s="1"/>
  <c r="DE183" i="21"/>
  <c r="DF183" i="21" s="1"/>
  <c r="EQ187" i="21"/>
  <c r="ER187" i="21" s="1"/>
  <c r="GC192" i="21"/>
  <c r="GD192" i="21" s="1"/>
  <c r="HA183" i="21"/>
  <c r="HB183" i="21" s="1"/>
  <c r="BX195" i="21"/>
  <c r="BY195" i="21" s="1"/>
  <c r="GF191" i="21"/>
  <c r="GG191" i="21" s="1"/>
  <c r="EB194" i="21"/>
  <c r="EC194" i="21" s="1"/>
  <c r="AX187" i="21"/>
  <c r="AY187" i="21" s="1"/>
  <c r="AF194" i="21"/>
  <c r="AG194" i="21" s="1"/>
  <c r="CD194" i="21"/>
  <c r="CE194" i="21" s="1"/>
  <c r="EN188" i="21"/>
  <c r="EO188" i="21" s="1"/>
  <c r="AR188" i="21"/>
  <c r="AS188" i="21" s="1"/>
  <c r="CJ191" i="21"/>
  <c r="CK191" i="21" s="1"/>
  <c r="CG192" i="21"/>
  <c r="CH192" i="21" s="1"/>
  <c r="ET188" i="21"/>
  <c r="EU188" i="21" s="1"/>
  <c r="AC195" i="21"/>
  <c r="AD195" i="21" s="1"/>
  <c r="Q198" i="21"/>
  <c r="R198" i="21" s="1"/>
  <c r="FH206" i="21"/>
  <c r="FI206" i="21" s="1"/>
  <c r="BU196" i="21"/>
  <c r="BV196" i="21" s="1"/>
  <c r="BO198" i="21"/>
  <c r="BP198" i="21" s="1"/>
  <c r="W120" i="21"/>
  <c r="AF117" i="21"/>
  <c r="AC118" i="21"/>
  <c r="T121" i="21"/>
  <c r="Z119" i="21"/>
  <c r="Q122" i="21"/>
  <c r="AL115" i="21"/>
  <c r="AI116" i="21"/>
  <c r="N124" i="21"/>
  <c r="K71" i="21"/>
  <c r="BU141" i="21"/>
  <c r="BV141" i="21" s="1"/>
  <c r="CP134" i="21"/>
  <c r="CQ134" i="21" s="1"/>
  <c r="DB134" i="21"/>
  <c r="DC134" i="21" s="1"/>
  <c r="FH144" i="21"/>
  <c r="FI144" i="21" s="1"/>
  <c r="BG128" i="21"/>
  <c r="BH128" i="21" s="1"/>
  <c r="EE136" i="21"/>
  <c r="EF136" i="21" s="1"/>
  <c r="EW135" i="21"/>
  <c r="EX135" i="21" s="1"/>
  <c r="CS132" i="21"/>
  <c r="CT132" i="21" s="1"/>
  <c r="AU132" i="21"/>
  <c r="AV132" i="21" s="1"/>
  <c r="CY132" i="21"/>
  <c r="CZ132" i="21" s="1"/>
  <c r="FZ138" i="21"/>
  <c r="GA138" i="21" s="1"/>
  <c r="BX139" i="21"/>
  <c r="BY139" i="21" s="1"/>
  <c r="AC142" i="21"/>
  <c r="AD142" i="21" s="1"/>
  <c r="BR141" i="21"/>
  <c r="BS141" i="21" s="1"/>
  <c r="BL144" i="21"/>
  <c r="BM144" i="21" s="1"/>
  <c r="DM144" i="21"/>
  <c r="DN144" i="21" s="1"/>
  <c r="FW139" i="21"/>
  <c r="FX139" i="21" s="1"/>
  <c r="FQ141" i="21"/>
  <c r="FR141" i="21" s="1"/>
  <c r="DJ144" i="21"/>
  <c r="DK144" i="21" s="1"/>
  <c r="AX132" i="21"/>
  <c r="AY132" i="21" s="1"/>
  <c r="CD138" i="21"/>
  <c r="CE138" i="21" s="1"/>
  <c r="ET132" i="21"/>
  <c r="EU132" i="21" s="1"/>
  <c r="W140" i="21"/>
  <c r="X140" i="21" s="1"/>
  <c r="GR131" i="21"/>
  <c r="GS131" i="21" s="1"/>
  <c r="EZ134" i="21"/>
  <c r="FA134" i="21" s="1"/>
  <c r="FT139" i="21"/>
  <c r="FU139" i="21" s="1"/>
  <c r="FC129" i="21"/>
  <c r="FD129" i="21" s="1"/>
  <c r="AF137" i="21"/>
  <c r="AG137" i="21" s="1"/>
  <c r="AI136" i="21"/>
  <c r="AJ136" i="21" s="1"/>
  <c r="EQ134" i="21"/>
  <c r="ER134" i="21" s="1"/>
  <c r="CM135" i="21"/>
  <c r="CN135" i="21" s="1"/>
  <c r="CV131" i="21"/>
  <c r="CW131" i="21" s="1"/>
  <c r="AR139" i="21"/>
  <c r="AS139" i="21" s="1"/>
  <c r="EH136" i="21"/>
  <c r="EI136" i="21" s="1"/>
  <c r="DP141" i="21"/>
  <c r="DQ141" i="21" s="1"/>
  <c r="Q143" i="21"/>
  <c r="R143" i="21" s="1"/>
  <c r="EK138" i="21"/>
  <c r="EL138" i="21" s="1"/>
  <c r="BO144" i="21"/>
  <c r="BP144" i="21" s="1"/>
  <c r="GI138" i="21"/>
  <c r="GJ138" i="21" s="1"/>
  <c r="GL138" i="21"/>
  <c r="GM138" i="21" s="1"/>
  <c r="FN141" i="21"/>
  <c r="FO141" i="21" s="1"/>
  <c r="BA134" i="21"/>
  <c r="BB134" i="21" s="1"/>
  <c r="DV139" i="21"/>
  <c r="DW139" i="21" s="1"/>
  <c r="GX133" i="21"/>
  <c r="GY133" i="21" s="1"/>
  <c r="GO132" i="21"/>
  <c r="GP132" i="21" s="1"/>
  <c r="DE129" i="21"/>
  <c r="DF129" i="21" s="1"/>
  <c r="CG136" i="21"/>
  <c r="CH136" i="21" s="1"/>
  <c r="CJ136" i="21"/>
  <c r="CK136" i="21" s="1"/>
  <c r="GU133" i="21"/>
  <c r="GV133" i="21" s="1"/>
  <c r="AL137" i="21"/>
  <c r="AM137" i="21" s="1"/>
  <c r="HA131" i="21"/>
  <c r="HB131" i="21" s="1"/>
  <c r="DY139" i="21"/>
  <c r="DZ139" i="21" s="1"/>
  <c r="CA138" i="21"/>
  <c r="CB138" i="21" s="1"/>
  <c r="EN138" i="21"/>
  <c r="EO138" i="21" s="1"/>
  <c r="BD134" i="21"/>
  <c r="BE134" i="21" s="1"/>
  <c r="N144" i="21"/>
  <c r="O144" i="21" s="1"/>
  <c r="Z139" i="21"/>
  <c r="AA139" i="21" s="1"/>
  <c r="FK143" i="21"/>
  <c r="FL143" i="21" s="1"/>
  <c r="EB138" i="21"/>
  <c r="EC138" i="21" s="1"/>
  <c r="AO140" i="21"/>
  <c r="AP140" i="21" s="1"/>
  <c r="GC136" i="21"/>
  <c r="GD136" i="21" s="1"/>
  <c r="DS140" i="21"/>
  <c r="DT140" i="21" s="1"/>
  <c r="GF137" i="21"/>
  <c r="GG137" i="21" s="1"/>
  <c r="T141" i="21"/>
  <c r="U141" i="21" s="1"/>
  <c r="L70" i="21"/>
  <c r="DP87" i="21"/>
  <c r="DQ87" i="21" s="1"/>
  <c r="FH90" i="21"/>
  <c r="FI90" i="21" s="1"/>
  <c r="GX75" i="21"/>
  <c r="GY75" i="21" s="1"/>
  <c r="BL91" i="21"/>
  <c r="BM91" i="21" s="1"/>
  <c r="CD84" i="21"/>
  <c r="CE84" i="21" s="1"/>
  <c r="GI80" i="21"/>
  <c r="GJ80" i="21" s="1"/>
  <c r="ET79" i="21"/>
  <c r="EU79" i="21" s="1"/>
  <c r="EK81" i="21"/>
  <c r="EL81" i="21" s="1"/>
  <c r="EN83" i="21"/>
  <c r="EO83" i="21" s="1"/>
  <c r="GL83" i="21"/>
  <c r="GM83" i="21" s="1"/>
  <c r="W87" i="21"/>
  <c r="X87" i="21" s="1"/>
  <c r="HA75" i="21"/>
  <c r="HB75" i="21" s="1"/>
  <c r="GR78" i="21"/>
  <c r="GS78" i="21" s="1"/>
  <c r="CP83" i="21"/>
  <c r="CQ83" i="21" s="1"/>
  <c r="GF81" i="21"/>
  <c r="GG81" i="21" s="1"/>
  <c r="FZ83" i="21"/>
  <c r="GA83" i="21" s="1"/>
  <c r="CG82" i="21"/>
  <c r="CH82" i="21" s="1"/>
  <c r="BA77" i="21"/>
  <c r="BB77" i="21" s="1"/>
  <c r="DE75" i="21"/>
  <c r="DF75" i="21" s="1"/>
  <c r="FN88" i="21"/>
  <c r="FO88" i="21" s="1"/>
  <c r="EQ79" i="21"/>
  <c r="ER79" i="21" s="1"/>
  <c r="T87" i="21"/>
  <c r="U87" i="21" s="1"/>
  <c r="N90" i="21"/>
  <c r="O90" i="21" s="1"/>
  <c r="CA85" i="21"/>
  <c r="CB85" i="21" s="1"/>
  <c r="AF84" i="21"/>
  <c r="AG84" i="21" s="1"/>
  <c r="FQ86" i="21"/>
  <c r="FR86" i="21" s="1"/>
  <c r="AI82" i="21"/>
  <c r="AJ82" i="21" s="1"/>
  <c r="DV86" i="21"/>
  <c r="DW86" i="21" s="1"/>
  <c r="CJ81" i="21"/>
  <c r="CK81" i="21" s="1"/>
  <c r="AL81" i="21"/>
  <c r="AM81" i="21" s="1"/>
  <c r="AX78" i="21"/>
  <c r="AY78" i="21" s="1"/>
  <c r="BX87" i="21"/>
  <c r="BY87" i="21" s="1"/>
  <c r="BU86" i="21"/>
  <c r="BV86" i="21" s="1"/>
  <c r="Z87" i="21"/>
  <c r="AA87" i="21" s="1"/>
  <c r="EH81" i="21"/>
  <c r="EI81" i="21" s="1"/>
  <c r="BO89" i="21"/>
  <c r="BP89" i="21" s="1"/>
  <c r="AC85" i="21"/>
  <c r="AD85" i="21" s="1"/>
  <c r="AR84" i="21"/>
  <c r="AS84" i="21" s="1"/>
  <c r="GU77" i="21"/>
  <c r="GV77" i="21" s="1"/>
  <c r="FK89" i="21"/>
  <c r="FL89" i="21" s="1"/>
  <c r="DY85" i="21"/>
  <c r="DZ85" i="21" s="1"/>
  <c r="DM90" i="21"/>
  <c r="DN90" i="21" s="1"/>
  <c r="CM81" i="21"/>
  <c r="CN81" i="21" s="1"/>
  <c r="AU79" i="21"/>
  <c r="AV79" i="21" s="1"/>
  <c r="EE82" i="21"/>
  <c r="EF82" i="21" s="1"/>
  <c r="FC75" i="21"/>
  <c r="FD75" i="21" s="1"/>
  <c r="CV78" i="21"/>
  <c r="CW78" i="21" s="1"/>
  <c r="BG75" i="21"/>
  <c r="BH75" i="21" s="1"/>
  <c r="EW77" i="21"/>
  <c r="EX77" i="21" s="1"/>
  <c r="CY77" i="21"/>
  <c r="CZ77" i="21" s="1"/>
  <c r="Q89" i="21"/>
  <c r="R89" i="21" s="1"/>
  <c r="FW85" i="21"/>
  <c r="FX85" i="21" s="1"/>
  <c r="DS86" i="21"/>
  <c r="DT86" i="21" s="1"/>
  <c r="AO81" i="21"/>
  <c r="AP81" i="21" s="1"/>
  <c r="CS79" i="21"/>
  <c r="CT79" i="21" s="1"/>
  <c r="FT86" i="21"/>
  <c r="FU86" i="21" s="1"/>
  <c r="EZ75" i="21"/>
  <c r="FA75" i="21" s="1"/>
  <c r="DJ90" i="21"/>
  <c r="DK90" i="21" s="1"/>
  <c r="GO79" i="21"/>
  <c r="GP79" i="21" s="1"/>
  <c r="BD75" i="21"/>
  <c r="BE75" i="21" s="1"/>
  <c r="DB75" i="21"/>
  <c r="DC75" i="21" s="1"/>
  <c r="EB84" i="21"/>
  <c r="EC84" i="21" s="1"/>
  <c r="BR87" i="21"/>
  <c r="BS87" i="21" s="1"/>
  <c r="GC83" i="21"/>
  <c r="GD83" i="21" s="1"/>
  <c r="DJ16" i="21"/>
  <c r="DK16" i="21" s="1"/>
  <c r="DL16" i="21" s="1"/>
  <c r="FH16" i="21"/>
  <c r="FI16" i="21" s="1"/>
  <c r="FJ16" i="21" s="1"/>
  <c r="GO24" i="21"/>
  <c r="GP24" i="21" s="1"/>
  <c r="GL24" i="21"/>
  <c r="GM24" i="21" s="1"/>
  <c r="FH35" i="21"/>
  <c r="FI35" i="21" s="1"/>
  <c r="GF30" i="21"/>
  <c r="GG30" i="21" s="1"/>
  <c r="FK35" i="21"/>
  <c r="FL35" i="21" s="1"/>
  <c r="GR22" i="21"/>
  <c r="GS22" i="21" s="1"/>
  <c r="GU22" i="21"/>
  <c r="GV22" i="21" s="1"/>
  <c r="FZ28" i="21"/>
  <c r="GA28" i="21" s="1"/>
  <c r="GX21" i="21"/>
  <c r="GY21" i="21" s="1"/>
  <c r="HA22" i="21"/>
  <c r="HB22" i="21" s="1"/>
  <c r="FQ32" i="21"/>
  <c r="FR32" i="21" s="1"/>
  <c r="FN33" i="21"/>
  <c r="FO33" i="21" s="1"/>
  <c r="GI25" i="21"/>
  <c r="GJ25" i="21" s="1"/>
  <c r="FW29" i="21"/>
  <c r="FX29" i="21" s="1"/>
  <c r="GC30" i="21"/>
  <c r="GD30" i="21" s="1"/>
  <c r="FT33" i="21"/>
  <c r="FU33" i="21" s="1"/>
  <c r="FT11" i="21"/>
  <c r="FK14" i="21"/>
  <c r="GI6" i="21"/>
  <c r="GF7" i="21"/>
  <c r="FQ12" i="21"/>
  <c r="FN13" i="21"/>
  <c r="GC8" i="21"/>
  <c r="FW10" i="21"/>
  <c r="GL5" i="21"/>
  <c r="FZ9" i="21"/>
  <c r="DV31" i="21"/>
  <c r="DW31" i="21" s="1"/>
  <c r="DS32" i="21"/>
  <c r="DT32" i="21" s="1"/>
  <c r="FC21" i="21"/>
  <c r="FD21" i="21" s="1"/>
  <c r="EE29" i="21"/>
  <c r="EF29" i="21" s="1"/>
  <c r="DJ35" i="21"/>
  <c r="DK35" i="21" s="1"/>
  <c r="EW28" i="21"/>
  <c r="EX28" i="21" s="1"/>
  <c r="DP34" i="21"/>
  <c r="DQ34" i="21" s="1"/>
  <c r="EZ22" i="21"/>
  <c r="FA22" i="21" s="1"/>
  <c r="EK29" i="21"/>
  <c r="EL29" i="21" s="1"/>
  <c r="EB33" i="21"/>
  <c r="EC33" i="21" s="1"/>
  <c r="EH26" i="21"/>
  <c r="EI26" i="21" s="1"/>
  <c r="EN24" i="21"/>
  <c r="EO24" i="21" s="1"/>
  <c r="DY29" i="21"/>
  <c r="DZ29" i="21" s="1"/>
  <c r="DM33" i="21"/>
  <c r="DN33" i="21" s="1"/>
  <c r="EQ24" i="21"/>
  <c r="ER24" i="21" s="1"/>
  <c r="ET22" i="21"/>
  <c r="EU22" i="21" s="1"/>
  <c r="BL17" i="21"/>
  <c r="BM17" i="21" s="1"/>
  <c r="BR34" i="21"/>
  <c r="BS34" i="21" s="1"/>
  <c r="CV24" i="21"/>
  <c r="CW24" i="21" s="1"/>
  <c r="CS25" i="21"/>
  <c r="CT25" i="21" s="1"/>
  <c r="CD32" i="21"/>
  <c r="CE32" i="21" s="1"/>
  <c r="CM26" i="21"/>
  <c r="CN26" i="21" s="1"/>
  <c r="BR14" i="21"/>
  <c r="BX12" i="21"/>
  <c r="BO15" i="21"/>
  <c r="CP6" i="21"/>
  <c r="CA11" i="21"/>
  <c r="CG9" i="21"/>
  <c r="BU13" i="21"/>
  <c r="CM7" i="21"/>
  <c r="CD10" i="21"/>
  <c r="CS5" i="21"/>
  <c r="CJ8" i="21"/>
  <c r="BX30" i="21"/>
  <c r="BY30" i="21" s="1"/>
  <c r="BU31" i="21"/>
  <c r="BV31" i="21" s="1"/>
  <c r="CP25" i="21"/>
  <c r="CQ25" i="21" s="1"/>
  <c r="CY22" i="21"/>
  <c r="CZ22" i="21" s="1"/>
  <c r="BL35" i="21"/>
  <c r="BM35" i="21" s="1"/>
  <c r="CG27" i="21"/>
  <c r="CH27" i="21" s="1"/>
  <c r="BO33" i="21"/>
  <c r="BP33" i="21" s="1"/>
  <c r="CJ27" i="21"/>
  <c r="CK27" i="21" s="1"/>
  <c r="DB20" i="21"/>
  <c r="DC20" i="21" s="1"/>
  <c r="CA34" i="21"/>
  <c r="CB34" i="21" s="1"/>
  <c r="DE19" i="21"/>
  <c r="DF19" i="21" s="1"/>
  <c r="N17" i="21"/>
  <c r="O17" i="21" s="1"/>
  <c r="P17" i="21" s="1"/>
  <c r="M18" i="25"/>
  <c r="Q15" i="21"/>
  <c r="AI9" i="21"/>
  <c r="T14" i="21"/>
  <c r="AU5" i="21"/>
  <c r="AO7" i="21"/>
  <c r="AR6" i="21"/>
  <c r="W13" i="21"/>
  <c r="AC11" i="21"/>
  <c r="AF10" i="21"/>
  <c r="AL8" i="21"/>
  <c r="Z12" i="21"/>
  <c r="BG20" i="21"/>
  <c r="BH20" i="21" s="1"/>
  <c r="CI179" i="21"/>
  <c r="CL179" i="21"/>
  <c r="GE18" i="21"/>
  <c r="FM176" i="21"/>
  <c r="DD70" i="21"/>
  <c r="EV179" i="21"/>
  <c r="EG179" i="21"/>
  <c r="V67" i="21"/>
  <c r="DG179" i="21"/>
  <c r="EM18" i="21"/>
  <c r="EP70" i="21"/>
  <c r="FS65" i="21"/>
  <c r="EG70" i="21"/>
  <c r="BN17" i="21"/>
  <c r="EV124" i="21"/>
  <c r="GE124" i="21"/>
  <c r="EP18" i="21"/>
  <c r="CF116" i="21"/>
  <c r="GK59" i="21"/>
  <c r="AE117" i="21"/>
  <c r="CL18" i="21"/>
  <c r="BI18" i="21"/>
  <c r="EY124" i="21"/>
  <c r="AQ6" i="21"/>
  <c r="BF124" i="21"/>
  <c r="BT120" i="21"/>
  <c r="BF18" i="21"/>
  <c r="AW18" i="21"/>
  <c r="AQ70" i="21"/>
  <c r="GK124" i="21"/>
  <c r="GT70" i="21"/>
  <c r="GB70" i="21"/>
  <c r="DA124" i="21"/>
  <c r="BW119" i="21"/>
  <c r="BZ173" i="21"/>
  <c r="GB179" i="21"/>
  <c r="AT179" i="21"/>
  <c r="CO18" i="21"/>
  <c r="AW179" i="21"/>
  <c r="FE179" i="21"/>
  <c r="CL70" i="21"/>
  <c r="CI61" i="21"/>
  <c r="CR18" i="21"/>
  <c r="GB8" i="21"/>
  <c r="GB124" i="21"/>
  <c r="FB179" i="21"/>
  <c r="CC124" i="21"/>
  <c r="CX179" i="21"/>
  <c r="CI18" i="21"/>
  <c r="EA179" i="21"/>
  <c r="FB124" i="21"/>
  <c r="HC70" i="21"/>
  <c r="AK124" i="21"/>
  <c r="AK70" i="21"/>
  <c r="Y66" i="21"/>
  <c r="CI8" i="21"/>
  <c r="AE124" i="21"/>
  <c r="GT18" i="21"/>
  <c r="GH179" i="21"/>
  <c r="AQ124" i="21"/>
  <c r="FY117" i="21"/>
  <c r="GK18" i="21"/>
  <c r="CC18" i="21"/>
  <c r="DG18" i="21"/>
  <c r="CR70" i="21"/>
  <c r="DD124" i="21"/>
  <c r="EJ169" i="21"/>
  <c r="P178" i="21"/>
  <c r="CC63" i="21"/>
  <c r="DR175" i="21"/>
  <c r="AK179" i="21"/>
  <c r="AB18" i="21"/>
  <c r="FP120" i="21"/>
  <c r="EG124" i="21"/>
  <c r="CU124" i="21"/>
  <c r="DD179" i="21"/>
  <c r="AT124" i="21"/>
  <c r="CR5" i="21"/>
  <c r="CI170" i="21"/>
  <c r="DX18" i="21"/>
  <c r="AN18" i="21"/>
  <c r="GE170" i="21"/>
  <c r="GN179" i="21"/>
  <c r="FB18" i="21"/>
  <c r="GW124" i="21"/>
  <c r="FY63" i="21"/>
  <c r="GN18" i="21"/>
  <c r="BF179" i="21"/>
  <c r="FJ123" i="21"/>
  <c r="CF124" i="21"/>
  <c r="AZ70" i="21"/>
  <c r="GZ70" i="21"/>
  <c r="P70" i="21"/>
  <c r="AQ60" i="21"/>
  <c r="AN70" i="21"/>
  <c r="GT124" i="21"/>
  <c r="GE61" i="21"/>
  <c r="BW65" i="21"/>
  <c r="EA70" i="21"/>
  <c r="ED179" i="21"/>
  <c r="CO124" i="21"/>
  <c r="CX18" i="21"/>
  <c r="CR124" i="21"/>
  <c r="CX70" i="21"/>
  <c r="AN124" i="21"/>
  <c r="EV18" i="21"/>
  <c r="AZ124" i="21"/>
  <c r="BI70" i="21"/>
  <c r="EG61" i="21"/>
  <c r="EJ114" i="21"/>
  <c r="GE179" i="21"/>
  <c r="CF179" i="21"/>
  <c r="AK115" i="21"/>
  <c r="FY18" i="21"/>
  <c r="CO179" i="21"/>
  <c r="EJ179" i="21"/>
  <c r="CF18" i="21"/>
  <c r="AN170" i="21"/>
  <c r="FP66" i="21"/>
  <c r="GZ18" i="21"/>
  <c r="DX173" i="21"/>
  <c r="GZ124" i="21"/>
  <c r="GZ179" i="21"/>
  <c r="BN123" i="21"/>
  <c r="DA179" i="21"/>
  <c r="FY179" i="21"/>
  <c r="CO113" i="21"/>
  <c r="AW124" i="21"/>
  <c r="ES124" i="21"/>
  <c r="CO6" i="21"/>
  <c r="GW18" i="21"/>
  <c r="ED18" i="21"/>
  <c r="FB70" i="21"/>
  <c r="AK18" i="21"/>
  <c r="AH18" i="21"/>
  <c r="AN179" i="21"/>
  <c r="FM67" i="21"/>
  <c r="EV70" i="21"/>
  <c r="ED124" i="21"/>
  <c r="AH179" i="21"/>
  <c r="GQ18" i="21"/>
  <c r="AW70" i="21"/>
  <c r="CI70" i="21"/>
  <c r="EA63" i="21"/>
  <c r="BZ64" i="21"/>
  <c r="GH124" i="21"/>
  <c r="GT179" i="21"/>
  <c r="CL124" i="21"/>
  <c r="CF9" i="21"/>
  <c r="EJ70" i="21"/>
  <c r="DU119" i="21"/>
  <c r="FV18" i="21"/>
  <c r="DR120" i="21"/>
  <c r="CI124" i="21"/>
  <c r="ED70" i="21"/>
  <c r="FY172" i="21"/>
  <c r="FM13" i="21"/>
  <c r="GQ179" i="21"/>
  <c r="HC18" i="21"/>
  <c r="DU174" i="21"/>
  <c r="V120" i="21"/>
  <c r="CC70" i="21"/>
  <c r="EP179" i="21"/>
  <c r="AT59" i="21"/>
  <c r="GN124" i="21"/>
  <c r="CL7" i="21"/>
  <c r="BI179" i="21"/>
  <c r="AK62" i="21"/>
  <c r="AQ179" i="21"/>
  <c r="AB118" i="21"/>
  <c r="Y18" i="21"/>
  <c r="FY124" i="21"/>
  <c r="AQ169" i="21"/>
  <c r="ES70" i="21"/>
  <c r="BC179" i="21"/>
  <c r="GQ70" i="21"/>
  <c r="CL169" i="21"/>
  <c r="AB11" i="21"/>
  <c r="EP124" i="21"/>
  <c r="CU179" i="21"/>
  <c r="AH124" i="21"/>
  <c r="GK179" i="21"/>
  <c r="GK113" i="21"/>
  <c r="CR179" i="21"/>
  <c r="BW12" i="21"/>
  <c r="CU18" i="21"/>
  <c r="AE18" i="21"/>
  <c r="HC124" i="21"/>
  <c r="EM70" i="21"/>
  <c r="AQ18" i="21"/>
  <c r="EJ124" i="21"/>
  <c r="DR66" i="21"/>
  <c r="DU12" i="21"/>
  <c r="EG18" i="21"/>
  <c r="EM59" i="21"/>
  <c r="AE70" i="21"/>
  <c r="CC179" i="21"/>
  <c r="GK70" i="21"/>
  <c r="DA18" i="21"/>
  <c r="AH172" i="21"/>
  <c r="EA124" i="21"/>
  <c r="EY70" i="21"/>
  <c r="BQ14" i="21"/>
  <c r="S177" i="21"/>
  <c r="BQ176" i="21"/>
  <c r="DL123" i="21"/>
  <c r="CX124" i="21"/>
  <c r="BC18" i="21"/>
  <c r="BF70" i="21"/>
  <c r="AB174" i="21"/>
  <c r="GW70" i="21"/>
  <c r="CF70" i="21"/>
  <c r="EJ18" i="21"/>
  <c r="GE70" i="21"/>
  <c r="DG70" i="21"/>
  <c r="GH70" i="21"/>
  <c r="ES179" i="21"/>
  <c r="BN178" i="21"/>
  <c r="FS18" i="21"/>
  <c r="AT18" i="21"/>
  <c r="GB18" i="21"/>
  <c r="EM179" i="21"/>
  <c r="FP175" i="21"/>
  <c r="FS119" i="21"/>
  <c r="GW179" i="21"/>
  <c r="BW18" i="21"/>
  <c r="BI124" i="21"/>
  <c r="DA70" i="21"/>
  <c r="FY9" i="21"/>
  <c r="CU70" i="21"/>
  <c r="AZ179" i="21"/>
  <c r="EG8" i="21"/>
  <c r="AH63" i="21"/>
  <c r="EA18" i="21"/>
  <c r="CC10" i="21"/>
  <c r="S121" i="21"/>
  <c r="DU18" i="21"/>
  <c r="AH70" i="21"/>
  <c r="AE179" i="21"/>
  <c r="BC70" i="21"/>
  <c r="DO176" i="21"/>
  <c r="GQ124" i="21"/>
  <c r="BC124" i="21"/>
  <c r="EM124" i="21"/>
  <c r="HC179" i="21"/>
  <c r="AK8" i="21"/>
  <c r="BW174" i="21"/>
  <c r="DG124" i="21"/>
  <c r="CO70" i="21"/>
  <c r="FP12" i="21"/>
  <c r="DO14" i="21"/>
  <c r="ES18" i="21"/>
  <c r="EY179" i="21"/>
  <c r="FE70" i="21"/>
  <c r="FE124" i="21"/>
  <c r="FY70" i="21"/>
  <c r="GE115" i="21"/>
  <c r="Y12" i="21"/>
  <c r="FS174" i="21"/>
  <c r="AT70" i="21"/>
  <c r="CC117" i="21"/>
  <c r="FE18" i="21"/>
  <c r="GH18" i="21"/>
  <c r="EY18" i="21"/>
  <c r="DD18" i="21"/>
  <c r="BZ18" i="21"/>
  <c r="AZ18" i="21"/>
  <c r="GN70" i="21"/>
  <c r="H19" i="21" l="1"/>
  <c r="AR169" i="21"/>
  <c r="Q178" i="21"/>
  <c r="R178" i="21" s="1"/>
  <c r="O124" i="21"/>
  <c r="AU113" i="21"/>
  <c r="AV113" i="21" s="1"/>
  <c r="AR114" i="21"/>
  <c r="AS114" i="21" s="1"/>
  <c r="AT114" i="21" s="1"/>
  <c r="T68" i="21"/>
  <c r="U68" i="21" s="1"/>
  <c r="V68" i="21" s="1"/>
  <c r="AI63" i="21"/>
  <c r="AJ63" i="21" s="1"/>
  <c r="AK63" i="21" s="1"/>
  <c r="AC65" i="21"/>
  <c r="AD65" i="21" s="1"/>
  <c r="AE65" i="21" s="1"/>
  <c r="Z66" i="21"/>
  <c r="AA66" i="21" s="1"/>
  <c r="AR60" i="21"/>
  <c r="AS60" i="21" s="1"/>
  <c r="Q69" i="21"/>
  <c r="R69" i="21" s="1"/>
  <c r="AC174" i="21"/>
  <c r="AD174" i="21" s="1"/>
  <c r="AE174" i="21" s="1"/>
  <c r="AU168" i="21"/>
  <c r="AV168" i="21" s="1"/>
  <c r="AW168" i="21" s="1"/>
  <c r="AL171" i="21"/>
  <c r="AM171" i="21" s="1"/>
  <c r="AN171" i="21" s="1"/>
  <c r="AF173" i="21"/>
  <c r="AG173" i="21" s="1"/>
  <c r="AH173" i="21" s="1"/>
  <c r="Z175" i="21"/>
  <c r="AA175" i="21" s="1"/>
  <c r="AB175" i="21" s="1"/>
  <c r="BL124" i="21"/>
  <c r="BM124" i="21" s="1"/>
  <c r="AO61" i="21"/>
  <c r="AP61" i="21" s="1"/>
  <c r="T177" i="21"/>
  <c r="U177" i="21" s="1"/>
  <c r="W67" i="21"/>
  <c r="X67" i="21" s="1"/>
  <c r="Y67" i="21" s="1"/>
  <c r="AI172" i="21"/>
  <c r="AJ172" i="21" s="1"/>
  <c r="AK172" i="21" s="1"/>
  <c r="AF64" i="21"/>
  <c r="AG64" i="21" s="1"/>
  <c r="AH64" i="21" s="1"/>
  <c r="AL62" i="21"/>
  <c r="AM62" i="21" s="1"/>
  <c r="AN62" i="21" s="1"/>
  <c r="W176" i="21"/>
  <c r="X176" i="21" s="1"/>
  <c r="Y176" i="21" s="1"/>
  <c r="AU59" i="21"/>
  <c r="AV59" i="21" s="1"/>
  <c r="AO170" i="21"/>
  <c r="AP170" i="21" s="1"/>
  <c r="N180" i="21"/>
  <c r="O180" i="21" s="1"/>
  <c r="N71" i="21"/>
  <c r="O71" i="21" s="1"/>
  <c r="P71" i="21" s="1"/>
  <c r="L19" i="21"/>
  <c r="L127" i="21" s="1"/>
  <c r="K20" i="21"/>
  <c r="K128" i="21" s="1"/>
  <c r="FH124" i="21"/>
  <c r="FI124" i="21" s="1"/>
  <c r="FJ124" i="21" s="1"/>
  <c r="DJ124" i="21"/>
  <c r="DK124" i="21" s="1"/>
  <c r="DL124" i="21" s="1"/>
  <c r="FK177" i="21"/>
  <c r="FL177" i="21" s="1"/>
  <c r="FQ175" i="21"/>
  <c r="FR175" i="21" s="1"/>
  <c r="GI169" i="21"/>
  <c r="GJ169" i="21" s="1"/>
  <c r="GC171" i="21"/>
  <c r="GD171" i="21" s="1"/>
  <c r="GE171" i="21" s="1"/>
  <c r="FZ172" i="21"/>
  <c r="GA172" i="21" s="1"/>
  <c r="GB172" i="21" s="1"/>
  <c r="FT174" i="21"/>
  <c r="FU174" i="21" s="1"/>
  <c r="FV174" i="21" s="1"/>
  <c r="GF170" i="21"/>
  <c r="GG170" i="21" s="1"/>
  <c r="GH170" i="21" s="1"/>
  <c r="GL168" i="21"/>
  <c r="GM168" i="21" s="1"/>
  <c r="GN168" i="21" s="1"/>
  <c r="FN176" i="21"/>
  <c r="FO176" i="21" s="1"/>
  <c r="FW173" i="21"/>
  <c r="FX173" i="21" s="1"/>
  <c r="DJ179" i="21"/>
  <c r="DK179" i="21" s="1"/>
  <c r="BL70" i="21"/>
  <c r="BM70" i="21" s="1"/>
  <c r="BN70" i="21" s="1"/>
  <c r="DJ70" i="21"/>
  <c r="DK70" i="21" s="1"/>
  <c r="FH70" i="21"/>
  <c r="FI70" i="21" s="1"/>
  <c r="FJ70" i="21" s="1"/>
  <c r="L71" i="21"/>
  <c r="L180" i="21"/>
  <c r="GC116" i="21"/>
  <c r="GD116" i="21" s="1"/>
  <c r="FZ117" i="21"/>
  <c r="GA117" i="21" s="1"/>
  <c r="FW118" i="21"/>
  <c r="FX118" i="21" s="1"/>
  <c r="FT119" i="21"/>
  <c r="FU119" i="21" s="1"/>
  <c r="FV119" i="21" s="1"/>
  <c r="GF115" i="21"/>
  <c r="GG115" i="21" s="1"/>
  <c r="GH115" i="21" s="1"/>
  <c r="FK122" i="21"/>
  <c r="FL122" i="21" s="1"/>
  <c r="FM122" i="21" s="1"/>
  <c r="FQ120" i="21"/>
  <c r="FR120" i="21" s="1"/>
  <c r="FS120" i="21" s="1"/>
  <c r="DP121" i="21"/>
  <c r="DQ121" i="21" s="1"/>
  <c r="DR121" i="21" s="1"/>
  <c r="EB117" i="21"/>
  <c r="EC117" i="21" s="1"/>
  <c r="GI114" i="21"/>
  <c r="GJ114" i="21" s="1"/>
  <c r="GL113" i="21"/>
  <c r="GM113" i="21" s="1"/>
  <c r="GN113" i="21" s="1"/>
  <c r="FN121" i="21"/>
  <c r="FO121" i="21" s="1"/>
  <c r="FP121" i="21" s="1"/>
  <c r="M73" i="25"/>
  <c r="M183" i="25"/>
  <c r="M128" i="25"/>
  <c r="BL179" i="21"/>
  <c r="BM179" i="21" s="1"/>
  <c r="BN179" i="21" s="1"/>
  <c r="FH179" i="21"/>
  <c r="FI179" i="21" s="1"/>
  <c r="EH115" i="21"/>
  <c r="EI115" i="21" s="1"/>
  <c r="DM122" i="21"/>
  <c r="DN122" i="21" s="1"/>
  <c r="EN113" i="21"/>
  <c r="EO113" i="21" s="1"/>
  <c r="DS120" i="21"/>
  <c r="DT120" i="21" s="1"/>
  <c r="DU120" i="21" s="1"/>
  <c r="DY118" i="21"/>
  <c r="DZ118" i="21" s="1"/>
  <c r="EA118" i="21" s="1"/>
  <c r="DV119" i="21"/>
  <c r="DW119" i="21" s="1"/>
  <c r="DX119" i="21" s="1"/>
  <c r="EE116" i="21"/>
  <c r="EF116" i="21" s="1"/>
  <c r="EG116" i="21" s="1"/>
  <c r="EK114" i="21"/>
  <c r="EL114" i="21" s="1"/>
  <c r="GL59" i="21"/>
  <c r="GM59" i="21" s="1"/>
  <c r="FN67" i="21"/>
  <c r="FO67" i="21" s="1"/>
  <c r="EB63" i="21"/>
  <c r="EC63" i="21" s="1"/>
  <c r="ED63" i="21" s="1"/>
  <c r="FW64" i="21"/>
  <c r="FX64" i="21" s="1"/>
  <c r="FY64" i="21" s="1"/>
  <c r="DS66" i="21"/>
  <c r="DT66" i="21" s="1"/>
  <c r="DU66" i="21" s="1"/>
  <c r="DY64" i="21"/>
  <c r="DZ64" i="21" s="1"/>
  <c r="EA64" i="21" s="1"/>
  <c r="DP67" i="21"/>
  <c r="DQ67" i="21" s="1"/>
  <c r="DR67" i="21" s="1"/>
  <c r="BX119" i="21"/>
  <c r="BY119" i="21" s="1"/>
  <c r="GI60" i="21"/>
  <c r="GJ60" i="21" s="1"/>
  <c r="DM68" i="21"/>
  <c r="DN68" i="21" s="1"/>
  <c r="EN59" i="21"/>
  <c r="EO59" i="21" s="1"/>
  <c r="EP59" i="21" s="1"/>
  <c r="FZ63" i="21"/>
  <c r="GA63" i="21" s="1"/>
  <c r="GB63" i="21" s="1"/>
  <c r="FT65" i="21"/>
  <c r="FU65" i="21" s="1"/>
  <c r="FV65" i="21" s="1"/>
  <c r="GC62" i="21"/>
  <c r="GD62" i="21" s="1"/>
  <c r="GE62" i="21" s="1"/>
  <c r="GF61" i="21"/>
  <c r="GG61" i="21" s="1"/>
  <c r="GH61" i="21" s="1"/>
  <c r="EH61" i="21"/>
  <c r="EI61" i="21" s="1"/>
  <c r="FK68" i="21"/>
  <c r="FL68" i="21" s="1"/>
  <c r="EE62" i="21"/>
  <c r="EF62" i="21" s="1"/>
  <c r="DV65" i="21"/>
  <c r="DW65" i="21" s="1"/>
  <c r="DX65" i="21" s="1"/>
  <c r="FQ66" i="21"/>
  <c r="FR66" i="21" s="1"/>
  <c r="FS66" i="21" s="1"/>
  <c r="EK60" i="21"/>
  <c r="EL60" i="21" s="1"/>
  <c r="EM60" i="21" s="1"/>
  <c r="BO122" i="21"/>
  <c r="BP122" i="21" s="1"/>
  <c r="BQ122" i="21" s="1"/>
  <c r="CP113" i="21"/>
  <c r="CQ113" i="21" s="1"/>
  <c r="CR113" i="21" s="1"/>
  <c r="CG116" i="21"/>
  <c r="CH116" i="21" s="1"/>
  <c r="BR121" i="21"/>
  <c r="BS121" i="21" s="1"/>
  <c r="CA118" i="21"/>
  <c r="CB118" i="21" s="1"/>
  <c r="CJ115" i="21"/>
  <c r="CK115" i="21" s="1"/>
  <c r="CL115" i="21" s="1"/>
  <c r="BU120" i="21"/>
  <c r="BV120" i="21" s="1"/>
  <c r="BW120" i="21" s="1"/>
  <c r="CM114" i="21"/>
  <c r="CN114" i="21" s="1"/>
  <c r="CO114" i="21" s="1"/>
  <c r="CD117" i="21"/>
  <c r="CE117" i="21" s="1"/>
  <c r="CF117" i="21" s="1"/>
  <c r="CG62" i="21"/>
  <c r="CH62" i="21" s="1"/>
  <c r="CI62" i="21" s="1"/>
  <c r="CA64" i="21"/>
  <c r="CB64" i="21" s="1"/>
  <c r="CC64" i="21" s="1"/>
  <c r="CP59" i="21"/>
  <c r="CQ59" i="21" s="1"/>
  <c r="CD63" i="21"/>
  <c r="CE63" i="21" s="1"/>
  <c r="CF63" i="21" s="1"/>
  <c r="BR67" i="21"/>
  <c r="BS67" i="21" s="1"/>
  <c r="BT67" i="21" s="1"/>
  <c r="BU66" i="21"/>
  <c r="BV66" i="21" s="1"/>
  <c r="BW66" i="21" s="1"/>
  <c r="CJ61" i="21"/>
  <c r="CK61" i="21" s="1"/>
  <c r="CL61" i="21" s="1"/>
  <c r="BO68" i="21"/>
  <c r="BP68" i="21" s="1"/>
  <c r="BQ68" i="21" s="1"/>
  <c r="CM60" i="21"/>
  <c r="CN60" i="21" s="1"/>
  <c r="CO60" i="21" s="1"/>
  <c r="BX65" i="21"/>
  <c r="BY65" i="21" s="1"/>
  <c r="BO177" i="21"/>
  <c r="BP177" i="21" s="1"/>
  <c r="BR176" i="21"/>
  <c r="BS176" i="21" s="1"/>
  <c r="CP168" i="21"/>
  <c r="CQ168" i="21" s="1"/>
  <c r="CR168" i="21" s="1"/>
  <c r="CA173" i="21"/>
  <c r="CB173" i="21" s="1"/>
  <c r="CC173" i="21" s="1"/>
  <c r="CD172" i="21"/>
  <c r="CE172" i="21" s="1"/>
  <c r="CF172" i="21" s="1"/>
  <c r="CM169" i="21"/>
  <c r="CN169" i="21" s="1"/>
  <c r="CO169" i="21" s="1"/>
  <c r="CJ170" i="21"/>
  <c r="CK170" i="21" s="1"/>
  <c r="CL170" i="21" s="1"/>
  <c r="BX174" i="21"/>
  <c r="BY174" i="21" s="1"/>
  <c r="CG171" i="21"/>
  <c r="CH171" i="21" s="1"/>
  <c r="BU175" i="21"/>
  <c r="BV175" i="21" s="1"/>
  <c r="DP176" i="21"/>
  <c r="DQ176" i="21" s="1"/>
  <c r="DR176" i="21" s="1"/>
  <c r="EE171" i="21"/>
  <c r="EF171" i="21" s="1"/>
  <c r="EG171" i="21" s="1"/>
  <c r="EK169" i="21"/>
  <c r="EL169" i="21" s="1"/>
  <c r="EM169" i="21" s="1"/>
  <c r="EH170" i="21"/>
  <c r="EI170" i="21" s="1"/>
  <c r="EJ170" i="21" s="1"/>
  <c r="EN168" i="21"/>
  <c r="EO168" i="21" s="1"/>
  <c r="EP168" i="21" s="1"/>
  <c r="DY173" i="21"/>
  <c r="DZ173" i="21" s="1"/>
  <c r="DM177" i="21"/>
  <c r="DN177" i="21" s="1"/>
  <c r="DV174" i="21"/>
  <c r="DW174" i="21" s="1"/>
  <c r="EB172" i="21"/>
  <c r="EC172" i="21" s="1"/>
  <c r="ED172" i="21" s="1"/>
  <c r="DS175" i="21"/>
  <c r="DT175" i="21" s="1"/>
  <c r="DU175" i="21" s="1"/>
  <c r="N71" i="25"/>
  <c r="N181" i="25"/>
  <c r="N126" i="25"/>
  <c r="N127" i="25"/>
  <c r="N72" i="25"/>
  <c r="N182" i="25"/>
  <c r="GG7" i="21"/>
  <c r="GH7" i="21" s="1"/>
  <c r="GA9" i="21"/>
  <c r="GB9" i="21" s="1"/>
  <c r="FL14" i="21"/>
  <c r="FM14" i="21" s="1"/>
  <c r="FU11" i="21"/>
  <c r="FV11" i="21" s="1"/>
  <c r="FX10" i="21"/>
  <c r="FY10" i="21" s="1"/>
  <c r="GD8" i="21"/>
  <c r="FO13" i="21"/>
  <c r="FR12" i="21"/>
  <c r="GJ6" i="21"/>
  <c r="GK6" i="21" s="1"/>
  <c r="GM5" i="21"/>
  <c r="GN5" i="21" s="1"/>
  <c r="CK8" i="21"/>
  <c r="CL8" i="21" s="1"/>
  <c r="BP15" i="21"/>
  <c r="BQ15" i="21" s="1"/>
  <c r="CQ6" i="21"/>
  <c r="CR6" i="21" s="1"/>
  <c r="BY12" i="21"/>
  <c r="CE10" i="21"/>
  <c r="BS14" i="21"/>
  <c r="CN7" i="21"/>
  <c r="CO7" i="21" s="1"/>
  <c r="BV13" i="21"/>
  <c r="BW13" i="21" s="1"/>
  <c r="CH9" i="21"/>
  <c r="CI9" i="21" s="1"/>
  <c r="CB11" i="21"/>
  <c r="CC11" i="21" s="1"/>
  <c r="CT5" i="21"/>
  <c r="CU5" i="21" s="1"/>
  <c r="AS169" i="21"/>
  <c r="AT169" i="21" s="1"/>
  <c r="R122" i="21"/>
  <c r="AA119" i="21"/>
  <c r="AM115" i="21"/>
  <c r="AN115" i="21" s="1"/>
  <c r="U121" i="21"/>
  <c r="V121" i="21" s="1"/>
  <c r="X120" i="21"/>
  <c r="Y120" i="21" s="1"/>
  <c r="AD118" i="21"/>
  <c r="AE118" i="21" s="1"/>
  <c r="AJ116" i="21"/>
  <c r="AK116" i="21" s="1"/>
  <c r="AG117" i="21"/>
  <c r="R15" i="21"/>
  <c r="S15" i="21" s="1"/>
  <c r="AP7" i="21"/>
  <c r="AQ7" i="21" s="1"/>
  <c r="AJ9" i="21"/>
  <c r="AK9" i="21" s="1"/>
  <c r="AS6" i="21"/>
  <c r="AT6" i="21" s="1"/>
  <c r="AA12" i="21"/>
  <c r="AB12" i="21" s="1"/>
  <c r="AG10" i="21"/>
  <c r="AH10" i="21" s="1"/>
  <c r="AM8" i="21"/>
  <c r="AN8" i="21" s="1"/>
  <c r="AD11" i="21"/>
  <c r="X13" i="21"/>
  <c r="AV5" i="21"/>
  <c r="U14" i="21"/>
  <c r="V14" i="21" s="1"/>
  <c r="K181" i="21"/>
  <c r="FH207" i="21"/>
  <c r="FI207" i="21" s="1"/>
  <c r="AX188" i="21"/>
  <c r="AY188" i="21" s="1"/>
  <c r="HA184" i="21"/>
  <c r="HB184" i="21" s="1"/>
  <c r="GC193" i="21"/>
  <c r="GD193" i="21" s="1"/>
  <c r="GL189" i="21"/>
  <c r="GM189" i="21" s="1"/>
  <c r="DJ207" i="21"/>
  <c r="DK207" i="21" s="1"/>
  <c r="FW196" i="21"/>
  <c r="FX196" i="21" s="1"/>
  <c r="Q199" i="21"/>
  <c r="R199" i="21" s="1"/>
  <c r="AR189" i="21"/>
  <c r="AS189" i="21" s="1"/>
  <c r="EQ188" i="21"/>
  <c r="ER188" i="21" s="1"/>
  <c r="FT195" i="21"/>
  <c r="FU195" i="21" s="1"/>
  <c r="FC184" i="21"/>
  <c r="FD184" i="21" s="1"/>
  <c r="Z195" i="21"/>
  <c r="AA195" i="21" s="1"/>
  <c r="GI190" i="21"/>
  <c r="GJ190" i="21" s="1"/>
  <c r="CV188" i="21"/>
  <c r="CW188" i="21" s="1"/>
  <c r="CJ192" i="21"/>
  <c r="CK192" i="21" s="1"/>
  <c r="EH192" i="21"/>
  <c r="EI192" i="21" s="1"/>
  <c r="N208" i="21"/>
  <c r="O208" i="21" s="1"/>
  <c r="BA187" i="21"/>
  <c r="BB187" i="21" s="1"/>
  <c r="DM200" i="21"/>
  <c r="DN200" i="21" s="1"/>
  <c r="BL208" i="21"/>
  <c r="BM208" i="21" s="1"/>
  <c r="EE193" i="21"/>
  <c r="EF193" i="21" s="1"/>
  <c r="BO199" i="21"/>
  <c r="BP199" i="21" s="1"/>
  <c r="AC196" i="21"/>
  <c r="AD196" i="21" s="1"/>
  <c r="EN189" i="21"/>
  <c r="EO189" i="21" s="1"/>
  <c r="EB195" i="21"/>
  <c r="EC195" i="21" s="1"/>
  <c r="DE184" i="21"/>
  <c r="DF184" i="21" s="1"/>
  <c r="GR188" i="21"/>
  <c r="GS188" i="21" s="1"/>
  <c r="W196" i="21"/>
  <c r="X196" i="21" s="1"/>
  <c r="BG184" i="21"/>
  <c r="BH184" i="21" s="1"/>
  <c r="DP198" i="21"/>
  <c r="DQ198" i="21" s="1"/>
  <c r="CS189" i="21"/>
  <c r="CT189" i="21" s="1"/>
  <c r="FQ197" i="21"/>
  <c r="FR197" i="21" s="1"/>
  <c r="EZ186" i="21"/>
  <c r="FA186" i="21" s="1"/>
  <c r="CP189" i="21"/>
  <c r="CQ189" i="21" s="1"/>
  <c r="EW187" i="21"/>
  <c r="EX187" i="21" s="1"/>
  <c r="GX186" i="21"/>
  <c r="GY186" i="21" s="1"/>
  <c r="FK199" i="21"/>
  <c r="FL199" i="21" s="1"/>
  <c r="ET189" i="21"/>
  <c r="EU189" i="21" s="1"/>
  <c r="CD195" i="21"/>
  <c r="CE195" i="21" s="1"/>
  <c r="GF192" i="21"/>
  <c r="GG192" i="21" s="1"/>
  <c r="AU189" i="21"/>
  <c r="AV189" i="21" s="1"/>
  <c r="CA196" i="21"/>
  <c r="CB196" i="21" s="1"/>
  <c r="DB185" i="21"/>
  <c r="DC185" i="21" s="1"/>
  <c r="BR198" i="21"/>
  <c r="BS198" i="21" s="1"/>
  <c r="DV195" i="21"/>
  <c r="DW195" i="21" s="1"/>
  <c r="BU197" i="21"/>
  <c r="BV197" i="21" s="1"/>
  <c r="BX196" i="21"/>
  <c r="BY196" i="21" s="1"/>
  <c r="FZ194" i="21"/>
  <c r="GA194" i="21" s="1"/>
  <c r="CY187" i="21"/>
  <c r="CZ187" i="21" s="1"/>
  <c r="DS196" i="21"/>
  <c r="DT196" i="21" s="1"/>
  <c r="DY196" i="21"/>
  <c r="DZ196" i="21" s="1"/>
  <c r="BD186" i="21"/>
  <c r="BE186" i="21" s="1"/>
  <c r="AL192" i="21"/>
  <c r="AM192" i="21" s="1"/>
  <c r="CG193" i="21"/>
  <c r="CH193" i="21" s="1"/>
  <c r="AF195" i="21"/>
  <c r="AG195" i="21" s="1"/>
  <c r="EK190" i="21"/>
  <c r="EL190" i="21" s="1"/>
  <c r="GO188" i="21"/>
  <c r="GP188" i="21" s="1"/>
  <c r="CM190" i="21"/>
  <c r="CN190" i="21" s="1"/>
  <c r="GU187" i="21"/>
  <c r="GV187" i="21" s="1"/>
  <c r="AO190" i="21"/>
  <c r="AP190" i="21" s="1"/>
  <c r="AI193" i="21"/>
  <c r="AJ193" i="21" s="1"/>
  <c r="T198" i="21"/>
  <c r="U198" i="21" s="1"/>
  <c r="FN198" i="21"/>
  <c r="FO198" i="21" s="1"/>
  <c r="N125" i="21"/>
  <c r="K72" i="21"/>
  <c r="AF118" i="21"/>
  <c r="AI117" i="21"/>
  <c r="AO115" i="21"/>
  <c r="AL116" i="21"/>
  <c r="T122" i="21"/>
  <c r="Q123" i="21"/>
  <c r="Z120" i="21"/>
  <c r="W121" i="21"/>
  <c r="AC119" i="21"/>
  <c r="N145" i="21"/>
  <c r="O145" i="21" s="1"/>
  <c r="GI139" i="21"/>
  <c r="GJ139" i="21" s="1"/>
  <c r="CM136" i="21"/>
  <c r="CN136" i="21" s="1"/>
  <c r="W141" i="21"/>
  <c r="X141" i="21" s="1"/>
  <c r="DY140" i="21"/>
  <c r="DZ140" i="21" s="1"/>
  <c r="AL138" i="21"/>
  <c r="AM138" i="21" s="1"/>
  <c r="BO145" i="21"/>
  <c r="BP145" i="21" s="1"/>
  <c r="EH137" i="21"/>
  <c r="EI137" i="21" s="1"/>
  <c r="EQ135" i="21"/>
  <c r="ER135" i="21" s="1"/>
  <c r="ET133" i="21"/>
  <c r="EU133" i="21" s="1"/>
  <c r="FQ142" i="21"/>
  <c r="FR142" i="21" s="1"/>
  <c r="BR142" i="21"/>
  <c r="BS142" i="21" s="1"/>
  <c r="CY133" i="21"/>
  <c r="CZ133" i="21" s="1"/>
  <c r="EE137" i="21"/>
  <c r="EF137" i="21" s="1"/>
  <c r="GC137" i="21"/>
  <c r="GD137" i="21" s="1"/>
  <c r="Z140" i="21"/>
  <c r="AA140" i="21" s="1"/>
  <c r="FC130" i="21"/>
  <c r="FD130" i="21" s="1"/>
  <c r="T142" i="21"/>
  <c r="U142" i="21" s="1"/>
  <c r="HA132" i="21"/>
  <c r="HB132" i="21" s="1"/>
  <c r="DE130" i="21"/>
  <c r="DF130" i="21" s="1"/>
  <c r="BA135" i="21"/>
  <c r="BB135" i="21" s="1"/>
  <c r="FT140" i="21"/>
  <c r="FU140" i="21" s="1"/>
  <c r="CP135" i="21"/>
  <c r="CQ135" i="21" s="1"/>
  <c r="AO141" i="21"/>
  <c r="AP141" i="21" s="1"/>
  <c r="BD135" i="21"/>
  <c r="BE135" i="21" s="1"/>
  <c r="GO133" i="21"/>
  <c r="GP133" i="21" s="1"/>
  <c r="FN142" i="21"/>
  <c r="FO142" i="21" s="1"/>
  <c r="AR140" i="21"/>
  <c r="AS140" i="21" s="1"/>
  <c r="AI137" i="21"/>
  <c r="AJ137" i="21" s="1"/>
  <c r="EZ135" i="21"/>
  <c r="FA135" i="21" s="1"/>
  <c r="CD139" i="21"/>
  <c r="CE139" i="21" s="1"/>
  <c r="FW140" i="21"/>
  <c r="FX140" i="21" s="1"/>
  <c r="AC143" i="21"/>
  <c r="AD143" i="21" s="1"/>
  <c r="AU133" i="21"/>
  <c r="AV133" i="21" s="1"/>
  <c r="BG129" i="21"/>
  <c r="BH129" i="21" s="1"/>
  <c r="BU142" i="21"/>
  <c r="BV142" i="21" s="1"/>
  <c r="GF138" i="21"/>
  <c r="GG138" i="21" s="1"/>
  <c r="GU134" i="21"/>
  <c r="GV134" i="21" s="1"/>
  <c r="EB139" i="21"/>
  <c r="EC139" i="21" s="1"/>
  <c r="EK139" i="21"/>
  <c r="EL139" i="21" s="1"/>
  <c r="EN139" i="21"/>
  <c r="EO139" i="21" s="1"/>
  <c r="CJ137" i="21"/>
  <c r="CK137" i="21" s="1"/>
  <c r="CV132" i="21"/>
  <c r="CW132" i="21" s="1"/>
  <c r="AF138" i="21"/>
  <c r="AG138" i="21" s="1"/>
  <c r="GR132" i="21"/>
  <c r="GS132" i="21" s="1"/>
  <c r="AX133" i="21"/>
  <c r="AY133" i="21" s="1"/>
  <c r="DM145" i="21"/>
  <c r="DN145" i="21" s="1"/>
  <c r="BX140" i="21"/>
  <c r="BY140" i="21" s="1"/>
  <c r="CS133" i="21"/>
  <c r="CT133" i="21" s="1"/>
  <c r="FH145" i="21"/>
  <c r="FI145" i="21" s="1"/>
  <c r="GX134" i="21"/>
  <c r="GY134" i="21" s="1"/>
  <c r="GL139" i="21"/>
  <c r="GM139" i="21" s="1"/>
  <c r="Q144" i="21"/>
  <c r="R144" i="21" s="1"/>
  <c r="DS141" i="21"/>
  <c r="DT141" i="21" s="1"/>
  <c r="FK144" i="21"/>
  <c r="FL144" i="21" s="1"/>
  <c r="CA139" i="21"/>
  <c r="CB139" i="21" s="1"/>
  <c r="CG137" i="21"/>
  <c r="CH137" i="21" s="1"/>
  <c r="DV140" i="21"/>
  <c r="DW140" i="21" s="1"/>
  <c r="DP142" i="21"/>
  <c r="DQ142" i="21" s="1"/>
  <c r="DJ145" i="21"/>
  <c r="DK145" i="21" s="1"/>
  <c r="BL145" i="21"/>
  <c r="BM145" i="21" s="1"/>
  <c r="FZ139" i="21"/>
  <c r="GA139" i="21" s="1"/>
  <c r="EW136" i="21"/>
  <c r="EX136" i="21" s="1"/>
  <c r="DB135" i="21"/>
  <c r="DC135" i="21" s="1"/>
  <c r="EB85" i="21"/>
  <c r="EC85" i="21" s="1"/>
  <c r="EW78" i="21"/>
  <c r="EX78" i="21" s="1"/>
  <c r="DB76" i="21"/>
  <c r="DC76" i="21" s="1"/>
  <c r="EZ76" i="21"/>
  <c r="FA76" i="21" s="1"/>
  <c r="DS87" i="21"/>
  <c r="DT87" i="21" s="1"/>
  <c r="BG76" i="21"/>
  <c r="BH76" i="21" s="1"/>
  <c r="CM82" i="21"/>
  <c r="CN82" i="21" s="1"/>
  <c r="GU78" i="21"/>
  <c r="GV78" i="21" s="1"/>
  <c r="AX79" i="21"/>
  <c r="AY79" i="21" s="1"/>
  <c r="DE76" i="21"/>
  <c r="DF76" i="21" s="1"/>
  <c r="ET80" i="21"/>
  <c r="EU80" i="21" s="1"/>
  <c r="GC84" i="21"/>
  <c r="GD84" i="21" s="1"/>
  <c r="BD76" i="21"/>
  <c r="BE76" i="21" s="1"/>
  <c r="DM91" i="21"/>
  <c r="DN91" i="21" s="1"/>
  <c r="GI81" i="21"/>
  <c r="GJ81" i="21" s="1"/>
  <c r="FH91" i="21"/>
  <c r="FI91" i="21" s="1"/>
  <c r="Z88" i="21"/>
  <c r="AA88" i="21" s="1"/>
  <c r="FQ87" i="21"/>
  <c r="FR87" i="21" s="1"/>
  <c r="T88" i="21"/>
  <c r="U88" i="21" s="1"/>
  <c r="BA78" i="21"/>
  <c r="BB78" i="21" s="1"/>
  <c r="CP84" i="21"/>
  <c r="CQ84" i="21" s="1"/>
  <c r="FT87" i="21"/>
  <c r="FU87" i="21" s="1"/>
  <c r="FW86" i="21"/>
  <c r="FX86" i="21" s="1"/>
  <c r="AR85" i="21"/>
  <c r="AS85" i="21" s="1"/>
  <c r="AL82" i="21"/>
  <c r="AM82" i="21" s="1"/>
  <c r="GL84" i="21"/>
  <c r="GM84" i="21" s="1"/>
  <c r="BR88" i="21"/>
  <c r="BS88" i="21" s="1"/>
  <c r="CS80" i="21"/>
  <c r="CT80" i="21" s="1"/>
  <c r="Q90" i="21"/>
  <c r="R90" i="21" s="1"/>
  <c r="AF85" i="21"/>
  <c r="AG85" i="21" s="1"/>
  <c r="EQ80" i="21"/>
  <c r="ER80" i="21" s="1"/>
  <c r="CG83" i="21"/>
  <c r="CH83" i="21" s="1"/>
  <c r="CD85" i="21"/>
  <c r="CE85" i="21" s="1"/>
  <c r="CV79" i="21"/>
  <c r="CW79" i="21" s="1"/>
  <c r="GO80" i="21"/>
  <c r="GP80" i="21" s="1"/>
  <c r="FC76" i="21"/>
  <c r="FD76" i="21" s="1"/>
  <c r="DY86" i="21"/>
  <c r="DZ86" i="21" s="1"/>
  <c r="AC86" i="21"/>
  <c r="AD86" i="21" s="1"/>
  <c r="BU87" i="21"/>
  <c r="BV87" i="21" s="1"/>
  <c r="CJ82" i="21"/>
  <c r="CK82" i="21" s="1"/>
  <c r="GR79" i="21"/>
  <c r="GS79" i="21" s="1"/>
  <c r="EN84" i="21"/>
  <c r="EO84" i="21" s="1"/>
  <c r="DP88" i="21"/>
  <c r="DQ88" i="21" s="1"/>
  <c r="EE83" i="21"/>
  <c r="EF83" i="21" s="1"/>
  <c r="AU80" i="21"/>
  <c r="AV80" i="21" s="1"/>
  <c r="FK90" i="21"/>
  <c r="FL90" i="21" s="1"/>
  <c r="BO90" i="21"/>
  <c r="BP90" i="21" s="1"/>
  <c r="FN89" i="21"/>
  <c r="FO89" i="21" s="1"/>
  <c r="FZ84" i="21"/>
  <c r="GA84" i="21" s="1"/>
  <c r="DJ91" i="21"/>
  <c r="DK91" i="21" s="1"/>
  <c r="AO82" i="21"/>
  <c r="AP82" i="21" s="1"/>
  <c r="DV87" i="21"/>
  <c r="DW87" i="21" s="1"/>
  <c r="HA76" i="21"/>
  <c r="HB76" i="21" s="1"/>
  <c r="EK82" i="21"/>
  <c r="EL82" i="21" s="1"/>
  <c r="BL92" i="21"/>
  <c r="BM92" i="21" s="1"/>
  <c r="CY78" i="21"/>
  <c r="CZ78" i="21" s="1"/>
  <c r="BX88" i="21"/>
  <c r="BY88" i="21" s="1"/>
  <c r="CA86" i="21"/>
  <c r="CB86" i="21" s="1"/>
  <c r="EH82" i="21"/>
  <c r="EI82" i="21" s="1"/>
  <c r="AI83" i="21"/>
  <c r="AJ83" i="21" s="1"/>
  <c r="N91" i="21"/>
  <c r="O91" i="21" s="1"/>
  <c r="GF82" i="21"/>
  <c r="GG82" i="21" s="1"/>
  <c r="W88" i="21"/>
  <c r="X88" i="21" s="1"/>
  <c r="GX76" i="21"/>
  <c r="GY76" i="21" s="1"/>
  <c r="EH8" i="21"/>
  <c r="DY11" i="21"/>
  <c r="EQ5" i="21"/>
  <c r="EE9" i="21"/>
  <c r="DS13" i="21"/>
  <c r="DV12" i="21"/>
  <c r="EK7" i="21"/>
  <c r="EN6" i="21"/>
  <c r="DM15" i="21"/>
  <c r="EB10" i="21"/>
  <c r="DP14" i="21"/>
  <c r="FH17" i="21"/>
  <c r="FI17" i="21" s="1"/>
  <c r="FJ17" i="21" s="1"/>
  <c r="FN34" i="21"/>
  <c r="FO34" i="21" s="1"/>
  <c r="GX22" i="21"/>
  <c r="GY22" i="21" s="1"/>
  <c r="HA23" i="21"/>
  <c r="HB23" i="21" s="1"/>
  <c r="FT34" i="21"/>
  <c r="FU34" i="21" s="1"/>
  <c r="GR23" i="21"/>
  <c r="GS23" i="21" s="1"/>
  <c r="GF31" i="21"/>
  <c r="GG31" i="21" s="1"/>
  <c r="FW30" i="21"/>
  <c r="FX30" i="21" s="1"/>
  <c r="FZ29" i="21"/>
  <c r="GA29" i="21" s="1"/>
  <c r="GL25" i="21"/>
  <c r="GM25" i="21" s="1"/>
  <c r="GI26" i="21"/>
  <c r="GJ26" i="21" s="1"/>
  <c r="FK36" i="21"/>
  <c r="FL36" i="21" s="1"/>
  <c r="GC31" i="21"/>
  <c r="GD31" i="21" s="1"/>
  <c r="FQ33" i="21"/>
  <c r="FR33" i="21" s="1"/>
  <c r="GU23" i="21"/>
  <c r="GV23" i="21" s="1"/>
  <c r="GO25" i="21"/>
  <c r="GP25" i="21" s="1"/>
  <c r="FH36" i="21"/>
  <c r="FI36" i="21" s="1"/>
  <c r="FT12" i="21"/>
  <c r="FK15" i="21"/>
  <c r="GI7" i="21"/>
  <c r="GO5" i="21"/>
  <c r="GF8" i="21"/>
  <c r="GC9" i="21"/>
  <c r="FQ13" i="21"/>
  <c r="FW11" i="21"/>
  <c r="GL6" i="21"/>
  <c r="FN14" i="21"/>
  <c r="FZ10" i="21"/>
  <c r="DJ17" i="21"/>
  <c r="DK17" i="21" s="1"/>
  <c r="DL17" i="21" s="1"/>
  <c r="DS33" i="21"/>
  <c r="DT33" i="21" s="1"/>
  <c r="EQ25" i="21"/>
  <c r="ER25" i="21" s="1"/>
  <c r="DY30" i="21"/>
  <c r="DZ30" i="21" s="1"/>
  <c r="EK30" i="21"/>
  <c r="EL30" i="21" s="1"/>
  <c r="EE30" i="21"/>
  <c r="EF30" i="21" s="1"/>
  <c r="EB34" i="21"/>
  <c r="EC34" i="21" s="1"/>
  <c r="DM34" i="21"/>
  <c r="DN34" i="21" s="1"/>
  <c r="EN25" i="21"/>
  <c r="EO25" i="21" s="1"/>
  <c r="DP35" i="21"/>
  <c r="DQ35" i="21" s="1"/>
  <c r="EZ23" i="21"/>
  <c r="FA23" i="21" s="1"/>
  <c r="EW29" i="21"/>
  <c r="EX29" i="21" s="1"/>
  <c r="FC22" i="21"/>
  <c r="FD22" i="21" s="1"/>
  <c r="ET23" i="21"/>
  <c r="EU23" i="21" s="1"/>
  <c r="DV32" i="21"/>
  <c r="DW32" i="21" s="1"/>
  <c r="EH27" i="21"/>
  <c r="EI27" i="21" s="1"/>
  <c r="DJ36" i="21"/>
  <c r="DK36" i="21" s="1"/>
  <c r="BL36" i="21"/>
  <c r="BM36" i="21" s="1"/>
  <c r="CP26" i="21"/>
  <c r="CQ26" i="21" s="1"/>
  <c r="CV25" i="21"/>
  <c r="CW25" i="21" s="1"/>
  <c r="DE20" i="21"/>
  <c r="DF20" i="21" s="1"/>
  <c r="CY23" i="21"/>
  <c r="CZ23" i="21" s="1"/>
  <c r="BU32" i="21"/>
  <c r="BV32" i="21" s="1"/>
  <c r="BR35" i="21"/>
  <c r="BS35" i="21" s="1"/>
  <c r="CA35" i="21"/>
  <c r="CB35" i="21" s="1"/>
  <c r="CM27" i="21"/>
  <c r="CN27" i="21" s="1"/>
  <c r="CJ28" i="21"/>
  <c r="CK28" i="21" s="1"/>
  <c r="BO34" i="21"/>
  <c r="BP34" i="21" s="1"/>
  <c r="CD33" i="21"/>
  <c r="CE33" i="21" s="1"/>
  <c r="CG28" i="21"/>
  <c r="CH28" i="21" s="1"/>
  <c r="CS26" i="21"/>
  <c r="CT26" i="21" s="1"/>
  <c r="BX31" i="21"/>
  <c r="BY31" i="21" s="1"/>
  <c r="DB21" i="21"/>
  <c r="DC21" i="21" s="1"/>
  <c r="CA12" i="21"/>
  <c r="BR15" i="21"/>
  <c r="BX13" i="21"/>
  <c r="CD11" i="21"/>
  <c r="CP7" i="21"/>
  <c r="BU14" i="21"/>
  <c r="CG10" i="21"/>
  <c r="CV5" i="21"/>
  <c r="CM8" i="21"/>
  <c r="BO16" i="21"/>
  <c r="CS6" i="21"/>
  <c r="CJ9" i="21"/>
  <c r="W14" i="21"/>
  <c r="AC12" i="21"/>
  <c r="Z13" i="21"/>
  <c r="Q16" i="21"/>
  <c r="T15" i="21"/>
  <c r="AL9" i="21"/>
  <c r="AO8" i="21"/>
  <c r="AI10" i="21"/>
  <c r="AF11" i="21"/>
  <c r="AU6" i="21"/>
  <c r="AX5" i="21"/>
  <c r="AR7" i="21"/>
  <c r="M19" i="25"/>
  <c r="N18" i="21"/>
  <c r="O18" i="21" s="1"/>
  <c r="BG21" i="21"/>
  <c r="BH21" i="21" s="1"/>
  <c r="V177" i="21"/>
  <c r="AT19" i="21"/>
  <c r="DO122" i="21"/>
  <c r="BT176" i="21"/>
  <c r="AE71" i="21"/>
  <c r="BF19" i="21"/>
  <c r="P124" i="21"/>
  <c r="CL180" i="21"/>
  <c r="FP176" i="21"/>
  <c r="GN180" i="21"/>
  <c r="AZ180" i="21"/>
  <c r="FE180" i="21"/>
  <c r="GB180" i="21"/>
  <c r="GB19" i="21"/>
  <c r="ES125" i="21"/>
  <c r="AW59" i="21"/>
  <c r="HC19" i="21"/>
  <c r="DG125" i="21"/>
  <c r="DD19" i="21"/>
  <c r="GW19" i="21"/>
  <c r="BZ71" i="21"/>
  <c r="AN19" i="21"/>
  <c r="EV180" i="21"/>
  <c r="FY173" i="21"/>
  <c r="GE19" i="21"/>
  <c r="HC180" i="21"/>
  <c r="BT121" i="21"/>
  <c r="CL125" i="21"/>
  <c r="AQ180" i="21"/>
  <c r="GZ19" i="21"/>
  <c r="AW19" i="21"/>
  <c r="FB125" i="21"/>
  <c r="FV71" i="21"/>
  <c r="EV125" i="21"/>
  <c r="FY19" i="21"/>
  <c r="ED125" i="21"/>
  <c r="EP71" i="21"/>
  <c r="EG62" i="21"/>
  <c r="EA173" i="21"/>
  <c r="FB19" i="21"/>
  <c r="CX19" i="21"/>
  <c r="CO71" i="21"/>
  <c r="ED19" i="21"/>
  <c r="CL19" i="21"/>
  <c r="AE11" i="21"/>
  <c r="EA19" i="21"/>
  <c r="GK19" i="21"/>
  <c r="GE8" i="21"/>
  <c r="EV19" i="21"/>
  <c r="AT125" i="21"/>
  <c r="AH125" i="21"/>
  <c r="CI171" i="21"/>
  <c r="AW125" i="21"/>
  <c r="FJ179" i="21"/>
  <c r="EM19" i="21"/>
  <c r="EA180" i="21"/>
  <c r="CC118" i="21"/>
  <c r="AZ71" i="21"/>
  <c r="FP67" i="21"/>
  <c r="CC180" i="21"/>
  <c r="GK169" i="21"/>
  <c r="AZ19" i="21"/>
  <c r="FV125" i="21"/>
  <c r="CF71" i="21"/>
  <c r="GK60" i="21"/>
  <c r="AN125" i="21"/>
  <c r="DX174" i="21"/>
  <c r="CX125" i="21"/>
  <c r="AB19" i="21"/>
  <c r="EM180" i="21"/>
  <c r="CR19" i="21"/>
  <c r="CU71" i="21"/>
  <c r="GT19" i="21"/>
  <c r="BZ119" i="21"/>
  <c r="FY125" i="21"/>
  <c r="GT71" i="21"/>
  <c r="DO177" i="21"/>
  <c r="GK114" i="21"/>
  <c r="GK180" i="21"/>
  <c r="EJ115" i="21"/>
  <c r="CO180" i="21"/>
  <c r="GN125" i="21"/>
  <c r="AB180" i="21"/>
  <c r="CI125" i="21"/>
  <c r="CR71" i="21"/>
  <c r="AK180" i="21"/>
  <c r="AW180" i="21"/>
  <c r="CF19" i="21"/>
  <c r="EG71" i="21"/>
  <c r="GE71" i="21"/>
  <c r="AQ71" i="21"/>
  <c r="S178" i="21"/>
  <c r="GE180" i="21"/>
  <c r="BC180" i="21"/>
  <c r="AB119" i="21"/>
  <c r="DG19" i="21"/>
  <c r="AB66" i="21"/>
  <c r="GH125" i="21"/>
  <c r="GE125" i="21"/>
  <c r="EG19" i="21"/>
  <c r="CC19" i="21"/>
  <c r="BF125" i="21"/>
  <c r="EJ180" i="21"/>
  <c r="AW71" i="21"/>
  <c r="CC71" i="21"/>
  <c r="GB125" i="21"/>
  <c r="FP13" i="21"/>
  <c r="BZ180" i="21"/>
  <c r="GT180" i="21"/>
  <c r="BN124" i="21"/>
  <c r="DD180" i="21"/>
  <c r="AN71" i="21"/>
  <c r="ES19" i="21"/>
  <c r="BI19" i="21"/>
  <c r="CR59" i="21"/>
  <c r="CO19" i="21"/>
  <c r="GQ180" i="21"/>
  <c r="GW125" i="21"/>
  <c r="GZ180" i="21"/>
  <c r="DX125" i="21"/>
  <c r="GE116" i="21"/>
  <c r="FB180" i="21"/>
  <c r="FM68" i="21"/>
  <c r="FS12" i="21"/>
  <c r="BI71" i="21"/>
  <c r="AH180" i="21"/>
  <c r="GQ71" i="21"/>
  <c r="HC125" i="21"/>
  <c r="GH71" i="21"/>
  <c r="DA71" i="21"/>
  <c r="GQ19" i="21"/>
  <c r="FS19" i="21"/>
  <c r="DU19" i="21"/>
  <c r="HC71" i="21"/>
  <c r="FB71" i="21"/>
  <c r="CR125" i="21"/>
  <c r="FY118" i="21"/>
  <c r="FE71" i="21"/>
  <c r="V19" i="21"/>
  <c r="DG71" i="21"/>
  <c r="AK71" i="21"/>
  <c r="AQ19" i="21"/>
  <c r="FV19" i="21"/>
  <c r="DA19" i="21"/>
  <c r="P180" i="21"/>
  <c r="CU125" i="21"/>
  <c r="AZ125" i="21"/>
  <c r="GH19" i="21"/>
  <c r="EY180" i="21"/>
  <c r="AN180" i="21"/>
  <c r="BC19" i="21"/>
  <c r="AE19" i="21"/>
  <c r="GK125" i="21"/>
  <c r="CF180" i="21"/>
  <c r="CU180" i="21"/>
  <c r="CO125" i="21"/>
  <c r="EV71" i="21"/>
  <c r="BI125" i="21"/>
  <c r="GH180" i="21"/>
  <c r="GZ125" i="21"/>
  <c r="BF71" i="21"/>
  <c r="GB117" i="21"/>
  <c r="CX180" i="21"/>
  <c r="FE125" i="21"/>
  <c r="FV180" i="21"/>
  <c r="BW175" i="21"/>
  <c r="CI180" i="21"/>
  <c r="AW5" i="21"/>
  <c r="CI71" i="21"/>
  <c r="GZ71" i="21"/>
  <c r="BI180" i="21"/>
  <c r="AB71" i="21"/>
  <c r="CF10" i="21"/>
  <c r="EJ125" i="21"/>
  <c r="S69" i="21"/>
  <c r="AQ125" i="21"/>
  <c r="FP19" i="21"/>
  <c r="AE125" i="21"/>
  <c r="BW19" i="21"/>
  <c r="BZ12" i="21"/>
  <c r="EA125" i="21"/>
  <c r="CC125" i="21"/>
  <c r="CF125" i="21"/>
  <c r="BZ19" i="21"/>
  <c r="DL179" i="21"/>
  <c r="DA125" i="21"/>
  <c r="AQ61" i="21"/>
  <c r="EG180" i="21"/>
  <c r="BF180" i="21"/>
  <c r="EP113" i="21"/>
  <c r="Y13" i="21"/>
  <c r="EY125" i="21"/>
  <c r="BC71" i="21"/>
  <c r="CI19" i="21"/>
  <c r="GB71" i="21"/>
  <c r="BT14" i="21"/>
  <c r="ED117" i="21"/>
  <c r="EM125" i="21"/>
  <c r="FY71" i="21"/>
  <c r="FM177" i="21"/>
  <c r="EJ61" i="21"/>
  <c r="GT125" i="21"/>
  <c r="AH19" i="21"/>
  <c r="AK19" i="21"/>
  <c r="ES180" i="21"/>
  <c r="DG180" i="21"/>
  <c r="BZ65" i="21"/>
  <c r="P18" i="21"/>
  <c r="AQ170" i="21"/>
  <c r="DA180" i="21"/>
  <c r="Y19" i="21"/>
  <c r="BT19" i="21"/>
  <c r="CR180" i="21"/>
  <c r="AH71" i="21"/>
  <c r="EY71" i="21"/>
  <c r="AT71" i="21"/>
  <c r="AE180" i="21"/>
  <c r="DX71" i="21"/>
  <c r="ES71" i="21"/>
  <c r="EG125" i="21"/>
  <c r="EJ71" i="21"/>
  <c r="GW180" i="21"/>
  <c r="EP19" i="21"/>
  <c r="DD71" i="21"/>
  <c r="FY180" i="21"/>
  <c r="CU19" i="21"/>
  <c r="DL70" i="21"/>
  <c r="EJ19" i="21"/>
  <c r="EM71" i="21"/>
  <c r="BZ125" i="21"/>
  <c r="AB125" i="21"/>
  <c r="EM114" i="21"/>
  <c r="GN19" i="21"/>
  <c r="BZ174" i="21"/>
  <c r="ED180" i="21"/>
  <c r="EP180" i="21"/>
  <c r="GW71" i="21"/>
  <c r="GK71" i="21"/>
  <c r="CX71" i="21"/>
  <c r="FE19" i="21"/>
  <c r="DD125" i="21"/>
  <c r="AT60" i="21"/>
  <c r="EY19" i="21"/>
  <c r="DR19" i="21"/>
  <c r="DX19" i="21"/>
  <c r="EA71" i="21"/>
  <c r="BC125" i="21"/>
  <c r="CI116" i="21"/>
  <c r="CL71" i="21"/>
  <c r="AK125" i="21"/>
  <c r="AT180" i="21"/>
  <c r="BQ177" i="21"/>
  <c r="ED71" i="21"/>
  <c r="S122" i="21"/>
  <c r="DO68" i="21"/>
  <c r="GN59" i="21"/>
  <c r="AW113" i="21"/>
  <c r="GN71" i="21"/>
  <c r="FS175" i="21"/>
  <c r="AH117" i="21"/>
  <c r="GQ125" i="21"/>
  <c r="DX180" i="21"/>
  <c r="EP125" i="21"/>
  <c r="BR122" i="21" l="1"/>
  <c r="BS122" i="21" s="1"/>
  <c r="BT122" i="21" s="1"/>
  <c r="CS113" i="21"/>
  <c r="CT113" i="21" s="1"/>
  <c r="O125" i="21"/>
  <c r="AX113" i="21"/>
  <c r="AY113" i="21" s="1"/>
  <c r="AZ113" i="21" s="1"/>
  <c r="AU114" i="21"/>
  <c r="AV114" i="21" s="1"/>
  <c r="AW114" i="21" s="1"/>
  <c r="CJ116" i="21"/>
  <c r="CK116" i="21" s="1"/>
  <c r="CL116" i="21" s="1"/>
  <c r="BU121" i="21"/>
  <c r="BV121" i="21" s="1"/>
  <c r="BW121" i="21" s="1"/>
  <c r="CD118" i="21"/>
  <c r="CE118" i="21" s="1"/>
  <c r="CF118" i="21" s="1"/>
  <c r="CP114" i="21"/>
  <c r="CQ114" i="21" s="1"/>
  <c r="CR114" i="21" s="1"/>
  <c r="BO123" i="21"/>
  <c r="BP123" i="21" s="1"/>
  <c r="BX120" i="21"/>
  <c r="BY120" i="21" s="1"/>
  <c r="CG117" i="21"/>
  <c r="CH117" i="21" s="1"/>
  <c r="CI117" i="21" s="1"/>
  <c r="CM115" i="21"/>
  <c r="CN115" i="21" s="1"/>
  <c r="CO115" i="21" s="1"/>
  <c r="CA119" i="21"/>
  <c r="CB119" i="21" s="1"/>
  <c r="CC119" i="21" s="1"/>
  <c r="AF174" i="21"/>
  <c r="AG174" i="21" s="1"/>
  <c r="AH174" i="21" s="1"/>
  <c r="AX168" i="21"/>
  <c r="AY168" i="21" s="1"/>
  <c r="AZ168" i="21" s="1"/>
  <c r="Z67" i="21"/>
  <c r="AA67" i="21" s="1"/>
  <c r="AB67" i="21" s="1"/>
  <c r="AO62" i="21"/>
  <c r="AP62" i="21" s="1"/>
  <c r="AF65" i="21"/>
  <c r="AG65" i="21" s="1"/>
  <c r="Q70" i="21"/>
  <c r="R70" i="21" s="1"/>
  <c r="S70" i="21" s="1"/>
  <c r="AO171" i="21"/>
  <c r="AP171" i="21" s="1"/>
  <c r="AQ171" i="21" s="1"/>
  <c r="AI64" i="21"/>
  <c r="AJ64" i="21" s="1"/>
  <c r="AK64" i="21" s="1"/>
  <c r="T69" i="21"/>
  <c r="U69" i="21" s="1"/>
  <c r="V69" i="21" s="1"/>
  <c r="AC175" i="21"/>
  <c r="AD175" i="21" s="1"/>
  <c r="AE175" i="21" s="1"/>
  <c r="W68" i="21"/>
  <c r="X68" i="21" s="1"/>
  <c r="Y68" i="21" s="1"/>
  <c r="AR61" i="21"/>
  <c r="AS61" i="21" s="1"/>
  <c r="AR170" i="21"/>
  <c r="AS170" i="21" s="1"/>
  <c r="AL63" i="21"/>
  <c r="AM63" i="21" s="1"/>
  <c r="AL172" i="21"/>
  <c r="AM172" i="21" s="1"/>
  <c r="W177" i="21"/>
  <c r="X177" i="21" s="1"/>
  <c r="Y177" i="21" s="1"/>
  <c r="AC66" i="21"/>
  <c r="AD66" i="21" s="1"/>
  <c r="AE66" i="21" s="1"/>
  <c r="Q179" i="21"/>
  <c r="R179" i="21" s="1"/>
  <c r="S179" i="21" s="1"/>
  <c r="T178" i="21"/>
  <c r="U178" i="21" s="1"/>
  <c r="V178" i="21" s="1"/>
  <c r="AX59" i="21"/>
  <c r="AY59" i="21" s="1"/>
  <c r="AU60" i="21"/>
  <c r="AV60" i="21" s="1"/>
  <c r="AU169" i="21"/>
  <c r="AV169" i="21" s="1"/>
  <c r="AW169" i="21" s="1"/>
  <c r="AI173" i="21"/>
  <c r="AJ173" i="21" s="1"/>
  <c r="AK173" i="21" s="1"/>
  <c r="FH125" i="21"/>
  <c r="FI125" i="21" s="1"/>
  <c r="FJ125" i="21" s="1"/>
  <c r="Z176" i="21"/>
  <c r="AA176" i="21" s="1"/>
  <c r="AB176" i="21" s="1"/>
  <c r="N181" i="21"/>
  <c r="Q180" i="21" s="1"/>
  <c r="N72" i="21"/>
  <c r="O72" i="21" s="1"/>
  <c r="K21" i="21"/>
  <c r="K129" i="21" s="1"/>
  <c r="FQ121" i="21"/>
  <c r="FR121" i="21" s="1"/>
  <c r="GI115" i="21"/>
  <c r="GJ115" i="21" s="1"/>
  <c r="GK115" i="21" s="1"/>
  <c r="GF116" i="21"/>
  <c r="GG116" i="21" s="1"/>
  <c r="GC117" i="21"/>
  <c r="GD117" i="21" s="1"/>
  <c r="GE117" i="21" s="1"/>
  <c r="FT120" i="21"/>
  <c r="FU120" i="21" s="1"/>
  <c r="FV120" i="21" s="1"/>
  <c r="FZ118" i="21"/>
  <c r="GA118" i="21" s="1"/>
  <c r="GB118" i="21" s="1"/>
  <c r="FW119" i="21"/>
  <c r="FX119" i="21" s="1"/>
  <c r="FY119" i="21" s="1"/>
  <c r="FN122" i="21"/>
  <c r="FO122" i="21" s="1"/>
  <c r="GO113" i="21"/>
  <c r="GP113" i="21" s="1"/>
  <c r="GL114" i="21"/>
  <c r="GM114" i="21" s="1"/>
  <c r="GN114" i="21" s="1"/>
  <c r="FK123" i="21"/>
  <c r="FL123" i="21" s="1"/>
  <c r="FM123" i="21" s="1"/>
  <c r="BL180" i="21"/>
  <c r="BM180" i="21" s="1"/>
  <c r="BN180" i="21" s="1"/>
  <c r="BL125" i="21"/>
  <c r="BM125" i="21" s="1"/>
  <c r="BN125" i="21" s="1"/>
  <c r="EE117" i="21"/>
  <c r="EF117" i="21" s="1"/>
  <c r="EG117" i="21" s="1"/>
  <c r="DP122" i="21"/>
  <c r="DQ122" i="21" s="1"/>
  <c r="DR122" i="21" s="1"/>
  <c r="EB118" i="21"/>
  <c r="EC118" i="21" s="1"/>
  <c r="DS121" i="21"/>
  <c r="DT121" i="21" s="1"/>
  <c r="DM123" i="21"/>
  <c r="DN123" i="21" s="1"/>
  <c r="DY119" i="21"/>
  <c r="DZ119" i="21" s="1"/>
  <c r="EA119" i="21" s="1"/>
  <c r="EQ113" i="21"/>
  <c r="ER113" i="21" s="1"/>
  <c r="ES113" i="21" s="1"/>
  <c r="EN114" i="21"/>
  <c r="EO114" i="21" s="1"/>
  <c r="EP114" i="21" s="1"/>
  <c r="DV120" i="21"/>
  <c r="DW120" i="21" s="1"/>
  <c r="DX120" i="21" s="1"/>
  <c r="EK115" i="21"/>
  <c r="EL115" i="21" s="1"/>
  <c r="EM115" i="21" s="1"/>
  <c r="EH116" i="21"/>
  <c r="EI116" i="21" s="1"/>
  <c r="DJ180" i="21"/>
  <c r="DK180" i="21" s="1"/>
  <c r="DL180" i="21" s="1"/>
  <c r="FH180" i="21"/>
  <c r="FI180" i="21" s="1"/>
  <c r="FJ180" i="21" s="1"/>
  <c r="DP68" i="21"/>
  <c r="DQ68" i="21" s="1"/>
  <c r="DR68" i="21" s="1"/>
  <c r="EB64" i="21"/>
  <c r="EC64" i="21" s="1"/>
  <c r="ED64" i="21" s="1"/>
  <c r="EN60" i="21"/>
  <c r="EO60" i="21" s="1"/>
  <c r="EP60" i="21" s="1"/>
  <c r="EQ59" i="21"/>
  <c r="ER59" i="21" s="1"/>
  <c r="ES59" i="21" s="1"/>
  <c r="EH62" i="21"/>
  <c r="EI62" i="21" s="1"/>
  <c r="EJ62" i="21" s="1"/>
  <c r="DM69" i="21"/>
  <c r="DN69" i="21" s="1"/>
  <c r="CS59" i="21"/>
  <c r="CT59" i="21" s="1"/>
  <c r="CU59" i="21" s="1"/>
  <c r="EK61" i="21"/>
  <c r="EL61" i="21" s="1"/>
  <c r="EM61" i="21" s="1"/>
  <c r="CG63" i="21"/>
  <c r="CH63" i="21" s="1"/>
  <c r="CJ62" i="21"/>
  <c r="CK62" i="21" s="1"/>
  <c r="CL62" i="21" s="1"/>
  <c r="BX66" i="21"/>
  <c r="BY66" i="21" s="1"/>
  <c r="BZ66" i="21" s="1"/>
  <c r="CP60" i="21"/>
  <c r="CQ60" i="21" s="1"/>
  <c r="CR60" i="21" s="1"/>
  <c r="EB173" i="21"/>
  <c r="EC173" i="21" s="1"/>
  <c r="ED173" i="21" s="1"/>
  <c r="DY174" i="21"/>
  <c r="DZ174" i="21" s="1"/>
  <c r="BR68" i="21"/>
  <c r="BS68" i="21" s="1"/>
  <c r="BU67" i="21"/>
  <c r="BV67" i="21" s="1"/>
  <c r="BW67" i="21" s="1"/>
  <c r="CM61" i="21"/>
  <c r="CN61" i="21" s="1"/>
  <c r="CO61" i="21" s="1"/>
  <c r="EE63" i="21"/>
  <c r="EF63" i="21" s="1"/>
  <c r="EG63" i="21" s="1"/>
  <c r="DY65" i="21"/>
  <c r="DZ65" i="21" s="1"/>
  <c r="EA65" i="21" s="1"/>
  <c r="DV66" i="21"/>
  <c r="DW66" i="21" s="1"/>
  <c r="DX66" i="21" s="1"/>
  <c r="DS67" i="21"/>
  <c r="DT67" i="21" s="1"/>
  <c r="DU67" i="21" s="1"/>
  <c r="CD64" i="21"/>
  <c r="CE64" i="21" s="1"/>
  <c r="BO69" i="21"/>
  <c r="BP69" i="21" s="1"/>
  <c r="CA65" i="21"/>
  <c r="CB65" i="21" s="1"/>
  <c r="CC65" i="21" s="1"/>
  <c r="FT66" i="21"/>
  <c r="FU66" i="21" s="1"/>
  <c r="FV66" i="21" s="1"/>
  <c r="GO59" i="21"/>
  <c r="GP59" i="21" s="1"/>
  <c r="GQ59" i="21" s="1"/>
  <c r="EQ168" i="21"/>
  <c r="ER168" i="21" s="1"/>
  <c r="ES168" i="21" s="1"/>
  <c r="EE172" i="21"/>
  <c r="EF172" i="21" s="1"/>
  <c r="EG172" i="21" s="1"/>
  <c r="DS176" i="21"/>
  <c r="DT176" i="21" s="1"/>
  <c r="DU176" i="21" s="1"/>
  <c r="DV175" i="21"/>
  <c r="DW175" i="21" s="1"/>
  <c r="EN169" i="21"/>
  <c r="EO169" i="21" s="1"/>
  <c r="EP169" i="21" s="1"/>
  <c r="EK170" i="21"/>
  <c r="EL170" i="21" s="1"/>
  <c r="EM170" i="21" s="1"/>
  <c r="DP177" i="21"/>
  <c r="DQ177" i="21" s="1"/>
  <c r="DR177" i="21" s="1"/>
  <c r="DM178" i="21"/>
  <c r="DN178" i="21" s="1"/>
  <c r="DO178" i="21" s="1"/>
  <c r="EH171" i="21"/>
  <c r="EI171" i="21" s="1"/>
  <c r="EJ171" i="21" s="1"/>
  <c r="GC63" i="21"/>
  <c r="GD63" i="21" s="1"/>
  <c r="GE63" i="21" s="1"/>
  <c r="GI61" i="21"/>
  <c r="GJ61" i="21" s="1"/>
  <c r="GK61" i="21" s="1"/>
  <c r="FW65" i="21"/>
  <c r="FX65" i="21" s="1"/>
  <c r="FQ67" i="21"/>
  <c r="FR67" i="21" s="1"/>
  <c r="FN68" i="21"/>
  <c r="FO68" i="21" s="1"/>
  <c r="FP68" i="21" s="1"/>
  <c r="FZ64" i="21"/>
  <c r="GA64" i="21" s="1"/>
  <c r="GB64" i="21" s="1"/>
  <c r="GL60" i="21"/>
  <c r="GM60" i="21" s="1"/>
  <c r="GN60" i="21" s="1"/>
  <c r="FK69" i="21"/>
  <c r="FL69" i="21" s="1"/>
  <c r="FM69" i="21" s="1"/>
  <c r="GF62" i="21"/>
  <c r="GG62" i="21" s="1"/>
  <c r="GH62" i="21" s="1"/>
  <c r="L181" i="21"/>
  <c r="DJ18" i="21"/>
  <c r="DK18" i="21" s="1"/>
  <c r="GL169" i="21"/>
  <c r="GM169" i="21" s="1"/>
  <c r="FT175" i="21"/>
  <c r="FU175" i="21" s="1"/>
  <c r="FV175" i="21" s="1"/>
  <c r="GO168" i="21"/>
  <c r="GP168" i="21" s="1"/>
  <c r="FK178" i="21"/>
  <c r="FL178" i="21" s="1"/>
  <c r="FM178" i="21" s="1"/>
  <c r="GC172" i="21"/>
  <c r="GD172" i="21" s="1"/>
  <c r="GE172" i="21" s="1"/>
  <c r="FZ173" i="21"/>
  <c r="GA173" i="21" s="1"/>
  <c r="GB173" i="21" s="1"/>
  <c r="FW174" i="21"/>
  <c r="FX174" i="21" s="1"/>
  <c r="FY174" i="21" s="1"/>
  <c r="FQ176" i="21"/>
  <c r="FR176" i="21" s="1"/>
  <c r="GI170" i="21"/>
  <c r="GJ170" i="21" s="1"/>
  <c r="FN177" i="21"/>
  <c r="FO177" i="21" s="1"/>
  <c r="GF171" i="21"/>
  <c r="GG171" i="21" s="1"/>
  <c r="CS168" i="21"/>
  <c r="CT168" i="21" s="1"/>
  <c r="CU168" i="21" s="1"/>
  <c r="CP169" i="21"/>
  <c r="CQ169" i="21" s="1"/>
  <c r="CR169" i="21" s="1"/>
  <c r="CJ171" i="21"/>
  <c r="CK171" i="21" s="1"/>
  <c r="CL171" i="21" s="1"/>
  <c r="BR177" i="21"/>
  <c r="BS177" i="21" s="1"/>
  <c r="BT177" i="21" s="1"/>
  <c r="CD173" i="21"/>
  <c r="CE173" i="21" s="1"/>
  <c r="CG172" i="21"/>
  <c r="CH172" i="21" s="1"/>
  <c r="BO178" i="21"/>
  <c r="BP178" i="21" s="1"/>
  <c r="CA174" i="21"/>
  <c r="CB174" i="21" s="1"/>
  <c r="CC174" i="21" s="1"/>
  <c r="BU176" i="21"/>
  <c r="BV176" i="21" s="1"/>
  <c r="BW176" i="21" s="1"/>
  <c r="BX175" i="21"/>
  <c r="BY175" i="21" s="1"/>
  <c r="BZ175" i="21" s="1"/>
  <c r="CM170" i="21"/>
  <c r="CN170" i="21" s="1"/>
  <c r="CO170" i="21" s="1"/>
  <c r="M74" i="25"/>
  <c r="M129" i="25"/>
  <c r="M184" i="25"/>
  <c r="DJ71" i="21"/>
  <c r="DK71" i="21" s="1"/>
  <c r="DL71" i="21" s="1"/>
  <c r="DJ125" i="21"/>
  <c r="DK125" i="21" s="1"/>
  <c r="BL71" i="21"/>
  <c r="BM71" i="21" s="1"/>
  <c r="BN71" i="21" s="1"/>
  <c r="FH71" i="21"/>
  <c r="FI71" i="21" s="1"/>
  <c r="FJ71" i="21" s="1"/>
  <c r="BL18" i="21"/>
  <c r="BM18" i="21" s="1"/>
  <c r="BN18" i="21" s="1"/>
  <c r="N183" i="25"/>
  <c r="N128" i="25"/>
  <c r="N73" i="25"/>
  <c r="GD9" i="21"/>
  <c r="GE9" i="21" s="1"/>
  <c r="GA10" i="21"/>
  <c r="GB10" i="21" s="1"/>
  <c r="GJ7" i="21"/>
  <c r="GK7" i="21" s="1"/>
  <c r="FO14" i="21"/>
  <c r="FP14" i="21" s="1"/>
  <c r="GM6" i="21"/>
  <c r="GN6" i="21" s="1"/>
  <c r="FU12" i="21"/>
  <c r="FV12" i="21" s="1"/>
  <c r="FL15" i="21"/>
  <c r="FX11" i="21"/>
  <c r="FR13" i="21"/>
  <c r="GG8" i="21"/>
  <c r="GH8" i="21" s="1"/>
  <c r="GP5" i="21"/>
  <c r="GQ5" i="21" s="1"/>
  <c r="DN15" i="21"/>
  <c r="DO15" i="21" s="1"/>
  <c r="EO6" i="21"/>
  <c r="EP6" i="21" s="1"/>
  <c r="EL7" i="21"/>
  <c r="EM7" i="21" s="1"/>
  <c r="DT13" i="21"/>
  <c r="DU13" i="21" s="1"/>
  <c r="EF9" i="21"/>
  <c r="EG9" i="21" s="1"/>
  <c r="DQ14" i="21"/>
  <c r="DR14" i="21" s="1"/>
  <c r="EI8" i="21"/>
  <c r="EJ8" i="21" s="1"/>
  <c r="DW12" i="21"/>
  <c r="DX12" i="21" s="1"/>
  <c r="EC10" i="21"/>
  <c r="ED10" i="21" s="1"/>
  <c r="DZ11" i="21"/>
  <c r="EA11" i="21" s="1"/>
  <c r="ER5" i="21"/>
  <c r="ES5" i="21" s="1"/>
  <c r="CE11" i="21"/>
  <c r="CF11" i="21" s="1"/>
  <c r="CT6" i="21"/>
  <c r="CU6" i="21" s="1"/>
  <c r="BY13" i="21"/>
  <c r="BZ13" i="21" s="1"/>
  <c r="BP16" i="21"/>
  <c r="BQ16" i="21" s="1"/>
  <c r="BS15" i="21"/>
  <c r="BT15" i="21" s="1"/>
  <c r="CK9" i="21"/>
  <c r="CL9" i="21" s="1"/>
  <c r="CB12" i="21"/>
  <c r="CC12" i="21" s="1"/>
  <c r="CH10" i="21"/>
  <c r="CN8" i="21"/>
  <c r="BV14" i="21"/>
  <c r="BW14" i="21" s="1"/>
  <c r="CQ7" i="21"/>
  <c r="CR7" i="21" s="1"/>
  <c r="CW5" i="21"/>
  <c r="CX5" i="21" s="1"/>
  <c r="AD119" i="21"/>
  <c r="AE119" i="21" s="1"/>
  <c r="X121" i="21"/>
  <c r="Y121" i="21" s="1"/>
  <c r="AJ117" i="21"/>
  <c r="AK117" i="21" s="1"/>
  <c r="AA120" i="21"/>
  <c r="AB120" i="21" s="1"/>
  <c r="AG118" i="21"/>
  <c r="AH118" i="21" s="1"/>
  <c r="R123" i="21"/>
  <c r="U122" i="21"/>
  <c r="V122" i="21" s="1"/>
  <c r="AM116" i="21"/>
  <c r="AP115" i="21"/>
  <c r="AQ115" i="21" s="1"/>
  <c r="R16" i="21"/>
  <c r="S16" i="21" s="1"/>
  <c r="AG11" i="21"/>
  <c r="AH11" i="21" s="1"/>
  <c r="X14" i="21"/>
  <c r="Y14" i="21" s="1"/>
  <c r="AJ10" i="21"/>
  <c r="AA13" i="21"/>
  <c r="AB13" i="21" s="1"/>
  <c r="AV6" i="21"/>
  <c r="AW6" i="21" s="1"/>
  <c r="AD12" i="21"/>
  <c r="AE12" i="21" s="1"/>
  <c r="AP8" i="21"/>
  <c r="AQ8" i="21" s="1"/>
  <c r="AM9" i="21"/>
  <c r="AN9" i="21" s="1"/>
  <c r="AS7" i="21"/>
  <c r="AT7" i="21" s="1"/>
  <c r="AY5" i="21"/>
  <c r="AZ5" i="21" s="1"/>
  <c r="U15" i="21"/>
  <c r="V15" i="21" s="1"/>
  <c r="K182" i="21"/>
  <c r="CP190" i="21"/>
  <c r="CQ190" i="21" s="1"/>
  <c r="BO200" i="21"/>
  <c r="BP200" i="21" s="1"/>
  <c r="GU188" i="21"/>
  <c r="GV188" i="21" s="1"/>
  <c r="DS197" i="21"/>
  <c r="DT197" i="21" s="1"/>
  <c r="BU198" i="21"/>
  <c r="BV198" i="21" s="1"/>
  <c r="AU190" i="21"/>
  <c r="AV190" i="21" s="1"/>
  <c r="FK200" i="21"/>
  <c r="FL200" i="21" s="1"/>
  <c r="BG185" i="21"/>
  <c r="BH185" i="21" s="1"/>
  <c r="EE194" i="21"/>
  <c r="EF194" i="21" s="1"/>
  <c r="GI191" i="21"/>
  <c r="GJ191" i="21" s="1"/>
  <c r="EQ189" i="21"/>
  <c r="ER189" i="21" s="1"/>
  <c r="AX189" i="21"/>
  <c r="AY189" i="21" s="1"/>
  <c r="FN199" i="21"/>
  <c r="FO199" i="21" s="1"/>
  <c r="AF196" i="21"/>
  <c r="AG196" i="21" s="1"/>
  <c r="DV196" i="21"/>
  <c r="DW196" i="21" s="1"/>
  <c r="EZ187" i="21"/>
  <c r="FA187" i="21" s="1"/>
  <c r="EB196" i="21"/>
  <c r="EC196" i="21" s="1"/>
  <c r="N209" i="21"/>
  <c r="O209" i="21" s="1"/>
  <c r="DJ208" i="21"/>
  <c r="DK208" i="21" s="1"/>
  <c r="T199" i="21"/>
  <c r="U199" i="21" s="1"/>
  <c r="CM191" i="21"/>
  <c r="CN191" i="21" s="1"/>
  <c r="CY188" i="21"/>
  <c r="CZ188" i="21" s="1"/>
  <c r="BR199" i="21"/>
  <c r="BS199" i="21" s="1"/>
  <c r="GX187" i="21"/>
  <c r="GY187" i="21" s="1"/>
  <c r="FQ198" i="21"/>
  <c r="FR198" i="21" s="1"/>
  <c r="BL209" i="21"/>
  <c r="BM209" i="21" s="1"/>
  <c r="Z196" i="21"/>
  <c r="AA196" i="21" s="1"/>
  <c r="BX197" i="21"/>
  <c r="BY197" i="21" s="1"/>
  <c r="CG194" i="21"/>
  <c r="CH194" i="21" s="1"/>
  <c r="AL193" i="21"/>
  <c r="AM193" i="21" s="1"/>
  <c r="GF193" i="21"/>
  <c r="GG193" i="21" s="1"/>
  <c r="W197" i="21"/>
  <c r="X197" i="21" s="1"/>
  <c r="EN190" i="21"/>
  <c r="EO190" i="21" s="1"/>
  <c r="EH193" i="21"/>
  <c r="EI193" i="21" s="1"/>
  <c r="AR190" i="21"/>
  <c r="AS190" i="21" s="1"/>
  <c r="GL190" i="21"/>
  <c r="GM190" i="21" s="1"/>
  <c r="FH208" i="21"/>
  <c r="FI208" i="21" s="1"/>
  <c r="GO189" i="21"/>
  <c r="GP189" i="21" s="1"/>
  <c r="EW188" i="21"/>
  <c r="EX188" i="21" s="1"/>
  <c r="CS190" i="21"/>
  <c r="CT190" i="21" s="1"/>
  <c r="GR189" i="21"/>
  <c r="GS189" i="21" s="1"/>
  <c r="DM201" i="21"/>
  <c r="DN201" i="21" s="1"/>
  <c r="FC185" i="21"/>
  <c r="FD185" i="21" s="1"/>
  <c r="GC194" i="21"/>
  <c r="GD194" i="21" s="1"/>
  <c r="CA197" i="21"/>
  <c r="CB197" i="21" s="1"/>
  <c r="FT196" i="21"/>
  <c r="FU196" i="21" s="1"/>
  <c r="AI194" i="21"/>
  <c r="AJ194" i="21" s="1"/>
  <c r="BD187" i="21"/>
  <c r="BE187" i="21" s="1"/>
  <c r="FZ195" i="21"/>
  <c r="GA195" i="21" s="1"/>
  <c r="DB186" i="21"/>
  <c r="DC186" i="21" s="1"/>
  <c r="CD196" i="21"/>
  <c r="CE196" i="21" s="1"/>
  <c r="AC197" i="21"/>
  <c r="AD197" i="21" s="1"/>
  <c r="CJ193" i="21"/>
  <c r="CK193" i="21" s="1"/>
  <c r="Q200" i="21"/>
  <c r="R200" i="21" s="1"/>
  <c r="AO191" i="21"/>
  <c r="AP191" i="21" s="1"/>
  <c r="EK191" i="21"/>
  <c r="EL191" i="21" s="1"/>
  <c r="DY197" i="21"/>
  <c r="DZ197" i="21" s="1"/>
  <c r="ET190" i="21"/>
  <c r="EU190" i="21" s="1"/>
  <c r="DP199" i="21"/>
  <c r="DQ199" i="21" s="1"/>
  <c r="DE185" i="21"/>
  <c r="DF185" i="21" s="1"/>
  <c r="BA188" i="21"/>
  <c r="BB188" i="21" s="1"/>
  <c r="CV189" i="21"/>
  <c r="CW189" i="21" s="1"/>
  <c r="FW197" i="21"/>
  <c r="FX197" i="21" s="1"/>
  <c r="HA185" i="21"/>
  <c r="HB185" i="21" s="1"/>
  <c r="AC120" i="21"/>
  <c r="AF119" i="21"/>
  <c r="AO116" i="21"/>
  <c r="Z121" i="21"/>
  <c r="AI118" i="21"/>
  <c r="AL117" i="21"/>
  <c r="W122" i="21"/>
  <c r="T123" i="21"/>
  <c r="AR115" i="21"/>
  <c r="Q124" i="21"/>
  <c r="N126" i="21"/>
  <c r="K73" i="21"/>
  <c r="EW137" i="21"/>
  <c r="EX137" i="21" s="1"/>
  <c r="DP143" i="21"/>
  <c r="DQ143" i="21" s="1"/>
  <c r="FK145" i="21"/>
  <c r="FL145" i="21" s="1"/>
  <c r="FH146" i="21"/>
  <c r="FI146" i="21" s="1"/>
  <c r="AX134" i="21"/>
  <c r="AY134" i="21" s="1"/>
  <c r="CJ138" i="21"/>
  <c r="CK138" i="21" s="1"/>
  <c r="AU134" i="21"/>
  <c r="AV134" i="21" s="1"/>
  <c r="EZ136" i="21"/>
  <c r="FA136" i="21" s="1"/>
  <c r="FT141" i="21"/>
  <c r="FU141" i="21" s="1"/>
  <c r="T143" i="21"/>
  <c r="U143" i="21" s="1"/>
  <c r="EE138" i="21"/>
  <c r="EF138" i="21" s="1"/>
  <c r="ET134" i="21"/>
  <c r="EU134" i="21" s="1"/>
  <c r="AL139" i="21"/>
  <c r="AM139" i="21" s="1"/>
  <c r="GU135" i="21"/>
  <c r="GV135" i="21" s="1"/>
  <c r="GO134" i="21"/>
  <c r="GP134" i="21" s="1"/>
  <c r="GI140" i="21"/>
  <c r="GJ140" i="21" s="1"/>
  <c r="DV141" i="21"/>
  <c r="DW141" i="21" s="1"/>
  <c r="DS142" i="21"/>
  <c r="DT142" i="21" s="1"/>
  <c r="CS134" i="21"/>
  <c r="CT134" i="21" s="1"/>
  <c r="GR133" i="21"/>
  <c r="GS133" i="21" s="1"/>
  <c r="EN140" i="21"/>
  <c r="EO140" i="21" s="1"/>
  <c r="GF139" i="21"/>
  <c r="GG139" i="21" s="1"/>
  <c r="AI138" i="21"/>
  <c r="AJ138" i="21" s="1"/>
  <c r="BD136" i="21"/>
  <c r="BE136" i="21" s="1"/>
  <c r="BA136" i="21"/>
  <c r="BB136" i="21" s="1"/>
  <c r="CY134" i="21"/>
  <c r="CZ134" i="21" s="1"/>
  <c r="EQ136" i="21"/>
  <c r="ER136" i="21" s="1"/>
  <c r="N146" i="21"/>
  <c r="O146" i="21" s="1"/>
  <c r="FN143" i="21"/>
  <c r="FO143" i="21" s="1"/>
  <c r="CP136" i="21"/>
  <c r="CQ136" i="21" s="1"/>
  <c r="CM137" i="21"/>
  <c r="CN137" i="21" s="1"/>
  <c r="FZ140" i="21"/>
  <c r="GA140" i="21" s="1"/>
  <c r="Q145" i="21"/>
  <c r="R145" i="21" s="1"/>
  <c r="AC144" i="21"/>
  <c r="AD144" i="21" s="1"/>
  <c r="FC131" i="21"/>
  <c r="FD131" i="21" s="1"/>
  <c r="DY141" i="21"/>
  <c r="DZ141" i="21" s="1"/>
  <c r="BL146" i="21"/>
  <c r="BM146" i="21" s="1"/>
  <c r="CG138" i="21"/>
  <c r="CH138" i="21" s="1"/>
  <c r="BX141" i="21"/>
  <c r="BY141" i="21" s="1"/>
  <c r="AF139" i="21"/>
  <c r="AG139" i="21" s="1"/>
  <c r="BU143" i="21"/>
  <c r="BV143" i="21" s="1"/>
  <c r="BR143" i="21"/>
  <c r="BS143" i="21" s="1"/>
  <c r="EH138" i="21"/>
  <c r="EI138" i="21" s="1"/>
  <c r="GX135" i="21"/>
  <c r="GY135" i="21" s="1"/>
  <c r="GL140" i="21"/>
  <c r="GM140" i="21" s="1"/>
  <c r="EK140" i="21"/>
  <c r="EL140" i="21" s="1"/>
  <c r="FW141" i="21"/>
  <c r="FX141" i="21" s="1"/>
  <c r="AR141" i="21"/>
  <c r="AS141" i="21" s="1"/>
  <c r="AO142" i="21"/>
  <c r="AP142" i="21" s="1"/>
  <c r="DE131" i="21"/>
  <c r="DF131" i="21" s="1"/>
  <c r="Z141" i="21"/>
  <c r="AA141" i="21" s="1"/>
  <c r="W142" i="21"/>
  <c r="X142" i="21" s="1"/>
  <c r="CA140" i="21"/>
  <c r="CB140" i="21" s="1"/>
  <c r="DB136" i="21"/>
  <c r="DC136" i="21" s="1"/>
  <c r="DJ146" i="21"/>
  <c r="DK146" i="21" s="1"/>
  <c r="DM146" i="21"/>
  <c r="DN146" i="21" s="1"/>
  <c r="CV133" i="21"/>
  <c r="CW133" i="21" s="1"/>
  <c r="EB140" i="21"/>
  <c r="EC140" i="21" s="1"/>
  <c r="BG130" i="21"/>
  <c r="BH130" i="21" s="1"/>
  <c r="CD140" i="21"/>
  <c r="CE140" i="21" s="1"/>
  <c r="HA133" i="21"/>
  <c r="HB133" i="21" s="1"/>
  <c r="GC138" i="21"/>
  <c r="GD138" i="21" s="1"/>
  <c r="FQ143" i="21"/>
  <c r="FR143" i="21" s="1"/>
  <c r="BO146" i="21"/>
  <c r="BP146" i="21" s="1"/>
  <c r="CS81" i="21"/>
  <c r="CT81" i="21" s="1"/>
  <c r="GX77" i="21"/>
  <c r="GY77" i="21" s="1"/>
  <c r="DV88" i="21"/>
  <c r="DW88" i="21" s="1"/>
  <c r="CY79" i="21"/>
  <c r="CZ79" i="21" s="1"/>
  <c r="GO81" i="21"/>
  <c r="GP81" i="21" s="1"/>
  <c r="EQ81" i="21"/>
  <c r="ER81" i="21" s="1"/>
  <c r="FW87" i="21"/>
  <c r="FX87" i="21" s="1"/>
  <c r="T89" i="21"/>
  <c r="U89" i="21" s="1"/>
  <c r="GI82" i="21"/>
  <c r="GJ82" i="21" s="1"/>
  <c r="ET81" i="21"/>
  <c r="EU81" i="21" s="1"/>
  <c r="CM83" i="21"/>
  <c r="CN83" i="21" s="1"/>
  <c r="DB77" i="21"/>
  <c r="DC77" i="21" s="1"/>
  <c r="BL93" i="21"/>
  <c r="BM93" i="21" s="1"/>
  <c r="AO83" i="21"/>
  <c r="AP83" i="21" s="1"/>
  <c r="FK91" i="21"/>
  <c r="FL91" i="21" s="1"/>
  <c r="AC87" i="21"/>
  <c r="AD87" i="21" s="1"/>
  <c r="AF86" i="21"/>
  <c r="AG86" i="21" s="1"/>
  <c r="GL85" i="21"/>
  <c r="GM85" i="21" s="1"/>
  <c r="FQ88" i="21"/>
  <c r="FR88" i="21" s="1"/>
  <c r="BG77" i="21"/>
  <c r="BH77" i="21" s="1"/>
  <c r="W89" i="21"/>
  <c r="X89" i="21" s="1"/>
  <c r="FT88" i="21"/>
  <c r="FU88" i="21" s="1"/>
  <c r="DM92" i="21"/>
  <c r="DN92" i="21" s="1"/>
  <c r="DE77" i="21"/>
  <c r="DF77" i="21" s="1"/>
  <c r="EW79" i="21"/>
  <c r="EX79" i="21" s="1"/>
  <c r="EN85" i="21"/>
  <c r="EO85" i="21" s="1"/>
  <c r="CV80" i="21"/>
  <c r="CW80" i="21" s="1"/>
  <c r="FZ85" i="21"/>
  <c r="GA85" i="21" s="1"/>
  <c r="AU81" i="21"/>
  <c r="AV81" i="21" s="1"/>
  <c r="DY87" i="21"/>
  <c r="DZ87" i="21" s="1"/>
  <c r="CD86" i="21"/>
  <c r="CE86" i="21" s="1"/>
  <c r="Q91" i="21"/>
  <c r="R91" i="21" s="1"/>
  <c r="AL83" i="21"/>
  <c r="AM83" i="21" s="1"/>
  <c r="BD77" i="21"/>
  <c r="BE77" i="21" s="1"/>
  <c r="DS88" i="21"/>
  <c r="DT88" i="21" s="1"/>
  <c r="EH83" i="21"/>
  <c r="EI83" i="21" s="1"/>
  <c r="CA87" i="21"/>
  <c r="CB87" i="21" s="1"/>
  <c r="EK83" i="21"/>
  <c r="EL83" i="21" s="1"/>
  <c r="DJ92" i="21"/>
  <c r="DK92" i="21" s="1"/>
  <c r="GF83" i="21"/>
  <c r="GG83" i="21" s="1"/>
  <c r="HA77" i="21"/>
  <c r="HB77" i="21" s="1"/>
  <c r="GR80" i="21"/>
  <c r="GS80" i="21" s="1"/>
  <c r="CP85" i="21"/>
  <c r="CQ85" i="21" s="1"/>
  <c r="Z89" i="21"/>
  <c r="AA89" i="21" s="1"/>
  <c r="AX80" i="21"/>
  <c r="AY80" i="21" s="1"/>
  <c r="EB86" i="21"/>
  <c r="EC86" i="21" s="1"/>
  <c r="FN90" i="21"/>
  <c r="FO90" i="21" s="1"/>
  <c r="EE84" i="21"/>
  <c r="EF84" i="21" s="1"/>
  <c r="CJ83" i="21"/>
  <c r="CK83" i="21" s="1"/>
  <c r="FC77" i="21"/>
  <c r="FD77" i="21" s="1"/>
  <c r="CG84" i="21"/>
  <c r="CH84" i="21" s="1"/>
  <c r="GC85" i="21"/>
  <c r="GD85" i="21" s="1"/>
  <c r="EZ77" i="21"/>
  <c r="FA77" i="21" s="1"/>
  <c r="N92" i="21"/>
  <c r="O92" i="21" s="1"/>
  <c r="AR86" i="21"/>
  <c r="AS86" i="21" s="1"/>
  <c r="BA79" i="21"/>
  <c r="BB79" i="21" s="1"/>
  <c r="FH92" i="21"/>
  <c r="FI92" i="21" s="1"/>
  <c r="GU79" i="21"/>
  <c r="GV79" i="21" s="1"/>
  <c r="BX89" i="21"/>
  <c r="BY89" i="21" s="1"/>
  <c r="AI84" i="21"/>
  <c r="AJ84" i="21" s="1"/>
  <c r="BO91" i="21"/>
  <c r="BP91" i="21" s="1"/>
  <c r="DP89" i="21"/>
  <c r="DQ89" i="21" s="1"/>
  <c r="BU88" i="21"/>
  <c r="BV88" i="21" s="1"/>
  <c r="BR89" i="21"/>
  <c r="BS89" i="21" s="1"/>
  <c r="FH18" i="21"/>
  <c r="FI18" i="21" s="1"/>
  <c r="FJ18" i="21" s="1"/>
  <c r="GI27" i="21"/>
  <c r="GJ27" i="21" s="1"/>
  <c r="FW31" i="21"/>
  <c r="FX31" i="21" s="1"/>
  <c r="GX23" i="21"/>
  <c r="GY23" i="21" s="1"/>
  <c r="FH37" i="21"/>
  <c r="FI37" i="21" s="1"/>
  <c r="GC32" i="21"/>
  <c r="GD32" i="21" s="1"/>
  <c r="FT35" i="21"/>
  <c r="FU35" i="21" s="1"/>
  <c r="FN35" i="21"/>
  <c r="FO35" i="21" s="1"/>
  <c r="GO26" i="21"/>
  <c r="GP26" i="21" s="1"/>
  <c r="GL26" i="21"/>
  <c r="GM26" i="21" s="1"/>
  <c r="GF32" i="21"/>
  <c r="GG32" i="21" s="1"/>
  <c r="FQ34" i="21"/>
  <c r="FR34" i="21" s="1"/>
  <c r="HA24" i="21"/>
  <c r="HB24" i="21" s="1"/>
  <c r="FZ30" i="21"/>
  <c r="GA30" i="21" s="1"/>
  <c r="GU24" i="21"/>
  <c r="GV24" i="21" s="1"/>
  <c r="FK37" i="21"/>
  <c r="FL37" i="21" s="1"/>
  <c r="GR24" i="21"/>
  <c r="GS24" i="21" s="1"/>
  <c r="FT13" i="21"/>
  <c r="FK16" i="21"/>
  <c r="FW12" i="21"/>
  <c r="GI8" i="21"/>
  <c r="FZ11" i="21"/>
  <c r="GO6" i="21"/>
  <c r="GF9" i="21"/>
  <c r="FQ14" i="21"/>
  <c r="GC10" i="21"/>
  <c r="GL7" i="21"/>
  <c r="GR5" i="21"/>
  <c r="FN15" i="21"/>
  <c r="DY31" i="21"/>
  <c r="DZ31" i="21" s="1"/>
  <c r="DM35" i="21"/>
  <c r="DN35" i="21" s="1"/>
  <c r="DV33" i="21"/>
  <c r="DW33" i="21" s="1"/>
  <c r="EW30" i="21"/>
  <c r="EX30" i="21" s="1"/>
  <c r="DP36" i="21"/>
  <c r="DQ36" i="21" s="1"/>
  <c r="EQ26" i="21"/>
  <c r="ER26" i="21" s="1"/>
  <c r="EE31" i="21"/>
  <c r="EF31" i="21" s="1"/>
  <c r="EH28" i="21"/>
  <c r="EI28" i="21" s="1"/>
  <c r="FC23" i="21"/>
  <c r="FD23" i="21" s="1"/>
  <c r="DJ37" i="21"/>
  <c r="DK37" i="21" s="1"/>
  <c r="DS34" i="21"/>
  <c r="DT34" i="21" s="1"/>
  <c r="EZ24" i="21"/>
  <c r="FA24" i="21" s="1"/>
  <c r="EN26" i="21"/>
  <c r="EO26" i="21" s="1"/>
  <c r="EK8" i="21"/>
  <c r="DM16" i="21"/>
  <c r="DS14" i="21"/>
  <c r="EQ6" i="21"/>
  <c r="DY12" i="21"/>
  <c r="DV13" i="21"/>
  <c r="EE10" i="21"/>
  <c r="EH9" i="21"/>
  <c r="EN7" i="21"/>
  <c r="EB11" i="21"/>
  <c r="ET5" i="21"/>
  <c r="DP15" i="21"/>
  <c r="EB35" i="21"/>
  <c r="EC35" i="21" s="1"/>
  <c r="ET24" i="21"/>
  <c r="EU24" i="21" s="1"/>
  <c r="EK31" i="21"/>
  <c r="EL31" i="21" s="1"/>
  <c r="DB22" i="21"/>
  <c r="DC22" i="21" s="1"/>
  <c r="CM28" i="21"/>
  <c r="CN28" i="21" s="1"/>
  <c r="CV26" i="21"/>
  <c r="CW26" i="21" s="1"/>
  <c r="CS27" i="21"/>
  <c r="CT27" i="21" s="1"/>
  <c r="BO35" i="21"/>
  <c r="BP35" i="21" s="1"/>
  <c r="BU33" i="21"/>
  <c r="BV33" i="21" s="1"/>
  <c r="CP27" i="21"/>
  <c r="CQ27" i="21" s="1"/>
  <c r="CG29" i="21"/>
  <c r="CH29" i="21" s="1"/>
  <c r="CA36" i="21"/>
  <c r="CB36" i="21" s="1"/>
  <c r="CJ29" i="21"/>
  <c r="CK29" i="21" s="1"/>
  <c r="CY24" i="21"/>
  <c r="CZ24" i="21" s="1"/>
  <c r="BL37" i="21"/>
  <c r="BM37" i="21" s="1"/>
  <c r="BX32" i="21"/>
  <c r="BY32" i="21" s="1"/>
  <c r="CD34" i="21"/>
  <c r="CE34" i="21" s="1"/>
  <c r="BR36" i="21"/>
  <c r="BS36" i="21" s="1"/>
  <c r="DE21" i="21"/>
  <c r="DF21" i="21" s="1"/>
  <c r="AC13" i="21"/>
  <c r="AO9" i="21"/>
  <c r="AU7" i="21"/>
  <c r="Q17" i="21"/>
  <c r="T16" i="21"/>
  <c r="Z14" i="21"/>
  <c r="AF12" i="21"/>
  <c r="AL10" i="21"/>
  <c r="W15" i="21"/>
  <c r="AI11" i="21"/>
  <c r="AR8" i="21"/>
  <c r="BA5" i="21"/>
  <c r="AX6" i="21"/>
  <c r="N19" i="21"/>
  <c r="O19" i="21" s="1"/>
  <c r="P19" i="21" s="1"/>
  <c r="BG22" i="21"/>
  <c r="BH22" i="21" s="1"/>
  <c r="BW126" i="21"/>
  <c r="GN126" i="21"/>
  <c r="AN181" i="21"/>
  <c r="HC181" i="21"/>
  <c r="GW72" i="21"/>
  <c r="GB181" i="21"/>
  <c r="DO69" i="21"/>
  <c r="AK126" i="21"/>
  <c r="CO72" i="21"/>
  <c r="AE126" i="21"/>
  <c r="DD126" i="21"/>
  <c r="EP72" i="21"/>
  <c r="GB72" i="21"/>
  <c r="CF173" i="21"/>
  <c r="CU113" i="21"/>
  <c r="BW20" i="21"/>
  <c r="ES181" i="21"/>
  <c r="AK72" i="21"/>
  <c r="AW181" i="21"/>
  <c r="AQ126" i="21"/>
  <c r="GB20" i="21"/>
  <c r="CF181" i="21"/>
  <c r="CF126" i="21"/>
  <c r="EM126" i="21"/>
  <c r="GH72" i="21"/>
  <c r="FE20" i="21"/>
  <c r="GZ72" i="21"/>
  <c r="AT181" i="21"/>
  <c r="Y72" i="21"/>
  <c r="GH20" i="21"/>
  <c r="GK20" i="21"/>
  <c r="BW72" i="21"/>
  <c r="FS72" i="21"/>
  <c r="GT20" i="21"/>
  <c r="HC126" i="21"/>
  <c r="AE72" i="21"/>
  <c r="BI20" i="21"/>
  <c r="EP181" i="21"/>
  <c r="EY20" i="21"/>
  <c r="GZ20" i="21"/>
  <c r="GT72" i="21"/>
  <c r="GQ168" i="21"/>
  <c r="EV126" i="21"/>
  <c r="AH126" i="21"/>
  <c r="AN72" i="21"/>
  <c r="P72" i="21"/>
  <c r="BF72" i="21"/>
  <c r="GW126" i="21"/>
  <c r="CL181" i="21"/>
  <c r="CL72" i="21"/>
  <c r="FM20" i="21"/>
  <c r="CC181" i="21"/>
  <c r="CR126" i="21"/>
  <c r="Y181" i="21"/>
  <c r="DA20" i="21"/>
  <c r="GK72" i="21"/>
  <c r="BZ72" i="21"/>
  <c r="H20" i="21"/>
  <c r="EM20" i="21"/>
  <c r="AN63" i="21"/>
  <c r="AE181" i="21"/>
  <c r="AT61" i="21"/>
  <c r="CR72" i="21"/>
  <c r="DO20" i="21"/>
  <c r="AN126" i="21"/>
  <c r="CL126" i="21"/>
  <c r="Y126" i="21"/>
  <c r="GN72" i="21"/>
  <c r="DU126" i="21"/>
  <c r="BT20" i="21"/>
  <c r="ED181" i="21"/>
  <c r="FY72" i="21"/>
  <c r="BZ20" i="21"/>
  <c r="EA72" i="21"/>
  <c r="DU181" i="21"/>
  <c r="ES126" i="21"/>
  <c r="ED118" i="21"/>
  <c r="EV72" i="21"/>
  <c r="GK126" i="21"/>
  <c r="FY126" i="21"/>
  <c r="GE126" i="21"/>
  <c r="AQ62" i="21"/>
  <c r="ED20" i="21"/>
  <c r="CI20" i="21"/>
  <c r="FY181" i="21"/>
  <c r="AE20" i="21"/>
  <c r="CX126" i="21"/>
  <c r="S20" i="21"/>
  <c r="EV181" i="21"/>
  <c r="AZ59" i="21"/>
  <c r="DX175" i="21"/>
  <c r="CF72" i="21"/>
  <c r="EJ116" i="21"/>
  <c r="DR20" i="21"/>
  <c r="FM15" i="21"/>
  <c r="BQ20" i="21"/>
  <c r="FV126" i="21"/>
  <c r="DG126" i="21"/>
  <c r="AH72" i="21"/>
  <c r="DU72" i="21"/>
  <c r="ED126" i="21"/>
  <c r="AQ72" i="21"/>
  <c r="DL18" i="21"/>
  <c r="DG181" i="21"/>
  <c r="FS176" i="21"/>
  <c r="AT72" i="21"/>
  <c r="GZ181" i="21"/>
  <c r="FS181" i="21"/>
  <c r="DX20" i="21"/>
  <c r="BI181" i="21"/>
  <c r="EJ20" i="21"/>
  <c r="AZ20" i="21"/>
  <c r="BQ178" i="21"/>
  <c r="AW126" i="21"/>
  <c r="GH126" i="21"/>
  <c r="CF64" i="21"/>
  <c r="GN20" i="21"/>
  <c r="AB20" i="21"/>
  <c r="AT170" i="21"/>
  <c r="AW20" i="21"/>
  <c r="GN181" i="21"/>
  <c r="EM72" i="21"/>
  <c r="GH116" i="21"/>
  <c r="EG72" i="21"/>
  <c r="GQ20" i="21"/>
  <c r="FB126" i="21"/>
  <c r="CI172" i="21"/>
  <c r="EV20" i="21"/>
  <c r="FV181" i="21"/>
  <c r="BF181" i="21"/>
  <c r="GT126" i="21"/>
  <c r="AT126" i="21"/>
  <c r="GH181" i="21"/>
  <c r="FS13" i="21"/>
  <c r="FB20" i="21"/>
  <c r="CO8" i="21"/>
  <c r="BF126" i="21"/>
  <c r="AH20" i="21"/>
  <c r="AZ72" i="21"/>
  <c r="AB72" i="21"/>
  <c r="ES72" i="21"/>
  <c r="EA20" i="21"/>
  <c r="FE181" i="21"/>
  <c r="FY65" i="21"/>
  <c r="CF20" i="21"/>
  <c r="DX72" i="21"/>
  <c r="DG20" i="21"/>
  <c r="GB126" i="21"/>
  <c r="AQ20" i="21"/>
  <c r="AK10" i="21"/>
  <c r="CI72" i="21"/>
  <c r="BZ120" i="21"/>
  <c r="DU20" i="21"/>
  <c r="BI72" i="21"/>
  <c r="DG72" i="21"/>
  <c r="DA72" i="21"/>
  <c r="DO123" i="21"/>
  <c r="DU121" i="21"/>
  <c r="CU20" i="21"/>
  <c r="H21" i="21"/>
  <c r="FB181" i="21"/>
  <c r="CI126" i="21"/>
  <c r="ES20" i="21"/>
  <c r="S123" i="21"/>
  <c r="BZ181" i="21"/>
  <c r="GN169" i="21"/>
  <c r="BQ123" i="21"/>
  <c r="BC126" i="21"/>
  <c r="GQ181" i="21"/>
  <c r="V20" i="21"/>
  <c r="EA126" i="21"/>
  <c r="GT181" i="21"/>
  <c r="BW181" i="21"/>
  <c r="GE72" i="21"/>
  <c r="GH171" i="21"/>
  <c r="AB126" i="21"/>
  <c r="CR20" i="21"/>
  <c r="EP126" i="21"/>
  <c r="EA174" i="21"/>
  <c r="FS20" i="21"/>
  <c r="CI181" i="21"/>
  <c r="GE181" i="21"/>
  <c r="FP122" i="21"/>
  <c r="BQ69" i="21"/>
  <c r="FS121" i="21"/>
  <c r="CX72" i="21"/>
  <c r="CO181" i="21"/>
  <c r="FP177" i="21"/>
  <c r="EG20" i="21"/>
  <c r="CR181" i="21"/>
  <c r="BC181" i="21"/>
  <c r="FY11" i="21"/>
  <c r="DX126" i="21"/>
  <c r="DD72" i="21"/>
  <c r="AH65" i="21"/>
  <c r="GK170" i="21"/>
  <c r="CO20" i="21"/>
  <c r="CC72" i="21"/>
  <c r="BT68" i="21"/>
  <c r="EA181" i="21"/>
  <c r="CX181" i="21"/>
  <c r="EP20" i="21"/>
  <c r="CI10" i="21"/>
  <c r="AN172" i="21"/>
  <c r="AT20" i="21"/>
  <c r="Y20" i="21"/>
  <c r="GQ72" i="21"/>
  <c r="AW60" i="21"/>
  <c r="FE126" i="21"/>
  <c r="EJ72" i="21"/>
  <c r="CU181" i="21"/>
  <c r="EM181" i="21"/>
  <c r="FS67" i="21"/>
  <c r="EY181" i="21"/>
  <c r="GW20" i="21"/>
  <c r="AQ181" i="21"/>
  <c r="GW181" i="21"/>
  <c r="FE72" i="21"/>
  <c r="AH181" i="21"/>
  <c r="CU126" i="21"/>
  <c r="BC72" i="21"/>
  <c r="CC126" i="21"/>
  <c r="BF20" i="21"/>
  <c r="DX181" i="21"/>
  <c r="FV72" i="21"/>
  <c r="AN116" i="21"/>
  <c r="AZ181" i="21"/>
  <c r="AN20" i="21"/>
  <c r="CU72" i="21"/>
  <c r="EG181" i="21"/>
  <c r="AZ126" i="21"/>
  <c r="HC20" i="21"/>
  <c r="CO126" i="21"/>
  <c r="HC72" i="21"/>
  <c r="DL125" i="21"/>
  <c r="AK181" i="21"/>
  <c r="GE20" i="21"/>
  <c r="FB72" i="21"/>
  <c r="FS126" i="21"/>
  <c r="GZ126" i="21"/>
  <c r="FY20" i="21"/>
  <c r="FP20" i="21"/>
  <c r="EY72" i="21"/>
  <c r="CX20" i="21"/>
  <c r="DD181" i="21"/>
  <c r="DD20" i="21"/>
  <c r="BZ126" i="21"/>
  <c r="DA126" i="21"/>
  <c r="CI63" i="21"/>
  <c r="FV20" i="21"/>
  <c r="AK20" i="21"/>
  <c r="CL20" i="21"/>
  <c r="P125" i="21"/>
  <c r="GQ126" i="21"/>
  <c r="DA181" i="21"/>
  <c r="BI126" i="21"/>
  <c r="AB181" i="21"/>
  <c r="EJ126" i="21"/>
  <c r="EJ181" i="21"/>
  <c r="ED72" i="21"/>
  <c r="EY126" i="21"/>
  <c r="GQ113" i="21"/>
  <c r="EG126" i="21"/>
  <c r="CC20" i="21"/>
  <c r="AW72" i="21"/>
  <c r="BC20" i="21"/>
  <c r="GK181" i="21"/>
  <c r="L20" i="21" l="1"/>
  <c r="L128" i="21" s="1"/>
  <c r="O126" i="21"/>
  <c r="BA113" i="21"/>
  <c r="BB113" i="21" s="1"/>
  <c r="AX114" i="21"/>
  <c r="AY114" i="21" s="1"/>
  <c r="GL115" i="21"/>
  <c r="GM115" i="21" s="1"/>
  <c r="GN115" i="21" s="1"/>
  <c r="AI65" i="21"/>
  <c r="AJ65" i="21" s="1"/>
  <c r="AK65" i="21" s="1"/>
  <c r="FW120" i="21"/>
  <c r="FX120" i="21" s="1"/>
  <c r="FY120" i="21" s="1"/>
  <c r="GR113" i="21"/>
  <c r="GS113" i="21" s="1"/>
  <c r="GT113" i="21" s="1"/>
  <c r="GF117" i="21"/>
  <c r="GG117" i="21" s="1"/>
  <c r="FN123" i="21"/>
  <c r="FO123" i="21" s="1"/>
  <c r="GC118" i="21"/>
  <c r="GD118" i="21" s="1"/>
  <c r="GI116" i="21"/>
  <c r="GJ116" i="21" s="1"/>
  <c r="FZ119" i="21"/>
  <c r="GA119" i="21" s="1"/>
  <c r="GB119" i="21" s="1"/>
  <c r="GO114" i="21"/>
  <c r="GP114" i="21" s="1"/>
  <c r="GQ114" i="21" s="1"/>
  <c r="Z177" i="21"/>
  <c r="AA177" i="21" s="1"/>
  <c r="AB177" i="21" s="1"/>
  <c r="O181" i="21"/>
  <c r="P181" i="21" s="1"/>
  <c r="AL173" i="21"/>
  <c r="AM173" i="21" s="1"/>
  <c r="FT121" i="21"/>
  <c r="FU121" i="21" s="1"/>
  <c r="FK124" i="21"/>
  <c r="FL124" i="21" s="1"/>
  <c r="FQ122" i="21"/>
  <c r="FR122" i="21" s="1"/>
  <c r="W178" i="21"/>
  <c r="X178" i="21" s="1"/>
  <c r="Y178" i="21" s="1"/>
  <c r="AU170" i="21"/>
  <c r="AV170" i="21" s="1"/>
  <c r="AW170" i="21" s="1"/>
  <c r="AO172" i="21"/>
  <c r="AP172" i="21" s="1"/>
  <c r="AQ172" i="21" s="1"/>
  <c r="AR171" i="21"/>
  <c r="AS171" i="21" s="1"/>
  <c r="AT171" i="21" s="1"/>
  <c r="AI174" i="21"/>
  <c r="AJ174" i="21" s="1"/>
  <c r="AC176" i="21"/>
  <c r="AD176" i="21" s="1"/>
  <c r="AF175" i="21"/>
  <c r="AG175" i="21" s="1"/>
  <c r="FH72" i="21"/>
  <c r="FI72" i="21" s="1"/>
  <c r="BL72" i="21"/>
  <c r="BM72" i="21" s="1"/>
  <c r="BN72" i="21" s="1"/>
  <c r="DJ72" i="21"/>
  <c r="DK72" i="21" s="1"/>
  <c r="DL72" i="21" s="1"/>
  <c r="AF66" i="21"/>
  <c r="AG66" i="21" s="1"/>
  <c r="AH66" i="21" s="1"/>
  <c r="AX60" i="21"/>
  <c r="AY60" i="21" s="1"/>
  <c r="AZ60" i="21" s="1"/>
  <c r="AC67" i="21"/>
  <c r="AD67" i="21" s="1"/>
  <c r="T70" i="21"/>
  <c r="U70" i="21" s="1"/>
  <c r="AO63" i="21"/>
  <c r="AP63" i="21" s="1"/>
  <c r="AL64" i="21"/>
  <c r="AM64" i="21" s="1"/>
  <c r="W69" i="21"/>
  <c r="X69" i="21" s="1"/>
  <c r="Y69" i="21" s="1"/>
  <c r="Q71" i="21"/>
  <c r="R71" i="21" s="1"/>
  <c r="S71" i="21" s="1"/>
  <c r="Z68" i="21"/>
  <c r="AA68" i="21" s="1"/>
  <c r="AB68" i="21" s="1"/>
  <c r="T179" i="21"/>
  <c r="U179" i="21" s="1"/>
  <c r="V179" i="21" s="1"/>
  <c r="AX169" i="21"/>
  <c r="AY169" i="21" s="1"/>
  <c r="BA59" i="21"/>
  <c r="BB59" i="21" s="1"/>
  <c r="BA168" i="21"/>
  <c r="BB168" i="21" s="1"/>
  <c r="N182" i="21"/>
  <c r="AR172" i="21" s="1"/>
  <c r="N73" i="21"/>
  <c r="O73" i="21" s="1"/>
  <c r="P73" i="21" s="1"/>
  <c r="AU61" i="21"/>
  <c r="AV61" i="21" s="1"/>
  <c r="AW61" i="21" s="1"/>
  <c r="AR62" i="21"/>
  <c r="AS62" i="21" s="1"/>
  <c r="AT62" i="21" s="1"/>
  <c r="L21" i="21"/>
  <c r="L129" i="21" s="1"/>
  <c r="K75" i="21"/>
  <c r="K22" i="21"/>
  <c r="K130" i="21" s="1"/>
  <c r="CV168" i="21"/>
  <c r="CW168" i="21" s="1"/>
  <c r="CA175" i="21"/>
  <c r="CB175" i="21" s="1"/>
  <c r="CS169" i="21"/>
  <c r="CT169" i="21" s="1"/>
  <c r="CU169" i="21" s="1"/>
  <c r="BR178" i="21"/>
  <c r="BS178" i="21" s="1"/>
  <c r="BT178" i="21" s="1"/>
  <c r="CP170" i="21"/>
  <c r="CQ170" i="21" s="1"/>
  <c r="CR170" i="21" s="1"/>
  <c r="CM171" i="21"/>
  <c r="CN171" i="21" s="1"/>
  <c r="CO171" i="21" s="1"/>
  <c r="BU177" i="21"/>
  <c r="BV177" i="21" s="1"/>
  <c r="CD174" i="21"/>
  <c r="CE174" i="21" s="1"/>
  <c r="BO179" i="21"/>
  <c r="BP179" i="21" s="1"/>
  <c r="CG173" i="21"/>
  <c r="CH173" i="21" s="1"/>
  <c r="CJ172" i="21"/>
  <c r="CK172" i="21" s="1"/>
  <c r="CL172" i="21" s="1"/>
  <c r="BX176" i="21"/>
  <c r="BY176" i="21" s="1"/>
  <c r="BZ176" i="21" s="1"/>
  <c r="CA120" i="21"/>
  <c r="CB120" i="21" s="1"/>
  <c r="CC120" i="21" s="1"/>
  <c r="BU122" i="21"/>
  <c r="BV122" i="21" s="1"/>
  <c r="BW122" i="21" s="1"/>
  <c r="CM116" i="21"/>
  <c r="CN116" i="21" s="1"/>
  <c r="CD119" i="21"/>
  <c r="CE119" i="21" s="1"/>
  <c r="CG118" i="21"/>
  <c r="CH118" i="21" s="1"/>
  <c r="BO124" i="21"/>
  <c r="BP124" i="21" s="1"/>
  <c r="BX121" i="21"/>
  <c r="BY121" i="21" s="1"/>
  <c r="BZ121" i="21" s="1"/>
  <c r="CJ117" i="21"/>
  <c r="CK117" i="21" s="1"/>
  <c r="CL117" i="21" s="1"/>
  <c r="BR123" i="21"/>
  <c r="BS123" i="21" s="1"/>
  <c r="BT123" i="21" s="1"/>
  <c r="CP115" i="21"/>
  <c r="CQ115" i="21" s="1"/>
  <c r="CR115" i="21" s="1"/>
  <c r="CS114" i="21"/>
  <c r="CT114" i="21" s="1"/>
  <c r="CV113" i="21"/>
  <c r="CW113" i="21" s="1"/>
  <c r="DJ181" i="21"/>
  <c r="DK181" i="21" s="1"/>
  <c r="FH181" i="21"/>
  <c r="FI181" i="21" s="1"/>
  <c r="FJ181" i="21" s="1"/>
  <c r="EB174" i="21"/>
  <c r="EC174" i="21" s="1"/>
  <c r="ED174" i="21" s="1"/>
  <c r="DY175" i="21"/>
  <c r="DZ175" i="21" s="1"/>
  <c r="EA175" i="21" s="1"/>
  <c r="DP178" i="21"/>
  <c r="DQ178" i="21" s="1"/>
  <c r="DR178" i="21" s="1"/>
  <c r="DV176" i="21"/>
  <c r="DW176" i="21" s="1"/>
  <c r="DX176" i="21" s="1"/>
  <c r="ET168" i="21"/>
  <c r="EU168" i="21" s="1"/>
  <c r="EQ169" i="21"/>
  <c r="ER169" i="21" s="1"/>
  <c r="EE173" i="21"/>
  <c r="EF173" i="21" s="1"/>
  <c r="EG173" i="21" s="1"/>
  <c r="EK171" i="21"/>
  <c r="EL171" i="21" s="1"/>
  <c r="FT176" i="21"/>
  <c r="FU176" i="21" s="1"/>
  <c r="FV176" i="21" s="1"/>
  <c r="EN170" i="21"/>
  <c r="EO170" i="21" s="1"/>
  <c r="EP170" i="21" s="1"/>
  <c r="GL170" i="21"/>
  <c r="GM170" i="21" s="1"/>
  <c r="GN170" i="21" s="1"/>
  <c r="EH172" i="21"/>
  <c r="EI172" i="21" s="1"/>
  <c r="EJ172" i="21" s="1"/>
  <c r="GI171" i="21"/>
  <c r="GJ171" i="21" s="1"/>
  <c r="FQ177" i="21"/>
  <c r="FR177" i="21" s="1"/>
  <c r="GF172" i="21"/>
  <c r="GG172" i="21" s="1"/>
  <c r="DM179" i="21"/>
  <c r="DN179" i="21" s="1"/>
  <c r="DS177" i="21"/>
  <c r="DT177" i="21" s="1"/>
  <c r="DU177" i="21" s="1"/>
  <c r="FN178" i="21"/>
  <c r="FO178" i="21" s="1"/>
  <c r="FP178" i="21" s="1"/>
  <c r="FW175" i="21"/>
  <c r="FX175" i="21" s="1"/>
  <c r="FY175" i="21" s="1"/>
  <c r="GC173" i="21"/>
  <c r="GD173" i="21" s="1"/>
  <c r="GE173" i="21" s="1"/>
  <c r="FK179" i="21"/>
  <c r="FL179" i="21" s="1"/>
  <c r="GO169" i="21"/>
  <c r="GP169" i="21" s="1"/>
  <c r="FZ174" i="21"/>
  <c r="GA174" i="21" s="1"/>
  <c r="GR168" i="21"/>
  <c r="GS168" i="21" s="1"/>
  <c r="EN8" i="21"/>
  <c r="EO8" i="21" s="1"/>
  <c r="EP8" i="21" s="1"/>
  <c r="EQ7" i="21"/>
  <c r="ER7" i="21" s="1"/>
  <c r="ES7" i="21" s="1"/>
  <c r="EH10" i="21"/>
  <c r="EI10" i="21" s="1"/>
  <c r="EJ10" i="21" s="1"/>
  <c r="DS15" i="21"/>
  <c r="DT15" i="21" s="1"/>
  <c r="DU15" i="21" s="1"/>
  <c r="DP16" i="21"/>
  <c r="DQ16" i="21" s="1"/>
  <c r="EB12" i="21"/>
  <c r="EC12" i="21" s="1"/>
  <c r="ET6" i="21"/>
  <c r="EU6" i="21" s="1"/>
  <c r="EK9" i="21"/>
  <c r="EL9" i="21" s="1"/>
  <c r="DV14" i="21"/>
  <c r="DW14" i="21" s="1"/>
  <c r="DX14" i="21" s="1"/>
  <c r="EE11" i="21"/>
  <c r="EF11" i="21" s="1"/>
  <c r="EG11" i="21" s="1"/>
  <c r="EW5" i="21"/>
  <c r="EX5" i="21" s="1"/>
  <c r="EY5" i="21" s="1"/>
  <c r="DY13" i="21"/>
  <c r="DZ13" i="21" s="1"/>
  <c r="EA13" i="21" s="1"/>
  <c r="DM17" i="21"/>
  <c r="DN17" i="21" s="1"/>
  <c r="M20" i="25"/>
  <c r="M75" i="25" s="1"/>
  <c r="L72" i="21"/>
  <c r="BL181" i="21"/>
  <c r="BM181" i="21" s="1"/>
  <c r="FH126" i="21"/>
  <c r="FI126" i="21" s="1"/>
  <c r="FJ126" i="21" s="1"/>
  <c r="CJ63" i="21"/>
  <c r="CK63" i="21" s="1"/>
  <c r="CL63" i="21" s="1"/>
  <c r="CM62" i="21"/>
  <c r="CN62" i="21" s="1"/>
  <c r="CO62" i="21" s="1"/>
  <c r="CV59" i="21"/>
  <c r="CW59" i="21" s="1"/>
  <c r="CX59" i="21" s="1"/>
  <c r="BU68" i="21"/>
  <c r="BV68" i="21" s="1"/>
  <c r="BO70" i="21"/>
  <c r="BP70" i="21" s="1"/>
  <c r="CA66" i="21"/>
  <c r="CB66" i="21" s="1"/>
  <c r="CD65" i="21"/>
  <c r="CE65" i="21" s="1"/>
  <c r="BR69" i="21"/>
  <c r="BS69" i="21" s="1"/>
  <c r="BT69" i="21" s="1"/>
  <c r="CG64" i="21"/>
  <c r="CH64" i="21" s="1"/>
  <c r="CI64" i="21" s="1"/>
  <c r="BX67" i="21"/>
  <c r="BY67" i="21" s="1"/>
  <c r="BZ67" i="21" s="1"/>
  <c r="CS60" i="21"/>
  <c r="CT60" i="21" s="1"/>
  <c r="CU60" i="21" s="1"/>
  <c r="CP61" i="21"/>
  <c r="CQ61" i="21" s="1"/>
  <c r="EE64" i="21"/>
  <c r="EF64" i="21" s="1"/>
  <c r="EQ60" i="21"/>
  <c r="ER60" i="21" s="1"/>
  <c r="ET59" i="21"/>
  <c r="EU59" i="21" s="1"/>
  <c r="DM70" i="21"/>
  <c r="DN70" i="21" s="1"/>
  <c r="DO70" i="21" s="1"/>
  <c r="DV67" i="21"/>
  <c r="DW67" i="21" s="1"/>
  <c r="DX67" i="21" s="1"/>
  <c r="EH63" i="21"/>
  <c r="EI63" i="21" s="1"/>
  <c r="EJ63" i="21" s="1"/>
  <c r="EK62" i="21"/>
  <c r="EL62" i="21" s="1"/>
  <c r="EM62" i="21" s="1"/>
  <c r="EB65" i="21"/>
  <c r="EC65" i="21" s="1"/>
  <c r="DP69" i="21"/>
  <c r="DQ69" i="21" s="1"/>
  <c r="DS68" i="21"/>
  <c r="DT68" i="21" s="1"/>
  <c r="EN61" i="21"/>
  <c r="EO61" i="21" s="1"/>
  <c r="DY66" i="21"/>
  <c r="DZ66" i="21" s="1"/>
  <c r="EA66" i="21" s="1"/>
  <c r="DY120" i="21"/>
  <c r="DZ120" i="21" s="1"/>
  <c r="EA120" i="21" s="1"/>
  <c r="EN115" i="21"/>
  <c r="EO115" i="21" s="1"/>
  <c r="EP115" i="21" s="1"/>
  <c r="FN69" i="21"/>
  <c r="FO69" i="21" s="1"/>
  <c r="FP69" i="21" s="1"/>
  <c r="GO60" i="21"/>
  <c r="GP60" i="21" s="1"/>
  <c r="FZ65" i="21"/>
  <c r="GA65" i="21" s="1"/>
  <c r="GR59" i="21"/>
  <c r="GS59" i="21" s="1"/>
  <c r="FK70" i="21"/>
  <c r="FL70" i="21" s="1"/>
  <c r="GC64" i="21"/>
  <c r="GD64" i="21" s="1"/>
  <c r="GE64" i="21" s="1"/>
  <c r="GF63" i="21"/>
  <c r="GG63" i="21" s="1"/>
  <c r="GH63" i="21" s="1"/>
  <c r="GL61" i="21"/>
  <c r="GM61" i="21" s="1"/>
  <c r="GN61" i="21" s="1"/>
  <c r="GI62" i="21"/>
  <c r="GJ62" i="21" s="1"/>
  <c r="GK62" i="21" s="1"/>
  <c r="FQ68" i="21"/>
  <c r="FR68" i="21" s="1"/>
  <c r="FW66" i="21"/>
  <c r="FX66" i="21" s="1"/>
  <c r="FT67" i="21"/>
  <c r="FU67" i="21" s="1"/>
  <c r="BL126" i="21"/>
  <c r="BM126" i="21" s="1"/>
  <c r="DJ126" i="21"/>
  <c r="DK126" i="21" s="1"/>
  <c r="DL126" i="21" s="1"/>
  <c r="DS122" i="21"/>
  <c r="DT122" i="21" s="1"/>
  <c r="DU122" i="21" s="1"/>
  <c r="EB119" i="21"/>
  <c r="EC119" i="21" s="1"/>
  <c r="ED119" i="21" s="1"/>
  <c r="EQ114" i="21"/>
  <c r="ER114" i="21" s="1"/>
  <c r="ES114" i="21" s="1"/>
  <c r="DM124" i="21"/>
  <c r="DN124" i="21" s="1"/>
  <c r="ET113" i="21"/>
  <c r="EU113" i="21" s="1"/>
  <c r="EE118" i="21"/>
  <c r="EF118" i="21" s="1"/>
  <c r="DV121" i="21"/>
  <c r="DW121" i="21" s="1"/>
  <c r="EK116" i="21"/>
  <c r="EL116" i="21" s="1"/>
  <c r="EM116" i="21" s="1"/>
  <c r="DP123" i="21"/>
  <c r="DQ123" i="21" s="1"/>
  <c r="DR123" i="21" s="1"/>
  <c r="EH117" i="21"/>
  <c r="EI117" i="21" s="1"/>
  <c r="EJ117" i="21" s="1"/>
  <c r="CJ10" i="21"/>
  <c r="CK10" i="21" s="1"/>
  <c r="CL10" i="21" s="1"/>
  <c r="CA13" i="21"/>
  <c r="CB13" i="21" s="1"/>
  <c r="CV6" i="21"/>
  <c r="CW6" i="21" s="1"/>
  <c r="BO17" i="21"/>
  <c r="BP17" i="21" s="1"/>
  <c r="CP8" i="21"/>
  <c r="CQ8" i="21" s="1"/>
  <c r="CY5" i="21"/>
  <c r="CZ5" i="21" s="1"/>
  <c r="DA5" i="21" s="1"/>
  <c r="CD12" i="21"/>
  <c r="CE12" i="21" s="1"/>
  <c r="CF12" i="21" s="1"/>
  <c r="BU15" i="21"/>
  <c r="BV15" i="21" s="1"/>
  <c r="BW15" i="21" s="1"/>
  <c r="BX14" i="21"/>
  <c r="BY14" i="21" s="1"/>
  <c r="BZ14" i="21" s="1"/>
  <c r="CS7" i="21"/>
  <c r="CT7" i="21" s="1"/>
  <c r="CU7" i="21" s="1"/>
  <c r="CG11" i="21"/>
  <c r="CH11" i="21" s="1"/>
  <c r="CM9" i="21"/>
  <c r="CN9" i="21" s="1"/>
  <c r="BR16" i="21"/>
  <c r="BS16" i="21" s="1"/>
  <c r="BT16" i="21" s="1"/>
  <c r="GA11" i="21"/>
  <c r="GB11" i="21" s="1"/>
  <c r="FX12" i="21"/>
  <c r="FY12" i="21" s="1"/>
  <c r="GM7" i="21"/>
  <c r="GN7" i="21" s="1"/>
  <c r="FL16" i="21"/>
  <c r="FM16" i="21" s="1"/>
  <c r="FU13" i="21"/>
  <c r="FR14" i="21"/>
  <c r="GD10" i="21"/>
  <c r="GG9" i="21"/>
  <c r="GP6" i="21"/>
  <c r="GQ6" i="21" s="1"/>
  <c r="FO15" i="21"/>
  <c r="FP15" i="21" s="1"/>
  <c r="GJ8" i="21"/>
  <c r="GK8" i="21" s="1"/>
  <c r="GS5" i="21"/>
  <c r="GT5" i="21" s="1"/>
  <c r="EO7" i="21"/>
  <c r="EL8" i="21"/>
  <c r="EC11" i="21"/>
  <c r="DN16" i="21"/>
  <c r="EI9" i="21"/>
  <c r="EJ9" i="21" s="1"/>
  <c r="EF10" i="21"/>
  <c r="EG10" i="21" s="1"/>
  <c r="DZ12" i="21"/>
  <c r="EA12" i="21" s="1"/>
  <c r="DW13" i="21"/>
  <c r="DX13" i="21" s="1"/>
  <c r="DQ15" i="21"/>
  <c r="ER6" i="21"/>
  <c r="DT14" i="21"/>
  <c r="DU14" i="21" s="1"/>
  <c r="EU5" i="21"/>
  <c r="R180" i="21"/>
  <c r="S180" i="21" s="1"/>
  <c r="U123" i="21"/>
  <c r="V123" i="21" s="1"/>
  <c r="X122" i="21"/>
  <c r="Y122" i="21" s="1"/>
  <c r="AD120" i="21"/>
  <c r="AE120" i="21" s="1"/>
  <c r="AM117" i="21"/>
  <c r="AJ118" i="21"/>
  <c r="AA121" i="21"/>
  <c r="AB121" i="21" s="1"/>
  <c r="R124" i="21"/>
  <c r="S124" i="21" s="1"/>
  <c r="AP116" i="21"/>
  <c r="AQ116" i="21" s="1"/>
  <c r="AS115" i="21"/>
  <c r="AT115" i="21" s="1"/>
  <c r="AG119" i="21"/>
  <c r="AH119" i="21" s="1"/>
  <c r="R17" i="21"/>
  <c r="S17" i="21" s="1"/>
  <c r="AM10" i="21"/>
  <c r="AY6" i="21"/>
  <c r="AS8" i="21"/>
  <c r="AV7" i="21"/>
  <c r="AJ11" i="21"/>
  <c r="AK11" i="21" s="1"/>
  <c r="AP9" i="21"/>
  <c r="AQ9" i="21" s="1"/>
  <c r="X15" i="21"/>
  <c r="Y15" i="21" s="1"/>
  <c r="AD13" i="21"/>
  <c r="AE13" i="21" s="1"/>
  <c r="AG12" i="21"/>
  <c r="AH12" i="21" s="1"/>
  <c r="AA14" i="21"/>
  <c r="BB5" i="21"/>
  <c r="BC5" i="21" s="1"/>
  <c r="U16" i="21"/>
  <c r="K183" i="21"/>
  <c r="AR191" i="21"/>
  <c r="AS191" i="21" s="1"/>
  <c r="GF194" i="21"/>
  <c r="GG194" i="21" s="1"/>
  <c r="DJ209" i="21"/>
  <c r="DK209" i="21" s="1"/>
  <c r="DV197" i="21"/>
  <c r="DW197" i="21" s="1"/>
  <c r="FW198" i="21"/>
  <c r="FX198" i="21" s="1"/>
  <c r="AO192" i="21"/>
  <c r="AP192" i="21" s="1"/>
  <c r="CD197" i="21"/>
  <c r="CE197" i="21" s="1"/>
  <c r="DM202" i="21"/>
  <c r="DN202" i="21" s="1"/>
  <c r="GO190" i="21"/>
  <c r="GP190" i="21" s="1"/>
  <c r="BL210" i="21"/>
  <c r="BM210" i="21" s="1"/>
  <c r="CY189" i="21"/>
  <c r="CZ189" i="21" s="1"/>
  <c r="GI192" i="21"/>
  <c r="GJ192" i="21" s="1"/>
  <c r="AU191" i="21"/>
  <c r="AV191" i="21" s="1"/>
  <c r="BO201" i="21"/>
  <c r="BP201" i="21" s="1"/>
  <c r="DP200" i="21"/>
  <c r="DQ200" i="21" s="1"/>
  <c r="Q201" i="21"/>
  <c r="R201" i="21" s="1"/>
  <c r="EH194" i="21"/>
  <c r="EI194" i="21" s="1"/>
  <c r="AL194" i="21"/>
  <c r="AM194" i="21" s="1"/>
  <c r="N210" i="21"/>
  <c r="O210" i="21" s="1"/>
  <c r="AF197" i="21"/>
  <c r="AG197" i="21" s="1"/>
  <c r="HA186" i="21"/>
  <c r="HB186" i="21" s="1"/>
  <c r="AI195" i="21"/>
  <c r="AJ195" i="21" s="1"/>
  <c r="Z197" i="21"/>
  <c r="AA197" i="21" s="1"/>
  <c r="CV190" i="21"/>
  <c r="CW190" i="21" s="1"/>
  <c r="ET191" i="21"/>
  <c r="EU191" i="21" s="1"/>
  <c r="DB187" i="21"/>
  <c r="DC187" i="21" s="1"/>
  <c r="FT197" i="21"/>
  <c r="FU197" i="21" s="1"/>
  <c r="GR190" i="21"/>
  <c r="GS190" i="21" s="1"/>
  <c r="CG195" i="21"/>
  <c r="CH195" i="21" s="1"/>
  <c r="CM192" i="21"/>
  <c r="CN192" i="21" s="1"/>
  <c r="EE195" i="21"/>
  <c r="EF195" i="21" s="1"/>
  <c r="BU199" i="21"/>
  <c r="BV199" i="21" s="1"/>
  <c r="BR200" i="21"/>
  <c r="BS200" i="21" s="1"/>
  <c r="CA198" i="21"/>
  <c r="CB198" i="21" s="1"/>
  <c r="FH209" i="21"/>
  <c r="FI209" i="21" s="1"/>
  <c r="EN191" i="21"/>
  <c r="EO191" i="21" s="1"/>
  <c r="FQ199" i="21"/>
  <c r="FR199" i="21" s="1"/>
  <c r="EB197" i="21"/>
  <c r="EC197" i="21" s="1"/>
  <c r="FN200" i="21"/>
  <c r="FO200" i="21" s="1"/>
  <c r="CP191" i="21"/>
  <c r="CQ191" i="21" s="1"/>
  <c r="BA189" i="21"/>
  <c r="BB189" i="21" s="1"/>
  <c r="DY198" i="21"/>
  <c r="DZ198" i="21" s="1"/>
  <c r="CJ194" i="21"/>
  <c r="CK194" i="21" s="1"/>
  <c r="FZ196" i="21"/>
  <c r="GA196" i="21" s="1"/>
  <c r="GC195" i="21"/>
  <c r="GD195" i="21" s="1"/>
  <c r="CS191" i="21"/>
  <c r="CT191" i="21" s="1"/>
  <c r="W198" i="21"/>
  <c r="X198" i="21" s="1"/>
  <c r="GX188" i="21"/>
  <c r="GY188" i="21" s="1"/>
  <c r="EZ188" i="21"/>
  <c r="FA188" i="21" s="1"/>
  <c r="AX190" i="21"/>
  <c r="AY190" i="21" s="1"/>
  <c r="BG186" i="21"/>
  <c r="BH186" i="21" s="1"/>
  <c r="DS198" i="21"/>
  <c r="DT198" i="21" s="1"/>
  <c r="AC198" i="21"/>
  <c r="AD198" i="21" s="1"/>
  <c r="BD188" i="21"/>
  <c r="BE188" i="21" s="1"/>
  <c r="GL191" i="21"/>
  <c r="GM191" i="21" s="1"/>
  <c r="BX198" i="21"/>
  <c r="BY198" i="21" s="1"/>
  <c r="T200" i="21"/>
  <c r="U200" i="21" s="1"/>
  <c r="DE186" i="21"/>
  <c r="DF186" i="21" s="1"/>
  <c r="EK192" i="21"/>
  <c r="EL192" i="21" s="1"/>
  <c r="FC186" i="21"/>
  <c r="FD186" i="21" s="1"/>
  <c r="EW189" i="21"/>
  <c r="EX189" i="21" s="1"/>
  <c r="EQ190" i="21"/>
  <c r="ER190" i="21" s="1"/>
  <c r="FK201" i="21"/>
  <c r="FL201" i="21" s="1"/>
  <c r="GU189" i="21"/>
  <c r="GV189" i="21" s="1"/>
  <c r="K74" i="21"/>
  <c r="Z122" i="21"/>
  <c r="W123" i="21"/>
  <c r="AO117" i="21"/>
  <c r="AU115" i="21"/>
  <c r="AI119" i="21"/>
  <c r="AF120" i="21"/>
  <c r="AC121" i="21"/>
  <c r="Q125" i="21"/>
  <c r="AL118" i="21"/>
  <c r="T124" i="21"/>
  <c r="AR116" i="21"/>
  <c r="N127" i="21"/>
  <c r="N147" i="21"/>
  <c r="O147" i="21" s="1"/>
  <c r="GR134" i="21"/>
  <c r="GS134" i="21" s="1"/>
  <c r="GI141" i="21"/>
  <c r="GJ141" i="21" s="1"/>
  <c r="FH147" i="21"/>
  <c r="FI147" i="21" s="1"/>
  <c r="CV134" i="21"/>
  <c r="CW134" i="21" s="1"/>
  <c r="BO147" i="21"/>
  <c r="BP147" i="21" s="1"/>
  <c r="CD141" i="21"/>
  <c r="CE141" i="21" s="1"/>
  <c r="DM147" i="21"/>
  <c r="DN147" i="21" s="1"/>
  <c r="FW142" i="21"/>
  <c r="FX142" i="21" s="1"/>
  <c r="EH139" i="21"/>
  <c r="EI139" i="21" s="1"/>
  <c r="BX142" i="21"/>
  <c r="BY142" i="21" s="1"/>
  <c r="FC132" i="21"/>
  <c r="FD132" i="21" s="1"/>
  <c r="EQ137" i="21"/>
  <c r="ER137" i="21" s="1"/>
  <c r="AI139" i="21"/>
  <c r="AJ139" i="21" s="1"/>
  <c r="CS135" i="21"/>
  <c r="CT135" i="21" s="1"/>
  <c r="GO135" i="21"/>
  <c r="GP135" i="21" s="1"/>
  <c r="EE139" i="21"/>
  <c r="EF139" i="21" s="1"/>
  <c r="AU135" i="21"/>
  <c r="AV135" i="21" s="1"/>
  <c r="FK146" i="21"/>
  <c r="FL146" i="21" s="1"/>
  <c r="Z142" i="21"/>
  <c r="AA142" i="21" s="1"/>
  <c r="CM138" i="21"/>
  <c r="CN138" i="21" s="1"/>
  <c r="BG131" i="21"/>
  <c r="BH131" i="21" s="1"/>
  <c r="DE132" i="21"/>
  <c r="DF132" i="21" s="1"/>
  <c r="BR144" i="21"/>
  <c r="BS144" i="21" s="1"/>
  <c r="AC145" i="21"/>
  <c r="AD145" i="21" s="1"/>
  <c r="DS143" i="21"/>
  <c r="DT143" i="21" s="1"/>
  <c r="GU136" i="21"/>
  <c r="GV136" i="21" s="1"/>
  <c r="CJ139" i="21"/>
  <c r="CK139" i="21" s="1"/>
  <c r="FQ144" i="21"/>
  <c r="FR144" i="21" s="1"/>
  <c r="DJ147" i="21"/>
  <c r="DK147" i="21" s="1"/>
  <c r="GC139" i="21"/>
  <c r="GD139" i="21" s="1"/>
  <c r="EB141" i="21"/>
  <c r="EC141" i="21" s="1"/>
  <c r="DB137" i="21"/>
  <c r="DC137" i="21" s="1"/>
  <c r="EK141" i="21"/>
  <c r="EL141" i="21" s="1"/>
  <c r="CP137" i="21"/>
  <c r="CQ137" i="21" s="1"/>
  <c r="CY135" i="21"/>
  <c r="CZ135" i="21" s="1"/>
  <c r="GF140" i="21"/>
  <c r="GG140" i="21" s="1"/>
  <c r="T144" i="21"/>
  <c r="U144" i="21" s="1"/>
  <c r="DP144" i="21"/>
  <c r="DQ144" i="21" s="1"/>
  <c r="CG139" i="21"/>
  <c r="CH139" i="21" s="1"/>
  <c r="Q146" i="21"/>
  <c r="R146" i="21" s="1"/>
  <c r="FN144" i="21"/>
  <c r="FO144" i="21" s="1"/>
  <c r="BA137" i="21"/>
  <c r="BB137" i="21" s="1"/>
  <c r="DV142" i="21"/>
  <c r="DW142" i="21" s="1"/>
  <c r="AL140" i="21"/>
  <c r="AM140" i="21" s="1"/>
  <c r="FT142" i="21"/>
  <c r="FU142" i="21" s="1"/>
  <c r="AX135" i="21"/>
  <c r="AY135" i="21" s="1"/>
  <c r="EW138" i="21"/>
  <c r="EX138" i="21" s="1"/>
  <c r="AO143" i="21"/>
  <c r="AP143" i="21" s="1"/>
  <c r="GL141" i="21"/>
  <c r="GM141" i="21" s="1"/>
  <c r="BU144" i="21"/>
  <c r="BV144" i="21" s="1"/>
  <c r="BL147" i="21"/>
  <c r="BM147" i="21" s="1"/>
  <c r="EN141" i="21"/>
  <c r="EO141" i="21" s="1"/>
  <c r="HA134" i="21"/>
  <c r="HB134" i="21" s="1"/>
  <c r="CA141" i="21"/>
  <c r="CB141" i="21" s="1"/>
  <c r="W143" i="21"/>
  <c r="X143" i="21" s="1"/>
  <c r="AR142" i="21"/>
  <c r="AS142" i="21" s="1"/>
  <c r="GX136" i="21"/>
  <c r="GY136" i="21" s="1"/>
  <c r="AF140" i="21"/>
  <c r="AG140" i="21" s="1"/>
  <c r="DY142" i="21"/>
  <c r="DZ142" i="21" s="1"/>
  <c r="FZ141" i="21"/>
  <c r="GA141" i="21" s="1"/>
  <c r="BD137" i="21"/>
  <c r="BE137" i="21" s="1"/>
  <c r="ET135" i="21"/>
  <c r="EU135" i="21" s="1"/>
  <c r="EZ137" i="21"/>
  <c r="FA137" i="21" s="1"/>
  <c r="EE85" i="21"/>
  <c r="EF85" i="21" s="1"/>
  <c r="GF84" i="21"/>
  <c r="GG84" i="21" s="1"/>
  <c r="EH84" i="21"/>
  <c r="EI84" i="21" s="1"/>
  <c r="DE78" i="21"/>
  <c r="DF78" i="21" s="1"/>
  <c r="BG78" i="21"/>
  <c r="BH78" i="21" s="1"/>
  <c r="AC88" i="21"/>
  <c r="AD88" i="21" s="1"/>
  <c r="DB78" i="21"/>
  <c r="DC78" i="21" s="1"/>
  <c r="BR90" i="21"/>
  <c r="BS90" i="21" s="1"/>
  <c r="BA80" i="21"/>
  <c r="BB80" i="21" s="1"/>
  <c r="GC86" i="21"/>
  <c r="GD86" i="21" s="1"/>
  <c r="Z90" i="21"/>
  <c r="AA90" i="21" s="1"/>
  <c r="Q92" i="21"/>
  <c r="R92" i="21" s="1"/>
  <c r="FZ86" i="21"/>
  <c r="GA86" i="21" s="1"/>
  <c r="T90" i="21"/>
  <c r="U90" i="21" s="1"/>
  <c r="CY80" i="21"/>
  <c r="CZ80" i="21" s="1"/>
  <c r="BU89" i="21"/>
  <c r="BV89" i="21" s="1"/>
  <c r="CG85" i="21"/>
  <c r="CH85" i="21" s="1"/>
  <c r="FN91" i="21"/>
  <c r="FO91" i="21" s="1"/>
  <c r="DJ93" i="21"/>
  <c r="DK93" i="21" s="1"/>
  <c r="DS89" i="21"/>
  <c r="DT89" i="21" s="1"/>
  <c r="FQ89" i="21"/>
  <c r="FR89" i="21" s="1"/>
  <c r="CM84" i="21"/>
  <c r="CN84" i="21" s="1"/>
  <c r="FW88" i="21"/>
  <c r="FX88" i="21" s="1"/>
  <c r="AI85" i="21"/>
  <c r="AJ85" i="21" s="1"/>
  <c r="BX90" i="21"/>
  <c r="BY90" i="21" s="1"/>
  <c r="AR87" i="21"/>
  <c r="AS87" i="21" s="1"/>
  <c r="CP86" i="21"/>
  <c r="CQ86" i="21" s="1"/>
  <c r="CD87" i="21"/>
  <c r="CE87" i="21" s="1"/>
  <c r="CV81" i="21"/>
  <c r="CW81" i="21" s="1"/>
  <c r="DM93" i="21"/>
  <c r="DN93" i="21" s="1"/>
  <c r="FK92" i="21"/>
  <c r="FL92" i="21" s="1"/>
  <c r="DV89" i="21"/>
  <c r="DW89" i="21" s="1"/>
  <c r="DP90" i="21"/>
  <c r="DQ90" i="21" s="1"/>
  <c r="N93" i="21"/>
  <c r="O93" i="21" s="1"/>
  <c r="FC78" i="21"/>
  <c r="FD78" i="21" s="1"/>
  <c r="EK84" i="21"/>
  <c r="EL84" i="21" s="1"/>
  <c r="BD78" i="21"/>
  <c r="BE78" i="21" s="1"/>
  <c r="DY88" i="21"/>
  <c r="DZ88" i="21" s="1"/>
  <c r="AO84" i="21"/>
  <c r="AP84" i="21" s="1"/>
  <c r="ET82" i="21"/>
  <c r="EU82" i="21" s="1"/>
  <c r="GX78" i="21"/>
  <c r="GY78" i="21" s="1"/>
  <c r="EB87" i="21"/>
  <c r="EC87" i="21" s="1"/>
  <c r="GR81" i="21"/>
  <c r="GS81" i="21" s="1"/>
  <c r="EN86" i="21"/>
  <c r="EO86" i="21" s="1"/>
  <c r="FT89" i="21"/>
  <c r="FU89" i="21" s="1"/>
  <c r="GL86" i="21"/>
  <c r="GM86" i="21" s="1"/>
  <c r="EQ82" i="21"/>
  <c r="ER82" i="21" s="1"/>
  <c r="GU80" i="21"/>
  <c r="GV80" i="21" s="1"/>
  <c r="EZ78" i="21"/>
  <c r="FA78" i="21" s="1"/>
  <c r="CJ84" i="21"/>
  <c r="CK84" i="21" s="1"/>
  <c r="HA78" i="21"/>
  <c r="HB78" i="21" s="1"/>
  <c r="CA88" i="21"/>
  <c r="CB88" i="21" s="1"/>
  <c r="AL84" i="21"/>
  <c r="AM84" i="21" s="1"/>
  <c r="W90" i="21"/>
  <c r="X90" i="21" s="1"/>
  <c r="BL94" i="21"/>
  <c r="BM94" i="21" s="1"/>
  <c r="BO92" i="21"/>
  <c r="BP92" i="21" s="1"/>
  <c r="FH93" i="21"/>
  <c r="FI93" i="21" s="1"/>
  <c r="AX81" i="21"/>
  <c r="AY81" i="21" s="1"/>
  <c r="AU82" i="21"/>
  <c r="AV82" i="21" s="1"/>
  <c r="EW80" i="21"/>
  <c r="EX80" i="21" s="1"/>
  <c r="AF87" i="21"/>
  <c r="AG87" i="21" s="1"/>
  <c r="GI83" i="21"/>
  <c r="GJ83" i="21" s="1"/>
  <c r="GO82" i="21"/>
  <c r="GP82" i="21" s="1"/>
  <c r="CS82" i="21"/>
  <c r="CT82" i="21" s="1"/>
  <c r="GF33" i="21"/>
  <c r="GG33" i="21" s="1"/>
  <c r="FT36" i="21"/>
  <c r="FU36" i="21" s="1"/>
  <c r="GR25" i="21"/>
  <c r="GS25" i="21" s="1"/>
  <c r="GL27" i="21"/>
  <c r="GM27" i="21" s="1"/>
  <c r="FZ31" i="21"/>
  <c r="GA31" i="21" s="1"/>
  <c r="FQ35" i="21"/>
  <c r="FR35" i="21" s="1"/>
  <c r="GC33" i="21"/>
  <c r="GD33" i="21" s="1"/>
  <c r="FW32" i="21"/>
  <c r="FX32" i="21" s="1"/>
  <c r="GO27" i="21"/>
  <c r="GP27" i="21" s="1"/>
  <c r="GI28" i="21"/>
  <c r="GJ28" i="21" s="1"/>
  <c r="FK38" i="21"/>
  <c r="FL38" i="21" s="1"/>
  <c r="GU25" i="21"/>
  <c r="GV25" i="21" s="1"/>
  <c r="FN36" i="21"/>
  <c r="FO36" i="21" s="1"/>
  <c r="FH38" i="21"/>
  <c r="FI38" i="21" s="1"/>
  <c r="HA25" i="21"/>
  <c r="HB25" i="21" s="1"/>
  <c r="GX24" i="21"/>
  <c r="GY24" i="21" s="1"/>
  <c r="FT14" i="21"/>
  <c r="FK17" i="21"/>
  <c r="FW13" i="21"/>
  <c r="GC11" i="21"/>
  <c r="GI9" i="21"/>
  <c r="GO7" i="21"/>
  <c r="FN16" i="21"/>
  <c r="GF10" i="21"/>
  <c r="FZ12" i="21"/>
  <c r="GR6" i="21"/>
  <c r="GL8" i="21"/>
  <c r="GU5" i="21"/>
  <c r="FQ15" i="21"/>
  <c r="EQ27" i="21"/>
  <c r="ER27" i="21" s="1"/>
  <c r="EB36" i="21"/>
  <c r="EC36" i="21" s="1"/>
  <c r="DS35" i="21"/>
  <c r="DT35" i="21" s="1"/>
  <c r="EH29" i="21"/>
  <c r="EI29" i="21" s="1"/>
  <c r="EN27" i="21"/>
  <c r="EO27" i="21" s="1"/>
  <c r="EE32" i="21"/>
  <c r="EF32" i="21" s="1"/>
  <c r="DP37" i="21"/>
  <c r="DQ37" i="21" s="1"/>
  <c r="DM36" i="21"/>
  <c r="DN36" i="21" s="1"/>
  <c r="DJ38" i="21"/>
  <c r="DK38" i="21" s="1"/>
  <c r="EW31" i="21"/>
  <c r="EX31" i="21" s="1"/>
  <c r="DY32" i="21"/>
  <c r="DZ32" i="21" s="1"/>
  <c r="ET25" i="21"/>
  <c r="EU25" i="21" s="1"/>
  <c r="EZ25" i="21"/>
  <c r="FA25" i="21" s="1"/>
  <c r="EK32" i="21"/>
  <c r="EL32" i="21" s="1"/>
  <c r="DV34" i="21"/>
  <c r="DW34" i="21" s="1"/>
  <c r="FC24" i="21"/>
  <c r="FD24" i="21" s="1"/>
  <c r="CA37" i="21"/>
  <c r="CB37" i="21" s="1"/>
  <c r="BX33" i="21"/>
  <c r="BY33" i="21" s="1"/>
  <c r="CG30" i="21"/>
  <c r="CH30" i="21" s="1"/>
  <c r="CS28" i="21"/>
  <c r="CT28" i="21" s="1"/>
  <c r="CM29" i="21"/>
  <c r="CN29" i="21" s="1"/>
  <c r="CY25" i="21"/>
  <c r="CZ25" i="21" s="1"/>
  <c r="DE22" i="21"/>
  <c r="DF22" i="21" s="1"/>
  <c r="BL38" i="21"/>
  <c r="BM38" i="21" s="1"/>
  <c r="CJ30" i="21"/>
  <c r="CK30" i="21" s="1"/>
  <c r="BU34" i="21"/>
  <c r="BV34" i="21" s="1"/>
  <c r="CP28" i="21"/>
  <c r="CQ28" i="21" s="1"/>
  <c r="BR37" i="21"/>
  <c r="BS37" i="21" s="1"/>
  <c r="DB23" i="21"/>
  <c r="DC23" i="21" s="1"/>
  <c r="BO36" i="21"/>
  <c r="BP36" i="21" s="1"/>
  <c r="CV27" i="21"/>
  <c r="CW27" i="21" s="1"/>
  <c r="CD35" i="21"/>
  <c r="CE35" i="21" s="1"/>
  <c r="BD5" i="21"/>
  <c r="AI12" i="21"/>
  <c r="AO10" i="21"/>
  <c r="W16" i="21"/>
  <c r="AX7" i="21"/>
  <c r="Q18" i="21"/>
  <c r="AU8" i="21"/>
  <c r="AL11" i="21"/>
  <c r="AF13" i="21"/>
  <c r="T17" i="21"/>
  <c r="AR9" i="21"/>
  <c r="AC14" i="21"/>
  <c r="BA6" i="21"/>
  <c r="Z15" i="21"/>
  <c r="M21" i="25"/>
  <c r="N20" i="21"/>
  <c r="O20" i="21" s="1"/>
  <c r="P20" i="21" s="1"/>
  <c r="BG23" i="21"/>
  <c r="BH23" i="21" s="1"/>
  <c r="DK19" i="3"/>
  <c r="BF18" i="3"/>
  <c r="AZ18" i="3"/>
  <c r="AW18" i="3"/>
  <c r="DA21" i="21"/>
  <c r="GT21" i="21"/>
  <c r="FS127" i="21"/>
  <c r="DD127" i="21"/>
  <c r="GW21" i="21"/>
  <c r="AH175" i="21"/>
  <c r="BI21" i="21"/>
  <c r="ES182" i="21"/>
  <c r="CI118" i="21"/>
  <c r="GB182" i="21"/>
  <c r="BQ70" i="21"/>
  <c r="AE21" i="21"/>
  <c r="AK73" i="21"/>
  <c r="BC182" i="21"/>
  <c r="BZ127" i="21"/>
  <c r="BI182" i="21"/>
  <c r="EV59" i="21"/>
  <c r="EP21" i="21"/>
  <c r="FY182" i="21"/>
  <c r="CC182" i="21"/>
  <c r="CX182" i="21"/>
  <c r="AK182" i="21"/>
  <c r="GH21" i="21"/>
  <c r="EV127" i="21"/>
  <c r="FS122" i="21"/>
  <c r="CI173" i="21"/>
  <c r="BN181" i="21"/>
  <c r="DL21" i="21"/>
  <c r="AH21" i="21"/>
  <c r="BT182" i="21"/>
  <c r="EM171" i="21"/>
  <c r="FM21" i="21"/>
  <c r="GN73" i="21"/>
  <c r="GK182" i="21"/>
  <c r="BC168" i="21"/>
  <c r="DA73" i="21"/>
  <c r="FY127" i="21"/>
  <c r="DD182" i="21"/>
  <c r="CR21" i="21"/>
  <c r="GB21" i="21"/>
  <c r="DX127" i="21"/>
  <c r="CF182" i="21"/>
  <c r="CL21" i="21"/>
  <c r="AW21" i="21"/>
  <c r="GQ169" i="21"/>
  <c r="EM21" i="21"/>
  <c r="EP127" i="21"/>
  <c r="BC59" i="21"/>
  <c r="Y182" i="21"/>
  <c r="DR73" i="21"/>
  <c r="AT127" i="21"/>
  <c r="DG182" i="21"/>
  <c r="CC21" i="21"/>
  <c r="AW182" i="21"/>
  <c r="AQ127" i="21"/>
  <c r="CI11" i="21"/>
  <c r="DU182" i="21"/>
  <c r="GE118" i="21"/>
  <c r="V21" i="21"/>
  <c r="GZ73" i="21"/>
  <c r="FE21" i="21"/>
  <c r="BC113" i="21"/>
  <c r="GT182" i="21"/>
  <c r="EM8" i="21"/>
  <c r="CI73" i="21"/>
  <c r="FV182" i="21"/>
  <c r="HC127" i="21"/>
  <c r="ED65" i="21"/>
  <c r="CO116" i="21"/>
  <c r="DR21" i="21"/>
  <c r="GE10" i="21"/>
  <c r="V182" i="21"/>
  <c r="DL181" i="21"/>
  <c r="CR182" i="21"/>
  <c r="AZ73" i="21"/>
  <c r="FV67" i="21"/>
  <c r="AH182" i="21"/>
  <c r="CI182" i="21"/>
  <c r="EV113" i="21"/>
  <c r="EM73" i="21"/>
  <c r="CU127" i="21"/>
  <c r="FP73" i="21"/>
  <c r="AB14" i="21"/>
  <c r="FY21" i="21"/>
  <c r="EG73" i="21"/>
  <c r="BT21" i="21"/>
  <c r="GT127" i="21"/>
  <c r="AQ182" i="21"/>
  <c r="EA182" i="21"/>
  <c r="CX113" i="21"/>
  <c r="EY21" i="21"/>
  <c r="CF73" i="21"/>
  <c r="AE67" i="21"/>
  <c r="DD73" i="21"/>
  <c r="EG182" i="21"/>
  <c r="GK73" i="21"/>
  <c r="CX21" i="21"/>
  <c r="AB182" i="21"/>
  <c r="ES21" i="21"/>
  <c r="CF21" i="21"/>
  <c r="FP127" i="21"/>
  <c r="FS21" i="21"/>
  <c r="AE73" i="21"/>
  <c r="V70" i="21"/>
  <c r="CL127" i="21"/>
  <c r="EV6" i="21"/>
  <c r="DR16" i="21"/>
  <c r="GK21" i="21"/>
  <c r="FS73" i="21"/>
  <c r="EP73" i="21"/>
  <c r="BT73" i="21"/>
  <c r="DG127" i="21"/>
  <c r="ES73" i="21"/>
  <c r="GE73" i="21"/>
  <c r="BF21" i="21"/>
  <c r="AZ6" i="21"/>
  <c r="CO9" i="21"/>
  <c r="DA127" i="21"/>
  <c r="CU182" i="21"/>
  <c r="AK118" i="21"/>
  <c r="FB73" i="21"/>
  <c r="CF119" i="21"/>
  <c r="AH127" i="21"/>
  <c r="GE127" i="21"/>
  <c r="AK127" i="21"/>
  <c r="EY127" i="21"/>
  <c r="CR127" i="21"/>
  <c r="BW68" i="21"/>
  <c r="FM70" i="21"/>
  <c r="AE176" i="21"/>
  <c r="GB73" i="21"/>
  <c r="GH73" i="21"/>
  <c r="HC21" i="21"/>
  <c r="DO16" i="21"/>
  <c r="BI73" i="21"/>
  <c r="GN127" i="21"/>
  <c r="DO21" i="21"/>
  <c r="FJ21" i="21"/>
  <c r="HC73" i="21"/>
  <c r="DR182" i="21"/>
  <c r="EP182" i="21"/>
  <c r="FS14" i="21"/>
  <c r="CL182" i="21"/>
  <c r="GK116" i="21"/>
  <c r="GH182" i="21"/>
  <c r="CR73" i="21"/>
  <c r="EM9" i="21"/>
  <c r="DR127" i="21"/>
  <c r="CC66" i="21"/>
  <c r="ED73" i="21"/>
  <c r="CO73" i="21"/>
  <c r="FM179" i="21"/>
  <c r="AN10" i="21"/>
  <c r="ED12" i="21"/>
  <c r="ED127" i="21"/>
  <c r="AH73" i="21"/>
  <c r="CR61" i="21"/>
  <c r="CC73" i="21"/>
  <c r="AN117" i="21"/>
  <c r="EY73" i="21"/>
  <c r="BQ124" i="21"/>
  <c r="CI127" i="21"/>
  <c r="FB21" i="21"/>
  <c r="BC127" i="21"/>
  <c r="CX168" i="21"/>
  <c r="FY73" i="21"/>
  <c r="AN73" i="21"/>
  <c r="EG118" i="21"/>
  <c r="P21" i="21"/>
  <c r="V127" i="21"/>
  <c r="GH9" i="21"/>
  <c r="ED21" i="21"/>
  <c r="GH117" i="21"/>
  <c r="FY66" i="21"/>
  <c r="GQ60" i="21"/>
  <c r="DO124" i="21"/>
  <c r="CO127" i="21"/>
  <c r="GN21" i="21"/>
  <c r="Y73" i="21"/>
  <c r="AZ127" i="21"/>
  <c r="DR15" i="21"/>
  <c r="EJ21" i="21"/>
  <c r="GW73" i="21"/>
  <c r="DX182" i="21"/>
  <c r="EG21" i="21"/>
  <c r="AN21" i="21"/>
  <c r="AB127" i="21"/>
  <c r="EA127" i="21"/>
  <c r="FS182" i="21"/>
  <c r="DG73" i="21"/>
  <c r="BF73" i="21"/>
  <c r="EA21" i="21"/>
  <c r="AT182" i="21"/>
  <c r="BQ21" i="21"/>
  <c r="FE127" i="21"/>
  <c r="DU68" i="21"/>
  <c r="CX73" i="21"/>
  <c r="ES6" i="21"/>
  <c r="AN127" i="21"/>
  <c r="BZ21" i="21"/>
  <c r="FP123" i="21"/>
  <c r="GQ21" i="21"/>
  <c r="BW177" i="21"/>
  <c r="GQ127" i="21"/>
  <c r="ED11" i="21"/>
  <c r="BW127" i="21"/>
  <c r="GW182" i="21"/>
  <c r="Y21" i="21"/>
  <c r="BQ17" i="21"/>
  <c r="FM124" i="21"/>
  <c r="BT127" i="21"/>
  <c r="FV21" i="21"/>
  <c r="BW21" i="21"/>
  <c r="CU73" i="21"/>
  <c r="BW182" i="21"/>
  <c r="FJ72" i="21"/>
  <c r="BZ73" i="21"/>
  <c r="AK21" i="21"/>
  <c r="EA73" i="21"/>
  <c r="S21" i="21"/>
  <c r="AZ169" i="21"/>
  <c r="BC73" i="21"/>
  <c r="EV21" i="21"/>
  <c r="CO182" i="21"/>
  <c r="AQ73" i="21"/>
  <c r="FE73" i="21"/>
  <c r="CC175" i="21"/>
  <c r="EV5" i="21"/>
  <c r="EG64" i="21"/>
  <c r="GN182" i="21"/>
  <c r="DO179" i="21"/>
  <c r="AZ21" i="21"/>
  <c r="GZ127" i="21"/>
  <c r="DG21" i="21"/>
  <c r="Y127" i="21"/>
  <c r="H22" i="21"/>
  <c r="AW7" i="21"/>
  <c r="GZ21" i="21"/>
  <c r="FB127" i="21"/>
  <c r="BW73" i="21"/>
  <c r="GQ73" i="21"/>
  <c r="GH127" i="21"/>
  <c r="GT73" i="21"/>
  <c r="CF65" i="21"/>
  <c r="V73" i="21"/>
  <c r="FS177" i="21"/>
  <c r="EY182" i="21"/>
  <c r="GK171" i="21"/>
  <c r="BI127" i="21"/>
  <c r="CU21" i="21"/>
  <c r="P22" i="21"/>
  <c r="ED182" i="21"/>
  <c r="BF182" i="21"/>
  <c r="CX6" i="21"/>
  <c r="GW127" i="21"/>
  <c r="BZ182" i="21"/>
  <c r="GZ182" i="21"/>
  <c r="BN21" i="21"/>
  <c r="DX121" i="21"/>
  <c r="AZ114" i="21"/>
  <c r="EJ127" i="21"/>
  <c r="EV73" i="21"/>
  <c r="GQ182" i="21"/>
  <c r="DX73" i="21"/>
  <c r="EG127" i="21"/>
  <c r="CF127" i="21"/>
  <c r="FV127" i="21"/>
  <c r="P126" i="21"/>
  <c r="AT21" i="21"/>
  <c r="GK127" i="21"/>
  <c r="AT73" i="21"/>
  <c r="AK174" i="21"/>
  <c r="GB174" i="21"/>
  <c r="CX127" i="21"/>
  <c r="EP61" i="21"/>
  <c r="AN173" i="21"/>
  <c r="FS68" i="21"/>
  <c r="CF174" i="21"/>
  <c r="CR8" i="21"/>
  <c r="EM127" i="21"/>
  <c r="CL73" i="21"/>
  <c r="AN64" i="21"/>
  <c r="EV182" i="21"/>
  <c r="AW73" i="21"/>
  <c r="EJ182" i="21"/>
  <c r="DX21" i="21"/>
  <c r="AT8" i="21"/>
  <c r="CC13" i="21"/>
  <c r="EM182" i="21"/>
  <c r="CO21" i="21"/>
  <c r="AE182" i="21"/>
  <c r="CI21" i="21"/>
  <c r="ES169" i="21"/>
  <c r="FE182" i="21"/>
  <c r="BC21" i="21"/>
  <c r="BF127" i="21"/>
  <c r="AQ63" i="21"/>
  <c r="GB127" i="21"/>
  <c r="DU73" i="21"/>
  <c r="FP182" i="21"/>
  <c r="DO17" i="21"/>
  <c r="AQ21" i="21"/>
  <c r="FP21" i="21"/>
  <c r="AW127" i="21"/>
  <c r="FV73" i="21"/>
  <c r="GT168" i="21"/>
  <c r="GE21" i="21"/>
  <c r="BN126" i="21"/>
  <c r="BQ179" i="21"/>
  <c r="AZ182" i="21"/>
  <c r="CU114" i="21"/>
  <c r="EJ73" i="21"/>
  <c r="AN182" i="21"/>
  <c r="V16" i="21"/>
  <c r="DD21" i="21"/>
  <c r="CC127" i="21"/>
  <c r="GE182" i="21"/>
  <c r="ES60" i="21"/>
  <c r="GB65" i="21"/>
  <c r="AE127" i="21"/>
  <c r="FB182" i="21"/>
  <c r="FV121" i="21"/>
  <c r="DR69" i="21"/>
  <c r="AB73" i="21"/>
  <c r="EV168" i="21"/>
  <c r="DA182" i="21"/>
  <c r="AB21" i="21"/>
  <c r="GT59" i="21"/>
  <c r="FV13" i="21"/>
  <c r="ES127" i="21"/>
  <c r="DU21" i="21"/>
  <c r="DU127" i="21"/>
  <c r="HC182" i="21"/>
  <c r="GH172" i="21"/>
  <c r="EP7" i="21"/>
  <c r="O127" i="21" l="1"/>
  <c r="BD113" i="21"/>
  <c r="BE113" i="21" s="1"/>
  <c r="BA114" i="21"/>
  <c r="BB114" i="21" s="1"/>
  <c r="AF176" i="21"/>
  <c r="AG176" i="21" s="1"/>
  <c r="CV60" i="21"/>
  <c r="CW60" i="21" s="1"/>
  <c r="CX60" i="21" s="1"/>
  <c r="W179" i="21"/>
  <c r="X179" i="21" s="1"/>
  <c r="Y179" i="21" s="1"/>
  <c r="GO61" i="21"/>
  <c r="GP61" i="21" s="1"/>
  <c r="GQ61" i="21" s="1"/>
  <c r="GC65" i="21"/>
  <c r="GD65" i="21" s="1"/>
  <c r="GE65" i="21" s="1"/>
  <c r="AI175" i="21"/>
  <c r="AJ175" i="21" s="1"/>
  <c r="O182" i="21"/>
  <c r="Z69" i="21"/>
  <c r="AA69" i="21" s="1"/>
  <c r="BA60" i="21"/>
  <c r="BB60" i="21" s="1"/>
  <c r="CS61" i="21"/>
  <c r="CT61" i="21" s="1"/>
  <c r="CU61" i="21" s="1"/>
  <c r="CJ64" i="21"/>
  <c r="CK64" i="21" s="1"/>
  <c r="CL64" i="21" s="1"/>
  <c r="BX68" i="21"/>
  <c r="BY68" i="21" s="1"/>
  <c r="BZ68" i="21" s="1"/>
  <c r="CG65" i="21"/>
  <c r="CH65" i="21" s="1"/>
  <c r="CI65" i="21" s="1"/>
  <c r="AR63" i="21"/>
  <c r="AS63" i="21" s="1"/>
  <c r="BO71" i="21"/>
  <c r="BP71" i="21" s="1"/>
  <c r="AI66" i="21"/>
  <c r="AJ66" i="21" s="1"/>
  <c r="BR70" i="21"/>
  <c r="BS70" i="21" s="1"/>
  <c r="AU62" i="21"/>
  <c r="AV62" i="21" s="1"/>
  <c r="AW62" i="21" s="1"/>
  <c r="T71" i="21"/>
  <c r="U71" i="21" s="1"/>
  <c r="V71" i="21" s="1"/>
  <c r="CA67" i="21"/>
  <c r="CB67" i="21" s="1"/>
  <c r="CC67" i="21" s="1"/>
  <c r="AC68" i="21"/>
  <c r="AD68" i="21" s="1"/>
  <c r="AE68" i="21" s="1"/>
  <c r="BD59" i="21"/>
  <c r="BE59" i="21" s="1"/>
  <c r="CM63" i="21"/>
  <c r="CN63" i="21" s="1"/>
  <c r="CP62" i="21"/>
  <c r="CQ62" i="21" s="1"/>
  <c r="W70" i="21"/>
  <c r="X70" i="21" s="1"/>
  <c r="AF67" i="21"/>
  <c r="AG67" i="21" s="1"/>
  <c r="AH67" i="21" s="1"/>
  <c r="AO64" i="21"/>
  <c r="AP64" i="21" s="1"/>
  <c r="AQ64" i="21" s="1"/>
  <c r="CY59" i="21"/>
  <c r="CZ59" i="21" s="1"/>
  <c r="DA59" i="21" s="1"/>
  <c r="CD66" i="21"/>
  <c r="CE66" i="21" s="1"/>
  <c r="CF66" i="21" s="1"/>
  <c r="AL65" i="21"/>
  <c r="AM65" i="21" s="1"/>
  <c r="Q72" i="21"/>
  <c r="R72" i="21" s="1"/>
  <c r="AX61" i="21"/>
  <c r="AY61" i="21" s="1"/>
  <c r="BU69" i="21"/>
  <c r="BV69" i="21" s="1"/>
  <c r="EN62" i="21"/>
  <c r="EO62" i="21" s="1"/>
  <c r="EP62" i="21" s="1"/>
  <c r="EW59" i="21"/>
  <c r="EX59" i="21" s="1"/>
  <c r="EY59" i="21" s="1"/>
  <c r="DM71" i="21"/>
  <c r="DN71" i="21" s="1"/>
  <c r="DO71" i="21" s="1"/>
  <c r="EB66" i="21"/>
  <c r="EC66" i="21" s="1"/>
  <c r="ED66" i="21" s="1"/>
  <c r="ET60" i="21"/>
  <c r="EU60" i="21" s="1"/>
  <c r="EH64" i="21"/>
  <c r="EI64" i="21" s="1"/>
  <c r="DV68" i="21"/>
  <c r="DW68" i="21" s="1"/>
  <c r="EE65" i="21"/>
  <c r="EF65" i="21" s="1"/>
  <c r="DS69" i="21"/>
  <c r="DT69" i="21" s="1"/>
  <c r="DU69" i="21" s="1"/>
  <c r="EK63" i="21"/>
  <c r="EL63" i="21" s="1"/>
  <c r="EM63" i="21" s="1"/>
  <c r="EQ61" i="21"/>
  <c r="ER61" i="21" s="1"/>
  <c r="ES61" i="21" s="1"/>
  <c r="DY67" i="21"/>
  <c r="DZ67" i="21" s="1"/>
  <c r="EA67" i="21" s="1"/>
  <c r="DP70" i="21"/>
  <c r="DQ70" i="21" s="1"/>
  <c r="BA169" i="21"/>
  <c r="BB169" i="21" s="1"/>
  <c r="GR60" i="21"/>
  <c r="GS60" i="21" s="1"/>
  <c r="FZ66" i="21"/>
  <c r="GA66" i="21" s="1"/>
  <c r="GI63" i="21"/>
  <c r="GJ63" i="21" s="1"/>
  <c r="GK63" i="21" s="1"/>
  <c r="AX170" i="21"/>
  <c r="AY170" i="21" s="1"/>
  <c r="AZ170" i="21" s="1"/>
  <c r="AU171" i="21"/>
  <c r="AV171" i="21" s="1"/>
  <c r="AW171" i="21" s="1"/>
  <c r="FT68" i="21"/>
  <c r="FU68" i="21" s="1"/>
  <c r="FV68" i="21" s="1"/>
  <c r="FQ69" i="21"/>
  <c r="FR69" i="21" s="1"/>
  <c r="AC177" i="21"/>
  <c r="AD177" i="21" s="1"/>
  <c r="Q181" i="21"/>
  <c r="R181" i="21" s="1"/>
  <c r="FW67" i="21"/>
  <c r="FX67" i="21" s="1"/>
  <c r="FN70" i="21"/>
  <c r="FO70" i="21" s="1"/>
  <c r="FP70" i="21" s="1"/>
  <c r="BD168" i="21"/>
  <c r="BE168" i="21" s="1"/>
  <c r="BF168" i="21" s="1"/>
  <c r="GL62" i="21"/>
  <c r="GM62" i="21" s="1"/>
  <c r="GN62" i="21" s="1"/>
  <c r="GF64" i="21"/>
  <c r="GG64" i="21" s="1"/>
  <c r="GH64" i="21" s="1"/>
  <c r="AO173" i="21"/>
  <c r="AP173" i="21" s="1"/>
  <c r="FK71" i="21"/>
  <c r="FL71" i="21" s="1"/>
  <c r="GU59" i="21"/>
  <c r="GV59" i="21" s="1"/>
  <c r="T180" i="21"/>
  <c r="U180" i="21" s="1"/>
  <c r="Z178" i="21"/>
  <c r="AA178" i="21" s="1"/>
  <c r="AB178" i="21" s="1"/>
  <c r="AL174" i="21"/>
  <c r="AM174" i="21" s="1"/>
  <c r="AN174" i="21" s="1"/>
  <c r="N183" i="21"/>
  <c r="AI176" i="21" s="1"/>
  <c r="N74" i="21"/>
  <c r="O74" i="21" s="1"/>
  <c r="P74" i="21" s="1"/>
  <c r="L22" i="21"/>
  <c r="L130" i="21" s="1"/>
  <c r="K23" i="21"/>
  <c r="K131" i="21" s="1"/>
  <c r="DV177" i="21"/>
  <c r="DW177" i="21" s="1"/>
  <c r="EB175" i="21"/>
  <c r="EC175" i="21" s="1"/>
  <c r="EE174" i="21"/>
  <c r="EF174" i="21" s="1"/>
  <c r="EG174" i="21" s="1"/>
  <c r="GR169" i="21"/>
  <c r="GS169" i="21" s="1"/>
  <c r="GT169" i="21" s="1"/>
  <c r="DM180" i="21"/>
  <c r="DN180" i="21" s="1"/>
  <c r="DO180" i="21" s="1"/>
  <c r="EH173" i="21"/>
  <c r="EI173" i="21" s="1"/>
  <c r="EJ173" i="21" s="1"/>
  <c r="DY176" i="21"/>
  <c r="DZ176" i="21" s="1"/>
  <c r="DS178" i="21"/>
  <c r="DT178" i="21" s="1"/>
  <c r="FW176" i="21"/>
  <c r="FX176" i="21" s="1"/>
  <c r="FQ178" i="21"/>
  <c r="FR178" i="21" s="1"/>
  <c r="GL171" i="21"/>
  <c r="GM171" i="21" s="1"/>
  <c r="GN171" i="21" s="1"/>
  <c r="FN179" i="21"/>
  <c r="FO179" i="21" s="1"/>
  <c r="FP179" i="21" s="1"/>
  <c r="GF173" i="21"/>
  <c r="GG173" i="21" s="1"/>
  <c r="GH173" i="21" s="1"/>
  <c r="GI172" i="21"/>
  <c r="GJ172" i="21" s="1"/>
  <c r="GK172" i="21" s="1"/>
  <c r="FZ175" i="21"/>
  <c r="GA175" i="21" s="1"/>
  <c r="FT177" i="21"/>
  <c r="FU177" i="21" s="1"/>
  <c r="EQ170" i="21"/>
  <c r="ER170" i="21" s="1"/>
  <c r="ET169" i="21"/>
  <c r="EU169" i="21" s="1"/>
  <c r="EN171" i="21"/>
  <c r="EO171" i="21" s="1"/>
  <c r="EP171" i="21" s="1"/>
  <c r="GU168" i="21"/>
  <c r="GV168" i="21" s="1"/>
  <c r="GW168" i="21" s="1"/>
  <c r="DP179" i="21"/>
  <c r="DQ179" i="21" s="1"/>
  <c r="DR179" i="21" s="1"/>
  <c r="FK180" i="21"/>
  <c r="FL180" i="21" s="1"/>
  <c r="FM180" i="21" s="1"/>
  <c r="EW168" i="21"/>
  <c r="EX168" i="21" s="1"/>
  <c r="GO170" i="21"/>
  <c r="GP170" i="21" s="1"/>
  <c r="EK172" i="21"/>
  <c r="EL172" i="21" s="1"/>
  <c r="GC174" i="21"/>
  <c r="GD174" i="21" s="1"/>
  <c r="FH73" i="21"/>
  <c r="FI73" i="21" s="1"/>
  <c r="FJ73" i="21" s="1"/>
  <c r="DJ73" i="21"/>
  <c r="DK73" i="21" s="1"/>
  <c r="DL73" i="21" s="1"/>
  <c r="BL73" i="21"/>
  <c r="BM73" i="21" s="1"/>
  <c r="BN73" i="21" s="1"/>
  <c r="BU178" i="21"/>
  <c r="BV178" i="21" s="1"/>
  <c r="BW178" i="21" s="1"/>
  <c r="CJ173" i="21"/>
  <c r="CK173" i="21" s="1"/>
  <c r="FQ123" i="21"/>
  <c r="FR123" i="21" s="1"/>
  <c r="GO115" i="21"/>
  <c r="GP115" i="21" s="1"/>
  <c r="FZ120" i="21"/>
  <c r="GA120" i="21" s="1"/>
  <c r="GB120" i="21" s="1"/>
  <c r="FK125" i="21"/>
  <c r="FL125" i="21" s="1"/>
  <c r="FM125" i="21" s="1"/>
  <c r="CY168" i="21"/>
  <c r="CZ168" i="21" s="1"/>
  <c r="DA168" i="21" s="1"/>
  <c r="BO180" i="21"/>
  <c r="BP180" i="21" s="1"/>
  <c r="BQ180" i="21" s="1"/>
  <c r="BX177" i="21"/>
  <c r="BY177" i="21" s="1"/>
  <c r="BZ177" i="21" s="1"/>
  <c r="CA176" i="21"/>
  <c r="CB176" i="21" s="1"/>
  <c r="BR179" i="21"/>
  <c r="BS179" i="21" s="1"/>
  <c r="CM172" i="21"/>
  <c r="CN172" i="21" s="1"/>
  <c r="CV169" i="21"/>
  <c r="CW169" i="21" s="1"/>
  <c r="CG174" i="21"/>
  <c r="CH174" i="21" s="1"/>
  <c r="CI174" i="21" s="1"/>
  <c r="CP171" i="21"/>
  <c r="CQ171" i="21" s="1"/>
  <c r="CR171" i="21" s="1"/>
  <c r="CS170" i="21"/>
  <c r="CT170" i="21" s="1"/>
  <c r="CU170" i="21" s="1"/>
  <c r="CD175" i="21"/>
  <c r="CE175" i="21" s="1"/>
  <c r="CF175" i="21" s="1"/>
  <c r="FT122" i="21"/>
  <c r="FU122" i="21" s="1"/>
  <c r="GF118" i="21"/>
  <c r="GG118" i="21" s="1"/>
  <c r="GR114" i="21"/>
  <c r="GS114" i="21" s="1"/>
  <c r="GU113" i="21"/>
  <c r="GV113" i="21" s="1"/>
  <c r="GC119" i="21"/>
  <c r="GD119" i="21" s="1"/>
  <c r="GE119" i="21" s="1"/>
  <c r="FN124" i="21"/>
  <c r="FO124" i="21" s="1"/>
  <c r="FP124" i="21" s="1"/>
  <c r="GI117" i="21"/>
  <c r="GJ117" i="21" s="1"/>
  <c r="GK117" i="21" s="1"/>
  <c r="FW121" i="21"/>
  <c r="FX121" i="21" s="1"/>
  <c r="FY121" i="21" s="1"/>
  <c r="GL116" i="21"/>
  <c r="GM116" i="21" s="1"/>
  <c r="M130" i="25"/>
  <c r="M185" i="25"/>
  <c r="DJ182" i="21"/>
  <c r="DK182" i="21" s="1"/>
  <c r="EB120" i="21"/>
  <c r="EC120" i="21" s="1"/>
  <c r="ED120" i="21" s="1"/>
  <c r="ET114" i="21"/>
  <c r="EU114" i="21" s="1"/>
  <c r="EV114" i="21" s="1"/>
  <c r="M186" i="25"/>
  <c r="M131" i="25"/>
  <c r="M76" i="25"/>
  <c r="CV114" i="21"/>
  <c r="CW114" i="21" s="1"/>
  <c r="CD120" i="21"/>
  <c r="CE120" i="21" s="1"/>
  <c r="CM117" i="21"/>
  <c r="CN117" i="21" s="1"/>
  <c r="CP116" i="21"/>
  <c r="CQ116" i="21" s="1"/>
  <c r="CR116" i="21" s="1"/>
  <c r="BX122" i="21"/>
  <c r="BY122" i="21" s="1"/>
  <c r="BZ122" i="21" s="1"/>
  <c r="DV122" i="21"/>
  <c r="DW122" i="21" s="1"/>
  <c r="DX122" i="21" s="1"/>
  <c r="DS123" i="21"/>
  <c r="DT123" i="21" s="1"/>
  <c r="DU123" i="21" s="1"/>
  <c r="EK117" i="21"/>
  <c r="EL117" i="21" s="1"/>
  <c r="EE119" i="21"/>
  <c r="EF119" i="21" s="1"/>
  <c r="EW113" i="21"/>
  <c r="EX113" i="21" s="1"/>
  <c r="EQ115" i="21"/>
  <c r="ER115" i="21" s="1"/>
  <c r="DP124" i="21"/>
  <c r="DQ124" i="21" s="1"/>
  <c r="DR124" i="21" s="1"/>
  <c r="EN116" i="21"/>
  <c r="EO116" i="21" s="1"/>
  <c r="EP116" i="21" s="1"/>
  <c r="DY121" i="21"/>
  <c r="DZ121" i="21" s="1"/>
  <c r="EA121" i="21" s="1"/>
  <c r="EH118" i="21"/>
  <c r="EI118" i="21" s="1"/>
  <c r="EJ118" i="21" s="1"/>
  <c r="DM125" i="21"/>
  <c r="DN125" i="21" s="1"/>
  <c r="CJ118" i="21"/>
  <c r="CK118" i="21" s="1"/>
  <c r="BR124" i="21"/>
  <c r="BS124" i="21" s="1"/>
  <c r="CG119" i="21"/>
  <c r="CH119" i="21" s="1"/>
  <c r="BO125" i="21"/>
  <c r="BP125" i="21" s="1"/>
  <c r="BQ125" i="21" s="1"/>
  <c r="CA121" i="21"/>
  <c r="CB121" i="21" s="1"/>
  <c r="CC121" i="21" s="1"/>
  <c r="CY113" i="21"/>
  <c r="CZ113" i="21" s="1"/>
  <c r="DA113" i="21" s="1"/>
  <c r="CS115" i="21"/>
  <c r="CT115" i="21" s="1"/>
  <c r="CU115" i="21" s="1"/>
  <c r="BU123" i="21"/>
  <c r="BV123" i="21" s="1"/>
  <c r="N21" i="25"/>
  <c r="S21" i="25" s="1"/>
  <c r="FH127" i="21"/>
  <c r="FI127" i="21" s="1"/>
  <c r="FJ127" i="21" s="1"/>
  <c r="BL127" i="21"/>
  <c r="BM127" i="21" s="1"/>
  <c r="DJ127" i="21"/>
  <c r="DK127" i="21" s="1"/>
  <c r="DL127" i="21" s="1"/>
  <c r="BL182" i="21"/>
  <c r="BM182" i="21" s="1"/>
  <c r="BN182" i="21" s="1"/>
  <c r="FH182" i="21"/>
  <c r="FI182" i="21" s="1"/>
  <c r="FJ182" i="21" s="1"/>
  <c r="GP7" i="21"/>
  <c r="GQ7" i="21" s="1"/>
  <c r="GD11" i="21"/>
  <c r="GM8" i="21"/>
  <c r="FX13" i="21"/>
  <c r="FL17" i="21"/>
  <c r="GA12" i="21"/>
  <c r="GB12" i="21" s="1"/>
  <c r="FU14" i="21"/>
  <c r="FV14" i="21" s="1"/>
  <c r="GG10" i="21"/>
  <c r="GH10" i="21" s="1"/>
  <c r="GS6" i="21"/>
  <c r="GT6" i="21" s="1"/>
  <c r="FO16" i="21"/>
  <c r="FR15" i="21"/>
  <c r="GJ9" i="21"/>
  <c r="GK9" i="21" s="1"/>
  <c r="GV5" i="21"/>
  <c r="AS172" i="21"/>
  <c r="AT172" i="21" s="1"/>
  <c r="AP117" i="21"/>
  <c r="AQ117" i="21" s="1"/>
  <c r="U124" i="21"/>
  <c r="V124" i="21" s="1"/>
  <c r="X123" i="21"/>
  <c r="Y123" i="21" s="1"/>
  <c r="AM118" i="21"/>
  <c r="R125" i="21"/>
  <c r="AA122" i="21"/>
  <c r="AB122" i="21" s="1"/>
  <c r="AD121" i="21"/>
  <c r="AG120" i="21"/>
  <c r="AH120" i="21" s="1"/>
  <c r="AJ119" i="21"/>
  <c r="AK119" i="21" s="1"/>
  <c r="AS116" i="21"/>
  <c r="AT116" i="21" s="1"/>
  <c r="AV115" i="21"/>
  <c r="AW115" i="21" s="1"/>
  <c r="R18" i="21"/>
  <c r="AD14" i="21"/>
  <c r="AS9" i="21"/>
  <c r="AT9" i="21" s="1"/>
  <c r="AP10" i="21"/>
  <c r="AJ12" i="21"/>
  <c r="AK12" i="21" s="1"/>
  <c r="X16" i="21"/>
  <c r="Y16" i="21" s="1"/>
  <c r="AG13" i="21"/>
  <c r="AH13" i="21" s="1"/>
  <c r="AV8" i="21"/>
  <c r="AW8" i="21" s="1"/>
  <c r="AM11" i="21"/>
  <c r="AA15" i="21"/>
  <c r="BB6" i="21"/>
  <c r="AY7" i="21"/>
  <c r="BE5" i="21"/>
  <c r="BF5" i="21" s="1"/>
  <c r="U17" i="21"/>
  <c r="V17" i="21" s="1"/>
  <c r="K184" i="21"/>
  <c r="L182" i="21"/>
  <c r="L183" i="21"/>
  <c r="FC187" i="21"/>
  <c r="FD187" i="21" s="1"/>
  <c r="BX199" i="21"/>
  <c r="BY199" i="21" s="1"/>
  <c r="FZ197" i="21"/>
  <c r="GA197" i="21" s="1"/>
  <c r="CP192" i="21"/>
  <c r="CQ192" i="21" s="1"/>
  <c r="EN192" i="21"/>
  <c r="EO192" i="21" s="1"/>
  <c r="AF198" i="21"/>
  <c r="AG198" i="21" s="1"/>
  <c r="GI193" i="21"/>
  <c r="GJ193" i="21" s="1"/>
  <c r="DM203" i="21"/>
  <c r="DN203" i="21" s="1"/>
  <c r="W199" i="21"/>
  <c r="X199" i="21" s="1"/>
  <c r="FH210" i="21"/>
  <c r="FI210" i="21" s="1"/>
  <c r="EE196" i="21"/>
  <c r="EF196" i="21" s="1"/>
  <c r="N211" i="21"/>
  <c r="O211" i="21" s="1"/>
  <c r="CY190" i="21"/>
  <c r="CZ190" i="21" s="1"/>
  <c r="DV198" i="21"/>
  <c r="DW198" i="21" s="1"/>
  <c r="GL192" i="21"/>
  <c r="GM192" i="21" s="1"/>
  <c r="BG187" i="21"/>
  <c r="BH187" i="21" s="1"/>
  <c r="CJ195" i="21"/>
  <c r="CK195" i="21" s="1"/>
  <c r="FN201" i="21"/>
  <c r="FO201" i="21" s="1"/>
  <c r="FT198" i="21"/>
  <c r="FU198" i="21" s="1"/>
  <c r="Z198" i="21"/>
  <c r="AA198" i="21" s="1"/>
  <c r="DP201" i="21"/>
  <c r="DQ201" i="21" s="1"/>
  <c r="CD198" i="21"/>
  <c r="CE198" i="21" s="1"/>
  <c r="DJ210" i="21"/>
  <c r="DK210" i="21" s="1"/>
  <c r="EK193" i="21"/>
  <c r="EL193" i="21" s="1"/>
  <c r="EQ191" i="21"/>
  <c r="ER191" i="21" s="1"/>
  <c r="BD189" i="21"/>
  <c r="BE189" i="21" s="1"/>
  <c r="AX191" i="21"/>
  <c r="AY191" i="21" s="1"/>
  <c r="CS192" i="21"/>
  <c r="CT192" i="21" s="1"/>
  <c r="DY199" i="21"/>
  <c r="DZ199" i="21" s="1"/>
  <c r="CA199" i="21"/>
  <c r="CB199" i="21" s="1"/>
  <c r="CM193" i="21"/>
  <c r="CN193" i="21" s="1"/>
  <c r="DB188" i="21"/>
  <c r="DC188" i="21" s="1"/>
  <c r="AI196" i="21"/>
  <c r="AJ196" i="21" s="1"/>
  <c r="BO202" i="21"/>
  <c r="BP202" i="21" s="1"/>
  <c r="BL211" i="21"/>
  <c r="BM211" i="21" s="1"/>
  <c r="AO193" i="21"/>
  <c r="AP193" i="21" s="1"/>
  <c r="FK202" i="21"/>
  <c r="FL202" i="21" s="1"/>
  <c r="DE187" i="21"/>
  <c r="DF187" i="21" s="1"/>
  <c r="EB198" i="21"/>
  <c r="EC198" i="21" s="1"/>
  <c r="AL195" i="21"/>
  <c r="AM195" i="21" s="1"/>
  <c r="EW190" i="21"/>
  <c r="EX190" i="21" s="1"/>
  <c r="AC199" i="21"/>
  <c r="AD199" i="21" s="1"/>
  <c r="EZ189" i="21"/>
  <c r="FA189" i="21" s="1"/>
  <c r="GC196" i="21"/>
  <c r="GD196" i="21" s="1"/>
  <c r="BA190" i="21"/>
  <c r="BB190" i="21" s="1"/>
  <c r="FQ200" i="21"/>
  <c r="FR200" i="21" s="1"/>
  <c r="CG196" i="21"/>
  <c r="CH196" i="21" s="1"/>
  <c r="ET192" i="21"/>
  <c r="EU192" i="21" s="1"/>
  <c r="HA187" i="21"/>
  <c r="HB187" i="21" s="1"/>
  <c r="AU192" i="21"/>
  <c r="AV192" i="21" s="1"/>
  <c r="GO191" i="21"/>
  <c r="GP191" i="21" s="1"/>
  <c r="GF195" i="21"/>
  <c r="GG195" i="21" s="1"/>
  <c r="T201" i="21"/>
  <c r="U201" i="21" s="1"/>
  <c r="BR201" i="21"/>
  <c r="BS201" i="21" s="1"/>
  <c r="EH195" i="21"/>
  <c r="EI195" i="21" s="1"/>
  <c r="FW199" i="21"/>
  <c r="FX199" i="21" s="1"/>
  <c r="GU190" i="21"/>
  <c r="GV190" i="21" s="1"/>
  <c r="DS199" i="21"/>
  <c r="DT199" i="21" s="1"/>
  <c r="GX189" i="21"/>
  <c r="GY189" i="21" s="1"/>
  <c r="BU200" i="21"/>
  <c r="BV200" i="21" s="1"/>
  <c r="GR191" i="21"/>
  <c r="GS191" i="21" s="1"/>
  <c r="CV191" i="21"/>
  <c r="CW191" i="21" s="1"/>
  <c r="Q202" i="21"/>
  <c r="R202" i="21" s="1"/>
  <c r="AR192" i="21"/>
  <c r="AS192" i="21" s="1"/>
  <c r="N128" i="21"/>
  <c r="AO118" i="21"/>
  <c r="AX115" i="21"/>
  <c r="AL119" i="21"/>
  <c r="AI120" i="21"/>
  <c r="T125" i="21"/>
  <c r="Z123" i="21"/>
  <c r="AR117" i="21"/>
  <c r="Q126" i="21"/>
  <c r="AF121" i="21"/>
  <c r="AC122" i="21"/>
  <c r="AU116" i="21"/>
  <c r="W124" i="21"/>
  <c r="W144" i="21"/>
  <c r="X144" i="21" s="1"/>
  <c r="EW139" i="21"/>
  <c r="EX139" i="21" s="1"/>
  <c r="DV143" i="21"/>
  <c r="DW143" i="21" s="1"/>
  <c r="AO144" i="21"/>
  <c r="AP144" i="21" s="1"/>
  <c r="CM139" i="21"/>
  <c r="CN139" i="21" s="1"/>
  <c r="ET136" i="21"/>
  <c r="EU136" i="21" s="1"/>
  <c r="CA142" i="21"/>
  <c r="CB142" i="21" s="1"/>
  <c r="BU145" i="21"/>
  <c r="BV145" i="21" s="1"/>
  <c r="AX136" i="21"/>
  <c r="AY136" i="21" s="1"/>
  <c r="BA138" i="21"/>
  <c r="BB138" i="21" s="1"/>
  <c r="DP145" i="21"/>
  <c r="DQ145" i="21" s="1"/>
  <c r="GU137" i="21"/>
  <c r="GV137" i="21" s="1"/>
  <c r="DE133" i="21"/>
  <c r="DF133" i="21" s="1"/>
  <c r="CS136" i="21"/>
  <c r="CT136" i="21" s="1"/>
  <c r="BX143" i="21"/>
  <c r="BY143" i="21" s="1"/>
  <c r="CD142" i="21"/>
  <c r="CE142" i="21" s="1"/>
  <c r="AF141" i="21"/>
  <c r="AG141" i="21" s="1"/>
  <c r="FK147" i="21"/>
  <c r="FL147" i="21" s="1"/>
  <c r="GI142" i="21"/>
  <c r="GJ142" i="21" s="1"/>
  <c r="CP138" i="21"/>
  <c r="CQ138" i="21" s="1"/>
  <c r="GC140" i="21"/>
  <c r="GD140" i="21" s="1"/>
  <c r="BD138" i="21"/>
  <c r="BE138" i="21" s="1"/>
  <c r="GX137" i="21"/>
  <c r="GY137" i="21" s="1"/>
  <c r="HA135" i="21"/>
  <c r="HB135" i="21" s="1"/>
  <c r="GL142" i="21"/>
  <c r="GM142" i="21" s="1"/>
  <c r="FT143" i="21"/>
  <c r="FU143" i="21" s="1"/>
  <c r="FN145" i="21"/>
  <c r="FO145" i="21" s="1"/>
  <c r="T145" i="21"/>
  <c r="U145" i="21" s="1"/>
  <c r="DJ148" i="21"/>
  <c r="DK148" i="21" s="1"/>
  <c r="BG132" i="21"/>
  <c r="BH132" i="21" s="1"/>
  <c r="AU136" i="21"/>
  <c r="AV136" i="21" s="1"/>
  <c r="AI140" i="21"/>
  <c r="AJ140" i="21" s="1"/>
  <c r="BO148" i="21"/>
  <c r="BP148" i="21" s="1"/>
  <c r="EK142" i="21"/>
  <c r="EL142" i="21" s="1"/>
  <c r="DS144" i="21"/>
  <c r="DT144" i="21" s="1"/>
  <c r="EH140" i="21"/>
  <c r="EI140" i="21" s="1"/>
  <c r="GR135" i="21"/>
  <c r="GS135" i="21" s="1"/>
  <c r="FZ142" i="21"/>
  <c r="GA142" i="21" s="1"/>
  <c r="AR143" i="21"/>
  <c r="AS143" i="21" s="1"/>
  <c r="EN142" i="21"/>
  <c r="EO142" i="21" s="1"/>
  <c r="Q147" i="21"/>
  <c r="R147" i="21" s="1"/>
  <c r="DB138" i="21"/>
  <c r="DC138" i="21" s="1"/>
  <c r="FQ145" i="21"/>
  <c r="FR145" i="21" s="1"/>
  <c r="AC146" i="21"/>
  <c r="AD146" i="21" s="1"/>
  <c r="EE140" i="21"/>
  <c r="EF140" i="21" s="1"/>
  <c r="EQ138" i="21"/>
  <c r="ER138" i="21" s="1"/>
  <c r="FW143" i="21"/>
  <c r="FX143" i="21" s="1"/>
  <c r="CV135" i="21"/>
  <c r="CW135" i="21" s="1"/>
  <c r="AL141" i="21"/>
  <c r="AM141" i="21" s="1"/>
  <c r="GF141" i="21"/>
  <c r="GG141" i="21" s="1"/>
  <c r="N148" i="21"/>
  <c r="O148" i="21" s="1"/>
  <c r="EZ138" i="21"/>
  <c r="FA138" i="21" s="1"/>
  <c r="DY143" i="21"/>
  <c r="DZ143" i="21" s="1"/>
  <c r="BL148" i="21"/>
  <c r="BM148" i="21" s="1"/>
  <c r="CG140" i="21"/>
  <c r="CH140" i="21" s="1"/>
  <c r="CY136" i="21"/>
  <c r="CZ136" i="21" s="1"/>
  <c r="EB142" i="21"/>
  <c r="EC142" i="21" s="1"/>
  <c r="CJ140" i="21"/>
  <c r="CK140" i="21" s="1"/>
  <c r="BR145" i="21"/>
  <c r="BS145" i="21" s="1"/>
  <c r="Z143" i="21"/>
  <c r="AA143" i="21" s="1"/>
  <c r="GO136" i="21"/>
  <c r="GP136" i="21" s="1"/>
  <c r="FC133" i="21"/>
  <c r="FD133" i="21" s="1"/>
  <c r="DM148" i="21"/>
  <c r="DN148" i="21" s="1"/>
  <c r="FH148" i="21"/>
  <c r="FI148" i="21" s="1"/>
  <c r="L73" i="21"/>
  <c r="L74" i="21"/>
  <c r="AI86" i="21"/>
  <c r="AJ86" i="21" s="1"/>
  <c r="BR91" i="21"/>
  <c r="BS91" i="21" s="1"/>
  <c r="GO83" i="21"/>
  <c r="GP83" i="21" s="1"/>
  <c r="AO85" i="21"/>
  <c r="AP85" i="21" s="1"/>
  <c r="FC79" i="21"/>
  <c r="FD79" i="21" s="1"/>
  <c r="FW89" i="21"/>
  <c r="FX89" i="21" s="1"/>
  <c r="DJ94" i="21"/>
  <c r="DK94" i="21" s="1"/>
  <c r="DB79" i="21"/>
  <c r="DC79" i="21" s="1"/>
  <c r="EH85" i="21"/>
  <c r="EI85" i="21" s="1"/>
  <c r="DS90" i="21"/>
  <c r="DT90" i="21" s="1"/>
  <c r="DE79" i="21"/>
  <c r="DF79" i="21" s="1"/>
  <c r="CS83" i="21"/>
  <c r="CT83" i="21" s="1"/>
  <c r="BO93" i="21"/>
  <c r="BP93" i="21" s="1"/>
  <c r="GU81" i="21"/>
  <c r="GV81" i="21" s="1"/>
  <c r="EN87" i="21"/>
  <c r="EO87" i="21" s="1"/>
  <c r="CD88" i="21"/>
  <c r="CE88" i="21" s="1"/>
  <c r="EQ83" i="21"/>
  <c r="ER83" i="21" s="1"/>
  <c r="GR82" i="21"/>
  <c r="GS82" i="21" s="1"/>
  <c r="FK93" i="21"/>
  <c r="FL93" i="21" s="1"/>
  <c r="CP87" i="21"/>
  <c r="CQ87" i="21" s="1"/>
  <c r="CY81" i="21"/>
  <c r="CZ81" i="21" s="1"/>
  <c r="Z91" i="21"/>
  <c r="AA91" i="21" s="1"/>
  <c r="ET83" i="21"/>
  <c r="EU83" i="21" s="1"/>
  <c r="AU83" i="21"/>
  <c r="AV83" i="21" s="1"/>
  <c r="BL95" i="21"/>
  <c r="BM95" i="21" s="1"/>
  <c r="HA79" i="21"/>
  <c r="HB79" i="21" s="1"/>
  <c r="GI84" i="21"/>
  <c r="GJ84" i="21" s="1"/>
  <c r="W91" i="21"/>
  <c r="X91" i="21" s="1"/>
  <c r="CJ85" i="21"/>
  <c r="CK85" i="21" s="1"/>
  <c r="DY89" i="21"/>
  <c r="DZ89" i="21" s="1"/>
  <c r="N94" i="21"/>
  <c r="O94" i="21" s="1"/>
  <c r="DM94" i="21"/>
  <c r="DN94" i="21" s="1"/>
  <c r="CM85" i="21"/>
  <c r="CN85" i="21" s="1"/>
  <c r="AC89" i="21"/>
  <c r="AD89" i="21" s="1"/>
  <c r="CA89" i="21"/>
  <c r="CB89" i="21" s="1"/>
  <c r="AX82" i="21"/>
  <c r="AY82" i="21" s="1"/>
  <c r="GL87" i="21"/>
  <c r="GM87" i="21" s="1"/>
  <c r="EB88" i="21"/>
  <c r="EC88" i="21" s="1"/>
  <c r="AR88" i="21"/>
  <c r="AS88" i="21" s="1"/>
  <c r="FN92" i="21"/>
  <c r="FO92" i="21" s="1"/>
  <c r="T91" i="21"/>
  <c r="U91" i="21" s="1"/>
  <c r="GC87" i="21"/>
  <c r="GD87" i="21" s="1"/>
  <c r="GF85" i="21"/>
  <c r="GG85" i="21" s="1"/>
  <c r="AF88" i="21"/>
  <c r="AG88" i="21" s="1"/>
  <c r="FT90" i="21"/>
  <c r="FU90" i="21" s="1"/>
  <c r="FH94" i="21"/>
  <c r="FI94" i="21" s="1"/>
  <c r="AL85" i="21"/>
  <c r="AM85" i="21" s="1"/>
  <c r="EZ79" i="21"/>
  <c r="FA79" i="21" s="1"/>
  <c r="GX79" i="21"/>
  <c r="GY79" i="21" s="1"/>
  <c r="BD79" i="21"/>
  <c r="BE79" i="21" s="1"/>
  <c r="DP91" i="21"/>
  <c r="DQ91" i="21" s="1"/>
  <c r="FQ90" i="21"/>
  <c r="FR90" i="21" s="1"/>
  <c r="CG86" i="21"/>
  <c r="CH86" i="21" s="1"/>
  <c r="BG79" i="21"/>
  <c r="BH79" i="21" s="1"/>
  <c r="EE86" i="21"/>
  <c r="EF86" i="21" s="1"/>
  <c r="CV82" i="21"/>
  <c r="CW82" i="21" s="1"/>
  <c r="FZ87" i="21"/>
  <c r="GA87" i="21" s="1"/>
  <c r="BA81" i="21"/>
  <c r="BB81" i="21" s="1"/>
  <c r="EK85" i="21"/>
  <c r="EL85" i="21" s="1"/>
  <c r="BU90" i="21"/>
  <c r="BV90" i="21" s="1"/>
  <c r="BX91" i="21"/>
  <c r="BY91" i="21" s="1"/>
  <c r="EW81" i="21"/>
  <c r="EX81" i="21" s="1"/>
  <c r="DV90" i="21"/>
  <c r="DW90" i="21" s="1"/>
  <c r="Q93" i="21"/>
  <c r="R93" i="21" s="1"/>
  <c r="BL19" i="21"/>
  <c r="BM19" i="21" s="1"/>
  <c r="FH19" i="21"/>
  <c r="FI19" i="21" s="1"/>
  <c r="DJ19" i="21"/>
  <c r="DK19" i="21" s="1"/>
  <c r="DL19" i="21" s="1"/>
  <c r="BL20" i="21"/>
  <c r="BM20" i="21" s="1"/>
  <c r="BN20" i="21" s="1"/>
  <c r="FH20" i="21"/>
  <c r="FI20" i="21" s="1"/>
  <c r="FJ20" i="21" s="1"/>
  <c r="GX25" i="21"/>
  <c r="GY25" i="21" s="1"/>
  <c r="FN37" i="21"/>
  <c r="FO37" i="21" s="1"/>
  <c r="GU26" i="21"/>
  <c r="GV26" i="21" s="1"/>
  <c r="GI29" i="21"/>
  <c r="GJ29" i="21" s="1"/>
  <c r="FW33" i="21"/>
  <c r="FX33" i="21" s="1"/>
  <c r="GC34" i="21"/>
  <c r="GD34" i="21" s="1"/>
  <c r="GL28" i="21"/>
  <c r="GM28" i="21" s="1"/>
  <c r="FT37" i="21"/>
  <c r="FU37" i="21" s="1"/>
  <c r="HA26" i="21"/>
  <c r="HB26" i="21" s="1"/>
  <c r="GO28" i="21"/>
  <c r="GP28" i="21" s="1"/>
  <c r="FQ36" i="21"/>
  <c r="FR36" i="21" s="1"/>
  <c r="GR26" i="21"/>
  <c r="GS26" i="21" s="1"/>
  <c r="GF34" i="21"/>
  <c r="GG34" i="21" s="1"/>
  <c r="FH39" i="21"/>
  <c r="FI39" i="21" s="1"/>
  <c r="FK39" i="21"/>
  <c r="FL39" i="21" s="1"/>
  <c r="FZ32" i="21"/>
  <c r="GA32" i="21" s="1"/>
  <c r="DJ20" i="21"/>
  <c r="DK20" i="21" s="1"/>
  <c r="DL20" i="21" s="1"/>
  <c r="EB37" i="21"/>
  <c r="EC37" i="21" s="1"/>
  <c r="EK33" i="21"/>
  <c r="EL33" i="21" s="1"/>
  <c r="EN28" i="21"/>
  <c r="EO28" i="21" s="1"/>
  <c r="FC25" i="21"/>
  <c r="FD25" i="21" s="1"/>
  <c r="EZ26" i="21"/>
  <c r="FA26" i="21" s="1"/>
  <c r="EW32" i="21"/>
  <c r="EX32" i="21" s="1"/>
  <c r="DM37" i="21"/>
  <c r="DN37" i="21" s="1"/>
  <c r="EQ28" i="21"/>
  <c r="ER28" i="21" s="1"/>
  <c r="ET26" i="21"/>
  <c r="EU26" i="21" s="1"/>
  <c r="DP38" i="21"/>
  <c r="DQ38" i="21" s="1"/>
  <c r="DV35" i="21"/>
  <c r="DW35" i="21" s="1"/>
  <c r="EH30" i="21"/>
  <c r="EI30" i="21" s="1"/>
  <c r="DJ39" i="21"/>
  <c r="DK39" i="21" s="1"/>
  <c r="DY33" i="21"/>
  <c r="DZ33" i="21" s="1"/>
  <c r="EE33" i="21"/>
  <c r="EF33" i="21" s="1"/>
  <c r="DS36" i="21"/>
  <c r="DT36" i="21" s="1"/>
  <c r="BO37" i="21"/>
  <c r="BP37" i="21" s="1"/>
  <c r="BL39" i="21"/>
  <c r="BM39" i="21" s="1"/>
  <c r="CS29" i="21"/>
  <c r="CT29" i="21" s="1"/>
  <c r="CM30" i="21"/>
  <c r="CN30" i="21" s="1"/>
  <c r="CD36" i="21"/>
  <c r="CE36" i="21" s="1"/>
  <c r="DE23" i="21"/>
  <c r="DF23" i="21" s="1"/>
  <c r="BU35" i="21"/>
  <c r="BV35" i="21" s="1"/>
  <c r="CA38" i="21"/>
  <c r="CB38" i="21" s="1"/>
  <c r="CY26" i="21"/>
  <c r="CZ26" i="21" s="1"/>
  <c r="CG31" i="21"/>
  <c r="CH31" i="21" s="1"/>
  <c r="BR38" i="21"/>
  <c r="BS38" i="21" s="1"/>
  <c r="CV28" i="21"/>
  <c r="CW28" i="21" s="1"/>
  <c r="DB24" i="21"/>
  <c r="DC24" i="21" s="1"/>
  <c r="CP29" i="21"/>
  <c r="CQ29" i="21" s="1"/>
  <c r="CJ31" i="21"/>
  <c r="CK31" i="21" s="1"/>
  <c r="BX34" i="21"/>
  <c r="BY34" i="21" s="1"/>
  <c r="M22" i="25"/>
  <c r="AF14" i="21"/>
  <c r="BA7" i="21"/>
  <c r="AO11" i="21"/>
  <c r="AU9" i="21"/>
  <c r="AI13" i="21"/>
  <c r="AC15" i="21"/>
  <c r="W17" i="21"/>
  <c r="BD6" i="21"/>
  <c r="AR10" i="21"/>
  <c r="AX8" i="21"/>
  <c r="Z16" i="21"/>
  <c r="BG5" i="21"/>
  <c r="AL12" i="21"/>
  <c r="T18" i="21"/>
  <c r="Q19" i="21"/>
  <c r="BG24" i="21"/>
  <c r="BH24" i="21" s="1"/>
  <c r="CE81" i="1"/>
  <c r="AX71" i="1"/>
  <c r="AU56" i="1"/>
  <c r="AR56" i="1"/>
  <c r="AO56" i="1"/>
  <c r="AL56" i="1"/>
  <c r="AI56" i="1"/>
  <c r="AF56" i="1"/>
  <c r="BA32" i="1"/>
  <c r="BD32" i="1"/>
  <c r="BG32" i="1"/>
  <c r="BJ32" i="1"/>
  <c r="BM32" i="1"/>
  <c r="BP32" i="1"/>
  <c r="CB31" i="1"/>
  <c r="BY32" i="1"/>
  <c r="BV32" i="1"/>
  <c r="BS32" i="1"/>
  <c r="EV128" i="21"/>
  <c r="ED22" i="21"/>
  <c r="CX169" i="21"/>
  <c r="BN19" i="21"/>
  <c r="DU128" i="21"/>
  <c r="GT74" i="21"/>
  <c r="CU183" i="21"/>
  <c r="GE74" i="21"/>
  <c r="V74" i="21"/>
  <c r="FV177" i="21"/>
  <c r="ES183" i="21"/>
  <c r="GZ22" i="21"/>
  <c r="BC74" i="21"/>
  <c r="HC128" i="21"/>
  <c r="BF22" i="21"/>
  <c r="GQ75" i="21"/>
  <c r="FS128" i="21"/>
  <c r="AW128" i="21"/>
  <c r="EJ75" i="21"/>
  <c r="CF22" i="21"/>
  <c r="BQ22" i="21"/>
  <c r="BC22" i="21"/>
  <c r="GZ74" i="21"/>
  <c r="EP74" i="21"/>
  <c r="DX74" i="21"/>
  <c r="CC128" i="21"/>
  <c r="CL183" i="21"/>
  <c r="BT75" i="21"/>
  <c r="GQ115" i="21"/>
  <c r="BT124" i="21"/>
  <c r="AH176" i="21"/>
  <c r="FV75" i="21"/>
  <c r="GZ128" i="21"/>
  <c r="HC74" i="21"/>
  <c r="GE174" i="21"/>
  <c r="BZ128" i="21"/>
  <c r="DX22" i="21"/>
  <c r="DG128" i="21"/>
  <c r="FY67" i="21"/>
  <c r="BN22" i="21"/>
  <c r="DO128" i="21"/>
  <c r="AW183" i="21"/>
  <c r="ES74" i="21"/>
  <c r="BI128" i="21"/>
  <c r="Y74" i="21"/>
  <c r="FJ22" i="21"/>
  <c r="AB128" i="21"/>
  <c r="CI74" i="21"/>
  <c r="GW22" i="21"/>
  <c r="BC75" i="21"/>
  <c r="BT70" i="21"/>
  <c r="S125" i="21"/>
  <c r="FJ19" i="21"/>
  <c r="CU128" i="21"/>
  <c r="Y70" i="21"/>
  <c r="HC183" i="21"/>
  <c r="FV22" i="21"/>
  <c r="AB74" i="21"/>
  <c r="GZ183" i="21"/>
  <c r="GB128" i="21"/>
  <c r="BT22" i="21"/>
  <c r="CC22" i="21"/>
  <c r="GH22" i="21"/>
  <c r="BW183" i="21"/>
  <c r="DU75" i="21"/>
  <c r="AT75" i="21"/>
  <c r="BW74" i="21"/>
  <c r="FS75" i="21"/>
  <c r="P75" i="21"/>
  <c r="AQ74" i="21"/>
  <c r="FY74" i="21"/>
  <c r="EA128" i="21"/>
  <c r="AQ10" i="21"/>
  <c r="FE183" i="21"/>
  <c r="DL75" i="21"/>
  <c r="EY75" i="21"/>
  <c r="FP74" i="21"/>
  <c r="CX183" i="21"/>
  <c r="DU22" i="21"/>
  <c r="EV183" i="21"/>
  <c r="CF183" i="21"/>
  <c r="FM75" i="21"/>
  <c r="AN75" i="21"/>
  <c r="AZ75" i="21"/>
  <c r="CO75" i="21"/>
  <c r="BW123" i="21"/>
  <c r="AT183" i="21"/>
  <c r="DD74" i="21"/>
  <c r="BF59" i="21"/>
  <c r="DR74" i="21"/>
  <c r="GN22" i="21"/>
  <c r="EM128" i="21"/>
  <c r="EY168" i="21"/>
  <c r="EG128" i="21"/>
  <c r="AH74" i="21"/>
  <c r="CF74" i="21"/>
  <c r="FS178" i="21"/>
  <c r="FP183" i="21"/>
  <c r="CX114" i="21"/>
  <c r="GB74" i="21"/>
  <c r="EG65" i="21"/>
  <c r="GK183" i="21"/>
  <c r="AN183" i="21"/>
  <c r="GN116" i="21"/>
  <c r="EJ74" i="21"/>
  <c r="GW74" i="21"/>
  <c r="DO74" i="21"/>
  <c r="FP16" i="21"/>
  <c r="AE14" i="21"/>
  <c r="ED175" i="21"/>
  <c r="CI128" i="21"/>
  <c r="CU75" i="21"/>
  <c r="FP128" i="21"/>
  <c r="EV169" i="21"/>
  <c r="GW128" i="21"/>
  <c r="FV128" i="21"/>
  <c r="GT22" i="21"/>
  <c r="DG74" i="21"/>
  <c r="HC75" i="21"/>
  <c r="FS22" i="21"/>
  <c r="AZ128" i="21"/>
  <c r="BC169" i="21"/>
  <c r="CO117" i="21"/>
  <c r="ES128" i="21"/>
  <c r="DR70" i="21"/>
  <c r="CO63" i="21"/>
  <c r="EV22" i="21"/>
  <c r="CR75" i="21"/>
  <c r="AK66" i="21"/>
  <c r="S128" i="21"/>
  <c r="CI22" i="21"/>
  <c r="CU22" i="21"/>
  <c r="AH128" i="21"/>
  <c r="FB75" i="21"/>
  <c r="BN127" i="21"/>
  <c r="EG183" i="21"/>
  <c r="GN74" i="21"/>
  <c r="AE74" i="21"/>
  <c r="GT60" i="21"/>
  <c r="DX183" i="21"/>
  <c r="CL128" i="21"/>
  <c r="EV75" i="21"/>
  <c r="CX75" i="21"/>
  <c r="V183" i="21"/>
  <c r="EA22" i="21"/>
  <c r="GT75" i="21"/>
  <c r="BQ71" i="21"/>
  <c r="GH74" i="21"/>
  <c r="AN74" i="21"/>
  <c r="AQ128" i="21"/>
  <c r="AK128" i="21"/>
  <c r="V22" i="21"/>
  <c r="DO183" i="21"/>
  <c r="DU183" i="21"/>
  <c r="CO172" i="21"/>
  <c r="DX128" i="21"/>
  <c r="GT128" i="21"/>
  <c r="AN118" i="21"/>
  <c r="BT179" i="21"/>
  <c r="BN75" i="21"/>
  <c r="BI75" i="21"/>
  <c r="EY113" i="21"/>
  <c r="AH183" i="21"/>
  <c r="GQ170" i="21"/>
  <c r="FE22" i="21"/>
  <c r="EY128" i="21"/>
  <c r="DR183" i="21"/>
  <c r="ED128" i="21"/>
  <c r="BT74" i="21"/>
  <c r="S183" i="21"/>
  <c r="FM74" i="21"/>
  <c r="BQ74" i="21"/>
  <c r="FJ75" i="21"/>
  <c r="AQ173" i="21"/>
  <c r="CC176" i="21"/>
  <c r="AE22" i="21"/>
  <c r="V128" i="21"/>
  <c r="CL22" i="21"/>
  <c r="BC183" i="21"/>
  <c r="EM172" i="21"/>
  <c r="ES115" i="21"/>
  <c r="EJ128" i="21"/>
  <c r="GQ183" i="21"/>
  <c r="GT114" i="21"/>
  <c r="AZ61" i="21"/>
  <c r="CC75" i="21"/>
  <c r="DL182" i="21"/>
  <c r="AB75" i="21"/>
  <c r="CR183" i="21"/>
  <c r="P182" i="21"/>
  <c r="BT128" i="21"/>
  <c r="EA75" i="21"/>
  <c r="BQ75" i="21"/>
  <c r="GK22" i="21"/>
  <c r="CF120" i="21"/>
  <c r="FP22" i="21"/>
  <c r="FE128" i="21"/>
  <c r="CC183" i="21"/>
  <c r="DG75" i="21"/>
  <c r="AK75" i="21"/>
  <c r="AZ183" i="21"/>
  <c r="FE75" i="21"/>
  <c r="HC22" i="21"/>
  <c r="H23" i="21"/>
  <c r="AZ7" i="21"/>
  <c r="V75" i="21"/>
  <c r="CI75" i="21"/>
  <c r="CI183" i="21"/>
  <c r="FY183" i="21"/>
  <c r="GH118" i="21"/>
  <c r="AW22" i="21"/>
  <c r="DU74" i="21"/>
  <c r="FP75" i="21"/>
  <c r="FV183" i="21"/>
  <c r="BW69" i="21"/>
  <c r="BQ183" i="21"/>
  <c r="FS123" i="21"/>
  <c r="CR22" i="21"/>
  <c r="DA183" i="21"/>
  <c r="GH75" i="21"/>
  <c r="DO22" i="21"/>
  <c r="DR75" i="21"/>
  <c r="BC60" i="21"/>
  <c r="DR128" i="21"/>
  <c r="FY128" i="21"/>
  <c r="AE128" i="21"/>
  <c r="BZ75" i="21"/>
  <c r="GQ22" i="21"/>
  <c r="Y183" i="21"/>
  <c r="AT128" i="21"/>
  <c r="DA128" i="21"/>
  <c r="BF75" i="21"/>
  <c r="GE22" i="21"/>
  <c r="GW5" i="21"/>
  <c r="Y128" i="21"/>
  <c r="AN128" i="21"/>
  <c r="FM22" i="21"/>
  <c r="DD183" i="21"/>
  <c r="CX128" i="21"/>
  <c r="BZ183" i="21"/>
  <c r="DA74" i="21"/>
  <c r="FS183" i="21"/>
  <c r="ED183" i="21"/>
  <c r="AW75" i="21"/>
  <c r="S74" i="21"/>
  <c r="EA74" i="21"/>
  <c r="S181" i="21"/>
  <c r="DA22" i="21"/>
  <c r="GQ74" i="21"/>
  <c r="EY183" i="21"/>
  <c r="CL173" i="21"/>
  <c r="BI22" i="21"/>
  <c r="EG75" i="21"/>
  <c r="CX74" i="21"/>
  <c r="S18" i="21"/>
  <c r="EM74" i="21"/>
  <c r="EG119" i="21"/>
  <c r="AB15" i="21"/>
  <c r="AK175" i="21"/>
  <c r="GT183" i="21"/>
  <c r="DO75" i="21"/>
  <c r="CO74" i="21"/>
  <c r="AQ183" i="21"/>
  <c r="EA183" i="21"/>
  <c r="DX68" i="21"/>
  <c r="BC6" i="21"/>
  <c r="FV122" i="21"/>
  <c r="FE74" i="21"/>
  <c r="CO22" i="21"/>
  <c r="ES75" i="21"/>
  <c r="GK128" i="21"/>
  <c r="S22" i="21"/>
  <c r="EP128" i="21"/>
  <c r="FS69" i="21"/>
  <c r="DU178" i="21"/>
  <c r="DX75" i="21"/>
  <c r="FY176" i="21"/>
  <c r="CL118" i="21"/>
  <c r="BI183" i="21"/>
  <c r="AN65" i="21"/>
  <c r="EM75" i="21"/>
  <c r="BC114" i="21"/>
  <c r="DR22" i="21"/>
  <c r="FS74" i="21"/>
  <c r="ED74" i="21"/>
  <c r="GN128" i="21"/>
  <c r="CO128" i="21"/>
  <c r="AT63" i="21"/>
  <c r="EM117" i="21"/>
  <c r="BF74" i="21"/>
  <c r="FB183" i="21"/>
  <c r="GN183" i="21"/>
  <c r="EA176" i="21"/>
  <c r="EV74" i="21"/>
  <c r="CO183" i="21"/>
  <c r="P127" i="21"/>
  <c r="GQ128" i="21"/>
  <c r="GW183" i="21"/>
  <c r="CX22" i="21"/>
  <c r="FB128" i="21"/>
  <c r="DD75" i="21"/>
  <c r="GE183" i="21"/>
  <c r="AE177" i="21"/>
  <c r="EM22" i="21"/>
  <c r="DL22" i="21"/>
  <c r="CR128" i="21"/>
  <c r="FY75" i="21"/>
  <c r="AW74" i="21"/>
  <c r="FB22" i="21"/>
  <c r="DO125" i="21"/>
  <c r="EG74" i="21"/>
  <c r="GE11" i="21"/>
  <c r="AB22" i="21"/>
  <c r="AN11" i="21"/>
  <c r="BZ74" i="21"/>
  <c r="CF128" i="21"/>
  <c r="AQ22" i="21"/>
  <c r="DG22" i="21"/>
  <c r="FY22" i="21"/>
  <c r="EG22" i="21"/>
  <c r="EP22" i="21"/>
  <c r="AK183" i="21"/>
  <c r="GB175" i="21"/>
  <c r="EP183" i="21"/>
  <c r="EM183" i="21"/>
  <c r="EJ64" i="21"/>
  <c r="AB69" i="21"/>
  <c r="AE75" i="21"/>
  <c r="BW128" i="21"/>
  <c r="AH75" i="21"/>
  <c r="AK74" i="21"/>
  <c r="GK75" i="21"/>
  <c r="FM128" i="21"/>
  <c r="CF75" i="21"/>
  <c r="GB75" i="21"/>
  <c r="GE128" i="21"/>
  <c r="BW75" i="21"/>
  <c r="Y75" i="21"/>
  <c r="EY74" i="21"/>
  <c r="GN8" i="21"/>
  <c r="BW22" i="21"/>
  <c r="AE121" i="21"/>
  <c r="CC74" i="21"/>
  <c r="CR74" i="21"/>
  <c r="GZ75" i="21"/>
  <c r="CR62" i="21"/>
  <c r="BC128" i="21"/>
  <c r="S72" i="21"/>
  <c r="AZ74" i="21"/>
  <c r="CI119" i="21"/>
  <c r="FB74" i="21"/>
  <c r="DG183" i="21"/>
  <c r="GW59" i="21"/>
  <c r="CU74" i="21"/>
  <c r="AE183" i="21"/>
  <c r="FM17" i="21"/>
  <c r="EP75" i="21"/>
  <c r="DA75" i="21"/>
  <c r="AT22" i="21"/>
  <c r="GK74" i="21"/>
  <c r="FY13" i="21"/>
  <c r="V180" i="21"/>
  <c r="EV60" i="21"/>
  <c r="AH22" i="21"/>
  <c r="DD22" i="21"/>
  <c r="CL75" i="21"/>
  <c r="Y22" i="21"/>
  <c r="GH128" i="21"/>
  <c r="GE75" i="21"/>
  <c r="P23" i="21"/>
  <c r="BZ22" i="21"/>
  <c r="FM183" i="21"/>
  <c r="EJ22" i="21"/>
  <c r="GN75" i="21"/>
  <c r="GB183" i="21"/>
  <c r="EJ183" i="21"/>
  <c r="BF183" i="21"/>
  <c r="BF128" i="21"/>
  <c r="AN22" i="21"/>
  <c r="GB66" i="21"/>
  <c r="GH183" i="21"/>
  <c r="GW113" i="21"/>
  <c r="ES22" i="21"/>
  <c r="EY22" i="21"/>
  <c r="DD128" i="21"/>
  <c r="FM71" i="21"/>
  <c r="GW75" i="21"/>
  <c r="BI74" i="21"/>
  <c r="AT74" i="21"/>
  <c r="CL74" i="21"/>
  <c r="BQ128" i="21"/>
  <c r="AZ22" i="21"/>
  <c r="ED75" i="21"/>
  <c r="S75" i="21"/>
  <c r="FS15" i="21"/>
  <c r="AK22" i="21"/>
  <c r="AQ75" i="21"/>
  <c r="AB183" i="21"/>
  <c r="GB22" i="21"/>
  <c r="ES170" i="21"/>
  <c r="BT183" i="21"/>
  <c r="FV74" i="21"/>
  <c r="DX177" i="21"/>
  <c r="O183" i="21" l="1"/>
  <c r="Z179" i="21"/>
  <c r="AA179" i="21" s="1"/>
  <c r="O128" i="21"/>
  <c r="BD114" i="21"/>
  <c r="BE114" i="21" s="1"/>
  <c r="AO65" i="21"/>
  <c r="AP65" i="21" s="1"/>
  <c r="AQ65" i="21" s="1"/>
  <c r="AX62" i="21"/>
  <c r="AY62" i="21" s="1"/>
  <c r="AZ62" i="21" s="1"/>
  <c r="AR173" i="21"/>
  <c r="AS173" i="21" s="1"/>
  <c r="AT173" i="21" s="1"/>
  <c r="AU63" i="21"/>
  <c r="AV63" i="21" s="1"/>
  <c r="AW63" i="21" s="1"/>
  <c r="AI67" i="21"/>
  <c r="AJ67" i="21" s="1"/>
  <c r="AO174" i="21"/>
  <c r="AP174" i="21" s="1"/>
  <c r="BA170" i="21"/>
  <c r="BB170" i="21" s="1"/>
  <c r="T72" i="21"/>
  <c r="U72" i="21" s="1"/>
  <c r="BG59" i="21"/>
  <c r="BH59" i="21" s="1"/>
  <c r="BI59" i="21" s="1"/>
  <c r="BD169" i="21"/>
  <c r="BE169" i="21" s="1"/>
  <c r="BF169" i="21" s="1"/>
  <c r="AL66" i="21"/>
  <c r="AM66" i="21" s="1"/>
  <c r="AN66" i="21" s="1"/>
  <c r="Q182" i="21"/>
  <c r="R182" i="21" s="1"/>
  <c r="S182" i="21" s="1"/>
  <c r="AF68" i="21"/>
  <c r="AG68" i="21" s="1"/>
  <c r="AC178" i="21"/>
  <c r="AD178" i="21" s="1"/>
  <c r="BD60" i="21"/>
  <c r="BE60" i="21" s="1"/>
  <c r="AL175" i="21"/>
  <c r="AM175" i="21" s="1"/>
  <c r="BG168" i="21"/>
  <c r="BH168" i="21" s="1"/>
  <c r="BI168" i="21" s="1"/>
  <c r="W180" i="21"/>
  <c r="X180" i="21" s="1"/>
  <c r="Y180" i="21" s="1"/>
  <c r="AU172" i="21"/>
  <c r="AV172" i="21" s="1"/>
  <c r="AW172" i="21" s="1"/>
  <c r="AX171" i="21"/>
  <c r="AY171" i="21" s="1"/>
  <c r="AZ171" i="21" s="1"/>
  <c r="AF177" i="21"/>
  <c r="AG177" i="21" s="1"/>
  <c r="T181" i="21"/>
  <c r="U181" i="21" s="1"/>
  <c r="FH183" i="21"/>
  <c r="FI183" i="21" s="1"/>
  <c r="W71" i="21"/>
  <c r="X71" i="21" s="1"/>
  <c r="Z70" i="21"/>
  <c r="AA70" i="21" s="1"/>
  <c r="AB70" i="21" s="1"/>
  <c r="AC69" i="21"/>
  <c r="AD69" i="21" s="1"/>
  <c r="AE69" i="21" s="1"/>
  <c r="BA61" i="21"/>
  <c r="BB61" i="21" s="1"/>
  <c r="BC61" i="21" s="1"/>
  <c r="AR64" i="21"/>
  <c r="AS64" i="21" s="1"/>
  <c r="AT64" i="21" s="1"/>
  <c r="Q73" i="21"/>
  <c r="R73" i="21" s="1"/>
  <c r="L23" i="21"/>
  <c r="L131" i="21" s="1"/>
  <c r="HC21" i="25"/>
  <c r="GZ21" i="25"/>
  <c r="GW21" i="25"/>
  <c r="GT21" i="25"/>
  <c r="GQ21" i="25"/>
  <c r="GN21" i="25"/>
  <c r="GK21" i="25"/>
  <c r="GH21" i="25"/>
  <c r="GE21" i="25"/>
  <c r="GB21" i="25"/>
  <c r="FY21" i="25"/>
  <c r="FV21" i="25"/>
  <c r="FS21" i="25"/>
  <c r="FP21" i="25"/>
  <c r="FM21" i="25"/>
  <c r="FJ21" i="25"/>
  <c r="FE21" i="25"/>
  <c r="FB21" i="25"/>
  <c r="EY21" i="25"/>
  <c r="EV21" i="25"/>
  <c r="ES21" i="25"/>
  <c r="EP21" i="25"/>
  <c r="EM21" i="25"/>
  <c r="EJ21" i="25"/>
  <c r="EG21" i="25"/>
  <c r="ED21" i="25"/>
  <c r="EA21" i="25"/>
  <c r="DX21" i="25"/>
  <c r="DU21" i="25"/>
  <c r="DR21" i="25"/>
  <c r="DO21" i="25"/>
  <c r="DL21" i="25"/>
  <c r="DG21" i="25"/>
  <c r="DD21" i="25"/>
  <c r="DA21" i="25"/>
  <c r="CX21" i="25"/>
  <c r="CU21" i="25"/>
  <c r="CR21" i="25"/>
  <c r="CO21" i="25"/>
  <c r="CL21" i="25"/>
  <c r="CI21" i="25"/>
  <c r="CF21" i="25"/>
  <c r="CC21" i="25"/>
  <c r="BZ21" i="25"/>
  <c r="BW21" i="25"/>
  <c r="BT21" i="25"/>
  <c r="BQ21" i="25"/>
  <c r="BN21" i="25"/>
  <c r="U21" i="25"/>
  <c r="BI21" i="25"/>
  <c r="BF21" i="25"/>
  <c r="BC21" i="25"/>
  <c r="AZ21" i="25"/>
  <c r="AW21" i="25"/>
  <c r="AT21" i="25"/>
  <c r="AQ21" i="25"/>
  <c r="AN21" i="25"/>
  <c r="AK21" i="25"/>
  <c r="AH21" i="25"/>
  <c r="AE21" i="25"/>
  <c r="AB21" i="25"/>
  <c r="Y21" i="25"/>
  <c r="V21" i="25"/>
  <c r="P21" i="25"/>
  <c r="K24" i="21"/>
  <c r="K132" i="21" s="1"/>
  <c r="CP63" i="21"/>
  <c r="CQ63" i="21" s="1"/>
  <c r="DJ183" i="21"/>
  <c r="DK183" i="21" s="1"/>
  <c r="DL183" i="21" s="1"/>
  <c r="BL183" i="21"/>
  <c r="BM183" i="21" s="1"/>
  <c r="BN183" i="21" s="1"/>
  <c r="GF65" i="21"/>
  <c r="GG65" i="21" s="1"/>
  <c r="GH65" i="21" s="1"/>
  <c r="FN71" i="21"/>
  <c r="FO71" i="21" s="1"/>
  <c r="FP71" i="21" s="1"/>
  <c r="GI64" i="21"/>
  <c r="GJ64" i="21" s="1"/>
  <c r="CS62" i="21"/>
  <c r="CT62" i="21" s="1"/>
  <c r="GL63" i="21"/>
  <c r="GM63" i="21" s="1"/>
  <c r="FQ70" i="21"/>
  <c r="FR70" i="21" s="1"/>
  <c r="DV69" i="21"/>
  <c r="DW69" i="21" s="1"/>
  <c r="FT69" i="21"/>
  <c r="FU69" i="21" s="1"/>
  <c r="FV69" i="21" s="1"/>
  <c r="GR61" i="21"/>
  <c r="GS61" i="21" s="1"/>
  <c r="GT61" i="21" s="1"/>
  <c r="EQ62" i="21"/>
  <c r="ER62" i="21" s="1"/>
  <c r="ES62" i="21" s="1"/>
  <c r="DM72" i="21"/>
  <c r="DN72" i="21" s="1"/>
  <c r="DO72" i="21" s="1"/>
  <c r="EH65" i="21"/>
  <c r="EI65" i="21" s="1"/>
  <c r="DS70" i="21"/>
  <c r="DT70" i="21" s="1"/>
  <c r="FK72" i="21"/>
  <c r="FL72" i="21" s="1"/>
  <c r="FZ67" i="21"/>
  <c r="GA67" i="21" s="1"/>
  <c r="ET61" i="21"/>
  <c r="EU61" i="21" s="1"/>
  <c r="EV61" i="21" s="1"/>
  <c r="EZ59" i="21"/>
  <c r="FA59" i="21" s="1"/>
  <c r="FB59" i="21" s="1"/>
  <c r="EB67" i="21"/>
  <c r="EC67" i="21" s="1"/>
  <c r="ED67" i="21" s="1"/>
  <c r="BX69" i="21"/>
  <c r="BY69" i="21" s="1"/>
  <c r="BZ69" i="21" s="1"/>
  <c r="DY68" i="21"/>
  <c r="DZ68" i="21" s="1"/>
  <c r="EW60" i="21"/>
  <c r="EX60" i="21" s="1"/>
  <c r="CV61" i="21"/>
  <c r="CW61" i="21" s="1"/>
  <c r="CX61" i="21" s="1"/>
  <c r="BR71" i="21"/>
  <c r="BS71" i="21" s="1"/>
  <c r="BT71" i="21" s="1"/>
  <c r="EN63" i="21"/>
  <c r="EO63" i="21" s="1"/>
  <c r="EP63" i="21" s="1"/>
  <c r="EE66" i="21"/>
  <c r="EF66" i="21" s="1"/>
  <c r="EG66" i="21" s="1"/>
  <c r="CG66" i="21"/>
  <c r="CH66" i="21" s="1"/>
  <c r="CI66" i="21" s="1"/>
  <c r="EK64" i="21"/>
  <c r="EL64" i="21" s="1"/>
  <c r="EM64" i="21" s="1"/>
  <c r="CM64" i="21"/>
  <c r="CN64" i="21" s="1"/>
  <c r="DP71" i="21"/>
  <c r="DQ71" i="21" s="1"/>
  <c r="BO72" i="21"/>
  <c r="BP72" i="21" s="1"/>
  <c r="GC66" i="21"/>
  <c r="GD66" i="21" s="1"/>
  <c r="GE66" i="21" s="1"/>
  <c r="CJ65" i="21"/>
  <c r="CK65" i="21" s="1"/>
  <c r="CL65" i="21" s="1"/>
  <c r="GO62" i="21"/>
  <c r="GP62" i="21" s="1"/>
  <c r="GQ62" i="21" s="1"/>
  <c r="BU70" i="21"/>
  <c r="BV70" i="21" s="1"/>
  <c r="BW70" i="21" s="1"/>
  <c r="CA68" i="21"/>
  <c r="CB68" i="21" s="1"/>
  <c r="CC68" i="21" s="1"/>
  <c r="CD67" i="21"/>
  <c r="CE67" i="21" s="1"/>
  <c r="CY60" i="21"/>
  <c r="CZ60" i="21" s="1"/>
  <c r="FW68" i="21"/>
  <c r="FX68" i="21" s="1"/>
  <c r="DB59" i="21"/>
  <c r="DC59" i="21" s="1"/>
  <c r="GX59" i="21"/>
  <c r="GY59" i="21" s="1"/>
  <c r="GZ59" i="21" s="1"/>
  <c r="GU60" i="21"/>
  <c r="GV60" i="21" s="1"/>
  <c r="GW60" i="21" s="1"/>
  <c r="BL74" i="21"/>
  <c r="BM74" i="21" s="1"/>
  <c r="BN74" i="21" s="1"/>
  <c r="DJ74" i="21"/>
  <c r="DK74" i="21" s="1"/>
  <c r="FH74" i="21"/>
  <c r="FI74" i="21" s="1"/>
  <c r="BL128" i="21"/>
  <c r="BM128" i="21" s="1"/>
  <c r="DP180" i="21"/>
  <c r="DQ180" i="21" s="1"/>
  <c r="DY177" i="21"/>
  <c r="DZ177" i="21" s="1"/>
  <c r="EA177" i="21" s="1"/>
  <c r="EQ171" i="21"/>
  <c r="ER171" i="21" s="1"/>
  <c r="ES171" i="21" s="1"/>
  <c r="DM181" i="21"/>
  <c r="DN181" i="21" s="1"/>
  <c r="DO181" i="21" s="1"/>
  <c r="ET170" i="21"/>
  <c r="EU170" i="21" s="1"/>
  <c r="EV170" i="21" s="1"/>
  <c r="DV178" i="21"/>
  <c r="DW178" i="21" s="1"/>
  <c r="DX178" i="21" s="1"/>
  <c r="EZ168" i="21"/>
  <c r="FA168" i="21" s="1"/>
  <c r="EW169" i="21"/>
  <c r="EX169" i="21" s="1"/>
  <c r="EN172" i="21"/>
  <c r="EO172" i="21" s="1"/>
  <c r="EE175" i="21"/>
  <c r="EF175" i="21" s="1"/>
  <c r="EH174" i="21"/>
  <c r="EI174" i="21" s="1"/>
  <c r="EJ174" i="21" s="1"/>
  <c r="EB176" i="21"/>
  <c r="EC176" i="21" s="1"/>
  <c r="ED176" i="21" s="1"/>
  <c r="DS179" i="21"/>
  <c r="DT179" i="21" s="1"/>
  <c r="DU179" i="21" s="1"/>
  <c r="EK173" i="21"/>
  <c r="EL173" i="21" s="1"/>
  <c r="L75" i="21"/>
  <c r="L184" i="21"/>
  <c r="FK126" i="21"/>
  <c r="FL126" i="21" s="1"/>
  <c r="GI118" i="21"/>
  <c r="GJ118" i="21" s="1"/>
  <c r="GK118" i="21" s="1"/>
  <c r="FT123" i="21"/>
  <c r="FU123" i="21" s="1"/>
  <c r="FV123" i="21" s="1"/>
  <c r="GX113" i="21"/>
  <c r="GY113" i="21" s="1"/>
  <c r="GZ113" i="21" s="1"/>
  <c r="GO116" i="21"/>
  <c r="GP116" i="21" s="1"/>
  <c r="GQ116" i="21" s="1"/>
  <c r="GR115" i="21"/>
  <c r="GS115" i="21" s="1"/>
  <c r="GT115" i="21" s="1"/>
  <c r="DV123" i="21"/>
  <c r="DW123" i="21" s="1"/>
  <c r="DY122" i="21"/>
  <c r="DZ122" i="21" s="1"/>
  <c r="GL117" i="21"/>
  <c r="GM117" i="21" s="1"/>
  <c r="FZ121" i="21"/>
  <c r="GA121" i="21" s="1"/>
  <c r="GB121" i="21" s="1"/>
  <c r="GC120" i="21"/>
  <c r="GD120" i="21" s="1"/>
  <c r="GE120" i="21" s="1"/>
  <c r="FW122" i="21"/>
  <c r="FX122" i="21" s="1"/>
  <c r="FY122" i="21" s="1"/>
  <c r="FN125" i="21"/>
  <c r="FO125" i="21" s="1"/>
  <c r="FP125" i="21" s="1"/>
  <c r="GU114" i="21"/>
  <c r="GV114" i="21" s="1"/>
  <c r="GW114" i="21" s="1"/>
  <c r="EE120" i="21"/>
  <c r="EF120" i="21" s="1"/>
  <c r="GF119" i="21"/>
  <c r="GG119" i="21" s="1"/>
  <c r="FQ124" i="21"/>
  <c r="FR124" i="21" s="1"/>
  <c r="EB121" i="21"/>
  <c r="EC121" i="21" s="1"/>
  <c r="ED121" i="21" s="1"/>
  <c r="EZ113" i="21"/>
  <c r="FA113" i="21" s="1"/>
  <c r="FB113" i="21" s="1"/>
  <c r="DS124" i="21"/>
  <c r="DT124" i="21" s="1"/>
  <c r="DU124" i="21" s="1"/>
  <c r="EK118" i="21"/>
  <c r="EL118" i="21" s="1"/>
  <c r="EM118" i="21" s="1"/>
  <c r="DM126" i="21"/>
  <c r="DN126" i="21" s="1"/>
  <c r="EQ116" i="21"/>
  <c r="ER116" i="21" s="1"/>
  <c r="EN117" i="21"/>
  <c r="EO117" i="21" s="1"/>
  <c r="EW114" i="21"/>
  <c r="EX114" i="21" s="1"/>
  <c r="EY114" i="21" s="1"/>
  <c r="DP125" i="21"/>
  <c r="DQ125" i="21" s="1"/>
  <c r="DR125" i="21" s="1"/>
  <c r="EH119" i="21"/>
  <c r="EI119" i="21" s="1"/>
  <c r="EJ119" i="21" s="1"/>
  <c r="ET115" i="21"/>
  <c r="EU115" i="21" s="1"/>
  <c r="EV115" i="21" s="1"/>
  <c r="CY114" i="21"/>
  <c r="CZ114" i="21" s="1"/>
  <c r="DA114" i="21" s="1"/>
  <c r="BO126" i="21"/>
  <c r="BP126" i="21" s="1"/>
  <c r="BQ126" i="21" s="1"/>
  <c r="M132" i="25"/>
  <c r="M187" i="25"/>
  <c r="M77" i="25"/>
  <c r="DB113" i="21"/>
  <c r="DC113" i="21" s="1"/>
  <c r="DD113" i="21" s="1"/>
  <c r="CJ119" i="21"/>
  <c r="CK119" i="21" s="1"/>
  <c r="CL119" i="21" s="1"/>
  <c r="CS116" i="21"/>
  <c r="CT116" i="21" s="1"/>
  <c r="CU116" i="21" s="1"/>
  <c r="BX123" i="21"/>
  <c r="BY123" i="21" s="1"/>
  <c r="BZ123" i="21" s="1"/>
  <c r="CA122" i="21"/>
  <c r="CB122" i="21" s="1"/>
  <c r="CC122" i="21" s="1"/>
  <c r="BR125" i="21"/>
  <c r="BS125" i="21" s="1"/>
  <c r="CV115" i="21"/>
  <c r="CW115" i="21" s="1"/>
  <c r="BU124" i="21"/>
  <c r="BV124" i="21" s="1"/>
  <c r="CD121" i="21"/>
  <c r="CE121" i="21" s="1"/>
  <c r="CM118" i="21"/>
  <c r="CN118" i="21" s="1"/>
  <c r="CO118" i="21" s="1"/>
  <c r="CP117" i="21"/>
  <c r="CQ117" i="21" s="1"/>
  <c r="CR117" i="21" s="1"/>
  <c r="CG120" i="21"/>
  <c r="CH120" i="21" s="1"/>
  <c r="CI120" i="21" s="1"/>
  <c r="L76" i="21"/>
  <c r="FQ179" i="21"/>
  <c r="FR179" i="21" s="1"/>
  <c r="FW177" i="21"/>
  <c r="FX177" i="21" s="1"/>
  <c r="L168" i="21"/>
  <c r="L59" i="21"/>
  <c r="DJ128" i="21"/>
  <c r="DK128" i="21" s="1"/>
  <c r="DL128" i="21" s="1"/>
  <c r="FH128" i="21"/>
  <c r="FI128" i="21" s="1"/>
  <c r="FJ128" i="21" s="1"/>
  <c r="GO171" i="21"/>
  <c r="GP171" i="21" s="1"/>
  <c r="GQ171" i="21" s="1"/>
  <c r="FT178" i="21"/>
  <c r="FU178" i="21" s="1"/>
  <c r="FV178" i="21" s="1"/>
  <c r="GR170" i="21"/>
  <c r="GS170" i="21" s="1"/>
  <c r="FK181" i="21"/>
  <c r="FL181" i="21" s="1"/>
  <c r="GX168" i="21"/>
  <c r="GY168" i="21" s="1"/>
  <c r="GC175" i="21"/>
  <c r="GD175" i="21" s="1"/>
  <c r="GE175" i="21" s="1"/>
  <c r="FZ176" i="21"/>
  <c r="GA176" i="21" s="1"/>
  <c r="GB176" i="21" s="1"/>
  <c r="GI173" i="21"/>
  <c r="GJ173" i="21" s="1"/>
  <c r="GK173" i="21" s="1"/>
  <c r="GU169" i="21"/>
  <c r="GV169" i="21" s="1"/>
  <c r="GW169" i="21" s="1"/>
  <c r="GF174" i="21"/>
  <c r="GG174" i="21" s="1"/>
  <c r="GH174" i="21" s="1"/>
  <c r="FN180" i="21"/>
  <c r="FO180" i="21" s="1"/>
  <c r="GL172" i="21"/>
  <c r="GM172" i="21" s="1"/>
  <c r="BU179" i="21"/>
  <c r="BV179" i="21" s="1"/>
  <c r="CS171" i="21"/>
  <c r="CT171" i="21" s="1"/>
  <c r="CU171" i="21" s="1"/>
  <c r="CG175" i="21"/>
  <c r="CH175" i="21" s="1"/>
  <c r="CI175" i="21" s="1"/>
  <c r="BO181" i="21"/>
  <c r="BP181" i="21" s="1"/>
  <c r="BQ181" i="21" s="1"/>
  <c r="CP172" i="21"/>
  <c r="CQ172" i="21" s="1"/>
  <c r="CR172" i="21" s="1"/>
  <c r="BX178" i="21"/>
  <c r="BY178" i="21" s="1"/>
  <c r="BZ178" i="21" s="1"/>
  <c r="BR180" i="21"/>
  <c r="BS180" i="21" s="1"/>
  <c r="CD176" i="21"/>
  <c r="CE176" i="21" s="1"/>
  <c r="CM173" i="21"/>
  <c r="CN173" i="21" s="1"/>
  <c r="CV170" i="21"/>
  <c r="CW170" i="21" s="1"/>
  <c r="CX170" i="21" s="1"/>
  <c r="CJ174" i="21"/>
  <c r="CK174" i="21" s="1"/>
  <c r="CL174" i="21" s="1"/>
  <c r="CY169" i="21"/>
  <c r="CZ169" i="21" s="1"/>
  <c r="DA169" i="21" s="1"/>
  <c r="DB168" i="21"/>
  <c r="DC168" i="21" s="1"/>
  <c r="DD168" i="21" s="1"/>
  <c r="CA177" i="21"/>
  <c r="CB177" i="21" s="1"/>
  <c r="CC177" i="21" s="1"/>
  <c r="N130" i="25"/>
  <c r="N75" i="25"/>
  <c r="N185" i="25"/>
  <c r="N184" i="25"/>
  <c r="N129" i="25"/>
  <c r="N74" i="25"/>
  <c r="N131" i="25"/>
  <c r="N76" i="25"/>
  <c r="AH76" i="25" s="1"/>
  <c r="N186" i="25"/>
  <c r="AJ176" i="21"/>
  <c r="R126" i="21"/>
  <c r="AS117" i="21"/>
  <c r="AT117" i="21" s="1"/>
  <c r="AA123" i="21"/>
  <c r="AB123" i="21" s="1"/>
  <c r="U125" i="21"/>
  <c r="V125" i="21" s="1"/>
  <c r="AJ120" i="21"/>
  <c r="AK120" i="21" s="1"/>
  <c r="AV116" i="21"/>
  <c r="AW116" i="21" s="1"/>
  <c r="AM119" i="21"/>
  <c r="X124" i="21"/>
  <c r="AD122" i="21"/>
  <c r="AE122" i="21" s="1"/>
  <c r="AY115" i="21"/>
  <c r="AZ115" i="21" s="1"/>
  <c r="AG121" i="21"/>
  <c r="AH121" i="21" s="1"/>
  <c r="AP118" i="21"/>
  <c r="AQ118" i="21" s="1"/>
  <c r="R19" i="21"/>
  <c r="S19" i="21" s="1"/>
  <c r="AS10" i="21"/>
  <c r="AT10" i="21" s="1"/>
  <c r="AJ13" i="21"/>
  <c r="AV9" i="21"/>
  <c r="AD15" i="21"/>
  <c r="AM12" i="21"/>
  <c r="AN12" i="21" s="1"/>
  <c r="AA16" i="21"/>
  <c r="AB16" i="21" s="1"/>
  <c r="AP11" i="21"/>
  <c r="AQ11" i="21" s="1"/>
  <c r="AY8" i="21"/>
  <c r="AZ8" i="21" s="1"/>
  <c r="BB7" i="21"/>
  <c r="BC7" i="21" s="1"/>
  <c r="AG14" i="21"/>
  <c r="BE6" i="21"/>
  <c r="X17" i="21"/>
  <c r="BH5" i="21"/>
  <c r="BI5" i="21" s="1"/>
  <c r="U18" i="21"/>
  <c r="V18" i="21" s="1"/>
  <c r="K185" i="21"/>
  <c r="FZ13" i="21"/>
  <c r="GX190" i="21"/>
  <c r="GY190" i="21" s="1"/>
  <c r="GO192" i="21"/>
  <c r="GP192" i="21" s="1"/>
  <c r="EZ190" i="21"/>
  <c r="FA190" i="21" s="1"/>
  <c r="BL212" i="21"/>
  <c r="CM194" i="21"/>
  <c r="CN194" i="21" s="1"/>
  <c r="AX192" i="21"/>
  <c r="AY192" i="21" s="1"/>
  <c r="DJ211" i="21"/>
  <c r="DK211" i="21" s="1"/>
  <c r="EE197" i="21"/>
  <c r="EF197" i="21" s="1"/>
  <c r="GI194" i="21"/>
  <c r="GJ194" i="21" s="1"/>
  <c r="Q203" i="21"/>
  <c r="R203" i="21" s="1"/>
  <c r="EH196" i="21"/>
  <c r="EI196" i="21" s="1"/>
  <c r="CG197" i="21"/>
  <c r="CH197" i="21" s="1"/>
  <c r="EB199" i="21"/>
  <c r="EC199" i="21" s="1"/>
  <c r="FT199" i="21"/>
  <c r="FU199" i="21" s="1"/>
  <c r="GL193" i="21"/>
  <c r="GM193" i="21" s="1"/>
  <c r="FZ198" i="21"/>
  <c r="GA198" i="21" s="1"/>
  <c r="CV192" i="21"/>
  <c r="CW192" i="21" s="1"/>
  <c r="DS200" i="21"/>
  <c r="DT200" i="21" s="1"/>
  <c r="AU193" i="21"/>
  <c r="AV193" i="21" s="1"/>
  <c r="FQ201" i="21"/>
  <c r="FR201" i="21" s="1"/>
  <c r="DE188" i="21"/>
  <c r="DF188" i="21" s="1"/>
  <c r="BD190" i="21"/>
  <c r="BE190" i="21" s="1"/>
  <c r="FH211" i="21"/>
  <c r="FI211" i="21" s="1"/>
  <c r="BR202" i="21"/>
  <c r="BS202" i="21" s="1"/>
  <c r="AC200" i="21"/>
  <c r="AD200" i="21" s="1"/>
  <c r="BO203" i="21"/>
  <c r="BP203" i="21" s="1"/>
  <c r="CA200" i="21"/>
  <c r="CB200" i="21" s="1"/>
  <c r="CD199" i="21"/>
  <c r="CE199" i="21" s="1"/>
  <c r="FN202" i="21"/>
  <c r="FO202" i="21" s="1"/>
  <c r="DV199" i="21"/>
  <c r="DW199" i="21" s="1"/>
  <c r="AF199" i="21"/>
  <c r="AG199" i="21" s="1"/>
  <c r="BX200" i="21"/>
  <c r="BY200" i="21" s="1"/>
  <c r="GR192" i="21"/>
  <c r="GS192" i="21" s="1"/>
  <c r="GU191" i="21"/>
  <c r="GV191" i="21" s="1"/>
  <c r="HA188" i="21"/>
  <c r="HB188" i="21" s="1"/>
  <c r="BA191" i="21"/>
  <c r="BB191" i="21" s="1"/>
  <c r="EW191" i="21"/>
  <c r="EX191" i="21" s="1"/>
  <c r="AI197" i="21"/>
  <c r="AJ197" i="21" s="1"/>
  <c r="EQ192" i="21"/>
  <c r="ER192" i="21" s="1"/>
  <c r="CY191" i="21"/>
  <c r="CZ191" i="21" s="1"/>
  <c r="W200" i="21"/>
  <c r="X200" i="21" s="1"/>
  <c r="FC188" i="21"/>
  <c r="FD188" i="21" s="1"/>
  <c r="T202" i="21"/>
  <c r="U202" i="21" s="1"/>
  <c r="FK203" i="21"/>
  <c r="FL203" i="21" s="1"/>
  <c r="DY200" i="21"/>
  <c r="DZ200" i="21" s="1"/>
  <c r="DP202" i="21"/>
  <c r="DQ202" i="21" s="1"/>
  <c r="CJ196" i="21"/>
  <c r="CK196" i="21" s="1"/>
  <c r="EN193" i="21"/>
  <c r="EO193" i="21" s="1"/>
  <c r="BU201" i="21"/>
  <c r="BV201" i="21" s="1"/>
  <c r="FW200" i="21"/>
  <c r="FX200" i="21" s="1"/>
  <c r="GC197" i="21"/>
  <c r="GD197" i="21" s="1"/>
  <c r="AO194" i="21"/>
  <c r="AP194" i="21" s="1"/>
  <c r="DB189" i="21"/>
  <c r="DC189" i="21" s="1"/>
  <c r="EK194" i="21"/>
  <c r="EL194" i="21" s="1"/>
  <c r="BG188" i="21"/>
  <c r="BH188" i="21" s="1"/>
  <c r="DM204" i="21"/>
  <c r="DN204" i="21" s="1"/>
  <c r="CP193" i="21"/>
  <c r="CQ193" i="21" s="1"/>
  <c r="AR193" i="21"/>
  <c r="AS193" i="21" s="1"/>
  <c r="GF196" i="21"/>
  <c r="GG196" i="21" s="1"/>
  <c r="ET193" i="21"/>
  <c r="EU193" i="21" s="1"/>
  <c r="AL196" i="21"/>
  <c r="AM196" i="21" s="1"/>
  <c r="CS193" i="21"/>
  <c r="CT193" i="21" s="1"/>
  <c r="Z199" i="21"/>
  <c r="AA199" i="21" s="1"/>
  <c r="N212" i="21"/>
  <c r="K76" i="21"/>
  <c r="W125" i="21"/>
  <c r="AR118" i="21"/>
  <c r="BG113" i="21"/>
  <c r="AI121" i="21"/>
  <c r="BA115" i="21"/>
  <c r="AO119" i="21"/>
  <c r="AU117" i="21"/>
  <c r="AL120" i="21"/>
  <c r="AF122" i="21"/>
  <c r="AX116" i="21"/>
  <c r="AC123" i="21"/>
  <c r="Z124" i="21"/>
  <c r="T126" i="21"/>
  <c r="Q127" i="21"/>
  <c r="FH149" i="21"/>
  <c r="FI149" i="21" s="1"/>
  <c r="Z144" i="21"/>
  <c r="AA144" i="21" s="1"/>
  <c r="EN143" i="21"/>
  <c r="EO143" i="21" s="1"/>
  <c r="EH141" i="21"/>
  <c r="EI141" i="21" s="1"/>
  <c r="CP139" i="21"/>
  <c r="CQ139" i="21" s="1"/>
  <c r="DM149" i="21"/>
  <c r="DN149" i="21" s="1"/>
  <c r="BR146" i="21"/>
  <c r="BS146" i="21" s="1"/>
  <c r="N149" i="21"/>
  <c r="O149" i="21" s="1"/>
  <c r="FW144" i="21"/>
  <c r="FX144" i="21" s="1"/>
  <c r="FQ146" i="21"/>
  <c r="FR146" i="21" s="1"/>
  <c r="DS145" i="21"/>
  <c r="DT145" i="21" s="1"/>
  <c r="AU137" i="21"/>
  <c r="AV137" i="21" s="1"/>
  <c r="GX138" i="21"/>
  <c r="GY138" i="21" s="1"/>
  <c r="DP146" i="21"/>
  <c r="DQ146" i="21" s="1"/>
  <c r="CA143" i="21"/>
  <c r="CB143" i="21" s="1"/>
  <c r="CG141" i="21"/>
  <c r="CH141" i="21" s="1"/>
  <c r="AR144" i="21"/>
  <c r="AS144" i="21" s="1"/>
  <c r="FN146" i="21"/>
  <c r="FO146" i="21" s="1"/>
  <c r="GI143" i="21"/>
  <c r="GJ143" i="21" s="1"/>
  <c r="BX144" i="21"/>
  <c r="BY144" i="21" s="1"/>
  <c r="DV144" i="21"/>
  <c r="DW144" i="21" s="1"/>
  <c r="FC134" i="21"/>
  <c r="FD134" i="21" s="1"/>
  <c r="BL149" i="21"/>
  <c r="BM149" i="21" s="1"/>
  <c r="GF142" i="21"/>
  <c r="GG142" i="21" s="1"/>
  <c r="EQ139" i="21"/>
  <c r="ER139" i="21" s="1"/>
  <c r="DB139" i="21"/>
  <c r="DC139" i="21" s="1"/>
  <c r="FZ143" i="21"/>
  <c r="GA143" i="21" s="1"/>
  <c r="BG133" i="21"/>
  <c r="BH133" i="21" s="1"/>
  <c r="BD139" i="21"/>
  <c r="BE139" i="21" s="1"/>
  <c r="FK148" i="21"/>
  <c r="FL148" i="21" s="1"/>
  <c r="CS137" i="21"/>
  <c r="CT137" i="21" s="1"/>
  <c r="ET137" i="21"/>
  <c r="EU137" i="21" s="1"/>
  <c r="CJ141" i="21"/>
  <c r="CK141" i="21" s="1"/>
  <c r="EK143" i="21"/>
  <c r="EL143" i="21" s="1"/>
  <c r="FT144" i="21"/>
  <c r="FU144" i="21" s="1"/>
  <c r="BA139" i="21"/>
  <c r="BB139" i="21" s="1"/>
  <c r="EW140" i="21"/>
  <c r="EX140" i="21" s="1"/>
  <c r="GO137" i="21"/>
  <c r="GP137" i="21" s="1"/>
  <c r="EB143" i="21"/>
  <c r="EC143" i="21" s="1"/>
  <c r="DY144" i="21"/>
  <c r="DZ144" i="21" s="1"/>
  <c r="GR136" i="21"/>
  <c r="GS136" i="21" s="1"/>
  <c r="BO149" i="21"/>
  <c r="BP149" i="21" s="1"/>
  <c r="DJ149" i="21"/>
  <c r="DK149" i="21" s="1"/>
  <c r="GL143" i="21"/>
  <c r="GM143" i="21" s="1"/>
  <c r="AF142" i="21"/>
  <c r="AG142" i="21" s="1"/>
  <c r="DE134" i="21"/>
  <c r="DF134" i="21" s="1"/>
  <c r="AX137" i="21"/>
  <c r="AY137" i="21" s="1"/>
  <c r="CM140" i="21"/>
  <c r="CN140" i="21" s="1"/>
  <c r="AL142" i="21"/>
  <c r="AM142" i="21" s="1"/>
  <c r="EE141" i="21"/>
  <c r="EF141" i="21" s="1"/>
  <c r="Q148" i="21"/>
  <c r="R148" i="21" s="1"/>
  <c r="GC141" i="21"/>
  <c r="GD141" i="21" s="1"/>
  <c r="W145" i="21"/>
  <c r="X145" i="21" s="1"/>
  <c r="CY137" i="21"/>
  <c r="CZ137" i="21" s="1"/>
  <c r="EZ139" i="21"/>
  <c r="FA139" i="21" s="1"/>
  <c r="CV136" i="21"/>
  <c r="CW136" i="21" s="1"/>
  <c r="AC147" i="21"/>
  <c r="AD147" i="21" s="1"/>
  <c r="AI141" i="21"/>
  <c r="AJ141" i="21" s="1"/>
  <c r="T146" i="21"/>
  <c r="U146" i="21" s="1"/>
  <c r="HA136" i="21"/>
  <c r="HB136" i="21" s="1"/>
  <c r="CD143" i="21"/>
  <c r="CE143" i="21" s="1"/>
  <c r="GU138" i="21"/>
  <c r="GV138" i="21" s="1"/>
  <c r="BU146" i="21"/>
  <c r="BV146" i="21" s="1"/>
  <c r="AO145" i="21"/>
  <c r="AP145" i="21" s="1"/>
  <c r="FN17" i="21"/>
  <c r="GC12" i="21"/>
  <c r="GL9" i="21"/>
  <c r="GF11" i="21"/>
  <c r="GX5" i="21"/>
  <c r="EZ5" i="21"/>
  <c r="ET7" i="21"/>
  <c r="DM18" i="21"/>
  <c r="DY14" i="21"/>
  <c r="EK10" i="21"/>
  <c r="EW6" i="21"/>
  <c r="GU6" i="21"/>
  <c r="FK18" i="21"/>
  <c r="EQ8" i="21"/>
  <c r="FW14" i="21"/>
  <c r="FT15" i="21"/>
  <c r="DV15" i="21"/>
  <c r="DP17" i="21"/>
  <c r="FQ16" i="21"/>
  <c r="EB13" i="21"/>
  <c r="GR7" i="21"/>
  <c r="GO8" i="21"/>
  <c r="GI10" i="21"/>
  <c r="Q94" i="21"/>
  <c r="R94" i="21" s="1"/>
  <c r="BU91" i="21"/>
  <c r="BV91" i="21" s="1"/>
  <c r="FQ91" i="21"/>
  <c r="FR91" i="21" s="1"/>
  <c r="EZ80" i="21"/>
  <c r="FA80" i="21" s="1"/>
  <c r="FN93" i="21"/>
  <c r="FO93" i="21" s="1"/>
  <c r="AU84" i="21"/>
  <c r="AV84" i="21" s="1"/>
  <c r="CS84" i="21"/>
  <c r="CT84" i="21" s="1"/>
  <c r="DB80" i="21"/>
  <c r="DC80" i="21" s="1"/>
  <c r="AO86" i="21"/>
  <c r="AP86" i="21" s="1"/>
  <c r="CV83" i="21"/>
  <c r="CW83" i="21" s="1"/>
  <c r="AF89" i="21"/>
  <c r="AG89" i="21" s="1"/>
  <c r="AX83" i="21"/>
  <c r="AY83" i="21" s="1"/>
  <c r="DM95" i="21"/>
  <c r="DN95" i="21" s="1"/>
  <c r="W92" i="21"/>
  <c r="X92" i="21" s="1"/>
  <c r="CP88" i="21"/>
  <c r="CQ88" i="21" s="1"/>
  <c r="CD89" i="21"/>
  <c r="CE89" i="21" s="1"/>
  <c r="EK86" i="21"/>
  <c r="EL86" i="21" s="1"/>
  <c r="EE87" i="21"/>
  <c r="EF87" i="21" s="1"/>
  <c r="AR89" i="21"/>
  <c r="AS89" i="21" s="1"/>
  <c r="CA90" i="21"/>
  <c r="CB90" i="21" s="1"/>
  <c r="N95" i="21"/>
  <c r="O95" i="21" s="1"/>
  <c r="GI85" i="21"/>
  <c r="GJ85" i="21" s="1"/>
  <c r="DE80" i="21"/>
  <c r="DF80" i="21" s="1"/>
  <c r="DJ95" i="21"/>
  <c r="DK95" i="21" s="1"/>
  <c r="GO84" i="21"/>
  <c r="GP84" i="21" s="1"/>
  <c r="DV91" i="21"/>
  <c r="DW91" i="21" s="1"/>
  <c r="DP92" i="21"/>
  <c r="DQ92" i="21" s="1"/>
  <c r="AL86" i="21"/>
  <c r="AM86" i="21" s="1"/>
  <c r="GF86" i="21"/>
  <c r="GG86" i="21" s="1"/>
  <c r="ET84" i="21"/>
  <c r="EU84" i="21" s="1"/>
  <c r="FK94" i="21"/>
  <c r="FL94" i="21" s="1"/>
  <c r="EN88" i="21"/>
  <c r="EO88" i="21" s="1"/>
  <c r="BA82" i="21"/>
  <c r="BB82" i="21" s="1"/>
  <c r="BG80" i="21"/>
  <c r="BH80" i="21" s="1"/>
  <c r="BD80" i="21"/>
  <c r="BE80" i="21" s="1"/>
  <c r="FH95" i="21"/>
  <c r="FI95" i="21" s="1"/>
  <c r="AC90" i="21"/>
  <c r="AD90" i="21" s="1"/>
  <c r="DY90" i="21"/>
  <c r="DZ90" i="21" s="1"/>
  <c r="HA80" i="21"/>
  <c r="HB80" i="21" s="1"/>
  <c r="GU82" i="21"/>
  <c r="GV82" i="21" s="1"/>
  <c r="DS91" i="21"/>
  <c r="DT91" i="21" s="1"/>
  <c r="FW90" i="21"/>
  <c r="FX90" i="21" s="1"/>
  <c r="EW82" i="21"/>
  <c r="EX82" i="21" s="1"/>
  <c r="GC88" i="21"/>
  <c r="GD88" i="21" s="1"/>
  <c r="EB89" i="21"/>
  <c r="EC89" i="21" s="1"/>
  <c r="Z92" i="21"/>
  <c r="AA92" i="21" s="1"/>
  <c r="GR83" i="21"/>
  <c r="GS83" i="21" s="1"/>
  <c r="BR92" i="21"/>
  <c r="BS92" i="21" s="1"/>
  <c r="GX80" i="21"/>
  <c r="GY80" i="21" s="1"/>
  <c r="FT91" i="21"/>
  <c r="FU91" i="21" s="1"/>
  <c r="GL88" i="21"/>
  <c r="GM88" i="21" s="1"/>
  <c r="CM86" i="21"/>
  <c r="CN86" i="21" s="1"/>
  <c r="CJ86" i="21"/>
  <c r="CK86" i="21" s="1"/>
  <c r="CY82" i="21"/>
  <c r="CZ82" i="21" s="1"/>
  <c r="EQ84" i="21"/>
  <c r="ER84" i="21" s="1"/>
  <c r="FC80" i="21"/>
  <c r="FD80" i="21" s="1"/>
  <c r="AI87" i="21"/>
  <c r="AJ87" i="21" s="1"/>
  <c r="BX92" i="21"/>
  <c r="BY92" i="21" s="1"/>
  <c r="FZ88" i="21"/>
  <c r="GA88" i="21" s="1"/>
  <c r="CG87" i="21"/>
  <c r="CH87" i="21" s="1"/>
  <c r="T92" i="21"/>
  <c r="U92" i="21" s="1"/>
  <c r="BL96" i="21"/>
  <c r="BM96" i="21" s="1"/>
  <c r="BO94" i="21"/>
  <c r="BP94" i="21" s="1"/>
  <c r="EH86" i="21"/>
  <c r="EI86" i="21" s="1"/>
  <c r="BO19" i="21"/>
  <c r="DB6" i="21"/>
  <c r="CD14" i="21"/>
  <c r="BX16" i="21"/>
  <c r="BR18" i="21"/>
  <c r="CM11" i="21"/>
  <c r="CY7" i="21"/>
  <c r="CG13" i="21"/>
  <c r="CV8" i="21"/>
  <c r="CP10" i="21"/>
  <c r="EN9" i="21"/>
  <c r="EE12" i="21"/>
  <c r="DE5" i="21"/>
  <c r="CA15" i="21"/>
  <c r="CJ12" i="21"/>
  <c r="CS9" i="21"/>
  <c r="BU17" i="21"/>
  <c r="EH11" i="21"/>
  <c r="DS16" i="21"/>
  <c r="CA14" i="21"/>
  <c r="BU16" i="21"/>
  <c r="BR17" i="21"/>
  <c r="CJ11" i="21"/>
  <c r="CG12" i="21"/>
  <c r="DB5" i="21"/>
  <c r="BX15" i="21"/>
  <c r="CS8" i="21"/>
  <c r="CD13" i="21"/>
  <c r="BO18" i="21"/>
  <c r="CP9" i="21"/>
  <c r="CM10" i="21"/>
  <c r="CV7" i="21"/>
  <c r="CY6" i="21"/>
  <c r="FW34" i="21"/>
  <c r="FX34" i="21" s="1"/>
  <c r="GL29" i="21"/>
  <c r="GM29" i="21" s="1"/>
  <c r="FK40" i="21"/>
  <c r="FL40" i="21" s="1"/>
  <c r="GR27" i="21"/>
  <c r="GS27" i="21" s="1"/>
  <c r="GC35" i="21"/>
  <c r="GD35" i="21" s="1"/>
  <c r="GI30" i="21"/>
  <c r="GJ30" i="21" s="1"/>
  <c r="FQ37" i="21"/>
  <c r="FR37" i="21" s="1"/>
  <c r="GO29" i="21"/>
  <c r="GP29" i="21" s="1"/>
  <c r="HA27" i="21"/>
  <c r="HB27" i="21" s="1"/>
  <c r="GU27" i="21"/>
  <c r="GV27" i="21" s="1"/>
  <c r="FN38" i="21"/>
  <c r="FO38" i="21" s="1"/>
  <c r="FH40" i="21"/>
  <c r="FI40" i="21" s="1"/>
  <c r="GX26" i="21"/>
  <c r="GY26" i="21" s="1"/>
  <c r="FZ33" i="21"/>
  <c r="GA33" i="21" s="1"/>
  <c r="GF35" i="21"/>
  <c r="GG35" i="21" s="1"/>
  <c r="FT38" i="21"/>
  <c r="FU38" i="21" s="1"/>
  <c r="FK19" i="21"/>
  <c r="FT16" i="21"/>
  <c r="GF12" i="21"/>
  <c r="FN18" i="21"/>
  <c r="GO9" i="21"/>
  <c r="FQ17" i="21"/>
  <c r="FW15" i="21"/>
  <c r="GI11" i="21"/>
  <c r="GC13" i="21"/>
  <c r="GL10" i="21"/>
  <c r="HA5" i="21"/>
  <c r="GU7" i="21"/>
  <c r="GX6" i="21"/>
  <c r="GR8" i="21"/>
  <c r="FZ14" i="21"/>
  <c r="DS37" i="21"/>
  <c r="DT37" i="21" s="1"/>
  <c r="DJ40" i="21"/>
  <c r="DK40" i="21" s="1"/>
  <c r="DV36" i="21"/>
  <c r="DW36" i="21" s="1"/>
  <c r="EZ27" i="21"/>
  <c r="FA27" i="21" s="1"/>
  <c r="EN29" i="21"/>
  <c r="EO29" i="21" s="1"/>
  <c r="EQ29" i="21"/>
  <c r="ER29" i="21" s="1"/>
  <c r="EE34" i="21"/>
  <c r="EF34" i="21" s="1"/>
  <c r="FC26" i="21"/>
  <c r="FD26" i="21" s="1"/>
  <c r="EK34" i="21"/>
  <c r="EL34" i="21" s="1"/>
  <c r="DP39" i="21"/>
  <c r="DQ39" i="21" s="1"/>
  <c r="EB38" i="21"/>
  <c r="EC38" i="21" s="1"/>
  <c r="EW33" i="21"/>
  <c r="EX33" i="21" s="1"/>
  <c r="EH31" i="21"/>
  <c r="EI31" i="21" s="1"/>
  <c r="DY34" i="21"/>
  <c r="DZ34" i="21" s="1"/>
  <c r="DM38" i="21"/>
  <c r="DN38" i="21" s="1"/>
  <c r="ET27" i="21"/>
  <c r="EU27" i="21" s="1"/>
  <c r="EE13" i="21"/>
  <c r="EK11" i="21"/>
  <c r="EB14" i="21"/>
  <c r="DV16" i="21"/>
  <c r="EQ9" i="21"/>
  <c r="DY15" i="21"/>
  <c r="EW7" i="21"/>
  <c r="DP18" i="21"/>
  <c r="FC5" i="21"/>
  <c r="EH12" i="21"/>
  <c r="DM19" i="21"/>
  <c r="EN10" i="21"/>
  <c r="ET8" i="21"/>
  <c r="EZ6" i="21"/>
  <c r="DS17" i="21"/>
  <c r="DB25" i="21"/>
  <c r="DC25" i="21" s="1"/>
  <c r="DE24" i="21"/>
  <c r="DF24" i="21" s="1"/>
  <c r="BX35" i="21"/>
  <c r="BY35" i="21" s="1"/>
  <c r="CS30" i="21"/>
  <c r="CT30" i="21" s="1"/>
  <c r="CV29" i="21"/>
  <c r="CW29" i="21" s="1"/>
  <c r="CA39" i="21"/>
  <c r="CB39" i="21" s="1"/>
  <c r="CD37" i="21"/>
  <c r="CE37" i="21" s="1"/>
  <c r="CG32" i="21"/>
  <c r="CH32" i="21" s="1"/>
  <c r="BL40" i="21"/>
  <c r="BM40" i="21" s="1"/>
  <c r="CY27" i="21"/>
  <c r="CZ27" i="21" s="1"/>
  <c r="CJ32" i="21"/>
  <c r="CK32" i="21" s="1"/>
  <c r="BU36" i="21"/>
  <c r="BV36" i="21" s="1"/>
  <c r="CM31" i="21"/>
  <c r="CN31" i="21" s="1"/>
  <c r="CP30" i="21"/>
  <c r="CQ30" i="21" s="1"/>
  <c r="BR39" i="21"/>
  <c r="BS39" i="21" s="1"/>
  <c r="BO38" i="21"/>
  <c r="BP38" i="21" s="1"/>
  <c r="M23" i="25"/>
  <c r="BG25" i="21"/>
  <c r="BH25" i="21" s="1"/>
  <c r="AH15" i="3"/>
  <c r="CL129" i="21"/>
  <c r="AH14" i="21"/>
  <c r="BC129" i="21"/>
  <c r="DL129" i="21"/>
  <c r="GQ129" i="21"/>
  <c r="CF176" i="21"/>
  <c r="EM184" i="21"/>
  <c r="GT170" i="21"/>
  <c r="CF129" i="21"/>
  <c r="EP129" i="21"/>
  <c r="AE15" i="21"/>
  <c r="GZ184" i="21"/>
  <c r="AB184" i="21"/>
  <c r="CI23" i="21"/>
  <c r="AK176" i="21"/>
  <c r="Y124" i="21"/>
  <c r="Y17" i="21"/>
  <c r="CU23" i="21"/>
  <c r="ES184" i="21"/>
  <c r="AN23" i="21"/>
  <c r="FE23" i="21"/>
  <c r="BT129" i="21"/>
  <c r="DX23" i="21"/>
  <c r="EY23" i="21"/>
  <c r="EG184" i="21"/>
  <c r="GK184" i="21"/>
  <c r="GT23" i="21"/>
  <c r="BF113" i="21"/>
  <c r="CI129" i="21"/>
  <c r="FM181" i="21"/>
  <c r="FY23" i="21"/>
  <c r="ES23" i="21"/>
  <c r="V129" i="21"/>
  <c r="DU129" i="21"/>
  <c r="GE184" i="21"/>
  <c r="GE23" i="21"/>
  <c r="DG129" i="21"/>
  <c r="CF121" i="21"/>
  <c r="BZ23" i="21"/>
  <c r="AK23" i="21"/>
  <c r="GB184" i="21"/>
  <c r="FM72" i="21"/>
  <c r="EV129" i="21"/>
  <c r="GN184" i="21"/>
  <c r="EY184" i="21"/>
  <c r="FY129" i="21"/>
  <c r="Y71" i="21"/>
  <c r="DX123" i="21"/>
  <c r="GQ23" i="21"/>
  <c r="DA60" i="21"/>
  <c r="AH184" i="21"/>
  <c r="DX129" i="21"/>
  <c r="FJ183" i="21"/>
  <c r="AK184" i="21"/>
  <c r="ED184" i="21"/>
  <c r="BW129" i="21"/>
  <c r="FY68" i="21"/>
  <c r="CC23" i="21"/>
  <c r="BF129" i="21"/>
  <c r="DD23" i="21"/>
  <c r="CX129" i="21"/>
  <c r="BI184" i="21"/>
  <c r="CO129" i="21"/>
  <c r="AE184" i="21"/>
  <c r="CR23" i="21"/>
  <c r="Y23" i="21"/>
  <c r="DR180" i="21"/>
  <c r="BC184" i="21"/>
  <c r="FV23" i="21"/>
  <c r="CO184" i="21"/>
  <c r="DR23" i="21"/>
  <c r="AB179" i="21"/>
  <c r="BQ72" i="21"/>
  <c r="BF60" i="21"/>
  <c r="AW184" i="21"/>
  <c r="BF184" i="21"/>
  <c r="GW23" i="21"/>
  <c r="AH68" i="21"/>
  <c r="DX69" i="21"/>
  <c r="V23" i="21"/>
  <c r="CO64" i="21"/>
  <c r="EP117" i="21"/>
  <c r="EJ23" i="21"/>
  <c r="DU184" i="21"/>
  <c r="AT23" i="21"/>
  <c r="CI184" i="21"/>
  <c r="FM129" i="21"/>
  <c r="AB23" i="21"/>
  <c r="GK64" i="21"/>
  <c r="FJ129" i="21"/>
  <c r="AT129" i="21"/>
  <c r="GW129" i="21"/>
  <c r="GN129" i="21"/>
  <c r="EG175" i="21"/>
  <c r="FM23" i="21"/>
  <c r="FE184" i="21"/>
  <c r="AK129" i="21"/>
  <c r="AQ184" i="21"/>
  <c r="FB129" i="21"/>
  <c r="CU62" i="21"/>
  <c r="AW129" i="21"/>
  <c r="BN23" i="21"/>
  <c r="EJ65" i="21"/>
  <c r="P183" i="21"/>
  <c r="EJ184" i="21"/>
  <c r="ED23" i="21"/>
  <c r="DL23" i="21"/>
  <c r="AZ184" i="21"/>
  <c r="CU184" i="21"/>
  <c r="GE129" i="21"/>
  <c r="CO23" i="21"/>
  <c r="AW9" i="21"/>
  <c r="GN172" i="21"/>
  <c r="GT184" i="21"/>
  <c r="EG120" i="21"/>
  <c r="EP172" i="21"/>
  <c r="BZ184" i="21"/>
  <c r="BC23" i="21"/>
  <c r="FV129" i="21"/>
  <c r="DR129" i="21"/>
  <c r="BF23" i="21"/>
  <c r="CX184" i="21"/>
  <c r="DX184" i="21"/>
  <c r="AT184" i="21"/>
  <c r="BQ129" i="21"/>
  <c r="BT125" i="21"/>
  <c r="EP23" i="21"/>
  <c r="AB129" i="21"/>
  <c r="AE178" i="21"/>
  <c r="GN117" i="21"/>
  <c r="CF184" i="21"/>
  <c r="AE129" i="21"/>
  <c r="GZ168" i="21"/>
  <c r="P184" i="21"/>
  <c r="GT129" i="21"/>
  <c r="S23" i="21"/>
  <c r="FY184" i="21"/>
  <c r="GH119" i="21"/>
  <c r="FM184" i="21"/>
  <c r="AQ174" i="21"/>
  <c r="FS70" i="21"/>
  <c r="DL184" i="21"/>
  <c r="AZ23" i="21"/>
  <c r="EG23" i="21"/>
  <c r="CR129" i="21"/>
  <c r="V181" i="21"/>
  <c r="HC184" i="21"/>
  <c r="V72" i="21"/>
  <c r="FV184" i="21"/>
  <c r="EA184" i="21"/>
  <c r="FB23" i="21"/>
  <c r="ES116" i="21"/>
  <c r="DA23" i="21"/>
  <c r="EA23" i="21"/>
  <c r="DO129" i="21"/>
  <c r="DA184" i="21"/>
  <c r="GN63" i="21"/>
  <c r="BF6" i="21"/>
  <c r="EM129" i="21"/>
  <c r="BT180" i="21"/>
  <c r="DD59" i="21"/>
  <c r="CR63" i="21"/>
  <c r="AQ129" i="21"/>
  <c r="FP23" i="21"/>
  <c r="FJ23" i="21"/>
  <c r="FS184" i="21"/>
  <c r="FP180" i="21"/>
  <c r="FJ184" i="21"/>
  <c r="EY129" i="21"/>
  <c r="GK23" i="21"/>
  <c r="EM173" i="21"/>
  <c r="EM23" i="21"/>
  <c r="FY177" i="21"/>
  <c r="GW184" i="21"/>
  <c r="P128" i="21"/>
  <c r="H24" i="21"/>
  <c r="EA68" i="21"/>
  <c r="CU129" i="21"/>
  <c r="S184" i="21"/>
  <c r="BW179" i="21"/>
  <c r="ES129" i="21"/>
  <c r="CO173" i="21"/>
  <c r="FP184" i="21"/>
  <c r="AE23" i="21"/>
  <c r="DL74" i="21"/>
  <c r="GB23" i="21"/>
  <c r="FJ74" i="21"/>
  <c r="ED129" i="21"/>
  <c r="GH129" i="21"/>
  <c r="S126" i="21"/>
  <c r="Y129" i="21"/>
  <c r="CL184" i="21"/>
  <c r="FB168" i="21"/>
  <c r="AH177" i="21"/>
  <c r="EA129" i="21"/>
  <c r="CF23" i="21"/>
  <c r="CX23" i="21"/>
  <c r="GQ184" i="21"/>
  <c r="EY60" i="21"/>
  <c r="DO23" i="21"/>
  <c r="GB129" i="21"/>
  <c r="AH129" i="21"/>
  <c r="V184" i="21"/>
  <c r="AN175" i="21"/>
  <c r="GN23" i="21"/>
  <c r="BT184" i="21"/>
  <c r="CC184" i="21"/>
  <c r="DG184" i="21"/>
  <c r="DD184" i="21"/>
  <c r="BN129" i="21"/>
  <c r="GK129" i="21"/>
  <c r="FS179" i="21"/>
  <c r="DG23" i="21"/>
  <c r="CR184" i="21"/>
  <c r="BN184" i="21"/>
  <c r="GB67" i="21"/>
  <c r="DU70" i="21"/>
  <c r="FB184" i="21"/>
  <c r="AZ129" i="21"/>
  <c r="GH184" i="21"/>
  <c r="AN129" i="21"/>
  <c r="FP129" i="21"/>
  <c r="HC129" i="21"/>
  <c r="AW23" i="21"/>
  <c r="BI129" i="21"/>
  <c r="DA129" i="21"/>
  <c r="EY169" i="21"/>
  <c r="CX115" i="21"/>
  <c r="S73" i="21"/>
  <c r="GZ129" i="21"/>
  <c r="DU23" i="21"/>
  <c r="DD129" i="21"/>
  <c r="EG129" i="21"/>
  <c r="AN184" i="21"/>
  <c r="BN128" i="21"/>
  <c r="BC170" i="21"/>
  <c r="EA122" i="21"/>
  <c r="DO184" i="21"/>
  <c r="FS129" i="21"/>
  <c r="BW23" i="21"/>
  <c r="DR184" i="21"/>
  <c r="GZ23" i="21"/>
  <c r="P129" i="21"/>
  <c r="HC23" i="21"/>
  <c r="BQ23" i="21"/>
  <c r="BQ184" i="21"/>
  <c r="BI23" i="21"/>
  <c r="AK13" i="21"/>
  <c r="BW184" i="21"/>
  <c r="AN119" i="21"/>
  <c r="EV184" i="21"/>
  <c r="GH23" i="21"/>
  <c r="FS23" i="21"/>
  <c r="FE129" i="21"/>
  <c r="EJ129" i="21"/>
  <c r="EP184" i="21"/>
  <c r="BT23" i="21"/>
  <c r="AH23" i="21"/>
  <c r="DO126" i="21"/>
  <c r="FM126" i="21"/>
  <c r="BZ129" i="21"/>
  <c r="FS124" i="21"/>
  <c r="CL23" i="21"/>
  <c r="BW124" i="21"/>
  <c r="EV23" i="21"/>
  <c r="S129" i="21"/>
  <c r="AQ23" i="21"/>
  <c r="CC129" i="21"/>
  <c r="AK67" i="21"/>
  <c r="Y184" i="21"/>
  <c r="CF67" i="21"/>
  <c r="DR71" i="21"/>
  <c r="FQ180" i="21" l="1"/>
  <c r="FR180" i="21" s="1"/>
  <c r="GR171" i="21"/>
  <c r="GS171" i="21" s="1"/>
  <c r="HA168" i="21"/>
  <c r="HB168" i="21" s="1"/>
  <c r="FN181" i="21"/>
  <c r="FO181" i="21" s="1"/>
  <c r="FZ177" i="21"/>
  <c r="GA177" i="21" s="1"/>
  <c r="GB177" i="21" s="1"/>
  <c r="GF175" i="21"/>
  <c r="GG175" i="21" s="1"/>
  <c r="GH175" i="21" s="1"/>
  <c r="GL173" i="21"/>
  <c r="GM173" i="21" s="1"/>
  <c r="GN173" i="21" s="1"/>
  <c r="FK182" i="21"/>
  <c r="FL182" i="21" s="1"/>
  <c r="FM182" i="21" s="1"/>
  <c r="GX169" i="21"/>
  <c r="GY169" i="21" s="1"/>
  <c r="GO172" i="21"/>
  <c r="GP172" i="21" s="1"/>
  <c r="FT179" i="21"/>
  <c r="FU179" i="21" s="1"/>
  <c r="GC176" i="21"/>
  <c r="GD176" i="21" s="1"/>
  <c r="GI174" i="21"/>
  <c r="GJ174" i="21" s="1"/>
  <c r="GK174" i="21" s="1"/>
  <c r="GU170" i="21"/>
  <c r="GV170" i="21" s="1"/>
  <c r="GW170" i="21" s="1"/>
  <c r="FW178" i="21"/>
  <c r="FX178" i="21" s="1"/>
  <c r="FY178" i="21" s="1"/>
  <c r="CI131" i="25"/>
  <c r="DR186" i="25"/>
  <c r="DT186" i="25" s="1"/>
  <c r="L24" i="21"/>
  <c r="L132" i="21" s="1"/>
  <c r="GZ186" i="25"/>
  <c r="GW186" i="25"/>
  <c r="GT186" i="25"/>
  <c r="GQ186" i="25"/>
  <c r="GN186" i="25"/>
  <c r="GK186" i="25"/>
  <c r="GH186" i="25"/>
  <c r="GE186" i="25"/>
  <c r="GB186" i="25"/>
  <c r="FY186" i="25"/>
  <c r="FV186" i="25"/>
  <c r="FS186" i="25"/>
  <c r="FP186" i="25"/>
  <c r="FM186" i="25"/>
  <c r="FJ186" i="25"/>
  <c r="GK131" i="25"/>
  <c r="GH131" i="25"/>
  <c r="GE131" i="25"/>
  <c r="GB131" i="25"/>
  <c r="FY131" i="25"/>
  <c r="FV131" i="25"/>
  <c r="FS131" i="25"/>
  <c r="FP131" i="25"/>
  <c r="FM131" i="25"/>
  <c r="FJ131" i="25"/>
  <c r="GE76" i="25"/>
  <c r="GB76" i="25"/>
  <c r="FY76" i="25"/>
  <c r="FV76" i="25"/>
  <c r="FS76" i="25"/>
  <c r="FP76" i="25"/>
  <c r="FM76" i="25"/>
  <c r="FJ76" i="25"/>
  <c r="HC76" i="25"/>
  <c r="GZ76" i="25"/>
  <c r="GW76" i="25"/>
  <c r="GT76" i="25"/>
  <c r="GQ76" i="25"/>
  <c r="GN76" i="25"/>
  <c r="GK76" i="25"/>
  <c r="GH76" i="25"/>
  <c r="FE76" i="25"/>
  <c r="FB76" i="25"/>
  <c r="EY76" i="25"/>
  <c r="EV76" i="25"/>
  <c r="ES76" i="25"/>
  <c r="EP76" i="25"/>
  <c r="EM76" i="25"/>
  <c r="EJ76" i="25"/>
  <c r="EG76" i="25"/>
  <c r="ED76" i="25"/>
  <c r="EA76" i="25"/>
  <c r="DX76" i="25"/>
  <c r="DU76" i="25"/>
  <c r="DR76" i="25"/>
  <c r="DO76" i="25"/>
  <c r="DL76" i="25"/>
  <c r="EM131" i="25"/>
  <c r="EJ131" i="25"/>
  <c r="EG131" i="25"/>
  <c r="ED131" i="25"/>
  <c r="EA131" i="25"/>
  <c r="DX131" i="25"/>
  <c r="DU131" i="25"/>
  <c r="DR131" i="25"/>
  <c r="DO131" i="25"/>
  <c r="DL131" i="25"/>
  <c r="EY186" i="25"/>
  <c r="EV186" i="25"/>
  <c r="ES186" i="25"/>
  <c r="EP186" i="25"/>
  <c r="EM186" i="25"/>
  <c r="EJ186" i="25"/>
  <c r="EG186" i="25"/>
  <c r="ED186" i="25"/>
  <c r="EA186" i="25"/>
  <c r="DX186" i="25"/>
  <c r="DU186" i="25"/>
  <c r="DO186" i="25"/>
  <c r="DL186" i="25"/>
  <c r="FB186" i="25"/>
  <c r="DG186" i="25"/>
  <c r="DD186" i="25"/>
  <c r="DA186" i="25"/>
  <c r="CX186" i="25"/>
  <c r="CU186" i="25"/>
  <c r="CR186" i="25"/>
  <c r="CO186" i="25"/>
  <c r="CL186" i="25"/>
  <c r="CI186" i="25"/>
  <c r="CF186" i="25"/>
  <c r="CC186" i="25"/>
  <c r="BZ186" i="25"/>
  <c r="BW186" i="25"/>
  <c r="BT186" i="25"/>
  <c r="BQ186" i="25"/>
  <c r="BN186" i="25"/>
  <c r="CO131" i="25"/>
  <c r="CL131" i="25"/>
  <c r="CF131" i="25"/>
  <c r="CC131" i="25"/>
  <c r="BZ131" i="25"/>
  <c r="BW131" i="25"/>
  <c r="BT131" i="25"/>
  <c r="BQ131" i="25"/>
  <c r="BN131" i="25"/>
  <c r="DG76" i="25"/>
  <c r="DD76" i="25"/>
  <c r="DA76" i="25"/>
  <c r="CX76" i="25"/>
  <c r="CU76" i="25"/>
  <c r="CR76" i="25"/>
  <c r="CO76" i="25"/>
  <c r="CL76" i="25"/>
  <c r="CI76" i="25"/>
  <c r="CF76" i="25"/>
  <c r="CC76" i="25"/>
  <c r="BZ76" i="25"/>
  <c r="BW76" i="25"/>
  <c r="BT76" i="25"/>
  <c r="BQ76" i="25"/>
  <c r="BN76" i="25"/>
  <c r="BF186" i="25"/>
  <c r="BC186" i="25"/>
  <c r="AZ186" i="25"/>
  <c r="AW186" i="25"/>
  <c r="AT186" i="25"/>
  <c r="AQ186" i="25"/>
  <c r="AN186" i="25"/>
  <c r="AK186" i="25"/>
  <c r="AH186" i="25"/>
  <c r="AE186" i="25"/>
  <c r="AB186" i="25"/>
  <c r="Y186" i="25"/>
  <c r="V186" i="25"/>
  <c r="S186" i="25"/>
  <c r="P186" i="25"/>
  <c r="AQ131" i="25"/>
  <c r="AN131" i="25"/>
  <c r="AK131" i="25"/>
  <c r="AH131" i="25"/>
  <c r="AE131" i="25"/>
  <c r="AB131" i="25"/>
  <c r="Y131" i="25"/>
  <c r="V131" i="25"/>
  <c r="S131" i="25"/>
  <c r="P131" i="25"/>
  <c r="BI76" i="25"/>
  <c r="BF76" i="25"/>
  <c r="BC76" i="25"/>
  <c r="AZ76" i="25"/>
  <c r="AW76" i="25"/>
  <c r="AT76" i="25"/>
  <c r="AQ76" i="25"/>
  <c r="AN76" i="25"/>
  <c r="AK76" i="25"/>
  <c r="AE76" i="25"/>
  <c r="AB76" i="25"/>
  <c r="Y76" i="25"/>
  <c r="V76" i="25"/>
  <c r="S76" i="25"/>
  <c r="P76" i="25"/>
  <c r="BS21" i="25"/>
  <c r="CQ21" i="25"/>
  <c r="DQ21" i="25"/>
  <c r="EO21" i="25"/>
  <c r="FO21" i="25"/>
  <c r="GM21" i="25"/>
  <c r="X21" i="25"/>
  <c r="AV21" i="25"/>
  <c r="BV21" i="25"/>
  <c r="CT21" i="25"/>
  <c r="DT21" i="25"/>
  <c r="ER21" i="25"/>
  <c r="FR21" i="25"/>
  <c r="GP21" i="25"/>
  <c r="AA21" i="25"/>
  <c r="AY21" i="25"/>
  <c r="BY21" i="25"/>
  <c r="CW21" i="25"/>
  <c r="DW21" i="25"/>
  <c r="EU21" i="25"/>
  <c r="FU21" i="25"/>
  <c r="GS21" i="25"/>
  <c r="AD21" i="25"/>
  <c r="BB21" i="25"/>
  <c r="CB21" i="25"/>
  <c r="CZ21" i="25"/>
  <c r="DZ21" i="25"/>
  <c r="EX21" i="25"/>
  <c r="FX21" i="25"/>
  <c r="GV21" i="25"/>
  <c r="AG21" i="25"/>
  <c r="BE21" i="25"/>
  <c r="CE21" i="25"/>
  <c r="DC21" i="25"/>
  <c r="EC21" i="25"/>
  <c r="FA21" i="25"/>
  <c r="GA21" i="25"/>
  <c r="GY21" i="25"/>
  <c r="AJ21" i="25"/>
  <c r="BH21" i="25"/>
  <c r="CH21" i="25"/>
  <c r="DF21" i="25"/>
  <c r="EF21" i="25"/>
  <c r="FD21" i="25"/>
  <c r="GD21" i="25"/>
  <c r="HB21" i="25"/>
  <c r="AM21" i="25"/>
  <c r="BK21" i="25"/>
  <c r="CK21" i="25"/>
  <c r="DI21" i="25"/>
  <c r="EI21" i="25"/>
  <c r="FG21" i="25"/>
  <c r="GG21" i="25"/>
  <c r="HE21" i="25"/>
  <c r="AP21" i="25"/>
  <c r="BP21" i="25"/>
  <c r="CN21" i="25"/>
  <c r="DN21" i="25"/>
  <c r="EL21" i="25"/>
  <c r="FL21" i="25"/>
  <c r="GJ21" i="25"/>
  <c r="R21" i="25"/>
  <c r="AS21" i="25"/>
  <c r="K25" i="21"/>
  <c r="K133" i="21" s="1"/>
  <c r="ET171" i="21"/>
  <c r="EU171" i="21" s="1"/>
  <c r="EV171" i="21" s="1"/>
  <c r="CP173" i="21"/>
  <c r="CQ173" i="21" s="1"/>
  <c r="CR173" i="21" s="1"/>
  <c r="EB177" i="21"/>
  <c r="EC177" i="21" s="1"/>
  <c r="ED177" i="21" s="1"/>
  <c r="FC168" i="21"/>
  <c r="FD168" i="21" s="1"/>
  <c r="FE168" i="21" s="1"/>
  <c r="DM182" i="21"/>
  <c r="DN182" i="21" s="1"/>
  <c r="BO182" i="21"/>
  <c r="BP182" i="21" s="1"/>
  <c r="BQ182" i="21" s="1"/>
  <c r="CM174" i="21"/>
  <c r="CN174" i="21" s="1"/>
  <c r="CV171" i="21"/>
  <c r="CW171" i="21" s="1"/>
  <c r="BU180" i="21"/>
  <c r="BV180" i="21" s="1"/>
  <c r="BW180" i="21" s="1"/>
  <c r="DV179" i="21"/>
  <c r="DW179" i="21" s="1"/>
  <c r="DX179" i="21" s="1"/>
  <c r="EW170" i="21"/>
  <c r="EX170" i="21" s="1"/>
  <c r="EY170" i="21" s="1"/>
  <c r="BX179" i="21"/>
  <c r="BY179" i="21" s="1"/>
  <c r="BZ179" i="21" s="1"/>
  <c r="EQ172" i="21"/>
  <c r="ER172" i="21" s="1"/>
  <c r="EZ169" i="21"/>
  <c r="FA169" i="21" s="1"/>
  <c r="CA178" i="21"/>
  <c r="CB178" i="21" s="1"/>
  <c r="CC178" i="21" s="1"/>
  <c r="EH175" i="21"/>
  <c r="EI175" i="21" s="1"/>
  <c r="DB169" i="21"/>
  <c r="DC169" i="21" s="1"/>
  <c r="DD169" i="21" s="1"/>
  <c r="CD177" i="21"/>
  <c r="CE177" i="21" s="1"/>
  <c r="CF177" i="21" s="1"/>
  <c r="BR181" i="21"/>
  <c r="BS181" i="21" s="1"/>
  <c r="BT181" i="21" s="1"/>
  <c r="DE168" i="21"/>
  <c r="DF168" i="21" s="1"/>
  <c r="DG168" i="21" s="1"/>
  <c r="CY170" i="21"/>
  <c r="CZ170" i="21" s="1"/>
  <c r="EE176" i="21"/>
  <c r="EF176" i="21" s="1"/>
  <c r="EG176" i="21" s="1"/>
  <c r="CJ175" i="21"/>
  <c r="CK175" i="21" s="1"/>
  <c r="CS172" i="21"/>
  <c r="CT172" i="21" s="1"/>
  <c r="CG176" i="21"/>
  <c r="CH176" i="21" s="1"/>
  <c r="CI176" i="21" s="1"/>
  <c r="DY178" i="21"/>
  <c r="DZ178" i="21" s="1"/>
  <c r="EA178" i="21" s="1"/>
  <c r="EK174" i="21"/>
  <c r="EL174" i="21" s="1"/>
  <c r="EM174" i="21" s="1"/>
  <c r="DS180" i="21"/>
  <c r="DT180" i="21" s="1"/>
  <c r="DU180" i="21" s="1"/>
  <c r="EN173" i="21"/>
  <c r="EO173" i="21" s="1"/>
  <c r="DP181" i="21"/>
  <c r="DQ181" i="21" s="1"/>
  <c r="CM65" i="21"/>
  <c r="CN65" i="21" s="1"/>
  <c r="GL64" i="21"/>
  <c r="GM64" i="21" s="1"/>
  <c r="GO63" i="21"/>
  <c r="GP63" i="21" s="1"/>
  <c r="GQ63" i="21" s="1"/>
  <c r="HA59" i="21"/>
  <c r="HB59" i="21" s="1"/>
  <c r="HC59" i="21" s="1"/>
  <c r="BX70" i="21"/>
  <c r="BY70" i="21" s="1"/>
  <c r="BZ70" i="21" s="1"/>
  <c r="DB60" i="21"/>
  <c r="DC60" i="21" s="1"/>
  <c r="DD60" i="21" s="1"/>
  <c r="BU71" i="21"/>
  <c r="BV71" i="21" s="1"/>
  <c r="BO73" i="21"/>
  <c r="BP73" i="21" s="1"/>
  <c r="BQ73" i="21" s="1"/>
  <c r="CV62" i="21"/>
  <c r="CW62" i="21" s="1"/>
  <c r="CS63" i="21"/>
  <c r="CT63" i="21" s="1"/>
  <c r="CJ66" i="21"/>
  <c r="CK66" i="21" s="1"/>
  <c r="CL66" i="21" s="1"/>
  <c r="CY61" i="21"/>
  <c r="CZ61" i="21" s="1"/>
  <c r="DA61" i="21" s="1"/>
  <c r="BR72" i="21"/>
  <c r="BS72" i="21" s="1"/>
  <c r="BT72" i="21" s="1"/>
  <c r="CD68" i="21"/>
  <c r="CE68" i="21" s="1"/>
  <c r="CF68" i="21" s="1"/>
  <c r="GC67" i="21"/>
  <c r="GD67" i="21" s="1"/>
  <c r="FK73" i="21"/>
  <c r="FL73" i="21" s="1"/>
  <c r="FW69" i="21"/>
  <c r="FX69" i="21" s="1"/>
  <c r="FY69" i="21" s="1"/>
  <c r="DM73" i="21"/>
  <c r="DN73" i="21" s="1"/>
  <c r="DY69" i="21"/>
  <c r="DZ69" i="21" s="1"/>
  <c r="EA69" i="21" s="1"/>
  <c r="FN72" i="21"/>
  <c r="FO72" i="21" s="1"/>
  <c r="FP72" i="21" s="1"/>
  <c r="DS71" i="21"/>
  <c r="DT71" i="21" s="1"/>
  <c r="DU71" i="21" s="1"/>
  <c r="EZ60" i="21"/>
  <c r="FA60" i="21" s="1"/>
  <c r="FB60" i="21" s="1"/>
  <c r="GR62" i="21"/>
  <c r="GS62" i="21" s="1"/>
  <c r="ET62" i="21"/>
  <c r="EU62" i="21" s="1"/>
  <c r="EE67" i="21"/>
  <c r="EF67" i="21" s="1"/>
  <c r="DP72" i="21"/>
  <c r="DQ72" i="21" s="1"/>
  <c r="FC59" i="21"/>
  <c r="FD59" i="21" s="1"/>
  <c r="FE59" i="21" s="1"/>
  <c r="GI65" i="21"/>
  <c r="GJ65" i="21" s="1"/>
  <c r="GK65" i="21" s="1"/>
  <c r="CP64" i="21"/>
  <c r="CQ64" i="21" s="1"/>
  <c r="CR64" i="21" s="1"/>
  <c r="CA69" i="21"/>
  <c r="CB69" i="21" s="1"/>
  <c r="CC69" i="21" s="1"/>
  <c r="FZ68" i="21"/>
  <c r="GA68" i="21" s="1"/>
  <c r="GF66" i="21"/>
  <c r="GG66" i="21" s="1"/>
  <c r="GH66" i="21" s="1"/>
  <c r="DE59" i="21"/>
  <c r="DF59" i="21" s="1"/>
  <c r="DG59" i="21" s="1"/>
  <c r="CG67" i="21"/>
  <c r="CH67" i="21" s="1"/>
  <c r="FT70" i="21"/>
  <c r="FU70" i="21" s="1"/>
  <c r="FV70" i="21" s="1"/>
  <c r="GX60" i="21"/>
  <c r="GY60" i="21" s="1"/>
  <c r="GZ60" i="21" s="1"/>
  <c r="EW61" i="21"/>
  <c r="EX61" i="21" s="1"/>
  <c r="EY61" i="21" s="1"/>
  <c r="DV70" i="21"/>
  <c r="DW70" i="21" s="1"/>
  <c r="DX70" i="21" s="1"/>
  <c r="EB68" i="21"/>
  <c r="EC68" i="21" s="1"/>
  <c r="EQ63" i="21"/>
  <c r="ER63" i="21" s="1"/>
  <c r="ES63" i="21" s="1"/>
  <c r="FQ71" i="21"/>
  <c r="FR71" i="21" s="1"/>
  <c r="FS71" i="21" s="1"/>
  <c r="GU61" i="21"/>
  <c r="GV61" i="21" s="1"/>
  <c r="EK65" i="21"/>
  <c r="EL65" i="21" s="1"/>
  <c r="EM65" i="21" s="1"/>
  <c r="EN64" i="21"/>
  <c r="EO64" i="21" s="1"/>
  <c r="EP64" i="21" s="1"/>
  <c r="EH66" i="21"/>
  <c r="EI66" i="21" s="1"/>
  <c r="EJ66" i="21" s="1"/>
  <c r="O212" i="21"/>
  <c r="N213" i="21"/>
  <c r="BM212" i="21"/>
  <c r="BL213" i="21"/>
  <c r="CV116" i="21"/>
  <c r="CW116" i="21" s="1"/>
  <c r="BU125" i="21"/>
  <c r="BV125" i="21" s="1"/>
  <c r="BW125" i="21" s="1"/>
  <c r="CD122" i="21"/>
  <c r="CE122" i="21" s="1"/>
  <c r="CF122" i="21" s="1"/>
  <c r="DE113" i="21"/>
  <c r="DF113" i="21" s="1"/>
  <c r="DG113" i="21" s="1"/>
  <c r="BX124" i="21"/>
  <c r="BY124" i="21" s="1"/>
  <c r="BZ124" i="21" s="1"/>
  <c r="DB114" i="21"/>
  <c r="DC114" i="21" s="1"/>
  <c r="CY115" i="21"/>
  <c r="CZ115" i="21" s="1"/>
  <c r="BO127" i="21"/>
  <c r="BP127" i="21" s="1"/>
  <c r="CM119" i="21"/>
  <c r="CN119" i="21" s="1"/>
  <c r="CJ120" i="21"/>
  <c r="CK120" i="21" s="1"/>
  <c r="CL120" i="21" s="1"/>
  <c r="CS117" i="21"/>
  <c r="CT117" i="21" s="1"/>
  <c r="CU117" i="21" s="1"/>
  <c r="CP118" i="21"/>
  <c r="CQ118" i="21" s="1"/>
  <c r="CR118" i="21" s="1"/>
  <c r="BR126" i="21"/>
  <c r="BS126" i="21" s="1"/>
  <c r="BT126" i="21" s="1"/>
  <c r="CG121" i="21"/>
  <c r="CH121" i="21" s="1"/>
  <c r="CA123" i="21"/>
  <c r="CB123" i="21" s="1"/>
  <c r="N22" i="25"/>
  <c r="DG22" i="25" s="1"/>
  <c r="L185" i="21"/>
  <c r="DV124" i="21"/>
  <c r="DW124" i="21" s="1"/>
  <c r="DX124" i="21" s="1"/>
  <c r="FC113" i="21"/>
  <c r="FD113" i="21" s="1"/>
  <c r="FE113" i="21" s="1"/>
  <c r="DY123" i="21"/>
  <c r="DZ123" i="21" s="1"/>
  <c r="EA123" i="21" s="1"/>
  <c r="EE121" i="21"/>
  <c r="EF121" i="21" s="1"/>
  <c r="EG121" i="21" s="1"/>
  <c r="M188" i="25"/>
  <c r="M133" i="25"/>
  <c r="M78" i="25"/>
  <c r="GI119" i="21"/>
  <c r="GJ119" i="21" s="1"/>
  <c r="FW123" i="21"/>
  <c r="FX123" i="21" s="1"/>
  <c r="FY123" i="21" s="1"/>
  <c r="FN126" i="21"/>
  <c r="FO126" i="21" s="1"/>
  <c r="FP126" i="21" s="1"/>
  <c r="FT124" i="21"/>
  <c r="FU124" i="21" s="1"/>
  <c r="FV124" i="21" s="1"/>
  <c r="EH120" i="21"/>
  <c r="EI120" i="21" s="1"/>
  <c r="EJ120" i="21" s="1"/>
  <c r="HA113" i="21"/>
  <c r="HB113" i="21" s="1"/>
  <c r="GR116" i="21"/>
  <c r="GS116" i="21" s="1"/>
  <c r="GT116" i="21" s="1"/>
  <c r="DS125" i="21"/>
  <c r="DT125" i="21" s="1"/>
  <c r="ET116" i="21"/>
  <c r="EU116" i="21" s="1"/>
  <c r="FQ125" i="21"/>
  <c r="FR125" i="21" s="1"/>
  <c r="FS125" i="21" s="1"/>
  <c r="GC121" i="21"/>
  <c r="GD121" i="21" s="1"/>
  <c r="GE121" i="21" s="1"/>
  <c r="GX114" i="21"/>
  <c r="GY114" i="21" s="1"/>
  <c r="GZ114" i="21" s="1"/>
  <c r="DM127" i="21"/>
  <c r="DN127" i="21" s="1"/>
  <c r="DO127" i="21" s="1"/>
  <c r="EZ114" i="21"/>
  <c r="FA114" i="21" s="1"/>
  <c r="GF120" i="21"/>
  <c r="GG120" i="21" s="1"/>
  <c r="GL118" i="21"/>
  <c r="GM118" i="21" s="1"/>
  <c r="GN118" i="21" s="1"/>
  <c r="EQ117" i="21"/>
  <c r="ER117" i="21" s="1"/>
  <c r="EN118" i="21"/>
  <c r="EO118" i="21" s="1"/>
  <c r="EP118" i="21" s="1"/>
  <c r="FK127" i="21"/>
  <c r="FL127" i="21" s="1"/>
  <c r="FM127" i="21" s="1"/>
  <c r="FZ122" i="21"/>
  <c r="GA122" i="21" s="1"/>
  <c r="GB122" i="21" s="1"/>
  <c r="DP126" i="21"/>
  <c r="DQ126" i="21" s="1"/>
  <c r="DR126" i="21" s="1"/>
  <c r="EB122" i="21"/>
  <c r="EC122" i="21" s="1"/>
  <c r="GO117" i="21"/>
  <c r="GP117" i="21" s="1"/>
  <c r="GU115" i="21"/>
  <c r="GV115" i="21" s="1"/>
  <c r="GW115" i="21" s="1"/>
  <c r="EK119" i="21"/>
  <c r="EL119" i="21" s="1"/>
  <c r="EW115" i="21"/>
  <c r="EX115" i="21" s="1"/>
  <c r="EY115" i="21" s="1"/>
  <c r="FL19" i="21"/>
  <c r="FM19" i="21" s="1"/>
  <c r="GJ11" i="21"/>
  <c r="GK11" i="21" s="1"/>
  <c r="FU15" i="21"/>
  <c r="FV15" i="21" s="1"/>
  <c r="FO17" i="21"/>
  <c r="GD13" i="21"/>
  <c r="GA14" i="21"/>
  <c r="GB14" i="21" s="1"/>
  <c r="FX15" i="21"/>
  <c r="GJ10" i="21"/>
  <c r="GK10" i="21" s="1"/>
  <c r="FX14" i="21"/>
  <c r="FY14" i="21" s="1"/>
  <c r="GD12" i="21"/>
  <c r="GE12" i="21" s="1"/>
  <c r="GS8" i="21"/>
  <c r="GT8" i="21" s="1"/>
  <c r="FR17" i="21"/>
  <c r="GP8" i="21"/>
  <c r="GQ8" i="21" s="1"/>
  <c r="GA13" i="21"/>
  <c r="GB13" i="21" s="1"/>
  <c r="GP9" i="21"/>
  <c r="GV7" i="21"/>
  <c r="GW7" i="21" s="1"/>
  <c r="FO18" i="21"/>
  <c r="FP18" i="21" s="1"/>
  <c r="GV6" i="21"/>
  <c r="GW6" i="21" s="1"/>
  <c r="GY6" i="21"/>
  <c r="GZ6" i="21" s="1"/>
  <c r="GS7" i="21"/>
  <c r="GG12" i="21"/>
  <c r="FR16" i="21"/>
  <c r="FS16" i="21" s="1"/>
  <c r="GG11" i="21"/>
  <c r="FL18" i="21"/>
  <c r="FM18" i="21" s="1"/>
  <c r="GM10" i="21"/>
  <c r="GN10" i="21" s="1"/>
  <c r="FU16" i="21"/>
  <c r="FV16" i="21" s="1"/>
  <c r="GM9" i="21"/>
  <c r="GN9" i="21" s="1"/>
  <c r="HB5" i="21"/>
  <c r="GY5" i="21"/>
  <c r="GZ5" i="21" s="1"/>
  <c r="EI12" i="21"/>
  <c r="EJ12" i="21" s="1"/>
  <c r="EI11" i="21"/>
  <c r="EF13" i="21"/>
  <c r="EG13" i="21" s="1"/>
  <c r="DQ18" i="21"/>
  <c r="DR18" i="21" s="1"/>
  <c r="EU7" i="21"/>
  <c r="EV7" i="21" s="1"/>
  <c r="DN18" i="21"/>
  <c r="DO18" i="21" s="1"/>
  <c r="DT17" i="21"/>
  <c r="EX7" i="21"/>
  <c r="EY7" i="21" s="1"/>
  <c r="ER8" i="21"/>
  <c r="ES8" i="21" s="1"/>
  <c r="FA6" i="21"/>
  <c r="ER9" i="21"/>
  <c r="ES9" i="21" s="1"/>
  <c r="EO10" i="21"/>
  <c r="EP10" i="21" s="1"/>
  <c r="DW16" i="21"/>
  <c r="DX16" i="21" s="1"/>
  <c r="EF12" i="21"/>
  <c r="EG12" i="21" s="1"/>
  <c r="EX6" i="21"/>
  <c r="DZ15" i="21"/>
  <c r="EU8" i="21"/>
  <c r="EC13" i="21"/>
  <c r="DN19" i="21"/>
  <c r="DO19" i="21" s="1"/>
  <c r="EC14" i="21"/>
  <c r="ED14" i="21" s="1"/>
  <c r="DT16" i="21"/>
  <c r="DU16" i="21" s="1"/>
  <c r="EO9" i="21"/>
  <c r="EP9" i="21" s="1"/>
  <c r="DQ17" i="21"/>
  <c r="EL10" i="21"/>
  <c r="EM10" i="21" s="1"/>
  <c r="DW15" i="21"/>
  <c r="DX15" i="21" s="1"/>
  <c r="DZ14" i="21"/>
  <c r="EL11" i="21"/>
  <c r="EM11" i="21" s="1"/>
  <c r="FD5" i="21"/>
  <c r="FE5" i="21" s="1"/>
  <c r="FA5" i="21"/>
  <c r="FB5" i="21" s="1"/>
  <c r="BV16" i="21"/>
  <c r="BW16" i="21" s="1"/>
  <c r="BS18" i="21"/>
  <c r="BT18" i="21" s="1"/>
  <c r="CE13" i="21"/>
  <c r="CF13" i="21" s="1"/>
  <c r="CB14" i="21"/>
  <c r="CC14" i="21" s="1"/>
  <c r="BY16" i="21"/>
  <c r="CT8" i="21"/>
  <c r="CU8" i="21" s="1"/>
  <c r="CE14" i="21"/>
  <c r="CF14" i="21" s="1"/>
  <c r="BY15" i="21"/>
  <c r="BZ15" i="21" s="1"/>
  <c r="CQ10" i="21"/>
  <c r="CR10" i="21" s="1"/>
  <c r="DC6" i="21"/>
  <c r="DD6" i="21" s="1"/>
  <c r="BP19" i="21"/>
  <c r="BQ19" i="21" s="1"/>
  <c r="CZ6" i="21"/>
  <c r="DA6" i="21" s="1"/>
  <c r="BV17" i="21"/>
  <c r="CH12" i="21"/>
  <c r="CI12" i="21" s="1"/>
  <c r="CK11" i="21"/>
  <c r="CL11" i="21" s="1"/>
  <c r="CZ7" i="21"/>
  <c r="DA7" i="21" s="1"/>
  <c r="CW8" i="21"/>
  <c r="CX8" i="21" s="1"/>
  <c r="CW7" i="21"/>
  <c r="CX7" i="21" s="1"/>
  <c r="CT9" i="21"/>
  <c r="CH13" i="21"/>
  <c r="CI13" i="21" s="1"/>
  <c r="CN10" i="21"/>
  <c r="CK12" i="21"/>
  <c r="CL12" i="21" s="1"/>
  <c r="CQ9" i="21"/>
  <c r="CR9" i="21" s="1"/>
  <c r="BS17" i="21"/>
  <c r="BT17" i="21" s="1"/>
  <c r="CB15" i="21"/>
  <c r="CC15" i="21" s="1"/>
  <c r="CN11" i="21"/>
  <c r="BP18" i="21"/>
  <c r="BQ18" i="21" s="1"/>
  <c r="DF5" i="21"/>
  <c r="DG5" i="21" s="1"/>
  <c r="DC5" i="21"/>
  <c r="BL168" i="21"/>
  <c r="BM168" i="21" s="1"/>
  <c r="BN168" i="21" s="1"/>
  <c r="R127" i="21"/>
  <c r="S127" i="21" s="1"/>
  <c r="AV117" i="21"/>
  <c r="AW117" i="21" s="1"/>
  <c r="U126" i="21"/>
  <c r="V126" i="21" s="1"/>
  <c r="AP119" i="21"/>
  <c r="AQ119" i="21" s="1"/>
  <c r="AA124" i="21"/>
  <c r="AB124" i="21" s="1"/>
  <c r="BB115" i="21"/>
  <c r="BC115" i="21" s="1"/>
  <c r="AD123" i="21"/>
  <c r="AJ121" i="21"/>
  <c r="AK121" i="21" s="1"/>
  <c r="AY116" i="21"/>
  <c r="AZ116" i="21" s="1"/>
  <c r="AS118" i="21"/>
  <c r="AT118" i="21" s="1"/>
  <c r="AG122" i="21"/>
  <c r="AH122" i="21" s="1"/>
  <c r="X125" i="21"/>
  <c r="AM120" i="21"/>
  <c r="AN120" i="21" s="1"/>
  <c r="BH113" i="21"/>
  <c r="BI113" i="21" s="1"/>
  <c r="BL59" i="21"/>
  <c r="BM59" i="21" s="1"/>
  <c r="BL5" i="21"/>
  <c r="BM5" i="21" s="1"/>
  <c r="BN5" i="21" s="1"/>
  <c r="K186" i="21"/>
  <c r="ET194" i="21"/>
  <c r="EU194" i="21" s="1"/>
  <c r="AO195" i="21"/>
  <c r="AP195" i="21" s="1"/>
  <c r="EN194" i="21"/>
  <c r="EO194" i="21" s="1"/>
  <c r="FK204" i="21"/>
  <c r="FL204" i="21" s="1"/>
  <c r="CY192" i="21"/>
  <c r="CZ192" i="21" s="1"/>
  <c r="BA192" i="21"/>
  <c r="BB192" i="21" s="1"/>
  <c r="BX201" i="21"/>
  <c r="BY201" i="21" s="1"/>
  <c r="CG198" i="21"/>
  <c r="CH198" i="21" s="1"/>
  <c r="EE198" i="21"/>
  <c r="EF198" i="21" s="1"/>
  <c r="DM205" i="21"/>
  <c r="DN205" i="21" s="1"/>
  <c r="CD200" i="21"/>
  <c r="CE200" i="21" s="1"/>
  <c r="BR203" i="21"/>
  <c r="BS203" i="21" s="1"/>
  <c r="FQ202" i="21"/>
  <c r="FR202" i="21" s="1"/>
  <c r="FZ199" i="21"/>
  <c r="GA199" i="21" s="1"/>
  <c r="GF197" i="21"/>
  <c r="GG197" i="21" s="1"/>
  <c r="BG189" i="21"/>
  <c r="BH189" i="21" s="1"/>
  <c r="GC198" i="21"/>
  <c r="GD198" i="21" s="1"/>
  <c r="HA189" i="21"/>
  <c r="HB189" i="21" s="1"/>
  <c r="CA201" i="21"/>
  <c r="CB201" i="21" s="1"/>
  <c r="FH212" i="21"/>
  <c r="GL194" i="21"/>
  <c r="GM194" i="21" s="1"/>
  <c r="DJ212" i="21"/>
  <c r="EZ191" i="21"/>
  <c r="FA191" i="21" s="1"/>
  <c r="Z200" i="21"/>
  <c r="AA200" i="21" s="1"/>
  <c r="CJ197" i="21"/>
  <c r="CK197" i="21" s="1"/>
  <c r="T203" i="21"/>
  <c r="U203" i="21" s="1"/>
  <c r="EQ193" i="21"/>
  <c r="ER193" i="21" s="1"/>
  <c r="AF200" i="21"/>
  <c r="AG200" i="21" s="1"/>
  <c r="AU194" i="21"/>
  <c r="AV194" i="21" s="1"/>
  <c r="EH197" i="21"/>
  <c r="EI197" i="21" s="1"/>
  <c r="EK195" i="21"/>
  <c r="EL195" i="21" s="1"/>
  <c r="FW201" i="21"/>
  <c r="FX201" i="21" s="1"/>
  <c r="FC189" i="21"/>
  <c r="FD189" i="21" s="1"/>
  <c r="AI198" i="21"/>
  <c r="AJ198" i="21" s="1"/>
  <c r="GU192" i="21"/>
  <c r="GV192" i="21" s="1"/>
  <c r="BO204" i="21"/>
  <c r="BP204" i="21" s="1"/>
  <c r="BD191" i="21"/>
  <c r="BE191" i="21" s="1"/>
  <c r="DS201" i="21"/>
  <c r="DT201" i="21" s="1"/>
  <c r="FT200" i="21"/>
  <c r="FU200" i="21" s="1"/>
  <c r="AX193" i="21"/>
  <c r="AY193" i="21" s="1"/>
  <c r="CS194" i="21"/>
  <c r="CT194" i="21" s="1"/>
  <c r="AR194" i="21"/>
  <c r="AS194" i="21" s="1"/>
  <c r="DP203" i="21"/>
  <c r="DQ203" i="21" s="1"/>
  <c r="DV200" i="21"/>
  <c r="DW200" i="21" s="1"/>
  <c r="Q204" i="21"/>
  <c r="R204" i="21" s="1"/>
  <c r="GO193" i="21"/>
  <c r="GP193" i="21" s="1"/>
  <c r="DB190" i="21"/>
  <c r="DC190" i="21" s="1"/>
  <c r="BU202" i="21"/>
  <c r="BV202" i="21" s="1"/>
  <c r="DY201" i="21"/>
  <c r="DZ201" i="21" s="1"/>
  <c r="W201" i="21"/>
  <c r="X201" i="21" s="1"/>
  <c r="EW192" i="21"/>
  <c r="EX192" i="21" s="1"/>
  <c r="AC201" i="21"/>
  <c r="AD201" i="21" s="1"/>
  <c r="DE189" i="21"/>
  <c r="DF189" i="21" s="1"/>
  <c r="GI195" i="21"/>
  <c r="GJ195" i="21" s="1"/>
  <c r="CM195" i="21"/>
  <c r="CN195" i="21" s="1"/>
  <c r="GX191" i="21"/>
  <c r="GY191" i="21" s="1"/>
  <c r="AL197" i="21"/>
  <c r="AM197" i="21" s="1"/>
  <c r="CP194" i="21"/>
  <c r="CQ194" i="21" s="1"/>
  <c r="GR193" i="21"/>
  <c r="GS193" i="21" s="1"/>
  <c r="FN203" i="21"/>
  <c r="FO203" i="21" s="1"/>
  <c r="CV193" i="21"/>
  <c r="CW193" i="21" s="1"/>
  <c r="EB200" i="21"/>
  <c r="EC200" i="21" s="1"/>
  <c r="K77" i="21"/>
  <c r="AO146" i="21"/>
  <c r="AP146" i="21" s="1"/>
  <c r="HA137" i="21"/>
  <c r="HB137" i="21" s="1"/>
  <c r="CV137" i="21"/>
  <c r="CW137" i="21" s="1"/>
  <c r="GC142" i="21"/>
  <c r="GD142" i="21" s="1"/>
  <c r="DY145" i="21"/>
  <c r="DZ145" i="21" s="1"/>
  <c r="ET138" i="21"/>
  <c r="EU138" i="21" s="1"/>
  <c r="BG134" i="21"/>
  <c r="BH134" i="21" s="1"/>
  <c r="CG142" i="21"/>
  <c r="CH142" i="21" s="1"/>
  <c r="AU138" i="21"/>
  <c r="AV138" i="21" s="1"/>
  <c r="EH142" i="21"/>
  <c r="EI142" i="21" s="1"/>
  <c r="CM141" i="21"/>
  <c r="CN141" i="21" s="1"/>
  <c r="GL144" i="21"/>
  <c r="GM144" i="21" s="1"/>
  <c r="BA140" i="21"/>
  <c r="BB140" i="21" s="1"/>
  <c r="GF143" i="21"/>
  <c r="GG143" i="21" s="1"/>
  <c r="BX145" i="21"/>
  <c r="BY145" i="21" s="1"/>
  <c r="N150" i="21"/>
  <c r="O150" i="21" s="1"/>
  <c r="Q149" i="21"/>
  <c r="R149" i="21" s="1"/>
  <c r="AX138" i="21"/>
  <c r="AY138" i="21" s="1"/>
  <c r="CS138" i="21"/>
  <c r="CT138" i="21" s="1"/>
  <c r="DS146" i="21"/>
  <c r="DT146" i="21" s="1"/>
  <c r="BR147" i="21"/>
  <c r="BS147" i="21" s="1"/>
  <c r="EN144" i="21"/>
  <c r="EO144" i="21" s="1"/>
  <c r="BU147" i="21"/>
  <c r="BV147" i="21" s="1"/>
  <c r="T147" i="21"/>
  <c r="U147" i="21" s="1"/>
  <c r="EZ140" i="21"/>
  <c r="FA140" i="21" s="1"/>
  <c r="DJ150" i="21"/>
  <c r="DK150" i="21" s="1"/>
  <c r="EB144" i="21"/>
  <c r="EC144" i="21" s="1"/>
  <c r="FT145" i="21"/>
  <c r="FU145" i="21" s="1"/>
  <c r="FZ144" i="21"/>
  <c r="GA144" i="21" s="1"/>
  <c r="BL150" i="21"/>
  <c r="BM150" i="21" s="1"/>
  <c r="GI144" i="21"/>
  <c r="GJ144" i="21" s="1"/>
  <c r="CA144" i="21"/>
  <c r="CB144" i="21" s="1"/>
  <c r="AI142" i="21"/>
  <c r="AJ142" i="21" s="1"/>
  <c r="CY138" i="21"/>
  <c r="CZ138" i="21" s="1"/>
  <c r="EE142" i="21"/>
  <c r="EF142" i="21" s="1"/>
  <c r="GO138" i="21"/>
  <c r="GP138" i="21" s="1"/>
  <c r="DB140" i="21"/>
  <c r="DC140" i="21" s="1"/>
  <c r="FC135" i="21"/>
  <c r="FD135" i="21" s="1"/>
  <c r="FN147" i="21"/>
  <c r="FO147" i="21" s="1"/>
  <c r="GU139" i="21"/>
  <c r="GV139" i="21" s="1"/>
  <c r="DE135" i="21"/>
  <c r="DF135" i="21" s="1"/>
  <c r="BO150" i="21"/>
  <c r="BP150" i="21" s="1"/>
  <c r="EK144" i="21"/>
  <c r="EL144" i="21" s="1"/>
  <c r="FK149" i="21"/>
  <c r="FL149" i="21" s="1"/>
  <c r="DP147" i="21"/>
  <c r="DQ147" i="21" s="1"/>
  <c r="FQ147" i="21"/>
  <c r="FR147" i="21" s="1"/>
  <c r="DM150" i="21"/>
  <c r="DN150" i="21" s="1"/>
  <c r="Z145" i="21"/>
  <c r="AA145" i="21" s="1"/>
  <c r="AC148" i="21"/>
  <c r="AD148" i="21" s="1"/>
  <c r="W146" i="21"/>
  <c r="X146" i="21" s="1"/>
  <c r="AL143" i="21"/>
  <c r="AM143" i="21" s="1"/>
  <c r="AF143" i="21"/>
  <c r="AG143" i="21" s="1"/>
  <c r="GR137" i="21"/>
  <c r="GS137" i="21" s="1"/>
  <c r="CJ142" i="21"/>
  <c r="CK142" i="21" s="1"/>
  <c r="BD140" i="21"/>
  <c r="BE140" i="21" s="1"/>
  <c r="AR145" i="21"/>
  <c r="AS145" i="21" s="1"/>
  <c r="GX139" i="21"/>
  <c r="GY139" i="21" s="1"/>
  <c r="FW145" i="21"/>
  <c r="FX145" i="21" s="1"/>
  <c r="CP140" i="21"/>
  <c r="CQ140" i="21" s="1"/>
  <c r="FH150" i="21"/>
  <c r="FI150" i="21" s="1"/>
  <c r="CD144" i="21"/>
  <c r="CE144" i="21" s="1"/>
  <c r="EW141" i="21"/>
  <c r="EX141" i="21" s="1"/>
  <c r="EQ140" i="21"/>
  <c r="ER140" i="21" s="1"/>
  <c r="DV145" i="21"/>
  <c r="DW145" i="21" s="1"/>
  <c r="T93" i="21"/>
  <c r="U93" i="21" s="1"/>
  <c r="AI88" i="21"/>
  <c r="AJ88" i="21" s="1"/>
  <c r="EH87" i="21"/>
  <c r="EI87" i="21" s="1"/>
  <c r="CM87" i="21"/>
  <c r="CN87" i="21" s="1"/>
  <c r="FH96" i="21"/>
  <c r="FI96" i="21" s="1"/>
  <c r="EN89" i="21"/>
  <c r="EO89" i="21" s="1"/>
  <c r="CA91" i="21"/>
  <c r="CB91" i="21" s="1"/>
  <c r="CG88" i="21"/>
  <c r="CH88" i="21" s="1"/>
  <c r="FC81" i="21"/>
  <c r="FD81" i="21" s="1"/>
  <c r="BR93" i="21"/>
  <c r="BS93" i="21" s="1"/>
  <c r="GC89" i="21"/>
  <c r="GD89" i="21" s="1"/>
  <c r="GU83" i="21"/>
  <c r="GV83" i="21" s="1"/>
  <c r="AL87" i="21"/>
  <c r="AM87" i="21" s="1"/>
  <c r="DJ96" i="21"/>
  <c r="DK96" i="21" s="1"/>
  <c r="CD90" i="21"/>
  <c r="CE90" i="21" s="1"/>
  <c r="AX84" i="21"/>
  <c r="AY84" i="21" s="1"/>
  <c r="DB81" i="21"/>
  <c r="DC81" i="21" s="1"/>
  <c r="EZ81" i="21"/>
  <c r="FA81" i="21" s="1"/>
  <c r="EQ85" i="21"/>
  <c r="ER85" i="21" s="1"/>
  <c r="GL89" i="21"/>
  <c r="GM89" i="21" s="1"/>
  <c r="EW83" i="21"/>
  <c r="EX83" i="21" s="1"/>
  <c r="BD81" i="21"/>
  <c r="BE81" i="21" s="1"/>
  <c r="DE81" i="21"/>
  <c r="DF81" i="21" s="1"/>
  <c r="AR90" i="21"/>
  <c r="AS90" i="21" s="1"/>
  <c r="CP89" i="21"/>
  <c r="CQ89" i="21" s="1"/>
  <c r="CS85" i="21"/>
  <c r="CT85" i="21" s="1"/>
  <c r="BO95" i="21"/>
  <c r="BP95" i="21" s="1"/>
  <c r="GR84" i="21"/>
  <c r="GS84" i="21" s="1"/>
  <c r="HA81" i="21"/>
  <c r="HB81" i="21" s="1"/>
  <c r="FK95" i="21"/>
  <c r="FL95" i="21" s="1"/>
  <c r="DP93" i="21"/>
  <c r="DQ93" i="21" s="1"/>
  <c r="AF90" i="21"/>
  <c r="AG90" i="21" s="1"/>
  <c r="FQ92" i="21"/>
  <c r="FR92" i="21" s="1"/>
  <c r="FZ89" i="21"/>
  <c r="GA89" i="21" s="1"/>
  <c r="CY83" i="21"/>
  <c r="CZ83" i="21" s="1"/>
  <c r="FW91" i="21"/>
  <c r="FX91" i="21" s="1"/>
  <c r="DY91" i="21"/>
  <c r="DZ91" i="21" s="1"/>
  <c r="BG81" i="21"/>
  <c r="BH81" i="21" s="1"/>
  <c r="DV92" i="21"/>
  <c r="DW92" i="21" s="1"/>
  <c r="GI86" i="21"/>
  <c r="GJ86" i="21" s="1"/>
  <c r="AU85" i="21"/>
  <c r="AV85" i="21" s="1"/>
  <c r="BU92" i="21"/>
  <c r="BV92" i="21" s="1"/>
  <c r="BL97" i="21"/>
  <c r="BM97" i="21" s="1"/>
  <c r="BX93" i="21"/>
  <c r="BY93" i="21" s="1"/>
  <c r="FT92" i="21"/>
  <c r="FU92" i="21" s="1"/>
  <c r="Z93" i="21"/>
  <c r="AA93" i="21" s="1"/>
  <c r="ET85" i="21"/>
  <c r="EU85" i="21" s="1"/>
  <c r="EE88" i="21"/>
  <c r="EF88" i="21" s="1"/>
  <c r="W93" i="21"/>
  <c r="X93" i="21" s="1"/>
  <c r="CV84" i="21"/>
  <c r="CW84" i="21" s="1"/>
  <c r="CJ87" i="21"/>
  <c r="CK87" i="21" s="1"/>
  <c r="GX81" i="21"/>
  <c r="GY81" i="21" s="1"/>
  <c r="DS92" i="21"/>
  <c r="DT92" i="21" s="1"/>
  <c r="AC91" i="21"/>
  <c r="AD91" i="21" s="1"/>
  <c r="BA83" i="21"/>
  <c r="BB83" i="21" s="1"/>
  <c r="GF87" i="21"/>
  <c r="GG87" i="21" s="1"/>
  <c r="N96" i="21"/>
  <c r="O96" i="21" s="1"/>
  <c r="EK87" i="21"/>
  <c r="EL87" i="21" s="1"/>
  <c r="DM96" i="21"/>
  <c r="DN96" i="21" s="1"/>
  <c r="AO87" i="21"/>
  <c r="AP87" i="21" s="1"/>
  <c r="FN94" i="21"/>
  <c r="FO94" i="21" s="1"/>
  <c r="Q95" i="21"/>
  <c r="R95" i="21" s="1"/>
  <c r="EB90" i="21"/>
  <c r="EC90" i="21" s="1"/>
  <c r="GO85" i="21"/>
  <c r="GP85" i="21" s="1"/>
  <c r="FZ34" i="21"/>
  <c r="GA34" i="21" s="1"/>
  <c r="GC36" i="21"/>
  <c r="GD36" i="21" s="1"/>
  <c r="FN39" i="21"/>
  <c r="FO39" i="21" s="1"/>
  <c r="GL30" i="21"/>
  <c r="GM30" i="21" s="1"/>
  <c r="GO30" i="21"/>
  <c r="GP30" i="21" s="1"/>
  <c r="GX27" i="21"/>
  <c r="GY27" i="21" s="1"/>
  <c r="GU28" i="21"/>
  <c r="GV28" i="21" s="1"/>
  <c r="FT39" i="21"/>
  <c r="FU39" i="21" s="1"/>
  <c r="GF36" i="21"/>
  <c r="GG36" i="21" s="1"/>
  <c r="HA28" i="21"/>
  <c r="HB28" i="21" s="1"/>
  <c r="GR28" i="21"/>
  <c r="GS28" i="21" s="1"/>
  <c r="FQ38" i="21"/>
  <c r="FR38" i="21" s="1"/>
  <c r="FW35" i="21"/>
  <c r="FX35" i="21" s="1"/>
  <c r="FK41" i="21"/>
  <c r="FL41" i="21" s="1"/>
  <c r="GI31" i="21"/>
  <c r="GJ31" i="21" s="1"/>
  <c r="FH41" i="21"/>
  <c r="FI41" i="21" s="1"/>
  <c r="EW34" i="21"/>
  <c r="EX34" i="21" s="1"/>
  <c r="FC27" i="21"/>
  <c r="FD27" i="21" s="1"/>
  <c r="DV37" i="21"/>
  <c r="DW37" i="21" s="1"/>
  <c r="ET28" i="21"/>
  <c r="EU28" i="21" s="1"/>
  <c r="DY35" i="21"/>
  <c r="DZ35" i="21" s="1"/>
  <c r="EB39" i="21"/>
  <c r="EC39" i="21" s="1"/>
  <c r="DJ41" i="21"/>
  <c r="DK41" i="21" s="1"/>
  <c r="EE35" i="21"/>
  <c r="EF35" i="21" s="1"/>
  <c r="EN30" i="21"/>
  <c r="EO30" i="21" s="1"/>
  <c r="EH32" i="21"/>
  <c r="EI32" i="21" s="1"/>
  <c r="DP40" i="21"/>
  <c r="DQ40" i="21" s="1"/>
  <c r="DM39" i="21"/>
  <c r="DN39" i="21" s="1"/>
  <c r="DS38" i="21"/>
  <c r="DT38" i="21" s="1"/>
  <c r="EK35" i="21"/>
  <c r="EL35" i="21" s="1"/>
  <c r="EQ30" i="21"/>
  <c r="ER30" i="21" s="1"/>
  <c r="EZ28" i="21"/>
  <c r="FA28" i="21" s="1"/>
  <c r="CD38" i="21"/>
  <c r="CE38" i="21" s="1"/>
  <c r="CS31" i="21"/>
  <c r="CT31" i="21" s="1"/>
  <c r="CJ33" i="21"/>
  <c r="CK33" i="21" s="1"/>
  <c r="CA40" i="21"/>
  <c r="CB40" i="21" s="1"/>
  <c r="BR40" i="21"/>
  <c r="BS40" i="21" s="1"/>
  <c r="CG33" i="21"/>
  <c r="CH33" i="21" s="1"/>
  <c r="CM32" i="21"/>
  <c r="CN32" i="21" s="1"/>
  <c r="CV30" i="21"/>
  <c r="CW30" i="21" s="1"/>
  <c r="DE25" i="21"/>
  <c r="DF25" i="21" s="1"/>
  <c r="CP31" i="21"/>
  <c r="CQ31" i="21" s="1"/>
  <c r="BL41" i="21"/>
  <c r="BM41" i="21" s="1"/>
  <c r="DB26" i="21"/>
  <c r="DC26" i="21" s="1"/>
  <c r="BO39" i="21"/>
  <c r="BP39" i="21" s="1"/>
  <c r="BU37" i="21"/>
  <c r="BV37" i="21" s="1"/>
  <c r="CY28" i="21"/>
  <c r="CZ28" i="21" s="1"/>
  <c r="BX36" i="21"/>
  <c r="BY36" i="21" s="1"/>
  <c r="M24" i="25"/>
  <c r="BG26" i="21"/>
  <c r="BH26" i="21" s="1"/>
  <c r="FP25" i="3"/>
  <c r="BO22" i="3"/>
  <c r="AE79" i="3"/>
  <c r="AB19" i="3"/>
  <c r="Y19" i="3"/>
  <c r="V19" i="3"/>
  <c r="S19" i="3"/>
  <c r="GT7" i="21"/>
  <c r="EM76" i="21"/>
  <c r="EM185" i="21"/>
  <c r="EA14" i="21"/>
  <c r="AT24" i="21"/>
  <c r="AE123" i="21"/>
  <c r="FS17" i="21"/>
  <c r="BQ130" i="21"/>
  <c r="EP24" i="21"/>
  <c r="CC130" i="21"/>
  <c r="AQ24" i="21"/>
  <c r="FY24" i="21"/>
  <c r="GH24" i="21"/>
  <c r="BW185" i="21"/>
  <c r="GN185" i="21"/>
  <c r="AK130" i="21"/>
  <c r="EG67" i="21"/>
  <c r="ED68" i="21"/>
  <c r="GT185" i="21"/>
  <c r="FM73" i="21"/>
  <c r="AH130" i="21"/>
  <c r="FJ24" i="21"/>
  <c r="CO185" i="21"/>
  <c r="GH76" i="21"/>
  <c r="AE130" i="21"/>
  <c r="GB24" i="21"/>
  <c r="BC24" i="21"/>
  <c r="CO65" i="21"/>
  <c r="GZ169" i="21"/>
  <c r="DG76" i="21"/>
  <c r="FM185" i="21"/>
  <c r="EJ185" i="21"/>
  <c r="GZ185" i="21"/>
  <c r="EG24" i="21"/>
  <c r="DG185" i="21"/>
  <c r="BZ76" i="21"/>
  <c r="EV130" i="21"/>
  <c r="GN64" i="21"/>
  <c r="FB169" i="21"/>
  <c r="DD76" i="21"/>
  <c r="ED185" i="21"/>
  <c r="GK185" i="21"/>
  <c r="S76" i="21"/>
  <c r="BZ16" i="21"/>
  <c r="DU24" i="21"/>
  <c r="GQ76" i="21"/>
  <c r="EV62" i="21"/>
  <c r="FY185" i="21"/>
  <c r="BF24" i="21"/>
  <c r="DA24" i="21"/>
  <c r="FS76" i="21"/>
  <c r="AZ24" i="21"/>
  <c r="GH11" i="21"/>
  <c r="EA130" i="21"/>
  <c r="Y125" i="21"/>
  <c r="S130" i="21"/>
  <c r="FV130" i="21"/>
  <c r="FS180" i="21"/>
  <c r="FS24" i="21"/>
  <c r="GH185" i="21"/>
  <c r="CI130" i="21"/>
  <c r="CL130" i="21"/>
  <c r="FB130" i="21"/>
  <c r="GN76" i="21"/>
  <c r="AE24" i="21"/>
  <c r="BC130" i="21"/>
  <c r="GE24" i="21"/>
  <c r="S24" i="21"/>
  <c r="CO119" i="21"/>
  <c r="AB24" i="21"/>
  <c r="DG24" i="21"/>
  <c r="GQ9" i="21"/>
  <c r="BF76" i="21"/>
  <c r="GN24" i="21"/>
  <c r="FM130" i="21"/>
  <c r="FV179" i="21"/>
  <c r="GZ76" i="21"/>
  <c r="ED122" i="21"/>
  <c r="HC5" i="21"/>
  <c r="ED13" i="21"/>
  <c r="DD130" i="21"/>
  <c r="AQ76" i="21"/>
  <c r="FB114" i="21"/>
  <c r="DR72" i="21"/>
  <c r="EA24" i="21"/>
  <c r="EP130" i="21"/>
  <c r="AK185" i="21"/>
  <c r="DX76" i="21"/>
  <c r="GE13" i="21"/>
  <c r="AK24" i="21"/>
  <c r="CO174" i="21"/>
  <c r="BQ24" i="21"/>
  <c r="FJ76" i="21"/>
  <c r="GH120" i="21"/>
  <c r="EA76" i="21"/>
  <c r="FB6" i="21"/>
  <c r="AH24" i="21"/>
  <c r="BZ185" i="21"/>
  <c r="DL185" i="21"/>
  <c r="BI76" i="21"/>
  <c r="CC123" i="21"/>
  <c r="CR130" i="21"/>
  <c r="FV185" i="21"/>
  <c r="DU125" i="21"/>
  <c r="GW61" i="21"/>
  <c r="AT130" i="21"/>
  <c r="CX130" i="21"/>
  <c r="HC130" i="21"/>
  <c r="V24" i="21"/>
  <c r="HC76" i="21"/>
  <c r="GQ185" i="21"/>
  <c r="EY185" i="21"/>
  <c r="GW130" i="21"/>
  <c r="EV116" i="21"/>
  <c r="ES76" i="21"/>
  <c r="FJ130" i="21"/>
  <c r="DX24" i="21"/>
  <c r="FE76" i="21"/>
  <c r="EY6" i="21"/>
  <c r="BF114" i="21"/>
  <c r="GT171" i="21"/>
  <c r="FJ185" i="21"/>
  <c r="GE130" i="21"/>
  <c r="GB76" i="21"/>
  <c r="ED24" i="21"/>
  <c r="CO24" i="21"/>
  <c r="GE176" i="21"/>
  <c r="BC185" i="21"/>
  <c r="DL76" i="21"/>
  <c r="AN24" i="21"/>
  <c r="FS185" i="21"/>
  <c r="CI24" i="21"/>
  <c r="AH76" i="21"/>
  <c r="FM76" i="21"/>
  <c r="FP130" i="21"/>
  <c r="DO185" i="21"/>
  <c r="CO11" i="21"/>
  <c r="BQ127" i="21"/>
  <c r="AN76" i="21"/>
  <c r="GB130" i="21"/>
  <c r="AW24" i="21"/>
  <c r="GE67" i="21"/>
  <c r="GB185" i="21"/>
  <c r="GZ130" i="21"/>
  <c r="EP185" i="21"/>
  <c r="ED76" i="21"/>
  <c r="ES185" i="21"/>
  <c r="AB76" i="21"/>
  <c r="FP17" i="21"/>
  <c r="AZ130" i="21"/>
  <c r="AT76" i="21"/>
  <c r="EY130" i="21"/>
  <c r="BW76" i="21"/>
  <c r="BT24" i="21"/>
  <c r="EM119" i="21"/>
  <c r="CU130" i="21"/>
  <c r="CO10" i="21"/>
  <c r="EP173" i="21"/>
  <c r="FP185" i="21"/>
  <c r="AH185" i="21"/>
  <c r="FE185" i="21"/>
  <c r="CU76" i="21"/>
  <c r="CR24" i="21"/>
  <c r="EG130" i="21"/>
  <c r="CX24" i="21"/>
  <c r="GE185" i="21"/>
  <c r="BI130" i="21"/>
  <c r="BT76" i="21"/>
  <c r="DG130" i="21"/>
  <c r="EG185" i="21"/>
  <c r="CO76" i="21"/>
  <c r="ES117" i="21"/>
  <c r="DA115" i="21"/>
  <c r="DO76" i="21"/>
  <c r="H25" i="21"/>
  <c r="CU172" i="21"/>
  <c r="CI76" i="21"/>
  <c r="EV76" i="21"/>
  <c r="DD5" i="21"/>
  <c r="BN76" i="21"/>
  <c r="EM24" i="21"/>
  <c r="AN130" i="21"/>
  <c r="AQ185" i="21"/>
  <c r="Y185" i="21"/>
  <c r="AW185" i="21"/>
  <c r="CL76" i="21"/>
  <c r="EV8" i="21"/>
  <c r="CX185" i="21"/>
  <c r="FP76" i="21"/>
  <c r="CL24" i="21"/>
  <c r="BW24" i="21"/>
  <c r="BC76" i="21"/>
  <c r="DA185" i="21"/>
  <c r="BQ185" i="21"/>
  <c r="EJ130" i="21"/>
  <c r="DO73" i="21"/>
  <c r="CX76" i="21"/>
  <c r="EV24" i="21"/>
  <c r="GK24" i="21"/>
  <c r="GQ117" i="21"/>
  <c r="DL130" i="21"/>
  <c r="DL24" i="21"/>
  <c r="AB130" i="21"/>
  <c r="DO182" i="21"/>
  <c r="BN185" i="21"/>
  <c r="GK130" i="21"/>
  <c r="BN59" i="21"/>
  <c r="DR76" i="21"/>
  <c r="BW130" i="21"/>
  <c r="GK119" i="21"/>
  <c r="DU185" i="21"/>
  <c r="V130" i="21"/>
  <c r="CC76" i="21"/>
  <c r="AT185" i="21"/>
  <c r="CF76" i="21"/>
  <c r="CU63" i="21"/>
  <c r="CF185" i="21"/>
  <c r="AZ76" i="21"/>
  <c r="P25" i="21"/>
  <c r="ED130" i="21"/>
  <c r="FE130" i="21"/>
  <c r="FY130" i="21"/>
  <c r="GW76" i="21"/>
  <c r="GW185" i="21"/>
  <c r="EY76" i="21"/>
  <c r="CC24" i="21"/>
  <c r="EV185" i="21"/>
  <c r="BZ24" i="21"/>
  <c r="FB24" i="21"/>
  <c r="BQ76" i="21"/>
  <c r="FM24" i="21"/>
  <c r="P24" i="21"/>
  <c r="FV76" i="21"/>
  <c r="HC113" i="21"/>
  <c r="BI185" i="21"/>
  <c r="Y130" i="21"/>
  <c r="GT62" i="21"/>
  <c r="GH12" i="21"/>
  <c r="GQ24" i="21"/>
  <c r="EJ175" i="21"/>
  <c r="EJ76" i="21"/>
  <c r="ES130" i="21"/>
  <c r="CO130" i="21"/>
  <c r="FS130" i="21"/>
  <c r="DA76" i="21"/>
  <c r="BW71" i="21"/>
  <c r="Y24" i="21"/>
  <c r="GE76" i="21"/>
  <c r="EG76" i="21"/>
  <c r="V76" i="21"/>
  <c r="BF130" i="21"/>
  <c r="CI67" i="21"/>
  <c r="FB185" i="21"/>
  <c r="CR185" i="21"/>
  <c r="AW130" i="21"/>
  <c r="GQ130" i="21"/>
  <c r="AB185" i="21"/>
  <c r="V185" i="21"/>
  <c r="DO24" i="21"/>
  <c r="GZ24" i="21"/>
  <c r="GT130" i="21"/>
  <c r="DR17" i="21"/>
  <c r="DR185" i="21"/>
  <c r="BN130" i="21"/>
  <c r="DU17" i="21"/>
  <c r="CU185" i="21"/>
  <c r="S185" i="21"/>
  <c r="DX130" i="21"/>
  <c r="DO130" i="21"/>
  <c r="CI121" i="21"/>
  <c r="CI185" i="21"/>
  <c r="EM130" i="21"/>
  <c r="GN130" i="21"/>
  <c r="BT130" i="21"/>
  <c r="EJ11" i="21"/>
  <c r="Y76" i="21"/>
  <c r="ES24" i="21"/>
  <c r="EP76" i="21"/>
  <c r="DR24" i="21"/>
  <c r="P76" i="21"/>
  <c r="AZ185" i="21"/>
  <c r="HC185" i="21"/>
  <c r="GT24" i="21"/>
  <c r="GW24" i="21"/>
  <c r="AW76" i="21"/>
  <c r="HC24" i="21"/>
  <c r="AE76" i="21"/>
  <c r="DX185" i="21"/>
  <c r="BI24" i="21"/>
  <c r="DR181" i="21"/>
  <c r="CC185" i="21"/>
  <c r="CF24" i="21"/>
  <c r="BZ130" i="21"/>
  <c r="AK76" i="21"/>
  <c r="DU76" i="21"/>
  <c r="DD24" i="21"/>
  <c r="HC168" i="21"/>
  <c r="P185" i="21"/>
  <c r="CX62" i="21"/>
  <c r="CU24" i="21"/>
  <c r="FE24" i="21"/>
  <c r="CU9" i="21"/>
  <c r="DR130" i="21"/>
  <c r="CX171" i="21"/>
  <c r="BF185" i="21"/>
  <c r="BW17" i="21"/>
  <c r="DA130" i="21"/>
  <c r="CL175" i="21"/>
  <c r="EA15" i="21"/>
  <c r="ES172" i="21"/>
  <c r="GQ172" i="21"/>
  <c r="DA170" i="21"/>
  <c r="FV24" i="21"/>
  <c r="FY15" i="21"/>
  <c r="P130" i="21"/>
  <c r="BT185" i="21"/>
  <c r="AQ130" i="21"/>
  <c r="CR76" i="21"/>
  <c r="GH130" i="21"/>
  <c r="DU130" i="21"/>
  <c r="EJ24" i="21"/>
  <c r="GB68" i="21"/>
  <c r="DD185" i="21"/>
  <c r="FY76" i="21"/>
  <c r="GT76" i="21"/>
  <c r="CF130" i="21"/>
  <c r="DD114" i="21"/>
  <c r="GK76" i="21"/>
  <c r="EY24" i="21"/>
  <c r="FP24" i="21"/>
  <c r="FB76" i="21"/>
  <c r="AN185" i="21"/>
  <c r="FP181" i="21"/>
  <c r="EA185" i="21"/>
  <c r="AE185" i="21"/>
  <c r="CL185" i="21"/>
  <c r="CX116" i="21"/>
  <c r="BN24" i="21"/>
  <c r="L25" i="21" l="1"/>
  <c r="L133" i="21" s="1"/>
  <c r="GK22" i="25"/>
  <c r="GM22" i="25" s="1"/>
  <c r="GW22" i="25"/>
  <c r="GY22" i="25" s="1"/>
  <c r="GZ22" i="25"/>
  <c r="HB22" i="25" s="1"/>
  <c r="GN22" i="25"/>
  <c r="GP22" i="25" s="1"/>
  <c r="GT22" i="25"/>
  <c r="GV22" i="25" s="1"/>
  <c r="GQ22" i="25"/>
  <c r="GS22" i="25" s="1"/>
  <c r="HC22" i="25"/>
  <c r="GE22" i="25"/>
  <c r="GG22" i="25" s="1"/>
  <c r="GH22" i="25"/>
  <c r="GJ22" i="25" s="1"/>
  <c r="GB22" i="25"/>
  <c r="GD22" i="25" s="1"/>
  <c r="FS22" i="25"/>
  <c r="FU22" i="25" s="1"/>
  <c r="FP22" i="25"/>
  <c r="FR22" i="25" s="1"/>
  <c r="FM22" i="25"/>
  <c r="FO22" i="25" s="1"/>
  <c r="FJ22" i="25"/>
  <c r="FL22" i="25" s="1"/>
  <c r="FV22" i="25"/>
  <c r="EY22" i="25"/>
  <c r="FA22" i="25" s="1"/>
  <c r="FB22" i="25"/>
  <c r="FD22" i="25" s="1"/>
  <c r="EV22" i="25"/>
  <c r="EX22" i="25" s="1"/>
  <c r="FE22" i="25"/>
  <c r="FG22" i="25" s="1"/>
  <c r="ES22" i="25"/>
  <c r="EU22" i="25" s="1"/>
  <c r="EM22" i="25"/>
  <c r="EO22" i="25" s="1"/>
  <c r="EP22" i="25"/>
  <c r="EJ22" i="25"/>
  <c r="EG22" i="25"/>
  <c r="ED22" i="25"/>
  <c r="DX22" i="25"/>
  <c r="DZ22" i="25" s="1"/>
  <c r="DR22" i="25"/>
  <c r="DT22" i="25" s="1"/>
  <c r="EA22" i="25"/>
  <c r="DU22" i="25"/>
  <c r="DW22" i="25" s="1"/>
  <c r="DL22" i="25"/>
  <c r="DN22" i="25" s="1"/>
  <c r="DO22" i="25"/>
  <c r="DQ22" i="25" s="1"/>
  <c r="BI22" i="25"/>
  <c r="BK22" i="25" s="1"/>
  <c r="DD22" i="25"/>
  <c r="DA22" i="25"/>
  <c r="CX22" i="25"/>
  <c r="CU22" i="25"/>
  <c r="CR22" i="25"/>
  <c r="CO22" i="25"/>
  <c r="CL22" i="25"/>
  <c r="CI22" i="25"/>
  <c r="CF22" i="25"/>
  <c r="CC22" i="25"/>
  <c r="BZ22" i="25"/>
  <c r="BW22" i="25"/>
  <c r="BT22" i="25"/>
  <c r="BQ22" i="25"/>
  <c r="BN22" i="25"/>
  <c r="AG76" i="25"/>
  <c r="BE76" i="25"/>
  <c r="AG131" i="25"/>
  <c r="AA186" i="25"/>
  <c r="AY186" i="25"/>
  <c r="CB76" i="25"/>
  <c r="DC76" i="25"/>
  <c r="CE131" i="25"/>
  <c r="BY186" i="25"/>
  <c r="CW186" i="25"/>
  <c r="DW76" i="25"/>
  <c r="EU76" i="25"/>
  <c r="FU76" i="25"/>
  <c r="GS76" i="25"/>
  <c r="DW131" i="25"/>
  <c r="FO131" i="25"/>
  <c r="GM131" i="25"/>
  <c r="EL186" i="25"/>
  <c r="FO186" i="25"/>
  <c r="GM186" i="25"/>
  <c r="AJ76" i="25"/>
  <c r="BH76" i="25"/>
  <c r="AJ131" i="25"/>
  <c r="AD186" i="25"/>
  <c r="BB186" i="25"/>
  <c r="CE76" i="25"/>
  <c r="DF76" i="25"/>
  <c r="CH131" i="25"/>
  <c r="CB186" i="25"/>
  <c r="CZ186" i="25"/>
  <c r="DZ76" i="25"/>
  <c r="EX76" i="25"/>
  <c r="FX76" i="25"/>
  <c r="GV76" i="25"/>
  <c r="DZ131" i="25"/>
  <c r="FR131" i="25"/>
  <c r="DN186" i="25"/>
  <c r="EO186" i="25"/>
  <c r="FR186" i="25"/>
  <c r="GP186" i="25"/>
  <c r="AM76" i="25"/>
  <c r="BK76" i="25"/>
  <c r="AM131" i="25"/>
  <c r="AG186" i="25"/>
  <c r="BE186" i="25"/>
  <c r="CH76" i="25"/>
  <c r="DI76" i="25"/>
  <c r="CN131" i="25"/>
  <c r="CE186" i="25"/>
  <c r="DC186" i="25"/>
  <c r="EC76" i="25"/>
  <c r="FA76" i="25"/>
  <c r="GA76" i="25"/>
  <c r="GY76" i="25"/>
  <c r="EC131" i="25"/>
  <c r="FU131" i="25"/>
  <c r="DQ186" i="25"/>
  <c r="ER186" i="25"/>
  <c r="FU186" i="25"/>
  <c r="GS186" i="25"/>
  <c r="R76" i="25"/>
  <c r="AP76" i="25"/>
  <c r="R131" i="25"/>
  <c r="AP131" i="25"/>
  <c r="AJ186" i="25"/>
  <c r="BH186" i="25"/>
  <c r="CN76" i="25"/>
  <c r="BP131" i="25"/>
  <c r="CQ131" i="25"/>
  <c r="CH186" i="25"/>
  <c r="DF186" i="25"/>
  <c r="EF76" i="25"/>
  <c r="FD76" i="25"/>
  <c r="GD76" i="25"/>
  <c r="HB76" i="25"/>
  <c r="EF131" i="25"/>
  <c r="FX131" i="25"/>
  <c r="DW186" i="25"/>
  <c r="EU186" i="25"/>
  <c r="FX186" i="25"/>
  <c r="GV186" i="25"/>
  <c r="U76" i="25"/>
  <c r="AS76" i="25"/>
  <c r="U131" i="25"/>
  <c r="AS131" i="25"/>
  <c r="AM186" i="25"/>
  <c r="BP76" i="25"/>
  <c r="CQ76" i="25"/>
  <c r="BS131" i="25"/>
  <c r="CK131" i="25"/>
  <c r="CK186" i="25"/>
  <c r="DI186" i="25"/>
  <c r="EI76" i="25"/>
  <c r="FG76" i="25"/>
  <c r="GG76" i="25"/>
  <c r="HE76" i="25"/>
  <c r="EI131" i="25"/>
  <c r="GA131" i="25"/>
  <c r="DZ186" i="25"/>
  <c r="EX186" i="25"/>
  <c r="GA186" i="25"/>
  <c r="GY186" i="25"/>
  <c r="X76" i="25"/>
  <c r="AV76" i="25"/>
  <c r="X131" i="25"/>
  <c r="R186" i="25"/>
  <c r="AP186" i="25"/>
  <c r="BS76" i="25"/>
  <c r="CT76" i="25"/>
  <c r="BV131" i="25"/>
  <c r="BP186" i="25"/>
  <c r="CN186" i="25"/>
  <c r="DN76" i="25"/>
  <c r="EL76" i="25"/>
  <c r="FL76" i="25"/>
  <c r="GJ76" i="25"/>
  <c r="DN131" i="25"/>
  <c r="EL131" i="25"/>
  <c r="GD131" i="25"/>
  <c r="EC186" i="25"/>
  <c r="FA186" i="25"/>
  <c r="GD186" i="25"/>
  <c r="HB186" i="25"/>
  <c r="AA76" i="25"/>
  <c r="AY76" i="25"/>
  <c r="AA131" i="25"/>
  <c r="U186" i="25"/>
  <c r="AS186" i="25"/>
  <c r="BV76" i="25"/>
  <c r="CW76" i="25"/>
  <c r="BY131" i="25"/>
  <c r="BS186" i="25"/>
  <c r="CQ186" i="25"/>
  <c r="DQ76" i="25"/>
  <c r="EO76" i="25"/>
  <c r="FO76" i="25"/>
  <c r="GM76" i="25"/>
  <c r="DQ131" i="25"/>
  <c r="EO131" i="25"/>
  <c r="GG131" i="25"/>
  <c r="EF186" i="25"/>
  <c r="FD186" i="25"/>
  <c r="GG186" i="25"/>
  <c r="CK76" i="25"/>
  <c r="AD76" i="25"/>
  <c r="BB76" i="25"/>
  <c r="AD131" i="25"/>
  <c r="X186" i="25"/>
  <c r="AV186" i="25"/>
  <c r="BY76" i="25"/>
  <c r="CZ76" i="25"/>
  <c r="CB131" i="25"/>
  <c r="BV186" i="25"/>
  <c r="CT186" i="25"/>
  <c r="DT76" i="25"/>
  <c r="ER76" i="25"/>
  <c r="FR76" i="25"/>
  <c r="GP76" i="25"/>
  <c r="DT131" i="25"/>
  <c r="FL131" i="25"/>
  <c r="GJ131" i="25"/>
  <c r="EI186" i="25"/>
  <c r="FL186" i="25"/>
  <c r="GJ186" i="25"/>
  <c r="BC22" i="25"/>
  <c r="AZ22" i="25"/>
  <c r="BF22" i="25"/>
  <c r="AW22" i="25"/>
  <c r="AT22" i="25"/>
  <c r="AQ22" i="25"/>
  <c r="AN22" i="25"/>
  <c r="AK22" i="25"/>
  <c r="AH22" i="25"/>
  <c r="AE22" i="25"/>
  <c r="AB22" i="25"/>
  <c r="Y22" i="25"/>
  <c r="V22" i="25"/>
  <c r="S22" i="25"/>
  <c r="P22" i="25"/>
  <c r="FY22" i="25"/>
  <c r="K26" i="21"/>
  <c r="K134" i="21" s="1"/>
  <c r="DK212" i="21"/>
  <c r="DJ213" i="21"/>
  <c r="FI212" i="21"/>
  <c r="FH213" i="21"/>
  <c r="BL214" i="21"/>
  <c r="BM214" i="21" s="1"/>
  <c r="BM213" i="21"/>
  <c r="N214" i="21"/>
  <c r="O214" i="21" s="1"/>
  <c r="O213" i="21"/>
  <c r="N77" i="25"/>
  <c r="GN77" i="25" s="1"/>
  <c r="GP77" i="25" s="1"/>
  <c r="N132" i="25"/>
  <c r="EG132" i="25" s="1"/>
  <c r="EI132" i="25" s="1"/>
  <c r="N187" i="25"/>
  <c r="AQ187" i="25" s="1"/>
  <c r="AS187" i="25" s="1"/>
  <c r="M189" i="25"/>
  <c r="M79" i="25"/>
  <c r="M134" i="25"/>
  <c r="DJ168" i="21"/>
  <c r="DK168" i="21" s="1"/>
  <c r="DL168" i="21" s="1"/>
  <c r="FH168" i="21"/>
  <c r="FI168" i="21" s="1"/>
  <c r="FJ168" i="21" s="1"/>
  <c r="FH113" i="21"/>
  <c r="FI113" i="21" s="1"/>
  <c r="FJ113" i="21" s="1"/>
  <c r="DJ113" i="21"/>
  <c r="DK113" i="21" s="1"/>
  <c r="DL113" i="21" s="1"/>
  <c r="FH59" i="21"/>
  <c r="FI59" i="21" s="1"/>
  <c r="FJ59" i="21" s="1"/>
  <c r="DJ59" i="21"/>
  <c r="DK59" i="21" s="1"/>
  <c r="DL59" i="21" s="1"/>
  <c r="FH5" i="21"/>
  <c r="FI5" i="21" s="1"/>
  <c r="FJ5" i="21" s="1"/>
  <c r="DJ5" i="21"/>
  <c r="DK5" i="21" s="1"/>
  <c r="BL113" i="21"/>
  <c r="BM113" i="21" s="1"/>
  <c r="BN113" i="21" s="1"/>
  <c r="K187" i="21"/>
  <c r="EB201" i="21"/>
  <c r="EC201" i="21" s="1"/>
  <c r="CP195" i="21"/>
  <c r="CQ195" i="21" s="1"/>
  <c r="W202" i="21"/>
  <c r="X202" i="21" s="1"/>
  <c r="GO194" i="21"/>
  <c r="GP194" i="21" s="1"/>
  <c r="AR195" i="21"/>
  <c r="AS195" i="21" s="1"/>
  <c r="AI199" i="21"/>
  <c r="AJ199" i="21" s="1"/>
  <c r="EH198" i="21"/>
  <c r="EI198" i="21" s="1"/>
  <c r="T204" i="21"/>
  <c r="U204" i="21" s="1"/>
  <c r="HA190" i="21"/>
  <c r="HB190" i="21" s="1"/>
  <c r="FZ200" i="21"/>
  <c r="GA200" i="21" s="1"/>
  <c r="BX202" i="21"/>
  <c r="BY202" i="21" s="1"/>
  <c r="EN195" i="21"/>
  <c r="EO195" i="21" s="1"/>
  <c r="GI196" i="21"/>
  <c r="GJ196" i="21" s="1"/>
  <c r="DS202" i="21"/>
  <c r="DT202" i="21" s="1"/>
  <c r="DM206" i="21"/>
  <c r="DN206" i="21" s="1"/>
  <c r="CV194" i="21"/>
  <c r="CW194" i="21" s="1"/>
  <c r="AL198" i="21"/>
  <c r="AM198" i="21" s="1"/>
  <c r="DE190" i="21"/>
  <c r="DF190" i="21" s="1"/>
  <c r="Q205" i="21"/>
  <c r="R205" i="21" s="1"/>
  <c r="CS195" i="21"/>
  <c r="CT195" i="21" s="1"/>
  <c r="BD192" i="21"/>
  <c r="BE192" i="21" s="1"/>
  <c r="FC190" i="21"/>
  <c r="FD190" i="21" s="1"/>
  <c r="AU195" i="21"/>
  <c r="AV195" i="21" s="1"/>
  <c r="CJ198" i="21"/>
  <c r="CK198" i="21" s="1"/>
  <c r="GL195" i="21"/>
  <c r="GM195" i="21" s="1"/>
  <c r="FQ203" i="21"/>
  <c r="FR203" i="21" s="1"/>
  <c r="BA193" i="21"/>
  <c r="BB193" i="21" s="1"/>
  <c r="AO196" i="21"/>
  <c r="AP196" i="21" s="1"/>
  <c r="DY202" i="21"/>
  <c r="DZ202" i="21" s="1"/>
  <c r="GC199" i="21"/>
  <c r="GD199" i="21" s="1"/>
  <c r="FN204" i="21"/>
  <c r="FO204" i="21" s="1"/>
  <c r="GX192" i="21"/>
  <c r="GY192" i="21" s="1"/>
  <c r="AC202" i="21"/>
  <c r="AD202" i="21" s="1"/>
  <c r="DV201" i="21"/>
  <c r="DW201" i="21" s="1"/>
  <c r="FW202" i="21"/>
  <c r="FX202" i="21" s="1"/>
  <c r="AF201" i="21"/>
  <c r="AG201" i="21" s="1"/>
  <c r="Z201" i="21"/>
  <c r="AA201" i="21" s="1"/>
  <c r="BG190" i="21"/>
  <c r="BH190" i="21" s="1"/>
  <c r="BR204" i="21"/>
  <c r="BS204" i="21" s="1"/>
  <c r="EE199" i="21"/>
  <c r="EF199" i="21" s="1"/>
  <c r="ET195" i="21"/>
  <c r="EU195" i="21" s="1"/>
  <c r="BU203" i="21"/>
  <c r="BV203" i="21" s="1"/>
  <c r="AX194" i="21"/>
  <c r="AY194" i="21" s="1"/>
  <c r="BO205" i="21"/>
  <c r="BP205" i="21" s="1"/>
  <c r="CY193" i="21"/>
  <c r="CZ193" i="21" s="1"/>
  <c r="GR194" i="21"/>
  <c r="GS194" i="21" s="1"/>
  <c r="CM196" i="21"/>
  <c r="CN196" i="21" s="1"/>
  <c r="DB191" i="21"/>
  <c r="DC191" i="21" s="1"/>
  <c r="DP204" i="21"/>
  <c r="DQ204" i="21" s="1"/>
  <c r="FT201" i="21"/>
  <c r="FU201" i="21" s="1"/>
  <c r="EQ194" i="21"/>
  <c r="ER194" i="21" s="1"/>
  <c r="EZ192" i="21"/>
  <c r="FA192" i="21" s="1"/>
  <c r="CA202" i="21"/>
  <c r="CB202" i="21" s="1"/>
  <c r="GF198" i="21"/>
  <c r="GG198" i="21" s="1"/>
  <c r="CD201" i="21"/>
  <c r="CE201" i="21" s="1"/>
  <c r="CG199" i="21"/>
  <c r="CH199" i="21" s="1"/>
  <c r="EW193" i="21"/>
  <c r="EX193" i="21" s="1"/>
  <c r="GU193" i="21"/>
  <c r="GV193" i="21" s="1"/>
  <c r="EK196" i="21"/>
  <c r="EL196" i="21" s="1"/>
  <c r="FK205" i="21"/>
  <c r="FL205" i="21" s="1"/>
  <c r="K78" i="21"/>
  <c r="W147" i="21"/>
  <c r="X147" i="21" s="1"/>
  <c r="GF144" i="21"/>
  <c r="GG144" i="21" s="1"/>
  <c r="CD145" i="21"/>
  <c r="CE145" i="21" s="1"/>
  <c r="GX140" i="21"/>
  <c r="GY140" i="21" s="1"/>
  <c r="GR138" i="21"/>
  <c r="GS138" i="21" s="1"/>
  <c r="AC149" i="21"/>
  <c r="AD149" i="21" s="1"/>
  <c r="DP148" i="21"/>
  <c r="DQ148" i="21" s="1"/>
  <c r="DE136" i="21"/>
  <c r="DF136" i="21" s="1"/>
  <c r="AI143" i="21"/>
  <c r="AJ143" i="21" s="1"/>
  <c r="FZ145" i="21"/>
  <c r="GA145" i="21" s="1"/>
  <c r="BR148" i="21"/>
  <c r="BS148" i="21" s="1"/>
  <c r="AU139" i="21"/>
  <c r="AV139" i="21" s="1"/>
  <c r="DY146" i="21"/>
  <c r="DZ146" i="21" s="1"/>
  <c r="DB141" i="21"/>
  <c r="DC141" i="21" s="1"/>
  <c r="BA141" i="21"/>
  <c r="BB141" i="21" s="1"/>
  <c r="AO147" i="21"/>
  <c r="AP147" i="21" s="1"/>
  <c r="FH151" i="21"/>
  <c r="FI151" i="21" s="1"/>
  <c r="AR146" i="21"/>
  <c r="AS146" i="21" s="1"/>
  <c r="GO139" i="21"/>
  <c r="GP139" i="21" s="1"/>
  <c r="CA145" i="21"/>
  <c r="CB145" i="21" s="1"/>
  <c r="T148" i="21"/>
  <c r="U148" i="21" s="1"/>
  <c r="N151" i="21"/>
  <c r="O151" i="21" s="1"/>
  <c r="GL145" i="21"/>
  <c r="GM145" i="21" s="1"/>
  <c r="CG143" i="21"/>
  <c r="CH143" i="21" s="1"/>
  <c r="GC143" i="21"/>
  <c r="GD143" i="21" s="1"/>
  <c r="AF144" i="21"/>
  <c r="AG144" i="21" s="1"/>
  <c r="DS147" i="21"/>
  <c r="DT147" i="21" s="1"/>
  <c r="Z146" i="21"/>
  <c r="AA146" i="21" s="1"/>
  <c r="FK150" i="21"/>
  <c r="FL150" i="21" s="1"/>
  <c r="GU140" i="21"/>
  <c r="GV140" i="21" s="1"/>
  <c r="DV146" i="21"/>
  <c r="DW146" i="21" s="1"/>
  <c r="FT146" i="21"/>
  <c r="FU146" i="21" s="1"/>
  <c r="FN148" i="21"/>
  <c r="FO148" i="21" s="1"/>
  <c r="AL144" i="21"/>
  <c r="AM144" i="21" s="1"/>
  <c r="DM151" i="21"/>
  <c r="DN151" i="21" s="1"/>
  <c r="EK145" i="21"/>
  <c r="EL145" i="21" s="1"/>
  <c r="GI145" i="21"/>
  <c r="GJ145" i="21" s="1"/>
  <c r="EB145" i="21"/>
  <c r="EC145" i="21" s="1"/>
  <c r="BU148" i="21"/>
  <c r="BV148" i="21" s="1"/>
  <c r="CS139" i="21"/>
  <c r="CT139" i="21" s="1"/>
  <c r="CV138" i="21"/>
  <c r="CW138" i="21" s="1"/>
  <c r="EQ141" i="21"/>
  <c r="ER141" i="21" s="1"/>
  <c r="CP141" i="21"/>
  <c r="CQ141" i="21" s="1"/>
  <c r="BD141" i="21"/>
  <c r="BE141" i="21" s="1"/>
  <c r="EE143" i="21"/>
  <c r="EF143" i="21" s="1"/>
  <c r="BX146" i="21"/>
  <c r="BY146" i="21" s="1"/>
  <c r="CM142" i="21"/>
  <c r="CN142" i="21" s="1"/>
  <c r="BG135" i="21"/>
  <c r="BH135" i="21" s="1"/>
  <c r="EW142" i="21"/>
  <c r="EX142" i="21" s="1"/>
  <c r="CJ143" i="21"/>
  <c r="CK143" i="21" s="1"/>
  <c r="FQ148" i="21"/>
  <c r="FR148" i="21" s="1"/>
  <c r="BO151" i="21"/>
  <c r="BP151" i="21" s="1"/>
  <c r="FC136" i="21"/>
  <c r="FD136" i="21" s="1"/>
  <c r="BL151" i="21"/>
  <c r="BM151" i="21" s="1"/>
  <c r="DJ151" i="21"/>
  <c r="DK151" i="21" s="1"/>
  <c r="EN145" i="21"/>
  <c r="EO145" i="21" s="1"/>
  <c r="AX139" i="21"/>
  <c r="AY139" i="21" s="1"/>
  <c r="ET139" i="21"/>
  <c r="EU139" i="21" s="1"/>
  <c r="HA138" i="21"/>
  <c r="HB138" i="21" s="1"/>
  <c r="EZ141" i="21"/>
  <c r="FA141" i="21" s="1"/>
  <c r="FW146" i="21"/>
  <c r="FX146" i="21" s="1"/>
  <c r="CY139" i="21"/>
  <c r="CZ139" i="21" s="1"/>
  <c r="EH143" i="21"/>
  <c r="EI143" i="21" s="1"/>
  <c r="Q150" i="21"/>
  <c r="R150" i="21" s="1"/>
  <c r="Q96" i="21"/>
  <c r="R96" i="21" s="1"/>
  <c r="BU93" i="21"/>
  <c r="BV93" i="21" s="1"/>
  <c r="BG82" i="21"/>
  <c r="BH82" i="21" s="1"/>
  <c r="FZ90" i="21"/>
  <c r="GA90" i="21" s="1"/>
  <c r="N97" i="21"/>
  <c r="O97" i="21" s="1"/>
  <c r="HA82" i="21"/>
  <c r="HB82" i="21" s="1"/>
  <c r="EW84" i="21"/>
  <c r="EX84" i="21" s="1"/>
  <c r="AL88" i="21"/>
  <c r="AM88" i="21" s="1"/>
  <c r="FH97" i="21"/>
  <c r="FI97" i="21" s="1"/>
  <c r="FN95" i="21"/>
  <c r="FO95" i="21" s="1"/>
  <c r="DS93" i="21"/>
  <c r="DT93" i="21" s="1"/>
  <c r="W94" i="21"/>
  <c r="X94" i="21" s="1"/>
  <c r="AU86" i="21"/>
  <c r="AV86" i="21" s="1"/>
  <c r="DY92" i="21"/>
  <c r="DZ92" i="21" s="1"/>
  <c r="FQ93" i="21"/>
  <c r="FR93" i="21" s="1"/>
  <c r="DB82" i="21"/>
  <c r="DC82" i="21" s="1"/>
  <c r="FC82" i="21"/>
  <c r="FD82" i="21" s="1"/>
  <c r="AO88" i="21"/>
  <c r="AP88" i="21" s="1"/>
  <c r="GF88" i="21"/>
  <c r="GG88" i="21" s="1"/>
  <c r="BX94" i="21"/>
  <c r="BY94" i="21" s="1"/>
  <c r="GI87" i="21"/>
  <c r="GJ87" i="21" s="1"/>
  <c r="AR91" i="21"/>
  <c r="AS91" i="21" s="1"/>
  <c r="GL90" i="21"/>
  <c r="GM90" i="21" s="1"/>
  <c r="GU84" i="21"/>
  <c r="GV84" i="21" s="1"/>
  <c r="CM88" i="21"/>
  <c r="CN88" i="21" s="1"/>
  <c r="GO86" i="21"/>
  <c r="GP86" i="21" s="1"/>
  <c r="AF91" i="21"/>
  <c r="AG91" i="21" s="1"/>
  <c r="GR85" i="21"/>
  <c r="GS85" i="21" s="1"/>
  <c r="AX85" i="21"/>
  <c r="AY85" i="21" s="1"/>
  <c r="CG89" i="21"/>
  <c r="CH89" i="21" s="1"/>
  <c r="GX82" i="21"/>
  <c r="GY82" i="21" s="1"/>
  <c r="EE89" i="21"/>
  <c r="EF89" i="21" s="1"/>
  <c r="FW92" i="21"/>
  <c r="FX92" i="21" s="1"/>
  <c r="BA84" i="21"/>
  <c r="BB84" i="21" s="1"/>
  <c r="CJ88" i="21"/>
  <c r="CK88" i="21" s="1"/>
  <c r="CA92" i="21"/>
  <c r="CB92" i="21" s="1"/>
  <c r="BO96" i="21"/>
  <c r="BP96" i="21" s="1"/>
  <c r="DM97" i="21"/>
  <c r="DN97" i="21" s="1"/>
  <c r="CY84" i="21"/>
  <c r="CZ84" i="21" s="1"/>
  <c r="DP94" i="21"/>
  <c r="DQ94" i="21" s="1"/>
  <c r="EH88" i="21"/>
  <c r="EI88" i="21" s="1"/>
  <c r="EB91" i="21"/>
  <c r="EC91" i="21" s="1"/>
  <c r="ET86" i="21"/>
  <c r="EU86" i="21" s="1"/>
  <c r="BL98" i="21"/>
  <c r="BM98" i="21" s="1"/>
  <c r="DV93" i="21"/>
  <c r="DW93" i="21" s="1"/>
  <c r="DE82" i="21"/>
  <c r="DF82" i="21" s="1"/>
  <c r="EQ86" i="21"/>
  <c r="ER86" i="21" s="1"/>
  <c r="CD91" i="21"/>
  <c r="CE91" i="21" s="1"/>
  <c r="GC90" i="21"/>
  <c r="GD90" i="21" s="1"/>
  <c r="EK88" i="21"/>
  <c r="EL88" i="21" s="1"/>
  <c r="AC92" i="21"/>
  <c r="AD92" i="21" s="1"/>
  <c r="Z94" i="21"/>
  <c r="AA94" i="21" s="1"/>
  <c r="FK96" i="21"/>
  <c r="FL96" i="21" s="1"/>
  <c r="BR94" i="21"/>
  <c r="BS94" i="21" s="1"/>
  <c r="EN90" i="21"/>
  <c r="EO90" i="21" s="1"/>
  <c r="CS86" i="21"/>
  <c r="CT86" i="21" s="1"/>
  <c r="BD82" i="21"/>
  <c r="BE82" i="21" s="1"/>
  <c r="EZ82" i="21"/>
  <c r="FA82" i="21" s="1"/>
  <c r="DJ97" i="21"/>
  <c r="DK97" i="21" s="1"/>
  <c r="AI89" i="21"/>
  <c r="AJ89" i="21" s="1"/>
  <c r="FT93" i="21"/>
  <c r="FU93" i="21" s="1"/>
  <c r="T94" i="21"/>
  <c r="U94" i="21" s="1"/>
  <c r="CV85" i="21"/>
  <c r="CW85" i="21" s="1"/>
  <c r="CP90" i="21"/>
  <c r="CQ90" i="21" s="1"/>
  <c r="FK42" i="21"/>
  <c r="FL42" i="21" s="1"/>
  <c r="FN40" i="21"/>
  <c r="FO40" i="21" s="1"/>
  <c r="FH42" i="21"/>
  <c r="FI42" i="21" s="1"/>
  <c r="FW36" i="21"/>
  <c r="FX36" i="21" s="1"/>
  <c r="FT40" i="21"/>
  <c r="FU40" i="21" s="1"/>
  <c r="GC37" i="21"/>
  <c r="GD37" i="21" s="1"/>
  <c r="FQ39" i="21"/>
  <c r="FR39" i="21" s="1"/>
  <c r="HA29" i="21"/>
  <c r="HB29" i="21" s="1"/>
  <c r="GI32" i="21"/>
  <c r="GJ32" i="21" s="1"/>
  <c r="GU29" i="21"/>
  <c r="GV29" i="21" s="1"/>
  <c r="GL31" i="21"/>
  <c r="GM31" i="21" s="1"/>
  <c r="GX28" i="21"/>
  <c r="GY28" i="21" s="1"/>
  <c r="GF37" i="21"/>
  <c r="GG37" i="21" s="1"/>
  <c r="FZ35" i="21"/>
  <c r="GA35" i="21" s="1"/>
  <c r="GO31" i="21"/>
  <c r="GP31" i="21" s="1"/>
  <c r="GR29" i="21"/>
  <c r="GS29" i="21" s="1"/>
  <c r="DM40" i="21"/>
  <c r="DN40" i="21" s="1"/>
  <c r="EN31" i="21"/>
  <c r="EO31" i="21" s="1"/>
  <c r="ET29" i="21"/>
  <c r="EU29" i="21" s="1"/>
  <c r="EW35" i="21"/>
  <c r="EX35" i="21" s="1"/>
  <c r="EK36" i="21"/>
  <c r="EL36" i="21" s="1"/>
  <c r="EB40" i="21"/>
  <c r="EC40" i="21" s="1"/>
  <c r="EE36" i="21"/>
  <c r="EF36" i="21" s="1"/>
  <c r="DV38" i="21"/>
  <c r="DW38" i="21" s="1"/>
  <c r="DS39" i="21"/>
  <c r="DT39" i="21" s="1"/>
  <c r="DP41" i="21"/>
  <c r="DQ41" i="21" s="1"/>
  <c r="FC28" i="21"/>
  <c r="FD28" i="21" s="1"/>
  <c r="EZ29" i="21"/>
  <c r="FA29" i="21" s="1"/>
  <c r="EQ31" i="21"/>
  <c r="ER31" i="21" s="1"/>
  <c r="EH33" i="21"/>
  <c r="EI33" i="21" s="1"/>
  <c r="DJ42" i="21"/>
  <c r="DK42" i="21" s="1"/>
  <c r="DY36" i="21"/>
  <c r="DZ36" i="21" s="1"/>
  <c r="DE26" i="21"/>
  <c r="DF26" i="21" s="1"/>
  <c r="CS32" i="21"/>
  <c r="CT32" i="21" s="1"/>
  <c r="BU38" i="21"/>
  <c r="BV38" i="21" s="1"/>
  <c r="CM33" i="21"/>
  <c r="CN33" i="21" s="1"/>
  <c r="CA41" i="21"/>
  <c r="CB41" i="21" s="1"/>
  <c r="CD39" i="21"/>
  <c r="CE39" i="21" s="1"/>
  <c r="BL42" i="21"/>
  <c r="BM42" i="21" s="1"/>
  <c r="CG34" i="21"/>
  <c r="CH34" i="21" s="1"/>
  <c r="CV31" i="21"/>
  <c r="CW31" i="21" s="1"/>
  <c r="BO40" i="21"/>
  <c r="BP40" i="21" s="1"/>
  <c r="DB27" i="21"/>
  <c r="DC27" i="21" s="1"/>
  <c r="BX37" i="21"/>
  <c r="BY37" i="21" s="1"/>
  <c r="CY29" i="21"/>
  <c r="CZ29" i="21" s="1"/>
  <c r="CP32" i="21"/>
  <c r="CQ32" i="21" s="1"/>
  <c r="BR41" i="21"/>
  <c r="BS41" i="21" s="1"/>
  <c r="CJ34" i="21"/>
  <c r="CK34" i="21" s="1"/>
  <c r="M25" i="25"/>
  <c r="BG27" i="21"/>
  <c r="BH27" i="21" s="1"/>
  <c r="FY77" i="21"/>
  <c r="EY25" i="21"/>
  <c r="ES77" i="21"/>
  <c r="DX131" i="21"/>
  <c r="GZ186" i="21"/>
  <c r="DL131" i="21"/>
  <c r="CO131" i="21"/>
  <c r="DR186" i="21"/>
  <c r="DA186" i="21"/>
  <c r="AW186" i="21"/>
  <c r="AB77" i="21"/>
  <c r="CF77" i="21"/>
  <c r="AB131" i="21"/>
  <c r="ED77" i="21"/>
  <c r="HC131" i="21"/>
  <c r="AW25" i="21"/>
  <c r="AT25" i="21"/>
  <c r="AK25" i="21"/>
  <c r="EA131" i="21"/>
  <c r="BC77" i="21"/>
  <c r="CC77" i="21"/>
  <c r="GE25" i="21"/>
  <c r="AT131" i="21"/>
  <c r="Y131" i="21"/>
  <c r="GN77" i="21"/>
  <c r="BW186" i="21"/>
  <c r="FJ25" i="21"/>
  <c r="DD131" i="21"/>
  <c r="BI77" i="21"/>
  <c r="AT186" i="21"/>
  <c r="FV131" i="21"/>
  <c r="GN25" i="21"/>
  <c r="DR131" i="21"/>
  <c r="DR77" i="21"/>
  <c r="BZ25" i="21"/>
  <c r="AW77" i="21"/>
  <c r="EM77" i="21"/>
  <c r="GW131" i="21"/>
  <c r="AH77" i="21"/>
  <c r="S25" i="21"/>
  <c r="EJ77" i="21"/>
  <c r="FJ131" i="21"/>
  <c r="AE131" i="21"/>
  <c r="BZ131" i="21"/>
  <c r="FJ77" i="21"/>
  <c r="FM186" i="21"/>
  <c r="BI186" i="21"/>
  <c r="FE186" i="21"/>
  <c r="AN131" i="21"/>
  <c r="EP77" i="21"/>
  <c r="AH25" i="21"/>
  <c r="CI186" i="21"/>
  <c r="DX186" i="21"/>
  <c r="GT186" i="21"/>
  <c r="FY131" i="21"/>
  <c r="HC186" i="21"/>
  <c r="EG77" i="21"/>
  <c r="DD77" i="21"/>
  <c r="GE131" i="21"/>
  <c r="FJ186" i="21"/>
  <c r="BQ131" i="21"/>
  <c r="DA77" i="21"/>
  <c r="BC25" i="21"/>
  <c r="ES131" i="21"/>
  <c r="FV25" i="21"/>
  <c r="DU25" i="21"/>
  <c r="FB77" i="21"/>
  <c r="FS77" i="21"/>
  <c r="CC131" i="21"/>
  <c r="DD186" i="21"/>
  <c r="GE77" i="21"/>
  <c r="CX186" i="21"/>
  <c r="GB77" i="21"/>
  <c r="BT25" i="21"/>
  <c r="AK131" i="21"/>
  <c r="FP131" i="21"/>
  <c r="GQ131" i="21"/>
  <c r="S131" i="21"/>
  <c r="V131" i="21"/>
  <c r="EM25" i="21"/>
  <c r="DR25" i="21"/>
  <c r="GE186" i="21"/>
  <c r="V186" i="21"/>
  <c r="EG186" i="21"/>
  <c r="GB186" i="21"/>
  <c r="BF77" i="21"/>
  <c r="CF25" i="21"/>
  <c r="EY186" i="21"/>
  <c r="CX25" i="21"/>
  <c r="ED186" i="21"/>
  <c r="FM25" i="21"/>
  <c r="BQ25" i="21"/>
  <c r="ED131" i="21"/>
  <c r="DO25" i="21"/>
  <c r="S77" i="21"/>
  <c r="GN131" i="21"/>
  <c r="AB25" i="21"/>
  <c r="EV25" i="21"/>
  <c r="DG77" i="21"/>
  <c r="CU25" i="21"/>
  <c r="AH186" i="21"/>
  <c r="GZ25" i="21"/>
  <c r="BF25" i="21"/>
  <c r="DD25" i="21"/>
  <c r="CF186" i="21"/>
  <c r="FV77" i="21"/>
  <c r="EM131" i="21"/>
  <c r="DU77" i="21"/>
  <c r="EG131" i="21"/>
  <c r="AN77" i="21"/>
  <c r="CI25" i="21"/>
  <c r="P186" i="21"/>
  <c r="EV77" i="21"/>
  <c r="BN131" i="21"/>
  <c r="FM77" i="21"/>
  <c r="CL25" i="21"/>
  <c r="GB131" i="21"/>
  <c r="FS25" i="21"/>
  <c r="CL186" i="21"/>
  <c r="DG186" i="21"/>
  <c r="AT77" i="21"/>
  <c r="AK77" i="21"/>
  <c r="DL25" i="21"/>
  <c r="Y25" i="21"/>
  <c r="AB186" i="21"/>
  <c r="DX77" i="21"/>
  <c r="EP25" i="21"/>
  <c r="FP186" i="21"/>
  <c r="AZ131" i="21"/>
  <c r="GW77" i="21"/>
  <c r="AE77" i="21"/>
  <c r="GQ77" i="21"/>
  <c r="GH25" i="21"/>
  <c r="AE186" i="21"/>
  <c r="BT186" i="21"/>
  <c r="GQ25" i="21"/>
  <c r="FB131" i="21"/>
  <c r="EM186" i="21"/>
  <c r="AH131" i="21"/>
  <c r="V25" i="21"/>
  <c r="CR77" i="21"/>
  <c r="EV131" i="21"/>
  <c r="FY25" i="21"/>
  <c r="CU131" i="21"/>
  <c r="GK77" i="21"/>
  <c r="FB186" i="21"/>
  <c r="BW25" i="21"/>
  <c r="AZ25" i="21"/>
  <c r="GH131" i="21"/>
  <c r="AN186" i="21"/>
  <c r="DX25" i="21"/>
  <c r="BF186" i="21"/>
  <c r="FY186" i="21"/>
  <c r="GB25" i="21"/>
  <c r="DL5" i="21"/>
  <c r="CR131" i="21"/>
  <c r="AZ186" i="21"/>
  <c r="GZ77" i="21"/>
  <c r="EY77" i="21"/>
  <c r="GT131" i="21"/>
  <c r="BW131" i="21"/>
  <c r="FE77" i="21"/>
  <c r="AZ77" i="21"/>
  <c r="EV186" i="21"/>
  <c r="FV186" i="21"/>
  <c r="DG25" i="21"/>
  <c r="CI131" i="21"/>
  <c r="DA25" i="21"/>
  <c r="GK131" i="21"/>
  <c r="CX131" i="21"/>
  <c r="GT77" i="21"/>
  <c r="BQ77" i="21"/>
  <c r="FP77" i="21"/>
  <c r="CO186" i="21"/>
  <c r="GK25" i="21"/>
  <c r="GW186" i="21"/>
  <c r="ES25" i="21"/>
  <c r="DO77" i="21"/>
  <c r="CI77" i="21"/>
  <c r="GW25" i="21"/>
  <c r="CL131" i="21"/>
  <c r="HC25" i="21"/>
  <c r="Y186" i="21"/>
  <c r="FE25" i="21"/>
  <c r="GQ186" i="21"/>
  <c r="AQ25" i="21"/>
  <c r="AW131" i="21"/>
  <c r="CR25" i="21"/>
  <c r="EJ25" i="21"/>
  <c r="DU131" i="21"/>
  <c r="CO25" i="21"/>
  <c r="CO77" i="21"/>
  <c r="ES186" i="21"/>
  <c r="BN77" i="21"/>
  <c r="CR186" i="21"/>
  <c r="BN25" i="21"/>
  <c r="GH186" i="21"/>
  <c r="BF131" i="21"/>
  <c r="EA25" i="21"/>
  <c r="BT131" i="21"/>
  <c r="BW77" i="21"/>
  <c r="AK186" i="21"/>
  <c r="CL77" i="21"/>
  <c r="GK186" i="21"/>
  <c r="V77" i="21"/>
  <c r="AE25" i="21"/>
  <c r="FS131" i="21"/>
  <c r="CC186" i="21"/>
  <c r="BI131" i="21"/>
  <c r="DG131" i="21"/>
  <c r="DO131" i="21"/>
  <c r="BC131" i="21"/>
  <c r="EA186" i="21"/>
  <c r="GT25" i="21"/>
  <c r="S186" i="21"/>
  <c r="AQ186" i="21"/>
  <c r="GH77" i="21"/>
  <c r="CX77" i="21"/>
  <c r="P77" i="21"/>
  <c r="Y77" i="21"/>
  <c r="FP25" i="21"/>
  <c r="P131" i="21"/>
  <c r="FM131" i="21"/>
  <c r="BZ186" i="21"/>
  <c r="AQ77" i="21"/>
  <c r="EJ186" i="21"/>
  <c r="BN186" i="21"/>
  <c r="DA131" i="21"/>
  <c r="CC25" i="21"/>
  <c r="DL77" i="21"/>
  <c r="ED25" i="21"/>
  <c r="FB25" i="21"/>
  <c r="GN186" i="21"/>
  <c r="BZ77" i="21"/>
  <c r="DL186" i="21"/>
  <c r="EP186" i="21"/>
  <c r="EA77" i="21"/>
  <c r="HC77" i="21"/>
  <c r="EP131" i="21"/>
  <c r="BI25" i="21"/>
  <c r="AN25" i="21"/>
  <c r="BT77" i="21"/>
  <c r="GZ131" i="21"/>
  <c r="DU186" i="21"/>
  <c r="EG25" i="21"/>
  <c r="CU186" i="21"/>
  <c r="CU77" i="21"/>
  <c r="DO186" i="21"/>
  <c r="FE131" i="21"/>
  <c r="BC186" i="21"/>
  <c r="EY131" i="21"/>
  <c r="AQ131" i="21"/>
  <c r="FS186" i="21"/>
  <c r="EJ131" i="21"/>
  <c r="BQ186" i="21"/>
  <c r="CF131" i="21"/>
  <c r="GW187" i="25" l="1"/>
  <c r="GY187" i="25" s="1"/>
  <c r="GQ187" i="25"/>
  <c r="GS187" i="25" s="1"/>
  <c r="GN187" i="25"/>
  <c r="GP187" i="25" s="1"/>
  <c r="GZ187" i="25"/>
  <c r="GK187" i="25"/>
  <c r="GM187" i="25" s="1"/>
  <c r="GT187" i="25"/>
  <c r="GV187" i="25" s="1"/>
  <c r="FY187" i="25"/>
  <c r="GA187" i="25" s="1"/>
  <c r="FS187" i="25"/>
  <c r="FU187" i="25" s="1"/>
  <c r="FM187" i="25"/>
  <c r="FO187" i="25" s="1"/>
  <c r="FP187" i="25"/>
  <c r="FR187" i="25" s="1"/>
  <c r="FV187" i="25"/>
  <c r="FX187" i="25" s="1"/>
  <c r="GH187" i="25"/>
  <c r="FJ187" i="25"/>
  <c r="FL187" i="25" s="1"/>
  <c r="GB187" i="25"/>
  <c r="GD187" i="25" s="1"/>
  <c r="GE187" i="25"/>
  <c r="GG187" i="25" s="1"/>
  <c r="GE132" i="25"/>
  <c r="GG132" i="25" s="1"/>
  <c r="FV132" i="25"/>
  <c r="FX132" i="25" s="1"/>
  <c r="FY132" i="25"/>
  <c r="GA132" i="25" s="1"/>
  <c r="FS132" i="25"/>
  <c r="FU132" i="25" s="1"/>
  <c r="FP132" i="25"/>
  <c r="FR132" i="25" s="1"/>
  <c r="FJ132" i="25"/>
  <c r="FL132" i="25" s="1"/>
  <c r="GH132" i="25"/>
  <c r="GJ132" i="25" s="1"/>
  <c r="GB132" i="25"/>
  <c r="GD132" i="25" s="1"/>
  <c r="GK132" i="25"/>
  <c r="FM132" i="25"/>
  <c r="FO132" i="25" s="1"/>
  <c r="FJ77" i="25"/>
  <c r="FL77" i="25" s="1"/>
  <c r="FP77" i="25"/>
  <c r="FR77" i="25" s="1"/>
  <c r="GB77" i="25"/>
  <c r="GD77" i="25" s="1"/>
  <c r="FM77" i="25"/>
  <c r="FO77" i="25" s="1"/>
  <c r="FS77" i="25"/>
  <c r="FU77" i="25" s="1"/>
  <c r="GE77" i="25"/>
  <c r="FV77" i="25"/>
  <c r="FX77" i="25" s="1"/>
  <c r="FY77" i="25"/>
  <c r="GA77" i="25" s="1"/>
  <c r="GQ77" i="25"/>
  <c r="GS77" i="25" s="1"/>
  <c r="HC77" i="25"/>
  <c r="HE77" i="25" s="1"/>
  <c r="GT77" i="25"/>
  <c r="GV77" i="25" s="1"/>
  <c r="GW77" i="25"/>
  <c r="GY77" i="25" s="1"/>
  <c r="GZ77" i="25"/>
  <c r="HB77" i="25" s="1"/>
  <c r="GK77" i="25"/>
  <c r="GM77" i="25" s="1"/>
  <c r="FE77" i="25"/>
  <c r="EJ77" i="25"/>
  <c r="EL77" i="25" s="1"/>
  <c r="EG77" i="25"/>
  <c r="EI77" i="25" s="1"/>
  <c r="EV77" i="25"/>
  <c r="EX77" i="25" s="1"/>
  <c r="EP77" i="25"/>
  <c r="ER77" i="25" s="1"/>
  <c r="FB77" i="25"/>
  <c r="FD77" i="25" s="1"/>
  <c r="EM77" i="25"/>
  <c r="EO77" i="25" s="1"/>
  <c r="ES77" i="25"/>
  <c r="EU77" i="25" s="1"/>
  <c r="EY77" i="25"/>
  <c r="FA77" i="25" s="1"/>
  <c r="EA77" i="25"/>
  <c r="EC77" i="25" s="1"/>
  <c r="DL77" i="25"/>
  <c r="DN77" i="25" s="1"/>
  <c r="ED77" i="25"/>
  <c r="EF77" i="25" s="1"/>
  <c r="DR77" i="25"/>
  <c r="DT77" i="25" s="1"/>
  <c r="DU77" i="25"/>
  <c r="DW77" i="25" s="1"/>
  <c r="DX77" i="25"/>
  <c r="DZ77" i="25" s="1"/>
  <c r="DO77" i="25"/>
  <c r="DQ77" i="25" s="1"/>
  <c r="DX132" i="25"/>
  <c r="DZ132" i="25" s="1"/>
  <c r="ED132" i="25"/>
  <c r="EF132" i="25" s="1"/>
  <c r="DL132" i="25"/>
  <c r="DN132" i="25" s="1"/>
  <c r="DU132" i="25"/>
  <c r="DW132" i="25" s="1"/>
  <c r="EJ132" i="25"/>
  <c r="EL132" i="25" s="1"/>
  <c r="EM132" i="25"/>
  <c r="DR132" i="25"/>
  <c r="DT132" i="25" s="1"/>
  <c r="EA132" i="25"/>
  <c r="EC132" i="25" s="1"/>
  <c r="DO132" i="25"/>
  <c r="DQ132" i="25" s="1"/>
  <c r="EY187" i="25"/>
  <c r="FA187" i="25" s="1"/>
  <c r="EM187" i="25"/>
  <c r="EO187" i="25" s="1"/>
  <c r="EP187" i="25"/>
  <c r="ER187" i="25" s="1"/>
  <c r="ES187" i="25"/>
  <c r="EU187" i="25" s="1"/>
  <c r="EV187" i="25"/>
  <c r="EX187" i="25" s="1"/>
  <c r="EJ187" i="25"/>
  <c r="EL187" i="25" s="1"/>
  <c r="EG187" i="25"/>
  <c r="EI187" i="25" s="1"/>
  <c r="ED187" i="25"/>
  <c r="EF187" i="25" s="1"/>
  <c r="DX187" i="25"/>
  <c r="DZ187" i="25" s="1"/>
  <c r="EA187" i="25"/>
  <c r="DR187" i="25"/>
  <c r="DT187" i="25" s="1"/>
  <c r="DO187" i="25"/>
  <c r="DQ187" i="25" s="1"/>
  <c r="DL187" i="25"/>
  <c r="DN187" i="25" s="1"/>
  <c r="DU187" i="25"/>
  <c r="DW187" i="25" s="1"/>
  <c r="FB187" i="25"/>
  <c r="DG187" i="25"/>
  <c r="CR187" i="25"/>
  <c r="CT187" i="25" s="1"/>
  <c r="DD187" i="25"/>
  <c r="DF187" i="25" s="1"/>
  <c r="DA187" i="25"/>
  <c r="DC187" i="25" s="1"/>
  <c r="CL187" i="25"/>
  <c r="CN187" i="25" s="1"/>
  <c r="CF187" i="25"/>
  <c r="CH187" i="25" s="1"/>
  <c r="CU187" i="25"/>
  <c r="CW187" i="25" s="1"/>
  <c r="CX187" i="25"/>
  <c r="CZ187" i="25" s="1"/>
  <c r="CO187" i="25"/>
  <c r="CQ187" i="25" s="1"/>
  <c r="CC187" i="25"/>
  <c r="CE187" i="25" s="1"/>
  <c r="CI187" i="25"/>
  <c r="CK187" i="25" s="1"/>
  <c r="BZ187" i="25"/>
  <c r="CB187" i="25" s="1"/>
  <c r="BT187" i="25"/>
  <c r="BV187" i="25" s="1"/>
  <c r="BW187" i="25"/>
  <c r="BY187" i="25" s="1"/>
  <c r="BQ187" i="25"/>
  <c r="BS187" i="25" s="1"/>
  <c r="BN187" i="25"/>
  <c r="CF132" i="25"/>
  <c r="CH132" i="25" s="1"/>
  <c r="CL132" i="25"/>
  <c r="CN132" i="25" s="1"/>
  <c r="CO132" i="25"/>
  <c r="CQ132" i="25" s="1"/>
  <c r="CC132" i="25"/>
  <c r="CE132" i="25" s="1"/>
  <c r="CI132" i="25"/>
  <c r="CK132" i="25" s="1"/>
  <c r="BT132" i="25"/>
  <c r="BV132" i="25" s="1"/>
  <c r="BW132" i="25"/>
  <c r="BY132" i="25" s="1"/>
  <c r="BZ132" i="25"/>
  <c r="CB132" i="25" s="1"/>
  <c r="BN132" i="25"/>
  <c r="BP132" i="25" s="1"/>
  <c r="BQ132" i="25"/>
  <c r="BS132" i="25" s="1"/>
  <c r="CL77" i="25"/>
  <c r="CN77" i="25" s="1"/>
  <c r="DA77" i="25"/>
  <c r="DC77" i="25" s="1"/>
  <c r="CF77" i="25"/>
  <c r="CH77" i="25" s="1"/>
  <c r="DD77" i="25"/>
  <c r="DF77" i="25" s="1"/>
  <c r="CR77" i="25"/>
  <c r="CT77" i="25" s="1"/>
  <c r="DG77" i="25"/>
  <c r="DI77" i="25" s="1"/>
  <c r="CI77" i="25"/>
  <c r="CK77" i="25" s="1"/>
  <c r="CO77" i="25"/>
  <c r="CQ77" i="25" s="1"/>
  <c r="CX77" i="25"/>
  <c r="CZ77" i="25" s="1"/>
  <c r="CU77" i="25"/>
  <c r="CW77" i="25" s="1"/>
  <c r="BW77" i="25"/>
  <c r="BY77" i="25" s="1"/>
  <c r="BN77" i="25"/>
  <c r="BP77" i="25" s="1"/>
  <c r="BQ77" i="25"/>
  <c r="BS77" i="25" s="1"/>
  <c r="BT77" i="25"/>
  <c r="BV77" i="25" s="1"/>
  <c r="BZ77" i="25"/>
  <c r="CB77" i="25" s="1"/>
  <c r="CC77" i="25"/>
  <c r="CE77" i="25" s="1"/>
  <c r="AT187" i="25"/>
  <c r="AV187" i="25" s="1"/>
  <c r="AK187" i="25"/>
  <c r="AM187" i="25" s="1"/>
  <c r="BC187" i="25"/>
  <c r="BE187" i="25" s="1"/>
  <c r="AN187" i="25"/>
  <c r="AP187" i="25" s="1"/>
  <c r="AZ187" i="25"/>
  <c r="BB187" i="25" s="1"/>
  <c r="AW187" i="25"/>
  <c r="AY187" i="25" s="1"/>
  <c r="BF187" i="25"/>
  <c r="BH187" i="25" s="1"/>
  <c r="AH187" i="25"/>
  <c r="AE187" i="25"/>
  <c r="AB187" i="25"/>
  <c r="Y187" i="25"/>
  <c r="V187" i="25"/>
  <c r="S187" i="25"/>
  <c r="P187" i="25"/>
  <c r="AQ132" i="25"/>
  <c r="AN132" i="25"/>
  <c r="AK132" i="25"/>
  <c r="AH132" i="25"/>
  <c r="AE132" i="25"/>
  <c r="AB132" i="25"/>
  <c r="Y132" i="25"/>
  <c r="S132" i="25"/>
  <c r="U132" i="25" s="1"/>
  <c r="P132" i="25"/>
  <c r="R132" i="25" s="1"/>
  <c r="V132" i="25"/>
  <c r="X132" i="25" s="1"/>
  <c r="BI77" i="25"/>
  <c r="BF77" i="25"/>
  <c r="BC77" i="25"/>
  <c r="AZ77" i="25"/>
  <c r="AW77" i="25"/>
  <c r="AT77" i="25"/>
  <c r="AQ77" i="25"/>
  <c r="AN77" i="25"/>
  <c r="AK77" i="25"/>
  <c r="AH77" i="25"/>
  <c r="AE77" i="25"/>
  <c r="V77" i="25"/>
  <c r="X77" i="25" s="1"/>
  <c r="P77" i="25"/>
  <c r="R77" i="25" s="1"/>
  <c r="Y77" i="25"/>
  <c r="AA77" i="25" s="1"/>
  <c r="AB77" i="25"/>
  <c r="AD77" i="25" s="1"/>
  <c r="S77" i="25"/>
  <c r="U77" i="25" s="1"/>
  <c r="BH22" i="25"/>
  <c r="BY22" i="25"/>
  <c r="CW22" i="25"/>
  <c r="FX22" i="25"/>
  <c r="AA22" i="25"/>
  <c r="AY22" i="25"/>
  <c r="GA22" i="25"/>
  <c r="CE22" i="25"/>
  <c r="DC22" i="25"/>
  <c r="EF22" i="25"/>
  <c r="AG22" i="25"/>
  <c r="BB22" i="25"/>
  <c r="CZ22" i="25"/>
  <c r="CK22" i="25"/>
  <c r="DF22" i="25"/>
  <c r="EI22" i="25"/>
  <c r="HE22" i="25"/>
  <c r="AJ22" i="25"/>
  <c r="BE22" i="25"/>
  <c r="CH22" i="25"/>
  <c r="EL22" i="25"/>
  <c r="R22" i="25"/>
  <c r="AM22" i="25"/>
  <c r="CB22" i="25"/>
  <c r="AD22" i="25"/>
  <c r="BP22" i="25"/>
  <c r="CN22" i="25"/>
  <c r="DI22" i="25"/>
  <c r="AP22" i="25"/>
  <c r="BS22" i="25"/>
  <c r="CQ22" i="25"/>
  <c r="ER22" i="25"/>
  <c r="U22" i="25"/>
  <c r="AS22" i="25"/>
  <c r="EC22" i="25"/>
  <c r="BV22" i="25"/>
  <c r="CT22" i="25"/>
  <c r="X22" i="25"/>
  <c r="AV22" i="25"/>
  <c r="GH77" i="25"/>
  <c r="K27" i="21"/>
  <c r="K135" i="21" s="1"/>
  <c r="FH214" i="21"/>
  <c r="FI214" i="21" s="1"/>
  <c r="FI213" i="21"/>
  <c r="DJ214" i="21"/>
  <c r="DK214" i="21" s="1"/>
  <c r="DK213" i="21"/>
  <c r="L187" i="21"/>
  <c r="L77" i="21"/>
  <c r="N23" i="25"/>
  <c r="L186" i="21"/>
  <c r="M80" i="25"/>
  <c r="M135" i="25"/>
  <c r="M190" i="25"/>
  <c r="K188" i="21"/>
  <c r="EK197" i="21"/>
  <c r="EL197" i="21" s="1"/>
  <c r="EQ195" i="21"/>
  <c r="ER195" i="21" s="1"/>
  <c r="CJ199" i="21"/>
  <c r="CK199" i="21" s="1"/>
  <c r="CS196" i="21"/>
  <c r="CT196" i="21" s="1"/>
  <c r="CV195" i="21"/>
  <c r="CW195" i="21" s="1"/>
  <c r="AR196" i="21"/>
  <c r="AS196" i="21" s="1"/>
  <c r="CM197" i="21"/>
  <c r="CN197" i="21" s="1"/>
  <c r="BR205" i="21"/>
  <c r="BS205" i="21" s="1"/>
  <c r="GX193" i="21"/>
  <c r="GY193" i="21" s="1"/>
  <c r="AO197" i="21"/>
  <c r="AP197" i="21" s="1"/>
  <c r="EN196" i="21"/>
  <c r="EO196" i="21" s="1"/>
  <c r="GU194" i="21"/>
  <c r="GV194" i="21" s="1"/>
  <c r="GR195" i="21"/>
  <c r="GS195" i="21" s="1"/>
  <c r="BU204" i="21"/>
  <c r="BV204" i="21" s="1"/>
  <c r="BG191" i="21"/>
  <c r="BH191" i="21" s="1"/>
  <c r="AU196" i="21"/>
  <c r="AV196" i="21" s="1"/>
  <c r="GO195" i="21"/>
  <c r="GP195" i="21" s="1"/>
  <c r="GF199" i="21"/>
  <c r="GG199" i="21" s="1"/>
  <c r="FW203" i="21"/>
  <c r="FX203" i="21" s="1"/>
  <c r="FN205" i="21"/>
  <c r="FO205" i="21" s="1"/>
  <c r="Q206" i="21"/>
  <c r="R206" i="21" s="1"/>
  <c r="DM207" i="21"/>
  <c r="DN207" i="21" s="1"/>
  <c r="BX203" i="21"/>
  <c r="BY203" i="21" s="1"/>
  <c r="T205" i="21"/>
  <c r="U205" i="21" s="1"/>
  <c r="FT202" i="21"/>
  <c r="FU202" i="21" s="1"/>
  <c r="FZ201" i="21"/>
  <c r="GA201" i="21" s="1"/>
  <c r="EH199" i="21"/>
  <c r="EI199" i="21" s="1"/>
  <c r="BA194" i="21"/>
  <c r="BB194" i="21" s="1"/>
  <c r="CA203" i="21"/>
  <c r="CB203" i="21" s="1"/>
  <c r="DP205" i="21"/>
  <c r="DQ205" i="21" s="1"/>
  <c r="W203" i="21"/>
  <c r="X203" i="21" s="1"/>
  <c r="EW194" i="21"/>
  <c r="EX194" i="21" s="1"/>
  <c r="CY194" i="21"/>
  <c r="CZ194" i="21" s="1"/>
  <c r="DV202" i="21"/>
  <c r="DW202" i="21" s="1"/>
  <c r="GC200" i="21"/>
  <c r="GD200" i="21" s="1"/>
  <c r="FQ204" i="21"/>
  <c r="FR204" i="21" s="1"/>
  <c r="FC191" i="21"/>
  <c r="FD191" i="21" s="1"/>
  <c r="DE191" i="21"/>
  <c r="DF191" i="21" s="1"/>
  <c r="ET196" i="21"/>
  <c r="EU196" i="21" s="1"/>
  <c r="DS203" i="21"/>
  <c r="DT203" i="21" s="1"/>
  <c r="DB192" i="21"/>
  <c r="DC192" i="21" s="1"/>
  <c r="Z202" i="21"/>
  <c r="AA202" i="21" s="1"/>
  <c r="BD193" i="21"/>
  <c r="BE193" i="21" s="1"/>
  <c r="AL199" i="21"/>
  <c r="AM199" i="21" s="1"/>
  <c r="GI197" i="21"/>
  <c r="GJ197" i="21" s="1"/>
  <c r="HA191" i="21"/>
  <c r="HB191" i="21" s="1"/>
  <c r="CP196" i="21"/>
  <c r="CQ196" i="21" s="1"/>
  <c r="FK206" i="21"/>
  <c r="FL206" i="21" s="1"/>
  <c r="AC203" i="21"/>
  <c r="AD203" i="21" s="1"/>
  <c r="DY203" i="21"/>
  <c r="DZ203" i="21" s="1"/>
  <c r="GL196" i="21"/>
  <c r="GM196" i="21" s="1"/>
  <c r="AI200" i="21"/>
  <c r="AJ200" i="21" s="1"/>
  <c r="CG200" i="21"/>
  <c r="CH200" i="21" s="1"/>
  <c r="EE200" i="21"/>
  <c r="EF200" i="21" s="1"/>
  <c r="AX195" i="21"/>
  <c r="AY195" i="21" s="1"/>
  <c r="AF202" i="21"/>
  <c r="AG202" i="21" s="1"/>
  <c r="EZ193" i="21"/>
  <c r="FA193" i="21" s="1"/>
  <c r="BO206" i="21"/>
  <c r="BP206" i="21" s="1"/>
  <c r="CD202" i="21"/>
  <c r="CE202" i="21" s="1"/>
  <c r="EB202" i="21"/>
  <c r="EC202" i="21" s="1"/>
  <c r="K79" i="21"/>
  <c r="GU141" i="21"/>
  <c r="GV141" i="21" s="1"/>
  <c r="AR147" i="21"/>
  <c r="AS147" i="21" s="1"/>
  <c r="AC150" i="21"/>
  <c r="AD150" i="21" s="1"/>
  <c r="EE144" i="21"/>
  <c r="EF144" i="21" s="1"/>
  <c r="CV139" i="21"/>
  <c r="CW139" i="21" s="1"/>
  <c r="FK151" i="21"/>
  <c r="FL151" i="21" s="1"/>
  <c r="T149" i="21"/>
  <c r="U149" i="21" s="1"/>
  <c r="FH152" i="21"/>
  <c r="FI152" i="21" s="1"/>
  <c r="GI146" i="21"/>
  <c r="GJ146" i="21" s="1"/>
  <c r="FN149" i="21"/>
  <c r="FO149" i="21" s="1"/>
  <c r="GC144" i="21"/>
  <c r="GD144" i="21" s="1"/>
  <c r="DY147" i="21"/>
  <c r="DZ147" i="21" s="1"/>
  <c r="Q151" i="21"/>
  <c r="R151" i="21" s="1"/>
  <c r="EZ142" i="21"/>
  <c r="FA142" i="21" s="1"/>
  <c r="EN146" i="21"/>
  <c r="EO146" i="21" s="1"/>
  <c r="BO152" i="21"/>
  <c r="BP152" i="21" s="1"/>
  <c r="BG136" i="21"/>
  <c r="BH136" i="21" s="1"/>
  <c r="BD142" i="21"/>
  <c r="BE142" i="21" s="1"/>
  <c r="CS140" i="21"/>
  <c r="CT140" i="21" s="1"/>
  <c r="EK146" i="21"/>
  <c r="EL146" i="21" s="1"/>
  <c r="FT147" i="21"/>
  <c r="FU147" i="21" s="1"/>
  <c r="CA146" i="21"/>
  <c r="CB146" i="21" s="1"/>
  <c r="AU140" i="21"/>
  <c r="AV140" i="21" s="1"/>
  <c r="DE137" i="21"/>
  <c r="DF137" i="21" s="1"/>
  <c r="GX141" i="21"/>
  <c r="GY141" i="21" s="1"/>
  <c r="DS148" i="21"/>
  <c r="DT148" i="21" s="1"/>
  <c r="GO140" i="21"/>
  <c r="GP140" i="21" s="1"/>
  <c r="BA142" i="21"/>
  <c r="BB142" i="21" s="1"/>
  <c r="BR149" i="21"/>
  <c r="BS149" i="21" s="1"/>
  <c r="DP149" i="21"/>
  <c r="DQ149" i="21" s="1"/>
  <c r="CD146" i="21"/>
  <c r="CE146" i="21" s="1"/>
  <c r="Z147" i="21"/>
  <c r="AA147" i="21" s="1"/>
  <c r="CG144" i="21"/>
  <c r="CH144" i="21" s="1"/>
  <c r="AO148" i="21"/>
  <c r="AP148" i="21" s="1"/>
  <c r="HA139" i="21"/>
  <c r="HB139" i="21" s="1"/>
  <c r="DJ152" i="21"/>
  <c r="DK152" i="21" s="1"/>
  <c r="CP142" i="21"/>
  <c r="CQ142" i="21" s="1"/>
  <c r="BU149" i="21"/>
  <c r="BV149" i="21" s="1"/>
  <c r="DM152" i="21"/>
  <c r="DN152" i="21" s="1"/>
  <c r="GL146" i="21"/>
  <c r="GM146" i="21" s="1"/>
  <c r="EH144" i="21"/>
  <c r="EI144" i="21" s="1"/>
  <c r="FQ149" i="21"/>
  <c r="FR149" i="21" s="1"/>
  <c r="CM143" i="21"/>
  <c r="CN143" i="21" s="1"/>
  <c r="DV147" i="21"/>
  <c r="DW147" i="21" s="1"/>
  <c r="ET140" i="21"/>
  <c r="EU140" i="21" s="1"/>
  <c r="BL152" i="21"/>
  <c r="BM152" i="21" s="1"/>
  <c r="EQ142" i="21"/>
  <c r="ER142" i="21" s="1"/>
  <c r="EB146" i="21"/>
  <c r="EC146" i="21" s="1"/>
  <c r="AL145" i="21"/>
  <c r="AM145" i="21" s="1"/>
  <c r="AF145" i="21"/>
  <c r="AG145" i="21" s="1"/>
  <c r="N152" i="21"/>
  <c r="O152" i="21" s="1"/>
  <c r="DB142" i="21"/>
  <c r="DC142" i="21" s="1"/>
  <c r="FZ146" i="21"/>
  <c r="GA146" i="21" s="1"/>
  <c r="GF145" i="21"/>
  <c r="GG145" i="21" s="1"/>
  <c r="CY140" i="21"/>
  <c r="CZ140" i="21" s="1"/>
  <c r="AX140" i="21"/>
  <c r="AY140" i="21" s="1"/>
  <c r="FC137" i="21"/>
  <c r="FD137" i="21" s="1"/>
  <c r="AI144" i="21"/>
  <c r="AJ144" i="21" s="1"/>
  <c r="GR139" i="21"/>
  <c r="GS139" i="21" s="1"/>
  <c r="W148" i="21"/>
  <c r="X148" i="21" s="1"/>
  <c r="CJ144" i="21"/>
  <c r="CK144" i="21" s="1"/>
  <c r="BX147" i="21"/>
  <c r="BY147" i="21" s="1"/>
  <c r="FW147" i="21"/>
  <c r="FX147" i="21" s="1"/>
  <c r="EW143" i="21"/>
  <c r="EX143" i="21" s="1"/>
  <c r="GI88" i="21"/>
  <c r="GJ88" i="21" s="1"/>
  <c r="FC83" i="21"/>
  <c r="FD83" i="21" s="1"/>
  <c r="N98" i="21"/>
  <c r="O98" i="21" s="1"/>
  <c r="BD83" i="21"/>
  <c r="BE83" i="21" s="1"/>
  <c r="GC91" i="21"/>
  <c r="GD91" i="21" s="1"/>
  <c r="AU87" i="21"/>
  <c r="AV87" i="21" s="1"/>
  <c r="CP91" i="21"/>
  <c r="CQ91" i="21" s="1"/>
  <c r="Z95" i="21"/>
  <c r="AA95" i="21" s="1"/>
  <c r="CD92" i="21"/>
  <c r="CE92" i="21" s="1"/>
  <c r="BL99" i="21"/>
  <c r="BM99" i="21" s="1"/>
  <c r="GU85" i="21"/>
  <c r="GV85" i="21" s="1"/>
  <c r="AL89" i="21"/>
  <c r="AM89" i="21" s="1"/>
  <c r="FK97" i="21"/>
  <c r="FL97" i="21" s="1"/>
  <c r="DV94" i="21"/>
  <c r="DW94" i="21" s="1"/>
  <c r="EH89" i="21"/>
  <c r="EI89" i="21" s="1"/>
  <c r="BO97" i="21"/>
  <c r="BP97" i="21" s="1"/>
  <c r="FH98" i="21"/>
  <c r="FI98" i="21" s="1"/>
  <c r="Q97" i="21"/>
  <c r="R97" i="21" s="1"/>
  <c r="FW93" i="21"/>
  <c r="FX93" i="21" s="1"/>
  <c r="AX86" i="21"/>
  <c r="AY86" i="21" s="1"/>
  <c r="AI90" i="21"/>
  <c r="AJ90" i="21" s="1"/>
  <c r="CS87" i="21"/>
  <c r="CT87" i="21" s="1"/>
  <c r="DP95" i="21"/>
  <c r="DQ95" i="21" s="1"/>
  <c r="CA93" i="21"/>
  <c r="CB93" i="21" s="1"/>
  <c r="EE90" i="21"/>
  <c r="EF90" i="21" s="1"/>
  <c r="GR86" i="21"/>
  <c r="GS86" i="21" s="1"/>
  <c r="BX95" i="21"/>
  <c r="BY95" i="21" s="1"/>
  <c r="DB83" i="21"/>
  <c r="DC83" i="21" s="1"/>
  <c r="W95" i="21"/>
  <c r="X95" i="21" s="1"/>
  <c r="FZ91" i="21"/>
  <c r="GA91" i="21" s="1"/>
  <c r="DJ98" i="21"/>
  <c r="DK98" i="21" s="1"/>
  <c r="GL91" i="21"/>
  <c r="GM91" i="21" s="1"/>
  <c r="GF89" i="21"/>
  <c r="GG89" i="21" s="1"/>
  <c r="EW85" i="21"/>
  <c r="EX85" i="21" s="1"/>
  <c r="CV86" i="21"/>
  <c r="CW86" i="21" s="1"/>
  <c r="AF92" i="21"/>
  <c r="AG92" i="21" s="1"/>
  <c r="DS94" i="21"/>
  <c r="DT94" i="21" s="1"/>
  <c r="T95" i="21"/>
  <c r="U95" i="21" s="1"/>
  <c r="EZ83" i="21"/>
  <c r="FA83" i="21" s="1"/>
  <c r="BR95" i="21"/>
  <c r="BS95" i="21" s="1"/>
  <c r="EK89" i="21"/>
  <c r="EL89" i="21" s="1"/>
  <c r="DE83" i="21"/>
  <c r="DF83" i="21" s="1"/>
  <c r="DM98" i="21"/>
  <c r="DN98" i="21" s="1"/>
  <c r="BA85" i="21"/>
  <c r="BB85" i="21" s="1"/>
  <c r="GO87" i="21"/>
  <c r="GP87" i="21" s="1"/>
  <c r="AO89" i="21"/>
  <c r="AP89" i="21" s="1"/>
  <c r="HA83" i="21"/>
  <c r="HB83" i="21" s="1"/>
  <c r="EN91" i="21"/>
  <c r="EO91" i="21" s="1"/>
  <c r="CY85" i="21"/>
  <c r="CZ85" i="21" s="1"/>
  <c r="CJ89" i="21"/>
  <c r="CK89" i="21" s="1"/>
  <c r="GX83" i="21"/>
  <c r="GY83" i="21" s="1"/>
  <c r="BG83" i="21"/>
  <c r="BH83" i="21" s="1"/>
  <c r="AC93" i="21"/>
  <c r="AD93" i="21" s="1"/>
  <c r="EQ87" i="21"/>
  <c r="ER87" i="21" s="1"/>
  <c r="ET87" i="21"/>
  <c r="EU87" i="21" s="1"/>
  <c r="FQ94" i="21"/>
  <c r="FR94" i="21" s="1"/>
  <c r="EB92" i="21"/>
  <c r="EC92" i="21" s="1"/>
  <c r="CG90" i="21"/>
  <c r="CH90" i="21" s="1"/>
  <c r="AR92" i="21"/>
  <c r="AS92" i="21" s="1"/>
  <c r="DY93" i="21"/>
  <c r="DZ93" i="21" s="1"/>
  <c r="FN96" i="21"/>
  <c r="FO96" i="21" s="1"/>
  <c r="BU94" i="21"/>
  <c r="BV94" i="21" s="1"/>
  <c r="FT94" i="21"/>
  <c r="FU94" i="21" s="1"/>
  <c r="CM89" i="21"/>
  <c r="CN89" i="21" s="1"/>
  <c r="FZ36" i="21"/>
  <c r="GA36" i="21" s="1"/>
  <c r="GR30" i="21"/>
  <c r="GS30" i="21" s="1"/>
  <c r="GC38" i="21"/>
  <c r="GD38" i="21" s="1"/>
  <c r="FN41" i="21"/>
  <c r="FO41" i="21" s="1"/>
  <c r="GL32" i="21"/>
  <c r="GM32" i="21" s="1"/>
  <c r="GF38" i="21"/>
  <c r="GG38" i="21" s="1"/>
  <c r="GU30" i="21"/>
  <c r="GV30" i="21" s="1"/>
  <c r="HA30" i="21"/>
  <c r="HB30" i="21" s="1"/>
  <c r="FT41" i="21"/>
  <c r="FU41" i="21" s="1"/>
  <c r="GO32" i="21"/>
  <c r="GP32" i="21" s="1"/>
  <c r="GX29" i="21"/>
  <c r="GY29" i="21" s="1"/>
  <c r="GI33" i="21"/>
  <c r="GJ33" i="21" s="1"/>
  <c r="FQ40" i="21"/>
  <c r="FR40" i="21" s="1"/>
  <c r="FW37" i="21"/>
  <c r="FX37" i="21" s="1"/>
  <c r="FK43" i="21"/>
  <c r="FL43" i="21" s="1"/>
  <c r="FH43" i="21"/>
  <c r="FI43" i="21" s="1"/>
  <c r="DS40" i="21"/>
  <c r="DT40" i="21" s="1"/>
  <c r="EQ32" i="21"/>
  <c r="ER32" i="21" s="1"/>
  <c r="DP42" i="21"/>
  <c r="DQ42" i="21" s="1"/>
  <c r="ET30" i="21"/>
  <c r="EU30" i="21" s="1"/>
  <c r="DY37" i="21"/>
  <c r="DZ37" i="21" s="1"/>
  <c r="EE37" i="21"/>
  <c r="EF37" i="21" s="1"/>
  <c r="EN32" i="21"/>
  <c r="EO32" i="21" s="1"/>
  <c r="DJ43" i="21"/>
  <c r="DK43" i="21" s="1"/>
  <c r="EK37" i="21"/>
  <c r="EL37" i="21" s="1"/>
  <c r="EZ30" i="21"/>
  <c r="FA30" i="21" s="1"/>
  <c r="EB41" i="21"/>
  <c r="EC41" i="21" s="1"/>
  <c r="EW36" i="21"/>
  <c r="EX36" i="21" s="1"/>
  <c r="DM41" i="21"/>
  <c r="DN41" i="21" s="1"/>
  <c r="EH34" i="21"/>
  <c r="EI34" i="21" s="1"/>
  <c r="FC29" i="21"/>
  <c r="FD29" i="21" s="1"/>
  <c r="DV39" i="21"/>
  <c r="DW39" i="21" s="1"/>
  <c r="DE27" i="21"/>
  <c r="DF27" i="21" s="1"/>
  <c r="CD40" i="21"/>
  <c r="CE40" i="21" s="1"/>
  <c r="BU39" i="21"/>
  <c r="BV39" i="21" s="1"/>
  <c r="BR42" i="21"/>
  <c r="BS42" i="21" s="1"/>
  <c r="BX38" i="21"/>
  <c r="BY38" i="21" s="1"/>
  <c r="CV32" i="21"/>
  <c r="CW32" i="21" s="1"/>
  <c r="CS33" i="21"/>
  <c r="CT33" i="21" s="1"/>
  <c r="DB28" i="21"/>
  <c r="DC28" i="21" s="1"/>
  <c r="CP33" i="21"/>
  <c r="CQ33" i="21" s="1"/>
  <c r="BO41" i="21"/>
  <c r="BP41" i="21" s="1"/>
  <c r="BL43" i="21"/>
  <c r="BM43" i="21" s="1"/>
  <c r="CG35" i="21"/>
  <c r="CH35" i="21" s="1"/>
  <c r="CA42" i="21"/>
  <c r="CB42" i="21" s="1"/>
  <c r="CY30" i="21"/>
  <c r="CZ30" i="21" s="1"/>
  <c r="CM34" i="21"/>
  <c r="CN34" i="21" s="1"/>
  <c r="CJ35" i="21"/>
  <c r="CK35" i="21" s="1"/>
  <c r="M26" i="25"/>
  <c r="BG28" i="21"/>
  <c r="BH28" i="21" s="1"/>
  <c r="DU26" i="21"/>
  <c r="FJ132" i="21"/>
  <c r="AK78" i="21"/>
  <c r="ES132" i="21"/>
  <c r="DL132" i="21"/>
  <c r="BQ26" i="21"/>
  <c r="AT187" i="21"/>
  <c r="DD78" i="21"/>
  <c r="DL26" i="21"/>
  <c r="EV187" i="21"/>
  <c r="AH187" i="21"/>
  <c r="FM132" i="21"/>
  <c r="AZ187" i="21"/>
  <c r="AE132" i="21"/>
  <c r="CL187" i="21"/>
  <c r="DO132" i="21"/>
  <c r="P187" i="21"/>
  <c r="FP132" i="21"/>
  <c r="Y132" i="21"/>
  <c r="EA78" i="21"/>
  <c r="BZ132" i="21"/>
  <c r="EJ26" i="21"/>
  <c r="FM26" i="21"/>
  <c r="FS78" i="21"/>
  <c r="FB132" i="21"/>
  <c r="BW187" i="21"/>
  <c r="BT132" i="21"/>
  <c r="CI132" i="21"/>
  <c r="AW132" i="21"/>
  <c r="EV26" i="21"/>
  <c r="DA187" i="21"/>
  <c r="CF26" i="21"/>
  <c r="ES26" i="21"/>
  <c r="BF132" i="21"/>
  <c r="ED26" i="21"/>
  <c r="BZ78" i="21"/>
  <c r="EV78" i="21"/>
  <c r="GZ187" i="21"/>
  <c r="EP78" i="21"/>
  <c r="CI26" i="21"/>
  <c r="AK187" i="21"/>
  <c r="GB78" i="21"/>
  <c r="AW26" i="21"/>
  <c r="GQ187" i="21"/>
  <c r="CX132" i="21"/>
  <c r="BC78" i="21"/>
  <c r="CC187" i="21"/>
  <c r="BT78" i="21"/>
  <c r="GN26" i="21"/>
  <c r="DA132" i="21"/>
  <c r="DO187" i="21"/>
  <c r="HC78" i="21"/>
  <c r="AQ132" i="21"/>
  <c r="P78" i="21"/>
  <c r="GK187" i="21"/>
  <c r="GQ132" i="21"/>
  <c r="EA26" i="21"/>
  <c r="CL132" i="21"/>
  <c r="FB78" i="21"/>
  <c r="CO187" i="21"/>
  <c r="EJ187" i="21"/>
  <c r="CX78" i="21"/>
  <c r="EV132" i="21"/>
  <c r="BF26" i="21"/>
  <c r="S187" i="21"/>
  <c r="DU132" i="21"/>
  <c r="DU78" i="21"/>
  <c r="EM26" i="21"/>
  <c r="GW132" i="21"/>
  <c r="CI187" i="21"/>
  <c r="Y187" i="21"/>
  <c r="GH78" i="21"/>
  <c r="GN187" i="21"/>
  <c r="FP78" i="21"/>
  <c r="CO78" i="21"/>
  <c r="GE26" i="21"/>
  <c r="FP26" i="21"/>
  <c r="FV26" i="21"/>
  <c r="GT132" i="21"/>
  <c r="CL26" i="21"/>
  <c r="GN132" i="21"/>
  <c r="DR187" i="21"/>
  <c r="EG187" i="21"/>
  <c r="GQ78" i="21"/>
  <c r="EJ132" i="21"/>
  <c r="FY132" i="21"/>
  <c r="H26" i="21"/>
  <c r="FB187" i="21"/>
  <c r="DU187" i="21"/>
  <c r="DG78" i="21"/>
  <c r="DA26" i="21"/>
  <c r="CF132" i="21"/>
  <c r="CU26" i="21"/>
  <c r="FY26" i="21"/>
  <c r="AT26" i="21"/>
  <c r="BZ26" i="21"/>
  <c r="DG187" i="21"/>
  <c r="EP187" i="21"/>
  <c r="CO26" i="21"/>
  <c r="CC26" i="21"/>
  <c r="FJ187" i="21"/>
  <c r="BW26" i="21"/>
  <c r="CC78" i="21"/>
  <c r="DR132" i="21"/>
  <c r="CI78" i="21"/>
  <c r="EY26" i="21"/>
  <c r="FJ78" i="21"/>
  <c r="AH78" i="21"/>
  <c r="EG26" i="21"/>
  <c r="FM187" i="21"/>
  <c r="AB132" i="21"/>
  <c r="AQ26" i="21"/>
  <c r="BC26" i="21"/>
  <c r="BZ187" i="21"/>
  <c r="AZ78" i="21"/>
  <c r="DD26" i="21"/>
  <c r="EM187" i="21"/>
  <c r="EP26" i="21"/>
  <c r="FS26" i="21"/>
  <c r="DA78" i="21"/>
  <c r="S78" i="21"/>
  <c r="FP187" i="21"/>
  <c r="CU132" i="21"/>
  <c r="FM78" i="21"/>
  <c r="AQ78" i="21"/>
  <c r="DO26" i="21"/>
  <c r="GE187" i="21"/>
  <c r="DR78" i="21"/>
  <c r="FY78" i="21"/>
  <c r="CX187" i="21"/>
  <c r="CX26" i="21"/>
  <c r="AQ187" i="21"/>
  <c r="AT78" i="21"/>
  <c r="GQ26" i="21"/>
  <c r="V187" i="21"/>
  <c r="EY132" i="21"/>
  <c r="CR187" i="21"/>
  <c r="BT187" i="21"/>
  <c r="EY78" i="21"/>
  <c r="DD187" i="21"/>
  <c r="DO78" i="21"/>
  <c r="DL78" i="21"/>
  <c r="CR78" i="21"/>
  <c r="GK78" i="21"/>
  <c r="FV187" i="21"/>
  <c r="FE132" i="21"/>
  <c r="Y78" i="21"/>
  <c r="GH187" i="21"/>
  <c r="CC132" i="21"/>
  <c r="EG132" i="21"/>
  <c r="GH26" i="21"/>
  <c r="S132" i="21"/>
  <c r="AE78" i="21"/>
  <c r="ED132" i="21"/>
  <c r="BQ132" i="21"/>
  <c r="ED187" i="21"/>
  <c r="GW26" i="21"/>
  <c r="ES187" i="21"/>
  <c r="GT187" i="21"/>
  <c r="CF78" i="21"/>
  <c r="HC132" i="21"/>
  <c r="EP132" i="21"/>
  <c r="GW187" i="21"/>
  <c r="GZ78" i="21"/>
  <c r="FE187" i="21"/>
  <c r="GT26" i="21"/>
  <c r="FJ26" i="21"/>
  <c r="EM132" i="21"/>
  <c r="CU78" i="21"/>
  <c r="S26" i="21"/>
  <c r="FV78" i="21"/>
  <c r="AB26" i="21"/>
  <c r="EA132" i="21"/>
  <c r="FV132" i="21"/>
  <c r="BC132" i="21"/>
  <c r="AN26" i="21"/>
  <c r="BQ78" i="21"/>
  <c r="ED78" i="21"/>
  <c r="AH26" i="21"/>
  <c r="GB132" i="21"/>
  <c r="AN132" i="21"/>
  <c r="DR26" i="21"/>
  <c r="FS132" i="21"/>
  <c r="AN187" i="21"/>
  <c r="CF187" i="21"/>
  <c r="Y26" i="21"/>
  <c r="DX132" i="21"/>
  <c r="FE26" i="21"/>
  <c r="GB187" i="21"/>
  <c r="GN78" i="21"/>
  <c r="CR26" i="21"/>
  <c r="BW78" i="21"/>
  <c r="HC187" i="21"/>
  <c r="BW132" i="21"/>
  <c r="HC26" i="21"/>
  <c r="DX78" i="21"/>
  <c r="DL187" i="21"/>
  <c r="CL78" i="21"/>
  <c r="GK132" i="21"/>
  <c r="BT26" i="21"/>
  <c r="BF187" i="21"/>
  <c r="GE78" i="21"/>
  <c r="EM78" i="21"/>
  <c r="V78" i="21"/>
  <c r="AZ132" i="21"/>
  <c r="AN78" i="21"/>
  <c r="ES78" i="21"/>
  <c r="GZ132" i="21"/>
  <c r="AH132" i="21"/>
  <c r="DX187" i="21"/>
  <c r="AB78" i="21"/>
  <c r="FS187" i="21"/>
  <c r="V26" i="21"/>
  <c r="GE132" i="21"/>
  <c r="GW78" i="21"/>
  <c r="EY187" i="21"/>
  <c r="BC187" i="21"/>
  <c r="GK26" i="21"/>
  <c r="CR132" i="21"/>
  <c r="BN132" i="21"/>
  <c r="BN26" i="21"/>
  <c r="GZ26" i="21"/>
  <c r="BN78" i="21"/>
  <c r="AK26" i="21"/>
  <c r="BI132" i="21"/>
  <c r="DG26" i="21"/>
  <c r="V132" i="21"/>
  <c r="FE78" i="21"/>
  <c r="AZ26" i="21"/>
  <c r="BF78" i="21"/>
  <c r="AE187" i="21"/>
  <c r="BQ187" i="21"/>
  <c r="P132" i="21"/>
  <c r="AB187" i="21"/>
  <c r="AE26" i="21"/>
  <c r="GH132" i="21"/>
  <c r="AW78" i="21"/>
  <c r="FY187" i="21"/>
  <c r="BI78" i="21"/>
  <c r="BN187" i="21"/>
  <c r="EA187" i="21"/>
  <c r="DD132" i="21"/>
  <c r="BI26" i="21"/>
  <c r="CO132" i="21"/>
  <c r="FB26" i="21"/>
  <c r="DG132" i="21"/>
  <c r="GT78" i="21"/>
  <c r="AW187" i="21"/>
  <c r="EG78" i="21"/>
  <c r="AT132" i="21"/>
  <c r="EJ78" i="21"/>
  <c r="AK132" i="21"/>
  <c r="DX26" i="21"/>
  <c r="BI187" i="21"/>
  <c r="P26" i="21"/>
  <c r="CU187" i="21"/>
  <c r="GB26" i="21"/>
  <c r="L26" i="21" l="1"/>
  <c r="L134" i="21" s="1"/>
  <c r="HC23" i="25"/>
  <c r="GW23" i="25"/>
  <c r="GY23" i="25" s="1"/>
  <c r="GQ23" i="25"/>
  <c r="GS23" i="25" s="1"/>
  <c r="GN23" i="25"/>
  <c r="GP23" i="25" s="1"/>
  <c r="GT23" i="25"/>
  <c r="GV23" i="25" s="1"/>
  <c r="GK23" i="25"/>
  <c r="GM23" i="25" s="1"/>
  <c r="GZ23" i="25"/>
  <c r="HB23" i="25" s="1"/>
  <c r="GE23" i="25"/>
  <c r="GG23" i="25" s="1"/>
  <c r="GH23" i="25"/>
  <c r="GJ23" i="25" s="1"/>
  <c r="GB23" i="25"/>
  <c r="GD23" i="25" s="1"/>
  <c r="FS23" i="25"/>
  <c r="FU23" i="25" s="1"/>
  <c r="FM23" i="25"/>
  <c r="FO23" i="25" s="1"/>
  <c r="FJ23" i="25"/>
  <c r="FL23" i="25" s="1"/>
  <c r="FV23" i="25"/>
  <c r="FP23" i="25"/>
  <c r="FR23" i="25" s="1"/>
  <c r="FB23" i="25"/>
  <c r="FD23" i="25" s="1"/>
  <c r="EY23" i="25"/>
  <c r="FA23" i="25" s="1"/>
  <c r="FE23" i="25"/>
  <c r="FG23" i="25" s="1"/>
  <c r="EV23" i="25"/>
  <c r="EX23" i="25" s="1"/>
  <c r="ES23" i="25"/>
  <c r="EU23" i="25" s="1"/>
  <c r="EM23" i="25"/>
  <c r="EO23" i="25" s="1"/>
  <c r="EP23" i="25"/>
  <c r="EJ23" i="25"/>
  <c r="EG23" i="25"/>
  <c r="ED23" i="25"/>
  <c r="DU23" i="25"/>
  <c r="DW23" i="25" s="1"/>
  <c r="DX23" i="25"/>
  <c r="DZ23" i="25" s="1"/>
  <c r="EA23" i="25"/>
  <c r="DR23" i="25"/>
  <c r="DT23" i="25" s="1"/>
  <c r="DO23" i="25"/>
  <c r="DQ23" i="25" s="1"/>
  <c r="DL23" i="25"/>
  <c r="DN23" i="25" s="1"/>
  <c r="DG23" i="25"/>
  <c r="DD23" i="25"/>
  <c r="DA23" i="25"/>
  <c r="CX23" i="25"/>
  <c r="CU23" i="25"/>
  <c r="CR23" i="25"/>
  <c r="CO23" i="25"/>
  <c r="CL23" i="25"/>
  <c r="CI23" i="25"/>
  <c r="CF23" i="25"/>
  <c r="CC23" i="25"/>
  <c r="BZ23" i="25"/>
  <c r="BW23" i="25"/>
  <c r="BT23" i="25"/>
  <c r="BQ23" i="25"/>
  <c r="BN23" i="25"/>
  <c r="AJ187" i="25"/>
  <c r="AS77" i="25"/>
  <c r="DI187" i="25"/>
  <c r="FG77" i="25"/>
  <c r="GG77" i="25"/>
  <c r="U187" i="25"/>
  <c r="EO132" i="25"/>
  <c r="AY77" i="25"/>
  <c r="AD132" i="25"/>
  <c r="X187" i="25"/>
  <c r="R187" i="25"/>
  <c r="FD187" i="25"/>
  <c r="BP187" i="25"/>
  <c r="HB187" i="25"/>
  <c r="AG132" i="25"/>
  <c r="GM132" i="25"/>
  <c r="EC187" i="25"/>
  <c r="GJ187" i="25"/>
  <c r="AA187" i="25"/>
  <c r="AG77" i="25"/>
  <c r="BE77" i="25"/>
  <c r="AJ132" i="25"/>
  <c r="AD187" i="25"/>
  <c r="AJ77" i="25"/>
  <c r="BK77" i="25"/>
  <c r="AM132" i="25"/>
  <c r="AG187" i="25"/>
  <c r="AA132" i="25"/>
  <c r="BB77" i="25"/>
  <c r="AM77" i="25"/>
  <c r="BH77" i="25"/>
  <c r="AP132" i="25"/>
  <c r="AP77" i="25"/>
  <c r="GJ77" i="25"/>
  <c r="AV77" i="25"/>
  <c r="AS132" i="25"/>
  <c r="BF23" i="25"/>
  <c r="BC23" i="25"/>
  <c r="BI23" i="25"/>
  <c r="AZ23" i="25"/>
  <c r="AW23" i="25"/>
  <c r="AT23" i="25"/>
  <c r="AQ23" i="25"/>
  <c r="AN23" i="25"/>
  <c r="AK23" i="25"/>
  <c r="AH23" i="25"/>
  <c r="AE23" i="25"/>
  <c r="AB23" i="25"/>
  <c r="Y23" i="25"/>
  <c r="V23" i="25"/>
  <c r="S23" i="25"/>
  <c r="P23" i="25"/>
  <c r="FY23" i="25"/>
  <c r="K28" i="21"/>
  <c r="K136" i="21" s="1"/>
  <c r="L188" i="21"/>
  <c r="L78" i="21"/>
  <c r="N24" i="25"/>
  <c r="N133" i="25"/>
  <c r="N78" i="25"/>
  <c r="N188" i="25"/>
  <c r="M191" i="25"/>
  <c r="M136" i="25"/>
  <c r="M81" i="25"/>
  <c r="K189" i="21"/>
  <c r="AI201" i="21"/>
  <c r="AJ201" i="21" s="1"/>
  <c r="DS204" i="21"/>
  <c r="DT204" i="21" s="1"/>
  <c r="GU195" i="21"/>
  <c r="GV195" i="21" s="1"/>
  <c r="BR206" i="21"/>
  <c r="BS206" i="21" s="1"/>
  <c r="EB203" i="21"/>
  <c r="EC203" i="21" s="1"/>
  <c r="AF203" i="21"/>
  <c r="AG203" i="21" s="1"/>
  <c r="FK207" i="21"/>
  <c r="FL207" i="21" s="1"/>
  <c r="AL200" i="21"/>
  <c r="AM200" i="21" s="1"/>
  <c r="FQ205" i="21"/>
  <c r="FR205" i="21" s="1"/>
  <c r="AU197" i="21"/>
  <c r="AV197" i="21" s="1"/>
  <c r="CS197" i="21"/>
  <c r="CT197" i="21" s="1"/>
  <c r="EW195" i="21"/>
  <c r="EX195" i="21" s="1"/>
  <c r="BA195" i="21"/>
  <c r="BB195" i="21" s="1"/>
  <c r="T206" i="21"/>
  <c r="U206" i="21" s="1"/>
  <c r="FN206" i="21"/>
  <c r="FO206" i="21" s="1"/>
  <c r="AX196" i="21"/>
  <c r="AY196" i="21" s="1"/>
  <c r="GL197" i="21"/>
  <c r="GM197" i="21" s="1"/>
  <c r="GC201" i="21"/>
  <c r="GD201" i="21" s="1"/>
  <c r="W204" i="21"/>
  <c r="X204" i="21" s="1"/>
  <c r="BX204" i="21"/>
  <c r="BY204" i="21" s="1"/>
  <c r="BG192" i="21"/>
  <c r="BH192" i="21" s="1"/>
  <c r="EN197" i="21"/>
  <c r="EO197" i="21" s="1"/>
  <c r="CM198" i="21"/>
  <c r="CN198" i="21" s="1"/>
  <c r="EZ194" i="21"/>
  <c r="FA194" i="21" s="1"/>
  <c r="ET197" i="21"/>
  <c r="EU197" i="21" s="1"/>
  <c r="CJ200" i="21"/>
  <c r="CK200" i="21" s="1"/>
  <c r="DB193" i="21"/>
  <c r="DC193" i="21" s="1"/>
  <c r="CA204" i="21"/>
  <c r="CB204" i="21" s="1"/>
  <c r="EH200" i="21"/>
  <c r="EI200" i="21" s="1"/>
  <c r="EE201" i="21"/>
  <c r="EF201" i="21" s="1"/>
  <c r="HA192" i="21"/>
  <c r="HB192" i="21" s="1"/>
  <c r="Z203" i="21"/>
  <c r="AA203" i="21" s="1"/>
  <c r="DE192" i="21"/>
  <c r="DF192" i="21" s="1"/>
  <c r="DP206" i="21"/>
  <c r="DQ206" i="21" s="1"/>
  <c r="DM208" i="21"/>
  <c r="DN208" i="21" s="1"/>
  <c r="AO198" i="21"/>
  <c r="AP198" i="21" s="1"/>
  <c r="BD194" i="21"/>
  <c r="BE194" i="21" s="1"/>
  <c r="FW204" i="21"/>
  <c r="FX204" i="21" s="1"/>
  <c r="BO207" i="21"/>
  <c r="BP207" i="21" s="1"/>
  <c r="DY204" i="21"/>
  <c r="DZ204" i="21" s="1"/>
  <c r="DV203" i="21"/>
  <c r="DW203" i="21" s="1"/>
  <c r="FZ202" i="21"/>
  <c r="GA202" i="21" s="1"/>
  <c r="GF200" i="21"/>
  <c r="GG200" i="21" s="1"/>
  <c r="BU205" i="21"/>
  <c r="BV205" i="21" s="1"/>
  <c r="AR197" i="21"/>
  <c r="AS197" i="21" s="1"/>
  <c r="EQ196" i="21"/>
  <c r="ER196" i="21" s="1"/>
  <c r="CD203" i="21"/>
  <c r="CE203" i="21" s="1"/>
  <c r="CP197" i="21"/>
  <c r="CQ197" i="21" s="1"/>
  <c r="CG201" i="21"/>
  <c r="CH201" i="21" s="1"/>
  <c r="GI198" i="21"/>
  <c r="GJ198" i="21" s="1"/>
  <c r="FC192" i="21"/>
  <c r="FD192" i="21" s="1"/>
  <c r="CY195" i="21"/>
  <c r="CZ195" i="21" s="1"/>
  <c r="FT203" i="21"/>
  <c r="FU203" i="21" s="1"/>
  <c r="CV196" i="21"/>
  <c r="CW196" i="21" s="1"/>
  <c r="EK198" i="21"/>
  <c r="EL198" i="21" s="1"/>
  <c r="AC204" i="21"/>
  <c r="AD204" i="21" s="1"/>
  <c r="Q207" i="21"/>
  <c r="R207" i="21" s="1"/>
  <c r="GO196" i="21"/>
  <c r="GP196" i="21" s="1"/>
  <c r="GR196" i="21"/>
  <c r="GS196" i="21" s="1"/>
  <c r="GX194" i="21"/>
  <c r="GY194" i="21" s="1"/>
  <c r="K80" i="21"/>
  <c r="FC138" i="21"/>
  <c r="FD138" i="21" s="1"/>
  <c r="AL146" i="21"/>
  <c r="AM146" i="21" s="1"/>
  <c r="EE145" i="21"/>
  <c r="EF145" i="21" s="1"/>
  <c r="AX141" i="21"/>
  <c r="AY141" i="21" s="1"/>
  <c r="EB147" i="21"/>
  <c r="EC147" i="21" s="1"/>
  <c r="GL147" i="21"/>
  <c r="GM147" i="21" s="1"/>
  <c r="DJ153" i="21"/>
  <c r="DK153" i="21" s="1"/>
  <c r="EK147" i="21"/>
  <c r="EL147" i="21" s="1"/>
  <c r="BO153" i="21"/>
  <c r="BP153" i="21" s="1"/>
  <c r="FH153" i="21"/>
  <c r="FI153" i="21" s="1"/>
  <c r="CJ145" i="21"/>
  <c r="CK145" i="21" s="1"/>
  <c r="EQ143" i="21"/>
  <c r="ER143" i="21" s="1"/>
  <c r="HA140" i="21"/>
  <c r="HB140" i="21" s="1"/>
  <c r="GC145" i="21"/>
  <c r="GD145" i="21" s="1"/>
  <c r="AC151" i="21"/>
  <c r="AD151" i="21" s="1"/>
  <c r="FZ147" i="21"/>
  <c r="GA147" i="21" s="1"/>
  <c r="ET141" i="21"/>
  <c r="EU141" i="21" s="1"/>
  <c r="CY141" i="21"/>
  <c r="CZ141" i="21" s="1"/>
  <c r="CM144" i="21"/>
  <c r="CN144" i="21" s="1"/>
  <c r="DM153" i="21"/>
  <c r="DN153" i="21" s="1"/>
  <c r="CD147" i="21"/>
  <c r="CE147" i="21" s="1"/>
  <c r="GO141" i="21"/>
  <c r="GP141" i="21" s="1"/>
  <c r="AU141" i="21"/>
  <c r="AV141" i="21" s="1"/>
  <c r="CS141" i="21"/>
  <c r="CT141" i="21" s="1"/>
  <c r="EN147" i="21"/>
  <c r="EO147" i="21" s="1"/>
  <c r="T150" i="21"/>
  <c r="U150" i="21" s="1"/>
  <c r="GI147" i="21"/>
  <c r="GJ147" i="21" s="1"/>
  <c r="EW144" i="21"/>
  <c r="EX144" i="21" s="1"/>
  <c r="W149" i="21"/>
  <c r="X149" i="21" s="1"/>
  <c r="DB143" i="21"/>
  <c r="DC143" i="21" s="1"/>
  <c r="DV148" i="21"/>
  <c r="DW148" i="21" s="1"/>
  <c r="BA143" i="21"/>
  <c r="BB143" i="21" s="1"/>
  <c r="FW148" i="21"/>
  <c r="FX148" i="21" s="1"/>
  <c r="N153" i="21"/>
  <c r="O153" i="21" s="1"/>
  <c r="BX148" i="21"/>
  <c r="BY148" i="21" s="1"/>
  <c r="AI145" i="21"/>
  <c r="AJ145" i="21" s="1"/>
  <c r="AF146" i="21"/>
  <c r="AG146" i="21" s="1"/>
  <c r="FQ150" i="21"/>
  <c r="FR150" i="21" s="1"/>
  <c r="AO149" i="21"/>
  <c r="AP149" i="21" s="1"/>
  <c r="DS149" i="21"/>
  <c r="DT149" i="21" s="1"/>
  <c r="BD143" i="21"/>
  <c r="BE143" i="21" s="1"/>
  <c r="EZ143" i="21"/>
  <c r="FA143" i="21" s="1"/>
  <c r="FK152" i="21"/>
  <c r="FL152" i="21" s="1"/>
  <c r="AR148" i="21"/>
  <c r="AS148" i="21" s="1"/>
  <c r="Z148" i="21"/>
  <c r="AA148" i="21" s="1"/>
  <c r="DE138" i="21"/>
  <c r="DF138" i="21" s="1"/>
  <c r="DY148" i="21"/>
  <c r="DZ148" i="21" s="1"/>
  <c r="GR140" i="21"/>
  <c r="GS140" i="21" s="1"/>
  <c r="GF146" i="21"/>
  <c r="GG146" i="21" s="1"/>
  <c r="BL153" i="21"/>
  <c r="BM153" i="21" s="1"/>
  <c r="BU150" i="21"/>
  <c r="BV150" i="21" s="1"/>
  <c r="DP150" i="21"/>
  <c r="DQ150" i="21" s="1"/>
  <c r="CA147" i="21"/>
  <c r="CB147" i="21" s="1"/>
  <c r="FN150" i="21"/>
  <c r="FO150" i="21" s="1"/>
  <c r="EH145" i="21"/>
  <c r="EI145" i="21" s="1"/>
  <c r="CP143" i="21"/>
  <c r="CQ143" i="21" s="1"/>
  <c r="CG145" i="21"/>
  <c r="CH145" i="21" s="1"/>
  <c r="GX142" i="21"/>
  <c r="GY142" i="21" s="1"/>
  <c r="FT148" i="21"/>
  <c r="FU148" i="21" s="1"/>
  <c r="BG137" i="21"/>
  <c r="BH137" i="21" s="1"/>
  <c r="Q152" i="21"/>
  <c r="R152" i="21" s="1"/>
  <c r="CV140" i="21"/>
  <c r="CW140" i="21" s="1"/>
  <c r="GU142" i="21"/>
  <c r="GV142" i="21" s="1"/>
  <c r="BR150" i="21"/>
  <c r="BS150" i="21" s="1"/>
  <c r="EQ88" i="21"/>
  <c r="ER88" i="21" s="1"/>
  <c r="BL100" i="21"/>
  <c r="BM100" i="21" s="1"/>
  <c r="EB93" i="21"/>
  <c r="EC93" i="21" s="1"/>
  <c r="GO88" i="21"/>
  <c r="GP88" i="21" s="1"/>
  <c r="EK90" i="21"/>
  <c r="EL90" i="21" s="1"/>
  <c r="GF90" i="21"/>
  <c r="GG90" i="21" s="1"/>
  <c r="FH99" i="21"/>
  <c r="FI99" i="21" s="1"/>
  <c r="FK98" i="21"/>
  <c r="FL98" i="21" s="1"/>
  <c r="CD93" i="21"/>
  <c r="CE93" i="21" s="1"/>
  <c r="GI89" i="21"/>
  <c r="GJ89" i="21" s="1"/>
  <c r="AC94" i="21"/>
  <c r="AD94" i="21" s="1"/>
  <c r="CY86" i="21"/>
  <c r="CZ86" i="21" s="1"/>
  <c r="DS95" i="21"/>
  <c r="DT95" i="21" s="1"/>
  <c r="W96" i="21"/>
  <c r="X96" i="21" s="1"/>
  <c r="EE91" i="21"/>
  <c r="EF91" i="21" s="1"/>
  <c r="AI91" i="21"/>
  <c r="AJ91" i="21" s="1"/>
  <c r="GC92" i="21"/>
  <c r="GD92" i="21" s="1"/>
  <c r="CM90" i="21"/>
  <c r="CN90" i="21" s="1"/>
  <c r="BG84" i="21"/>
  <c r="BH84" i="21" s="1"/>
  <c r="AF93" i="21"/>
  <c r="AG93" i="21" s="1"/>
  <c r="DB84" i="21"/>
  <c r="DC84" i="21" s="1"/>
  <c r="BO98" i="21"/>
  <c r="BP98" i="21" s="1"/>
  <c r="AL90" i="21"/>
  <c r="AM90" i="21" s="1"/>
  <c r="BD84" i="21"/>
  <c r="BE84" i="21" s="1"/>
  <c r="CG91" i="21"/>
  <c r="CH91" i="21" s="1"/>
  <c r="DY94" i="21"/>
  <c r="DZ94" i="21" s="1"/>
  <c r="FQ95" i="21"/>
  <c r="FR95" i="21" s="1"/>
  <c r="GL92" i="21"/>
  <c r="GM92" i="21" s="1"/>
  <c r="Z96" i="21"/>
  <c r="AA96" i="21" s="1"/>
  <c r="CJ90" i="21"/>
  <c r="CK90" i="21" s="1"/>
  <c r="AO90" i="21"/>
  <c r="AP90" i="21" s="1"/>
  <c r="DE84" i="21"/>
  <c r="DF84" i="21" s="1"/>
  <c r="CS88" i="21"/>
  <c r="CT88" i="21" s="1"/>
  <c r="T96" i="21"/>
  <c r="U96" i="21" s="1"/>
  <c r="DV95" i="21"/>
  <c r="DW95" i="21" s="1"/>
  <c r="EN92" i="21"/>
  <c r="EO92" i="21" s="1"/>
  <c r="BA86" i="21"/>
  <c r="BB86" i="21" s="1"/>
  <c r="BR96" i="21"/>
  <c r="BS96" i="21" s="1"/>
  <c r="CA94" i="21"/>
  <c r="CB94" i="21" s="1"/>
  <c r="AX87" i="21"/>
  <c r="AY87" i="21" s="1"/>
  <c r="GX84" i="21"/>
  <c r="GY84" i="21" s="1"/>
  <c r="HA84" i="21"/>
  <c r="HB84" i="21" s="1"/>
  <c r="DM99" i="21"/>
  <c r="DN99" i="21" s="1"/>
  <c r="EZ84" i="21"/>
  <c r="FA84" i="21" s="1"/>
  <c r="EH90" i="21"/>
  <c r="EI90" i="21" s="1"/>
  <c r="GU86" i="21"/>
  <c r="GV86" i="21" s="1"/>
  <c r="N99" i="21"/>
  <c r="O99" i="21" s="1"/>
  <c r="FT95" i="21"/>
  <c r="FU95" i="21" s="1"/>
  <c r="AR93" i="21"/>
  <c r="AS93" i="21" s="1"/>
  <c r="ET88" i="21"/>
  <c r="EU88" i="21" s="1"/>
  <c r="CV87" i="21"/>
  <c r="CW87" i="21" s="1"/>
  <c r="DJ99" i="21"/>
  <c r="DK99" i="21" s="1"/>
  <c r="BX96" i="21"/>
  <c r="BY96" i="21" s="1"/>
  <c r="DP96" i="21"/>
  <c r="DQ96" i="21" s="1"/>
  <c r="FW94" i="21"/>
  <c r="FX94" i="21" s="1"/>
  <c r="CP92" i="21"/>
  <c r="CQ92" i="21" s="1"/>
  <c r="AU88" i="21"/>
  <c r="AV88" i="21" s="1"/>
  <c r="FC84" i="21"/>
  <c r="FD84" i="21" s="1"/>
  <c r="FZ92" i="21"/>
  <c r="GA92" i="21" s="1"/>
  <c r="BU95" i="21"/>
  <c r="BV95" i="21" s="1"/>
  <c r="Q98" i="21"/>
  <c r="R98" i="21" s="1"/>
  <c r="EW86" i="21"/>
  <c r="EX86" i="21" s="1"/>
  <c r="GR87" i="21"/>
  <c r="GS87" i="21" s="1"/>
  <c r="FN97" i="21"/>
  <c r="FO97" i="21" s="1"/>
  <c r="GL33" i="21"/>
  <c r="GM33" i="21" s="1"/>
  <c r="FW38" i="21"/>
  <c r="FX38" i="21" s="1"/>
  <c r="GU31" i="21"/>
  <c r="GV31" i="21" s="1"/>
  <c r="GR31" i="21"/>
  <c r="GS31" i="21" s="1"/>
  <c r="FH44" i="21"/>
  <c r="FI44" i="21" s="1"/>
  <c r="GO33" i="21"/>
  <c r="GP33" i="21" s="1"/>
  <c r="GF39" i="21"/>
  <c r="GG39" i="21" s="1"/>
  <c r="FN42" i="21"/>
  <c r="FO42" i="21" s="1"/>
  <c r="FQ41" i="21"/>
  <c r="FR41" i="21" s="1"/>
  <c r="GI34" i="21"/>
  <c r="GJ34" i="21" s="1"/>
  <c r="FT42" i="21"/>
  <c r="FU42" i="21" s="1"/>
  <c r="FK44" i="21"/>
  <c r="FL44" i="21" s="1"/>
  <c r="GX30" i="21"/>
  <c r="GY30" i="21" s="1"/>
  <c r="HA31" i="21"/>
  <c r="HB31" i="21" s="1"/>
  <c r="FZ37" i="21"/>
  <c r="GA37" i="21" s="1"/>
  <c r="GC39" i="21"/>
  <c r="GD39" i="21" s="1"/>
  <c r="DP43" i="21"/>
  <c r="DQ43" i="21" s="1"/>
  <c r="EB42" i="21"/>
  <c r="EC42" i="21" s="1"/>
  <c r="DV40" i="21"/>
  <c r="DW40" i="21" s="1"/>
  <c r="EQ33" i="21"/>
  <c r="ER33" i="21" s="1"/>
  <c r="EZ31" i="21"/>
  <c r="FA31" i="21" s="1"/>
  <c r="DY38" i="21"/>
  <c r="DZ38" i="21" s="1"/>
  <c r="EN33" i="21"/>
  <c r="EO33" i="21" s="1"/>
  <c r="EH35" i="21"/>
  <c r="EI35" i="21" s="1"/>
  <c r="FC30" i="21"/>
  <c r="FD30" i="21" s="1"/>
  <c r="DM42" i="21"/>
  <c r="DN42" i="21" s="1"/>
  <c r="EK38" i="21"/>
  <c r="EL38" i="21" s="1"/>
  <c r="ET31" i="21"/>
  <c r="EU31" i="21" s="1"/>
  <c r="EW37" i="21"/>
  <c r="EX37" i="21" s="1"/>
  <c r="DS41" i="21"/>
  <c r="DT41" i="21" s="1"/>
  <c r="DJ44" i="21"/>
  <c r="DK44" i="21" s="1"/>
  <c r="EE38" i="21"/>
  <c r="EF38" i="21" s="1"/>
  <c r="CA43" i="21"/>
  <c r="CB43" i="21" s="1"/>
  <c r="CY31" i="21"/>
  <c r="CZ31" i="21" s="1"/>
  <c r="CM35" i="21"/>
  <c r="CN35" i="21" s="1"/>
  <c r="CG36" i="21"/>
  <c r="CH36" i="21" s="1"/>
  <c r="BU40" i="21"/>
  <c r="BV40" i="21" s="1"/>
  <c r="CP34" i="21"/>
  <c r="CQ34" i="21" s="1"/>
  <c r="CV33" i="21"/>
  <c r="CW33" i="21" s="1"/>
  <c r="CD41" i="21"/>
  <c r="CE41" i="21" s="1"/>
  <c r="CJ36" i="21"/>
  <c r="CK36" i="21" s="1"/>
  <c r="DB29" i="21"/>
  <c r="DC29" i="21" s="1"/>
  <c r="BX39" i="21"/>
  <c r="BY39" i="21" s="1"/>
  <c r="BL44" i="21"/>
  <c r="BM44" i="21" s="1"/>
  <c r="BR43" i="21"/>
  <c r="BS43" i="21" s="1"/>
  <c r="DE28" i="21"/>
  <c r="DF28" i="21" s="1"/>
  <c r="BO42" i="21"/>
  <c r="BP42" i="21" s="1"/>
  <c r="CS34" i="21"/>
  <c r="CT34" i="21" s="1"/>
  <c r="M27" i="25"/>
  <c r="BG29" i="21"/>
  <c r="BH29" i="21" s="1"/>
  <c r="AZ27" i="21"/>
  <c r="ED79" i="21"/>
  <c r="V79" i="21"/>
  <c r="GK27" i="21"/>
  <c r="BF27" i="21"/>
  <c r="CO27" i="21"/>
  <c r="AE188" i="21"/>
  <c r="GH79" i="21"/>
  <c r="FJ188" i="21"/>
  <c r="DD188" i="21"/>
  <c r="DX133" i="21"/>
  <c r="V133" i="21"/>
  <c r="HC79" i="21"/>
  <c r="FY188" i="21"/>
  <c r="FP27" i="21"/>
  <c r="BW79" i="21"/>
  <c r="EP133" i="21"/>
  <c r="BT79" i="21"/>
  <c r="FS188" i="21"/>
  <c r="EV188" i="21"/>
  <c r="EP27" i="21"/>
  <c r="GH188" i="21"/>
  <c r="EJ27" i="21"/>
  <c r="FM133" i="21"/>
  <c r="ES79" i="21"/>
  <c r="AB133" i="21"/>
  <c r="ES133" i="21"/>
  <c r="ES27" i="21"/>
  <c r="DX79" i="21"/>
  <c r="AH133" i="21"/>
  <c r="V188" i="21"/>
  <c r="CL188" i="21"/>
  <c r="AZ79" i="21"/>
  <c r="DL133" i="21"/>
  <c r="DL188" i="21"/>
  <c r="FS79" i="21"/>
  <c r="FB27" i="21"/>
  <c r="GB27" i="21"/>
  <c r="FY27" i="21"/>
  <c r="BI188" i="21"/>
  <c r="BZ133" i="21"/>
  <c r="DR79" i="21"/>
  <c r="GN133" i="21"/>
  <c r="AW27" i="21"/>
  <c r="GK188" i="21"/>
  <c r="CF27" i="21"/>
  <c r="GW79" i="21"/>
  <c r="CR27" i="21"/>
  <c r="CI27" i="21"/>
  <c r="DO133" i="21"/>
  <c r="AK79" i="21"/>
  <c r="GH133" i="21"/>
  <c r="EM79" i="21"/>
  <c r="S188" i="21"/>
  <c r="BC27" i="21"/>
  <c r="AE27" i="21"/>
  <c r="CI188" i="21"/>
  <c r="DA133" i="21"/>
  <c r="GW133" i="21"/>
  <c r="ED133" i="21"/>
  <c r="EA133" i="21"/>
  <c r="DG27" i="21"/>
  <c r="S27" i="21"/>
  <c r="BF79" i="21"/>
  <c r="AW188" i="21"/>
  <c r="AT133" i="21"/>
  <c r="S79" i="21"/>
  <c r="H27" i="21"/>
  <c r="AK133" i="21"/>
  <c r="AT188" i="21"/>
  <c r="BZ79" i="21"/>
  <c r="CR133" i="21"/>
  <c r="GE133" i="21"/>
  <c r="BF188" i="21"/>
  <c r="DD79" i="21"/>
  <c r="AB188" i="21"/>
  <c r="FV27" i="21"/>
  <c r="CU27" i="21"/>
  <c r="P188" i="21"/>
  <c r="GN79" i="21"/>
  <c r="CX188" i="21"/>
  <c r="AW133" i="21"/>
  <c r="DL27" i="21"/>
  <c r="CX133" i="21"/>
  <c r="CL27" i="21"/>
  <c r="HC133" i="21"/>
  <c r="FP188" i="21"/>
  <c r="DL79" i="21"/>
  <c r="DU133" i="21"/>
  <c r="GQ27" i="21"/>
  <c r="GN188" i="21"/>
  <c r="DA27" i="21"/>
  <c r="DA79" i="21"/>
  <c r="AZ188" i="21"/>
  <c r="DR27" i="21"/>
  <c r="GN27" i="21"/>
  <c r="FE27" i="21"/>
  <c r="EV27" i="21"/>
  <c r="AQ79" i="21"/>
  <c r="EY188" i="21"/>
  <c r="EA27" i="21"/>
  <c r="GZ133" i="21"/>
  <c r="CX79" i="21"/>
  <c r="BW188" i="21"/>
  <c r="BW27" i="21"/>
  <c r="CI133" i="21"/>
  <c r="GT188" i="21"/>
  <c r="EM27" i="21"/>
  <c r="GW27" i="21"/>
  <c r="ES188" i="21"/>
  <c r="CC188" i="21"/>
  <c r="AN79" i="21"/>
  <c r="DX27" i="21"/>
  <c r="AK188" i="21"/>
  <c r="CC27" i="21"/>
  <c r="GT27" i="21"/>
  <c r="CF188" i="21"/>
  <c r="DR133" i="21"/>
  <c r="EY27" i="21"/>
  <c r="FB133" i="21"/>
  <c r="GE79" i="21"/>
  <c r="CO133" i="21"/>
  <c r="CR188" i="21"/>
  <c r="EP79" i="21"/>
  <c r="AN188" i="21"/>
  <c r="Y79" i="21"/>
  <c r="AH79" i="21"/>
  <c r="EY79" i="21"/>
  <c r="BZ188" i="21"/>
  <c r="FV188" i="21"/>
  <c r="BC133" i="21"/>
  <c r="GQ79" i="21"/>
  <c r="AK27" i="21"/>
  <c r="DU79" i="21"/>
  <c r="DU27" i="21"/>
  <c r="CC79" i="21"/>
  <c r="AN27" i="21"/>
  <c r="FP133" i="21"/>
  <c r="BN188" i="21"/>
  <c r="DX188" i="21"/>
  <c r="AQ27" i="21"/>
  <c r="DG188" i="21"/>
  <c r="Y133" i="21"/>
  <c r="FB79" i="21"/>
  <c r="FM79" i="21"/>
  <c r="FJ133" i="21"/>
  <c r="GB133" i="21"/>
  <c r="EM133" i="21"/>
  <c r="BN79" i="21"/>
  <c r="FE133" i="21"/>
  <c r="GK133" i="21"/>
  <c r="EY133" i="21"/>
  <c r="GB79" i="21"/>
  <c r="FP79" i="21"/>
  <c r="GT79" i="21"/>
  <c r="CU133" i="21"/>
  <c r="GE27" i="21"/>
  <c r="FY133" i="21"/>
  <c r="FJ27" i="21"/>
  <c r="EA79" i="21"/>
  <c r="BQ133" i="21"/>
  <c r="GH27" i="21"/>
  <c r="BI133" i="21"/>
  <c r="CL79" i="21"/>
  <c r="AE79" i="21"/>
  <c r="EJ79" i="21"/>
  <c r="AE133" i="21"/>
  <c r="GW188" i="21"/>
  <c r="DG133" i="21"/>
  <c r="DO188" i="21"/>
  <c r="CC133" i="21"/>
  <c r="EG27" i="21"/>
  <c r="DD27" i="21"/>
  <c r="GQ188" i="21"/>
  <c r="FE188" i="21"/>
  <c r="AT27" i="21"/>
  <c r="BT133" i="21"/>
  <c r="FM188" i="21"/>
  <c r="GT133" i="21"/>
  <c r="CO79" i="21"/>
  <c r="AW79" i="21"/>
  <c r="BZ27" i="21"/>
  <c r="BC188" i="21"/>
  <c r="HC27" i="21"/>
  <c r="CL133" i="21"/>
  <c r="FS133" i="21"/>
  <c r="FE79" i="21"/>
  <c r="ED188" i="21"/>
  <c r="V27" i="21"/>
  <c r="CX27" i="21"/>
  <c r="CR79" i="21"/>
  <c r="EV79" i="21"/>
  <c r="EP188" i="21"/>
  <c r="DO27" i="21"/>
  <c r="FV133" i="21"/>
  <c r="AB79" i="21"/>
  <c r="EJ133" i="21"/>
  <c r="CU79" i="21"/>
  <c r="DU188" i="21"/>
  <c r="CU188" i="21"/>
  <c r="BT188" i="21"/>
  <c r="Y27" i="21"/>
  <c r="BC79" i="21"/>
  <c r="ED27" i="21"/>
  <c r="EG133" i="21"/>
  <c r="AQ188" i="21"/>
  <c r="EM188" i="21"/>
  <c r="BW133" i="21"/>
  <c r="EA188" i="21"/>
  <c r="FB188" i="21"/>
  <c r="HC188" i="21"/>
  <c r="DA188" i="21"/>
  <c r="GZ27" i="21"/>
  <c r="AH27" i="21"/>
  <c r="GB188" i="21"/>
  <c r="P133" i="21"/>
  <c r="DO79" i="21"/>
  <c r="BI79" i="21"/>
  <c r="EG188" i="21"/>
  <c r="S133" i="21"/>
  <c r="BQ188" i="21"/>
  <c r="DR188" i="21"/>
  <c r="EG79" i="21"/>
  <c r="AT79" i="21"/>
  <c r="AN133" i="21"/>
  <c r="GK79" i="21"/>
  <c r="GZ79" i="21"/>
  <c r="FS27" i="21"/>
  <c r="BF133" i="21"/>
  <c r="EV133" i="21"/>
  <c r="BQ79" i="21"/>
  <c r="CF79" i="21"/>
  <c r="BI27" i="21"/>
  <c r="P79" i="21"/>
  <c r="AZ133" i="21"/>
  <c r="FM27" i="21"/>
  <c r="P27" i="21"/>
  <c r="AQ133" i="21"/>
  <c r="GE188" i="21"/>
  <c r="EJ188" i="21"/>
  <c r="AB27" i="21"/>
  <c r="DG79" i="21"/>
  <c r="CO188" i="21"/>
  <c r="GQ133" i="21"/>
  <c r="BN133" i="21"/>
  <c r="GZ188" i="21"/>
  <c r="BN27" i="21"/>
  <c r="Y188" i="21"/>
  <c r="DD133" i="21"/>
  <c r="BQ27" i="21"/>
  <c r="FJ79" i="21"/>
  <c r="AH188" i="21"/>
  <c r="FY79" i="21"/>
  <c r="CI79" i="21"/>
  <c r="FV79" i="21"/>
  <c r="BT27" i="21"/>
  <c r="CF133" i="21"/>
  <c r="L27" i="21" l="1"/>
  <c r="L135" i="21" s="1"/>
  <c r="GW188" i="25"/>
  <c r="GY188" i="25" s="1"/>
  <c r="GN188" i="25"/>
  <c r="GP188" i="25" s="1"/>
  <c r="GQ188" i="25"/>
  <c r="GS188" i="25" s="1"/>
  <c r="GZ188" i="25"/>
  <c r="HB188" i="25" s="1"/>
  <c r="GT188" i="25"/>
  <c r="GV188" i="25" s="1"/>
  <c r="GK188" i="25"/>
  <c r="GM188" i="25" s="1"/>
  <c r="FP188" i="25"/>
  <c r="FR188" i="25" s="1"/>
  <c r="FV188" i="25"/>
  <c r="FX188" i="25" s="1"/>
  <c r="FS188" i="25"/>
  <c r="FU188" i="25" s="1"/>
  <c r="FY188" i="25"/>
  <c r="GA188" i="25" s="1"/>
  <c r="FM188" i="25"/>
  <c r="FO188" i="25" s="1"/>
  <c r="GH188" i="25"/>
  <c r="FJ188" i="25"/>
  <c r="FL188" i="25" s="1"/>
  <c r="GE188" i="25"/>
  <c r="GG188" i="25" s="1"/>
  <c r="GB188" i="25"/>
  <c r="GD188" i="25" s="1"/>
  <c r="GE133" i="25"/>
  <c r="GG133" i="25" s="1"/>
  <c r="FJ133" i="25"/>
  <c r="FL133" i="25" s="1"/>
  <c r="GK133" i="25"/>
  <c r="FM133" i="25"/>
  <c r="FO133" i="25" s="1"/>
  <c r="GH133" i="25"/>
  <c r="GJ133" i="25" s="1"/>
  <c r="FY133" i="25"/>
  <c r="GA133" i="25" s="1"/>
  <c r="FP133" i="25"/>
  <c r="FR133" i="25" s="1"/>
  <c r="FS133" i="25"/>
  <c r="FU133" i="25" s="1"/>
  <c r="GB133" i="25"/>
  <c r="GD133" i="25" s="1"/>
  <c r="FV133" i="25"/>
  <c r="FX133" i="25" s="1"/>
  <c r="FM78" i="25"/>
  <c r="FO78" i="25" s="1"/>
  <c r="FY78" i="25"/>
  <c r="GA78" i="25" s="1"/>
  <c r="FV78" i="25"/>
  <c r="FX78" i="25" s="1"/>
  <c r="FP78" i="25"/>
  <c r="FR78" i="25" s="1"/>
  <c r="GE78" i="25"/>
  <c r="FJ78" i="25"/>
  <c r="FL78" i="25" s="1"/>
  <c r="GB78" i="25"/>
  <c r="GD78" i="25" s="1"/>
  <c r="FS78" i="25"/>
  <c r="FU78" i="25" s="1"/>
  <c r="HC78" i="25"/>
  <c r="HE78" i="25" s="1"/>
  <c r="GK78" i="25"/>
  <c r="GM78" i="25" s="1"/>
  <c r="GW78" i="25"/>
  <c r="GY78" i="25" s="1"/>
  <c r="GT78" i="25"/>
  <c r="GV78" i="25" s="1"/>
  <c r="GN78" i="25"/>
  <c r="GP78" i="25" s="1"/>
  <c r="GZ78" i="25"/>
  <c r="HB78" i="25" s="1"/>
  <c r="GQ78" i="25"/>
  <c r="GS78" i="25" s="1"/>
  <c r="GN24" i="25"/>
  <c r="GP24" i="25" s="1"/>
  <c r="GT24" i="25"/>
  <c r="GV24" i="25" s="1"/>
  <c r="GQ24" i="25"/>
  <c r="GS24" i="25" s="1"/>
  <c r="GK24" i="25"/>
  <c r="GM24" i="25" s="1"/>
  <c r="GW24" i="25"/>
  <c r="GY24" i="25" s="1"/>
  <c r="GZ24" i="25"/>
  <c r="HB24" i="25" s="1"/>
  <c r="HC24" i="25"/>
  <c r="HE24" i="25" s="1"/>
  <c r="GH24" i="25"/>
  <c r="GJ24" i="25" s="1"/>
  <c r="GE24" i="25"/>
  <c r="GG24" i="25" s="1"/>
  <c r="GB24" i="25"/>
  <c r="GD24" i="25" s="1"/>
  <c r="FP24" i="25"/>
  <c r="FR24" i="25" s="1"/>
  <c r="FV24" i="25"/>
  <c r="FX24" i="25" s="1"/>
  <c r="FM24" i="25"/>
  <c r="FO24" i="25" s="1"/>
  <c r="FS24" i="25"/>
  <c r="FU24" i="25" s="1"/>
  <c r="FJ24" i="25"/>
  <c r="FL24" i="25" s="1"/>
  <c r="FE24" i="25"/>
  <c r="FG24" i="25" s="1"/>
  <c r="EY24" i="25"/>
  <c r="FA24" i="25" s="1"/>
  <c r="FB24" i="25"/>
  <c r="FD24" i="25" s="1"/>
  <c r="EV24" i="25"/>
  <c r="EX24" i="25" s="1"/>
  <c r="ES24" i="25"/>
  <c r="EU24" i="25" s="1"/>
  <c r="EP24" i="25"/>
  <c r="ER24" i="25" s="1"/>
  <c r="EM24" i="25"/>
  <c r="EO24" i="25" s="1"/>
  <c r="EJ24" i="25"/>
  <c r="EL24" i="25" s="1"/>
  <c r="EG24" i="25"/>
  <c r="EI24" i="25" s="1"/>
  <c r="ED24" i="25"/>
  <c r="EF24" i="25" s="1"/>
  <c r="DU24" i="25"/>
  <c r="DW24" i="25" s="1"/>
  <c r="DR24" i="25"/>
  <c r="DT24" i="25" s="1"/>
  <c r="EA24" i="25"/>
  <c r="EC24" i="25" s="1"/>
  <c r="DX24" i="25"/>
  <c r="DZ24" i="25" s="1"/>
  <c r="DO24" i="25"/>
  <c r="DQ24" i="25" s="1"/>
  <c r="DL24" i="25"/>
  <c r="DN24" i="25" s="1"/>
  <c r="DG24" i="25"/>
  <c r="DI24" i="25" s="1"/>
  <c r="ES78" i="25"/>
  <c r="EU78" i="25" s="1"/>
  <c r="EV78" i="25"/>
  <c r="EX78" i="25" s="1"/>
  <c r="EJ78" i="25"/>
  <c r="EL78" i="25" s="1"/>
  <c r="EP78" i="25"/>
  <c r="ER78" i="25" s="1"/>
  <c r="EG78" i="25"/>
  <c r="EI78" i="25" s="1"/>
  <c r="FE78" i="25"/>
  <c r="EY78" i="25"/>
  <c r="FA78" i="25" s="1"/>
  <c r="EM78" i="25"/>
  <c r="EO78" i="25" s="1"/>
  <c r="FB78" i="25"/>
  <c r="FD78" i="25" s="1"/>
  <c r="DL78" i="25"/>
  <c r="DN78" i="25" s="1"/>
  <c r="DU78" i="25"/>
  <c r="DW78" i="25" s="1"/>
  <c r="DR78" i="25"/>
  <c r="DT78" i="25" s="1"/>
  <c r="DO78" i="25"/>
  <c r="DQ78" i="25" s="1"/>
  <c r="EA78" i="25"/>
  <c r="EC78" i="25" s="1"/>
  <c r="DX78" i="25"/>
  <c r="DZ78" i="25" s="1"/>
  <c r="ED78" i="25"/>
  <c r="EF78" i="25" s="1"/>
  <c r="EM133" i="25"/>
  <c r="EA133" i="25"/>
  <c r="EC133" i="25" s="1"/>
  <c r="DR133" i="25"/>
  <c r="DT133" i="25" s="1"/>
  <c r="EJ133" i="25"/>
  <c r="EL133" i="25" s="1"/>
  <c r="DU133" i="25"/>
  <c r="DW133" i="25" s="1"/>
  <c r="DO133" i="25"/>
  <c r="DQ133" i="25" s="1"/>
  <c r="ED133" i="25"/>
  <c r="EF133" i="25" s="1"/>
  <c r="DL133" i="25"/>
  <c r="DN133" i="25" s="1"/>
  <c r="EG133" i="25"/>
  <c r="EI133" i="25" s="1"/>
  <c r="DX133" i="25"/>
  <c r="DZ133" i="25" s="1"/>
  <c r="EM188" i="25"/>
  <c r="EO188" i="25" s="1"/>
  <c r="ES188" i="25"/>
  <c r="EU188" i="25" s="1"/>
  <c r="EP188" i="25"/>
  <c r="ER188" i="25" s="1"/>
  <c r="EY188" i="25"/>
  <c r="FA188" i="25" s="1"/>
  <c r="EV188" i="25"/>
  <c r="EX188" i="25" s="1"/>
  <c r="ED188" i="25"/>
  <c r="EF188" i="25" s="1"/>
  <c r="EJ188" i="25"/>
  <c r="EL188" i="25" s="1"/>
  <c r="EG188" i="25"/>
  <c r="EI188" i="25" s="1"/>
  <c r="DL188" i="25"/>
  <c r="DN188" i="25" s="1"/>
  <c r="EA188" i="25"/>
  <c r="DR188" i="25"/>
  <c r="DT188" i="25" s="1"/>
  <c r="DU188" i="25"/>
  <c r="DW188" i="25" s="1"/>
  <c r="DO188" i="25"/>
  <c r="DQ188" i="25" s="1"/>
  <c r="DX188" i="25"/>
  <c r="DZ188" i="25" s="1"/>
  <c r="FB188" i="25"/>
  <c r="CI188" i="25"/>
  <c r="CK188" i="25" s="1"/>
  <c r="DA188" i="25"/>
  <c r="DC188" i="25" s="1"/>
  <c r="CR188" i="25"/>
  <c r="CT188" i="25" s="1"/>
  <c r="CL188" i="25"/>
  <c r="CN188" i="25" s="1"/>
  <c r="CC188" i="25"/>
  <c r="CE188" i="25" s="1"/>
  <c r="CX188" i="25"/>
  <c r="CZ188" i="25" s="1"/>
  <c r="CO188" i="25"/>
  <c r="CQ188" i="25" s="1"/>
  <c r="CU188" i="25"/>
  <c r="CW188" i="25" s="1"/>
  <c r="DG188" i="25"/>
  <c r="DD188" i="25"/>
  <c r="DF188" i="25" s="1"/>
  <c r="CF188" i="25"/>
  <c r="CH188" i="25" s="1"/>
  <c r="BZ188" i="25"/>
  <c r="CB188" i="25" s="1"/>
  <c r="BW188" i="25"/>
  <c r="BY188" i="25" s="1"/>
  <c r="BQ188" i="25"/>
  <c r="BS188" i="25" s="1"/>
  <c r="BT188" i="25"/>
  <c r="BV188" i="25" s="1"/>
  <c r="BN188" i="25"/>
  <c r="CO133" i="25"/>
  <c r="CQ133" i="25" s="1"/>
  <c r="CL133" i="25"/>
  <c r="CN133" i="25" s="1"/>
  <c r="CI133" i="25"/>
  <c r="CK133" i="25" s="1"/>
  <c r="CC133" i="25"/>
  <c r="CE133" i="25" s="1"/>
  <c r="CF133" i="25"/>
  <c r="CH133" i="25" s="1"/>
  <c r="BQ133" i="25"/>
  <c r="BS133" i="25" s="1"/>
  <c r="BW133" i="25"/>
  <c r="BY133" i="25" s="1"/>
  <c r="BT133" i="25"/>
  <c r="BV133" i="25" s="1"/>
  <c r="BN133" i="25"/>
  <c r="BP133" i="25" s="1"/>
  <c r="BZ133" i="25"/>
  <c r="CB133" i="25" s="1"/>
  <c r="AQ133" i="25"/>
  <c r="CU78" i="25"/>
  <c r="CW78" i="25" s="1"/>
  <c r="CF78" i="25"/>
  <c r="CH78" i="25" s="1"/>
  <c r="DA78" i="25"/>
  <c r="DC78" i="25" s="1"/>
  <c r="CR78" i="25"/>
  <c r="CT78" i="25" s="1"/>
  <c r="DG78" i="25"/>
  <c r="DI78" i="25" s="1"/>
  <c r="CI78" i="25"/>
  <c r="CK78" i="25" s="1"/>
  <c r="CL78" i="25"/>
  <c r="CN78" i="25" s="1"/>
  <c r="CO78" i="25"/>
  <c r="CQ78" i="25" s="1"/>
  <c r="DD78" i="25"/>
  <c r="DF78" i="25" s="1"/>
  <c r="CX78" i="25"/>
  <c r="CZ78" i="25" s="1"/>
  <c r="BT78" i="25"/>
  <c r="BV78" i="25" s="1"/>
  <c r="BN78" i="25"/>
  <c r="BP78" i="25" s="1"/>
  <c r="BW78" i="25"/>
  <c r="BY78" i="25" s="1"/>
  <c r="CC78" i="25"/>
  <c r="CE78" i="25" s="1"/>
  <c r="BZ78" i="25"/>
  <c r="CB78" i="25" s="1"/>
  <c r="BQ78" i="25"/>
  <c r="BS78" i="25" s="1"/>
  <c r="BI78" i="25"/>
  <c r="BC188" i="25"/>
  <c r="BE188" i="25" s="1"/>
  <c r="AQ188" i="25"/>
  <c r="AS188" i="25" s="1"/>
  <c r="AK188" i="25"/>
  <c r="AM188" i="25" s="1"/>
  <c r="AN188" i="25"/>
  <c r="AP188" i="25" s="1"/>
  <c r="AT188" i="25"/>
  <c r="AV188" i="25" s="1"/>
  <c r="AW188" i="25"/>
  <c r="AY188" i="25" s="1"/>
  <c r="BF188" i="25"/>
  <c r="BH188" i="25" s="1"/>
  <c r="AZ188" i="25"/>
  <c r="BB188" i="25" s="1"/>
  <c r="AH188" i="25"/>
  <c r="AE188" i="25"/>
  <c r="AB188" i="25"/>
  <c r="Y188" i="25"/>
  <c r="V188" i="25"/>
  <c r="S188" i="25"/>
  <c r="P188" i="25"/>
  <c r="AN133" i="25"/>
  <c r="AK133" i="25"/>
  <c r="AH133" i="25"/>
  <c r="AE133" i="25"/>
  <c r="AB133" i="25"/>
  <c r="Y133" i="25"/>
  <c r="S133" i="25"/>
  <c r="U133" i="25" s="1"/>
  <c r="P133" i="25"/>
  <c r="R133" i="25" s="1"/>
  <c r="V133" i="25"/>
  <c r="X133" i="25" s="1"/>
  <c r="BF78" i="25"/>
  <c r="BC78" i="25"/>
  <c r="AZ78" i="25"/>
  <c r="AW78" i="25"/>
  <c r="AT78" i="25"/>
  <c r="AQ78" i="25"/>
  <c r="AN78" i="25"/>
  <c r="AK78" i="25"/>
  <c r="AH78" i="25"/>
  <c r="AE78" i="25"/>
  <c r="S78" i="25"/>
  <c r="U78" i="25" s="1"/>
  <c r="Y78" i="25"/>
  <c r="AA78" i="25" s="1"/>
  <c r="V78" i="25"/>
  <c r="X78" i="25" s="1"/>
  <c r="AB78" i="25"/>
  <c r="AD78" i="25" s="1"/>
  <c r="P78" i="25"/>
  <c r="R78" i="25" s="1"/>
  <c r="DD24" i="25"/>
  <c r="DF24" i="25" s="1"/>
  <c r="DA24" i="25"/>
  <c r="DC24" i="25" s="1"/>
  <c r="CX24" i="25"/>
  <c r="CZ24" i="25" s="1"/>
  <c r="CU24" i="25"/>
  <c r="CW24" i="25" s="1"/>
  <c r="CR24" i="25"/>
  <c r="CT24" i="25" s="1"/>
  <c r="CO24" i="25"/>
  <c r="CQ24" i="25" s="1"/>
  <c r="CL24" i="25"/>
  <c r="CN24" i="25" s="1"/>
  <c r="CI24" i="25"/>
  <c r="CK24" i="25" s="1"/>
  <c r="CF24" i="25"/>
  <c r="CH24" i="25" s="1"/>
  <c r="CC24" i="25"/>
  <c r="CE24" i="25" s="1"/>
  <c r="BZ24" i="25"/>
  <c r="CB24" i="25" s="1"/>
  <c r="BW24" i="25"/>
  <c r="BY24" i="25" s="1"/>
  <c r="BT24" i="25"/>
  <c r="BV24" i="25" s="1"/>
  <c r="BQ24" i="25"/>
  <c r="BS24" i="25" s="1"/>
  <c r="BN24" i="25"/>
  <c r="BP24" i="25" s="1"/>
  <c r="BV23" i="25"/>
  <c r="EL23" i="25"/>
  <c r="U23" i="25"/>
  <c r="BS23" i="25"/>
  <c r="CQ23" i="25"/>
  <c r="X23" i="25"/>
  <c r="AV23" i="25"/>
  <c r="BY23" i="25"/>
  <c r="DC23" i="25"/>
  <c r="EC23" i="25"/>
  <c r="AD23" i="25"/>
  <c r="BB23" i="25"/>
  <c r="FX23" i="25"/>
  <c r="CH23" i="25"/>
  <c r="CZ23" i="25"/>
  <c r="AG23" i="25"/>
  <c r="BK23" i="25"/>
  <c r="CW23" i="25"/>
  <c r="AA23" i="25"/>
  <c r="CE23" i="25"/>
  <c r="DF23" i="25"/>
  <c r="EI23" i="25"/>
  <c r="GA23" i="25"/>
  <c r="HE23" i="25"/>
  <c r="AJ23" i="25"/>
  <c r="BE23" i="25"/>
  <c r="CB23" i="25"/>
  <c r="ER23" i="25"/>
  <c r="AY23" i="25"/>
  <c r="CN23" i="25"/>
  <c r="DI23" i="25"/>
  <c r="EF23" i="25"/>
  <c r="AM23" i="25"/>
  <c r="BH23" i="25"/>
  <c r="BP23" i="25"/>
  <c r="CK23" i="25"/>
  <c r="R23" i="25"/>
  <c r="AP23" i="25"/>
  <c r="CT23" i="25"/>
  <c r="AS23" i="25"/>
  <c r="BI24" i="25"/>
  <c r="BK24" i="25" s="1"/>
  <c r="BC24" i="25"/>
  <c r="BE24" i="25" s="1"/>
  <c r="BF24" i="25"/>
  <c r="BH24" i="25" s="1"/>
  <c r="AZ24" i="25"/>
  <c r="BB24" i="25" s="1"/>
  <c r="AW24" i="25"/>
  <c r="AY24" i="25" s="1"/>
  <c r="AT24" i="25"/>
  <c r="AV24" i="25" s="1"/>
  <c r="AQ24" i="25"/>
  <c r="AS24" i="25" s="1"/>
  <c r="AN24" i="25"/>
  <c r="AP24" i="25" s="1"/>
  <c r="AK24" i="25"/>
  <c r="AM24" i="25" s="1"/>
  <c r="AH24" i="25"/>
  <c r="AJ24" i="25" s="1"/>
  <c r="AE24" i="25"/>
  <c r="AG24" i="25" s="1"/>
  <c r="AB24" i="25"/>
  <c r="AD24" i="25" s="1"/>
  <c r="Y24" i="25"/>
  <c r="AA24" i="25" s="1"/>
  <c r="V24" i="25"/>
  <c r="X24" i="25" s="1"/>
  <c r="S24" i="25"/>
  <c r="U24" i="25" s="1"/>
  <c r="P24" i="25"/>
  <c r="R24" i="25" s="1"/>
  <c r="FY24" i="25"/>
  <c r="GA24" i="25" s="1"/>
  <c r="GH78" i="25"/>
  <c r="K29" i="21"/>
  <c r="K137" i="21" s="1"/>
  <c r="N79" i="25"/>
  <c r="L79" i="21"/>
  <c r="N25" i="25"/>
  <c r="N189" i="25"/>
  <c r="N134" i="25"/>
  <c r="N26" i="25"/>
  <c r="DD26" i="25" s="1"/>
  <c r="M137" i="25"/>
  <c r="M82" i="25"/>
  <c r="M192" i="25"/>
  <c r="K190" i="21"/>
  <c r="EH201" i="21"/>
  <c r="EI201" i="21" s="1"/>
  <c r="CP198" i="21"/>
  <c r="CQ198" i="21" s="1"/>
  <c r="GX195" i="21"/>
  <c r="GY195" i="21" s="1"/>
  <c r="AC205" i="21"/>
  <c r="AD205" i="21" s="1"/>
  <c r="BU206" i="21"/>
  <c r="BV206" i="21" s="1"/>
  <c r="DY205" i="21"/>
  <c r="DZ205" i="21" s="1"/>
  <c r="CA205" i="21"/>
  <c r="CB205" i="21" s="1"/>
  <c r="EZ195" i="21"/>
  <c r="FA195" i="21" s="1"/>
  <c r="BX205" i="21"/>
  <c r="BY205" i="21" s="1"/>
  <c r="AX197" i="21"/>
  <c r="AY197" i="21" s="1"/>
  <c r="EW196" i="21"/>
  <c r="EX196" i="21" s="1"/>
  <c r="AL201" i="21"/>
  <c r="AM201" i="21" s="1"/>
  <c r="BR207" i="21"/>
  <c r="BS207" i="21" s="1"/>
  <c r="Q208" i="21"/>
  <c r="R208" i="21" s="1"/>
  <c r="ET198" i="21"/>
  <c r="EU198" i="21" s="1"/>
  <c r="CS198" i="21"/>
  <c r="CT198" i="21" s="1"/>
  <c r="Z204" i="21"/>
  <c r="AA204" i="21" s="1"/>
  <c r="GR197" i="21"/>
  <c r="GS197" i="21" s="1"/>
  <c r="EK199" i="21"/>
  <c r="EL199" i="21" s="1"/>
  <c r="FC193" i="21"/>
  <c r="FD193" i="21" s="1"/>
  <c r="GF201" i="21"/>
  <c r="GG201" i="21" s="1"/>
  <c r="DM209" i="21"/>
  <c r="DN209" i="21" s="1"/>
  <c r="HA193" i="21"/>
  <c r="HB193" i="21" s="1"/>
  <c r="DB194" i="21"/>
  <c r="DC194" i="21" s="1"/>
  <c r="W205" i="21"/>
  <c r="X205" i="21" s="1"/>
  <c r="FN207" i="21"/>
  <c r="FO207" i="21" s="1"/>
  <c r="GU196" i="21"/>
  <c r="GV196" i="21" s="1"/>
  <c r="CY196" i="21"/>
  <c r="CZ196" i="21" s="1"/>
  <c r="BO208" i="21"/>
  <c r="BP208" i="21" s="1"/>
  <c r="GO197" i="21"/>
  <c r="GP197" i="21" s="1"/>
  <c r="EQ197" i="21"/>
  <c r="ER197" i="21" s="1"/>
  <c r="FZ203" i="21"/>
  <c r="GA203" i="21" s="1"/>
  <c r="FW205" i="21"/>
  <c r="FX205" i="21" s="1"/>
  <c r="EE202" i="21"/>
  <c r="EF202" i="21" s="1"/>
  <c r="EN198" i="21"/>
  <c r="EO198" i="21" s="1"/>
  <c r="T207" i="21"/>
  <c r="U207" i="21" s="1"/>
  <c r="AU198" i="21"/>
  <c r="AV198" i="21" s="1"/>
  <c r="AF204" i="21"/>
  <c r="AG204" i="21" s="1"/>
  <c r="DE193" i="21"/>
  <c r="DF193" i="21" s="1"/>
  <c r="AO199" i="21"/>
  <c r="AP199" i="21" s="1"/>
  <c r="CD204" i="21"/>
  <c r="CE204" i="21" s="1"/>
  <c r="CM199" i="21"/>
  <c r="CN199" i="21" s="1"/>
  <c r="FK208" i="21"/>
  <c r="FL208" i="21" s="1"/>
  <c r="CV197" i="21"/>
  <c r="CW197" i="21" s="1"/>
  <c r="GI199" i="21"/>
  <c r="GJ199" i="21" s="1"/>
  <c r="DP207" i="21"/>
  <c r="DQ207" i="21" s="1"/>
  <c r="CJ201" i="21"/>
  <c r="CK201" i="21" s="1"/>
  <c r="GC202" i="21"/>
  <c r="GD202" i="21" s="1"/>
  <c r="DS205" i="21"/>
  <c r="DT205" i="21" s="1"/>
  <c r="FT204" i="21"/>
  <c r="FU204" i="21" s="1"/>
  <c r="CG202" i="21"/>
  <c r="CH202" i="21" s="1"/>
  <c r="AR198" i="21"/>
  <c r="AS198" i="21" s="1"/>
  <c r="DV204" i="21"/>
  <c r="DW204" i="21" s="1"/>
  <c r="BG193" i="21"/>
  <c r="BH193" i="21" s="1"/>
  <c r="GL198" i="21"/>
  <c r="GM198" i="21" s="1"/>
  <c r="BA196" i="21"/>
  <c r="BB196" i="21" s="1"/>
  <c r="EB204" i="21"/>
  <c r="EC204" i="21" s="1"/>
  <c r="AI202" i="21"/>
  <c r="AJ202" i="21" s="1"/>
  <c r="BD195" i="21"/>
  <c r="BE195" i="21" s="1"/>
  <c r="FQ206" i="21"/>
  <c r="FR206" i="21" s="1"/>
  <c r="K81" i="21"/>
  <c r="DS150" i="21"/>
  <c r="DT150" i="21" s="1"/>
  <c r="BA144" i="21"/>
  <c r="BB144" i="21" s="1"/>
  <c r="EQ144" i="21"/>
  <c r="ER144" i="21" s="1"/>
  <c r="BG138" i="21"/>
  <c r="BH138" i="21" s="1"/>
  <c r="AR149" i="21"/>
  <c r="AS149" i="21" s="1"/>
  <c r="EW145" i="21"/>
  <c r="EX145" i="21" s="1"/>
  <c r="CS142" i="21"/>
  <c r="CT142" i="21" s="1"/>
  <c r="DM154" i="21"/>
  <c r="DN154" i="21" s="1"/>
  <c r="FZ148" i="21"/>
  <c r="GA148" i="21" s="1"/>
  <c r="EK148" i="21"/>
  <c r="EL148" i="21" s="1"/>
  <c r="BR151" i="21"/>
  <c r="BS151" i="21" s="1"/>
  <c r="CP144" i="21"/>
  <c r="CQ144" i="21" s="1"/>
  <c r="DP151" i="21"/>
  <c r="DQ151" i="21" s="1"/>
  <c r="GR141" i="21"/>
  <c r="GS141" i="21" s="1"/>
  <c r="EH146" i="21"/>
  <c r="EI146" i="21" s="1"/>
  <c r="BU151" i="21"/>
  <c r="BV151" i="21" s="1"/>
  <c r="DY149" i="21"/>
  <c r="DZ149" i="21" s="1"/>
  <c r="BX149" i="21"/>
  <c r="BY149" i="21" s="1"/>
  <c r="DV149" i="21"/>
  <c r="DW149" i="21" s="1"/>
  <c r="GI148" i="21"/>
  <c r="GJ148" i="21" s="1"/>
  <c r="CM145" i="21"/>
  <c r="CN145" i="21" s="1"/>
  <c r="AC152" i="21"/>
  <c r="AD152" i="21" s="1"/>
  <c r="CJ146" i="21"/>
  <c r="CK146" i="21" s="1"/>
  <c r="DJ154" i="21"/>
  <c r="DK154" i="21" s="1"/>
  <c r="EE146" i="21"/>
  <c r="EF146" i="21" s="1"/>
  <c r="AI146" i="21"/>
  <c r="AJ146" i="21" s="1"/>
  <c r="AX142" i="21"/>
  <c r="AY142" i="21" s="1"/>
  <c r="GU143" i="21"/>
  <c r="GV143" i="21" s="1"/>
  <c r="FT149" i="21"/>
  <c r="FU149" i="21" s="1"/>
  <c r="FK153" i="21"/>
  <c r="FL153" i="21" s="1"/>
  <c r="AO150" i="21"/>
  <c r="AP150" i="21" s="1"/>
  <c r="AU142" i="21"/>
  <c r="AV142" i="21" s="1"/>
  <c r="CV141" i="21"/>
  <c r="CW141" i="21" s="1"/>
  <c r="BL154" i="21"/>
  <c r="BM154" i="21" s="1"/>
  <c r="DE139" i="21"/>
  <c r="DF139" i="21" s="1"/>
  <c r="FQ151" i="21"/>
  <c r="FR151" i="21" s="1"/>
  <c r="N154" i="21"/>
  <c r="O154" i="21" s="1"/>
  <c r="GO142" i="21"/>
  <c r="GP142" i="21" s="1"/>
  <c r="CY142" i="21"/>
  <c r="CZ142" i="21" s="1"/>
  <c r="FH154" i="21"/>
  <c r="FI154" i="21" s="1"/>
  <c r="GL148" i="21"/>
  <c r="GM148" i="21" s="1"/>
  <c r="GX143" i="21"/>
  <c r="GY143" i="21" s="1"/>
  <c r="FN151" i="21"/>
  <c r="FO151" i="21" s="1"/>
  <c r="EZ144" i="21"/>
  <c r="FA144" i="21" s="1"/>
  <c r="DB144" i="21"/>
  <c r="DC144" i="21" s="1"/>
  <c r="T151" i="21"/>
  <c r="U151" i="21" s="1"/>
  <c r="GC146" i="21"/>
  <c r="GD146" i="21" s="1"/>
  <c r="AL147" i="21"/>
  <c r="AM147" i="21" s="1"/>
  <c r="CG146" i="21"/>
  <c r="CH146" i="21" s="1"/>
  <c r="CA148" i="21"/>
  <c r="CB148" i="21" s="1"/>
  <c r="Z149" i="21"/>
  <c r="AA149" i="21" s="1"/>
  <c r="EN148" i="21"/>
  <c r="EO148" i="21" s="1"/>
  <c r="CD148" i="21"/>
  <c r="CE148" i="21" s="1"/>
  <c r="ET142" i="21"/>
  <c r="EU142" i="21" s="1"/>
  <c r="BO154" i="21"/>
  <c r="BP154" i="21" s="1"/>
  <c r="EB148" i="21"/>
  <c r="EC148" i="21" s="1"/>
  <c r="FC139" i="21"/>
  <c r="FD139" i="21" s="1"/>
  <c r="Q153" i="21"/>
  <c r="R153" i="21" s="1"/>
  <c r="GF147" i="21"/>
  <c r="GG147" i="21" s="1"/>
  <c r="BD144" i="21"/>
  <c r="BE144" i="21" s="1"/>
  <c r="AF147" i="21"/>
  <c r="AG147" i="21" s="1"/>
  <c r="FW149" i="21"/>
  <c r="FX149" i="21" s="1"/>
  <c r="W150" i="21"/>
  <c r="X150" i="21" s="1"/>
  <c r="HA141" i="21"/>
  <c r="HB141" i="21" s="1"/>
  <c r="DP97" i="21"/>
  <c r="DQ97" i="21" s="1"/>
  <c r="ET89" i="21"/>
  <c r="EU89" i="21" s="1"/>
  <c r="GU87" i="21"/>
  <c r="GV87" i="21" s="1"/>
  <c r="HA85" i="21"/>
  <c r="HB85" i="21" s="1"/>
  <c r="BR97" i="21"/>
  <c r="BS97" i="21" s="1"/>
  <c r="T97" i="21"/>
  <c r="U97" i="21" s="1"/>
  <c r="BA87" i="21"/>
  <c r="BB87" i="21" s="1"/>
  <c r="CS89" i="21"/>
  <c r="CT89" i="21" s="1"/>
  <c r="DB85" i="21"/>
  <c r="DC85" i="21" s="1"/>
  <c r="CD94" i="21"/>
  <c r="CE94" i="21" s="1"/>
  <c r="EK91" i="21"/>
  <c r="EL91" i="21" s="1"/>
  <c r="EQ89" i="21"/>
  <c r="ER89" i="21" s="1"/>
  <c r="Z97" i="21"/>
  <c r="AA97" i="21" s="1"/>
  <c r="CG92" i="21"/>
  <c r="CH92" i="21" s="1"/>
  <c r="GC93" i="21"/>
  <c r="GD93" i="21" s="1"/>
  <c r="DS96" i="21"/>
  <c r="DT96" i="21" s="1"/>
  <c r="EZ85" i="21"/>
  <c r="FA85" i="21" s="1"/>
  <c r="DE85" i="21"/>
  <c r="DF85" i="21" s="1"/>
  <c r="GL93" i="21"/>
  <c r="GM93" i="21" s="1"/>
  <c r="BD85" i="21"/>
  <c r="BE85" i="21" s="1"/>
  <c r="AF94" i="21"/>
  <c r="AG94" i="21" s="1"/>
  <c r="CY87" i="21"/>
  <c r="CZ87" i="21" s="1"/>
  <c r="FK99" i="21"/>
  <c r="FL99" i="21" s="1"/>
  <c r="GO89" i="21"/>
  <c r="GP89" i="21" s="1"/>
  <c r="FN98" i="21"/>
  <c r="FO98" i="21" s="1"/>
  <c r="CP93" i="21"/>
  <c r="CQ93" i="21" s="1"/>
  <c r="EN93" i="21"/>
  <c r="EO93" i="21" s="1"/>
  <c r="FT96" i="21"/>
  <c r="FU96" i="21" s="1"/>
  <c r="AX88" i="21"/>
  <c r="AY88" i="21" s="1"/>
  <c r="AO91" i="21"/>
  <c r="AP91" i="21" s="1"/>
  <c r="AL91" i="21"/>
  <c r="AM91" i="21" s="1"/>
  <c r="EB94" i="21"/>
  <c r="EC94" i="21" s="1"/>
  <c r="FZ93" i="21"/>
  <c r="GA93" i="21" s="1"/>
  <c r="N100" i="21"/>
  <c r="O100" i="21" s="1"/>
  <c r="DM100" i="21"/>
  <c r="DN100" i="21" s="1"/>
  <c r="CA95" i="21"/>
  <c r="CB95" i="21" s="1"/>
  <c r="DV96" i="21"/>
  <c r="DW96" i="21" s="1"/>
  <c r="AC95" i="21"/>
  <c r="AD95" i="21" s="1"/>
  <c r="DJ100" i="21"/>
  <c r="DK100" i="21" s="1"/>
  <c r="AI92" i="21"/>
  <c r="AJ92" i="21" s="1"/>
  <c r="FQ96" i="21"/>
  <c r="FR96" i="21" s="1"/>
  <c r="BG85" i="21"/>
  <c r="BH85" i="21" s="1"/>
  <c r="FH100" i="21"/>
  <c r="FI100" i="21" s="1"/>
  <c r="GR88" i="21"/>
  <c r="GS88" i="21" s="1"/>
  <c r="FW95" i="21"/>
  <c r="FX95" i="21" s="1"/>
  <c r="CV88" i="21"/>
  <c r="CW88" i="21" s="1"/>
  <c r="EE92" i="21"/>
  <c r="EF92" i="21" s="1"/>
  <c r="EW87" i="21"/>
  <c r="EX87" i="21" s="1"/>
  <c r="FC85" i="21"/>
  <c r="FD85" i="21" s="1"/>
  <c r="CJ91" i="21"/>
  <c r="CK91" i="21" s="1"/>
  <c r="BO99" i="21"/>
  <c r="BP99" i="21" s="1"/>
  <c r="CM91" i="21"/>
  <c r="CN91" i="21" s="1"/>
  <c r="GI90" i="21"/>
  <c r="GJ90" i="21" s="1"/>
  <c r="GF91" i="21"/>
  <c r="GG91" i="21" s="1"/>
  <c r="BL101" i="21"/>
  <c r="BM101" i="21" s="1"/>
  <c r="BU96" i="21"/>
  <c r="BV96" i="21" s="1"/>
  <c r="W97" i="21"/>
  <c r="X97" i="21" s="1"/>
  <c r="DY95" i="21"/>
  <c r="DZ95" i="21" s="1"/>
  <c r="Q99" i="21"/>
  <c r="R99" i="21" s="1"/>
  <c r="AU89" i="21"/>
  <c r="AV89" i="21" s="1"/>
  <c r="AR94" i="21"/>
  <c r="AS94" i="21" s="1"/>
  <c r="EH91" i="21"/>
  <c r="EI91" i="21" s="1"/>
  <c r="BX97" i="21"/>
  <c r="BY97" i="21" s="1"/>
  <c r="GX85" i="21"/>
  <c r="GY85" i="21" s="1"/>
  <c r="FQ42" i="21"/>
  <c r="FR42" i="21" s="1"/>
  <c r="FZ38" i="21"/>
  <c r="GA38" i="21" s="1"/>
  <c r="FT43" i="21"/>
  <c r="FU43" i="21" s="1"/>
  <c r="FH45" i="21"/>
  <c r="FI45" i="21" s="1"/>
  <c r="HA32" i="21"/>
  <c r="HB32" i="21" s="1"/>
  <c r="FN43" i="21"/>
  <c r="FO43" i="21" s="1"/>
  <c r="GU32" i="21"/>
  <c r="GV32" i="21" s="1"/>
  <c r="GI35" i="21"/>
  <c r="GJ35" i="21" s="1"/>
  <c r="GF40" i="21"/>
  <c r="GG40" i="21" s="1"/>
  <c r="GR32" i="21"/>
  <c r="GS32" i="21" s="1"/>
  <c r="GC40" i="21"/>
  <c r="GD40" i="21" s="1"/>
  <c r="GX31" i="21"/>
  <c r="GY31" i="21" s="1"/>
  <c r="FW39" i="21"/>
  <c r="FX39" i="21" s="1"/>
  <c r="GL34" i="21"/>
  <c r="GM34" i="21" s="1"/>
  <c r="GO34" i="21"/>
  <c r="GP34" i="21" s="1"/>
  <c r="FK45" i="21"/>
  <c r="FL45" i="21" s="1"/>
  <c r="EW38" i="21"/>
  <c r="EX38" i="21" s="1"/>
  <c r="DM43" i="21"/>
  <c r="DN43" i="21" s="1"/>
  <c r="EE39" i="21"/>
  <c r="EF39" i="21" s="1"/>
  <c r="EN34" i="21"/>
  <c r="EO34" i="21" s="1"/>
  <c r="DJ45" i="21"/>
  <c r="DK45" i="21" s="1"/>
  <c r="ET32" i="21"/>
  <c r="EU32" i="21" s="1"/>
  <c r="EQ34" i="21"/>
  <c r="ER34" i="21" s="1"/>
  <c r="EB43" i="21"/>
  <c r="EC43" i="21" s="1"/>
  <c r="DY39" i="21"/>
  <c r="DZ39" i="21" s="1"/>
  <c r="DP44" i="21"/>
  <c r="DQ44" i="21" s="1"/>
  <c r="FC31" i="21"/>
  <c r="FD31" i="21" s="1"/>
  <c r="DS42" i="21"/>
  <c r="DT42" i="21" s="1"/>
  <c r="EK39" i="21"/>
  <c r="EL39" i="21" s="1"/>
  <c r="EH36" i="21"/>
  <c r="EI36" i="21" s="1"/>
  <c r="EZ32" i="21"/>
  <c r="FA32" i="21" s="1"/>
  <c r="DV41" i="21"/>
  <c r="DW41" i="21" s="1"/>
  <c r="BL45" i="21"/>
  <c r="BM45" i="21" s="1"/>
  <c r="CP35" i="21"/>
  <c r="CQ35" i="21" s="1"/>
  <c r="BU41" i="21"/>
  <c r="BV41" i="21" s="1"/>
  <c r="CA44" i="21"/>
  <c r="CB44" i="21" s="1"/>
  <c r="DE29" i="21"/>
  <c r="DF29" i="21" s="1"/>
  <c r="CG37" i="21"/>
  <c r="CH37" i="21" s="1"/>
  <c r="CY32" i="21"/>
  <c r="CZ32" i="21" s="1"/>
  <c r="CJ37" i="21"/>
  <c r="CK37" i="21" s="1"/>
  <c r="CS35" i="21"/>
  <c r="CT35" i="21" s="1"/>
  <c r="CM36" i="21"/>
  <c r="CN36" i="21" s="1"/>
  <c r="DB30" i="21"/>
  <c r="DC30" i="21" s="1"/>
  <c r="BR44" i="21"/>
  <c r="BS44" i="21" s="1"/>
  <c r="CD42" i="21"/>
  <c r="CE42" i="21" s="1"/>
  <c r="BX40" i="21"/>
  <c r="BY40" i="21" s="1"/>
  <c r="BO43" i="21"/>
  <c r="BP43" i="21" s="1"/>
  <c r="CV34" i="21"/>
  <c r="CW34" i="21" s="1"/>
  <c r="M28" i="25"/>
  <c r="BG30" i="21"/>
  <c r="BH30" i="21" s="1"/>
  <c r="H7" i="1"/>
  <c r="H11" i="1"/>
  <c r="H13" i="1"/>
  <c r="H14" i="1"/>
  <c r="H10" i="1"/>
  <c r="H12" i="1"/>
  <c r="H9" i="1"/>
  <c r="H2" i="1"/>
  <c r="H22" i="1"/>
  <c r="H35" i="1"/>
  <c r="H67" i="1"/>
  <c r="H68" i="1"/>
  <c r="H69" i="1"/>
  <c r="H66" i="1"/>
  <c r="H74" i="1"/>
  <c r="H75" i="1"/>
  <c r="H73" i="1"/>
  <c r="H71" i="1"/>
  <c r="H70" i="1"/>
  <c r="H72" i="1"/>
  <c r="H39" i="1"/>
  <c r="H41" i="1"/>
  <c r="H40" i="1"/>
  <c r="H42" i="1"/>
  <c r="H58" i="1"/>
  <c r="H57" i="1"/>
  <c r="H59" i="1"/>
  <c r="H77" i="1"/>
  <c r="H76" i="1"/>
  <c r="H29" i="1"/>
  <c r="H18" i="1"/>
  <c r="H17" i="1"/>
  <c r="H16" i="1"/>
  <c r="H3" i="1"/>
  <c r="H5" i="1"/>
  <c r="H4" i="1"/>
  <c r="H8" i="1"/>
  <c r="H15" i="1"/>
  <c r="H21" i="1"/>
  <c r="H19" i="1"/>
  <c r="H20" i="1"/>
  <c r="H23" i="1"/>
  <c r="H25" i="1"/>
  <c r="H24" i="1"/>
  <c r="H27" i="1"/>
  <c r="H28" i="1"/>
  <c r="H36" i="1"/>
  <c r="H38" i="1"/>
  <c r="H37" i="1"/>
  <c r="H54" i="1"/>
  <c r="H55" i="1"/>
  <c r="H56" i="1"/>
  <c r="H62" i="1"/>
  <c r="H61" i="1"/>
  <c r="H60" i="1"/>
  <c r="H26" i="1"/>
  <c r="H30" i="1"/>
  <c r="H31" i="1"/>
  <c r="H33" i="1"/>
  <c r="H32" i="1"/>
  <c r="H34" i="1"/>
  <c r="H47" i="1"/>
  <c r="H46" i="1"/>
  <c r="H49" i="1"/>
  <c r="H48" i="1"/>
  <c r="H52" i="1"/>
  <c r="H53" i="1"/>
  <c r="H51" i="1"/>
  <c r="H65" i="1"/>
  <c r="H63" i="1"/>
  <c r="H64" i="1"/>
  <c r="H45" i="1"/>
  <c r="H44" i="1"/>
  <c r="H43" i="1"/>
  <c r="H50" i="1"/>
  <c r="H78" i="1"/>
  <c r="H79" i="1"/>
  <c r="H80" i="1"/>
  <c r="H81" i="1"/>
  <c r="H82" i="1"/>
  <c r="H83" i="1"/>
  <c r="H84" i="1"/>
  <c r="H86" i="1"/>
  <c r="H85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6" i="1"/>
  <c r="H105" i="1"/>
  <c r="H107" i="1"/>
  <c r="H108" i="1"/>
  <c r="H110" i="1"/>
  <c r="H109" i="1"/>
  <c r="H111" i="1"/>
  <c r="H116" i="1"/>
  <c r="H114" i="1"/>
  <c r="H113" i="1"/>
  <c r="H115" i="1"/>
  <c r="H112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2" i="1"/>
  <c r="H131" i="1"/>
  <c r="H133" i="1"/>
  <c r="H134" i="1"/>
  <c r="H135" i="1"/>
  <c r="H136" i="1"/>
  <c r="H137" i="1"/>
  <c r="H138" i="1"/>
  <c r="H139" i="1"/>
  <c r="H140" i="1"/>
  <c r="H141" i="1"/>
  <c r="H142" i="1"/>
  <c r="H144" i="1"/>
  <c r="H143" i="1"/>
  <c r="H145" i="1"/>
  <c r="H146" i="1"/>
  <c r="H147" i="1"/>
  <c r="H148" i="1"/>
  <c r="H149" i="1"/>
  <c r="H150" i="1"/>
  <c r="H151" i="1"/>
  <c r="H152" i="1"/>
  <c r="H153" i="1"/>
  <c r="H155" i="1"/>
  <c r="H154" i="1"/>
  <c r="H156" i="1"/>
  <c r="H157" i="1"/>
  <c r="H158" i="1"/>
  <c r="H159" i="1"/>
  <c r="H160" i="1"/>
  <c r="H161" i="1"/>
  <c r="H162" i="1"/>
  <c r="H163" i="1"/>
  <c r="H164" i="1"/>
  <c r="H166" i="1"/>
  <c r="H165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8" i="1"/>
  <c r="H209" i="1"/>
  <c r="H207" i="1"/>
  <c r="H211" i="1"/>
  <c r="H210" i="1"/>
  <c r="H212" i="1"/>
  <c r="H213" i="1"/>
  <c r="H214" i="1"/>
  <c r="H215" i="1"/>
  <c r="H216" i="1"/>
  <c r="H217" i="1"/>
  <c r="H218" i="1"/>
  <c r="H219" i="1"/>
  <c r="H221" i="1"/>
  <c r="H220" i="1"/>
  <c r="H222" i="1"/>
  <c r="H223" i="1"/>
  <c r="H224" i="1"/>
  <c r="H225" i="1"/>
  <c r="H226" i="1"/>
  <c r="H227" i="1"/>
  <c r="H228" i="1"/>
  <c r="H230" i="1"/>
  <c r="H229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2" i="1"/>
  <c r="H251" i="1"/>
  <c r="H253" i="1"/>
  <c r="H258" i="1"/>
  <c r="H257" i="1"/>
  <c r="H256" i="1"/>
  <c r="H255" i="1"/>
  <c r="H254" i="1"/>
  <c r="H260" i="1"/>
  <c r="H261" i="1"/>
  <c r="H259" i="1"/>
  <c r="H263" i="1"/>
  <c r="H265" i="1"/>
  <c r="H262" i="1"/>
  <c r="H264" i="1"/>
  <c r="H267" i="1"/>
  <c r="H266" i="1"/>
  <c r="H268" i="1"/>
  <c r="H269" i="1"/>
  <c r="H270" i="1"/>
  <c r="H271" i="1"/>
  <c r="H272" i="1"/>
  <c r="H273" i="1"/>
  <c r="H274" i="1"/>
  <c r="H276" i="1"/>
  <c r="H275" i="1"/>
  <c r="H277" i="1"/>
  <c r="H278" i="1"/>
  <c r="H279" i="1"/>
  <c r="H280" i="1"/>
  <c r="H281" i="1"/>
  <c r="H283" i="1"/>
  <c r="H282" i="1"/>
  <c r="H284" i="1"/>
  <c r="H285" i="1"/>
  <c r="H286" i="1"/>
  <c r="H287" i="1"/>
  <c r="H289" i="1"/>
  <c r="H290" i="1"/>
  <c r="H288" i="1"/>
  <c r="H291" i="1"/>
  <c r="H292" i="1"/>
  <c r="H293" i="1"/>
  <c r="H294" i="1"/>
  <c r="H388" i="1"/>
  <c r="H387" i="1"/>
  <c r="H554" i="1"/>
  <c r="H553" i="1"/>
  <c r="H552" i="1"/>
  <c r="H650" i="1"/>
  <c r="H651" i="1"/>
  <c r="H653" i="1"/>
  <c r="H654" i="1"/>
  <c r="H358" i="1"/>
  <c r="H357" i="1"/>
  <c r="H355" i="1"/>
  <c r="H359" i="1"/>
  <c r="H356" i="1"/>
  <c r="H295" i="1"/>
  <c r="H631" i="1"/>
  <c r="H630" i="1"/>
  <c r="H632" i="1"/>
  <c r="H720" i="1"/>
  <c r="H716" i="1"/>
  <c r="H721" i="1"/>
  <c r="H718" i="1"/>
  <c r="H719" i="1"/>
  <c r="H717" i="1"/>
  <c r="H840" i="1"/>
  <c r="H842" i="1"/>
  <c r="H841" i="1"/>
  <c r="H296" i="1"/>
  <c r="H601" i="1"/>
  <c r="H603" i="1"/>
  <c r="H602" i="1"/>
  <c r="H629" i="1"/>
  <c r="H354" i="1"/>
  <c r="H353" i="1"/>
  <c r="H376" i="1"/>
  <c r="H297" i="1"/>
  <c r="H414" i="1"/>
  <c r="H491" i="1"/>
  <c r="H498" i="1"/>
  <c r="H497" i="1"/>
  <c r="H516" i="1"/>
  <c r="H517" i="1"/>
  <c r="H518" i="1"/>
  <c r="H519" i="1"/>
  <c r="H524" i="1"/>
  <c r="H523" i="1"/>
  <c r="H589" i="1"/>
  <c r="H590" i="1"/>
  <c r="H605" i="1"/>
  <c r="H606" i="1"/>
  <c r="H607" i="1"/>
  <c r="H604" i="1"/>
  <c r="H609" i="1"/>
  <c r="H612" i="1"/>
  <c r="H611" i="1"/>
  <c r="H613" i="1"/>
  <c r="H608" i="1"/>
  <c r="H610" i="1"/>
  <c r="H652" i="1"/>
  <c r="H681" i="1"/>
  <c r="H685" i="1"/>
  <c r="H682" i="1"/>
  <c r="H683" i="1"/>
  <c r="H684" i="1"/>
  <c r="H704" i="1"/>
  <c r="H703" i="1"/>
  <c r="H705" i="1"/>
  <c r="H739" i="1"/>
  <c r="H749" i="1"/>
  <c r="H746" i="1"/>
  <c r="H747" i="1"/>
  <c r="H748" i="1"/>
  <c r="H745" i="1"/>
  <c r="H756" i="1"/>
  <c r="H755" i="1"/>
  <c r="H761" i="1"/>
  <c r="H764" i="1"/>
  <c r="H762" i="1"/>
  <c r="H763" i="1"/>
  <c r="H760" i="1"/>
  <c r="H768" i="1"/>
  <c r="H767" i="1"/>
  <c r="H770" i="1"/>
  <c r="H780" i="1"/>
  <c r="H779" i="1"/>
  <c r="H777" i="1"/>
  <c r="H776" i="1"/>
  <c r="H778" i="1"/>
  <c r="H775" i="1"/>
  <c r="H784" i="1"/>
  <c r="H783" i="1"/>
  <c r="H782" i="1"/>
  <c r="H781" i="1"/>
  <c r="H786" i="1"/>
  <c r="H788" i="1"/>
  <c r="H785" i="1"/>
  <c r="H787" i="1"/>
  <c r="H790" i="1"/>
  <c r="H791" i="1"/>
  <c r="H792" i="1"/>
  <c r="H819" i="1"/>
  <c r="H848" i="1"/>
  <c r="H847" i="1"/>
  <c r="H850" i="1"/>
  <c r="H855" i="1"/>
  <c r="H488" i="1"/>
  <c r="H490" i="1"/>
  <c r="H619" i="1"/>
  <c r="H649" i="1"/>
  <c r="H658" i="1"/>
  <c r="H706" i="1"/>
  <c r="H759" i="1"/>
  <c r="H872" i="1"/>
  <c r="H874" i="1"/>
  <c r="H371" i="1"/>
  <c r="H369" i="1"/>
  <c r="H370" i="1"/>
  <c r="H372" i="1"/>
  <c r="H396" i="1"/>
  <c r="H298" i="1"/>
  <c r="H425" i="1"/>
  <c r="H426" i="1"/>
  <c r="H429" i="1"/>
  <c r="H424" i="1"/>
  <c r="H427" i="1"/>
  <c r="H428" i="1"/>
  <c r="H457" i="1"/>
  <c r="H456" i="1"/>
  <c r="H458" i="1"/>
  <c r="H459" i="1"/>
  <c r="H504" i="1"/>
  <c r="H526" i="1"/>
  <c r="H737" i="1"/>
  <c r="H834" i="1"/>
  <c r="H833" i="1"/>
  <c r="H397" i="1"/>
  <c r="H398" i="1"/>
  <c r="H299" i="1"/>
  <c r="H540" i="1"/>
  <c r="H659" i="1"/>
  <c r="H660" i="1"/>
  <c r="H678" i="1"/>
  <c r="H813" i="1"/>
  <c r="H300" i="1"/>
  <c r="H537" i="1"/>
  <c r="H301" i="1"/>
  <c r="H469" i="1"/>
  <c r="H470" i="1"/>
  <c r="H473" i="1"/>
  <c r="H471" i="1"/>
  <c r="H472" i="1"/>
  <c r="H474" i="1"/>
  <c r="H475" i="1"/>
  <c r="H476" i="1"/>
  <c r="H477" i="1"/>
  <c r="H478" i="1"/>
  <c r="H479" i="1"/>
  <c r="H480" i="1"/>
  <c r="H481" i="1"/>
  <c r="H482" i="1"/>
  <c r="H483" i="1"/>
  <c r="H484" i="1"/>
  <c r="H403" i="1"/>
  <c r="H404" i="1"/>
  <c r="H302" i="1"/>
  <c r="H506" i="1"/>
  <c r="H507" i="1"/>
  <c r="H505" i="1"/>
  <c r="H520" i="1"/>
  <c r="H542" i="1"/>
  <c r="H567" i="1"/>
  <c r="H565" i="1"/>
  <c r="H566" i="1"/>
  <c r="H569" i="1"/>
  <c r="H568" i="1"/>
  <c r="H564" i="1"/>
  <c r="H585" i="1"/>
  <c r="H584" i="1"/>
  <c r="H587" i="1"/>
  <c r="H586" i="1"/>
  <c r="H588" i="1"/>
  <c r="H634" i="1"/>
  <c r="H636" i="1"/>
  <c r="H635" i="1"/>
  <c r="H633" i="1"/>
  <c r="H697" i="1"/>
  <c r="H699" i="1"/>
  <c r="H698" i="1"/>
  <c r="H700" i="1"/>
  <c r="H707" i="1"/>
  <c r="H708" i="1"/>
  <c r="H728" i="1"/>
  <c r="H727" i="1"/>
  <c r="H825" i="1"/>
  <c r="H828" i="1"/>
  <c r="H830" i="1"/>
  <c r="H827" i="1"/>
  <c r="H831" i="1"/>
  <c r="H829" i="1"/>
  <c r="H826" i="1"/>
  <c r="H864" i="1"/>
  <c r="H522" i="1"/>
  <c r="H362" i="1"/>
  <c r="H363" i="1"/>
  <c r="H364" i="1"/>
  <c r="H368" i="1"/>
  <c r="H367" i="1"/>
  <c r="H365" i="1"/>
  <c r="H366" i="1"/>
  <c r="H303" i="1"/>
  <c r="H530" i="1"/>
  <c r="H536" i="1"/>
  <c r="H789" i="1"/>
  <c r="H793" i="1"/>
  <c r="H794" i="1"/>
  <c r="H543" i="1"/>
  <c r="H545" i="1"/>
  <c r="H544" i="1"/>
  <c r="H546" i="1"/>
  <c r="H389" i="1"/>
  <c r="H390" i="1"/>
  <c r="H304" i="1"/>
  <c r="H412" i="1"/>
  <c r="H413" i="1"/>
  <c r="H305" i="1"/>
  <c r="H570" i="1"/>
  <c r="H711" i="1"/>
  <c r="H754" i="1"/>
  <c r="H811" i="1"/>
  <c r="H817" i="1"/>
  <c r="H493" i="1"/>
  <c r="H509" i="1"/>
  <c r="H508" i="1"/>
  <c r="H306" i="1"/>
  <c r="H557" i="1"/>
  <c r="H556" i="1"/>
  <c r="H805" i="1"/>
  <c r="H806" i="1"/>
  <c r="H804" i="1"/>
  <c r="H405" i="1"/>
  <c r="H451" i="1"/>
  <c r="H450" i="1"/>
  <c r="H461" i="1"/>
  <c r="H460" i="1"/>
  <c r="H307" i="1"/>
  <c r="H693" i="1"/>
  <c r="H308" i="1"/>
  <c r="H701" i="1"/>
  <c r="H702" i="1"/>
  <c r="H839" i="1"/>
  <c r="H838" i="1"/>
  <c r="H867" i="1"/>
  <c r="H866" i="1"/>
  <c r="H865" i="1"/>
  <c r="H494" i="1"/>
  <c r="H559" i="1"/>
  <c r="H309" i="1"/>
  <c r="H599" i="1"/>
  <c r="H615" i="1"/>
  <c r="H614" i="1"/>
  <c r="H382" i="1"/>
  <c r="H583" i="1"/>
  <c r="H581" i="1"/>
  <c r="H582" i="1"/>
  <c r="H310" i="1"/>
  <c r="H661" i="1"/>
  <c r="H663" i="1"/>
  <c r="H662" i="1"/>
  <c r="H801" i="1"/>
  <c r="H800" i="1"/>
  <c r="H802" i="1"/>
  <c r="H538" i="1"/>
  <c r="H311" i="1"/>
  <c r="H377" i="1"/>
  <c r="H378" i="1"/>
  <c r="H379" i="1"/>
  <c r="H380" i="1"/>
  <c r="H312" i="1"/>
  <c r="H861" i="1"/>
  <c r="H860" i="1"/>
  <c r="H862" i="1"/>
  <c r="H393" i="1"/>
  <c r="H392" i="1"/>
  <c r="H395" i="1"/>
  <c r="H394" i="1"/>
  <c r="H391" i="1"/>
  <c r="H617" i="1"/>
  <c r="H616" i="1"/>
  <c r="H313" i="1"/>
  <c r="H814" i="1"/>
  <c r="H815" i="1"/>
  <c r="H812" i="1"/>
  <c r="H873" i="1"/>
  <c r="H360" i="1"/>
  <c r="H361" i="1"/>
  <c r="H462" i="1"/>
  <c r="H465" i="1"/>
  <c r="H463" i="1"/>
  <c r="H464" i="1"/>
  <c r="H525" i="1"/>
  <c r="H531" i="1"/>
  <c r="H591" i="1"/>
  <c r="H593" i="1"/>
  <c r="H592" i="1"/>
  <c r="H314" i="1"/>
  <c r="H837" i="1"/>
  <c r="H835" i="1"/>
  <c r="H859" i="1"/>
  <c r="H500" i="1"/>
  <c r="H645" i="1"/>
  <c r="H643" i="1"/>
  <c r="H647" i="1"/>
  <c r="H642" i="1"/>
  <c r="H646" i="1"/>
  <c r="H644" i="1"/>
  <c r="H315" i="1"/>
  <c r="H752" i="1"/>
  <c r="H750" i="1"/>
  <c r="H561" i="1"/>
  <c r="H562" i="1"/>
  <c r="H563" i="1"/>
  <c r="H316" i="1"/>
  <c r="H664" i="1"/>
  <c r="H555" i="1"/>
  <c r="H571" i="1"/>
  <c r="H573" i="1"/>
  <c r="H572" i="1"/>
  <c r="H317" i="1"/>
  <c r="H816" i="1"/>
  <c r="H386" i="1"/>
  <c r="H318" i="1"/>
  <c r="H600" i="1"/>
  <c r="H319" i="1"/>
  <c r="H694" i="1"/>
  <c r="H696" i="1"/>
  <c r="H695" i="1"/>
  <c r="H692" i="1"/>
  <c r="H381" i="1"/>
  <c r="H402" i="1"/>
  <c r="H466" i="1"/>
  <c r="H489" i="1"/>
  <c r="H515" i="1"/>
  <c r="H558" i="1"/>
  <c r="H623" i="1"/>
  <c r="H648" i="1"/>
  <c r="H679" i="1"/>
  <c r="H680" i="1"/>
  <c r="H724" i="1"/>
  <c r="H753" i="1"/>
  <c r="H799" i="1"/>
  <c r="H810" i="1"/>
  <c r="H541" i="1"/>
  <c r="H598" i="1"/>
  <c r="H597" i="1"/>
  <c r="H596" i="1"/>
  <c r="H320" i="1"/>
  <c r="H741" i="1"/>
  <c r="H740" i="1"/>
  <c r="H622" i="1"/>
  <c r="H621" i="1"/>
  <c r="H321" i="1"/>
  <c r="H468" i="1"/>
  <c r="H539" i="1"/>
  <c r="H322" i="1"/>
  <c r="H668" i="1"/>
  <c r="H671" i="1"/>
  <c r="H709" i="1"/>
  <c r="H818" i="1"/>
  <c r="H348" i="1"/>
  <c r="H349" i="1"/>
  <c r="H595" i="1"/>
  <c r="H323" i="1"/>
  <c r="H400" i="1"/>
  <c r="H401" i="1"/>
  <c r="H324" i="1"/>
  <c r="H669" i="1"/>
  <c r="H665" i="1"/>
  <c r="H667" i="1"/>
  <c r="H670" i="1"/>
  <c r="H666" i="1"/>
  <c r="H751" i="1"/>
  <c r="H820" i="1"/>
  <c r="H832" i="1"/>
  <c r="H409" i="1"/>
  <c r="H410" i="1"/>
  <c r="H467" i="1"/>
  <c r="H501" i="1"/>
  <c r="H503" i="1"/>
  <c r="H502" i="1"/>
  <c r="H529" i="1"/>
  <c r="H528" i="1"/>
  <c r="H325" i="1"/>
  <c r="H738" i="1"/>
  <c r="H870" i="1"/>
  <c r="H871" i="1"/>
  <c r="H499" i="1"/>
  <c r="H326" i="1"/>
  <c r="H345" i="1"/>
  <c r="H346" i="1"/>
  <c r="H347" i="1"/>
  <c r="H416" i="1"/>
  <c r="H417" i="1"/>
  <c r="H415" i="1"/>
  <c r="H420" i="1"/>
  <c r="H421" i="1"/>
  <c r="H422" i="1"/>
  <c r="H423" i="1"/>
  <c r="H438" i="1"/>
  <c r="H434" i="1"/>
  <c r="H437" i="1"/>
  <c r="H439" i="1"/>
  <c r="H435" i="1"/>
  <c r="H436" i="1"/>
  <c r="H454" i="1"/>
  <c r="H453" i="1"/>
  <c r="H452" i="1"/>
  <c r="H455" i="1"/>
  <c r="H327" i="1"/>
  <c r="H836" i="1"/>
  <c r="H328" i="1"/>
  <c r="H691" i="1"/>
  <c r="H688" i="1"/>
  <c r="H690" i="1"/>
  <c r="H689" i="1"/>
  <c r="H687" i="1"/>
  <c r="H844" i="1"/>
  <c r="H843" i="1"/>
  <c r="H845" i="1"/>
  <c r="H492" i="1"/>
  <c r="H329" i="1"/>
  <c r="H730" i="1"/>
  <c r="H766" i="1"/>
  <c r="H765" i="1"/>
  <c r="H849" i="1"/>
  <c r="H350" i="1"/>
  <c r="H351" i="1"/>
  <c r="H533" i="1"/>
  <c r="H330" i="1"/>
  <c r="H713" i="1"/>
  <c r="H715" i="1"/>
  <c r="H712" i="1"/>
  <c r="H714" i="1"/>
  <c r="H722" i="1"/>
  <c r="H723" i="1"/>
  <c r="H735" i="1"/>
  <c r="H733" i="1"/>
  <c r="H734" i="1"/>
  <c r="H331" i="1"/>
  <c r="H407" i="1"/>
  <c r="H406" i="1"/>
  <c r="H408" i="1"/>
  <c r="H431" i="1"/>
  <c r="H430" i="1"/>
  <c r="H433" i="1"/>
  <c r="H432" i="1"/>
  <c r="H535" i="1"/>
  <c r="H332" i="1"/>
  <c r="H803" i="1"/>
  <c r="H333" i="1"/>
  <c r="H411" i="1"/>
  <c r="H419" i="1"/>
  <c r="H418" i="1"/>
  <c r="H578" i="1"/>
  <c r="H579" i="1"/>
  <c r="H580" i="1"/>
  <c r="H627" i="1"/>
  <c r="H628" i="1"/>
  <c r="H655" i="1"/>
  <c r="H656" i="1"/>
  <c r="H657" i="1"/>
  <c r="H334" i="1"/>
  <c r="H343" i="1"/>
  <c r="H344" i="1"/>
  <c r="H352" i="1"/>
  <c r="H375" i="1"/>
  <c r="H374" i="1"/>
  <c r="H373" i="1"/>
  <c r="H383" i="1"/>
  <c r="H385" i="1"/>
  <c r="H384" i="1"/>
  <c r="H399" i="1"/>
  <c r="H440" i="1"/>
  <c r="H441" i="1"/>
  <c r="H442" i="1"/>
  <c r="H443" i="1"/>
  <c r="H446" i="1"/>
  <c r="H445" i="1"/>
  <c r="H444" i="1"/>
  <c r="H447" i="1"/>
  <c r="H449" i="1"/>
  <c r="H448" i="1"/>
  <c r="H487" i="1"/>
  <c r="H485" i="1"/>
  <c r="H486" i="1"/>
  <c r="H514" i="1"/>
  <c r="H512" i="1"/>
  <c r="H513" i="1"/>
  <c r="H510" i="1"/>
  <c r="H511" i="1"/>
  <c r="H521" i="1"/>
  <c r="H550" i="1"/>
  <c r="H551" i="1"/>
  <c r="H549" i="1"/>
  <c r="H548" i="1"/>
  <c r="H547" i="1"/>
  <c r="H575" i="1"/>
  <c r="H576" i="1"/>
  <c r="H577" i="1"/>
  <c r="H574" i="1"/>
  <c r="H594" i="1"/>
  <c r="H618" i="1"/>
  <c r="H625" i="1"/>
  <c r="H626" i="1"/>
  <c r="H624" i="1"/>
  <c r="H637" i="1"/>
  <c r="H638" i="1"/>
  <c r="H686" i="1"/>
  <c r="H710" i="1"/>
  <c r="H725" i="1"/>
  <c r="H726" i="1"/>
  <c r="H757" i="1"/>
  <c r="H758" i="1"/>
  <c r="H774" i="1"/>
  <c r="H771" i="1"/>
  <c r="H773" i="1"/>
  <c r="H772" i="1"/>
  <c r="H335" i="1"/>
  <c r="H846" i="1"/>
  <c r="H858" i="1"/>
  <c r="H857" i="1"/>
  <c r="H856" i="1"/>
  <c r="H868" i="1"/>
  <c r="H869" i="1"/>
  <c r="H736" i="1"/>
  <c r="H769" i="1"/>
  <c r="H336" i="1"/>
  <c r="H532" i="1"/>
  <c r="H337" i="1"/>
  <c r="H674" i="1"/>
  <c r="H673" i="1"/>
  <c r="H672" i="1"/>
  <c r="H675" i="1"/>
  <c r="H677" i="1"/>
  <c r="H676" i="1"/>
  <c r="H744" i="1"/>
  <c r="H743" i="1"/>
  <c r="H742" i="1"/>
  <c r="H338" i="1"/>
  <c r="H854" i="1"/>
  <c r="H852" i="1"/>
  <c r="H851" i="1"/>
  <c r="H853" i="1"/>
  <c r="H496" i="1"/>
  <c r="H495" i="1"/>
  <c r="H729" i="1"/>
  <c r="H732" i="1"/>
  <c r="H731" i="1"/>
  <c r="H795" i="1"/>
  <c r="H798" i="1"/>
  <c r="H796" i="1"/>
  <c r="H797" i="1"/>
  <c r="H808" i="1"/>
  <c r="H809" i="1"/>
  <c r="H807" i="1"/>
  <c r="H824" i="1"/>
  <c r="H822" i="1"/>
  <c r="H823" i="1"/>
  <c r="H821" i="1"/>
  <c r="H339" i="1"/>
  <c r="H863" i="1"/>
  <c r="H560" i="1"/>
  <c r="H340" i="1"/>
  <c r="H527" i="1"/>
  <c r="H620" i="1"/>
  <c r="H639" i="1"/>
  <c r="H640" i="1"/>
  <c r="H641" i="1"/>
  <c r="H341" i="1"/>
  <c r="H534" i="1"/>
  <c r="H342" i="1"/>
  <c r="H6" i="1"/>
  <c r="J7" i="1"/>
  <c r="J11" i="1"/>
  <c r="J13" i="1"/>
  <c r="J14" i="1"/>
  <c r="J10" i="1"/>
  <c r="J12" i="1"/>
  <c r="J9" i="1"/>
  <c r="J2" i="1"/>
  <c r="J22" i="1"/>
  <c r="J35" i="1"/>
  <c r="J67" i="1"/>
  <c r="J68" i="1"/>
  <c r="J69" i="1"/>
  <c r="J66" i="1"/>
  <c r="J74" i="1"/>
  <c r="J75" i="1"/>
  <c r="J73" i="1"/>
  <c r="J71" i="1"/>
  <c r="J70" i="1"/>
  <c r="J72" i="1"/>
  <c r="J39" i="1"/>
  <c r="J41" i="1"/>
  <c r="J40" i="1"/>
  <c r="J42" i="1"/>
  <c r="J58" i="1"/>
  <c r="J57" i="1"/>
  <c r="J59" i="1"/>
  <c r="J77" i="1"/>
  <c r="J76" i="1"/>
  <c r="J29" i="1"/>
  <c r="J18" i="1"/>
  <c r="J17" i="1"/>
  <c r="J16" i="1"/>
  <c r="J3" i="1"/>
  <c r="J5" i="1"/>
  <c r="J4" i="1"/>
  <c r="J8" i="1"/>
  <c r="J15" i="1"/>
  <c r="J21" i="1"/>
  <c r="J19" i="1"/>
  <c r="J20" i="1"/>
  <c r="J23" i="1"/>
  <c r="J25" i="1"/>
  <c r="J24" i="1"/>
  <c r="J27" i="1"/>
  <c r="J28" i="1"/>
  <c r="J36" i="1"/>
  <c r="J38" i="1"/>
  <c r="J37" i="1"/>
  <c r="J54" i="1"/>
  <c r="J55" i="1"/>
  <c r="J56" i="1"/>
  <c r="J62" i="1"/>
  <c r="J61" i="1"/>
  <c r="J60" i="1"/>
  <c r="J26" i="1"/>
  <c r="J30" i="1"/>
  <c r="J31" i="1"/>
  <c r="J33" i="1"/>
  <c r="J32" i="1"/>
  <c r="J34" i="1"/>
  <c r="J47" i="1"/>
  <c r="J46" i="1"/>
  <c r="J49" i="1"/>
  <c r="J48" i="1"/>
  <c r="J52" i="1"/>
  <c r="J53" i="1"/>
  <c r="J51" i="1"/>
  <c r="J65" i="1"/>
  <c r="J63" i="1"/>
  <c r="J64" i="1"/>
  <c r="J45" i="1"/>
  <c r="J44" i="1"/>
  <c r="J43" i="1"/>
  <c r="J50" i="1"/>
  <c r="J78" i="1"/>
  <c r="J79" i="1"/>
  <c r="J80" i="1"/>
  <c r="J81" i="1"/>
  <c r="J82" i="1"/>
  <c r="J83" i="1"/>
  <c r="J84" i="1"/>
  <c r="J86" i="1"/>
  <c r="J85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6" i="1"/>
  <c r="J105" i="1"/>
  <c r="J107" i="1"/>
  <c r="J108" i="1"/>
  <c r="J110" i="1"/>
  <c r="J109" i="1"/>
  <c r="J111" i="1"/>
  <c r="J116" i="1"/>
  <c r="J114" i="1"/>
  <c r="J113" i="1"/>
  <c r="J115" i="1"/>
  <c r="J112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2" i="1"/>
  <c r="J131" i="1"/>
  <c r="J133" i="1"/>
  <c r="J134" i="1"/>
  <c r="J135" i="1"/>
  <c r="J136" i="1"/>
  <c r="J137" i="1"/>
  <c r="J138" i="1"/>
  <c r="J139" i="1"/>
  <c r="J140" i="1"/>
  <c r="J141" i="1"/>
  <c r="J142" i="1"/>
  <c r="J144" i="1"/>
  <c r="J143" i="1"/>
  <c r="J145" i="1"/>
  <c r="J146" i="1"/>
  <c r="J147" i="1"/>
  <c r="J148" i="1"/>
  <c r="J149" i="1"/>
  <c r="J150" i="1"/>
  <c r="J151" i="1"/>
  <c r="J152" i="1"/>
  <c r="J153" i="1"/>
  <c r="J155" i="1"/>
  <c r="J154" i="1"/>
  <c r="J156" i="1"/>
  <c r="J157" i="1"/>
  <c r="J158" i="1"/>
  <c r="J159" i="1"/>
  <c r="J160" i="1"/>
  <c r="J161" i="1"/>
  <c r="J162" i="1"/>
  <c r="J163" i="1"/>
  <c r="J164" i="1"/>
  <c r="J166" i="1"/>
  <c r="J165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8" i="1"/>
  <c r="J209" i="1"/>
  <c r="J207" i="1"/>
  <c r="J211" i="1"/>
  <c r="J210" i="1"/>
  <c r="J212" i="1"/>
  <c r="J213" i="1"/>
  <c r="J214" i="1"/>
  <c r="J215" i="1"/>
  <c r="J216" i="1"/>
  <c r="J217" i="1"/>
  <c r="J218" i="1"/>
  <c r="J219" i="1"/>
  <c r="J221" i="1"/>
  <c r="J220" i="1"/>
  <c r="J222" i="1"/>
  <c r="J223" i="1"/>
  <c r="J224" i="1"/>
  <c r="J225" i="1"/>
  <c r="J226" i="1"/>
  <c r="J227" i="1"/>
  <c r="J228" i="1"/>
  <c r="J230" i="1"/>
  <c r="J229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2" i="1"/>
  <c r="J251" i="1"/>
  <c r="J253" i="1"/>
  <c r="J258" i="1"/>
  <c r="J257" i="1"/>
  <c r="J256" i="1"/>
  <c r="J255" i="1"/>
  <c r="J254" i="1"/>
  <c r="J260" i="1"/>
  <c r="J261" i="1"/>
  <c r="J259" i="1"/>
  <c r="J263" i="1"/>
  <c r="J265" i="1"/>
  <c r="J262" i="1"/>
  <c r="J264" i="1"/>
  <c r="J267" i="1"/>
  <c r="J266" i="1"/>
  <c r="J268" i="1"/>
  <c r="J269" i="1"/>
  <c r="J270" i="1"/>
  <c r="J271" i="1"/>
  <c r="J272" i="1"/>
  <c r="J273" i="1"/>
  <c r="J274" i="1"/>
  <c r="J276" i="1"/>
  <c r="J275" i="1"/>
  <c r="J277" i="1"/>
  <c r="J278" i="1"/>
  <c r="J279" i="1"/>
  <c r="J280" i="1"/>
  <c r="J281" i="1"/>
  <c r="J283" i="1"/>
  <c r="J282" i="1"/>
  <c r="J284" i="1"/>
  <c r="J285" i="1"/>
  <c r="J286" i="1"/>
  <c r="J287" i="1"/>
  <c r="J289" i="1"/>
  <c r="J290" i="1"/>
  <c r="J288" i="1"/>
  <c r="J291" i="1"/>
  <c r="J292" i="1"/>
  <c r="J293" i="1"/>
  <c r="J301" i="1"/>
  <c r="J522" i="1"/>
  <c r="J622" i="1"/>
  <c r="J621" i="1"/>
  <c r="J321" i="1"/>
  <c r="J468" i="1"/>
  <c r="J539" i="1"/>
  <c r="J322" i="1"/>
  <c r="J668" i="1"/>
  <c r="J671" i="1"/>
  <c r="J709" i="1"/>
  <c r="J818" i="1"/>
  <c r="J348" i="1"/>
  <c r="J349" i="1"/>
  <c r="J595" i="1"/>
  <c r="J323" i="1"/>
  <c r="J400" i="1"/>
  <c r="J401" i="1"/>
  <c r="J324" i="1"/>
  <c r="J669" i="1"/>
  <c r="J665" i="1"/>
  <c r="J667" i="1"/>
  <c r="J670" i="1"/>
  <c r="J666" i="1"/>
  <c r="J751" i="1"/>
  <c r="J820" i="1"/>
  <c r="J832" i="1"/>
  <c r="J409" i="1"/>
  <c r="J410" i="1"/>
  <c r="J467" i="1"/>
  <c r="J501" i="1"/>
  <c r="J503" i="1"/>
  <c r="J502" i="1"/>
  <c r="J529" i="1"/>
  <c r="J528" i="1"/>
  <c r="J325" i="1"/>
  <c r="J738" i="1"/>
  <c r="J870" i="1"/>
  <c r="J871" i="1"/>
  <c r="J499" i="1"/>
  <c r="J326" i="1"/>
  <c r="J735" i="1"/>
  <c r="J733" i="1"/>
  <c r="J734" i="1"/>
  <c r="J331" i="1"/>
  <c r="J407" i="1"/>
  <c r="J406" i="1"/>
  <c r="J408" i="1"/>
  <c r="J431" i="1"/>
  <c r="J430" i="1"/>
  <c r="J433" i="1"/>
  <c r="J432" i="1"/>
  <c r="J535" i="1"/>
  <c r="J332" i="1"/>
  <c r="J803" i="1"/>
  <c r="J333" i="1"/>
  <c r="J411" i="1"/>
  <c r="J419" i="1"/>
  <c r="J418" i="1"/>
  <c r="J578" i="1"/>
  <c r="J579" i="1"/>
  <c r="J580" i="1"/>
  <c r="J627" i="1"/>
  <c r="J628" i="1"/>
  <c r="J655" i="1"/>
  <c r="J656" i="1"/>
  <c r="J657" i="1"/>
  <c r="J334" i="1"/>
  <c r="J343" i="1"/>
  <c r="J344" i="1"/>
  <c r="J352" i="1"/>
  <c r="J375" i="1"/>
  <c r="J374" i="1"/>
  <c r="J373" i="1"/>
  <c r="J383" i="1"/>
  <c r="J385" i="1"/>
  <c r="J384" i="1"/>
  <c r="J399" i="1"/>
  <c r="J440" i="1"/>
  <c r="J441" i="1"/>
  <c r="J442" i="1"/>
  <c r="J443" i="1"/>
  <c r="J446" i="1"/>
  <c r="J445" i="1"/>
  <c r="J444" i="1"/>
  <c r="J447" i="1"/>
  <c r="J449" i="1"/>
  <c r="J448" i="1"/>
  <c r="J487" i="1"/>
  <c r="J485" i="1"/>
  <c r="J486" i="1"/>
  <c r="J514" i="1"/>
  <c r="J512" i="1"/>
  <c r="J513" i="1"/>
  <c r="J510" i="1"/>
  <c r="J511" i="1"/>
  <c r="J521" i="1"/>
  <c r="J550" i="1"/>
  <c r="J551" i="1"/>
  <c r="J549" i="1"/>
  <c r="J548" i="1"/>
  <c r="J547" i="1"/>
  <c r="J575" i="1"/>
  <c r="J576" i="1"/>
  <c r="J577" i="1"/>
  <c r="J574" i="1"/>
  <c r="J594" i="1"/>
  <c r="J618" i="1"/>
  <c r="J625" i="1"/>
  <c r="J626" i="1"/>
  <c r="J624" i="1"/>
  <c r="J637" i="1"/>
  <c r="J638" i="1"/>
  <c r="J686" i="1"/>
  <c r="J710" i="1"/>
  <c r="J725" i="1"/>
  <c r="J726" i="1"/>
  <c r="J757" i="1"/>
  <c r="J758" i="1"/>
  <c r="J774" i="1"/>
  <c r="J771" i="1"/>
  <c r="J773" i="1"/>
  <c r="J772" i="1"/>
  <c r="J335" i="1"/>
  <c r="J846" i="1"/>
  <c r="J858" i="1"/>
  <c r="J857" i="1"/>
  <c r="J856" i="1"/>
  <c r="J868" i="1"/>
  <c r="J869" i="1"/>
  <c r="J736" i="1"/>
  <c r="J769" i="1"/>
  <c r="J336" i="1"/>
  <c r="J532" i="1"/>
  <c r="J337" i="1"/>
  <c r="J674" i="1"/>
  <c r="J673" i="1"/>
  <c r="J672" i="1"/>
  <c r="J675" i="1"/>
  <c r="J677" i="1"/>
  <c r="J676" i="1"/>
  <c r="J744" i="1"/>
  <c r="J743" i="1"/>
  <c r="J742" i="1"/>
  <c r="J338" i="1"/>
  <c r="J854" i="1"/>
  <c r="J852" i="1"/>
  <c r="J851" i="1"/>
  <c r="J853" i="1"/>
  <c r="J496" i="1"/>
  <c r="J495" i="1"/>
  <c r="J729" i="1"/>
  <c r="J732" i="1"/>
  <c r="J731" i="1"/>
  <c r="J795" i="1"/>
  <c r="J798" i="1"/>
  <c r="J796" i="1"/>
  <c r="J797" i="1"/>
  <c r="J808" i="1"/>
  <c r="J809" i="1"/>
  <c r="J807" i="1"/>
  <c r="J824" i="1"/>
  <c r="J822" i="1"/>
  <c r="J823" i="1"/>
  <c r="J821" i="1"/>
  <c r="J339" i="1"/>
  <c r="J863" i="1"/>
  <c r="J560" i="1"/>
  <c r="J340" i="1"/>
  <c r="J527" i="1"/>
  <c r="J620" i="1"/>
  <c r="J639" i="1"/>
  <c r="J640" i="1"/>
  <c r="J641" i="1"/>
  <c r="J341" i="1"/>
  <c r="J534" i="1"/>
  <c r="J342" i="1"/>
  <c r="J6" i="1"/>
  <c r="W70" i="1"/>
  <c r="J533" i="1" s="1"/>
  <c r="W69" i="1"/>
  <c r="J492" i="1" s="1"/>
  <c r="W66" i="1"/>
  <c r="J691" i="1" s="1"/>
  <c r="W65" i="1"/>
  <c r="J421" i="1" s="1"/>
  <c r="W54" i="1"/>
  <c r="J741" i="1" s="1"/>
  <c r="W51" i="1"/>
  <c r="J489" i="1" s="1"/>
  <c r="W50" i="1"/>
  <c r="J319" i="1" s="1"/>
  <c r="W49" i="1"/>
  <c r="J318" i="1" s="1"/>
  <c r="W48" i="1"/>
  <c r="J571" i="1" s="1"/>
  <c r="W47" i="1"/>
  <c r="J561" i="1" s="1"/>
  <c r="W46" i="1"/>
  <c r="J500" i="1" s="1"/>
  <c r="W45" i="1"/>
  <c r="J531" i="1" s="1"/>
  <c r="W42" i="1"/>
  <c r="J394" i="1" s="1"/>
  <c r="W41" i="1"/>
  <c r="J380" i="1" s="1"/>
  <c r="W38" i="1"/>
  <c r="J538" i="1" s="1"/>
  <c r="W37" i="1"/>
  <c r="J382" i="1" s="1"/>
  <c r="W36" i="1"/>
  <c r="J494" i="1" s="1"/>
  <c r="W35" i="1"/>
  <c r="J866" i="1" s="1"/>
  <c r="W34" i="1"/>
  <c r="J307" i="1" s="1"/>
  <c r="W33" i="1"/>
  <c r="J805" i="1" s="1"/>
  <c r="W32" i="1"/>
  <c r="J811" i="1" s="1"/>
  <c r="W31" i="1"/>
  <c r="J390" i="1" s="1"/>
  <c r="W30" i="1"/>
  <c r="J544" i="1" s="1"/>
  <c r="W26" i="1"/>
  <c r="J364" i="1" s="1"/>
  <c r="W22" i="1"/>
  <c r="J302" i="1" s="1"/>
  <c r="W21" i="1"/>
  <c r="J479" i="1" s="1"/>
  <c r="W20" i="1"/>
  <c r="W18" i="1"/>
  <c r="J300" i="1" s="1"/>
  <c r="W17" i="1"/>
  <c r="J660" i="1" s="1"/>
  <c r="W16" i="1"/>
  <c r="J370" i="1" s="1"/>
  <c r="W15" i="1"/>
  <c r="J649" i="1" s="1"/>
  <c r="W10" i="1"/>
  <c r="J414" i="1" s="1"/>
  <c r="W7" i="1"/>
  <c r="J601" i="1" s="1"/>
  <c r="W6" i="1"/>
  <c r="J721" i="1" s="1"/>
  <c r="W3" i="1"/>
  <c r="J359" i="1" s="1"/>
  <c r="W2" i="1"/>
  <c r="J552" i="1" s="1"/>
  <c r="AQ28" i="21"/>
  <c r="AK134" i="21"/>
  <c r="DD28" i="21"/>
  <c r="Y80" i="21"/>
  <c r="GQ28" i="21"/>
  <c r="FP80" i="21"/>
  <c r="BF189" i="21"/>
  <c r="AB80" i="21"/>
  <c r="DX80" i="21"/>
  <c r="BZ189" i="21"/>
  <c r="FS134" i="21"/>
  <c r="DG80" i="21"/>
  <c r="CU80" i="21"/>
  <c r="ED28" i="21"/>
  <c r="DL134" i="21"/>
  <c r="ED134" i="21"/>
  <c r="AE80" i="21"/>
  <c r="GN28" i="21"/>
  <c r="EY189" i="21"/>
  <c r="Y189" i="21"/>
  <c r="GE80" i="21"/>
  <c r="CO80" i="21"/>
  <c r="P134" i="21"/>
  <c r="FY80" i="21"/>
  <c r="DX28" i="21"/>
  <c r="CF80" i="21"/>
  <c r="AN80" i="21"/>
  <c r="DR189" i="21"/>
  <c r="DU28" i="21"/>
  <c r="S189" i="21"/>
  <c r="GN189" i="21"/>
  <c r="DO189" i="21"/>
  <c r="BT80" i="21"/>
  <c r="CR189" i="21"/>
  <c r="Y134" i="21"/>
  <c r="FS189" i="21"/>
  <c r="BQ189" i="21"/>
  <c r="CI28" i="21"/>
  <c r="AK189" i="21"/>
  <c r="EJ189" i="21"/>
  <c r="AB134" i="21"/>
  <c r="BW189" i="21"/>
  <c r="AQ189" i="21"/>
  <c r="V189" i="21"/>
  <c r="DD134" i="21"/>
  <c r="FM28" i="21"/>
  <c r="AB189" i="21"/>
  <c r="DX189" i="21"/>
  <c r="DX134" i="21"/>
  <c r="GQ80" i="21"/>
  <c r="GH134" i="21"/>
  <c r="CF28" i="21"/>
  <c r="DA80" i="21"/>
  <c r="AT28" i="21"/>
  <c r="BT134" i="21"/>
  <c r="AT134" i="21"/>
  <c r="AT80" i="21"/>
  <c r="BF80" i="21"/>
  <c r="AT189" i="21"/>
  <c r="CL28" i="21"/>
  <c r="BW134" i="21"/>
  <c r="GZ189" i="21"/>
  <c r="FJ189" i="21"/>
  <c r="GT80" i="21"/>
  <c r="GK134" i="21"/>
  <c r="GE134" i="21"/>
  <c r="ES28" i="21"/>
  <c r="BI134" i="21"/>
  <c r="FB134" i="21"/>
  <c r="BN28" i="21"/>
  <c r="CC80" i="21"/>
  <c r="FJ28" i="21"/>
  <c r="BQ80" i="21"/>
  <c r="AZ189" i="21"/>
  <c r="V28" i="21"/>
  <c r="GT134" i="21"/>
  <c r="AW189" i="21"/>
  <c r="S134" i="21"/>
  <c r="FP28" i="21"/>
  <c r="CR134" i="21"/>
  <c r="AZ28" i="21"/>
  <c r="FM80" i="21"/>
  <c r="BI28" i="21"/>
  <c r="GT28" i="21"/>
  <c r="BQ134" i="21"/>
  <c r="GQ134" i="21"/>
  <c r="AE189" i="21"/>
  <c r="V80" i="21"/>
  <c r="DA134" i="21"/>
  <c r="BZ134" i="21"/>
  <c r="AN134" i="21"/>
  <c r="GZ80" i="21"/>
  <c r="DR80" i="21"/>
  <c r="GT189" i="21"/>
  <c r="GZ134" i="21"/>
  <c r="DU80" i="21"/>
  <c r="DG189" i="21"/>
  <c r="CF134" i="21"/>
  <c r="GH28" i="21"/>
  <c r="GN134" i="21"/>
  <c r="EV134" i="21"/>
  <c r="EM28" i="21"/>
  <c r="GW189" i="21"/>
  <c r="FB28" i="21"/>
  <c r="CU189" i="21"/>
  <c r="GW80" i="21"/>
  <c r="BT28" i="21"/>
  <c r="AK80" i="21"/>
  <c r="EM80" i="21"/>
  <c r="DO134" i="21"/>
  <c r="EG28" i="21"/>
  <c r="EA80" i="21"/>
  <c r="GE189" i="21"/>
  <c r="DG28" i="21"/>
  <c r="BN134" i="21"/>
  <c r="CI134" i="21"/>
  <c r="H28" i="21"/>
  <c r="HC80" i="21"/>
  <c r="BC28" i="21"/>
  <c r="CF189" i="21"/>
  <c r="FV28" i="21"/>
  <c r="BF28" i="21"/>
  <c r="CU134" i="21"/>
  <c r="EJ134" i="21"/>
  <c r="ES80" i="21"/>
  <c r="CO189" i="21"/>
  <c r="CC189" i="21"/>
  <c r="AW28" i="21"/>
  <c r="DD80" i="21"/>
  <c r="CU28" i="21"/>
  <c r="BN189" i="21"/>
  <c r="EA28" i="21"/>
  <c r="AW134" i="21"/>
  <c r="S28" i="21"/>
  <c r="GB189" i="21"/>
  <c r="CL189" i="21"/>
  <c r="BQ28" i="21"/>
  <c r="EA134" i="21"/>
  <c r="DL28" i="21"/>
  <c r="ES134" i="21"/>
  <c r="EP80" i="21"/>
  <c r="AK28" i="21"/>
  <c r="DL189" i="21"/>
  <c r="FE189" i="21"/>
  <c r="AN28" i="21"/>
  <c r="DU189" i="21"/>
  <c r="EP134" i="21"/>
  <c r="GN80" i="21"/>
  <c r="FE134" i="21"/>
  <c r="EY134" i="21"/>
  <c r="ED80" i="21"/>
  <c r="GE28" i="21"/>
  <c r="AH80" i="21"/>
  <c r="EG80" i="21"/>
  <c r="DA189" i="21"/>
  <c r="GK28" i="21"/>
  <c r="V134" i="21"/>
  <c r="P28" i="21"/>
  <c r="CC134" i="21"/>
  <c r="EM134" i="21"/>
  <c r="GH189" i="21"/>
  <c r="CX80" i="21"/>
  <c r="FV189" i="21"/>
  <c r="CI189" i="21"/>
  <c r="EV28" i="21"/>
  <c r="P80" i="21"/>
  <c r="BC80" i="21"/>
  <c r="FJ134" i="21"/>
  <c r="HC28" i="21"/>
  <c r="DO28" i="21"/>
  <c r="CI80" i="21"/>
  <c r="CX189" i="21"/>
  <c r="FV80" i="21"/>
  <c r="BT189" i="21"/>
  <c r="FM189" i="21"/>
  <c r="EY28" i="21"/>
  <c r="FY189" i="21"/>
  <c r="EG189" i="21"/>
  <c r="AZ80" i="21"/>
  <c r="EA189" i="21"/>
  <c r="DR134" i="21"/>
  <c r="EJ28" i="21"/>
  <c r="DR28" i="21"/>
  <c r="CX28" i="21"/>
  <c r="FP189" i="21"/>
  <c r="FS80" i="21"/>
  <c r="FY134" i="21"/>
  <c r="FB189" i="21"/>
  <c r="DG134" i="21"/>
  <c r="AQ80" i="21"/>
  <c r="S80" i="21"/>
  <c r="EJ80" i="21"/>
  <c r="FP134" i="21"/>
  <c r="DU134" i="21"/>
  <c r="AH134" i="21"/>
  <c r="GW134" i="21"/>
  <c r="FV134" i="21"/>
  <c r="GB134" i="21"/>
  <c r="AH189" i="21"/>
  <c r="DO80" i="21"/>
  <c r="CO134" i="21"/>
  <c r="ED189" i="21"/>
  <c r="GW28" i="21"/>
  <c r="P189" i="21"/>
  <c r="EM189" i="21"/>
  <c r="BC134" i="21"/>
  <c r="AE134" i="21"/>
  <c r="AQ134" i="21"/>
  <c r="FS28" i="21"/>
  <c r="CL134" i="21"/>
  <c r="Y28" i="21"/>
  <c r="HC189" i="21"/>
  <c r="CR28" i="21"/>
  <c r="CR80" i="21"/>
  <c r="BI189" i="21"/>
  <c r="GK189" i="21"/>
  <c r="EV189" i="21"/>
  <c r="GH80" i="21"/>
  <c r="CL80" i="21"/>
  <c r="BZ28" i="21"/>
  <c r="DL80" i="21"/>
  <c r="FJ80" i="21"/>
  <c r="ES189" i="21"/>
  <c r="GB80" i="21"/>
  <c r="BI80" i="21"/>
  <c r="EV80" i="21"/>
  <c r="FB80" i="21"/>
  <c r="AB28" i="21"/>
  <c r="GZ28" i="21"/>
  <c r="BF134" i="21"/>
  <c r="DD189" i="21"/>
  <c r="AW80" i="21"/>
  <c r="BW80" i="21"/>
  <c r="FE28" i="21"/>
  <c r="AZ134" i="21"/>
  <c r="GB28" i="21"/>
  <c r="CC28" i="21"/>
  <c r="AH28" i="21"/>
  <c r="EY80" i="21"/>
  <c r="FM134" i="21"/>
  <c r="CO28" i="21"/>
  <c r="FE80" i="21"/>
  <c r="HC134" i="21"/>
  <c r="BW28" i="21"/>
  <c r="BZ80" i="21"/>
  <c r="DA28" i="21"/>
  <c r="GK80" i="21"/>
  <c r="CX134" i="21"/>
  <c r="AN189" i="21"/>
  <c r="BN80" i="21"/>
  <c r="BC189" i="21"/>
  <c r="EP189" i="21"/>
  <c r="EP28" i="21"/>
  <c r="GQ189" i="21"/>
  <c r="AE28" i="21"/>
  <c r="EG134" i="21"/>
  <c r="FY28" i="21"/>
  <c r="L28" i="21" l="1"/>
  <c r="L136" i="21" s="1"/>
  <c r="GZ189" i="25"/>
  <c r="GN189" i="25"/>
  <c r="GK189" i="25"/>
  <c r="GT189" i="25"/>
  <c r="GQ189" i="25"/>
  <c r="GW189" i="25"/>
  <c r="FJ189" i="25"/>
  <c r="GH189" i="25"/>
  <c r="GB189" i="25"/>
  <c r="FM189" i="25"/>
  <c r="GE189" i="25"/>
  <c r="FY189" i="25"/>
  <c r="FP189" i="25"/>
  <c r="FS189" i="25"/>
  <c r="FV189" i="25"/>
  <c r="GE134" i="25"/>
  <c r="GG134" i="25" s="1"/>
  <c r="FY134" i="25"/>
  <c r="GA134" i="25" s="1"/>
  <c r="GK134" i="25"/>
  <c r="GM134" i="25" s="1"/>
  <c r="FM134" i="25"/>
  <c r="FO134" i="25" s="1"/>
  <c r="FP134" i="25"/>
  <c r="FR134" i="25" s="1"/>
  <c r="FV134" i="25"/>
  <c r="FX134" i="25" s="1"/>
  <c r="FS134" i="25"/>
  <c r="FU134" i="25" s="1"/>
  <c r="GB134" i="25"/>
  <c r="GD134" i="25" s="1"/>
  <c r="FJ134" i="25"/>
  <c r="FL134" i="25" s="1"/>
  <c r="GH134" i="25"/>
  <c r="GJ134" i="25" s="1"/>
  <c r="FY79" i="25"/>
  <c r="GA79" i="25" s="1"/>
  <c r="FV79" i="25"/>
  <c r="FX79" i="25" s="1"/>
  <c r="FP79" i="25"/>
  <c r="FR79" i="25" s="1"/>
  <c r="GE79" i="25"/>
  <c r="GG79" i="25" s="1"/>
  <c r="FM79" i="25"/>
  <c r="FO79" i="25" s="1"/>
  <c r="FJ79" i="25"/>
  <c r="FL79" i="25" s="1"/>
  <c r="FS79" i="25"/>
  <c r="FU79" i="25" s="1"/>
  <c r="GB79" i="25"/>
  <c r="GD79" i="25" s="1"/>
  <c r="GN79" i="25"/>
  <c r="GP79" i="25" s="1"/>
  <c r="HC79" i="25"/>
  <c r="HE79" i="25" s="1"/>
  <c r="GW79" i="25"/>
  <c r="GY79" i="25" s="1"/>
  <c r="GK79" i="25"/>
  <c r="GM79" i="25" s="1"/>
  <c r="GT79" i="25"/>
  <c r="GV79" i="25" s="1"/>
  <c r="GZ79" i="25"/>
  <c r="HB79" i="25" s="1"/>
  <c r="GQ79" i="25"/>
  <c r="GS79" i="25" s="1"/>
  <c r="GZ26" i="25"/>
  <c r="HB26" i="25" s="1"/>
  <c r="HC26" i="25"/>
  <c r="HE26" i="25" s="1"/>
  <c r="GT26" i="25"/>
  <c r="GV26" i="25" s="1"/>
  <c r="GN26" i="25"/>
  <c r="GP26" i="25" s="1"/>
  <c r="GW26" i="25"/>
  <c r="GY26" i="25" s="1"/>
  <c r="GK26" i="25"/>
  <c r="GM26" i="25" s="1"/>
  <c r="GK25" i="25"/>
  <c r="GM25" i="25" s="1"/>
  <c r="HC25" i="25"/>
  <c r="HE25" i="25" s="1"/>
  <c r="GZ25" i="25"/>
  <c r="HB25" i="25" s="1"/>
  <c r="GQ25" i="25"/>
  <c r="GS25" i="25" s="1"/>
  <c r="GT25" i="25"/>
  <c r="GV25" i="25" s="1"/>
  <c r="GW25" i="25"/>
  <c r="GY25" i="25" s="1"/>
  <c r="GN25" i="25"/>
  <c r="GP25" i="25" s="1"/>
  <c r="GQ26" i="25"/>
  <c r="GS26" i="25" s="1"/>
  <c r="GE26" i="25"/>
  <c r="GG26" i="25" s="1"/>
  <c r="GH25" i="25"/>
  <c r="GJ25" i="25" s="1"/>
  <c r="GE25" i="25"/>
  <c r="GG25" i="25" s="1"/>
  <c r="GB25" i="25"/>
  <c r="GD25" i="25" s="1"/>
  <c r="GB26" i="25"/>
  <c r="GD26" i="25" s="1"/>
  <c r="GH26" i="25"/>
  <c r="GJ26" i="25" s="1"/>
  <c r="FJ26" i="25"/>
  <c r="FL26" i="25" s="1"/>
  <c r="FS26" i="25"/>
  <c r="FU26" i="25" s="1"/>
  <c r="FM26" i="25"/>
  <c r="FO26" i="25" s="1"/>
  <c r="FV26" i="25"/>
  <c r="FX26" i="25" s="1"/>
  <c r="FM25" i="25"/>
  <c r="FO25" i="25" s="1"/>
  <c r="FP25" i="25"/>
  <c r="FR25" i="25" s="1"/>
  <c r="FJ25" i="25"/>
  <c r="FL25" i="25" s="1"/>
  <c r="FS25" i="25"/>
  <c r="FU25" i="25" s="1"/>
  <c r="FV25" i="25"/>
  <c r="FX25" i="25" s="1"/>
  <c r="FP26" i="25"/>
  <c r="FR26" i="25" s="1"/>
  <c r="EV26" i="25"/>
  <c r="EX26" i="25" s="1"/>
  <c r="EV25" i="25"/>
  <c r="EX25" i="25" s="1"/>
  <c r="FE25" i="25"/>
  <c r="FG25" i="25" s="1"/>
  <c r="EY25" i="25"/>
  <c r="FA25" i="25" s="1"/>
  <c r="FB25" i="25"/>
  <c r="FD25" i="25" s="1"/>
  <c r="FE26" i="25"/>
  <c r="FG26" i="25" s="1"/>
  <c r="FB26" i="25"/>
  <c r="FD26" i="25" s="1"/>
  <c r="EY26" i="25"/>
  <c r="FA26" i="25" s="1"/>
  <c r="ES25" i="25"/>
  <c r="EU25" i="25" s="1"/>
  <c r="ES26" i="25"/>
  <c r="EU26" i="25" s="1"/>
  <c r="EP25" i="25"/>
  <c r="EM25" i="25"/>
  <c r="EO25" i="25" s="1"/>
  <c r="EP26" i="25"/>
  <c r="EM26" i="25"/>
  <c r="EO26" i="25" s="1"/>
  <c r="EJ25" i="25"/>
  <c r="EJ26" i="25"/>
  <c r="EL26" i="25" s="1"/>
  <c r="EG25" i="25"/>
  <c r="EG26" i="25"/>
  <c r="EI26" i="25" s="1"/>
  <c r="ED25" i="25"/>
  <c r="EF25" i="25" s="1"/>
  <c r="ED26" i="25"/>
  <c r="EF26" i="25" s="1"/>
  <c r="DR26" i="25"/>
  <c r="DT26" i="25" s="1"/>
  <c r="DX26" i="25"/>
  <c r="DZ26" i="25" s="1"/>
  <c r="DX25" i="25"/>
  <c r="DZ25" i="25" s="1"/>
  <c r="DU25" i="25"/>
  <c r="DW25" i="25" s="1"/>
  <c r="DR25" i="25"/>
  <c r="DT25" i="25" s="1"/>
  <c r="EA25" i="25"/>
  <c r="DU26" i="25"/>
  <c r="DW26" i="25" s="1"/>
  <c r="EA26" i="25"/>
  <c r="EC26" i="25" s="1"/>
  <c r="DL25" i="25"/>
  <c r="DN25" i="25" s="1"/>
  <c r="DO25" i="25"/>
  <c r="DQ25" i="25" s="1"/>
  <c r="DO26" i="25"/>
  <c r="DQ26" i="25" s="1"/>
  <c r="DL26" i="25"/>
  <c r="DN26" i="25" s="1"/>
  <c r="DG25" i="25"/>
  <c r="DI25" i="25" s="1"/>
  <c r="FB79" i="25"/>
  <c r="FD79" i="25" s="1"/>
  <c r="EV79" i="25"/>
  <c r="EX79" i="25" s="1"/>
  <c r="ES79" i="25"/>
  <c r="EU79" i="25" s="1"/>
  <c r="FE79" i="25"/>
  <c r="FG79" i="25" s="1"/>
  <c r="EP79" i="25"/>
  <c r="ER79" i="25" s="1"/>
  <c r="EY79" i="25"/>
  <c r="FA79" i="25" s="1"/>
  <c r="EG79" i="25"/>
  <c r="EI79" i="25" s="1"/>
  <c r="EM79" i="25"/>
  <c r="EO79" i="25" s="1"/>
  <c r="EJ79" i="25"/>
  <c r="EL79" i="25" s="1"/>
  <c r="DR79" i="25"/>
  <c r="DT79" i="25" s="1"/>
  <c r="EA79" i="25"/>
  <c r="EC79" i="25" s="1"/>
  <c r="DL79" i="25"/>
  <c r="DN79" i="25" s="1"/>
  <c r="ED79" i="25"/>
  <c r="EF79" i="25" s="1"/>
  <c r="DO79" i="25"/>
  <c r="DQ79" i="25" s="1"/>
  <c r="DU79" i="25"/>
  <c r="DW79" i="25" s="1"/>
  <c r="DX79" i="25"/>
  <c r="DZ79" i="25" s="1"/>
  <c r="DR134" i="25"/>
  <c r="DT134" i="25" s="1"/>
  <c r="EM134" i="25"/>
  <c r="EO134" i="25" s="1"/>
  <c r="DL134" i="25"/>
  <c r="DN134" i="25" s="1"/>
  <c r="DX134" i="25"/>
  <c r="DZ134" i="25" s="1"/>
  <c r="EA134" i="25"/>
  <c r="EC134" i="25" s="1"/>
  <c r="EG134" i="25"/>
  <c r="EI134" i="25" s="1"/>
  <c r="EJ134" i="25"/>
  <c r="EL134" i="25" s="1"/>
  <c r="DO134" i="25"/>
  <c r="DQ134" i="25" s="1"/>
  <c r="ED134" i="25"/>
  <c r="EF134" i="25" s="1"/>
  <c r="DU134" i="25"/>
  <c r="DW134" i="25" s="1"/>
  <c r="ES189" i="25"/>
  <c r="EM189" i="25"/>
  <c r="EP189" i="25"/>
  <c r="EY189" i="25"/>
  <c r="EV189" i="25"/>
  <c r="EG189" i="25"/>
  <c r="ED189" i="25"/>
  <c r="EJ189" i="25"/>
  <c r="EA189" i="25"/>
  <c r="DR189" i="25"/>
  <c r="DX189" i="25"/>
  <c r="DL189" i="25"/>
  <c r="DO189" i="25"/>
  <c r="DU189" i="25"/>
  <c r="FB189" i="25"/>
  <c r="CX189" i="25"/>
  <c r="CC189" i="25"/>
  <c r="CI189" i="25"/>
  <c r="DA189" i="25"/>
  <c r="DG189" i="25"/>
  <c r="CL189" i="25"/>
  <c r="CO189" i="25"/>
  <c r="CR189" i="25"/>
  <c r="DD189" i="25"/>
  <c r="CU189" i="25"/>
  <c r="CF189" i="25"/>
  <c r="BT189" i="25"/>
  <c r="BQ189" i="25"/>
  <c r="BZ189" i="25"/>
  <c r="BW189" i="25"/>
  <c r="BN189" i="25"/>
  <c r="CC134" i="25"/>
  <c r="CE134" i="25" s="1"/>
  <c r="CL134" i="25"/>
  <c r="CN134" i="25" s="1"/>
  <c r="CF134" i="25"/>
  <c r="CH134" i="25" s="1"/>
  <c r="CI134" i="25"/>
  <c r="CK134" i="25" s="1"/>
  <c r="CO134" i="25"/>
  <c r="CQ134" i="25" s="1"/>
  <c r="BN134" i="25"/>
  <c r="BP134" i="25" s="1"/>
  <c r="BT134" i="25"/>
  <c r="BV134" i="25" s="1"/>
  <c r="BQ134" i="25"/>
  <c r="BS134" i="25" s="1"/>
  <c r="BW134" i="25"/>
  <c r="BY134" i="25" s="1"/>
  <c r="BZ134" i="25"/>
  <c r="CB134" i="25" s="1"/>
  <c r="AQ134" i="25"/>
  <c r="AS134" i="25" s="1"/>
  <c r="CI79" i="25"/>
  <c r="CK79" i="25" s="1"/>
  <c r="DG79" i="25"/>
  <c r="DI79" i="25" s="1"/>
  <c r="CO79" i="25"/>
  <c r="CQ79" i="25" s="1"/>
  <c r="CX79" i="25"/>
  <c r="CZ79" i="25" s="1"/>
  <c r="DA79" i="25"/>
  <c r="DC79" i="25" s="1"/>
  <c r="CL79" i="25"/>
  <c r="CN79" i="25" s="1"/>
  <c r="DD79" i="25"/>
  <c r="DF79" i="25" s="1"/>
  <c r="CR79" i="25"/>
  <c r="CT79" i="25" s="1"/>
  <c r="CF79" i="25"/>
  <c r="CH79" i="25" s="1"/>
  <c r="CU79" i="25"/>
  <c r="CW79" i="25" s="1"/>
  <c r="BN79" i="25"/>
  <c r="BP79" i="25" s="1"/>
  <c r="BW79" i="25"/>
  <c r="BY79" i="25" s="1"/>
  <c r="BZ79" i="25"/>
  <c r="CB79" i="25" s="1"/>
  <c r="BQ79" i="25"/>
  <c r="BS79" i="25" s="1"/>
  <c r="CC79" i="25"/>
  <c r="CE79" i="25" s="1"/>
  <c r="BT79" i="25"/>
  <c r="BV79" i="25" s="1"/>
  <c r="BI79" i="25"/>
  <c r="BK79" i="25" s="1"/>
  <c r="AW189" i="25"/>
  <c r="BF189" i="25"/>
  <c r="AZ189" i="25"/>
  <c r="AQ189" i="25"/>
  <c r="AK189" i="25"/>
  <c r="BC189" i="25"/>
  <c r="AN189" i="25"/>
  <c r="AT189" i="25"/>
  <c r="AH189" i="25"/>
  <c r="AE189" i="25"/>
  <c r="AB189" i="25"/>
  <c r="Y189" i="25"/>
  <c r="V189" i="25"/>
  <c r="S189" i="25"/>
  <c r="P189" i="25"/>
  <c r="AN134" i="25"/>
  <c r="AP134" i="25" s="1"/>
  <c r="AK134" i="25"/>
  <c r="AM134" i="25" s="1"/>
  <c r="AH134" i="25"/>
  <c r="AJ134" i="25" s="1"/>
  <c r="AE134" i="25"/>
  <c r="AG134" i="25" s="1"/>
  <c r="AB134" i="25"/>
  <c r="Y134" i="25"/>
  <c r="AA134" i="25" s="1"/>
  <c r="V134" i="25"/>
  <c r="X134" i="25" s="1"/>
  <c r="P134" i="25"/>
  <c r="R134" i="25" s="1"/>
  <c r="S134" i="25"/>
  <c r="U134" i="25" s="1"/>
  <c r="BF79" i="25"/>
  <c r="BH79" i="25" s="1"/>
  <c r="BC79" i="25"/>
  <c r="BE79" i="25" s="1"/>
  <c r="AZ79" i="25"/>
  <c r="BB79" i="25" s="1"/>
  <c r="AW79" i="25"/>
  <c r="AT79" i="25"/>
  <c r="AV79" i="25" s="1"/>
  <c r="AQ79" i="25"/>
  <c r="AS79" i="25" s="1"/>
  <c r="AN79" i="25"/>
  <c r="AP79" i="25" s="1"/>
  <c r="AK79" i="25"/>
  <c r="AM79" i="25" s="1"/>
  <c r="AH79" i="25"/>
  <c r="AJ79" i="25" s="1"/>
  <c r="AE79" i="25"/>
  <c r="AG79" i="25" s="1"/>
  <c r="P79" i="25"/>
  <c r="R79" i="25" s="1"/>
  <c r="Y79" i="25"/>
  <c r="AA79" i="25" s="1"/>
  <c r="S79" i="25"/>
  <c r="U79" i="25" s="1"/>
  <c r="AB79" i="25"/>
  <c r="AD79" i="25" s="1"/>
  <c r="V79" i="25"/>
  <c r="X79" i="25" s="1"/>
  <c r="DG26" i="25"/>
  <c r="DI26" i="25" s="1"/>
  <c r="DD25" i="25"/>
  <c r="DF25" i="25" s="1"/>
  <c r="BN26" i="25"/>
  <c r="BP26" i="25" s="1"/>
  <c r="DA25" i="25"/>
  <c r="DC25" i="25" s="1"/>
  <c r="DA26" i="25"/>
  <c r="DC26" i="25" s="1"/>
  <c r="CX25" i="25"/>
  <c r="CZ25" i="25" s="1"/>
  <c r="CX26" i="25"/>
  <c r="CZ26" i="25" s="1"/>
  <c r="CU25" i="25"/>
  <c r="CW25" i="25" s="1"/>
  <c r="CU26" i="25"/>
  <c r="CW26" i="25" s="1"/>
  <c r="CR25" i="25"/>
  <c r="CT25" i="25" s="1"/>
  <c r="CR26" i="25"/>
  <c r="CT26" i="25" s="1"/>
  <c r="CO25" i="25"/>
  <c r="CO26" i="25"/>
  <c r="CQ26" i="25" s="1"/>
  <c r="CL25" i="25"/>
  <c r="CN25" i="25" s="1"/>
  <c r="CL26" i="25"/>
  <c r="CN26" i="25" s="1"/>
  <c r="CI25" i="25"/>
  <c r="CK25" i="25" s="1"/>
  <c r="CI26" i="25"/>
  <c r="CK26" i="25" s="1"/>
  <c r="CF25" i="25"/>
  <c r="CF26" i="25"/>
  <c r="CH26" i="25" s="1"/>
  <c r="CC25" i="25"/>
  <c r="CC26" i="25"/>
  <c r="CE26" i="25" s="1"/>
  <c r="BZ25" i="25"/>
  <c r="CB25" i="25" s="1"/>
  <c r="BZ26" i="25"/>
  <c r="CB26" i="25" s="1"/>
  <c r="BW25" i="25"/>
  <c r="BW26" i="25"/>
  <c r="BY26" i="25" s="1"/>
  <c r="BT25" i="25"/>
  <c r="BT26" i="25"/>
  <c r="BV26" i="25" s="1"/>
  <c r="BQ25" i="25"/>
  <c r="BQ26" i="25"/>
  <c r="BS26" i="25" s="1"/>
  <c r="BN25" i="25"/>
  <c r="BP25" i="25" s="1"/>
  <c r="AJ78" i="25"/>
  <c r="BH78" i="25"/>
  <c r="AJ133" i="25"/>
  <c r="AD188" i="25"/>
  <c r="FG78" i="25"/>
  <c r="GG78" i="25"/>
  <c r="AS133" i="25"/>
  <c r="AP78" i="25"/>
  <c r="AP133" i="25"/>
  <c r="AJ188" i="25"/>
  <c r="BP188" i="25"/>
  <c r="AY78" i="25"/>
  <c r="AA133" i="25"/>
  <c r="U188" i="25"/>
  <c r="GJ78" i="25"/>
  <c r="EO133" i="25"/>
  <c r="EC188" i="25"/>
  <c r="AV78" i="25"/>
  <c r="R188" i="25"/>
  <c r="AG78" i="25"/>
  <c r="BE78" i="25"/>
  <c r="AG133" i="25"/>
  <c r="AA188" i="25"/>
  <c r="GM133" i="25"/>
  <c r="FD188" i="25"/>
  <c r="BB78" i="25"/>
  <c r="AD133" i="25"/>
  <c r="X188" i="25"/>
  <c r="DI188" i="25"/>
  <c r="AS78" i="25"/>
  <c r="AM78" i="25"/>
  <c r="BK78" i="25"/>
  <c r="AM133" i="25"/>
  <c r="AG188" i="25"/>
  <c r="GJ188" i="25"/>
  <c r="AZ25" i="25"/>
  <c r="BB25" i="25" s="1"/>
  <c r="BC25" i="25"/>
  <c r="BE25" i="25" s="1"/>
  <c r="BF25" i="25"/>
  <c r="BH25" i="25" s="1"/>
  <c r="BI25" i="25"/>
  <c r="BK25" i="25" s="1"/>
  <c r="BF26" i="25"/>
  <c r="BH26" i="25" s="1"/>
  <c r="BI26" i="25"/>
  <c r="BK26" i="25" s="1"/>
  <c r="AZ26" i="25"/>
  <c r="BC26" i="25"/>
  <c r="BE26" i="25" s="1"/>
  <c r="AW25" i="25"/>
  <c r="AY25" i="25" s="1"/>
  <c r="AW26" i="25"/>
  <c r="AY26" i="25" s="1"/>
  <c r="AT26" i="25"/>
  <c r="AV26" i="25" s="1"/>
  <c r="AT25" i="25"/>
  <c r="AV25" i="25" s="1"/>
  <c r="AQ25" i="25"/>
  <c r="AS25" i="25" s="1"/>
  <c r="AQ26" i="25"/>
  <c r="AS26" i="25" s="1"/>
  <c r="AN26" i="25"/>
  <c r="AN25" i="25"/>
  <c r="AK25" i="25"/>
  <c r="AM25" i="25" s="1"/>
  <c r="AH26" i="25"/>
  <c r="AJ26" i="25" s="1"/>
  <c r="AK26" i="25"/>
  <c r="AM26" i="25" s="1"/>
  <c r="AH25" i="25"/>
  <c r="AE26" i="25"/>
  <c r="AG26" i="25" s="1"/>
  <c r="AE25" i="25"/>
  <c r="AG25" i="25" s="1"/>
  <c r="AB26" i="25"/>
  <c r="AD26" i="25" s="1"/>
  <c r="AB25" i="25"/>
  <c r="Y26" i="25"/>
  <c r="AA26" i="25" s="1"/>
  <c r="Y25" i="25"/>
  <c r="V25" i="25"/>
  <c r="V26" i="25"/>
  <c r="X26" i="25" s="1"/>
  <c r="S26" i="25"/>
  <c r="U26" i="25" s="1"/>
  <c r="S25" i="25"/>
  <c r="P25" i="25"/>
  <c r="P26" i="25"/>
  <c r="R26" i="25" s="1"/>
  <c r="FY25" i="25"/>
  <c r="FY26" i="25"/>
  <c r="GA26" i="25" s="1"/>
  <c r="GH79" i="25"/>
  <c r="GJ79" i="25" s="1"/>
  <c r="DF26" i="25"/>
  <c r="K30" i="21"/>
  <c r="K138" i="21" s="1"/>
  <c r="N191" i="25"/>
  <c r="ED191" i="25" s="1"/>
  <c r="EF191" i="25" s="1"/>
  <c r="L80" i="21"/>
  <c r="N81" i="25"/>
  <c r="L189" i="21"/>
  <c r="N136" i="25"/>
  <c r="AB136" i="25" s="1"/>
  <c r="N190" i="25"/>
  <c r="N135" i="25"/>
  <c r="N80" i="25"/>
  <c r="N27" i="25"/>
  <c r="BN27" i="25" s="1"/>
  <c r="M138" i="25"/>
  <c r="M83" i="25"/>
  <c r="M193" i="25"/>
  <c r="K191" i="21"/>
  <c r="AR199" i="21"/>
  <c r="AS199" i="21" s="1"/>
  <c r="FC194" i="21"/>
  <c r="FD194" i="21" s="1"/>
  <c r="CS199" i="21"/>
  <c r="CT199" i="21" s="1"/>
  <c r="AC206" i="21"/>
  <c r="AD206" i="21" s="1"/>
  <c r="FQ207" i="21"/>
  <c r="FR207" i="21" s="1"/>
  <c r="BA197" i="21"/>
  <c r="BB197" i="21" s="1"/>
  <c r="GC203" i="21"/>
  <c r="GD203" i="21" s="1"/>
  <c r="CV198" i="21"/>
  <c r="CW198" i="21" s="1"/>
  <c r="AO200" i="21"/>
  <c r="AP200" i="21" s="1"/>
  <c r="T208" i="21"/>
  <c r="U208" i="21" s="1"/>
  <c r="CY197" i="21"/>
  <c r="CZ197" i="21" s="1"/>
  <c r="DB195" i="21"/>
  <c r="DC195" i="21" s="1"/>
  <c r="AL202" i="21"/>
  <c r="AM202" i="21" s="1"/>
  <c r="EZ196" i="21"/>
  <c r="FA196" i="21" s="1"/>
  <c r="FK209" i="21"/>
  <c r="FL209" i="21" s="1"/>
  <c r="DE194" i="21"/>
  <c r="DF194" i="21" s="1"/>
  <c r="EQ198" i="21"/>
  <c r="ER198" i="21" s="1"/>
  <c r="GU197" i="21"/>
  <c r="GV197" i="21" s="1"/>
  <c r="HA194" i="21"/>
  <c r="HB194" i="21" s="1"/>
  <c r="ET199" i="21"/>
  <c r="EU199" i="21" s="1"/>
  <c r="EW197" i="21"/>
  <c r="EX197" i="21" s="1"/>
  <c r="CA206" i="21"/>
  <c r="CB206" i="21" s="1"/>
  <c r="FZ204" i="21"/>
  <c r="GA204" i="21" s="1"/>
  <c r="BD196" i="21"/>
  <c r="BE196" i="21" s="1"/>
  <c r="GL199" i="21"/>
  <c r="GM199" i="21" s="1"/>
  <c r="CG203" i="21"/>
  <c r="CH203" i="21" s="1"/>
  <c r="CJ202" i="21"/>
  <c r="CK202" i="21" s="1"/>
  <c r="EN199" i="21"/>
  <c r="EO199" i="21" s="1"/>
  <c r="EK200" i="21"/>
  <c r="EL200" i="21" s="1"/>
  <c r="GX196" i="21"/>
  <c r="GY196" i="21" s="1"/>
  <c r="FT205" i="21"/>
  <c r="FU205" i="21" s="1"/>
  <c r="GO198" i="21"/>
  <c r="GP198" i="21" s="1"/>
  <c r="DM210" i="21"/>
  <c r="DN210" i="21" s="1"/>
  <c r="Q209" i="21"/>
  <c r="R209" i="21" s="1"/>
  <c r="DY206" i="21"/>
  <c r="DZ206" i="21" s="1"/>
  <c r="CP199" i="21"/>
  <c r="CQ199" i="21" s="1"/>
  <c r="AI203" i="21"/>
  <c r="AJ203" i="21" s="1"/>
  <c r="BG194" i="21"/>
  <c r="BH194" i="21" s="1"/>
  <c r="DP208" i="21"/>
  <c r="DQ208" i="21" s="1"/>
  <c r="CM200" i="21"/>
  <c r="CN200" i="21" s="1"/>
  <c r="AF205" i="21"/>
  <c r="AG205" i="21" s="1"/>
  <c r="EE203" i="21"/>
  <c r="EF203" i="21" s="1"/>
  <c r="FN208" i="21"/>
  <c r="FO208" i="21" s="1"/>
  <c r="GR198" i="21"/>
  <c r="GS198" i="21" s="1"/>
  <c r="AX198" i="21"/>
  <c r="AY198" i="21" s="1"/>
  <c r="EB205" i="21"/>
  <c r="EC205" i="21" s="1"/>
  <c r="DV205" i="21"/>
  <c r="DW205" i="21" s="1"/>
  <c r="GI200" i="21"/>
  <c r="GJ200" i="21" s="1"/>
  <c r="CD205" i="21"/>
  <c r="CE205" i="21" s="1"/>
  <c r="AU199" i="21"/>
  <c r="AV199" i="21" s="1"/>
  <c r="BO209" i="21"/>
  <c r="BP209" i="21" s="1"/>
  <c r="Z205" i="21"/>
  <c r="AA205" i="21" s="1"/>
  <c r="FW206" i="21"/>
  <c r="FX206" i="21" s="1"/>
  <c r="DS206" i="21"/>
  <c r="DT206" i="21" s="1"/>
  <c r="W206" i="21"/>
  <c r="X206" i="21" s="1"/>
  <c r="GF202" i="21"/>
  <c r="GG202" i="21" s="1"/>
  <c r="BR208" i="21"/>
  <c r="BS208" i="21" s="1"/>
  <c r="BX206" i="21"/>
  <c r="BY206" i="21" s="1"/>
  <c r="BU207" i="21"/>
  <c r="BV207" i="21" s="1"/>
  <c r="EH202" i="21"/>
  <c r="EI202" i="21" s="1"/>
  <c r="K82" i="21"/>
  <c r="HA142" i="21"/>
  <c r="HB142" i="21" s="1"/>
  <c r="BD145" i="21"/>
  <c r="BE145" i="21" s="1"/>
  <c r="EB149" i="21"/>
  <c r="EC149" i="21" s="1"/>
  <c r="AL148" i="21"/>
  <c r="AM148" i="21" s="1"/>
  <c r="EZ145" i="21"/>
  <c r="FA145" i="21" s="1"/>
  <c r="FQ152" i="21"/>
  <c r="FR152" i="21" s="1"/>
  <c r="AU143" i="21"/>
  <c r="AV143" i="21" s="1"/>
  <c r="GU144" i="21"/>
  <c r="GV144" i="21" s="1"/>
  <c r="BU152" i="21"/>
  <c r="BV152" i="21" s="1"/>
  <c r="CP145" i="21"/>
  <c r="CQ145" i="21" s="1"/>
  <c r="DM155" i="21"/>
  <c r="DN155" i="21" s="1"/>
  <c r="BG139" i="21"/>
  <c r="BH139" i="21" s="1"/>
  <c r="EN149" i="21"/>
  <c r="EO149" i="21" s="1"/>
  <c r="FH155" i="21"/>
  <c r="FI155" i="21" s="1"/>
  <c r="DJ155" i="21"/>
  <c r="DK155" i="21" s="1"/>
  <c r="GI149" i="21"/>
  <c r="GJ149" i="21" s="1"/>
  <c r="W151" i="21"/>
  <c r="X151" i="21" s="1"/>
  <c r="GF148" i="21"/>
  <c r="GG148" i="21" s="1"/>
  <c r="BO155" i="21"/>
  <c r="BP155" i="21" s="1"/>
  <c r="CY143" i="21"/>
  <c r="CZ143" i="21" s="1"/>
  <c r="DE140" i="21"/>
  <c r="DF140" i="21" s="1"/>
  <c r="AO151" i="21"/>
  <c r="AP151" i="21" s="1"/>
  <c r="AX143" i="21"/>
  <c r="AY143" i="21" s="1"/>
  <c r="CS143" i="21"/>
  <c r="CT143" i="21" s="1"/>
  <c r="EQ145" i="21"/>
  <c r="ER145" i="21" s="1"/>
  <c r="Z150" i="21"/>
  <c r="AA150" i="21" s="1"/>
  <c r="GC147" i="21"/>
  <c r="GD147" i="21" s="1"/>
  <c r="FN152" i="21"/>
  <c r="FO152" i="21" s="1"/>
  <c r="CJ147" i="21"/>
  <c r="CK147" i="21" s="1"/>
  <c r="DV150" i="21"/>
  <c r="DW150" i="21" s="1"/>
  <c r="EH147" i="21"/>
  <c r="EI147" i="21" s="1"/>
  <c r="BR152" i="21"/>
  <c r="BS152" i="21" s="1"/>
  <c r="FW150" i="21"/>
  <c r="FX150" i="21" s="1"/>
  <c r="Q154" i="21"/>
  <c r="R154" i="21" s="1"/>
  <c r="CA149" i="21"/>
  <c r="CB149" i="21" s="1"/>
  <c r="GX144" i="21"/>
  <c r="GY144" i="21" s="1"/>
  <c r="GO143" i="21"/>
  <c r="GP143" i="21" s="1"/>
  <c r="FK154" i="21"/>
  <c r="FL154" i="21" s="1"/>
  <c r="GR142" i="21"/>
  <c r="GS142" i="21" s="1"/>
  <c r="EK149" i="21"/>
  <c r="EL149" i="21" s="1"/>
  <c r="EW146" i="21"/>
  <c r="EX146" i="21" s="1"/>
  <c r="BA145" i="21"/>
  <c r="BB145" i="21" s="1"/>
  <c r="ET143" i="21"/>
  <c r="EU143" i="21" s="1"/>
  <c r="T152" i="21"/>
  <c r="U152" i="21" s="1"/>
  <c r="BL155" i="21"/>
  <c r="BM155" i="21" s="1"/>
  <c r="AI147" i="21"/>
  <c r="AJ147" i="21" s="1"/>
  <c r="AC153" i="21"/>
  <c r="AD153" i="21" s="1"/>
  <c r="BX150" i="21"/>
  <c r="BY150" i="21" s="1"/>
  <c r="AF148" i="21"/>
  <c r="AG148" i="21" s="1"/>
  <c r="FC140" i="21"/>
  <c r="FD140" i="21" s="1"/>
  <c r="CD149" i="21"/>
  <c r="CE149" i="21" s="1"/>
  <c r="DB145" i="21"/>
  <c r="DC145" i="21" s="1"/>
  <c r="N155" i="21"/>
  <c r="O155" i="21" s="1"/>
  <c r="CV142" i="21"/>
  <c r="CW142" i="21" s="1"/>
  <c r="FT150" i="21"/>
  <c r="FU150" i="21" s="1"/>
  <c r="CM146" i="21"/>
  <c r="CN146" i="21" s="1"/>
  <c r="DS151" i="21"/>
  <c r="DT151" i="21" s="1"/>
  <c r="CG147" i="21"/>
  <c r="CH147" i="21" s="1"/>
  <c r="GL149" i="21"/>
  <c r="GM149" i="21" s="1"/>
  <c r="EE147" i="21"/>
  <c r="EF147" i="21" s="1"/>
  <c r="DY150" i="21"/>
  <c r="DZ150" i="21" s="1"/>
  <c r="DP152" i="21"/>
  <c r="DQ152" i="21" s="1"/>
  <c r="FZ149" i="21"/>
  <c r="GA149" i="21" s="1"/>
  <c r="AR150" i="21"/>
  <c r="AS150" i="21" s="1"/>
  <c r="CA96" i="21"/>
  <c r="CB96" i="21" s="1"/>
  <c r="EQ90" i="21"/>
  <c r="ER90" i="21" s="1"/>
  <c r="EB95" i="21"/>
  <c r="EC95" i="21" s="1"/>
  <c r="FT97" i="21"/>
  <c r="FU97" i="21" s="1"/>
  <c r="HA86" i="21"/>
  <c r="HB86" i="21" s="1"/>
  <c r="DM101" i="21"/>
  <c r="DN101" i="21" s="1"/>
  <c r="EN94" i="21"/>
  <c r="EO94" i="21" s="1"/>
  <c r="GL94" i="21"/>
  <c r="GM94" i="21" s="1"/>
  <c r="BA88" i="21"/>
  <c r="BB88" i="21" s="1"/>
  <c r="GU88" i="21"/>
  <c r="GV88" i="21" s="1"/>
  <c r="DS97" i="21"/>
  <c r="DT97" i="21" s="1"/>
  <c r="BU97" i="21"/>
  <c r="BV97" i="21" s="1"/>
  <c r="GR89" i="21"/>
  <c r="GS89" i="21" s="1"/>
  <c r="BX98" i="21"/>
  <c r="BY98" i="21" s="1"/>
  <c r="Q100" i="21"/>
  <c r="R100" i="21" s="1"/>
  <c r="BL102" i="21"/>
  <c r="BO100" i="21"/>
  <c r="BP100" i="21" s="1"/>
  <c r="EE93" i="21"/>
  <c r="EF93" i="21" s="1"/>
  <c r="FH101" i="21"/>
  <c r="FI101" i="21" s="1"/>
  <c r="DJ101" i="21"/>
  <c r="DK101" i="21" s="1"/>
  <c r="AL92" i="21"/>
  <c r="AM92" i="21" s="1"/>
  <c r="FK100" i="21"/>
  <c r="FL100" i="21" s="1"/>
  <c r="GC94" i="21"/>
  <c r="GD94" i="21" s="1"/>
  <c r="EK92" i="21"/>
  <c r="EL92" i="21" s="1"/>
  <c r="AU90" i="21"/>
  <c r="AV90" i="21" s="1"/>
  <c r="EW88" i="21"/>
  <c r="EX88" i="21" s="1"/>
  <c r="AI93" i="21"/>
  <c r="AJ93" i="21" s="1"/>
  <c r="BG86" i="21"/>
  <c r="BH86" i="21" s="1"/>
  <c r="CP94" i="21"/>
  <c r="CQ94" i="21" s="1"/>
  <c r="CY88" i="21"/>
  <c r="CZ88" i="21" s="1"/>
  <c r="GO90" i="21"/>
  <c r="GP90" i="21" s="1"/>
  <c r="EH92" i="21"/>
  <c r="EI92" i="21" s="1"/>
  <c r="DY96" i="21"/>
  <c r="DZ96" i="21" s="1"/>
  <c r="GF92" i="21"/>
  <c r="GG92" i="21" s="1"/>
  <c r="CJ92" i="21"/>
  <c r="CK92" i="21" s="1"/>
  <c r="CV89" i="21"/>
  <c r="CW89" i="21" s="1"/>
  <c r="AC96" i="21"/>
  <c r="AD96" i="21" s="1"/>
  <c r="N101" i="21"/>
  <c r="O101" i="21" s="1"/>
  <c r="AO92" i="21"/>
  <c r="AP92" i="21" s="1"/>
  <c r="DE86" i="21"/>
  <c r="DF86" i="21" s="1"/>
  <c r="CG93" i="21"/>
  <c r="CH93" i="21" s="1"/>
  <c r="CD95" i="21"/>
  <c r="CE95" i="21" s="1"/>
  <c r="T98" i="21"/>
  <c r="U98" i="21" s="1"/>
  <c r="ET90" i="21"/>
  <c r="EU90" i="21" s="1"/>
  <c r="CS90" i="21"/>
  <c r="CT90" i="21" s="1"/>
  <c r="CM92" i="21"/>
  <c r="CN92" i="21" s="1"/>
  <c r="AR95" i="21"/>
  <c r="AS95" i="21" s="1"/>
  <c r="FQ97" i="21"/>
  <c r="FR97" i="21" s="1"/>
  <c r="FZ94" i="21"/>
  <c r="GA94" i="21" s="1"/>
  <c r="AF95" i="21"/>
  <c r="AG95" i="21" s="1"/>
  <c r="EZ86" i="21"/>
  <c r="FA86" i="21" s="1"/>
  <c r="GX86" i="21"/>
  <c r="GY86" i="21" s="1"/>
  <c r="BD86" i="21"/>
  <c r="BE86" i="21" s="1"/>
  <c r="W98" i="21"/>
  <c r="X98" i="21" s="1"/>
  <c r="GI91" i="21"/>
  <c r="GJ91" i="21" s="1"/>
  <c r="FC86" i="21"/>
  <c r="FD86" i="21" s="1"/>
  <c r="FW96" i="21"/>
  <c r="FX96" i="21" s="1"/>
  <c r="DV97" i="21"/>
  <c r="DW97" i="21" s="1"/>
  <c r="AX89" i="21"/>
  <c r="AY89" i="21" s="1"/>
  <c r="FN99" i="21"/>
  <c r="FO99" i="21" s="1"/>
  <c r="Z98" i="21"/>
  <c r="AA98" i="21" s="1"/>
  <c r="DB86" i="21"/>
  <c r="DC86" i="21" s="1"/>
  <c r="BR98" i="21"/>
  <c r="BS98" i="21" s="1"/>
  <c r="DP98" i="21"/>
  <c r="DQ98" i="21" s="1"/>
  <c r="FZ39" i="21"/>
  <c r="GA39" i="21" s="1"/>
  <c r="FK46" i="21"/>
  <c r="FL46" i="21" s="1"/>
  <c r="GC41" i="21"/>
  <c r="GD41" i="21" s="1"/>
  <c r="GI36" i="21"/>
  <c r="GJ36" i="21" s="1"/>
  <c r="FW40" i="21"/>
  <c r="FX40" i="21" s="1"/>
  <c r="GO35" i="21"/>
  <c r="GP35" i="21" s="1"/>
  <c r="FH46" i="21"/>
  <c r="FI46" i="21" s="1"/>
  <c r="GU33" i="21"/>
  <c r="GV33" i="21" s="1"/>
  <c r="GL35" i="21"/>
  <c r="GM35" i="21" s="1"/>
  <c r="GX32" i="21"/>
  <c r="GY32" i="21" s="1"/>
  <c r="GR33" i="21"/>
  <c r="GS33" i="21" s="1"/>
  <c r="FQ43" i="21"/>
  <c r="FR43" i="21" s="1"/>
  <c r="GF41" i="21"/>
  <c r="GG41" i="21" s="1"/>
  <c r="FN44" i="21"/>
  <c r="FO44" i="21" s="1"/>
  <c r="HA33" i="21"/>
  <c r="HB33" i="21" s="1"/>
  <c r="FT44" i="21"/>
  <c r="FU44" i="21" s="1"/>
  <c r="DS43" i="21"/>
  <c r="DT43" i="21" s="1"/>
  <c r="DY40" i="21"/>
  <c r="DZ40" i="21" s="1"/>
  <c r="EN35" i="21"/>
  <c r="EO35" i="21" s="1"/>
  <c r="EW39" i="21"/>
  <c r="EX39" i="21" s="1"/>
  <c r="DV42" i="21"/>
  <c r="DW42" i="21" s="1"/>
  <c r="EQ35" i="21"/>
  <c r="ER35" i="21" s="1"/>
  <c r="EE40" i="21"/>
  <c r="EF40" i="21" s="1"/>
  <c r="EZ33" i="21"/>
  <c r="FA33" i="21" s="1"/>
  <c r="FC32" i="21"/>
  <c r="FD32" i="21" s="1"/>
  <c r="EH37" i="21"/>
  <c r="EI37" i="21" s="1"/>
  <c r="ET33" i="21"/>
  <c r="EU33" i="21" s="1"/>
  <c r="EB44" i="21"/>
  <c r="EC44" i="21" s="1"/>
  <c r="DM44" i="21"/>
  <c r="DN44" i="21" s="1"/>
  <c r="EK40" i="21"/>
  <c r="EL40" i="21" s="1"/>
  <c r="DP45" i="21"/>
  <c r="DQ45" i="21" s="1"/>
  <c r="DJ46" i="21"/>
  <c r="DK46" i="21" s="1"/>
  <c r="BX41" i="21"/>
  <c r="BY41" i="21" s="1"/>
  <c r="CG38" i="21"/>
  <c r="CH38" i="21" s="1"/>
  <c r="CD43" i="21"/>
  <c r="CE43" i="21" s="1"/>
  <c r="BU42" i="21"/>
  <c r="BV42" i="21" s="1"/>
  <c r="DE30" i="21"/>
  <c r="DF30" i="21" s="1"/>
  <c r="CV35" i="21"/>
  <c r="CW35" i="21" s="1"/>
  <c r="CM37" i="21"/>
  <c r="CN37" i="21" s="1"/>
  <c r="CJ38" i="21"/>
  <c r="CK38" i="21" s="1"/>
  <c r="CP36" i="21"/>
  <c r="CQ36" i="21" s="1"/>
  <c r="CS36" i="21"/>
  <c r="CT36" i="21" s="1"/>
  <c r="CY33" i="21"/>
  <c r="CZ33" i="21" s="1"/>
  <c r="BO44" i="21"/>
  <c r="BP44" i="21" s="1"/>
  <c r="BR45" i="21"/>
  <c r="BS45" i="21" s="1"/>
  <c r="CA45" i="21"/>
  <c r="CB45" i="21" s="1"/>
  <c r="BL46" i="21"/>
  <c r="BM46" i="21" s="1"/>
  <c r="DB31" i="21"/>
  <c r="DC31" i="21" s="1"/>
  <c r="M29" i="25"/>
  <c r="BG31" i="21"/>
  <c r="BH31" i="21" s="1"/>
  <c r="J327" i="1"/>
  <c r="J466" i="1"/>
  <c r="J473" i="1"/>
  <c r="J661" i="1"/>
  <c r="J606" i="1"/>
  <c r="J369" i="1"/>
  <c r="J435" i="1"/>
  <c r="J679" i="1"/>
  <c r="J306" i="1"/>
  <c r="J767" i="1"/>
  <c r="J754" i="1"/>
  <c r="J381" i="1"/>
  <c r="J389" i="1"/>
  <c r="J355" i="1"/>
  <c r="J859" i="1"/>
  <c r="J358" i="1"/>
  <c r="J837" i="1"/>
  <c r="J844" i="1"/>
  <c r="J525" i="1"/>
  <c r="J424" i="1"/>
  <c r="J328" i="1"/>
  <c r="J463" i="1"/>
  <c r="J426" i="1"/>
  <c r="J478" i="1"/>
  <c r="J714" i="1"/>
  <c r="J437" i="1"/>
  <c r="J555" i="1"/>
  <c r="J812" i="1"/>
  <c r="J867" i="1"/>
  <c r="J536" i="1"/>
  <c r="J586" i="1"/>
  <c r="J470" i="1"/>
  <c r="J792" i="1"/>
  <c r="J739" i="1"/>
  <c r="J297" i="1"/>
  <c r="J553" i="1"/>
  <c r="J484" i="1"/>
  <c r="J698" i="1"/>
  <c r="J761" i="1"/>
  <c r="J723" i="1"/>
  <c r="J476" i="1"/>
  <c r="J351" i="1"/>
  <c r="J420" i="1"/>
  <c r="J316" i="1"/>
  <c r="J395" i="1"/>
  <c r="J839" i="1"/>
  <c r="J303" i="1"/>
  <c r="J584" i="1"/>
  <c r="J790" i="1"/>
  <c r="J703" i="1"/>
  <c r="J353" i="1"/>
  <c r="J387" i="1"/>
  <c r="J825" i="1"/>
  <c r="J614" i="1"/>
  <c r="J519" i="1"/>
  <c r="J386" i="1"/>
  <c r="J697" i="1"/>
  <c r="J756" i="1"/>
  <c r="J849" i="1"/>
  <c r="J417" i="1"/>
  <c r="J320" i="1"/>
  <c r="J315" i="1"/>
  <c r="J379" i="1"/>
  <c r="J460" i="1"/>
  <c r="J363" i="1"/>
  <c r="J565" i="1"/>
  <c r="J659" i="1"/>
  <c r="J782" i="1"/>
  <c r="J681" i="1"/>
  <c r="J296" i="1"/>
  <c r="J632" i="1"/>
  <c r="J599" i="1"/>
  <c r="J517" i="1"/>
  <c r="J845" i="1"/>
  <c r="J724" i="1"/>
  <c r="J646" i="1"/>
  <c r="J377" i="1"/>
  <c r="J450" i="1"/>
  <c r="J542" i="1"/>
  <c r="J526" i="1"/>
  <c r="J784" i="1"/>
  <c r="J610" i="1"/>
  <c r="J842" i="1"/>
  <c r="J662" i="1"/>
  <c r="J556" i="1"/>
  <c r="J830" i="1"/>
  <c r="J404" i="1"/>
  <c r="J459" i="1"/>
  <c r="J780" i="1"/>
  <c r="J604" i="1"/>
  <c r="J716" i="1"/>
  <c r="J722" i="1"/>
  <c r="J350" i="1"/>
  <c r="J843" i="1"/>
  <c r="J836" i="1"/>
  <c r="J439" i="1"/>
  <c r="J415" i="1"/>
  <c r="J596" i="1"/>
  <c r="J680" i="1"/>
  <c r="J402" i="1"/>
  <c r="J664" i="1"/>
  <c r="J644" i="1"/>
  <c r="J835" i="1"/>
  <c r="J464" i="1"/>
  <c r="J815" i="1"/>
  <c r="J392" i="1"/>
  <c r="J378" i="1"/>
  <c r="J663" i="1"/>
  <c r="J615" i="1"/>
  <c r="J838" i="1"/>
  <c r="J461" i="1"/>
  <c r="J557" i="1"/>
  <c r="J711" i="1"/>
  <c r="J546" i="1"/>
  <c r="J530" i="1"/>
  <c r="J362" i="1"/>
  <c r="J828" i="1"/>
  <c r="J699" i="1"/>
  <c r="J587" i="1"/>
  <c r="J567" i="1"/>
  <c r="J403" i="1"/>
  <c r="J477" i="1"/>
  <c r="J469" i="1"/>
  <c r="J540" i="1"/>
  <c r="J504" i="1"/>
  <c r="J429" i="1"/>
  <c r="J371" i="1"/>
  <c r="J490" i="1"/>
  <c r="J791" i="1"/>
  <c r="J783" i="1"/>
  <c r="J770" i="1"/>
  <c r="J755" i="1"/>
  <c r="J705" i="1"/>
  <c r="J652" i="1"/>
  <c r="J607" i="1"/>
  <c r="J518" i="1"/>
  <c r="J376" i="1"/>
  <c r="J841" i="1"/>
  <c r="J720" i="1"/>
  <c r="J357" i="1"/>
  <c r="J554" i="1"/>
  <c r="J874" i="1"/>
  <c r="J712" i="1"/>
  <c r="J765" i="1"/>
  <c r="J687" i="1"/>
  <c r="J455" i="1"/>
  <c r="J434" i="1"/>
  <c r="J416" i="1"/>
  <c r="J598" i="1"/>
  <c r="J648" i="1"/>
  <c r="J692" i="1"/>
  <c r="J816" i="1"/>
  <c r="J563" i="1"/>
  <c r="J642" i="1"/>
  <c r="J314" i="1"/>
  <c r="J465" i="1"/>
  <c r="J313" i="1"/>
  <c r="J862" i="1"/>
  <c r="J311" i="1"/>
  <c r="J310" i="1"/>
  <c r="J309" i="1"/>
  <c r="J702" i="1"/>
  <c r="J451" i="1"/>
  <c r="J508" i="1"/>
  <c r="J305" i="1"/>
  <c r="J545" i="1"/>
  <c r="J366" i="1"/>
  <c r="J864" i="1"/>
  <c r="J727" i="1"/>
  <c r="J633" i="1"/>
  <c r="J585" i="1"/>
  <c r="J520" i="1"/>
  <c r="J483" i="1"/>
  <c r="J475" i="1"/>
  <c r="J537" i="1"/>
  <c r="J398" i="1"/>
  <c r="J458" i="1"/>
  <c r="J425" i="1"/>
  <c r="J872" i="1"/>
  <c r="J855" i="1"/>
  <c r="J787" i="1"/>
  <c r="J775" i="1"/>
  <c r="J768" i="1"/>
  <c r="J745" i="1"/>
  <c r="J704" i="1"/>
  <c r="J608" i="1"/>
  <c r="J605" i="1"/>
  <c r="J516" i="1"/>
  <c r="J354" i="1"/>
  <c r="J840" i="1"/>
  <c r="J630" i="1"/>
  <c r="J654" i="1"/>
  <c r="J388" i="1"/>
  <c r="J597" i="1"/>
  <c r="J393" i="1"/>
  <c r="J715" i="1"/>
  <c r="J766" i="1"/>
  <c r="J689" i="1"/>
  <c r="J452" i="1"/>
  <c r="J438" i="1"/>
  <c r="J347" i="1"/>
  <c r="J541" i="1"/>
  <c r="J623" i="1"/>
  <c r="J695" i="1"/>
  <c r="J317" i="1"/>
  <c r="J562" i="1"/>
  <c r="J647" i="1"/>
  <c r="J592" i="1"/>
  <c r="J462" i="1"/>
  <c r="J616" i="1"/>
  <c r="J860" i="1"/>
  <c r="J582" i="1"/>
  <c r="J559" i="1"/>
  <c r="J701" i="1"/>
  <c r="J405" i="1"/>
  <c r="J509" i="1"/>
  <c r="J413" i="1"/>
  <c r="J543" i="1"/>
  <c r="J365" i="1"/>
  <c r="J826" i="1"/>
  <c r="J728" i="1"/>
  <c r="J635" i="1"/>
  <c r="J564" i="1"/>
  <c r="J505" i="1"/>
  <c r="J482" i="1"/>
  <c r="J474" i="1"/>
  <c r="J397" i="1"/>
  <c r="J456" i="1"/>
  <c r="J298" i="1"/>
  <c r="J759" i="1"/>
  <c r="J850" i="1"/>
  <c r="J785" i="1"/>
  <c r="J778" i="1"/>
  <c r="J760" i="1"/>
  <c r="J748" i="1"/>
  <c r="J684" i="1"/>
  <c r="J613" i="1"/>
  <c r="J590" i="1"/>
  <c r="J497" i="1"/>
  <c r="J629" i="1"/>
  <c r="J717" i="1"/>
  <c r="J631" i="1"/>
  <c r="J653" i="1"/>
  <c r="J294" i="1"/>
  <c r="J570" i="1"/>
  <c r="J488" i="1"/>
  <c r="J713" i="1"/>
  <c r="J730" i="1"/>
  <c r="J690" i="1"/>
  <c r="J453" i="1"/>
  <c r="J423" i="1"/>
  <c r="J346" i="1"/>
  <c r="J810" i="1"/>
  <c r="J558" i="1"/>
  <c r="J696" i="1"/>
  <c r="J572" i="1"/>
  <c r="J643" i="1"/>
  <c r="J593" i="1"/>
  <c r="J361" i="1"/>
  <c r="J617" i="1"/>
  <c r="J861" i="1"/>
  <c r="J802" i="1"/>
  <c r="J581" i="1"/>
  <c r="J308" i="1"/>
  <c r="J804" i="1"/>
  <c r="J493" i="1"/>
  <c r="J412" i="1"/>
  <c r="J794" i="1"/>
  <c r="J367" i="1"/>
  <c r="J829" i="1"/>
  <c r="J708" i="1"/>
  <c r="J636" i="1"/>
  <c r="J568" i="1"/>
  <c r="J507" i="1"/>
  <c r="J481" i="1"/>
  <c r="J472" i="1"/>
  <c r="J813" i="1"/>
  <c r="J833" i="1"/>
  <c r="J457" i="1"/>
  <c r="J396" i="1"/>
  <c r="J706" i="1"/>
  <c r="J847" i="1"/>
  <c r="J788" i="1"/>
  <c r="J776" i="1"/>
  <c r="J763" i="1"/>
  <c r="J747" i="1"/>
  <c r="J683" i="1"/>
  <c r="J611" i="1"/>
  <c r="J589" i="1"/>
  <c r="J498" i="1"/>
  <c r="J602" i="1"/>
  <c r="J719" i="1"/>
  <c r="J295" i="1"/>
  <c r="J651" i="1"/>
  <c r="J619" i="1"/>
  <c r="J330" i="1"/>
  <c r="J329" i="1"/>
  <c r="J688" i="1"/>
  <c r="J454" i="1"/>
  <c r="J422" i="1"/>
  <c r="J345" i="1"/>
  <c r="J740" i="1"/>
  <c r="J799" i="1"/>
  <c r="J515" i="1"/>
  <c r="J694" i="1"/>
  <c r="J573" i="1"/>
  <c r="J750" i="1"/>
  <c r="J645" i="1"/>
  <c r="J591" i="1"/>
  <c r="J360" i="1"/>
  <c r="J391" i="1"/>
  <c r="J312" i="1"/>
  <c r="J800" i="1"/>
  <c r="J583" i="1"/>
  <c r="J865" i="1"/>
  <c r="J693" i="1"/>
  <c r="J806" i="1"/>
  <c r="J817" i="1"/>
  <c r="J304" i="1"/>
  <c r="J793" i="1"/>
  <c r="J368" i="1"/>
  <c r="J831" i="1"/>
  <c r="J707" i="1"/>
  <c r="J634" i="1"/>
  <c r="J569" i="1"/>
  <c r="J506" i="1"/>
  <c r="J480" i="1"/>
  <c r="J471" i="1"/>
  <c r="J678" i="1"/>
  <c r="J834" i="1"/>
  <c r="J428" i="1"/>
  <c r="J372" i="1"/>
  <c r="J658" i="1"/>
  <c r="J848" i="1"/>
  <c r="J786" i="1"/>
  <c r="J777" i="1"/>
  <c r="J762" i="1"/>
  <c r="J746" i="1"/>
  <c r="J682" i="1"/>
  <c r="J612" i="1"/>
  <c r="J523" i="1"/>
  <c r="J491" i="1"/>
  <c r="J603" i="1"/>
  <c r="J718" i="1"/>
  <c r="J356" i="1"/>
  <c r="J650" i="1"/>
  <c r="J600" i="1"/>
  <c r="J814" i="1"/>
  <c r="J299" i="1"/>
  <c r="J436" i="1"/>
  <c r="J753" i="1"/>
  <c r="J752" i="1"/>
  <c r="J873" i="1"/>
  <c r="J801" i="1"/>
  <c r="J789" i="1"/>
  <c r="J827" i="1"/>
  <c r="J700" i="1"/>
  <c r="J588" i="1"/>
  <c r="J566" i="1"/>
  <c r="J737" i="1"/>
  <c r="J427" i="1"/>
  <c r="J819" i="1"/>
  <c r="J781" i="1"/>
  <c r="J779" i="1"/>
  <c r="J764" i="1"/>
  <c r="J749" i="1"/>
  <c r="J685" i="1"/>
  <c r="J609" i="1"/>
  <c r="J524" i="1"/>
  <c r="BI135" i="21"/>
  <c r="GZ81" i="21"/>
  <c r="BW81" i="21"/>
  <c r="AW29" i="21"/>
  <c r="BN190" i="21"/>
  <c r="FM190" i="21"/>
  <c r="FV29" i="21"/>
  <c r="BC190" i="21"/>
  <c r="V81" i="21"/>
  <c r="AN81" i="21"/>
  <c r="AE29" i="21"/>
  <c r="GE81" i="21"/>
  <c r="GB190" i="21"/>
  <c r="CC29" i="21"/>
  <c r="AW190" i="21"/>
  <c r="EG135" i="21"/>
  <c r="DO190" i="21"/>
  <c r="FE81" i="21"/>
  <c r="CL81" i="21"/>
  <c r="AE81" i="21"/>
  <c r="CF190" i="21"/>
  <c r="GH190" i="21"/>
  <c r="AT29" i="21"/>
  <c r="ES190" i="21"/>
  <c r="HC29" i="21"/>
  <c r="DU135" i="21"/>
  <c r="EG190" i="21"/>
  <c r="BQ29" i="21"/>
  <c r="GK135" i="21"/>
  <c r="DG135" i="21"/>
  <c r="EJ135" i="21"/>
  <c r="P81" i="21"/>
  <c r="BT190" i="21"/>
  <c r="AW135" i="21"/>
  <c r="FY135" i="21"/>
  <c r="DO81" i="21"/>
  <c r="DR29" i="21"/>
  <c r="FE135" i="21"/>
  <c r="FP190" i="21"/>
  <c r="CR29" i="21"/>
  <c r="AQ29" i="21"/>
  <c r="BZ190" i="21"/>
  <c r="GH135" i="21"/>
  <c r="EA81" i="21"/>
  <c r="EA29" i="21"/>
  <c r="DL190" i="21"/>
  <c r="GK190" i="21"/>
  <c r="AZ29" i="21"/>
  <c r="CI81" i="21"/>
  <c r="CF135" i="21"/>
  <c r="CU81" i="21"/>
  <c r="DD190" i="21"/>
  <c r="AN135" i="21"/>
  <c r="DL135" i="21"/>
  <c r="CF81" i="21"/>
  <c r="HC81" i="21"/>
  <c r="GT81" i="21"/>
  <c r="FV190" i="21"/>
  <c r="AK81" i="21"/>
  <c r="CI135" i="21"/>
  <c r="BC29" i="21"/>
  <c r="EJ190" i="21"/>
  <c r="GZ135" i="21"/>
  <c r="FV81" i="21"/>
  <c r="CO190" i="21"/>
  <c r="FS135" i="21"/>
  <c r="DD135" i="21"/>
  <c r="DA81" i="21"/>
  <c r="GB81" i="21"/>
  <c r="DL29" i="21"/>
  <c r="DR190" i="21"/>
  <c r="GT29" i="21"/>
  <c r="BI29" i="21"/>
  <c r="P135" i="21"/>
  <c r="DG29" i="21"/>
  <c r="BC81" i="21"/>
  <c r="AH190" i="21"/>
  <c r="CL29" i="21"/>
  <c r="S190" i="21"/>
  <c r="ED29" i="21"/>
  <c r="GW190" i="21"/>
  <c r="DU29" i="21"/>
  <c r="DA190" i="21"/>
  <c r="AZ81" i="21"/>
  <c r="CX190" i="21"/>
  <c r="AK29" i="21"/>
  <c r="Y135" i="21"/>
  <c r="CC81" i="21"/>
  <c r="EJ81" i="21"/>
  <c r="AT135" i="21"/>
  <c r="GK29" i="21"/>
  <c r="BZ29" i="21"/>
  <c r="DU81" i="21"/>
  <c r="BT135" i="21"/>
  <c r="BI81" i="21"/>
  <c r="V190" i="21"/>
  <c r="BW190" i="21"/>
  <c r="EM29" i="21"/>
  <c r="FS81" i="21"/>
  <c r="GQ190" i="21"/>
  <c r="DX190" i="21"/>
  <c r="Y29" i="21"/>
  <c r="GQ135" i="21"/>
  <c r="BZ81" i="21"/>
  <c r="S135" i="21"/>
  <c r="S29" i="21"/>
  <c r="AK190" i="21"/>
  <c r="GZ190" i="21"/>
  <c r="AE135" i="21"/>
  <c r="FY29" i="21"/>
  <c r="EV81" i="21"/>
  <c r="DA135" i="21"/>
  <c r="Y81" i="21"/>
  <c r="GB29" i="21"/>
  <c r="GN29" i="21"/>
  <c r="FB135" i="21"/>
  <c r="FV135" i="21"/>
  <c r="DR135" i="21"/>
  <c r="AH29" i="21"/>
  <c r="AK135" i="21"/>
  <c r="ED190" i="21"/>
  <c r="FB81" i="21"/>
  <c r="EV135" i="21"/>
  <c r="FS190" i="21"/>
  <c r="CU190" i="21"/>
  <c r="BF29" i="21"/>
  <c r="ES81" i="21"/>
  <c r="EP29" i="21"/>
  <c r="AZ135" i="21"/>
  <c r="BC135" i="21"/>
  <c r="DX81" i="21"/>
  <c r="CO135" i="21"/>
  <c r="GH81" i="21"/>
  <c r="CX81" i="21"/>
  <c r="H29" i="21"/>
  <c r="AQ135" i="21"/>
  <c r="Y190" i="21"/>
  <c r="AH81" i="21"/>
  <c r="EV190" i="21"/>
  <c r="S81" i="21"/>
  <c r="GW135" i="21"/>
  <c r="CO81" i="21"/>
  <c r="DR81" i="21"/>
  <c r="AB29" i="21"/>
  <c r="EA190" i="21"/>
  <c r="AZ190" i="21"/>
  <c r="GT135" i="21"/>
  <c r="CR81" i="21"/>
  <c r="BF81" i="21"/>
  <c r="BT81" i="21"/>
  <c r="GW29" i="21"/>
  <c r="GQ29" i="21"/>
  <c r="CO29" i="21"/>
  <c r="CF29" i="21"/>
  <c r="HC190" i="21"/>
  <c r="ED135" i="21"/>
  <c r="CX135" i="21"/>
  <c r="DO29" i="21"/>
  <c r="CX29" i="21"/>
  <c r="DX135" i="21"/>
  <c r="BW29" i="21"/>
  <c r="EM190" i="21"/>
  <c r="DG190" i="21"/>
  <c r="FE29" i="21"/>
  <c r="EY29" i="21"/>
  <c r="CL190" i="21"/>
  <c r="AT190" i="21"/>
  <c r="BQ135" i="21"/>
  <c r="BF135" i="21"/>
  <c r="EM81" i="21"/>
  <c r="GE135" i="21"/>
  <c r="ED81" i="21"/>
  <c r="FS29" i="21"/>
  <c r="FM81" i="21"/>
  <c r="GH29" i="21"/>
  <c r="GK81" i="21"/>
  <c r="BN29" i="21"/>
  <c r="EA135" i="21"/>
  <c r="ES29" i="21"/>
  <c r="BT29" i="21"/>
  <c r="ES135" i="21"/>
  <c r="AN190" i="21"/>
  <c r="EJ29" i="21"/>
  <c r="FJ29" i="21"/>
  <c r="FM135" i="21"/>
  <c r="EP190" i="21"/>
  <c r="DL81" i="21"/>
  <c r="P29" i="21"/>
  <c r="P30" i="21"/>
  <c r="DA29" i="21"/>
  <c r="BN135" i="21"/>
  <c r="DU190" i="21"/>
  <c r="BQ81" i="21"/>
  <c r="BF190" i="21"/>
  <c r="DD29" i="21"/>
  <c r="GZ29" i="21"/>
  <c r="CI29" i="21"/>
  <c r="CU135" i="21"/>
  <c r="FP29" i="21"/>
  <c r="GN81" i="21"/>
  <c r="V29" i="21"/>
  <c r="DO135" i="21"/>
  <c r="FM29" i="21"/>
  <c r="FY190" i="21"/>
  <c r="AB81" i="21"/>
  <c r="DG81" i="21"/>
  <c r="FB29" i="21"/>
  <c r="AQ81" i="21"/>
  <c r="FJ135" i="21"/>
  <c r="FB190" i="21"/>
  <c r="CU29" i="21"/>
  <c r="DD81" i="21"/>
  <c r="CL135" i="21"/>
  <c r="DX29" i="21"/>
  <c r="CR190" i="21"/>
  <c r="FP81" i="21"/>
  <c r="BN81" i="21"/>
  <c r="AW81" i="21"/>
  <c r="AB135" i="21"/>
  <c r="EY81" i="21"/>
  <c r="BQ190" i="21"/>
  <c r="EG81" i="21"/>
  <c r="GW81" i="21"/>
  <c r="BZ135" i="21"/>
  <c r="CC135" i="21"/>
  <c r="GQ81" i="21"/>
  <c r="EY135" i="21"/>
  <c r="AE190" i="21"/>
  <c r="EV29" i="21"/>
  <c r="EP81" i="21"/>
  <c r="GB135" i="21"/>
  <c r="AQ190" i="21"/>
  <c r="AH135" i="21"/>
  <c r="EY190" i="21"/>
  <c r="EG29" i="21"/>
  <c r="GE29" i="21"/>
  <c r="GN190" i="21"/>
  <c r="FE190" i="21"/>
  <c r="CC190" i="21"/>
  <c r="AT81" i="21"/>
  <c r="FJ190" i="21"/>
  <c r="V135" i="21"/>
  <c r="FJ81" i="21"/>
  <c r="GE190" i="21"/>
  <c r="EM135" i="21"/>
  <c r="GT190" i="21"/>
  <c r="AB190" i="21"/>
  <c r="H30" i="21"/>
  <c r="P190" i="21"/>
  <c r="BI190" i="21"/>
  <c r="GN135" i="21"/>
  <c r="CI190" i="21"/>
  <c r="CR135" i="21"/>
  <c r="EP135" i="21"/>
  <c r="AN29" i="21"/>
  <c r="FY81" i="21"/>
  <c r="FP135" i="21"/>
  <c r="BW135" i="21"/>
  <c r="HC135" i="21"/>
  <c r="L29" i="21" l="1"/>
  <c r="L137" i="21" s="1"/>
  <c r="L191" i="21"/>
  <c r="L30" i="21"/>
  <c r="L138" i="21" s="1"/>
  <c r="BY189" i="25"/>
  <c r="FX189" i="25"/>
  <c r="BP189" i="25"/>
  <c r="CT189" i="25"/>
  <c r="FD189" i="25"/>
  <c r="EF189" i="25"/>
  <c r="GJ189" i="25"/>
  <c r="EX189" i="25"/>
  <c r="FU189" i="25"/>
  <c r="BS189" i="25"/>
  <c r="DN189" i="25"/>
  <c r="FA189" i="25"/>
  <c r="FR189" i="25"/>
  <c r="GS189" i="25"/>
  <c r="CQ189" i="25"/>
  <c r="CN189" i="25"/>
  <c r="GY189" i="25"/>
  <c r="BV189" i="25"/>
  <c r="DC189" i="25"/>
  <c r="DZ189" i="25"/>
  <c r="ER189" i="25"/>
  <c r="GA189" i="25"/>
  <c r="GV189" i="25"/>
  <c r="DW189" i="25"/>
  <c r="DQ189" i="25"/>
  <c r="CH189" i="25"/>
  <c r="CK189" i="25"/>
  <c r="DT189" i="25"/>
  <c r="EO189" i="25"/>
  <c r="GG189" i="25"/>
  <c r="GM189" i="25"/>
  <c r="EI189" i="25"/>
  <c r="CW189" i="25"/>
  <c r="CE189" i="25"/>
  <c r="EC189" i="25"/>
  <c r="EU189" i="25"/>
  <c r="FO189" i="25"/>
  <c r="GP189" i="25"/>
  <c r="FL189" i="25"/>
  <c r="CB189" i="25"/>
  <c r="DF189" i="25"/>
  <c r="CZ189" i="25"/>
  <c r="EL189" i="25"/>
  <c r="GD189" i="25"/>
  <c r="HB189" i="25"/>
  <c r="AA189" i="25"/>
  <c r="AS189" i="25"/>
  <c r="AD189" i="25"/>
  <c r="BB189" i="25"/>
  <c r="AG189" i="25"/>
  <c r="BH189" i="25"/>
  <c r="AJ189" i="25"/>
  <c r="AY189" i="25"/>
  <c r="AV189" i="25"/>
  <c r="AP189" i="25"/>
  <c r="R189" i="25"/>
  <c r="U189" i="25"/>
  <c r="BE189" i="25"/>
  <c r="AM189" i="25"/>
  <c r="GW191" i="25"/>
  <c r="GY191" i="25" s="1"/>
  <c r="GZ190" i="25"/>
  <c r="GQ190" i="25"/>
  <c r="GN190" i="25"/>
  <c r="GW190" i="25"/>
  <c r="GT190" i="25"/>
  <c r="GK190" i="25"/>
  <c r="GK191" i="25"/>
  <c r="GM191" i="25" s="1"/>
  <c r="GQ191" i="25"/>
  <c r="GS191" i="25" s="1"/>
  <c r="GN191" i="25"/>
  <c r="GP191" i="25" s="1"/>
  <c r="GZ191" i="25"/>
  <c r="GT191" i="25"/>
  <c r="GV191" i="25" s="1"/>
  <c r="GB191" i="25"/>
  <c r="GD191" i="25" s="1"/>
  <c r="FM191" i="25"/>
  <c r="FO191" i="25" s="1"/>
  <c r="FJ191" i="25"/>
  <c r="FL191" i="25" s="1"/>
  <c r="GE191" i="25"/>
  <c r="GG191" i="25" s="1"/>
  <c r="GH191" i="25"/>
  <c r="GJ191" i="25" s="1"/>
  <c r="FY191" i="25"/>
  <c r="GA191" i="25" s="1"/>
  <c r="FS191" i="25"/>
  <c r="FU191" i="25" s="1"/>
  <c r="FV191" i="25"/>
  <c r="FX191" i="25" s="1"/>
  <c r="FV190" i="25"/>
  <c r="FM190" i="25"/>
  <c r="FS190" i="25"/>
  <c r="FP190" i="25"/>
  <c r="FY190" i="25"/>
  <c r="GB190" i="25"/>
  <c r="GH190" i="25"/>
  <c r="FJ190" i="25"/>
  <c r="GE190" i="25"/>
  <c r="FP191" i="25"/>
  <c r="FR191" i="25" s="1"/>
  <c r="FM136" i="25"/>
  <c r="FO136" i="25" s="1"/>
  <c r="FJ136" i="25"/>
  <c r="FL136" i="25" s="1"/>
  <c r="FV136" i="25"/>
  <c r="FX136" i="25" s="1"/>
  <c r="FP136" i="25"/>
  <c r="FR136" i="25" s="1"/>
  <c r="GK135" i="25"/>
  <c r="GM135" i="25" s="1"/>
  <c r="FV135" i="25"/>
  <c r="FX135" i="25" s="1"/>
  <c r="FS135" i="25"/>
  <c r="FU135" i="25" s="1"/>
  <c r="FY135" i="25"/>
  <c r="GA135" i="25" s="1"/>
  <c r="GB135" i="25"/>
  <c r="GD135" i="25" s="1"/>
  <c r="GH135" i="25"/>
  <c r="GJ135" i="25" s="1"/>
  <c r="GE135" i="25"/>
  <c r="GG135" i="25" s="1"/>
  <c r="FJ135" i="25"/>
  <c r="FL135" i="25" s="1"/>
  <c r="FM135" i="25"/>
  <c r="FO135" i="25" s="1"/>
  <c r="FP135" i="25"/>
  <c r="FR135" i="25" s="1"/>
  <c r="FY136" i="25"/>
  <c r="GA136" i="25" s="1"/>
  <c r="GE136" i="25"/>
  <c r="GG136" i="25" s="1"/>
  <c r="GB136" i="25"/>
  <c r="GD136" i="25" s="1"/>
  <c r="FS136" i="25"/>
  <c r="FU136" i="25" s="1"/>
  <c r="GH136" i="25"/>
  <c r="GJ136" i="25" s="1"/>
  <c r="GK136" i="25"/>
  <c r="GM136" i="25" s="1"/>
  <c r="FJ81" i="25"/>
  <c r="FL81" i="25" s="1"/>
  <c r="GE81" i="25"/>
  <c r="GG81" i="25" s="1"/>
  <c r="FV81" i="25"/>
  <c r="FX81" i="25" s="1"/>
  <c r="FP81" i="25"/>
  <c r="FR81" i="25" s="1"/>
  <c r="FV80" i="25"/>
  <c r="FX80" i="25" s="1"/>
  <c r="FP80" i="25"/>
  <c r="FR80" i="25" s="1"/>
  <c r="FS80" i="25"/>
  <c r="FU80" i="25" s="1"/>
  <c r="GB80" i="25"/>
  <c r="GD80" i="25" s="1"/>
  <c r="FJ80" i="25"/>
  <c r="FL80" i="25" s="1"/>
  <c r="FM80" i="25"/>
  <c r="FO80" i="25" s="1"/>
  <c r="GE80" i="25"/>
  <c r="GG80" i="25" s="1"/>
  <c r="FY80" i="25"/>
  <c r="GA80" i="25" s="1"/>
  <c r="GB81" i="25"/>
  <c r="GD81" i="25" s="1"/>
  <c r="FS81" i="25"/>
  <c r="FU81" i="25" s="1"/>
  <c r="FM81" i="25"/>
  <c r="FO81" i="25" s="1"/>
  <c r="FY81" i="25"/>
  <c r="GA81" i="25" s="1"/>
  <c r="GZ81" i="25"/>
  <c r="HB81" i="25" s="1"/>
  <c r="GZ80" i="25"/>
  <c r="HB80" i="25" s="1"/>
  <c r="GK80" i="25"/>
  <c r="GM80" i="25" s="1"/>
  <c r="GN80" i="25"/>
  <c r="GP80" i="25" s="1"/>
  <c r="HC80" i="25"/>
  <c r="HE80" i="25" s="1"/>
  <c r="GQ80" i="25"/>
  <c r="GS80" i="25" s="1"/>
  <c r="GW80" i="25"/>
  <c r="GY80" i="25" s="1"/>
  <c r="GT80" i="25"/>
  <c r="GV80" i="25" s="1"/>
  <c r="GQ81" i="25"/>
  <c r="GS81" i="25" s="1"/>
  <c r="GK81" i="25"/>
  <c r="GM81" i="25" s="1"/>
  <c r="GT81" i="25"/>
  <c r="GV81" i="25" s="1"/>
  <c r="GW81" i="25"/>
  <c r="GY81" i="25" s="1"/>
  <c r="HC81" i="25"/>
  <c r="HE81" i="25" s="1"/>
  <c r="GN81" i="25"/>
  <c r="GP81" i="25" s="1"/>
  <c r="GZ27" i="25"/>
  <c r="HB27" i="25" s="1"/>
  <c r="GQ27" i="25"/>
  <c r="GS27" i="25" s="1"/>
  <c r="GW27" i="25"/>
  <c r="GY27" i="25" s="1"/>
  <c r="GT27" i="25"/>
  <c r="GV27" i="25" s="1"/>
  <c r="GK27" i="25"/>
  <c r="GM27" i="25" s="1"/>
  <c r="GN27" i="25"/>
  <c r="GP27" i="25" s="1"/>
  <c r="HC27" i="25"/>
  <c r="HE27" i="25" s="1"/>
  <c r="GH27" i="25"/>
  <c r="GJ27" i="25" s="1"/>
  <c r="GE27" i="25"/>
  <c r="GG27" i="25" s="1"/>
  <c r="GB27" i="25"/>
  <c r="GD27" i="25" s="1"/>
  <c r="FV27" i="25"/>
  <c r="FX27" i="25" s="1"/>
  <c r="FM27" i="25"/>
  <c r="FO27" i="25" s="1"/>
  <c r="FJ27" i="25"/>
  <c r="FL27" i="25" s="1"/>
  <c r="FP27" i="25"/>
  <c r="FR27" i="25" s="1"/>
  <c r="FS27" i="25"/>
  <c r="FU27" i="25" s="1"/>
  <c r="EY27" i="25"/>
  <c r="FA27" i="25" s="1"/>
  <c r="FE27" i="25"/>
  <c r="FG27" i="25" s="1"/>
  <c r="EV27" i="25"/>
  <c r="EX27" i="25" s="1"/>
  <c r="FB27" i="25"/>
  <c r="FD27" i="25" s="1"/>
  <c r="ES27" i="25"/>
  <c r="EU27" i="25" s="1"/>
  <c r="EP27" i="25"/>
  <c r="ER27" i="25" s="1"/>
  <c r="EM27" i="25"/>
  <c r="EO27" i="25" s="1"/>
  <c r="EJ27" i="25"/>
  <c r="EL27" i="25" s="1"/>
  <c r="EG27" i="25"/>
  <c r="EI27" i="25" s="1"/>
  <c r="ED27" i="25"/>
  <c r="EF27" i="25" s="1"/>
  <c r="DX27" i="25"/>
  <c r="DZ27" i="25" s="1"/>
  <c r="DR27" i="25"/>
  <c r="DT27" i="25" s="1"/>
  <c r="DU27" i="25"/>
  <c r="DW27" i="25" s="1"/>
  <c r="EA27" i="25"/>
  <c r="EC27" i="25" s="1"/>
  <c r="DL27" i="25"/>
  <c r="DN27" i="25" s="1"/>
  <c r="DO27" i="25"/>
  <c r="DQ27" i="25" s="1"/>
  <c r="EG81" i="25"/>
  <c r="EI81" i="25" s="1"/>
  <c r="EM81" i="25"/>
  <c r="EO81" i="25" s="1"/>
  <c r="EY81" i="25"/>
  <c r="FA81" i="25" s="1"/>
  <c r="FB81" i="25"/>
  <c r="FD81" i="25" s="1"/>
  <c r="EV81" i="25"/>
  <c r="EX81" i="25" s="1"/>
  <c r="EJ81" i="25"/>
  <c r="EL81" i="25" s="1"/>
  <c r="EP81" i="25"/>
  <c r="ER81" i="25" s="1"/>
  <c r="EV80" i="25"/>
  <c r="EX80" i="25" s="1"/>
  <c r="EM80" i="25"/>
  <c r="EO80" i="25" s="1"/>
  <c r="FE80" i="25"/>
  <c r="EJ80" i="25"/>
  <c r="EL80" i="25" s="1"/>
  <c r="EY80" i="25"/>
  <c r="FA80" i="25" s="1"/>
  <c r="ES80" i="25"/>
  <c r="EU80" i="25" s="1"/>
  <c r="EP80" i="25"/>
  <c r="ER80" i="25" s="1"/>
  <c r="EG80" i="25"/>
  <c r="EI80" i="25" s="1"/>
  <c r="FB80" i="25"/>
  <c r="FD80" i="25" s="1"/>
  <c r="ES81" i="25"/>
  <c r="EU81" i="25" s="1"/>
  <c r="FE81" i="25"/>
  <c r="FG81" i="25" s="1"/>
  <c r="DL81" i="25"/>
  <c r="DN81" i="25" s="1"/>
  <c r="ED80" i="25"/>
  <c r="EF80" i="25" s="1"/>
  <c r="EA80" i="25"/>
  <c r="EC80" i="25" s="1"/>
  <c r="DO80" i="25"/>
  <c r="DQ80" i="25" s="1"/>
  <c r="DU80" i="25"/>
  <c r="DW80" i="25" s="1"/>
  <c r="DR80" i="25"/>
  <c r="DT80" i="25" s="1"/>
  <c r="DX80" i="25"/>
  <c r="DZ80" i="25" s="1"/>
  <c r="DL80" i="25"/>
  <c r="DN80" i="25" s="1"/>
  <c r="EA81" i="25"/>
  <c r="EC81" i="25" s="1"/>
  <c r="DR81" i="25"/>
  <c r="DT81" i="25" s="1"/>
  <c r="DO81" i="25"/>
  <c r="DQ81" i="25" s="1"/>
  <c r="ED81" i="25"/>
  <c r="EF81" i="25" s="1"/>
  <c r="DU81" i="25"/>
  <c r="DW81" i="25" s="1"/>
  <c r="DX81" i="25"/>
  <c r="DZ81" i="25" s="1"/>
  <c r="CI81" i="25"/>
  <c r="CK81" i="25" s="1"/>
  <c r="DO136" i="25"/>
  <c r="DQ136" i="25" s="1"/>
  <c r="DL136" i="25"/>
  <c r="DN136" i="25" s="1"/>
  <c r="ED136" i="25"/>
  <c r="EF136" i="25" s="1"/>
  <c r="EG136" i="25"/>
  <c r="EI136" i="25" s="1"/>
  <c r="DX136" i="25"/>
  <c r="DZ136" i="25" s="1"/>
  <c r="EG135" i="25"/>
  <c r="EI135" i="25" s="1"/>
  <c r="EM135" i="25"/>
  <c r="ED135" i="25"/>
  <c r="EF135" i="25" s="1"/>
  <c r="DO135" i="25"/>
  <c r="DQ135" i="25" s="1"/>
  <c r="EJ135" i="25"/>
  <c r="EL135" i="25" s="1"/>
  <c r="DL135" i="25"/>
  <c r="DN135" i="25" s="1"/>
  <c r="EA135" i="25"/>
  <c r="EC135" i="25" s="1"/>
  <c r="DU135" i="25"/>
  <c r="DW135" i="25" s="1"/>
  <c r="DR135" i="25"/>
  <c r="DT135" i="25" s="1"/>
  <c r="DX135" i="25"/>
  <c r="DZ135" i="25" s="1"/>
  <c r="DU136" i="25"/>
  <c r="DW136" i="25" s="1"/>
  <c r="EA136" i="25"/>
  <c r="EC136" i="25" s="1"/>
  <c r="EJ136" i="25"/>
  <c r="EL136" i="25" s="1"/>
  <c r="EM136" i="25"/>
  <c r="EO136" i="25" s="1"/>
  <c r="DR136" i="25"/>
  <c r="DT136" i="25" s="1"/>
  <c r="EY191" i="25"/>
  <c r="FA191" i="25" s="1"/>
  <c r="ES191" i="25"/>
  <c r="EU191" i="25" s="1"/>
  <c r="EP190" i="25"/>
  <c r="EY190" i="25"/>
  <c r="EM190" i="25"/>
  <c r="ES190" i="25"/>
  <c r="EV190" i="25"/>
  <c r="EV191" i="25"/>
  <c r="EX191" i="25" s="1"/>
  <c r="EM191" i="25"/>
  <c r="EO191" i="25" s="1"/>
  <c r="EP191" i="25"/>
  <c r="ER191" i="25" s="1"/>
  <c r="EJ191" i="25"/>
  <c r="EL191" i="25" s="1"/>
  <c r="EG190" i="25"/>
  <c r="ED190" i="25"/>
  <c r="EJ190" i="25"/>
  <c r="EG191" i="25"/>
  <c r="EI191" i="25" s="1"/>
  <c r="EA191" i="25"/>
  <c r="EC191" i="25" s="1"/>
  <c r="DL190" i="25"/>
  <c r="DX190" i="25"/>
  <c r="DR190" i="25"/>
  <c r="DO190" i="25"/>
  <c r="EA190" i="25"/>
  <c r="DU190" i="25"/>
  <c r="DO191" i="25"/>
  <c r="DQ191" i="25" s="1"/>
  <c r="DU191" i="25"/>
  <c r="DW191" i="25" s="1"/>
  <c r="DR191" i="25"/>
  <c r="DT191" i="25" s="1"/>
  <c r="DX191" i="25"/>
  <c r="DZ191" i="25" s="1"/>
  <c r="DL191" i="25"/>
  <c r="DN191" i="25" s="1"/>
  <c r="FB190" i="25"/>
  <c r="BT191" i="25"/>
  <c r="BV191" i="25" s="1"/>
  <c r="FB191" i="25"/>
  <c r="CC191" i="25"/>
  <c r="CE191" i="25" s="1"/>
  <c r="CL191" i="25"/>
  <c r="CN191" i="25" s="1"/>
  <c r="DG191" i="25"/>
  <c r="DI191" i="25" s="1"/>
  <c r="CR191" i="25"/>
  <c r="CT191" i="25" s="1"/>
  <c r="DA191" i="25"/>
  <c r="DC191" i="25" s="1"/>
  <c r="DG190" i="25"/>
  <c r="CO190" i="25"/>
  <c r="CF190" i="25"/>
  <c r="CR190" i="25"/>
  <c r="CX190" i="25"/>
  <c r="CI190" i="25"/>
  <c r="CC190" i="25"/>
  <c r="CU190" i="25"/>
  <c r="DD190" i="25"/>
  <c r="DA190" i="25"/>
  <c r="CL190" i="25"/>
  <c r="CX191" i="25"/>
  <c r="CZ191" i="25" s="1"/>
  <c r="CI191" i="25"/>
  <c r="CK191" i="25" s="1"/>
  <c r="CF191" i="25"/>
  <c r="CH191" i="25" s="1"/>
  <c r="CO191" i="25"/>
  <c r="CQ191" i="25" s="1"/>
  <c r="CU191" i="25"/>
  <c r="CW191" i="25" s="1"/>
  <c r="DD191" i="25"/>
  <c r="DF191" i="25" s="1"/>
  <c r="BW191" i="25"/>
  <c r="BY191" i="25" s="1"/>
  <c r="BZ191" i="25"/>
  <c r="CB191" i="25" s="1"/>
  <c r="BT190" i="25"/>
  <c r="BQ190" i="25"/>
  <c r="BZ190" i="25"/>
  <c r="BW190" i="25"/>
  <c r="BQ191" i="25"/>
  <c r="BS191" i="25" s="1"/>
  <c r="BN190" i="25"/>
  <c r="BN191" i="25"/>
  <c r="BP191" i="25" s="1"/>
  <c r="CO135" i="25"/>
  <c r="CQ135" i="25" s="1"/>
  <c r="CL135" i="25"/>
  <c r="CN135" i="25" s="1"/>
  <c r="CC135" i="25"/>
  <c r="CE135" i="25" s="1"/>
  <c r="CI135" i="25"/>
  <c r="CK135" i="25" s="1"/>
  <c r="CF135" i="25"/>
  <c r="CH135" i="25" s="1"/>
  <c r="CO136" i="25"/>
  <c r="CQ136" i="25" s="1"/>
  <c r="CF136" i="25"/>
  <c r="CH136" i="25" s="1"/>
  <c r="CC136" i="25"/>
  <c r="CE136" i="25" s="1"/>
  <c r="CL136" i="25"/>
  <c r="CN136" i="25" s="1"/>
  <c r="CI136" i="25"/>
  <c r="CK136" i="25" s="1"/>
  <c r="BT136" i="25"/>
  <c r="BV136" i="25" s="1"/>
  <c r="BQ135" i="25"/>
  <c r="BS135" i="25" s="1"/>
  <c r="BZ135" i="25"/>
  <c r="CB135" i="25" s="1"/>
  <c r="BW135" i="25"/>
  <c r="BY135" i="25" s="1"/>
  <c r="BT135" i="25"/>
  <c r="BV135" i="25" s="1"/>
  <c r="BN135" i="25"/>
  <c r="BP135" i="25" s="1"/>
  <c r="BW136" i="25"/>
  <c r="BY136" i="25" s="1"/>
  <c r="BN136" i="25"/>
  <c r="BP136" i="25" s="1"/>
  <c r="BZ136" i="25"/>
  <c r="CB136" i="25" s="1"/>
  <c r="BQ136" i="25"/>
  <c r="BS136" i="25" s="1"/>
  <c r="AQ135" i="25"/>
  <c r="CF80" i="25"/>
  <c r="CH80" i="25" s="1"/>
  <c r="CR80" i="25"/>
  <c r="CT80" i="25" s="1"/>
  <c r="CO80" i="25"/>
  <c r="CQ80" i="25" s="1"/>
  <c r="CU80" i="25"/>
  <c r="CW80" i="25" s="1"/>
  <c r="DD80" i="25"/>
  <c r="DF80" i="25" s="1"/>
  <c r="DG80" i="25"/>
  <c r="DI80" i="25" s="1"/>
  <c r="CL80" i="25"/>
  <c r="CN80" i="25" s="1"/>
  <c r="CX80" i="25"/>
  <c r="CZ80" i="25" s="1"/>
  <c r="DA80" i="25"/>
  <c r="DC80" i="25" s="1"/>
  <c r="CI80" i="25"/>
  <c r="CK80" i="25" s="1"/>
  <c r="DA81" i="25"/>
  <c r="DC81" i="25" s="1"/>
  <c r="CX81" i="25"/>
  <c r="CZ81" i="25" s="1"/>
  <c r="CL81" i="25"/>
  <c r="CN81" i="25" s="1"/>
  <c r="CF81" i="25"/>
  <c r="CH81" i="25" s="1"/>
  <c r="DD81" i="25"/>
  <c r="DF81" i="25" s="1"/>
  <c r="CO81" i="25"/>
  <c r="CQ81" i="25" s="1"/>
  <c r="CR81" i="25"/>
  <c r="CT81" i="25" s="1"/>
  <c r="DG81" i="25"/>
  <c r="DI81" i="25" s="1"/>
  <c r="CU81" i="25"/>
  <c r="CW81" i="25" s="1"/>
  <c r="BW81" i="25"/>
  <c r="BY81" i="25" s="1"/>
  <c r="BQ80" i="25"/>
  <c r="BS80" i="25" s="1"/>
  <c r="BZ80" i="25"/>
  <c r="CB80" i="25" s="1"/>
  <c r="BT80" i="25"/>
  <c r="BV80" i="25" s="1"/>
  <c r="BN80" i="25"/>
  <c r="BP80" i="25" s="1"/>
  <c r="CC80" i="25"/>
  <c r="CE80" i="25" s="1"/>
  <c r="BW80" i="25"/>
  <c r="BY80" i="25" s="1"/>
  <c r="BZ81" i="25"/>
  <c r="CB81" i="25" s="1"/>
  <c r="CC81" i="25"/>
  <c r="CE81" i="25" s="1"/>
  <c r="BT81" i="25"/>
  <c r="BV81" i="25" s="1"/>
  <c r="BN81" i="25"/>
  <c r="BP81" i="25" s="1"/>
  <c r="BQ81" i="25"/>
  <c r="BS81" i="25" s="1"/>
  <c r="BI80" i="25"/>
  <c r="BK80" i="25" s="1"/>
  <c r="BC81" i="25"/>
  <c r="BE81" i="25" s="1"/>
  <c r="AN191" i="25"/>
  <c r="AP191" i="25" s="1"/>
  <c r="AZ190" i="25"/>
  <c r="BB190" i="25" s="1"/>
  <c r="AK190" i="25"/>
  <c r="AM190" i="25" s="1"/>
  <c r="AT190" i="25"/>
  <c r="AV190" i="25" s="1"/>
  <c r="AW190" i="25"/>
  <c r="AY190" i="25" s="1"/>
  <c r="AQ190" i="25"/>
  <c r="AS190" i="25" s="1"/>
  <c r="BC190" i="25"/>
  <c r="BE190" i="25" s="1"/>
  <c r="BF190" i="25"/>
  <c r="BH190" i="25" s="1"/>
  <c r="AN190" i="25"/>
  <c r="AP190" i="25" s="1"/>
  <c r="BF191" i="25"/>
  <c r="BH191" i="25" s="1"/>
  <c r="BC191" i="25"/>
  <c r="BE191" i="25" s="1"/>
  <c r="AZ191" i="25"/>
  <c r="BB191" i="25" s="1"/>
  <c r="AK191" i="25"/>
  <c r="AM191" i="25" s="1"/>
  <c r="AT191" i="25"/>
  <c r="AV191" i="25" s="1"/>
  <c r="AW191" i="25"/>
  <c r="AY191" i="25" s="1"/>
  <c r="AQ191" i="25"/>
  <c r="AS191" i="25" s="1"/>
  <c r="AH190" i="25"/>
  <c r="AH191" i="25"/>
  <c r="AJ191" i="25" s="1"/>
  <c r="AE190" i="25"/>
  <c r="AG190" i="25" s="1"/>
  <c r="AE191" i="25"/>
  <c r="AG191" i="25" s="1"/>
  <c r="AB190" i="25"/>
  <c r="AD190" i="25" s="1"/>
  <c r="AB191" i="25"/>
  <c r="AD191" i="25" s="1"/>
  <c r="Y190" i="25"/>
  <c r="Y191" i="25"/>
  <c r="AA191" i="25" s="1"/>
  <c r="V190" i="25"/>
  <c r="V191" i="25"/>
  <c r="X191" i="25" s="1"/>
  <c r="S190" i="25"/>
  <c r="U190" i="25" s="1"/>
  <c r="S191" i="25"/>
  <c r="U191" i="25" s="1"/>
  <c r="P190" i="25"/>
  <c r="P191" i="25"/>
  <c r="R191" i="25" s="1"/>
  <c r="AQ136" i="25"/>
  <c r="AS136" i="25" s="1"/>
  <c r="AN135" i="25"/>
  <c r="AN136" i="25"/>
  <c r="AP136" i="25" s="1"/>
  <c r="AK135" i="25"/>
  <c r="AK136" i="25"/>
  <c r="AM136" i="25" s="1"/>
  <c r="AH135" i="25"/>
  <c r="AH136" i="25"/>
  <c r="AJ136" i="25" s="1"/>
  <c r="AE135" i="25"/>
  <c r="AG135" i="25" s="1"/>
  <c r="AE136" i="25"/>
  <c r="AG136" i="25" s="1"/>
  <c r="AB135" i="25"/>
  <c r="AD135" i="25" s="1"/>
  <c r="V136" i="25"/>
  <c r="X136" i="25" s="1"/>
  <c r="AD136" i="25"/>
  <c r="Y135" i="25"/>
  <c r="Y136" i="25"/>
  <c r="AA136" i="25" s="1"/>
  <c r="P135" i="25"/>
  <c r="R135" i="25" s="1"/>
  <c r="S135" i="25"/>
  <c r="U135" i="25" s="1"/>
  <c r="V135" i="25"/>
  <c r="X135" i="25" s="1"/>
  <c r="S136" i="25"/>
  <c r="U136" i="25" s="1"/>
  <c r="P136" i="25"/>
  <c r="R136" i="25" s="1"/>
  <c r="BI81" i="25"/>
  <c r="BK81" i="25" s="1"/>
  <c r="BF80" i="25"/>
  <c r="BH80" i="25" s="1"/>
  <c r="BF81" i="25"/>
  <c r="BH81" i="25" s="1"/>
  <c r="BC80" i="25"/>
  <c r="AZ80" i="25"/>
  <c r="BB80" i="25" s="1"/>
  <c r="AZ81" i="25"/>
  <c r="BB81" i="25" s="1"/>
  <c r="AW80" i="25"/>
  <c r="AE81" i="25"/>
  <c r="AG81" i="25" s="1"/>
  <c r="AW81" i="25"/>
  <c r="AY81" i="25" s="1"/>
  <c r="AT80" i="25"/>
  <c r="AV80" i="25" s="1"/>
  <c r="AT81" i="25"/>
  <c r="AV81" i="25" s="1"/>
  <c r="AQ80" i="25"/>
  <c r="AS80" i="25" s="1"/>
  <c r="AQ81" i="25"/>
  <c r="AS81" i="25" s="1"/>
  <c r="AN80" i="25"/>
  <c r="AN81" i="25"/>
  <c r="AP81" i="25" s="1"/>
  <c r="AK80" i="25"/>
  <c r="AK81" i="25"/>
  <c r="AM81" i="25" s="1"/>
  <c r="AH80" i="25"/>
  <c r="AH81" i="25"/>
  <c r="AJ81" i="25" s="1"/>
  <c r="AE80" i="25"/>
  <c r="AG80" i="25" s="1"/>
  <c r="Y80" i="25"/>
  <c r="AA80" i="25" s="1"/>
  <c r="V80" i="25"/>
  <c r="X80" i="25" s="1"/>
  <c r="P80" i="25"/>
  <c r="R80" i="25" s="1"/>
  <c r="S80" i="25"/>
  <c r="U80" i="25" s="1"/>
  <c r="AB80" i="25"/>
  <c r="AD80" i="25" s="1"/>
  <c r="P81" i="25"/>
  <c r="R81" i="25" s="1"/>
  <c r="AB81" i="25"/>
  <c r="AD81" i="25" s="1"/>
  <c r="Y81" i="25"/>
  <c r="AA81" i="25" s="1"/>
  <c r="S81" i="25"/>
  <c r="U81" i="25" s="1"/>
  <c r="V81" i="25"/>
  <c r="X81" i="25" s="1"/>
  <c r="DG27" i="25"/>
  <c r="DD27" i="25"/>
  <c r="DA27" i="25"/>
  <c r="CX27" i="25"/>
  <c r="CU27" i="25"/>
  <c r="CW27" i="25" s="1"/>
  <c r="CR27" i="25"/>
  <c r="CT27" i="25" s="1"/>
  <c r="CO27" i="25"/>
  <c r="CQ27" i="25" s="1"/>
  <c r="CL27" i="25"/>
  <c r="CN27" i="25" s="1"/>
  <c r="CI27" i="25"/>
  <c r="CK27" i="25" s="1"/>
  <c r="CF27" i="25"/>
  <c r="CC27" i="25"/>
  <c r="BZ27" i="25"/>
  <c r="BW27" i="25"/>
  <c r="BT27" i="25"/>
  <c r="BV27" i="25" s="1"/>
  <c r="BQ27" i="25"/>
  <c r="BS27" i="25" s="1"/>
  <c r="AY79" i="25"/>
  <c r="X189" i="25"/>
  <c r="BV25" i="25"/>
  <c r="CQ25" i="25"/>
  <c r="ER26" i="25"/>
  <c r="DI189" i="25"/>
  <c r="R25" i="25"/>
  <c r="AP26" i="25"/>
  <c r="BB26" i="25"/>
  <c r="AD134" i="25"/>
  <c r="CH25" i="25"/>
  <c r="EI25" i="25"/>
  <c r="BS25" i="25"/>
  <c r="ER25" i="25"/>
  <c r="AJ25" i="25"/>
  <c r="X25" i="25"/>
  <c r="U25" i="25"/>
  <c r="BY25" i="25"/>
  <c r="AA25" i="25"/>
  <c r="CE25" i="25"/>
  <c r="GA25" i="25"/>
  <c r="EC25" i="25"/>
  <c r="EL25" i="25"/>
  <c r="AD25" i="25"/>
  <c r="AP25" i="25"/>
  <c r="BC27" i="25"/>
  <c r="BF27" i="25"/>
  <c r="BH27" i="25" s="1"/>
  <c r="AZ27" i="25"/>
  <c r="BB27" i="25" s="1"/>
  <c r="BI27" i="25"/>
  <c r="AW27" i="25"/>
  <c r="AQ27" i="25"/>
  <c r="AS27" i="25" s="1"/>
  <c r="AT27" i="25"/>
  <c r="AN27" i="25"/>
  <c r="AP27" i="25" s="1"/>
  <c r="AK27" i="25"/>
  <c r="AH27" i="25"/>
  <c r="AJ27" i="25" s="1"/>
  <c r="AB27" i="25"/>
  <c r="AD27" i="25" s="1"/>
  <c r="AE27" i="25"/>
  <c r="V27" i="25"/>
  <c r="X27" i="25" s="1"/>
  <c r="Y27" i="25"/>
  <c r="S27" i="25"/>
  <c r="U27" i="25" s="1"/>
  <c r="P27" i="25"/>
  <c r="R27" i="25" s="1"/>
  <c r="FY27" i="25"/>
  <c r="GA27" i="25" s="1"/>
  <c r="GH80" i="25"/>
  <c r="GJ80" i="25" s="1"/>
  <c r="GH81" i="25"/>
  <c r="GJ81" i="25" s="1"/>
  <c r="K31" i="21"/>
  <c r="K139" i="21" s="1"/>
  <c r="BM102" i="21"/>
  <c r="BL103" i="21"/>
  <c r="N82" i="25"/>
  <c r="BN82" i="25" s="1"/>
  <c r="BP82" i="25" s="1"/>
  <c r="N192" i="25"/>
  <c r="N137" i="25"/>
  <c r="FS137" i="25" s="1"/>
  <c r="FU137" i="25" s="1"/>
  <c r="L190" i="21"/>
  <c r="L81" i="21"/>
  <c r="M139" i="25"/>
  <c r="M84" i="25"/>
  <c r="M194" i="25"/>
  <c r="N28" i="25"/>
  <c r="DG28" i="25" s="1"/>
  <c r="L82" i="21"/>
  <c r="K192" i="21"/>
  <c r="EH203" i="21"/>
  <c r="EI203" i="21" s="1"/>
  <c r="AC207" i="21"/>
  <c r="AD207" i="21" s="1"/>
  <c r="GR199" i="21"/>
  <c r="GS199" i="21" s="1"/>
  <c r="CP200" i="21"/>
  <c r="CQ200" i="21" s="1"/>
  <c r="EN200" i="21"/>
  <c r="EO200" i="21" s="1"/>
  <c r="BD197" i="21"/>
  <c r="BE197" i="21" s="1"/>
  <c r="ET200" i="21"/>
  <c r="EU200" i="21" s="1"/>
  <c r="DB196" i="21"/>
  <c r="DC196" i="21" s="1"/>
  <c r="CV199" i="21"/>
  <c r="CW199" i="21" s="1"/>
  <c r="AI204" i="21"/>
  <c r="AJ204" i="21" s="1"/>
  <c r="CM201" i="21"/>
  <c r="CN201" i="21" s="1"/>
  <c r="GO199" i="21"/>
  <c r="GP199" i="21" s="1"/>
  <c r="DY207" i="21"/>
  <c r="DZ207" i="21" s="1"/>
  <c r="FT206" i="21"/>
  <c r="FU206" i="21" s="1"/>
  <c r="HA195" i="21"/>
  <c r="HB195" i="21" s="1"/>
  <c r="FK210" i="21"/>
  <c r="FL210" i="21" s="1"/>
  <c r="CY198" i="21"/>
  <c r="CZ198" i="21" s="1"/>
  <c r="CS200" i="21"/>
  <c r="CT200" i="21" s="1"/>
  <c r="AX199" i="21"/>
  <c r="AY199" i="21" s="1"/>
  <c r="GF203" i="21"/>
  <c r="GG203" i="21" s="1"/>
  <c r="GI201" i="21"/>
  <c r="GJ201" i="21" s="1"/>
  <c r="DE195" i="21"/>
  <c r="DF195" i="21" s="1"/>
  <c r="BU208" i="21"/>
  <c r="BV208" i="21" s="1"/>
  <c r="W207" i="21"/>
  <c r="X207" i="21" s="1"/>
  <c r="BO210" i="21"/>
  <c r="BP210" i="21" s="1"/>
  <c r="DV206" i="21"/>
  <c r="DW206" i="21" s="1"/>
  <c r="FN209" i="21"/>
  <c r="FO209" i="21" s="1"/>
  <c r="DP209" i="21"/>
  <c r="DQ209" i="21" s="1"/>
  <c r="CJ203" i="21"/>
  <c r="CK203" i="21" s="1"/>
  <c r="FZ205" i="21"/>
  <c r="GA205" i="21" s="1"/>
  <c r="GC204" i="21"/>
  <c r="GD204" i="21" s="1"/>
  <c r="BR209" i="21"/>
  <c r="BS209" i="21" s="1"/>
  <c r="DM211" i="21"/>
  <c r="DN211" i="21" s="1"/>
  <c r="Z206" i="21"/>
  <c r="AA206" i="21" s="1"/>
  <c r="AU200" i="21"/>
  <c r="AV200" i="21" s="1"/>
  <c r="EB206" i="21"/>
  <c r="EC206" i="21" s="1"/>
  <c r="BG195" i="21"/>
  <c r="BH195" i="21" s="1"/>
  <c r="GU198" i="21"/>
  <c r="GV198" i="21" s="1"/>
  <c r="BA198" i="21"/>
  <c r="BB198" i="21" s="1"/>
  <c r="FC195" i="21"/>
  <c r="FD195" i="21" s="1"/>
  <c r="BX207" i="21"/>
  <c r="BY207" i="21" s="1"/>
  <c r="DS207" i="21"/>
  <c r="DT207" i="21" s="1"/>
  <c r="EE204" i="21"/>
  <c r="EF204" i="21" s="1"/>
  <c r="EZ197" i="21"/>
  <c r="FA197" i="21" s="1"/>
  <c r="T209" i="21"/>
  <c r="U209" i="21" s="1"/>
  <c r="Q210" i="21"/>
  <c r="R210" i="21" s="1"/>
  <c r="GX197" i="21"/>
  <c r="GY197" i="21" s="1"/>
  <c r="CG204" i="21"/>
  <c r="CH204" i="21" s="1"/>
  <c r="CA207" i="21"/>
  <c r="CB207" i="21" s="1"/>
  <c r="FW207" i="21"/>
  <c r="FX207" i="21" s="1"/>
  <c r="CD206" i="21"/>
  <c r="CE206" i="21" s="1"/>
  <c r="AF206" i="21"/>
  <c r="AG206" i="21" s="1"/>
  <c r="EK201" i="21"/>
  <c r="EL201" i="21" s="1"/>
  <c r="EW198" i="21"/>
  <c r="EX198" i="21" s="1"/>
  <c r="EQ199" i="21"/>
  <c r="ER199" i="21" s="1"/>
  <c r="AO201" i="21"/>
  <c r="AP201" i="21" s="1"/>
  <c r="FQ208" i="21"/>
  <c r="FR208" i="21" s="1"/>
  <c r="GL200" i="21"/>
  <c r="GM200" i="21" s="1"/>
  <c r="AL203" i="21"/>
  <c r="AM203" i="21" s="1"/>
  <c r="AR200" i="21"/>
  <c r="AS200" i="21" s="1"/>
  <c r="K83" i="21"/>
  <c r="EW147" i="21"/>
  <c r="EX147" i="21" s="1"/>
  <c r="GO144" i="21"/>
  <c r="GP144" i="21" s="1"/>
  <c r="DE141" i="21"/>
  <c r="DF141" i="21" s="1"/>
  <c r="EN150" i="21"/>
  <c r="EO150" i="21" s="1"/>
  <c r="BU153" i="21"/>
  <c r="BV153" i="21" s="1"/>
  <c r="DB146" i="21"/>
  <c r="DC146" i="21" s="1"/>
  <c r="BX151" i="21"/>
  <c r="BY151" i="21" s="1"/>
  <c r="GX145" i="21"/>
  <c r="GY145" i="21" s="1"/>
  <c r="GI150" i="21"/>
  <c r="GJ150" i="21" s="1"/>
  <c r="BG140" i="21"/>
  <c r="BH140" i="21" s="1"/>
  <c r="GU145" i="21"/>
  <c r="GV145" i="21" s="1"/>
  <c r="AL149" i="21"/>
  <c r="AM149" i="21" s="1"/>
  <c r="AR151" i="21"/>
  <c r="AS151" i="21" s="1"/>
  <c r="EE148" i="21"/>
  <c r="EF148" i="21" s="1"/>
  <c r="CM147" i="21"/>
  <c r="CN147" i="21" s="1"/>
  <c r="T153" i="21"/>
  <c r="U153" i="21" s="1"/>
  <c r="BR153" i="21"/>
  <c r="BS153" i="21" s="1"/>
  <c r="FN153" i="21"/>
  <c r="FO153" i="21" s="1"/>
  <c r="CS144" i="21"/>
  <c r="CT144" i="21" s="1"/>
  <c r="CY144" i="21"/>
  <c r="CZ144" i="21" s="1"/>
  <c r="FT151" i="21"/>
  <c r="FU151" i="21" s="1"/>
  <c r="EH148" i="21"/>
  <c r="EI148" i="21" s="1"/>
  <c r="DJ156" i="21"/>
  <c r="DK156" i="21" s="1"/>
  <c r="DM156" i="21"/>
  <c r="DN156" i="21" s="1"/>
  <c r="EK150" i="21"/>
  <c r="EL150" i="21" s="1"/>
  <c r="FZ150" i="21"/>
  <c r="GA150" i="21" s="1"/>
  <c r="GL150" i="21"/>
  <c r="GM150" i="21" s="1"/>
  <c r="CD150" i="21"/>
  <c r="CE150" i="21" s="1"/>
  <c r="AC154" i="21"/>
  <c r="AD154" i="21" s="1"/>
  <c r="ET144" i="21"/>
  <c r="EU144" i="21" s="1"/>
  <c r="GR143" i="21"/>
  <c r="GS143" i="21" s="1"/>
  <c r="CA150" i="21"/>
  <c r="CB150" i="21" s="1"/>
  <c r="GC148" i="21"/>
  <c r="GD148" i="21" s="1"/>
  <c r="AX144" i="21"/>
  <c r="AY144" i="21" s="1"/>
  <c r="BO156" i="21"/>
  <c r="BP156" i="21" s="1"/>
  <c r="AU144" i="21"/>
  <c r="AV144" i="21" s="1"/>
  <c r="EB150" i="21"/>
  <c r="EC150" i="21" s="1"/>
  <c r="CV143" i="21"/>
  <c r="CW143" i="21" s="1"/>
  <c r="BA146" i="21"/>
  <c r="BB146" i="21" s="1"/>
  <c r="FK155" i="21"/>
  <c r="FL155" i="21" s="1"/>
  <c r="Q155" i="21"/>
  <c r="R155" i="21" s="1"/>
  <c r="DV151" i="21"/>
  <c r="DW151" i="21" s="1"/>
  <c r="Z151" i="21"/>
  <c r="AA151" i="21" s="1"/>
  <c r="AO152" i="21"/>
  <c r="AP152" i="21" s="1"/>
  <c r="CP146" i="21"/>
  <c r="CQ146" i="21" s="1"/>
  <c r="BD146" i="21"/>
  <c r="BE146" i="21" s="1"/>
  <c r="DP153" i="21"/>
  <c r="DQ153" i="21" s="1"/>
  <c r="FC141" i="21"/>
  <c r="FD141" i="21" s="1"/>
  <c r="GF149" i="21"/>
  <c r="GG149" i="21" s="1"/>
  <c r="FH156" i="21"/>
  <c r="FI156" i="21" s="1"/>
  <c r="FQ153" i="21"/>
  <c r="FR153" i="21" s="1"/>
  <c r="CG148" i="21"/>
  <c r="CH148" i="21" s="1"/>
  <c r="AI148" i="21"/>
  <c r="AJ148" i="21" s="1"/>
  <c r="DY151" i="21"/>
  <c r="DZ151" i="21" s="1"/>
  <c r="DS152" i="21"/>
  <c r="DT152" i="21" s="1"/>
  <c r="AF149" i="21"/>
  <c r="AG149" i="21" s="1"/>
  <c r="BL156" i="21"/>
  <c r="BM156" i="21" s="1"/>
  <c r="FW151" i="21"/>
  <c r="FX151" i="21" s="1"/>
  <c r="CJ148" i="21"/>
  <c r="CK148" i="21" s="1"/>
  <c r="EQ146" i="21"/>
  <c r="ER146" i="21" s="1"/>
  <c r="W152" i="21"/>
  <c r="X152" i="21" s="1"/>
  <c r="EZ146" i="21"/>
  <c r="FA146" i="21" s="1"/>
  <c r="HA143" i="21"/>
  <c r="HB143" i="21" s="1"/>
  <c r="N156" i="21"/>
  <c r="O156" i="21" s="1"/>
  <c r="FQ98" i="21"/>
  <c r="FR98" i="21" s="1"/>
  <c r="DP99" i="21"/>
  <c r="DQ99" i="21" s="1"/>
  <c r="FN100" i="21"/>
  <c r="FO100" i="21" s="1"/>
  <c r="FC87" i="21"/>
  <c r="FD87" i="21" s="1"/>
  <c r="GX87" i="21"/>
  <c r="GY87" i="21" s="1"/>
  <c r="ET91" i="21"/>
  <c r="EU91" i="21" s="1"/>
  <c r="DE87" i="21"/>
  <c r="DF87" i="21" s="1"/>
  <c r="CV90" i="21"/>
  <c r="CW90" i="21" s="1"/>
  <c r="EH93" i="21"/>
  <c r="EI93" i="21" s="1"/>
  <c r="BG87" i="21"/>
  <c r="BH87" i="21" s="1"/>
  <c r="EK93" i="21"/>
  <c r="EL93" i="21" s="1"/>
  <c r="DJ102" i="21"/>
  <c r="BU98" i="21"/>
  <c r="BV98" i="21" s="1"/>
  <c r="GL95" i="21"/>
  <c r="GM95" i="21" s="1"/>
  <c r="FT98" i="21"/>
  <c r="FU98" i="21" s="1"/>
  <c r="GO91" i="21"/>
  <c r="GP91" i="21" s="1"/>
  <c r="FH102" i="21"/>
  <c r="Q101" i="21"/>
  <c r="R101" i="21" s="1"/>
  <c r="DS98" i="21"/>
  <c r="DT98" i="21" s="1"/>
  <c r="EB96" i="21"/>
  <c r="EC96" i="21" s="1"/>
  <c r="BR99" i="21"/>
  <c r="BS99" i="21" s="1"/>
  <c r="AX90" i="21"/>
  <c r="AY90" i="21" s="1"/>
  <c r="GI92" i="21"/>
  <c r="GJ92" i="21" s="1"/>
  <c r="EZ87" i="21"/>
  <c r="FA87" i="21" s="1"/>
  <c r="AR96" i="21"/>
  <c r="AS96" i="21" s="1"/>
  <c r="T99" i="21"/>
  <c r="U99" i="21" s="1"/>
  <c r="AO93" i="21"/>
  <c r="AP93" i="21" s="1"/>
  <c r="CJ93" i="21"/>
  <c r="CK93" i="21" s="1"/>
  <c r="AI94" i="21"/>
  <c r="AJ94" i="21" s="1"/>
  <c r="GC95" i="21"/>
  <c r="GD95" i="21" s="1"/>
  <c r="EN95" i="21"/>
  <c r="EO95" i="21" s="1"/>
  <c r="CD96" i="21"/>
  <c r="CE96" i="21" s="1"/>
  <c r="GF93" i="21"/>
  <c r="GG93" i="21" s="1"/>
  <c r="CY89" i="21"/>
  <c r="CZ89" i="21" s="1"/>
  <c r="EW89" i="21"/>
  <c r="EX89" i="21" s="1"/>
  <c r="FK101" i="21"/>
  <c r="FL101" i="21" s="1"/>
  <c r="GU89" i="21"/>
  <c r="GV89" i="21" s="1"/>
  <c r="EQ91" i="21"/>
  <c r="ER91" i="21" s="1"/>
  <c r="DB87" i="21"/>
  <c r="DC87" i="21" s="1"/>
  <c r="DV98" i="21"/>
  <c r="DW98" i="21" s="1"/>
  <c r="W99" i="21"/>
  <c r="X99" i="21" s="1"/>
  <c r="AF96" i="21"/>
  <c r="AG96" i="21" s="1"/>
  <c r="CM93" i="21"/>
  <c r="CN93" i="21" s="1"/>
  <c r="N102" i="21"/>
  <c r="O102" i="21" s="1"/>
  <c r="EE94" i="21"/>
  <c r="EF94" i="21" s="1"/>
  <c r="BX99" i="21"/>
  <c r="BY99" i="21" s="1"/>
  <c r="DM102" i="21"/>
  <c r="CS91" i="21"/>
  <c r="CT91" i="21" s="1"/>
  <c r="DY97" i="21"/>
  <c r="DZ97" i="21" s="1"/>
  <c r="AU91" i="21"/>
  <c r="AV91" i="21" s="1"/>
  <c r="BO101" i="21"/>
  <c r="BP101" i="21" s="1"/>
  <c r="BA89" i="21"/>
  <c r="BB89" i="21" s="1"/>
  <c r="HA87" i="21"/>
  <c r="HB87" i="21" s="1"/>
  <c r="CA97" i="21"/>
  <c r="CB97" i="21" s="1"/>
  <c r="Z99" i="21"/>
  <c r="AA99" i="21" s="1"/>
  <c r="FW97" i="21"/>
  <c r="FX97" i="21" s="1"/>
  <c r="BD87" i="21"/>
  <c r="BE87" i="21" s="1"/>
  <c r="FZ95" i="21"/>
  <c r="GA95" i="21" s="1"/>
  <c r="CG94" i="21"/>
  <c r="CH94" i="21" s="1"/>
  <c r="AC97" i="21"/>
  <c r="AD97" i="21" s="1"/>
  <c r="CP95" i="21"/>
  <c r="CQ95" i="21" s="1"/>
  <c r="AL93" i="21"/>
  <c r="AM93" i="21" s="1"/>
  <c r="GR90" i="21"/>
  <c r="GS90" i="21" s="1"/>
  <c r="GL36" i="21"/>
  <c r="GM36" i="21" s="1"/>
  <c r="FQ44" i="21"/>
  <c r="FR44" i="21" s="1"/>
  <c r="GI37" i="21"/>
  <c r="GJ37" i="21" s="1"/>
  <c r="GO36" i="21"/>
  <c r="GP36" i="21" s="1"/>
  <c r="GC42" i="21"/>
  <c r="GD42" i="21" s="1"/>
  <c r="FN45" i="21"/>
  <c r="FO45" i="21" s="1"/>
  <c r="FT45" i="21"/>
  <c r="FU45" i="21" s="1"/>
  <c r="GF42" i="21"/>
  <c r="GG42" i="21" s="1"/>
  <c r="GR34" i="21"/>
  <c r="GS34" i="21" s="1"/>
  <c r="GU34" i="21"/>
  <c r="GV34" i="21" s="1"/>
  <c r="FW41" i="21"/>
  <c r="FX41" i="21" s="1"/>
  <c r="HA34" i="21"/>
  <c r="HB34" i="21" s="1"/>
  <c r="GX33" i="21"/>
  <c r="GY33" i="21" s="1"/>
  <c r="FK47" i="21"/>
  <c r="FL47" i="21" s="1"/>
  <c r="FH47" i="21"/>
  <c r="FI47" i="21" s="1"/>
  <c r="FZ40" i="21"/>
  <c r="GA40" i="21" s="1"/>
  <c r="DP46" i="21"/>
  <c r="DQ46" i="21" s="1"/>
  <c r="EN36" i="21"/>
  <c r="EO36" i="21" s="1"/>
  <c r="EK41" i="21"/>
  <c r="EL41" i="21" s="1"/>
  <c r="FC33" i="21"/>
  <c r="FD33" i="21" s="1"/>
  <c r="EW40" i="21"/>
  <c r="EX40" i="21" s="1"/>
  <c r="ET34" i="21"/>
  <c r="EU34" i="21" s="1"/>
  <c r="EQ36" i="21"/>
  <c r="ER36" i="21" s="1"/>
  <c r="DM45" i="21"/>
  <c r="DN45" i="21" s="1"/>
  <c r="EZ34" i="21"/>
  <c r="FA34" i="21" s="1"/>
  <c r="EE41" i="21"/>
  <c r="EF41" i="21" s="1"/>
  <c r="DY41" i="21"/>
  <c r="DZ41" i="21" s="1"/>
  <c r="DJ47" i="21"/>
  <c r="DK47" i="21" s="1"/>
  <c r="EH38" i="21"/>
  <c r="EI38" i="21" s="1"/>
  <c r="DV43" i="21"/>
  <c r="DW43" i="21" s="1"/>
  <c r="DS44" i="21"/>
  <c r="DT44" i="21" s="1"/>
  <c r="EB45" i="21"/>
  <c r="EC45" i="21" s="1"/>
  <c r="CM38" i="21"/>
  <c r="CN38" i="21" s="1"/>
  <c r="BU43" i="21"/>
  <c r="BV43" i="21" s="1"/>
  <c r="BO45" i="21"/>
  <c r="BP45" i="21" s="1"/>
  <c r="CD44" i="21"/>
  <c r="CE44" i="21" s="1"/>
  <c r="CV36" i="21"/>
  <c r="CW36" i="21" s="1"/>
  <c r="CP37" i="21"/>
  <c r="CQ37" i="21" s="1"/>
  <c r="CG39" i="21"/>
  <c r="CH39" i="21" s="1"/>
  <c r="BL47" i="21"/>
  <c r="BM47" i="21" s="1"/>
  <c r="CA46" i="21"/>
  <c r="CB46" i="21" s="1"/>
  <c r="CY34" i="21"/>
  <c r="CZ34" i="21" s="1"/>
  <c r="CJ39" i="21"/>
  <c r="CK39" i="21" s="1"/>
  <c r="DE31" i="21"/>
  <c r="DF31" i="21" s="1"/>
  <c r="BX42" i="21"/>
  <c r="BY42" i="21" s="1"/>
  <c r="DB32" i="21"/>
  <c r="DC32" i="21" s="1"/>
  <c r="BR46" i="21"/>
  <c r="BS46" i="21" s="1"/>
  <c r="CS37" i="21"/>
  <c r="CT37" i="21" s="1"/>
  <c r="M30" i="25"/>
  <c r="BG32" i="21"/>
  <c r="BH32" i="21" s="1"/>
  <c r="P8" i="3"/>
  <c r="P9" i="3"/>
  <c r="P10" i="3"/>
  <c r="P11" i="3"/>
  <c r="P12" i="3"/>
  <c r="P13" i="3"/>
  <c r="P14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42" i="3"/>
  <c r="P43" i="3"/>
  <c r="P44" i="3"/>
  <c r="P45" i="3"/>
  <c r="P7" i="3"/>
  <c r="GB136" i="21"/>
  <c r="EP30" i="21"/>
  <c r="BW136" i="21"/>
  <c r="DD30" i="21"/>
  <c r="GK191" i="21"/>
  <c r="AE191" i="21"/>
  <c r="GK30" i="21"/>
  <c r="GT82" i="21"/>
  <c r="DR136" i="21"/>
  <c r="FY82" i="21"/>
  <c r="DG136" i="21"/>
  <c r="EA136" i="21"/>
  <c r="CC30" i="21"/>
  <c r="GN82" i="21"/>
  <c r="EM191" i="21"/>
  <c r="BF30" i="21"/>
  <c r="ED191" i="21"/>
  <c r="DR30" i="21"/>
  <c r="AB82" i="21"/>
  <c r="FB136" i="21"/>
  <c r="BC136" i="21"/>
  <c r="FS136" i="21"/>
  <c r="AT82" i="21"/>
  <c r="EP136" i="21"/>
  <c r="AH136" i="21"/>
  <c r="BZ136" i="21"/>
  <c r="FY136" i="21"/>
  <c r="CL191" i="21"/>
  <c r="EY30" i="21"/>
  <c r="FY30" i="21"/>
  <c r="FJ82" i="21"/>
  <c r="HC191" i="21"/>
  <c r="HC82" i="21"/>
  <c r="FB30" i="21"/>
  <c r="Y30" i="21"/>
  <c r="FM30" i="21"/>
  <c r="Y191" i="21"/>
  <c r="FE82" i="21"/>
  <c r="BI82" i="21"/>
  <c r="EG136" i="21"/>
  <c r="Y82" i="21"/>
  <c r="DO191" i="21"/>
  <c r="P82" i="21"/>
  <c r="EG82" i="21"/>
  <c r="BN82" i="21"/>
  <c r="CF30" i="21"/>
  <c r="BF82" i="21"/>
  <c r="EP82" i="21"/>
  <c r="AT136" i="21"/>
  <c r="EY82" i="21"/>
  <c r="DO30" i="21"/>
  <c r="DG191" i="21"/>
  <c r="GN136" i="21"/>
  <c r="BN136" i="21"/>
  <c r="DU30" i="21"/>
  <c r="FJ191" i="21"/>
  <c r="CI136" i="21"/>
  <c r="DU136" i="21"/>
  <c r="AQ30" i="21"/>
  <c r="CO82" i="21"/>
  <c r="FY191" i="21"/>
  <c r="DL30" i="21"/>
  <c r="EP191" i="21"/>
  <c r="FV191" i="21"/>
  <c r="FE30" i="21"/>
  <c r="GE191" i="21"/>
  <c r="BW30" i="21"/>
  <c r="DO82" i="21"/>
  <c r="CI30" i="21"/>
  <c r="EJ191" i="21"/>
  <c r="CF136" i="21"/>
  <c r="CX191" i="21"/>
  <c r="GH136" i="21"/>
  <c r="AW82" i="21"/>
  <c r="BZ191" i="21"/>
  <c r="BQ82" i="21"/>
  <c r="ES82" i="21"/>
  <c r="AQ82" i="21"/>
  <c r="P136" i="21"/>
  <c r="BI136" i="21"/>
  <c r="GT136" i="21"/>
  <c r="CR136" i="21"/>
  <c r="ES30" i="21"/>
  <c r="FV136" i="21"/>
  <c r="DG82" i="21"/>
  <c r="FS30" i="21"/>
  <c r="BT136" i="21"/>
  <c r="ED30" i="21"/>
  <c r="P191" i="21"/>
  <c r="GH191" i="21"/>
  <c r="BF136" i="21"/>
  <c r="BQ136" i="21"/>
  <c r="CO136" i="21"/>
  <c r="GQ191" i="21"/>
  <c r="DL82" i="21"/>
  <c r="HC136" i="21"/>
  <c r="CU136" i="21"/>
  <c r="AZ191" i="21"/>
  <c r="AZ82" i="21"/>
  <c r="DX136" i="21"/>
  <c r="CO30" i="21"/>
  <c r="CF191" i="21"/>
  <c r="GW82" i="21"/>
  <c r="FS191" i="21"/>
  <c r="GW136" i="21"/>
  <c r="CC82" i="21"/>
  <c r="EA82" i="21"/>
  <c r="FP82" i="21"/>
  <c r="BC191" i="21"/>
  <c r="GE136" i="21"/>
  <c r="V30" i="21"/>
  <c r="GZ82" i="21"/>
  <c r="GQ30" i="21"/>
  <c r="GN191" i="21"/>
  <c r="GT191" i="21"/>
  <c r="AK30" i="21"/>
  <c r="CU30" i="21"/>
  <c r="CU82" i="21"/>
  <c r="DR82" i="21"/>
  <c r="AZ30" i="21"/>
  <c r="GZ191" i="21"/>
  <c r="AN191" i="21"/>
  <c r="BW191" i="21"/>
  <c r="EJ82" i="21"/>
  <c r="CL82" i="21"/>
  <c r="FP30" i="21"/>
  <c r="DD136" i="21"/>
  <c r="GW30" i="21"/>
  <c r="CC136" i="21"/>
  <c r="AN136" i="21"/>
  <c r="FE136" i="21"/>
  <c r="AW30" i="21"/>
  <c r="FJ136" i="21"/>
  <c r="FM191" i="21"/>
  <c r="S136" i="21"/>
  <c r="ES191" i="21"/>
  <c r="GB191" i="21"/>
  <c r="GE30" i="21"/>
  <c r="GZ30" i="21"/>
  <c r="GB30" i="21"/>
  <c r="EA191" i="21"/>
  <c r="AN30" i="21"/>
  <c r="BZ82" i="21"/>
  <c r="GN30" i="21"/>
  <c r="FB82" i="21"/>
  <c r="GH30" i="21"/>
  <c r="FV82" i="21"/>
  <c r="CL30" i="21"/>
  <c r="AE30" i="21"/>
  <c r="V136" i="21"/>
  <c r="DA191" i="21"/>
  <c r="BC82" i="21"/>
  <c r="BT191" i="21"/>
  <c r="ED136" i="21"/>
  <c r="EJ30" i="21"/>
  <c r="AK136" i="21"/>
  <c r="CO191" i="21"/>
  <c r="AB191" i="21"/>
  <c r="AH30" i="21"/>
  <c r="CR191" i="21"/>
  <c r="FE191" i="21"/>
  <c r="BT30" i="21"/>
  <c r="S191" i="21"/>
  <c r="FB191" i="21"/>
  <c r="FP191" i="21"/>
  <c r="GH82" i="21"/>
  <c r="AK191" i="21"/>
  <c r="DO136" i="21"/>
  <c r="EJ136" i="21"/>
  <c r="GK82" i="21"/>
  <c r="GE82" i="21"/>
  <c r="CC191" i="21"/>
  <c r="DA82" i="21"/>
  <c r="AN82" i="21"/>
  <c r="AT191" i="21"/>
  <c r="FS82" i="21"/>
  <c r="EG191" i="21"/>
  <c r="BI30" i="21"/>
  <c r="DU191" i="21"/>
  <c r="AH82" i="21"/>
  <c r="BQ191" i="21"/>
  <c r="BZ30" i="21"/>
  <c r="DD191" i="21"/>
  <c r="V82" i="21"/>
  <c r="BF191" i="21"/>
  <c r="CI191" i="21"/>
  <c r="BQ30" i="21"/>
  <c r="GT30" i="21"/>
  <c r="AE136" i="21"/>
  <c r="DG30" i="21"/>
  <c r="CX136" i="21"/>
  <c r="DA136" i="21"/>
  <c r="AH191" i="21"/>
  <c r="AW191" i="21"/>
  <c r="AQ191" i="21"/>
  <c r="AB136" i="21"/>
  <c r="CR30" i="21"/>
  <c r="CU191" i="21"/>
  <c r="BC30" i="21"/>
  <c r="EG30" i="21"/>
  <c r="GB82" i="21"/>
  <c r="DX191" i="21"/>
  <c r="S82" i="21"/>
  <c r="CR82" i="21"/>
  <c r="GQ136" i="21"/>
  <c r="EM136" i="21"/>
  <c r="FP136" i="21"/>
  <c r="EV136" i="21"/>
  <c r="DL136" i="21"/>
  <c r="CF82" i="21"/>
  <c r="CI82" i="21"/>
  <c r="AE82" i="21"/>
  <c r="DA30" i="21"/>
  <c r="DU82" i="21"/>
  <c r="AZ136" i="21"/>
  <c r="EV82" i="21"/>
  <c r="FM82" i="21"/>
  <c r="S30" i="21"/>
  <c r="Y136" i="21"/>
  <c r="FJ30" i="21"/>
  <c r="AQ136" i="21"/>
  <c r="DX30" i="21"/>
  <c r="BI191" i="21"/>
  <c r="BW82" i="21"/>
  <c r="AK82" i="21"/>
  <c r="GK136" i="21"/>
  <c r="CX82" i="21"/>
  <c r="EA30" i="21"/>
  <c r="EV30" i="21"/>
  <c r="ED82" i="21"/>
  <c r="CL136" i="21"/>
  <c r="AW136" i="21"/>
  <c r="GQ82" i="21"/>
  <c r="CX30" i="21"/>
  <c r="GW191" i="21"/>
  <c r="EY191" i="21"/>
  <c r="AT30" i="21"/>
  <c r="DX82" i="21"/>
  <c r="GZ136" i="21"/>
  <c r="FM136" i="21"/>
  <c r="BN30" i="21"/>
  <c r="BN191" i="21"/>
  <c r="EY136" i="21"/>
  <c r="ES136" i="21"/>
  <c r="DD82" i="21"/>
  <c r="EM82" i="21"/>
  <c r="AB30" i="21"/>
  <c r="DR191" i="21"/>
  <c r="DL191" i="21"/>
  <c r="FV30" i="21"/>
  <c r="V191" i="21"/>
  <c r="BT82" i="21"/>
  <c r="HC30" i="21"/>
  <c r="EV191" i="21"/>
  <c r="EM30" i="21"/>
  <c r="BP190" i="25" l="1"/>
  <c r="DF190" i="25"/>
  <c r="DI190" i="25"/>
  <c r="DQ190" i="25"/>
  <c r="EI190" i="25"/>
  <c r="FA190" i="25"/>
  <c r="FR190" i="25"/>
  <c r="CW190" i="25"/>
  <c r="DT190" i="25"/>
  <c r="ER190" i="25"/>
  <c r="FU190" i="25"/>
  <c r="GM190" i="25"/>
  <c r="BY190" i="25"/>
  <c r="CE190" i="25"/>
  <c r="DZ190" i="25"/>
  <c r="FO190" i="25"/>
  <c r="GV190" i="25"/>
  <c r="CB190" i="25"/>
  <c r="CK190" i="25"/>
  <c r="DN190" i="25"/>
  <c r="GG190" i="25"/>
  <c r="FX190" i="25"/>
  <c r="GY190" i="25"/>
  <c r="BS190" i="25"/>
  <c r="CZ190" i="25"/>
  <c r="FL190" i="25"/>
  <c r="GP190" i="25"/>
  <c r="BV190" i="25"/>
  <c r="CT190" i="25"/>
  <c r="EX190" i="25"/>
  <c r="GJ190" i="25"/>
  <c r="GS190" i="25"/>
  <c r="CN190" i="25"/>
  <c r="CH190" i="25"/>
  <c r="DW190" i="25"/>
  <c r="EL190" i="25"/>
  <c r="EU190" i="25"/>
  <c r="GD190" i="25"/>
  <c r="HB190" i="25"/>
  <c r="DC190" i="25"/>
  <c r="CQ190" i="25"/>
  <c r="EC190" i="25"/>
  <c r="EF190" i="25"/>
  <c r="EO190" i="25"/>
  <c r="GA190" i="25"/>
  <c r="R190" i="25"/>
  <c r="GQ192" i="25"/>
  <c r="GS192" i="25" s="1"/>
  <c r="GN192" i="25"/>
  <c r="GP192" i="25" s="1"/>
  <c r="GK192" i="25"/>
  <c r="GM192" i="25" s="1"/>
  <c r="GZ192" i="25"/>
  <c r="HB192" i="25" s="1"/>
  <c r="GW192" i="25"/>
  <c r="GY192" i="25" s="1"/>
  <c r="GT192" i="25"/>
  <c r="GV192" i="25" s="1"/>
  <c r="GB192" i="25"/>
  <c r="GD192" i="25" s="1"/>
  <c r="FP192" i="25"/>
  <c r="FR192" i="25" s="1"/>
  <c r="FM192" i="25"/>
  <c r="FO192" i="25" s="1"/>
  <c r="GE192" i="25"/>
  <c r="GG192" i="25" s="1"/>
  <c r="GH192" i="25"/>
  <c r="GJ192" i="25" s="1"/>
  <c r="FJ192" i="25"/>
  <c r="FL192" i="25" s="1"/>
  <c r="FS192" i="25"/>
  <c r="FU192" i="25" s="1"/>
  <c r="FV192" i="25"/>
  <c r="FX192" i="25" s="1"/>
  <c r="FY192" i="25"/>
  <c r="GA192" i="25" s="1"/>
  <c r="GH137" i="25"/>
  <c r="GJ137" i="25" s="1"/>
  <c r="FP137" i="25"/>
  <c r="FR137" i="25" s="1"/>
  <c r="FV137" i="25"/>
  <c r="FX137" i="25" s="1"/>
  <c r="GB137" i="25"/>
  <c r="GD137" i="25" s="1"/>
  <c r="FY137" i="25"/>
  <c r="GA137" i="25" s="1"/>
  <c r="FJ137" i="25"/>
  <c r="FL137" i="25" s="1"/>
  <c r="FM137" i="25"/>
  <c r="FO137" i="25" s="1"/>
  <c r="GE137" i="25"/>
  <c r="GG137" i="25" s="1"/>
  <c r="GK137" i="25"/>
  <c r="FY82" i="25"/>
  <c r="GA82" i="25" s="1"/>
  <c r="FV82" i="25"/>
  <c r="FX82" i="25" s="1"/>
  <c r="GB82" i="25"/>
  <c r="GD82" i="25" s="1"/>
  <c r="FP82" i="25"/>
  <c r="FR82" i="25" s="1"/>
  <c r="FS82" i="25"/>
  <c r="FU82" i="25" s="1"/>
  <c r="FJ82" i="25"/>
  <c r="FL82" i="25" s="1"/>
  <c r="GE82" i="25"/>
  <c r="FM82" i="25"/>
  <c r="FO82" i="25" s="1"/>
  <c r="GK82" i="25"/>
  <c r="GM82" i="25" s="1"/>
  <c r="GN82" i="25"/>
  <c r="GP82" i="25" s="1"/>
  <c r="GT82" i="25"/>
  <c r="GV82" i="25" s="1"/>
  <c r="GQ82" i="25"/>
  <c r="GS82" i="25" s="1"/>
  <c r="HC82" i="25"/>
  <c r="HE82" i="25" s="1"/>
  <c r="GW82" i="25"/>
  <c r="GY82" i="25" s="1"/>
  <c r="GZ82" i="25"/>
  <c r="HB82" i="25" s="1"/>
  <c r="GN28" i="25"/>
  <c r="GP28" i="25" s="1"/>
  <c r="GT28" i="25"/>
  <c r="GV28" i="25" s="1"/>
  <c r="GW28" i="25"/>
  <c r="GY28" i="25" s="1"/>
  <c r="HC28" i="25"/>
  <c r="HE28" i="25" s="1"/>
  <c r="GZ28" i="25"/>
  <c r="HB28" i="25" s="1"/>
  <c r="GQ28" i="25"/>
  <c r="GS28" i="25" s="1"/>
  <c r="GK28" i="25"/>
  <c r="GM28" i="25" s="1"/>
  <c r="GB28" i="25"/>
  <c r="GD28" i="25" s="1"/>
  <c r="GE28" i="25"/>
  <c r="GG28" i="25" s="1"/>
  <c r="GH28" i="25"/>
  <c r="GJ28" i="25" s="1"/>
  <c r="FM28" i="25"/>
  <c r="FO28" i="25" s="1"/>
  <c r="FP28" i="25"/>
  <c r="FR28" i="25" s="1"/>
  <c r="FS28" i="25"/>
  <c r="FU28" i="25" s="1"/>
  <c r="FJ28" i="25"/>
  <c r="FL28" i="25" s="1"/>
  <c r="FV28" i="25"/>
  <c r="FX28" i="25" s="1"/>
  <c r="EV28" i="25"/>
  <c r="EX28" i="25" s="1"/>
  <c r="FE28" i="25"/>
  <c r="FG28" i="25" s="1"/>
  <c r="FB28" i="25"/>
  <c r="FD28" i="25" s="1"/>
  <c r="EY28" i="25"/>
  <c r="FA28" i="25" s="1"/>
  <c r="ES28" i="25"/>
  <c r="EU28" i="25" s="1"/>
  <c r="EP28" i="25"/>
  <c r="EM28" i="25"/>
  <c r="EO28" i="25" s="1"/>
  <c r="EJ28" i="25"/>
  <c r="EL28" i="25" s="1"/>
  <c r="EG28" i="25"/>
  <c r="EI28" i="25" s="1"/>
  <c r="ED28" i="25"/>
  <c r="EF28" i="25" s="1"/>
  <c r="DR28" i="25"/>
  <c r="DT28" i="25" s="1"/>
  <c r="DX28" i="25"/>
  <c r="DZ28" i="25" s="1"/>
  <c r="DU28" i="25"/>
  <c r="DW28" i="25" s="1"/>
  <c r="EA28" i="25"/>
  <c r="EC28" i="25" s="1"/>
  <c r="DO28" i="25"/>
  <c r="DQ28" i="25" s="1"/>
  <c r="DL28" i="25"/>
  <c r="DN28" i="25" s="1"/>
  <c r="EG82" i="25"/>
  <c r="EI82" i="25" s="1"/>
  <c r="EV82" i="25"/>
  <c r="EX82" i="25" s="1"/>
  <c r="FB82" i="25"/>
  <c r="FD82" i="25" s="1"/>
  <c r="EM82" i="25"/>
  <c r="EO82" i="25" s="1"/>
  <c r="EP82" i="25"/>
  <c r="ER82" i="25" s="1"/>
  <c r="EJ82" i="25"/>
  <c r="EL82" i="25" s="1"/>
  <c r="EY82" i="25"/>
  <c r="FA82" i="25" s="1"/>
  <c r="FE82" i="25"/>
  <c r="ES82" i="25"/>
  <c r="EU82" i="25" s="1"/>
  <c r="DX82" i="25"/>
  <c r="DZ82" i="25" s="1"/>
  <c r="DU82" i="25"/>
  <c r="DW82" i="25" s="1"/>
  <c r="EA82" i="25"/>
  <c r="EC82" i="25" s="1"/>
  <c r="DR82" i="25"/>
  <c r="DT82" i="25" s="1"/>
  <c r="DL82" i="25"/>
  <c r="DN82" i="25" s="1"/>
  <c r="DO82" i="25"/>
  <c r="DQ82" i="25" s="1"/>
  <c r="ED82" i="25"/>
  <c r="EF82" i="25" s="1"/>
  <c r="EJ137" i="25"/>
  <c r="EL137" i="25" s="1"/>
  <c r="EM137" i="25"/>
  <c r="EO137" i="25" s="1"/>
  <c r="EA137" i="25"/>
  <c r="EC137" i="25" s="1"/>
  <c r="DO137" i="25"/>
  <c r="DQ137" i="25" s="1"/>
  <c r="DR137" i="25"/>
  <c r="DT137" i="25" s="1"/>
  <c r="DL137" i="25"/>
  <c r="DN137" i="25" s="1"/>
  <c r="ED137" i="25"/>
  <c r="EF137" i="25" s="1"/>
  <c r="DU137" i="25"/>
  <c r="DW137" i="25" s="1"/>
  <c r="EG137" i="25"/>
  <c r="EI137" i="25" s="1"/>
  <c r="DX137" i="25"/>
  <c r="DZ137" i="25" s="1"/>
  <c r="EY192" i="25"/>
  <c r="FA192" i="25" s="1"/>
  <c r="EP192" i="25"/>
  <c r="ER192" i="25" s="1"/>
  <c r="EM192" i="25"/>
  <c r="EO192" i="25" s="1"/>
  <c r="EV192" i="25"/>
  <c r="EX192" i="25" s="1"/>
  <c r="ES192" i="25"/>
  <c r="EU192" i="25" s="1"/>
  <c r="EG192" i="25"/>
  <c r="EI192" i="25" s="1"/>
  <c r="EJ192" i="25"/>
  <c r="EL192" i="25" s="1"/>
  <c r="ED192" i="25"/>
  <c r="EF192" i="25" s="1"/>
  <c r="DR192" i="25"/>
  <c r="DT192" i="25" s="1"/>
  <c r="DX192" i="25"/>
  <c r="DZ192" i="25" s="1"/>
  <c r="DL192" i="25"/>
  <c r="DN192" i="25" s="1"/>
  <c r="EA192" i="25"/>
  <c r="DO192" i="25"/>
  <c r="DQ192" i="25" s="1"/>
  <c r="DU192" i="25"/>
  <c r="DW192" i="25" s="1"/>
  <c r="FB192" i="25"/>
  <c r="FD192" i="25" s="1"/>
  <c r="FD191" i="25"/>
  <c r="CI192" i="25"/>
  <c r="CK192" i="25" s="1"/>
  <c r="DG192" i="25"/>
  <c r="DI192" i="25" s="1"/>
  <c r="CC192" i="25"/>
  <c r="CE192" i="25" s="1"/>
  <c r="CR192" i="25"/>
  <c r="CT192" i="25" s="1"/>
  <c r="CL192" i="25"/>
  <c r="CN192" i="25" s="1"/>
  <c r="CU192" i="25"/>
  <c r="CW192" i="25" s="1"/>
  <c r="CF192" i="25"/>
  <c r="CH192" i="25" s="1"/>
  <c r="CX192" i="25"/>
  <c r="CZ192" i="25" s="1"/>
  <c r="DD192" i="25"/>
  <c r="DF192" i="25" s="1"/>
  <c r="DA192" i="25"/>
  <c r="DC192" i="25" s="1"/>
  <c r="CO192" i="25"/>
  <c r="CQ192" i="25" s="1"/>
  <c r="BQ192" i="25"/>
  <c r="BS192" i="25" s="1"/>
  <c r="BW192" i="25"/>
  <c r="BY192" i="25" s="1"/>
  <c r="BZ192" i="25"/>
  <c r="CB192" i="25" s="1"/>
  <c r="BT192" i="25"/>
  <c r="BV192" i="25" s="1"/>
  <c r="BN192" i="25"/>
  <c r="BP192" i="25" s="1"/>
  <c r="CC137" i="25"/>
  <c r="CE137" i="25" s="1"/>
  <c r="CI137" i="25"/>
  <c r="CK137" i="25" s="1"/>
  <c r="CO137" i="25"/>
  <c r="CQ137" i="25" s="1"/>
  <c r="CL137" i="25"/>
  <c r="CN137" i="25" s="1"/>
  <c r="CF137" i="25"/>
  <c r="CH137" i="25" s="1"/>
  <c r="BT137" i="25"/>
  <c r="BV137" i="25" s="1"/>
  <c r="BZ137" i="25"/>
  <c r="CB137" i="25" s="1"/>
  <c r="BW137" i="25"/>
  <c r="BY137" i="25" s="1"/>
  <c r="BQ137" i="25"/>
  <c r="BS137" i="25" s="1"/>
  <c r="BN137" i="25"/>
  <c r="BP137" i="25" s="1"/>
  <c r="CI82" i="25"/>
  <c r="CK82" i="25" s="1"/>
  <c r="DD82" i="25"/>
  <c r="DF82" i="25" s="1"/>
  <c r="CU82" i="25"/>
  <c r="CW82" i="25" s="1"/>
  <c r="CO82" i="25"/>
  <c r="CQ82" i="25" s="1"/>
  <c r="DA82" i="25"/>
  <c r="DC82" i="25" s="1"/>
  <c r="CF82" i="25"/>
  <c r="CH82" i="25" s="1"/>
  <c r="CL82" i="25"/>
  <c r="CN82" i="25" s="1"/>
  <c r="CR82" i="25"/>
  <c r="CT82" i="25" s="1"/>
  <c r="DG82" i="25"/>
  <c r="DI82" i="25" s="1"/>
  <c r="CX82" i="25"/>
  <c r="CZ82" i="25" s="1"/>
  <c r="BQ82" i="25"/>
  <c r="BS82" i="25" s="1"/>
  <c r="BT82" i="25"/>
  <c r="BV82" i="25" s="1"/>
  <c r="CC82" i="25"/>
  <c r="CE82" i="25" s="1"/>
  <c r="BW82" i="25"/>
  <c r="BY82" i="25" s="1"/>
  <c r="BZ82" i="25"/>
  <c r="CB82" i="25" s="1"/>
  <c r="BC192" i="25"/>
  <c r="BE192" i="25" s="1"/>
  <c r="AT192" i="25"/>
  <c r="AV192" i="25" s="1"/>
  <c r="AK192" i="25"/>
  <c r="AM192" i="25" s="1"/>
  <c r="AQ192" i="25"/>
  <c r="AS192" i="25" s="1"/>
  <c r="AW192" i="25"/>
  <c r="AY192" i="25" s="1"/>
  <c r="BF192" i="25"/>
  <c r="BH192" i="25" s="1"/>
  <c r="AN192" i="25"/>
  <c r="AP192" i="25" s="1"/>
  <c r="AZ192" i="25"/>
  <c r="BB192" i="25" s="1"/>
  <c r="AH192" i="25"/>
  <c r="AJ192" i="25" s="1"/>
  <c r="AE192" i="25"/>
  <c r="AG192" i="25" s="1"/>
  <c r="Y192" i="25"/>
  <c r="AA192" i="25" s="1"/>
  <c r="AB192" i="25"/>
  <c r="V192" i="25"/>
  <c r="X192" i="25" s="1"/>
  <c r="S192" i="25"/>
  <c r="U192" i="25" s="1"/>
  <c r="P192" i="25"/>
  <c r="AQ137" i="25"/>
  <c r="AS137" i="25" s="1"/>
  <c r="AN137" i="25"/>
  <c r="AP137" i="25" s="1"/>
  <c r="AK137" i="25"/>
  <c r="AH137" i="25"/>
  <c r="AJ137" i="25" s="1"/>
  <c r="AE137" i="25"/>
  <c r="AG137" i="25" s="1"/>
  <c r="AB137" i="25"/>
  <c r="AD137" i="25" s="1"/>
  <c r="Y137" i="25"/>
  <c r="AA137" i="25" s="1"/>
  <c r="V137" i="25"/>
  <c r="X137" i="25" s="1"/>
  <c r="P137" i="25"/>
  <c r="R137" i="25" s="1"/>
  <c r="S137" i="25"/>
  <c r="U137" i="25" s="1"/>
  <c r="BI82" i="25"/>
  <c r="BK82" i="25" s="1"/>
  <c r="BF82" i="25"/>
  <c r="BC82" i="25"/>
  <c r="BE82" i="25" s="1"/>
  <c r="AZ82" i="25"/>
  <c r="AW82" i="25"/>
  <c r="AY82" i="25" s="1"/>
  <c r="AT82" i="25"/>
  <c r="AV82" i="25" s="1"/>
  <c r="AQ82" i="25"/>
  <c r="AS82" i="25" s="1"/>
  <c r="AN82" i="25"/>
  <c r="AP82" i="25" s="1"/>
  <c r="AK82" i="25"/>
  <c r="AM82" i="25" s="1"/>
  <c r="AH82" i="25"/>
  <c r="AJ82" i="25" s="1"/>
  <c r="AE82" i="25"/>
  <c r="AG82" i="25" s="1"/>
  <c r="Y82" i="25"/>
  <c r="AA82" i="25" s="1"/>
  <c r="AB82" i="25"/>
  <c r="AD82" i="25" s="1"/>
  <c r="V82" i="25"/>
  <c r="X82" i="25" s="1"/>
  <c r="S82" i="25"/>
  <c r="U82" i="25" s="1"/>
  <c r="P82" i="25"/>
  <c r="R82" i="25" s="1"/>
  <c r="BN28" i="25"/>
  <c r="BP28" i="25" s="1"/>
  <c r="DD28" i="25"/>
  <c r="DF28" i="25" s="1"/>
  <c r="DA28" i="25"/>
  <c r="DC28" i="25" s="1"/>
  <c r="CX28" i="25"/>
  <c r="CZ28" i="25" s="1"/>
  <c r="CU28" i="25"/>
  <c r="CW28" i="25" s="1"/>
  <c r="CR28" i="25"/>
  <c r="CT28" i="25" s="1"/>
  <c r="CO28" i="25"/>
  <c r="CL28" i="25"/>
  <c r="CN28" i="25" s="1"/>
  <c r="CI28" i="25"/>
  <c r="CK28" i="25" s="1"/>
  <c r="CF28" i="25"/>
  <c r="CH28" i="25" s="1"/>
  <c r="CC28" i="25"/>
  <c r="CE28" i="25" s="1"/>
  <c r="BZ28" i="25"/>
  <c r="CB28" i="25" s="1"/>
  <c r="BW28" i="25"/>
  <c r="BY28" i="25" s="1"/>
  <c r="BT28" i="25"/>
  <c r="BV28" i="25" s="1"/>
  <c r="BQ28" i="25"/>
  <c r="BS28" i="25" s="1"/>
  <c r="AY80" i="25"/>
  <c r="AJ190" i="25"/>
  <c r="HB191" i="25"/>
  <c r="AM27" i="25"/>
  <c r="BE27" i="25"/>
  <c r="CH27" i="25"/>
  <c r="AM80" i="25"/>
  <c r="X190" i="25"/>
  <c r="EO135" i="25"/>
  <c r="DF27" i="25"/>
  <c r="BE80" i="25"/>
  <c r="AJ135" i="25"/>
  <c r="CE27" i="25"/>
  <c r="DC27" i="25"/>
  <c r="AJ80" i="25"/>
  <c r="AS135" i="25"/>
  <c r="DI27" i="25"/>
  <c r="AP135" i="25"/>
  <c r="BP27" i="25"/>
  <c r="AV27" i="25"/>
  <c r="FD190" i="25"/>
  <c r="AA27" i="25"/>
  <c r="AA190" i="25"/>
  <c r="FG80" i="25"/>
  <c r="AY27" i="25"/>
  <c r="AP80" i="25"/>
  <c r="AA135" i="25"/>
  <c r="BY27" i="25"/>
  <c r="AG27" i="25"/>
  <c r="BK27" i="25"/>
  <c r="AM135" i="25"/>
  <c r="CB27" i="25"/>
  <c r="CZ27" i="25"/>
  <c r="AZ28" i="25"/>
  <c r="BB28" i="25" s="1"/>
  <c r="BF28" i="25"/>
  <c r="BH28" i="25" s="1"/>
  <c r="BI28" i="25"/>
  <c r="BK28" i="25" s="1"/>
  <c r="BC28" i="25"/>
  <c r="BE28" i="25" s="1"/>
  <c r="AW28" i="25"/>
  <c r="AY28" i="25" s="1"/>
  <c r="AT28" i="25"/>
  <c r="AV28" i="25" s="1"/>
  <c r="AQ28" i="25"/>
  <c r="AS28" i="25" s="1"/>
  <c r="AN28" i="25"/>
  <c r="AP28" i="25" s="1"/>
  <c r="AK28" i="25"/>
  <c r="AM28" i="25" s="1"/>
  <c r="AH28" i="25"/>
  <c r="AJ28" i="25" s="1"/>
  <c r="AE28" i="25"/>
  <c r="AB28" i="25"/>
  <c r="AD28" i="25" s="1"/>
  <c r="Y28" i="25"/>
  <c r="AA28" i="25" s="1"/>
  <c r="V28" i="25"/>
  <c r="X28" i="25" s="1"/>
  <c r="S28" i="25"/>
  <c r="U28" i="25" s="1"/>
  <c r="DI28" i="25"/>
  <c r="P28" i="25"/>
  <c r="R28" i="25" s="1"/>
  <c r="FY28" i="25"/>
  <c r="GH82" i="25"/>
  <c r="GJ82" i="25" s="1"/>
  <c r="K32" i="21"/>
  <c r="K140" i="21" s="1"/>
  <c r="DN102" i="21"/>
  <c r="DM103" i="21"/>
  <c r="DK102" i="21"/>
  <c r="DJ103" i="21"/>
  <c r="BL104" i="21"/>
  <c r="BM103" i="21"/>
  <c r="FI102" i="21"/>
  <c r="FH103" i="21"/>
  <c r="L192" i="21"/>
  <c r="M140" i="25"/>
  <c r="M85" i="25"/>
  <c r="M195" i="25"/>
  <c r="N83" i="25"/>
  <c r="GQ83" i="25" s="1"/>
  <c r="GS83" i="25" s="1"/>
  <c r="N193" i="25"/>
  <c r="BN193" i="25" s="1"/>
  <c r="N138" i="25"/>
  <c r="P138" i="25" s="1"/>
  <c r="R138" i="25" s="1"/>
  <c r="K193" i="21"/>
  <c r="GI202" i="21"/>
  <c r="GJ202" i="21" s="1"/>
  <c r="CV200" i="21"/>
  <c r="CW200" i="21" s="1"/>
  <c r="AF207" i="21"/>
  <c r="AG207" i="21" s="1"/>
  <c r="W208" i="21"/>
  <c r="X208" i="21" s="1"/>
  <c r="AR201" i="21"/>
  <c r="AS201" i="21" s="1"/>
  <c r="CG205" i="21"/>
  <c r="CH205" i="21" s="1"/>
  <c r="EZ198" i="21"/>
  <c r="FA198" i="21" s="1"/>
  <c r="FC196" i="21"/>
  <c r="FD196" i="21" s="1"/>
  <c r="BR210" i="21"/>
  <c r="BS210" i="21" s="1"/>
  <c r="GF204" i="21"/>
  <c r="GG204" i="21" s="1"/>
  <c r="FK211" i="21"/>
  <c r="FL211" i="21" s="1"/>
  <c r="DB197" i="21"/>
  <c r="DC197" i="21" s="1"/>
  <c r="CP201" i="21"/>
  <c r="CQ201" i="21" s="1"/>
  <c r="AO202" i="21"/>
  <c r="AP202" i="21" s="1"/>
  <c r="EB207" i="21"/>
  <c r="EC207" i="21" s="1"/>
  <c r="DP210" i="21"/>
  <c r="DQ210" i="21" s="1"/>
  <c r="AL204" i="21"/>
  <c r="AM204" i="21" s="1"/>
  <c r="EQ200" i="21"/>
  <c r="ER200" i="21" s="1"/>
  <c r="CD207" i="21"/>
  <c r="CE207" i="21" s="1"/>
  <c r="BA199" i="21"/>
  <c r="BB199" i="21" s="1"/>
  <c r="AU201" i="21"/>
  <c r="AV201" i="21" s="1"/>
  <c r="FN210" i="21"/>
  <c r="FO210" i="21" s="1"/>
  <c r="CM202" i="21"/>
  <c r="CN202" i="21" s="1"/>
  <c r="ET201" i="21"/>
  <c r="EU201" i="21" s="1"/>
  <c r="GR200" i="21"/>
  <c r="GS200" i="21" s="1"/>
  <c r="EN201" i="21"/>
  <c r="EO201" i="21" s="1"/>
  <c r="GO200" i="21"/>
  <c r="GP200" i="21" s="1"/>
  <c r="GX198" i="21"/>
  <c r="GY198" i="21" s="1"/>
  <c r="EE205" i="21"/>
  <c r="EF205" i="21" s="1"/>
  <c r="GC205" i="21"/>
  <c r="GD205" i="21" s="1"/>
  <c r="BU209" i="21"/>
  <c r="BV209" i="21" s="1"/>
  <c r="AX200" i="21"/>
  <c r="AY200" i="21" s="1"/>
  <c r="HA196" i="21"/>
  <c r="HB196" i="21" s="1"/>
  <c r="FQ209" i="21"/>
  <c r="FR209" i="21" s="1"/>
  <c r="EK202" i="21"/>
  <c r="EL202" i="21" s="1"/>
  <c r="T210" i="21"/>
  <c r="U210" i="21" s="1"/>
  <c r="EW199" i="21"/>
  <c r="EX199" i="21" s="1"/>
  <c r="FW208" i="21"/>
  <c r="FX208" i="21" s="1"/>
  <c r="Q211" i="21"/>
  <c r="R211" i="21" s="1"/>
  <c r="FZ206" i="21"/>
  <c r="GA206" i="21" s="1"/>
  <c r="DE196" i="21"/>
  <c r="DF196" i="21" s="1"/>
  <c r="CS201" i="21"/>
  <c r="CT201" i="21" s="1"/>
  <c r="AC208" i="21"/>
  <c r="AD208" i="21" s="1"/>
  <c r="GL201" i="21"/>
  <c r="GM201" i="21" s="1"/>
  <c r="DS208" i="21"/>
  <c r="DT208" i="21" s="1"/>
  <c r="GU199" i="21"/>
  <c r="GV199" i="21" s="1"/>
  <c r="Z207" i="21"/>
  <c r="AA207" i="21" s="1"/>
  <c r="DV207" i="21"/>
  <c r="DW207" i="21" s="1"/>
  <c r="FT207" i="21"/>
  <c r="FU207" i="21" s="1"/>
  <c r="AI205" i="21"/>
  <c r="AJ205" i="21" s="1"/>
  <c r="BD198" i="21"/>
  <c r="BE198" i="21" s="1"/>
  <c r="CA208" i="21"/>
  <c r="CB208" i="21" s="1"/>
  <c r="BX208" i="21"/>
  <c r="BY208" i="21" s="1"/>
  <c r="BG196" i="21"/>
  <c r="BH196" i="21" s="1"/>
  <c r="CJ204" i="21"/>
  <c r="CK204" i="21" s="1"/>
  <c r="BO211" i="21"/>
  <c r="BP211" i="21" s="1"/>
  <c r="CY199" i="21"/>
  <c r="CZ199" i="21" s="1"/>
  <c r="DY208" i="21"/>
  <c r="DZ208" i="21" s="1"/>
  <c r="EH204" i="21"/>
  <c r="EI204" i="21" s="1"/>
  <c r="DM212" i="21"/>
  <c r="K84" i="21"/>
  <c r="EZ147" i="21"/>
  <c r="FA147" i="21" s="1"/>
  <c r="BD147" i="21"/>
  <c r="BE147" i="21" s="1"/>
  <c r="Q156" i="21"/>
  <c r="R156" i="21" s="1"/>
  <c r="EB151" i="21"/>
  <c r="EC151" i="21" s="1"/>
  <c r="EK151" i="21"/>
  <c r="EL151" i="21" s="1"/>
  <c r="BR154" i="21"/>
  <c r="BS154" i="21" s="1"/>
  <c r="BU154" i="21"/>
  <c r="BV154" i="21" s="1"/>
  <c r="W153" i="21"/>
  <c r="X153" i="21" s="1"/>
  <c r="AI149" i="21"/>
  <c r="AJ149" i="21" s="1"/>
  <c r="CP147" i="21"/>
  <c r="CQ147" i="21" s="1"/>
  <c r="GC149" i="21"/>
  <c r="GD149" i="21" s="1"/>
  <c r="AC155" i="21"/>
  <c r="AD155" i="21" s="1"/>
  <c r="AR152" i="21"/>
  <c r="AS152" i="21" s="1"/>
  <c r="N157" i="21"/>
  <c r="FC142" i="21"/>
  <c r="FD142" i="21" s="1"/>
  <c r="FK156" i="21"/>
  <c r="FL156" i="21" s="1"/>
  <c r="AU145" i="21"/>
  <c r="AV145" i="21" s="1"/>
  <c r="CA151" i="21"/>
  <c r="CB151" i="21" s="1"/>
  <c r="CD151" i="21"/>
  <c r="CE151" i="21" s="1"/>
  <c r="CY145" i="21"/>
  <c r="CZ145" i="21" s="1"/>
  <c r="T154" i="21"/>
  <c r="U154" i="21" s="1"/>
  <c r="AL150" i="21"/>
  <c r="AM150" i="21" s="1"/>
  <c r="CG149" i="21"/>
  <c r="CH149" i="21" s="1"/>
  <c r="DM157" i="21"/>
  <c r="GX146" i="21"/>
  <c r="GY146" i="21" s="1"/>
  <c r="EN151" i="21"/>
  <c r="EO151" i="21" s="1"/>
  <c r="CJ149" i="21"/>
  <c r="CK149" i="21" s="1"/>
  <c r="CS145" i="21"/>
  <c r="CT145" i="21" s="1"/>
  <c r="GU146" i="21"/>
  <c r="GV146" i="21" s="1"/>
  <c r="DE142" i="21"/>
  <c r="DF142" i="21" s="1"/>
  <c r="AF150" i="21"/>
  <c r="AG150" i="21" s="1"/>
  <c r="AO153" i="21"/>
  <c r="AP153" i="21" s="1"/>
  <c r="FQ154" i="21"/>
  <c r="FR154" i="21" s="1"/>
  <c r="DP154" i="21"/>
  <c r="DQ154" i="21" s="1"/>
  <c r="Z152" i="21"/>
  <c r="AA152" i="21" s="1"/>
  <c r="DJ157" i="21"/>
  <c r="CM148" i="21"/>
  <c r="CN148" i="21" s="1"/>
  <c r="BX152" i="21"/>
  <c r="BY152" i="21" s="1"/>
  <c r="HA144" i="21"/>
  <c r="HB144" i="21" s="1"/>
  <c r="DS153" i="21"/>
  <c r="DT153" i="21" s="1"/>
  <c r="BA147" i="21"/>
  <c r="BB147" i="21" s="1"/>
  <c r="BO157" i="21"/>
  <c r="GR144" i="21"/>
  <c r="GS144" i="21" s="1"/>
  <c r="GL151" i="21"/>
  <c r="GM151" i="21" s="1"/>
  <c r="DY152" i="21"/>
  <c r="DZ152" i="21" s="1"/>
  <c r="FH157" i="21"/>
  <c r="DV152" i="21"/>
  <c r="DW152" i="21" s="1"/>
  <c r="FZ151" i="21"/>
  <c r="GA151" i="21" s="1"/>
  <c r="EH149" i="21"/>
  <c r="EI149" i="21" s="1"/>
  <c r="FN154" i="21"/>
  <c r="FO154" i="21" s="1"/>
  <c r="GO145" i="21"/>
  <c r="GP145" i="21" s="1"/>
  <c r="CV144" i="21"/>
  <c r="CW144" i="21" s="1"/>
  <c r="AX145" i="21"/>
  <c r="AY145" i="21" s="1"/>
  <c r="ET145" i="21"/>
  <c r="EU145" i="21" s="1"/>
  <c r="EE149" i="21"/>
  <c r="EF149" i="21" s="1"/>
  <c r="BG141" i="21"/>
  <c r="BH141" i="21" s="1"/>
  <c r="DB147" i="21"/>
  <c r="DC147" i="21" s="1"/>
  <c r="FT152" i="21"/>
  <c r="FU152" i="21" s="1"/>
  <c r="GI151" i="21"/>
  <c r="GJ151" i="21" s="1"/>
  <c r="EW148" i="21"/>
  <c r="EX148" i="21" s="1"/>
  <c r="EQ147" i="21"/>
  <c r="ER147" i="21" s="1"/>
  <c r="FW152" i="21"/>
  <c r="FX152" i="21" s="1"/>
  <c r="GF150" i="21"/>
  <c r="GG150" i="21" s="1"/>
  <c r="BL157" i="21"/>
  <c r="CG95" i="21"/>
  <c r="CH95" i="21" s="1"/>
  <c r="BO102" i="21"/>
  <c r="EW90" i="21"/>
  <c r="EX90" i="21" s="1"/>
  <c r="AO94" i="21"/>
  <c r="AP94" i="21" s="1"/>
  <c r="GI93" i="21"/>
  <c r="GJ93" i="21" s="1"/>
  <c r="DS99" i="21"/>
  <c r="DT99" i="21" s="1"/>
  <c r="FC88" i="21"/>
  <c r="FD88" i="21" s="1"/>
  <c r="GR91" i="21"/>
  <c r="GS91" i="21" s="1"/>
  <c r="Z100" i="21"/>
  <c r="AA100" i="21" s="1"/>
  <c r="CM94" i="21"/>
  <c r="CN94" i="21" s="1"/>
  <c r="DB88" i="21"/>
  <c r="DC88" i="21" s="1"/>
  <c r="EN96" i="21"/>
  <c r="EO96" i="21" s="1"/>
  <c r="FT99" i="21"/>
  <c r="FU99" i="21" s="1"/>
  <c r="CV91" i="21"/>
  <c r="CW91" i="21" s="1"/>
  <c r="AL94" i="21"/>
  <c r="AM94" i="21" s="1"/>
  <c r="FZ96" i="21"/>
  <c r="GA96" i="21" s="1"/>
  <c r="AF97" i="21"/>
  <c r="AG97" i="21" s="1"/>
  <c r="CY90" i="21"/>
  <c r="CZ90" i="21" s="1"/>
  <c r="GC96" i="21"/>
  <c r="GD96" i="21" s="1"/>
  <c r="Q102" i="21"/>
  <c r="R102" i="21" s="1"/>
  <c r="DE88" i="21"/>
  <c r="DF88" i="21" s="1"/>
  <c r="CA98" i="21"/>
  <c r="CB98" i="21" s="1"/>
  <c r="AU92" i="21"/>
  <c r="AV92" i="21" s="1"/>
  <c r="BX100" i="21"/>
  <c r="BY100" i="21" s="1"/>
  <c r="EQ92" i="21"/>
  <c r="ER92" i="21" s="1"/>
  <c r="T100" i="21"/>
  <c r="U100" i="21" s="1"/>
  <c r="AX91" i="21"/>
  <c r="AY91" i="21" s="1"/>
  <c r="GL96" i="21"/>
  <c r="GM96" i="21" s="1"/>
  <c r="EK94" i="21"/>
  <c r="EL94" i="21" s="1"/>
  <c r="FN101" i="21"/>
  <c r="FO101" i="21" s="1"/>
  <c r="HA88" i="21"/>
  <c r="HB88" i="21" s="1"/>
  <c r="GU90" i="21"/>
  <c r="GV90" i="21" s="1"/>
  <c r="GF94" i="21"/>
  <c r="GG94" i="21" s="1"/>
  <c r="AI95" i="21"/>
  <c r="AJ95" i="21" s="1"/>
  <c r="BG88" i="21"/>
  <c r="BH88" i="21" s="1"/>
  <c r="CP96" i="21"/>
  <c r="CQ96" i="21" s="1"/>
  <c r="BD88" i="21"/>
  <c r="BE88" i="21" s="1"/>
  <c r="DY98" i="21"/>
  <c r="DZ98" i="21" s="1"/>
  <c r="EE95" i="21"/>
  <c r="EF95" i="21" s="1"/>
  <c r="W100" i="21"/>
  <c r="X100" i="21" s="1"/>
  <c r="AR97" i="21"/>
  <c r="AS97" i="21" s="1"/>
  <c r="BR100" i="21"/>
  <c r="BS100" i="21" s="1"/>
  <c r="BU99" i="21"/>
  <c r="BV99" i="21" s="1"/>
  <c r="ET92" i="21"/>
  <c r="EU92" i="21" s="1"/>
  <c r="DP100" i="21"/>
  <c r="DQ100" i="21" s="1"/>
  <c r="FW98" i="21"/>
  <c r="FX98" i="21" s="1"/>
  <c r="BA90" i="21"/>
  <c r="BB90" i="21" s="1"/>
  <c r="CS92" i="21"/>
  <c r="CT92" i="21" s="1"/>
  <c r="FK102" i="21"/>
  <c r="CD97" i="21"/>
  <c r="CE97" i="21" s="1"/>
  <c r="CJ94" i="21"/>
  <c r="CK94" i="21" s="1"/>
  <c r="EB97" i="21"/>
  <c r="EC97" i="21" s="1"/>
  <c r="AC98" i="21"/>
  <c r="AD98" i="21" s="1"/>
  <c r="N103" i="21"/>
  <c r="DV99" i="21"/>
  <c r="DW99" i="21" s="1"/>
  <c r="EZ88" i="21"/>
  <c r="FA88" i="21" s="1"/>
  <c r="GO92" i="21"/>
  <c r="GP92" i="21" s="1"/>
  <c r="EH94" i="21"/>
  <c r="EI94" i="21" s="1"/>
  <c r="GX88" i="21"/>
  <c r="GY88" i="21" s="1"/>
  <c r="FQ99" i="21"/>
  <c r="FR99" i="21" s="1"/>
  <c r="HA35" i="21"/>
  <c r="HB35" i="21" s="1"/>
  <c r="GF43" i="21"/>
  <c r="GG43" i="21" s="1"/>
  <c r="FN46" i="21"/>
  <c r="FO46" i="21" s="1"/>
  <c r="FZ41" i="21"/>
  <c r="GA41" i="21" s="1"/>
  <c r="FK48" i="21"/>
  <c r="FL48" i="21" s="1"/>
  <c r="GC43" i="21"/>
  <c r="GD43" i="21" s="1"/>
  <c r="FW42" i="21"/>
  <c r="FX42" i="21" s="1"/>
  <c r="FT46" i="21"/>
  <c r="FU46" i="21" s="1"/>
  <c r="GX34" i="21"/>
  <c r="GY34" i="21" s="1"/>
  <c r="GU35" i="21"/>
  <c r="GV35" i="21" s="1"/>
  <c r="GO37" i="21"/>
  <c r="GP37" i="21" s="1"/>
  <c r="FH48" i="21"/>
  <c r="FI48" i="21" s="1"/>
  <c r="FQ45" i="21"/>
  <c r="FR45" i="21" s="1"/>
  <c r="GR35" i="21"/>
  <c r="GS35" i="21" s="1"/>
  <c r="GI38" i="21"/>
  <c r="GJ38" i="21" s="1"/>
  <c r="GL37" i="21"/>
  <c r="GM37" i="21" s="1"/>
  <c r="ET35" i="21"/>
  <c r="EU35" i="21" s="1"/>
  <c r="DV44" i="21"/>
  <c r="DW44" i="21" s="1"/>
  <c r="DM46" i="21"/>
  <c r="DN46" i="21" s="1"/>
  <c r="EK42" i="21"/>
  <c r="EL42" i="21" s="1"/>
  <c r="EB46" i="21"/>
  <c r="EC46" i="21" s="1"/>
  <c r="EH39" i="21"/>
  <c r="EI39" i="21" s="1"/>
  <c r="EE42" i="21"/>
  <c r="EF42" i="21" s="1"/>
  <c r="DJ48" i="21"/>
  <c r="DK48" i="21" s="1"/>
  <c r="EQ37" i="21"/>
  <c r="ER37" i="21" s="1"/>
  <c r="EN37" i="21"/>
  <c r="EO37" i="21" s="1"/>
  <c r="EW41" i="21"/>
  <c r="EX41" i="21" s="1"/>
  <c r="DS45" i="21"/>
  <c r="DT45" i="21" s="1"/>
  <c r="EZ35" i="21"/>
  <c r="FA35" i="21" s="1"/>
  <c r="DY42" i="21"/>
  <c r="DZ42" i="21" s="1"/>
  <c r="FC34" i="21"/>
  <c r="FD34" i="21" s="1"/>
  <c r="DP47" i="21"/>
  <c r="DQ47" i="21" s="1"/>
  <c r="DE32" i="21"/>
  <c r="DF32" i="21" s="1"/>
  <c r="DB33" i="21"/>
  <c r="DC33" i="21" s="1"/>
  <c r="CA47" i="21"/>
  <c r="CB47" i="21" s="1"/>
  <c r="CP38" i="21"/>
  <c r="CQ38" i="21" s="1"/>
  <c r="CJ40" i="21"/>
  <c r="CK40" i="21" s="1"/>
  <c r="BL48" i="21"/>
  <c r="BM48" i="21" s="1"/>
  <c r="BO46" i="21"/>
  <c r="BP46" i="21" s="1"/>
  <c r="BX43" i="21"/>
  <c r="BY43" i="21" s="1"/>
  <c r="CY35" i="21"/>
  <c r="CZ35" i="21" s="1"/>
  <c r="BU44" i="21"/>
  <c r="BV44" i="21" s="1"/>
  <c r="CG40" i="21"/>
  <c r="CH40" i="21" s="1"/>
  <c r="CV37" i="21"/>
  <c r="CW37" i="21" s="1"/>
  <c r="CS38" i="21"/>
  <c r="CT38" i="21" s="1"/>
  <c r="CM39" i="21"/>
  <c r="CN39" i="21" s="1"/>
  <c r="BR47" i="21"/>
  <c r="BS47" i="21" s="1"/>
  <c r="CD45" i="21"/>
  <c r="CE45" i="21" s="1"/>
  <c r="M31" i="25"/>
  <c r="BG33" i="21"/>
  <c r="BH33" i="21" s="1"/>
  <c r="BI31" i="21"/>
  <c r="EM192" i="21"/>
  <c r="GB83" i="21"/>
  <c r="BC83" i="21"/>
  <c r="V31" i="21"/>
  <c r="FY192" i="21"/>
  <c r="CR83" i="21"/>
  <c r="CI83" i="21"/>
  <c r="BN31" i="21"/>
  <c r="FJ137" i="21"/>
  <c r="AN83" i="21"/>
  <c r="FV83" i="21"/>
  <c r="GZ83" i="21"/>
  <c r="CL83" i="21"/>
  <c r="BN83" i="21"/>
  <c r="AW137" i="21"/>
  <c r="GW31" i="21"/>
  <c r="FM83" i="21"/>
  <c r="BW83" i="21"/>
  <c r="CC31" i="21"/>
  <c r="AE137" i="21"/>
  <c r="GT192" i="21"/>
  <c r="AQ137" i="21"/>
  <c r="GQ137" i="21"/>
  <c r="FY83" i="21"/>
  <c r="AE192" i="21"/>
  <c r="GQ31" i="21"/>
  <c r="BQ83" i="21"/>
  <c r="DR192" i="21"/>
  <c r="HC137" i="21"/>
  <c r="EM137" i="21"/>
  <c r="FJ31" i="21"/>
  <c r="EJ137" i="21"/>
  <c r="CL137" i="21"/>
  <c r="EA192" i="21"/>
  <c r="FS83" i="21"/>
  <c r="ES31" i="21"/>
  <c r="FS137" i="21"/>
  <c r="EJ83" i="21"/>
  <c r="DD83" i="21"/>
  <c r="AW31" i="21"/>
  <c r="CR192" i="21"/>
  <c r="FV31" i="21"/>
  <c r="BF31" i="21"/>
  <c r="DO137" i="21"/>
  <c r="EJ31" i="21"/>
  <c r="BZ31" i="21"/>
  <c r="EP192" i="21"/>
  <c r="S137" i="21"/>
  <c r="DL137" i="21"/>
  <c r="BF192" i="21"/>
  <c r="DD31" i="21"/>
  <c r="FV137" i="21"/>
  <c r="CU31" i="21"/>
  <c r="DG137" i="21"/>
  <c r="EY83" i="21"/>
  <c r="CF83" i="21"/>
  <c r="BQ137" i="21"/>
  <c r="EG31" i="21"/>
  <c r="AB31" i="21"/>
  <c r="AK137" i="21"/>
  <c r="DL83" i="21"/>
  <c r="CX83" i="21"/>
  <c r="BQ31" i="21"/>
  <c r="BI137" i="21"/>
  <c r="GK31" i="21"/>
  <c r="GK83" i="21"/>
  <c r="HC31" i="21"/>
  <c r="P137" i="21"/>
  <c r="GQ83" i="21"/>
  <c r="AT192" i="21"/>
  <c r="FP83" i="21"/>
  <c r="DU192" i="21"/>
  <c r="DX83" i="21"/>
  <c r="AZ83" i="21"/>
  <c r="AQ83" i="21"/>
  <c r="EV31" i="21"/>
  <c r="CF137" i="21"/>
  <c r="DD192" i="21"/>
  <c r="CU137" i="21"/>
  <c r="H31" i="21"/>
  <c r="AT31" i="21"/>
  <c r="V192" i="21"/>
  <c r="GH192" i="21"/>
  <c r="GT31" i="21"/>
  <c r="V83" i="21"/>
  <c r="GQ192" i="21"/>
  <c r="ED31" i="21"/>
  <c r="GH137" i="21"/>
  <c r="EG137" i="21"/>
  <c r="GZ192" i="21"/>
  <c r="P83" i="21"/>
  <c r="EA83" i="21"/>
  <c r="V137" i="21"/>
  <c r="CX137" i="21"/>
  <c r="HC83" i="21"/>
  <c r="GZ137" i="21"/>
  <c r="AH83" i="21"/>
  <c r="AT83" i="21"/>
  <c r="BF83" i="21"/>
  <c r="BI192" i="21"/>
  <c r="EP31" i="21"/>
  <c r="EA137" i="21"/>
  <c r="AT137" i="21"/>
  <c r="DL31" i="21"/>
  <c r="CR137" i="21"/>
  <c r="P192" i="21"/>
  <c r="BT31" i="21"/>
  <c r="BT83" i="21"/>
  <c r="GB137" i="21"/>
  <c r="DO192" i="21"/>
  <c r="FB137" i="21"/>
  <c r="BZ137" i="21"/>
  <c r="BI83" i="21"/>
  <c r="GE137" i="21"/>
  <c r="FB192" i="21"/>
  <c r="DO83" i="21"/>
  <c r="AZ137" i="21"/>
  <c r="DR83" i="21"/>
  <c r="DR31" i="21"/>
  <c r="CU83" i="21"/>
  <c r="DA31" i="21"/>
  <c r="FP31" i="21"/>
  <c r="EP83" i="21"/>
  <c r="AN31" i="21"/>
  <c r="AZ192" i="21"/>
  <c r="GT137" i="21"/>
  <c r="AB137" i="21"/>
  <c r="GN192" i="21"/>
  <c r="EV83" i="21"/>
  <c r="ES137" i="21"/>
  <c r="BT192" i="21"/>
  <c r="AH137" i="21"/>
  <c r="ED192" i="21"/>
  <c r="FY137" i="21"/>
  <c r="CO31" i="21"/>
  <c r="GE192" i="21"/>
  <c r="AE83" i="21"/>
  <c r="EY137" i="21"/>
  <c r="ES83" i="21"/>
  <c r="CO137" i="21"/>
  <c r="GE83" i="21"/>
  <c r="ED137" i="21"/>
  <c r="DG31" i="21"/>
  <c r="GW137" i="21"/>
  <c r="ED83" i="21"/>
  <c r="AK83" i="21"/>
  <c r="AN137" i="21"/>
  <c r="CL192" i="21"/>
  <c r="GE31" i="21"/>
  <c r="GW83" i="21"/>
  <c r="FJ192" i="21"/>
  <c r="CI137" i="21"/>
  <c r="FE83" i="21"/>
  <c r="BZ83" i="21"/>
  <c r="DA83" i="21"/>
  <c r="CO83" i="21"/>
  <c r="AE31" i="21"/>
  <c r="GZ31" i="21"/>
  <c r="EY31" i="21"/>
  <c r="CI192" i="21"/>
  <c r="FE31" i="21"/>
  <c r="AB83" i="21"/>
  <c r="AH192" i="21"/>
  <c r="EV192" i="21"/>
  <c r="S31" i="21"/>
  <c r="DU31" i="21"/>
  <c r="FS192" i="21"/>
  <c r="FB83" i="21"/>
  <c r="DR137" i="21"/>
  <c r="BC31" i="21"/>
  <c r="GH31" i="21"/>
  <c r="CX31" i="21"/>
  <c r="BC192" i="21"/>
  <c r="BT137" i="21"/>
  <c r="AQ31" i="21"/>
  <c r="EG192" i="21"/>
  <c r="S192" i="21"/>
  <c r="FV192" i="21"/>
  <c r="EY192" i="21"/>
  <c r="CF192" i="21"/>
  <c r="EM83" i="21"/>
  <c r="AB192" i="21"/>
  <c r="BN137" i="21"/>
  <c r="FJ83" i="21"/>
  <c r="DO31" i="21"/>
  <c r="AW192" i="21"/>
  <c r="CX192" i="21"/>
  <c r="DD137" i="21"/>
  <c r="Y31" i="21"/>
  <c r="Y83" i="21"/>
  <c r="FP192" i="21"/>
  <c r="EP137" i="21"/>
  <c r="CC83" i="21"/>
  <c r="HC192" i="21"/>
  <c r="FM137" i="21"/>
  <c r="AN192" i="21"/>
  <c r="CR31" i="21"/>
  <c r="S83" i="21"/>
  <c r="BQ192" i="21"/>
  <c r="DL192" i="21"/>
  <c r="CU192" i="21"/>
  <c r="BW31" i="21"/>
  <c r="CF31" i="21"/>
  <c r="CC192" i="21"/>
  <c r="GB192" i="21"/>
  <c r="BZ192" i="21"/>
  <c r="FP137" i="21"/>
  <c r="GN83" i="21"/>
  <c r="FE137" i="21"/>
  <c r="GT83" i="21"/>
  <c r="DX31" i="21"/>
  <c r="FM192" i="21"/>
  <c r="GK192" i="21"/>
  <c r="EJ192" i="21"/>
  <c r="DX192" i="21"/>
  <c r="BF137" i="21"/>
  <c r="EG83" i="21"/>
  <c r="ES192" i="21"/>
  <c r="GB31" i="21"/>
  <c r="GN31" i="21"/>
  <c r="CI31" i="21"/>
  <c r="P31" i="21"/>
  <c r="FM31" i="21"/>
  <c r="CL31" i="21"/>
  <c r="DG192" i="21"/>
  <c r="AK192" i="21"/>
  <c r="AQ192" i="21"/>
  <c r="GH83" i="21"/>
  <c r="GW192" i="21"/>
  <c r="CC137" i="21"/>
  <c r="BC137" i="21"/>
  <c r="DG83" i="21"/>
  <c r="DX137" i="21"/>
  <c r="FB31" i="21"/>
  <c r="EV137" i="21"/>
  <c r="AK31" i="21"/>
  <c r="BN192" i="21"/>
  <c r="FS31" i="21"/>
  <c r="GN137" i="21"/>
  <c r="EA31" i="21"/>
  <c r="GK137" i="21"/>
  <c r="EM31" i="21"/>
  <c r="DU137" i="21"/>
  <c r="BW192" i="21"/>
  <c r="FY31" i="21"/>
  <c r="DU83" i="21"/>
  <c r="Y137" i="21"/>
  <c r="AZ31" i="21"/>
  <c r="BW137" i="21"/>
  <c r="AW83" i="21"/>
  <c r="DA137" i="21"/>
  <c r="AH31" i="21"/>
  <c r="FE192" i="21"/>
  <c r="CO192" i="21"/>
  <c r="Y192" i="21"/>
  <c r="DA192" i="21"/>
  <c r="L31" i="21" l="1"/>
  <c r="L139" i="21" s="1"/>
  <c r="GT193" i="25"/>
  <c r="GV193" i="25" s="1"/>
  <c r="GK193" i="25"/>
  <c r="GM193" i="25" s="1"/>
  <c r="GN193" i="25"/>
  <c r="GP193" i="25" s="1"/>
  <c r="GZ193" i="25"/>
  <c r="HB193" i="25" s="1"/>
  <c r="GW193" i="25"/>
  <c r="GY193" i="25" s="1"/>
  <c r="GQ193" i="25"/>
  <c r="GS193" i="25" s="1"/>
  <c r="FS193" i="25"/>
  <c r="FU193" i="25" s="1"/>
  <c r="GE193" i="25"/>
  <c r="GG193" i="25" s="1"/>
  <c r="FM193" i="25"/>
  <c r="FO193" i="25" s="1"/>
  <c r="GB193" i="25"/>
  <c r="GD193" i="25" s="1"/>
  <c r="FV193" i="25"/>
  <c r="FX193" i="25" s="1"/>
  <c r="FY193" i="25"/>
  <c r="GA193" i="25" s="1"/>
  <c r="FP193" i="25"/>
  <c r="FR193" i="25" s="1"/>
  <c r="FJ193" i="25"/>
  <c r="FL193" i="25" s="1"/>
  <c r="GH193" i="25"/>
  <c r="GJ193" i="25" s="1"/>
  <c r="GB138" i="25"/>
  <c r="GD138" i="25" s="1"/>
  <c r="FJ138" i="25"/>
  <c r="FL138" i="25" s="1"/>
  <c r="FV138" i="25"/>
  <c r="FX138" i="25" s="1"/>
  <c r="FP138" i="25"/>
  <c r="FR138" i="25" s="1"/>
  <c r="GK138" i="25"/>
  <c r="GM138" i="25" s="1"/>
  <c r="GE138" i="25"/>
  <c r="GG138" i="25" s="1"/>
  <c r="FS138" i="25"/>
  <c r="FU138" i="25" s="1"/>
  <c r="FM138" i="25"/>
  <c r="FO138" i="25" s="1"/>
  <c r="GH138" i="25"/>
  <c r="GJ138" i="25" s="1"/>
  <c r="FY138" i="25"/>
  <c r="GA138" i="25" s="1"/>
  <c r="GM137" i="25"/>
  <c r="FY83" i="25"/>
  <c r="GA83" i="25" s="1"/>
  <c r="FM83" i="25"/>
  <c r="FO83" i="25" s="1"/>
  <c r="GE83" i="25"/>
  <c r="GG83" i="25" s="1"/>
  <c r="GB83" i="25"/>
  <c r="GD83" i="25" s="1"/>
  <c r="FP83" i="25"/>
  <c r="FR83" i="25" s="1"/>
  <c r="FV83" i="25"/>
  <c r="FX83" i="25" s="1"/>
  <c r="FS83" i="25"/>
  <c r="FU83" i="25" s="1"/>
  <c r="FJ83" i="25"/>
  <c r="FL83" i="25" s="1"/>
  <c r="HC83" i="25"/>
  <c r="HE83" i="25" s="1"/>
  <c r="GT83" i="25"/>
  <c r="GV83" i="25" s="1"/>
  <c r="GK83" i="25"/>
  <c r="GM83" i="25" s="1"/>
  <c r="GZ83" i="25"/>
  <c r="HB83" i="25" s="1"/>
  <c r="GW83" i="25"/>
  <c r="GY83" i="25" s="1"/>
  <c r="GN83" i="25"/>
  <c r="GP83" i="25" s="1"/>
  <c r="FE83" i="25"/>
  <c r="FG83" i="25" s="1"/>
  <c r="EG83" i="25"/>
  <c r="EI83" i="25" s="1"/>
  <c r="EV83" i="25"/>
  <c r="EX83" i="25" s="1"/>
  <c r="EJ83" i="25"/>
  <c r="EL83" i="25" s="1"/>
  <c r="ES83" i="25"/>
  <c r="EU83" i="25" s="1"/>
  <c r="FB83" i="25"/>
  <c r="FD83" i="25" s="1"/>
  <c r="EY83" i="25"/>
  <c r="FA83" i="25" s="1"/>
  <c r="EP83" i="25"/>
  <c r="ER83" i="25" s="1"/>
  <c r="EM83" i="25"/>
  <c r="EO83" i="25" s="1"/>
  <c r="DX83" i="25"/>
  <c r="DZ83" i="25" s="1"/>
  <c r="DL83" i="25"/>
  <c r="DN83" i="25" s="1"/>
  <c r="DO83" i="25"/>
  <c r="DQ83" i="25" s="1"/>
  <c r="DU83" i="25"/>
  <c r="DW83" i="25" s="1"/>
  <c r="ED83" i="25"/>
  <c r="EF83" i="25" s="1"/>
  <c r="DR83" i="25"/>
  <c r="DT83" i="25" s="1"/>
  <c r="EA83" i="25"/>
  <c r="EC83" i="25" s="1"/>
  <c r="DX138" i="25"/>
  <c r="DZ138" i="25" s="1"/>
  <c r="EA138" i="25"/>
  <c r="EC138" i="25" s="1"/>
  <c r="EG138" i="25"/>
  <c r="EI138" i="25" s="1"/>
  <c r="DU138" i="25"/>
  <c r="DW138" i="25" s="1"/>
  <c r="DL138" i="25"/>
  <c r="DN138" i="25" s="1"/>
  <c r="DR138" i="25"/>
  <c r="DT138" i="25" s="1"/>
  <c r="DO138" i="25"/>
  <c r="DQ138" i="25" s="1"/>
  <c r="EM138" i="25"/>
  <c r="EO138" i="25" s="1"/>
  <c r="ED138" i="25"/>
  <c r="EF138" i="25" s="1"/>
  <c r="EJ138" i="25"/>
  <c r="EL138" i="25" s="1"/>
  <c r="ES193" i="25"/>
  <c r="EU193" i="25" s="1"/>
  <c r="EY193" i="25"/>
  <c r="FA193" i="25" s="1"/>
  <c r="EV193" i="25"/>
  <c r="EX193" i="25" s="1"/>
  <c r="EP193" i="25"/>
  <c r="ER193" i="25" s="1"/>
  <c r="EM193" i="25"/>
  <c r="EO193" i="25" s="1"/>
  <c r="EG193" i="25"/>
  <c r="EI193" i="25" s="1"/>
  <c r="EJ193" i="25"/>
  <c r="EL193" i="25" s="1"/>
  <c r="ED193" i="25"/>
  <c r="EF193" i="25" s="1"/>
  <c r="DL193" i="25"/>
  <c r="DN193" i="25" s="1"/>
  <c r="EA193" i="25"/>
  <c r="EC193" i="25" s="1"/>
  <c r="DU193" i="25"/>
  <c r="DW193" i="25" s="1"/>
  <c r="DR193" i="25"/>
  <c r="DT193" i="25" s="1"/>
  <c r="DO193" i="25"/>
  <c r="DQ193" i="25" s="1"/>
  <c r="DX193" i="25"/>
  <c r="DZ193" i="25" s="1"/>
  <c r="FB193" i="25"/>
  <c r="FD193" i="25" s="1"/>
  <c r="CU193" i="25"/>
  <c r="CW193" i="25" s="1"/>
  <c r="CX193" i="25"/>
  <c r="CZ193" i="25" s="1"/>
  <c r="DG193" i="25"/>
  <c r="DI193" i="25" s="1"/>
  <c r="DD193" i="25"/>
  <c r="DF193" i="25" s="1"/>
  <c r="CC193" i="25"/>
  <c r="CE193" i="25" s="1"/>
  <c r="CR193" i="25"/>
  <c r="CT193" i="25" s="1"/>
  <c r="CL193" i="25"/>
  <c r="CN193" i="25" s="1"/>
  <c r="DA193" i="25"/>
  <c r="DC193" i="25" s="1"/>
  <c r="CO193" i="25"/>
  <c r="CQ193" i="25" s="1"/>
  <c r="CI193" i="25"/>
  <c r="CK193" i="25" s="1"/>
  <c r="CF193" i="25"/>
  <c r="CH193" i="25" s="1"/>
  <c r="BQ193" i="25"/>
  <c r="BS193" i="25" s="1"/>
  <c r="BT193" i="25"/>
  <c r="BV193" i="25" s="1"/>
  <c r="BW193" i="25"/>
  <c r="BY193" i="25" s="1"/>
  <c r="BZ193" i="25"/>
  <c r="CB193" i="25" s="1"/>
  <c r="CF138" i="25"/>
  <c r="CH138" i="25" s="1"/>
  <c r="CL138" i="25"/>
  <c r="CN138" i="25" s="1"/>
  <c r="CC138" i="25"/>
  <c r="CE138" i="25" s="1"/>
  <c r="CI138" i="25"/>
  <c r="CK138" i="25" s="1"/>
  <c r="CO138" i="25"/>
  <c r="CQ138" i="25" s="1"/>
  <c r="BQ138" i="25"/>
  <c r="BS138" i="25" s="1"/>
  <c r="BT138" i="25"/>
  <c r="BV138" i="25" s="1"/>
  <c r="BZ138" i="25"/>
  <c r="CB138" i="25" s="1"/>
  <c r="BN138" i="25"/>
  <c r="BP138" i="25" s="1"/>
  <c r="BW138" i="25"/>
  <c r="BY138" i="25" s="1"/>
  <c r="CF83" i="25"/>
  <c r="CH83" i="25" s="1"/>
  <c r="CI83" i="25"/>
  <c r="CK83" i="25" s="1"/>
  <c r="CO83" i="25"/>
  <c r="CQ83" i="25" s="1"/>
  <c r="DD83" i="25"/>
  <c r="DF83" i="25" s="1"/>
  <c r="CU83" i="25"/>
  <c r="CW83" i="25" s="1"/>
  <c r="DA83" i="25"/>
  <c r="DC83" i="25" s="1"/>
  <c r="CL83" i="25"/>
  <c r="CN83" i="25" s="1"/>
  <c r="CX83" i="25"/>
  <c r="CZ83" i="25" s="1"/>
  <c r="CR83" i="25"/>
  <c r="CT83" i="25" s="1"/>
  <c r="DG83" i="25"/>
  <c r="DI83" i="25" s="1"/>
  <c r="BN83" i="25"/>
  <c r="BP83" i="25" s="1"/>
  <c r="BZ83" i="25"/>
  <c r="CB83" i="25" s="1"/>
  <c r="BW83" i="25"/>
  <c r="BY83" i="25" s="1"/>
  <c r="BQ83" i="25"/>
  <c r="BS83" i="25" s="1"/>
  <c r="CC83" i="25"/>
  <c r="CE83" i="25" s="1"/>
  <c r="BT83" i="25"/>
  <c r="BV83" i="25" s="1"/>
  <c r="AQ193" i="25"/>
  <c r="AS193" i="25" s="1"/>
  <c r="AN193" i="25"/>
  <c r="AP193" i="25" s="1"/>
  <c r="AK193" i="25"/>
  <c r="AM193" i="25" s="1"/>
  <c r="BF193" i="25"/>
  <c r="BH193" i="25" s="1"/>
  <c r="AW193" i="25"/>
  <c r="AY193" i="25" s="1"/>
  <c r="AZ193" i="25"/>
  <c r="BB193" i="25" s="1"/>
  <c r="AT193" i="25"/>
  <c r="AV193" i="25" s="1"/>
  <c r="BC193" i="25"/>
  <c r="BE193" i="25" s="1"/>
  <c r="AH193" i="25"/>
  <c r="AJ193" i="25" s="1"/>
  <c r="AE193" i="25"/>
  <c r="AG193" i="25" s="1"/>
  <c r="AB193" i="25"/>
  <c r="AD193" i="25" s="1"/>
  <c r="Y193" i="25"/>
  <c r="AA193" i="25" s="1"/>
  <c r="V193" i="25"/>
  <c r="X193" i="25" s="1"/>
  <c r="S193" i="25"/>
  <c r="U193" i="25" s="1"/>
  <c r="P193" i="25"/>
  <c r="AQ138" i="25"/>
  <c r="AN138" i="25"/>
  <c r="AP138" i="25" s="1"/>
  <c r="AK138" i="25"/>
  <c r="AM138" i="25" s="1"/>
  <c r="AH138" i="25"/>
  <c r="AJ138" i="25" s="1"/>
  <c r="AE138" i="25"/>
  <c r="AB138" i="25"/>
  <c r="AD138" i="25" s="1"/>
  <c r="Y138" i="25"/>
  <c r="AA138" i="25" s="1"/>
  <c r="S138" i="25"/>
  <c r="U138" i="25" s="1"/>
  <c r="V138" i="25"/>
  <c r="X138" i="25" s="1"/>
  <c r="BI83" i="25"/>
  <c r="BK83" i="25" s="1"/>
  <c r="BF83" i="25"/>
  <c r="BH83" i="25" s="1"/>
  <c r="BC83" i="25"/>
  <c r="BE83" i="25" s="1"/>
  <c r="AZ83" i="25"/>
  <c r="BB83" i="25" s="1"/>
  <c r="AW83" i="25"/>
  <c r="AY83" i="25" s="1"/>
  <c r="AT83" i="25"/>
  <c r="AV83" i="25" s="1"/>
  <c r="AQ83" i="25"/>
  <c r="AS83" i="25" s="1"/>
  <c r="AN83" i="25"/>
  <c r="AP83" i="25" s="1"/>
  <c r="AK83" i="25"/>
  <c r="AM83" i="25" s="1"/>
  <c r="AH83" i="25"/>
  <c r="AJ83" i="25" s="1"/>
  <c r="AE83" i="25"/>
  <c r="AG83" i="25" s="1"/>
  <c r="S83" i="25"/>
  <c r="U83" i="25" s="1"/>
  <c r="AB83" i="25"/>
  <c r="AD83" i="25" s="1"/>
  <c r="P83" i="25"/>
  <c r="R83" i="25" s="1"/>
  <c r="V83" i="25"/>
  <c r="X83" i="25" s="1"/>
  <c r="Y83" i="25"/>
  <c r="AA83" i="25" s="1"/>
  <c r="ER28" i="25"/>
  <c r="CQ28" i="25"/>
  <c r="BB82" i="25"/>
  <c r="R192" i="25"/>
  <c r="BH82" i="25"/>
  <c r="GA28" i="25"/>
  <c r="AD192" i="25"/>
  <c r="AM137" i="25"/>
  <c r="FG82" i="25"/>
  <c r="GG82" i="25"/>
  <c r="AG28" i="25"/>
  <c r="EC192" i="25"/>
  <c r="GH83" i="25"/>
  <c r="GJ83" i="25" s="1"/>
  <c r="BP193" i="25"/>
  <c r="K33" i="21"/>
  <c r="K141" i="21" s="1"/>
  <c r="FH104" i="21"/>
  <c r="FI103" i="21"/>
  <c r="DK157" i="21"/>
  <c r="DJ158" i="21"/>
  <c r="BP102" i="21"/>
  <c r="BO103" i="21"/>
  <c r="BP157" i="21"/>
  <c r="BO158" i="21"/>
  <c r="BL105" i="21"/>
  <c r="BM105" i="21" s="1"/>
  <c r="BM104" i="21"/>
  <c r="FL102" i="21"/>
  <c r="FK103" i="21"/>
  <c r="DJ104" i="21"/>
  <c r="DK103" i="21"/>
  <c r="BM157" i="21"/>
  <c r="BL158" i="21"/>
  <c r="DN157" i="21"/>
  <c r="DM158" i="21"/>
  <c r="DM104" i="21"/>
  <c r="DN103" i="21"/>
  <c r="O103" i="21"/>
  <c r="N104" i="21"/>
  <c r="FI157" i="21"/>
  <c r="FH158" i="21"/>
  <c r="O157" i="21"/>
  <c r="N158" i="21"/>
  <c r="DN212" i="21"/>
  <c r="DM213" i="21"/>
  <c r="L193" i="21"/>
  <c r="N29" i="25"/>
  <c r="L83" i="21"/>
  <c r="M141" i="25"/>
  <c r="M86" i="25"/>
  <c r="M196" i="25"/>
  <c r="K194" i="21"/>
  <c r="CY200" i="21"/>
  <c r="CZ200" i="21" s="1"/>
  <c r="AL205" i="21"/>
  <c r="AM205" i="21" s="1"/>
  <c r="CP202" i="21"/>
  <c r="CQ202" i="21" s="1"/>
  <c r="AR202" i="21"/>
  <c r="AS202" i="21" s="1"/>
  <c r="GI203" i="21"/>
  <c r="GJ203" i="21" s="1"/>
  <c r="CA209" i="21"/>
  <c r="CB209" i="21" s="1"/>
  <c r="DV208" i="21"/>
  <c r="DW208" i="21" s="1"/>
  <c r="FZ207" i="21"/>
  <c r="GA207" i="21" s="1"/>
  <c r="T211" i="21"/>
  <c r="U211" i="21" s="1"/>
  <c r="AX201" i="21"/>
  <c r="AY201" i="21" s="1"/>
  <c r="DP211" i="21"/>
  <c r="DQ211" i="21" s="1"/>
  <c r="FC197" i="21"/>
  <c r="FD197" i="21" s="1"/>
  <c r="W209" i="21"/>
  <c r="X209" i="21" s="1"/>
  <c r="GL202" i="21"/>
  <c r="GM202" i="21" s="1"/>
  <c r="BO212" i="21"/>
  <c r="GX199" i="21"/>
  <c r="GY199" i="21" s="1"/>
  <c r="ET202" i="21"/>
  <c r="EU202" i="21" s="1"/>
  <c r="BA200" i="21"/>
  <c r="BB200" i="21" s="1"/>
  <c r="DB198" i="21"/>
  <c r="DC198" i="21" s="1"/>
  <c r="Z208" i="21"/>
  <c r="AA208" i="21" s="1"/>
  <c r="AC209" i="21"/>
  <c r="AD209" i="21" s="1"/>
  <c r="GO201" i="21"/>
  <c r="GP201" i="21" s="1"/>
  <c r="CD208" i="21"/>
  <c r="CE208" i="21" s="1"/>
  <c r="EB208" i="21"/>
  <c r="EC208" i="21" s="1"/>
  <c r="EH205" i="21"/>
  <c r="EI205" i="21" s="1"/>
  <c r="CJ205" i="21"/>
  <c r="CK205" i="21" s="1"/>
  <c r="BD199" i="21"/>
  <c r="BE199" i="21" s="1"/>
  <c r="Q212" i="21"/>
  <c r="EK203" i="21"/>
  <c r="EL203" i="21" s="1"/>
  <c r="BU210" i="21"/>
  <c r="BV210" i="21" s="1"/>
  <c r="CM203" i="21"/>
  <c r="CN203" i="21" s="1"/>
  <c r="FK212" i="21"/>
  <c r="EZ199" i="21"/>
  <c r="FA199" i="21" s="1"/>
  <c r="AF208" i="21"/>
  <c r="AG208" i="21" s="1"/>
  <c r="BG197" i="21"/>
  <c r="BH197" i="21" s="1"/>
  <c r="AI206" i="21"/>
  <c r="AJ206" i="21" s="1"/>
  <c r="GU200" i="21"/>
  <c r="GV200" i="21" s="1"/>
  <c r="CS202" i="21"/>
  <c r="CT202" i="21" s="1"/>
  <c r="GC206" i="21"/>
  <c r="GD206" i="21" s="1"/>
  <c r="EN202" i="21"/>
  <c r="EO202" i="21" s="1"/>
  <c r="FN211" i="21"/>
  <c r="FO211" i="21" s="1"/>
  <c r="EQ201" i="21"/>
  <c r="ER201" i="21" s="1"/>
  <c r="CG206" i="21"/>
  <c r="CH206" i="21" s="1"/>
  <c r="CV201" i="21"/>
  <c r="CW201" i="21" s="1"/>
  <c r="DY209" i="21"/>
  <c r="DZ209" i="21" s="1"/>
  <c r="FW209" i="21"/>
  <c r="FX209" i="21" s="1"/>
  <c r="FQ210" i="21"/>
  <c r="FR210" i="21" s="1"/>
  <c r="AO203" i="21"/>
  <c r="AP203" i="21" s="1"/>
  <c r="GF205" i="21"/>
  <c r="GG205" i="21" s="1"/>
  <c r="BX209" i="21"/>
  <c r="BY209" i="21" s="1"/>
  <c r="FT208" i="21"/>
  <c r="FU208" i="21" s="1"/>
  <c r="DE197" i="21"/>
  <c r="DF197" i="21" s="1"/>
  <c r="EW200" i="21"/>
  <c r="EX200" i="21" s="1"/>
  <c r="HA197" i="21"/>
  <c r="HB197" i="21" s="1"/>
  <c r="EE206" i="21"/>
  <c r="EF206" i="21" s="1"/>
  <c r="GR201" i="21"/>
  <c r="GS201" i="21" s="1"/>
  <c r="AU202" i="21"/>
  <c r="AV202" i="21" s="1"/>
  <c r="BR211" i="21"/>
  <c r="BS211" i="21" s="1"/>
  <c r="DS209" i="21"/>
  <c r="DT209" i="21" s="1"/>
  <c r="K85" i="21"/>
  <c r="EH150" i="21"/>
  <c r="EI150" i="21" s="1"/>
  <c r="BA148" i="21"/>
  <c r="BB148" i="21" s="1"/>
  <c r="FZ152" i="21"/>
  <c r="GA152" i="21" s="1"/>
  <c r="DS154" i="21"/>
  <c r="DT154" i="21" s="1"/>
  <c r="AO154" i="21"/>
  <c r="AP154" i="21" s="1"/>
  <c r="CS146" i="21"/>
  <c r="CT146" i="21" s="1"/>
  <c r="CY146" i="21"/>
  <c r="CZ146" i="21" s="1"/>
  <c r="EB152" i="21"/>
  <c r="EC152" i="21" s="1"/>
  <c r="EW149" i="21"/>
  <c r="EX149" i="21" s="1"/>
  <c r="CV145" i="21"/>
  <c r="CW145" i="21" s="1"/>
  <c r="GL152" i="21"/>
  <c r="GM152" i="21" s="1"/>
  <c r="FK157" i="21"/>
  <c r="AC156" i="21"/>
  <c r="AD156" i="21" s="1"/>
  <c r="EQ148" i="21"/>
  <c r="ER148" i="21" s="1"/>
  <c r="DB148" i="21"/>
  <c r="DC148" i="21" s="1"/>
  <c r="CM149" i="21"/>
  <c r="CN149" i="21" s="1"/>
  <c r="AU146" i="21"/>
  <c r="AV146" i="21" s="1"/>
  <c r="BG142" i="21"/>
  <c r="BH142" i="21" s="1"/>
  <c r="W154" i="21"/>
  <c r="X154" i="21" s="1"/>
  <c r="GF151" i="21"/>
  <c r="GG151" i="21" s="1"/>
  <c r="GO146" i="21"/>
  <c r="GP146" i="21" s="1"/>
  <c r="HA145" i="21"/>
  <c r="HB145" i="21" s="1"/>
  <c r="AF151" i="21"/>
  <c r="AG151" i="21" s="1"/>
  <c r="CD152" i="21"/>
  <c r="CE152" i="21" s="1"/>
  <c r="GC150" i="21"/>
  <c r="GD150" i="21" s="1"/>
  <c r="T155" i="21"/>
  <c r="U155" i="21" s="1"/>
  <c r="GI152" i="21"/>
  <c r="GJ152" i="21" s="1"/>
  <c r="EE150" i="21"/>
  <c r="EF150" i="21" s="1"/>
  <c r="DV153" i="21"/>
  <c r="DW153" i="21" s="1"/>
  <c r="GR145" i="21"/>
  <c r="GS145" i="21" s="1"/>
  <c r="Z153" i="21"/>
  <c r="AA153" i="21" s="1"/>
  <c r="CJ150" i="21"/>
  <c r="CK150" i="21" s="1"/>
  <c r="CG150" i="21"/>
  <c r="CH150" i="21" s="1"/>
  <c r="FC143" i="21"/>
  <c r="FD143" i="21" s="1"/>
  <c r="BU155" i="21"/>
  <c r="BV155" i="21" s="1"/>
  <c r="Q157" i="21"/>
  <c r="AL151" i="21"/>
  <c r="AM151" i="21" s="1"/>
  <c r="CA152" i="21"/>
  <c r="CB152" i="21" s="1"/>
  <c r="CP148" i="21"/>
  <c r="CQ148" i="21" s="1"/>
  <c r="BD148" i="21"/>
  <c r="BE148" i="21" s="1"/>
  <c r="DE143" i="21"/>
  <c r="DF143" i="21" s="1"/>
  <c r="FW153" i="21"/>
  <c r="FX153" i="21" s="1"/>
  <c r="FT153" i="21"/>
  <c r="FU153" i="21" s="1"/>
  <c r="ET146" i="21"/>
  <c r="EU146" i="21" s="1"/>
  <c r="FN155" i="21"/>
  <c r="FO155" i="21" s="1"/>
  <c r="BX153" i="21"/>
  <c r="BY153" i="21" s="1"/>
  <c r="DP155" i="21"/>
  <c r="DQ155" i="21" s="1"/>
  <c r="EN152" i="21"/>
  <c r="EO152" i="21" s="1"/>
  <c r="BR155" i="21"/>
  <c r="BS155" i="21" s="1"/>
  <c r="EK152" i="21"/>
  <c r="EL152" i="21" s="1"/>
  <c r="EZ148" i="21"/>
  <c r="FA148" i="21" s="1"/>
  <c r="AX146" i="21"/>
  <c r="AY146" i="21" s="1"/>
  <c r="DY153" i="21"/>
  <c r="DZ153" i="21" s="1"/>
  <c r="FQ155" i="21"/>
  <c r="FR155" i="21" s="1"/>
  <c r="GU147" i="21"/>
  <c r="GV147" i="21" s="1"/>
  <c r="GX147" i="21"/>
  <c r="GY147" i="21" s="1"/>
  <c r="AR153" i="21"/>
  <c r="AS153" i="21" s="1"/>
  <c r="AI150" i="21"/>
  <c r="AJ150" i="21" s="1"/>
  <c r="AI96" i="21"/>
  <c r="AJ96" i="21" s="1"/>
  <c r="CY91" i="21"/>
  <c r="CZ91" i="21" s="1"/>
  <c r="EW91" i="21"/>
  <c r="EX91" i="21" s="1"/>
  <c r="FQ100" i="21"/>
  <c r="FR100" i="21" s="1"/>
  <c r="EZ89" i="21"/>
  <c r="FA89" i="21" s="1"/>
  <c r="DP101" i="21"/>
  <c r="DQ101" i="21" s="1"/>
  <c r="AR98" i="21"/>
  <c r="AS98" i="21" s="1"/>
  <c r="BD89" i="21"/>
  <c r="BE89" i="21" s="1"/>
  <c r="FN102" i="21"/>
  <c r="T101" i="21"/>
  <c r="U101" i="21" s="1"/>
  <c r="CA99" i="21"/>
  <c r="CB99" i="21" s="1"/>
  <c r="CV92" i="21"/>
  <c r="CW92" i="21" s="1"/>
  <c r="CM95" i="21"/>
  <c r="CN95" i="21" s="1"/>
  <c r="EB98" i="21"/>
  <c r="EC98" i="21" s="1"/>
  <c r="ET93" i="21"/>
  <c r="EU93" i="21" s="1"/>
  <c r="GX89" i="21"/>
  <c r="GY89" i="21" s="1"/>
  <c r="DV100" i="21"/>
  <c r="DW100" i="21" s="1"/>
  <c r="CS93" i="21"/>
  <c r="CT93" i="21" s="1"/>
  <c r="W101" i="21"/>
  <c r="X101" i="21" s="1"/>
  <c r="CP97" i="21"/>
  <c r="CQ97" i="21" s="1"/>
  <c r="GF95" i="21"/>
  <c r="GG95" i="21" s="1"/>
  <c r="EK95" i="21"/>
  <c r="EL95" i="21" s="1"/>
  <c r="EQ93" i="21"/>
  <c r="ER93" i="21" s="1"/>
  <c r="FT100" i="21"/>
  <c r="FU100" i="21" s="1"/>
  <c r="Z101" i="21"/>
  <c r="AA101" i="21" s="1"/>
  <c r="DS100" i="21"/>
  <c r="DT100" i="21" s="1"/>
  <c r="DE89" i="21"/>
  <c r="DF89" i="21" s="1"/>
  <c r="AF98" i="21"/>
  <c r="AG98" i="21" s="1"/>
  <c r="CJ95" i="21"/>
  <c r="CK95" i="21" s="1"/>
  <c r="Q103" i="21"/>
  <c r="BA91" i="21"/>
  <c r="BB91" i="21" s="1"/>
  <c r="EE96" i="21"/>
  <c r="EF96" i="21" s="1"/>
  <c r="BG89" i="21"/>
  <c r="BH89" i="21" s="1"/>
  <c r="GU91" i="21"/>
  <c r="GV91" i="21" s="1"/>
  <c r="EH95" i="21"/>
  <c r="EI95" i="21" s="1"/>
  <c r="BU100" i="21"/>
  <c r="BV100" i="21" s="1"/>
  <c r="GL97" i="21"/>
  <c r="GM97" i="21" s="1"/>
  <c r="BX101" i="21"/>
  <c r="BY101" i="21" s="1"/>
  <c r="EN97" i="21"/>
  <c r="EO97" i="21" s="1"/>
  <c r="GR92" i="21"/>
  <c r="GS92" i="21" s="1"/>
  <c r="GI94" i="21"/>
  <c r="GJ94" i="21" s="1"/>
  <c r="FZ97" i="21"/>
  <c r="GA97" i="21" s="1"/>
  <c r="GO93" i="21"/>
  <c r="GP93" i="21" s="1"/>
  <c r="CD98" i="21"/>
  <c r="CE98" i="21" s="1"/>
  <c r="FW99" i="21"/>
  <c r="FX99" i="21" s="1"/>
  <c r="DY99" i="21"/>
  <c r="DZ99" i="21" s="1"/>
  <c r="HA89" i="21"/>
  <c r="HB89" i="21" s="1"/>
  <c r="AX92" i="21"/>
  <c r="AY92" i="21" s="1"/>
  <c r="GC97" i="21"/>
  <c r="GD97" i="21" s="1"/>
  <c r="FC89" i="21"/>
  <c r="FD89" i="21" s="1"/>
  <c r="CG96" i="21"/>
  <c r="CH96" i="21" s="1"/>
  <c r="AC99" i="21"/>
  <c r="AD99" i="21" s="1"/>
  <c r="BR101" i="21"/>
  <c r="BS101" i="21" s="1"/>
  <c r="AU93" i="21"/>
  <c r="AV93" i="21" s="1"/>
  <c r="AL95" i="21"/>
  <c r="AM95" i="21" s="1"/>
  <c r="DB89" i="21"/>
  <c r="DC89" i="21" s="1"/>
  <c r="AO95" i="21"/>
  <c r="AP95" i="21" s="1"/>
  <c r="GL38" i="21"/>
  <c r="GM38" i="21" s="1"/>
  <c r="GO38" i="21"/>
  <c r="GP38" i="21" s="1"/>
  <c r="FN47" i="21"/>
  <c r="FO47" i="21" s="1"/>
  <c r="GI39" i="21"/>
  <c r="GJ39" i="21" s="1"/>
  <c r="FQ46" i="21"/>
  <c r="FR46" i="21" s="1"/>
  <c r="FT47" i="21"/>
  <c r="FU47" i="21" s="1"/>
  <c r="GU36" i="21"/>
  <c r="GV36" i="21" s="1"/>
  <c r="FK49" i="21"/>
  <c r="FZ42" i="21"/>
  <c r="GA42" i="21" s="1"/>
  <c r="GX35" i="21"/>
  <c r="GY35" i="21" s="1"/>
  <c r="GF44" i="21"/>
  <c r="GG44" i="21" s="1"/>
  <c r="FH49" i="21"/>
  <c r="HA36" i="21"/>
  <c r="HB36" i="21" s="1"/>
  <c r="FW43" i="21"/>
  <c r="FX43" i="21" s="1"/>
  <c r="GR36" i="21"/>
  <c r="GS36" i="21" s="1"/>
  <c r="GC44" i="21"/>
  <c r="GD44" i="21" s="1"/>
  <c r="DY43" i="21"/>
  <c r="DZ43" i="21" s="1"/>
  <c r="DJ49" i="21"/>
  <c r="EH40" i="21"/>
  <c r="EI40" i="21" s="1"/>
  <c r="DM47" i="21"/>
  <c r="DN47" i="21" s="1"/>
  <c r="EZ36" i="21"/>
  <c r="FA36" i="21" s="1"/>
  <c r="EN38" i="21"/>
  <c r="EO38" i="21" s="1"/>
  <c r="FC35" i="21"/>
  <c r="FD35" i="21" s="1"/>
  <c r="EB47" i="21"/>
  <c r="EC47" i="21" s="1"/>
  <c r="DV45" i="21"/>
  <c r="DW45" i="21" s="1"/>
  <c r="EE43" i="21"/>
  <c r="EF43" i="21" s="1"/>
  <c r="DP48" i="21"/>
  <c r="DQ48" i="21" s="1"/>
  <c r="DS46" i="21"/>
  <c r="DT46" i="21" s="1"/>
  <c r="EQ38" i="21"/>
  <c r="ER38" i="21" s="1"/>
  <c r="ET36" i="21"/>
  <c r="EU36" i="21" s="1"/>
  <c r="EK43" i="21"/>
  <c r="EL43" i="21" s="1"/>
  <c r="EW42" i="21"/>
  <c r="EX42" i="21" s="1"/>
  <c r="CG41" i="21"/>
  <c r="CH41" i="21" s="1"/>
  <c r="CA48" i="21"/>
  <c r="CB48" i="21" s="1"/>
  <c r="CM40" i="21"/>
  <c r="CN40" i="21" s="1"/>
  <c r="BO47" i="21"/>
  <c r="BP47" i="21" s="1"/>
  <c r="BL49" i="21"/>
  <c r="CD46" i="21"/>
  <c r="CE46" i="21" s="1"/>
  <c r="DB34" i="21"/>
  <c r="DC34" i="21" s="1"/>
  <c r="CS39" i="21"/>
  <c r="CT39" i="21" s="1"/>
  <c r="CJ41" i="21"/>
  <c r="CK41" i="21" s="1"/>
  <c r="CV38" i="21"/>
  <c r="CW38" i="21" s="1"/>
  <c r="BU45" i="21"/>
  <c r="BV45" i="21" s="1"/>
  <c r="BX44" i="21"/>
  <c r="BY44" i="21" s="1"/>
  <c r="CP39" i="21"/>
  <c r="CQ39" i="21" s="1"/>
  <c r="BR48" i="21"/>
  <c r="BS48" i="21" s="1"/>
  <c r="DE33" i="21"/>
  <c r="DF33" i="21" s="1"/>
  <c r="CY36" i="21"/>
  <c r="CZ36" i="21" s="1"/>
  <c r="M32" i="25"/>
  <c r="BG34" i="21"/>
  <c r="BH34" i="21" s="1"/>
  <c r="AZ193" i="21"/>
  <c r="FB84" i="21"/>
  <c r="CC193" i="21"/>
  <c r="GQ32" i="21"/>
  <c r="AT32" i="21"/>
  <c r="DR193" i="21"/>
  <c r="HC138" i="21"/>
  <c r="GE32" i="21"/>
  <c r="CC138" i="21"/>
  <c r="BZ32" i="21"/>
  <c r="EY32" i="21"/>
  <c r="Y138" i="21"/>
  <c r="GK138" i="21"/>
  <c r="AH138" i="21"/>
  <c r="GB193" i="21"/>
  <c r="CL32" i="21"/>
  <c r="EY138" i="21"/>
  <c r="GH84" i="21"/>
  <c r="EA32" i="21"/>
  <c r="P84" i="21"/>
  <c r="CR138" i="21"/>
  <c r="CX32" i="21"/>
  <c r="AK138" i="21"/>
  <c r="FS32" i="21"/>
  <c r="ES84" i="21"/>
  <c r="FE32" i="21"/>
  <c r="GW32" i="21"/>
  <c r="DG138" i="21"/>
  <c r="GH193" i="21"/>
  <c r="FJ32" i="21"/>
  <c r="V138" i="21"/>
  <c r="BF84" i="21"/>
  <c r="CL84" i="21"/>
  <c r="GQ138" i="21"/>
  <c r="GB32" i="21"/>
  <c r="AN84" i="21"/>
  <c r="FY193" i="21"/>
  <c r="S193" i="21"/>
  <c r="DX193" i="21"/>
  <c r="HC193" i="21"/>
  <c r="CU84" i="21"/>
  <c r="GQ193" i="21"/>
  <c r="GZ84" i="21"/>
  <c r="AT138" i="21"/>
  <c r="BC32" i="21"/>
  <c r="GN84" i="21"/>
  <c r="EV84" i="21"/>
  <c r="FY138" i="21"/>
  <c r="DA32" i="21"/>
  <c r="EG32" i="21"/>
  <c r="GT138" i="21"/>
  <c r="BW84" i="21"/>
  <c r="EV32" i="21"/>
  <c r="AH84" i="21"/>
  <c r="EM193" i="21"/>
  <c r="BN193" i="21"/>
  <c r="EA138" i="21"/>
  <c r="AK32" i="21"/>
  <c r="FP138" i="21"/>
  <c r="EJ138" i="21"/>
  <c r="BC138" i="21"/>
  <c r="GN138" i="21"/>
  <c r="FY32" i="21"/>
  <c r="BZ193" i="21"/>
  <c r="CX138" i="21"/>
  <c r="BN84" i="21"/>
  <c r="AZ84" i="21"/>
  <c r="DD138" i="21"/>
  <c r="EM84" i="21"/>
  <c r="AE193" i="21"/>
  <c r="BT193" i="21"/>
  <c r="FE193" i="21"/>
  <c r="EY84" i="21"/>
  <c r="FJ193" i="21"/>
  <c r="Y84" i="21"/>
  <c r="GN32" i="21"/>
  <c r="EP138" i="21"/>
  <c r="GE84" i="21"/>
  <c r="FP193" i="21"/>
  <c r="EP193" i="21"/>
  <c r="AQ138" i="21"/>
  <c r="DO84" i="21"/>
  <c r="GH32" i="21"/>
  <c r="Y193" i="21"/>
  <c r="GT32" i="21"/>
  <c r="AN32" i="21"/>
  <c r="DU138" i="21"/>
  <c r="EV138" i="21"/>
  <c r="V193" i="21"/>
  <c r="ES138" i="21"/>
  <c r="BZ138" i="21"/>
  <c r="AN138" i="21"/>
  <c r="GW193" i="21"/>
  <c r="CI138" i="21"/>
  <c r="FE138" i="21"/>
  <c r="GW84" i="21"/>
  <c r="AB84" i="21"/>
  <c r="DO193" i="21"/>
  <c r="FS84" i="21"/>
  <c r="GZ138" i="21"/>
  <c r="P32" i="21"/>
  <c r="ED138" i="21"/>
  <c r="AZ138" i="21"/>
  <c r="AN193" i="21"/>
  <c r="AK84" i="21"/>
  <c r="BF138" i="21"/>
  <c r="BI193" i="21"/>
  <c r="DU193" i="21"/>
  <c r="AT84" i="21"/>
  <c r="AH193" i="21"/>
  <c r="EP84" i="21"/>
  <c r="GE193" i="21"/>
  <c r="CU193" i="21"/>
  <c r="ED32" i="21"/>
  <c r="BI84" i="21"/>
  <c r="CO32" i="21"/>
  <c r="Y32" i="21"/>
  <c r="EY193" i="21"/>
  <c r="BF193" i="21"/>
  <c r="HC32" i="21"/>
  <c r="FV32" i="21"/>
  <c r="DL84" i="21"/>
  <c r="FJ84" i="21"/>
  <c r="FE84" i="21"/>
  <c r="FM138" i="21"/>
  <c r="CO193" i="21"/>
  <c r="S84" i="21"/>
  <c r="CF193" i="21"/>
  <c r="GZ32" i="21"/>
  <c r="CI32" i="21"/>
  <c r="CX84" i="21"/>
  <c r="AT193" i="21"/>
  <c r="BI32" i="21"/>
  <c r="AB138" i="21"/>
  <c r="FM193" i="21"/>
  <c r="DD32" i="21"/>
  <c r="AW138" i="21"/>
  <c r="AE138" i="21"/>
  <c r="CF138" i="21"/>
  <c r="AQ84" i="21"/>
  <c r="EJ193" i="21"/>
  <c r="BQ84" i="21"/>
  <c r="GT193" i="21"/>
  <c r="S32" i="21"/>
  <c r="CF32" i="21"/>
  <c r="FY84" i="21"/>
  <c r="EG138" i="21"/>
  <c r="P33" i="21"/>
  <c r="V32" i="21"/>
  <c r="S138" i="21"/>
  <c r="DA84" i="21"/>
  <c r="CR32" i="21"/>
  <c r="GB84" i="21"/>
  <c r="BW138" i="21"/>
  <c r="BN32" i="21"/>
  <c r="DU32" i="21"/>
  <c r="GB138" i="21"/>
  <c r="BZ84" i="21"/>
  <c r="AH32" i="21"/>
  <c r="BW193" i="21"/>
  <c r="FM32" i="21"/>
  <c r="AB193" i="21"/>
  <c r="BN138" i="21"/>
  <c r="DA193" i="21"/>
  <c r="CR193" i="21"/>
  <c r="DO138" i="21"/>
  <c r="ES193" i="21"/>
  <c r="GN193" i="21"/>
  <c r="AQ193" i="21"/>
  <c r="DX138" i="21"/>
  <c r="FM84" i="21"/>
  <c r="DU84" i="21"/>
  <c r="FV84" i="21"/>
  <c r="H32" i="21"/>
  <c r="AK193" i="21"/>
  <c r="GQ84" i="21"/>
  <c r="DX84" i="21"/>
  <c r="CC84" i="21"/>
  <c r="FV193" i="21"/>
  <c r="DA138" i="21"/>
  <c r="EA193" i="21"/>
  <c r="DR138" i="21"/>
  <c r="P138" i="21"/>
  <c r="DL138" i="21"/>
  <c r="CR84" i="21"/>
  <c r="CU138" i="21"/>
  <c r="HC84" i="21"/>
  <c r="GT84" i="21"/>
  <c r="FV138" i="21"/>
  <c r="CO138" i="21"/>
  <c r="ES32" i="21"/>
  <c r="FP84" i="21"/>
  <c r="DL193" i="21"/>
  <c r="CL138" i="21"/>
  <c r="BQ138" i="21"/>
  <c r="BF32" i="21"/>
  <c r="FS138" i="21"/>
  <c r="DG32" i="21"/>
  <c r="FS193" i="21"/>
  <c r="BT32" i="21"/>
  <c r="H33" i="21"/>
  <c r="CO84" i="21"/>
  <c r="EJ32" i="21"/>
  <c r="DL32" i="21"/>
  <c r="V84" i="21"/>
  <c r="DO32" i="21"/>
  <c r="EP32" i="21"/>
  <c r="ED193" i="21"/>
  <c r="EV193" i="21"/>
  <c r="CL193" i="21"/>
  <c r="CX193" i="21"/>
  <c r="AE32" i="21"/>
  <c r="BI138" i="21"/>
  <c r="EM138" i="21"/>
  <c r="P193" i="21"/>
  <c r="EJ84" i="21"/>
  <c r="FJ138" i="21"/>
  <c r="AE84" i="21"/>
  <c r="FB32" i="21"/>
  <c r="DG193" i="21"/>
  <c r="DD84" i="21"/>
  <c r="GK32" i="21"/>
  <c r="BW32" i="21"/>
  <c r="DR84" i="21"/>
  <c r="AQ32" i="21"/>
  <c r="BT84" i="21"/>
  <c r="AZ32" i="21"/>
  <c r="DD193" i="21"/>
  <c r="AW84" i="21"/>
  <c r="BC84" i="21"/>
  <c r="BC193" i="21"/>
  <c r="GK84" i="21"/>
  <c r="ED84" i="21"/>
  <c r="GE138" i="21"/>
  <c r="DX32" i="21"/>
  <c r="CI84" i="21"/>
  <c r="EG84" i="21"/>
  <c r="GW138" i="21"/>
  <c r="EA84" i="21"/>
  <c r="CI193" i="21"/>
  <c r="CC32" i="21"/>
  <c r="CF84" i="21"/>
  <c r="AW32" i="21"/>
  <c r="BT138" i="21"/>
  <c r="GH138" i="21"/>
  <c r="EM32" i="21"/>
  <c r="EG193" i="21"/>
  <c r="AW193" i="21"/>
  <c r="FB193" i="21"/>
  <c r="FP32" i="21"/>
  <c r="GZ193" i="21"/>
  <c r="AB32" i="21"/>
  <c r="BQ193" i="21"/>
  <c r="GK193" i="21"/>
  <c r="FB138" i="21"/>
  <c r="DR32" i="21"/>
  <c r="CU32" i="21"/>
  <c r="BQ32" i="21"/>
  <c r="DG84" i="21"/>
  <c r="L32" i="21" l="1"/>
  <c r="L140" i="21" s="1"/>
  <c r="L33" i="21"/>
  <c r="L141" i="21" s="1"/>
  <c r="GN29" i="25"/>
  <c r="GP29" i="25" s="1"/>
  <c r="GQ29" i="25"/>
  <c r="GS29" i="25" s="1"/>
  <c r="GK29" i="25"/>
  <c r="GM29" i="25" s="1"/>
  <c r="HC29" i="25"/>
  <c r="HE29" i="25" s="1"/>
  <c r="GT29" i="25"/>
  <c r="GV29" i="25" s="1"/>
  <c r="GZ29" i="25"/>
  <c r="HB29" i="25" s="1"/>
  <c r="GW29" i="25"/>
  <c r="GY29" i="25" s="1"/>
  <c r="GH29" i="25"/>
  <c r="GJ29" i="25" s="1"/>
  <c r="GE29" i="25"/>
  <c r="GG29" i="25" s="1"/>
  <c r="GB29" i="25"/>
  <c r="GD29" i="25" s="1"/>
  <c r="FP29" i="25"/>
  <c r="FR29" i="25" s="1"/>
  <c r="FM29" i="25"/>
  <c r="FO29" i="25" s="1"/>
  <c r="FS29" i="25"/>
  <c r="FU29" i="25" s="1"/>
  <c r="FJ29" i="25"/>
  <c r="FL29" i="25" s="1"/>
  <c r="FV29" i="25"/>
  <c r="FX29" i="25" s="1"/>
  <c r="FB29" i="25"/>
  <c r="FD29" i="25" s="1"/>
  <c r="EV29" i="25"/>
  <c r="EX29" i="25" s="1"/>
  <c r="EY29" i="25"/>
  <c r="FA29" i="25" s="1"/>
  <c r="FE29" i="25"/>
  <c r="FG29" i="25" s="1"/>
  <c r="ES29" i="25"/>
  <c r="EU29" i="25" s="1"/>
  <c r="EM29" i="25"/>
  <c r="EO29" i="25" s="1"/>
  <c r="EP29" i="25"/>
  <c r="ER29" i="25" s="1"/>
  <c r="EJ29" i="25"/>
  <c r="EL29" i="25" s="1"/>
  <c r="EG29" i="25"/>
  <c r="EI29" i="25" s="1"/>
  <c r="ED29" i="25"/>
  <c r="EF29" i="25" s="1"/>
  <c r="DU29" i="25"/>
  <c r="DW29" i="25" s="1"/>
  <c r="EA29" i="25"/>
  <c r="EC29" i="25" s="1"/>
  <c r="DR29" i="25"/>
  <c r="DT29" i="25" s="1"/>
  <c r="DX29" i="25"/>
  <c r="DZ29" i="25" s="1"/>
  <c r="DO29" i="25"/>
  <c r="DQ29" i="25" s="1"/>
  <c r="DL29" i="25"/>
  <c r="DN29" i="25" s="1"/>
  <c r="DG29" i="25"/>
  <c r="DI29" i="25" s="1"/>
  <c r="DD29" i="25"/>
  <c r="DF29" i="25" s="1"/>
  <c r="DA29" i="25"/>
  <c r="CX29" i="25"/>
  <c r="CZ29" i="25" s="1"/>
  <c r="CU29" i="25"/>
  <c r="CW29" i="25" s="1"/>
  <c r="CR29" i="25"/>
  <c r="CT29" i="25" s="1"/>
  <c r="CO29" i="25"/>
  <c r="CQ29" i="25" s="1"/>
  <c r="CL29" i="25"/>
  <c r="CN29" i="25" s="1"/>
  <c r="CI29" i="25"/>
  <c r="CK29" i="25" s="1"/>
  <c r="CF29" i="25"/>
  <c r="CH29" i="25" s="1"/>
  <c r="CC29" i="25"/>
  <c r="CE29" i="25" s="1"/>
  <c r="BZ29" i="25"/>
  <c r="BW29" i="25"/>
  <c r="BY29" i="25" s="1"/>
  <c r="BT29" i="25"/>
  <c r="BV29" i="25" s="1"/>
  <c r="BQ29" i="25"/>
  <c r="BS29" i="25" s="1"/>
  <c r="BN29" i="25"/>
  <c r="BP29" i="25" s="1"/>
  <c r="R193" i="25"/>
  <c r="AG138" i="25"/>
  <c r="AS138" i="25"/>
  <c r="BF29" i="25"/>
  <c r="BH29" i="25" s="1"/>
  <c r="BI29" i="25"/>
  <c r="BK29" i="25" s="1"/>
  <c r="AZ29" i="25"/>
  <c r="BB29" i="25" s="1"/>
  <c r="BC29" i="25"/>
  <c r="BE29" i="25" s="1"/>
  <c r="AW29" i="25"/>
  <c r="AT29" i="25"/>
  <c r="AV29" i="25" s="1"/>
  <c r="AQ29" i="25"/>
  <c r="AS29" i="25" s="1"/>
  <c r="AN29" i="25"/>
  <c r="AP29" i="25" s="1"/>
  <c r="AK29" i="25"/>
  <c r="AM29" i="25" s="1"/>
  <c r="AH29" i="25"/>
  <c r="AJ29" i="25" s="1"/>
  <c r="AE29" i="25"/>
  <c r="AB29" i="25"/>
  <c r="AD29" i="25" s="1"/>
  <c r="Y29" i="25"/>
  <c r="AA29" i="25" s="1"/>
  <c r="V29" i="25"/>
  <c r="X29" i="25" s="1"/>
  <c r="S29" i="25"/>
  <c r="U29" i="25" s="1"/>
  <c r="P29" i="25"/>
  <c r="R29" i="25" s="1"/>
  <c r="FY29" i="25"/>
  <c r="K34" i="21"/>
  <c r="K142" i="21" s="1"/>
  <c r="FL157" i="21"/>
  <c r="FK158" i="21"/>
  <c r="BO159" i="21"/>
  <c r="BP159" i="21" s="1"/>
  <c r="BP158" i="21"/>
  <c r="FL49" i="21"/>
  <c r="FK50" i="21"/>
  <c r="FO102" i="21"/>
  <c r="FN103" i="21"/>
  <c r="FL212" i="21"/>
  <c r="FK213" i="21"/>
  <c r="FH159" i="21"/>
  <c r="FI159" i="21" s="1"/>
  <c r="FI158" i="21"/>
  <c r="BL159" i="21"/>
  <c r="BM159" i="21" s="1"/>
  <c r="BM158" i="21"/>
  <c r="BP212" i="21"/>
  <c r="BO213" i="21"/>
  <c r="N105" i="21"/>
  <c r="O105" i="21" s="1"/>
  <c r="O104" i="21"/>
  <c r="BO104" i="21"/>
  <c r="BP103" i="21"/>
  <c r="DJ105" i="21"/>
  <c r="DK105" i="21" s="1"/>
  <c r="DK104" i="21"/>
  <c r="R103" i="21"/>
  <c r="Q104" i="21"/>
  <c r="DM214" i="21"/>
  <c r="DN214" i="21" s="1"/>
  <c r="DN213" i="21"/>
  <c r="FK104" i="21"/>
  <c r="FL103" i="21"/>
  <c r="DJ159" i="21"/>
  <c r="DK159" i="21" s="1"/>
  <c r="DK158" i="21"/>
  <c r="R157" i="21"/>
  <c r="Q158" i="21"/>
  <c r="BM49" i="21"/>
  <c r="BL50" i="21"/>
  <c r="FI49" i="21"/>
  <c r="FH50" i="21"/>
  <c r="R212" i="21"/>
  <c r="Q213" i="21"/>
  <c r="DM105" i="21"/>
  <c r="DN105" i="21" s="1"/>
  <c r="DN104" i="21"/>
  <c r="N159" i="21"/>
  <c r="O159" i="21" s="1"/>
  <c r="O158" i="21"/>
  <c r="DM159" i="21"/>
  <c r="DN159" i="21" s="1"/>
  <c r="DN158" i="21"/>
  <c r="DK49" i="21"/>
  <c r="DJ50" i="21"/>
  <c r="FH105" i="21"/>
  <c r="FI105" i="21" s="1"/>
  <c r="FI104" i="21"/>
  <c r="N194" i="25"/>
  <c r="N30" i="25"/>
  <c r="L84" i="21"/>
  <c r="N139" i="25"/>
  <c r="N84" i="25"/>
  <c r="M142" i="25"/>
  <c r="M87" i="25"/>
  <c r="M197" i="25"/>
  <c r="L194" i="21"/>
  <c r="L85" i="21"/>
  <c r="N31" i="25"/>
  <c r="AZ31" i="25" s="1"/>
  <c r="BB31" i="25" s="1"/>
  <c r="K195" i="21"/>
  <c r="DP212" i="21"/>
  <c r="DS210" i="21"/>
  <c r="DT210" i="21" s="1"/>
  <c r="EE207" i="21"/>
  <c r="EF207" i="21" s="1"/>
  <c r="FT209" i="21"/>
  <c r="FU209" i="21" s="1"/>
  <c r="FQ211" i="21"/>
  <c r="FR211" i="21" s="1"/>
  <c r="CG207" i="21"/>
  <c r="CH207" i="21" s="1"/>
  <c r="GC207" i="21"/>
  <c r="GD207" i="21" s="1"/>
  <c r="BD200" i="21"/>
  <c r="BE200" i="21" s="1"/>
  <c r="CD209" i="21"/>
  <c r="CE209" i="21" s="1"/>
  <c r="DB199" i="21"/>
  <c r="DC199" i="21" s="1"/>
  <c r="DV209" i="21"/>
  <c r="DW209" i="21" s="1"/>
  <c r="AR203" i="21"/>
  <c r="AS203" i="21" s="1"/>
  <c r="HA198" i="21"/>
  <c r="HB198" i="21" s="1"/>
  <c r="BA201" i="21"/>
  <c r="BB201" i="21" s="1"/>
  <c r="GL203" i="21"/>
  <c r="GM203" i="21" s="1"/>
  <c r="AX202" i="21"/>
  <c r="AY202" i="21" s="1"/>
  <c r="BR212" i="21"/>
  <c r="BX210" i="21"/>
  <c r="BY210" i="21" s="1"/>
  <c r="FW210" i="21"/>
  <c r="FX210" i="21" s="1"/>
  <c r="EQ202" i="21"/>
  <c r="ER202" i="21" s="1"/>
  <c r="CS203" i="21"/>
  <c r="CT203" i="21" s="1"/>
  <c r="BU211" i="21"/>
  <c r="BV211" i="21" s="1"/>
  <c r="GO202" i="21"/>
  <c r="GP202" i="21" s="1"/>
  <c r="CA210" i="21"/>
  <c r="CB210" i="21" s="1"/>
  <c r="CP203" i="21"/>
  <c r="CQ203" i="21" s="1"/>
  <c r="CM204" i="21"/>
  <c r="CN204" i="21" s="1"/>
  <c r="AF209" i="21"/>
  <c r="AG209" i="21" s="1"/>
  <c r="CJ206" i="21"/>
  <c r="CK206" i="21" s="1"/>
  <c r="EW201" i="21"/>
  <c r="EX201" i="21" s="1"/>
  <c r="GF206" i="21"/>
  <c r="GG206" i="21" s="1"/>
  <c r="GU201" i="21"/>
  <c r="GV201" i="21" s="1"/>
  <c r="EZ200" i="21"/>
  <c r="FA200" i="21" s="1"/>
  <c r="EK204" i="21"/>
  <c r="EL204" i="21" s="1"/>
  <c r="EH206" i="21"/>
  <c r="EI206" i="21" s="1"/>
  <c r="ET203" i="21"/>
  <c r="EU203" i="21" s="1"/>
  <c r="T212" i="21"/>
  <c r="AL206" i="21"/>
  <c r="AM206" i="21" s="1"/>
  <c r="AU203" i="21"/>
  <c r="AV203" i="21" s="1"/>
  <c r="DY210" i="21"/>
  <c r="DZ210" i="21" s="1"/>
  <c r="FN212" i="21"/>
  <c r="AC210" i="21"/>
  <c r="AD210" i="21" s="1"/>
  <c r="W210" i="21"/>
  <c r="X210" i="21" s="1"/>
  <c r="BG198" i="21"/>
  <c r="BH198" i="21" s="1"/>
  <c r="DE198" i="21"/>
  <c r="DF198" i="21" s="1"/>
  <c r="AO204" i="21"/>
  <c r="AP204" i="21" s="1"/>
  <c r="CV202" i="21"/>
  <c r="CW202" i="21" s="1"/>
  <c r="Z209" i="21"/>
  <c r="AA209" i="21" s="1"/>
  <c r="GX200" i="21"/>
  <c r="GY200" i="21" s="1"/>
  <c r="FC198" i="21"/>
  <c r="FD198" i="21" s="1"/>
  <c r="FZ208" i="21"/>
  <c r="GA208" i="21" s="1"/>
  <c r="GI204" i="21"/>
  <c r="GJ204" i="21" s="1"/>
  <c r="CY201" i="21"/>
  <c r="CZ201" i="21" s="1"/>
  <c r="GR202" i="21"/>
  <c r="GS202" i="21" s="1"/>
  <c r="EN203" i="21"/>
  <c r="EO203" i="21" s="1"/>
  <c r="AI207" i="21"/>
  <c r="AJ207" i="21" s="1"/>
  <c r="EB209" i="21"/>
  <c r="EC209" i="21" s="1"/>
  <c r="K86" i="21"/>
  <c r="FN156" i="21"/>
  <c r="FO156" i="21" s="1"/>
  <c r="CA153" i="21"/>
  <c r="CB153" i="21" s="1"/>
  <c r="HA146" i="21"/>
  <c r="HB146" i="21" s="1"/>
  <c r="AI151" i="21"/>
  <c r="AJ151" i="21" s="1"/>
  <c r="ET147" i="21"/>
  <c r="EU147" i="21" s="1"/>
  <c r="BD149" i="21"/>
  <c r="BE149" i="21" s="1"/>
  <c r="AL152" i="21"/>
  <c r="AM152" i="21" s="1"/>
  <c r="CG151" i="21"/>
  <c r="CH151" i="21" s="1"/>
  <c r="DV154" i="21"/>
  <c r="DW154" i="21" s="1"/>
  <c r="GC151" i="21"/>
  <c r="GD151" i="21" s="1"/>
  <c r="GO147" i="21"/>
  <c r="GP147" i="21" s="1"/>
  <c r="EQ149" i="21"/>
  <c r="ER149" i="21" s="1"/>
  <c r="FC144" i="21"/>
  <c r="FD144" i="21" s="1"/>
  <c r="FQ156" i="21"/>
  <c r="FR156" i="21" s="1"/>
  <c r="EZ149" i="21"/>
  <c r="FA149" i="21" s="1"/>
  <c r="DP156" i="21"/>
  <c r="DQ156" i="21" s="1"/>
  <c r="CV146" i="21"/>
  <c r="CW146" i="21" s="1"/>
  <c r="DS155" i="21"/>
  <c r="DT155" i="21" s="1"/>
  <c r="BX154" i="21"/>
  <c r="BY154" i="21" s="1"/>
  <c r="FT154" i="21"/>
  <c r="FU154" i="21" s="1"/>
  <c r="CP149" i="21"/>
  <c r="CQ149" i="21" s="1"/>
  <c r="CJ151" i="21"/>
  <c r="CK151" i="21" s="1"/>
  <c r="EE151" i="21"/>
  <c r="EF151" i="21" s="1"/>
  <c r="AC157" i="21"/>
  <c r="FZ153" i="21"/>
  <c r="GA153" i="21" s="1"/>
  <c r="DY154" i="21"/>
  <c r="DZ154" i="21" s="1"/>
  <c r="EK153" i="21"/>
  <c r="EL153" i="21" s="1"/>
  <c r="CD153" i="21"/>
  <c r="CE153" i="21" s="1"/>
  <c r="GF152" i="21"/>
  <c r="GG152" i="21" s="1"/>
  <c r="AU147" i="21"/>
  <c r="AV147" i="21" s="1"/>
  <c r="EW150" i="21"/>
  <c r="EX150" i="21" s="1"/>
  <c r="CS147" i="21"/>
  <c r="CT147" i="21" s="1"/>
  <c r="BU156" i="21"/>
  <c r="BV156" i="21" s="1"/>
  <c r="Z154" i="21"/>
  <c r="AA154" i="21" s="1"/>
  <c r="GI153" i="21"/>
  <c r="GJ153" i="21" s="1"/>
  <c r="AF152" i="21"/>
  <c r="AG152" i="21" s="1"/>
  <c r="W155" i="21"/>
  <c r="X155" i="21" s="1"/>
  <c r="AO155" i="21"/>
  <c r="AP155" i="21" s="1"/>
  <c r="BA149" i="21"/>
  <c r="BB149" i="21" s="1"/>
  <c r="GX148" i="21"/>
  <c r="GY148" i="21" s="1"/>
  <c r="AX147" i="21"/>
  <c r="AY147" i="21" s="1"/>
  <c r="BR156" i="21"/>
  <c r="BS156" i="21" s="1"/>
  <c r="FW154" i="21"/>
  <c r="FX154" i="21" s="1"/>
  <c r="CM150" i="21"/>
  <c r="CN150" i="21" s="1"/>
  <c r="EB153" i="21"/>
  <c r="EC153" i="21" s="1"/>
  <c r="AR154" i="21"/>
  <c r="AS154" i="21" s="1"/>
  <c r="GU148" i="21"/>
  <c r="GV148" i="21" s="1"/>
  <c r="BG143" i="21"/>
  <c r="BH143" i="21" s="1"/>
  <c r="DB149" i="21"/>
  <c r="DC149" i="21" s="1"/>
  <c r="GL153" i="21"/>
  <c r="GM153" i="21" s="1"/>
  <c r="EH151" i="21"/>
  <c r="EI151" i="21" s="1"/>
  <c r="EN153" i="21"/>
  <c r="EO153" i="21" s="1"/>
  <c r="DE144" i="21"/>
  <c r="DF144" i="21" s="1"/>
  <c r="GR146" i="21"/>
  <c r="GS146" i="21" s="1"/>
  <c r="T156" i="21"/>
  <c r="U156" i="21" s="1"/>
  <c r="CY147" i="21"/>
  <c r="CZ147" i="21" s="1"/>
  <c r="EQ94" i="21"/>
  <c r="ER94" i="21" s="1"/>
  <c r="EW92" i="21"/>
  <c r="EX92" i="21" s="1"/>
  <c r="FC90" i="21"/>
  <c r="FD90" i="21" s="1"/>
  <c r="GR93" i="21"/>
  <c r="GS93" i="21" s="1"/>
  <c r="EE97" i="21"/>
  <c r="EF97" i="21" s="1"/>
  <c r="CJ96" i="21"/>
  <c r="CK96" i="21" s="1"/>
  <c r="EK96" i="21"/>
  <c r="EL96" i="21" s="1"/>
  <c r="EB99" i="21"/>
  <c r="EC99" i="21" s="1"/>
  <c r="AU94" i="21"/>
  <c r="AV94" i="21" s="1"/>
  <c r="GO94" i="21"/>
  <c r="GP94" i="21" s="1"/>
  <c r="BU101" i="21"/>
  <c r="BV101" i="21" s="1"/>
  <c r="DS101" i="21"/>
  <c r="DT101" i="21" s="1"/>
  <c r="CS94" i="21"/>
  <c r="CT94" i="21" s="1"/>
  <c r="T102" i="21"/>
  <c r="U102" i="21" s="1"/>
  <c r="DP102" i="21"/>
  <c r="W102" i="21"/>
  <c r="X102" i="21" s="1"/>
  <c r="CA100" i="21"/>
  <c r="CB100" i="21" s="1"/>
  <c r="FZ98" i="21"/>
  <c r="GA98" i="21" s="1"/>
  <c r="Z102" i="21"/>
  <c r="AA102" i="21" s="1"/>
  <c r="AO96" i="21"/>
  <c r="AP96" i="21" s="1"/>
  <c r="BR102" i="21"/>
  <c r="DY100" i="21"/>
  <c r="DZ100" i="21" s="1"/>
  <c r="EN98" i="21"/>
  <c r="EO98" i="21" s="1"/>
  <c r="EH96" i="21"/>
  <c r="EI96" i="21" s="1"/>
  <c r="BA92" i="21"/>
  <c r="BB92" i="21" s="1"/>
  <c r="GF96" i="21"/>
  <c r="GG96" i="21" s="1"/>
  <c r="EZ90" i="21"/>
  <c r="FA90" i="21" s="1"/>
  <c r="AR99" i="21"/>
  <c r="AS99" i="21" s="1"/>
  <c r="GC98" i="21"/>
  <c r="GD98" i="21" s="1"/>
  <c r="DV101" i="21"/>
  <c r="DW101" i="21" s="1"/>
  <c r="CM96" i="21"/>
  <c r="CN96" i="21" s="1"/>
  <c r="CY92" i="21"/>
  <c r="CZ92" i="21" s="1"/>
  <c r="BX102" i="21"/>
  <c r="AF99" i="21"/>
  <c r="AG99" i="21" s="1"/>
  <c r="CV93" i="21"/>
  <c r="CW93" i="21" s="1"/>
  <c r="FQ101" i="21"/>
  <c r="FR101" i="21" s="1"/>
  <c r="AI97" i="21"/>
  <c r="AJ97" i="21" s="1"/>
  <c r="AC100" i="21"/>
  <c r="AD100" i="21" s="1"/>
  <c r="AX93" i="21"/>
  <c r="AY93" i="21" s="1"/>
  <c r="FW100" i="21"/>
  <c r="FX100" i="21" s="1"/>
  <c r="GU92" i="21"/>
  <c r="GV92" i="21" s="1"/>
  <c r="FT101" i="21"/>
  <c r="FU101" i="21" s="1"/>
  <c r="CP98" i="21"/>
  <c r="CQ98" i="21" s="1"/>
  <c r="GX90" i="21"/>
  <c r="GY90" i="21" s="1"/>
  <c r="BD90" i="21"/>
  <c r="BE90" i="21" s="1"/>
  <c r="GI95" i="21"/>
  <c r="GJ95" i="21" s="1"/>
  <c r="GL98" i="21"/>
  <c r="GM98" i="21" s="1"/>
  <c r="DB90" i="21"/>
  <c r="DC90" i="21" s="1"/>
  <c r="AL96" i="21"/>
  <c r="AM96" i="21" s="1"/>
  <c r="CG97" i="21"/>
  <c r="CH97" i="21" s="1"/>
  <c r="HA90" i="21"/>
  <c r="HB90" i="21" s="1"/>
  <c r="CD99" i="21"/>
  <c r="CE99" i="21" s="1"/>
  <c r="BG90" i="21"/>
  <c r="BH90" i="21" s="1"/>
  <c r="DE90" i="21"/>
  <c r="DF90" i="21" s="1"/>
  <c r="ET94" i="21"/>
  <c r="EU94" i="21" s="1"/>
  <c r="FT48" i="21"/>
  <c r="FU48" i="21" s="1"/>
  <c r="FN48" i="21"/>
  <c r="FO48" i="21" s="1"/>
  <c r="HA37" i="21"/>
  <c r="HB37" i="21" s="1"/>
  <c r="GC45" i="21"/>
  <c r="GD45" i="21" s="1"/>
  <c r="FZ43" i="21"/>
  <c r="GA43" i="21" s="1"/>
  <c r="GU37" i="21"/>
  <c r="GV37" i="21" s="1"/>
  <c r="FQ47" i="21"/>
  <c r="FR47" i="21" s="1"/>
  <c r="GO39" i="21"/>
  <c r="GP39" i="21" s="1"/>
  <c r="GI40" i="21"/>
  <c r="GJ40" i="21" s="1"/>
  <c r="GR37" i="21"/>
  <c r="GS37" i="21" s="1"/>
  <c r="GF45" i="21"/>
  <c r="GG45" i="21" s="1"/>
  <c r="GL39" i="21"/>
  <c r="GM39" i="21" s="1"/>
  <c r="FW44" i="21"/>
  <c r="FX44" i="21" s="1"/>
  <c r="GX36" i="21"/>
  <c r="GY36" i="21" s="1"/>
  <c r="DM48" i="21"/>
  <c r="DN48" i="21" s="1"/>
  <c r="ET37" i="21"/>
  <c r="EU37" i="21" s="1"/>
  <c r="EB48" i="21"/>
  <c r="EC48" i="21" s="1"/>
  <c r="EN39" i="21"/>
  <c r="EO39" i="21" s="1"/>
  <c r="EH41" i="21"/>
  <c r="EI41" i="21" s="1"/>
  <c r="EW43" i="21"/>
  <c r="EX43" i="21" s="1"/>
  <c r="EZ37" i="21"/>
  <c r="FA37" i="21" s="1"/>
  <c r="EE44" i="21"/>
  <c r="EF44" i="21" s="1"/>
  <c r="EQ39" i="21"/>
  <c r="ER39" i="21" s="1"/>
  <c r="FC36" i="21"/>
  <c r="FD36" i="21" s="1"/>
  <c r="DP49" i="21"/>
  <c r="EK44" i="21"/>
  <c r="EL44" i="21" s="1"/>
  <c r="DS47" i="21"/>
  <c r="DT47" i="21" s="1"/>
  <c r="DV46" i="21"/>
  <c r="DW46" i="21" s="1"/>
  <c r="DY44" i="21"/>
  <c r="DZ44" i="21" s="1"/>
  <c r="DB35" i="21"/>
  <c r="DC35" i="21" s="1"/>
  <c r="BO48" i="21"/>
  <c r="BP48" i="21" s="1"/>
  <c r="CY37" i="21"/>
  <c r="CZ37" i="21" s="1"/>
  <c r="BX45" i="21"/>
  <c r="BY45" i="21" s="1"/>
  <c r="CJ42" i="21"/>
  <c r="CK42" i="21" s="1"/>
  <c r="CM41" i="21"/>
  <c r="CN41" i="21" s="1"/>
  <c r="CD47" i="21"/>
  <c r="CE47" i="21" s="1"/>
  <c r="BR49" i="21"/>
  <c r="BU46" i="21"/>
  <c r="BV46" i="21" s="1"/>
  <c r="CS40" i="21"/>
  <c r="CT40" i="21" s="1"/>
  <c r="CA49" i="21"/>
  <c r="DE34" i="21"/>
  <c r="DF34" i="21" s="1"/>
  <c r="CP40" i="21"/>
  <c r="CQ40" i="21" s="1"/>
  <c r="CV39" i="21"/>
  <c r="CW39" i="21" s="1"/>
  <c r="CG42" i="21"/>
  <c r="CH42" i="21" s="1"/>
  <c r="M33" i="25"/>
  <c r="BG35" i="21"/>
  <c r="BH35" i="21" s="1"/>
  <c r="CL85" i="21"/>
  <c r="DX139" i="21"/>
  <c r="DX33" i="21"/>
  <c r="DG33" i="21"/>
  <c r="GN85" i="21"/>
  <c r="DR139" i="21"/>
  <c r="HC33" i="21"/>
  <c r="V85" i="21"/>
  <c r="FY85" i="21"/>
  <c r="BT194" i="21"/>
  <c r="FE33" i="21"/>
  <c r="DA194" i="21"/>
  <c r="AE139" i="21"/>
  <c r="DG194" i="21"/>
  <c r="AB85" i="21"/>
  <c r="AQ194" i="21"/>
  <c r="CU85" i="21"/>
  <c r="FB139" i="21"/>
  <c r="FP85" i="21"/>
  <c r="FE85" i="21"/>
  <c r="FY33" i="21"/>
  <c r="FV85" i="21"/>
  <c r="EM139" i="21"/>
  <c r="ES194" i="21"/>
  <c r="P194" i="21"/>
  <c r="BT85" i="21"/>
  <c r="CX85" i="21"/>
  <c r="AT139" i="21"/>
  <c r="P139" i="21"/>
  <c r="ED194" i="21"/>
  <c r="Y194" i="21"/>
  <c r="BF85" i="21"/>
  <c r="EA194" i="21"/>
  <c r="BQ139" i="21"/>
  <c r="GH85" i="21"/>
  <c r="BF194" i="21"/>
  <c r="CR33" i="21"/>
  <c r="AZ33" i="21"/>
  <c r="S194" i="21"/>
  <c r="EG33" i="21"/>
  <c r="AN85" i="21"/>
  <c r="S85" i="21"/>
  <c r="GE85" i="21"/>
  <c r="EG139" i="21"/>
  <c r="FS33" i="21"/>
  <c r="BQ194" i="21"/>
  <c r="BN85" i="21"/>
  <c r="AW139" i="21"/>
  <c r="EG85" i="21"/>
  <c r="EY139" i="21"/>
  <c r="DR85" i="21"/>
  <c r="BZ194" i="21"/>
  <c r="DA33" i="21"/>
  <c r="EA139" i="21"/>
  <c r="DO194" i="21"/>
  <c r="AE33" i="21"/>
  <c r="FJ194" i="21"/>
  <c r="GZ194" i="21"/>
  <c r="AW194" i="21"/>
  <c r="BZ139" i="21"/>
  <c r="EA33" i="21"/>
  <c r="CX33" i="21"/>
  <c r="BW194" i="21"/>
  <c r="AH33" i="21"/>
  <c r="DX194" i="21"/>
  <c r="DU85" i="21"/>
  <c r="DL85" i="21"/>
  <c r="CO33" i="21"/>
  <c r="EJ194" i="21"/>
  <c r="CR194" i="21"/>
  <c r="EV85" i="21"/>
  <c r="AQ33" i="21"/>
  <c r="DU194" i="21"/>
  <c r="BC33" i="21"/>
  <c r="BC85" i="21"/>
  <c r="AN33" i="21"/>
  <c r="CF85" i="21"/>
  <c r="V33" i="21"/>
  <c r="FV139" i="21"/>
  <c r="CO139" i="21"/>
  <c r="DO85" i="21"/>
  <c r="DD85" i="21"/>
  <c r="CR85" i="21"/>
  <c r="DD194" i="21"/>
  <c r="GW85" i="21"/>
  <c r="FM85" i="21"/>
  <c r="EV33" i="21"/>
  <c r="EV139" i="21"/>
  <c r="AK33" i="21"/>
  <c r="GW194" i="21"/>
  <c r="EM85" i="21"/>
  <c r="FJ33" i="21"/>
  <c r="Y33" i="21"/>
  <c r="GK139" i="21"/>
  <c r="GB85" i="21"/>
  <c r="CC85" i="21"/>
  <c r="EY33" i="21"/>
  <c r="AB194" i="21"/>
  <c r="GH194" i="21"/>
  <c r="GE194" i="21"/>
  <c r="GT194" i="21"/>
  <c r="FY139" i="21"/>
  <c r="GQ194" i="21"/>
  <c r="CL33" i="21"/>
  <c r="V194" i="21"/>
  <c r="CI33" i="21"/>
  <c r="EY85" i="21"/>
  <c r="FS85" i="21"/>
  <c r="AZ85" i="21"/>
  <c r="CC33" i="21"/>
  <c r="AT194" i="21"/>
  <c r="BZ85" i="21"/>
  <c r="DR194" i="21"/>
  <c r="FP33" i="21"/>
  <c r="ED139" i="21"/>
  <c r="FY194" i="21"/>
  <c r="DD33" i="21"/>
  <c r="AB33" i="21"/>
  <c r="CF33" i="21"/>
  <c r="ED33" i="21"/>
  <c r="FP194" i="21"/>
  <c r="CO194" i="21"/>
  <c r="BC194" i="21"/>
  <c r="CX139" i="21"/>
  <c r="AQ139" i="21"/>
  <c r="GT139" i="21"/>
  <c r="GE139" i="21"/>
  <c r="V139" i="21"/>
  <c r="EG194" i="21"/>
  <c r="FJ139" i="21"/>
  <c r="AT33" i="21"/>
  <c r="GZ85" i="21"/>
  <c r="CU139" i="21"/>
  <c r="P85" i="21"/>
  <c r="DG139" i="21"/>
  <c r="DX85" i="21"/>
  <c r="GQ139" i="21"/>
  <c r="FE139" i="21"/>
  <c r="BW85" i="21"/>
  <c r="CI194" i="21"/>
  <c r="DA85" i="21"/>
  <c r="GT85" i="21"/>
  <c r="GN139" i="21"/>
  <c r="Y85" i="21"/>
  <c r="FV33" i="21"/>
  <c r="EJ139" i="21"/>
  <c r="GB139" i="21"/>
  <c r="BI33" i="21"/>
  <c r="DL194" i="21"/>
  <c r="CC139" i="21"/>
  <c r="AT85" i="21"/>
  <c r="GE33" i="21"/>
  <c r="AQ85" i="21"/>
  <c r="CL194" i="21"/>
  <c r="EJ33" i="21"/>
  <c r="BI194" i="21"/>
  <c r="DU33" i="21"/>
  <c r="EA85" i="21"/>
  <c r="FB194" i="21"/>
  <c r="GK194" i="21"/>
  <c r="BN33" i="21"/>
  <c r="DO139" i="21"/>
  <c r="S33" i="21"/>
  <c r="GZ139" i="21"/>
  <c r="CL139" i="21"/>
  <c r="FV194" i="21"/>
  <c r="EP33" i="21"/>
  <c r="CF139" i="21"/>
  <c r="AW33" i="21"/>
  <c r="GW33" i="21"/>
  <c r="FE194" i="21"/>
  <c r="AE194" i="21"/>
  <c r="FB33" i="21"/>
  <c r="DL33" i="21"/>
  <c r="HC139" i="21"/>
  <c r="FP139" i="21"/>
  <c r="GN194" i="21"/>
  <c r="BF33" i="21"/>
  <c r="EP194" i="21"/>
  <c r="GW139" i="21"/>
  <c r="BT33" i="21"/>
  <c r="BZ33" i="21"/>
  <c r="AN194" i="21"/>
  <c r="ES139" i="21"/>
  <c r="AE85" i="21"/>
  <c r="AK194" i="21"/>
  <c r="GB33" i="21"/>
  <c r="BW139" i="21"/>
  <c r="FB85" i="21"/>
  <c r="GT33" i="21"/>
  <c r="CI85" i="21"/>
  <c r="DL139" i="21"/>
  <c r="AB139" i="21"/>
  <c r="S139" i="21"/>
  <c r="BN139" i="21"/>
  <c r="HC85" i="21"/>
  <c r="AZ194" i="21"/>
  <c r="BI139" i="21"/>
  <c r="Y139" i="21"/>
  <c r="CX194" i="21"/>
  <c r="HC194" i="21"/>
  <c r="CR139" i="21"/>
  <c r="DR33" i="21"/>
  <c r="BC139" i="21"/>
  <c r="DA139" i="21"/>
  <c r="BN194" i="21"/>
  <c r="DD139" i="21"/>
  <c r="DO33" i="21"/>
  <c r="FM33" i="21"/>
  <c r="GZ33" i="21"/>
  <c r="GQ33" i="21"/>
  <c r="GK85" i="21"/>
  <c r="EP85" i="21"/>
  <c r="AZ139" i="21"/>
  <c r="AH139" i="21"/>
  <c r="AK139" i="21"/>
  <c r="GK33" i="21"/>
  <c r="BT139" i="21"/>
  <c r="BI85" i="21"/>
  <c r="FM139" i="21"/>
  <c r="AN139" i="21"/>
  <c r="EP139" i="21"/>
  <c r="FM194" i="21"/>
  <c r="CI139" i="21"/>
  <c r="AH194" i="21"/>
  <c r="FS194" i="21"/>
  <c r="GH139" i="21"/>
  <c r="GB194" i="21"/>
  <c r="ES85" i="21"/>
  <c r="ED85" i="21"/>
  <c r="CU194" i="21"/>
  <c r="CC194" i="21"/>
  <c r="EY194" i="21"/>
  <c r="BF139" i="21"/>
  <c r="CU33" i="21"/>
  <c r="FJ85" i="21"/>
  <c r="DG85" i="21"/>
  <c r="DU139" i="21"/>
  <c r="ES33" i="21"/>
  <c r="AH85" i="21"/>
  <c r="BQ85" i="21"/>
  <c r="FS139" i="21"/>
  <c r="BQ33" i="21"/>
  <c r="EJ85" i="21"/>
  <c r="CO85" i="21"/>
  <c r="GQ85" i="21"/>
  <c r="BW33" i="21"/>
  <c r="AW85" i="21"/>
  <c r="GH33" i="21"/>
  <c r="GN33" i="21"/>
  <c r="AK85" i="21"/>
  <c r="CF194" i="21"/>
  <c r="EM33" i="21"/>
  <c r="EV194" i="21"/>
  <c r="EM194" i="21"/>
  <c r="P34" i="21" l="1"/>
  <c r="H34" i="21"/>
  <c r="L34" i="21" s="1"/>
  <c r="L142" i="21" s="1"/>
  <c r="GQ194" i="25"/>
  <c r="GS194" i="25" s="1"/>
  <c r="GW194" i="25"/>
  <c r="GY194" i="25" s="1"/>
  <c r="GT194" i="25"/>
  <c r="GV194" i="25" s="1"/>
  <c r="GN194" i="25"/>
  <c r="GP194" i="25" s="1"/>
  <c r="GK194" i="25"/>
  <c r="GM194" i="25" s="1"/>
  <c r="GZ194" i="25"/>
  <c r="HB194" i="25" s="1"/>
  <c r="GE194" i="25"/>
  <c r="GG194" i="25" s="1"/>
  <c r="FV194" i="25"/>
  <c r="FX194" i="25" s="1"/>
  <c r="GH194" i="25"/>
  <c r="GJ194" i="25" s="1"/>
  <c r="FJ194" i="25"/>
  <c r="FL194" i="25" s="1"/>
  <c r="FM194" i="25"/>
  <c r="FO194" i="25" s="1"/>
  <c r="FY194" i="25"/>
  <c r="GA194" i="25" s="1"/>
  <c r="FS194" i="25"/>
  <c r="FU194" i="25" s="1"/>
  <c r="FP194" i="25"/>
  <c r="FR194" i="25" s="1"/>
  <c r="GB194" i="25"/>
  <c r="GD194" i="25" s="1"/>
  <c r="FY139" i="25"/>
  <c r="GA139" i="25" s="1"/>
  <c r="FS139" i="25"/>
  <c r="FU139" i="25" s="1"/>
  <c r="FV139" i="25"/>
  <c r="FX139" i="25" s="1"/>
  <c r="GE139" i="25"/>
  <c r="GG139" i="25" s="1"/>
  <c r="FP139" i="25"/>
  <c r="FR139" i="25" s="1"/>
  <c r="FM139" i="25"/>
  <c r="FO139" i="25" s="1"/>
  <c r="FJ139" i="25"/>
  <c r="FL139" i="25" s="1"/>
  <c r="GH139" i="25"/>
  <c r="GJ139" i="25" s="1"/>
  <c r="GB139" i="25"/>
  <c r="GD139" i="25" s="1"/>
  <c r="GK139" i="25"/>
  <c r="GM139" i="25" s="1"/>
  <c r="FJ84" i="25"/>
  <c r="FL84" i="25" s="1"/>
  <c r="FV84" i="25"/>
  <c r="FX84" i="25" s="1"/>
  <c r="FS84" i="25"/>
  <c r="FU84" i="25" s="1"/>
  <c r="FM84" i="25"/>
  <c r="FO84" i="25" s="1"/>
  <c r="FY84" i="25"/>
  <c r="GA84" i="25" s="1"/>
  <c r="GB84" i="25"/>
  <c r="GD84" i="25" s="1"/>
  <c r="GE84" i="25"/>
  <c r="GG84" i="25" s="1"/>
  <c r="FP84" i="25"/>
  <c r="FR84" i="25" s="1"/>
  <c r="GZ84" i="25"/>
  <c r="HB84" i="25" s="1"/>
  <c r="GW84" i="25"/>
  <c r="GY84" i="25" s="1"/>
  <c r="GN84" i="25"/>
  <c r="GP84" i="25" s="1"/>
  <c r="GQ84" i="25"/>
  <c r="GS84" i="25" s="1"/>
  <c r="HC84" i="25"/>
  <c r="HE84" i="25" s="1"/>
  <c r="GK84" i="25"/>
  <c r="GM84" i="25" s="1"/>
  <c r="GT84" i="25"/>
  <c r="GV84" i="25" s="1"/>
  <c r="GT31" i="25"/>
  <c r="GV31" i="25" s="1"/>
  <c r="HC31" i="25"/>
  <c r="HE31" i="25" s="1"/>
  <c r="GK31" i="25"/>
  <c r="GM31" i="25" s="1"/>
  <c r="GZ31" i="25"/>
  <c r="HB31" i="25" s="1"/>
  <c r="GZ30" i="25"/>
  <c r="HB30" i="25" s="1"/>
  <c r="GQ30" i="25"/>
  <c r="GS30" i="25" s="1"/>
  <c r="GW30" i="25"/>
  <c r="GY30" i="25" s="1"/>
  <c r="GT30" i="25"/>
  <c r="GV30" i="25" s="1"/>
  <c r="HC30" i="25"/>
  <c r="HE30" i="25" s="1"/>
  <c r="GK30" i="25"/>
  <c r="GM30" i="25" s="1"/>
  <c r="GN30" i="25"/>
  <c r="GP30" i="25" s="1"/>
  <c r="GW31" i="25"/>
  <c r="GY31" i="25" s="1"/>
  <c r="GQ31" i="25"/>
  <c r="GS31" i="25" s="1"/>
  <c r="GN31" i="25"/>
  <c r="GP31" i="25" s="1"/>
  <c r="GB30" i="25"/>
  <c r="GD30" i="25" s="1"/>
  <c r="GH30" i="25"/>
  <c r="GJ30" i="25" s="1"/>
  <c r="GE30" i="25"/>
  <c r="GG30" i="25" s="1"/>
  <c r="GB31" i="25"/>
  <c r="GD31" i="25" s="1"/>
  <c r="GH31" i="25"/>
  <c r="GJ31" i="25" s="1"/>
  <c r="GE31" i="25"/>
  <c r="GG31" i="25" s="1"/>
  <c r="FJ31" i="25"/>
  <c r="FL31" i="25" s="1"/>
  <c r="FJ30" i="25"/>
  <c r="FL30" i="25" s="1"/>
  <c r="FM30" i="25"/>
  <c r="FO30" i="25" s="1"/>
  <c r="FS30" i="25"/>
  <c r="FU30" i="25" s="1"/>
  <c r="FP30" i="25"/>
  <c r="FR30" i="25" s="1"/>
  <c r="FV30" i="25"/>
  <c r="FX30" i="25" s="1"/>
  <c r="FP31" i="25"/>
  <c r="FR31" i="25" s="1"/>
  <c r="FS31" i="25"/>
  <c r="FU31" i="25" s="1"/>
  <c r="FV31" i="25"/>
  <c r="FX31" i="25" s="1"/>
  <c r="FM31" i="25"/>
  <c r="FO31" i="25" s="1"/>
  <c r="EY31" i="25"/>
  <c r="FA31" i="25" s="1"/>
  <c r="FB31" i="25"/>
  <c r="FD31" i="25" s="1"/>
  <c r="EV30" i="25"/>
  <c r="EX30" i="25" s="1"/>
  <c r="EY30" i="25"/>
  <c r="FA30" i="25" s="1"/>
  <c r="FE30" i="25"/>
  <c r="FG30" i="25" s="1"/>
  <c r="FB30" i="25"/>
  <c r="FD30" i="25" s="1"/>
  <c r="EV31" i="25"/>
  <c r="EX31" i="25" s="1"/>
  <c r="FE31" i="25"/>
  <c r="FG31" i="25" s="1"/>
  <c r="ES31" i="25"/>
  <c r="EU31" i="25" s="1"/>
  <c r="ES30" i="25"/>
  <c r="EU30" i="25" s="1"/>
  <c r="EP30" i="25"/>
  <c r="ER30" i="25" s="1"/>
  <c r="EM30" i="25"/>
  <c r="EO30" i="25" s="1"/>
  <c r="EP31" i="25"/>
  <c r="ER31" i="25" s="1"/>
  <c r="EM31" i="25"/>
  <c r="EO31" i="25" s="1"/>
  <c r="EJ30" i="25"/>
  <c r="EL30" i="25" s="1"/>
  <c r="EJ31" i="25"/>
  <c r="EL31" i="25" s="1"/>
  <c r="EG30" i="25"/>
  <c r="EI30" i="25" s="1"/>
  <c r="EG31" i="25"/>
  <c r="EI31" i="25" s="1"/>
  <c r="ED30" i="25"/>
  <c r="EF30" i="25" s="1"/>
  <c r="ED31" i="25"/>
  <c r="EF31" i="25" s="1"/>
  <c r="DU31" i="25"/>
  <c r="DW31" i="25" s="1"/>
  <c r="EA31" i="25"/>
  <c r="EC31" i="25" s="1"/>
  <c r="DX30" i="25"/>
  <c r="DZ30" i="25" s="1"/>
  <c r="EA30" i="25"/>
  <c r="EC30" i="25" s="1"/>
  <c r="DR30" i="25"/>
  <c r="DT30" i="25" s="1"/>
  <c r="DU30" i="25"/>
  <c r="DW30" i="25" s="1"/>
  <c r="DX31" i="25"/>
  <c r="DZ31" i="25" s="1"/>
  <c r="DR31" i="25"/>
  <c r="DT31" i="25" s="1"/>
  <c r="DO31" i="25"/>
  <c r="DQ31" i="25" s="1"/>
  <c r="DO30" i="25"/>
  <c r="DQ30" i="25" s="1"/>
  <c r="DL30" i="25"/>
  <c r="DN30" i="25" s="1"/>
  <c r="DL31" i="25"/>
  <c r="DN31" i="25" s="1"/>
  <c r="DG30" i="25"/>
  <c r="DI30" i="25" s="1"/>
  <c r="EY84" i="25"/>
  <c r="FA84" i="25" s="1"/>
  <c r="EM84" i="25"/>
  <c r="EO84" i="25" s="1"/>
  <c r="EG84" i="25"/>
  <c r="EI84" i="25" s="1"/>
  <c r="FB84" i="25"/>
  <c r="FD84" i="25" s="1"/>
  <c r="FE84" i="25"/>
  <c r="FG84" i="25" s="1"/>
  <c r="EP84" i="25"/>
  <c r="ER84" i="25" s="1"/>
  <c r="EV84" i="25"/>
  <c r="EX84" i="25" s="1"/>
  <c r="EJ84" i="25"/>
  <c r="EL84" i="25" s="1"/>
  <c r="ES84" i="25"/>
  <c r="EU84" i="25" s="1"/>
  <c r="ED84" i="25"/>
  <c r="EF84" i="25" s="1"/>
  <c r="DO84" i="25"/>
  <c r="DQ84" i="25" s="1"/>
  <c r="DU84" i="25"/>
  <c r="DW84" i="25" s="1"/>
  <c r="DL84" i="25"/>
  <c r="DN84" i="25" s="1"/>
  <c r="DR84" i="25"/>
  <c r="DT84" i="25" s="1"/>
  <c r="DX84" i="25"/>
  <c r="DZ84" i="25" s="1"/>
  <c r="EA84" i="25"/>
  <c r="EC84" i="25" s="1"/>
  <c r="DO139" i="25"/>
  <c r="DQ139" i="25" s="1"/>
  <c r="EJ139" i="25"/>
  <c r="EL139" i="25" s="1"/>
  <c r="EM139" i="25"/>
  <c r="EO139" i="25" s="1"/>
  <c r="DL139" i="25"/>
  <c r="DN139" i="25" s="1"/>
  <c r="DX139" i="25"/>
  <c r="DZ139" i="25" s="1"/>
  <c r="EA139" i="25"/>
  <c r="EC139" i="25" s="1"/>
  <c r="ED139" i="25"/>
  <c r="EF139" i="25" s="1"/>
  <c r="EG139" i="25"/>
  <c r="EI139" i="25" s="1"/>
  <c r="DU139" i="25"/>
  <c r="DW139" i="25" s="1"/>
  <c r="DR139" i="25"/>
  <c r="DT139" i="25" s="1"/>
  <c r="EP194" i="25"/>
  <c r="ER194" i="25" s="1"/>
  <c r="EV194" i="25"/>
  <c r="EX194" i="25" s="1"/>
  <c r="EM194" i="25"/>
  <c r="EO194" i="25" s="1"/>
  <c r="EY194" i="25"/>
  <c r="FA194" i="25" s="1"/>
  <c r="ES194" i="25"/>
  <c r="EU194" i="25" s="1"/>
  <c r="EJ194" i="25"/>
  <c r="EL194" i="25" s="1"/>
  <c r="ED194" i="25"/>
  <c r="EF194" i="25" s="1"/>
  <c r="EG194" i="25"/>
  <c r="EI194" i="25" s="1"/>
  <c r="DU194" i="25"/>
  <c r="DW194" i="25" s="1"/>
  <c r="DX194" i="25"/>
  <c r="DZ194" i="25" s="1"/>
  <c r="DR194" i="25"/>
  <c r="DT194" i="25" s="1"/>
  <c r="DO194" i="25"/>
  <c r="DQ194" i="25" s="1"/>
  <c r="DL194" i="25"/>
  <c r="DN194" i="25" s="1"/>
  <c r="EA194" i="25"/>
  <c r="EC194" i="25" s="1"/>
  <c r="FB194" i="25"/>
  <c r="FD194" i="25" s="1"/>
  <c r="CI194" i="25"/>
  <c r="CK194" i="25" s="1"/>
  <c r="DA194" i="25"/>
  <c r="DC194" i="25" s="1"/>
  <c r="CU194" i="25"/>
  <c r="CW194" i="25" s="1"/>
  <c r="CO194" i="25"/>
  <c r="CQ194" i="25" s="1"/>
  <c r="CR194" i="25"/>
  <c r="CT194" i="25" s="1"/>
  <c r="DD194" i="25"/>
  <c r="DF194" i="25" s="1"/>
  <c r="CF194" i="25"/>
  <c r="CH194" i="25" s="1"/>
  <c r="DG194" i="25"/>
  <c r="DI194" i="25" s="1"/>
  <c r="CC194" i="25"/>
  <c r="CE194" i="25" s="1"/>
  <c r="CL194" i="25"/>
  <c r="CN194" i="25" s="1"/>
  <c r="CX194" i="25"/>
  <c r="CZ194" i="25" s="1"/>
  <c r="BW194" i="25"/>
  <c r="BY194" i="25" s="1"/>
  <c r="BZ194" i="25"/>
  <c r="CB194" i="25" s="1"/>
  <c r="BT194" i="25"/>
  <c r="BV194" i="25" s="1"/>
  <c r="BQ194" i="25"/>
  <c r="BS194" i="25" s="1"/>
  <c r="BN194" i="25"/>
  <c r="BP194" i="25" s="1"/>
  <c r="CL139" i="25"/>
  <c r="CN139" i="25" s="1"/>
  <c r="CF139" i="25"/>
  <c r="CH139" i="25" s="1"/>
  <c r="CC139" i="25"/>
  <c r="CE139" i="25" s="1"/>
  <c r="CI139" i="25"/>
  <c r="CK139" i="25" s="1"/>
  <c r="CO139" i="25"/>
  <c r="CQ139" i="25" s="1"/>
  <c r="BW139" i="25"/>
  <c r="BY139" i="25" s="1"/>
  <c r="BN139" i="25"/>
  <c r="BP139" i="25" s="1"/>
  <c r="BQ139" i="25"/>
  <c r="BS139" i="25" s="1"/>
  <c r="BT139" i="25"/>
  <c r="BV139" i="25" s="1"/>
  <c r="BZ139" i="25"/>
  <c r="CB139" i="25" s="1"/>
  <c r="AQ139" i="25"/>
  <c r="DG84" i="25"/>
  <c r="DI84" i="25" s="1"/>
  <c r="CU84" i="25"/>
  <c r="CW84" i="25" s="1"/>
  <c r="DA84" i="25"/>
  <c r="DC84" i="25" s="1"/>
  <c r="CL84" i="25"/>
  <c r="CN84" i="25" s="1"/>
  <c r="CR84" i="25"/>
  <c r="CT84" i="25" s="1"/>
  <c r="CF84" i="25"/>
  <c r="CH84" i="25" s="1"/>
  <c r="CI84" i="25"/>
  <c r="CK84" i="25" s="1"/>
  <c r="CO84" i="25"/>
  <c r="CQ84" i="25" s="1"/>
  <c r="DD84" i="25"/>
  <c r="DF84" i="25" s="1"/>
  <c r="CX84" i="25"/>
  <c r="CZ84" i="25" s="1"/>
  <c r="BW84" i="25"/>
  <c r="BY84" i="25" s="1"/>
  <c r="BQ84" i="25"/>
  <c r="BS84" i="25" s="1"/>
  <c r="BN84" i="25"/>
  <c r="BP84" i="25" s="1"/>
  <c r="BZ84" i="25"/>
  <c r="CB84" i="25" s="1"/>
  <c r="BT84" i="25"/>
  <c r="BV84" i="25" s="1"/>
  <c r="CC84" i="25"/>
  <c r="CE84" i="25" s="1"/>
  <c r="BI84" i="25"/>
  <c r="BK84" i="25" s="1"/>
  <c r="AN194" i="25"/>
  <c r="AP194" i="25" s="1"/>
  <c r="BC194" i="25"/>
  <c r="BE194" i="25" s="1"/>
  <c r="AK194" i="25"/>
  <c r="AM194" i="25" s="1"/>
  <c r="AT194" i="25"/>
  <c r="AV194" i="25" s="1"/>
  <c r="AQ194" i="25"/>
  <c r="AS194" i="25" s="1"/>
  <c r="AZ194" i="25"/>
  <c r="BB194" i="25" s="1"/>
  <c r="BF194" i="25"/>
  <c r="BH194" i="25" s="1"/>
  <c r="AW194" i="25"/>
  <c r="AY194" i="25" s="1"/>
  <c r="AH194" i="25"/>
  <c r="AJ194" i="25" s="1"/>
  <c r="AE194" i="25"/>
  <c r="AG194" i="25" s="1"/>
  <c r="AB194" i="25"/>
  <c r="AD194" i="25" s="1"/>
  <c r="Y194" i="25"/>
  <c r="AA194" i="25" s="1"/>
  <c r="V194" i="25"/>
  <c r="X194" i="25" s="1"/>
  <c r="S194" i="25"/>
  <c r="U194" i="25" s="1"/>
  <c r="P194" i="25"/>
  <c r="R194" i="25" s="1"/>
  <c r="AN139" i="25"/>
  <c r="AP139" i="25" s="1"/>
  <c r="AK139" i="25"/>
  <c r="AM139" i="25" s="1"/>
  <c r="AH139" i="25"/>
  <c r="AJ139" i="25" s="1"/>
  <c r="AE139" i="25"/>
  <c r="AG139" i="25" s="1"/>
  <c r="AB139" i="25"/>
  <c r="AD139" i="25" s="1"/>
  <c r="Y139" i="25"/>
  <c r="AA139" i="25" s="1"/>
  <c r="V139" i="25"/>
  <c r="X139" i="25" s="1"/>
  <c r="P139" i="25"/>
  <c r="R139" i="25" s="1"/>
  <c r="S139" i="25"/>
  <c r="U139" i="25" s="1"/>
  <c r="BF84" i="25"/>
  <c r="BH84" i="25" s="1"/>
  <c r="BC84" i="25"/>
  <c r="BE84" i="25" s="1"/>
  <c r="AZ84" i="25"/>
  <c r="BB84" i="25" s="1"/>
  <c r="AW84" i="25"/>
  <c r="AY84" i="25" s="1"/>
  <c r="AT84" i="25"/>
  <c r="AV84" i="25" s="1"/>
  <c r="AQ84" i="25"/>
  <c r="AS84" i="25" s="1"/>
  <c r="AN84" i="25"/>
  <c r="AP84" i="25" s="1"/>
  <c r="AK84" i="25"/>
  <c r="AM84" i="25" s="1"/>
  <c r="AH84" i="25"/>
  <c r="AJ84" i="25" s="1"/>
  <c r="AE84" i="25"/>
  <c r="AG84" i="25" s="1"/>
  <c r="S84" i="25"/>
  <c r="U84" i="25" s="1"/>
  <c r="AB84" i="25"/>
  <c r="AD84" i="25" s="1"/>
  <c r="V84" i="25"/>
  <c r="X84" i="25" s="1"/>
  <c r="P84" i="25"/>
  <c r="R84" i="25" s="1"/>
  <c r="Y84" i="25"/>
  <c r="AA84" i="25" s="1"/>
  <c r="DG31" i="25"/>
  <c r="DI31" i="25" s="1"/>
  <c r="DD30" i="25"/>
  <c r="DF30" i="25" s="1"/>
  <c r="DD31" i="25"/>
  <c r="DF31" i="25" s="1"/>
  <c r="DA30" i="25"/>
  <c r="DC30" i="25" s="1"/>
  <c r="DA31" i="25"/>
  <c r="DC31" i="25" s="1"/>
  <c r="CX30" i="25"/>
  <c r="CZ30" i="25" s="1"/>
  <c r="CX31" i="25"/>
  <c r="CZ31" i="25" s="1"/>
  <c r="CU30" i="25"/>
  <c r="CW30" i="25" s="1"/>
  <c r="CU31" i="25"/>
  <c r="CW31" i="25" s="1"/>
  <c r="CR30" i="25"/>
  <c r="CT30" i="25" s="1"/>
  <c r="CR31" i="25"/>
  <c r="CT31" i="25" s="1"/>
  <c r="CO30" i="25"/>
  <c r="CQ30" i="25" s="1"/>
  <c r="CO31" i="25"/>
  <c r="CQ31" i="25" s="1"/>
  <c r="CL30" i="25"/>
  <c r="CN30" i="25" s="1"/>
  <c r="CL31" i="25"/>
  <c r="CN31" i="25" s="1"/>
  <c r="CI30" i="25"/>
  <c r="CK30" i="25" s="1"/>
  <c r="CI31" i="25"/>
  <c r="CK31" i="25" s="1"/>
  <c r="CF30" i="25"/>
  <c r="CH30" i="25" s="1"/>
  <c r="CF31" i="25"/>
  <c r="CH31" i="25" s="1"/>
  <c r="CC30" i="25"/>
  <c r="CE30" i="25" s="1"/>
  <c r="CC31" i="25"/>
  <c r="CE31" i="25" s="1"/>
  <c r="BZ30" i="25"/>
  <c r="CB30" i="25" s="1"/>
  <c r="BZ31" i="25"/>
  <c r="CB31" i="25" s="1"/>
  <c r="BW30" i="25"/>
  <c r="BY30" i="25" s="1"/>
  <c r="BW31" i="25"/>
  <c r="BY31" i="25" s="1"/>
  <c r="BT30" i="25"/>
  <c r="BV30" i="25" s="1"/>
  <c r="BT31" i="25"/>
  <c r="BV31" i="25" s="1"/>
  <c r="BQ30" i="25"/>
  <c r="BS30" i="25" s="1"/>
  <c r="BQ31" i="25"/>
  <c r="BS31" i="25" s="1"/>
  <c r="BN30" i="25"/>
  <c r="BP30" i="25" s="1"/>
  <c r="BN31" i="25"/>
  <c r="BP31" i="25" s="1"/>
  <c r="CB29" i="25"/>
  <c r="AY29" i="25"/>
  <c r="DC29" i="25"/>
  <c r="AG29" i="25"/>
  <c r="GA29" i="25"/>
  <c r="BC31" i="25"/>
  <c r="BE31" i="25" s="1"/>
  <c r="BI31" i="25"/>
  <c r="BK31" i="25" s="1"/>
  <c r="BF31" i="25"/>
  <c r="BH31" i="25" s="1"/>
  <c r="BC30" i="25"/>
  <c r="BE30" i="25" s="1"/>
  <c r="BF30" i="25"/>
  <c r="BH30" i="25" s="1"/>
  <c r="BI30" i="25"/>
  <c r="BK30" i="25" s="1"/>
  <c r="AZ30" i="25"/>
  <c r="BB30" i="25" s="1"/>
  <c r="S31" i="25"/>
  <c r="U31" i="25" s="1"/>
  <c r="AW30" i="25"/>
  <c r="AY30" i="25" s="1"/>
  <c r="AW31" i="25"/>
  <c r="AY31" i="25" s="1"/>
  <c r="AT30" i="25"/>
  <c r="AV30" i="25" s="1"/>
  <c r="AT31" i="25"/>
  <c r="AV31" i="25" s="1"/>
  <c r="AQ30" i="25"/>
  <c r="AS30" i="25" s="1"/>
  <c r="AQ31" i="25"/>
  <c r="AS31" i="25" s="1"/>
  <c r="AN30" i="25"/>
  <c r="AP30" i="25" s="1"/>
  <c r="AN31" i="25"/>
  <c r="AP31" i="25" s="1"/>
  <c r="AK30" i="25"/>
  <c r="AM30" i="25" s="1"/>
  <c r="AK31" i="25"/>
  <c r="AM31" i="25" s="1"/>
  <c r="AH30" i="25"/>
  <c r="AJ30" i="25" s="1"/>
  <c r="AH31" i="25"/>
  <c r="AJ31" i="25" s="1"/>
  <c r="AE30" i="25"/>
  <c r="AG30" i="25" s="1"/>
  <c r="AE31" i="25"/>
  <c r="AG31" i="25" s="1"/>
  <c r="AB30" i="25"/>
  <c r="AD30" i="25" s="1"/>
  <c r="AB31" i="25"/>
  <c r="AD31" i="25" s="1"/>
  <c r="Y30" i="25"/>
  <c r="AA30" i="25" s="1"/>
  <c r="Y31" i="25"/>
  <c r="AA31" i="25" s="1"/>
  <c r="V30" i="25"/>
  <c r="X30" i="25" s="1"/>
  <c r="V31" i="25"/>
  <c r="X31" i="25" s="1"/>
  <c r="S30" i="25"/>
  <c r="U30" i="25" s="1"/>
  <c r="P30" i="25"/>
  <c r="R30" i="25" s="1"/>
  <c r="P31" i="25"/>
  <c r="R31" i="25" s="1"/>
  <c r="FY30" i="25"/>
  <c r="GA30" i="25" s="1"/>
  <c r="FY31" i="25"/>
  <c r="GA31" i="25" s="1"/>
  <c r="GH84" i="25"/>
  <c r="GJ84" i="25" s="1"/>
  <c r="K35" i="21"/>
  <c r="K143" i="21" s="1"/>
  <c r="U212" i="21"/>
  <c r="T213" i="21"/>
  <c r="Q105" i="21"/>
  <c r="R105" i="21" s="1"/>
  <c r="R104" i="21"/>
  <c r="BO214" i="21"/>
  <c r="BP214" i="21" s="1"/>
  <c r="BP213" i="21"/>
  <c r="BY102" i="21"/>
  <c r="BX103" i="21"/>
  <c r="BS49" i="21"/>
  <c r="BR50" i="21"/>
  <c r="Q159" i="21"/>
  <c r="R159" i="21" s="1"/>
  <c r="R158" i="21"/>
  <c r="FN104" i="21"/>
  <c r="FO103" i="21"/>
  <c r="DQ49" i="21"/>
  <c r="DP50" i="21"/>
  <c r="AD157" i="21"/>
  <c r="AC158" i="21"/>
  <c r="DJ51" i="21"/>
  <c r="DK51" i="21" s="1"/>
  <c r="DK50" i="21"/>
  <c r="Q214" i="21"/>
  <c r="R214" i="21" s="1"/>
  <c r="R213" i="21"/>
  <c r="FK51" i="21"/>
  <c r="FL51" i="21" s="1"/>
  <c r="FL50" i="21"/>
  <c r="CB49" i="21"/>
  <c r="CA50" i="21"/>
  <c r="DQ102" i="21"/>
  <c r="DP103" i="21"/>
  <c r="BS212" i="21"/>
  <c r="BR213" i="21"/>
  <c r="DQ212" i="21"/>
  <c r="DP213" i="21"/>
  <c r="FO212" i="21"/>
  <c r="FN213" i="21"/>
  <c r="FH51" i="21"/>
  <c r="FI51" i="21" s="1"/>
  <c r="FI50" i="21"/>
  <c r="BS102" i="21"/>
  <c r="BR103" i="21"/>
  <c r="FK105" i="21"/>
  <c r="FL105" i="21" s="1"/>
  <c r="FL104" i="21"/>
  <c r="BO105" i="21"/>
  <c r="BP105" i="21" s="1"/>
  <c r="BP104" i="21"/>
  <c r="BL51" i="21"/>
  <c r="BM51" i="21" s="1"/>
  <c r="BM50" i="21"/>
  <c r="FK214" i="21"/>
  <c r="FL214" i="21" s="1"/>
  <c r="FL213" i="21"/>
  <c r="FK159" i="21"/>
  <c r="FL159" i="21" s="1"/>
  <c r="FL158" i="21"/>
  <c r="N85" i="25"/>
  <c r="N140" i="25"/>
  <c r="N195" i="25"/>
  <c r="N32" i="25"/>
  <c r="BN32" i="25" s="1"/>
  <c r="M143" i="25"/>
  <c r="M88" i="25"/>
  <c r="M198" i="25"/>
  <c r="L196" i="21"/>
  <c r="N196" i="25"/>
  <c r="AZ196" i="25" s="1"/>
  <c r="BB196" i="25" s="1"/>
  <c r="N141" i="25"/>
  <c r="GH141" i="25" s="1"/>
  <c r="GJ141" i="25" s="1"/>
  <c r="N86" i="25"/>
  <c r="Y86" i="25" s="1"/>
  <c r="AA86" i="25" s="1"/>
  <c r="K196" i="21"/>
  <c r="CA211" i="21"/>
  <c r="CB211" i="21" s="1"/>
  <c r="EN204" i="21"/>
  <c r="EO204" i="21" s="1"/>
  <c r="FZ209" i="21"/>
  <c r="GA209" i="21" s="1"/>
  <c r="BG199" i="21"/>
  <c r="BH199" i="21" s="1"/>
  <c r="ET204" i="21"/>
  <c r="EU204" i="21" s="1"/>
  <c r="AF210" i="21"/>
  <c r="AG210" i="21" s="1"/>
  <c r="GO203" i="21"/>
  <c r="GP203" i="21" s="1"/>
  <c r="BD201" i="21"/>
  <c r="BE201" i="21" s="1"/>
  <c r="FT210" i="21"/>
  <c r="FU210" i="21" s="1"/>
  <c r="GI205" i="21"/>
  <c r="GJ205" i="21" s="1"/>
  <c r="Z210" i="21"/>
  <c r="AA210" i="21" s="1"/>
  <c r="DY211" i="21"/>
  <c r="DZ211" i="21" s="1"/>
  <c r="GU202" i="21"/>
  <c r="GV202" i="21" s="1"/>
  <c r="FW211" i="21"/>
  <c r="FX211" i="21" s="1"/>
  <c r="GL204" i="21"/>
  <c r="GM204" i="21" s="1"/>
  <c r="DV210" i="21"/>
  <c r="DW210" i="21" s="1"/>
  <c r="GR203" i="21"/>
  <c r="GS203" i="21" s="1"/>
  <c r="AU204" i="21"/>
  <c r="AV204" i="21" s="1"/>
  <c r="BX211" i="21"/>
  <c r="BY211" i="21" s="1"/>
  <c r="BA202" i="21"/>
  <c r="BB202" i="21" s="1"/>
  <c r="GC208" i="21"/>
  <c r="GD208" i="21" s="1"/>
  <c r="EE208" i="21"/>
  <c r="EF208" i="21" s="1"/>
  <c r="EH207" i="21"/>
  <c r="EI207" i="21" s="1"/>
  <c r="BU212" i="21"/>
  <c r="EB210" i="21"/>
  <c r="EC210" i="21" s="1"/>
  <c r="FC199" i="21"/>
  <c r="FD199" i="21" s="1"/>
  <c r="W211" i="21"/>
  <c r="X211" i="21" s="1"/>
  <c r="CM205" i="21"/>
  <c r="CN205" i="21" s="1"/>
  <c r="CY202" i="21"/>
  <c r="CZ202" i="21" s="1"/>
  <c r="GX201" i="21"/>
  <c r="GY201" i="21" s="1"/>
  <c r="CP204" i="21"/>
  <c r="CQ204" i="21" s="1"/>
  <c r="CS204" i="21"/>
  <c r="CT204" i="21" s="1"/>
  <c r="CG208" i="21"/>
  <c r="CH208" i="21" s="1"/>
  <c r="AO205" i="21"/>
  <c r="AP205" i="21" s="1"/>
  <c r="AC211" i="21"/>
  <c r="AD211" i="21" s="1"/>
  <c r="AL207" i="21"/>
  <c r="AM207" i="21" s="1"/>
  <c r="EK205" i="21"/>
  <c r="EL205" i="21" s="1"/>
  <c r="EW202" i="21"/>
  <c r="EX202" i="21" s="1"/>
  <c r="HA199" i="21"/>
  <c r="HB199" i="21" s="1"/>
  <c r="DB200" i="21"/>
  <c r="DC200" i="21" s="1"/>
  <c r="DS211" i="21"/>
  <c r="DT211" i="21" s="1"/>
  <c r="CV203" i="21"/>
  <c r="CW203" i="21" s="1"/>
  <c r="GF207" i="21"/>
  <c r="GG207" i="21" s="1"/>
  <c r="DE199" i="21"/>
  <c r="DF199" i="21" s="1"/>
  <c r="EZ201" i="21"/>
  <c r="FA201" i="21" s="1"/>
  <c r="EQ203" i="21"/>
  <c r="ER203" i="21" s="1"/>
  <c r="AR204" i="21"/>
  <c r="AS204" i="21" s="1"/>
  <c r="FQ212" i="21"/>
  <c r="AI208" i="21"/>
  <c r="AJ208" i="21" s="1"/>
  <c r="CJ207" i="21"/>
  <c r="CK207" i="21" s="1"/>
  <c r="AX203" i="21"/>
  <c r="AY203" i="21" s="1"/>
  <c r="CD210" i="21"/>
  <c r="CE210" i="21" s="1"/>
  <c r="K87" i="21"/>
  <c r="FW155" i="21"/>
  <c r="FX155" i="21" s="1"/>
  <c r="BA150" i="21"/>
  <c r="BB150" i="21" s="1"/>
  <c r="CP150" i="21"/>
  <c r="CQ150" i="21" s="1"/>
  <c r="CV147" i="21"/>
  <c r="CW147" i="21" s="1"/>
  <c r="FN157" i="21"/>
  <c r="GL154" i="21"/>
  <c r="GM154" i="21" s="1"/>
  <c r="GI154" i="21"/>
  <c r="GJ154" i="21" s="1"/>
  <c r="EK154" i="21"/>
  <c r="EL154" i="21" s="1"/>
  <c r="EE152" i="21"/>
  <c r="EF152" i="21" s="1"/>
  <c r="FT155" i="21"/>
  <c r="FU155" i="21" s="1"/>
  <c r="EQ150" i="21"/>
  <c r="ER150" i="21" s="1"/>
  <c r="AI152" i="21"/>
  <c r="AJ152" i="21" s="1"/>
  <c r="BR157" i="21"/>
  <c r="AO156" i="21"/>
  <c r="AP156" i="21" s="1"/>
  <c r="DP157" i="21"/>
  <c r="T157" i="21"/>
  <c r="AR155" i="21"/>
  <c r="AS155" i="21" s="1"/>
  <c r="DE145" i="21"/>
  <c r="DF145" i="21" s="1"/>
  <c r="EB154" i="21"/>
  <c r="EC154" i="21" s="1"/>
  <c r="AX148" i="21"/>
  <c r="AY148" i="21" s="1"/>
  <c r="Z155" i="21"/>
  <c r="AA155" i="21" s="1"/>
  <c r="AU148" i="21"/>
  <c r="AV148" i="21" s="1"/>
  <c r="CJ152" i="21"/>
  <c r="CK152" i="21" s="1"/>
  <c r="BX155" i="21"/>
  <c r="BY155" i="21" s="1"/>
  <c r="GO148" i="21"/>
  <c r="GP148" i="21" s="1"/>
  <c r="GR147" i="21"/>
  <c r="GS147" i="21" s="1"/>
  <c r="EW151" i="21"/>
  <c r="EX151" i="21" s="1"/>
  <c r="CG152" i="21"/>
  <c r="CH152" i="21" s="1"/>
  <c r="DB150" i="21"/>
  <c r="DC150" i="21" s="1"/>
  <c r="DY155" i="21"/>
  <c r="DZ155" i="21" s="1"/>
  <c r="EZ150" i="21"/>
  <c r="FA150" i="21" s="1"/>
  <c r="AL153" i="21"/>
  <c r="AM153" i="21" s="1"/>
  <c r="HA147" i="21"/>
  <c r="HB147" i="21" s="1"/>
  <c r="CY148" i="21"/>
  <c r="CZ148" i="21" s="1"/>
  <c r="EN154" i="21"/>
  <c r="EO154" i="21" s="1"/>
  <c r="CM151" i="21"/>
  <c r="CN151" i="21" s="1"/>
  <c r="GF153" i="21"/>
  <c r="GG153" i="21" s="1"/>
  <c r="FZ154" i="21"/>
  <c r="GA154" i="21" s="1"/>
  <c r="FQ157" i="21"/>
  <c r="GC152" i="21"/>
  <c r="GD152" i="21" s="1"/>
  <c r="BG144" i="21"/>
  <c r="BH144" i="21" s="1"/>
  <c r="GX149" i="21"/>
  <c r="GY149" i="21" s="1"/>
  <c r="W156" i="21"/>
  <c r="X156" i="21" s="1"/>
  <c r="BU157" i="21"/>
  <c r="DS156" i="21"/>
  <c r="DT156" i="21" s="1"/>
  <c r="BD150" i="21"/>
  <c r="BE150" i="21" s="1"/>
  <c r="CA154" i="21"/>
  <c r="CB154" i="21" s="1"/>
  <c r="EH152" i="21"/>
  <c r="EI152" i="21" s="1"/>
  <c r="GU149" i="21"/>
  <c r="GV149" i="21" s="1"/>
  <c r="CS148" i="21"/>
  <c r="CT148" i="21" s="1"/>
  <c r="CD154" i="21"/>
  <c r="CE154" i="21" s="1"/>
  <c r="FC145" i="21"/>
  <c r="FD145" i="21" s="1"/>
  <c r="DV155" i="21"/>
  <c r="DW155" i="21" s="1"/>
  <c r="ET148" i="21"/>
  <c r="EU148" i="21" s="1"/>
  <c r="AF153" i="21"/>
  <c r="AG153" i="21" s="1"/>
  <c r="CG98" i="21"/>
  <c r="CH98" i="21" s="1"/>
  <c r="GI96" i="21"/>
  <c r="GJ96" i="21" s="1"/>
  <c r="FT102" i="21"/>
  <c r="AX94" i="21"/>
  <c r="AY94" i="21" s="1"/>
  <c r="CV94" i="21"/>
  <c r="CW94" i="21" s="1"/>
  <c r="CM97" i="21"/>
  <c r="CN97" i="21" s="1"/>
  <c r="AO97" i="21"/>
  <c r="AP97" i="21" s="1"/>
  <c r="GR94" i="21"/>
  <c r="GS94" i="21" s="1"/>
  <c r="EZ91" i="21"/>
  <c r="FA91" i="21" s="1"/>
  <c r="EH97" i="21"/>
  <c r="EI97" i="21" s="1"/>
  <c r="W103" i="21"/>
  <c r="DS102" i="21"/>
  <c r="EB100" i="21"/>
  <c r="EC100" i="21" s="1"/>
  <c r="ET95" i="21"/>
  <c r="EU95" i="21" s="1"/>
  <c r="EK97" i="21"/>
  <c r="EL97" i="21" s="1"/>
  <c r="FC91" i="21"/>
  <c r="FD91" i="21" s="1"/>
  <c r="GL99" i="21"/>
  <c r="GM99" i="21" s="1"/>
  <c r="FW101" i="21"/>
  <c r="FX101" i="21" s="1"/>
  <c r="AR100" i="21"/>
  <c r="AS100" i="21" s="1"/>
  <c r="AU95" i="21"/>
  <c r="AV95" i="21" s="1"/>
  <c r="BG91" i="21"/>
  <c r="BH91" i="21" s="1"/>
  <c r="AL97" i="21"/>
  <c r="AM97" i="21" s="1"/>
  <c r="BD91" i="21"/>
  <c r="BE91" i="21" s="1"/>
  <c r="GU93" i="21"/>
  <c r="GV93" i="21" s="1"/>
  <c r="AC101" i="21"/>
  <c r="AD101" i="21" s="1"/>
  <c r="AF100" i="21"/>
  <c r="AG100" i="21" s="1"/>
  <c r="DV102" i="21"/>
  <c r="EN99" i="21"/>
  <c r="EO99" i="21" s="1"/>
  <c r="Z103" i="21"/>
  <c r="BU102" i="21"/>
  <c r="HA91" i="21"/>
  <c r="HB91" i="21" s="1"/>
  <c r="CP99" i="21"/>
  <c r="CQ99" i="21" s="1"/>
  <c r="FQ102" i="21"/>
  <c r="CY93" i="21"/>
  <c r="CZ93" i="21" s="1"/>
  <c r="BA93" i="21"/>
  <c r="BB93" i="21" s="1"/>
  <c r="CA101" i="21"/>
  <c r="CB101" i="21" s="1"/>
  <c r="CS95" i="21"/>
  <c r="CT95" i="21" s="1"/>
  <c r="EQ95" i="21"/>
  <c r="ER95" i="21" s="1"/>
  <c r="CD100" i="21"/>
  <c r="CE100" i="21" s="1"/>
  <c r="GX91" i="21"/>
  <c r="GY91" i="21" s="1"/>
  <c r="AI98" i="21"/>
  <c r="AJ98" i="21" s="1"/>
  <c r="GC99" i="21"/>
  <c r="GD99" i="21" s="1"/>
  <c r="FZ99" i="21"/>
  <c r="GA99" i="21" s="1"/>
  <c r="DB91" i="21"/>
  <c r="DC91" i="21" s="1"/>
  <c r="GF97" i="21"/>
  <c r="GG97" i="21" s="1"/>
  <c r="DY101" i="21"/>
  <c r="DZ101" i="21" s="1"/>
  <c r="T103" i="21"/>
  <c r="GO95" i="21"/>
  <c r="GP95" i="21" s="1"/>
  <c r="CJ97" i="21"/>
  <c r="CK97" i="21" s="1"/>
  <c r="EW93" i="21"/>
  <c r="EX93" i="21" s="1"/>
  <c r="DE91" i="21"/>
  <c r="DF91" i="21" s="1"/>
  <c r="EE98" i="21"/>
  <c r="EF98" i="21" s="1"/>
  <c r="GR38" i="21"/>
  <c r="GS38" i="21" s="1"/>
  <c r="GO40" i="21"/>
  <c r="GP40" i="21" s="1"/>
  <c r="HA38" i="21"/>
  <c r="HB38" i="21" s="1"/>
  <c r="GX37" i="21"/>
  <c r="GY37" i="21" s="1"/>
  <c r="FQ48" i="21"/>
  <c r="FR48" i="21" s="1"/>
  <c r="FN49" i="21"/>
  <c r="GL40" i="21"/>
  <c r="GM40" i="21" s="1"/>
  <c r="GI41" i="21"/>
  <c r="GJ41" i="21" s="1"/>
  <c r="FT49" i="21"/>
  <c r="FW45" i="21"/>
  <c r="FX45" i="21" s="1"/>
  <c r="GF46" i="21"/>
  <c r="GG46" i="21" s="1"/>
  <c r="GU38" i="21"/>
  <c r="GV38" i="21" s="1"/>
  <c r="GC46" i="21"/>
  <c r="GD46" i="21" s="1"/>
  <c r="FZ44" i="21"/>
  <c r="GA44" i="21" s="1"/>
  <c r="DS48" i="21"/>
  <c r="DT48" i="21" s="1"/>
  <c r="EE45" i="21"/>
  <c r="EF45" i="21" s="1"/>
  <c r="EW44" i="21"/>
  <c r="EX44" i="21" s="1"/>
  <c r="EB49" i="21"/>
  <c r="EK45" i="21"/>
  <c r="EL45" i="21" s="1"/>
  <c r="FC37" i="21"/>
  <c r="FD37" i="21" s="1"/>
  <c r="EH42" i="21"/>
  <c r="EI42" i="21" s="1"/>
  <c r="ET38" i="21"/>
  <c r="EU38" i="21" s="1"/>
  <c r="DY45" i="21"/>
  <c r="DZ45" i="21" s="1"/>
  <c r="EQ40" i="21"/>
  <c r="ER40" i="21" s="1"/>
  <c r="DM49" i="21"/>
  <c r="DV47" i="21"/>
  <c r="DW47" i="21" s="1"/>
  <c r="EN40" i="21"/>
  <c r="EO40" i="21" s="1"/>
  <c r="EZ38" i="21"/>
  <c r="FA38" i="21" s="1"/>
  <c r="CJ43" i="21"/>
  <c r="CK43" i="21" s="1"/>
  <c r="DB36" i="21"/>
  <c r="DC36" i="21" s="1"/>
  <c r="BO49" i="21"/>
  <c r="DE35" i="21"/>
  <c r="DF35" i="21" s="1"/>
  <c r="CD48" i="21"/>
  <c r="CE48" i="21" s="1"/>
  <c r="CM42" i="21"/>
  <c r="CN42" i="21" s="1"/>
  <c r="CG43" i="21"/>
  <c r="CH43" i="21" s="1"/>
  <c r="CV40" i="21"/>
  <c r="CW40" i="21" s="1"/>
  <c r="CS41" i="21"/>
  <c r="CT41" i="21" s="1"/>
  <c r="BX46" i="21"/>
  <c r="BY46" i="21" s="1"/>
  <c r="CP41" i="21"/>
  <c r="CQ41" i="21" s="1"/>
  <c r="BU47" i="21"/>
  <c r="BV47" i="21" s="1"/>
  <c r="CY38" i="21"/>
  <c r="CZ38" i="21" s="1"/>
  <c r="M34" i="25"/>
  <c r="BG36" i="21"/>
  <c r="BH36" i="21" s="1"/>
  <c r="DO140" i="21"/>
  <c r="DO34" i="21"/>
  <c r="FY140" i="21"/>
  <c r="FY86" i="21"/>
  <c r="BQ34" i="21"/>
  <c r="AB140" i="21"/>
  <c r="ES195" i="21"/>
  <c r="DD34" i="21"/>
  <c r="BI140" i="21"/>
  <c r="FS34" i="21"/>
  <c r="HC86" i="21"/>
  <c r="FJ86" i="21"/>
  <c r="CR34" i="21"/>
  <c r="AQ140" i="21"/>
  <c r="GT195" i="21"/>
  <c r="AQ195" i="21"/>
  <c r="BZ34" i="21"/>
  <c r="ED140" i="21"/>
  <c r="BW86" i="21"/>
  <c r="FJ140" i="21"/>
  <c r="Y195" i="21"/>
  <c r="FP140" i="21"/>
  <c r="EY140" i="21"/>
  <c r="CX140" i="21"/>
  <c r="FV86" i="21"/>
  <c r="DR195" i="21"/>
  <c r="BW34" i="21"/>
  <c r="ED86" i="21"/>
  <c r="CC34" i="21"/>
  <c r="AN34" i="21"/>
  <c r="AT195" i="21"/>
  <c r="AW195" i="21"/>
  <c r="GH34" i="21"/>
  <c r="GQ195" i="21"/>
  <c r="AQ34" i="21"/>
  <c r="BQ195" i="21"/>
  <c r="CU34" i="21"/>
  <c r="FS86" i="21"/>
  <c r="EP140" i="21"/>
  <c r="DX140" i="21"/>
  <c r="EM195" i="21"/>
  <c r="GE34" i="21"/>
  <c r="FJ34" i="21"/>
  <c r="FP195" i="21"/>
  <c r="ES86" i="21"/>
  <c r="V34" i="21"/>
  <c r="FB34" i="21"/>
  <c r="CC195" i="21"/>
  <c r="GZ86" i="21"/>
  <c r="DG195" i="21"/>
  <c r="FP34" i="21"/>
  <c r="DU140" i="21"/>
  <c r="CC86" i="21"/>
  <c r="CL195" i="21"/>
  <c r="FP86" i="21"/>
  <c r="CF195" i="21"/>
  <c r="S195" i="21"/>
  <c r="HC34" i="21"/>
  <c r="AK34" i="21"/>
  <c r="FV195" i="21"/>
  <c r="DX86" i="21"/>
  <c r="FY195" i="21"/>
  <c r="AE34" i="21"/>
  <c r="CU195" i="21"/>
  <c r="EY195" i="21"/>
  <c r="AH140" i="21"/>
  <c r="BN34" i="21"/>
  <c r="DO86" i="21"/>
  <c r="FB86" i="21"/>
  <c r="EJ195" i="21"/>
  <c r="GN34" i="21"/>
  <c r="FM140" i="21"/>
  <c r="EV195" i="21"/>
  <c r="AH34" i="21"/>
  <c r="V86" i="21"/>
  <c r="BI34" i="21"/>
  <c r="GZ34" i="21"/>
  <c r="BQ140" i="21"/>
  <c r="CO86" i="21"/>
  <c r="GZ195" i="21"/>
  <c r="EJ86" i="21"/>
  <c r="FS140" i="21"/>
  <c r="EA34" i="21"/>
  <c r="GK195" i="21"/>
  <c r="EA140" i="21"/>
  <c r="HC195" i="21"/>
  <c r="GK140" i="21"/>
  <c r="DO195" i="21"/>
  <c r="AZ86" i="21"/>
  <c r="DD140" i="21"/>
  <c r="DA86" i="21"/>
  <c r="FE34" i="21"/>
  <c r="BN195" i="21"/>
  <c r="CF140" i="21"/>
  <c r="CI140" i="21"/>
  <c r="BZ140" i="21"/>
  <c r="DD86" i="21"/>
  <c r="AE86" i="21"/>
  <c r="AB195" i="21"/>
  <c r="DL86" i="21"/>
  <c r="GW140" i="21"/>
  <c r="AW140" i="21"/>
  <c r="CU86" i="21"/>
  <c r="V140" i="21"/>
  <c r="AZ34" i="21"/>
  <c r="GH140" i="21"/>
  <c r="GE195" i="21"/>
  <c r="GB86" i="21"/>
  <c r="GB140" i="21"/>
  <c r="AH86" i="21"/>
  <c r="DX195" i="21"/>
  <c r="BZ86" i="21"/>
  <c r="GQ140" i="21"/>
  <c r="AT140" i="21"/>
  <c r="GB34" i="21"/>
  <c r="GE86" i="21"/>
  <c r="Y86" i="21"/>
  <c r="BI195" i="21"/>
  <c r="DG140" i="21"/>
  <c r="AE140" i="21"/>
  <c r="CL140" i="21"/>
  <c r="BC195" i="21"/>
  <c r="GK34" i="21"/>
  <c r="ED34" i="21"/>
  <c r="DU34" i="21"/>
  <c r="FJ195" i="21"/>
  <c r="GH195" i="21"/>
  <c r="GK86" i="21"/>
  <c r="FB140" i="21"/>
  <c r="AK195" i="21"/>
  <c r="DA34" i="21"/>
  <c r="EM34" i="21"/>
  <c r="EV34" i="21"/>
  <c r="GB195" i="21"/>
  <c r="CR195" i="21"/>
  <c r="CX86" i="21"/>
  <c r="EV140" i="21"/>
  <c r="DR86" i="21"/>
  <c r="CC140" i="21"/>
  <c r="EA195" i="21"/>
  <c r="P86" i="21"/>
  <c r="EJ34" i="21"/>
  <c r="AK140" i="21"/>
  <c r="FE86" i="21"/>
  <c r="DU86" i="21"/>
  <c r="FM86" i="21"/>
  <c r="BI86" i="21"/>
  <c r="EJ140" i="21"/>
  <c r="AZ195" i="21"/>
  <c r="GN195" i="21"/>
  <c r="CO195" i="21"/>
  <c r="FY34" i="21"/>
  <c r="EY86" i="21"/>
  <c r="EG34" i="21"/>
  <c r="CI195" i="21"/>
  <c r="EA86" i="21"/>
  <c r="EP86" i="21"/>
  <c r="BQ86" i="21"/>
  <c r="DL140" i="21"/>
  <c r="S140" i="21"/>
  <c r="DL195" i="21"/>
  <c r="GH86" i="21"/>
  <c r="EV86" i="21"/>
  <c r="AW86" i="21"/>
  <c r="GW34" i="21"/>
  <c r="AB86" i="21"/>
  <c r="EP195" i="21"/>
  <c r="AQ86" i="21"/>
  <c r="CX34" i="21"/>
  <c r="HC140" i="21"/>
  <c r="BC86" i="21"/>
  <c r="AK86" i="21"/>
  <c r="BF86" i="21"/>
  <c r="CL86" i="21"/>
  <c r="CI86" i="21"/>
  <c r="AH195" i="21"/>
  <c r="GW86" i="21"/>
  <c r="GQ86" i="21"/>
  <c r="GT86" i="21"/>
  <c r="GT34" i="21"/>
  <c r="GW195" i="21"/>
  <c r="CR140" i="21"/>
  <c r="BZ195" i="21"/>
  <c r="CF86" i="21"/>
  <c r="ED195" i="21"/>
  <c r="EG140" i="21"/>
  <c r="GZ140" i="21"/>
  <c r="DX34" i="21"/>
  <c r="FV140" i="21"/>
  <c r="P195" i="21"/>
  <c r="BW195" i="21"/>
  <c r="BT86" i="21"/>
  <c r="CO140" i="21"/>
  <c r="FM34" i="21"/>
  <c r="DG86" i="21"/>
  <c r="Y140" i="21"/>
  <c r="BC140" i="21"/>
  <c r="P140" i="21"/>
  <c r="AW34" i="21"/>
  <c r="EG195" i="21"/>
  <c r="V195" i="21"/>
  <c r="BF140" i="21"/>
  <c r="DU195" i="21"/>
  <c r="DA195" i="21"/>
  <c r="BN140" i="21"/>
  <c r="BW140" i="21"/>
  <c r="DR140" i="21"/>
  <c r="GT140" i="21"/>
  <c r="AN86" i="21"/>
  <c r="GQ34" i="21"/>
  <c r="CI34" i="21"/>
  <c r="CF34" i="21"/>
  <c r="DA140" i="21"/>
  <c r="S34" i="21"/>
  <c r="FS195" i="21"/>
  <c r="AB34" i="21"/>
  <c r="AN195" i="21"/>
  <c r="EM86" i="21"/>
  <c r="DR34" i="21"/>
  <c r="EM140" i="21"/>
  <c r="EG86" i="21"/>
  <c r="GE140" i="21"/>
  <c r="EP34" i="21"/>
  <c r="AT34" i="21"/>
  <c r="FE195" i="21"/>
  <c r="AE195" i="21"/>
  <c r="BF195" i="21"/>
  <c r="AT86" i="21"/>
  <c r="GN140" i="21"/>
  <c r="FB195" i="21"/>
  <c r="ES34" i="21"/>
  <c r="DG34" i="21"/>
  <c r="BT34" i="21"/>
  <c r="FE140" i="21"/>
  <c r="S86" i="21"/>
  <c r="FM195" i="21"/>
  <c r="CL34" i="21"/>
  <c r="FV34" i="21"/>
  <c r="EY34" i="21"/>
  <c r="CO34" i="21"/>
  <c r="DL34" i="21"/>
  <c r="AZ140" i="21"/>
  <c r="DD195" i="21"/>
  <c r="Y34" i="21"/>
  <c r="BN86" i="21"/>
  <c r="BF34" i="21"/>
  <c r="BT140" i="21"/>
  <c r="AN140" i="21"/>
  <c r="CR86" i="21"/>
  <c r="BT195" i="21"/>
  <c r="CU140" i="21"/>
  <c r="GN86" i="21"/>
  <c r="CX195" i="21"/>
  <c r="BC34" i="21"/>
  <c r="ES140" i="21"/>
  <c r="GW196" i="25" l="1"/>
  <c r="GY196" i="25" s="1"/>
  <c r="GQ196" i="25"/>
  <c r="GS196" i="25" s="1"/>
  <c r="GT195" i="25"/>
  <c r="GV195" i="25" s="1"/>
  <c r="GQ195" i="25"/>
  <c r="GS195" i="25" s="1"/>
  <c r="GK195" i="25"/>
  <c r="GM195" i="25" s="1"/>
  <c r="GZ195" i="25"/>
  <c r="HB195" i="25" s="1"/>
  <c r="GN195" i="25"/>
  <c r="GP195" i="25" s="1"/>
  <c r="GW195" i="25"/>
  <c r="GY195" i="25" s="1"/>
  <c r="GN196" i="25"/>
  <c r="GP196" i="25" s="1"/>
  <c r="GZ196" i="25"/>
  <c r="HB196" i="25" s="1"/>
  <c r="GK196" i="25"/>
  <c r="GM196" i="25" s="1"/>
  <c r="GT196" i="25"/>
  <c r="GV196" i="25" s="1"/>
  <c r="FJ196" i="25"/>
  <c r="FL196" i="25" s="1"/>
  <c r="FV195" i="25"/>
  <c r="FX195" i="25" s="1"/>
  <c r="FM195" i="25"/>
  <c r="FO195" i="25" s="1"/>
  <c r="FJ195" i="25"/>
  <c r="FL195" i="25" s="1"/>
  <c r="GE195" i="25"/>
  <c r="GG195" i="25" s="1"/>
  <c r="FY195" i="25"/>
  <c r="GA195" i="25" s="1"/>
  <c r="GH195" i="25"/>
  <c r="GJ195" i="25" s="1"/>
  <c r="FP195" i="25"/>
  <c r="FR195" i="25" s="1"/>
  <c r="GB195" i="25"/>
  <c r="GD195" i="25" s="1"/>
  <c r="FS195" i="25"/>
  <c r="FU195" i="25" s="1"/>
  <c r="GH196" i="25"/>
  <c r="GJ196" i="25" s="1"/>
  <c r="GE196" i="25"/>
  <c r="GG196" i="25" s="1"/>
  <c r="FP196" i="25"/>
  <c r="FR196" i="25" s="1"/>
  <c r="FS196" i="25"/>
  <c r="FU196" i="25" s="1"/>
  <c r="GB196" i="25"/>
  <c r="GD196" i="25" s="1"/>
  <c r="FY196" i="25"/>
  <c r="GA196" i="25" s="1"/>
  <c r="FV196" i="25"/>
  <c r="FX196" i="25" s="1"/>
  <c r="FM196" i="25"/>
  <c r="FO196" i="25" s="1"/>
  <c r="FJ141" i="25"/>
  <c r="FL141" i="25" s="1"/>
  <c r="FM141" i="25"/>
  <c r="FO141" i="25" s="1"/>
  <c r="FS140" i="25"/>
  <c r="FU140" i="25" s="1"/>
  <c r="FM140" i="25"/>
  <c r="FO140" i="25" s="1"/>
  <c r="GB140" i="25"/>
  <c r="GD140" i="25" s="1"/>
  <c r="FV140" i="25"/>
  <c r="FX140" i="25" s="1"/>
  <c r="GH140" i="25"/>
  <c r="GJ140" i="25" s="1"/>
  <c r="FJ140" i="25"/>
  <c r="FL140" i="25" s="1"/>
  <c r="FY140" i="25"/>
  <c r="GA140" i="25" s="1"/>
  <c r="GE140" i="25"/>
  <c r="GG140" i="25" s="1"/>
  <c r="FP140" i="25"/>
  <c r="FR140" i="25" s="1"/>
  <c r="GK140" i="25"/>
  <c r="GM140" i="25" s="1"/>
  <c r="GE141" i="25"/>
  <c r="GG141" i="25" s="1"/>
  <c r="FP141" i="25"/>
  <c r="FR141" i="25" s="1"/>
  <c r="GK141" i="25"/>
  <c r="GM141" i="25" s="1"/>
  <c r="FY141" i="25"/>
  <c r="GA141" i="25" s="1"/>
  <c r="FV141" i="25"/>
  <c r="FX141" i="25" s="1"/>
  <c r="FS141" i="25"/>
  <c r="FU141" i="25" s="1"/>
  <c r="GB141" i="25"/>
  <c r="GD141" i="25" s="1"/>
  <c r="FJ86" i="25"/>
  <c r="FL86" i="25" s="1"/>
  <c r="GE86" i="25"/>
  <c r="GG86" i="25" s="1"/>
  <c r="FS86" i="25"/>
  <c r="FU86" i="25" s="1"/>
  <c r="FP86" i="25"/>
  <c r="FR86" i="25" s="1"/>
  <c r="FM85" i="25"/>
  <c r="FO85" i="25" s="1"/>
  <c r="FP85" i="25"/>
  <c r="FR85" i="25" s="1"/>
  <c r="FS85" i="25"/>
  <c r="FU85" i="25" s="1"/>
  <c r="FJ85" i="25"/>
  <c r="FL85" i="25" s="1"/>
  <c r="GE85" i="25"/>
  <c r="GG85" i="25" s="1"/>
  <c r="GB85" i="25"/>
  <c r="GD85" i="25" s="1"/>
  <c r="FV85" i="25"/>
  <c r="FX85" i="25" s="1"/>
  <c r="FY85" i="25"/>
  <c r="GA85" i="25" s="1"/>
  <c r="FM86" i="25"/>
  <c r="FO86" i="25" s="1"/>
  <c r="FV86" i="25"/>
  <c r="FX86" i="25" s="1"/>
  <c r="GB86" i="25"/>
  <c r="GD86" i="25" s="1"/>
  <c r="FY86" i="25"/>
  <c r="GA86" i="25" s="1"/>
  <c r="GZ86" i="25"/>
  <c r="HB86" i="25" s="1"/>
  <c r="GW86" i="25"/>
  <c r="GY86" i="25" s="1"/>
  <c r="GK86" i="25"/>
  <c r="GM86" i="25" s="1"/>
  <c r="HC86" i="25"/>
  <c r="HE86" i="25" s="1"/>
  <c r="GQ86" i="25"/>
  <c r="GS86" i="25" s="1"/>
  <c r="GW85" i="25"/>
  <c r="GY85" i="25" s="1"/>
  <c r="GT85" i="25"/>
  <c r="GV85" i="25" s="1"/>
  <c r="GK85" i="25"/>
  <c r="GM85" i="25" s="1"/>
  <c r="GZ85" i="25"/>
  <c r="HB85" i="25" s="1"/>
  <c r="GQ85" i="25"/>
  <c r="GS85" i="25" s="1"/>
  <c r="GN85" i="25"/>
  <c r="GP85" i="25" s="1"/>
  <c r="HC85" i="25"/>
  <c r="HE85" i="25" s="1"/>
  <c r="GT86" i="25"/>
  <c r="GV86" i="25" s="1"/>
  <c r="GN86" i="25"/>
  <c r="GP86" i="25" s="1"/>
  <c r="GZ32" i="25"/>
  <c r="HB32" i="25" s="1"/>
  <c r="GN32" i="25"/>
  <c r="GP32" i="25" s="1"/>
  <c r="GW32" i="25"/>
  <c r="GY32" i="25" s="1"/>
  <c r="GQ32" i="25"/>
  <c r="GS32" i="25" s="1"/>
  <c r="GT32" i="25"/>
  <c r="GV32" i="25" s="1"/>
  <c r="HC32" i="25"/>
  <c r="HE32" i="25" s="1"/>
  <c r="GK32" i="25"/>
  <c r="GM32" i="25" s="1"/>
  <c r="GH32" i="25"/>
  <c r="GJ32" i="25" s="1"/>
  <c r="GE32" i="25"/>
  <c r="GG32" i="25" s="1"/>
  <c r="GB32" i="25"/>
  <c r="GD32" i="25" s="1"/>
  <c r="FP32" i="25"/>
  <c r="FR32" i="25" s="1"/>
  <c r="FV32" i="25"/>
  <c r="FX32" i="25" s="1"/>
  <c r="FJ32" i="25"/>
  <c r="FL32" i="25" s="1"/>
  <c r="FM32" i="25"/>
  <c r="FO32" i="25" s="1"/>
  <c r="FS32" i="25"/>
  <c r="FU32" i="25" s="1"/>
  <c r="EV32" i="25"/>
  <c r="EX32" i="25" s="1"/>
  <c r="FB32" i="25"/>
  <c r="FD32" i="25" s="1"/>
  <c r="EY32" i="25"/>
  <c r="FA32" i="25" s="1"/>
  <c r="FE32" i="25"/>
  <c r="FG32" i="25" s="1"/>
  <c r="ES32" i="25"/>
  <c r="EU32" i="25" s="1"/>
  <c r="EM32" i="25"/>
  <c r="EO32" i="25" s="1"/>
  <c r="EP32" i="25"/>
  <c r="ER32" i="25" s="1"/>
  <c r="EJ32" i="25"/>
  <c r="EL32" i="25" s="1"/>
  <c r="EG32" i="25"/>
  <c r="EI32" i="25" s="1"/>
  <c r="ED32" i="25"/>
  <c r="EF32" i="25" s="1"/>
  <c r="EA32" i="25"/>
  <c r="EC32" i="25" s="1"/>
  <c r="DX32" i="25"/>
  <c r="DZ32" i="25" s="1"/>
  <c r="DR32" i="25"/>
  <c r="DT32" i="25" s="1"/>
  <c r="DU32" i="25"/>
  <c r="DW32" i="25" s="1"/>
  <c r="DL32" i="25"/>
  <c r="DN32" i="25" s="1"/>
  <c r="DO32" i="25"/>
  <c r="DQ32" i="25" s="1"/>
  <c r="EY86" i="25"/>
  <c r="FA86" i="25" s="1"/>
  <c r="ES86" i="25"/>
  <c r="EU86" i="25" s="1"/>
  <c r="EM86" i="25"/>
  <c r="EO86" i="25" s="1"/>
  <c r="EG86" i="25"/>
  <c r="EI86" i="25" s="1"/>
  <c r="EP86" i="25"/>
  <c r="ER86" i="25" s="1"/>
  <c r="FB85" i="25"/>
  <c r="FD85" i="25" s="1"/>
  <c r="EM85" i="25"/>
  <c r="EO85" i="25" s="1"/>
  <c r="EY85" i="25"/>
  <c r="FA85" i="25" s="1"/>
  <c r="EG85" i="25"/>
  <c r="EI85" i="25" s="1"/>
  <c r="EV85" i="25"/>
  <c r="EX85" i="25" s="1"/>
  <c r="FE85" i="25"/>
  <c r="FG85" i="25" s="1"/>
  <c r="ES85" i="25"/>
  <c r="EU85" i="25" s="1"/>
  <c r="EJ85" i="25"/>
  <c r="EL85" i="25" s="1"/>
  <c r="EP85" i="25"/>
  <c r="ER85" i="25" s="1"/>
  <c r="FB86" i="25"/>
  <c r="FD86" i="25" s="1"/>
  <c r="FE86" i="25"/>
  <c r="FG86" i="25" s="1"/>
  <c r="EJ86" i="25"/>
  <c r="EL86" i="25" s="1"/>
  <c r="EV86" i="25"/>
  <c r="EX86" i="25" s="1"/>
  <c r="DO86" i="25"/>
  <c r="DQ86" i="25" s="1"/>
  <c r="DR86" i="25"/>
  <c r="DT86" i="25" s="1"/>
  <c r="DL86" i="25"/>
  <c r="DN86" i="25" s="1"/>
  <c r="ED86" i="25"/>
  <c r="EF86" i="25" s="1"/>
  <c r="DU85" i="25"/>
  <c r="DW85" i="25" s="1"/>
  <c r="ED85" i="25"/>
  <c r="EF85" i="25" s="1"/>
  <c r="DR85" i="25"/>
  <c r="DT85" i="25" s="1"/>
  <c r="DO85" i="25"/>
  <c r="DQ85" i="25" s="1"/>
  <c r="DX85" i="25"/>
  <c r="DZ85" i="25" s="1"/>
  <c r="DL85" i="25"/>
  <c r="DN85" i="25" s="1"/>
  <c r="EA85" i="25"/>
  <c r="EC85" i="25" s="1"/>
  <c r="DX86" i="25"/>
  <c r="DZ86" i="25" s="1"/>
  <c r="EA86" i="25"/>
  <c r="EC86" i="25" s="1"/>
  <c r="DU86" i="25"/>
  <c r="DW86" i="25" s="1"/>
  <c r="EM141" i="25"/>
  <c r="EO141" i="25" s="1"/>
  <c r="DL141" i="25"/>
  <c r="DN141" i="25" s="1"/>
  <c r="EJ141" i="25"/>
  <c r="EL141" i="25" s="1"/>
  <c r="DO141" i="25"/>
  <c r="DQ141" i="25" s="1"/>
  <c r="DL140" i="25"/>
  <c r="DN140" i="25" s="1"/>
  <c r="ED140" i="25"/>
  <c r="EF140" i="25" s="1"/>
  <c r="EM140" i="25"/>
  <c r="EO140" i="25" s="1"/>
  <c r="DU140" i="25"/>
  <c r="DW140" i="25" s="1"/>
  <c r="DO140" i="25"/>
  <c r="DQ140" i="25" s="1"/>
  <c r="DR140" i="25"/>
  <c r="DT140" i="25" s="1"/>
  <c r="EA140" i="25"/>
  <c r="EC140" i="25" s="1"/>
  <c r="EG140" i="25"/>
  <c r="EI140" i="25" s="1"/>
  <c r="EJ140" i="25"/>
  <c r="EL140" i="25" s="1"/>
  <c r="DX140" i="25"/>
  <c r="DZ140" i="25" s="1"/>
  <c r="DR141" i="25"/>
  <c r="DT141" i="25" s="1"/>
  <c r="EA141" i="25"/>
  <c r="EC141" i="25" s="1"/>
  <c r="EG141" i="25"/>
  <c r="EI141" i="25" s="1"/>
  <c r="DU141" i="25"/>
  <c r="DW141" i="25" s="1"/>
  <c r="ED141" i="25"/>
  <c r="EF141" i="25" s="1"/>
  <c r="DX141" i="25"/>
  <c r="DZ141" i="25" s="1"/>
  <c r="EM195" i="25"/>
  <c r="EO195" i="25" s="1"/>
  <c r="EV195" i="25"/>
  <c r="EX195" i="25" s="1"/>
  <c r="EP195" i="25"/>
  <c r="ER195" i="25" s="1"/>
  <c r="EY195" i="25"/>
  <c r="FA195" i="25" s="1"/>
  <c r="ES195" i="25"/>
  <c r="EU195" i="25" s="1"/>
  <c r="EV196" i="25"/>
  <c r="EX196" i="25" s="1"/>
  <c r="EP196" i="25"/>
  <c r="ER196" i="25" s="1"/>
  <c r="ES196" i="25"/>
  <c r="EU196" i="25" s="1"/>
  <c r="EM196" i="25"/>
  <c r="EO196" i="25" s="1"/>
  <c r="EY196" i="25"/>
  <c r="FA196" i="25" s="1"/>
  <c r="ED195" i="25"/>
  <c r="EF195" i="25" s="1"/>
  <c r="EJ195" i="25"/>
  <c r="EL195" i="25" s="1"/>
  <c r="EG195" i="25"/>
  <c r="EI195" i="25" s="1"/>
  <c r="ED196" i="25"/>
  <c r="EF196" i="25" s="1"/>
  <c r="EJ196" i="25"/>
  <c r="EL196" i="25" s="1"/>
  <c r="EG196" i="25"/>
  <c r="EI196" i="25" s="1"/>
  <c r="DU196" i="25"/>
  <c r="DW196" i="25" s="1"/>
  <c r="EA196" i="25"/>
  <c r="EC196" i="25" s="1"/>
  <c r="DO196" i="25"/>
  <c r="DQ196" i="25" s="1"/>
  <c r="DX196" i="25"/>
  <c r="DZ196" i="25" s="1"/>
  <c r="DR196" i="25"/>
  <c r="DT196" i="25" s="1"/>
  <c r="DU195" i="25"/>
  <c r="DW195" i="25" s="1"/>
  <c r="DO195" i="25"/>
  <c r="DQ195" i="25" s="1"/>
  <c r="EA195" i="25"/>
  <c r="EC195" i="25" s="1"/>
  <c r="DL195" i="25"/>
  <c r="DN195" i="25" s="1"/>
  <c r="DR195" i="25"/>
  <c r="DT195" i="25" s="1"/>
  <c r="DX195" i="25"/>
  <c r="DZ195" i="25" s="1"/>
  <c r="DL196" i="25"/>
  <c r="DN196" i="25" s="1"/>
  <c r="FB195" i="25"/>
  <c r="FD195" i="25" s="1"/>
  <c r="FB196" i="25"/>
  <c r="FD196" i="25" s="1"/>
  <c r="DG196" i="25"/>
  <c r="DI196" i="25" s="1"/>
  <c r="CU196" i="25"/>
  <c r="CW196" i="25" s="1"/>
  <c r="CI195" i="25"/>
  <c r="CK195" i="25" s="1"/>
  <c r="CC195" i="25"/>
  <c r="CE195" i="25" s="1"/>
  <c r="DD195" i="25"/>
  <c r="DF195" i="25" s="1"/>
  <c r="CL195" i="25"/>
  <c r="CN195" i="25" s="1"/>
  <c r="CR195" i="25"/>
  <c r="CT195" i="25" s="1"/>
  <c r="DG195" i="25"/>
  <c r="DI195" i="25" s="1"/>
  <c r="CO195" i="25"/>
  <c r="CQ195" i="25" s="1"/>
  <c r="CX195" i="25"/>
  <c r="CZ195" i="25" s="1"/>
  <c r="CU195" i="25"/>
  <c r="CW195" i="25" s="1"/>
  <c r="DA195" i="25"/>
  <c r="DC195" i="25" s="1"/>
  <c r="CF195" i="25"/>
  <c r="CH195" i="25" s="1"/>
  <c r="CI196" i="25"/>
  <c r="CK196" i="25" s="1"/>
  <c r="CO196" i="25"/>
  <c r="CQ196" i="25" s="1"/>
  <c r="CR196" i="25"/>
  <c r="CT196" i="25" s="1"/>
  <c r="CF196" i="25"/>
  <c r="CH196" i="25" s="1"/>
  <c r="CX196" i="25"/>
  <c r="CZ196" i="25" s="1"/>
  <c r="CC196" i="25"/>
  <c r="CE196" i="25" s="1"/>
  <c r="CL196" i="25"/>
  <c r="CN196" i="25" s="1"/>
  <c r="DA196" i="25"/>
  <c r="DC196" i="25" s="1"/>
  <c r="DD196" i="25"/>
  <c r="DF196" i="25" s="1"/>
  <c r="BT195" i="25"/>
  <c r="BV195" i="25" s="1"/>
  <c r="BZ195" i="25"/>
  <c r="CB195" i="25" s="1"/>
  <c r="BW195" i="25"/>
  <c r="BY195" i="25" s="1"/>
  <c r="BQ195" i="25"/>
  <c r="BS195" i="25" s="1"/>
  <c r="BW196" i="25"/>
  <c r="BY196" i="25" s="1"/>
  <c r="BZ196" i="25"/>
  <c r="CB196" i="25" s="1"/>
  <c r="BT196" i="25"/>
  <c r="BV196" i="25" s="1"/>
  <c r="BQ196" i="25"/>
  <c r="BS196" i="25" s="1"/>
  <c r="BN195" i="25"/>
  <c r="BP195" i="25" s="1"/>
  <c r="BN196" i="25"/>
  <c r="BP196" i="25" s="1"/>
  <c r="CO140" i="25"/>
  <c r="CQ140" i="25" s="1"/>
  <c r="CL140" i="25"/>
  <c r="CN140" i="25" s="1"/>
  <c r="CI140" i="25"/>
  <c r="CK140" i="25" s="1"/>
  <c r="CF140" i="25"/>
  <c r="CH140" i="25" s="1"/>
  <c r="CC140" i="25"/>
  <c r="CE140" i="25" s="1"/>
  <c r="CF141" i="25"/>
  <c r="CH141" i="25" s="1"/>
  <c r="CI141" i="25"/>
  <c r="CK141" i="25" s="1"/>
  <c r="CL141" i="25"/>
  <c r="CN141" i="25" s="1"/>
  <c r="CC141" i="25"/>
  <c r="CE141" i="25" s="1"/>
  <c r="CO141" i="25"/>
  <c r="CQ141" i="25" s="1"/>
  <c r="BW140" i="25"/>
  <c r="BY140" i="25" s="1"/>
  <c r="BQ140" i="25"/>
  <c r="BS140" i="25" s="1"/>
  <c r="BN140" i="25"/>
  <c r="BP140" i="25" s="1"/>
  <c r="BT140" i="25"/>
  <c r="BV140" i="25" s="1"/>
  <c r="BZ140" i="25"/>
  <c r="CB140" i="25" s="1"/>
  <c r="BQ141" i="25"/>
  <c r="BS141" i="25" s="1"/>
  <c r="BN141" i="25"/>
  <c r="BP141" i="25" s="1"/>
  <c r="BW141" i="25"/>
  <c r="BY141" i="25" s="1"/>
  <c r="BT141" i="25"/>
  <c r="BV141" i="25" s="1"/>
  <c r="BZ141" i="25"/>
  <c r="CB141" i="25" s="1"/>
  <c r="AQ140" i="25"/>
  <c r="AS140" i="25" s="1"/>
  <c r="CO86" i="25"/>
  <c r="CQ86" i="25" s="1"/>
  <c r="DD86" i="25"/>
  <c r="DF86" i="25" s="1"/>
  <c r="DG85" i="25"/>
  <c r="DI85" i="25" s="1"/>
  <c r="CO85" i="25"/>
  <c r="CQ85" i="25" s="1"/>
  <c r="DD85" i="25"/>
  <c r="DF85" i="25" s="1"/>
  <c r="CU85" i="25"/>
  <c r="CW85" i="25" s="1"/>
  <c r="DA85" i="25"/>
  <c r="DC85" i="25" s="1"/>
  <c r="CI85" i="25"/>
  <c r="CK85" i="25" s="1"/>
  <c r="CF85" i="25"/>
  <c r="CH85" i="25" s="1"/>
  <c r="CR85" i="25"/>
  <c r="CT85" i="25" s="1"/>
  <c r="CX85" i="25"/>
  <c r="CZ85" i="25" s="1"/>
  <c r="CL85" i="25"/>
  <c r="CN85" i="25" s="1"/>
  <c r="DA86" i="25"/>
  <c r="DC86" i="25" s="1"/>
  <c r="CL86" i="25"/>
  <c r="CN86" i="25" s="1"/>
  <c r="CX86" i="25"/>
  <c r="CZ86" i="25" s="1"/>
  <c r="CF86" i="25"/>
  <c r="CH86" i="25" s="1"/>
  <c r="CU86" i="25"/>
  <c r="CW86" i="25" s="1"/>
  <c r="CI86" i="25"/>
  <c r="CK86" i="25" s="1"/>
  <c r="DG86" i="25"/>
  <c r="DI86" i="25" s="1"/>
  <c r="CR86" i="25"/>
  <c r="CT86" i="25" s="1"/>
  <c r="BN85" i="25"/>
  <c r="BP85" i="25" s="1"/>
  <c r="BW85" i="25"/>
  <c r="BY85" i="25" s="1"/>
  <c r="CC85" i="25"/>
  <c r="CE85" i="25" s="1"/>
  <c r="BQ85" i="25"/>
  <c r="BS85" i="25" s="1"/>
  <c r="BT85" i="25"/>
  <c r="BV85" i="25" s="1"/>
  <c r="BZ85" i="25"/>
  <c r="CB85" i="25" s="1"/>
  <c r="BZ86" i="25"/>
  <c r="CB86" i="25" s="1"/>
  <c r="BQ86" i="25"/>
  <c r="BS86" i="25" s="1"/>
  <c r="BT86" i="25"/>
  <c r="BV86" i="25" s="1"/>
  <c r="BW86" i="25"/>
  <c r="BY86" i="25" s="1"/>
  <c r="BN86" i="25"/>
  <c r="BP86" i="25" s="1"/>
  <c r="CC86" i="25"/>
  <c r="CE86" i="25" s="1"/>
  <c r="BI85" i="25"/>
  <c r="BK85" i="25" s="1"/>
  <c r="AN196" i="25"/>
  <c r="AP196" i="25" s="1"/>
  <c r="AW196" i="25"/>
  <c r="AY196" i="25" s="1"/>
  <c r="AT195" i="25"/>
  <c r="AV195" i="25" s="1"/>
  <c r="AN195" i="25"/>
  <c r="AP195" i="25" s="1"/>
  <c r="AZ195" i="25"/>
  <c r="BB195" i="25" s="1"/>
  <c r="AK195" i="25"/>
  <c r="AM195" i="25" s="1"/>
  <c r="BF195" i="25"/>
  <c r="BH195" i="25" s="1"/>
  <c r="BC195" i="25"/>
  <c r="BE195" i="25" s="1"/>
  <c r="AW195" i="25"/>
  <c r="AY195" i="25" s="1"/>
  <c r="AQ195" i="25"/>
  <c r="AS195" i="25" s="1"/>
  <c r="BC196" i="25"/>
  <c r="BE196" i="25" s="1"/>
  <c r="AK196" i="25"/>
  <c r="AM196" i="25" s="1"/>
  <c r="AT196" i="25"/>
  <c r="AV196" i="25" s="1"/>
  <c r="BF196" i="25"/>
  <c r="BH196" i="25" s="1"/>
  <c r="AQ196" i="25"/>
  <c r="AS196" i="25" s="1"/>
  <c r="AH195" i="25"/>
  <c r="AJ195" i="25" s="1"/>
  <c r="AH196" i="25"/>
  <c r="AJ196" i="25" s="1"/>
  <c r="AE195" i="25"/>
  <c r="AG195" i="25" s="1"/>
  <c r="AE196" i="25"/>
  <c r="AG196" i="25" s="1"/>
  <c r="AB195" i="25"/>
  <c r="AD195" i="25" s="1"/>
  <c r="AB196" i="25"/>
  <c r="AD196" i="25" s="1"/>
  <c r="Y195" i="25"/>
  <c r="AA195" i="25" s="1"/>
  <c r="Y196" i="25"/>
  <c r="AA196" i="25" s="1"/>
  <c r="V195" i="25"/>
  <c r="X195" i="25" s="1"/>
  <c r="V196" i="25"/>
  <c r="X196" i="25" s="1"/>
  <c r="S195" i="25"/>
  <c r="U195" i="25" s="1"/>
  <c r="S196" i="25"/>
  <c r="U196" i="25" s="1"/>
  <c r="P195" i="25"/>
  <c r="R195" i="25" s="1"/>
  <c r="P196" i="25"/>
  <c r="R196" i="25" s="1"/>
  <c r="AQ141" i="25"/>
  <c r="AS141" i="25" s="1"/>
  <c r="AN140" i="25"/>
  <c r="AP140" i="25" s="1"/>
  <c r="AN141" i="25"/>
  <c r="AP141" i="25" s="1"/>
  <c r="AK140" i="25"/>
  <c r="AM140" i="25" s="1"/>
  <c r="AK141" i="25"/>
  <c r="AM141" i="25" s="1"/>
  <c r="AH140" i="25"/>
  <c r="AJ140" i="25" s="1"/>
  <c r="AH141" i="25"/>
  <c r="AJ141" i="25" s="1"/>
  <c r="AE140" i="25"/>
  <c r="AG140" i="25" s="1"/>
  <c r="AE141" i="25"/>
  <c r="AG141" i="25" s="1"/>
  <c r="AB140" i="25"/>
  <c r="AD140" i="25" s="1"/>
  <c r="AB141" i="25"/>
  <c r="AD141" i="25" s="1"/>
  <c r="Y140" i="25"/>
  <c r="AA140" i="25" s="1"/>
  <c r="Y141" i="25"/>
  <c r="AA141" i="25" s="1"/>
  <c r="P140" i="25"/>
  <c r="R140" i="25" s="1"/>
  <c r="V140" i="25"/>
  <c r="X140" i="25" s="1"/>
  <c r="S140" i="25"/>
  <c r="U140" i="25" s="1"/>
  <c r="V141" i="25"/>
  <c r="X141" i="25" s="1"/>
  <c r="S141" i="25"/>
  <c r="U141" i="25" s="1"/>
  <c r="P141" i="25"/>
  <c r="R141" i="25" s="1"/>
  <c r="BI86" i="25"/>
  <c r="BK86" i="25" s="1"/>
  <c r="BF85" i="25"/>
  <c r="BH85" i="25" s="1"/>
  <c r="BF86" i="25"/>
  <c r="BH86" i="25" s="1"/>
  <c r="BC85" i="25"/>
  <c r="BE85" i="25" s="1"/>
  <c r="BC86" i="25"/>
  <c r="BE86" i="25" s="1"/>
  <c r="AZ85" i="25"/>
  <c r="BB85" i="25" s="1"/>
  <c r="AZ86" i="25"/>
  <c r="BB86" i="25" s="1"/>
  <c r="AW85" i="25"/>
  <c r="AY85" i="25" s="1"/>
  <c r="AW86" i="25"/>
  <c r="AY86" i="25" s="1"/>
  <c r="AT85" i="25"/>
  <c r="AV85" i="25" s="1"/>
  <c r="AT86" i="25"/>
  <c r="AV86" i="25" s="1"/>
  <c r="AQ85" i="25"/>
  <c r="AS85" i="25" s="1"/>
  <c r="AQ86" i="25"/>
  <c r="AS86" i="25" s="1"/>
  <c r="AN85" i="25"/>
  <c r="AP85" i="25" s="1"/>
  <c r="AN86" i="25"/>
  <c r="AP86" i="25" s="1"/>
  <c r="AK85" i="25"/>
  <c r="AM85" i="25" s="1"/>
  <c r="AK86" i="25"/>
  <c r="AM86" i="25" s="1"/>
  <c r="AH85" i="25"/>
  <c r="AJ85" i="25" s="1"/>
  <c r="AH86" i="25"/>
  <c r="AJ86" i="25" s="1"/>
  <c r="AE85" i="25"/>
  <c r="AG85" i="25" s="1"/>
  <c r="AE86" i="25"/>
  <c r="AG86" i="25" s="1"/>
  <c r="V86" i="25"/>
  <c r="X86" i="25" s="1"/>
  <c r="AB86" i="25"/>
  <c r="AD86" i="25" s="1"/>
  <c r="S86" i="25"/>
  <c r="U86" i="25" s="1"/>
  <c r="S85" i="25"/>
  <c r="U85" i="25" s="1"/>
  <c r="V85" i="25"/>
  <c r="X85" i="25" s="1"/>
  <c r="P85" i="25"/>
  <c r="R85" i="25" s="1"/>
  <c r="Y85" i="25"/>
  <c r="AA85" i="25" s="1"/>
  <c r="AB85" i="25"/>
  <c r="AD85" i="25" s="1"/>
  <c r="P86" i="25"/>
  <c r="R86" i="25" s="1"/>
  <c r="DG32" i="25"/>
  <c r="DI32" i="25" s="1"/>
  <c r="DD32" i="25"/>
  <c r="DF32" i="25" s="1"/>
  <c r="DA32" i="25"/>
  <c r="DC32" i="25" s="1"/>
  <c r="CX32" i="25"/>
  <c r="CZ32" i="25" s="1"/>
  <c r="CU32" i="25"/>
  <c r="CW32" i="25" s="1"/>
  <c r="CR32" i="25"/>
  <c r="CT32" i="25" s="1"/>
  <c r="CO32" i="25"/>
  <c r="CQ32" i="25" s="1"/>
  <c r="CL32" i="25"/>
  <c r="CN32" i="25" s="1"/>
  <c r="CI32" i="25"/>
  <c r="CK32" i="25" s="1"/>
  <c r="CF32" i="25"/>
  <c r="CH32" i="25" s="1"/>
  <c r="CC32" i="25"/>
  <c r="CE32" i="25" s="1"/>
  <c r="BZ32" i="25"/>
  <c r="CB32" i="25" s="1"/>
  <c r="BW32" i="25"/>
  <c r="BY32" i="25" s="1"/>
  <c r="BT32" i="25"/>
  <c r="BV32" i="25" s="1"/>
  <c r="BQ32" i="25"/>
  <c r="BS32" i="25" s="1"/>
  <c r="AS139" i="25"/>
  <c r="BI32" i="25"/>
  <c r="BK32" i="25" s="1"/>
  <c r="BF32" i="25"/>
  <c r="BH32" i="25" s="1"/>
  <c r="AZ32" i="25"/>
  <c r="BB32" i="25" s="1"/>
  <c r="BC32" i="25"/>
  <c r="BE32" i="25" s="1"/>
  <c r="AW32" i="25"/>
  <c r="AY32" i="25" s="1"/>
  <c r="AT32" i="25"/>
  <c r="AV32" i="25" s="1"/>
  <c r="AQ32" i="25"/>
  <c r="AS32" i="25" s="1"/>
  <c r="AN32" i="25"/>
  <c r="AP32" i="25" s="1"/>
  <c r="AH32" i="25"/>
  <c r="AJ32" i="25" s="1"/>
  <c r="AK32" i="25"/>
  <c r="AM32" i="25" s="1"/>
  <c r="AE32" i="25"/>
  <c r="AG32" i="25" s="1"/>
  <c r="AB32" i="25"/>
  <c r="AD32" i="25" s="1"/>
  <c r="Y32" i="25"/>
  <c r="AA32" i="25" s="1"/>
  <c r="V32" i="25"/>
  <c r="X32" i="25" s="1"/>
  <c r="S32" i="25"/>
  <c r="U32" i="25" s="1"/>
  <c r="P32" i="25"/>
  <c r="R32" i="25" s="1"/>
  <c r="FY32" i="25"/>
  <c r="GA32" i="25" s="1"/>
  <c r="BP32" i="25"/>
  <c r="GH85" i="25"/>
  <c r="GJ85" i="25" s="1"/>
  <c r="GH86" i="25"/>
  <c r="GJ86" i="25" s="1"/>
  <c r="K36" i="21"/>
  <c r="K144" i="21" s="1"/>
  <c r="U157" i="21"/>
  <c r="T158" i="21"/>
  <c r="DP214" i="21"/>
  <c r="DQ214" i="21" s="1"/>
  <c r="DQ213" i="21"/>
  <c r="BX104" i="21"/>
  <c r="BY103" i="21"/>
  <c r="FR157" i="21"/>
  <c r="FQ158" i="21"/>
  <c r="DQ157" i="21"/>
  <c r="DP158" i="21"/>
  <c r="DP51" i="21"/>
  <c r="DQ51" i="21" s="1"/>
  <c r="DQ50" i="21"/>
  <c r="U103" i="21"/>
  <c r="T104" i="21"/>
  <c r="BR104" i="21"/>
  <c r="BS103" i="21"/>
  <c r="BR214" i="21"/>
  <c r="BS214" i="21" s="1"/>
  <c r="BS213" i="21"/>
  <c r="BV102" i="21"/>
  <c r="BU103" i="21"/>
  <c r="BS157" i="21"/>
  <c r="BR158" i="21"/>
  <c r="FO157" i="21"/>
  <c r="FN158" i="21"/>
  <c r="FN105" i="21"/>
  <c r="FO105" i="21" s="1"/>
  <c r="FO104" i="21"/>
  <c r="FR102" i="21"/>
  <c r="FQ103" i="21"/>
  <c r="DN49" i="21"/>
  <c r="DM50" i="21"/>
  <c r="AA103" i="21"/>
  <c r="Z104" i="21"/>
  <c r="BV157" i="21"/>
  <c r="BU158" i="21"/>
  <c r="DP104" i="21"/>
  <c r="DQ103" i="21"/>
  <c r="EC49" i="21"/>
  <c r="EB50" i="21"/>
  <c r="FU49" i="21"/>
  <c r="FT50" i="21"/>
  <c r="DT102" i="21"/>
  <c r="DS103" i="21"/>
  <c r="BP49" i="21"/>
  <c r="BO50" i="21"/>
  <c r="DW102" i="21"/>
  <c r="DV103" i="21"/>
  <c r="X103" i="21"/>
  <c r="W104" i="21"/>
  <c r="FU102" i="21"/>
  <c r="FT103" i="21"/>
  <c r="FR212" i="21"/>
  <c r="FQ213" i="21"/>
  <c r="BV212" i="21"/>
  <c r="BU213" i="21"/>
  <c r="FN214" i="21"/>
  <c r="FO214" i="21" s="1"/>
  <c r="FO213" i="21"/>
  <c r="CA51" i="21"/>
  <c r="CB51" i="21" s="1"/>
  <c r="CB50" i="21"/>
  <c r="AC159" i="21"/>
  <c r="AD159" i="21" s="1"/>
  <c r="AD158" i="21"/>
  <c r="BR51" i="21"/>
  <c r="BS51" i="21" s="1"/>
  <c r="BS50" i="21"/>
  <c r="T214" i="21"/>
  <c r="U214" i="21" s="1"/>
  <c r="U213" i="21"/>
  <c r="FO49" i="21"/>
  <c r="FN50" i="21"/>
  <c r="N142" i="25"/>
  <c r="CO142" i="25" s="1"/>
  <c r="CQ142" i="25" s="1"/>
  <c r="N87" i="25"/>
  <c r="ES87" i="25" s="1"/>
  <c r="EU87" i="25" s="1"/>
  <c r="N197" i="25"/>
  <c r="FY197" i="25" s="1"/>
  <c r="GA197" i="25" s="1"/>
  <c r="L195" i="21"/>
  <c r="L86" i="21"/>
  <c r="M89" i="25"/>
  <c r="M199" i="25"/>
  <c r="M144" i="25"/>
  <c r="N33" i="25"/>
  <c r="BN33" i="25" s="1"/>
  <c r="L87" i="21"/>
  <c r="K197" i="21"/>
  <c r="ET205" i="21"/>
  <c r="EU205" i="21" s="1"/>
  <c r="CD211" i="21"/>
  <c r="CE211" i="21" s="1"/>
  <c r="AI209" i="21"/>
  <c r="AJ209" i="21" s="1"/>
  <c r="EQ204" i="21"/>
  <c r="ER204" i="21" s="1"/>
  <c r="HA200" i="21"/>
  <c r="HB200" i="21" s="1"/>
  <c r="AC212" i="21"/>
  <c r="DV211" i="21"/>
  <c r="DW211" i="21" s="1"/>
  <c r="BD202" i="21"/>
  <c r="BE202" i="21" s="1"/>
  <c r="GF208" i="21"/>
  <c r="GG208" i="21" s="1"/>
  <c r="CS205" i="21"/>
  <c r="CT205" i="21" s="1"/>
  <c r="CM206" i="21"/>
  <c r="CN206" i="21" s="1"/>
  <c r="BA203" i="21"/>
  <c r="BB203" i="21" s="1"/>
  <c r="DY212" i="21"/>
  <c r="BG200" i="21"/>
  <c r="BH200" i="21" s="1"/>
  <c r="DB201" i="21"/>
  <c r="DC201" i="21" s="1"/>
  <c r="CV204" i="21"/>
  <c r="CW204" i="21" s="1"/>
  <c r="Z211" i="21"/>
  <c r="AA211" i="21" s="1"/>
  <c r="FZ210" i="21"/>
  <c r="GA210" i="21" s="1"/>
  <c r="EZ202" i="21"/>
  <c r="FA202" i="21" s="1"/>
  <c r="EW203" i="21"/>
  <c r="EX203" i="21" s="1"/>
  <c r="AO206" i="21"/>
  <c r="AP206" i="21" s="1"/>
  <c r="CP205" i="21"/>
  <c r="CQ205" i="21" s="1"/>
  <c r="W212" i="21"/>
  <c r="EH208" i="21"/>
  <c r="EI208" i="21" s="1"/>
  <c r="BX212" i="21"/>
  <c r="GL205" i="21"/>
  <c r="GM205" i="21" s="1"/>
  <c r="GO204" i="21"/>
  <c r="GP204" i="21" s="1"/>
  <c r="GR204" i="21"/>
  <c r="GS204" i="21" s="1"/>
  <c r="CG209" i="21"/>
  <c r="CH209" i="21" s="1"/>
  <c r="FC200" i="21"/>
  <c r="FD200" i="21" s="1"/>
  <c r="AF211" i="21"/>
  <c r="AG211" i="21" s="1"/>
  <c r="AX204" i="21"/>
  <c r="AY204" i="21" s="1"/>
  <c r="DS212" i="21"/>
  <c r="CJ208" i="21"/>
  <c r="CK208" i="21" s="1"/>
  <c r="EK206" i="21"/>
  <c r="EL206" i="21" s="1"/>
  <c r="GX202" i="21"/>
  <c r="GY202" i="21" s="1"/>
  <c r="EE209" i="21"/>
  <c r="EF209" i="21" s="1"/>
  <c r="AU205" i="21"/>
  <c r="AV205" i="21" s="1"/>
  <c r="FW212" i="21"/>
  <c r="GI206" i="21"/>
  <c r="GJ206" i="21" s="1"/>
  <c r="EN205" i="21"/>
  <c r="EO205" i="21" s="1"/>
  <c r="AR205" i="21"/>
  <c r="AS205" i="21" s="1"/>
  <c r="DE200" i="21"/>
  <c r="DF200" i="21" s="1"/>
  <c r="AL208" i="21"/>
  <c r="AM208" i="21" s="1"/>
  <c r="CY203" i="21"/>
  <c r="CZ203" i="21" s="1"/>
  <c r="EB211" i="21"/>
  <c r="EC211" i="21" s="1"/>
  <c r="GC209" i="21"/>
  <c r="GD209" i="21" s="1"/>
  <c r="GU203" i="21"/>
  <c r="GV203" i="21" s="1"/>
  <c r="FT211" i="21"/>
  <c r="FU211" i="21" s="1"/>
  <c r="CA212" i="21"/>
  <c r="K88" i="21"/>
  <c r="AF154" i="21"/>
  <c r="AG154" i="21" s="1"/>
  <c r="CM152" i="21"/>
  <c r="CN152" i="21" s="1"/>
  <c r="AL154" i="21"/>
  <c r="AM154" i="21" s="1"/>
  <c r="BX156" i="21"/>
  <c r="BY156" i="21" s="1"/>
  <c r="AX149" i="21"/>
  <c r="AY149" i="21" s="1"/>
  <c r="CV148" i="21"/>
  <c r="CW148" i="21" s="1"/>
  <c r="EH153" i="21"/>
  <c r="EI153" i="21" s="1"/>
  <c r="GC153" i="21"/>
  <c r="GD153" i="21" s="1"/>
  <c r="CG153" i="21"/>
  <c r="CH153" i="21" s="1"/>
  <c r="AI153" i="21"/>
  <c r="AJ153" i="21" s="1"/>
  <c r="EK155" i="21"/>
  <c r="EL155" i="21" s="1"/>
  <c r="Z156" i="21"/>
  <c r="AA156" i="21" s="1"/>
  <c r="FC146" i="21"/>
  <c r="FD146" i="21" s="1"/>
  <c r="ET149" i="21"/>
  <c r="EU149" i="21" s="1"/>
  <c r="EZ151" i="21"/>
  <c r="FA151" i="21" s="1"/>
  <c r="EW152" i="21"/>
  <c r="EX152" i="21" s="1"/>
  <c r="CJ153" i="21"/>
  <c r="CK153" i="21" s="1"/>
  <c r="EQ151" i="21"/>
  <c r="ER151" i="21" s="1"/>
  <c r="CD155" i="21"/>
  <c r="CE155" i="21" s="1"/>
  <c r="CA155" i="21"/>
  <c r="CB155" i="21" s="1"/>
  <c r="W157" i="21"/>
  <c r="EN155" i="21"/>
  <c r="EO155" i="21" s="1"/>
  <c r="EB155" i="21"/>
  <c r="EC155" i="21" s="1"/>
  <c r="GI155" i="21"/>
  <c r="GJ155" i="21" s="1"/>
  <c r="CP151" i="21"/>
  <c r="CQ151" i="21" s="1"/>
  <c r="GU150" i="21"/>
  <c r="GV150" i="21" s="1"/>
  <c r="BG145" i="21"/>
  <c r="BH145" i="21" s="1"/>
  <c r="GF154" i="21"/>
  <c r="GG154" i="21" s="1"/>
  <c r="DB151" i="21"/>
  <c r="DC151" i="21" s="1"/>
  <c r="AR156" i="21"/>
  <c r="AS156" i="21" s="1"/>
  <c r="BD151" i="21"/>
  <c r="BE151" i="21" s="1"/>
  <c r="GX150" i="21"/>
  <c r="GY150" i="21" s="1"/>
  <c r="CY149" i="21"/>
  <c r="CZ149" i="21" s="1"/>
  <c r="DS157" i="21"/>
  <c r="CS149" i="21"/>
  <c r="CT149" i="21" s="1"/>
  <c r="GR148" i="21"/>
  <c r="GS148" i="21" s="1"/>
  <c r="AU149" i="21"/>
  <c r="AV149" i="21" s="1"/>
  <c r="DE146" i="21"/>
  <c r="DF146" i="21" s="1"/>
  <c r="BA151" i="21"/>
  <c r="BB151" i="21" s="1"/>
  <c r="DV156" i="21"/>
  <c r="DW156" i="21" s="1"/>
  <c r="FZ155" i="21"/>
  <c r="GA155" i="21" s="1"/>
  <c r="DY156" i="21"/>
  <c r="DZ156" i="21" s="1"/>
  <c r="AO157" i="21"/>
  <c r="FT156" i="21"/>
  <c r="FU156" i="21" s="1"/>
  <c r="GL155" i="21"/>
  <c r="GM155" i="21" s="1"/>
  <c r="HA148" i="21"/>
  <c r="HB148" i="21" s="1"/>
  <c r="GO149" i="21"/>
  <c r="GP149" i="21" s="1"/>
  <c r="EE153" i="21"/>
  <c r="EF153" i="21" s="1"/>
  <c r="FW156" i="21"/>
  <c r="FX156" i="21" s="1"/>
  <c r="GX92" i="21"/>
  <c r="GY92" i="21" s="1"/>
  <c r="CA102" i="21"/>
  <c r="EW94" i="21"/>
  <c r="EX94" i="21" s="1"/>
  <c r="CJ98" i="21"/>
  <c r="CK98" i="21" s="1"/>
  <c r="GF98" i="21"/>
  <c r="GG98" i="21" s="1"/>
  <c r="EQ96" i="21"/>
  <c r="ER96" i="21" s="1"/>
  <c r="BA94" i="21"/>
  <c r="BB94" i="21" s="1"/>
  <c r="HA92" i="21"/>
  <c r="HB92" i="21" s="1"/>
  <c r="EN100" i="21"/>
  <c r="EO100" i="21" s="1"/>
  <c r="GU94" i="21"/>
  <c r="GV94" i="21" s="1"/>
  <c r="AU96" i="21"/>
  <c r="AV96" i="21" s="1"/>
  <c r="FC92" i="21"/>
  <c r="FD92" i="21" s="1"/>
  <c r="EB101" i="21"/>
  <c r="EC101" i="21" s="1"/>
  <c r="EZ92" i="21"/>
  <c r="FA92" i="21" s="1"/>
  <c r="CV95" i="21"/>
  <c r="CW95" i="21" s="1"/>
  <c r="EE99" i="21"/>
  <c r="EF99" i="21" s="1"/>
  <c r="AI99" i="21"/>
  <c r="AJ99" i="21" s="1"/>
  <c r="EK98" i="21"/>
  <c r="EL98" i="21" s="1"/>
  <c r="FW102" i="21"/>
  <c r="GO96" i="21"/>
  <c r="GP96" i="21" s="1"/>
  <c r="DB92" i="21"/>
  <c r="DC92" i="21" s="1"/>
  <c r="CS96" i="21"/>
  <c r="CT96" i="21" s="1"/>
  <c r="CY94" i="21"/>
  <c r="CZ94" i="21" s="1"/>
  <c r="BD92" i="21"/>
  <c r="BE92" i="21" s="1"/>
  <c r="AR101" i="21"/>
  <c r="AS101" i="21" s="1"/>
  <c r="GR95" i="21"/>
  <c r="GS95" i="21" s="1"/>
  <c r="AX95" i="21"/>
  <c r="AY95" i="21" s="1"/>
  <c r="AL98" i="21"/>
  <c r="AM98" i="21" s="1"/>
  <c r="DY102" i="21"/>
  <c r="GC100" i="21"/>
  <c r="GD100" i="21" s="1"/>
  <c r="CD101" i="21"/>
  <c r="CE101" i="21" s="1"/>
  <c r="BG92" i="21"/>
  <c r="BH92" i="21" s="1"/>
  <c r="EH98" i="21"/>
  <c r="EI98" i="21" s="1"/>
  <c r="CM98" i="21"/>
  <c r="CN98" i="21" s="1"/>
  <c r="GI97" i="21"/>
  <c r="GJ97" i="21" s="1"/>
  <c r="DE92" i="21"/>
  <c r="DF92" i="21" s="1"/>
  <c r="FZ100" i="21"/>
  <c r="GA100" i="21" s="1"/>
  <c r="CP100" i="21"/>
  <c r="CQ100" i="21" s="1"/>
  <c r="AC102" i="21"/>
  <c r="AD102" i="21" s="1"/>
  <c r="GL100" i="21"/>
  <c r="GM100" i="21" s="1"/>
  <c r="AF101" i="21"/>
  <c r="AG101" i="21" s="1"/>
  <c r="AO98" i="21"/>
  <c r="AP98" i="21" s="1"/>
  <c r="ET96" i="21"/>
  <c r="EU96" i="21" s="1"/>
  <c r="CG99" i="21"/>
  <c r="CH99" i="21" s="1"/>
  <c r="GC47" i="21"/>
  <c r="GD47" i="21" s="1"/>
  <c r="GI42" i="21"/>
  <c r="GJ42" i="21" s="1"/>
  <c r="FQ49" i="21"/>
  <c r="FZ45" i="21"/>
  <c r="GA45" i="21" s="1"/>
  <c r="GU39" i="21"/>
  <c r="GV39" i="21" s="1"/>
  <c r="GL41" i="21"/>
  <c r="GM41" i="21" s="1"/>
  <c r="GX38" i="21"/>
  <c r="GY38" i="21" s="1"/>
  <c r="GO41" i="21"/>
  <c r="GP41" i="21" s="1"/>
  <c r="GF47" i="21"/>
  <c r="GG47" i="21" s="1"/>
  <c r="GR39" i="21"/>
  <c r="GS39" i="21" s="1"/>
  <c r="HA39" i="21"/>
  <c r="HB39" i="21" s="1"/>
  <c r="FW46" i="21"/>
  <c r="FX46" i="21" s="1"/>
  <c r="EQ41" i="21"/>
  <c r="ER41" i="21" s="1"/>
  <c r="EH43" i="21"/>
  <c r="EI43" i="21" s="1"/>
  <c r="FC38" i="21"/>
  <c r="FD38" i="21" s="1"/>
  <c r="EZ39" i="21"/>
  <c r="FA39" i="21" s="1"/>
  <c r="DS49" i="21"/>
  <c r="DV48" i="21"/>
  <c r="DW48" i="21" s="1"/>
  <c r="EK46" i="21"/>
  <c r="EL46" i="21" s="1"/>
  <c r="EW45" i="21"/>
  <c r="EX45" i="21" s="1"/>
  <c r="DY46" i="21"/>
  <c r="DZ46" i="21" s="1"/>
  <c r="EE46" i="21"/>
  <c r="EF46" i="21" s="1"/>
  <c r="EN41" i="21"/>
  <c r="EO41" i="21" s="1"/>
  <c r="ET39" i="21"/>
  <c r="EU39" i="21" s="1"/>
  <c r="CV41" i="21"/>
  <c r="CW41" i="21" s="1"/>
  <c r="CD49" i="21"/>
  <c r="BU48" i="21"/>
  <c r="BV48" i="21" s="1"/>
  <c r="CG44" i="21"/>
  <c r="CH44" i="21" s="1"/>
  <c r="DE36" i="21"/>
  <c r="DF36" i="21" s="1"/>
  <c r="DB37" i="21"/>
  <c r="DC37" i="21" s="1"/>
  <c r="CY39" i="21"/>
  <c r="CZ39" i="21" s="1"/>
  <c r="BX47" i="21"/>
  <c r="BY47" i="21" s="1"/>
  <c r="CJ44" i="21"/>
  <c r="CK44" i="21" s="1"/>
  <c r="CM43" i="21"/>
  <c r="CN43" i="21" s="1"/>
  <c r="CP42" i="21"/>
  <c r="CQ42" i="21" s="1"/>
  <c r="CS42" i="21"/>
  <c r="CT42" i="21" s="1"/>
  <c r="M35" i="25"/>
  <c r="BG37" i="21"/>
  <c r="BH37" i="21" s="1"/>
  <c r="GH141" i="21"/>
  <c r="FE87" i="21"/>
  <c r="CC35" i="21"/>
  <c r="BI196" i="21"/>
  <c r="BZ87" i="21"/>
  <c r="AW87" i="21"/>
  <c r="DL141" i="21"/>
  <c r="BC87" i="21"/>
  <c r="CI87" i="21"/>
  <c r="DG196" i="21"/>
  <c r="FE141" i="21"/>
  <c r="DO35" i="21"/>
  <c r="AE87" i="21"/>
  <c r="GH87" i="21"/>
  <c r="DG87" i="21"/>
  <c r="BC196" i="21"/>
  <c r="GH196" i="21"/>
  <c r="CO196" i="21"/>
  <c r="ED141" i="21"/>
  <c r="GZ196" i="21"/>
  <c r="EM87" i="21"/>
  <c r="EM196" i="21"/>
  <c r="DL196" i="21"/>
  <c r="AQ87" i="21"/>
  <c r="EY87" i="21"/>
  <c r="GE196" i="21"/>
  <c r="BQ141" i="21"/>
  <c r="DR196" i="21"/>
  <c r="FJ196" i="21"/>
  <c r="CU87" i="21"/>
  <c r="AH196" i="21"/>
  <c r="BF141" i="21"/>
  <c r="FJ87" i="21"/>
  <c r="CO141" i="21"/>
  <c r="FY196" i="21"/>
  <c r="GT87" i="21"/>
  <c r="V196" i="21"/>
  <c r="CX196" i="21"/>
  <c r="CR196" i="21"/>
  <c r="FJ35" i="21"/>
  <c r="BN141" i="21"/>
  <c r="GB196" i="21"/>
  <c r="FM87" i="21"/>
  <c r="FP196" i="21"/>
  <c r="AZ35" i="21"/>
  <c r="AT141" i="21"/>
  <c r="AH141" i="21"/>
  <c r="AT35" i="21"/>
  <c r="GQ141" i="21"/>
  <c r="GN141" i="21"/>
  <c r="DR35" i="21"/>
  <c r="AN141" i="21"/>
  <c r="AB87" i="21"/>
  <c r="CL141" i="21"/>
  <c r="BT87" i="21"/>
  <c r="EJ87" i="21"/>
  <c r="DX141" i="21"/>
  <c r="EV196" i="21"/>
  <c r="EP87" i="21"/>
  <c r="DG141" i="21"/>
  <c r="BW35" i="21"/>
  <c r="DA35" i="21"/>
  <c r="DD87" i="21"/>
  <c r="EP35" i="21"/>
  <c r="Y196" i="21"/>
  <c r="FB35" i="21"/>
  <c r="BT196" i="21"/>
  <c r="EG141" i="21"/>
  <c r="DU196" i="21"/>
  <c r="BW141" i="21"/>
  <c r="FS35" i="21"/>
  <c r="AN35" i="21"/>
  <c r="AB196" i="21"/>
  <c r="GE141" i="21"/>
  <c r="DD196" i="21"/>
  <c r="DA87" i="21"/>
  <c r="EV35" i="21"/>
  <c r="GN196" i="21"/>
  <c r="FB87" i="21"/>
  <c r="BT35" i="21"/>
  <c r="EM35" i="21"/>
  <c r="GZ141" i="21"/>
  <c r="BF87" i="21"/>
  <c r="CL35" i="21"/>
  <c r="CO35" i="21"/>
  <c r="AK141" i="21"/>
  <c r="GQ196" i="21"/>
  <c r="GZ35" i="21"/>
  <c r="FV35" i="21"/>
  <c r="BQ35" i="21"/>
  <c r="GK35" i="21"/>
  <c r="P141" i="21"/>
  <c r="CX87" i="21"/>
  <c r="DO87" i="21"/>
  <c r="AE141" i="21"/>
  <c r="DO196" i="21"/>
  <c r="CR87" i="21"/>
  <c r="EJ141" i="21"/>
  <c r="FP35" i="21"/>
  <c r="AZ196" i="21"/>
  <c r="BI87" i="21"/>
  <c r="AE35" i="21"/>
  <c r="HC87" i="21"/>
  <c r="FE35" i="21"/>
  <c r="FM196" i="21"/>
  <c r="DA196" i="21"/>
  <c r="CL87" i="21"/>
  <c r="CI35" i="21"/>
  <c r="GT196" i="21"/>
  <c r="EA196" i="21"/>
  <c r="GZ87" i="21"/>
  <c r="EM141" i="21"/>
  <c r="AH87" i="21"/>
  <c r="GQ35" i="21"/>
  <c r="FS87" i="21"/>
  <c r="DG35" i="21"/>
  <c r="CU141" i="21"/>
  <c r="AK196" i="21"/>
  <c r="GE35" i="21"/>
  <c r="CR141" i="21"/>
  <c r="DL87" i="21"/>
  <c r="EY35" i="21"/>
  <c r="DD35" i="21"/>
  <c r="EA87" i="21"/>
  <c r="FS141" i="21"/>
  <c r="BZ196" i="21"/>
  <c r="FJ141" i="21"/>
  <c r="V141" i="21"/>
  <c r="Y87" i="21"/>
  <c r="AQ141" i="21"/>
  <c r="EG87" i="21"/>
  <c r="AB35" i="21"/>
  <c r="AZ87" i="21"/>
  <c r="BC141" i="21"/>
  <c r="DA141" i="21"/>
  <c r="GB141" i="21"/>
  <c r="CF196" i="21"/>
  <c r="AQ35" i="21"/>
  <c r="AZ141" i="21"/>
  <c r="CU196" i="21"/>
  <c r="FV87" i="21"/>
  <c r="P35" i="21"/>
  <c r="DU35" i="21"/>
  <c r="BT141" i="21"/>
  <c r="AK35" i="21"/>
  <c r="FS196" i="21"/>
  <c r="EY196" i="21"/>
  <c r="BN87" i="21"/>
  <c r="ED35" i="21"/>
  <c r="ED87" i="21"/>
  <c r="EP141" i="21"/>
  <c r="AB141" i="21"/>
  <c r="FV196" i="21"/>
  <c r="GK87" i="21"/>
  <c r="FM35" i="21"/>
  <c r="EA141" i="21"/>
  <c r="S196" i="21"/>
  <c r="BN196" i="21"/>
  <c r="CC196" i="21"/>
  <c r="BQ87" i="21"/>
  <c r="GK141" i="21"/>
  <c r="DD141" i="21"/>
  <c r="GE87" i="21"/>
  <c r="BQ196" i="21"/>
  <c r="CU35" i="21"/>
  <c r="AE196" i="21"/>
  <c r="EY141" i="21"/>
  <c r="FP87" i="21"/>
  <c r="EV141" i="21"/>
  <c r="AW35" i="21"/>
  <c r="AK87" i="21"/>
  <c r="DX35" i="21"/>
  <c r="GW141" i="21"/>
  <c r="HC141" i="21"/>
  <c r="FP141" i="21"/>
  <c r="FE196" i="21"/>
  <c r="CX141" i="21"/>
  <c r="Y35" i="21"/>
  <c r="GT35" i="21"/>
  <c r="GN87" i="21"/>
  <c r="BZ35" i="21"/>
  <c r="CO87" i="21"/>
  <c r="DR87" i="21"/>
  <c r="DU87" i="21"/>
  <c r="CI141" i="21"/>
  <c r="AW196" i="21"/>
  <c r="ED196" i="21"/>
  <c r="V87" i="21"/>
  <c r="FM141" i="21"/>
  <c r="BF35" i="21"/>
  <c r="CI196" i="21"/>
  <c r="CF141" i="21"/>
  <c r="BW87" i="21"/>
  <c r="CL196" i="21"/>
  <c r="P196" i="21"/>
  <c r="GH35" i="21"/>
  <c r="FY87" i="21"/>
  <c r="BF196" i="21"/>
  <c r="EA35" i="21"/>
  <c r="CF87" i="21"/>
  <c r="GW87" i="21"/>
  <c r="Y141" i="21"/>
  <c r="EG35" i="21"/>
  <c r="GN35" i="21"/>
  <c r="DL35" i="21"/>
  <c r="EG196" i="21"/>
  <c r="GW196" i="21"/>
  <c r="ES196" i="21"/>
  <c r="CC141" i="21"/>
  <c r="AH35" i="21"/>
  <c r="EJ196" i="21"/>
  <c r="CX35" i="21"/>
  <c r="S35" i="21"/>
  <c r="S141" i="21"/>
  <c r="CR35" i="21"/>
  <c r="DO141" i="21"/>
  <c r="GT141" i="21"/>
  <c r="BI141" i="21"/>
  <c r="HC196" i="21"/>
  <c r="EV87" i="21"/>
  <c r="FY141" i="21"/>
  <c r="FB141" i="21"/>
  <c r="AT87" i="21"/>
  <c r="DX87" i="21"/>
  <c r="BI35" i="21"/>
  <c r="EJ35" i="21"/>
  <c r="FY35" i="21"/>
  <c r="BC35" i="21"/>
  <c r="ES35" i="21"/>
  <c r="DU141" i="21"/>
  <c r="ES87" i="21"/>
  <c r="EP196" i="21"/>
  <c r="S87" i="21"/>
  <c r="FB196" i="21"/>
  <c r="ES141" i="21"/>
  <c r="H35" i="21"/>
  <c r="FV141" i="21"/>
  <c r="AQ196" i="21"/>
  <c r="AT196" i="21"/>
  <c r="P87" i="21"/>
  <c r="AW141" i="21"/>
  <c r="BW196" i="21"/>
  <c r="HC35" i="21"/>
  <c r="AN196" i="21"/>
  <c r="DX196" i="21"/>
  <c r="CF35" i="21"/>
  <c r="GB87" i="21"/>
  <c r="AN87" i="21"/>
  <c r="GQ87" i="21"/>
  <c r="BZ141" i="21"/>
  <c r="GB35" i="21"/>
  <c r="GK196" i="21"/>
  <c r="DR141" i="21"/>
  <c r="V35" i="21"/>
  <c r="CC87" i="21"/>
  <c r="GW35" i="21"/>
  <c r="BN35" i="21"/>
  <c r="L35" i="21" l="1"/>
  <c r="L143" i="21" s="1"/>
  <c r="GK197" i="25"/>
  <c r="GM197" i="25" s="1"/>
  <c r="GN197" i="25"/>
  <c r="GP197" i="25" s="1"/>
  <c r="GQ197" i="25"/>
  <c r="GS197" i="25" s="1"/>
  <c r="GW197" i="25"/>
  <c r="GY197" i="25" s="1"/>
  <c r="GZ197" i="25"/>
  <c r="HB197" i="25" s="1"/>
  <c r="GT197" i="25"/>
  <c r="GV197" i="25" s="1"/>
  <c r="FJ197" i="25"/>
  <c r="FL197" i="25" s="1"/>
  <c r="FV197" i="25"/>
  <c r="FX197" i="25" s="1"/>
  <c r="FM197" i="25"/>
  <c r="FO197" i="25" s="1"/>
  <c r="FP197" i="25"/>
  <c r="FR197" i="25" s="1"/>
  <c r="GB197" i="25"/>
  <c r="GD197" i="25" s="1"/>
  <c r="FS197" i="25"/>
  <c r="FU197" i="25" s="1"/>
  <c r="GE197" i="25"/>
  <c r="GG197" i="25" s="1"/>
  <c r="GH197" i="25"/>
  <c r="GJ197" i="25" s="1"/>
  <c r="EG197" i="25"/>
  <c r="EI197" i="25" s="1"/>
  <c r="GE142" i="25"/>
  <c r="GG142" i="25" s="1"/>
  <c r="FM142" i="25"/>
  <c r="FO142" i="25" s="1"/>
  <c r="FP142" i="25"/>
  <c r="FR142" i="25" s="1"/>
  <c r="FV142" i="25"/>
  <c r="FX142" i="25" s="1"/>
  <c r="FJ142" i="25"/>
  <c r="FL142" i="25" s="1"/>
  <c r="GB142" i="25"/>
  <c r="GD142" i="25" s="1"/>
  <c r="GH142" i="25"/>
  <c r="GJ142" i="25" s="1"/>
  <c r="FS142" i="25"/>
  <c r="FU142" i="25" s="1"/>
  <c r="FY142" i="25"/>
  <c r="GA142" i="25" s="1"/>
  <c r="GK142" i="25"/>
  <c r="GM142" i="25" s="1"/>
  <c r="FP87" i="25"/>
  <c r="FR87" i="25" s="1"/>
  <c r="FS87" i="25"/>
  <c r="FU87" i="25" s="1"/>
  <c r="GE87" i="25"/>
  <c r="GG87" i="25" s="1"/>
  <c r="GB87" i="25"/>
  <c r="GD87" i="25" s="1"/>
  <c r="FY87" i="25"/>
  <c r="GA87" i="25" s="1"/>
  <c r="FV87" i="25"/>
  <c r="FX87" i="25" s="1"/>
  <c r="FJ87" i="25"/>
  <c r="FL87" i="25" s="1"/>
  <c r="FM87" i="25"/>
  <c r="FO87" i="25" s="1"/>
  <c r="GW87" i="25"/>
  <c r="GY87" i="25" s="1"/>
  <c r="GZ87" i="25"/>
  <c r="HB87" i="25" s="1"/>
  <c r="GT87" i="25"/>
  <c r="GV87" i="25" s="1"/>
  <c r="GN87" i="25"/>
  <c r="GP87" i="25" s="1"/>
  <c r="GQ87" i="25"/>
  <c r="GS87" i="25" s="1"/>
  <c r="GK87" i="25"/>
  <c r="GM87" i="25" s="1"/>
  <c r="HC87" i="25"/>
  <c r="HE87" i="25" s="1"/>
  <c r="GZ33" i="25"/>
  <c r="HB33" i="25" s="1"/>
  <c r="GQ33" i="25"/>
  <c r="GS33" i="25" s="1"/>
  <c r="HC33" i="25"/>
  <c r="HE33" i="25" s="1"/>
  <c r="GN33" i="25"/>
  <c r="GP33" i="25" s="1"/>
  <c r="GT33" i="25"/>
  <c r="GV33" i="25" s="1"/>
  <c r="GK33" i="25"/>
  <c r="GM33" i="25" s="1"/>
  <c r="GW33" i="25"/>
  <c r="GY33" i="25" s="1"/>
  <c r="GH33" i="25"/>
  <c r="GJ33" i="25" s="1"/>
  <c r="GE33" i="25"/>
  <c r="GG33" i="25" s="1"/>
  <c r="GB33" i="25"/>
  <c r="GD33" i="25" s="1"/>
  <c r="FV33" i="25"/>
  <c r="FX33" i="25" s="1"/>
  <c r="FM33" i="25"/>
  <c r="FO33" i="25" s="1"/>
  <c r="FP33" i="25"/>
  <c r="FR33" i="25" s="1"/>
  <c r="FS33" i="25"/>
  <c r="FU33" i="25" s="1"/>
  <c r="FJ33" i="25"/>
  <c r="FL33" i="25" s="1"/>
  <c r="EV33" i="25"/>
  <c r="EX33" i="25" s="1"/>
  <c r="EY33" i="25"/>
  <c r="FA33" i="25" s="1"/>
  <c r="FB33" i="25"/>
  <c r="FD33" i="25" s="1"/>
  <c r="FE33" i="25"/>
  <c r="FG33" i="25" s="1"/>
  <c r="ES33" i="25"/>
  <c r="EU33" i="25" s="1"/>
  <c r="EP33" i="25"/>
  <c r="ER33" i="25" s="1"/>
  <c r="EM33" i="25"/>
  <c r="EO33" i="25" s="1"/>
  <c r="EJ33" i="25"/>
  <c r="EL33" i="25" s="1"/>
  <c r="EG33" i="25"/>
  <c r="EI33" i="25" s="1"/>
  <c r="ED33" i="25"/>
  <c r="EF33" i="25" s="1"/>
  <c r="EA33" i="25"/>
  <c r="EC33" i="25" s="1"/>
  <c r="DU33" i="25"/>
  <c r="DW33" i="25" s="1"/>
  <c r="DR33" i="25"/>
  <c r="DT33" i="25" s="1"/>
  <c r="DX33" i="25"/>
  <c r="DZ33" i="25" s="1"/>
  <c r="DO33" i="25"/>
  <c r="DQ33" i="25" s="1"/>
  <c r="DL33" i="25"/>
  <c r="DN33" i="25" s="1"/>
  <c r="EJ87" i="25"/>
  <c r="EL87" i="25" s="1"/>
  <c r="EP87" i="25"/>
  <c r="ER87" i="25" s="1"/>
  <c r="EG87" i="25"/>
  <c r="EI87" i="25" s="1"/>
  <c r="EV87" i="25"/>
  <c r="EX87" i="25" s="1"/>
  <c r="EY87" i="25"/>
  <c r="FA87" i="25" s="1"/>
  <c r="FB87" i="25"/>
  <c r="FD87" i="25" s="1"/>
  <c r="FE87" i="25"/>
  <c r="FG87" i="25" s="1"/>
  <c r="EM87" i="25"/>
  <c r="EO87" i="25" s="1"/>
  <c r="BC87" i="25"/>
  <c r="BE87" i="25" s="1"/>
  <c r="EA87" i="25"/>
  <c r="EC87" i="25" s="1"/>
  <c r="DO87" i="25"/>
  <c r="DQ87" i="25" s="1"/>
  <c r="DL87" i="25"/>
  <c r="DN87" i="25" s="1"/>
  <c r="ED87" i="25"/>
  <c r="EF87" i="25" s="1"/>
  <c r="DR87" i="25"/>
  <c r="DT87" i="25" s="1"/>
  <c r="DU87" i="25"/>
  <c r="DW87" i="25" s="1"/>
  <c r="DX87" i="25"/>
  <c r="DZ87" i="25" s="1"/>
  <c r="DO142" i="25"/>
  <c r="DQ142" i="25" s="1"/>
  <c r="DX142" i="25"/>
  <c r="DZ142" i="25" s="1"/>
  <c r="DL142" i="25"/>
  <c r="DN142" i="25" s="1"/>
  <c r="EJ142" i="25"/>
  <c r="EL142" i="25" s="1"/>
  <c r="DU142" i="25"/>
  <c r="DW142" i="25" s="1"/>
  <c r="DR142" i="25"/>
  <c r="DT142" i="25" s="1"/>
  <c r="ED142" i="25"/>
  <c r="EF142" i="25" s="1"/>
  <c r="EA142" i="25"/>
  <c r="EC142" i="25" s="1"/>
  <c r="EG142" i="25"/>
  <c r="EI142" i="25" s="1"/>
  <c r="EM142" i="25"/>
  <c r="EO142" i="25" s="1"/>
  <c r="ES197" i="25"/>
  <c r="EU197" i="25" s="1"/>
  <c r="EM197" i="25"/>
  <c r="EO197" i="25" s="1"/>
  <c r="EV197" i="25"/>
  <c r="EX197" i="25" s="1"/>
  <c r="EY197" i="25"/>
  <c r="FA197" i="25" s="1"/>
  <c r="EP197" i="25"/>
  <c r="ER197" i="25" s="1"/>
  <c r="ED197" i="25"/>
  <c r="EF197" i="25" s="1"/>
  <c r="EJ197" i="25"/>
  <c r="EL197" i="25" s="1"/>
  <c r="DU197" i="25"/>
  <c r="DW197" i="25" s="1"/>
  <c r="DR197" i="25"/>
  <c r="DT197" i="25" s="1"/>
  <c r="EA197" i="25"/>
  <c r="EC197" i="25" s="1"/>
  <c r="DO197" i="25"/>
  <c r="DQ197" i="25" s="1"/>
  <c r="DL197" i="25"/>
  <c r="DN197" i="25" s="1"/>
  <c r="DX197" i="25"/>
  <c r="DZ197" i="25" s="1"/>
  <c r="FB197" i="25"/>
  <c r="FD197" i="25" s="1"/>
  <c r="DD197" i="25"/>
  <c r="DF197" i="25" s="1"/>
  <c r="CI197" i="25"/>
  <c r="CK197" i="25" s="1"/>
  <c r="DG197" i="25"/>
  <c r="DI197" i="25" s="1"/>
  <c r="CR197" i="25"/>
  <c r="CT197" i="25" s="1"/>
  <c r="CF197" i="25"/>
  <c r="CH197" i="25" s="1"/>
  <c r="CU197" i="25"/>
  <c r="CW197" i="25" s="1"/>
  <c r="CO197" i="25"/>
  <c r="CQ197" i="25" s="1"/>
  <c r="DA197" i="25"/>
  <c r="DC197" i="25" s="1"/>
  <c r="CX197" i="25"/>
  <c r="CZ197" i="25" s="1"/>
  <c r="CL197" i="25"/>
  <c r="CN197" i="25" s="1"/>
  <c r="CC197" i="25"/>
  <c r="CE197" i="25" s="1"/>
  <c r="BQ197" i="25"/>
  <c r="BS197" i="25" s="1"/>
  <c r="BZ197" i="25"/>
  <c r="CB197" i="25" s="1"/>
  <c r="BT197" i="25"/>
  <c r="BV197" i="25" s="1"/>
  <c r="BW197" i="25"/>
  <c r="BY197" i="25" s="1"/>
  <c r="BN197" i="25"/>
  <c r="BP197" i="25" s="1"/>
  <c r="CL142" i="25"/>
  <c r="CN142" i="25" s="1"/>
  <c r="CF142" i="25"/>
  <c r="CH142" i="25" s="1"/>
  <c r="CC142" i="25"/>
  <c r="CE142" i="25" s="1"/>
  <c r="CI142" i="25"/>
  <c r="CK142" i="25" s="1"/>
  <c r="AN142" i="25"/>
  <c r="AP142" i="25" s="1"/>
  <c r="BQ142" i="25"/>
  <c r="BS142" i="25" s="1"/>
  <c r="BT142" i="25"/>
  <c r="BV142" i="25" s="1"/>
  <c r="BZ142" i="25"/>
  <c r="CB142" i="25" s="1"/>
  <c r="BW142" i="25"/>
  <c r="BY142" i="25" s="1"/>
  <c r="BN142" i="25"/>
  <c r="BP142" i="25" s="1"/>
  <c r="DA87" i="25"/>
  <c r="DC87" i="25" s="1"/>
  <c r="CF87" i="25"/>
  <c r="CH87" i="25" s="1"/>
  <c r="CU87" i="25"/>
  <c r="CW87" i="25" s="1"/>
  <c r="CO87" i="25"/>
  <c r="CQ87" i="25" s="1"/>
  <c r="DG87" i="25"/>
  <c r="DI87" i="25" s="1"/>
  <c r="DD87" i="25"/>
  <c r="DF87" i="25" s="1"/>
  <c r="CI87" i="25"/>
  <c r="CK87" i="25" s="1"/>
  <c r="CX87" i="25"/>
  <c r="CZ87" i="25" s="1"/>
  <c r="CR87" i="25"/>
  <c r="CT87" i="25" s="1"/>
  <c r="CL87" i="25"/>
  <c r="CN87" i="25" s="1"/>
  <c r="BW87" i="25"/>
  <c r="BY87" i="25" s="1"/>
  <c r="BZ87" i="25"/>
  <c r="CB87" i="25" s="1"/>
  <c r="BT87" i="25"/>
  <c r="BV87" i="25" s="1"/>
  <c r="BQ87" i="25"/>
  <c r="BS87" i="25" s="1"/>
  <c r="CC87" i="25"/>
  <c r="CE87" i="25" s="1"/>
  <c r="BN87" i="25"/>
  <c r="BP87" i="25" s="1"/>
  <c r="AW197" i="25"/>
  <c r="AY197" i="25" s="1"/>
  <c r="AK197" i="25"/>
  <c r="AM197" i="25" s="1"/>
  <c r="BC197" i="25"/>
  <c r="BE197" i="25" s="1"/>
  <c r="AN197" i="25"/>
  <c r="AP197" i="25" s="1"/>
  <c r="AT197" i="25"/>
  <c r="AV197" i="25" s="1"/>
  <c r="AZ197" i="25"/>
  <c r="BB197" i="25" s="1"/>
  <c r="BF197" i="25"/>
  <c r="BH197" i="25" s="1"/>
  <c r="AQ197" i="25"/>
  <c r="AS197" i="25" s="1"/>
  <c r="AH197" i="25"/>
  <c r="AJ197" i="25" s="1"/>
  <c r="AE197" i="25"/>
  <c r="AG197" i="25" s="1"/>
  <c r="AB197" i="25"/>
  <c r="AD197" i="25" s="1"/>
  <c r="Y197" i="25"/>
  <c r="AA197" i="25" s="1"/>
  <c r="V197" i="25"/>
  <c r="X197" i="25" s="1"/>
  <c r="S197" i="25"/>
  <c r="U197" i="25" s="1"/>
  <c r="P197" i="25"/>
  <c r="R197" i="25" s="1"/>
  <c r="AQ142" i="25"/>
  <c r="AS142" i="25" s="1"/>
  <c r="AK142" i="25"/>
  <c r="AM142" i="25" s="1"/>
  <c r="AH142" i="25"/>
  <c r="AJ142" i="25" s="1"/>
  <c r="AE142" i="25"/>
  <c r="AG142" i="25" s="1"/>
  <c r="AB142" i="25"/>
  <c r="AD142" i="25" s="1"/>
  <c r="Y142" i="25"/>
  <c r="AA142" i="25" s="1"/>
  <c r="P142" i="25"/>
  <c r="R142" i="25" s="1"/>
  <c r="V142" i="25"/>
  <c r="X142" i="25" s="1"/>
  <c r="S142" i="25"/>
  <c r="U142" i="25" s="1"/>
  <c r="BI87" i="25"/>
  <c r="BK87" i="25" s="1"/>
  <c r="BF87" i="25"/>
  <c r="BH87" i="25" s="1"/>
  <c r="AZ87" i="25"/>
  <c r="BB87" i="25" s="1"/>
  <c r="AW87" i="25"/>
  <c r="AY87" i="25" s="1"/>
  <c r="AT87" i="25"/>
  <c r="AV87" i="25" s="1"/>
  <c r="AQ87" i="25"/>
  <c r="AS87" i="25" s="1"/>
  <c r="AN87" i="25"/>
  <c r="AP87" i="25" s="1"/>
  <c r="AK87" i="25"/>
  <c r="AM87" i="25" s="1"/>
  <c r="AH87" i="25"/>
  <c r="AJ87" i="25" s="1"/>
  <c r="AE87" i="25"/>
  <c r="AG87" i="25" s="1"/>
  <c r="V87" i="25"/>
  <c r="X87" i="25" s="1"/>
  <c r="Y87" i="25"/>
  <c r="AA87" i="25" s="1"/>
  <c r="S87" i="25"/>
  <c r="U87" i="25" s="1"/>
  <c r="P87" i="25"/>
  <c r="R87" i="25" s="1"/>
  <c r="AB87" i="25"/>
  <c r="AD87" i="25" s="1"/>
  <c r="DG33" i="25"/>
  <c r="DI33" i="25" s="1"/>
  <c r="DD33" i="25"/>
  <c r="DF33" i="25" s="1"/>
  <c r="DA33" i="25"/>
  <c r="DC33" i="25" s="1"/>
  <c r="CX33" i="25"/>
  <c r="CZ33" i="25" s="1"/>
  <c r="CU33" i="25"/>
  <c r="CW33" i="25" s="1"/>
  <c r="CR33" i="25"/>
  <c r="CT33" i="25" s="1"/>
  <c r="CO33" i="25"/>
  <c r="CQ33" i="25" s="1"/>
  <c r="CL33" i="25"/>
  <c r="CN33" i="25" s="1"/>
  <c r="CI33" i="25"/>
  <c r="CK33" i="25" s="1"/>
  <c r="CF33" i="25"/>
  <c r="CH33" i="25" s="1"/>
  <c r="CC33" i="25"/>
  <c r="CE33" i="25" s="1"/>
  <c r="BZ33" i="25"/>
  <c r="CB33" i="25" s="1"/>
  <c r="BW33" i="25"/>
  <c r="BY33" i="25" s="1"/>
  <c r="BT33" i="25"/>
  <c r="BV33" i="25" s="1"/>
  <c r="BQ33" i="25"/>
  <c r="BS33" i="25" s="1"/>
  <c r="BF33" i="25"/>
  <c r="BH33" i="25" s="1"/>
  <c r="BI33" i="25"/>
  <c r="BK33" i="25" s="1"/>
  <c r="BC33" i="25"/>
  <c r="BE33" i="25" s="1"/>
  <c r="AZ33" i="25"/>
  <c r="BB33" i="25" s="1"/>
  <c r="AW33" i="25"/>
  <c r="AY33" i="25" s="1"/>
  <c r="AQ33" i="25"/>
  <c r="AS33" i="25" s="1"/>
  <c r="AT33" i="25"/>
  <c r="AV33" i="25" s="1"/>
  <c r="AH33" i="25"/>
  <c r="AJ33" i="25" s="1"/>
  <c r="AN33" i="25"/>
  <c r="AP33" i="25" s="1"/>
  <c r="AK33" i="25"/>
  <c r="AM33" i="25" s="1"/>
  <c r="AE33" i="25"/>
  <c r="AG33" i="25" s="1"/>
  <c r="AB33" i="25"/>
  <c r="AD33" i="25" s="1"/>
  <c r="V33" i="25"/>
  <c r="X33" i="25" s="1"/>
  <c r="Y33" i="25"/>
  <c r="AA33" i="25" s="1"/>
  <c r="S33" i="25"/>
  <c r="U33" i="25" s="1"/>
  <c r="P33" i="25"/>
  <c r="R33" i="25" s="1"/>
  <c r="GH87" i="25"/>
  <c r="GJ87" i="25" s="1"/>
  <c r="BP33" i="25"/>
  <c r="FY33" i="25"/>
  <c r="GA33" i="25" s="1"/>
  <c r="K37" i="21"/>
  <c r="K145" i="21" s="1"/>
  <c r="DZ102" i="21"/>
  <c r="DY103" i="21"/>
  <c r="X157" i="21"/>
  <c r="W158" i="21"/>
  <c r="DT212" i="21"/>
  <c r="DS213" i="21"/>
  <c r="BY212" i="21"/>
  <c r="BX213" i="21"/>
  <c r="BR105" i="21"/>
  <c r="BS105" i="21" s="1"/>
  <c r="BS104" i="21"/>
  <c r="W105" i="21"/>
  <c r="X105" i="21" s="1"/>
  <c r="X104" i="21"/>
  <c r="FT51" i="21"/>
  <c r="FU51" i="21" s="1"/>
  <c r="FU50" i="21"/>
  <c r="FN159" i="21"/>
  <c r="FO159" i="21" s="1"/>
  <c r="FO158" i="21"/>
  <c r="FX102" i="21"/>
  <c r="FW103" i="21"/>
  <c r="BU214" i="21"/>
  <c r="BV214" i="21" s="1"/>
  <c r="BV213" i="21"/>
  <c r="DV104" i="21"/>
  <c r="DW103" i="21"/>
  <c r="EB51" i="21"/>
  <c r="EC51" i="21" s="1"/>
  <c r="EC50" i="21"/>
  <c r="DM51" i="21"/>
  <c r="DN51" i="21" s="1"/>
  <c r="DN50" i="21"/>
  <c r="BR159" i="21"/>
  <c r="BS159" i="21" s="1"/>
  <c r="BS158" i="21"/>
  <c r="T105" i="21"/>
  <c r="U105" i="21" s="1"/>
  <c r="U104" i="21"/>
  <c r="CB212" i="21"/>
  <c r="CA213" i="21"/>
  <c r="FQ159" i="21"/>
  <c r="FR159" i="21" s="1"/>
  <c r="FR158" i="21"/>
  <c r="CB102" i="21"/>
  <c r="CA103" i="21"/>
  <c r="AP157" i="21"/>
  <c r="AO158" i="21"/>
  <c r="FX212" i="21"/>
  <c r="FW213" i="21"/>
  <c r="X212" i="21"/>
  <c r="W213" i="21"/>
  <c r="BX105" i="21"/>
  <c r="BY105" i="21" s="1"/>
  <c r="BY104" i="21"/>
  <c r="DT49" i="21"/>
  <c r="DS50" i="21"/>
  <c r="Z105" i="21"/>
  <c r="AA105" i="21" s="1"/>
  <c r="AA104" i="21"/>
  <c r="DT157" i="21"/>
  <c r="DS158" i="21"/>
  <c r="AD212" i="21"/>
  <c r="AC213" i="21"/>
  <c r="FQ214" i="21"/>
  <c r="FR214" i="21" s="1"/>
  <c r="FR213" i="21"/>
  <c r="BO51" i="21"/>
  <c r="BP51" i="21" s="1"/>
  <c r="BP50" i="21"/>
  <c r="FQ104" i="21"/>
  <c r="FR103" i="21"/>
  <c r="BU104" i="21"/>
  <c r="BV103" i="21"/>
  <c r="DZ212" i="21"/>
  <c r="DY213" i="21"/>
  <c r="FR49" i="21"/>
  <c r="FQ50" i="21"/>
  <c r="FN51" i="21"/>
  <c r="FO51" i="21" s="1"/>
  <c r="FO50" i="21"/>
  <c r="FT104" i="21"/>
  <c r="FU103" i="21"/>
  <c r="DS104" i="21"/>
  <c r="DT103" i="21"/>
  <c r="BU159" i="21"/>
  <c r="BV159" i="21" s="1"/>
  <c r="BV158" i="21"/>
  <c r="DP159" i="21"/>
  <c r="DQ159" i="21" s="1"/>
  <c r="DQ158" i="21"/>
  <c r="T159" i="21"/>
  <c r="U159" i="21" s="1"/>
  <c r="U158" i="21"/>
  <c r="DP105" i="21"/>
  <c r="DQ105" i="21" s="1"/>
  <c r="DQ104" i="21"/>
  <c r="CE49" i="21"/>
  <c r="CD50" i="21"/>
  <c r="N198" i="25"/>
  <c r="CL198" i="25" s="1"/>
  <c r="CN198" i="25" s="1"/>
  <c r="M200" i="25"/>
  <c r="M145" i="25"/>
  <c r="M90" i="25"/>
  <c r="N88" i="25"/>
  <c r="GE88" i="25" s="1"/>
  <c r="N143" i="25"/>
  <c r="FM143" i="25" s="1"/>
  <c r="FO143" i="25" s="1"/>
  <c r="N34" i="25"/>
  <c r="DD34" i="25" s="1"/>
  <c r="L88" i="21"/>
  <c r="L197" i="21"/>
  <c r="K198" i="21"/>
  <c r="EB212" i="21"/>
  <c r="AR206" i="21"/>
  <c r="AS206" i="21" s="1"/>
  <c r="FC201" i="21"/>
  <c r="FD201" i="21" s="1"/>
  <c r="EZ203" i="21"/>
  <c r="FA203" i="21" s="1"/>
  <c r="DB202" i="21"/>
  <c r="DC202" i="21" s="1"/>
  <c r="AU206" i="21"/>
  <c r="AV206" i="21" s="1"/>
  <c r="CJ209" i="21"/>
  <c r="CK209" i="21" s="1"/>
  <c r="GO205" i="21"/>
  <c r="GP205" i="21" s="1"/>
  <c r="CM207" i="21"/>
  <c r="CN207" i="21" s="1"/>
  <c r="DV212" i="21"/>
  <c r="EQ205" i="21"/>
  <c r="ER205" i="21" s="1"/>
  <c r="DE201" i="21"/>
  <c r="DF201" i="21" s="1"/>
  <c r="EN206" i="21"/>
  <c r="EO206" i="21" s="1"/>
  <c r="GL206" i="21"/>
  <c r="GM206" i="21" s="1"/>
  <c r="CP206" i="21"/>
  <c r="CQ206" i="21" s="1"/>
  <c r="BG201" i="21"/>
  <c r="BH201" i="21" s="1"/>
  <c r="FT212" i="21"/>
  <c r="CY204" i="21"/>
  <c r="CZ204" i="21" s="1"/>
  <c r="EE210" i="21"/>
  <c r="EF210" i="21" s="1"/>
  <c r="CG210" i="21"/>
  <c r="CH210" i="21" s="1"/>
  <c r="FZ211" i="21"/>
  <c r="GA211" i="21" s="1"/>
  <c r="CS206" i="21"/>
  <c r="CT206" i="21" s="1"/>
  <c r="AI210" i="21"/>
  <c r="AJ210" i="21" s="1"/>
  <c r="GC210" i="21"/>
  <c r="GD210" i="21" s="1"/>
  <c r="CV205" i="21"/>
  <c r="CW205" i="21" s="1"/>
  <c r="GX203" i="21"/>
  <c r="GY203" i="21" s="1"/>
  <c r="AX205" i="21"/>
  <c r="AY205" i="21" s="1"/>
  <c r="GF209" i="21"/>
  <c r="GG209" i="21" s="1"/>
  <c r="GU204" i="21"/>
  <c r="GV204" i="21" s="1"/>
  <c r="AL209" i="21"/>
  <c r="AM209" i="21" s="1"/>
  <c r="GI207" i="21"/>
  <c r="GJ207" i="21" s="1"/>
  <c r="AO207" i="21"/>
  <c r="AP207" i="21" s="1"/>
  <c r="Z212" i="21"/>
  <c r="CD212" i="21"/>
  <c r="HA201" i="21"/>
  <c r="HB201" i="21" s="1"/>
  <c r="ET206" i="21"/>
  <c r="EU206" i="21" s="1"/>
  <c r="EK207" i="21"/>
  <c r="EL207" i="21" s="1"/>
  <c r="AF212" i="21"/>
  <c r="GR205" i="21"/>
  <c r="GS205" i="21" s="1"/>
  <c r="EH209" i="21"/>
  <c r="EI209" i="21" s="1"/>
  <c r="EW204" i="21"/>
  <c r="EX204" i="21" s="1"/>
  <c r="BA204" i="21"/>
  <c r="BB204" i="21" s="1"/>
  <c r="BD203" i="21"/>
  <c r="BE203" i="21" s="1"/>
  <c r="K89" i="21"/>
  <c r="BA152" i="21"/>
  <c r="BB152" i="21" s="1"/>
  <c r="BD152" i="21"/>
  <c r="BE152" i="21" s="1"/>
  <c r="CJ154" i="21"/>
  <c r="CK154" i="21" s="1"/>
  <c r="AI154" i="21"/>
  <c r="AJ154" i="21" s="1"/>
  <c r="EH154" i="21"/>
  <c r="EI154" i="21" s="1"/>
  <c r="AL155" i="21"/>
  <c r="AM155" i="21" s="1"/>
  <c r="HA149" i="21"/>
  <c r="HB149" i="21" s="1"/>
  <c r="CS150" i="21"/>
  <c r="CT150" i="21" s="1"/>
  <c r="GF155" i="21"/>
  <c r="GG155" i="21" s="1"/>
  <c r="GI156" i="21"/>
  <c r="GJ156" i="21" s="1"/>
  <c r="ET150" i="21"/>
  <c r="EU150" i="21" s="1"/>
  <c r="FT157" i="21"/>
  <c r="DV157" i="21"/>
  <c r="CP152" i="21"/>
  <c r="CQ152" i="21" s="1"/>
  <c r="DY157" i="21"/>
  <c r="BG146" i="21"/>
  <c r="BH146" i="21" s="1"/>
  <c r="CA156" i="21"/>
  <c r="CB156" i="21" s="1"/>
  <c r="CV149" i="21"/>
  <c r="CW149" i="21" s="1"/>
  <c r="GR149" i="21"/>
  <c r="GS149" i="21" s="1"/>
  <c r="FW157" i="21"/>
  <c r="DE147" i="21"/>
  <c r="DF147" i="21" s="1"/>
  <c r="AR157" i="21"/>
  <c r="EW153" i="21"/>
  <c r="EX153" i="21" s="1"/>
  <c r="FC147" i="21"/>
  <c r="FD147" i="21" s="1"/>
  <c r="CM153" i="21"/>
  <c r="CN153" i="21" s="1"/>
  <c r="EN156" i="21"/>
  <c r="EO156" i="21" s="1"/>
  <c r="EE154" i="21"/>
  <c r="EF154" i="21" s="1"/>
  <c r="CY150" i="21"/>
  <c r="CZ150" i="21" s="1"/>
  <c r="GU151" i="21"/>
  <c r="GV151" i="21" s="1"/>
  <c r="EZ152" i="21"/>
  <c r="FA152" i="21" s="1"/>
  <c r="CG154" i="21"/>
  <c r="CH154" i="21" s="1"/>
  <c r="GL156" i="21"/>
  <c r="GM156" i="21" s="1"/>
  <c r="FZ156" i="21"/>
  <c r="GA156" i="21" s="1"/>
  <c r="AU150" i="21"/>
  <c r="AV150" i="21" s="1"/>
  <c r="EB156" i="21"/>
  <c r="EC156" i="21" s="1"/>
  <c r="CD156" i="21"/>
  <c r="CE156" i="21" s="1"/>
  <c r="Z157" i="21"/>
  <c r="AX150" i="21"/>
  <c r="AY150" i="21" s="1"/>
  <c r="GO150" i="21"/>
  <c r="GP150" i="21" s="1"/>
  <c r="GX151" i="21"/>
  <c r="GY151" i="21" s="1"/>
  <c r="DB152" i="21"/>
  <c r="DC152" i="21" s="1"/>
  <c r="EQ152" i="21"/>
  <c r="ER152" i="21" s="1"/>
  <c r="GC154" i="21"/>
  <c r="GD154" i="21" s="1"/>
  <c r="AF155" i="21"/>
  <c r="AG155" i="21" s="1"/>
  <c r="EK156" i="21"/>
  <c r="EL156" i="21" s="1"/>
  <c r="BX157" i="21"/>
  <c r="GO97" i="21"/>
  <c r="GP97" i="21" s="1"/>
  <c r="EK99" i="21"/>
  <c r="EL99" i="21" s="1"/>
  <c r="AF102" i="21"/>
  <c r="AG102" i="21" s="1"/>
  <c r="CP101" i="21"/>
  <c r="CQ101" i="21" s="1"/>
  <c r="AL99" i="21"/>
  <c r="AM99" i="21" s="1"/>
  <c r="GR96" i="21"/>
  <c r="GS96" i="21" s="1"/>
  <c r="EZ93" i="21"/>
  <c r="FA93" i="21" s="1"/>
  <c r="GU95" i="21"/>
  <c r="GV95" i="21" s="1"/>
  <c r="EQ97" i="21"/>
  <c r="ER97" i="21" s="1"/>
  <c r="EW95" i="21"/>
  <c r="EX95" i="21" s="1"/>
  <c r="CG100" i="21"/>
  <c r="CH100" i="21" s="1"/>
  <c r="AI100" i="21"/>
  <c r="AJ100" i="21" s="1"/>
  <c r="GL101" i="21"/>
  <c r="GM101" i="21" s="1"/>
  <c r="GC101" i="21"/>
  <c r="GD101" i="21" s="1"/>
  <c r="AR102" i="21"/>
  <c r="AS102" i="21" s="1"/>
  <c r="CY95" i="21"/>
  <c r="CZ95" i="21" s="1"/>
  <c r="EB102" i="21"/>
  <c r="EN101" i="21"/>
  <c r="EO101" i="21" s="1"/>
  <c r="EH99" i="21"/>
  <c r="EI99" i="21" s="1"/>
  <c r="BD93" i="21"/>
  <c r="BE93" i="21" s="1"/>
  <c r="GI98" i="21"/>
  <c r="GJ98" i="21" s="1"/>
  <c r="CM99" i="21"/>
  <c r="CN99" i="21" s="1"/>
  <c r="ET97" i="21"/>
  <c r="EU97" i="21" s="1"/>
  <c r="FZ101" i="21"/>
  <c r="GA101" i="21" s="1"/>
  <c r="CS97" i="21"/>
  <c r="CT97" i="21" s="1"/>
  <c r="EE100" i="21"/>
  <c r="EF100" i="21" s="1"/>
  <c r="FC93" i="21"/>
  <c r="FD93" i="21" s="1"/>
  <c r="HA93" i="21"/>
  <c r="HB93" i="21" s="1"/>
  <c r="GF99" i="21"/>
  <c r="GG99" i="21" s="1"/>
  <c r="CD102" i="21"/>
  <c r="AC103" i="21"/>
  <c r="AO99" i="21"/>
  <c r="AP99" i="21" s="1"/>
  <c r="DB93" i="21"/>
  <c r="DC93" i="21" s="1"/>
  <c r="CJ99" i="21"/>
  <c r="CK99" i="21" s="1"/>
  <c r="GX93" i="21"/>
  <c r="GY93" i="21" s="1"/>
  <c r="DE93" i="21"/>
  <c r="DF93" i="21" s="1"/>
  <c r="BG93" i="21"/>
  <c r="BH93" i="21" s="1"/>
  <c r="AX96" i="21"/>
  <c r="AY96" i="21" s="1"/>
  <c r="CV96" i="21"/>
  <c r="CW96" i="21" s="1"/>
  <c r="AU97" i="21"/>
  <c r="AV97" i="21" s="1"/>
  <c r="BA95" i="21"/>
  <c r="BB95" i="21" s="1"/>
  <c r="HA40" i="21"/>
  <c r="HB40" i="21" s="1"/>
  <c r="GO42" i="21"/>
  <c r="GP42" i="21" s="1"/>
  <c r="FZ46" i="21"/>
  <c r="GA46" i="21" s="1"/>
  <c r="GX39" i="21"/>
  <c r="GY39" i="21" s="1"/>
  <c r="GR40" i="21"/>
  <c r="GS40" i="21" s="1"/>
  <c r="GI43" i="21"/>
  <c r="GJ43" i="21" s="1"/>
  <c r="GF48" i="21"/>
  <c r="GG48" i="21" s="1"/>
  <c r="GL42" i="21"/>
  <c r="GM42" i="21" s="1"/>
  <c r="GU40" i="21"/>
  <c r="GV40" i="21" s="1"/>
  <c r="GC48" i="21"/>
  <c r="GD48" i="21" s="1"/>
  <c r="FW47" i="21"/>
  <c r="FX47" i="21" s="1"/>
  <c r="ET40" i="21"/>
  <c r="EU40" i="21" s="1"/>
  <c r="EW46" i="21"/>
  <c r="EX46" i="21" s="1"/>
  <c r="EN42" i="21"/>
  <c r="EO42" i="21" s="1"/>
  <c r="EK47" i="21"/>
  <c r="EL47" i="21" s="1"/>
  <c r="DY47" i="21"/>
  <c r="DZ47" i="21" s="1"/>
  <c r="EH44" i="21"/>
  <c r="EI44" i="21" s="1"/>
  <c r="EE47" i="21"/>
  <c r="EF47" i="21" s="1"/>
  <c r="EZ40" i="21"/>
  <c r="FA40" i="21" s="1"/>
  <c r="EQ42" i="21"/>
  <c r="ER42" i="21" s="1"/>
  <c r="DV49" i="21"/>
  <c r="FC39" i="21"/>
  <c r="FD39" i="21" s="1"/>
  <c r="CP43" i="21"/>
  <c r="CQ43" i="21" s="1"/>
  <c r="DE37" i="21"/>
  <c r="DF37" i="21" s="1"/>
  <c r="BU49" i="21"/>
  <c r="CS43" i="21"/>
  <c r="CT43" i="21" s="1"/>
  <c r="BX48" i="21"/>
  <c r="BY48" i="21" s="1"/>
  <c r="CM44" i="21"/>
  <c r="CN44" i="21" s="1"/>
  <c r="CV42" i="21"/>
  <c r="CW42" i="21" s="1"/>
  <c r="DB38" i="21"/>
  <c r="DC38" i="21" s="1"/>
  <c r="CG45" i="21"/>
  <c r="CH45" i="21" s="1"/>
  <c r="CJ45" i="21"/>
  <c r="CK45" i="21" s="1"/>
  <c r="CY40" i="21"/>
  <c r="CZ40" i="21" s="1"/>
  <c r="M36" i="25"/>
  <c r="BG38" i="21"/>
  <c r="BH38" i="21" s="1"/>
  <c r="GW36" i="21"/>
  <c r="FP142" i="21"/>
  <c r="GT142" i="21"/>
  <c r="AW88" i="21"/>
  <c r="EA36" i="21"/>
  <c r="AH142" i="21"/>
  <c r="DG197" i="21"/>
  <c r="EV142" i="21"/>
  <c r="V88" i="21"/>
  <c r="AK142" i="21"/>
  <c r="FJ142" i="21"/>
  <c r="GK36" i="21"/>
  <c r="FY142" i="21"/>
  <c r="EJ88" i="21"/>
  <c r="S142" i="21"/>
  <c r="CC88" i="21"/>
  <c r="AW142" i="21"/>
  <c r="CO88" i="21"/>
  <c r="BZ142" i="21"/>
  <c r="BI36" i="21"/>
  <c r="BW197" i="21"/>
  <c r="FS197" i="21"/>
  <c r="GQ142" i="21"/>
  <c r="DX88" i="21"/>
  <c r="GE36" i="21"/>
  <c r="FM197" i="21"/>
  <c r="EG88" i="21"/>
  <c r="GZ88" i="21"/>
  <c r="DO197" i="21"/>
  <c r="GZ142" i="21"/>
  <c r="ED88" i="21"/>
  <c r="FB197" i="21"/>
  <c r="EG36" i="21"/>
  <c r="AH88" i="21"/>
  <c r="AN197" i="21"/>
  <c r="CO142" i="21"/>
  <c r="GH36" i="21"/>
  <c r="GZ197" i="21"/>
  <c r="AK88" i="21"/>
  <c r="FE88" i="21"/>
  <c r="V36" i="21"/>
  <c r="CC197" i="21"/>
  <c r="EY36" i="21"/>
  <c r="GK142" i="21"/>
  <c r="FE36" i="21"/>
  <c r="GT36" i="21"/>
  <c r="AE197" i="21"/>
  <c r="DU36" i="21"/>
  <c r="GN36" i="21"/>
  <c r="GH197" i="21"/>
  <c r="BI142" i="21"/>
  <c r="BN142" i="21"/>
  <c r="AK197" i="21"/>
  <c r="Y197" i="21"/>
  <c r="ES142" i="21"/>
  <c r="EP36" i="21"/>
  <c r="DX197" i="21"/>
  <c r="AW36" i="21"/>
  <c r="AQ88" i="21"/>
  <c r="EP88" i="21"/>
  <c r="FV197" i="21"/>
  <c r="AT36" i="21"/>
  <c r="BN197" i="21"/>
  <c r="AQ36" i="21"/>
  <c r="FJ36" i="21"/>
  <c r="DX142" i="21"/>
  <c r="V142" i="21"/>
  <c r="CU36" i="21"/>
  <c r="DO88" i="21"/>
  <c r="FV36" i="21"/>
  <c r="DD142" i="21"/>
  <c r="FB142" i="21"/>
  <c r="ES36" i="21"/>
  <c r="S197" i="21"/>
  <c r="FB36" i="21"/>
  <c r="EM142" i="21"/>
  <c r="S88" i="21"/>
  <c r="DD197" i="21"/>
  <c r="EY197" i="21"/>
  <c r="CU197" i="21"/>
  <c r="DR197" i="21"/>
  <c r="DA36" i="21"/>
  <c r="EJ142" i="21"/>
  <c r="BN88" i="21"/>
  <c r="P142" i="21"/>
  <c r="Y142" i="21"/>
  <c r="FJ197" i="21"/>
  <c r="AB142" i="21"/>
  <c r="Y88" i="21"/>
  <c r="EJ36" i="21"/>
  <c r="GN142" i="21"/>
  <c r="BC197" i="21"/>
  <c r="HC36" i="21"/>
  <c r="FS142" i="21"/>
  <c r="CC36" i="21"/>
  <c r="DO36" i="21"/>
  <c r="ED142" i="21"/>
  <c r="BQ88" i="21"/>
  <c r="Y36" i="21"/>
  <c r="BQ36" i="21"/>
  <c r="BQ197" i="21"/>
  <c r="FM142" i="21"/>
  <c r="DL197" i="21"/>
  <c r="EP142" i="21"/>
  <c r="FE197" i="21"/>
  <c r="EY142" i="21"/>
  <c r="CU88" i="21"/>
  <c r="HC88" i="21"/>
  <c r="DU88" i="21"/>
  <c r="AH36" i="21"/>
  <c r="AB36" i="21"/>
  <c r="GT197" i="21"/>
  <c r="FP88" i="21"/>
  <c r="P88" i="21"/>
  <c r="AZ197" i="21"/>
  <c r="BT142" i="21"/>
  <c r="FB88" i="21"/>
  <c r="BC142" i="21"/>
  <c r="CO36" i="21"/>
  <c r="BI197" i="21"/>
  <c r="EV36" i="21"/>
  <c r="FP197" i="21"/>
  <c r="DX36" i="21"/>
  <c r="FY197" i="21"/>
  <c r="BZ197" i="21"/>
  <c r="AQ197" i="21"/>
  <c r="FY36" i="21"/>
  <c r="DG88" i="21"/>
  <c r="BN36" i="21"/>
  <c r="CX88" i="21"/>
  <c r="FS36" i="21"/>
  <c r="GH88" i="21"/>
  <c r="EM88" i="21"/>
  <c r="GQ197" i="21"/>
  <c r="GB197" i="21"/>
  <c r="S36" i="21"/>
  <c r="GT88" i="21"/>
  <c r="P36" i="21"/>
  <c r="CR36" i="21"/>
  <c r="CU142" i="21"/>
  <c r="DL88" i="21"/>
  <c r="DL142" i="21"/>
  <c r="DR88" i="21"/>
  <c r="CX36" i="21"/>
  <c r="EP197" i="21"/>
  <c r="BF197" i="21"/>
  <c r="CI142" i="21"/>
  <c r="CC142" i="21"/>
  <c r="ED36" i="21"/>
  <c r="GE142" i="21"/>
  <c r="P197" i="21"/>
  <c r="GZ36" i="21"/>
  <c r="HC197" i="21"/>
  <c r="GK88" i="21"/>
  <c r="BF88" i="21"/>
  <c r="FM36" i="21"/>
  <c r="DA88" i="21"/>
  <c r="GW88" i="21"/>
  <c r="DL36" i="21"/>
  <c r="CF36" i="21"/>
  <c r="EA88" i="21"/>
  <c r="AZ142" i="21"/>
  <c r="AN142" i="21"/>
  <c r="AN88" i="21"/>
  <c r="FJ88" i="21"/>
  <c r="GW142" i="21"/>
  <c r="FY88" i="21"/>
  <c r="AT142" i="21"/>
  <c r="AE142" i="21"/>
  <c r="AH197" i="21"/>
  <c r="BF142" i="21"/>
  <c r="FM88" i="21"/>
  <c r="BZ88" i="21"/>
  <c r="GE197" i="21"/>
  <c r="EY88" i="21"/>
  <c r="GK197" i="21"/>
  <c r="HC142" i="21"/>
  <c r="AT197" i="21"/>
  <c r="BI88" i="21"/>
  <c r="H36" i="21"/>
  <c r="AE88" i="21"/>
  <c r="DG142" i="21"/>
  <c r="EM36" i="21"/>
  <c r="CR88" i="21"/>
  <c r="CL142" i="21"/>
  <c r="ES197" i="21"/>
  <c r="BF36" i="21"/>
  <c r="BQ142" i="21"/>
  <c r="AQ142" i="21"/>
  <c r="DD88" i="21"/>
  <c r="DU197" i="21"/>
  <c r="BZ36" i="21"/>
  <c r="EA142" i="21"/>
  <c r="AT88" i="21"/>
  <c r="EG142" i="21"/>
  <c r="EJ197" i="21"/>
  <c r="DA142" i="21"/>
  <c r="BW36" i="21"/>
  <c r="AE36" i="21"/>
  <c r="DR142" i="21"/>
  <c r="AK36" i="21"/>
  <c r="CX142" i="21"/>
  <c r="V197" i="21"/>
  <c r="EV88" i="21"/>
  <c r="AN36" i="21"/>
  <c r="AZ88" i="21"/>
  <c r="AW197" i="21"/>
  <c r="DA197" i="21"/>
  <c r="CI88" i="21"/>
  <c r="GQ88" i="21"/>
  <c r="FV142" i="21"/>
  <c r="FS88" i="21"/>
  <c r="EG197" i="21"/>
  <c r="ED197" i="21"/>
  <c r="DU142" i="21"/>
  <c r="GH142" i="21"/>
  <c r="FP36" i="21"/>
  <c r="AZ36" i="21"/>
  <c r="CR142" i="21"/>
  <c r="BT88" i="21"/>
  <c r="CF142" i="21"/>
  <c r="ES88" i="21"/>
  <c r="GB142" i="21"/>
  <c r="EV197" i="21"/>
  <c r="CL88" i="21"/>
  <c r="CF88" i="21"/>
  <c r="CI36" i="21"/>
  <c r="GB36" i="21"/>
  <c r="FV88" i="21"/>
  <c r="GN197" i="21"/>
  <c r="CR197" i="21"/>
  <c r="DO142" i="21"/>
  <c r="BC88" i="21"/>
  <c r="GN88" i="21"/>
  <c r="BT36" i="21"/>
  <c r="AB88" i="21"/>
  <c r="CO197" i="21"/>
  <c r="DG36" i="21"/>
  <c r="GE88" i="21"/>
  <c r="GQ36" i="21"/>
  <c r="BT197" i="21"/>
  <c r="CI197" i="21"/>
  <c r="BW88" i="21"/>
  <c r="GW197" i="21"/>
  <c r="EA197" i="21"/>
  <c r="DR36" i="21"/>
  <c r="GB88" i="21"/>
  <c r="BW142" i="21"/>
  <c r="EM197" i="21"/>
  <c r="CF197" i="21"/>
  <c r="DD36" i="21"/>
  <c r="CL36" i="21"/>
  <c r="CX197" i="21"/>
  <c r="CL197" i="21"/>
  <c r="BC36" i="21"/>
  <c r="AB197" i="21"/>
  <c r="FE142" i="21"/>
  <c r="P37" i="21" l="1"/>
  <c r="N35" i="25"/>
  <c r="S35" i="25" s="1"/>
  <c r="U35" i="25" s="1"/>
  <c r="L36" i="21"/>
  <c r="L144" i="21" s="1"/>
  <c r="GZ198" i="25"/>
  <c r="HB198" i="25" s="1"/>
  <c r="GN198" i="25"/>
  <c r="GP198" i="25" s="1"/>
  <c r="GW198" i="25"/>
  <c r="GY198" i="25" s="1"/>
  <c r="GQ198" i="25"/>
  <c r="GS198" i="25" s="1"/>
  <c r="GT198" i="25"/>
  <c r="GV198" i="25" s="1"/>
  <c r="GK198" i="25"/>
  <c r="GM198" i="25" s="1"/>
  <c r="GH198" i="25"/>
  <c r="GJ198" i="25" s="1"/>
  <c r="FS198" i="25"/>
  <c r="FU198" i="25" s="1"/>
  <c r="FP198" i="25"/>
  <c r="FR198" i="25" s="1"/>
  <c r="FM198" i="25"/>
  <c r="FO198" i="25" s="1"/>
  <c r="FY198" i="25"/>
  <c r="GA198" i="25" s="1"/>
  <c r="GB198" i="25"/>
  <c r="GD198" i="25" s="1"/>
  <c r="GE198" i="25"/>
  <c r="GG198" i="25" s="1"/>
  <c r="FV198" i="25"/>
  <c r="FX198" i="25" s="1"/>
  <c r="FJ198" i="25"/>
  <c r="FL198" i="25" s="1"/>
  <c r="FP143" i="25"/>
  <c r="FR143" i="25" s="1"/>
  <c r="GH143" i="25"/>
  <c r="GJ143" i="25" s="1"/>
  <c r="GE143" i="25"/>
  <c r="GG143" i="25" s="1"/>
  <c r="GB143" i="25"/>
  <c r="GD143" i="25" s="1"/>
  <c r="FJ143" i="25"/>
  <c r="FL143" i="25" s="1"/>
  <c r="FS143" i="25"/>
  <c r="FU143" i="25" s="1"/>
  <c r="FV143" i="25"/>
  <c r="FX143" i="25" s="1"/>
  <c r="FY143" i="25"/>
  <c r="GA143" i="25" s="1"/>
  <c r="GK143" i="25"/>
  <c r="GM143" i="25" s="1"/>
  <c r="EA143" i="25"/>
  <c r="EC143" i="25" s="1"/>
  <c r="FM88" i="25"/>
  <c r="FO88" i="25" s="1"/>
  <c r="GB88" i="25"/>
  <c r="GD88" i="25" s="1"/>
  <c r="FY88" i="25"/>
  <c r="GA88" i="25" s="1"/>
  <c r="FV88" i="25"/>
  <c r="FX88" i="25" s="1"/>
  <c r="FP88" i="25"/>
  <c r="FR88" i="25" s="1"/>
  <c r="FS88" i="25"/>
  <c r="FU88" i="25" s="1"/>
  <c r="FJ88" i="25"/>
  <c r="FL88" i="25" s="1"/>
  <c r="CF88" i="25"/>
  <c r="CH88" i="25" s="1"/>
  <c r="GT88" i="25"/>
  <c r="GV88" i="25" s="1"/>
  <c r="GQ88" i="25"/>
  <c r="GS88" i="25" s="1"/>
  <c r="GK88" i="25"/>
  <c r="GM88" i="25" s="1"/>
  <c r="GW88" i="25"/>
  <c r="GY88" i="25" s="1"/>
  <c r="HC88" i="25"/>
  <c r="HE88" i="25" s="1"/>
  <c r="GZ88" i="25"/>
  <c r="HB88" i="25" s="1"/>
  <c r="GN88" i="25"/>
  <c r="GP88" i="25" s="1"/>
  <c r="GZ34" i="25"/>
  <c r="HB34" i="25" s="1"/>
  <c r="GW34" i="25"/>
  <c r="GY34" i="25" s="1"/>
  <c r="GT34" i="25"/>
  <c r="GV34" i="25" s="1"/>
  <c r="HC34" i="25"/>
  <c r="HE34" i="25" s="1"/>
  <c r="GN34" i="25"/>
  <c r="GP34" i="25" s="1"/>
  <c r="GQ34" i="25"/>
  <c r="GS34" i="25" s="1"/>
  <c r="GK34" i="25"/>
  <c r="GM34" i="25" s="1"/>
  <c r="GH34" i="25"/>
  <c r="GJ34" i="25" s="1"/>
  <c r="GB34" i="25"/>
  <c r="GD34" i="25" s="1"/>
  <c r="GE34" i="25"/>
  <c r="GG34" i="25" s="1"/>
  <c r="FJ34" i="25"/>
  <c r="FL34" i="25" s="1"/>
  <c r="FV34" i="25"/>
  <c r="FX34" i="25" s="1"/>
  <c r="FM34" i="25"/>
  <c r="FO34" i="25" s="1"/>
  <c r="FS34" i="25"/>
  <c r="FU34" i="25" s="1"/>
  <c r="FP34" i="25"/>
  <c r="FR34" i="25" s="1"/>
  <c r="FE34" i="25"/>
  <c r="FG34" i="25" s="1"/>
  <c r="FB34" i="25"/>
  <c r="FD34" i="25" s="1"/>
  <c r="EY34" i="25"/>
  <c r="FA34" i="25" s="1"/>
  <c r="EV34" i="25"/>
  <c r="EX34" i="25" s="1"/>
  <c r="ES34" i="25"/>
  <c r="EU34" i="25" s="1"/>
  <c r="EM34" i="25"/>
  <c r="EO34" i="25" s="1"/>
  <c r="EP34" i="25"/>
  <c r="ER34" i="25" s="1"/>
  <c r="EJ34" i="25"/>
  <c r="EL34" i="25" s="1"/>
  <c r="EG34" i="25"/>
  <c r="EI34" i="25" s="1"/>
  <c r="ED34" i="25"/>
  <c r="EF34" i="25" s="1"/>
  <c r="EA34" i="25"/>
  <c r="EC34" i="25" s="1"/>
  <c r="DU34" i="25"/>
  <c r="DW34" i="25" s="1"/>
  <c r="DR34" i="25"/>
  <c r="DT34" i="25" s="1"/>
  <c r="DX34" i="25"/>
  <c r="DZ34" i="25" s="1"/>
  <c r="DL34" i="25"/>
  <c r="DN34" i="25" s="1"/>
  <c r="DO34" i="25"/>
  <c r="DQ34" i="25" s="1"/>
  <c r="FB88" i="25"/>
  <c r="FD88" i="25" s="1"/>
  <c r="FE88" i="25"/>
  <c r="FG88" i="25" s="1"/>
  <c r="EV88" i="25"/>
  <c r="EX88" i="25" s="1"/>
  <c r="ES88" i="25"/>
  <c r="EU88" i="25" s="1"/>
  <c r="EY88" i="25"/>
  <c r="FA88" i="25" s="1"/>
  <c r="EJ88" i="25"/>
  <c r="EL88" i="25" s="1"/>
  <c r="EP88" i="25"/>
  <c r="ER88" i="25" s="1"/>
  <c r="EG88" i="25"/>
  <c r="EI88" i="25" s="1"/>
  <c r="EM88" i="25"/>
  <c r="EO88" i="25" s="1"/>
  <c r="DL88" i="25"/>
  <c r="DN88" i="25" s="1"/>
  <c r="ED88" i="25"/>
  <c r="EF88" i="25" s="1"/>
  <c r="DU88" i="25"/>
  <c r="DW88" i="25" s="1"/>
  <c r="EA88" i="25"/>
  <c r="EC88" i="25" s="1"/>
  <c r="DX88" i="25"/>
  <c r="DZ88" i="25" s="1"/>
  <c r="DR88" i="25"/>
  <c r="DT88" i="25" s="1"/>
  <c r="DO88" i="25"/>
  <c r="DQ88" i="25" s="1"/>
  <c r="DR143" i="25"/>
  <c r="DT143" i="25" s="1"/>
  <c r="DU143" i="25"/>
  <c r="DW143" i="25" s="1"/>
  <c r="ED143" i="25"/>
  <c r="EF143" i="25" s="1"/>
  <c r="DO143" i="25"/>
  <c r="DQ143" i="25" s="1"/>
  <c r="EM143" i="25"/>
  <c r="EO143" i="25" s="1"/>
  <c r="EJ143" i="25"/>
  <c r="EL143" i="25" s="1"/>
  <c r="EG143" i="25"/>
  <c r="EI143" i="25" s="1"/>
  <c r="DX143" i="25"/>
  <c r="DZ143" i="25" s="1"/>
  <c r="DL143" i="25"/>
  <c r="DN143" i="25" s="1"/>
  <c r="CI143" i="25"/>
  <c r="CK143" i="25" s="1"/>
  <c r="EP198" i="25"/>
  <c r="ER198" i="25" s="1"/>
  <c r="EV198" i="25"/>
  <c r="EX198" i="25" s="1"/>
  <c r="EM198" i="25"/>
  <c r="EO198" i="25" s="1"/>
  <c r="EY198" i="25"/>
  <c r="FA198" i="25" s="1"/>
  <c r="ES198" i="25"/>
  <c r="EU198" i="25" s="1"/>
  <c r="ED198" i="25"/>
  <c r="EF198" i="25" s="1"/>
  <c r="EG198" i="25"/>
  <c r="EI198" i="25" s="1"/>
  <c r="EJ198" i="25"/>
  <c r="EL198" i="25" s="1"/>
  <c r="DL198" i="25"/>
  <c r="DN198" i="25" s="1"/>
  <c r="DU198" i="25"/>
  <c r="DW198" i="25" s="1"/>
  <c r="DR198" i="25"/>
  <c r="DT198" i="25" s="1"/>
  <c r="DX198" i="25"/>
  <c r="DZ198" i="25" s="1"/>
  <c r="DO198" i="25"/>
  <c r="DQ198" i="25" s="1"/>
  <c r="EA198" i="25"/>
  <c r="EC198" i="25" s="1"/>
  <c r="FB198" i="25"/>
  <c r="FD198" i="25" s="1"/>
  <c r="CR198" i="25"/>
  <c r="CT198" i="25" s="1"/>
  <c r="CI198" i="25"/>
  <c r="CK198" i="25" s="1"/>
  <c r="CU198" i="25"/>
  <c r="CW198" i="25" s="1"/>
  <c r="DG198" i="25"/>
  <c r="DI198" i="25" s="1"/>
  <c r="CF198" i="25"/>
  <c r="CH198" i="25" s="1"/>
  <c r="CC198" i="25"/>
  <c r="CE198" i="25" s="1"/>
  <c r="CO198" i="25"/>
  <c r="CQ198" i="25" s="1"/>
  <c r="CX198" i="25"/>
  <c r="CZ198" i="25" s="1"/>
  <c r="DD198" i="25"/>
  <c r="DF198" i="25" s="1"/>
  <c r="DA198" i="25"/>
  <c r="DC198" i="25" s="1"/>
  <c r="BW198" i="25"/>
  <c r="BY198" i="25" s="1"/>
  <c r="BQ198" i="25"/>
  <c r="BS198" i="25" s="1"/>
  <c r="BT198" i="25"/>
  <c r="BV198" i="25" s="1"/>
  <c r="BZ198" i="25"/>
  <c r="CB198" i="25" s="1"/>
  <c r="BN198" i="25"/>
  <c r="BP198" i="25" s="1"/>
  <c r="CL143" i="25"/>
  <c r="CN143" i="25" s="1"/>
  <c r="CC143" i="25"/>
  <c r="CE143" i="25" s="1"/>
  <c r="CO143" i="25"/>
  <c r="CQ143" i="25" s="1"/>
  <c r="CF143" i="25"/>
  <c r="CH143" i="25" s="1"/>
  <c r="AQ143" i="25"/>
  <c r="AS143" i="25" s="1"/>
  <c r="BQ143" i="25"/>
  <c r="BS143" i="25" s="1"/>
  <c r="BN143" i="25"/>
  <c r="BP143" i="25" s="1"/>
  <c r="BZ143" i="25"/>
  <c r="CB143" i="25" s="1"/>
  <c r="BT143" i="25"/>
  <c r="BV143" i="25" s="1"/>
  <c r="BW143" i="25"/>
  <c r="BY143" i="25" s="1"/>
  <c r="CI88" i="25"/>
  <c r="CK88" i="25" s="1"/>
  <c r="DA88" i="25"/>
  <c r="DC88" i="25" s="1"/>
  <c r="CU88" i="25"/>
  <c r="CW88" i="25" s="1"/>
  <c r="CX88" i="25"/>
  <c r="CZ88" i="25" s="1"/>
  <c r="CR88" i="25"/>
  <c r="CT88" i="25" s="1"/>
  <c r="CO88" i="25"/>
  <c r="CQ88" i="25" s="1"/>
  <c r="CL88" i="25"/>
  <c r="CN88" i="25" s="1"/>
  <c r="DG88" i="25"/>
  <c r="DI88" i="25" s="1"/>
  <c r="DD88" i="25"/>
  <c r="DF88" i="25" s="1"/>
  <c r="CC88" i="25"/>
  <c r="CE88" i="25" s="1"/>
  <c r="BW88" i="25"/>
  <c r="BY88" i="25" s="1"/>
  <c r="BN88" i="25"/>
  <c r="BP88" i="25" s="1"/>
  <c r="BQ88" i="25"/>
  <c r="BS88" i="25" s="1"/>
  <c r="BT88" i="25"/>
  <c r="BV88" i="25" s="1"/>
  <c r="BZ88" i="25"/>
  <c r="CB88" i="25" s="1"/>
  <c r="AN198" i="25"/>
  <c r="AP198" i="25" s="1"/>
  <c r="AW198" i="25"/>
  <c r="AY198" i="25" s="1"/>
  <c r="BF198" i="25"/>
  <c r="BH198" i="25" s="1"/>
  <c r="AT198" i="25"/>
  <c r="AV198" i="25" s="1"/>
  <c r="AZ198" i="25"/>
  <c r="BB198" i="25" s="1"/>
  <c r="AK198" i="25"/>
  <c r="AM198" i="25" s="1"/>
  <c r="AQ198" i="25"/>
  <c r="AS198" i="25" s="1"/>
  <c r="BC198" i="25"/>
  <c r="BE198" i="25" s="1"/>
  <c r="AH198" i="25"/>
  <c r="AJ198" i="25" s="1"/>
  <c r="AE198" i="25"/>
  <c r="AG198" i="25" s="1"/>
  <c r="AB198" i="25"/>
  <c r="AD198" i="25" s="1"/>
  <c r="Y198" i="25"/>
  <c r="AA198" i="25" s="1"/>
  <c r="V198" i="25"/>
  <c r="X198" i="25" s="1"/>
  <c r="S198" i="25"/>
  <c r="U198" i="25" s="1"/>
  <c r="P198" i="25"/>
  <c r="R198" i="25" s="1"/>
  <c r="AB143" i="25"/>
  <c r="AD143" i="25" s="1"/>
  <c r="AN143" i="25"/>
  <c r="AP143" i="25" s="1"/>
  <c r="AK143" i="25"/>
  <c r="AM143" i="25" s="1"/>
  <c r="AH143" i="25"/>
  <c r="AJ143" i="25" s="1"/>
  <c r="AE143" i="25"/>
  <c r="AG143" i="25" s="1"/>
  <c r="Y143" i="25"/>
  <c r="AA143" i="25" s="1"/>
  <c r="S143" i="25"/>
  <c r="U143" i="25" s="1"/>
  <c r="P143" i="25"/>
  <c r="R143" i="25" s="1"/>
  <c r="V143" i="25"/>
  <c r="X143" i="25" s="1"/>
  <c r="BI88" i="25"/>
  <c r="BK88" i="25" s="1"/>
  <c r="BF88" i="25"/>
  <c r="BH88" i="25" s="1"/>
  <c r="BC88" i="25"/>
  <c r="BE88" i="25" s="1"/>
  <c r="AZ88" i="25"/>
  <c r="BB88" i="25" s="1"/>
  <c r="AW88" i="25"/>
  <c r="AY88" i="25" s="1"/>
  <c r="AT88" i="25"/>
  <c r="AV88" i="25" s="1"/>
  <c r="AQ88" i="25"/>
  <c r="AS88" i="25" s="1"/>
  <c r="AN88" i="25"/>
  <c r="AP88" i="25" s="1"/>
  <c r="AK88" i="25"/>
  <c r="AM88" i="25" s="1"/>
  <c r="AH88" i="25"/>
  <c r="AJ88" i="25" s="1"/>
  <c r="AE88" i="25"/>
  <c r="AG88" i="25" s="1"/>
  <c r="V88" i="25"/>
  <c r="X88" i="25" s="1"/>
  <c r="AB88" i="25"/>
  <c r="AD88" i="25" s="1"/>
  <c r="Y88" i="25"/>
  <c r="AA88" i="25" s="1"/>
  <c r="S88" i="25"/>
  <c r="U88" i="25" s="1"/>
  <c r="P88" i="25"/>
  <c r="R88" i="25" s="1"/>
  <c r="DG34" i="25"/>
  <c r="DI34" i="25" s="1"/>
  <c r="AZ34" i="25"/>
  <c r="BB34" i="25" s="1"/>
  <c r="DA34" i="25"/>
  <c r="DC34" i="25" s="1"/>
  <c r="CX34" i="25"/>
  <c r="CZ34" i="25" s="1"/>
  <c r="CU34" i="25"/>
  <c r="CW34" i="25" s="1"/>
  <c r="CR34" i="25"/>
  <c r="CT34" i="25" s="1"/>
  <c r="CO34" i="25"/>
  <c r="CQ34" i="25" s="1"/>
  <c r="CL34" i="25"/>
  <c r="CN34" i="25" s="1"/>
  <c r="CI34" i="25"/>
  <c r="CK34" i="25" s="1"/>
  <c r="CF34" i="25"/>
  <c r="CH34" i="25" s="1"/>
  <c r="CC34" i="25"/>
  <c r="CE34" i="25" s="1"/>
  <c r="BZ34" i="25"/>
  <c r="CB34" i="25" s="1"/>
  <c r="BW34" i="25"/>
  <c r="BY34" i="25" s="1"/>
  <c r="BT34" i="25"/>
  <c r="BV34" i="25" s="1"/>
  <c r="BQ34" i="25"/>
  <c r="BS34" i="25" s="1"/>
  <c r="BN34" i="25"/>
  <c r="BP34" i="25" s="1"/>
  <c r="BI34" i="25"/>
  <c r="BK34" i="25" s="1"/>
  <c r="BC34" i="25"/>
  <c r="BE34" i="25" s="1"/>
  <c r="BF34" i="25"/>
  <c r="BH34" i="25" s="1"/>
  <c r="AW34" i="25"/>
  <c r="AY34" i="25" s="1"/>
  <c r="AN34" i="25"/>
  <c r="AP34" i="25" s="1"/>
  <c r="AT34" i="25"/>
  <c r="AV34" i="25" s="1"/>
  <c r="AQ34" i="25"/>
  <c r="AS34" i="25" s="1"/>
  <c r="S34" i="25"/>
  <c r="U34" i="25" s="1"/>
  <c r="AK34" i="25"/>
  <c r="AM34" i="25" s="1"/>
  <c r="AH34" i="25"/>
  <c r="AJ34" i="25" s="1"/>
  <c r="AE34" i="25"/>
  <c r="AG34" i="25" s="1"/>
  <c r="AB34" i="25"/>
  <c r="AD34" i="25" s="1"/>
  <c r="Y34" i="25"/>
  <c r="AA34" i="25" s="1"/>
  <c r="V34" i="25"/>
  <c r="X34" i="25" s="1"/>
  <c r="P34" i="25"/>
  <c r="R34" i="25" s="1"/>
  <c r="DF34" i="25"/>
  <c r="GG88" i="25"/>
  <c r="FY34" i="25"/>
  <c r="GA34" i="25" s="1"/>
  <c r="GH88" i="25"/>
  <c r="GJ88" i="25" s="1"/>
  <c r="K38" i="21"/>
  <c r="K146" i="21" s="1"/>
  <c r="BX214" i="21"/>
  <c r="BY214" i="21" s="1"/>
  <c r="BY213" i="21"/>
  <c r="FQ51" i="21"/>
  <c r="FR51" i="21" s="1"/>
  <c r="FR50" i="21"/>
  <c r="DY214" i="21"/>
  <c r="DZ214" i="21" s="1"/>
  <c r="DZ213" i="21"/>
  <c r="DS51" i="21"/>
  <c r="DT51" i="21" s="1"/>
  <c r="DT50" i="21"/>
  <c r="AO159" i="21"/>
  <c r="AP159" i="21" s="1"/>
  <c r="AP158" i="21"/>
  <c r="DS214" i="21"/>
  <c r="DT214" i="21" s="1"/>
  <c r="DT213" i="21"/>
  <c r="CD51" i="21"/>
  <c r="CE51" i="21" s="1"/>
  <c r="CE50" i="21"/>
  <c r="FW214" i="21"/>
  <c r="FX214" i="21" s="1"/>
  <c r="FX213" i="21"/>
  <c r="AG212" i="21"/>
  <c r="AF213" i="21"/>
  <c r="DS105" i="21"/>
  <c r="DT105" i="21" s="1"/>
  <c r="DT104" i="21"/>
  <c r="DV105" i="21"/>
  <c r="DW105" i="21" s="1"/>
  <c r="DW104" i="21"/>
  <c r="CE102" i="21"/>
  <c r="CD103" i="21"/>
  <c r="AA212" i="21"/>
  <c r="Z213" i="21"/>
  <c r="BV49" i="21"/>
  <c r="BU50" i="21"/>
  <c r="AC214" i="21"/>
  <c r="AD214" i="21" s="1"/>
  <c r="AD213" i="21"/>
  <c r="CA104" i="21"/>
  <c r="CB103" i="21"/>
  <c r="W159" i="21"/>
  <c r="X159" i="21" s="1"/>
  <c r="X158" i="21"/>
  <c r="DW49" i="21"/>
  <c r="DV50" i="21"/>
  <c r="FU157" i="21"/>
  <c r="FT158" i="21"/>
  <c r="CA214" i="21"/>
  <c r="CB214" i="21" s="1"/>
  <c r="CB213" i="21"/>
  <c r="EC102" i="21"/>
  <c r="EB103" i="21"/>
  <c r="DZ157" i="21"/>
  <c r="DY158" i="21"/>
  <c r="FT105" i="21"/>
  <c r="FU105" i="21" s="1"/>
  <c r="FU104" i="21"/>
  <c r="BU105" i="21"/>
  <c r="BV105" i="21" s="1"/>
  <c r="BV104" i="21"/>
  <c r="FX157" i="21"/>
  <c r="FW158" i="21"/>
  <c r="FU212" i="21"/>
  <c r="FT213" i="21"/>
  <c r="BY157" i="21"/>
  <c r="BX158" i="21"/>
  <c r="AS157" i="21"/>
  <c r="AR158" i="21"/>
  <c r="DS159" i="21"/>
  <c r="DT159" i="21" s="1"/>
  <c r="DT158" i="21"/>
  <c r="W214" i="21"/>
  <c r="X214" i="21" s="1"/>
  <c r="X213" i="21"/>
  <c r="FW104" i="21"/>
  <c r="FX103" i="21"/>
  <c r="DY104" i="21"/>
  <c r="DZ103" i="21"/>
  <c r="EC212" i="21"/>
  <c r="EB213" i="21"/>
  <c r="AD103" i="21"/>
  <c r="AC104" i="21"/>
  <c r="AA157" i="21"/>
  <c r="Z158" i="21"/>
  <c r="DW157" i="21"/>
  <c r="DV158" i="21"/>
  <c r="CE212" i="21"/>
  <c r="CD213" i="21"/>
  <c r="DW212" i="21"/>
  <c r="DV213" i="21"/>
  <c r="FQ105" i="21"/>
  <c r="FR105" i="21" s="1"/>
  <c r="FR104" i="21"/>
  <c r="M201" i="25"/>
  <c r="M146" i="25"/>
  <c r="M91" i="25"/>
  <c r="L89" i="21"/>
  <c r="L198" i="21"/>
  <c r="N89" i="25"/>
  <c r="GQ89" i="25" s="1"/>
  <c r="GS89" i="25" s="1"/>
  <c r="N144" i="25"/>
  <c r="CO144" i="25" s="1"/>
  <c r="CQ144" i="25" s="1"/>
  <c r="N199" i="25"/>
  <c r="GK199" i="25" s="1"/>
  <c r="GM199" i="25" s="1"/>
  <c r="K199" i="21"/>
  <c r="BA205" i="21"/>
  <c r="BB205" i="21" s="1"/>
  <c r="EW205" i="21"/>
  <c r="EX205" i="21" s="1"/>
  <c r="AU207" i="21"/>
  <c r="AV207" i="21" s="1"/>
  <c r="CY205" i="21"/>
  <c r="CZ205" i="21" s="1"/>
  <c r="HA202" i="21"/>
  <c r="HB202" i="21" s="1"/>
  <c r="AO208" i="21"/>
  <c r="AP208" i="21" s="1"/>
  <c r="FZ212" i="21"/>
  <c r="GC211" i="21"/>
  <c r="GD211" i="21" s="1"/>
  <c r="EN207" i="21"/>
  <c r="EO207" i="21" s="1"/>
  <c r="FC202" i="21"/>
  <c r="FD202" i="21" s="1"/>
  <c r="EQ206" i="21"/>
  <c r="ER206" i="21" s="1"/>
  <c r="CV206" i="21"/>
  <c r="CW206" i="21" s="1"/>
  <c r="GF210" i="21"/>
  <c r="GG210" i="21" s="1"/>
  <c r="BG202" i="21"/>
  <c r="BH202" i="21" s="1"/>
  <c r="BD204" i="21"/>
  <c r="BE204" i="21" s="1"/>
  <c r="GR206" i="21"/>
  <c r="GS206" i="21" s="1"/>
  <c r="GI208" i="21"/>
  <c r="GJ208" i="21" s="1"/>
  <c r="AX206" i="21"/>
  <c r="AY206" i="21" s="1"/>
  <c r="AI211" i="21"/>
  <c r="AJ211" i="21" s="1"/>
  <c r="DE202" i="21"/>
  <c r="DF202" i="21" s="1"/>
  <c r="ET207" i="21"/>
  <c r="EU207" i="21" s="1"/>
  <c r="EE211" i="21"/>
  <c r="EF211" i="21" s="1"/>
  <c r="CP207" i="21"/>
  <c r="CQ207" i="21" s="1"/>
  <c r="GO206" i="21"/>
  <c r="GP206" i="21" s="1"/>
  <c r="DB203" i="21"/>
  <c r="DC203" i="21" s="1"/>
  <c r="AR207" i="21"/>
  <c r="AS207" i="21" s="1"/>
  <c r="AL210" i="21"/>
  <c r="AM210" i="21" s="1"/>
  <c r="EK208" i="21"/>
  <c r="EL208" i="21" s="1"/>
  <c r="GU205" i="21"/>
  <c r="GV205" i="21" s="1"/>
  <c r="EH210" i="21"/>
  <c r="EI210" i="21" s="1"/>
  <c r="CG211" i="21"/>
  <c r="CH211" i="21" s="1"/>
  <c r="CM208" i="21"/>
  <c r="CN208" i="21" s="1"/>
  <c r="GX204" i="21"/>
  <c r="GY204" i="21" s="1"/>
  <c r="CS207" i="21"/>
  <c r="CT207" i="21" s="1"/>
  <c r="CJ210" i="21"/>
  <c r="CK210" i="21" s="1"/>
  <c r="EZ204" i="21"/>
  <c r="FA204" i="21" s="1"/>
  <c r="GL207" i="21"/>
  <c r="GM207" i="21" s="1"/>
  <c r="K90" i="21"/>
  <c r="EQ153" i="21"/>
  <c r="ER153" i="21" s="1"/>
  <c r="EZ153" i="21"/>
  <c r="FA153" i="21" s="1"/>
  <c r="CJ155" i="21"/>
  <c r="CK155" i="21" s="1"/>
  <c r="EK157" i="21"/>
  <c r="CM154" i="21"/>
  <c r="CN154" i="21" s="1"/>
  <c r="GI157" i="21"/>
  <c r="DB153" i="21"/>
  <c r="DC153" i="21" s="1"/>
  <c r="FZ157" i="21"/>
  <c r="GU152" i="21"/>
  <c r="GV152" i="21" s="1"/>
  <c r="DE148" i="21"/>
  <c r="DF148" i="21" s="1"/>
  <c r="CV150" i="21"/>
  <c r="CW150" i="21" s="1"/>
  <c r="CP153" i="21"/>
  <c r="CQ153" i="21" s="1"/>
  <c r="AL156" i="21"/>
  <c r="AM156" i="21" s="1"/>
  <c r="EN157" i="21"/>
  <c r="CY151" i="21"/>
  <c r="CZ151" i="21" s="1"/>
  <c r="GF156" i="21"/>
  <c r="GG156" i="21" s="1"/>
  <c r="AF156" i="21"/>
  <c r="AG156" i="21" s="1"/>
  <c r="GX152" i="21"/>
  <c r="GY152" i="21" s="1"/>
  <c r="CD157" i="21"/>
  <c r="GL157" i="21"/>
  <c r="FC148" i="21"/>
  <c r="FD148" i="21" s="1"/>
  <c r="CA157" i="21"/>
  <c r="EH155" i="21"/>
  <c r="EI155" i="21" s="1"/>
  <c r="BD153" i="21"/>
  <c r="BE153" i="21" s="1"/>
  <c r="GO151" i="21"/>
  <c r="GP151" i="21" s="1"/>
  <c r="CS151" i="21"/>
  <c r="CT151" i="21" s="1"/>
  <c r="GC155" i="21"/>
  <c r="GD155" i="21" s="1"/>
  <c r="EB157" i="21"/>
  <c r="CG155" i="21"/>
  <c r="CH155" i="21" s="1"/>
  <c r="EE155" i="21"/>
  <c r="EF155" i="21" s="1"/>
  <c r="EW154" i="21"/>
  <c r="EX154" i="21" s="1"/>
  <c r="BG147" i="21"/>
  <c r="BH147" i="21" s="1"/>
  <c r="BA153" i="21"/>
  <c r="BB153" i="21" s="1"/>
  <c r="AI155" i="21"/>
  <c r="AJ155" i="21" s="1"/>
  <c r="AX151" i="21"/>
  <c r="AY151" i="21" s="1"/>
  <c r="AU151" i="21"/>
  <c r="AV151" i="21" s="1"/>
  <c r="GR150" i="21"/>
  <c r="GS150" i="21" s="1"/>
  <c r="ET151" i="21"/>
  <c r="EU151" i="21" s="1"/>
  <c r="HA150" i="21"/>
  <c r="HB150" i="21" s="1"/>
  <c r="AL100" i="21"/>
  <c r="AM100" i="21" s="1"/>
  <c r="BA96" i="21"/>
  <c r="BB96" i="21" s="1"/>
  <c r="DB94" i="21"/>
  <c r="DC94" i="21" s="1"/>
  <c r="CM100" i="21"/>
  <c r="CN100" i="21" s="1"/>
  <c r="AU98" i="21"/>
  <c r="AV98" i="21" s="1"/>
  <c r="CJ100" i="21"/>
  <c r="CK100" i="21" s="1"/>
  <c r="FC94" i="21"/>
  <c r="FD94" i="21" s="1"/>
  <c r="FZ102" i="21"/>
  <c r="GL102" i="21"/>
  <c r="CG101" i="21"/>
  <c r="CH101" i="21" s="1"/>
  <c r="EZ94" i="21"/>
  <c r="FA94" i="21" s="1"/>
  <c r="AF103" i="21"/>
  <c r="CY96" i="21"/>
  <c r="CZ96" i="21" s="1"/>
  <c r="DE94" i="21"/>
  <c r="DF94" i="21" s="1"/>
  <c r="CV97" i="21"/>
  <c r="CW97" i="21" s="1"/>
  <c r="BG94" i="21"/>
  <c r="BH94" i="21" s="1"/>
  <c r="EE101" i="21"/>
  <c r="EF101" i="21" s="1"/>
  <c r="ET98" i="21"/>
  <c r="EU98" i="21" s="1"/>
  <c r="BD94" i="21"/>
  <c r="BE94" i="21" s="1"/>
  <c r="EW96" i="21"/>
  <c r="EX96" i="21" s="1"/>
  <c r="GR97" i="21"/>
  <c r="GS97" i="21" s="1"/>
  <c r="EK100" i="21"/>
  <c r="EL100" i="21" s="1"/>
  <c r="GF100" i="21"/>
  <c r="GG100" i="21" s="1"/>
  <c r="CS98" i="21"/>
  <c r="CT98" i="21" s="1"/>
  <c r="EH100" i="21"/>
  <c r="EI100" i="21" s="1"/>
  <c r="AR103" i="21"/>
  <c r="AI101" i="21"/>
  <c r="AJ101" i="21" s="1"/>
  <c r="GO98" i="21"/>
  <c r="GP98" i="21" s="1"/>
  <c r="EQ98" i="21"/>
  <c r="ER98" i="21" s="1"/>
  <c r="GC102" i="21"/>
  <c r="GU96" i="21"/>
  <c r="GV96" i="21" s="1"/>
  <c r="AX97" i="21"/>
  <c r="AY97" i="21" s="1"/>
  <c r="GX94" i="21"/>
  <c r="GY94" i="21" s="1"/>
  <c r="AO100" i="21"/>
  <c r="AP100" i="21" s="1"/>
  <c r="HA94" i="21"/>
  <c r="HB94" i="21" s="1"/>
  <c r="GI99" i="21"/>
  <c r="GJ99" i="21" s="1"/>
  <c r="EN102" i="21"/>
  <c r="CP102" i="21"/>
  <c r="GC49" i="21"/>
  <c r="GU41" i="21"/>
  <c r="GV41" i="21" s="1"/>
  <c r="GL43" i="21"/>
  <c r="GM43" i="21" s="1"/>
  <c r="GF49" i="21"/>
  <c r="FZ47" i="21"/>
  <c r="GA47" i="21" s="1"/>
  <c r="GI44" i="21"/>
  <c r="GJ44" i="21" s="1"/>
  <c r="FW48" i="21"/>
  <c r="FX48" i="21" s="1"/>
  <c r="GO43" i="21"/>
  <c r="GP43" i="21" s="1"/>
  <c r="HA41" i="21"/>
  <c r="HB41" i="21" s="1"/>
  <c r="GX40" i="21"/>
  <c r="GY40" i="21" s="1"/>
  <c r="GR41" i="21"/>
  <c r="GS41" i="21" s="1"/>
  <c r="EQ43" i="21"/>
  <c r="ER43" i="21" s="1"/>
  <c r="FC40" i="21"/>
  <c r="FD40" i="21" s="1"/>
  <c r="DY48" i="21"/>
  <c r="DZ48" i="21" s="1"/>
  <c r="EN43" i="21"/>
  <c r="EO43" i="21" s="1"/>
  <c r="EK48" i="21"/>
  <c r="EL48" i="21" s="1"/>
  <c r="EZ41" i="21"/>
  <c r="FA41" i="21" s="1"/>
  <c r="EE48" i="21"/>
  <c r="EF48" i="21" s="1"/>
  <c r="EW47" i="21"/>
  <c r="EX47" i="21" s="1"/>
  <c r="EH45" i="21"/>
  <c r="EI45" i="21" s="1"/>
  <c r="ET41" i="21"/>
  <c r="EU41" i="21" s="1"/>
  <c r="CG46" i="21"/>
  <c r="CH46" i="21" s="1"/>
  <c r="CM45" i="21"/>
  <c r="CN45" i="21" s="1"/>
  <c r="DE38" i="21"/>
  <c r="DF38" i="21" s="1"/>
  <c r="CJ46" i="21"/>
  <c r="CK46" i="21" s="1"/>
  <c r="CV43" i="21"/>
  <c r="CW43" i="21" s="1"/>
  <c r="DB39" i="21"/>
  <c r="DC39" i="21" s="1"/>
  <c r="BX49" i="21"/>
  <c r="CP44" i="21"/>
  <c r="CQ44" i="21" s="1"/>
  <c r="CY41" i="21"/>
  <c r="CZ41" i="21" s="1"/>
  <c r="CS44" i="21"/>
  <c r="CT44" i="21" s="1"/>
  <c r="M37" i="25"/>
  <c r="BG39" i="21"/>
  <c r="BH39" i="21" s="1"/>
  <c r="N200" i="25" l="1"/>
  <c r="ES35" i="25"/>
  <c r="EU35" i="25" s="1"/>
  <c r="AT35" i="25"/>
  <c r="AV35" i="25" s="1"/>
  <c r="FM35" i="25"/>
  <c r="FO35" i="25" s="1"/>
  <c r="V35" i="25"/>
  <c r="X35" i="25" s="1"/>
  <c r="GT35" i="25"/>
  <c r="GV35" i="25" s="1"/>
  <c r="AH35" i="25"/>
  <c r="AJ35" i="25" s="1"/>
  <c r="DO35" i="25"/>
  <c r="DQ35" i="25" s="1"/>
  <c r="EG35" i="25"/>
  <c r="EI35" i="25" s="1"/>
  <c r="BC35" i="25"/>
  <c r="BE35" i="25" s="1"/>
  <c r="EV35" i="25"/>
  <c r="EX35" i="25" s="1"/>
  <c r="DR35" i="25"/>
  <c r="DT35" i="25" s="1"/>
  <c r="GH35" i="25"/>
  <c r="GJ35" i="25" s="1"/>
  <c r="GK35" i="25"/>
  <c r="GM35" i="25" s="1"/>
  <c r="FY35" i="25"/>
  <c r="GA35" i="25" s="1"/>
  <c r="AB35" i="25"/>
  <c r="AD35" i="25" s="1"/>
  <c r="AN35" i="25"/>
  <c r="AP35" i="25" s="1"/>
  <c r="BN35" i="25"/>
  <c r="BP35" i="25" s="1"/>
  <c r="BZ35" i="25"/>
  <c r="CB35" i="25" s="1"/>
  <c r="CL35" i="25"/>
  <c r="CN35" i="25" s="1"/>
  <c r="CX35" i="25"/>
  <c r="CZ35" i="25" s="1"/>
  <c r="DX35" i="25"/>
  <c r="DZ35" i="25" s="1"/>
  <c r="FV35" i="25"/>
  <c r="FX35" i="25" s="1"/>
  <c r="HC35" i="25"/>
  <c r="HE35" i="25" s="1"/>
  <c r="AE35" i="25"/>
  <c r="AG35" i="25" s="1"/>
  <c r="AQ35" i="25"/>
  <c r="AS35" i="25" s="1"/>
  <c r="BI35" i="25"/>
  <c r="BK35" i="25" s="1"/>
  <c r="DU35" i="25"/>
  <c r="DW35" i="25" s="1"/>
  <c r="EJ35" i="25"/>
  <c r="EL35" i="25" s="1"/>
  <c r="GZ35" i="25"/>
  <c r="HB35" i="25" s="1"/>
  <c r="N90" i="25"/>
  <c r="P35" i="25"/>
  <c r="R35" i="25" s="1"/>
  <c r="BF35" i="25"/>
  <c r="BH35" i="25" s="1"/>
  <c r="BQ35" i="25"/>
  <c r="BS35" i="25" s="1"/>
  <c r="CC35" i="25"/>
  <c r="CE35" i="25" s="1"/>
  <c r="CO35" i="25"/>
  <c r="CQ35" i="25" s="1"/>
  <c r="DA35" i="25"/>
  <c r="DC35" i="25" s="1"/>
  <c r="DL35" i="25"/>
  <c r="DN35" i="25" s="1"/>
  <c r="EA35" i="25"/>
  <c r="EC35" i="25" s="1"/>
  <c r="GW35" i="25"/>
  <c r="GY35" i="25" s="1"/>
  <c r="N145" i="25"/>
  <c r="AZ35" i="25"/>
  <c r="BB35" i="25" s="1"/>
  <c r="BT35" i="25"/>
  <c r="BV35" i="25" s="1"/>
  <c r="CF35" i="25"/>
  <c r="CH35" i="25" s="1"/>
  <c r="CR35" i="25"/>
  <c r="CT35" i="25" s="1"/>
  <c r="DD35" i="25"/>
  <c r="DF35" i="25" s="1"/>
  <c r="EM35" i="25"/>
  <c r="EO35" i="25" s="1"/>
  <c r="EY35" i="25"/>
  <c r="FA35" i="25" s="1"/>
  <c r="FS35" i="25"/>
  <c r="FU35" i="25" s="1"/>
  <c r="GQ35" i="25"/>
  <c r="GS35" i="25" s="1"/>
  <c r="Y35" i="25"/>
  <c r="AA35" i="25" s="1"/>
  <c r="BW35" i="25"/>
  <c r="BY35" i="25" s="1"/>
  <c r="DG35" i="25"/>
  <c r="DI35" i="25" s="1"/>
  <c r="ED35" i="25"/>
  <c r="EF35" i="25" s="1"/>
  <c r="EP35" i="25"/>
  <c r="ER35" i="25" s="1"/>
  <c r="FE35" i="25"/>
  <c r="FG35" i="25" s="1"/>
  <c r="FJ35" i="25"/>
  <c r="FL35" i="25" s="1"/>
  <c r="GB35" i="25"/>
  <c r="GD35" i="25" s="1"/>
  <c r="GN35" i="25"/>
  <c r="GP35" i="25" s="1"/>
  <c r="AK35" i="25"/>
  <c r="AM35" i="25" s="1"/>
  <c r="AW35" i="25"/>
  <c r="AY35" i="25" s="1"/>
  <c r="CI35" i="25"/>
  <c r="CK35" i="25" s="1"/>
  <c r="CU35" i="25"/>
  <c r="CW35" i="25" s="1"/>
  <c r="FB35" i="25"/>
  <c r="FD35" i="25" s="1"/>
  <c r="FP35" i="25"/>
  <c r="FR35" i="25" s="1"/>
  <c r="GE35" i="25"/>
  <c r="GG35" i="25" s="1"/>
  <c r="N36" i="25"/>
  <c r="S36" i="25" s="1"/>
  <c r="U36" i="25" s="1"/>
  <c r="GZ199" i="25"/>
  <c r="HB199" i="25" s="1"/>
  <c r="GN199" i="25"/>
  <c r="GP199" i="25" s="1"/>
  <c r="GT199" i="25"/>
  <c r="GV199" i="25" s="1"/>
  <c r="GW199" i="25"/>
  <c r="GY199" i="25" s="1"/>
  <c r="GQ199" i="25"/>
  <c r="GS199" i="25" s="1"/>
  <c r="GH199" i="25"/>
  <c r="GJ199" i="25" s="1"/>
  <c r="FM199" i="25"/>
  <c r="FO199" i="25" s="1"/>
  <c r="FV199" i="25"/>
  <c r="FX199" i="25" s="1"/>
  <c r="FJ199" i="25"/>
  <c r="FL199" i="25" s="1"/>
  <c r="FY199" i="25"/>
  <c r="GA199" i="25" s="1"/>
  <c r="FP199" i="25"/>
  <c r="FR199" i="25" s="1"/>
  <c r="GB199" i="25"/>
  <c r="GD199" i="25" s="1"/>
  <c r="FS199" i="25"/>
  <c r="FU199" i="25" s="1"/>
  <c r="GE199" i="25"/>
  <c r="GG199" i="25" s="1"/>
  <c r="ED199" i="25"/>
  <c r="EF199" i="25" s="1"/>
  <c r="GH144" i="25"/>
  <c r="GJ144" i="25" s="1"/>
  <c r="FP144" i="25"/>
  <c r="FR144" i="25" s="1"/>
  <c r="GB144" i="25"/>
  <c r="GD144" i="25" s="1"/>
  <c r="FV144" i="25"/>
  <c r="FX144" i="25" s="1"/>
  <c r="FJ144" i="25"/>
  <c r="FL144" i="25" s="1"/>
  <c r="GE144" i="25"/>
  <c r="GG144" i="25" s="1"/>
  <c r="FM144" i="25"/>
  <c r="FO144" i="25" s="1"/>
  <c r="FY144" i="25"/>
  <c r="GA144" i="25" s="1"/>
  <c r="FS144" i="25"/>
  <c r="FU144" i="25" s="1"/>
  <c r="GK144" i="25"/>
  <c r="GM144" i="25" s="1"/>
  <c r="GB89" i="25"/>
  <c r="GD89" i="25" s="1"/>
  <c r="FJ89" i="25"/>
  <c r="FL89" i="25" s="1"/>
  <c r="FS89" i="25"/>
  <c r="FU89" i="25" s="1"/>
  <c r="FY89" i="25"/>
  <c r="GA89" i="25" s="1"/>
  <c r="FP89" i="25"/>
  <c r="FR89" i="25" s="1"/>
  <c r="FM89" i="25"/>
  <c r="FO89" i="25" s="1"/>
  <c r="GE89" i="25"/>
  <c r="GG89" i="25" s="1"/>
  <c r="FV89" i="25"/>
  <c r="FX89" i="25" s="1"/>
  <c r="HC89" i="25"/>
  <c r="HE89" i="25" s="1"/>
  <c r="GK89" i="25"/>
  <c r="GM89" i="25" s="1"/>
  <c r="GZ89" i="25"/>
  <c r="HB89" i="25" s="1"/>
  <c r="GW89" i="25"/>
  <c r="GY89" i="25" s="1"/>
  <c r="GT89" i="25"/>
  <c r="GV89" i="25" s="1"/>
  <c r="GN89" i="25"/>
  <c r="GP89" i="25" s="1"/>
  <c r="BI89" i="25"/>
  <c r="BK89" i="25" s="1"/>
  <c r="FB89" i="25"/>
  <c r="FD89" i="25" s="1"/>
  <c r="ES89" i="25"/>
  <c r="EU89" i="25" s="1"/>
  <c r="EG89" i="25"/>
  <c r="EI89" i="25" s="1"/>
  <c r="EP89" i="25"/>
  <c r="ER89" i="25" s="1"/>
  <c r="EY89" i="25"/>
  <c r="FA89" i="25" s="1"/>
  <c r="EM89" i="25"/>
  <c r="EO89" i="25" s="1"/>
  <c r="EV89" i="25"/>
  <c r="EX89" i="25" s="1"/>
  <c r="EJ89" i="25"/>
  <c r="EL89" i="25" s="1"/>
  <c r="FE89" i="25"/>
  <c r="FG89" i="25" s="1"/>
  <c r="DO89" i="25"/>
  <c r="DQ89" i="25" s="1"/>
  <c r="DL89" i="25"/>
  <c r="DN89" i="25" s="1"/>
  <c r="ED89" i="25"/>
  <c r="EF89" i="25" s="1"/>
  <c r="DR89" i="25"/>
  <c r="DT89" i="25" s="1"/>
  <c r="EA89" i="25"/>
  <c r="EC89" i="25" s="1"/>
  <c r="DU89" i="25"/>
  <c r="DW89" i="25" s="1"/>
  <c r="DX89" i="25"/>
  <c r="DZ89" i="25" s="1"/>
  <c r="DX144" i="25"/>
  <c r="DZ144" i="25" s="1"/>
  <c r="EM144" i="25"/>
  <c r="EO144" i="25" s="1"/>
  <c r="EG144" i="25"/>
  <c r="EI144" i="25" s="1"/>
  <c r="DL144" i="25"/>
  <c r="DN144" i="25" s="1"/>
  <c r="EA144" i="25"/>
  <c r="EC144" i="25" s="1"/>
  <c r="EJ144" i="25"/>
  <c r="EL144" i="25" s="1"/>
  <c r="ED144" i="25"/>
  <c r="EF144" i="25" s="1"/>
  <c r="DR144" i="25"/>
  <c r="DT144" i="25" s="1"/>
  <c r="DU144" i="25"/>
  <c r="DW144" i="25" s="1"/>
  <c r="DO144" i="25"/>
  <c r="DQ144" i="25" s="1"/>
  <c r="EV199" i="25"/>
  <c r="EX199" i="25" s="1"/>
  <c r="EY199" i="25"/>
  <c r="FA199" i="25" s="1"/>
  <c r="ES199" i="25"/>
  <c r="EU199" i="25" s="1"/>
  <c r="EM199" i="25"/>
  <c r="EO199" i="25" s="1"/>
  <c r="EP199" i="25"/>
  <c r="ER199" i="25" s="1"/>
  <c r="EJ199" i="25"/>
  <c r="EL199" i="25" s="1"/>
  <c r="EG199" i="25"/>
  <c r="EI199" i="25" s="1"/>
  <c r="CC199" i="25"/>
  <c r="CE199" i="25" s="1"/>
  <c r="DU199" i="25"/>
  <c r="DW199" i="25" s="1"/>
  <c r="DX199" i="25"/>
  <c r="DZ199" i="25" s="1"/>
  <c r="DL199" i="25"/>
  <c r="DN199" i="25" s="1"/>
  <c r="EA199" i="25"/>
  <c r="EC199" i="25" s="1"/>
  <c r="DR199" i="25"/>
  <c r="DT199" i="25" s="1"/>
  <c r="DO199" i="25"/>
  <c r="DQ199" i="25" s="1"/>
  <c r="FB199" i="25"/>
  <c r="FD199" i="25" s="1"/>
  <c r="CO199" i="25"/>
  <c r="CQ199" i="25" s="1"/>
  <c r="DG199" i="25"/>
  <c r="DI199" i="25" s="1"/>
  <c r="CF199" i="25"/>
  <c r="CH199" i="25" s="1"/>
  <c r="DD199" i="25"/>
  <c r="DF199" i="25" s="1"/>
  <c r="CI199" i="25"/>
  <c r="CK199" i="25" s="1"/>
  <c r="CL199" i="25"/>
  <c r="CN199" i="25" s="1"/>
  <c r="CU199" i="25"/>
  <c r="CW199" i="25" s="1"/>
  <c r="DA199" i="25"/>
  <c r="DC199" i="25" s="1"/>
  <c r="CR199" i="25"/>
  <c r="CT199" i="25" s="1"/>
  <c r="CX199" i="25"/>
  <c r="CZ199" i="25" s="1"/>
  <c r="BT199" i="25"/>
  <c r="BV199" i="25" s="1"/>
  <c r="BQ199" i="25"/>
  <c r="BS199" i="25" s="1"/>
  <c r="BW199" i="25"/>
  <c r="BY199" i="25" s="1"/>
  <c r="BZ199" i="25"/>
  <c r="CB199" i="25" s="1"/>
  <c r="BN199" i="25"/>
  <c r="BP199" i="25" s="1"/>
  <c r="CL144" i="25"/>
  <c r="CN144" i="25" s="1"/>
  <c r="CF144" i="25"/>
  <c r="CH144" i="25" s="1"/>
  <c r="CC144" i="25"/>
  <c r="CE144" i="25" s="1"/>
  <c r="CI144" i="25"/>
  <c r="CK144" i="25" s="1"/>
  <c r="BQ144" i="25"/>
  <c r="BS144" i="25" s="1"/>
  <c r="BT144" i="25"/>
  <c r="BV144" i="25" s="1"/>
  <c r="BZ144" i="25"/>
  <c r="CB144" i="25" s="1"/>
  <c r="BN144" i="25"/>
  <c r="BP144" i="25" s="1"/>
  <c r="BW144" i="25"/>
  <c r="BY144" i="25" s="1"/>
  <c r="CO89" i="25"/>
  <c r="CQ89" i="25" s="1"/>
  <c r="DA89" i="25"/>
  <c r="DC89" i="25" s="1"/>
  <c r="CF89" i="25"/>
  <c r="CH89" i="25" s="1"/>
  <c r="DG89" i="25"/>
  <c r="DI89" i="25" s="1"/>
  <c r="CU89" i="25"/>
  <c r="CW89" i="25" s="1"/>
  <c r="CR89" i="25"/>
  <c r="CT89" i="25" s="1"/>
  <c r="DD89" i="25"/>
  <c r="DF89" i="25" s="1"/>
  <c r="CL89" i="25"/>
  <c r="CN89" i="25" s="1"/>
  <c r="CX89" i="25"/>
  <c r="CZ89" i="25" s="1"/>
  <c r="CI89" i="25"/>
  <c r="CK89" i="25" s="1"/>
  <c r="BT89" i="25"/>
  <c r="BV89" i="25" s="1"/>
  <c r="CC89" i="25"/>
  <c r="CE89" i="25" s="1"/>
  <c r="BZ89" i="25"/>
  <c r="CB89" i="25" s="1"/>
  <c r="BQ89" i="25"/>
  <c r="BS89" i="25" s="1"/>
  <c r="BW89" i="25"/>
  <c r="BY89" i="25" s="1"/>
  <c r="BN89" i="25"/>
  <c r="BP89" i="25" s="1"/>
  <c r="AW199" i="25"/>
  <c r="AY199" i="25" s="1"/>
  <c r="AQ199" i="25"/>
  <c r="AS199" i="25" s="1"/>
  <c r="BF199" i="25"/>
  <c r="BH199" i="25" s="1"/>
  <c r="AT199" i="25"/>
  <c r="AV199" i="25" s="1"/>
  <c r="AN199" i="25"/>
  <c r="AP199" i="25" s="1"/>
  <c r="AZ199" i="25"/>
  <c r="BB199" i="25" s="1"/>
  <c r="BC199" i="25"/>
  <c r="BE199" i="25" s="1"/>
  <c r="AK199" i="25"/>
  <c r="AM199" i="25" s="1"/>
  <c r="AH199" i="25"/>
  <c r="AJ199" i="25" s="1"/>
  <c r="AE199" i="25"/>
  <c r="AG199" i="25" s="1"/>
  <c r="AB199" i="25"/>
  <c r="AD199" i="25" s="1"/>
  <c r="Y199" i="25"/>
  <c r="AA199" i="25" s="1"/>
  <c r="V199" i="25"/>
  <c r="X199" i="25" s="1"/>
  <c r="S199" i="25"/>
  <c r="U199" i="25" s="1"/>
  <c r="P199" i="25"/>
  <c r="R199" i="25" s="1"/>
  <c r="AQ144" i="25"/>
  <c r="AS144" i="25" s="1"/>
  <c r="AN144" i="25"/>
  <c r="AP144" i="25" s="1"/>
  <c r="AK144" i="25"/>
  <c r="AM144" i="25" s="1"/>
  <c r="AH144" i="25"/>
  <c r="AJ144" i="25" s="1"/>
  <c r="AE144" i="25"/>
  <c r="AG144" i="25" s="1"/>
  <c r="AB144" i="25"/>
  <c r="AD144" i="25" s="1"/>
  <c r="Y144" i="25"/>
  <c r="AA144" i="25" s="1"/>
  <c r="V144" i="25"/>
  <c r="X144" i="25" s="1"/>
  <c r="S144" i="25"/>
  <c r="U144" i="25" s="1"/>
  <c r="P144" i="25"/>
  <c r="R144" i="25" s="1"/>
  <c r="BF89" i="25"/>
  <c r="BH89" i="25" s="1"/>
  <c r="BC89" i="25"/>
  <c r="BE89" i="25" s="1"/>
  <c r="AZ89" i="25"/>
  <c r="BB89" i="25" s="1"/>
  <c r="AW89" i="25"/>
  <c r="AY89" i="25" s="1"/>
  <c r="AT89" i="25"/>
  <c r="AV89" i="25" s="1"/>
  <c r="AQ89" i="25"/>
  <c r="AS89" i="25" s="1"/>
  <c r="AN89" i="25"/>
  <c r="AP89" i="25" s="1"/>
  <c r="AK89" i="25"/>
  <c r="AM89" i="25" s="1"/>
  <c r="AH89" i="25"/>
  <c r="AJ89" i="25" s="1"/>
  <c r="AE89" i="25"/>
  <c r="AG89" i="25" s="1"/>
  <c r="S89" i="25"/>
  <c r="U89" i="25" s="1"/>
  <c r="V89" i="25"/>
  <c r="X89" i="25" s="1"/>
  <c r="Y89" i="25"/>
  <c r="AA89" i="25" s="1"/>
  <c r="P89" i="25"/>
  <c r="R89" i="25" s="1"/>
  <c r="AB89" i="25"/>
  <c r="AD89" i="25" s="1"/>
  <c r="GH89" i="25"/>
  <c r="GJ89" i="25" s="1"/>
  <c r="K39" i="21"/>
  <c r="K147" i="21" s="1"/>
  <c r="BY49" i="21"/>
  <c r="BX50" i="21"/>
  <c r="GG49" i="21"/>
  <c r="GF50" i="21"/>
  <c r="AS103" i="21"/>
  <c r="AR104" i="21"/>
  <c r="DV159" i="21"/>
  <c r="DW159" i="21" s="1"/>
  <c r="DW158" i="21"/>
  <c r="AR159" i="21"/>
  <c r="AS159" i="21" s="1"/>
  <c r="AS158" i="21"/>
  <c r="CD104" i="21"/>
  <c r="CE103" i="21"/>
  <c r="GM102" i="21"/>
  <c r="GL103" i="21"/>
  <c r="GA157" i="21"/>
  <c r="FZ158" i="21"/>
  <c r="GA212" i="21"/>
  <c r="FZ213" i="21"/>
  <c r="DY105" i="21"/>
  <c r="DZ105" i="21" s="1"/>
  <c r="DZ104" i="21"/>
  <c r="CA105" i="21"/>
  <c r="CB105" i="21" s="1"/>
  <c r="CB104" i="21"/>
  <c r="GA102" i="21"/>
  <c r="FZ103" i="21"/>
  <c r="Z159" i="21"/>
  <c r="AA159" i="21" s="1"/>
  <c r="AA158" i="21"/>
  <c r="BX159" i="21"/>
  <c r="BY159" i="21" s="1"/>
  <c r="BY158" i="21"/>
  <c r="FT159" i="21"/>
  <c r="FU159" i="21" s="1"/>
  <c r="FU158" i="21"/>
  <c r="GD49" i="21"/>
  <c r="GC50" i="21"/>
  <c r="CB157" i="21"/>
  <c r="CA158" i="21"/>
  <c r="EO157" i="21"/>
  <c r="EN158" i="21"/>
  <c r="GJ157" i="21"/>
  <c r="GI158" i="21"/>
  <c r="FW105" i="21"/>
  <c r="FX105" i="21" s="1"/>
  <c r="FX104" i="21"/>
  <c r="CQ102" i="21"/>
  <c r="CP103" i="21"/>
  <c r="GD102" i="21"/>
  <c r="GC103" i="21"/>
  <c r="DV214" i="21"/>
  <c r="DW214" i="21" s="1"/>
  <c r="DW213" i="21"/>
  <c r="AC105" i="21"/>
  <c r="AD105" i="21" s="1"/>
  <c r="AD104" i="21"/>
  <c r="FT214" i="21"/>
  <c r="FU214" i="21" s="1"/>
  <c r="FU213" i="21"/>
  <c r="DY159" i="21"/>
  <c r="DZ159" i="21" s="1"/>
  <c r="DZ158" i="21"/>
  <c r="DV51" i="21"/>
  <c r="DW51" i="21" s="1"/>
  <c r="DW50" i="21"/>
  <c r="BU51" i="21"/>
  <c r="BV51" i="21" s="1"/>
  <c r="BV50" i="21"/>
  <c r="EO102" i="21"/>
  <c r="EN103" i="21"/>
  <c r="EC157" i="21"/>
  <c r="EB158" i="21"/>
  <c r="GM157" i="21"/>
  <c r="GL158" i="21"/>
  <c r="EL157" i="21"/>
  <c r="EK158" i="21"/>
  <c r="AG103" i="21"/>
  <c r="AF104" i="21"/>
  <c r="CE157" i="21"/>
  <c r="CD158" i="21"/>
  <c r="CD214" i="21"/>
  <c r="CE214" i="21" s="1"/>
  <c r="CE213" i="21"/>
  <c r="EB214" i="21"/>
  <c r="EC214" i="21" s="1"/>
  <c r="EC213" i="21"/>
  <c r="FW159" i="21"/>
  <c r="FX159" i="21" s="1"/>
  <c r="FX158" i="21"/>
  <c r="EB104" i="21"/>
  <c r="EC103" i="21"/>
  <c r="Z214" i="21"/>
  <c r="AA214" i="21" s="1"/>
  <c r="AA213" i="21"/>
  <c r="AF214" i="21"/>
  <c r="AG214" i="21" s="1"/>
  <c r="AG213" i="21"/>
  <c r="M202" i="25"/>
  <c r="M147" i="25"/>
  <c r="M92" i="25"/>
  <c r="L90" i="21"/>
  <c r="L199" i="21"/>
  <c r="K200" i="21"/>
  <c r="EK209" i="21"/>
  <c r="EL209" i="21" s="1"/>
  <c r="GO207" i="21"/>
  <c r="GP207" i="21" s="1"/>
  <c r="DE203" i="21"/>
  <c r="DF203" i="21" s="1"/>
  <c r="GR207" i="21"/>
  <c r="GS207" i="21" s="1"/>
  <c r="CV207" i="21"/>
  <c r="CW207" i="21" s="1"/>
  <c r="EN208" i="21"/>
  <c r="EO208" i="21" s="1"/>
  <c r="HA203" i="21"/>
  <c r="HB203" i="21" s="1"/>
  <c r="CS208" i="21"/>
  <c r="CT208" i="21" s="1"/>
  <c r="AL211" i="21"/>
  <c r="AM211" i="21" s="1"/>
  <c r="AI212" i="21"/>
  <c r="BD205" i="21"/>
  <c r="BE205" i="21" s="1"/>
  <c r="CY206" i="21"/>
  <c r="CZ206" i="21" s="1"/>
  <c r="CM209" i="21"/>
  <c r="CN209" i="21" s="1"/>
  <c r="GL208" i="21"/>
  <c r="GM208" i="21" s="1"/>
  <c r="CG212" i="21"/>
  <c r="CP208" i="21"/>
  <c r="CQ208" i="21" s="1"/>
  <c r="GC212" i="21"/>
  <c r="EW206" i="21"/>
  <c r="EX206" i="21" s="1"/>
  <c r="EE212" i="21"/>
  <c r="GX205" i="21"/>
  <c r="GY205" i="21" s="1"/>
  <c r="EH211" i="21"/>
  <c r="EI211" i="21" s="1"/>
  <c r="AR208" i="21"/>
  <c r="AS208" i="21" s="1"/>
  <c r="AX207" i="21"/>
  <c r="AY207" i="21" s="1"/>
  <c r="BG203" i="21"/>
  <c r="BH203" i="21" s="1"/>
  <c r="EQ207" i="21"/>
  <c r="ER207" i="21" s="1"/>
  <c r="EZ205" i="21"/>
  <c r="FA205" i="21" s="1"/>
  <c r="GU206" i="21"/>
  <c r="GV206" i="21" s="1"/>
  <c r="DB204" i="21"/>
  <c r="DC204" i="21" s="1"/>
  <c r="ET208" i="21"/>
  <c r="EU208" i="21" s="1"/>
  <c r="GI209" i="21"/>
  <c r="GJ209" i="21" s="1"/>
  <c r="GF211" i="21"/>
  <c r="GG211" i="21" s="1"/>
  <c r="AO209" i="21"/>
  <c r="AP209" i="21" s="1"/>
  <c r="AU208" i="21"/>
  <c r="AV208" i="21" s="1"/>
  <c r="BA206" i="21"/>
  <c r="BB206" i="21" s="1"/>
  <c r="CJ211" i="21"/>
  <c r="CK211" i="21" s="1"/>
  <c r="FC203" i="21"/>
  <c r="FD203" i="21" s="1"/>
  <c r="K91" i="21"/>
  <c r="ET152" i="21"/>
  <c r="EU152" i="21" s="1"/>
  <c r="CY152" i="21"/>
  <c r="CZ152" i="21" s="1"/>
  <c r="CV151" i="21"/>
  <c r="CW151" i="21" s="1"/>
  <c r="DB154" i="21"/>
  <c r="DC154" i="21" s="1"/>
  <c r="BA154" i="21"/>
  <c r="BB154" i="21" s="1"/>
  <c r="GO152" i="21"/>
  <c r="GP152" i="21" s="1"/>
  <c r="FC149" i="21"/>
  <c r="FD149" i="21" s="1"/>
  <c r="AF157" i="21"/>
  <c r="EQ154" i="21"/>
  <c r="ER154" i="21" s="1"/>
  <c r="BD154" i="21"/>
  <c r="BE154" i="21" s="1"/>
  <c r="GF157" i="21"/>
  <c r="CJ156" i="21"/>
  <c r="CK156" i="21" s="1"/>
  <c r="GX153" i="21"/>
  <c r="GY153" i="21" s="1"/>
  <c r="CP154" i="21"/>
  <c r="CQ154" i="21" s="1"/>
  <c r="AX152" i="21"/>
  <c r="AY152" i="21" s="1"/>
  <c r="CG156" i="21"/>
  <c r="CH156" i="21" s="1"/>
  <c r="GR151" i="21"/>
  <c r="GS151" i="21" s="1"/>
  <c r="BG148" i="21"/>
  <c r="BH148" i="21" s="1"/>
  <c r="DE149" i="21"/>
  <c r="DF149" i="21" s="1"/>
  <c r="HA151" i="21"/>
  <c r="HB151" i="21" s="1"/>
  <c r="EH156" i="21"/>
  <c r="EI156" i="21" s="1"/>
  <c r="EZ154" i="21"/>
  <c r="FA154" i="21" s="1"/>
  <c r="AI156" i="21"/>
  <c r="AJ156" i="21" s="1"/>
  <c r="EW155" i="21"/>
  <c r="EX155" i="21" s="1"/>
  <c r="GC156" i="21"/>
  <c r="GD156" i="21" s="1"/>
  <c r="AL157" i="21"/>
  <c r="GU153" i="21"/>
  <c r="GV153" i="21" s="1"/>
  <c r="CM155" i="21"/>
  <c r="CN155" i="21" s="1"/>
  <c r="CS152" i="21"/>
  <c r="CT152" i="21" s="1"/>
  <c r="AU152" i="21"/>
  <c r="AV152" i="21" s="1"/>
  <c r="EE156" i="21"/>
  <c r="EF156" i="21" s="1"/>
  <c r="GU97" i="21"/>
  <c r="GV97" i="21" s="1"/>
  <c r="CS99" i="21"/>
  <c r="CT99" i="21" s="1"/>
  <c r="FC95" i="21"/>
  <c r="FD95" i="21" s="1"/>
  <c r="CM101" i="21"/>
  <c r="CN101" i="21" s="1"/>
  <c r="CG102" i="21"/>
  <c r="AO101" i="21"/>
  <c r="AP101" i="21" s="1"/>
  <c r="BD95" i="21"/>
  <c r="BE95" i="21" s="1"/>
  <c r="DB95" i="21"/>
  <c r="DC95" i="21" s="1"/>
  <c r="HA95" i="21"/>
  <c r="HB95" i="21" s="1"/>
  <c r="GO99" i="21"/>
  <c r="GP99" i="21" s="1"/>
  <c r="EW97" i="21"/>
  <c r="EX97" i="21" s="1"/>
  <c r="AI102" i="21"/>
  <c r="AJ102" i="21" s="1"/>
  <c r="GF101" i="21"/>
  <c r="GG101" i="21" s="1"/>
  <c r="BG95" i="21"/>
  <c r="BH95" i="21" s="1"/>
  <c r="CY97" i="21"/>
  <c r="CZ97" i="21" s="1"/>
  <c r="GX95" i="21"/>
  <c r="GY95" i="21" s="1"/>
  <c r="EK101" i="21"/>
  <c r="EL101" i="21" s="1"/>
  <c r="BA97" i="21"/>
  <c r="BB97" i="21" s="1"/>
  <c r="GI100" i="21"/>
  <c r="GJ100" i="21" s="1"/>
  <c r="ET99" i="21"/>
  <c r="EU99" i="21" s="1"/>
  <c r="CJ101" i="21"/>
  <c r="CK101" i="21" s="1"/>
  <c r="EH101" i="21"/>
  <c r="EI101" i="21" s="1"/>
  <c r="EE102" i="21"/>
  <c r="EZ95" i="21"/>
  <c r="FA95" i="21" s="1"/>
  <c r="AL101" i="21"/>
  <c r="AM101" i="21" s="1"/>
  <c r="CV98" i="21"/>
  <c r="CW98" i="21" s="1"/>
  <c r="AX98" i="21"/>
  <c r="AY98" i="21" s="1"/>
  <c r="EQ99" i="21"/>
  <c r="ER99" i="21" s="1"/>
  <c r="GR98" i="21"/>
  <c r="GS98" i="21" s="1"/>
  <c r="DE95" i="21"/>
  <c r="DF95" i="21" s="1"/>
  <c r="AU99" i="21"/>
  <c r="AV99" i="21" s="1"/>
  <c r="GO44" i="21"/>
  <c r="GP44" i="21" s="1"/>
  <c r="GI45" i="21"/>
  <c r="GJ45" i="21" s="1"/>
  <c r="GX41" i="21"/>
  <c r="GY41" i="21" s="1"/>
  <c r="GL44" i="21"/>
  <c r="GM44" i="21" s="1"/>
  <c r="HA42" i="21"/>
  <c r="HB42" i="21" s="1"/>
  <c r="FZ48" i="21"/>
  <c r="GA48" i="21" s="1"/>
  <c r="GU42" i="21"/>
  <c r="GV42" i="21" s="1"/>
  <c r="FW49" i="21"/>
  <c r="GR42" i="21"/>
  <c r="GS42" i="21" s="1"/>
  <c r="EE49" i="21"/>
  <c r="EK49" i="21"/>
  <c r="FC41" i="21"/>
  <c r="FD41" i="21" s="1"/>
  <c r="EH46" i="21"/>
  <c r="EI46" i="21" s="1"/>
  <c r="EN44" i="21"/>
  <c r="EO44" i="21" s="1"/>
  <c r="EQ44" i="21"/>
  <c r="ER44" i="21" s="1"/>
  <c r="ET42" i="21"/>
  <c r="EU42" i="21" s="1"/>
  <c r="DY49" i="21"/>
  <c r="EW48" i="21"/>
  <c r="EX48" i="21" s="1"/>
  <c r="EZ42" i="21"/>
  <c r="FA42" i="21" s="1"/>
  <c r="DB40" i="21"/>
  <c r="DC40" i="21" s="1"/>
  <c r="CS45" i="21"/>
  <c r="CT45" i="21" s="1"/>
  <c r="DE39" i="21"/>
  <c r="DF39" i="21" s="1"/>
  <c r="CV44" i="21"/>
  <c r="CW44" i="21" s="1"/>
  <c r="CM46" i="21"/>
  <c r="CN46" i="21" s="1"/>
  <c r="CP45" i="21"/>
  <c r="CQ45" i="21" s="1"/>
  <c r="CY42" i="21"/>
  <c r="CZ42" i="21" s="1"/>
  <c r="CJ47" i="21"/>
  <c r="CK47" i="21" s="1"/>
  <c r="CG47" i="21"/>
  <c r="CH47" i="21" s="1"/>
  <c r="M38" i="25"/>
  <c r="BG40" i="21"/>
  <c r="BH40" i="21" s="1"/>
  <c r="DA199" i="21"/>
  <c r="AK199" i="21"/>
  <c r="BI198" i="21"/>
  <c r="AT143" i="21"/>
  <c r="FV89" i="21"/>
  <c r="BI144" i="21"/>
  <c r="ED198" i="21"/>
  <c r="DG199" i="21"/>
  <c r="BW199" i="21"/>
  <c r="EJ199" i="21"/>
  <c r="BC198" i="21"/>
  <c r="CU38" i="21"/>
  <c r="BQ199" i="21"/>
  <c r="AB89" i="21"/>
  <c r="GE37" i="21"/>
  <c r="EY199" i="21"/>
  <c r="AT144" i="21"/>
  <c r="CU37" i="21"/>
  <c r="DL89" i="21"/>
  <c r="GB144" i="21"/>
  <c r="FM198" i="21"/>
  <c r="EV38" i="21"/>
  <c r="DA198" i="21"/>
  <c r="FM89" i="21"/>
  <c r="BN144" i="21"/>
  <c r="GH143" i="21"/>
  <c r="BF90" i="21"/>
  <c r="FB90" i="21"/>
  <c r="EY89" i="21"/>
  <c r="AN38" i="21"/>
  <c r="CI143" i="21"/>
  <c r="GQ37" i="21"/>
  <c r="AZ89" i="21"/>
  <c r="GW199" i="21"/>
  <c r="EA198" i="21"/>
  <c r="GE89" i="21"/>
  <c r="CL198" i="21"/>
  <c r="AK37" i="21"/>
  <c r="DD38" i="21"/>
  <c r="DD198" i="21"/>
  <c r="GH89" i="21"/>
  <c r="FM37" i="21"/>
  <c r="FE144" i="21"/>
  <c r="CX38" i="21"/>
  <c r="FM144" i="21"/>
  <c r="FS38" i="21"/>
  <c r="GK90" i="21"/>
  <c r="BC38" i="21"/>
  <c r="BW37" i="21"/>
  <c r="P89" i="21"/>
  <c r="DL144" i="21"/>
  <c r="CX90" i="21"/>
  <c r="CC90" i="21"/>
  <c r="GT199" i="21"/>
  <c r="BN38" i="21"/>
  <c r="DR90" i="21"/>
  <c r="GW198" i="21"/>
  <c r="EA143" i="21"/>
  <c r="BC89" i="21"/>
  <c r="CF198" i="21"/>
  <c r="FE89" i="21"/>
  <c r="DD90" i="21"/>
  <c r="AK198" i="21"/>
  <c r="AB38" i="21"/>
  <c r="DO143" i="21"/>
  <c r="EG144" i="21"/>
  <c r="DR198" i="21"/>
  <c r="BF143" i="21"/>
  <c r="GB199" i="21"/>
  <c r="GW143" i="21"/>
  <c r="GZ37" i="21"/>
  <c r="BN199" i="21"/>
  <c r="CL199" i="21"/>
  <c r="BZ144" i="21"/>
  <c r="BF37" i="21"/>
  <c r="FV144" i="21"/>
  <c r="CU143" i="21"/>
  <c r="S143" i="21"/>
  <c r="FV199" i="21"/>
  <c r="GQ90" i="21"/>
  <c r="AE37" i="21"/>
  <c r="DO90" i="21"/>
  <c r="AT198" i="21"/>
  <c r="DU37" i="21"/>
  <c r="HC198" i="21"/>
  <c r="EA144" i="21"/>
  <c r="ED89" i="21"/>
  <c r="BF144" i="21"/>
  <c r="EV199" i="21"/>
  <c r="GZ89" i="21"/>
  <c r="EY143" i="21"/>
  <c r="ES144" i="21"/>
  <c r="BZ143" i="21"/>
  <c r="EG198" i="21"/>
  <c r="EG37" i="21"/>
  <c r="HC144" i="21"/>
  <c r="DR144" i="21"/>
  <c r="GH38" i="21"/>
  <c r="AQ143" i="21"/>
  <c r="CU90" i="21"/>
  <c r="FB38" i="21"/>
  <c r="CX198" i="21"/>
  <c r="GN89" i="21"/>
  <c r="CU89" i="21"/>
  <c r="DU144" i="21"/>
  <c r="DR143" i="21"/>
  <c r="DG90" i="21"/>
  <c r="GE90" i="21"/>
  <c r="AQ38" i="21"/>
  <c r="V37" i="21"/>
  <c r="FY90" i="21"/>
  <c r="GH90" i="21"/>
  <c r="DU198" i="21"/>
  <c r="FS37" i="21"/>
  <c r="BI143" i="21"/>
  <c r="CX144" i="21"/>
  <c r="CR143" i="21"/>
  <c r="DL90" i="21"/>
  <c r="DD143" i="21"/>
  <c r="DL38" i="21"/>
  <c r="CC144" i="21"/>
  <c r="FJ199" i="21"/>
  <c r="BN37" i="21"/>
  <c r="FS199" i="21"/>
  <c r="ES199" i="21"/>
  <c r="BN90" i="21"/>
  <c r="BZ89" i="21"/>
  <c r="AQ90" i="21"/>
  <c r="DG37" i="21"/>
  <c r="Y38" i="21"/>
  <c r="CO199" i="21"/>
  <c r="GK143" i="21"/>
  <c r="DD144" i="21"/>
  <c r="ES89" i="21"/>
  <c r="BW198" i="21"/>
  <c r="GZ143" i="21"/>
  <c r="EY38" i="21"/>
  <c r="EG89" i="21"/>
  <c r="GQ38" i="21"/>
  <c r="DG198" i="21"/>
  <c r="GT89" i="21"/>
  <c r="GB90" i="21"/>
  <c r="GN199" i="21"/>
  <c r="FP198" i="21"/>
  <c r="GN198" i="21"/>
  <c r="BN198" i="21"/>
  <c r="AW89" i="21"/>
  <c r="CI37" i="21"/>
  <c r="HC90" i="21"/>
  <c r="CF90" i="21"/>
  <c r="EY198" i="21"/>
  <c r="Y144" i="21"/>
  <c r="BQ90" i="21"/>
  <c r="GZ90" i="21"/>
  <c r="EP37" i="21"/>
  <c r="EV144" i="21"/>
  <c r="ES38" i="21"/>
  <c r="AH198" i="21"/>
  <c r="GB143" i="21"/>
  <c r="FJ90" i="21"/>
  <c r="Y37" i="21"/>
  <c r="V198" i="21"/>
  <c r="FE37" i="21"/>
  <c r="CO89" i="21"/>
  <c r="AW90" i="21"/>
  <c r="AW143" i="21"/>
  <c r="AW144" i="21"/>
  <c r="FJ198" i="21"/>
  <c r="GB38" i="21"/>
  <c r="FJ37" i="21"/>
  <c r="Y143" i="21"/>
  <c r="S144" i="21"/>
  <c r="S38" i="21"/>
  <c r="GE198" i="21"/>
  <c r="BC90" i="21"/>
  <c r="S37" i="21"/>
  <c r="GN37" i="21"/>
  <c r="HC38" i="21"/>
  <c r="CO144" i="21"/>
  <c r="BI37" i="21"/>
  <c r="EP198" i="21"/>
  <c r="AW199" i="21"/>
  <c r="GH37" i="21"/>
  <c r="DD199" i="21"/>
  <c r="CL143" i="21"/>
  <c r="DR89" i="21"/>
  <c r="FB143" i="21"/>
  <c r="GN38" i="21"/>
  <c r="BC37" i="21"/>
  <c r="EJ37" i="21"/>
  <c r="CX143" i="21"/>
  <c r="EJ89" i="21"/>
  <c r="DD89" i="21"/>
  <c r="FV38" i="21"/>
  <c r="AZ37" i="21"/>
  <c r="GH199" i="21"/>
  <c r="CC199" i="21"/>
  <c r="CC38" i="21"/>
  <c r="GT38" i="21"/>
  <c r="Y89" i="21"/>
  <c r="DG89" i="21"/>
  <c r="GT198" i="21"/>
  <c r="AH144" i="21"/>
  <c r="P144" i="21"/>
  <c r="CO143" i="21"/>
  <c r="AQ198" i="21"/>
  <c r="AK144" i="21"/>
  <c r="ES198" i="21"/>
  <c r="AH89" i="21"/>
  <c r="FE198" i="21"/>
  <c r="ED199" i="21"/>
  <c r="DX90" i="21"/>
  <c r="GK37" i="21"/>
  <c r="CI38" i="21"/>
  <c r="DU90" i="21"/>
  <c r="DA143" i="21"/>
  <c r="AB37" i="21"/>
  <c r="DX144" i="21"/>
  <c r="DX143" i="21"/>
  <c r="AZ38" i="21"/>
  <c r="GK144" i="21"/>
  <c r="GE38" i="21"/>
  <c r="CU144" i="21"/>
  <c r="BQ38" i="21"/>
  <c r="EM198" i="21"/>
  <c r="FE199" i="21"/>
  <c r="FE143" i="21"/>
  <c r="DX199" i="21"/>
  <c r="AW37" i="21"/>
  <c r="FP90" i="21"/>
  <c r="BI89" i="21"/>
  <c r="V90" i="21"/>
  <c r="EM90" i="21"/>
  <c r="FP89" i="21"/>
  <c r="EJ90" i="21"/>
  <c r="ED144" i="21"/>
  <c r="AT89" i="21"/>
  <c r="GE199" i="21"/>
  <c r="AH38" i="21"/>
  <c r="CL37" i="21"/>
  <c r="CC37" i="21"/>
  <c r="GN144" i="21"/>
  <c r="P38" i="21"/>
  <c r="FS144" i="21"/>
  <c r="GT144" i="21"/>
  <c r="FJ89" i="21"/>
  <c r="BZ37" i="21"/>
  <c r="GZ198" i="21"/>
  <c r="FB199" i="21"/>
  <c r="DR37" i="21"/>
  <c r="EG90" i="21"/>
  <c r="CO38" i="21"/>
  <c r="GZ144" i="21"/>
  <c r="AW198" i="21"/>
  <c r="GW38" i="21"/>
  <c r="ES37" i="21"/>
  <c r="DA90" i="21"/>
  <c r="EY37" i="21"/>
  <c r="BW90" i="21"/>
  <c r="BZ199" i="21"/>
  <c r="GB37" i="21"/>
  <c r="AT38" i="21"/>
  <c r="P90" i="21"/>
  <c r="GK199" i="21"/>
  <c r="GW144" i="21"/>
  <c r="AE89" i="21"/>
  <c r="EY144" i="21"/>
  <c r="BN143" i="21"/>
  <c r="CI198" i="21"/>
  <c r="BZ198" i="21"/>
  <c r="DG38" i="21"/>
  <c r="V144" i="21"/>
  <c r="BN89" i="21"/>
  <c r="AN89" i="21"/>
  <c r="FJ143" i="21"/>
  <c r="DR38" i="21"/>
  <c r="GQ89" i="21"/>
  <c r="AQ199" i="21"/>
  <c r="DG143" i="21"/>
  <c r="GB89" i="21"/>
  <c r="CC143" i="21"/>
  <c r="AT199" i="21"/>
  <c r="HC89" i="21"/>
  <c r="GQ143" i="21"/>
  <c r="AK38" i="21"/>
  <c r="AE90" i="21"/>
  <c r="CI144" i="21"/>
  <c r="AE198" i="21"/>
  <c r="AQ89" i="21"/>
  <c r="CR198" i="21"/>
  <c r="BT198" i="21"/>
  <c r="EA37" i="21"/>
  <c r="EM144" i="21"/>
  <c r="EP199" i="21"/>
  <c r="CR144" i="21"/>
  <c r="AB144" i="21"/>
  <c r="FP144" i="21"/>
  <c r="CI90" i="21"/>
  <c r="BT199" i="21"/>
  <c r="EJ198" i="21"/>
  <c r="EG38" i="21"/>
  <c r="EA90" i="21"/>
  <c r="FY144" i="21"/>
  <c r="EM37" i="21"/>
  <c r="AB143" i="21"/>
  <c r="AK89" i="21"/>
  <c r="GH144" i="21"/>
  <c r="DX38" i="21"/>
  <c r="BC144" i="21"/>
  <c r="DU89" i="21"/>
  <c r="DA89" i="21"/>
  <c r="AN199" i="21"/>
  <c r="BZ90" i="21"/>
  <c r="CF144" i="21"/>
  <c r="FY143" i="21"/>
  <c r="BQ144" i="21"/>
  <c r="V38" i="21"/>
  <c r="Y90" i="21"/>
  <c r="GW89" i="21"/>
  <c r="FE38" i="21"/>
  <c r="DL143" i="21"/>
  <c r="EV90" i="21"/>
  <c r="EA38" i="21"/>
  <c r="V143" i="21"/>
  <c r="DX37" i="21"/>
  <c r="AH37" i="21"/>
  <c r="CR90" i="21"/>
  <c r="AN198" i="21"/>
  <c r="AZ199" i="21"/>
  <c r="BI38" i="21"/>
  <c r="AQ144" i="21"/>
  <c r="CF38" i="21"/>
  <c r="FE90" i="21"/>
  <c r="AH143" i="21"/>
  <c r="BQ143" i="21"/>
  <c r="FM90" i="21"/>
  <c r="DO198" i="21"/>
  <c r="DX198" i="21"/>
  <c r="GB198" i="21"/>
  <c r="AE143" i="21"/>
  <c r="CU198" i="21"/>
  <c r="AN37" i="21"/>
  <c r="EP89" i="21"/>
  <c r="FP37" i="21"/>
  <c r="AZ198" i="21"/>
  <c r="AH199" i="21"/>
  <c r="EV37" i="21"/>
  <c r="P198" i="21"/>
  <c r="BQ89" i="21"/>
  <c r="CC198" i="21"/>
  <c r="FP199" i="21"/>
  <c r="BT144" i="21"/>
  <c r="AK143" i="21"/>
  <c r="BT89" i="21"/>
  <c r="FY199" i="21"/>
  <c r="EP90" i="21"/>
  <c r="FY198" i="21"/>
  <c r="CF199" i="21"/>
  <c r="DO144" i="21"/>
  <c r="CL90" i="21"/>
  <c r="DA144" i="21"/>
  <c r="AZ143" i="21"/>
  <c r="AE38" i="21"/>
  <c r="HC199" i="21"/>
  <c r="BW144" i="21"/>
  <c r="BI90" i="21"/>
  <c r="EV89" i="21"/>
  <c r="EP144" i="21"/>
  <c r="GN90" i="21"/>
  <c r="CL89" i="21"/>
  <c r="ES143" i="21"/>
  <c r="ED90" i="21"/>
  <c r="BF198" i="21"/>
  <c r="AW38" i="21"/>
  <c r="DU38" i="21"/>
  <c r="EA199" i="21"/>
  <c r="AZ90" i="21"/>
  <c r="AZ144" i="21"/>
  <c r="CF143" i="21"/>
  <c r="BF199" i="21"/>
  <c r="GK89" i="21"/>
  <c r="AH90" i="21"/>
  <c r="AE199" i="21"/>
  <c r="ES90" i="21"/>
  <c r="FM143" i="21"/>
  <c r="BW143" i="21"/>
  <c r="ED37" i="21"/>
  <c r="P199" i="21"/>
  <c r="EJ144" i="21"/>
  <c r="DO89" i="21"/>
  <c r="DA38" i="21"/>
  <c r="AK90" i="21"/>
  <c r="GT143" i="21"/>
  <c r="GQ198" i="21"/>
  <c r="CX89" i="21"/>
  <c r="CF37" i="21"/>
  <c r="FP38" i="21"/>
  <c r="CF89" i="21"/>
  <c r="BI199" i="21"/>
  <c r="ED38" i="21"/>
  <c r="DR199" i="21"/>
  <c r="EV198" i="21"/>
  <c r="FY38" i="21"/>
  <c r="FS143" i="21"/>
  <c r="EY90" i="21"/>
  <c r="V89" i="21"/>
  <c r="ED143" i="21"/>
  <c r="CO90" i="21"/>
  <c r="BW38" i="21"/>
  <c r="GH198" i="21"/>
  <c r="FY37" i="21"/>
  <c r="CL144" i="21"/>
  <c r="CR38" i="21"/>
  <c r="BF89" i="21"/>
  <c r="AT90" i="21"/>
  <c r="FV37" i="21"/>
  <c r="AN90" i="21"/>
  <c r="FV90" i="21"/>
  <c r="AN144" i="21"/>
  <c r="HC37" i="21"/>
  <c r="EP143" i="21"/>
  <c r="FB198" i="21"/>
  <c r="GW37" i="21"/>
  <c r="FB37" i="21"/>
  <c r="EG143" i="21"/>
  <c r="AN143" i="21"/>
  <c r="GQ199" i="21"/>
  <c r="CL38" i="21"/>
  <c r="GN143" i="21"/>
  <c r="HC143" i="21"/>
  <c r="CC89" i="21"/>
  <c r="BT143" i="21"/>
  <c r="FY89" i="21"/>
  <c r="FB89" i="21"/>
  <c r="DG144" i="21"/>
  <c r="BC143" i="21"/>
  <c r="FJ38" i="21"/>
  <c r="FV143" i="21"/>
  <c r="BC199" i="21"/>
  <c r="EM199" i="21"/>
  <c r="CU199" i="21"/>
  <c r="DO38" i="21"/>
  <c r="EG199" i="21"/>
  <c r="BQ198" i="21"/>
  <c r="EA89" i="21"/>
  <c r="EJ38" i="21"/>
  <c r="CR37" i="21"/>
  <c r="GE143" i="21"/>
  <c r="GE144" i="21"/>
  <c r="S198" i="21"/>
  <c r="V199" i="21"/>
  <c r="H37" i="21"/>
  <c r="AQ37" i="21"/>
  <c r="BT38" i="21"/>
  <c r="AT37" i="21"/>
  <c r="EM89" i="21"/>
  <c r="DL37" i="21"/>
  <c r="DO199" i="21"/>
  <c r="EJ143" i="21"/>
  <c r="Y198" i="21"/>
  <c r="GT90" i="21"/>
  <c r="DU143" i="21"/>
  <c r="FB144" i="21"/>
  <c r="FJ144" i="21"/>
  <c r="BF38" i="21"/>
  <c r="CI89" i="21"/>
  <c r="FV198" i="21"/>
  <c r="CO198" i="21"/>
  <c r="DD37" i="21"/>
  <c r="AB198" i="21"/>
  <c r="DU199" i="21"/>
  <c r="EM143" i="21"/>
  <c r="CR199" i="21"/>
  <c r="FM199" i="21"/>
  <c r="BW89" i="21"/>
  <c r="AE144" i="21"/>
  <c r="EV143" i="21"/>
  <c r="DL199" i="21"/>
  <c r="P143" i="21"/>
  <c r="GT37" i="21"/>
  <c r="AB199" i="21"/>
  <c r="EM38" i="21"/>
  <c r="BQ37" i="21"/>
  <c r="BT37" i="21"/>
  <c r="GW90" i="21"/>
  <c r="BT90" i="21"/>
  <c r="FM38" i="21"/>
  <c r="FS90" i="21"/>
  <c r="S89" i="21"/>
  <c r="Y199" i="21"/>
  <c r="GZ199" i="21"/>
  <c r="FS198" i="21"/>
  <c r="DX89" i="21"/>
  <c r="S90" i="21"/>
  <c r="CR89" i="21"/>
  <c r="CX37" i="21"/>
  <c r="EP38" i="21"/>
  <c r="FP143" i="21"/>
  <c r="CI199" i="21"/>
  <c r="FS89" i="21"/>
  <c r="GQ144" i="21"/>
  <c r="GZ38" i="21"/>
  <c r="S199" i="21"/>
  <c r="GK38" i="21"/>
  <c r="DL198" i="21"/>
  <c r="CX199" i="21"/>
  <c r="DA37" i="21"/>
  <c r="DO37" i="21"/>
  <c r="BZ38" i="21"/>
  <c r="CO37" i="21"/>
  <c r="GK198" i="21"/>
  <c r="AB90" i="21"/>
  <c r="H39" i="21" l="1"/>
  <c r="L39" i="21" s="1"/>
  <c r="L147" i="21" s="1"/>
  <c r="P39" i="21"/>
  <c r="DD36" i="25"/>
  <c r="DF36" i="25" s="1"/>
  <c r="AH200" i="25"/>
  <c r="AJ200" i="25" s="1"/>
  <c r="AH90" i="25"/>
  <c r="AJ90" i="25" s="1"/>
  <c r="DL145" i="25"/>
  <c r="DN145" i="25" s="1"/>
  <c r="DU200" i="25"/>
  <c r="DW200" i="25" s="1"/>
  <c r="P145" i="25"/>
  <c r="R145" i="25" s="1"/>
  <c r="FP145" i="25"/>
  <c r="FR145" i="25" s="1"/>
  <c r="AH145" i="25"/>
  <c r="AJ145" i="25" s="1"/>
  <c r="P200" i="25"/>
  <c r="R200" i="25" s="1"/>
  <c r="GT90" i="25"/>
  <c r="GV90" i="25" s="1"/>
  <c r="DA90" i="25"/>
  <c r="DC90" i="25" s="1"/>
  <c r="CR90" i="25"/>
  <c r="CT90" i="25" s="1"/>
  <c r="BQ90" i="25"/>
  <c r="BS90" i="25" s="1"/>
  <c r="AZ90" i="25"/>
  <c r="BB90" i="25" s="1"/>
  <c r="FY145" i="25"/>
  <c r="GA145" i="25" s="1"/>
  <c r="V145" i="25"/>
  <c r="X145" i="25" s="1"/>
  <c r="GN200" i="25"/>
  <c r="GP200" i="25" s="1"/>
  <c r="DU90" i="25"/>
  <c r="DW90" i="25" s="1"/>
  <c r="Y145" i="25"/>
  <c r="AA145" i="25" s="1"/>
  <c r="DG200" i="25"/>
  <c r="DI200" i="25" s="1"/>
  <c r="FV90" i="25"/>
  <c r="FX90" i="25" s="1"/>
  <c r="ES200" i="25"/>
  <c r="EU200" i="25" s="1"/>
  <c r="DX200" i="25"/>
  <c r="DZ200" i="25" s="1"/>
  <c r="ES90" i="25"/>
  <c r="EU90" i="25" s="1"/>
  <c r="GW90" i="25"/>
  <c r="GY90" i="25" s="1"/>
  <c r="GT200" i="25"/>
  <c r="GV200" i="25" s="1"/>
  <c r="DO145" i="25"/>
  <c r="DQ145" i="25" s="1"/>
  <c r="BN200" i="25"/>
  <c r="BP200" i="25" s="1"/>
  <c r="AN145" i="25"/>
  <c r="AP145" i="25" s="1"/>
  <c r="EA200" i="25"/>
  <c r="EC200" i="25" s="1"/>
  <c r="P90" i="25"/>
  <c r="R90" i="25" s="1"/>
  <c r="GH90" i="25"/>
  <c r="GJ90" i="25" s="1"/>
  <c r="BW200" i="25"/>
  <c r="BY200" i="25" s="1"/>
  <c r="FY200" i="25"/>
  <c r="GA200" i="25" s="1"/>
  <c r="EG90" i="25"/>
  <c r="EI90" i="25" s="1"/>
  <c r="AK90" i="25"/>
  <c r="AM90" i="25" s="1"/>
  <c r="EY90" i="25"/>
  <c r="FA90" i="25" s="1"/>
  <c r="EG145" i="25"/>
  <c r="EI145" i="25" s="1"/>
  <c r="BZ90" i="25"/>
  <c r="CB90" i="25" s="1"/>
  <c r="GB145" i="25"/>
  <c r="GD145" i="25" s="1"/>
  <c r="GQ200" i="25"/>
  <c r="GS200" i="25" s="1"/>
  <c r="FM145" i="25"/>
  <c r="FO145" i="25" s="1"/>
  <c r="DO90" i="25"/>
  <c r="DQ90" i="25" s="1"/>
  <c r="BW90" i="25"/>
  <c r="BY90" i="25" s="1"/>
  <c r="GQ90" i="25"/>
  <c r="GS90" i="25" s="1"/>
  <c r="AK200" i="25"/>
  <c r="AM200" i="25" s="1"/>
  <c r="AZ200" i="25"/>
  <c r="BB200" i="25" s="1"/>
  <c r="FP200" i="25"/>
  <c r="FR200" i="25" s="1"/>
  <c r="BI90" i="25"/>
  <c r="BK90" i="25" s="1"/>
  <c r="GB200" i="25"/>
  <c r="GD200" i="25" s="1"/>
  <c r="FV145" i="25"/>
  <c r="FX145" i="25" s="1"/>
  <c r="FS90" i="25"/>
  <c r="FU90" i="25" s="1"/>
  <c r="Y200" i="25"/>
  <c r="AA200" i="25" s="1"/>
  <c r="AB90" i="25"/>
  <c r="AD90" i="25" s="1"/>
  <c r="ED200" i="25"/>
  <c r="EF200" i="25" s="1"/>
  <c r="AB145" i="25"/>
  <c r="AD145" i="25" s="1"/>
  <c r="GK200" i="25"/>
  <c r="GM200" i="25" s="1"/>
  <c r="FS145" i="25"/>
  <c r="FU145" i="25" s="1"/>
  <c r="EM90" i="25"/>
  <c r="EO90" i="25" s="1"/>
  <c r="BN90" i="25"/>
  <c r="BP90" i="25" s="1"/>
  <c r="AE90" i="25"/>
  <c r="AG90" i="25" s="1"/>
  <c r="BQ145" i="25"/>
  <c r="BS145" i="25" s="1"/>
  <c r="CL145" i="25"/>
  <c r="CN145" i="25" s="1"/>
  <c r="AK145" i="25"/>
  <c r="AM145" i="25" s="1"/>
  <c r="AN90" i="25"/>
  <c r="AP90" i="25" s="1"/>
  <c r="CI200" i="25"/>
  <c r="CK200" i="25" s="1"/>
  <c r="DR145" i="25"/>
  <c r="DT145" i="25" s="1"/>
  <c r="CF200" i="25"/>
  <c r="CH200" i="25" s="1"/>
  <c r="BT90" i="25"/>
  <c r="BV90" i="25" s="1"/>
  <c r="AQ90" i="25"/>
  <c r="AS90" i="25" s="1"/>
  <c r="CX200" i="25"/>
  <c r="CZ200" i="25" s="1"/>
  <c r="BW145" i="25"/>
  <c r="BY145" i="25" s="1"/>
  <c r="FB90" i="25"/>
  <c r="FD90" i="25" s="1"/>
  <c r="DG90" i="25"/>
  <c r="DI90" i="25" s="1"/>
  <c r="DR200" i="25"/>
  <c r="DT200" i="25" s="1"/>
  <c r="BC90" i="25"/>
  <c r="BE90" i="25" s="1"/>
  <c r="DD200" i="25"/>
  <c r="DF200" i="25" s="1"/>
  <c r="CI90" i="25"/>
  <c r="CK90" i="25" s="1"/>
  <c r="EM200" i="25"/>
  <c r="EO200" i="25" s="1"/>
  <c r="BT145" i="25"/>
  <c r="BV145" i="25" s="1"/>
  <c r="BZ200" i="25"/>
  <c r="CB200" i="25" s="1"/>
  <c r="DD90" i="25"/>
  <c r="DF90" i="25" s="1"/>
  <c r="DL90" i="25"/>
  <c r="DN90" i="25" s="1"/>
  <c r="DO200" i="25"/>
  <c r="DQ200" i="25" s="1"/>
  <c r="AW90" i="25"/>
  <c r="AY90" i="25" s="1"/>
  <c r="AT90" i="25"/>
  <c r="AV90" i="25" s="1"/>
  <c r="EP200" i="25"/>
  <c r="ER200" i="25" s="1"/>
  <c r="BN145" i="25"/>
  <c r="BP145" i="25" s="1"/>
  <c r="S90" i="25"/>
  <c r="U90" i="25" s="1"/>
  <c r="DX145" i="25"/>
  <c r="DZ145" i="25" s="1"/>
  <c r="S200" i="25"/>
  <c r="U200" i="25" s="1"/>
  <c r="BQ200" i="25"/>
  <c r="BS200" i="25" s="1"/>
  <c r="BF200" i="25"/>
  <c r="BH200" i="25" s="1"/>
  <c r="GE145" i="25"/>
  <c r="GG145" i="25" s="1"/>
  <c r="GH145" i="25"/>
  <c r="GJ145" i="25" s="1"/>
  <c r="GB90" i="25"/>
  <c r="GD90" i="25" s="1"/>
  <c r="EV90" i="25"/>
  <c r="EX90" i="25" s="1"/>
  <c r="AE145" i="25"/>
  <c r="AG145" i="25" s="1"/>
  <c r="GE200" i="25"/>
  <c r="GG200" i="25" s="1"/>
  <c r="DL200" i="25"/>
  <c r="DN200" i="25" s="1"/>
  <c r="FJ90" i="25"/>
  <c r="FL90" i="25" s="1"/>
  <c r="Y90" i="25"/>
  <c r="AA90" i="25" s="1"/>
  <c r="FP90" i="25"/>
  <c r="FR90" i="25" s="1"/>
  <c r="FE90" i="25"/>
  <c r="FG90" i="25" s="1"/>
  <c r="FM200" i="25"/>
  <c r="FO200" i="25" s="1"/>
  <c r="DU145" i="25"/>
  <c r="DW145" i="25" s="1"/>
  <c r="EJ200" i="25"/>
  <c r="EL200" i="25" s="1"/>
  <c r="CC200" i="25"/>
  <c r="CE200" i="25" s="1"/>
  <c r="CF90" i="25"/>
  <c r="CH90" i="25" s="1"/>
  <c r="HC90" i="25"/>
  <c r="HE90" i="25" s="1"/>
  <c r="EJ90" i="25"/>
  <c r="EL90" i="25" s="1"/>
  <c r="EJ145" i="25"/>
  <c r="EL145" i="25" s="1"/>
  <c r="GK145" i="25"/>
  <c r="GM145" i="25" s="1"/>
  <c r="ED145" i="25"/>
  <c r="EF145" i="25" s="1"/>
  <c r="FM90" i="25"/>
  <c r="FO90" i="25" s="1"/>
  <c r="BT200" i="25"/>
  <c r="BV200" i="25" s="1"/>
  <c r="CL200" i="25"/>
  <c r="CN200" i="25" s="1"/>
  <c r="FJ200" i="25"/>
  <c r="FL200" i="25" s="1"/>
  <c r="CX90" i="25"/>
  <c r="CZ90" i="25" s="1"/>
  <c r="GZ200" i="25"/>
  <c r="HB200" i="25" s="1"/>
  <c r="CL90" i="25"/>
  <c r="CN90" i="25" s="1"/>
  <c r="CI145" i="25"/>
  <c r="CK145" i="25" s="1"/>
  <c r="GN90" i="25"/>
  <c r="GP90" i="25" s="1"/>
  <c r="CO90" i="25"/>
  <c r="CQ90" i="25" s="1"/>
  <c r="AQ200" i="25"/>
  <c r="AS200" i="25" s="1"/>
  <c r="V200" i="25"/>
  <c r="X200" i="25" s="1"/>
  <c r="BC200" i="25"/>
  <c r="BE200" i="25" s="1"/>
  <c r="EV200" i="25"/>
  <c r="EX200" i="25" s="1"/>
  <c r="EA145" i="25"/>
  <c r="EC145" i="25" s="1"/>
  <c r="EP90" i="25"/>
  <c r="ER90" i="25" s="1"/>
  <c r="DX90" i="25"/>
  <c r="DZ90" i="25" s="1"/>
  <c r="V90" i="25"/>
  <c r="X90" i="25" s="1"/>
  <c r="L37" i="21"/>
  <c r="L145" i="21" s="1"/>
  <c r="FV200" i="25"/>
  <c r="FX200" i="25" s="1"/>
  <c r="EG200" i="25"/>
  <c r="EI200" i="25" s="1"/>
  <c r="DR90" i="25"/>
  <c r="DT90" i="25" s="1"/>
  <c r="FY90" i="25"/>
  <c r="GA90" i="25" s="1"/>
  <c r="AE200" i="25"/>
  <c r="AG200" i="25" s="1"/>
  <c r="AW200" i="25"/>
  <c r="AY200" i="25" s="1"/>
  <c r="CF145" i="25"/>
  <c r="CH145" i="25" s="1"/>
  <c r="DA200" i="25"/>
  <c r="DC200" i="25" s="1"/>
  <c r="AB200" i="25"/>
  <c r="AD200" i="25" s="1"/>
  <c r="CO145" i="25"/>
  <c r="CQ145" i="25" s="1"/>
  <c r="EM145" i="25"/>
  <c r="EO145" i="25" s="1"/>
  <c r="GK90" i="25"/>
  <c r="GM90" i="25" s="1"/>
  <c r="AN200" i="25"/>
  <c r="AP200" i="25" s="1"/>
  <c r="CR200" i="25"/>
  <c r="CT200" i="25" s="1"/>
  <c r="FJ145" i="25"/>
  <c r="FL145" i="25" s="1"/>
  <c r="CC90" i="25"/>
  <c r="CE90" i="25" s="1"/>
  <c r="BF90" i="25"/>
  <c r="BH90" i="25" s="1"/>
  <c r="CC145" i="25"/>
  <c r="CE145" i="25" s="1"/>
  <c r="BZ145" i="25"/>
  <c r="CB145" i="25" s="1"/>
  <c r="FS200" i="25"/>
  <c r="FU200" i="25" s="1"/>
  <c r="GZ90" i="25"/>
  <c r="HB90" i="25" s="1"/>
  <c r="CU200" i="25"/>
  <c r="CW200" i="25" s="1"/>
  <c r="GH200" i="25"/>
  <c r="GJ200" i="25" s="1"/>
  <c r="ED90" i="25"/>
  <c r="EF90" i="25" s="1"/>
  <c r="S145" i="25"/>
  <c r="U145" i="25" s="1"/>
  <c r="GE90" i="25"/>
  <c r="GG90" i="25" s="1"/>
  <c r="GW200" i="25"/>
  <c r="GY200" i="25" s="1"/>
  <c r="CU90" i="25"/>
  <c r="CW90" i="25" s="1"/>
  <c r="AQ145" i="25"/>
  <c r="AS145" i="25" s="1"/>
  <c r="FB200" i="25"/>
  <c r="FD200" i="25" s="1"/>
  <c r="EY200" i="25"/>
  <c r="FA200" i="25" s="1"/>
  <c r="AT200" i="25"/>
  <c r="AV200" i="25" s="1"/>
  <c r="CO200" i="25"/>
  <c r="CQ200" i="25" s="1"/>
  <c r="EA90" i="25"/>
  <c r="EC90" i="25" s="1"/>
  <c r="CO36" i="25"/>
  <c r="CQ36" i="25" s="1"/>
  <c r="P36" i="25"/>
  <c r="R36" i="25" s="1"/>
  <c r="AN36" i="25"/>
  <c r="AP36" i="25" s="1"/>
  <c r="BC36" i="25"/>
  <c r="BE36" i="25" s="1"/>
  <c r="DA36" i="25"/>
  <c r="DC36" i="25" s="1"/>
  <c r="BQ36" i="25"/>
  <c r="BS36" i="25" s="1"/>
  <c r="V36" i="25"/>
  <c r="X36" i="25" s="1"/>
  <c r="BZ36" i="25"/>
  <c r="CB36" i="25" s="1"/>
  <c r="AQ36" i="25"/>
  <c r="AS36" i="25" s="1"/>
  <c r="N146" i="25"/>
  <c r="FS146" i="25" s="1"/>
  <c r="FU146" i="25" s="1"/>
  <c r="CF36" i="25"/>
  <c r="CH36" i="25" s="1"/>
  <c r="N91" i="25"/>
  <c r="FS91" i="25" s="1"/>
  <c r="FU91" i="25" s="1"/>
  <c r="AZ36" i="25"/>
  <c r="BB36" i="25" s="1"/>
  <c r="AH36" i="25"/>
  <c r="AJ36" i="25" s="1"/>
  <c r="CL36" i="25"/>
  <c r="CN36" i="25" s="1"/>
  <c r="AB36" i="25"/>
  <c r="AD36" i="25" s="1"/>
  <c r="BT36" i="25"/>
  <c r="BV36" i="25" s="1"/>
  <c r="BF36" i="25"/>
  <c r="BH36" i="25" s="1"/>
  <c r="CX36" i="25"/>
  <c r="CZ36" i="25" s="1"/>
  <c r="FY36" i="25"/>
  <c r="GA36" i="25" s="1"/>
  <c r="AT36" i="25"/>
  <c r="AV36" i="25" s="1"/>
  <c r="CC36" i="25"/>
  <c r="CE36" i="25" s="1"/>
  <c r="AE36" i="25"/>
  <c r="AG36" i="25" s="1"/>
  <c r="BN36" i="25"/>
  <c r="BP36" i="25" s="1"/>
  <c r="CR36" i="25"/>
  <c r="CT36" i="25" s="1"/>
  <c r="N201" i="25"/>
  <c r="GZ201" i="25" s="1"/>
  <c r="HB201" i="25" s="1"/>
  <c r="AK36" i="25"/>
  <c r="AM36" i="25" s="1"/>
  <c r="BI36" i="25"/>
  <c r="BK36" i="25" s="1"/>
  <c r="CI36" i="25"/>
  <c r="CK36" i="25" s="1"/>
  <c r="Y36" i="25"/>
  <c r="AA36" i="25" s="1"/>
  <c r="AW36" i="25"/>
  <c r="AY36" i="25" s="1"/>
  <c r="BW36" i="25"/>
  <c r="BY36" i="25" s="1"/>
  <c r="CU36" i="25"/>
  <c r="CW36" i="25" s="1"/>
  <c r="GB36" i="25"/>
  <c r="GD36" i="25" s="1"/>
  <c r="GT36" i="25"/>
  <c r="GV36" i="25" s="1"/>
  <c r="DX36" i="25"/>
  <c r="DZ36" i="25" s="1"/>
  <c r="DG36" i="25"/>
  <c r="DI36" i="25" s="1"/>
  <c r="EV36" i="25"/>
  <c r="EX36" i="25" s="1"/>
  <c r="GH36" i="25"/>
  <c r="GJ36" i="25" s="1"/>
  <c r="EA36" i="25"/>
  <c r="EC36" i="25" s="1"/>
  <c r="GW36" i="25"/>
  <c r="GY36" i="25" s="1"/>
  <c r="EM36" i="25"/>
  <c r="EO36" i="25" s="1"/>
  <c r="EP36" i="25"/>
  <c r="ER36" i="25" s="1"/>
  <c r="FM36" i="25"/>
  <c r="FO36" i="25" s="1"/>
  <c r="EG36" i="25"/>
  <c r="EI36" i="25" s="1"/>
  <c r="GQ36" i="25"/>
  <c r="GS36" i="25" s="1"/>
  <c r="FE36" i="25"/>
  <c r="FG36" i="25" s="1"/>
  <c r="FB36" i="25"/>
  <c r="FD36" i="25" s="1"/>
  <c r="GZ36" i="25"/>
  <c r="HB36" i="25" s="1"/>
  <c r="DR36" i="25"/>
  <c r="DT36" i="25" s="1"/>
  <c r="FJ36" i="25"/>
  <c r="FL36" i="25" s="1"/>
  <c r="ED36" i="25"/>
  <c r="EF36" i="25" s="1"/>
  <c r="FV36" i="25"/>
  <c r="FX36" i="25" s="1"/>
  <c r="HC36" i="25"/>
  <c r="HE36" i="25" s="1"/>
  <c r="DL36" i="25"/>
  <c r="DN36" i="25" s="1"/>
  <c r="ES36" i="25"/>
  <c r="EU36" i="25" s="1"/>
  <c r="GE36" i="25"/>
  <c r="GG36" i="25" s="1"/>
  <c r="DU36" i="25"/>
  <c r="DW36" i="25" s="1"/>
  <c r="EY36" i="25"/>
  <c r="FA36" i="25" s="1"/>
  <c r="FS36" i="25"/>
  <c r="FU36" i="25" s="1"/>
  <c r="GK36" i="25"/>
  <c r="GM36" i="25" s="1"/>
  <c r="DO36" i="25"/>
  <c r="DQ36" i="25" s="1"/>
  <c r="EJ36" i="25"/>
  <c r="EL36" i="25" s="1"/>
  <c r="FP36" i="25"/>
  <c r="FR36" i="25" s="1"/>
  <c r="GN36" i="25"/>
  <c r="GP36" i="25" s="1"/>
  <c r="CI146" i="25"/>
  <c r="CK146" i="25" s="1"/>
  <c r="K40" i="21"/>
  <c r="K148" i="21" s="1"/>
  <c r="CH102" i="21"/>
  <c r="CG103" i="21"/>
  <c r="AJ212" i="21"/>
  <c r="AI213" i="21"/>
  <c r="EK159" i="21"/>
  <c r="EL159" i="21" s="1"/>
  <c r="EL158" i="21"/>
  <c r="GC51" i="21"/>
  <c r="GD51" i="21" s="1"/>
  <c r="GD50" i="21"/>
  <c r="FZ104" i="21"/>
  <c r="GA103" i="21"/>
  <c r="FZ159" i="21"/>
  <c r="GA159" i="21" s="1"/>
  <c r="GA158" i="21"/>
  <c r="GG157" i="21"/>
  <c r="GF158" i="21"/>
  <c r="GD212" i="21"/>
  <c r="GC213" i="21"/>
  <c r="AM157" i="21"/>
  <c r="AL158" i="21"/>
  <c r="GL159" i="21"/>
  <c r="GM159" i="21" s="1"/>
  <c r="GM158" i="21"/>
  <c r="GI159" i="21"/>
  <c r="GJ159" i="21" s="1"/>
  <c r="GJ158" i="21"/>
  <c r="GL104" i="21"/>
  <c r="GM103" i="21"/>
  <c r="AR105" i="21"/>
  <c r="AS105" i="21" s="1"/>
  <c r="AS104" i="21"/>
  <c r="FX49" i="21"/>
  <c r="FW50" i="21"/>
  <c r="EL49" i="21"/>
  <c r="EK50" i="21"/>
  <c r="CH212" i="21"/>
  <c r="CG213" i="21"/>
  <c r="EF49" i="21"/>
  <c r="EE50" i="21"/>
  <c r="AG157" i="21"/>
  <c r="AF158" i="21"/>
  <c r="CD159" i="21"/>
  <c r="CE159" i="21" s="1"/>
  <c r="CE158" i="21"/>
  <c r="EB159" i="21"/>
  <c r="EC159" i="21" s="1"/>
  <c r="EC158" i="21"/>
  <c r="GC104" i="21"/>
  <c r="GD103" i="21"/>
  <c r="EN159" i="21"/>
  <c r="EO159" i="21" s="1"/>
  <c r="EO158" i="21"/>
  <c r="GF51" i="21"/>
  <c r="GG51" i="21" s="1"/>
  <c r="GG50" i="21"/>
  <c r="DZ49" i="21"/>
  <c r="DY50" i="21"/>
  <c r="EB105" i="21"/>
  <c r="EC105" i="21" s="1"/>
  <c r="EC104" i="21"/>
  <c r="CD105" i="21"/>
  <c r="CE105" i="21" s="1"/>
  <c r="CE104" i="21"/>
  <c r="EF102" i="21"/>
  <c r="EE103" i="21"/>
  <c r="AF105" i="21"/>
  <c r="AG105" i="21" s="1"/>
  <c r="AG104" i="21"/>
  <c r="EN104" i="21"/>
  <c r="EO103" i="21"/>
  <c r="CP104" i="21"/>
  <c r="CQ103" i="21"/>
  <c r="CA159" i="21"/>
  <c r="CB159" i="21" s="1"/>
  <c r="CB158" i="21"/>
  <c r="FZ214" i="21"/>
  <c r="GA214" i="21" s="1"/>
  <c r="GA213" i="21"/>
  <c r="BX51" i="21"/>
  <c r="BY51" i="21" s="1"/>
  <c r="BY50" i="21"/>
  <c r="EF212" i="21"/>
  <c r="EE213" i="21"/>
  <c r="M203" i="25"/>
  <c r="M93" i="25"/>
  <c r="M148" i="25"/>
  <c r="K201" i="21"/>
  <c r="GF212" i="21"/>
  <c r="GR208" i="21"/>
  <c r="GS208" i="21" s="1"/>
  <c r="GU207" i="21"/>
  <c r="GV207" i="21" s="1"/>
  <c r="CP209" i="21"/>
  <c r="CQ209" i="21" s="1"/>
  <c r="CS209" i="21"/>
  <c r="CT209" i="21" s="1"/>
  <c r="BA207" i="21"/>
  <c r="BB207" i="21" s="1"/>
  <c r="GI210" i="21"/>
  <c r="GJ210" i="21" s="1"/>
  <c r="EZ206" i="21"/>
  <c r="FA206" i="21" s="1"/>
  <c r="EW207" i="21"/>
  <c r="EX207" i="21" s="1"/>
  <c r="BD206" i="21"/>
  <c r="BE206" i="21" s="1"/>
  <c r="CJ212" i="21"/>
  <c r="AX208" i="21"/>
  <c r="AY208" i="21" s="1"/>
  <c r="AR209" i="21"/>
  <c r="AS209" i="21" s="1"/>
  <c r="HA204" i="21"/>
  <c r="HB204" i="21" s="1"/>
  <c r="DE204" i="21"/>
  <c r="DF204" i="21" s="1"/>
  <c r="CY207" i="21"/>
  <c r="CZ207" i="21" s="1"/>
  <c r="AU209" i="21"/>
  <c r="AV209" i="21" s="1"/>
  <c r="EQ208" i="21"/>
  <c r="ER208" i="21" s="1"/>
  <c r="EH212" i="21"/>
  <c r="GO208" i="21"/>
  <c r="GP208" i="21" s="1"/>
  <c r="ET209" i="21"/>
  <c r="EU209" i="21" s="1"/>
  <c r="GL209" i="21"/>
  <c r="GM209" i="21" s="1"/>
  <c r="EN209" i="21"/>
  <c r="EO209" i="21" s="1"/>
  <c r="DB205" i="21"/>
  <c r="DC205" i="21" s="1"/>
  <c r="GX206" i="21"/>
  <c r="GY206" i="21" s="1"/>
  <c r="CM210" i="21"/>
  <c r="CN210" i="21" s="1"/>
  <c r="AL212" i="21"/>
  <c r="CV208" i="21"/>
  <c r="CW208" i="21" s="1"/>
  <c r="EK210" i="21"/>
  <c r="EL210" i="21" s="1"/>
  <c r="FC204" i="21"/>
  <c r="FD204" i="21" s="1"/>
  <c r="AO210" i="21"/>
  <c r="AP210" i="21" s="1"/>
  <c r="BG204" i="21"/>
  <c r="BH204" i="21" s="1"/>
  <c r="K92" i="21"/>
  <c r="GX154" i="21"/>
  <c r="GY154" i="21" s="1"/>
  <c r="CJ157" i="21"/>
  <c r="AU153" i="21"/>
  <c r="AV153" i="21" s="1"/>
  <c r="AI157" i="21"/>
  <c r="DE150" i="21"/>
  <c r="DF150" i="21" s="1"/>
  <c r="CG157" i="21"/>
  <c r="DB155" i="21"/>
  <c r="DC155" i="21" s="1"/>
  <c r="FC150" i="21"/>
  <c r="FD150" i="21" s="1"/>
  <c r="BD155" i="21"/>
  <c r="BE155" i="21" s="1"/>
  <c r="GO153" i="21"/>
  <c r="GP153" i="21" s="1"/>
  <c r="CV152" i="21"/>
  <c r="CW152" i="21" s="1"/>
  <c r="CS153" i="21"/>
  <c r="CT153" i="21" s="1"/>
  <c r="EZ155" i="21"/>
  <c r="FA155" i="21" s="1"/>
  <c r="AX153" i="21"/>
  <c r="AY153" i="21" s="1"/>
  <c r="EH157" i="21"/>
  <c r="CM156" i="21"/>
  <c r="CN156" i="21" s="1"/>
  <c r="GC157" i="21"/>
  <c r="BG149" i="21"/>
  <c r="BH149" i="21" s="1"/>
  <c r="CP155" i="21"/>
  <c r="CQ155" i="21" s="1"/>
  <c r="EQ155" i="21"/>
  <c r="ER155" i="21" s="1"/>
  <c r="BA155" i="21"/>
  <c r="BB155" i="21" s="1"/>
  <c r="CY153" i="21"/>
  <c r="CZ153" i="21" s="1"/>
  <c r="EE157" i="21"/>
  <c r="GU154" i="21"/>
  <c r="GV154" i="21" s="1"/>
  <c r="EW156" i="21"/>
  <c r="EX156" i="21" s="1"/>
  <c r="HA152" i="21"/>
  <c r="HB152" i="21" s="1"/>
  <c r="GR152" i="21"/>
  <c r="GS152" i="21" s="1"/>
  <c r="ET153" i="21"/>
  <c r="EU153" i="21" s="1"/>
  <c r="ET100" i="21"/>
  <c r="EU100" i="21" s="1"/>
  <c r="BA98" i="21"/>
  <c r="BB98" i="21" s="1"/>
  <c r="GX96" i="21"/>
  <c r="GY96" i="21" s="1"/>
  <c r="GO100" i="21"/>
  <c r="GP100" i="21" s="1"/>
  <c r="BD96" i="21"/>
  <c r="BE96" i="21" s="1"/>
  <c r="CM102" i="21"/>
  <c r="EZ96" i="21"/>
  <c r="FA96" i="21" s="1"/>
  <c r="EK102" i="21"/>
  <c r="HA96" i="21"/>
  <c r="HB96" i="21" s="1"/>
  <c r="AO102" i="21"/>
  <c r="AP102" i="21" s="1"/>
  <c r="FC96" i="21"/>
  <c r="FD96" i="21" s="1"/>
  <c r="AU100" i="21"/>
  <c r="AV100" i="21" s="1"/>
  <c r="EQ100" i="21"/>
  <c r="ER100" i="21" s="1"/>
  <c r="AL102" i="21"/>
  <c r="AM102" i="21" s="1"/>
  <c r="CJ102" i="21"/>
  <c r="AX99" i="21"/>
  <c r="AY99" i="21" s="1"/>
  <c r="GF102" i="21"/>
  <c r="BG96" i="21"/>
  <c r="BH96" i="21" s="1"/>
  <c r="DE96" i="21"/>
  <c r="DF96" i="21" s="1"/>
  <c r="AI103" i="21"/>
  <c r="CS100" i="21"/>
  <c r="CT100" i="21" s="1"/>
  <c r="DB96" i="21"/>
  <c r="DC96" i="21" s="1"/>
  <c r="GU98" i="21"/>
  <c r="GV98" i="21" s="1"/>
  <c r="GR99" i="21"/>
  <c r="GS99" i="21" s="1"/>
  <c r="CV99" i="21"/>
  <c r="CW99" i="21" s="1"/>
  <c r="EH102" i="21"/>
  <c r="GI101" i="21"/>
  <c r="GJ101" i="21" s="1"/>
  <c r="CY98" i="21"/>
  <c r="CZ98" i="21" s="1"/>
  <c r="EW98" i="21"/>
  <c r="EX98" i="21" s="1"/>
  <c r="FZ49" i="21"/>
  <c r="GR43" i="21"/>
  <c r="GS43" i="21" s="1"/>
  <c r="HA43" i="21"/>
  <c r="HB43" i="21" s="1"/>
  <c r="GX42" i="21"/>
  <c r="GY42" i="21" s="1"/>
  <c r="GI46" i="21"/>
  <c r="GJ46" i="21" s="1"/>
  <c r="GO45" i="21"/>
  <c r="GP45" i="21" s="1"/>
  <c r="GU43" i="21"/>
  <c r="GV43" i="21" s="1"/>
  <c r="GL45" i="21"/>
  <c r="GM45" i="21" s="1"/>
  <c r="EN45" i="21"/>
  <c r="EO45" i="21" s="1"/>
  <c r="EZ43" i="21"/>
  <c r="FA43" i="21" s="1"/>
  <c r="ET43" i="21"/>
  <c r="EU43" i="21" s="1"/>
  <c r="EH47" i="21"/>
  <c r="EI47" i="21" s="1"/>
  <c r="EW49" i="21"/>
  <c r="FC42" i="21"/>
  <c r="FD42" i="21" s="1"/>
  <c r="EQ45" i="21"/>
  <c r="ER45" i="21" s="1"/>
  <c r="CM47" i="21"/>
  <c r="CN47" i="21" s="1"/>
  <c r="CJ48" i="21"/>
  <c r="CK48" i="21" s="1"/>
  <c r="CS46" i="21"/>
  <c r="CT46" i="21" s="1"/>
  <c r="CY43" i="21"/>
  <c r="CZ43" i="21" s="1"/>
  <c r="CV45" i="21"/>
  <c r="CW45" i="21" s="1"/>
  <c r="DB41" i="21"/>
  <c r="DC41" i="21" s="1"/>
  <c r="CG48" i="21"/>
  <c r="CH48" i="21" s="1"/>
  <c r="CP46" i="21"/>
  <c r="CQ46" i="21" s="1"/>
  <c r="DE40" i="21"/>
  <c r="DF40" i="21" s="1"/>
  <c r="M39" i="25"/>
  <c r="BG41" i="21"/>
  <c r="BH41" i="21" s="1"/>
  <c r="DU200" i="21"/>
  <c r="GE91" i="21"/>
  <c r="BW39" i="21"/>
  <c r="BZ39" i="21"/>
  <c r="AQ145" i="21"/>
  <c r="DA39" i="21"/>
  <c r="CO145" i="21"/>
  <c r="GH91" i="21"/>
  <c r="FY91" i="21"/>
  <c r="FS39" i="21"/>
  <c r="EM145" i="21"/>
  <c r="GQ145" i="21"/>
  <c r="GQ200" i="21"/>
  <c r="CX200" i="21"/>
  <c r="EP91" i="21"/>
  <c r="GB39" i="21"/>
  <c r="P145" i="21"/>
  <c r="GK39" i="21"/>
  <c r="CU39" i="21"/>
  <c r="BW200" i="21"/>
  <c r="DG91" i="21"/>
  <c r="DA145" i="21"/>
  <c r="EV91" i="21"/>
  <c r="EM39" i="21"/>
  <c r="AK145" i="21"/>
  <c r="ES91" i="21"/>
  <c r="GT39" i="21"/>
  <c r="EM200" i="21"/>
  <c r="BF39" i="21"/>
  <c r="CF39" i="21"/>
  <c r="CL200" i="21"/>
  <c r="CR39" i="21"/>
  <c r="V200" i="21"/>
  <c r="BZ91" i="21"/>
  <c r="BT200" i="21"/>
  <c r="DU145" i="21"/>
  <c r="DX200" i="21"/>
  <c r="BT91" i="21"/>
  <c r="DL200" i="21"/>
  <c r="BQ39" i="21"/>
  <c r="AW200" i="21"/>
  <c r="CC145" i="21"/>
  <c r="BQ91" i="21"/>
  <c r="GT200" i="21"/>
  <c r="AZ145" i="21"/>
  <c r="EP145" i="21"/>
  <c r="AB91" i="21"/>
  <c r="DU39" i="21"/>
  <c r="AN91" i="21"/>
  <c r="BI91" i="21"/>
  <c r="V91" i="21"/>
  <c r="FS145" i="21"/>
  <c r="DD91" i="21"/>
  <c r="FJ91" i="21"/>
  <c r="CO39" i="21"/>
  <c r="GT91" i="21"/>
  <c r="GW145" i="21"/>
  <c r="GZ39" i="21"/>
  <c r="GW39" i="21"/>
  <c r="P91" i="21"/>
  <c r="FM145" i="21"/>
  <c r="EY200" i="21"/>
  <c r="EJ91" i="21"/>
  <c r="FV91" i="21"/>
  <c r="FV145" i="21"/>
  <c r="EJ39" i="21"/>
  <c r="AN145" i="21"/>
  <c r="CR200" i="21"/>
  <c r="GN91" i="21"/>
  <c r="AK39" i="21"/>
  <c r="DD200" i="21"/>
  <c r="BN200" i="21"/>
  <c r="CX39" i="21"/>
  <c r="CX91" i="21"/>
  <c r="GH39" i="21"/>
  <c r="EG145" i="21"/>
  <c r="AH39" i="21"/>
  <c r="CU145" i="21"/>
  <c r="S145" i="21"/>
  <c r="AW145" i="21"/>
  <c r="FY145" i="21"/>
  <c r="CR91" i="21"/>
  <c r="S39" i="21"/>
  <c r="EJ200" i="21"/>
  <c r="FS200" i="21"/>
  <c r="GE39" i="21"/>
  <c r="CC91" i="21"/>
  <c r="FE39" i="21"/>
  <c r="AK200" i="21"/>
  <c r="CU200" i="21"/>
  <c r="CI200" i="21"/>
  <c r="FE145" i="21"/>
  <c r="GE145" i="21"/>
  <c r="BW145" i="21"/>
  <c r="FV39" i="21"/>
  <c r="FM39" i="21"/>
  <c r="EY39" i="21"/>
  <c r="FM91" i="21"/>
  <c r="FV200" i="21"/>
  <c r="DX145" i="21"/>
  <c r="DX39" i="21"/>
  <c r="EJ145" i="21"/>
  <c r="CC200" i="21"/>
  <c r="BZ145" i="21"/>
  <c r="GN145" i="21"/>
  <c r="DO200" i="21"/>
  <c r="GT145" i="21"/>
  <c r="BC91" i="21"/>
  <c r="HC145" i="21"/>
  <c r="EA200" i="21"/>
  <c r="FM200" i="21"/>
  <c r="FS91" i="21"/>
  <c r="DG200" i="21"/>
  <c r="GH200" i="21"/>
  <c r="EG200" i="21"/>
  <c r="CL91" i="21"/>
  <c r="AZ200" i="21"/>
  <c r="S200" i="21"/>
  <c r="ED91" i="21"/>
  <c r="ED200" i="21"/>
  <c r="AK91" i="21"/>
  <c r="BZ200" i="21"/>
  <c r="EG91" i="21"/>
  <c r="GW91" i="21"/>
  <c r="DG145" i="21"/>
  <c r="FB145" i="21"/>
  <c r="HC39" i="21"/>
  <c r="BQ145" i="21"/>
  <c r="EY145" i="21"/>
  <c r="Y145" i="21"/>
  <c r="GZ145" i="21"/>
  <c r="V39" i="21"/>
  <c r="BI200" i="21"/>
  <c r="CX145" i="21"/>
  <c r="BT145" i="21"/>
  <c r="DX91" i="21"/>
  <c r="AT200" i="21"/>
  <c r="AB200" i="21"/>
  <c r="AQ39" i="21"/>
  <c r="EA91" i="21"/>
  <c r="FY39" i="21"/>
  <c r="AT145" i="21"/>
  <c r="Y91" i="21"/>
  <c r="GZ200" i="21"/>
  <c r="ES39" i="21"/>
  <c r="CL145" i="21"/>
  <c r="BW91" i="21"/>
  <c r="AE39" i="21"/>
  <c r="ES145" i="21"/>
  <c r="DA200" i="21"/>
  <c r="FE200" i="21"/>
  <c r="CI39" i="21"/>
  <c r="AZ91" i="21"/>
  <c r="AH91" i="21"/>
  <c r="GN39" i="21"/>
  <c r="BC39" i="21"/>
  <c r="S91" i="21"/>
  <c r="AH200" i="21"/>
  <c r="DD145" i="21"/>
  <c r="CU91" i="21"/>
  <c r="FE91" i="21"/>
  <c r="AH145" i="21"/>
  <c r="DG39" i="21"/>
  <c r="DA91" i="21"/>
  <c r="FP145" i="21"/>
  <c r="AT91" i="21"/>
  <c r="GH145" i="21"/>
  <c r="CL39" i="21"/>
  <c r="DL39" i="21"/>
  <c r="GK91" i="21"/>
  <c r="GQ91" i="21"/>
  <c r="BN91" i="21"/>
  <c r="EV145" i="21"/>
  <c r="GB200" i="21"/>
  <c r="FB200" i="21"/>
  <c r="DR200" i="21"/>
  <c r="HC200" i="21"/>
  <c r="H38" i="21"/>
  <c r="AE200" i="21"/>
  <c r="BC145" i="21"/>
  <c r="BN39" i="21"/>
  <c r="AE145" i="21"/>
  <c r="DU91" i="21"/>
  <c r="ES200" i="21"/>
  <c r="DR145" i="21"/>
  <c r="BF145" i="21"/>
  <c r="AZ39" i="21"/>
  <c r="Y39" i="21"/>
  <c r="EY91" i="21"/>
  <c r="AE91" i="21"/>
  <c r="AW91" i="21"/>
  <c r="CO91" i="21"/>
  <c r="ED145" i="21"/>
  <c r="DR39" i="21"/>
  <c r="DO39" i="21"/>
  <c r="DO145" i="21"/>
  <c r="AB39" i="21"/>
  <c r="EA39" i="21"/>
  <c r="FJ200" i="21"/>
  <c r="BC200" i="21"/>
  <c r="GE200" i="21"/>
  <c r="GB91" i="21"/>
  <c r="EP39" i="21"/>
  <c r="GB145" i="21"/>
  <c r="AW39" i="21"/>
  <c r="FP200" i="21"/>
  <c r="AQ91" i="21"/>
  <c r="EP200" i="21"/>
  <c r="Y200" i="21"/>
  <c r="EV200" i="21"/>
  <c r="AB145" i="21"/>
  <c r="AQ200" i="21"/>
  <c r="AN39" i="21"/>
  <c r="CI145" i="21"/>
  <c r="GK145" i="21"/>
  <c r="BF200" i="21"/>
  <c r="BI145" i="21"/>
  <c r="CC39" i="21"/>
  <c r="FP91" i="21"/>
  <c r="EA145" i="21"/>
  <c r="FJ39" i="21"/>
  <c r="EM91" i="21"/>
  <c r="BQ200" i="21"/>
  <c r="GW200" i="21"/>
  <c r="CO200" i="21"/>
  <c r="BI39" i="21"/>
  <c r="V145" i="21"/>
  <c r="AT39" i="21"/>
  <c r="FP39" i="21"/>
  <c r="DR91" i="21"/>
  <c r="GN200" i="21"/>
  <c r="EG39" i="21"/>
  <c r="GK200" i="21"/>
  <c r="FB91" i="21"/>
  <c r="P200" i="21"/>
  <c r="FB39" i="21"/>
  <c r="EV39" i="21"/>
  <c r="GZ91" i="21"/>
  <c r="CF145" i="21"/>
  <c r="AN200" i="21"/>
  <c r="CI91" i="21"/>
  <c r="BN145" i="21"/>
  <c r="CF91" i="21"/>
  <c r="ED39" i="21"/>
  <c r="CF200" i="21"/>
  <c r="DL91" i="21"/>
  <c r="FJ145" i="21"/>
  <c r="DD39" i="21"/>
  <c r="DO91" i="21"/>
  <c r="FY200" i="21"/>
  <c r="BF91" i="21"/>
  <c r="GQ39" i="21"/>
  <c r="DL145" i="21"/>
  <c r="BT39" i="21"/>
  <c r="HC91" i="21"/>
  <c r="CR145" i="21"/>
  <c r="DR91" i="25" l="1"/>
  <c r="DT91" i="25" s="1"/>
  <c r="L200" i="21"/>
  <c r="L91" i="21"/>
  <c r="N37" i="25"/>
  <c r="DD37" i="25" s="1"/>
  <c r="DF37" i="25" s="1"/>
  <c r="L38" i="21"/>
  <c r="N38" i="25" s="1"/>
  <c r="AZ38" i="25" s="1"/>
  <c r="BB38" i="25" s="1"/>
  <c r="DD91" i="25"/>
  <c r="DF91" i="25" s="1"/>
  <c r="ED91" i="25"/>
  <c r="EF91" i="25" s="1"/>
  <c r="DA91" i="25"/>
  <c r="DC91" i="25" s="1"/>
  <c r="EJ146" i="25"/>
  <c r="EL146" i="25" s="1"/>
  <c r="CO146" i="25"/>
  <c r="CQ146" i="25" s="1"/>
  <c r="AK91" i="25"/>
  <c r="AM91" i="25" s="1"/>
  <c r="P146" i="25"/>
  <c r="R146" i="25" s="1"/>
  <c r="AB146" i="25"/>
  <c r="AD146" i="25" s="1"/>
  <c r="AQ146" i="25"/>
  <c r="AS146" i="25" s="1"/>
  <c r="EM91" i="25"/>
  <c r="EO91" i="25" s="1"/>
  <c r="FM146" i="25"/>
  <c r="FO146" i="25" s="1"/>
  <c r="FJ146" i="25"/>
  <c r="FL146" i="25" s="1"/>
  <c r="CF146" i="25"/>
  <c r="CH146" i="25" s="1"/>
  <c r="AE91" i="25"/>
  <c r="AG91" i="25" s="1"/>
  <c r="BW146" i="25"/>
  <c r="BY146" i="25" s="1"/>
  <c r="GE91" i="25"/>
  <c r="GG91" i="25" s="1"/>
  <c r="V146" i="25"/>
  <c r="X146" i="25" s="1"/>
  <c r="DU146" i="25"/>
  <c r="DW146" i="25" s="1"/>
  <c r="Y91" i="25"/>
  <c r="AA91" i="25" s="1"/>
  <c r="FM91" i="25"/>
  <c r="FO91" i="25" s="1"/>
  <c r="S91" i="25"/>
  <c r="U91" i="25" s="1"/>
  <c r="BW91" i="25"/>
  <c r="BY91" i="25" s="1"/>
  <c r="FP91" i="25"/>
  <c r="FR91" i="25" s="1"/>
  <c r="AZ91" i="25"/>
  <c r="BB91" i="25" s="1"/>
  <c r="CF91" i="25"/>
  <c r="CH91" i="25" s="1"/>
  <c r="EP91" i="25"/>
  <c r="ER91" i="25" s="1"/>
  <c r="EG91" i="25"/>
  <c r="EI91" i="25" s="1"/>
  <c r="AN91" i="25"/>
  <c r="AP91" i="25" s="1"/>
  <c r="AE146" i="25"/>
  <c r="AG146" i="25" s="1"/>
  <c r="CX91" i="25"/>
  <c r="CZ91" i="25" s="1"/>
  <c r="EM146" i="25"/>
  <c r="EO146" i="25" s="1"/>
  <c r="DO91" i="25"/>
  <c r="DQ91" i="25" s="1"/>
  <c r="GT91" i="25"/>
  <c r="GV91" i="25" s="1"/>
  <c r="GB91" i="25"/>
  <c r="GD91" i="25" s="1"/>
  <c r="AW91" i="25"/>
  <c r="AY91" i="25" s="1"/>
  <c r="AN146" i="25"/>
  <c r="AP146" i="25" s="1"/>
  <c r="CR91" i="25"/>
  <c r="CT91" i="25" s="1"/>
  <c r="DR146" i="25"/>
  <c r="DT146" i="25" s="1"/>
  <c r="EA91" i="25"/>
  <c r="EC91" i="25" s="1"/>
  <c r="HC91" i="25"/>
  <c r="HE91" i="25" s="1"/>
  <c r="FY91" i="25"/>
  <c r="GA91" i="25" s="1"/>
  <c r="GK91" i="25"/>
  <c r="GM91" i="25" s="1"/>
  <c r="FB91" i="25"/>
  <c r="FD91" i="25" s="1"/>
  <c r="V91" i="25"/>
  <c r="X91" i="25" s="1"/>
  <c r="BC91" i="25"/>
  <c r="BE91" i="25" s="1"/>
  <c r="BQ91" i="25"/>
  <c r="BS91" i="25" s="1"/>
  <c r="CI91" i="25"/>
  <c r="CK91" i="25" s="1"/>
  <c r="DO146" i="25"/>
  <c r="DQ146" i="25" s="1"/>
  <c r="ES91" i="25"/>
  <c r="EU91" i="25" s="1"/>
  <c r="GQ91" i="25"/>
  <c r="GS91" i="25" s="1"/>
  <c r="FP146" i="25"/>
  <c r="FR146" i="25" s="1"/>
  <c r="P91" i="25"/>
  <c r="R91" i="25" s="1"/>
  <c r="BI91" i="25"/>
  <c r="BK91" i="25" s="1"/>
  <c r="BT91" i="25"/>
  <c r="BV91" i="25" s="1"/>
  <c r="BN146" i="25"/>
  <c r="BP146" i="25" s="1"/>
  <c r="EA146" i="25"/>
  <c r="EC146" i="25" s="1"/>
  <c r="FE91" i="25"/>
  <c r="FG91" i="25" s="1"/>
  <c r="GN91" i="25"/>
  <c r="GP91" i="25" s="1"/>
  <c r="GH146" i="25"/>
  <c r="GJ146" i="25" s="1"/>
  <c r="AH146" i="25"/>
  <c r="AJ146" i="25" s="1"/>
  <c r="BT146" i="25"/>
  <c r="BV146" i="25" s="1"/>
  <c r="ED146" i="25"/>
  <c r="EF146" i="25" s="1"/>
  <c r="GE146" i="25"/>
  <c r="GG146" i="25" s="1"/>
  <c r="AK146" i="25"/>
  <c r="AM146" i="25" s="1"/>
  <c r="BZ146" i="25"/>
  <c r="CB146" i="25" s="1"/>
  <c r="DX146" i="25"/>
  <c r="DZ146" i="25" s="1"/>
  <c r="GK146" i="25"/>
  <c r="GM146" i="25" s="1"/>
  <c r="S146" i="25"/>
  <c r="U146" i="25" s="1"/>
  <c r="CC146" i="25"/>
  <c r="CE146" i="25" s="1"/>
  <c r="DL146" i="25"/>
  <c r="DN146" i="25" s="1"/>
  <c r="FV146" i="25"/>
  <c r="FX146" i="25" s="1"/>
  <c r="GB146" i="25"/>
  <c r="GD146" i="25" s="1"/>
  <c r="Y146" i="25"/>
  <c r="AA146" i="25" s="1"/>
  <c r="BQ146" i="25"/>
  <c r="BS146" i="25" s="1"/>
  <c r="CL146" i="25"/>
  <c r="CN146" i="25" s="1"/>
  <c r="EG146" i="25"/>
  <c r="EI146" i="25" s="1"/>
  <c r="FY146" i="25"/>
  <c r="GA146" i="25" s="1"/>
  <c r="GH91" i="25"/>
  <c r="GJ91" i="25" s="1"/>
  <c r="AQ91" i="25"/>
  <c r="AS91" i="25" s="1"/>
  <c r="CC91" i="25"/>
  <c r="CE91" i="25" s="1"/>
  <c r="CU91" i="25"/>
  <c r="CW91" i="25" s="1"/>
  <c r="DL91" i="25"/>
  <c r="DN91" i="25" s="1"/>
  <c r="EY91" i="25"/>
  <c r="FA91" i="25" s="1"/>
  <c r="FJ91" i="25"/>
  <c r="FL91" i="25" s="1"/>
  <c r="DG91" i="25"/>
  <c r="DI91" i="25" s="1"/>
  <c r="AH91" i="25"/>
  <c r="AJ91" i="25" s="1"/>
  <c r="BF91" i="25"/>
  <c r="BH91" i="25" s="1"/>
  <c r="BZ91" i="25"/>
  <c r="CB91" i="25" s="1"/>
  <c r="CO91" i="25"/>
  <c r="CQ91" i="25" s="1"/>
  <c r="DU91" i="25"/>
  <c r="DW91" i="25" s="1"/>
  <c r="EV91" i="25"/>
  <c r="EX91" i="25" s="1"/>
  <c r="GZ91" i="25"/>
  <c r="HB91" i="25" s="1"/>
  <c r="FV91" i="25"/>
  <c r="FX91" i="25" s="1"/>
  <c r="AB91" i="25"/>
  <c r="AD91" i="25" s="1"/>
  <c r="AT91" i="25"/>
  <c r="AV91" i="25" s="1"/>
  <c r="BN91" i="25"/>
  <c r="BP91" i="25" s="1"/>
  <c r="CL91" i="25"/>
  <c r="CN91" i="25" s="1"/>
  <c r="DX91" i="25"/>
  <c r="DZ91" i="25" s="1"/>
  <c r="EJ91" i="25"/>
  <c r="EL91" i="25" s="1"/>
  <c r="GW91" i="25"/>
  <c r="GY91" i="25" s="1"/>
  <c r="CX201" i="25"/>
  <c r="CZ201" i="25" s="1"/>
  <c r="EM201" i="25"/>
  <c r="EO201" i="25" s="1"/>
  <c r="GT201" i="25"/>
  <c r="GV201" i="25" s="1"/>
  <c r="CC201" i="25"/>
  <c r="CE201" i="25" s="1"/>
  <c r="EJ201" i="25"/>
  <c r="EL201" i="25" s="1"/>
  <c r="AW201" i="25"/>
  <c r="AY201" i="25" s="1"/>
  <c r="V201" i="25"/>
  <c r="X201" i="25" s="1"/>
  <c r="AB201" i="25"/>
  <c r="AD201" i="25" s="1"/>
  <c r="BQ201" i="25"/>
  <c r="BS201" i="25" s="1"/>
  <c r="FP201" i="25"/>
  <c r="FR201" i="25" s="1"/>
  <c r="CF201" i="25"/>
  <c r="CH201" i="25" s="1"/>
  <c r="AH201" i="25"/>
  <c r="AJ201" i="25" s="1"/>
  <c r="DO201" i="25"/>
  <c r="DQ201" i="25" s="1"/>
  <c r="GE201" i="25"/>
  <c r="GG201" i="25" s="1"/>
  <c r="AZ201" i="25"/>
  <c r="BB201" i="25" s="1"/>
  <c r="DX201" i="25"/>
  <c r="DZ201" i="25" s="1"/>
  <c r="GH201" i="25"/>
  <c r="GJ201" i="25" s="1"/>
  <c r="DA201" i="25"/>
  <c r="DC201" i="25" s="1"/>
  <c r="EY201" i="25"/>
  <c r="FA201" i="25" s="1"/>
  <c r="BT201" i="25"/>
  <c r="BV201" i="25" s="1"/>
  <c r="ED201" i="25"/>
  <c r="EF201" i="25" s="1"/>
  <c r="FS201" i="25"/>
  <c r="FU201" i="25" s="1"/>
  <c r="BC201" i="25"/>
  <c r="BE201" i="25" s="1"/>
  <c r="DG201" i="25"/>
  <c r="DI201" i="25" s="1"/>
  <c r="GN201" i="25"/>
  <c r="GP201" i="25" s="1"/>
  <c r="S201" i="25"/>
  <c r="U201" i="25" s="1"/>
  <c r="AK201" i="25"/>
  <c r="AM201" i="25" s="1"/>
  <c r="CI201" i="25"/>
  <c r="CK201" i="25" s="1"/>
  <c r="EP201" i="25"/>
  <c r="ER201" i="25" s="1"/>
  <c r="FV201" i="25"/>
  <c r="FX201" i="25" s="1"/>
  <c r="AT201" i="25"/>
  <c r="AV201" i="25" s="1"/>
  <c r="CU201" i="25"/>
  <c r="CW201" i="25" s="1"/>
  <c r="DU201" i="25"/>
  <c r="DW201" i="25" s="1"/>
  <c r="GQ201" i="25"/>
  <c r="GS201" i="25" s="1"/>
  <c r="AE201" i="25"/>
  <c r="AG201" i="25" s="1"/>
  <c r="BZ201" i="25"/>
  <c r="CB201" i="25" s="1"/>
  <c r="CL201" i="25"/>
  <c r="CN201" i="25" s="1"/>
  <c r="DR201" i="25"/>
  <c r="DT201" i="25" s="1"/>
  <c r="FY201" i="25"/>
  <c r="GA201" i="25" s="1"/>
  <c r="P201" i="25"/>
  <c r="R201" i="25" s="1"/>
  <c r="BF201" i="25"/>
  <c r="BH201" i="25" s="1"/>
  <c r="CR201" i="25"/>
  <c r="CT201" i="25" s="1"/>
  <c r="DL201" i="25"/>
  <c r="DN201" i="25" s="1"/>
  <c r="ES201" i="25"/>
  <c r="EU201" i="25" s="1"/>
  <c r="GB201" i="25"/>
  <c r="GD201" i="25" s="1"/>
  <c r="GW201" i="25"/>
  <c r="GY201" i="25" s="1"/>
  <c r="Y201" i="25"/>
  <c r="AA201" i="25" s="1"/>
  <c r="AQ201" i="25"/>
  <c r="AS201" i="25" s="1"/>
  <c r="BW201" i="25"/>
  <c r="BY201" i="25" s="1"/>
  <c r="DD201" i="25"/>
  <c r="DF201" i="25" s="1"/>
  <c r="EA201" i="25"/>
  <c r="EC201" i="25" s="1"/>
  <c r="EV201" i="25"/>
  <c r="EX201" i="25" s="1"/>
  <c r="FM201" i="25"/>
  <c r="FO201" i="25" s="1"/>
  <c r="GK201" i="25"/>
  <c r="GM201" i="25" s="1"/>
  <c r="AN201" i="25"/>
  <c r="AP201" i="25" s="1"/>
  <c r="BN201" i="25"/>
  <c r="BP201" i="25" s="1"/>
  <c r="CO201" i="25"/>
  <c r="CQ201" i="25" s="1"/>
  <c r="FB201" i="25"/>
  <c r="FD201" i="25" s="1"/>
  <c r="EG201" i="25"/>
  <c r="EI201" i="25" s="1"/>
  <c r="FJ201" i="25"/>
  <c r="FL201" i="25" s="1"/>
  <c r="K41" i="21"/>
  <c r="K149" i="21" s="1"/>
  <c r="DY51" i="21"/>
  <c r="DZ51" i="21" s="1"/>
  <c r="DZ50" i="21"/>
  <c r="GA49" i="21"/>
  <c r="FZ50" i="21"/>
  <c r="CN102" i="21"/>
  <c r="CM103" i="21"/>
  <c r="CK157" i="21"/>
  <c r="CJ158" i="21"/>
  <c r="GL105" i="21"/>
  <c r="GM105" i="21" s="1"/>
  <c r="GM104" i="21"/>
  <c r="CG214" i="21"/>
  <c r="CH214" i="21" s="1"/>
  <c r="CH213" i="21"/>
  <c r="GC214" i="21"/>
  <c r="GD214" i="21" s="1"/>
  <c r="GD213" i="21"/>
  <c r="GD157" i="21"/>
  <c r="GC158" i="21"/>
  <c r="AM212" i="21"/>
  <c r="AL213" i="21"/>
  <c r="EI212" i="21"/>
  <c r="EH213" i="21"/>
  <c r="CK212" i="21"/>
  <c r="CJ213" i="21"/>
  <c r="EE104" i="21"/>
  <c r="EF103" i="21"/>
  <c r="EK51" i="21"/>
  <c r="EL51" i="21" s="1"/>
  <c r="EL50" i="21"/>
  <c r="GF159" i="21"/>
  <c r="GG159" i="21" s="1"/>
  <c r="GG158" i="21"/>
  <c r="EF157" i="21"/>
  <c r="EE158" i="21"/>
  <c r="EI157" i="21"/>
  <c r="EH158" i="21"/>
  <c r="GG212" i="21"/>
  <c r="GF213" i="21"/>
  <c r="EE214" i="21"/>
  <c r="EF214" i="21" s="1"/>
  <c r="EF213" i="21"/>
  <c r="AF159" i="21"/>
  <c r="AG159" i="21" s="1"/>
  <c r="AG158" i="21"/>
  <c r="FW51" i="21"/>
  <c r="FX51" i="21" s="1"/>
  <c r="FX50" i="21"/>
  <c r="AI214" i="21"/>
  <c r="AJ214" i="21" s="1"/>
  <c r="AJ213" i="21"/>
  <c r="AJ103" i="21"/>
  <c r="AI104" i="21"/>
  <c r="EI102" i="21"/>
  <c r="EH103" i="21"/>
  <c r="CH157" i="21"/>
  <c r="CG158" i="21"/>
  <c r="CP105" i="21"/>
  <c r="CQ105" i="21" s="1"/>
  <c r="CQ104" i="21"/>
  <c r="CK102" i="21"/>
  <c r="CJ103" i="21"/>
  <c r="EX49" i="21"/>
  <c r="EW50" i="21"/>
  <c r="GG102" i="21"/>
  <c r="GF103" i="21"/>
  <c r="EE51" i="21"/>
  <c r="EF51" i="21" s="1"/>
  <c r="EF50" i="21"/>
  <c r="AL159" i="21"/>
  <c r="AM159" i="21" s="1"/>
  <c r="AM158" i="21"/>
  <c r="CG104" i="21"/>
  <c r="CH103" i="21"/>
  <c r="EL102" i="21"/>
  <c r="EK103" i="21"/>
  <c r="AJ157" i="21"/>
  <c r="AI158" i="21"/>
  <c r="EN105" i="21"/>
  <c r="EO105" i="21" s="1"/>
  <c r="EO104" i="21"/>
  <c r="GC105" i="21"/>
  <c r="GD105" i="21" s="1"/>
  <c r="GD104" i="21"/>
  <c r="FZ105" i="21"/>
  <c r="GA105" i="21" s="1"/>
  <c r="GA104" i="21"/>
  <c r="M149" i="25"/>
  <c r="M204" i="25"/>
  <c r="M94" i="25"/>
  <c r="K202" i="21"/>
  <c r="BD207" i="21"/>
  <c r="BE207" i="21" s="1"/>
  <c r="CV209" i="21"/>
  <c r="CW209" i="21" s="1"/>
  <c r="EQ209" i="21"/>
  <c r="ER209" i="21" s="1"/>
  <c r="GI211" i="21"/>
  <c r="GJ211" i="21" s="1"/>
  <c r="GL210" i="21"/>
  <c r="GM210" i="21" s="1"/>
  <c r="HA205" i="21"/>
  <c r="HB205" i="21" s="1"/>
  <c r="AO211" i="21"/>
  <c r="AP211" i="21" s="1"/>
  <c r="DB206" i="21"/>
  <c r="DC206" i="21" s="1"/>
  <c r="BA208" i="21"/>
  <c r="BB208" i="21" s="1"/>
  <c r="GU208" i="21"/>
  <c r="GV208" i="21" s="1"/>
  <c r="AR210" i="21"/>
  <c r="AS210" i="21" s="1"/>
  <c r="CM211" i="21"/>
  <c r="CN211" i="21" s="1"/>
  <c r="EN210" i="21"/>
  <c r="EO210" i="21" s="1"/>
  <c r="CY208" i="21"/>
  <c r="CZ208" i="21" s="1"/>
  <c r="AX209" i="21"/>
  <c r="AY209" i="21" s="1"/>
  <c r="EW208" i="21"/>
  <c r="EX208" i="21" s="1"/>
  <c r="EK211" i="21"/>
  <c r="EL211" i="21" s="1"/>
  <c r="GX207" i="21"/>
  <c r="GY207" i="21" s="1"/>
  <c r="ET210" i="21"/>
  <c r="EU210" i="21" s="1"/>
  <c r="FC205" i="21"/>
  <c r="FD205" i="21" s="1"/>
  <c r="GO209" i="21"/>
  <c r="GP209" i="21" s="1"/>
  <c r="CS210" i="21"/>
  <c r="CT210" i="21" s="1"/>
  <c r="GR209" i="21"/>
  <c r="GS209" i="21" s="1"/>
  <c r="BG205" i="21"/>
  <c r="BH205" i="21" s="1"/>
  <c r="AU210" i="21"/>
  <c r="AV210" i="21" s="1"/>
  <c r="EZ207" i="21"/>
  <c r="FA207" i="21" s="1"/>
  <c r="CP210" i="21"/>
  <c r="CQ210" i="21" s="1"/>
  <c r="DE205" i="21"/>
  <c r="DF205" i="21" s="1"/>
  <c r="K93" i="21"/>
  <c r="EQ156" i="21"/>
  <c r="ER156" i="21" s="1"/>
  <c r="GR153" i="21"/>
  <c r="GS153" i="21" s="1"/>
  <c r="DE151" i="21"/>
  <c r="DF151" i="21" s="1"/>
  <c r="CP156" i="21"/>
  <c r="CQ156" i="21" s="1"/>
  <c r="CV153" i="21"/>
  <c r="CW153" i="21" s="1"/>
  <c r="GX155" i="21"/>
  <c r="GY155" i="21" s="1"/>
  <c r="HA153" i="21"/>
  <c r="HB153" i="21" s="1"/>
  <c r="AX154" i="21"/>
  <c r="AY154" i="21" s="1"/>
  <c r="GO154" i="21"/>
  <c r="GP154" i="21" s="1"/>
  <c r="CY154" i="21"/>
  <c r="CZ154" i="21" s="1"/>
  <c r="BG150" i="21"/>
  <c r="BH150" i="21" s="1"/>
  <c r="ET154" i="21"/>
  <c r="EU154" i="21" s="1"/>
  <c r="BA156" i="21"/>
  <c r="BB156" i="21" s="1"/>
  <c r="CM157" i="21"/>
  <c r="AU154" i="21"/>
  <c r="AV154" i="21" s="1"/>
  <c r="EW157" i="21"/>
  <c r="EZ156" i="21"/>
  <c r="FA156" i="21" s="1"/>
  <c r="BD156" i="21"/>
  <c r="BE156" i="21" s="1"/>
  <c r="DB156" i="21"/>
  <c r="DC156" i="21" s="1"/>
  <c r="CS154" i="21"/>
  <c r="CT154" i="21" s="1"/>
  <c r="FC151" i="21"/>
  <c r="FD151" i="21" s="1"/>
  <c r="GU155" i="21"/>
  <c r="GV155" i="21" s="1"/>
  <c r="CS101" i="21"/>
  <c r="CT101" i="21" s="1"/>
  <c r="AU101" i="21"/>
  <c r="AV101" i="21" s="1"/>
  <c r="BG97" i="21"/>
  <c r="BH97" i="21" s="1"/>
  <c r="FC97" i="21"/>
  <c r="FD97" i="21" s="1"/>
  <c r="EZ97" i="21"/>
  <c r="FA97" i="21" s="1"/>
  <c r="GX97" i="21"/>
  <c r="GY97" i="21" s="1"/>
  <c r="CV100" i="21"/>
  <c r="CW100" i="21" s="1"/>
  <c r="AL103" i="21"/>
  <c r="EW99" i="21"/>
  <c r="EX99" i="21" s="1"/>
  <c r="DB97" i="21"/>
  <c r="DC97" i="21" s="1"/>
  <c r="BA99" i="21"/>
  <c r="BB99" i="21" s="1"/>
  <c r="GR100" i="21"/>
  <c r="GS100" i="21" s="1"/>
  <c r="AO103" i="21"/>
  <c r="HA97" i="21"/>
  <c r="HB97" i="21" s="1"/>
  <c r="BD97" i="21"/>
  <c r="BE97" i="21" s="1"/>
  <c r="GI102" i="21"/>
  <c r="AX100" i="21"/>
  <c r="AY100" i="21" s="1"/>
  <c r="EQ101" i="21"/>
  <c r="ER101" i="21" s="1"/>
  <c r="CY99" i="21"/>
  <c r="CZ99" i="21" s="1"/>
  <c r="DE97" i="21"/>
  <c r="DF97" i="21" s="1"/>
  <c r="GU99" i="21"/>
  <c r="GV99" i="21" s="1"/>
  <c r="GO101" i="21"/>
  <c r="GP101" i="21" s="1"/>
  <c r="ET101" i="21"/>
  <c r="EU101" i="21" s="1"/>
  <c r="HA44" i="21"/>
  <c r="HB44" i="21" s="1"/>
  <c r="GL46" i="21"/>
  <c r="GM46" i="21" s="1"/>
  <c r="GR44" i="21"/>
  <c r="GS44" i="21" s="1"/>
  <c r="GU44" i="21"/>
  <c r="GV44" i="21" s="1"/>
  <c r="GI47" i="21"/>
  <c r="GJ47" i="21" s="1"/>
  <c r="GO46" i="21"/>
  <c r="GP46" i="21" s="1"/>
  <c r="GX43" i="21"/>
  <c r="GY43" i="21" s="1"/>
  <c r="FC43" i="21"/>
  <c r="FD43" i="21" s="1"/>
  <c r="ET44" i="21"/>
  <c r="EU44" i="21" s="1"/>
  <c r="EZ44" i="21"/>
  <c r="FA44" i="21" s="1"/>
  <c r="EQ46" i="21"/>
  <c r="ER46" i="21" s="1"/>
  <c r="EH48" i="21"/>
  <c r="EI48" i="21" s="1"/>
  <c r="EN46" i="21"/>
  <c r="EO46" i="21" s="1"/>
  <c r="CS47" i="21"/>
  <c r="CT47" i="21" s="1"/>
  <c r="CV46" i="21"/>
  <c r="CW46" i="21" s="1"/>
  <c r="CG49" i="21"/>
  <c r="CY44" i="21"/>
  <c r="CZ44" i="21" s="1"/>
  <c r="CP47" i="21"/>
  <c r="CQ47" i="21" s="1"/>
  <c r="CJ49" i="21"/>
  <c r="DE41" i="21"/>
  <c r="DF41" i="21" s="1"/>
  <c r="DB42" i="21"/>
  <c r="DC42" i="21" s="1"/>
  <c r="CM48" i="21"/>
  <c r="CN48" i="21" s="1"/>
  <c r="M40" i="25"/>
  <c r="BG42" i="21"/>
  <c r="BH42" i="21" s="1"/>
  <c r="DU201" i="21"/>
  <c r="ED201" i="21"/>
  <c r="DU40" i="21"/>
  <c r="EM40" i="21"/>
  <c r="FJ146" i="21"/>
  <c r="GZ40" i="21"/>
  <c r="EY146" i="21"/>
  <c r="GQ201" i="21"/>
  <c r="ES201" i="21"/>
  <c r="HC201" i="21"/>
  <c r="BZ40" i="21"/>
  <c r="CL40" i="21"/>
  <c r="CU146" i="21"/>
  <c r="FM201" i="21"/>
  <c r="AB92" i="21"/>
  <c r="CC92" i="21"/>
  <c r="AH40" i="21"/>
  <c r="AK40" i="21"/>
  <c r="EG40" i="21"/>
  <c r="BW201" i="21"/>
  <c r="GT92" i="21"/>
  <c r="AT201" i="21"/>
  <c r="GH201" i="21"/>
  <c r="AN92" i="21"/>
  <c r="EP40" i="21"/>
  <c r="EP146" i="21"/>
  <c r="DR40" i="21"/>
  <c r="AQ146" i="21"/>
  <c r="DO201" i="21"/>
  <c r="DA146" i="21"/>
  <c r="EY92" i="21"/>
  <c r="BN201" i="21"/>
  <c r="FJ201" i="21"/>
  <c r="BT201" i="21"/>
  <c r="GK201" i="21"/>
  <c r="EV146" i="21"/>
  <c r="GZ201" i="21"/>
  <c r="CX92" i="21"/>
  <c r="FP146" i="21"/>
  <c r="DG146" i="21"/>
  <c r="BZ201" i="21"/>
  <c r="BQ40" i="21"/>
  <c r="FY92" i="21"/>
  <c r="FJ92" i="21"/>
  <c r="DA92" i="21"/>
  <c r="CO201" i="21"/>
  <c r="AK201" i="21"/>
  <c r="V201" i="21"/>
  <c r="CF201" i="21"/>
  <c r="AK146" i="21"/>
  <c r="ES40" i="21"/>
  <c r="EJ146" i="21"/>
  <c r="AH201" i="21"/>
  <c r="CU92" i="21"/>
  <c r="BI146" i="21"/>
  <c r="CU40" i="21"/>
  <c r="CR146" i="21"/>
  <c r="AZ40" i="21"/>
  <c r="DD92" i="21"/>
  <c r="BN40" i="21"/>
  <c r="ES92" i="21"/>
  <c r="P92" i="21"/>
  <c r="FY201" i="21"/>
  <c r="BC201" i="21"/>
  <c r="AE92" i="21"/>
  <c r="BW146" i="21"/>
  <c r="BN92" i="21"/>
  <c r="DO146" i="21"/>
  <c r="GW92" i="21"/>
  <c r="HC40" i="21"/>
  <c r="P201" i="21"/>
  <c r="BC146" i="21"/>
  <c r="BC40" i="21"/>
  <c r="GH146" i="21"/>
  <c r="DU92" i="21"/>
  <c r="GW201" i="21"/>
  <c r="ES146" i="21"/>
  <c r="FV92" i="21"/>
  <c r="BT92" i="21"/>
  <c r="GZ146" i="21"/>
  <c r="DD40" i="21"/>
  <c r="AW40" i="21"/>
  <c r="EJ40" i="21"/>
  <c r="GB92" i="21"/>
  <c r="AT146" i="21"/>
  <c r="CR40" i="21"/>
  <c r="GE40" i="21"/>
  <c r="FV40" i="21"/>
  <c r="DO92" i="21"/>
  <c r="DR146" i="21"/>
  <c r="EV40" i="21"/>
  <c r="FB40" i="21"/>
  <c r="GQ92" i="21"/>
  <c r="AQ40" i="21"/>
  <c r="GW146" i="21"/>
  <c r="ED146" i="21"/>
  <c r="FB146" i="21"/>
  <c r="CX146" i="21"/>
  <c r="EV201" i="21"/>
  <c r="HC92" i="21"/>
  <c r="AH146" i="21"/>
  <c r="DU146" i="21"/>
  <c r="EJ201" i="21"/>
  <c r="AZ146" i="21"/>
  <c r="DR201" i="21"/>
  <c r="BZ146" i="21"/>
  <c r="AT40" i="21"/>
  <c r="GN201" i="21"/>
  <c r="FM146" i="21"/>
  <c r="EA40" i="21"/>
  <c r="CC201" i="21"/>
  <c r="GQ146" i="21"/>
  <c r="BT40" i="21"/>
  <c r="BI40" i="21"/>
  <c r="DL92" i="21"/>
  <c r="CF146" i="21"/>
  <c r="S201" i="21"/>
  <c r="CX201" i="21"/>
  <c r="ED40" i="21"/>
  <c r="AZ92" i="21"/>
  <c r="AK92" i="21"/>
  <c r="GN92" i="21"/>
  <c r="DG40" i="21"/>
  <c r="EG146" i="21"/>
  <c r="DL201" i="21"/>
  <c r="GK40" i="21"/>
  <c r="GH40" i="21"/>
  <c r="CL92" i="21"/>
  <c r="DL40" i="21"/>
  <c r="BQ201" i="21"/>
  <c r="GH92" i="21"/>
  <c r="CU201" i="21"/>
  <c r="EY40" i="21"/>
  <c r="GE146" i="21"/>
  <c r="FP92" i="21"/>
  <c r="GB40" i="21"/>
  <c r="HC146" i="21"/>
  <c r="Y92" i="21"/>
  <c r="GT40" i="21"/>
  <c r="Y201" i="21"/>
  <c r="P146" i="21"/>
  <c r="BC92" i="21"/>
  <c r="S146" i="21"/>
  <c r="GT201" i="21"/>
  <c r="DA40" i="21"/>
  <c r="EA146" i="21"/>
  <c r="GE92" i="21"/>
  <c r="GW40" i="21"/>
  <c r="Y40" i="21"/>
  <c r="AT92" i="21"/>
  <c r="DL146" i="21"/>
  <c r="Y146" i="21"/>
  <c r="AQ92" i="21"/>
  <c r="FJ40" i="21"/>
  <c r="CI201" i="21"/>
  <c r="DD146" i="21"/>
  <c r="FV201" i="21"/>
  <c r="BI201" i="21"/>
  <c r="DD201" i="21"/>
  <c r="CR92" i="21"/>
  <c r="EA92" i="21"/>
  <c r="FE201" i="21"/>
  <c r="CC146" i="21"/>
  <c r="FP201" i="21"/>
  <c r="EM201" i="21"/>
  <c r="GT146" i="21"/>
  <c r="V40" i="21"/>
  <c r="EP201" i="21"/>
  <c r="FB92" i="21"/>
  <c r="BF92" i="21"/>
  <c r="AE146" i="21"/>
  <c r="FE40" i="21"/>
  <c r="BF40" i="21"/>
  <c r="BQ92" i="21"/>
  <c r="EY201" i="21"/>
  <c r="FP40" i="21"/>
  <c r="FY40" i="21"/>
  <c r="AB40" i="21"/>
  <c r="DX201" i="21"/>
  <c r="CO92" i="21"/>
  <c r="DX40" i="21"/>
  <c r="EP92" i="21"/>
  <c r="AW92" i="21"/>
  <c r="CI146" i="21"/>
  <c r="CI92" i="21"/>
  <c r="S40" i="21"/>
  <c r="GB146" i="21"/>
  <c r="EG201" i="21"/>
  <c r="AZ201" i="21"/>
  <c r="FS92" i="21"/>
  <c r="V92" i="21"/>
  <c r="S92" i="21"/>
  <c r="V146" i="21"/>
  <c r="EJ92" i="21"/>
  <c r="CF92" i="21"/>
  <c r="GK146" i="21"/>
  <c r="FS146" i="21"/>
  <c r="EA201" i="21"/>
  <c r="EV92" i="21"/>
  <c r="AW201" i="21"/>
  <c r="AN146" i="21"/>
  <c r="CX40" i="21"/>
  <c r="CR201" i="21"/>
  <c r="AW146" i="21"/>
  <c r="BF146" i="21"/>
  <c r="DX92" i="21"/>
  <c r="GN40" i="21"/>
  <c r="AN40" i="21"/>
  <c r="CL146" i="21"/>
  <c r="GZ92" i="21"/>
  <c r="FV146" i="21"/>
  <c r="BZ92" i="21"/>
  <c r="AB146" i="21"/>
  <c r="BW40" i="21"/>
  <c r="GE201" i="21"/>
  <c r="DG92" i="21"/>
  <c r="DO40" i="21"/>
  <c r="AE40" i="21"/>
  <c r="ED92" i="21"/>
  <c r="H40" i="21"/>
  <c r="GQ40" i="21"/>
  <c r="P40" i="21"/>
  <c r="FE146" i="21"/>
  <c r="BN146" i="21"/>
  <c r="FM40" i="21"/>
  <c r="CC40" i="21"/>
  <c r="BI92" i="21"/>
  <c r="BF201" i="21"/>
  <c r="DA201" i="21"/>
  <c r="DR92" i="21"/>
  <c r="CF40" i="21"/>
  <c r="DX146" i="21"/>
  <c r="AB201" i="21"/>
  <c r="GN146" i="21"/>
  <c r="CI40" i="21"/>
  <c r="EG92" i="21"/>
  <c r="BT146" i="21"/>
  <c r="DG201" i="21"/>
  <c r="EM92" i="21"/>
  <c r="FS201" i="21"/>
  <c r="AE201" i="21"/>
  <c r="CL201" i="21"/>
  <c r="EM146" i="21"/>
  <c r="CO40" i="21"/>
  <c r="FY146" i="21"/>
  <c r="AQ201" i="21"/>
  <c r="GB201" i="21"/>
  <c r="FS40" i="21"/>
  <c r="FB201" i="21"/>
  <c r="CO146" i="21"/>
  <c r="BW92" i="21"/>
  <c r="FM92" i="21"/>
  <c r="AN201" i="21"/>
  <c r="GK92" i="21"/>
  <c r="FE92" i="21"/>
  <c r="AH92" i="21"/>
  <c r="BQ146" i="21"/>
  <c r="P41" i="21" l="1"/>
  <c r="H41" i="21"/>
  <c r="L201" i="21"/>
  <c r="BF37" i="25"/>
  <c r="BH37" i="25" s="1"/>
  <c r="FY37" i="25"/>
  <c r="GA37" i="25" s="1"/>
  <c r="P37" i="25"/>
  <c r="R37" i="25" s="1"/>
  <c r="AK37" i="25"/>
  <c r="AM37" i="25" s="1"/>
  <c r="CC37" i="25"/>
  <c r="CE37" i="25" s="1"/>
  <c r="FS37" i="25"/>
  <c r="FU37" i="25" s="1"/>
  <c r="N147" i="25"/>
  <c r="BT147" i="25" s="1"/>
  <c r="BV147" i="25" s="1"/>
  <c r="AZ37" i="25"/>
  <c r="BB37" i="25" s="1"/>
  <c r="V37" i="25"/>
  <c r="X37" i="25" s="1"/>
  <c r="CF37" i="25"/>
  <c r="CH37" i="25" s="1"/>
  <c r="N92" i="25"/>
  <c r="EY92" i="25" s="1"/>
  <c r="FA92" i="25" s="1"/>
  <c r="Y37" i="25"/>
  <c r="AA37" i="25" s="1"/>
  <c r="DA37" i="25"/>
  <c r="DC37" i="25" s="1"/>
  <c r="N202" i="25"/>
  <c r="Y202" i="25" s="1"/>
  <c r="AA202" i="25" s="1"/>
  <c r="AB37" i="25"/>
  <c r="AD37" i="25" s="1"/>
  <c r="DO37" i="25"/>
  <c r="DQ37" i="25" s="1"/>
  <c r="AW37" i="25"/>
  <c r="AY37" i="25" s="1"/>
  <c r="DX37" i="25"/>
  <c r="DZ37" i="25" s="1"/>
  <c r="EY37" i="25"/>
  <c r="FA37" i="25" s="1"/>
  <c r="GH37" i="25"/>
  <c r="GJ37" i="25" s="1"/>
  <c r="GN37" i="25"/>
  <c r="GP37" i="25" s="1"/>
  <c r="S37" i="25"/>
  <c r="U37" i="25" s="1"/>
  <c r="BC37" i="25"/>
  <c r="BE37" i="25" s="1"/>
  <c r="EJ37" i="25"/>
  <c r="EL37" i="25" s="1"/>
  <c r="AE37" i="25"/>
  <c r="AG37" i="25" s="1"/>
  <c r="CL37" i="25"/>
  <c r="CN37" i="25" s="1"/>
  <c r="GQ37" i="25"/>
  <c r="GS37" i="25" s="1"/>
  <c r="AN37" i="25"/>
  <c r="AP37" i="25" s="1"/>
  <c r="BQ37" i="25"/>
  <c r="BS37" i="25" s="1"/>
  <c r="CO37" i="25"/>
  <c r="CQ37" i="25" s="1"/>
  <c r="DL37" i="25"/>
  <c r="DN37" i="25" s="1"/>
  <c r="EM37" i="25"/>
  <c r="EO37" i="25" s="1"/>
  <c r="FM37" i="25"/>
  <c r="FO37" i="25" s="1"/>
  <c r="GT37" i="25"/>
  <c r="GV37" i="25" s="1"/>
  <c r="AQ37" i="25"/>
  <c r="AS37" i="25" s="1"/>
  <c r="BT37" i="25"/>
  <c r="BV37" i="25" s="1"/>
  <c r="CR37" i="25"/>
  <c r="CT37" i="25" s="1"/>
  <c r="EA37" i="25"/>
  <c r="EC37" i="25" s="1"/>
  <c r="EP37" i="25"/>
  <c r="ER37" i="25" s="1"/>
  <c r="FP37" i="25"/>
  <c r="FR37" i="25" s="1"/>
  <c r="GW37" i="25"/>
  <c r="GY37" i="25" s="1"/>
  <c r="AT37" i="25"/>
  <c r="AV37" i="25" s="1"/>
  <c r="BW37" i="25"/>
  <c r="BY37" i="25" s="1"/>
  <c r="CU37" i="25"/>
  <c r="CW37" i="25" s="1"/>
  <c r="DR37" i="25"/>
  <c r="DT37" i="25" s="1"/>
  <c r="ES37" i="25"/>
  <c r="EU37" i="25" s="1"/>
  <c r="FV37" i="25"/>
  <c r="FX37" i="25" s="1"/>
  <c r="HC37" i="25"/>
  <c r="HE37" i="25" s="1"/>
  <c r="BZ37" i="25"/>
  <c r="CB37" i="25" s="1"/>
  <c r="CX37" i="25"/>
  <c r="CZ37" i="25" s="1"/>
  <c r="DU37" i="25"/>
  <c r="DW37" i="25" s="1"/>
  <c r="FB37" i="25"/>
  <c r="FD37" i="25" s="1"/>
  <c r="FJ37" i="25"/>
  <c r="FL37" i="25" s="1"/>
  <c r="GK37" i="25"/>
  <c r="GM37" i="25" s="1"/>
  <c r="BN37" i="25"/>
  <c r="BP37" i="25" s="1"/>
  <c r="ED37" i="25"/>
  <c r="EF37" i="25" s="1"/>
  <c r="FE37" i="25"/>
  <c r="FG37" i="25" s="1"/>
  <c r="GB37" i="25"/>
  <c r="GD37" i="25" s="1"/>
  <c r="GZ37" i="25"/>
  <c r="HB37" i="25" s="1"/>
  <c r="AH37" i="25"/>
  <c r="AJ37" i="25" s="1"/>
  <c r="BI37" i="25"/>
  <c r="BK37" i="25" s="1"/>
  <c r="CI37" i="25"/>
  <c r="CK37" i="25" s="1"/>
  <c r="DG37" i="25"/>
  <c r="DI37" i="25" s="1"/>
  <c r="EG37" i="25"/>
  <c r="EI37" i="25" s="1"/>
  <c r="EV37" i="25"/>
  <c r="EX37" i="25" s="1"/>
  <c r="GE37" i="25"/>
  <c r="GG37" i="25" s="1"/>
  <c r="L146" i="21"/>
  <c r="L92" i="21"/>
  <c r="L40" i="21"/>
  <c r="L148" i="21" s="1"/>
  <c r="L41" i="21"/>
  <c r="L149" i="21" s="1"/>
  <c r="GW38" i="25"/>
  <c r="GY38" i="25" s="1"/>
  <c r="GQ38" i="25"/>
  <c r="GS38" i="25" s="1"/>
  <c r="HC38" i="25"/>
  <c r="HE38" i="25" s="1"/>
  <c r="GZ38" i="25"/>
  <c r="HB38" i="25" s="1"/>
  <c r="GK38" i="25"/>
  <c r="GM38" i="25" s="1"/>
  <c r="GN38" i="25"/>
  <c r="GP38" i="25" s="1"/>
  <c r="GT38" i="25"/>
  <c r="GV38" i="25" s="1"/>
  <c r="GB38" i="25"/>
  <c r="GD38" i="25" s="1"/>
  <c r="GE38" i="25"/>
  <c r="GG38" i="25" s="1"/>
  <c r="GH38" i="25"/>
  <c r="GJ38" i="25" s="1"/>
  <c r="FS38" i="25"/>
  <c r="FU38" i="25" s="1"/>
  <c r="FM38" i="25"/>
  <c r="FO38" i="25" s="1"/>
  <c r="FJ38" i="25"/>
  <c r="FL38" i="25" s="1"/>
  <c r="FP38" i="25"/>
  <c r="FR38" i="25" s="1"/>
  <c r="FV38" i="25"/>
  <c r="FX38" i="25" s="1"/>
  <c r="EY38" i="25"/>
  <c r="FA38" i="25" s="1"/>
  <c r="EV38" i="25"/>
  <c r="EX38" i="25" s="1"/>
  <c r="FB38" i="25"/>
  <c r="FD38" i="25" s="1"/>
  <c r="FE38" i="25"/>
  <c r="FG38" i="25" s="1"/>
  <c r="ES38" i="25"/>
  <c r="EU38" i="25" s="1"/>
  <c r="EP38" i="25"/>
  <c r="ER38" i="25" s="1"/>
  <c r="EM38" i="25"/>
  <c r="EO38" i="25" s="1"/>
  <c r="EJ38" i="25"/>
  <c r="EL38" i="25" s="1"/>
  <c r="EG38" i="25"/>
  <c r="EI38" i="25" s="1"/>
  <c r="ED38" i="25"/>
  <c r="EF38" i="25" s="1"/>
  <c r="DR38" i="25"/>
  <c r="DT38" i="25" s="1"/>
  <c r="DX38" i="25"/>
  <c r="DZ38" i="25" s="1"/>
  <c r="DU38" i="25"/>
  <c r="DW38" i="25" s="1"/>
  <c r="EA38" i="25"/>
  <c r="EC38" i="25" s="1"/>
  <c r="DO38" i="25"/>
  <c r="DQ38" i="25" s="1"/>
  <c r="DL38" i="25"/>
  <c r="DN38" i="25" s="1"/>
  <c r="DG38" i="25"/>
  <c r="DI38" i="25" s="1"/>
  <c r="DD38" i="25"/>
  <c r="DF38" i="25" s="1"/>
  <c r="DA38" i="25"/>
  <c r="DC38" i="25" s="1"/>
  <c r="CX38" i="25"/>
  <c r="CZ38" i="25" s="1"/>
  <c r="CU38" i="25"/>
  <c r="CW38" i="25" s="1"/>
  <c r="CR38" i="25"/>
  <c r="CT38" i="25" s="1"/>
  <c r="CO38" i="25"/>
  <c r="CQ38" i="25" s="1"/>
  <c r="CL38" i="25"/>
  <c r="CN38" i="25" s="1"/>
  <c r="CI38" i="25"/>
  <c r="CK38" i="25" s="1"/>
  <c r="CF38" i="25"/>
  <c r="CH38" i="25" s="1"/>
  <c r="CC38" i="25"/>
  <c r="CE38" i="25" s="1"/>
  <c r="BZ38" i="25"/>
  <c r="CB38" i="25" s="1"/>
  <c r="BW38" i="25"/>
  <c r="BY38" i="25" s="1"/>
  <c r="BT38" i="25"/>
  <c r="BV38" i="25" s="1"/>
  <c r="BQ38" i="25"/>
  <c r="BS38" i="25" s="1"/>
  <c r="BN38" i="25"/>
  <c r="BP38" i="25" s="1"/>
  <c r="BC38" i="25"/>
  <c r="BE38" i="25" s="1"/>
  <c r="BF38" i="25"/>
  <c r="BH38" i="25" s="1"/>
  <c r="BI38" i="25"/>
  <c r="BK38" i="25" s="1"/>
  <c r="AW38" i="25"/>
  <c r="AY38" i="25" s="1"/>
  <c r="AT38" i="25"/>
  <c r="AV38" i="25" s="1"/>
  <c r="AQ38" i="25"/>
  <c r="AS38" i="25" s="1"/>
  <c r="AN38" i="25"/>
  <c r="AP38" i="25" s="1"/>
  <c r="AK38" i="25"/>
  <c r="AM38" i="25" s="1"/>
  <c r="AH38" i="25"/>
  <c r="AJ38" i="25" s="1"/>
  <c r="Y38" i="25"/>
  <c r="AA38" i="25" s="1"/>
  <c r="AE38" i="25"/>
  <c r="AG38" i="25" s="1"/>
  <c r="AB38" i="25"/>
  <c r="AD38" i="25" s="1"/>
  <c r="S38" i="25"/>
  <c r="U38" i="25" s="1"/>
  <c r="V38" i="25"/>
  <c r="X38" i="25" s="1"/>
  <c r="P38" i="25"/>
  <c r="R38" i="25" s="1"/>
  <c r="FY38" i="25"/>
  <c r="GA38" i="25" s="1"/>
  <c r="K42" i="21"/>
  <c r="K150" i="21" s="1"/>
  <c r="EX157" i="21"/>
  <c r="EW158" i="21"/>
  <c r="GF104" i="21"/>
  <c r="GG103" i="21"/>
  <c r="EH159" i="21"/>
  <c r="EI159" i="21" s="1"/>
  <c r="EI158" i="21"/>
  <c r="CJ159" i="21"/>
  <c r="CK159" i="21" s="1"/>
  <c r="CK158" i="21"/>
  <c r="EE105" i="21"/>
  <c r="EF105" i="21" s="1"/>
  <c r="EF104" i="21"/>
  <c r="EK104" i="21"/>
  <c r="EL103" i="21"/>
  <c r="CG159" i="21"/>
  <c r="CH159" i="21" s="1"/>
  <c r="CH158" i="21"/>
  <c r="GC159" i="21"/>
  <c r="GD159" i="21" s="1"/>
  <c r="GD158" i="21"/>
  <c r="GJ102" i="21"/>
  <c r="GI103" i="21"/>
  <c r="AM103" i="21"/>
  <c r="AL104" i="21"/>
  <c r="CN157" i="21"/>
  <c r="CM158" i="21"/>
  <c r="EW51" i="21"/>
  <c r="EX51" i="21" s="1"/>
  <c r="EX50" i="21"/>
  <c r="EH104" i="21"/>
  <c r="EI103" i="21"/>
  <c r="EE159" i="21"/>
  <c r="EF159" i="21" s="1"/>
  <c r="EF158" i="21"/>
  <c r="CJ214" i="21"/>
  <c r="CK214" i="21" s="1"/>
  <c r="CK213" i="21"/>
  <c r="CM104" i="21"/>
  <c r="CN103" i="21"/>
  <c r="CG105" i="21"/>
  <c r="CH105" i="21" s="1"/>
  <c r="CH104" i="21"/>
  <c r="CJ104" i="21"/>
  <c r="CK103" i="21"/>
  <c r="AI105" i="21"/>
  <c r="AJ105" i="21" s="1"/>
  <c r="AJ104" i="21"/>
  <c r="EH214" i="21"/>
  <c r="EI214" i="21" s="1"/>
  <c r="EI213" i="21"/>
  <c r="FZ51" i="21"/>
  <c r="GA51" i="21" s="1"/>
  <c r="GA50" i="21"/>
  <c r="CH49" i="21"/>
  <c r="CG50" i="21"/>
  <c r="CK49" i="21"/>
  <c r="CJ50" i="21"/>
  <c r="AP103" i="21"/>
  <c r="AO104" i="21"/>
  <c r="AI159" i="21"/>
  <c r="AJ159" i="21" s="1"/>
  <c r="AJ158" i="21"/>
  <c r="GF214" i="21"/>
  <c r="GG214" i="21" s="1"/>
  <c r="GG213" i="21"/>
  <c r="AL214" i="21"/>
  <c r="AM214" i="21" s="1"/>
  <c r="AM213" i="21"/>
  <c r="M205" i="25"/>
  <c r="M150" i="25"/>
  <c r="M95" i="25"/>
  <c r="L202" i="21"/>
  <c r="N39" i="25"/>
  <c r="DD39" i="25" s="1"/>
  <c r="L93" i="21"/>
  <c r="N148" i="25"/>
  <c r="EM148" i="25" s="1"/>
  <c r="N93" i="25"/>
  <c r="EV93" i="25" s="1"/>
  <c r="EX93" i="25" s="1"/>
  <c r="N203" i="25"/>
  <c r="CF203" i="25" s="1"/>
  <c r="CH203" i="25" s="1"/>
  <c r="K203" i="21"/>
  <c r="DE206" i="21"/>
  <c r="DF206" i="21" s="1"/>
  <c r="GR210" i="21"/>
  <c r="GS210" i="21" s="1"/>
  <c r="ET211" i="21"/>
  <c r="EU211" i="21" s="1"/>
  <c r="AR211" i="21"/>
  <c r="AS211" i="21" s="1"/>
  <c r="AX210" i="21"/>
  <c r="AY210" i="21" s="1"/>
  <c r="GI212" i="21"/>
  <c r="CS211" i="21"/>
  <c r="CT211" i="21" s="1"/>
  <c r="CY209" i="21"/>
  <c r="CZ209" i="21" s="1"/>
  <c r="GU209" i="21"/>
  <c r="GV209" i="21" s="1"/>
  <c r="AO212" i="21"/>
  <c r="EQ210" i="21"/>
  <c r="ER210" i="21" s="1"/>
  <c r="CP211" i="21"/>
  <c r="CQ211" i="21" s="1"/>
  <c r="BA209" i="21"/>
  <c r="BB209" i="21" s="1"/>
  <c r="HA206" i="21"/>
  <c r="HB206" i="21" s="1"/>
  <c r="AU211" i="21"/>
  <c r="AV211" i="21" s="1"/>
  <c r="GO210" i="21"/>
  <c r="GP210" i="21" s="1"/>
  <c r="EK212" i="21"/>
  <c r="EN211" i="21"/>
  <c r="EO211" i="21" s="1"/>
  <c r="CV210" i="21"/>
  <c r="CW210" i="21" s="1"/>
  <c r="GX208" i="21"/>
  <c r="GY208" i="21" s="1"/>
  <c r="EZ208" i="21"/>
  <c r="FA208" i="21" s="1"/>
  <c r="BG206" i="21"/>
  <c r="BH206" i="21" s="1"/>
  <c r="FC206" i="21"/>
  <c r="FD206" i="21" s="1"/>
  <c r="DB207" i="21"/>
  <c r="DC207" i="21" s="1"/>
  <c r="GL211" i="21"/>
  <c r="GM211" i="21" s="1"/>
  <c r="BD208" i="21"/>
  <c r="BE208" i="21" s="1"/>
  <c r="EW209" i="21"/>
  <c r="EX209" i="21" s="1"/>
  <c r="CM212" i="21"/>
  <c r="K94" i="21"/>
  <c r="EQ157" i="21"/>
  <c r="FC152" i="21"/>
  <c r="FD152" i="21" s="1"/>
  <c r="BG151" i="21"/>
  <c r="BH151" i="21" s="1"/>
  <c r="HA154" i="21"/>
  <c r="HB154" i="21" s="1"/>
  <c r="AU155" i="21"/>
  <c r="AV155" i="21" s="1"/>
  <c r="AX155" i="21"/>
  <c r="AY155" i="21" s="1"/>
  <c r="EZ157" i="21"/>
  <c r="GU156" i="21"/>
  <c r="GV156" i="21" s="1"/>
  <c r="CS155" i="21"/>
  <c r="CT155" i="21" s="1"/>
  <c r="BA157" i="21"/>
  <c r="CY155" i="21"/>
  <c r="CZ155" i="21" s="1"/>
  <c r="GX156" i="21"/>
  <c r="GY156" i="21" s="1"/>
  <c r="DE152" i="21"/>
  <c r="DF152" i="21" s="1"/>
  <c r="ET155" i="21"/>
  <c r="EU155" i="21" s="1"/>
  <c r="CV154" i="21"/>
  <c r="CW154" i="21" s="1"/>
  <c r="GR154" i="21"/>
  <c r="GS154" i="21" s="1"/>
  <c r="DB157" i="21"/>
  <c r="GO155" i="21"/>
  <c r="GP155" i="21" s="1"/>
  <c r="BD157" i="21"/>
  <c r="CP157" i="21"/>
  <c r="GU100" i="21"/>
  <c r="GV100" i="21" s="1"/>
  <c r="FC98" i="21"/>
  <c r="FD98" i="21" s="1"/>
  <c r="AU102" i="21"/>
  <c r="AV102" i="21" s="1"/>
  <c r="DE98" i="21"/>
  <c r="DF98" i="21" s="1"/>
  <c r="CS102" i="21"/>
  <c r="ET102" i="21"/>
  <c r="CV101" i="21"/>
  <c r="CW101" i="21" s="1"/>
  <c r="BD98" i="21"/>
  <c r="BE98" i="21" s="1"/>
  <c r="DB98" i="21"/>
  <c r="DC98" i="21" s="1"/>
  <c r="GX98" i="21"/>
  <c r="GY98" i="21" s="1"/>
  <c r="BG98" i="21"/>
  <c r="BH98" i="21" s="1"/>
  <c r="HA98" i="21"/>
  <c r="HB98" i="21" s="1"/>
  <c r="EZ98" i="21"/>
  <c r="FA98" i="21" s="1"/>
  <c r="AX101" i="21"/>
  <c r="AY101" i="21" s="1"/>
  <c r="GO102" i="21"/>
  <c r="CY100" i="21"/>
  <c r="CZ100" i="21" s="1"/>
  <c r="GR101" i="21"/>
  <c r="GS101" i="21" s="1"/>
  <c r="EQ102" i="21"/>
  <c r="BA100" i="21"/>
  <c r="BB100" i="21" s="1"/>
  <c r="EW100" i="21"/>
  <c r="EX100" i="21" s="1"/>
  <c r="GI48" i="21"/>
  <c r="GJ48" i="21" s="1"/>
  <c r="GL47" i="21"/>
  <c r="GM47" i="21" s="1"/>
  <c r="GX44" i="21"/>
  <c r="GY44" i="21" s="1"/>
  <c r="GO47" i="21"/>
  <c r="GP47" i="21" s="1"/>
  <c r="GU45" i="21"/>
  <c r="GV45" i="21" s="1"/>
  <c r="GR45" i="21"/>
  <c r="GS45" i="21" s="1"/>
  <c r="HA45" i="21"/>
  <c r="HB45" i="21" s="1"/>
  <c r="EZ45" i="21"/>
  <c r="FA45" i="21" s="1"/>
  <c r="EQ47" i="21"/>
  <c r="ER47" i="21" s="1"/>
  <c r="EN47" i="21"/>
  <c r="EO47" i="21" s="1"/>
  <c r="ET45" i="21"/>
  <c r="EU45" i="21" s="1"/>
  <c r="EH49" i="21"/>
  <c r="FC44" i="21"/>
  <c r="FD44" i="21" s="1"/>
  <c r="DB43" i="21"/>
  <c r="DC43" i="21" s="1"/>
  <c r="CP48" i="21"/>
  <c r="CQ48" i="21" s="1"/>
  <c r="CV47" i="21"/>
  <c r="CW47" i="21" s="1"/>
  <c r="CS48" i="21"/>
  <c r="CT48" i="21" s="1"/>
  <c r="DE42" i="21"/>
  <c r="DF42" i="21" s="1"/>
  <c r="CY45" i="21"/>
  <c r="CZ45" i="21" s="1"/>
  <c r="CM49" i="21"/>
  <c r="M41" i="25"/>
  <c r="BG43" i="21"/>
  <c r="BH43" i="21" s="1"/>
  <c r="CR93" i="21"/>
  <c r="AW41" i="21"/>
  <c r="EP41" i="21"/>
  <c r="CU93" i="21"/>
  <c r="AT202" i="21"/>
  <c r="DG41" i="21"/>
  <c r="CF202" i="21"/>
  <c r="BF202" i="21"/>
  <c r="EV147" i="21"/>
  <c r="GQ93" i="21"/>
  <c r="EG147" i="21"/>
  <c r="EG93" i="21"/>
  <c r="AK147" i="21"/>
  <c r="CU147" i="21"/>
  <c r="Y41" i="21"/>
  <c r="GK202" i="21"/>
  <c r="AE41" i="21"/>
  <c r="P93" i="21"/>
  <c r="DX147" i="21"/>
  <c r="HC147" i="21"/>
  <c r="CF93" i="21"/>
  <c r="GK93" i="21"/>
  <c r="AB93" i="21"/>
  <c r="BW202" i="21"/>
  <c r="GT202" i="21"/>
  <c r="GT147" i="21"/>
  <c r="FJ93" i="21"/>
  <c r="BZ93" i="21"/>
  <c r="GN202" i="21"/>
  <c r="GK147" i="21"/>
  <c r="EA202" i="21"/>
  <c r="BZ41" i="21"/>
  <c r="DD147" i="21"/>
  <c r="BW147" i="21"/>
  <c r="BQ41" i="21"/>
  <c r="V93" i="21"/>
  <c r="DU41" i="21"/>
  <c r="DA93" i="21"/>
  <c r="DG93" i="21"/>
  <c r="CF147" i="21"/>
  <c r="BW93" i="21"/>
  <c r="GB93" i="21"/>
  <c r="BI93" i="21"/>
  <c r="GT41" i="21"/>
  <c r="CL93" i="21"/>
  <c r="AQ202" i="21"/>
  <c r="CR147" i="21"/>
  <c r="ES147" i="21"/>
  <c r="DU147" i="21"/>
  <c r="S147" i="21"/>
  <c r="AE93" i="21"/>
  <c r="FB147" i="21"/>
  <c r="EY147" i="21"/>
  <c r="CX147" i="21"/>
  <c r="FV41" i="21"/>
  <c r="EV202" i="21"/>
  <c r="BT93" i="21"/>
  <c r="CL202" i="21"/>
  <c r="AN202" i="21"/>
  <c r="EA41" i="21"/>
  <c r="BC93" i="21"/>
  <c r="EM93" i="21"/>
  <c r="CO41" i="21"/>
  <c r="CL147" i="21"/>
  <c r="CL41" i="21"/>
  <c r="AK202" i="21"/>
  <c r="BQ93" i="21"/>
  <c r="AB147" i="21"/>
  <c r="EG41" i="21"/>
  <c r="CO93" i="21"/>
  <c r="FV147" i="21"/>
  <c r="ES202" i="21"/>
  <c r="EJ93" i="21"/>
  <c r="BZ202" i="21"/>
  <c r="FM202" i="21"/>
  <c r="CO202" i="21"/>
  <c r="EA147" i="21"/>
  <c r="Y202" i="21"/>
  <c r="BZ147" i="21"/>
  <c r="ED41" i="21"/>
  <c r="DO41" i="21"/>
  <c r="CU202" i="21"/>
  <c r="S93" i="21"/>
  <c r="FM41" i="21"/>
  <c r="Y147" i="21"/>
  <c r="FJ147" i="21"/>
  <c r="AT147" i="21"/>
  <c r="BC147" i="21"/>
  <c r="GH93" i="21"/>
  <c r="BQ202" i="21"/>
  <c r="GT93" i="21"/>
  <c r="FS93" i="21"/>
  <c r="ES93" i="21"/>
  <c r="AW147" i="21"/>
  <c r="S202" i="21"/>
  <c r="GB147" i="21"/>
  <c r="BN147" i="21"/>
  <c r="AB202" i="21"/>
  <c r="DL41" i="21"/>
  <c r="BT147" i="21"/>
  <c r="EP202" i="21"/>
  <c r="V41" i="21"/>
  <c r="AK93" i="21"/>
  <c r="AN41" i="21"/>
  <c r="FY202" i="21"/>
  <c r="CR202" i="21"/>
  <c r="GW147" i="21"/>
  <c r="FY93" i="21"/>
  <c r="V202" i="21"/>
  <c r="FS147" i="21"/>
  <c r="FP41" i="21"/>
  <c r="EJ147" i="21"/>
  <c r="EY202" i="21"/>
  <c r="CX202" i="21"/>
  <c r="S41" i="21"/>
  <c r="DL202" i="21"/>
  <c r="BN202" i="21"/>
  <c r="DA202" i="21"/>
  <c r="CI147" i="21"/>
  <c r="DX41" i="21"/>
  <c r="AK41" i="21"/>
  <c r="EP93" i="21"/>
  <c r="AW93" i="21"/>
  <c r="FY41" i="21"/>
  <c r="DO202" i="21"/>
  <c r="DL93" i="21"/>
  <c r="GW93" i="21"/>
  <c r="DD41" i="21"/>
  <c r="AH147" i="21"/>
  <c r="V147" i="21"/>
  <c r="DU202" i="21"/>
  <c r="HC41" i="21"/>
  <c r="GH147" i="21"/>
  <c r="ED147" i="21"/>
  <c r="CF41" i="21"/>
  <c r="FJ202" i="21"/>
  <c r="FM147" i="21"/>
  <c r="AH93" i="21"/>
  <c r="CC93" i="21"/>
  <c r="HC202" i="21"/>
  <c r="AQ93" i="21"/>
  <c r="EV93" i="21"/>
  <c r="CI41" i="21"/>
  <c r="FP93" i="21"/>
  <c r="DR147" i="21"/>
  <c r="DR41" i="21"/>
  <c r="BQ147" i="21"/>
  <c r="GZ41" i="21"/>
  <c r="GE93" i="21"/>
  <c r="ED93" i="21"/>
  <c r="DR93" i="21"/>
  <c r="BC202" i="21"/>
  <c r="GQ41" i="21"/>
  <c r="CC41" i="21"/>
  <c r="EY41" i="21"/>
  <c r="GN93" i="21"/>
  <c r="GW41" i="21"/>
  <c r="EM202" i="21"/>
  <c r="GN147" i="21"/>
  <c r="DA41" i="21"/>
  <c r="AN147" i="21"/>
  <c r="BI41" i="21"/>
  <c r="DX202" i="21"/>
  <c r="FB93" i="21"/>
  <c r="AH202" i="21"/>
  <c r="FJ41" i="21"/>
  <c r="FB202" i="21"/>
  <c r="ED202" i="21"/>
  <c r="FS202" i="21"/>
  <c r="GK41" i="21"/>
  <c r="GQ202" i="21"/>
  <c r="EJ41" i="21"/>
  <c r="BI202" i="21"/>
  <c r="FV93" i="21"/>
  <c r="DD93" i="21"/>
  <c r="BW41" i="21"/>
  <c r="GB41" i="21"/>
  <c r="P147" i="21"/>
  <c r="FE202" i="21"/>
  <c r="CI202" i="21"/>
  <c r="FE93" i="21"/>
  <c r="BC41" i="21"/>
  <c r="GZ93" i="21"/>
  <c r="AE147" i="21"/>
  <c r="BF147" i="21"/>
  <c r="AQ41" i="21"/>
  <c r="DG147" i="21"/>
  <c r="AZ202" i="21"/>
  <c r="AB41" i="21"/>
  <c r="EM147" i="21"/>
  <c r="FM93" i="21"/>
  <c r="GH202" i="21"/>
  <c r="EM41" i="21"/>
  <c r="BT202" i="21"/>
  <c r="CX41" i="21"/>
  <c r="CI93" i="21"/>
  <c r="BN93" i="21"/>
  <c r="CX93" i="21"/>
  <c r="CR41" i="21"/>
  <c r="GH41" i="21"/>
  <c r="EJ202" i="21"/>
  <c r="DO147" i="21"/>
  <c r="FP202" i="21"/>
  <c r="FY147" i="21"/>
  <c r="Y93" i="21"/>
  <c r="FV202" i="21"/>
  <c r="BI147" i="21"/>
  <c r="EP147" i="21"/>
  <c r="GN41" i="21"/>
  <c r="DL147" i="21"/>
  <c r="AW202" i="21"/>
  <c r="AQ147" i="21"/>
  <c r="ES41" i="21"/>
  <c r="FB41" i="21"/>
  <c r="DX93" i="21"/>
  <c r="DG202" i="21"/>
  <c r="AT41" i="21"/>
  <c r="FS41" i="21"/>
  <c r="GZ202" i="21"/>
  <c r="EY93" i="21"/>
  <c r="AE202" i="21"/>
  <c r="FE41" i="21"/>
  <c r="EA93" i="21"/>
  <c r="GE202" i="21"/>
  <c r="CU41" i="21"/>
  <c r="FP147" i="21"/>
  <c r="DU93" i="21"/>
  <c r="AH41" i="21"/>
  <c r="CC202" i="21"/>
  <c r="EG202" i="21"/>
  <c r="DD202" i="21"/>
  <c r="GE41" i="21"/>
  <c r="DA147" i="21"/>
  <c r="GW202" i="21"/>
  <c r="BF93" i="21"/>
  <c r="CO147" i="21"/>
  <c r="GB202" i="21"/>
  <c r="CC147" i="21"/>
  <c r="BF41" i="21"/>
  <c r="BN41" i="21"/>
  <c r="GE147" i="21"/>
  <c r="EV41" i="21"/>
  <c r="HC93" i="21"/>
  <c r="AZ93" i="21"/>
  <c r="GZ147" i="21"/>
  <c r="DO93" i="21"/>
  <c r="DR202" i="21"/>
  <c r="AZ41" i="21"/>
  <c r="P202" i="21"/>
  <c r="AZ147" i="21"/>
  <c r="FE147" i="21"/>
  <c r="BT41" i="21"/>
  <c r="GQ147" i="21"/>
  <c r="AN93" i="21"/>
  <c r="AT93" i="21"/>
  <c r="EA147" i="25" l="1"/>
  <c r="EC147" i="25" s="1"/>
  <c r="GE147" i="25"/>
  <c r="GG147" i="25" s="1"/>
  <c r="Y147" i="25"/>
  <c r="AA147" i="25" s="1"/>
  <c r="BQ147" i="25"/>
  <c r="BS147" i="25" s="1"/>
  <c r="CF147" i="25"/>
  <c r="CH147" i="25" s="1"/>
  <c r="EG147" i="25"/>
  <c r="EI147" i="25" s="1"/>
  <c r="FE92" i="25"/>
  <c r="FG92" i="25" s="1"/>
  <c r="AT92" i="25"/>
  <c r="AV92" i="25" s="1"/>
  <c r="CO92" i="25"/>
  <c r="CQ92" i="25" s="1"/>
  <c r="BT92" i="25"/>
  <c r="BV92" i="25" s="1"/>
  <c r="AW92" i="25"/>
  <c r="AY92" i="25" s="1"/>
  <c r="CC92" i="25"/>
  <c r="CE92" i="25" s="1"/>
  <c r="EJ92" i="25"/>
  <c r="EL92" i="25" s="1"/>
  <c r="FJ92" i="25"/>
  <c r="FL92" i="25" s="1"/>
  <c r="DG202" i="25"/>
  <c r="DI202" i="25" s="1"/>
  <c r="EJ202" i="25"/>
  <c r="EL202" i="25" s="1"/>
  <c r="AE202" i="25"/>
  <c r="AG202" i="25" s="1"/>
  <c r="AQ202" i="25"/>
  <c r="AS202" i="25" s="1"/>
  <c r="CI202" i="25"/>
  <c r="CK202" i="25" s="1"/>
  <c r="FB202" i="25"/>
  <c r="FD202" i="25" s="1"/>
  <c r="FS202" i="25"/>
  <c r="FU202" i="25" s="1"/>
  <c r="EY202" i="25"/>
  <c r="FA202" i="25" s="1"/>
  <c r="V202" i="25"/>
  <c r="X202" i="25" s="1"/>
  <c r="BN202" i="25"/>
  <c r="BP202" i="25" s="1"/>
  <c r="CU202" i="25"/>
  <c r="CW202" i="25" s="1"/>
  <c r="AB92" i="25"/>
  <c r="AD92" i="25" s="1"/>
  <c r="AE92" i="25"/>
  <c r="AG92" i="25" s="1"/>
  <c r="BZ92" i="25"/>
  <c r="CB92" i="25" s="1"/>
  <c r="DL92" i="25"/>
  <c r="DN92" i="25" s="1"/>
  <c r="BF92" i="25"/>
  <c r="BH92" i="25" s="1"/>
  <c r="CI92" i="25"/>
  <c r="CK92" i="25" s="1"/>
  <c r="FB92" i="25"/>
  <c r="FD92" i="25" s="1"/>
  <c r="GZ92" i="25"/>
  <c r="HB92" i="25" s="1"/>
  <c r="S147" i="25"/>
  <c r="U147" i="25" s="1"/>
  <c r="AQ147" i="25"/>
  <c r="AS147" i="25" s="1"/>
  <c r="CO147" i="25"/>
  <c r="CQ147" i="25" s="1"/>
  <c r="DO147" i="25"/>
  <c r="DQ147" i="25" s="1"/>
  <c r="FM147" i="25"/>
  <c r="FO147" i="25" s="1"/>
  <c r="AH92" i="25"/>
  <c r="AJ92" i="25" s="1"/>
  <c r="V147" i="25"/>
  <c r="X147" i="25" s="1"/>
  <c r="S202" i="25"/>
  <c r="U202" i="25" s="1"/>
  <c r="BW92" i="25"/>
  <c r="BY92" i="25" s="1"/>
  <c r="CX92" i="25"/>
  <c r="CZ92" i="25" s="1"/>
  <c r="CC147" i="25"/>
  <c r="CE147" i="25" s="1"/>
  <c r="CF202" i="25"/>
  <c r="CH202" i="25" s="1"/>
  <c r="EV202" i="25"/>
  <c r="EX202" i="25" s="1"/>
  <c r="ED147" i="25"/>
  <c r="EF147" i="25" s="1"/>
  <c r="EP92" i="25"/>
  <c r="ER92" i="25" s="1"/>
  <c r="FS147" i="25"/>
  <c r="FU147" i="25" s="1"/>
  <c r="FJ202" i="25"/>
  <c r="FL202" i="25" s="1"/>
  <c r="AB147" i="25"/>
  <c r="AD147" i="25" s="1"/>
  <c r="BW147" i="25"/>
  <c r="BY147" i="25" s="1"/>
  <c r="DU147" i="25"/>
  <c r="DW147" i="25" s="1"/>
  <c r="AZ92" i="25"/>
  <c r="BB92" i="25" s="1"/>
  <c r="AE147" i="25"/>
  <c r="AG147" i="25" s="1"/>
  <c r="AN202" i="25"/>
  <c r="AP202" i="25" s="1"/>
  <c r="BQ92" i="25"/>
  <c r="BS92" i="25" s="1"/>
  <c r="BN147" i="25"/>
  <c r="BP147" i="25" s="1"/>
  <c r="BT202" i="25"/>
  <c r="BV202" i="25" s="1"/>
  <c r="EA202" i="25"/>
  <c r="EC202" i="25" s="1"/>
  <c r="DR147" i="25"/>
  <c r="DT147" i="25" s="1"/>
  <c r="EA92" i="25"/>
  <c r="EC92" i="25" s="1"/>
  <c r="GN92" i="25"/>
  <c r="GP92" i="25" s="1"/>
  <c r="FY147" i="25"/>
  <c r="GA147" i="25" s="1"/>
  <c r="DX147" i="25"/>
  <c r="DZ147" i="25" s="1"/>
  <c r="GH147" i="25"/>
  <c r="GJ147" i="25" s="1"/>
  <c r="V92" i="25"/>
  <c r="X92" i="25" s="1"/>
  <c r="BC92" i="25"/>
  <c r="BE92" i="25" s="1"/>
  <c r="AH147" i="25"/>
  <c r="AJ147" i="25" s="1"/>
  <c r="AK202" i="25"/>
  <c r="AM202" i="25" s="1"/>
  <c r="CU92" i="25"/>
  <c r="CW92" i="25" s="1"/>
  <c r="BZ147" i="25"/>
  <c r="CB147" i="25" s="1"/>
  <c r="CX202" i="25"/>
  <c r="CZ202" i="25" s="1"/>
  <c r="DX202" i="25"/>
  <c r="DZ202" i="25" s="1"/>
  <c r="DL147" i="25"/>
  <c r="DN147" i="25" s="1"/>
  <c r="DR92" i="25"/>
  <c r="DT92" i="25" s="1"/>
  <c r="FM92" i="25"/>
  <c r="FO92" i="25" s="1"/>
  <c r="GB147" i="25"/>
  <c r="GD147" i="25" s="1"/>
  <c r="AK147" i="25"/>
  <c r="AM147" i="25" s="1"/>
  <c r="CI147" i="25"/>
  <c r="CK147" i="25" s="1"/>
  <c r="EJ147" i="25"/>
  <c r="EL147" i="25" s="1"/>
  <c r="FJ147" i="25"/>
  <c r="FL147" i="25" s="1"/>
  <c r="Y92" i="25"/>
  <c r="AA92" i="25" s="1"/>
  <c r="P147" i="25"/>
  <c r="R147" i="25" s="1"/>
  <c r="AN147" i="25"/>
  <c r="AP147" i="25" s="1"/>
  <c r="BC202" i="25"/>
  <c r="BE202" i="25" s="1"/>
  <c r="CL92" i="25"/>
  <c r="CN92" i="25" s="1"/>
  <c r="CL147" i="25"/>
  <c r="CN147" i="25" s="1"/>
  <c r="CC202" i="25"/>
  <c r="CE202" i="25" s="1"/>
  <c r="ED202" i="25"/>
  <c r="EF202" i="25" s="1"/>
  <c r="EM147" i="25"/>
  <c r="EO147" i="25" s="1"/>
  <c r="DU92" i="25"/>
  <c r="DW92" i="25" s="1"/>
  <c r="GK147" i="25"/>
  <c r="GM147" i="25" s="1"/>
  <c r="FP147" i="25"/>
  <c r="FR147" i="25" s="1"/>
  <c r="FV147" i="25"/>
  <c r="FX147" i="25" s="1"/>
  <c r="AZ202" i="25"/>
  <c r="BB202" i="25" s="1"/>
  <c r="BW202" i="25"/>
  <c r="BY202" i="25" s="1"/>
  <c r="DD202" i="25"/>
  <c r="DF202" i="25" s="1"/>
  <c r="DL202" i="25"/>
  <c r="DN202" i="25" s="1"/>
  <c r="EG202" i="25"/>
  <c r="EI202" i="25" s="1"/>
  <c r="GN202" i="25"/>
  <c r="GP202" i="25" s="1"/>
  <c r="AB202" i="25"/>
  <c r="AD202" i="25" s="1"/>
  <c r="BF202" i="25"/>
  <c r="BH202" i="25" s="1"/>
  <c r="BZ202" i="25"/>
  <c r="CB202" i="25" s="1"/>
  <c r="CO202" i="25"/>
  <c r="CQ202" i="25" s="1"/>
  <c r="DR202" i="25"/>
  <c r="DT202" i="25" s="1"/>
  <c r="EP202" i="25"/>
  <c r="ER202" i="25" s="1"/>
  <c r="GK202" i="25"/>
  <c r="GM202" i="25" s="1"/>
  <c r="AH202" i="25"/>
  <c r="AJ202" i="25" s="1"/>
  <c r="AT202" i="25"/>
  <c r="AV202" i="25" s="1"/>
  <c r="BQ202" i="25"/>
  <c r="BS202" i="25" s="1"/>
  <c r="CR202" i="25"/>
  <c r="CT202" i="25" s="1"/>
  <c r="DO202" i="25"/>
  <c r="DQ202" i="25" s="1"/>
  <c r="ES202" i="25"/>
  <c r="EU202" i="25" s="1"/>
  <c r="P202" i="25"/>
  <c r="R202" i="25" s="1"/>
  <c r="AW202" i="25"/>
  <c r="AY202" i="25" s="1"/>
  <c r="DA202" i="25"/>
  <c r="DC202" i="25" s="1"/>
  <c r="CL202" i="25"/>
  <c r="CN202" i="25" s="1"/>
  <c r="DU202" i="25"/>
  <c r="DW202" i="25" s="1"/>
  <c r="EM202" i="25"/>
  <c r="EO202" i="25" s="1"/>
  <c r="FP202" i="25"/>
  <c r="FR202" i="25" s="1"/>
  <c r="GE92" i="25"/>
  <c r="GG92" i="25" s="1"/>
  <c r="AK92" i="25"/>
  <c r="AM92" i="25" s="1"/>
  <c r="BI92" i="25"/>
  <c r="BK92" i="25" s="1"/>
  <c r="DD92" i="25"/>
  <c r="DF92" i="25" s="1"/>
  <c r="DG92" i="25"/>
  <c r="DI92" i="25" s="1"/>
  <c r="DX92" i="25"/>
  <c r="DZ92" i="25" s="1"/>
  <c r="ES92" i="25"/>
  <c r="EU92" i="25" s="1"/>
  <c r="GW92" i="25"/>
  <c r="GY92" i="25" s="1"/>
  <c r="FP92" i="25"/>
  <c r="FR92" i="25" s="1"/>
  <c r="GH92" i="25"/>
  <c r="GJ92" i="25" s="1"/>
  <c r="AN92" i="25"/>
  <c r="AP92" i="25" s="1"/>
  <c r="DA92" i="25"/>
  <c r="DC92" i="25" s="1"/>
  <c r="CF92" i="25"/>
  <c r="CH92" i="25" s="1"/>
  <c r="ED92" i="25"/>
  <c r="EF92" i="25" s="1"/>
  <c r="EG92" i="25"/>
  <c r="EI92" i="25" s="1"/>
  <c r="GT92" i="25"/>
  <c r="GV92" i="25" s="1"/>
  <c r="FY92" i="25"/>
  <c r="GA92" i="25" s="1"/>
  <c r="GK92" i="25"/>
  <c r="GM92" i="25" s="1"/>
  <c r="P92" i="25"/>
  <c r="R92" i="25" s="1"/>
  <c r="AQ92" i="25"/>
  <c r="AS92" i="25" s="1"/>
  <c r="BN92" i="25"/>
  <c r="BP92" i="25" s="1"/>
  <c r="CR92" i="25"/>
  <c r="CT92" i="25" s="1"/>
  <c r="DO92" i="25"/>
  <c r="DQ92" i="25" s="1"/>
  <c r="EM92" i="25"/>
  <c r="EO92" i="25" s="1"/>
  <c r="FV92" i="25"/>
  <c r="FX92" i="25" s="1"/>
  <c r="S92" i="25"/>
  <c r="U92" i="25" s="1"/>
  <c r="EV92" i="25"/>
  <c r="EX92" i="25" s="1"/>
  <c r="GQ92" i="25"/>
  <c r="GS92" i="25" s="1"/>
  <c r="FS92" i="25"/>
  <c r="FU92" i="25" s="1"/>
  <c r="HC92" i="25"/>
  <c r="HE92" i="25" s="1"/>
  <c r="GB92" i="25"/>
  <c r="GD92" i="25" s="1"/>
  <c r="GE202" i="25"/>
  <c r="GG202" i="25" s="1"/>
  <c r="GB202" i="25"/>
  <c r="GD202" i="25" s="1"/>
  <c r="FV202" i="25"/>
  <c r="FX202" i="25" s="1"/>
  <c r="GW202" i="25"/>
  <c r="GY202" i="25" s="1"/>
  <c r="GH202" i="25"/>
  <c r="GJ202" i="25" s="1"/>
  <c r="GT202" i="25"/>
  <c r="GV202" i="25" s="1"/>
  <c r="FY202" i="25"/>
  <c r="GA202" i="25" s="1"/>
  <c r="GZ202" i="25"/>
  <c r="HB202" i="25" s="1"/>
  <c r="FM202" i="25"/>
  <c r="FO202" i="25" s="1"/>
  <c r="GQ202" i="25"/>
  <c r="GS202" i="25" s="1"/>
  <c r="L94" i="21"/>
  <c r="GW203" i="25"/>
  <c r="GY203" i="25" s="1"/>
  <c r="GN203" i="25"/>
  <c r="GP203" i="25" s="1"/>
  <c r="GQ203" i="25"/>
  <c r="GS203" i="25" s="1"/>
  <c r="GK203" i="25"/>
  <c r="GM203" i="25" s="1"/>
  <c r="GZ203" i="25"/>
  <c r="HB203" i="25" s="1"/>
  <c r="GT203" i="25"/>
  <c r="GV203" i="25" s="1"/>
  <c r="FS203" i="25"/>
  <c r="FU203" i="25" s="1"/>
  <c r="GB203" i="25"/>
  <c r="GD203" i="25" s="1"/>
  <c r="FJ203" i="25"/>
  <c r="FL203" i="25" s="1"/>
  <c r="GH203" i="25"/>
  <c r="GJ203" i="25" s="1"/>
  <c r="FM203" i="25"/>
  <c r="FO203" i="25" s="1"/>
  <c r="FY203" i="25"/>
  <c r="GA203" i="25" s="1"/>
  <c r="FP203" i="25"/>
  <c r="FR203" i="25" s="1"/>
  <c r="FV203" i="25"/>
  <c r="FX203" i="25" s="1"/>
  <c r="GE203" i="25"/>
  <c r="GG203" i="25" s="1"/>
  <c r="GK148" i="25"/>
  <c r="GM148" i="25" s="1"/>
  <c r="FJ148" i="25"/>
  <c r="FL148" i="25" s="1"/>
  <c r="FY148" i="25"/>
  <c r="GA148" i="25" s="1"/>
  <c r="GB148" i="25"/>
  <c r="GD148" i="25" s="1"/>
  <c r="FS148" i="25"/>
  <c r="FU148" i="25" s="1"/>
  <c r="FP148" i="25"/>
  <c r="FR148" i="25" s="1"/>
  <c r="GE148" i="25"/>
  <c r="GG148" i="25" s="1"/>
  <c r="GH148" i="25"/>
  <c r="GJ148" i="25" s="1"/>
  <c r="FV148" i="25"/>
  <c r="FX148" i="25" s="1"/>
  <c r="FM148" i="25"/>
  <c r="FO148" i="25" s="1"/>
  <c r="GE93" i="25"/>
  <c r="GG93" i="25" s="1"/>
  <c r="FP93" i="25"/>
  <c r="FR93" i="25" s="1"/>
  <c r="FM93" i="25"/>
  <c r="FO93" i="25" s="1"/>
  <c r="GB93" i="25"/>
  <c r="GD93" i="25" s="1"/>
  <c r="FV93" i="25"/>
  <c r="FX93" i="25" s="1"/>
  <c r="FY93" i="25"/>
  <c r="GA93" i="25" s="1"/>
  <c r="FJ93" i="25"/>
  <c r="FL93" i="25" s="1"/>
  <c r="FS93" i="25"/>
  <c r="FU93" i="25" s="1"/>
  <c r="GK93" i="25"/>
  <c r="GM93" i="25" s="1"/>
  <c r="GT93" i="25"/>
  <c r="GV93" i="25" s="1"/>
  <c r="HC93" i="25"/>
  <c r="HE93" i="25" s="1"/>
  <c r="GZ93" i="25"/>
  <c r="HB93" i="25" s="1"/>
  <c r="GQ93" i="25"/>
  <c r="GS93" i="25" s="1"/>
  <c r="GN93" i="25"/>
  <c r="GP93" i="25" s="1"/>
  <c r="GW93" i="25"/>
  <c r="GY93" i="25" s="1"/>
  <c r="GN39" i="25"/>
  <c r="GP39" i="25" s="1"/>
  <c r="GT39" i="25"/>
  <c r="GV39" i="25" s="1"/>
  <c r="GK39" i="25"/>
  <c r="GM39" i="25" s="1"/>
  <c r="HC39" i="25"/>
  <c r="HE39" i="25" s="1"/>
  <c r="GZ39" i="25"/>
  <c r="HB39" i="25" s="1"/>
  <c r="GW39" i="25"/>
  <c r="GY39" i="25" s="1"/>
  <c r="GQ39" i="25"/>
  <c r="GS39" i="25" s="1"/>
  <c r="GB39" i="25"/>
  <c r="GD39" i="25" s="1"/>
  <c r="GH39" i="25"/>
  <c r="GJ39" i="25" s="1"/>
  <c r="GE39" i="25"/>
  <c r="GG39" i="25" s="1"/>
  <c r="FP39" i="25"/>
  <c r="FR39" i="25" s="1"/>
  <c r="FS39" i="25"/>
  <c r="FU39" i="25" s="1"/>
  <c r="FV39" i="25"/>
  <c r="FX39" i="25" s="1"/>
  <c r="FM39" i="25"/>
  <c r="FO39" i="25" s="1"/>
  <c r="FJ39" i="25"/>
  <c r="FL39" i="25" s="1"/>
  <c r="EV39" i="25"/>
  <c r="EX39" i="25" s="1"/>
  <c r="EY39" i="25"/>
  <c r="FA39" i="25" s="1"/>
  <c r="FB39" i="25"/>
  <c r="FD39" i="25" s="1"/>
  <c r="FE39" i="25"/>
  <c r="FG39" i="25" s="1"/>
  <c r="ES39" i="25"/>
  <c r="EU39" i="25" s="1"/>
  <c r="EM39" i="25"/>
  <c r="EO39" i="25" s="1"/>
  <c r="EP39" i="25"/>
  <c r="ER39" i="25" s="1"/>
  <c r="EJ39" i="25"/>
  <c r="EL39" i="25" s="1"/>
  <c r="EG39" i="25"/>
  <c r="EI39" i="25" s="1"/>
  <c r="ED39" i="25"/>
  <c r="EF39" i="25" s="1"/>
  <c r="DU39" i="25"/>
  <c r="DW39" i="25" s="1"/>
  <c r="DR39" i="25"/>
  <c r="DT39" i="25" s="1"/>
  <c r="DX39" i="25"/>
  <c r="DZ39" i="25" s="1"/>
  <c r="EA39" i="25"/>
  <c r="EC39" i="25" s="1"/>
  <c r="DO39" i="25"/>
  <c r="DQ39" i="25" s="1"/>
  <c r="DL39" i="25"/>
  <c r="DN39" i="25" s="1"/>
  <c r="EP93" i="25"/>
  <c r="ER93" i="25" s="1"/>
  <c r="FE93" i="25"/>
  <c r="FG93" i="25" s="1"/>
  <c r="EJ93" i="25"/>
  <c r="EL93" i="25" s="1"/>
  <c r="EG93" i="25"/>
  <c r="EI93" i="25" s="1"/>
  <c r="EY93" i="25"/>
  <c r="FA93" i="25" s="1"/>
  <c r="ES93" i="25"/>
  <c r="EU93" i="25" s="1"/>
  <c r="FB93" i="25"/>
  <c r="FD93" i="25" s="1"/>
  <c r="EM93" i="25"/>
  <c r="EO93" i="25" s="1"/>
  <c r="AT93" i="25"/>
  <c r="AV93" i="25" s="1"/>
  <c r="EA93" i="25"/>
  <c r="EC93" i="25" s="1"/>
  <c r="ED93" i="25"/>
  <c r="EF93" i="25" s="1"/>
  <c r="DX93" i="25"/>
  <c r="DZ93" i="25" s="1"/>
  <c r="DO93" i="25"/>
  <c r="DQ93" i="25" s="1"/>
  <c r="DL93" i="25"/>
  <c r="DN93" i="25" s="1"/>
  <c r="DR93" i="25"/>
  <c r="DT93" i="25" s="1"/>
  <c r="DU93" i="25"/>
  <c r="DW93" i="25" s="1"/>
  <c r="DO148" i="25"/>
  <c r="DQ148" i="25" s="1"/>
  <c r="EG148" i="25"/>
  <c r="EI148" i="25" s="1"/>
  <c r="DU148" i="25"/>
  <c r="DW148" i="25" s="1"/>
  <c r="EJ148" i="25"/>
  <c r="EL148" i="25" s="1"/>
  <c r="DR148" i="25"/>
  <c r="DT148" i="25" s="1"/>
  <c r="ED148" i="25"/>
  <c r="EF148" i="25" s="1"/>
  <c r="DL148" i="25"/>
  <c r="DN148" i="25" s="1"/>
  <c r="EA148" i="25"/>
  <c r="EC148" i="25" s="1"/>
  <c r="DX148" i="25"/>
  <c r="DZ148" i="25" s="1"/>
  <c r="EO148" i="25"/>
  <c r="ES203" i="25"/>
  <c r="EU203" i="25" s="1"/>
  <c r="EY203" i="25"/>
  <c r="FA203" i="25" s="1"/>
  <c r="EV203" i="25"/>
  <c r="EX203" i="25" s="1"/>
  <c r="EP203" i="25"/>
  <c r="ER203" i="25" s="1"/>
  <c r="EM203" i="25"/>
  <c r="EO203" i="25" s="1"/>
  <c r="EG203" i="25"/>
  <c r="EI203" i="25" s="1"/>
  <c r="EJ203" i="25"/>
  <c r="EL203" i="25" s="1"/>
  <c r="ED203" i="25"/>
  <c r="EF203" i="25" s="1"/>
  <c r="DU203" i="25"/>
  <c r="DW203" i="25" s="1"/>
  <c r="DL203" i="25"/>
  <c r="DN203" i="25" s="1"/>
  <c r="DX203" i="25"/>
  <c r="DZ203" i="25" s="1"/>
  <c r="EA203" i="25"/>
  <c r="EC203" i="25" s="1"/>
  <c r="DO203" i="25"/>
  <c r="DQ203" i="25" s="1"/>
  <c r="DR203" i="25"/>
  <c r="DT203" i="25" s="1"/>
  <c r="FB203" i="25"/>
  <c r="FD203" i="25" s="1"/>
  <c r="CO203" i="25"/>
  <c r="CQ203" i="25" s="1"/>
  <c r="CC203" i="25"/>
  <c r="CE203" i="25" s="1"/>
  <c r="CU203" i="25"/>
  <c r="CW203" i="25" s="1"/>
  <c r="DD203" i="25"/>
  <c r="DF203" i="25" s="1"/>
  <c r="DA203" i="25"/>
  <c r="DC203" i="25" s="1"/>
  <c r="CX203" i="25"/>
  <c r="CZ203" i="25" s="1"/>
  <c r="CL203" i="25"/>
  <c r="CN203" i="25" s="1"/>
  <c r="CI203" i="25"/>
  <c r="CK203" i="25" s="1"/>
  <c r="DG203" i="25"/>
  <c r="DI203" i="25" s="1"/>
  <c r="CR203" i="25"/>
  <c r="CT203" i="25" s="1"/>
  <c r="BT203" i="25"/>
  <c r="BV203" i="25" s="1"/>
  <c r="BW203" i="25"/>
  <c r="BY203" i="25" s="1"/>
  <c r="BZ203" i="25"/>
  <c r="CB203" i="25" s="1"/>
  <c r="BQ203" i="25"/>
  <c r="BS203" i="25" s="1"/>
  <c r="BN203" i="25"/>
  <c r="BP203" i="25" s="1"/>
  <c r="CI148" i="25"/>
  <c r="CK148" i="25" s="1"/>
  <c r="CO148" i="25"/>
  <c r="CQ148" i="25" s="1"/>
  <c r="CL148" i="25"/>
  <c r="CN148" i="25" s="1"/>
  <c r="CF148" i="25"/>
  <c r="CH148" i="25" s="1"/>
  <c r="CC148" i="25"/>
  <c r="CE148" i="25" s="1"/>
  <c r="BW148" i="25"/>
  <c r="BY148" i="25" s="1"/>
  <c r="BN148" i="25"/>
  <c r="BP148" i="25" s="1"/>
  <c r="BQ148" i="25"/>
  <c r="BS148" i="25" s="1"/>
  <c r="BT148" i="25"/>
  <c r="BV148" i="25" s="1"/>
  <c r="BZ148" i="25"/>
  <c r="CB148" i="25" s="1"/>
  <c r="DG93" i="25"/>
  <c r="DI93" i="25" s="1"/>
  <c r="CR93" i="25"/>
  <c r="CT93" i="25" s="1"/>
  <c r="DD93" i="25"/>
  <c r="DF93" i="25" s="1"/>
  <c r="CU93" i="25"/>
  <c r="CW93" i="25" s="1"/>
  <c r="DA93" i="25"/>
  <c r="DC93" i="25" s="1"/>
  <c r="CX93" i="25"/>
  <c r="CZ93" i="25" s="1"/>
  <c r="CL93" i="25"/>
  <c r="CN93" i="25" s="1"/>
  <c r="CO93" i="25"/>
  <c r="CQ93" i="25" s="1"/>
  <c r="CI93" i="25"/>
  <c r="CK93" i="25" s="1"/>
  <c r="CF93" i="25"/>
  <c r="CH93" i="25" s="1"/>
  <c r="BN93" i="25"/>
  <c r="BP93" i="25" s="1"/>
  <c r="BZ93" i="25"/>
  <c r="CB93" i="25" s="1"/>
  <c r="BW93" i="25"/>
  <c r="BY93" i="25" s="1"/>
  <c r="BQ93" i="25"/>
  <c r="BS93" i="25" s="1"/>
  <c r="BT93" i="25"/>
  <c r="BV93" i="25" s="1"/>
  <c r="CC93" i="25"/>
  <c r="CE93" i="25" s="1"/>
  <c r="AT203" i="25"/>
  <c r="AV203" i="25" s="1"/>
  <c r="AK203" i="25"/>
  <c r="AM203" i="25" s="1"/>
  <c r="AZ203" i="25"/>
  <c r="BB203" i="25" s="1"/>
  <c r="AQ203" i="25"/>
  <c r="AS203" i="25" s="1"/>
  <c r="AW203" i="25"/>
  <c r="AY203" i="25" s="1"/>
  <c r="BF203" i="25"/>
  <c r="BH203" i="25" s="1"/>
  <c r="BC203" i="25"/>
  <c r="BE203" i="25" s="1"/>
  <c r="AN203" i="25"/>
  <c r="AP203" i="25" s="1"/>
  <c r="AH203" i="25"/>
  <c r="AJ203" i="25" s="1"/>
  <c r="AE203" i="25"/>
  <c r="AG203" i="25" s="1"/>
  <c r="AB203" i="25"/>
  <c r="AD203" i="25" s="1"/>
  <c r="Y203" i="25"/>
  <c r="AA203" i="25" s="1"/>
  <c r="V203" i="25"/>
  <c r="X203" i="25" s="1"/>
  <c r="S203" i="25"/>
  <c r="U203" i="25" s="1"/>
  <c r="P203" i="25"/>
  <c r="R203" i="25" s="1"/>
  <c r="AQ148" i="25"/>
  <c r="AS148" i="25" s="1"/>
  <c r="AN148" i="25"/>
  <c r="AP148" i="25" s="1"/>
  <c r="AK148" i="25"/>
  <c r="AM148" i="25" s="1"/>
  <c r="AH148" i="25"/>
  <c r="AJ148" i="25" s="1"/>
  <c r="AE148" i="25"/>
  <c r="AG148" i="25" s="1"/>
  <c r="AB148" i="25"/>
  <c r="AD148" i="25" s="1"/>
  <c r="Y148" i="25"/>
  <c r="AA148" i="25" s="1"/>
  <c r="S148" i="25"/>
  <c r="U148" i="25" s="1"/>
  <c r="P148" i="25"/>
  <c r="R148" i="25" s="1"/>
  <c r="V148" i="25"/>
  <c r="X148" i="25" s="1"/>
  <c r="BI93" i="25"/>
  <c r="BK93" i="25" s="1"/>
  <c r="BF93" i="25"/>
  <c r="BH93" i="25" s="1"/>
  <c r="BC93" i="25"/>
  <c r="BE93" i="25" s="1"/>
  <c r="AZ93" i="25"/>
  <c r="BB93" i="25" s="1"/>
  <c r="AW93" i="25"/>
  <c r="AY93" i="25" s="1"/>
  <c r="AQ93" i="25"/>
  <c r="AS93" i="25" s="1"/>
  <c r="AN93" i="25"/>
  <c r="AP93" i="25" s="1"/>
  <c r="AK93" i="25"/>
  <c r="AM93" i="25" s="1"/>
  <c r="AH93" i="25"/>
  <c r="AJ93" i="25" s="1"/>
  <c r="AE93" i="25"/>
  <c r="AG93" i="25" s="1"/>
  <c r="S93" i="25"/>
  <c r="U93" i="25" s="1"/>
  <c r="AB93" i="25"/>
  <c r="AD93" i="25" s="1"/>
  <c r="V93" i="25"/>
  <c r="X93" i="25" s="1"/>
  <c r="P93" i="25"/>
  <c r="R93" i="25" s="1"/>
  <c r="Y93" i="25"/>
  <c r="AA93" i="25" s="1"/>
  <c r="DG39" i="25"/>
  <c r="DI39" i="25" s="1"/>
  <c r="BN39" i="25"/>
  <c r="BP39" i="25" s="1"/>
  <c r="DA39" i="25"/>
  <c r="DC39" i="25" s="1"/>
  <c r="CX39" i="25"/>
  <c r="CZ39" i="25" s="1"/>
  <c r="CU39" i="25"/>
  <c r="CW39" i="25" s="1"/>
  <c r="CR39" i="25"/>
  <c r="CT39" i="25" s="1"/>
  <c r="CO39" i="25"/>
  <c r="CQ39" i="25" s="1"/>
  <c r="CL39" i="25"/>
  <c r="CN39" i="25" s="1"/>
  <c r="CI39" i="25"/>
  <c r="CK39" i="25" s="1"/>
  <c r="CF39" i="25"/>
  <c r="CH39" i="25" s="1"/>
  <c r="CC39" i="25"/>
  <c r="CE39" i="25" s="1"/>
  <c r="BZ39" i="25"/>
  <c r="CB39" i="25" s="1"/>
  <c r="BW39" i="25"/>
  <c r="BY39" i="25" s="1"/>
  <c r="BT39" i="25"/>
  <c r="BV39" i="25" s="1"/>
  <c r="BQ39" i="25"/>
  <c r="BS39" i="25" s="1"/>
  <c r="BI39" i="25"/>
  <c r="BK39" i="25" s="1"/>
  <c r="AZ39" i="25"/>
  <c r="BB39" i="25" s="1"/>
  <c r="BC39" i="25"/>
  <c r="BE39" i="25" s="1"/>
  <c r="BF39" i="25"/>
  <c r="BH39" i="25" s="1"/>
  <c r="AW39" i="25"/>
  <c r="AY39" i="25" s="1"/>
  <c r="AT39" i="25"/>
  <c r="AV39" i="25" s="1"/>
  <c r="AQ39" i="25"/>
  <c r="AS39" i="25" s="1"/>
  <c r="AN39" i="25"/>
  <c r="AP39" i="25" s="1"/>
  <c r="AK39" i="25"/>
  <c r="AM39" i="25" s="1"/>
  <c r="AH39" i="25"/>
  <c r="AJ39" i="25" s="1"/>
  <c r="AE39" i="25"/>
  <c r="AG39" i="25" s="1"/>
  <c r="AB39" i="25"/>
  <c r="AD39" i="25" s="1"/>
  <c r="Y39" i="25"/>
  <c r="AA39" i="25" s="1"/>
  <c r="V39" i="25"/>
  <c r="X39" i="25" s="1"/>
  <c r="S39" i="25"/>
  <c r="U39" i="25" s="1"/>
  <c r="P39" i="25"/>
  <c r="R39" i="25" s="1"/>
  <c r="GH93" i="25"/>
  <c r="GJ93" i="25" s="1"/>
  <c r="DF39" i="25"/>
  <c r="FY39" i="25"/>
  <c r="GA39" i="25" s="1"/>
  <c r="K43" i="21"/>
  <c r="K151" i="21" s="1"/>
  <c r="AO105" i="21"/>
  <c r="AP105" i="21" s="1"/>
  <c r="AP104" i="21"/>
  <c r="CN49" i="21"/>
  <c r="CM50" i="21"/>
  <c r="EI49" i="21"/>
  <c r="EH50" i="21"/>
  <c r="CQ157" i="21"/>
  <c r="CP158" i="21"/>
  <c r="AP212" i="21"/>
  <c r="AO213" i="21"/>
  <c r="CM105" i="21"/>
  <c r="CN105" i="21" s="1"/>
  <c r="CN104" i="21"/>
  <c r="CJ51" i="21"/>
  <c r="CK51" i="21" s="1"/>
  <c r="CK50" i="21"/>
  <c r="CM159" i="21"/>
  <c r="CN159" i="21" s="1"/>
  <c r="CN158" i="21"/>
  <c r="GP102" i="21"/>
  <c r="GO103" i="21"/>
  <c r="BB157" i="21"/>
  <c r="BA158" i="21"/>
  <c r="CT102" i="21"/>
  <c r="CS103" i="21"/>
  <c r="DC157" i="21"/>
  <c r="DB158" i="21"/>
  <c r="ER157" i="21"/>
  <c r="EQ158" i="21"/>
  <c r="CG51" i="21"/>
  <c r="CH51" i="21" s="1"/>
  <c r="CH50" i="21"/>
  <c r="AL105" i="21"/>
  <c r="AM105" i="21" s="1"/>
  <c r="AM104" i="21"/>
  <c r="BE157" i="21"/>
  <c r="BD158" i="21"/>
  <c r="EL212" i="21"/>
  <c r="EK213" i="21"/>
  <c r="EU102" i="21"/>
  <c r="ET103" i="21"/>
  <c r="GJ212" i="21"/>
  <c r="GI213" i="21"/>
  <c r="CJ105" i="21"/>
  <c r="CK105" i="21" s="1"/>
  <c r="CK104" i="21"/>
  <c r="EK105" i="21"/>
  <c r="EL105" i="21" s="1"/>
  <c r="EL104" i="21"/>
  <c r="GF105" i="21"/>
  <c r="GG105" i="21" s="1"/>
  <c r="GG104" i="21"/>
  <c r="FA157" i="21"/>
  <c r="EZ158" i="21"/>
  <c r="GI104" i="21"/>
  <c r="GJ103" i="21"/>
  <c r="EW159" i="21"/>
  <c r="EX159" i="21" s="1"/>
  <c r="EX158" i="21"/>
  <c r="ER102" i="21"/>
  <c r="EQ103" i="21"/>
  <c r="CN212" i="21"/>
  <c r="CM213" i="21"/>
  <c r="EH105" i="21"/>
  <c r="EI105" i="21" s="1"/>
  <c r="EI104" i="21"/>
  <c r="M96" i="25"/>
  <c r="M206" i="25"/>
  <c r="M151" i="25"/>
  <c r="L203" i="21"/>
  <c r="N94" i="25"/>
  <c r="AB94" i="25" s="1"/>
  <c r="AD94" i="25" s="1"/>
  <c r="N149" i="25"/>
  <c r="ED149" i="25" s="1"/>
  <c r="EF149" i="25" s="1"/>
  <c r="N40" i="25"/>
  <c r="DG40" i="25" s="1"/>
  <c r="N204" i="25"/>
  <c r="K204" i="21"/>
  <c r="GL212" i="21"/>
  <c r="BA210" i="21"/>
  <c r="BB210" i="21" s="1"/>
  <c r="GU210" i="21"/>
  <c r="GV210" i="21" s="1"/>
  <c r="DE207" i="21"/>
  <c r="DF207" i="21" s="1"/>
  <c r="DB208" i="21"/>
  <c r="DC208" i="21" s="1"/>
  <c r="CP212" i="21"/>
  <c r="AR212" i="21"/>
  <c r="AX211" i="21"/>
  <c r="AY211" i="21" s="1"/>
  <c r="EZ209" i="21"/>
  <c r="FA209" i="21" s="1"/>
  <c r="GX209" i="21"/>
  <c r="GY209" i="21" s="1"/>
  <c r="GO211" i="21"/>
  <c r="GP211" i="21" s="1"/>
  <c r="CY210" i="21"/>
  <c r="CZ210" i="21" s="1"/>
  <c r="CV211" i="21"/>
  <c r="CW211" i="21" s="1"/>
  <c r="EQ211" i="21"/>
  <c r="ER211" i="21" s="1"/>
  <c r="ET212" i="21"/>
  <c r="BD209" i="21"/>
  <c r="BE209" i="21" s="1"/>
  <c r="GR211" i="21"/>
  <c r="GS211" i="21" s="1"/>
  <c r="EW210" i="21"/>
  <c r="EX210" i="21" s="1"/>
  <c r="FC207" i="21"/>
  <c r="FD207" i="21" s="1"/>
  <c r="AU212" i="21"/>
  <c r="CS212" i="21"/>
  <c r="BG207" i="21"/>
  <c r="BH207" i="21" s="1"/>
  <c r="EN212" i="21"/>
  <c r="HA207" i="21"/>
  <c r="HB207" i="21" s="1"/>
  <c r="K95" i="21"/>
  <c r="GX157" i="21"/>
  <c r="HA155" i="21"/>
  <c r="HB155" i="21" s="1"/>
  <c r="ET156" i="21"/>
  <c r="EU156" i="21" s="1"/>
  <c r="CY156" i="21"/>
  <c r="CZ156" i="21" s="1"/>
  <c r="BG152" i="21"/>
  <c r="BH152" i="21" s="1"/>
  <c r="GO156" i="21"/>
  <c r="GP156" i="21" s="1"/>
  <c r="AX156" i="21"/>
  <c r="AY156" i="21" s="1"/>
  <c r="GR155" i="21"/>
  <c r="GS155" i="21" s="1"/>
  <c r="CS156" i="21"/>
  <c r="CT156" i="21" s="1"/>
  <c r="DE153" i="21"/>
  <c r="DF153" i="21" s="1"/>
  <c r="AU156" i="21"/>
  <c r="AV156" i="21" s="1"/>
  <c r="FC153" i="21"/>
  <c r="FD153" i="21" s="1"/>
  <c r="CV155" i="21"/>
  <c r="CW155" i="21" s="1"/>
  <c r="GU157" i="21"/>
  <c r="GR102" i="21"/>
  <c r="FC99" i="21"/>
  <c r="FD99" i="21" s="1"/>
  <c r="EW101" i="21"/>
  <c r="EX101" i="21" s="1"/>
  <c r="BG99" i="21"/>
  <c r="BH99" i="21" s="1"/>
  <c r="CV102" i="21"/>
  <c r="BA101" i="21"/>
  <c r="BB101" i="21" s="1"/>
  <c r="CY101" i="21"/>
  <c r="CZ101" i="21" s="1"/>
  <c r="EZ99" i="21"/>
  <c r="FA99" i="21" s="1"/>
  <c r="GX99" i="21"/>
  <c r="GY99" i="21" s="1"/>
  <c r="HA99" i="21"/>
  <c r="HB99" i="21" s="1"/>
  <c r="DB99" i="21"/>
  <c r="DC99" i="21" s="1"/>
  <c r="DE99" i="21"/>
  <c r="DF99" i="21" s="1"/>
  <c r="AX102" i="21"/>
  <c r="AY102" i="21" s="1"/>
  <c r="BD99" i="21"/>
  <c r="BE99" i="21" s="1"/>
  <c r="AU103" i="21"/>
  <c r="GU101" i="21"/>
  <c r="GV101" i="21" s="1"/>
  <c r="GR46" i="21"/>
  <c r="GS46" i="21" s="1"/>
  <c r="GX45" i="21"/>
  <c r="GY45" i="21" s="1"/>
  <c r="GU46" i="21"/>
  <c r="GV46" i="21" s="1"/>
  <c r="HA46" i="21"/>
  <c r="HB46" i="21" s="1"/>
  <c r="GO48" i="21"/>
  <c r="GP48" i="21" s="1"/>
  <c r="GL48" i="21"/>
  <c r="GM48" i="21" s="1"/>
  <c r="GI49" i="21"/>
  <c r="EQ48" i="21"/>
  <c r="ER48" i="21" s="1"/>
  <c r="ET46" i="21"/>
  <c r="EU46" i="21" s="1"/>
  <c r="EN48" i="21"/>
  <c r="EO48" i="21" s="1"/>
  <c r="EZ46" i="21"/>
  <c r="FA46" i="21" s="1"/>
  <c r="FC45" i="21"/>
  <c r="FD45" i="21" s="1"/>
  <c r="CV48" i="21"/>
  <c r="CW48" i="21" s="1"/>
  <c r="CS49" i="21"/>
  <c r="CP49" i="21"/>
  <c r="DB44" i="21"/>
  <c r="DC44" i="21" s="1"/>
  <c r="CY46" i="21"/>
  <c r="CZ46" i="21" s="1"/>
  <c r="DE43" i="21"/>
  <c r="DF43" i="21" s="1"/>
  <c r="M42" i="25"/>
  <c r="BG44" i="21"/>
  <c r="BH44" i="21" s="1"/>
  <c r="V94" i="21"/>
  <c r="FM203" i="21"/>
  <c r="FP42" i="21"/>
  <c r="BI203" i="21"/>
  <c r="GN203" i="21"/>
  <c r="GB94" i="21"/>
  <c r="GZ42" i="21"/>
  <c r="FB203" i="21"/>
  <c r="DL148" i="21"/>
  <c r="GT148" i="21"/>
  <c r="BW203" i="21"/>
  <c r="EJ148" i="21"/>
  <c r="EG148" i="21"/>
  <c r="BQ42" i="21"/>
  <c r="P148" i="21"/>
  <c r="CF148" i="21"/>
  <c r="BQ148" i="21"/>
  <c r="CO203" i="21"/>
  <c r="GN94" i="21"/>
  <c r="AK203" i="21"/>
  <c r="DX94" i="21"/>
  <c r="EV148" i="21"/>
  <c r="DL203" i="21"/>
  <c r="FY148" i="21"/>
  <c r="DG42" i="21"/>
  <c r="FJ94" i="21"/>
  <c r="AE94" i="21"/>
  <c r="FB42" i="21"/>
  <c r="CL203" i="21"/>
  <c r="V42" i="21"/>
  <c r="BF42" i="21"/>
  <c r="CF94" i="21"/>
  <c r="AN148" i="21"/>
  <c r="AK94" i="21"/>
  <c r="AZ42" i="21"/>
  <c r="EY148" i="21"/>
  <c r="AW42" i="21"/>
  <c r="CR94" i="21"/>
  <c r="AZ94" i="21"/>
  <c r="HC94" i="21"/>
  <c r="EY94" i="21"/>
  <c r="BQ203" i="21"/>
  <c r="EM42" i="21"/>
  <c r="Y203" i="21"/>
  <c r="ED94" i="21"/>
  <c r="HC203" i="21"/>
  <c r="FP203" i="21"/>
  <c r="EJ42" i="21"/>
  <c r="S42" i="21"/>
  <c r="DU148" i="21"/>
  <c r="CI94" i="21"/>
  <c r="AW148" i="21"/>
  <c r="AW203" i="21"/>
  <c r="FE203" i="21"/>
  <c r="BC94" i="21"/>
  <c r="P203" i="21"/>
  <c r="GK148" i="21"/>
  <c r="AH94" i="21"/>
  <c r="DO148" i="21"/>
  <c r="GE148" i="21"/>
  <c r="CL148" i="21"/>
  <c r="DO42" i="21"/>
  <c r="CO94" i="21"/>
  <c r="GN42" i="21"/>
  <c r="GE94" i="21"/>
  <c r="CR148" i="21"/>
  <c r="GQ94" i="21"/>
  <c r="DU42" i="21"/>
  <c r="ES42" i="21"/>
  <c r="CX203" i="21"/>
  <c r="BN42" i="21"/>
  <c r="AH148" i="21"/>
  <c r="CC148" i="21"/>
  <c r="S94" i="21"/>
  <c r="ED203" i="21"/>
  <c r="GB203" i="21"/>
  <c r="AT94" i="21"/>
  <c r="DX203" i="21"/>
  <c r="V148" i="21"/>
  <c r="GZ148" i="21"/>
  <c r="DG94" i="21"/>
  <c r="AK42" i="21"/>
  <c r="ES148" i="21"/>
  <c r="DL94" i="21"/>
  <c r="Y148" i="21"/>
  <c r="BW42" i="21"/>
  <c r="FY42" i="21"/>
  <c r="AW94" i="21"/>
  <c r="AH42" i="21"/>
  <c r="CF42" i="21"/>
  <c r="AB203" i="21"/>
  <c r="GT94" i="21"/>
  <c r="CI42" i="21"/>
  <c r="AQ94" i="21"/>
  <c r="FM94" i="21"/>
  <c r="AN94" i="21"/>
  <c r="BF148" i="21"/>
  <c r="GW148" i="21"/>
  <c r="CF203" i="21"/>
  <c r="EP148" i="21"/>
  <c r="EA203" i="21"/>
  <c r="EV94" i="21"/>
  <c r="GW203" i="21"/>
  <c r="CI203" i="21"/>
  <c r="FB94" i="21"/>
  <c r="DR42" i="21"/>
  <c r="EP94" i="21"/>
  <c r="DA42" i="21"/>
  <c r="V203" i="21"/>
  <c r="DR148" i="21"/>
  <c r="DD148" i="21"/>
  <c r="DR203" i="21"/>
  <c r="ED148" i="21"/>
  <c r="BW94" i="21"/>
  <c r="EM94" i="21"/>
  <c r="GQ203" i="21"/>
  <c r="EP42" i="21"/>
  <c r="BC203" i="21"/>
  <c r="DL42" i="21"/>
  <c r="DD203" i="21"/>
  <c r="EJ94" i="21"/>
  <c r="AZ203" i="21"/>
  <c r="EM203" i="21"/>
  <c r="AQ148" i="21"/>
  <c r="AT148" i="21"/>
  <c r="GE203" i="21"/>
  <c r="BN94" i="21"/>
  <c r="CI148" i="21"/>
  <c r="FS94" i="21"/>
  <c r="AE148" i="21"/>
  <c r="AZ148" i="21"/>
  <c r="BI94" i="21"/>
  <c r="BF203" i="21"/>
  <c r="FE42" i="21"/>
  <c r="AT42" i="21"/>
  <c r="HC42" i="21"/>
  <c r="GE42" i="21"/>
  <c r="FP94" i="21"/>
  <c r="BZ148" i="21"/>
  <c r="DR94" i="21"/>
  <c r="GT203" i="21"/>
  <c r="GH94" i="21"/>
  <c r="BI148" i="21"/>
  <c r="DD42" i="21"/>
  <c r="FV148" i="21"/>
  <c r="BC148" i="21"/>
  <c r="EG42" i="21"/>
  <c r="EP203" i="21"/>
  <c r="GN148" i="21"/>
  <c r="CX94" i="21"/>
  <c r="EA148" i="21"/>
  <c r="BT42" i="21"/>
  <c r="GH42" i="21"/>
  <c r="GQ148" i="21"/>
  <c r="FP148" i="21"/>
  <c r="CR42" i="21"/>
  <c r="FV203" i="21"/>
  <c r="DD94" i="21"/>
  <c r="CO148" i="21"/>
  <c r="AB148" i="21"/>
  <c r="GH148" i="21"/>
  <c r="EY42" i="21"/>
  <c r="BZ203" i="21"/>
  <c r="GW94" i="21"/>
  <c r="DA94" i="21"/>
  <c r="FY94" i="21"/>
  <c r="AN42" i="21"/>
  <c r="BC42" i="21"/>
  <c r="GZ94" i="21"/>
  <c r="AK148" i="21"/>
  <c r="FM148" i="21"/>
  <c r="DA203" i="21"/>
  <c r="BT94" i="21"/>
  <c r="CC94" i="21"/>
  <c r="FJ148" i="21"/>
  <c r="ES203" i="21"/>
  <c r="EJ203" i="21"/>
  <c r="P42" i="21"/>
  <c r="FY203" i="21"/>
  <c r="DA148" i="21"/>
  <c r="FE148" i="21"/>
  <c r="P94" i="21"/>
  <c r="GZ203" i="21"/>
  <c r="ES94" i="21"/>
  <c r="FS148" i="21"/>
  <c r="DG203" i="21"/>
  <c r="GW42" i="21"/>
  <c r="BQ94" i="21"/>
  <c r="AB42" i="21"/>
  <c r="CX42" i="21"/>
  <c r="GH203" i="21"/>
  <c r="AT203" i="21"/>
  <c r="DX42" i="21"/>
  <c r="GB42" i="21"/>
  <c r="DU94" i="21"/>
  <c r="CL42" i="21"/>
  <c r="EA94" i="21"/>
  <c r="S203" i="21"/>
  <c r="BN203" i="21"/>
  <c r="EA42" i="21"/>
  <c r="EV203" i="21"/>
  <c r="S148" i="21"/>
  <c r="CX148" i="21"/>
  <c r="AQ203" i="21"/>
  <c r="EM148" i="21"/>
  <c r="BT148" i="21"/>
  <c r="AE203" i="21"/>
  <c r="GK42" i="21"/>
  <c r="BN148" i="21"/>
  <c r="DO203" i="21"/>
  <c r="AB94" i="21"/>
  <c r="H42" i="21"/>
  <c r="CU203" i="21"/>
  <c r="BF94" i="21"/>
  <c r="Y42" i="21"/>
  <c r="AH203" i="21"/>
  <c r="GQ42" i="21"/>
  <c r="DU203" i="21"/>
  <c r="FB148" i="21"/>
  <c r="DO94" i="21"/>
  <c r="GT42" i="21"/>
  <c r="FS42" i="21"/>
  <c r="AN203" i="21"/>
  <c r="FV94" i="21"/>
  <c r="CC203" i="21"/>
  <c r="HC148" i="21"/>
  <c r="AQ42" i="21"/>
  <c r="CO42" i="21"/>
  <c r="EY203" i="21"/>
  <c r="EG203" i="21"/>
  <c r="EV42" i="21"/>
  <c r="CU94" i="21"/>
  <c r="FJ42" i="21"/>
  <c r="FE94" i="21"/>
  <c r="GK94" i="21"/>
  <c r="CC42" i="21"/>
  <c r="ED42" i="21"/>
  <c r="CR203" i="21"/>
  <c r="FV42" i="21"/>
  <c r="CU42" i="21"/>
  <c r="Y94" i="21"/>
  <c r="GB148" i="21"/>
  <c r="DG148" i="21"/>
  <c r="FS203" i="21"/>
  <c r="EG94" i="21"/>
  <c r="BT203" i="21"/>
  <c r="FJ203" i="21"/>
  <c r="BW148" i="21"/>
  <c r="BZ94" i="21"/>
  <c r="BZ42" i="21"/>
  <c r="CL94" i="21"/>
  <c r="CU148" i="21"/>
  <c r="BI42" i="21"/>
  <c r="GK203" i="21"/>
  <c r="AE42" i="21"/>
  <c r="FM42" i="21"/>
  <c r="DX148" i="21"/>
  <c r="L42" i="21" l="1"/>
  <c r="L150" i="21" s="1"/>
  <c r="GZ204" i="25"/>
  <c r="HB204" i="25" s="1"/>
  <c r="GW204" i="25"/>
  <c r="GY204" i="25" s="1"/>
  <c r="GT204" i="25"/>
  <c r="GV204" i="25" s="1"/>
  <c r="GN204" i="25"/>
  <c r="GP204" i="25" s="1"/>
  <c r="GQ204" i="25"/>
  <c r="GS204" i="25" s="1"/>
  <c r="GK204" i="25"/>
  <c r="GM204" i="25" s="1"/>
  <c r="FV204" i="25"/>
  <c r="FX204" i="25" s="1"/>
  <c r="GB204" i="25"/>
  <c r="GD204" i="25" s="1"/>
  <c r="FS204" i="25"/>
  <c r="FU204" i="25" s="1"/>
  <c r="FP204" i="25"/>
  <c r="FR204" i="25" s="1"/>
  <c r="FY204" i="25"/>
  <c r="GA204" i="25" s="1"/>
  <c r="GH204" i="25"/>
  <c r="GJ204" i="25" s="1"/>
  <c r="FJ204" i="25"/>
  <c r="FL204" i="25" s="1"/>
  <c r="FM204" i="25"/>
  <c r="FO204" i="25" s="1"/>
  <c r="GE204" i="25"/>
  <c r="GG204" i="25" s="1"/>
  <c r="EP204" i="25"/>
  <c r="ER204" i="25" s="1"/>
  <c r="GK149" i="25"/>
  <c r="GM149" i="25" s="1"/>
  <c r="FJ149" i="25"/>
  <c r="FL149" i="25" s="1"/>
  <c r="FM149" i="25"/>
  <c r="FO149" i="25" s="1"/>
  <c r="GB149" i="25"/>
  <c r="GD149" i="25" s="1"/>
  <c r="GH149" i="25"/>
  <c r="GJ149" i="25" s="1"/>
  <c r="FY149" i="25"/>
  <c r="GA149" i="25" s="1"/>
  <c r="FS149" i="25"/>
  <c r="FU149" i="25" s="1"/>
  <c r="GE149" i="25"/>
  <c r="GG149" i="25" s="1"/>
  <c r="FP149" i="25"/>
  <c r="FR149" i="25" s="1"/>
  <c r="FV149" i="25"/>
  <c r="FX149" i="25" s="1"/>
  <c r="FV94" i="25"/>
  <c r="FX94" i="25" s="1"/>
  <c r="FM94" i="25"/>
  <c r="FO94" i="25" s="1"/>
  <c r="FP94" i="25"/>
  <c r="FR94" i="25" s="1"/>
  <c r="FS94" i="25"/>
  <c r="FU94" i="25" s="1"/>
  <c r="GB94" i="25"/>
  <c r="GD94" i="25" s="1"/>
  <c r="FJ94" i="25"/>
  <c r="FL94" i="25" s="1"/>
  <c r="GE94" i="25"/>
  <c r="GG94" i="25" s="1"/>
  <c r="FY94" i="25"/>
  <c r="GA94" i="25" s="1"/>
  <c r="GK94" i="25"/>
  <c r="GM94" i="25" s="1"/>
  <c r="GN94" i="25"/>
  <c r="GP94" i="25" s="1"/>
  <c r="GT94" i="25"/>
  <c r="GV94" i="25" s="1"/>
  <c r="HC94" i="25"/>
  <c r="HE94" i="25" s="1"/>
  <c r="GW94" i="25"/>
  <c r="GY94" i="25" s="1"/>
  <c r="GZ94" i="25"/>
  <c r="HB94" i="25" s="1"/>
  <c r="GQ94" i="25"/>
  <c r="GS94" i="25" s="1"/>
  <c r="HC40" i="25"/>
  <c r="HE40" i="25" s="1"/>
  <c r="GQ40" i="25"/>
  <c r="GS40" i="25" s="1"/>
  <c r="GZ40" i="25"/>
  <c r="HB40" i="25" s="1"/>
  <c r="GK40" i="25"/>
  <c r="GM40" i="25" s="1"/>
  <c r="GN40" i="25"/>
  <c r="GP40" i="25" s="1"/>
  <c r="GW40" i="25"/>
  <c r="GY40" i="25" s="1"/>
  <c r="GT40" i="25"/>
  <c r="GV40" i="25" s="1"/>
  <c r="GH40" i="25"/>
  <c r="GJ40" i="25" s="1"/>
  <c r="GE40" i="25"/>
  <c r="GG40" i="25" s="1"/>
  <c r="GB40" i="25"/>
  <c r="GD40" i="25" s="1"/>
  <c r="FS40" i="25"/>
  <c r="FU40" i="25" s="1"/>
  <c r="FM40" i="25"/>
  <c r="FO40" i="25" s="1"/>
  <c r="FP40" i="25"/>
  <c r="FR40" i="25" s="1"/>
  <c r="FV40" i="25"/>
  <c r="FX40" i="25" s="1"/>
  <c r="FJ40" i="25"/>
  <c r="FL40" i="25" s="1"/>
  <c r="FE40" i="25"/>
  <c r="FG40" i="25" s="1"/>
  <c r="FB40" i="25"/>
  <c r="FD40" i="25" s="1"/>
  <c r="EV40" i="25"/>
  <c r="EX40" i="25" s="1"/>
  <c r="EY40" i="25"/>
  <c r="FA40" i="25" s="1"/>
  <c r="ES40" i="25"/>
  <c r="EU40" i="25" s="1"/>
  <c r="EP40" i="25"/>
  <c r="ER40" i="25" s="1"/>
  <c r="EM40" i="25"/>
  <c r="EO40" i="25" s="1"/>
  <c r="EJ40" i="25"/>
  <c r="EL40" i="25" s="1"/>
  <c r="EG40" i="25"/>
  <c r="EI40" i="25" s="1"/>
  <c r="ED40" i="25"/>
  <c r="EF40" i="25" s="1"/>
  <c r="EA40" i="25"/>
  <c r="EC40" i="25" s="1"/>
  <c r="DX40" i="25"/>
  <c r="DZ40" i="25" s="1"/>
  <c r="DU40" i="25"/>
  <c r="DW40" i="25" s="1"/>
  <c r="DR40" i="25"/>
  <c r="DT40" i="25" s="1"/>
  <c r="DO40" i="25"/>
  <c r="DQ40" i="25" s="1"/>
  <c r="DL40" i="25"/>
  <c r="DN40" i="25" s="1"/>
  <c r="ES94" i="25"/>
  <c r="EU94" i="25" s="1"/>
  <c r="FE94" i="25"/>
  <c r="FG94" i="25" s="1"/>
  <c r="EV94" i="25"/>
  <c r="EX94" i="25" s="1"/>
  <c r="EM94" i="25"/>
  <c r="EO94" i="25" s="1"/>
  <c r="EG94" i="25"/>
  <c r="EI94" i="25" s="1"/>
  <c r="EY94" i="25"/>
  <c r="FA94" i="25" s="1"/>
  <c r="FB94" i="25"/>
  <c r="FD94" i="25" s="1"/>
  <c r="EJ94" i="25"/>
  <c r="EL94" i="25" s="1"/>
  <c r="EP94" i="25"/>
  <c r="ER94" i="25" s="1"/>
  <c r="DR94" i="25"/>
  <c r="DT94" i="25" s="1"/>
  <c r="ED94" i="25"/>
  <c r="EF94" i="25" s="1"/>
  <c r="EA94" i="25"/>
  <c r="EC94" i="25" s="1"/>
  <c r="DU94" i="25"/>
  <c r="DW94" i="25" s="1"/>
  <c r="DX94" i="25"/>
  <c r="DZ94" i="25" s="1"/>
  <c r="DO94" i="25"/>
  <c r="DQ94" i="25" s="1"/>
  <c r="DL94" i="25"/>
  <c r="DN94" i="25" s="1"/>
  <c r="DL149" i="25"/>
  <c r="DN149" i="25" s="1"/>
  <c r="EA149" i="25"/>
  <c r="EC149" i="25" s="1"/>
  <c r="DU149" i="25"/>
  <c r="DW149" i="25" s="1"/>
  <c r="DX149" i="25"/>
  <c r="DZ149" i="25" s="1"/>
  <c r="DO149" i="25"/>
  <c r="DQ149" i="25" s="1"/>
  <c r="DR149" i="25"/>
  <c r="DT149" i="25" s="1"/>
  <c r="EJ149" i="25"/>
  <c r="EL149" i="25" s="1"/>
  <c r="EG149" i="25"/>
  <c r="EI149" i="25" s="1"/>
  <c r="EM149" i="25"/>
  <c r="EO149" i="25" s="1"/>
  <c r="ES204" i="25"/>
  <c r="EU204" i="25" s="1"/>
  <c r="EY204" i="25"/>
  <c r="FA204" i="25" s="1"/>
  <c r="EM204" i="25"/>
  <c r="EO204" i="25" s="1"/>
  <c r="EV204" i="25"/>
  <c r="EX204" i="25" s="1"/>
  <c r="FB204" i="25"/>
  <c r="FD204" i="25" s="1"/>
  <c r="ED204" i="25"/>
  <c r="EF204" i="25" s="1"/>
  <c r="EG204" i="25"/>
  <c r="EI204" i="25" s="1"/>
  <c r="EJ204" i="25"/>
  <c r="EL204" i="25" s="1"/>
  <c r="DX204" i="25"/>
  <c r="DZ204" i="25" s="1"/>
  <c r="DL204" i="25"/>
  <c r="DN204" i="25" s="1"/>
  <c r="DR204" i="25"/>
  <c r="DT204" i="25" s="1"/>
  <c r="DO204" i="25"/>
  <c r="DQ204" i="25" s="1"/>
  <c r="DU204" i="25"/>
  <c r="DW204" i="25" s="1"/>
  <c r="EA204" i="25"/>
  <c r="EC204" i="25" s="1"/>
  <c r="DA204" i="25"/>
  <c r="DC204" i="25" s="1"/>
  <c r="DD204" i="25"/>
  <c r="DF204" i="25" s="1"/>
  <c r="CL204" i="25"/>
  <c r="CN204" i="25" s="1"/>
  <c r="CR204" i="25"/>
  <c r="CT204" i="25" s="1"/>
  <c r="CI204" i="25"/>
  <c r="CK204" i="25" s="1"/>
  <c r="CX204" i="25"/>
  <c r="CZ204" i="25" s="1"/>
  <c r="CU204" i="25"/>
  <c r="CW204" i="25" s="1"/>
  <c r="CO204" i="25"/>
  <c r="CQ204" i="25" s="1"/>
  <c r="CC204" i="25"/>
  <c r="CE204" i="25" s="1"/>
  <c r="DG204" i="25"/>
  <c r="DI204" i="25" s="1"/>
  <c r="CF204" i="25"/>
  <c r="CH204" i="25" s="1"/>
  <c r="BT204" i="25"/>
  <c r="BV204" i="25" s="1"/>
  <c r="BW204" i="25"/>
  <c r="BY204" i="25" s="1"/>
  <c r="BQ204" i="25"/>
  <c r="BS204" i="25" s="1"/>
  <c r="BZ204" i="25"/>
  <c r="CB204" i="25" s="1"/>
  <c r="BN204" i="25"/>
  <c r="BP204" i="25" s="1"/>
  <c r="CL149" i="25"/>
  <c r="CN149" i="25" s="1"/>
  <c r="CI149" i="25"/>
  <c r="CK149" i="25" s="1"/>
  <c r="CC149" i="25"/>
  <c r="CE149" i="25" s="1"/>
  <c r="CF149" i="25"/>
  <c r="CH149" i="25" s="1"/>
  <c r="CO149" i="25"/>
  <c r="CQ149" i="25" s="1"/>
  <c r="BN149" i="25"/>
  <c r="BP149" i="25" s="1"/>
  <c r="BZ149" i="25"/>
  <c r="CB149" i="25" s="1"/>
  <c r="BT149" i="25"/>
  <c r="BV149" i="25" s="1"/>
  <c r="BQ149" i="25"/>
  <c r="BS149" i="25" s="1"/>
  <c r="BW149" i="25"/>
  <c r="BY149" i="25" s="1"/>
  <c r="CX94" i="25"/>
  <c r="CZ94" i="25" s="1"/>
  <c r="DG94" i="25"/>
  <c r="DI94" i="25" s="1"/>
  <c r="CI94" i="25"/>
  <c r="CK94" i="25" s="1"/>
  <c r="DA94" i="25"/>
  <c r="DC94" i="25" s="1"/>
  <c r="DD94" i="25"/>
  <c r="DF94" i="25" s="1"/>
  <c r="CO94" i="25"/>
  <c r="CQ94" i="25" s="1"/>
  <c r="CL94" i="25"/>
  <c r="CN94" i="25" s="1"/>
  <c r="CU94" i="25"/>
  <c r="CW94" i="25" s="1"/>
  <c r="CR94" i="25"/>
  <c r="CT94" i="25" s="1"/>
  <c r="CF94" i="25"/>
  <c r="CH94" i="25" s="1"/>
  <c r="CC94" i="25"/>
  <c r="CE94" i="25" s="1"/>
  <c r="BW94" i="25"/>
  <c r="BY94" i="25" s="1"/>
  <c r="BQ94" i="25"/>
  <c r="BS94" i="25" s="1"/>
  <c r="BZ94" i="25"/>
  <c r="CB94" i="25" s="1"/>
  <c r="BN94" i="25"/>
  <c r="BP94" i="25" s="1"/>
  <c r="BT94" i="25"/>
  <c r="BV94" i="25" s="1"/>
  <c r="BC204" i="25"/>
  <c r="BE204" i="25" s="1"/>
  <c r="AZ204" i="25"/>
  <c r="BB204" i="25" s="1"/>
  <c r="AN204" i="25"/>
  <c r="AP204" i="25" s="1"/>
  <c r="AQ204" i="25"/>
  <c r="AS204" i="25" s="1"/>
  <c r="AT204" i="25"/>
  <c r="AV204" i="25" s="1"/>
  <c r="AW204" i="25"/>
  <c r="AY204" i="25" s="1"/>
  <c r="BF204" i="25"/>
  <c r="BH204" i="25" s="1"/>
  <c r="AK204" i="25"/>
  <c r="AM204" i="25" s="1"/>
  <c r="Y204" i="25"/>
  <c r="AA204" i="25" s="1"/>
  <c r="AH204" i="25"/>
  <c r="AJ204" i="25" s="1"/>
  <c r="AE204" i="25"/>
  <c r="AG204" i="25" s="1"/>
  <c r="AB204" i="25"/>
  <c r="AD204" i="25" s="1"/>
  <c r="V204" i="25"/>
  <c r="X204" i="25" s="1"/>
  <c r="S204" i="25"/>
  <c r="U204" i="25" s="1"/>
  <c r="P204" i="25"/>
  <c r="R204" i="25" s="1"/>
  <c r="AQ149" i="25"/>
  <c r="AS149" i="25" s="1"/>
  <c r="AN149" i="25"/>
  <c r="AP149" i="25" s="1"/>
  <c r="AK149" i="25"/>
  <c r="AM149" i="25" s="1"/>
  <c r="AH149" i="25"/>
  <c r="AJ149" i="25" s="1"/>
  <c r="AE149" i="25"/>
  <c r="AG149" i="25" s="1"/>
  <c r="AB149" i="25"/>
  <c r="AD149" i="25" s="1"/>
  <c r="Y149" i="25"/>
  <c r="AA149" i="25" s="1"/>
  <c r="P149" i="25"/>
  <c r="R149" i="25" s="1"/>
  <c r="S149" i="25"/>
  <c r="U149" i="25" s="1"/>
  <c r="V149" i="25"/>
  <c r="X149" i="25" s="1"/>
  <c r="BI94" i="25"/>
  <c r="BK94" i="25" s="1"/>
  <c r="BF94" i="25"/>
  <c r="BH94" i="25" s="1"/>
  <c r="BC94" i="25"/>
  <c r="BE94" i="25" s="1"/>
  <c r="AZ94" i="25"/>
  <c r="BB94" i="25" s="1"/>
  <c r="AW94" i="25"/>
  <c r="AY94" i="25" s="1"/>
  <c r="AT94" i="25"/>
  <c r="AV94" i="25" s="1"/>
  <c r="AQ94" i="25"/>
  <c r="AS94" i="25" s="1"/>
  <c r="AN94" i="25"/>
  <c r="AP94" i="25" s="1"/>
  <c r="AK94" i="25"/>
  <c r="AM94" i="25" s="1"/>
  <c r="AH94" i="25"/>
  <c r="AJ94" i="25" s="1"/>
  <c r="AE94" i="25"/>
  <c r="AG94" i="25" s="1"/>
  <c r="V94" i="25"/>
  <c r="X94" i="25" s="1"/>
  <c r="S94" i="25"/>
  <c r="U94" i="25" s="1"/>
  <c r="Y94" i="25"/>
  <c r="AA94" i="25" s="1"/>
  <c r="P94" i="25"/>
  <c r="R94" i="25" s="1"/>
  <c r="BN40" i="25"/>
  <c r="BP40" i="25" s="1"/>
  <c r="DD40" i="25"/>
  <c r="DF40" i="25" s="1"/>
  <c r="DA40" i="25"/>
  <c r="DC40" i="25" s="1"/>
  <c r="CX40" i="25"/>
  <c r="CZ40" i="25" s="1"/>
  <c r="CU40" i="25"/>
  <c r="CW40" i="25" s="1"/>
  <c r="CR40" i="25"/>
  <c r="CT40" i="25" s="1"/>
  <c r="CO40" i="25"/>
  <c r="CQ40" i="25" s="1"/>
  <c r="CL40" i="25"/>
  <c r="CN40" i="25" s="1"/>
  <c r="CI40" i="25"/>
  <c r="CK40" i="25" s="1"/>
  <c r="CF40" i="25"/>
  <c r="CH40" i="25" s="1"/>
  <c r="CC40" i="25"/>
  <c r="CE40" i="25" s="1"/>
  <c r="BZ40" i="25"/>
  <c r="CB40" i="25" s="1"/>
  <c r="BW40" i="25"/>
  <c r="BY40" i="25" s="1"/>
  <c r="BT40" i="25"/>
  <c r="BV40" i="25" s="1"/>
  <c r="BQ40" i="25"/>
  <c r="BS40" i="25" s="1"/>
  <c r="BF40" i="25"/>
  <c r="BH40" i="25" s="1"/>
  <c r="BI40" i="25"/>
  <c r="BK40" i="25" s="1"/>
  <c r="AZ40" i="25"/>
  <c r="BB40" i="25" s="1"/>
  <c r="BC40" i="25"/>
  <c r="BE40" i="25" s="1"/>
  <c r="AW40" i="25"/>
  <c r="AY40" i="25" s="1"/>
  <c r="AT40" i="25"/>
  <c r="AV40" i="25" s="1"/>
  <c r="AQ40" i="25"/>
  <c r="AS40" i="25" s="1"/>
  <c r="AN40" i="25"/>
  <c r="AP40" i="25" s="1"/>
  <c r="AK40" i="25"/>
  <c r="AM40" i="25" s="1"/>
  <c r="AH40" i="25"/>
  <c r="AJ40" i="25" s="1"/>
  <c r="AE40" i="25"/>
  <c r="AG40" i="25" s="1"/>
  <c r="AB40" i="25"/>
  <c r="AD40" i="25" s="1"/>
  <c r="Y40" i="25"/>
  <c r="AA40" i="25" s="1"/>
  <c r="V40" i="25"/>
  <c r="X40" i="25" s="1"/>
  <c r="S40" i="25"/>
  <c r="U40" i="25" s="1"/>
  <c r="P40" i="25"/>
  <c r="R40" i="25" s="1"/>
  <c r="DI40" i="25"/>
  <c r="GH94" i="25"/>
  <c r="GJ94" i="25" s="1"/>
  <c r="FY40" i="25"/>
  <c r="GA40" i="25" s="1"/>
  <c r="K44" i="21"/>
  <c r="K152" i="21" s="1"/>
  <c r="BD159" i="21"/>
  <c r="BE159" i="21" s="1"/>
  <c r="BE158" i="21"/>
  <c r="DB159" i="21"/>
  <c r="DC159" i="21" s="1"/>
  <c r="DC158" i="21"/>
  <c r="CP159" i="21"/>
  <c r="CQ159" i="21" s="1"/>
  <c r="CQ158" i="21"/>
  <c r="GS102" i="21"/>
  <c r="GR103" i="21"/>
  <c r="GM212" i="21"/>
  <c r="GL213" i="21"/>
  <c r="GI105" i="21"/>
  <c r="GJ105" i="21" s="1"/>
  <c r="GJ104" i="21"/>
  <c r="GV157" i="21"/>
  <c r="GU158" i="21"/>
  <c r="CM214" i="21"/>
  <c r="CN214" i="21" s="1"/>
  <c r="CN213" i="21"/>
  <c r="EZ159" i="21"/>
  <c r="FA159" i="21" s="1"/>
  <c r="FA158" i="21"/>
  <c r="GI214" i="21"/>
  <c r="GJ214" i="21" s="1"/>
  <c r="GJ213" i="21"/>
  <c r="CS104" i="21"/>
  <c r="CT103" i="21"/>
  <c r="EH51" i="21"/>
  <c r="EI51" i="21" s="1"/>
  <c r="EI50" i="21"/>
  <c r="CQ49" i="21"/>
  <c r="CP50" i="21"/>
  <c r="GJ49" i="21"/>
  <c r="GI50" i="21"/>
  <c r="AV103" i="21"/>
  <c r="AU104" i="21"/>
  <c r="EO212" i="21"/>
  <c r="EN213" i="21"/>
  <c r="EU212" i="21"/>
  <c r="ET213" i="21"/>
  <c r="AS212" i="21"/>
  <c r="AR213" i="21"/>
  <c r="CT49" i="21"/>
  <c r="CS50" i="21"/>
  <c r="CQ212" i="21"/>
  <c r="CP213" i="21"/>
  <c r="EQ104" i="21"/>
  <c r="ER103" i="21"/>
  <c r="ET104" i="21"/>
  <c r="EU103" i="21"/>
  <c r="BA159" i="21"/>
  <c r="BB159" i="21" s="1"/>
  <c r="BB158" i="21"/>
  <c r="CM51" i="21"/>
  <c r="CN51" i="21" s="1"/>
  <c r="CN50" i="21"/>
  <c r="CW102" i="21"/>
  <c r="CV103" i="21"/>
  <c r="CT212" i="21"/>
  <c r="CS213" i="21"/>
  <c r="AV212" i="21"/>
  <c r="AU213" i="21"/>
  <c r="EK214" i="21"/>
  <c r="EL214" i="21" s="1"/>
  <c r="EL213" i="21"/>
  <c r="EQ159" i="21"/>
  <c r="ER159" i="21" s="1"/>
  <c r="ER158" i="21"/>
  <c r="GO104" i="21"/>
  <c r="GP103" i="21"/>
  <c r="AO214" i="21"/>
  <c r="AP214" i="21" s="1"/>
  <c r="AP213" i="21"/>
  <c r="GY157" i="21"/>
  <c r="GX158" i="21"/>
  <c r="N41" i="25"/>
  <c r="DG41" i="25" s="1"/>
  <c r="M207" i="25"/>
  <c r="M152" i="25"/>
  <c r="M97" i="25"/>
  <c r="N205" i="25"/>
  <c r="GZ205" i="25" s="1"/>
  <c r="N95" i="25"/>
  <c r="GH95" i="25" s="1"/>
  <c r="GJ95" i="25" s="1"/>
  <c r="N150" i="25"/>
  <c r="GK150" i="25" s="1"/>
  <c r="K205" i="21"/>
  <c r="DE208" i="21"/>
  <c r="DF208" i="21" s="1"/>
  <c r="GR212" i="21"/>
  <c r="GX210" i="21"/>
  <c r="GY210" i="21" s="1"/>
  <c r="EQ212" i="21"/>
  <c r="HA208" i="21"/>
  <c r="HB208" i="21" s="1"/>
  <c r="GU211" i="21"/>
  <c r="GV211" i="21" s="1"/>
  <c r="EW211" i="21"/>
  <c r="EX211" i="21" s="1"/>
  <c r="AX212" i="21"/>
  <c r="CV212" i="21"/>
  <c r="FC208" i="21"/>
  <c r="FD208" i="21" s="1"/>
  <c r="BD210" i="21"/>
  <c r="BE210" i="21" s="1"/>
  <c r="CY211" i="21"/>
  <c r="CZ211" i="21" s="1"/>
  <c r="EZ210" i="21"/>
  <c r="FA210" i="21" s="1"/>
  <c r="BA211" i="21"/>
  <c r="BB211" i="21" s="1"/>
  <c r="BG208" i="21"/>
  <c r="BH208" i="21" s="1"/>
  <c r="GO212" i="21"/>
  <c r="DB209" i="21"/>
  <c r="DC209" i="21" s="1"/>
  <c r="K96" i="21"/>
  <c r="GR156" i="21"/>
  <c r="GS156" i="21" s="1"/>
  <c r="AU157" i="21"/>
  <c r="GO157" i="21"/>
  <c r="HA156" i="21"/>
  <c r="HB156" i="21" s="1"/>
  <c r="CV156" i="21"/>
  <c r="CW156" i="21" s="1"/>
  <c r="AX157" i="21"/>
  <c r="BG153" i="21"/>
  <c r="BH153" i="21" s="1"/>
  <c r="ET157" i="21"/>
  <c r="DE154" i="21"/>
  <c r="DF154" i="21" s="1"/>
  <c r="FC154" i="21"/>
  <c r="FD154" i="21" s="1"/>
  <c r="CS157" i="21"/>
  <c r="CY157" i="21"/>
  <c r="GU102" i="21"/>
  <c r="DB100" i="21"/>
  <c r="DC100" i="21" s="1"/>
  <c r="HA100" i="21"/>
  <c r="HB100" i="21" s="1"/>
  <c r="GX100" i="21"/>
  <c r="GY100" i="21" s="1"/>
  <c r="AX103" i="21"/>
  <c r="EZ100" i="21"/>
  <c r="FA100" i="21" s="1"/>
  <c r="BG100" i="21"/>
  <c r="BH100" i="21" s="1"/>
  <c r="CY102" i="21"/>
  <c r="EW102" i="21"/>
  <c r="BD100" i="21"/>
  <c r="BE100" i="21" s="1"/>
  <c r="DE100" i="21"/>
  <c r="DF100" i="21" s="1"/>
  <c r="BA102" i="21"/>
  <c r="BB102" i="21" s="1"/>
  <c r="FC100" i="21"/>
  <c r="FD100" i="21" s="1"/>
  <c r="GL49" i="21"/>
  <c r="GO49" i="21"/>
  <c r="GU47" i="21"/>
  <c r="GV47" i="21" s="1"/>
  <c r="GX46" i="21"/>
  <c r="GY46" i="21" s="1"/>
  <c r="HA47" i="21"/>
  <c r="HB47" i="21" s="1"/>
  <c r="GR47" i="21"/>
  <c r="GS47" i="21" s="1"/>
  <c r="ET47" i="21"/>
  <c r="EU47" i="21" s="1"/>
  <c r="EZ47" i="21"/>
  <c r="FA47" i="21" s="1"/>
  <c r="EN49" i="21"/>
  <c r="EQ49" i="21"/>
  <c r="FC46" i="21"/>
  <c r="FD46" i="21" s="1"/>
  <c r="DB45" i="21"/>
  <c r="DC45" i="21" s="1"/>
  <c r="DE44" i="21"/>
  <c r="DF44" i="21" s="1"/>
  <c r="CY47" i="21"/>
  <c r="CZ47" i="21" s="1"/>
  <c r="CV49" i="21"/>
  <c r="M43" i="25"/>
  <c r="BG45" i="21"/>
  <c r="BH45" i="21" s="1"/>
  <c r="HC204" i="21"/>
  <c r="BF149" i="21"/>
  <c r="GK43" i="21"/>
  <c r="ED95" i="21"/>
  <c r="CR95" i="21"/>
  <c r="AE95" i="21"/>
  <c r="DA149" i="21"/>
  <c r="ES149" i="21"/>
  <c r="EY95" i="21"/>
  <c r="CX95" i="21"/>
  <c r="FP95" i="21"/>
  <c r="FE149" i="21"/>
  <c r="CL95" i="21"/>
  <c r="FM149" i="21"/>
  <c r="DX95" i="21"/>
  <c r="CL43" i="21"/>
  <c r="AH149" i="21"/>
  <c r="CU43" i="21"/>
  <c r="AW43" i="21"/>
  <c r="GH95" i="21"/>
  <c r="ES204" i="21"/>
  <c r="BI43" i="21"/>
  <c r="DG43" i="21"/>
  <c r="GE204" i="21"/>
  <c r="S95" i="21"/>
  <c r="DD149" i="21"/>
  <c r="AB43" i="21"/>
  <c r="ES43" i="21"/>
  <c r="EV204" i="21"/>
  <c r="DR43" i="21"/>
  <c r="EG149" i="21"/>
  <c r="DR149" i="21"/>
  <c r="AZ149" i="21"/>
  <c r="BN95" i="21"/>
  <c r="DU149" i="21"/>
  <c r="EP149" i="21"/>
  <c r="DG204" i="21"/>
  <c r="EV43" i="21"/>
  <c r="FE95" i="21"/>
  <c r="FJ43" i="21"/>
  <c r="AT204" i="21"/>
  <c r="DO204" i="21"/>
  <c r="DL95" i="21"/>
  <c r="CF95" i="21"/>
  <c r="GT204" i="21"/>
  <c r="GT149" i="21"/>
  <c r="AW95" i="21"/>
  <c r="CR149" i="21"/>
  <c r="BQ149" i="21"/>
  <c r="GN204" i="21"/>
  <c r="CO95" i="21"/>
  <c r="BC149" i="21"/>
  <c r="GE43" i="21"/>
  <c r="AQ149" i="21"/>
  <c r="CL149" i="21"/>
  <c r="CC149" i="21"/>
  <c r="FV43" i="21"/>
  <c r="DU95" i="21"/>
  <c r="FP149" i="21"/>
  <c r="CI95" i="21"/>
  <c r="DA95" i="21"/>
  <c r="AH204" i="21"/>
  <c r="CX149" i="21"/>
  <c r="HC43" i="21"/>
  <c r="Y149" i="21"/>
  <c r="S204" i="21"/>
  <c r="BN204" i="21"/>
  <c r="GQ204" i="21"/>
  <c r="GK204" i="21"/>
  <c r="DR95" i="21"/>
  <c r="EJ95" i="21"/>
  <c r="CL204" i="21"/>
  <c r="BC204" i="21"/>
  <c r="FM204" i="21"/>
  <c r="V95" i="21"/>
  <c r="AB95" i="21"/>
  <c r="GB43" i="21"/>
  <c r="AT43" i="21"/>
  <c r="BC95" i="21"/>
  <c r="GH204" i="21"/>
  <c r="FE43" i="21"/>
  <c r="DG95" i="21"/>
  <c r="EM149" i="21"/>
  <c r="EY149" i="21"/>
  <c r="FM43" i="21"/>
  <c r="AW149" i="21"/>
  <c r="EJ204" i="21"/>
  <c r="AN43" i="21"/>
  <c r="EG204" i="21"/>
  <c r="AQ204" i="21"/>
  <c r="AN204" i="21"/>
  <c r="Y95" i="21"/>
  <c r="P95" i="21"/>
  <c r="GB95" i="21"/>
  <c r="CI204" i="21"/>
  <c r="DL204" i="21"/>
  <c r="GN95" i="21"/>
  <c r="BW204" i="21"/>
  <c r="GB149" i="21"/>
  <c r="BW95" i="21"/>
  <c r="AQ43" i="21"/>
  <c r="CU204" i="21"/>
  <c r="AT95" i="21"/>
  <c r="EJ149" i="21"/>
  <c r="AT149" i="21"/>
  <c r="EG43" i="21"/>
  <c r="FM95" i="21"/>
  <c r="DR204" i="21"/>
  <c r="BF43" i="21"/>
  <c r="AK204" i="21"/>
  <c r="BI149" i="21"/>
  <c r="DX204" i="21"/>
  <c r="FJ95" i="21"/>
  <c r="P149" i="21"/>
  <c r="FP204" i="21"/>
  <c r="GE95" i="21"/>
  <c r="FB204" i="21"/>
  <c r="EJ43" i="21"/>
  <c r="AB204" i="21"/>
  <c r="CF149" i="21"/>
  <c r="GZ204" i="21"/>
  <c r="AE149" i="21"/>
  <c r="CC204" i="21"/>
  <c r="FS95" i="21"/>
  <c r="S43" i="21"/>
  <c r="FJ204" i="21"/>
  <c r="GZ95" i="21"/>
  <c r="BQ43" i="21"/>
  <c r="AB149" i="21"/>
  <c r="FV149" i="21"/>
  <c r="P204" i="21"/>
  <c r="BF204" i="21"/>
  <c r="BZ43" i="21"/>
  <c r="BZ95" i="21"/>
  <c r="DL43" i="21"/>
  <c r="AN149" i="21"/>
  <c r="EP95" i="21"/>
  <c r="S149" i="21"/>
  <c r="EV149" i="21"/>
  <c r="BQ204" i="21"/>
  <c r="BT43" i="21"/>
  <c r="CC95" i="21"/>
  <c r="FE204" i="21"/>
  <c r="DU204" i="21"/>
  <c r="AK43" i="21"/>
  <c r="GE149" i="21"/>
  <c r="GQ43" i="21"/>
  <c r="GN43" i="21"/>
  <c r="GH43" i="21"/>
  <c r="GT43" i="21"/>
  <c r="BF95" i="21"/>
  <c r="BZ204" i="21"/>
  <c r="FS204" i="21"/>
  <c r="GW149" i="21"/>
  <c r="HC95" i="21"/>
  <c r="GW95" i="21"/>
  <c r="AZ204" i="21"/>
  <c r="GK149" i="21"/>
  <c r="FY95" i="21"/>
  <c r="Y204" i="21"/>
  <c r="CO43" i="21"/>
  <c r="DU43" i="21"/>
  <c r="AH95" i="21"/>
  <c r="EM43" i="21"/>
  <c r="DD43" i="21"/>
  <c r="GQ149" i="21"/>
  <c r="AZ43" i="21"/>
  <c r="AE43" i="21"/>
  <c r="BT204" i="21"/>
  <c r="CO149" i="21"/>
  <c r="GW204" i="21"/>
  <c r="AK95" i="21"/>
  <c r="BN43" i="21"/>
  <c r="BZ149" i="21"/>
  <c r="V43" i="21"/>
  <c r="BQ95" i="21"/>
  <c r="BT95" i="21"/>
  <c r="FS43" i="21"/>
  <c r="HC149" i="21"/>
  <c r="ED149" i="21"/>
  <c r="GT95" i="21"/>
  <c r="EA204" i="21"/>
  <c r="EP43" i="21"/>
  <c r="CR204" i="21"/>
  <c r="FB43" i="21"/>
  <c r="BC43" i="21"/>
  <c r="EP204" i="21"/>
  <c r="AQ95" i="21"/>
  <c r="DA43" i="21"/>
  <c r="EG95" i="21"/>
  <c r="EY43" i="21"/>
  <c r="V149" i="21"/>
  <c r="AW204" i="21"/>
  <c r="DD204" i="21"/>
  <c r="ES95" i="21"/>
  <c r="V204" i="21"/>
  <c r="FY204" i="21"/>
  <c r="FV95" i="21"/>
  <c r="DX43" i="21"/>
  <c r="DX149" i="21"/>
  <c r="CI149" i="21"/>
  <c r="CU95" i="21"/>
  <c r="GB204" i="21"/>
  <c r="FJ149" i="21"/>
  <c r="BW43" i="21"/>
  <c r="CX43" i="21"/>
  <c r="BN149" i="21"/>
  <c r="Y43" i="21"/>
  <c r="DD95" i="21"/>
  <c r="EY204" i="21"/>
  <c r="BI95" i="21"/>
  <c r="GK95" i="21"/>
  <c r="P43" i="21"/>
  <c r="CF204" i="21"/>
  <c r="EV95" i="21"/>
  <c r="BW149" i="21"/>
  <c r="AH43" i="21"/>
  <c r="ED204" i="21"/>
  <c r="CF43" i="21"/>
  <c r="AZ95" i="21"/>
  <c r="FP43" i="21"/>
  <c r="FB149" i="21"/>
  <c r="CI43" i="21"/>
  <c r="EA149" i="21"/>
  <c r="FB95" i="21"/>
  <c r="EA43" i="21"/>
  <c r="GZ149" i="21"/>
  <c r="FY43" i="21"/>
  <c r="CO204" i="21"/>
  <c r="CU149" i="21"/>
  <c r="DO43" i="21"/>
  <c r="H43" i="21"/>
  <c r="EM204" i="21"/>
  <c r="FY149" i="21"/>
  <c r="GH149" i="21"/>
  <c r="AK149" i="21"/>
  <c r="EM95" i="21"/>
  <c r="BI204" i="21"/>
  <c r="DA204" i="21"/>
  <c r="CX204" i="21"/>
  <c r="DG149" i="21"/>
  <c r="DL149" i="21"/>
  <c r="CC43" i="21"/>
  <c r="GZ43" i="21"/>
  <c r="GW43" i="21"/>
  <c r="AN95" i="21"/>
  <c r="GN149" i="21"/>
  <c r="DO95" i="21"/>
  <c r="GQ95" i="21"/>
  <c r="ED43" i="21"/>
  <c r="FV204" i="21"/>
  <c r="EA95" i="21"/>
  <c r="FS149" i="21"/>
  <c r="CR43" i="21"/>
  <c r="BT149" i="21"/>
  <c r="DO149" i="21"/>
  <c r="AE204" i="21"/>
  <c r="L43" i="21" l="1"/>
  <c r="L151" i="21" s="1"/>
  <c r="GQ205" i="25"/>
  <c r="GS205" i="25" s="1"/>
  <c r="GT205" i="25"/>
  <c r="GV205" i="25" s="1"/>
  <c r="GN205" i="25"/>
  <c r="GP205" i="25" s="1"/>
  <c r="GW205" i="25"/>
  <c r="GY205" i="25" s="1"/>
  <c r="GK205" i="25"/>
  <c r="GM205" i="25" s="1"/>
  <c r="DL205" i="25"/>
  <c r="DN205" i="25" s="1"/>
  <c r="FJ205" i="25"/>
  <c r="FL205" i="25" s="1"/>
  <c r="GH205" i="25"/>
  <c r="GJ205" i="25" s="1"/>
  <c r="FS205" i="25"/>
  <c r="FU205" i="25" s="1"/>
  <c r="FV205" i="25"/>
  <c r="FX205" i="25" s="1"/>
  <c r="FP205" i="25"/>
  <c r="FR205" i="25" s="1"/>
  <c r="FM205" i="25"/>
  <c r="FO205" i="25" s="1"/>
  <c r="FY205" i="25"/>
  <c r="GA205" i="25" s="1"/>
  <c r="GB205" i="25"/>
  <c r="GD205" i="25" s="1"/>
  <c r="GE205" i="25"/>
  <c r="GG205" i="25" s="1"/>
  <c r="FJ150" i="25"/>
  <c r="FL150" i="25" s="1"/>
  <c r="FV150" i="25"/>
  <c r="FX150" i="25" s="1"/>
  <c r="GB150" i="25"/>
  <c r="GD150" i="25" s="1"/>
  <c r="GH150" i="25"/>
  <c r="GJ150" i="25" s="1"/>
  <c r="GE150" i="25"/>
  <c r="GG150" i="25" s="1"/>
  <c r="FP150" i="25"/>
  <c r="FR150" i="25" s="1"/>
  <c r="FY150" i="25"/>
  <c r="GA150" i="25" s="1"/>
  <c r="FM150" i="25"/>
  <c r="FO150" i="25" s="1"/>
  <c r="FS150" i="25"/>
  <c r="FU150" i="25" s="1"/>
  <c r="GM150" i="25"/>
  <c r="ED150" i="25"/>
  <c r="EF150" i="25" s="1"/>
  <c r="FV95" i="25"/>
  <c r="FX95" i="25" s="1"/>
  <c r="GB95" i="25"/>
  <c r="GD95" i="25" s="1"/>
  <c r="FP95" i="25"/>
  <c r="FR95" i="25" s="1"/>
  <c r="FS95" i="25"/>
  <c r="FU95" i="25" s="1"/>
  <c r="FM95" i="25"/>
  <c r="FO95" i="25" s="1"/>
  <c r="FJ95" i="25"/>
  <c r="FL95" i="25" s="1"/>
  <c r="FY95" i="25"/>
  <c r="GA95" i="25" s="1"/>
  <c r="GE95" i="25"/>
  <c r="GG95" i="25" s="1"/>
  <c r="HC95" i="25"/>
  <c r="HE95" i="25" s="1"/>
  <c r="GN95" i="25"/>
  <c r="GP95" i="25" s="1"/>
  <c r="GK95" i="25"/>
  <c r="GM95" i="25" s="1"/>
  <c r="GW95" i="25"/>
  <c r="GY95" i="25" s="1"/>
  <c r="GZ95" i="25"/>
  <c r="HB95" i="25" s="1"/>
  <c r="GQ95" i="25"/>
  <c r="GS95" i="25" s="1"/>
  <c r="GT95" i="25"/>
  <c r="GV95" i="25" s="1"/>
  <c r="GN41" i="25"/>
  <c r="GP41" i="25" s="1"/>
  <c r="GW41" i="25"/>
  <c r="GY41" i="25" s="1"/>
  <c r="GQ41" i="25"/>
  <c r="GS41" i="25" s="1"/>
  <c r="GK41" i="25"/>
  <c r="GM41" i="25" s="1"/>
  <c r="GT41" i="25"/>
  <c r="GV41" i="25" s="1"/>
  <c r="GZ41" i="25"/>
  <c r="HB41" i="25" s="1"/>
  <c r="HC41" i="25"/>
  <c r="HE41" i="25" s="1"/>
  <c r="GE41" i="25"/>
  <c r="GG41" i="25" s="1"/>
  <c r="GH41" i="25"/>
  <c r="GJ41" i="25" s="1"/>
  <c r="GB41" i="25"/>
  <c r="GD41" i="25" s="1"/>
  <c r="FS41" i="25"/>
  <c r="FU41" i="25" s="1"/>
  <c r="FJ41" i="25"/>
  <c r="FL41" i="25" s="1"/>
  <c r="FM41" i="25"/>
  <c r="FO41" i="25" s="1"/>
  <c r="FP41" i="25"/>
  <c r="FR41" i="25" s="1"/>
  <c r="FV41" i="25"/>
  <c r="FX41" i="25" s="1"/>
  <c r="EV41" i="25"/>
  <c r="EX41" i="25" s="1"/>
  <c r="FB41" i="25"/>
  <c r="FD41" i="25" s="1"/>
  <c r="EY41" i="25"/>
  <c r="FA41" i="25" s="1"/>
  <c r="FE41" i="25"/>
  <c r="FG41" i="25" s="1"/>
  <c r="ES41" i="25"/>
  <c r="EU41" i="25" s="1"/>
  <c r="EP41" i="25"/>
  <c r="ER41" i="25" s="1"/>
  <c r="EM41" i="25"/>
  <c r="EO41" i="25" s="1"/>
  <c r="EJ41" i="25"/>
  <c r="EL41" i="25" s="1"/>
  <c r="EG41" i="25"/>
  <c r="EI41" i="25" s="1"/>
  <c r="ED41" i="25"/>
  <c r="EF41" i="25" s="1"/>
  <c r="DX41" i="25"/>
  <c r="DZ41" i="25" s="1"/>
  <c r="EA41" i="25"/>
  <c r="EC41" i="25" s="1"/>
  <c r="DU41" i="25"/>
  <c r="DW41" i="25" s="1"/>
  <c r="DR41" i="25"/>
  <c r="DT41" i="25" s="1"/>
  <c r="DO41" i="25"/>
  <c r="DQ41" i="25" s="1"/>
  <c r="DL41" i="25"/>
  <c r="DN41" i="25" s="1"/>
  <c r="EM95" i="25"/>
  <c r="EO95" i="25" s="1"/>
  <c r="EV95" i="25"/>
  <c r="EX95" i="25" s="1"/>
  <c r="EJ95" i="25"/>
  <c r="EL95" i="25" s="1"/>
  <c r="FE95" i="25"/>
  <c r="FG95" i="25" s="1"/>
  <c r="EG95" i="25"/>
  <c r="EI95" i="25" s="1"/>
  <c r="EY95" i="25"/>
  <c r="FA95" i="25" s="1"/>
  <c r="FB95" i="25"/>
  <c r="FD95" i="25" s="1"/>
  <c r="ES95" i="25"/>
  <c r="EU95" i="25" s="1"/>
  <c r="EP95" i="25"/>
  <c r="ER95" i="25" s="1"/>
  <c r="DU95" i="25"/>
  <c r="DW95" i="25" s="1"/>
  <c r="DX95" i="25"/>
  <c r="DZ95" i="25" s="1"/>
  <c r="DL95" i="25"/>
  <c r="DN95" i="25" s="1"/>
  <c r="ED95" i="25"/>
  <c r="EF95" i="25" s="1"/>
  <c r="EA95" i="25"/>
  <c r="EC95" i="25" s="1"/>
  <c r="DO95" i="25"/>
  <c r="DQ95" i="25" s="1"/>
  <c r="DR95" i="25"/>
  <c r="DT95" i="25" s="1"/>
  <c r="DX150" i="25"/>
  <c r="DZ150" i="25" s="1"/>
  <c r="DL150" i="25"/>
  <c r="DN150" i="25" s="1"/>
  <c r="EJ150" i="25"/>
  <c r="EL150" i="25" s="1"/>
  <c r="EM150" i="25"/>
  <c r="EO150" i="25" s="1"/>
  <c r="DU150" i="25"/>
  <c r="DW150" i="25" s="1"/>
  <c r="DR150" i="25"/>
  <c r="DT150" i="25" s="1"/>
  <c r="EA150" i="25"/>
  <c r="EC150" i="25" s="1"/>
  <c r="EG150" i="25"/>
  <c r="EI150" i="25" s="1"/>
  <c r="DO150" i="25"/>
  <c r="DQ150" i="25" s="1"/>
  <c r="BN150" i="25"/>
  <c r="BP150" i="25" s="1"/>
  <c r="EV205" i="25"/>
  <c r="EX205" i="25" s="1"/>
  <c r="EP205" i="25"/>
  <c r="ER205" i="25" s="1"/>
  <c r="ES205" i="25"/>
  <c r="EU205" i="25" s="1"/>
  <c r="EY205" i="25"/>
  <c r="FA205" i="25" s="1"/>
  <c r="EM205" i="25"/>
  <c r="EO205" i="25" s="1"/>
  <c r="EG205" i="25"/>
  <c r="EI205" i="25" s="1"/>
  <c r="ED205" i="25"/>
  <c r="EF205" i="25" s="1"/>
  <c r="EJ205" i="25"/>
  <c r="EL205" i="25" s="1"/>
  <c r="DO205" i="25"/>
  <c r="DQ205" i="25" s="1"/>
  <c r="DU205" i="25"/>
  <c r="DW205" i="25" s="1"/>
  <c r="DX205" i="25"/>
  <c r="DZ205" i="25" s="1"/>
  <c r="DR205" i="25"/>
  <c r="DT205" i="25" s="1"/>
  <c r="EA205" i="25"/>
  <c r="EC205" i="25" s="1"/>
  <c r="BT205" i="25"/>
  <c r="BV205" i="25" s="1"/>
  <c r="FB205" i="25"/>
  <c r="FD205" i="25" s="1"/>
  <c r="DG205" i="25"/>
  <c r="DI205" i="25" s="1"/>
  <c r="CF205" i="25"/>
  <c r="CH205" i="25" s="1"/>
  <c r="DD205" i="25"/>
  <c r="DF205" i="25" s="1"/>
  <c r="DA205" i="25"/>
  <c r="DC205" i="25" s="1"/>
  <c r="CL205" i="25"/>
  <c r="CN205" i="25" s="1"/>
  <c r="CU205" i="25"/>
  <c r="CW205" i="25" s="1"/>
  <c r="CI205" i="25"/>
  <c r="CK205" i="25" s="1"/>
  <c r="CR205" i="25"/>
  <c r="CT205" i="25" s="1"/>
  <c r="CX205" i="25"/>
  <c r="CZ205" i="25" s="1"/>
  <c r="CO205" i="25"/>
  <c r="CQ205" i="25" s="1"/>
  <c r="CC205" i="25"/>
  <c r="CE205" i="25" s="1"/>
  <c r="BW205" i="25"/>
  <c r="BY205" i="25" s="1"/>
  <c r="BQ205" i="25"/>
  <c r="BS205" i="25" s="1"/>
  <c r="BZ205" i="25"/>
  <c r="CB205" i="25" s="1"/>
  <c r="BN205" i="25"/>
  <c r="BP205" i="25" s="1"/>
  <c r="CO150" i="25"/>
  <c r="CQ150" i="25" s="1"/>
  <c r="CC150" i="25"/>
  <c r="CE150" i="25" s="1"/>
  <c r="CI150" i="25"/>
  <c r="CK150" i="25" s="1"/>
  <c r="CF150" i="25"/>
  <c r="CH150" i="25" s="1"/>
  <c r="CL150" i="25"/>
  <c r="CN150" i="25" s="1"/>
  <c r="BZ150" i="25"/>
  <c r="CB150" i="25" s="1"/>
  <c r="BQ150" i="25"/>
  <c r="BS150" i="25" s="1"/>
  <c r="BT150" i="25"/>
  <c r="BV150" i="25" s="1"/>
  <c r="BW150" i="25"/>
  <c r="BY150" i="25" s="1"/>
  <c r="Y150" i="25"/>
  <c r="AA150" i="25" s="1"/>
  <c r="CU95" i="25"/>
  <c r="CW95" i="25" s="1"/>
  <c r="CR95" i="25"/>
  <c r="CT95" i="25" s="1"/>
  <c r="DA95" i="25"/>
  <c r="DC95" i="25" s="1"/>
  <c r="CX95" i="25"/>
  <c r="CZ95" i="25" s="1"/>
  <c r="DD95" i="25"/>
  <c r="DF95" i="25" s="1"/>
  <c r="CL95" i="25"/>
  <c r="CN95" i="25" s="1"/>
  <c r="CI95" i="25"/>
  <c r="CK95" i="25" s="1"/>
  <c r="CF95" i="25"/>
  <c r="CH95" i="25" s="1"/>
  <c r="CO95" i="25"/>
  <c r="CQ95" i="25" s="1"/>
  <c r="DG95" i="25"/>
  <c r="DI95" i="25" s="1"/>
  <c r="BW95" i="25"/>
  <c r="BY95" i="25" s="1"/>
  <c r="BN95" i="25"/>
  <c r="BP95" i="25" s="1"/>
  <c r="BQ95" i="25"/>
  <c r="BS95" i="25" s="1"/>
  <c r="CC95" i="25"/>
  <c r="CE95" i="25" s="1"/>
  <c r="BZ95" i="25"/>
  <c r="CB95" i="25" s="1"/>
  <c r="BT95" i="25"/>
  <c r="BV95" i="25" s="1"/>
  <c r="BF205" i="25"/>
  <c r="BH205" i="25" s="1"/>
  <c r="AZ205" i="25"/>
  <c r="BB205" i="25" s="1"/>
  <c r="BC205" i="25"/>
  <c r="BE205" i="25" s="1"/>
  <c r="AT205" i="25"/>
  <c r="AV205" i="25" s="1"/>
  <c r="AQ205" i="25"/>
  <c r="AS205" i="25" s="1"/>
  <c r="AK205" i="25"/>
  <c r="AM205" i="25" s="1"/>
  <c r="AW205" i="25"/>
  <c r="AY205" i="25" s="1"/>
  <c r="AN205" i="25"/>
  <c r="AP205" i="25" s="1"/>
  <c r="AH205" i="25"/>
  <c r="AJ205" i="25" s="1"/>
  <c r="AE205" i="25"/>
  <c r="AG205" i="25" s="1"/>
  <c r="AB205" i="25"/>
  <c r="AD205" i="25" s="1"/>
  <c r="Y205" i="25"/>
  <c r="AA205" i="25" s="1"/>
  <c r="V205" i="25"/>
  <c r="X205" i="25" s="1"/>
  <c r="S205" i="25"/>
  <c r="U205" i="25" s="1"/>
  <c r="P205" i="25"/>
  <c r="R205" i="25" s="1"/>
  <c r="AQ150" i="25"/>
  <c r="AS150" i="25" s="1"/>
  <c r="AN150" i="25"/>
  <c r="AP150" i="25" s="1"/>
  <c r="AK150" i="25"/>
  <c r="AM150" i="25" s="1"/>
  <c r="AH150" i="25"/>
  <c r="AJ150" i="25" s="1"/>
  <c r="AE150" i="25"/>
  <c r="AG150" i="25" s="1"/>
  <c r="AB150" i="25"/>
  <c r="AD150" i="25" s="1"/>
  <c r="V150" i="25"/>
  <c r="X150" i="25" s="1"/>
  <c r="S150" i="25"/>
  <c r="U150" i="25" s="1"/>
  <c r="P150" i="25"/>
  <c r="R150" i="25" s="1"/>
  <c r="BI95" i="25"/>
  <c r="BK95" i="25" s="1"/>
  <c r="BF95" i="25"/>
  <c r="BH95" i="25" s="1"/>
  <c r="BC95" i="25"/>
  <c r="BE95" i="25" s="1"/>
  <c r="AZ95" i="25"/>
  <c r="BB95" i="25" s="1"/>
  <c r="AW95" i="25"/>
  <c r="AY95" i="25" s="1"/>
  <c r="AT95" i="25"/>
  <c r="AV95" i="25" s="1"/>
  <c r="AQ95" i="25"/>
  <c r="AS95" i="25" s="1"/>
  <c r="AN95" i="25"/>
  <c r="AP95" i="25" s="1"/>
  <c r="AK95" i="25"/>
  <c r="AM95" i="25" s="1"/>
  <c r="AH95" i="25"/>
  <c r="AJ95" i="25" s="1"/>
  <c r="AE95" i="25"/>
  <c r="AG95" i="25" s="1"/>
  <c r="S95" i="25"/>
  <c r="U95" i="25" s="1"/>
  <c r="V95" i="25"/>
  <c r="X95" i="25" s="1"/>
  <c r="AB95" i="25"/>
  <c r="AD95" i="25" s="1"/>
  <c r="Y95" i="25"/>
  <c r="AA95" i="25" s="1"/>
  <c r="P95" i="25"/>
  <c r="R95" i="25" s="1"/>
  <c r="BN41" i="25"/>
  <c r="BP41" i="25" s="1"/>
  <c r="DD41" i="25"/>
  <c r="DF41" i="25" s="1"/>
  <c r="DA41" i="25"/>
  <c r="DC41" i="25" s="1"/>
  <c r="CX41" i="25"/>
  <c r="CZ41" i="25" s="1"/>
  <c r="CU41" i="25"/>
  <c r="CW41" i="25" s="1"/>
  <c r="CR41" i="25"/>
  <c r="CT41" i="25" s="1"/>
  <c r="CO41" i="25"/>
  <c r="CQ41" i="25" s="1"/>
  <c r="CL41" i="25"/>
  <c r="CN41" i="25" s="1"/>
  <c r="CI41" i="25"/>
  <c r="CK41" i="25" s="1"/>
  <c r="CF41" i="25"/>
  <c r="CH41" i="25" s="1"/>
  <c r="CC41" i="25"/>
  <c r="CE41" i="25" s="1"/>
  <c r="BZ41" i="25"/>
  <c r="CB41" i="25" s="1"/>
  <c r="BW41" i="25"/>
  <c r="BY41" i="25" s="1"/>
  <c r="BT41" i="25"/>
  <c r="BV41" i="25" s="1"/>
  <c r="BQ41" i="25"/>
  <c r="BS41" i="25" s="1"/>
  <c r="AZ41" i="25"/>
  <c r="BB41" i="25" s="1"/>
  <c r="BI41" i="25"/>
  <c r="BK41" i="25" s="1"/>
  <c r="BC41" i="25"/>
  <c r="BE41" i="25" s="1"/>
  <c r="BF41" i="25"/>
  <c r="BH41" i="25" s="1"/>
  <c r="AW41" i="25"/>
  <c r="AY41" i="25" s="1"/>
  <c r="AT41" i="25"/>
  <c r="AV41" i="25" s="1"/>
  <c r="AQ41" i="25"/>
  <c r="AS41" i="25" s="1"/>
  <c r="AN41" i="25"/>
  <c r="AP41" i="25" s="1"/>
  <c r="AK41" i="25"/>
  <c r="AM41" i="25" s="1"/>
  <c r="AH41" i="25"/>
  <c r="AJ41" i="25" s="1"/>
  <c r="AE41" i="25"/>
  <c r="AG41" i="25" s="1"/>
  <c r="AB41" i="25"/>
  <c r="AD41" i="25" s="1"/>
  <c r="Y41" i="25"/>
  <c r="AA41" i="25" s="1"/>
  <c r="V41" i="25"/>
  <c r="X41" i="25" s="1"/>
  <c r="S41" i="25"/>
  <c r="U41" i="25" s="1"/>
  <c r="P41" i="25"/>
  <c r="R41" i="25" s="1"/>
  <c r="FY41" i="25"/>
  <c r="GA41" i="25" s="1"/>
  <c r="HB205" i="25"/>
  <c r="DI41" i="25"/>
  <c r="K45" i="21"/>
  <c r="K153" i="21" s="1"/>
  <c r="GX159" i="21"/>
  <c r="GY159" i="21" s="1"/>
  <c r="GY158" i="21"/>
  <c r="CP214" i="21"/>
  <c r="CQ214" i="21" s="1"/>
  <c r="CQ213" i="21"/>
  <c r="EU157" i="21"/>
  <c r="ET158" i="21"/>
  <c r="ER212" i="21"/>
  <c r="EQ213" i="21"/>
  <c r="GS212" i="21"/>
  <c r="GR213" i="21"/>
  <c r="AU214" i="21"/>
  <c r="AV214" i="21" s="1"/>
  <c r="AV213" i="21"/>
  <c r="CS51" i="21"/>
  <c r="CT51" i="21" s="1"/>
  <c r="CT50" i="21"/>
  <c r="AU105" i="21"/>
  <c r="AV105" i="21" s="1"/>
  <c r="AV104" i="21"/>
  <c r="GU159" i="21"/>
  <c r="GV159" i="21" s="1"/>
  <c r="GV158" i="21"/>
  <c r="AY103" i="21"/>
  <c r="AX104" i="21"/>
  <c r="CW49" i="21"/>
  <c r="CV50" i="21"/>
  <c r="AY157" i="21"/>
  <c r="AX158" i="21"/>
  <c r="CW212" i="21"/>
  <c r="CV213" i="21"/>
  <c r="CS105" i="21"/>
  <c r="CT105" i="21" s="1"/>
  <c r="CT104" i="21"/>
  <c r="GR104" i="21"/>
  <c r="GS103" i="21"/>
  <c r="EX102" i="21"/>
  <c r="EW103" i="21"/>
  <c r="GV102" i="21"/>
  <c r="GU103" i="21"/>
  <c r="GP212" i="21"/>
  <c r="GO213" i="21"/>
  <c r="AY212" i="21"/>
  <c r="AX213" i="21"/>
  <c r="CS214" i="21"/>
  <c r="CT214" i="21" s="1"/>
  <c r="CT213" i="21"/>
  <c r="AR214" i="21"/>
  <c r="AS214" i="21" s="1"/>
  <c r="AS213" i="21"/>
  <c r="GI51" i="21"/>
  <c r="GJ51" i="21" s="1"/>
  <c r="GJ50" i="21"/>
  <c r="CZ102" i="21"/>
  <c r="CY103" i="21"/>
  <c r="CZ157" i="21"/>
  <c r="CY158" i="21"/>
  <c r="GO105" i="21"/>
  <c r="GP105" i="21" s="1"/>
  <c r="GP104" i="21"/>
  <c r="ET105" i="21"/>
  <c r="EU105" i="21" s="1"/>
  <c r="EU104" i="21"/>
  <c r="ER49" i="21"/>
  <c r="EQ50" i="21"/>
  <c r="GP49" i="21"/>
  <c r="GO50" i="21"/>
  <c r="CT157" i="21"/>
  <c r="CS158" i="21"/>
  <c r="GP157" i="21"/>
  <c r="GO158" i="21"/>
  <c r="CV104" i="21"/>
  <c r="CW103" i="21"/>
  <c r="ET214" i="21"/>
  <c r="EU214" i="21" s="1"/>
  <c r="EU213" i="21"/>
  <c r="CP51" i="21"/>
  <c r="CQ51" i="21" s="1"/>
  <c r="CQ50" i="21"/>
  <c r="GL214" i="21"/>
  <c r="GM214" i="21" s="1"/>
  <c r="GM213" i="21"/>
  <c r="EN214" i="21"/>
  <c r="EO214" i="21" s="1"/>
  <c r="EO213" i="21"/>
  <c r="EO49" i="21"/>
  <c r="EN50" i="21"/>
  <c r="GM49" i="21"/>
  <c r="GL50" i="21"/>
  <c r="AV157" i="21"/>
  <c r="AU158" i="21"/>
  <c r="EQ105" i="21"/>
  <c r="ER105" i="21" s="1"/>
  <c r="ER104" i="21"/>
  <c r="N96" i="25"/>
  <c r="GK96" i="25" s="1"/>
  <c r="GM96" i="25" s="1"/>
  <c r="L204" i="21"/>
  <c r="N151" i="25"/>
  <c r="CC151" i="25" s="1"/>
  <c r="CE151" i="25" s="1"/>
  <c r="L95" i="21"/>
  <c r="N206" i="25"/>
  <c r="EG206" i="25" s="1"/>
  <c r="EI206" i="25" s="1"/>
  <c r="N42" i="25"/>
  <c r="BN42" i="25" s="1"/>
  <c r="M208" i="25"/>
  <c r="M153" i="25"/>
  <c r="M98" i="25"/>
  <c r="K206" i="21"/>
  <c r="CY212" i="21"/>
  <c r="EW212" i="21"/>
  <c r="BG209" i="21"/>
  <c r="BH209" i="21" s="1"/>
  <c r="BD211" i="21"/>
  <c r="BE211" i="21" s="1"/>
  <c r="BA212" i="21"/>
  <c r="HA209" i="21"/>
  <c r="HB209" i="21" s="1"/>
  <c r="GU212" i="21"/>
  <c r="DB210" i="21"/>
  <c r="DC210" i="21" s="1"/>
  <c r="FC209" i="21"/>
  <c r="FD209" i="21" s="1"/>
  <c r="DE209" i="21"/>
  <c r="DF209" i="21" s="1"/>
  <c r="EZ211" i="21"/>
  <c r="FA211" i="21" s="1"/>
  <c r="GX211" i="21"/>
  <c r="GY211" i="21" s="1"/>
  <c r="K97" i="21"/>
  <c r="GR157" i="21"/>
  <c r="CV157" i="21"/>
  <c r="HA157" i="21"/>
  <c r="BG154" i="21"/>
  <c r="BH154" i="21" s="1"/>
  <c r="FC155" i="21"/>
  <c r="FD155" i="21" s="1"/>
  <c r="DE155" i="21"/>
  <c r="DF155" i="21" s="1"/>
  <c r="DE101" i="21"/>
  <c r="DF101" i="21" s="1"/>
  <c r="HA101" i="21"/>
  <c r="HB101" i="21" s="1"/>
  <c r="BG101" i="21"/>
  <c r="BH101" i="21" s="1"/>
  <c r="EZ101" i="21"/>
  <c r="FA101" i="21" s="1"/>
  <c r="GX101" i="21"/>
  <c r="GY101" i="21" s="1"/>
  <c r="BD101" i="21"/>
  <c r="BE101" i="21" s="1"/>
  <c r="FC101" i="21"/>
  <c r="FD101" i="21" s="1"/>
  <c r="DB101" i="21"/>
  <c r="DC101" i="21" s="1"/>
  <c r="BA103" i="21"/>
  <c r="GX47" i="21"/>
  <c r="GY47" i="21" s="1"/>
  <c r="GR48" i="21"/>
  <c r="GS48" i="21" s="1"/>
  <c r="GU48" i="21"/>
  <c r="GV48" i="21" s="1"/>
  <c r="HA48" i="21"/>
  <c r="HB48" i="21" s="1"/>
  <c r="FC47" i="21"/>
  <c r="FD47" i="21" s="1"/>
  <c r="EZ48" i="21"/>
  <c r="FA48" i="21" s="1"/>
  <c r="ET48" i="21"/>
  <c r="EU48" i="21" s="1"/>
  <c r="DB46" i="21"/>
  <c r="DC46" i="21" s="1"/>
  <c r="DE45" i="21"/>
  <c r="DF45" i="21" s="1"/>
  <c r="CY48" i="21"/>
  <c r="CZ48" i="21" s="1"/>
  <c r="M44" i="25"/>
  <c r="BG46" i="21"/>
  <c r="BH46" i="21" s="1"/>
  <c r="AT96" i="21"/>
  <c r="AE150" i="21"/>
  <c r="DL150" i="21"/>
  <c r="AB150" i="21"/>
  <c r="FE44" i="21"/>
  <c r="ED96" i="21"/>
  <c r="DG44" i="21"/>
  <c r="AZ44" i="21"/>
  <c r="DG150" i="21"/>
  <c r="CX44" i="21"/>
  <c r="DO205" i="21"/>
  <c r="AW205" i="21"/>
  <c r="GE205" i="21"/>
  <c r="FJ150" i="21"/>
  <c r="AQ150" i="21"/>
  <c r="AW44" i="21"/>
  <c r="BI44" i="21"/>
  <c r="GZ44" i="21"/>
  <c r="BF205" i="21"/>
  <c r="CI150" i="21"/>
  <c r="CO150" i="21"/>
  <c r="EY205" i="21"/>
  <c r="BZ205" i="21"/>
  <c r="FP205" i="21"/>
  <c r="GT96" i="21"/>
  <c r="AH44" i="21"/>
  <c r="HC205" i="21"/>
  <c r="V150" i="21"/>
  <c r="DX44" i="21"/>
  <c r="EM150" i="21"/>
  <c r="FV44" i="21"/>
  <c r="FS96" i="21"/>
  <c r="EA205" i="21"/>
  <c r="EA150" i="21"/>
  <c r="CO96" i="21"/>
  <c r="CI96" i="21"/>
  <c r="EP44" i="21"/>
  <c r="FB96" i="21"/>
  <c r="DO150" i="21"/>
  <c r="FM44" i="21"/>
  <c r="Y150" i="21"/>
  <c r="CO205" i="21"/>
  <c r="DR150" i="21"/>
  <c r="GZ150" i="21"/>
  <c r="GK96" i="21"/>
  <c r="CF96" i="21"/>
  <c r="EJ44" i="21"/>
  <c r="GN205" i="21"/>
  <c r="FP150" i="21"/>
  <c r="P44" i="21"/>
  <c r="AE44" i="21"/>
  <c r="DA96" i="21"/>
  <c r="GQ44" i="21"/>
  <c r="AQ205" i="21"/>
  <c r="BF96" i="21"/>
  <c r="BN205" i="21"/>
  <c r="FY205" i="21"/>
  <c r="CI44" i="21"/>
  <c r="CR96" i="21"/>
  <c r="GQ205" i="21"/>
  <c r="EV150" i="21"/>
  <c r="BI205" i="21"/>
  <c r="EP205" i="21"/>
  <c r="GB44" i="21"/>
  <c r="EJ96" i="21"/>
  <c r="CF205" i="21"/>
  <c r="DG96" i="21"/>
  <c r="S96" i="21"/>
  <c r="DU205" i="21"/>
  <c r="DX150" i="21"/>
  <c r="DL44" i="21"/>
  <c r="DA44" i="21"/>
  <c r="AZ96" i="21"/>
  <c r="ED44" i="21"/>
  <c r="FP96" i="21"/>
  <c r="GK44" i="21"/>
  <c r="FV205" i="21"/>
  <c r="Y205" i="21"/>
  <c r="BW150" i="21"/>
  <c r="GT150" i="21"/>
  <c r="AQ96" i="21"/>
  <c r="GK150" i="21"/>
  <c r="BN150" i="21"/>
  <c r="EM205" i="21"/>
  <c r="AH150" i="21"/>
  <c r="BZ150" i="21"/>
  <c r="CF150" i="21"/>
  <c r="DG205" i="21"/>
  <c r="FV96" i="21"/>
  <c r="FS44" i="21"/>
  <c r="FJ44" i="21"/>
  <c r="EP96" i="21"/>
  <c r="BZ44" i="21"/>
  <c r="GH150" i="21"/>
  <c r="GH205" i="21"/>
  <c r="DR96" i="21"/>
  <c r="AE205" i="21"/>
  <c r="FB205" i="21"/>
  <c r="FB44" i="21"/>
  <c r="DL96" i="21"/>
  <c r="BI150" i="21"/>
  <c r="AK96" i="21"/>
  <c r="GK205" i="21"/>
  <c r="BT150" i="21"/>
  <c r="EY96" i="21"/>
  <c r="GB96" i="21"/>
  <c r="AQ44" i="21"/>
  <c r="BW96" i="21"/>
  <c r="DD96" i="21"/>
  <c r="GB150" i="21"/>
  <c r="S150" i="21"/>
  <c r="EY150" i="21"/>
  <c r="EG205" i="21"/>
  <c r="CL44" i="21"/>
  <c r="ES44" i="21"/>
  <c r="HC96" i="21"/>
  <c r="Y44" i="21"/>
  <c r="EV205" i="21"/>
  <c r="P205" i="21"/>
  <c r="GH44" i="21"/>
  <c r="BZ96" i="21"/>
  <c r="GT205" i="21"/>
  <c r="CI205" i="21"/>
  <c r="ED150" i="21"/>
  <c r="DR205" i="21"/>
  <c r="GZ205" i="21"/>
  <c r="BI96" i="21"/>
  <c r="DL205" i="21"/>
  <c r="AK150" i="21"/>
  <c r="AW150" i="21"/>
  <c r="CX150" i="21"/>
  <c r="FJ205" i="21"/>
  <c r="BF44" i="21"/>
  <c r="CF44" i="21"/>
  <c r="CR205" i="21"/>
  <c r="EM96" i="21"/>
  <c r="CC44" i="21"/>
  <c r="CC150" i="21"/>
  <c r="AZ205" i="21"/>
  <c r="AE96" i="21"/>
  <c r="GZ96" i="21"/>
  <c r="V205" i="21"/>
  <c r="EG150" i="21"/>
  <c r="EV44" i="21"/>
  <c r="BQ205" i="21"/>
  <c r="BW205" i="21"/>
  <c r="AT44" i="21"/>
  <c r="GE96" i="21"/>
  <c r="FE150" i="21"/>
  <c r="P96" i="21"/>
  <c r="AB44" i="21"/>
  <c r="FY150" i="21"/>
  <c r="CU44" i="21"/>
  <c r="GN96" i="21"/>
  <c r="FM96" i="21"/>
  <c r="EY44" i="21"/>
  <c r="BT44" i="21"/>
  <c r="AN96" i="21"/>
  <c r="FE96" i="21"/>
  <c r="FY44" i="21"/>
  <c r="HC44" i="21"/>
  <c r="BN96" i="21"/>
  <c r="FP44" i="21"/>
  <c r="EA96" i="21"/>
  <c r="FM150" i="21"/>
  <c r="EV96" i="21"/>
  <c r="H44" i="21"/>
  <c r="GQ96" i="21"/>
  <c r="CU96" i="21"/>
  <c r="EM44" i="21"/>
  <c r="DU150" i="21"/>
  <c r="GW44" i="21"/>
  <c r="CC96" i="21"/>
  <c r="S44" i="21"/>
  <c r="BW44" i="21"/>
  <c r="FY96" i="21"/>
  <c r="CL150" i="21"/>
  <c r="CR150" i="21"/>
  <c r="AZ150" i="21"/>
  <c r="FS150" i="21"/>
  <c r="GH96" i="21"/>
  <c r="EG44" i="21"/>
  <c r="CL205" i="21"/>
  <c r="CC205" i="21"/>
  <c r="BC96" i="21"/>
  <c r="HC150" i="21"/>
  <c r="EJ150" i="21"/>
  <c r="P150" i="21"/>
  <c r="V96" i="21"/>
  <c r="GT44" i="21"/>
  <c r="BQ44" i="21"/>
  <c r="GN150" i="21"/>
  <c r="AT150" i="21"/>
  <c r="DD44" i="21"/>
  <c r="AW96" i="21"/>
  <c r="FS205" i="21"/>
  <c r="CX205" i="21"/>
  <c r="DU44" i="21"/>
  <c r="DX96" i="21"/>
  <c r="DX205" i="21"/>
  <c r="GB205" i="21"/>
  <c r="AN150" i="21"/>
  <c r="EA44" i="21"/>
  <c r="ES205" i="21"/>
  <c r="V44" i="21"/>
  <c r="S205" i="21"/>
  <c r="CR44" i="21"/>
  <c r="FB150" i="21"/>
  <c r="GW96" i="21"/>
  <c r="AN44" i="21"/>
  <c r="Y96" i="21"/>
  <c r="DO96" i="21"/>
  <c r="DD205" i="21"/>
  <c r="EG96" i="21"/>
  <c r="DO44" i="21"/>
  <c r="CX96" i="21"/>
  <c r="BC44" i="21"/>
  <c r="BC205" i="21"/>
  <c r="AH205" i="21"/>
  <c r="GQ150" i="21"/>
  <c r="DA150" i="21"/>
  <c r="GN44" i="21"/>
  <c r="FM205" i="21"/>
  <c r="EP150" i="21"/>
  <c r="FE205" i="21"/>
  <c r="GW150" i="21"/>
  <c r="EJ205" i="21"/>
  <c r="BQ150" i="21"/>
  <c r="DU96" i="21"/>
  <c r="DA205" i="21"/>
  <c r="AB96" i="21"/>
  <c r="BQ96" i="21"/>
  <c r="BT96" i="21"/>
  <c r="CO44" i="21"/>
  <c r="BT205" i="21"/>
  <c r="AK205" i="21"/>
  <c r="GE150" i="21"/>
  <c r="DR44" i="21"/>
  <c r="AT205" i="21"/>
  <c r="DD150" i="21"/>
  <c r="BF150" i="21"/>
  <c r="ED205" i="21"/>
  <c r="AB205" i="21"/>
  <c r="CU150" i="21"/>
  <c r="FJ96" i="21"/>
  <c r="ES96" i="21"/>
  <c r="AK44" i="21"/>
  <c r="CU205" i="21"/>
  <c r="FV150" i="21"/>
  <c r="GW205" i="21"/>
  <c r="GE44" i="21"/>
  <c r="CL96" i="21"/>
  <c r="AH96" i="21"/>
  <c r="BC150" i="21"/>
  <c r="BN44" i="21"/>
  <c r="ES150" i="21"/>
  <c r="AN205" i="21"/>
  <c r="L44" i="21" l="1"/>
  <c r="L152" i="21" s="1"/>
  <c r="GZ206" i="25"/>
  <c r="HB206" i="25" s="1"/>
  <c r="GN206" i="25"/>
  <c r="GP206" i="25" s="1"/>
  <c r="GW206" i="25"/>
  <c r="GY206" i="25" s="1"/>
  <c r="GT206" i="25"/>
  <c r="GV206" i="25" s="1"/>
  <c r="GK206" i="25"/>
  <c r="GM206" i="25" s="1"/>
  <c r="GQ206" i="25"/>
  <c r="GS206" i="25" s="1"/>
  <c r="FS206" i="25"/>
  <c r="FU206" i="25" s="1"/>
  <c r="FV206" i="25"/>
  <c r="FX206" i="25" s="1"/>
  <c r="FY206" i="25"/>
  <c r="GA206" i="25" s="1"/>
  <c r="FJ206" i="25"/>
  <c r="FL206" i="25" s="1"/>
  <c r="GB206" i="25"/>
  <c r="GD206" i="25" s="1"/>
  <c r="GE206" i="25"/>
  <c r="GG206" i="25" s="1"/>
  <c r="GH206" i="25"/>
  <c r="GJ206" i="25" s="1"/>
  <c r="FP206" i="25"/>
  <c r="FR206" i="25" s="1"/>
  <c r="FM206" i="25"/>
  <c r="FO206" i="25" s="1"/>
  <c r="GH151" i="25"/>
  <c r="GJ151" i="25" s="1"/>
  <c r="FY151" i="25"/>
  <c r="GA151" i="25" s="1"/>
  <c r="GE151" i="25"/>
  <c r="GG151" i="25" s="1"/>
  <c r="FS151" i="25"/>
  <c r="FU151" i="25" s="1"/>
  <c r="FM151" i="25"/>
  <c r="FO151" i="25" s="1"/>
  <c r="FV151" i="25"/>
  <c r="FX151" i="25" s="1"/>
  <c r="FP151" i="25"/>
  <c r="FR151" i="25" s="1"/>
  <c r="GB151" i="25"/>
  <c r="GD151" i="25" s="1"/>
  <c r="FJ151" i="25"/>
  <c r="FL151" i="25" s="1"/>
  <c r="GK151" i="25"/>
  <c r="GM151" i="25" s="1"/>
  <c r="FV96" i="25"/>
  <c r="FX96" i="25" s="1"/>
  <c r="FS96" i="25"/>
  <c r="FU96" i="25" s="1"/>
  <c r="GB96" i="25"/>
  <c r="GD96" i="25" s="1"/>
  <c r="FJ96" i="25"/>
  <c r="FL96" i="25" s="1"/>
  <c r="FY96" i="25"/>
  <c r="GA96" i="25" s="1"/>
  <c r="GE96" i="25"/>
  <c r="GG96" i="25" s="1"/>
  <c r="FP96" i="25"/>
  <c r="FR96" i="25" s="1"/>
  <c r="FM96" i="25"/>
  <c r="FO96" i="25" s="1"/>
  <c r="GT96" i="25"/>
  <c r="GV96" i="25" s="1"/>
  <c r="HC96" i="25"/>
  <c r="HE96" i="25" s="1"/>
  <c r="GQ96" i="25"/>
  <c r="GS96" i="25" s="1"/>
  <c r="GZ96" i="25"/>
  <c r="HB96" i="25" s="1"/>
  <c r="GW96" i="25"/>
  <c r="GY96" i="25" s="1"/>
  <c r="GN96" i="25"/>
  <c r="GP96" i="25" s="1"/>
  <c r="AW96" i="25"/>
  <c r="AY96" i="25" s="1"/>
  <c r="GK42" i="25"/>
  <c r="GM42" i="25" s="1"/>
  <c r="GZ42" i="25"/>
  <c r="HB42" i="25" s="1"/>
  <c r="GW42" i="25"/>
  <c r="GY42" i="25" s="1"/>
  <c r="GT42" i="25"/>
  <c r="GV42" i="25" s="1"/>
  <c r="GQ42" i="25"/>
  <c r="GS42" i="25" s="1"/>
  <c r="HC42" i="25"/>
  <c r="HE42" i="25" s="1"/>
  <c r="GN42" i="25"/>
  <c r="GP42" i="25" s="1"/>
  <c r="GE42" i="25"/>
  <c r="GG42" i="25" s="1"/>
  <c r="GH42" i="25"/>
  <c r="GJ42" i="25" s="1"/>
  <c r="GB42" i="25"/>
  <c r="GD42" i="25" s="1"/>
  <c r="FS42" i="25"/>
  <c r="FU42" i="25" s="1"/>
  <c r="FP42" i="25"/>
  <c r="FR42" i="25" s="1"/>
  <c r="FM42" i="25"/>
  <c r="FO42" i="25" s="1"/>
  <c r="FV42" i="25"/>
  <c r="FX42" i="25" s="1"/>
  <c r="FJ42" i="25"/>
  <c r="FL42" i="25" s="1"/>
  <c r="EV42" i="25"/>
  <c r="EX42" i="25" s="1"/>
  <c r="FE42" i="25"/>
  <c r="FG42" i="25" s="1"/>
  <c r="FB42" i="25"/>
  <c r="FD42" i="25" s="1"/>
  <c r="EY42" i="25"/>
  <c r="FA42" i="25" s="1"/>
  <c r="ES42" i="25"/>
  <c r="EU42" i="25" s="1"/>
  <c r="EP42" i="25"/>
  <c r="ER42" i="25" s="1"/>
  <c r="EM42" i="25"/>
  <c r="EO42" i="25" s="1"/>
  <c r="EJ42" i="25"/>
  <c r="EL42" i="25" s="1"/>
  <c r="EG42" i="25"/>
  <c r="EI42" i="25" s="1"/>
  <c r="ED42" i="25"/>
  <c r="EF42" i="25" s="1"/>
  <c r="EA42" i="25"/>
  <c r="EC42" i="25" s="1"/>
  <c r="DX42" i="25"/>
  <c r="DZ42" i="25" s="1"/>
  <c r="DU42" i="25"/>
  <c r="DW42" i="25" s="1"/>
  <c r="DR42" i="25"/>
  <c r="DT42" i="25" s="1"/>
  <c r="DO42" i="25"/>
  <c r="DQ42" i="25" s="1"/>
  <c r="DL42" i="25"/>
  <c r="DN42" i="25" s="1"/>
  <c r="ES96" i="25"/>
  <c r="EU96" i="25" s="1"/>
  <c r="EG96" i="25"/>
  <c r="EI96" i="25" s="1"/>
  <c r="FB96" i="25"/>
  <c r="FD96" i="25" s="1"/>
  <c r="EP96" i="25"/>
  <c r="ER96" i="25" s="1"/>
  <c r="EV96" i="25"/>
  <c r="EX96" i="25" s="1"/>
  <c r="EM96" i="25"/>
  <c r="EO96" i="25" s="1"/>
  <c r="EJ96" i="25"/>
  <c r="EL96" i="25" s="1"/>
  <c r="EY96" i="25"/>
  <c r="FA96" i="25" s="1"/>
  <c r="FE96" i="25"/>
  <c r="FG96" i="25" s="1"/>
  <c r="EA96" i="25"/>
  <c r="EC96" i="25" s="1"/>
  <c r="DX96" i="25"/>
  <c r="DZ96" i="25" s="1"/>
  <c r="ED96" i="25"/>
  <c r="EF96" i="25" s="1"/>
  <c r="DU96" i="25"/>
  <c r="DW96" i="25" s="1"/>
  <c r="DR96" i="25"/>
  <c r="DT96" i="25" s="1"/>
  <c r="DO96" i="25"/>
  <c r="DQ96" i="25" s="1"/>
  <c r="DL96" i="25"/>
  <c r="DN96" i="25" s="1"/>
  <c r="DU151" i="25"/>
  <c r="DW151" i="25" s="1"/>
  <c r="DL151" i="25"/>
  <c r="DN151" i="25" s="1"/>
  <c r="EA151" i="25"/>
  <c r="EC151" i="25" s="1"/>
  <c r="ED151" i="25"/>
  <c r="EF151" i="25" s="1"/>
  <c r="EJ151" i="25"/>
  <c r="EL151" i="25" s="1"/>
  <c r="DX151" i="25"/>
  <c r="DZ151" i="25" s="1"/>
  <c r="EM151" i="25"/>
  <c r="EO151" i="25" s="1"/>
  <c r="DR151" i="25"/>
  <c r="DT151" i="25" s="1"/>
  <c r="EG151" i="25"/>
  <c r="EI151" i="25" s="1"/>
  <c r="DO151" i="25"/>
  <c r="DQ151" i="25" s="1"/>
  <c r="EV206" i="25"/>
  <c r="EX206" i="25" s="1"/>
  <c r="EP206" i="25"/>
  <c r="ER206" i="25" s="1"/>
  <c r="EM206" i="25"/>
  <c r="EO206" i="25" s="1"/>
  <c r="ES206" i="25"/>
  <c r="EU206" i="25" s="1"/>
  <c r="EY206" i="25"/>
  <c r="FA206" i="25" s="1"/>
  <c r="EJ206" i="25"/>
  <c r="EL206" i="25" s="1"/>
  <c r="ED206" i="25"/>
  <c r="EF206" i="25" s="1"/>
  <c r="BT206" i="25"/>
  <c r="BV206" i="25" s="1"/>
  <c r="DL206" i="25"/>
  <c r="DN206" i="25" s="1"/>
  <c r="EA206" i="25"/>
  <c r="EC206" i="25" s="1"/>
  <c r="DR206" i="25"/>
  <c r="DT206" i="25" s="1"/>
  <c r="DX206" i="25"/>
  <c r="DZ206" i="25" s="1"/>
  <c r="DO206" i="25"/>
  <c r="DQ206" i="25" s="1"/>
  <c r="DU206" i="25"/>
  <c r="DW206" i="25" s="1"/>
  <c r="FB206" i="25"/>
  <c r="FD206" i="25" s="1"/>
  <c r="CC206" i="25"/>
  <c r="CE206" i="25" s="1"/>
  <c r="CI206" i="25"/>
  <c r="CK206" i="25" s="1"/>
  <c r="DA206" i="25"/>
  <c r="DC206" i="25" s="1"/>
  <c r="CL206" i="25"/>
  <c r="CN206" i="25" s="1"/>
  <c r="DG206" i="25"/>
  <c r="DI206" i="25" s="1"/>
  <c r="CU206" i="25"/>
  <c r="CW206" i="25" s="1"/>
  <c r="CO206" i="25"/>
  <c r="CQ206" i="25" s="1"/>
  <c r="CX206" i="25"/>
  <c r="CZ206" i="25" s="1"/>
  <c r="CF206" i="25"/>
  <c r="CH206" i="25" s="1"/>
  <c r="CR206" i="25"/>
  <c r="CT206" i="25" s="1"/>
  <c r="DD206" i="25"/>
  <c r="DF206" i="25" s="1"/>
  <c r="BQ206" i="25"/>
  <c r="BS206" i="25" s="1"/>
  <c r="BW206" i="25"/>
  <c r="BY206" i="25" s="1"/>
  <c r="BZ206" i="25"/>
  <c r="CB206" i="25" s="1"/>
  <c r="BN206" i="25"/>
  <c r="BP206" i="25" s="1"/>
  <c r="CI151" i="25"/>
  <c r="CK151" i="25" s="1"/>
  <c r="CL151" i="25"/>
  <c r="CN151" i="25" s="1"/>
  <c r="CO151" i="25"/>
  <c r="CQ151" i="25" s="1"/>
  <c r="CF151" i="25"/>
  <c r="CH151" i="25" s="1"/>
  <c r="BT151" i="25"/>
  <c r="BV151" i="25" s="1"/>
  <c r="BZ151" i="25"/>
  <c r="CB151" i="25" s="1"/>
  <c r="BW151" i="25"/>
  <c r="BY151" i="25" s="1"/>
  <c r="BN151" i="25"/>
  <c r="BP151" i="25" s="1"/>
  <c r="BQ151" i="25"/>
  <c r="BS151" i="25" s="1"/>
  <c r="CL96" i="25"/>
  <c r="CN96" i="25" s="1"/>
  <c r="CI96" i="25"/>
  <c r="CK96" i="25" s="1"/>
  <c r="DD96" i="25"/>
  <c r="DF96" i="25" s="1"/>
  <c r="DG96" i="25"/>
  <c r="DI96" i="25" s="1"/>
  <c r="DA96" i="25"/>
  <c r="DC96" i="25" s="1"/>
  <c r="CO96" i="25"/>
  <c r="CQ96" i="25" s="1"/>
  <c r="CF96" i="25"/>
  <c r="CH96" i="25" s="1"/>
  <c r="CX96" i="25"/>
  <c r="CZ96" i="25" s="1"/>
  <c r="CU96" i="25"/>
  <c r="CW96" i="25" s="1"/>
  <c r="CR96" i="25"/>
  <c r="CT96" i="25" s="1"/>
  <c r="BT96" i="25"/>
  <c r="BV96" i="25" s="1"/>
  <c r="BZ96" i="25"/>
  <c r="CB96" i="25" s="1"/>
  <c r="BQ96" i="25"/>
  <c r="BS96" i="25" s="1"/>
  <c r="CC96" i="25"/>
  <c r="CE96" i="25" s="1"/>
  <c r="BN96" i="25"/>
  <c r="BP96" i="25" s="1"/>
  <c r="BW96" i="25"/>
  <c r="BY96" i="25" s="1"/>
  <c r="AW206" i="25"/>
  <c r="AY206" i="25" s="1"/>
  <c r="AZ206" i="25"/>
  <c r="BB206" i="25" s="1"/>
  <c r="BF206" i="25"/>
  <c r="BH206" i="25" s="1"/>
  <c r="AT206" i="25"/>
  <c r="AV206" i="25" s="1"/>
  <c r="AK206" i="25"/>
  <c r="AM206" i="25" s="1"/>
  <c r="AN206" i="25"/>
  <c r="AP206" i="25" s="1"/>
  <c r="AQ206" i="25"/>
  <c r="AS206" i="25" s="1"/>
  <c r="BC206" i="25"/>
  <c r="BE206" i="25" s="1"/>
  <c r="AH206" i="25"/>
  <c r="AJ206" i="25" s="1"/>
  <c r="AE206" i="25"/>
  <c r="AG206" i="25" s="1"/>
  <c r="AB206" i="25"/>
  <c r="AD206" i="25" s="1"/>
  <c r="Y206" i="25"/>
  <c r="AA206" i="25" s="1"/>
  <c r="V206" i="25"/>
  <c r="X206" i="25" s="1"/>
  <c r="S206" i="25"/>
  <c r="U206" i="25" s="1"/>
  <c r="P206" i="25"/>
  <c r="R206" i="25" s="1"/>
  <c r="AQ151" i="25"/>
  <c r="AS151" i="25" s="1"/>
  <c r="AN151" i="25"/>
  <c r="AP151" i="25" s="1"/>
  <c r="AK151" i="25"/>
  <c r="AM151" i="25" s="1"/>
  <c r="AH151" i="25"/>
  <c r="AJ151" i="25" s="1"/>
  <c r="AE151" i="25"/>
  <c r="AG151" i="25" s="1"/>
  <c r="AB151" i="25"/>
  <c r="AD151" i="25" s="1"/>
  <c r="Y151" i="25"/>
  <c r="AA151" i="25" s="1"/>
  <c r="P151" i="25"/>
  <c r="R151" i="25" s="1"/>
  <c r="S151" i="25"/>
  <c r="U151" i="25" s="1"/>
  <c r="V151" i="25"/>
  <c r="X151" i="25" s="1"/>
  <c r="BI96" i="25"/>
  <c r="BK96" i="25" s="1"/>
  <c r="BF96" i="25"/>
  <c r="BH96" i="25" s="1"/>
  <c r="BC96" i="25"/>
  <c r="BE96" i="25" s="1"/>
  <c r="AZ96" i="25"/>
  <c r="BB96" i="25" s="1"/>
  <c r="AT96" i="25"/>
  <c r="AV96" i="25" s="1"/>
  <c r="AQ96" i="25"/>
  <c r="AS96" i="25" s="1"/>
  <c r="AN96" i="25"/>
  <c r="AP96" i="25" s="1"/>
  <c r="AK96" i="25"/>
  <c r="AM96" i="25" s="1"/>
  <c r="AH96" i="25"/>
  <c r="AJ96" i="25" s="1"/>
  <c r="AE96" i="25"/>
  <c r="AG96" i="25" s="1"/>
  <c r="P96" i="25"/>
  <c r="R96" i="25" s="1"/>
  <c r="Y96" i="25"/>
  <c r="AA96" i="25" s="1"/>
  <c r="S96" i="25"/>
  <c r="U96" i="25" s="1"/>
  <c r="AB96" i="25"/>
  <c r="AD96" i="25" s="1"/>
  <c r="V96" i="25"/>
  <c r="X96" i="25" s="1"/>
  <c r="DG42" i="25"/>
  <c r="DI42" i="25" s="1"/>
  <c r="DD42" i="25"/>
  <c r="DF42" i="25" s="1"/>
  <c r="DA42" i="25"/>
  <c r="DC42" i="25" s="1"/>
  <c r="CX42" i="25"/>
  <c r="CZ42" i="25" s="1"/>
  <c r="CU42" i="25"/>
  <c r="CW42" i="25" s="1"/>
  <c r="CR42" i="25"/>
  <c r="CT42" i="25" s="1"/>
  <c r="CO42" i="25"/>
  <c r="CQ42" i="25" s="1"/>
  <c r="CL42" i="25"/>
  <c r="CN42" i="25" s="1"/>
  <c r="CI42" i="25"/>
  <c r="CK42" i="25" s="1"/>
  <c r="CF42" i="25"/>
  <c r="CH42" i="25" s="1"/>
  <c r="CC42" i="25"/>
  <c r="CE42" i="25" s="1"/>
  <c r="BZ42" i="25"/>
  <c r="CB42" i="25" s="1"/>
  <c r="BW42" i="25"/>
  <c r="BY42" i="25" s="1"/>
  <c r="BT42" i="25"/>
  <c r="BV42" i="25" s="1"/>
  <c r="BQ42" i="25"/>
  <c r="BS42" i="25" s="1"/>
  <c r="AZ42" i="25"/>
  <c r="BB42" i="25" s="1"/>
  <c r="BC42" i="25"/>
  <c r="BE42" i="25" s="1"/>
  <c r="BI42" i="25"/>
  <c r="BK42" i="25" s="1"/>
  <c r="BF42" i="25"/>
  <c r="BH42" i="25" s="1"/>
  <c r="AW42" i="25"/>
  <c r="AY42" i="25" s="1"/>
  <c r="AT42" i="25"/>
  <c r="AV42" i="25" s="1"/>
  <c r="AQ42" i="25"/>
  <c r="AS42" i="25" s="1"/>
  <c r="AN42" i="25"/>
  <c r="AP42" i="25" s="1"/>
  <c r="AK42" i="25"/>
  <c r="AM42" i="25" s="1"/>
  <c r="AH42" i="25"/>
  <c r="AJ42" i="25" s="1"/>
  <c r="AE42" i="25"/>
  <c r="AG42" i="25" s="1"/>
  <c r="AB42" i="25"/>
  <c r="AD42" i="25" s="1"/>
  <c r="Y42" i="25"/>
  <c r="AA42" i="25" s="1"/>
  <c r="V42" i="25"/>
  <c r="X42" i="25" s="1"/>
  <c r="S42" i="25"/>
  <c r="U42" i="25" s="1"/>
  <c r="P42" i="25"/>
  <c r="R42" i="25" s="1"/>
  <c r="BP42" i="25"/>
  <c r="GH96" i="25"/>
  <c r="GJ96" i="25" s="1"/>
  <c r="FY42" i="25"/>
  <c r="GA42" i="25" s="1"/>
  <c r="K46" i="21"/>
  <c r="K154" i="21" s="1"/>
  <c r="EQ214" i="21"/>
  <c r="ER214" i="21" s="1"/>
  <c r="ER213" i="21"/>
  <c r="EX212" i="21"/>
  <c r="EW213" i="21"/>
  <c r="EN51" i="21"/>
  <c r="EO51" i="21" s="1"/>
  <c r="EO50" i="21"/>
  <c r="AX159" i="21"/>
  <c r="AY159" i="21" s="1"/>
  <c r="AY158" i="21"/>
  <c r="HB157" i="21"/>
  <c r="HA158" i="21"/>
  <c r="CZ212" i="21"/>
  <c r="CY213" i="21"/>
  <c r="EQ51" i="21"/>
  <c r="ER51" i="21" s="1"/>
  <c r="ER50" i="21"/>
  <c r="CY104" i="21"/>
  <c r="CZ103" i="21"/>
  <c r="AX214" i="21"/>
  <c r="AY214" i="21" s="1"/>
  <c r="AY213" i="21"/>
  <c r="CV51" i="21"/>
  <c r="CW51" i="21" s="1"/>
  <c r="CW50" i="21"/>
  <c r="ET159" i="21"/>
  <c r="EU159" i="21" s="1"/>
  <c r="EU158" i="21"/>
  <c r="CW157" i="21"/>
  <c r="CV158" i="21"/>
  <c r="CV105" i="21"/>
  <c r="CW105" i="21" s="1"/>
  <c r="CW104" i="21"/>
  <c r="GR105" i="21"/>
  <c r="GS105" i="21" s="1"/>
  <c r="GS104" i="21"/>
  <c r="GO51" i="21"/>
  <c r="GP51" i="21" s="1"/>
  <c r="GP50" i="21"/>
  <c r="GS157" i="21"/>
  <c r="GR158" i="21"/>
  <c r="GV212" i="21"/>
  <c r="GU213" i="21"/>
  <c r="AU159" i="21"/>
  <c r="AV159" i="21" s="1"/>
  <c r="AV158" i="21"/>
  <c r="GO159" i="21"/>
  <c r="GP159" i="21" s="1"/>
  <c r="GP158" i="21"/>
  <c r="GO214" i="21"/>
  <c r="GP214" i="21" s="1"/>
  <c r="GP213" i="21"/>
  <c r="AX105" i="21"/>
  <c r="AY105" i="21" s="1"/>
  <c r="AY104" i="21"/>
  <c r="CY159" i="21"/>
  <c r="CZ159" i="21" s="1"/>
  <c r="CZ158" i="21"/>
  <c r="BB103" i="21"/>
  <c r="BA104" i="21"/>
  <c r="BB212" i="21"/>
  <c r="BA213" i="21"/>
  <c r="GL51" i="21"/>
  <c r="GM51" i="21" s="1"/>
  <c r="GM50" i="21"/>
  <c r="CS159" i="21"/>
  <c r="CT159" i="21" s="1"/>
  <c r="CT158" i="21"/>
  <c r="GU104" i="21"/>
  <c r="GV103" i="21"/>
  <c r="CV214" i="21"/>
  <c r="CW214" i="21" s="1"/>
  <c r="CW213" i="21"/>
  <c r="GR214" i="21"/>
  <c r="GS214" i="21" s="1"/>
  <c r="GS213" i="21"/>
  <c r="EW104" i="21"/>
  <c r="EX103" i="21"/>
  <c r="L205" i="21"/>
  <c r="N152" i="25"/>
  <c r="AH152" i="25" s="1"/>
  <c r="N97" i="25"/>
  <c r="GE97" i="25" s="1"/>
  <c r="N207" i="25"/>
  <c r="GT207" i="25" s="1"/>
  <c r="GV207" i="25" s="1"/>
  <c r="L97" i="21"/>
  <c r="L96" i="21"/>
  <c r="M209" i="25"/>
  <c r="M154" i="25"/>
  <c r="M99" i="25"/>
  <c r="K207" i="21"/>
  <c r="EZ212" i="21"/>
  <c r="HA210" i="21"/>
  <c r="HB210" i="21" s="1"/>
  <c r="DE210" i="21"/>
  <c r="DF210" i="21" s="1"/>
  <c r="BD212" i="21"/>
  <c r="FC210" i="21"/>
  <c r="FD210" i="21" s="1"/>
  <c r="GX212" i="21"/>
  <c r="BG210" i="21"/>
  <c r="BH210" i="21" s="1"/>
  <c r="DB211" i="21"/>
  <c r="DC211" i="21" s="1"/>
  <c r="K98" i="21"/>
  <c r="DE156" i="21"/>
  <c r="DF156" i="21" s="1"/>
  <c r="FC156" i="21"/>
  <c r="FD156" i="21" s="1"/>
  <c r="BG155" i="21"/>
  <c r="BH155" i="21" s="1"/>
  <c r="BD102" i="21"/>
  <c r="BE102" i="21" s="1"/>
  <c r="EZ102" i="21"/>
  <c r="DB102" i="21"/>
  <c r="BG102" i="21"/>
  <c r="BH102" i="21" s="1"/>
  <c r="DE102" i="21"/>
  <c r="HA102" i="21"/>
  <c r="GX102" i="21"/>
  <c r="FC102" i="21"/>
  <c r="GU49" i="21"/>
  <c r="GR49" i="21"/>
  <c r="GX48" i="21"/>
  <c r="GY48" i="21" s="1"/>
  <c r="HA49" i="21"/>
  <c r="EZ49" i="21"/>
  <c r="ET49" i="21"/>
  <c r="FC48" i="21"/>
  <c r="FD48" i="21" s="1"/>
  <c r="CY49" i="21"/>
  <c r="DE46" i="21"/>
  <c r="DF46" i="21" s="1"/>
  <c r="DB47" i="21"/>
  <c r="DC47" i="21" s="1"/>
  <c r="M45" i="25"/>
  <c r="BG47" i="21"/>
  <c r="BH47" i="21" s="1"/>
  <c r="AB97" i="21"/>
  <c r="AW97" i="21"/>
  <c r="EA97" i="21"/>
  <c r="EJ45" i="21"/>
  <c r="BC45" i="21"/>
  <c r="BC206" i="21"/>
  <c r="H45" i="21"/>
  <c r="BN151" i="21"/>
  <c r="AK45" i="21"/>
  <c r="ED151" i="21"/>
  <c r="DO45" i="21"/>
  <c r="EA206" i="21"/>
  <c r="DG45" i="21"/>
  <c r="DX151" i="21"/>
  <c r="BQ206" i="21"/>
  <c r="AH206" i="21"/>
  <c r="EY151" i="21"/>
  <c r="BQ45" i="21"/>
  <c r="AE151" i="21"/>
  <c r="BI151" i="21"/>
  <c r="DA45" i="21"/>
  <c r="GE97" i="21"/>
  <c r="EV97" i="21"/>
  <c r="AE45" i="21"/>
  <c r="EY97" i="21"/>
  <c r="EY206" i="21"/>
  <c r="CL45" i="21"/>
  <c r="CI97" i="21"/>
  <c r="GZ206" i="21"/>
  <c r="CL206" i="21"/>
  <c r="EY45" i="21"/>
  <c r="AN206" i="21"/>
  <c r="EP45" i="21"/>
  <c r="GZ151" i="21"/>
  <c r="FP97" i="21"/>
  <c r="DR206" i="21"/>
  <c r="BI45" i="21"/>
  <c r="FB97" i="21"/>
  <c r="EV206" i="21"/>
  <c r="GE206" i="21"/>
  <c r="BT151" i="21"/>
  <c r="BF45" i="21"/>
  <c r="ES206" i="21"/>
  <c r="FJ151" i="21"/>
  <c r="GT45" i="21"/>
  <c r="BZ97" i="21"/>
  <c r="FE45" i="21"/>
  <c r="GB151" i="21"/>
  <c r="GN206" i="21"/>
  <c r="BF206" i="21"/>
  <c r="AQ151" i="21"/>
  <c r="V45" i="21"/>
  <c r="CF206" i="21"/>
  <c r="DR151" i="21"/>
  <c r="DR45" i="21"/>
  <c r="DL151" i="21"/>
  <c r="BW45" i="21"/>
  <c r="BC151" i="21"/>
  <c r="GW206" i="21"/>
  <c r="CF45" i="21"/>
  <c r="CR97" i="21"/>
  <c r="AZ97" i="21"/>
  <c r="CC45" i="21"/>
  <c r="EM151" i="21"/>
  <c r="EA151" i="21"/>
  <c r="BF97" i="21"/>
  <c r="CL151" i="21"/>
  <c r="AN151" i="21"/>
  <c r="FJ45" i="21"/>
  <c r="CF151" i="21"/>
  <c r="CC97" i="21"/>
  <c r="DX206" i="21"/>
  <c r="CU97" i="21"/>
  <c r="FJ206" i="21"/>
  <c r="GK151" i="21"/>
  <c r="CL97" i="21"/>
  <c r="FB206" i="21"/>
  <c r="P97" i="21"/>
  <c r="AK206" i="21"/>
  <c r="EP206" i="21"/>
  <c r="GB45" i="21"/>
  <c r="CU206" i="21"/>
  <c r="S97" i="21"/>
  <c r="GH45" i="21"/>
  <c r="FS45" i="21"/>
  <c r="GH97" i="21"/>
  <c r="AW45" i="21"/>
  <c r="CF97" i="21"/>
  <c r="EM97" i="21"/>
  <c r="DL97" i="21"/>
  <c r="AQ45" i="21"/>
  <c r="BC97" i="21"/>
  <c r="BI97" i="21"/>
  <c r="BZ206" i="21"/>
  <c r="GH151" i="21"/>
  <c r="GN97" i="21"/>
  <c r="DX45" i="21"/>
  <c r="Y97" i="21"/>
  <c r="CR206" i="21"/>
  <c r="AZ206" i="21"/>
  <c r="GT206" i="21"/>
  <c r="FV45" i="21"/>
  <c r="DU206" i="21"/>
  <c r="FB151" i="21"/>
  <c r="FY151" i="21"/>
  <c r="AQ97" i="21"/>
  <c r="ED206" i="21"/>
  <c r="GW151" i="21"/>
  <c r="P45" i="21"/>
  <c r="FB45" i="21"/>
  <c r="GQ97" i="21"/>
  <c r="AT45" i="21"/>
  <c r="DD206" i="21"/>
  <c r="DG151" i="21"/>
  <c r="CU45" i="21"/>
  <c r="FM206" i="21"/>
  <c r="FP45" i="21"/>
  <c r="FS206" i="21"/>
  <c r="HC45" i="21"/>
  <c r="GQ45" i="21"/>
  <c r="GB97" i="21"/>
  <c r="CR151" i="21"/>
  <c r="AB206" i="21"/>
  <c r="CX206" i="21"/>
  <c r="DU45" i="21"/>
  <c r="ES151" i="21"/>
  <c r="BI206" i="21"/>
  <c r="GK206" i="21"/>
  <c r="EG206" i="21"/>
  <c r="AK97" i="21"/>
  <c r="GE151" i="21"/>
  <c r="FP206" i="21"/>
  <c r="FM151" i="21"/>
  <c r="GK97" i="21"/>
  <c r="FV97" i="21"/>
  <c r="GQ151" i="21"/>
  <c r="BN97" i="21"/>
  <c r="BN45" i="21"/>
  <c r="P151" i="21"/>
  <c r="BT97" i="21"/>
  <c r="GT97" i="21"/>
  <c r="FE151" i="21"/>
  <c r="CI151" i="21"/>
  <c r="DD97" i="21"/>
  <c r="V151" i="21"/>
  <c r="DU151" i="21"/>
  <c r="AT151" i="21"/>
  <c r="CI45" i="21"/>
  <c r="AE206" i="21"/>
  <c r="CO151" i="21"/>
  <c r="BW97" i="21"/>
  <c r="DD151" i="21"/>
  <c r="DL45" i="21"/>
  <c r="FE97" i="21"/>
  <c r="AZ45" i="21"/>
  <c r="FS97" i="21"/>
  <c r="EA45" i="21"/>
  <c r="EM45" i="21"/>
  <c r="DG97" i="21"/>
  <c r="EV45" i="21"/>
  <c r="EP97" i="21"/>
  <c r="CX151" i="21"/>
  <c r="CO97" i="21"/>
  <c r="Y206" i="21"/>
  <c r="DD45" i="21"/>
  <c r="EJ206" i="21"/>
  <c r="P206" i="21"/>
  <c r="CC151" i="21"/>
  <c r="AH97" i="21"/>
  <c r="FV151" i="21"/>
  <c r="BW206" i="21"/>
  <c r="DO151" i="21"/>
  <c r="S151" i="21"/>
  <c r="GN45" i="21"/>
  <c r="ED45" i="21"/>
  <c r="GE45" i="21"/>
  <c r="FS151" i="21"/>
  <c r="AH45" i="21"/>
  <c r="CR45" i="21"/>
  <c r="BZ151" i="21"/>
  <c r="GZ97" i="21"/>
  <c r="FY97" i="21"/>
  <c r="DU97" i="21"/>
  <c r="GW97" i="21"/>
  <c r="AT97" i="21"/>
  <c r="EV151" i="21"/>
  <c r="HC97" i="21"/>
  <c r="BT206" i="21"/>
  <c r="DA206" i="21"/>
  <c r="DA97" i="21"/>
  <c r="AH151" i="21"/>
  <c r="FY45" i="21"/>
  <c r="AB45" i="21"/>
  <c r="AW151" i="21"/>
  <c r="BQ151" i="21"/>
  <c r="FM97" i="21"/>
  <c r="CU151" i="21"/>
  <c r="AQ206" i="21"/>
  <c r="EP151" i="21"/>
  <c r="CX45" i="21"/>
  <c r="CI206" i="21"/>
  <c r="CO45" i="21"/>
  <c r="S206" i="21"/>
  <c r="FM45" i="21"/>
  <c r="HC206" i="21"/>
  <c r="DR97" i="21"/>
  <c r="DO206" i="21"/>
  <c r="AN45" i="21"/>
  <c r="EG97" i="21"/>
  <c r="EG151" i="21"/>
  <c r="EG45" i="21"/>
  <c r="GH206" i="21"/>
  <c r="Y45" i="21"/>
  <c r="GW45" i="21"/>
  <c r="EJ97" i="21"/>
  <c r="BQ97" i="21"/>
  <c r="AB151" i="21"/>
  <c r="BZ45" i="21"/>
  <c r="AE97" i="21"/>
  <c r="AW206" i="21"/>
  <c r="ED97" i="21"/>
  <c r="ES45" i="21"/>
  <c r="GN151" i="21"/>
  <c r="CO206" i="21"/>
  <c r="BT45" i="21"/>
  <c r="GK45" i="21"/>
  <c r="FP151" i="21"/>
  <c r="V206" i="21"/>
  <c r="EM206" i="21"/>
  <c r="FJ97" i="21"/>
  <c r="DO97" i="21"/>
  <c r="FV206" i="21"/>
  <c r="V97" i="21"/>
  <c r="S45" i="21"/>
  <c r="GZ45" i="21"/>
  <c r="AK151" i="21"/>
  <c r="BN206" i="21"/>
  <c r="DL206" i="21"/>
  <c r="GQ206" i="21"/>
  <c r="BW151" i="21"/>
  <c r="ES97" i="21"/>
  <c r="DA151" i="21"/>
  <c r="HC151" i="21"/>
  <c r="BF151" i="21"/>
  <c r="DG206" i="21"/>
  <c r="CX97" i="21"/>
  <c r="AZ151" i="21"/>
  <c r="EJ151" i="21"/>
  <c r="FE206" i="21"/>
  <c r="GB206" i="21"/>
  <c r="CC206" i="21"/>
  <c r="DX97" i="21"/>
  <c r="AT206" i="21"/>
  <c r="FY206" i="21"/>
  <c r="Y151" i="21"/>
  <c r="GT151" i="21"/>
  <c r="AN97" i="21"/>
  <c r="H46" i="21" l="1"/>
  <c r="L46" i="21" s="1"/>
  <c r="L154" i="21" s="1"/>
  <c r="L45" i="21"/>
  <c r="L153" i="21" s="1"/>
  <c r="GK207" i="25"/>
  <c r="GM207" i="25" s="1"/>
  <c r="GN207" i="25"/>
  <c r="GP207" i="25" s="1"/>
  <c r="GZ207" i="25"/>
  <c r="HB207" i="25" s="1"/>
  <c r="GQ207" i="25"/>
  <c r="GS207" i="25" s="1"/>
  <c r="GW207" i="25"/>
  <c r="GY207" i="25" s="1"/>
  <c r="CU207" i="25"/>
  <c r="CW207" i="25" s="1"/>
  <c r="GE207" i="25"/>
  <c r="GG207" i="25" s="1"/>
  <c r="FY207" i="25"/>
  <c r="GA207" i="25" s="1"/>
  <c r="FS207" i="25"/>
  <c r="FU207" i="25" s="1"/>
  <c r="FV207" i="25"/>
  <c r="FX207" i="25" s="1"/>
  <c r="GB207" i="25"/>
  <c r="GD207" i="25" s="1"/>
  <c r="FP207" i="25"/>
  <c r="FR207" i="25" s="1"/>
  <c r="FM207" i="25"/>
  <c r="FO207" i="25" s="1"/>
  <c r="FJ207" i="25"/>
  <c r="FL207" i="25" s="1"/>
  <c r="GH207" i="25"/>
  <c r="GJ207" i="25" s="1"/>
  <c r="FV152" i="25"/>
  <c r="FX152" i="25" s="1"/>
  <c r="GE152" i="25"/>
  <c r="GG152" i="25" s="1"/>
  <c r="FJ152" i="25"/>
  <c r="FL152" i="25" s="1"/>
  <c r="GK152" i="25"/>
  <c r="GM152" i="25" s="1"/>
  <c r="FP152" i="25"/>
  <c r="FR152" i="25" s="1"/>
  <c r="FY152" i="25"/>
  <c r="GA152" i="25" s="1"/>
  <c r="GH152" i="25"/>
  <c r="GJ152" i="25" s="1"/>
  <c r="FM152" i="25"/>
  <c r="FO152" i="25" s="1"/>
  <c r="FS152" i="25"/>
  <c r="FU152" i="25" s="1"/>
  <c r="GB152" i="25"/>
  <c r="GD152" i="25" s="1"/>
  <c r="GB97" i="25"/>
  <c r="GD97" i="25" s="1"/>
  <c r="FJ97" i="25"/>
  <c r="FL97" i="25" s="1"/>
  <c r="FP97" i="25"/>
  <c r="FR97" i="25" s="1"/>
  <c r="FS97" i="25"/>
  <c r="FU97" i="25" s="1"/>
  <c r="FM97" i="25"/>
  <c r="FO97" i="25" s="1"/>
  <c r="FY97" i="25"/>
  <c r="GA97" i="25" s="1"/>
  <c r="FV97" i="25"/>
  <c r="FX97" i="25" s="1"/>
  <c r="GG97" i="25"/>
  <c r="GQ97" i="25"/>
  <c r="GS97" i="25" s="1"/>
  <c r="HC97" i="25"/>
  <c r="HE97" i="25" s="1"/>
  <c r="GK97" i="25"/>
  <c r="GM97" i="25" s="1"/>
  <c r="GT97" i="25"/>
  <c r="GV97" i="25" s="1"/>
  <c r="GZ97" i="25"/>
  <c r="HB97" i="25" s="1"/>
  <c r="GN97" i="25"/>
  <c r="GP97" i="25" s="1"/>
  <c r="GW97" i="25"/>
  <c r="GY97" i="25" s="1"/>
  <c r="EP97" i="25"/>
  <c r="ER97" i="25" s="1"/>
  <c r="FE97" i="25"/>
  <c r="FG97" i="25" s="1"/>
  <c r="ES97" i="25"/>
  <c r="EU97" i="25" s="1"/>
  <c r="EV97" i="25"/>
  <c r="EX97" i="25" s="1"/>
  <c r="EJ97" i="25"/>
  <c r="EL97" i="25" s="1"/>
  <c r="FB97" i="25"/>
  <c r="FD97" i="25" s="1"/>
  <c r="EY97" i="25"/>
  <c r="FA97" i="25" s="1"/>
  <c r="EM97" i="25"/>
  <c r="EO97" i="25" s="1"/>
  <c r="EG97" i="25"/>
  <c r="EI97" i="25" s="1"/>
  <c r="DU97" i="25"/>
  <c r="DW97" i="25" s="1"/>
  <c r="ED97" i="25"/>
  <c r="EF97" i="25" s="1"/>
  <c r="DO97" i="25"/>
  <c r="DQ97" i="25" s="1"/>
  <c r="DL97" i="25"/>
  <c r="DN97" i="25" s="1"/>
  <c r="EA97" i="25"/>
  <c r="EC97" i="25" s="1"/>
  <c r="DR97" i="25"/>
  <c r="DT97" i="25" s="1"/>
  <c r="DX97" i="25"/>
  <c r="DZ97" i="25" s="1"/>
  <c r="DX152" i="25"/>
  <c r="DZ152" i="25" s="1"/>
  <c r="DO152" i="25"/>
  <c r="DQ152" i="25" s="1"/>
  <c r="EA152" i="25"/>
  <c r="EC152" i="25" s="1"/>
  <c r="EJ152" i="25"/>
  <c r="EL152" i="25" s="1"/>
  <c r="DL152" i="25"/>
  <c r="DN152" i="25" s="1"/>
  <c r="EG152" i="25"/>
  <c r="EI152" i="25" s="1"/>
  <c r="EM152" i="25"/>
  <c r="EO152" i="25" s="1"/>
  <c r="DU152" i="25"/>
  <c r="DW152" i="25" s="1"/>
  <c r="ED152" i="25"/>
  <c r="EF152" i="25" s="1"/>
  <c r="DR152" i="25"/>
  <c r="DT152" i="25" s="1"/>
  <c r="EY207" i="25"/>
  <c r="FA207" i="25" s="1"/>
  <c r="ES207" i="25"/>
  <c r="EU207" i="25" s="1"/>
  <c r="EP207" i="25"/>
  <c r="ER207" i="25" s="1"/>
  <c r="EV207" i="25"/>
  <c r="EX207" i="25" s="1"/>
  <c r="EM207" i="25"/>
  <c r="EO207" i="25" s="1"/>
  <c r="ED207" i="25"/>
  <c r="EF207" i="25" s="1"/>
  <c r="EJ207" i="25"/>
  <c r="EL207" i="25" s="1"/>
  <c r="EG207" i="25"/>
  <c r="EI207" i="25" s="1"/>
  <c r="DX207" i="25"/>
  <c r="DZ207" i="25" s="1"/>
  <c r="EA207" i="25"/>
  <c r="EC207" i="25" s="1"/>
  <c r="DO207" i="25"/>
  <c r="DQ207" i="25" s="1"/>
  <c r="DR207" i="25"/>
  <c r="DT207" i="25" s="1"/>
  <c r="DL207" i="25"/>
  <c r="DN207" i="25" s="1"/>
  <c r="DU207" i="25"/>
  <c r="DW207" i="25" s="1"/>
  <c r="FB207" i="25"/>
  <c r="FD207" i="25" s="1"/>
  <c r="CX207" i="25"/>
  <c r="CZ207" i="25" s="1"/>
  <c r="CL207" i="25"/>
  <c r="CN207" i="25" s="1"/>
  <c r="CC207" i="25"/>
  <c r="CE207" i="25" s="1"/>
  <c r="CF207" i="25"/>
  <c r="CH207" i="25" s="1"/>
  <c r="CI207" i="25"/>
  <c r="CK207" i="25" s="1"/>
  <c r="DG207" i="25"/>
  <c r="DI207" i="25" s="1"/>
  <c r="CO207" i="25"/>
  <c r="CQ207" i="25" s="1"/>
  <c r="DD207" i="25"/>
  <c r="DF207" i="25" s="1"/>
  <c r="DA207" i="25"/>
  <c r="DC207" i="25" s="1"/>
  <c r="CR207" i="25"/>
  <c r="CT207" i="25" s="1"/>
  <c r="BT207" i="25"/>
  <c r="BV207" i="25" s="1"/>
  <c r="BW207" i="25"/>
  <c r="BY207" i="25" s="1"/>
  <c r="BQ207" i="25"/>
  <c r="BS207" i="25" s="1"/>
  <c r="BZ207" i="25"/>
  <c r="CB207" i="25" s="1"/>
  <c r="BN207" i="25"/>
  <c r="BP207" i="25" s="1"/>
  <c r="CL152" i="25"/>
  <c r="CN152" i="25" s="1"/>
  <c r="CI152" i="25"/>
  <c r="CK152" i="25" s="1"/>
  <c r="CO152" i="25"/>
  <c r="CQ152" i="25" s="1"/>
  <c r="CC152" i="25"/>
  <c r="CE152" i="25" s="1"/>
  <c r="CF152" i="25"/>
  <c r="CH152" i="25" s="1"/>
  <c r="BT152" i="25"/>
  <c r="BV152" i="25" s="1"/>
  <c r="BZ152" i="25"/>
  <c r="CB152" i="25" s="1"/>
  <c r="BN152" i="25"/>
  <c r="BP152" i="25" s="1"/>
  <c r="BQ152" i="25"/>
  <c r="BS152" i="25" s="1"/>
  <c r="BW152" i="25"/>
  <c r="BY152" i="25" s="1"/>
  <c r="CO97" i="25"/>
  <c r="CQ97" i="25" s="1"/>
  <c r="CL97" i="25"/>
  <c r="CN97" i="25" s="1"/>
  <c r="CX97" i="25"/>
  <c r="CZ97" i="25" s="1"/>
  <c r="CU97" i="25"/>
  <c r="CW97" i="25" s="1"/>
  <c r="CI97" i="25"/>
  <c r="CK97" i="25" s="1"/>
  <c r="CF97" i="25"/>
  <c r="CH97" i="25" s="1"/>
  <c r="DA97" i="25"/>
  <c r="DC97" i="25" s="1"/>
  <c r="DD97" i="25"/>
  <c r="DF97" i="25" s="1"/>
  <c r="CR97" i="25"/>
  <c r="CT97" i="25" s="1"/>
  <c r="DG97" i="25"/>
  <c r="DI97" i="25" s="1"/>
  <c r="CC97" i="25"/>
  <c r="CE97" i="25" s="1"/>
  <c r="BT97" i="25"/>
  <c r="BV97" i="25" s="1"/>
  <c r="BW97" i="25"/>
  <c r="BY97" i="25" s="1"/>
  <c r="BN97" i="25"/>
  <c r="BP97" i="25" s="1"/>
  <c r="BZ97" i="25"/>
  <c r="CB97" i="25" s="1"/>
  <c r="BQ97" i="25"/>
  <c r="BS97" i="25" s="1"/>
  <c r="AZ207" i="25"/>
  <c r="BB207" i="25" s="1"/>
  <c r="AT207" i="25"/>
  <c r="AV207" i="25" s="1"/>
  <c r="BF207" i="25"/>
  <c r="BH207" i="25" s="1"/>
  <c r="BC207" i="25"/>
  <c r="BE207" i="25" s="1"/>
  <c r="AN207" i="25"/>
  <c r="AP207" i="25" s="1"/>
  <c r="AK207" i="25"/>
  <c r="AM207" i="25" s="1"/>
  <c r="AQ207" i="25"/>
  <c r="AS207" i="25" s="1"/>
  <c r="AW207" i="25"/>
  <c r="AY207" i="25" s="1"/>
  <c r="AH207" i="25"/>
  <c r="AJ207" i="25" s="1"/>
  <c r="AE207" i="25"/>
  <c r="AG207" i="25" s="1"/>
  <c r="AB207" i="25"/>
  <c r="AD207" i="25" s="1"/>
  <c r="Y207" i="25"/>
  <c r="AA207" i="25" s="1"/>
  <c r="V207" i="25"/>
  <c r="X207" i="25" s="1"/>
  <c r="S207" i="25"/>
  <c r="U207" i="25" s="1"/>
  <c r="P207" i="25"/>
  <c r="R207" i="25" s="1"/>
  <c r="AQ152" i="25"/>
  <c r="AS152" i="25" s="1"/>
  <c r="AN152" i="25"/>
  <c r="AP152" i="25" s="1"/>
  <c r="AK152" i="25"/>
  <c r="AM152" i="25" s="1"/>
  <c r="AJ152" i="25"/>
  <c r="AE152" i="25"/>
  <c r="AG152" i="25" s="1"/>
  <c r="AB152" i="25"/>
  <c r="AD152" i="25" s="1"/>
  <c r="Y152" i="25"/>
  <c r="AA152" i="25" s="1"/>
  <c r="S152" i="25"/>
  <c r="U152" i="25" s="1"/>
  <c r="V152" i="25"/>
  <c r="X152" i="25" s="1"/>
  <c r="P152" i="25"/>
  <c r="R152" i="25" s="1"/>
  <c r="BI97" i="25"/>
  <c r="BK97" i="25" s="1"/>
  <c r="BF97" i="25"/>
  <c r="BH97" i="25" s="1"/>
  <c r="BC97" i="25"/>
  <c r="BE97" i="25" s="1"/>
  <c r="AZ97" i="25"/>
  <c r="BB97" i="25" s="1"/>
  <c r="AW97" i="25"/>
  <c r="AY97" i="25" s="1"/>
  <c r="AT97" i="25"/>
  <c r="AV97" i="25" s="1"/>
  <c r="AQ97" i="25"/>
  <c r="AS97" i="25" s="1"/>
  <c r="AN97" i="25"/>
  <c r="AP97" i="25" s="1"/>
  <c r="AK97" i="25"/>
  <c r="AM97" i="25" s="1"/>
  <c r="AH97" i="25"/>
  <c r="AJ97" i="25" s="1"/>
  <c r="AE97" i="25"/>
  <c r="AG97" i="25" s="1"/>
  <c r="P97" i="25"/>
  <c r="R97" i="25" s="1"/>
  <c r="V97" i="25"/>
  <c r="X97" i="25" s="1"/>
  <c r="AB97" i="25"/>
  <c r="AD97" i="25" s="1"/>
  <c r="Y97" i="25"/>
  <c r="AA97" i="25" s="1"/>
  <c r="S97" i="25"/>
  <c r="U97" i="25" s="1"/>
  <c r="GH97" i="25"/>
  <c r="GJ97" i="25" s="1"/>
  <c r="K47" i="21"/>
  <c r="K155" i="21" s="1"/>
  <c r="CZ49" i="21"/>
  <c r="CY50" i="21"/>
  <c r="GY102" i="21"/>
  <c r="GX103" i="21"/>
  <c r="BE212" i="21"/>
  <c r="BD213" i="21"/>
  <c r="CY105" i="21"/>
  <c r="CZ105" i="21" s="1"/>
  <c r="CZ104" i="21"/>
  <c r="CV159" i="21"/>
  <c r="CW159" i="21" s="1"/>
  <c r="CW158" i="21"/>
  <c r="EU49" i="21"/>
  <c r="ET50" i="21"/>
  <c r="BA105" i="21"/>
  <c r="BB105" i="21" s="1"/>
  <c r="BB104" i="21"/>
  <c r="FD102" i="21"/>
  <c r="FC103" i="21"/>
  <c r="FA49" i="21"/>
  <c r="EZ50" i="21"/>
  <c r="DF102" i="21"/>
  <c r="DE103" i="21"/>
  <c r="GU105" i="21"/>
  <c r="GV105" i="21" s="1"/>
  <c r="GV104" i="21"/>
  <c r="GR159" i="21"/>
  <c r="GS159" i="21" s="1"/>
  <c r="GS158" i="21"/>
  <c r="FA212" i="21"/>
  <c r="EZ213" i="21"/>
  <c r="CY214" i="21"/>
  <c r="CZ214" i="21" s="1"/>
  <c r="CZ213" i="21"/>
  <c r="EW214" i="21"/>
  <c r="EX214" i="21" s="1"/>
  <c r="EX213" i="21"/>
  <c r="DC102" i="21"/>
  <c r="DB103" i="21"/>
  <c r="EW105" i="21"/>
  <c r="EX105" i="21" s="1"/>
  <c r="EX104" i="21"/>
  <c r="HB102" i="21"/>
  <c r="HA103" i="21"/>
  <c r="HB49" i="21"/>
  <c r="HA50" i="21"/>
  <c r="GS49" i="21"/>
  <c r="GR50" i="21"/>
  <c r="FA102" i="21"/>
  <c r="EZ103" i="21"/>
  <c r="GU214" i="21"/>
  <c r="GV214" i="21" s="1"/>
  <c r="GV213" i="21"/>
  <c r="HA159" i="21"/>
  <c r="HB159" i="21" s="1"/>
  <c r="HB158" i="21"/>
  <c r="BA214" i="21"/>
  <c r="BB214" i="21" s="1"/>
  <c r="BB213" i="21"/>
  <c r="GV49" i="21"/>
  <c r="GU50" i="21"/>
  <c r="GY212" i="21"/>
  <c r="GX213" i="21"/>
  <c r="L206" i="21"/>
  <c r="L207" i="21"/>
  <c r="N43" i="25"/>
  <c r="M210" i="25"/>
  <c r="M100" i="25"/>
  <c r="M155" i="25"/>
  <c r="K208" i="21"/>
  <c r="BG211" i="21"/>
  <c r="BH211" i="21" s="1"/>
  <c r="DE211" i="21"/>
  <c r="DF211" i="21" s="1"/>
  <c r="FC211" i="21"/>
  <c r="FD211" i="21" s="1"/>
  <c r="HA211" i="21"/>
  <c r="HB211" i="21" s="1"/>
  <c r="DB212" i="21"/>
  <c r="K99" i="21"/>
  <c r="BG156" i="21"/>
  <c r="BH156" i="21" s="1"/>
  <c r="DE157" i="21"/>
  <c r="FC157" i="21"/>
  <c r="BD103" i="21"/>
  <c r="BG103" i="21"/>
  <c r="GX49" i="21"/>
  <c r="FC49" i="21"/>
  <c r="DE47" i="21"/>
  <c r="DF47" i="21" s="1"/>
  <c r="DB48" i="21"/>
  <c r="DC48" i="21" s="1"/>
  <c r="M46" i="25"/>
  <c r="BG48" i="21"/>
  <c r="BH48" i="21" s="1"/>
  <c r="CF98" i="21"/>
  <c r="GK46" i="21"/>
  <c r="EJ98" i="21"/>
  <c r="FS46" i="21"/>
  <c r="EG98" i="21"/>
  <c r="CX46" i="21"/>
  <c r="AH152" i="21"/>
  <c r="GE98" i="21"/>
  <c r="GZ152" i="21"/>
  <c r="DL46" i="21"/>
  <c r="EJ207" i="21"/>
  <c r="BI207" i="21"/>
  <c r="FP207" i="21"/>
  <c r="AN98" i="21"/>
  <c r="DG98" i="21"/>
  <c r="GB207" i="21"/>
  <c r="FB152" i="21"/>
  <c r="ES152" i="21"/>
  <c r="ED152" i="21"/>
  <c r="CF46" i="21"/>
  <c r="DL207" i="21"/>
  <c r="FM207" i="21"/>
  <c r="FV46" i="21"/>
  <c r="FM98" i="21"/>
  <c r="FS152" i="21"/>
  <c r="CC152" i="21"/>
  <c r="CF207" i="21"/>
  <c r="GH46" i="21"/>
  <c r="S207" i="21"/>
  <c r="DX98" i="21"/>
  <c r="P207" i="21"/>
  <c r="FE46" i="21"/>
  <c r="BC46" i="21"/>
  <c r="CC46" i="21"/>
  <c r="AK46" i="21"/>
  <c r="GW46" i="21"/>
  <c r="DU98" i="21"/>
  <c r="BN98" i="21"/>
  <c r="DO46" i="21"/>
  <c r="HC46" i="21"/>
  <c r="AB207" i="21"/>
  <c r="GW152" i="21"/>
  <c r="ES98" i="21"/>
  <c r="V152" i="21"/>
  <c r="CX98" i="21"/>
  <c r="BI152" i="21"/>
  <c r="AT98" i="21"/>
  <c r="DA98" i="21"/>
  <c r="BW46" i="21"/>
  <c r="FV207" i="21"/>
  <c r="CR98" i="21"/>
  <c r="ED207" i="21"/>
  <c r="DR152" i="21"/>
  <c r="V98" i="21"/>
  <c r="CL46" i="21"/>
  <c r="Y98" i="21"/>
  <c r="GN152" i="21"/>
  <c r="DD207" i="21"/>
  <c r="BC207" i="21"/>
  <c r="CO98" i="21"/>
  <c r="BT46" i="21"/>
  <c r="V46" i="21"/>
  <c r="CR46" i="21"/>
  <c r="EV207" i="21"/>
  <c r="EA98" i="21"/>
  <c r="HC152" i="21"/>
  <c r="BI46" i="21"/>
  <c r="GZ98" i="21"/>
  <c r="BN46" i="21"/>
  <c r="GQ98" i="21"/>
  <c r="EY98" i="21"/>
  <c r="EG46" i="21"/>
  <c r="FM46" i="21"/>
  <c r="AH98" i="21"/>
  <c r="FP152" i="21"/>
  <c r="BZ152" i="21"/>
  <c r="GK98" i="21"/>
  <c r="FV98" i="21"/>
  <c r="EA207" i="21"/>
  <c r="AK152" i="21"/>
  <c r="BN152" i="21"/>
  <c r="CI207" i="21"/>
  <c r="BT152" i="21"/>
  <c r="GE207" i="21"/>
  <c r="BT98" i="21"/>
  <c r="BQ152" i="21"/>
  <c r="EJ152" i="21"/>
  <c r="FY98" i="21"/>
  <c r="ES46" i="21"/>
  <c r="DO207" i="21"/>
  <c r="DR46" i="21"/>
  <c r="CF152" i="21"/>
  <c r="AZ207" i="21"/>
  <c r="AQ152" i="21"/>
  <c r="AZ152" i="21"/>
  <c r="GT98" i="21"/>
  <c r="AQ98" i="21"/>
  <c r="S152" i="21"/>
  <c r="GK152" i="21"/>
  <c r="AW98" i="21"/>
  <c r="AW207" i="21"/>
  <c r="CX207" i="21"/>
  <c r="DX207" i="21"/>
  <c r="DA152" i="21"/>
  <c r="GE152" i="21"/>
  <c r="V207" i="21"/>
  <c r="BQ98" i="21"/>
  <c r="GQ152" i="21"/>
  <c r="AN152" i="21"/>
  <c r="GB46" i="21"/>
  <c r="EG207" i="21"/>
  <c r="GN207" i="21"/>
  <c r="GB152" i="21"/>
  <c r="EM152" i="21"/>
  <c r="GW207" i="21"/>
  <c r="CC98" i="21"/>
  <c r="EP46" i="21"/>
  <c r="CC207" i="21"/>
  <c r="DD98" i="21"/>
  <c r="EV98" i="21"/>
  <c r="GE46" i="21"/>
  <c r="DU207" i="21"/>
  <c r="ED46" i="21"/>
  <c r="AK98" i="21"/>
  <c r="EP152" i="21"/>
  <c r="BQ46" i="21"/>
  <c r="Y207" i="21"/>
  <c r="DU46" i="21"/>
  <c r="AZ98" i="21"/>
  <c r="AE207" i="21"/>
  <c r="EM207" i="21"/>
  <c r="BI98" i="21"/>
  <c r="BW152" i="21"/>
  <c r="FM152" i="21"/>
  <c r="CI152" i="21"/>
  <c r="DR98" i="21"/>
  <c r="EP98" i="21"/>
  <c r="DL98" i="21"/>
  <c r="BW98" i="21"/>
  <c r="FV152" i="21"/>
  <c r="CR152" i="21"/>
  <c r="BZ207" i="21"/>
  <c r="AZ46" i="21"/>
  <c r="CL98" i="21"/>
  <c r="AE152" i="21"/>
  <c r="FY152" i="21"/>
  <c r="CU152" i="21"/>
  <c r="CO207" i="21"/>
  <c r="BF207" i="21"/>
  <c r="P98" i="21"/>
  <c r="CI46" i="21"/>
  <c r="S98" i="21"/>
  <c r="AK207" i="21"/>
  <c r="BZ46" i="21"/>
  <c r="CR207" i="21"/>
  <c r="GN46" i="21"/>
  <c r="EV152" i="21"/>
  <c r="AN46" i="21"/>
  <c r="GT46" i="21"/>
  <c r="Y152" i="21"/>
  <c r="FJ46" i="21"/>
  <c r="AT207" i="21"/>
  <c r="AH207" i="21"/>
  <c r="DG152" i="21"/>
  <c r="DA46" i="21"/>
  <c r="EA152" i="21"/>
  <c r="GN98" i="21"/>
  <c r="AH46" i="21"/>
  <c r="AB152" i="21"/>
  <c r="FY207" i="21"/>
  <c r="EY46" i="21"/>
  <c r="ED98" i="21"/>
  <c r="FY46" i="21"/>
  <c r="BC98" i="21"/>
  <c r="EJ46" i="21"/>
  <c r="GH98" i="21"/>
  <c r="EV46" i="21"/>
  <c r="EY207" i="21"/>
  <c r="GH207" i="21"/>
  <c r="AT152" i="21"/>
  <c r="FJ207" i="21"/>
  <c r="EY152" i="21"/>
  <c r="GT207" i="21"/>
  <c r="GQ46" i="21"/>
  <c r="CI98" i="21"/>
  <c r="AE98" i="21"/>
  <c r="AN207" i="21"/>
  <c r="ES207" i="21"/>
  <c r="GH152" i="21"/>
  <c r="BF98" i="21"/>
  <c r="P152" i="21"/>
  <c r="CO46" i="21"/>
  <c r="FP46" i="21"/>
  <c r="AQ46" i="21"/>
  <c r="DX46" i="21"/>
  <c r="DX152" i="21"/>
  <c r="CU98" i="21"/>
  <c r="DD152" i="21"/>
  <c r="BQ207" i="21"/>
  <c r="CL207" i="21"/>
  <c r="EM46" i="21"/>
  <c r="GQ207" i="21"/>
  <c r="FB98" i="21"/>
  <c r="BF46" i="21"/>
  <c r="FS98" i="21"/>
  <c r="AW152" i="21"/>
  <c r="BF152" i="21"/>
  <c r="CL152" i="21"/>
  <c r="BT207" i="21"/>
  <c r="AB98" i="21"/>
  <c r="AB46" i="21"/>
  <c r="DU152" i="21"/>
  <c r="AW46" i="21"/>
  <c r="S46" i="21"/>
  <c r="GB98" i="21"/>
  <c r="DO152" i="21"/>
  <c r="FJ152" i="21"/>
  <c r="DD46" i="21"/>
  <c r="BN207" i="21"/>
  <c r="GK207" i="21"/>
  <c r="FS207" i="21"/>
  <c r="GW98" i="21"/>
  <c r="CU46" i="21"/>
  <c r="BC152" i="21"/>
  <c r="DG207" i="21"/>
  <c r="EG152" i="21"/>
  <c r="FP98" i="21"/>
  <c r="FJ98" i="21"/>
  <c r="CX152" i="21"/>
  <c r="GZ46" i="21"/>
  <c r="AE46" i="21"/>
  <c r="AQ207" i="21"/>
  <c r="GZ207" i="21"/>
  <c r="FB46" i="21"/>
  <c r="DO98" i="21"/>
  <c r="DA207" i="21"/>
  <c r="GT152" i="21"/>
  <c r="CU207" i="21"/>
  <c r="Y46" i="21"/>
  <c r="FE98" i="21"/>
  <c r="BW207" i="21"/>
  <c r="AT46" i="21"/>
  <c r="HC98" i="21"/>
  <c r="HC207" i="21"/>
  <c r="EP207" i="21"/>
  <c r="FB207" i="21"/>
  <c r="EA46" i="21"/>
  <c r="DG46" i="21"/>
  <c r="FE152" i="21"/>
  <c r="DR207" i="21"/>
  <c r="P46" i="21"/>
  <c r="DL152" i="21"/>
  <c r="EM98" i="21"/>
  <c r="FE207" i="21"/>
  <c r="CO152" i="21"/>
  <c r="BZ98" i="21"/>
  <c r="GZ43" i="25" l="1"/>
  <c r="HB43" i="25" s="1"/>
  <c r="GW43" i="25"/>
  <c r="GY43" i="25" s="1"/>
  <c r="GK43" i="25"/>
  <c r="GM43" i="25" s="1"/>
  <c r="HC43" i="25"/>
  <c r="HE43" i="25" s="1"/>
  <c r="GN43" i="25"/>
  <c r="GP43" i="25" s="1"/>
  <c r="GQ43" i="25"/>
  <c r="GS43" i="25" s="1"/>
  <c r="GT43" i="25"/>
  <c r="GV43" i="25" s="1"/>
  <c r="GE43" i="25"/>
  <c r="GG43" i="25" s="1"/>
  <c r="GH43" i="25"/>
  <c r="GJ43" i="25" s="1"/>
  <c r="GB43" i="25"/>
  <c r="GD43" i="25" s="1"/>
  <c r="FM43" i="25"/>
  <c r="FO43" i="25" s="1"/>
  <c r="FV43" i="25"/>
  <c r="FX43" i="25" s="1"/>
  <c r="FS43" i="25"/>
  <c r="FU43" i="25" s="1"/>
  <c r="FJ43" i="25"/>
  <c r="FL43" i="25" s="1"/>
  <c r="FP43" i="25"/>
  <c r="FR43" i="25" s="1"/>
  <c r="FE43" i="25"/>
  <c r="FG43" i="25" s="1"/>
  <c r="EV43" i="25"/>
  <c r="EX43" i="25" s="1"/>
  <c r="EY43" i="25"/>
  <c r="FA43" i="25" s="1"/>
  <c r="FB43" i="25"/>
  <c r="FD43" i="25" s="1"/>
  <c r="ES43" i="25"/>
  <c r="EU43" i="25" s="1"/>
  <c r="EP43" i="25"/>
  <c r="ER43" i="25" s="1"/>
  <c r="EM43" i="25"/>
  <c r="EO43" i="25" s="1"/>
  <c r="EJ43" i="25"/>
  <c r="EL43" i="25" s="1"/>
  <c r="EG43" i="25"/>
  <c r="EI43" i="25" s="1"/>
  <c r="ED43" i="25"/>
  <c r="EF43" i="25" s="1"/>
  <c r="DX43" i="25"/>
  <c r="DZ43" i="25" s="1"/>
  <c r="DR43" i="25"/>
  <c r="DT43" i="25" s="1"/>
  <c r="EA43" i="25"/>
  <c r="EC43" i="25" s="1"/>
  <c r="DU43" i="25"/>
  <c r="DW43" i="25" s="1"/>
  <c r="DL43" i="25"/>
  <c r="DN43" i="25" s="1"/>
  <c r="DO43" i="25"/>
  <c r="DQ43" i="25" s="1"/>
  <c r="DG43" i="25"/>
  <c r="DI43" i="25" s="1"/>
  <c r="DD43" i="25"/>
  <c r="DF43" i="25" s="1"/>
  <c r="DA43" i="25"/>
  <c r="DC43" i="25" s="1"/>
  <c r="CX43" i="25"/>
  <c r="CZ43" i="25" s="1"/>
  <c r="CU43" i="25"/>
  <c r="CW43" i="25" s="1"/>
  <c r="CR43" i="25"/>
  <c r="CT43" i="25" s="1"/>
  <c r="CO43" i="25"/>
  <c r="CQ43" i="25" s="1"/>
  <c r="CL43" i="25"/>
  <c r="CN43" i="25" s="1"/>
  <c r="CI43" i="25"/>
  <c r="CK43" i="25" s="1"/>
  <c r="CF43" i="25"/>
  <c r="CH43" i="25" s="1"/>
  <c r="CC43" i="25"/>
  <c r="CE43" i="25" s="1"/>
  <c r="BZ43" i="25"/>
  <c r="CB43" i="25" s="1"/>
  <c r="BW43" i="25"/>
  <c r="BY43" i="25" s="1"/>
  <c r="BT43" i="25"/>
  <c r="BV43" i="25" s="1"/>
  <c r="BQ43" i="25"/>
  <c r="BS43" i="25" s="1"/>
  <c r="BN43" i="25"/>
  <c r="BP43" i="25" s="1"/>
  <c r="AZ43" i="25"/>
  <c r="BB43" i="25" s="1"/>
  <c r="BI43" i="25"/>
  <c r="BK43" i="25" s="1"/>
  <c r="BC43" i="25"/>
  <c r="BE43" i="25" s="1"/>
  <c r="BF43" i="25"/>
  <c r="BH43" i="25" s="1"/>
  <c r="AW43" i="25"/>
  <c r="AY43" i="25" s="1"/>
  <c r="AT43" i="25"/>
  <c r="AV43" i="25" s="1"/>
  <c r="AQ43" i="25"/>
  <c r="AS43" i="25" s="1"/>
  <c r="AN43" i="25"/>
  <c r="AP43" i="25" s="1"/>
  <c r="AK43" i="25"/>
  <c r="AM43" i="25" s="1"/>
  <c r="AH43" i="25"/>
  <c r="AJ43" i="25" s="1"/>
  <c r="AE43" i="25"/>
  <c r="AG43" i="25" s="1"/>
  <c r="AB43" i="25"/>
  <c r="AD43" i="25" s="1"/>
  <c r="Y43" i="25"/>
  <c r="AA43" i="25" s="1"/>
  <c r="V43" i="25"/>
  <c r="X43" i="25" s="1"/>
  <c r="S43" i="25"/>
  <c r="U43" i="25" s="1"/>
  <c r="P43" i="25"/>
  <c r="R43" i="25" s="1"/>
  <c r="FY43" i="25"/>
  <c r="GA43" i="25" s="1"/>
  <c r="K48" i="21"/>
  <c r="K156" i="21" s="1"/>
  <c r="DB104" i="21"/>
  <c r="DC103" i="21"/>
  <c r="GR51" i="21"/>
  <c r="GS51" i="21" s="1"/>
  <c r="GS50" i="21"/>
  <c r="GY49" i="21"/>
  <c r="GX50" i="21"/>
  <c r="DC212" i="21"/>
  <c r="DB213" i="21"/>
  <c r="HA51" i="21"/>
  <c r="HB51" i="21" s="1"/>
  <c r="HB50" i="21"/>
  <c r="BD214" i="21"/>
  <c r="BE214" i="21" s="1"/>
  <c r="BE213" i="21"/>
  <c r="BE103" i="21"/>
  <c r="BD104" i="21"/>
  <c r="GX214" i="21"/>
  <c r="GY214" i="21" s="1"/>
  <c r="GY213" i="21"/>
  <c r="HA104" i="21"/>
  <c r="HB103" i="21"/>
  <c r="DE104" i="21"/>
  <c r="DF103" i="21"/>
  <c r="ET51" i="21"/>
  <c r="EU51" i="21" s="1"/>
  <c r="EU50" i="21"/>
  <c r="GX104" i="21"/>
  <c r="GY103" i="21"/>
  <c r="FD49" i="21"/>
  <c r="FC50" i="21"/>
  <c r="FC104" i="21"/>
  <c r="FD103" i="21"/>
  <c r="FD157" i="21"/>
  <c r="FC158" i="21"/>
  <c r="DF157" i="21"/>
  <c r="DE158" i="21"/>
  <c r="GU51" i="21"/>
  <c r="GV51" i="21" s="1"/>
  <c r="GV50" i="21"/>
  <c r="EZ104" i="21"/>
  <c r="FA103" i="21"/>
  <c r="EZ214" i="21"/>
  <c r="FA214" i="21" s="1"/>
  <c r="FA213" i="21"/>
  <c r="EZ51" i="21"/>
  <c r="FA51" i="21" s="1"/>
  <c r="FA50" i="21"/>
  <c r="CY51" i="21"/>
  <c r="CZ51" i="21" s="1"/>
  <c r="CZ50" i="21"/>
  <c r="BH103" i="21"/>
  <c r="BG104" i="21"/>
  <c r="N153" i="25"/>
  <c r="N98" i="25"/>
  <c r="N44" i="25"/>
  <c r="N208" i="25"/>
  <c r="N45" i="25"/>
  <c r="DD45" i="25" s="1"/>
  <c r="L98" i="21"/>
  <c r="M101" i="25"/>
  <c r="M211" i="25"/>
  <c r="M156" i="25"/>
  <c r="K209" i="21"/>
  <c r="HA212" i="21"/>
  <c r="DE212" i="21"/>
  <c r="FC212" i="21"/>
  <c r="BG212" i="21"/>
  <c r="K100" i="21"/>
  <c r="BG157" i="21"/>
  <c r="DE48" i="21"/>
  <c r="DF48" i="21" s="1"/>
  <c r="DB49" i="21"/>
  <c r="M47" i="25"/>
  <c r="BG49" i="21"/>
  <c r="BT208" i="21"/>
  <c r="CR47" i="21"/>
  <c r="CL99" i="21"/>
  <c r="GQ47" i="21"/>
  <c r="AQ47" i="21"/>
  <c r="DG47" i="21"/>
  <c r="BN47" i="21"/>
  <c r="BI153" i="21"/>
  <c r="EA99" i="21"/>
  <c r="GT99" i="21"/>
  <c r="EJ153" i="21"/>
  <c r="GK99" i="21"/>
  <c r="DO208" i="21"/>
  <c r="ES47" i="21"/>
  <c r="GB47" i="21"/>
  <c r="BI47" i="21"/>
  <c r="DG208" i="21"/>
  <c r="EP47" i="21"/>
  <c r="GW47" i="21"/>
  <c r="DX47" i="21"/>
  <c r="FP208" i="21"/>
  <c r="BW99" i="21"/>
  <c r="GN99" i="21"/>
  <c r="BF208" i="21"/>
  <c r="EM153" i="21"/>
  <c r="BI99" i="21"/>
  <c r="Y208" i="21"/>
  <c r="EY99" i="21"/>
  <c r="AN153" i="21"/>
  <c r="GW208" i="21"/>
  <c r="DG99" i="21"/>
  <c r="FS153" i="21"/>
  <c r="GW99" i="21"/>
  <c r="DA153" i="21"/>
  <c r="BN153" i="21"/>
  <c r="GT208" i="21"/>
  <c r="CL208" i="21"/>
  <c r="GZ153" i="21"/>
  <c r="CC153" i="21"/>
  <c r="GB208" i="21"/>
  <c r="GN47" i="21"/>
  <c r="AB99" i="21"/>
  <c r="V47" i="21"/>
  <c r="FV208" i="21"/>
  <c r="V208" i="21"/>
  <c r="DL153" i="21"/>
  <c r="CR153" i="21"/>
  <c r="DU47" i="21"/>
  <c r="CU47" i="21"/>
  <c r="DU99" i="21"/>
  <c r="EG208" i="21"/>
  <c r="FE99" i="21"/>
  <c r="Y47" i="21"/>
  <c r="DO99" i="21"/>
  <c r="CF47" i="21"/>
  <c r="GE47" i="21"/>
  <c r="BF153" i="21"/>
  <c r="BZ47" i="21"/>
  <c r="DO47" i="21"/>
  <c r="FP47" i="21"/>
  <c r="DX153" i="21"/>
  <c r="AZ99" i="21"/>
  <c r="EJ99" i="21"/>
  <c r="DD153" i="21"/>
  <c r="CI153" i="21"/>
  <c r="Y99" i="21"/>
  <c r="FM208" i="21"/>
  <c r="FM153" i="21"/>
  <c r="BW208" i="21"/>
  <c r="V99" i="21"/>
  <c r="AT99" i="21"/>
  <c r="AE47" i="21"/>
  <c r="BQ153" i="21"/>
  <c r="DX208" i="21"/>
  <c r="EP153" i="21"/>
  <c r="GK47" i="21"/>
  <c r="FM47" i="21"/>
  <c r="EV99" i="21"/>
  <c r="BI208" i="21"/>
  <c r="DD47" i="21"/>
  <c r="EY47" i="21"/>
  <c r="BZ208" i="21"/>
  <c r="EG153" i="21"/>
  <c r="GZ99" i="21"/>
  <c r="CC208" i="21"/>
  <c r="FS208" i="21"/>
  <c r="AN99" i="21"/>
  <c r="BQ47" i="21"/>
  <c r="BT99" i="21"/>
  <c r="CO99" i="21"/>
  <c r="BC47" i="21"/>
  <c r="CL47" i="21"/>
  <c r="DL47" i="21"/>
  <c r="BZ153" i="21"/>
  <c r="FV47" i="21"/>
  <c r="P99" i="21"/>
  <c r="AT47" i="21"/>
  <c r="GW153" i="21"/>
  <c r="V153" i="21"/>
  <c r="GE208" i="21"/>
  <c r="CX47" i="21"/>
  <c r="EA47" i="21"/>
  <c r="FM99" i="21"/>
  <c r="GK153" i="21"/>
  <c r="FB153" i="21"/>
  <c r="DU208" i="21"/>
  <c r="GH153" i="21"/>
  <c r="AH208" i="21"/>
  <c r="HC99" i="21"/>
  <c r="ES153" i="21"/>
  <c r="EY153" i="21"/>
  <c r="AN208" i="21"/>
  <c r="BC208" i="21"/>
  <c r="DR99" i="21"/>
  <c r="CI47" i="21"/>
  <c r="GK208" i="21"/>
  <c r="FP153" i="21"/>
  <c r="FY47" i="21"/>
  <c r="BN208" i="21"/>
  <c r="EP99" i="21"/>
  <c r="ES99" i="21"/>
  <c r="DR153" i="21"/>
  <c r="BC153" i="21"/>
  <c r="BC99" i="21"/>
  <c r="CI99" i="21"/>
  <c r="GQ153" i="21"/>
  <c r="S153" i="21"/>
  <c r="AQ208" i="21"/>
  <c r="GB153" i="21"/>
  <c r="EA208" i="21"/>
  <c r="CR99" i="21"/>
  <c r="GZ208" i="21"/>
  <c r="EY208" i="21"/>
  <c r="DL99" i="21"/>
  <c r="FY99" i="21"/>
  <c r="AB47" i="21"/>
  <c r="CO153" i="21"/>
  <c r="S208" i="21"/>
  <c r="AN47" i="21"/>
  <c r="EV153" i="21"/>
  <c r="EV47" i="21"/>
  <c r="BN99" i="21"/>
  <c r="ED208" i="21"/>
  <c r="BF47" i="21"/>
  <c r="AH153" i="21"/>
  <c r="BW47" i="21"/>
  <c r="EP208" i="21"/>
  <c r="DR208" i="21"/>
  <c r="AK208" i="21"/>
  <c r="CX99" i="21"/>
  <c r="AW153" i="21"/>
  <c r="GQ208" i="21"/>
  <c r="Y153" i="21"/>
  <c r="S99" i="21"/>
  <c r="FE47" i="21"/>
  <c r="CO208" i="21"/>
  <c r="CF208" i="21"/>
  <c r="GZ47" i="21"/>
  <c r="CX208" i="21"/>
  <c r="AZ153" i="21"/>
  <c r="AB153" i="21"/>
  <c r="EM99" i="21"/>
  <c r="ED99" i="21"/>
  <c r="FJ208" i="21"/>
  <c r="AE208" i="21"/>
  <c r="HC153" i="21"/>
  <c r="EV208" i="21"/>
  <c r="AQ99" i="21"/>
  <c r="CU208" i="21"/>
  <c r="BQ99" i="21"/>
  <c r="FY208" i="21"/>
  <c r="FP99" i="21"/>
  <c r="FV153" i="21"/>
  <c r="FJ47" i="21"/>
  <c r="GN208" i="21"/>
  <c r="FS47" i="21"/>
  <c r="AZ47" i="21"/>
  <c r="FY153" i="21"/>
  <c r="AT153" i="21"/>
  <c r="AW47" i="21"/>
  <c r="BZ99" i="21"/>
  <c r="BT153" i="21"/>
  <c r="AH99" i="21"/>
  <c r="GN153" i="21"/>
  <c r="AT208" i="21"/>
  <c r="CX153" i="21"/>
  <c r="DD99" i="21"/>
  <c r="EJ47" i="21"/>
  <c r="EM208" i="21"/>
  <c r="AQ153" i="21"/>
  <c r="P208" i="21"/>
  <c r="DO153" i="21"/>
  <c r="AE99" i="21"/>
  <c r="H47" i="21"/>
  <c r="DA208" i="21"/>
  <c r="BW153" i="21"/>
  <c r="CF99" i="21"/>
  <c r="AK47" i="21"/>
  <c r="GE153" i="21"/>
  <c r="DX99" i="21"/>
  <c r="CF153" i="21"/>
  <c r="CU153" i="21"/>
  <c r="DA99" i="21"/>
  <c r="CC47" i="21"/>
  <c r="FE208" i="21"/>
  <c r="DL208" i="21"/>
  <c r="EJ208" i="21"/>
  <c r="BF99" i="21"/>
  <c r="CU99" i="21"/>
  <c r="AK99" i="21"/>
  <c r="EM47" i="21"/>
  <c r="EG47" i="21"/>
  <c r="HC47" i="21"/>
  <c r="GH47" i="21"/>
  <c r="AW99" i="21"/>
  <c r="HC208" i="21"/>
  <c r="AW208" i="21"/>
  <c r="GH99" i="21"/>
  <c r="FB99" i="21"/>
  <c r="FJ99" i="21"/>
  <c r="AK153" i="21"/>
  <c r="CO47" i="21"/>
  <c r="ES208" i="21"/>
  <c r="GQ99" i="21"/>
  <c r="DD208" i="21"/>
  <c r="DU153" i="21"/>
  <c r="AZ208" i="21"/>
  <c r="CC99" i="21"/>
  <c r="DG153" i="21"/>
  <c r="BT47" i="21"/>
  <c r="GB99" i="21"/>
  <c r="DA47" i="21"/>
  <c r="CR208" i="21"/>
  <c r="ED153" i="21"/>
  <c r="GE99" i="21"/>
  <c r="AH47" i="21"/>
  <c r="ED47" i="21"/>
  <c r="FB208" i="21"/>
  <c r="BQ208" i="21"/>
  <c r="EG99" i="21"/>
  <c r="P153" i="21"/>
  <c r="GH208" i="21"/>
  <c r="AB208" i="21"/>
  <c r="GT47" i="21"/>
  <c r="FE153" i="21"/>
  <c r="CI208" i="21"/>
  <c r="FV99" i="21"/>
  <c r="S47" i="21"/>
  <c r="DR47" i="21"/>
  <c r="AE153" i="21"/>
  <c r="P47" i="21"/>
  <c r="FB47" i="21"/>
  <c r="GT153" i="21"/>
  <c r="FS99" i="21"/>
  <c r="FJ153" i="21"/>
  <c r="EA153" i="21"/>
  <c r="CL153" i="21"/>
  <c r="L47" i="21" l="1"/>
  <c r="L155" i="21" s="1"/>
  <c r="GN208" i="25"/>
  <c r="GP208" i="25" s="1"/>
  <c r="GK208" i="25"/>
  <c r="GM208" i="25" s="1"/>
  <c r="GW208" i="25"/>
  <c r="GY208" i="25" s="1"/>
  <c r="GZ208" i="25"/>
  <c r="HB208" i="25" s="1"/>
  <c r="GQ208" i="25"/>
  <c r="GS208" i="25" s="1"/>
  <c r="GT208" i="25"/>
  <c r="GV208" i="25" s="1"/>
  <c r="FV208" i="25"/>
  <c r="FX208" i="25" s="1"/>
  <c r="FS208" i="25"/>
  <c r="FU208" i="25" s="1"/>
  <c r="FM208" i="25"/>
  <c r="FO208" i="25" s="1"/>
  <c r="FY208" i="25"/>
  <c r="GA208" i="25" s="1"/>
  <c r="GH208" i="25"/>
  <c r="GJ208" i="25" s="1"/>
  <c r="GB208" i="25"/>
  <c r="GD208" i="25" s="1"/>
  <c r="FJ208" i="25"/>
  <c r="FL208" i="25" s="1"/>
  <c r="GE208" i="25"/>
  <c r="GG208" i="25" s="1"/>
  <c r="FP208" i="25"/>
  <c r="FR208" i="25" s="1"/>
  <c r="FY153" i="25"/>
  <c r="GA153" i="25" s="1"/>
  <c r="GE153" i="25"/>
  <c r="GG153" i="25" s="1"/>
  <c r="FV153" i="25"/>
  <c r="FX153" i="25" s="1"/>
  <c r="FP153" i="25"/>
  <c r="FR153" i="25" s="1"/>
  <c r="FS153" i="25"/>
  <c r="FU153" i="25" s="1"/>
  <c r="GH153" i="25"/>
  <c r="GJ153" i="25" s="1"/>
  <c r="GK153" i="25"/>
  <c r="GM153" i="25" s="1"/>
  <c r="GB153" i="25"/>
  <c r="GD153" i="25" s="1"/>
  <c r="FJ153" i="25"/>
  <c r="FL153" i="25" s="1"/>
  <c r="FM153" i="25"/>
  <c r="FO153" i="25" s="1"/>
  <c r="GE98" i="25"/>
  <c r="GG98" i="25" s="1"/>
  <c r="FY98" i="25"/>
  <c r="GA98" i="25" s="1"/>
  <c r="FJ98" i="25"/>
  <c r="FL98" i="25" s="1"/>
  <c r="FV98" i="25"/>
  <c r="FX98" i="25" s="1"/>
  <c r="FS98" i="25"/>
  <c r="FU98" i="25" s="1"/>
  <c r="GB98" i="25"/>
  <c r="GD98" i="25" s="1"/>
  <c r="FP98" i="25"/>
  <c r="FR98" i="25" s="1"/>
  <c r="FM98" i="25"/>
  <c r="FO98" i="25" s="1"/>
  <c r="GK98" i="25"/>
  <c r="GM98" i="25" s="1"/>
  <c r="HC98" i="25"/>
  <c r="HE98" i="25" s="1"/>
  <c r="GZ98" i="25"/>
  <c r="HB98" i="25" s="1"/>
  <c r="GT98" i="25"/>
  <c r="GV98" i="25" s="1"/>
  <c r="GW98" i="25"/>
  <c r="GY98" i="25" s="1"/>
  <c r="GQ98" i="25"/>
  <c r="GS98" i="25" s="1"/>
  <c r="GN98" i="25"/>
  <c r="GP98" i="25" s="1"/>
  <c r="GQ45" i="25"/>
  <c r="GS45" i="25" s="1"/>
  <c r="GK45" i="25"/>
  <c r="GM45" i="25" s="1"/>
  <c r="GT45" i="25"/>
  <c r="GV45" i="25" s="1"/>
  <c r="GN45" i="25"/>
  <c r="GP45" i="25" s="1"/>
  <c r="GZ45" i="25"/>
  <c r="HB45" i="25" s="1"/>
  <c r="HC45" i="25"/>
  <c r="HE45" i="25" s="1"/>
  <c r="GN44" i="25"/>
  <c r="GP44" i="25" s="1"/>
  <c r="GW44" i="25"/>
  <c r="GY44" i="25" s="1"/>
  <c r="GQ44" i="25"/>
  <c r="GS44" i="25" s="1"/>
  <c r="GZ44" i="25"/>
  <c r="HB44" i="25" s="1"/>
  <c r="GT44" i="25"/>
  <c r="GV44" i="25" s="1"/>
  <c r="HC44" i="25"/>
  <c r="HE44" i="25" s="1"/>
  <c r="GK44" i="25"/>
  <c r="GM44" i="25" s="1"/>
  <c r="GW45" i="25"/>
  <c r="GY45" i="25" s="1"/>
  <c r="GB45" i="25"/>
  <c r="GD45" i="25" s="1"/>
  <c r="GH44" i="25"/>
  <c r="GJ44" i="25" s="1"/>
  <c r="GB44" i="25"/>
  <c r="GD44" i="25" s="1"/>
  <c r="GE44" i="25"/>
  <c r="GG44" i="25" s="1"/>
  <c r="GH45" i="25"/>
  <c r="GJ45" i="25" s="1"/>
  <c r="GE45" i="25"/>
  <c r="GG45" i="25" s="1"/>
  <c r="FS45" i="25"/>
  <c r="FU45" i="25" s="1"/>
  <c r="FV44" i="25"/>
  <c r="FX44" i="25" s="1"/>
  <c r="FP44" i="25"/>
  <c r="FR44" i="25" s="1"/>
  <c r="FS44" i="25"/>
  <c r="FU44" i="25" s="1"/>
  <c r="FJ44" i="25"/>
  <c r="FL44" i="25" s="1"/>
  <c r="FM44" i="25"/>
  <c r="FO44" i="25" s="1"/>
  <c r="FP45" i="25"/>
  <c r="FR45" i="25" s="1"/>
  <c r="FV45" i="25"/>
  <c r="FX45" i="25" s="1"/>
  <c r="FJ45" i="25"/>
  <c r="FL45" i="25" s="1"/>
  <c r="FM45" i="25"/>
  <c r="FO45" i="25" s="1"/>
  <c r="EV44" i="25"/>
  <c r="EX44" i="25" s="1"/>
  <c r="FB44" i="25"/>
  <c r="FD44" i="25" s="1"/>
  <c r="EY44" i="25"/>
  <c r="FA44" i="25" s="1"/>
  <c r="FE44" i="25"/>
  <c r="FG44" i="25" s="1"/>
  <c r="FE45" i="25"/>
  <c r="FG45" i="25" s="1"/>
  <c r="EV45" i="25"/>
  <c r="EX45" i="25" s="1"/>
  <c r="EY45" i="25"/>
  <c r="FA45" i="25" s="1"/>
  <c r="FB45" i="25"/>
  <c r="FD45" i="25" s="1"/>
  <c r="ES44" i="25"/>
  <c r="EU44" i="25" s="1"/>
  <c r="ES45" i="25"/>
  <c r="EU45" i="25" s="1"/>
  <c r="EM44" i="25"/>
  <c r="EO44" i="25" s="1"/>
  <c r="EP44" i="25"/>
  <c r="ER44" i="25" s="1"/>
  <c r="EP45" i="25"/>
  <c r="ER45" i="25" s="1"/>
  <c r="EM45" i="25"/>
  <c r="EO45" i="25" s="1"/>
  <c r="EJ44" i="25"/>
  <c r="EL44" i="25" s="1"/>
  <c r="EJ45" i="25"/>
  <c r="EL45" i="25" s="1"/>
  <c r="EG44" i="25"/>
  <c r="EI44" i="25" s="1"/>
  <c r="EG45" i="25"/>
  <c r="EI45" i="25" s="1"/>
  <c r="ED44" i="25"/>
  <c r="EF44" i="25" s="1"/>
  <c r="ED45" i="25"/>
  <c r="EF45" i="25" s="1"/>
  <c r="EA45" i="25"/>
  <c r="EC45" i="25" s="1"/>
  <c r="EA44" i="25"/>
  <c r="EC44" i="25" s="1"/>
  <c r="DX44" i="25"/>
  <c r="DZ44" i="25" s="1"/>
  <c r="DR44" i="25"/>
  <c r="DT44" i="25" s="1"/>
  <c r="DU44" i="25"/>
  <c r="DW44" i="25" s="1"/>
  <c r="DX45" i="25"/>
  <c r="DZ45" i="25" s="1"/>
  <c r="DR45" i="25"/>
  <c r="DT45" i="25" s="1"/>
  <c r="DU45" i="25"/>
  <c r="DW45" i="25" s="1"/>
  <c r="DL44" i="25"/>
  <c r="DN44" i="25" s="1"/>
  <c r="DO44" i="25"/>
  <c r="DQ44" i="25" s="1"/>
  <c r="DO45" i="25"/>
  <c r="DQ45" i="25" s="1"/>
  <c r="DL45" i="25"/>
  <c r="DN45" i="25" s="1"/>
  <c r="DG44" i="25"/>
  <c r="DI44" i="25" s="1"/>
  <c r="EJ98" i="25"/>
  <c r="EL98" i="25" s="1"/>
  <c r="EP98" i="25"/>
  <c r="ER98" i="25" s="1"/>
  <c r="EG98" i="25"/>
  <c r="EI98" i="25" s="1"/>
  <c r="EV98" i="25"/>
  <c r="EX98" i="25" s="1"/>
  <c r="FE98" i="25"/>
  <c r="FG98" i="25" s="1"/>
  <c r="EY98" i="25"/>
  <c r="FA98" i="25" s="1"/>
  <c r="ES98" i="25"/>
  <c r="EU98" i="25" s="1"/>
  <c r="EM98" i="25"/>
  <c r="EO98" i="25" s="1"/>
  <c r="FB98" i="25"/>
  <c r="FD98" i="25" s="1"/>
  <c r="DU98" i="25"/>
  <c r="DW98" i="25" s="1"/>
  <c r="DR98" i="25"/>
  <c r="DT98" i="25" s="1"/>
  <c r="EA98" i="25"/>
  <c r="EC98" i="25" s="1"/>
  <c r="DX98" i="25"/>
  <c r="DZ98" i="25" s="1"/>
  <c r="DO98" i="25"/>
  <c r="DQ98" i="25" s="1"/>
  <c r="DL98" i="25"/>
  <c r="DN98" i="25" s="1"/>
  <c r="ED98" i="25"/>
  <c r="EF98" i="25" s="1"/>
  <c r="DX153" i="25"/>
  <c r="DZ153" i="25" s="1"/>
  <c r="DO153" i="25"/>
  <c r="DQ153" i="25" s="1"/>
  <c r="DL153" i="25"/>
  <c r="DN153" i="25" s="1"/>
  <c r="EM153" i="25"/>
  <c r="EO153" i="25" s="1"/>
  <c r="DR153" i="25"/>
  <c r="DT153" i="25" s="1"/>
  <c r="EG153" i="25"/>
  <c r="EI153" i="25" s="1"/>
  <c r="DU153" i="25"/>
  <c r="DW153" i="25" s="1"/>
  <c r="ED153" i="25"/>
  <c r="EF153" i="25" s="1"/>
  <c r="EJ153" i="25"/>
  <c r="EL153" i="25" s="1"/>
  <c r="EA153" i="25"/>
  <c r="EC153" i="25" s="1"/>
  <c r="ES208" i="25"/>
  <c r="EU208" i="25" s="1"/>
  <c r="EP208" i="25"/>
  <c r="ER208" i="25" s="1"/>
  <c r="EY208" i="25"/>
  <c r="FA208" i="25" s="1"/>
  <c r="EM208" i="25"/>
  <c r="EO208" i="25" s="1"/>
  <c r="EV208" i="25"/>
  <c r="EX208" i="25" s="1"/>
  <c r="ED208" i="25"/>
  <c r="EF208" i="25" s="1"/>
  <c r="EG208" i="25"/>
  <c r="EI208" i="25" s="1"/>
  <c r="EJ208" i="25"/>
  <c r="EL208" i="25" s="1"/>
  <c r="EA208" i="25"/>
  <c r="EC208" i="25" s="1"/>
  <c r="DL208" i="25"/>
  <c r="DN208" i="25" s="1"/>
  <c r="DX208" i="25"/>
  <c r="DZ208" i="25" s="1"/>
  <c r="DO208" i="25"/>
  <c r="DQ208" i="25" s="1"/>
  <c r="DR208" i="25"/>
  <c r="DT208" i="25" s="1"/>
  <c r="DU208" i="25"/>
  <c r="DW208" i="25" s="1"/>
  <c r="FB208" i="25"/>
  <c r="FD208" i="25" s="1"/>
  <c r="CI208" i="25"/>
  <c r="CK208" i="25" s="1"/>
  <c r="CU208" i="25"/>
  <c r="CW208" i="25" s="1"/>
  <c r="CX208" i="25"/>
  <c r="CZ208" i="25" s="1"/>
  <c r="DG208" i="25"/>
  <c r="DI208" i="25" s="1"/>
  <c r="CR208" i="25"/>
  <c r="CT208" i="25" s="1"/>
  <c r="CL208" i="25"/>
  <c r="CN208" i="25" s="1"/>
  <c r="CF208" i="25"/>
  <c r="CH208" i="25" s="1"/>
  <c r="CO208" i="25"/>
  <c r="CQ208" i="25" s="1"/>
  <c r="CC208" i="25"/>
  <c r="CE208" i="25" s="1"/>
  <c r="DA208" i="25"/>
  <c r="DC208" i="25" s="1"/>
  <c r="DD208" i="25"/>
  <c r="DF208" i="25" s="1"/>
  <c r="BW208" i="25"/>
  <c r="BY208" i="25" s="1"/>
  <c r="BZ208" i="25"/>
  <c r="CB208" i="25" s="1"/>
  <c r="BT208" i="25"/>
  <c r="BV208" i="25" s="1"/>
  <c r="BQ208" i="25"/>
  <c r="BS208" i="25" s="1"/>
  <c r="BN208" i="25"/>
  <c r="BP208" i="25" s="1"/>
  <c r="CL153" i="25"/>
  <c r="CN153" i="25" s="1"/>
  <c r="CC153" i="25"/>
  <c r="CE153" i="25" s="1"/>
  <c r="CF153" i="25"/>
  <c r="CH153" i="25" s="1"/>
  <c r="CI153" i="25"/>
  <c r="CK153" i="25" s="1"/>
  <c r="CO153" i="25"/>
  <c r="CQ153" i="25" s="1"/>
  <c r="BN153" i="25"/>
  <c r="BP153" i="25" s="1"/>
  <c r="BQ153" i="25"/>
  <c r="BS153" i="25" s="1"/>
  <c r="BT153" i="25"/>
  <c r="BV153" i="25" s="1"/>
  <c r="BZ153" i="25"/>
  <c r="CB153" i="25" s="1"/>
  <c r="BW153" i="25"/>
  <c r="BY153" i="25" s="1"/>
  <c r="AQ153" i="25"/>
  <c r="AS153" i="25" s="1"/>
  <c r="CX98" i="25"/>
  <c r="CZ98" i="25" s="1"/>
  <c r="CU98" i="25"/>
  <c r="CW98" i="25" s="1"/>
  <c r="DD98" i="25"/>
  <c r="DF98" i="25" s="1"/>
  <c r="CF98" i="25"/>
  <c r="CH98" i="25" s="1"/>
  <c r="CO98" i="25"/>
  <c r="CQ98" i="25" s="1"/>
  <c r="CL98" i="25"/>
  <c r="CN98" i="25" s="1"/>
  <c r="CR98" i="25"/>
  <c r="CT98" i="25" s="1"/>
  <c r="DG98" i="25"/>
  <c r="DI98" i="25" s="1"/>
  <c r="CI98" i="25"/>
  <c r="CK98" i="25" s="1"/>
  <c r="DA98" i="25"/>
  <c r="DC98" i="25" s="1"/>
  <c r="BT98" i="25"/>
  <c r="BV98" i="25" s="1"/>
  <c r="BN98" i="25"/>
  <c r="BP98" i="25" s="1"/>
  <c r="BQ98" i="25"/>
  <c r="BS98" i="25" s="1"/>
  <c r="CC98" i="25"/>
  <c r="CE98" i="25" s="1"/>
  <c r="BZ98" i="25"/>
  <c r="CB98" i="25" s="1"/>
  <c r="BW98" i="25"/>
  <c r="BY98" i="25" s="1"/>
  <c r="BI98" i="25"/>
  <c r="BK98" i="25" s="1"/>
  <c r="AW208" i="25"/>
  <c r="AY208" i="25" s="1"/>
  <c r="BF208" i="25"/>
  <c r="BH208" i="25" s="1"/>
  <c r="AT208" i="25"/>
  <c r="AV208" i="25" s="1"/>
  <c r="AQ208" i="25"/>
  <c r="AS208" i="25" s="1"/>
  <c r="AN208" i="25"/>
  <c r="AP208" i="25" s="1"/>
  <c r="AK208" i="25"/>
  <c r="AM208" i="25" s="1"/>
  <c r="AZ208" i="25"/>
  <c r="BB208" i="25" s="1"/>
  <c r="BC208" i="25"/>
  <c r="BE208" i="25" s="1"/>
  <c r="AH208" i="25"/>
  <c r="AJ208" i="25" s="1"/>
  <c r="AE208" i="25"/>
  <c r="AG208" i="25" s="1"/>
  <c r="AB208" i="25"/>
  <c r="AD208" i="25" s="1"/>
  <c r="Y208" i="25"/>
  <c r="AA208" i="25" s="1"/>
  <c r="V208" i="25"/>
  <c r="X208" i="25" s="1"/>
  <c r="S208" i="25"/>
  <c r="U208" i="25" s="1"/>
  <c r="P208" i="25"/>
  <c r="R208" i="25" s="1"/>
  <c r="AN153" i="25"/>
  <c r="AP153" i="25" s="1"/>
  <c r="AK153" i="25"/>
  <c r="AM153" i="25" s="1"/>
  <c r="AH153" i="25"/>
  <c r="AJ153" i="25" s="1"/>
  <c r="AE153" i="25"/>
  <c r="AG153" i="25" s="1"/>
  <c r="AB153" i="25"/>
  <c r="AD153" i="25" s="1"/>
  <c r="Y153" i="25"/>
  <c r="AA153" i="25" s="1"/>
  <c r="S153" i="25"/>
  <c r="U153" i="25" s="1"/>
  <c r="V153" i="25"/>
  <c r="X153" i="25" s="1"/>
  <c r="P153" i="25"/>
  <c r="R153" i="25" s="1"/>
  <c r="BF98" i="25"/>
  <c r="BH98" i="25" s="1"/>
  <c r="BC98" i="25"/>
  <c r="BE98" i="25" s="1"/>
  <c r="AZ98" i="25"/>
  <c r="BB98" i="25" s="1"/>
  <c r="AW98" i="25"/>
  <c r="AY98" i="25" s="1"/>
  <c r="AT98" i="25"/>
  <c r="AV98" i="25" s="1"/>
  <c r="AQ98" i="25"/>
  <c r="AS98" i="25" s="1"/>
  <c r="AN98" i="25"/>
  <c r="AP98" i="25" s="1"/>
  <c r="AK98" i="25"/>
  <c r="AM98" i="25" s="1"/>
  <c r="AH98" i="25"/>
  <c r="AJ98" i="25" s="1"/>
  <c r="AE98" i="25"/>
  <c r="AG98" i="25" s="1"/>
  <c r="V98" i="25"/>
  <c r="X98" i="25" s="1"/>
  <c r="Y98" i="25"/>
  <c r="AA98" i="25" s="1"/>
  <c r="P98" i="25"/>
  <c r="R98" i="25" s="1"/>
  <c r="AB98" i="25"/>
  <c r="AD98" i="25" s="1"/>
  <c r="S98" i="25"/>
  <c r="U98" i="25" s="1"/>
  <c r="DG45" i="25"/>
  <c r="DI45" i="25" s="1"/>
  <c r="DD44" i="25"/>
  <c r="DF44" i="25" s="1"/>
  <c r="DA44" i="25"/>
  <c r="DC44" i="25" s="1"/>
  <c r="BI45" i="25"/>
  <c r="BK45" i="25" s="1"/>
  <c r="DA45" i="25"/>
  <c r="DC45" i="25" s="1"/>
  <c r="CX44" i="25"/>
  <c r="CZ44" i="25" s="1"/>
  <c r="CX45" i="25"/>
  <c r="CZ45" i="25" s="1"/>
  <c r="CU44" i="25"/>
  <c r="CW44" i="25" s="1"/>
  <c r="CU45" i="25"/>
  <c r="CW45" i="25" s="1"/>
  <c r="CR44" i="25"/>
  <c r="CT44" i="25" s="1"/>
  <c r="CR45" i="25"/>
  <c r="CT45" i="25" s="1"/>
  <c r="CO44" i="25"/>
  <c r="CQ44" i="25" s="1"/>
  <c r="CO45" i="25"/>
  <c r="CQ45" i="25" s="1"/>
  <c r="CL44" i="25"/>
  <c r="CN44" i="25" s="1"/>
  <c r="CL45" i="25"/>
  <c r="CN45" i="25" s="1"/>
  <c r="CI44" i="25"/>
  <c r="CK44" i="25" s="1"/>
  <c r="CI45" i="25"/>
  <c r="CK45" i="25" s="1"/>
  <c r="CF44" i="25"/>
  <c r="CH44" i="25" s="1"/>
  <c r="CF45" i="25"/>
  <c r="CH45" i="25" s="1"/>
  <c r="CC44" i="25"/>
  <c r="CE44" i="25" s="1"/>
  <c r="CC45" i="25"/>
  <c r="CE45" i="25" s="1"/>
  <c r="BZ44" i="25"/>
  <c r="CB44" i="25" s="1"/>
  <c r="BZ45" i="25"/>
  <c r="CB45" i="25" s="1"/>
  <c r="BW44" i="25"/>
  <c r="BY44" i="25" s="1"/>
  <c r="BW45" i="25"/>
  <c r="BY45" i="25" s="1"/>
  <c r="BT44" i="25"/>
  <c r="BV44" i="25" s="1"/>
  <c r="BT45" i="25"/>
  <c r="BV45" i="25" s="1"/>
  <c r="BQ44" i="25"/>
  <c r="BS44" i="25" s="1"/>
  <c r="BQ45" i="25"/>
  <c r="BS45" i="25" s="1"/>
  <c r="BN44" i="25"/>
  <c r="BP44" i="25" s="1"/>
  <c r="BN45" i="25"/>
  <c r="BP45" i="25" s="1"/>
  <c r="BC45" i="25"/>
  <c r="BE45" i="25" s="1"/>
  <c r="AZ45" i="25"/>
  <c r="BB45" i="25" s="1"/>
  <c r="AZ44" i="25"/>
  <c r="BB44" i="25" s="1"/>
  <c r="BC44" i="25"/>
  <c r="BE44" i="25" s="1"/>
  <c r="BI44" i="25"/>
  <c r="BK44" i="25" s="1"/>
  <c r="BF44" i="25"/>
  <c r="BH44" i="25" s="1"/>
  <c r="BF45" i="25"/>
  <c r="BH45" i="25" s="1"/>
  <c r="AQ45" i="25"/>
  <c r="AS45" i="25" s="1"/>
  <c r="AW44" i="25"/>
  <c r="AY44" i="25" s="1"/>
  <c r="AW45" i="25"/>
  <c r="AY45" i="25" s="1"/>
  <c r="AT44" i="25"/>
  <c r="AV44" i="25" s="1"/>
  <c r="AT45" i="25"/>
  <c r="AV45" i="25" s="1"/>
  <c r="AQ44" i="25"/>
  <c r="AS44" i="25" s="1"/>
  <c r="AN45" i="25"/>
  <c r="AP45" i="25" s="1"/>
  <c r="AN44" i="25"/>
  <c r="AP44" i="25" s="1"/>
  <c r="AH45" i="25"/>
  <c r="AJ45" i="25" s="1"/>
  <c r="AK44" i="25"/>
  <c r="AM44" i="25" s="1"/>
  <c r="AK45" i="25"/>
  <c r="AM45" i="25" s="1"/>
  <c r="AH44" i="25"/>
  <c r="AJ44" i="25" s="1"/>
  <c r="AE45" i="25"/>
  <c r="AG45" i="25" s="1"/>
  <c r="AE44" i="25"/>
  <c r="AG44" i="25" s="1"/>
  <c r="AB44" i="25"/>
  <c r="AD44" i="25" s="1"/>
  <c r="V45" i="25"/>
  <c r="X45" i="25" s="1"/>
  <c r="AB45" i="25"/>
  <c r="AD45" i="25" s="1"/>
  <c r="Y44" i="25"/>
  <c r="AA44" i="25" s="1"/>
  <c r="Y45" i="25"/>
  <c r="AA45" i="25" s="1"/>
  <c r="V44" i="25"/>
  <c r="X44" i="25" s="1"/>
  <c r="S45" i="25"/>
  <c r="U45" i="25" s="1"/>
  <c r="S44" i="25"/>
  <c r="U44" i="25" s="1"/>
  <c r="P44" i="25"/>
  <c r="R44" i="25" s="1"/>
  <c r="P45" i="25"/>
  <c r="R45" i="25" s="1"/>
  <c r="GH98" i="25"/>
  <c r="GJ98" i="25" s="1"/>
  <c r="DF45" i="25"/>
  <c r="FY44" i="25"/>
  <c r="GA44" i="25" s="1"/>
  <c r="FY45" i="25"/>
  <c r="GA45" i="25" s="1"/>
  <c r="K49" i="21"/>
  <c r="K157" i="21" s="1"/>
  <c r="DB214" i="21"/>
  <c r="DC214" i="21" s="1"/>
  <c r="DC213" i="21"/>
  <c r="DC49" i="21"/>
  <c r="DB50" i="21"/>
  <c r="HB212" i="21"/>
  <c r="HA213" i="21"/>
  <c r="GX105" i="21"/>
  <c r="GY105" i="21" s="1"/>
  <c r="GY104" i="21"/>
  <c r="FC159" i="21"/>
  <c r="FD159" i="21" s="1"/>
  <c r="FD158" i="21"/>
  <c r="BD105" i="21"/>
  <c r="BE105" i="21" s="1"/>
  <c r="BE104" i="21"/>
  <c r="GX51" i="21"/>
  <c r="GY51" i="21" s="1"/>
  <c r="GY50" i="21"/>
  <c r="BG105" i="21"/>
  <c r="BH105" i="21" s="1"/>
  <c r="BH104" i="21"/>
  <c r="DF212" i="21"/>
  <c r="DE213" i="21"/>
  <c r="DE159" i="21"/>
  <c r="DF159" i="21" s="1"/>
  <c r="DF158" i="21"/>
  <c r="EZ105" i="21"/>
  <c r="FA105" i="21" s="1"/>
  <c r="FA104" i="21"/>
  <c r="FC105" i="21"/>
  <c r="FD105" i="21" s="1"/>
  <c r="FD104" i="21"/>
  <c r="DE105" i="21"/>
  <c r="DF105" i="21" s="1"/>
  <c r="DF104" i="21"/>
  <c r="BH157" i="21"/>
  <c r="BG158" i="21"/>
  <c r="BH212" i="21"/>
  <c r="BG213" i="21"/>
  <c r="FC51" i="21"/>
  <c r="FD51" i="21" s="1"/>
  <c r="FD50" i="21"/>
  <c r="FD212" i="21"/>
  <c r="FC213" i="21"/>
  <c r="HA105" i="21"/>
  <c r="HB105" i="21" s="1"/>
  <c r="HB104" i="21"/>
  <c r="DB105" i="21"/>
  <c r="DC105" i="21" s="1"/>
  <c r="DC104" i="21"/>
  <c r="BH49" i="21"/>
  <c r="BG50" i="21"/>
  <c r="N100" i="25"/>
  <c r="BN100" i="25" s="1"/>
  <c r="BP100" i="25" s="1"/>
  <c r="N155" i="25"/>
  <c r="CI155" i="25" s="1"/>
  <c r="CK155" i="25" s="1"/>
  <c r="L99" i="21"/>
  <c r="L208" i="21"/>
  <c r="N210" i="25"/>
  <c r="AE210" i="25" s="1"/>
  <c r="N99" i="25"/>
  <c r="N209" i="25"/>
  <c r="N154" i="25"/>
  <c r="N46" i="25"/>
  <c r="AH46" i="25" s="1"/>
  <c r="AJ46" i="25" s="1"/>
  <c r="M102" i="25"/>
  <c r="M212" i="25"/>
  <c r="M157" i="25"/>
  <c r="K210" i="21"/>
  <c r="K101" i="21"/>
  <c r="DE49" i="21"/>
  <c r="M48" i="25"/>
  <c r="GQ48" i="21"/>
  <c r="DD154" i="21"/>
  <c r="AE48" i="21"/>
  <c r="FP48" i="21"/>
  <c r="CO100" i="21"/>
  <c r="GH209" i="21"/>
  <c r="CI209" i="21"/>
  <c r="S209" i="21"/>
  <c r="EM48" i="21"/>
  <c r="CR154" i="21"/>
  <c r="H48" i="21"/>
  <c r="EP154" i="21"/>
  <c r="FE48" i="21"/>
  <c r="FM48" i="21"/>
  <c r="S154" i="21"/>
  <c r="DO209" i="21"/>
  <c r="BZ100" i="21"/>
  <c r="CI48" i="21"/>
  <c r="EG154" i="21"/>
  <c r="GE100" i="21"/>
  <c r="BC209" i="21"/>
  <c r="EM209" i="21"/>
  <c r="AW154" i="21"/>
  <c r="CC154" i="21"/>
  <c r="DG209" i="21"/>
  <c r="GZ209" i="21"/>
  <c r="AE154" i="21"/>
  <c r="FE154" i="21"/>
  <c r="FP154" i="21"/>
  <c r="FM209" i="21"/>
  <c r="GZ100" i="21"/>
  <c r="FV154" i="21"/>
  <c r="DX48" i="21"/>
  <c r="GQ100" i="21"/>
  <c r="P48" i="21"/>
  <c r="V209" i="21"/>
  <c r="AT209" i="21"/>
  <c r="CU100" i="21"/>
  <c r="P209" i="21"/>
  <c r="GQ154" i="21"/>
  <c r="GB154" i="21"/>
  <c r="HC154" i="21"/>
  <c r="FB48" i="21"/>
  <c r="EA154" i="21"/>
  <c r="FY154" i="21"/>
  <c r="FP209" i="21"/>
  <c r="AZ209" i="21"/>
  <c r="EJ209" i="21"/>
  <c r="AQ209" i="21"/>
  <c r="FM100" i="21"/>
  <c r="FV48" i="21"/>
  <c r="AB209" i="21"/>
  <c r="GZ48" i="21"/>
  <c r="CL209" i="21"/>
  <c r="GK100" i="21"/>
  <c r="HC209" i="21"/>
  <c r="GT48" i="21"/>
  <c r="AQ48" i="21"/>
  <c r="FB100" i="21"/>
  <c r="EA209" i="21"/>
  <c r="GT154" i="21"/>
  <c r="EG209" i="21"/>
  <c r="EG100" i="21"/>
  <c r="GT100" i="21"/>
  <c r="CO48" i="21"/>
  <c r="FS209" i="21"/>
  <c r="AW100" i="21"/>
  <c r="ES154" i="21"/>
  <c r="V48" i="21"/>
  <c r="GB48" i="21"/>
  <c r="DL100" i="21"/>
  <c r="FV100" i="21"/>
  <c r="CI100" i="21"/>
  <c r="BQ100" i="21"/>
  <c r="BF154" i="21"/>
  <c r="AT100" i="21"/>
  <c r="Y209" i="21"/>
  <c r="BC100" i="21"/>
  <c r="GW209" i="21"/>
  <c r="BI209" i="21"/>
  <c r="AK154" i="21"/>
  <c r="BZ209" i="21"/>
  <c r="DL209" i="21"/>
  <c r="S48" i="21"/>
  <c r="AT154" i="21"/>
  <c r="DG154" i="21"/>
  <c r="CR48" i="21"/>
  <c r="BQ48" i="21"/>
  <c r="BW100" i="21"/>
  <c r="BT154" i="21"/>
  <c r="BN154" i="21"/>
  <c r="BQ209" i="21"/>
  <c r="BT209" i="21"/>
  <c r="DA48" i="21"/>
  <c r="GB209" i="21"/>
  <c r="AH154" i="21"/>
  <c r="AZ48" i="21"/>
  <c r="BC48" i="21"/>
  <c r="GN100" i="21"/>
  <c r="CC209" i="21"/>
  <c r="DX209" i="21"/>
  <c r="GH48" i="21"/>
  <c r="AW209" i="21"/>
  <c r="EM154" i="21"/>
  <c r="BF209" i="21"/>
  <c r="AB100" i="21"/>
  <c r="FB209" i="21"/>
  <c r="AK100" i="21"/>
  <c r="Y154" i="21"/>
  <c r="DR154" i="21"/>
  <c r="BN48" i="21"/>
  <c r="CC100" i="21"/>
  <c r="GB100" i="21"/>
  <c r="EY154" i="21"/>
  <c r="AH48" i="21"/>
  <c r="FJ154" i="21"/>
  <c r="AZ154" i="21"/>
  <c r="GE48" i="21"/>
  <c r="CU209" i="21"/>
  <c r="AK48" i="21"/>
  <c r="V100" i="21"/>
  <c r="CL100" i="21"/>
  <c r="DA154" i="21"/>
  <c r="GN209" i="21"/>
  <c r="Y100" i="21"/>
  <c r="ES48" i="21"/>
  <c r="EJ48" i="21"/>
  <c r="GN154" i="21"/>
  <c r="EP209" i="21"/>
  <c r="AK209" i="21"/>
  <c r="CO209" i="21"/>
  <c r="DA209" i="21"/>
  <c r="EG48" i="21"/>
  <c r="BW209" i="21"/>
  <c r="BZ154" i="21"/>
  <c r="EP48" i="21"/>
  <c r="FY100" i="21"/>
  <c r="HC48" i="21"/>
  <c r="AH209" i="21"/>
  <c r="DL154" i="21"/>
  <c r="AN100" i="21"/>
  <c r="CX209" i="21"/>
  <c r="CO154" i="21"/>
  <c r="DD100" i="21"/>
  <c r="DX154" i="21"/>
  <c r="FB154" i="21"/>
  <c r="EA100" i="21"/>
  <c r="CF209" i="21"/>
  <c r="BT48" i="21"/>
  <c r="EV48" i="21"/>
  <c r="GW154" i="21"/>
  <c r="BQ154" i="21"/>
  <c r="BF48" i="21"/>
  <c r="GZ154" i="21"/>
  <c r="GE209" i="21"/>
  <c r="P154" i="21"/>
  <c r="FS100" i="21"/>
  <c r="ED154" i="21"/>
  <c r="DX100" i="21"/>
  <c r="DU48" i="21"/>
  <c r="EV209" i="21"/>
  <c r="DD48" i="21"/>
  <c r="AW48" i="21"/>
  <c r="GW48" i="21"/>
  <c r="P100" i="21"/>
  <c r="FS48" i="21"/>
  <c r="S100" i="21"/>
  <c r="CL154" i="21"/>
  <c r="CF154" i="21"/>
  <c r="GH154" i="21"/>
  <c r="CF48" i="21"/>
  <c r="V154" i="21"/>
  <c r="CI154" i="21"/>
  <c r="DO154" i="21"/>
  <c r="EM100" i="21"/>
  <c r="FM154" i="21"/>
  <c r="DR100" i="21"/>
  <c r="ED48" i="21"/>
  <c r="GK48" i="21"/>
  <c r="BC154" i="21"/>
  <c r="CU48" i="21"/>
  <c r="AE209" i="21"/>
  <c r="CR100" i="21"/>
  <c r="EA48" i="21"/>
  <c r="EP100" i="21"/>
  <c r="FY48" i="21"/>
  <c r="DG100" i="21"/>
  <c r="GK209" i="21"/>
  <c r="GK154" i="21"/>
  <c r="HC100" i="21"/>
  <c r="CR209" i="21"/>
  <c r="AN154" i="21"/>
  <c r="CL48" i="21"/>
  <c r="ED209" i="21"/>
  <c r="AB48" i="21"/>
  <c r="AQ100" i="21"/>
  <c r="CC48" i="21"/>
  <c r="FE100" i="21"/>
  <c r="EV100" i="21"/>
  <c r="EV154" i="21"/>
  <c r="ED100" i="21"/>
  <c r="BW48" i="21"/>
  <c r="AB154" i="21"/>
  <c r="CX100" i="21"/>
  <c r="GE154" i="21"/>
  <c r="DR209" i="21"/>
  <c r="DG48" i="21"/>
  <c r="DU154" i="21"/>
  <c r="AE100" i="21"/>
  <c r="EJ100" i="21"/>
  <c r="BN209" i="21"/>
  <c r="AH100" i="21"/>
  <c r="BN100" i="21"/>
  <c r="CF100" i="21"/>
  <c r="AQ154" i="21"/>
  <c r="GN48" i="21"/>
  <c r="GW100" i="21"/>
  <c r="EJ154" i="21"/>
  <c r="BW154" i="21"/>
  <c r="DU209" i="21"/>
  <c r="ES209" i="21"/>
  <c r="GH100" i="21"/>
  <c r="AN48" i="21"/>
  <c r="ES100" i="21"/>
  <c r="BZ48" i="21"/>
  <c r="GQ209" i="21"/>
  <c r="BI154" i="21"/>
  <c r="DR48" i="21"/>
  <c r="BF100" i="21"/>
  <c r="FJ48" i="21"/>
  <c r="FE209" i="21"/>
  <c r="EY48" i="21"/>
  <c r="AT48" i="21"/>
  <c r="CX48" i="21"/>
  <c r="DO100" i="21"/>
  <c r="BI100" i="21"/>
  <c r="Y48" i="21"/>
  <c r="DL48" i="21"/>
  <c r="BI48" i="21"/>
  <c r="CU154" i="21"/>
  <c r="DU100" i="21"/>
  <c r="GT209" i="21"/>
  <c r="FP100" i="21"/>
  <c r="DO48" i="21"/>
  <c r="AZ100" i="21"/>
  <c r="AN209" i="21"/>
  <c r="EY100" i="21"/>
  <c r="FJ209" i="21"/>
  <c r="DD209" i="21"/>
  <c r="FJ100" i="21"/>
  <c r="FY209" i="21"/>
  <c r="BT100" i="21"/>
  <c r="FS154" i="21"/>
  <c r="FV209" i="21"/>
  <c r="EY209" i="21"/>
  <c r="DA100" i="21"/>
  <c r="CX154" i="21"/>
  <c r="L48" i="21" l="1"/>
  <c r="L156" i="21" s="1"/>
  <c r="GW210" i="25"/>
  <c r="GY210" i="25" s="1"/>
  <c r="GN210" i="25"/>
  <c r="GP210" i="25" s="1"/>
  <c r="GZ210" i="25"/>
  <c r="HB210" i="25" s="1"/>
  <c r="GW209" i="25"/>
  <c r="GY209" i="25" s="1"/>
  <c r="GN209" i="25"/>
  <c r="GP209" i="25" s="1"/>
  <c r="GQ209" i="25"/>
  <c r="GS209" i="25" s="1"/>
  <c r="GK209" i="25"/>
  <c r="GM209" i="25" s="1"/>
  <c r="GZ209" i="25"/>
  <c r="HB209" i="25" s="1"/>
  <c r="GT209" i="25"/>
  <c r="GV209" i="25" s="1"/>
  <c r="GQ210" i="25"/>
  <c r="GS210" i="25" s="1"/>
  <c r="GT210" i="25"/>
  <c r="GV210" i="25" s="1"/>
  <c r="GK210" i="25"/>
  <c r="GM210" i="25" s="1"/>
  <c r="FV209" i="25"/>
  <c r="FX209" i="25" s="1"/>
  <c r="FS209" i="25"/>
  <c r="FU209" i="25" s="1"/>
  <c r="FY209" i="25"/>
  <c r="GA209" i="25" s="1"/>
  <c r="FM209" i="25"/>
  <c r="FO209" i="25" s="1"/>
  <c r="GB209" i="25"/>
  <c r="GD209" i="25" s="1"/>
  <c r="FJ209" i="25"/>
  <c r="FL209" i="25" s="1"/>
  <c r="GE209" i="25"/>
  <c r="GG209" i="25" s="1"/>
  <c r="FP209" i="25"/>
  <c r="FR209" i="25" s="1"/>
  <c r="GH209" i="25"/>
  <c r="GJ209" i="25" s="1"/>
  <c r="GH210" i="25"/>
  <c r="GJ210" i="25" s="1"/>
  <c r="FP210" i="25"/>
  <c r="FR210" i="25" s="1"/>
  <c r="FJ210" i="25"/>
  <c r="FL210" i="25" s="1"/>
  <c r="FS210" i="25"/>
  <c r="FU210" i="25" s="1"/>
  <c r="GE210" i="25"/>
  <c r="GG210" i="25" s="1"/>
  <c r="FM210" i="25"/>
  <c r="FO210" i="25" s="1"/>
  <c r="GB210" i="25"/>
  <c r="GD210" i="25" s="1"/>
  <c r="FY210" i="25"/>
  <c r="GA210" i="25" s="1"/>
  <c r="FV210" i="25"/>
  <c r="FX210" i="25" s="1"/>
  <c r="FV155" i="25"/>
  <c r="FX155" i="25" s="1"/>
  <c r="GB155" i="25"/>
  <c r="GD155" i="25" s="1"/>
  <c r="FM155" i="25"/>
  <c r="FO155" i="25" s="1"/>
  <c r="FJ155" i="25"/>
  <c r="FL155" i="25" s="1"/>
  <c r="GH155" i="25"/>
  <c r="GJ155" i="25" s="1"/>
  <c r="GK154" i="25"/>
  <c r="GM154" i="25" s="1"/>
  <c r="FY154" i="25"/>
  <c r="GA154" i="25" s="1"/>
  <c r="GH154" i="25"/>
  <c r="GJ154" i="25" s="1"/>
  <c r="FV154" i="25"/>
  <c r="FX154" i="25" s="1"/>
  <c r="FP154" i="25"/>
  <c r="FR154" i="25" s="1"/>
  <c r="FS154" i="25"/>
  <c r="FU154" i="25" s="1"/>
  <c r="FJ154" i="25"/>
  <c r="FL154" i="25" s="1"/>
  <c r="GE154" i="25"/>
  <c r="GG154" i="25" s="1"/>
  <c r="GB154" i="25"/>
  <c r="GD154" i="25" s="1"/>
  <c r="FM154" i="25"/>
  <c r="FO154" i="25" s="1"/>
  <c r="GE155" i="25"/>
  <c r="GG155" i="25" s="1"/>
  <c r="FS155" i="25"/>
  <c r="FU155" i="25" s="1"/>
  <c r="FY155" i="25"/>
  <c r="GA155" i="25" s="1"/>
  <c r="GK155" i="25"/>
  <c r="GM155" i="25" s="1"/>
  <c r="FP155" i="25"/>
  <c r="FR155" i="25" s="1"/>
  <c r="GB100" i="25"/>
  <c r="GD100" i="25" s="1"/>
  <c r="GE100" i="25"/>
  <c r="GG100" i="25" s="1"/>
  <c r="FS100" i="25"/>
  <c r="FU100" i="25" s="1"/>
  <c r="FY100" i="25"/>
  <c r="GA100" i="25" s="1"/>
  <c r="FP100" i="25"/>
  <c r="FR100" i="25" s="1"/>
  <c r="FJ100" i="25"/>
  <c r="FL100" i="25" s="1"/>
  <c r="FP99" i="25"/>
  <c r="FR99" i="25" s="1"/>
  <c r="FY99" i="25"/>
  <c r="GA99" i="25" s="1"/>
  <c r="FM99" i="25"/>
  <c r="FO99" i="25" s="1"/>
  <c r="GE99" i="25"/>
  <c r="GG99" i="25" s="1"/>
  <c r="FS99" i="25"/>
  <c r="FU99" i="25" s="1"/>
  <c r="GB99" i="25"/>
  <c r="GD99" i="25" s="1"/>
  <c r="FV99" i="25"/>
  <c r="FX99" i="25" s="1"/>
  <c r="FJ99" i="25"/>
  <c r="FL99" i="25" s="1"/>
  <c r="FM100" i="25"/>
  <c r="FO100" i="25" s="1"/>
  <c r="FV100" i="25"/>
  <c r="FX100" i="25" s="1"/>
  <c r="GZ99" i="25"/>
  <c r="HB99" i="25" s="1"/>
  <c r="GW99" i="25"/>
  <c r="GY99" i="25" s="1"/>
  <c r="GN99" i="25"/>
  <c r="GP99" i="25" s="1"/>
  <c r="GK99" i="25"/>
  <c r="GM99" i="25" s="1"/>
  <c r="HC99" i="25"/>
  <c r="HE99" i="25" s="1"/>
  <c r="GT99" i="25"/>
  <c r="GV99" i="25" s="1"/>
  <c r="GQ99" i="25"/>
  <c r="GS99" i="25" s="1"/>
  <c r="GT100" i="25"/>
  <c r="GV100" i="25" s="1"/>
  <c r="GZ100" i="25"/>
  <c r="HB100" i="25" s="1"/>
  <c r="GW100" i="25"/>
  <c r="GY100" i="25" s="1"/>
  <c r="GN100" i="25"/>
  <c r="GP100" i="25" s="1"/>
  <c r="HC100" i="25"/>
  <c r="HE100" i="25" s="1"/>
  <c r="GK100" i="25"/>
  <c r="GM100" i="25" s="1"/>
  <c r="GQ100" i="25"/>
  <c r="GS100" i="25" s="1"/>
  <c r="GN46" i="25"/>
  <c r="GP46" i="25" s="1"/>
  <c r="GT46" i="25"/>
  <c r="GV46" i="25" s="1"/>
  <c r="GQ46" i="25"/>
  <c r="GS46" i="25" s="1"/>
  <c r="GW46" i="25"/>
  <c r="GY46" i="25" s="1"/>
  <c r="GZ46" i="25"/>
  <c r="HB46" i="25" s="1"/>
  <c r="GK46" i="25"/>
  <c r="GM46" i="25" s="1"/>
  <c r="HC46" i="25"/>
  <c r="HE46" i="25" s="1"/>
  <c r="GE46" i="25"/>
  <c r="GG46" i="25" s="1"/>
  <c r="GH46" i="25"/>
  <c r="GJ46" i="25" s="1"/>
  <c r="GB46" i="25"/>
  <c r="GD46" i="25" s="1"/>
  <c r="FJ46" i="25"/>
  <c r="FL46" i="25" s="1"/>
  <c r="FS46" i="25"/>
  <c r="FU46" i="25" s="1"/>
  <c r="FM46" i="25"/>
  <c r="FO46" i="25" s="1"/>
  <c r="FP46" i="25"/>
  <c r="FR46" i="25" s="1"/>
  <c r="FV46" i="25"/>
  <c r="FX46" i="25" s="1"/>
  <c r="EV46" i="25"/>
  <c r="EX46" i="25" s="1"/>
  <c r="FB46" i="25"/>
  <c r="FD46" i="25" s="1"/>
  <c r="EY46" i="25"/>
  <c r="FA46" i="25" s="1"/>
  <c r="FE46" i="25"/>
  <c r="FG46" i="25" s="1"/>
  <c r="ES46" i="25"/>
  <c r="EU46" i="25" s="1"/>
  <c r="EP46" i="25"/>
  <c r="ER46" i="25" s="1"/>
  <c r="EM46" i="25"/>
  <c r="EO46" i="25" s="1"/>
  <c r="EJ46" i="25"/>
  <c r="EL46" i="25" s="1"/>
  <c r="EG46" i="25"/>
  <c r="EI46" i="25" s="1"/>
  <c r="ED46" i="25"/>
  <c r="EF46" i="25" s="1"/>
  <c r="DX46" i="25"/>
  <c r="DZ46" i="25" s="1"/>
  <c r="EA46" i="25"/>
  <c r="EC46" i="25" s="1"/>
  <c r="DR46" i="25"/>
  <c r="DT46" i="25" s="1"/>
  <c r="DU46" i="25"/>
  <c r="DW46" i="25" s="1"/>
  <c r="DL46" i="25"/>
  <c r="DN46" i="25" s="1"/>
  <c r="DO46" i="25"/>
  <c r="DQ46" i="25" s="1"/>
  <c r="EG100" i="25"/>
  <c r="EI100" i="25" s="1"/>
  <c r="EJ100" i="25"/>
  <c r="EL100" i="25" s="1"/>
  <c r="EY100" i="25"/>
  <c r="FA100" i="25" s="1"/>
  <c r="ES100" i="25"/>
  <c r="EU100" i="25" s="1"/>
  <c r="FE100" i="25"/>
  <c r="FG100" i="25" s="1"/>
  <c r="FE99" i="25"/>
  <c r="FG99" i="25" s="1"/>
  <c r="EJ99" i="25"/>
  <c r="EL99" i="25" s="1"/>
  <c r="EV99" i="25"/>
  <c r="EX99" i="25" s="1"/>
  <c r="EG99" i="25"/>
  <c r="EI99" i="25" s="1"/>
  <c r="FB99" i="25"/>
  <c r="FD99" i="25" s="1"/>
  <c r="EM99" i="25"/>
  <c r="EO99" i="25" s="1"/>
  <c r="EY99" i="25"/>
  <c r="FA99" i="25" s="1"/>
  <c r="ES99" i="25"/>
  <c r="EU99" i="25" s="1"/>
  <c r="EP99" i="25"/>
  <c r="ER99" i="25" s="1"/>
  <c r="FB100" i="25"/>
  <c r="FD100" i="25" s="1"/>
  <c r="EM100" i="25"/>
  <c r="EO100" i="25" s="1"/>
  <c r="EP100" i="25"/>
  <c r="ER100" i="25" s="1"/>
  <c r="EV100" i="25"/>
  <c r="EX100" i="25" s="1"/>
  <c r="DL100" i="25"/>
  <c r="DN100" i="25" s="1"/>
  <c r="DO100" i="25"/>
  <c r="DQ100" i="25" s="1"/>
  <c r="ED100" i="25"/>
  <c r="EF100" i="25" s="1"/>
  <c r="DX100" i="25"/>
  <c r="DZ100" i="25" s="1"/>
  <c r="DR100" i="25"/>
  <c r="DT100" i="25" s="1"/>
  <c r="DX99" i="25"/>
  <c r="DZ99" i="25" s="1"/>
  <c r="DR99" i="25"/>
  <c r="DT99" i="25" s="1"/>
  <c r="DU99" i="25"/>
  <c r="DW99" i="25" s="1"/>
  <c r="EA99" i="25"/>
  <c r="EC99" i="25" s="1"/>
  <c r="DL99" i="25"/>
  <c r="DN99" i="25" s="1"/>
  <c r="ED99" i="25"/>
  <c r="EF99" i="25" s="1"/>
  <c r="DO99" i="25"/>
  <c r="DQ99" i="25" s="1"/>
  <c r="DU100" i="25"/>
  <c r="DW100" i="25" s="1"/>
  <c r="EA100" i="25"/>
  <c r="EC100" i="25" s="1"/>
  <c r="DO155" i="25"/>
  <c r="DQ155" i="25" s="1"/>
  <c r="ED155" i="25"/>
  <c r="EF155" i="25" s="1"/>
  <c r="EA154" i="25"/>
  <c r="EC154" i="25" s="1"/>
  <c r="DO154" i="25"/>
  <c r="DQ154" i="25" s="1"/>
  <c r="DX154" i="25"/>
  <c r="DZ154" i="25" s="1"/>
  <c r="EG154" i="25"/>
  <c r="EI154" i="25" s="1"/>
  <c r="EM154" i="25"/>
  <c r="EO154" i="25" s="1"/>
  <c r="DR154" i="25"/>
  <c r="DT154" i="25" s="1"/>
  <c r="DL154" i="25"/>
  <c r="DN154" i="25" s="1"/>
  <c r="EJ154" i="25"/>
  <c r="EL154" i="25" s="1"/>
  <c r="ED154" i="25"/>
  <c r="EF154" i="25" s="1"/>
  <c r="DU154" i="25"/>
  <c r="DW154" i="25" s="1"/>
  <c r="EG155" i="25"/>
  <c r="EI155" i="25" s="1"/>
  <c r="EJ155" i="25"/>
  <c r="EL155" i="25" s="1"/>
  <c r="DX155" i="25"/>
  <c r="DZ155" i="25" s="1"/>
  <c r="DL155" i="25"/>
  <c r="DN155" i="25" s="1"/>
  <c r="DR155" i="25"/>
  <c r="DT155" i="25" s="1"/>
  <c r="EM155" i="25"/>
  <c r="EO155" i="25" s="1"/>
  <c r="EA155" i="25"/>
  <c r="EC155" i="25" s="1"/>
  <c r="DU155" i="25"/>
  <c r="DW155" i="25" s="1"/>
  <c r="ES210" i="25"/>
  <c r="EU210" i="25" s="1"/>
  <c r="EP210" i="25"/>
  <c r="ER210" i="25" s="1"/>
  <c r="EM210" i="25"/>
  <c r="EO210" i="25" s="1"/>
  <c r="EY209" i="25"/>
  <c r="FA209" i="25" s="1"/>
  <c r="EP209" i="25"/>
  <c r="ER209" i="25" s="1"/>
  <c r="ES209" i="25"/>
  <c r="EU209" i="25" s="1"/>
  <c r="EV209" i="25"/>
  <c r="EX209" i="25" s="1"/>
  <c r="EM209" i="25"/>
  <c r="EO209" i="25" s="1"/>
  <c r="EY210" i="25"/>
  <c r="FA210" i="25" s="1"/>
  <c r="EV210" i="25"/>
  <c r="EX210" i="25" s="1"/>
  <c r="EJ210" i="25"/>
  <c r="EL210" i="25" s="1"/>
  <c r="EG210" i="25"/>
  <c r="EI210" i="25" s="1"/>
  <c r="EJ209" i="25"/>
  <c r="EL209" i="25" s="1"/>
  <c r="ED209" i="25"/>
  <c r="EF209" i="25" s="1"/>
  <c r="EG209" i="25"/>
  <c r="EI209" i="25" s="1"/>
  <c r="ED210" i="25"/>
  <c r="EF210" i="25" s="1"/>
  <c r="DR210" i="25"/>
  <c r="DT210" i="25" s="1"/>
  <c r="DO209" i="25"/>
  <c r="DQ209" i="25" s="1"/>
  <c r="DU209" i="25"/>
  <c r="DW209" i="25" s="1"/>
  <c r="EA209" i="25"/>
  <c r="EC209" i="25" s="1"/>
  <c r="DR209" i="25"/>
  <c r="DT209" i="25" s="1"/>
  <c r="DL209" i="25"/>
  <c r="DN209" i="25" s="1"/>
  <c r="DX209" i="25"/>
  <c r="DZ209" i="25" s="1"/>
  <c r="DL210" i="25"/>
  <c r="DN210" i="25" s="1"/>
  <c r="DO210" i="25"/>
  <c r="DQ210" i="25" s="1"/>
  <c r="EA210" i="25"/>
  <c r="EC210" i="25" s="1"/>
  <c r="DX210" i="25"/>
  <c r="DZ210" i="25" s="1"/>
  <c r="DU210" i="25"/>
  <c r="DW210" i="25" s="1"/>
  <c r="FB209" i="25"/>
  <c r="FD209" i="25" s="1"/>
  <c r="FB210" i="25"/>
  <c r="FD210" i="25" s="1"/>
  <c r="DA210" i="25"/>
  <c r="DC210" i="25" s="1"/>
  <c r="CX210" i="25"/>
  <c r="CZ210" i="25" s="1"/>
  <c r="DD210" i="25"/>
  <c r="DF210" i="25" s="1"/>
  <c r="DG210" i="25"/>
  <c r="DI210" i="25" s="1"/>
  <c r="CC210" i="25"/>
  <c r="CE210" i="25" s="1"/>
  <c r="CO210" i="25"/>
  <c r="CQ210" i="25" s="1"/>
  <c r="CU210" i="25"/>
  <c r="CW210" i="25" s="1"/>
  <c r="CI209" i="25"/>
  <c r="CK209" i="25" s="1"/>
  <c r="CC209" i="25"/>
  <c r="CE209" i="25" s="1"/>
  <c r="CL209" i="25"/>
  <c r="CN209" i="25" s="1"/>
  <c r="DA209" i="25"/>
  <c r="DC209" i="25" s="1"/>
  <c r="CR209" i="25"/>
  <c r="CT209" i="25" s="1"/>
  <c r="CX209" i="25"/>
  <c r="CZ209" i="25" s="1"/>
  <c r="CU209" i="25"/>
  <c r="CW209" i="25" s="1"/>
  <c r="CO209" i="25"/>
  <c r="CQ209" i="25" s="1"/>
  <c r="DD209" i="25"/>
  <c r="DF209" i="25" s="1"/>
  <c r="CF209" i="25"/>
  <c r="CH209" i="25" s="1"/>
  <c r="DG209" i="25"/>
  <c r="DI209" i="25" s="1"/>
  <c r="CL210" i="25"/>
  <c r="CN210" i="25" s="1"/>
  <c r="CI210" i="25"/>
  <c r="CK210" i="25" s="1"/>
  <c r="CR210" i="25"/>
  <c r="CT210" i="25" s="1"/>
  <c r="CF210" i="25"/>
  <c r="CH210" i="25" s="1"/>
  <c r="BT210" i="25"/>
  <c r="BV210" i="25" s="1"/>
  <c r="BT209" i="25"/>
  <c r="BV209" i="25" s="1"/>
  <c r="BW209" i="25"/>
  <c r="BY209" i="25" s="1"/>
  <c r="BQ209" i="25"/>
  <c r="BS209" i="25" s="1"/>
  <c r="BZ209" i="25"/>
  <c r="CB209" i="25" s="1"/>
  <c r="BQ210" i="25"/>
  <c r="BS210" i="25" s="1"/>
  <c r="BW210" i="25"/>
  <c r="BY210" i="25" s="1"/>
  <c r="BZ210" i="25"/>
  <c r="CB210" i="25" s="1"/>
  <c r="BN209" i="25"/>
  <c r="BP209" i="25" s="1"/>
  <c r="BN210" i="25"/>
  <c r="BP210" i="25" s="1"/>
  <c r="CO155" i="25"/>
  <c r="CQ155" i="25" s="1"/>
  <c r="CF155" i="25"/>
  <c r="CH155" i="25" s="1"/>
  <c r="CL155" i="25"/>
  <c r="CN155" i="25" s="1"/>
  <c r="CC155" i="25"/>
  <c r="CE155" i="25" s="1"/>
  <c r="CC154" i="25"/>
  <c r="CE154" i="25" s="1"/>
  <c r="CO154" i="25"/>
  <c r="CQ154" i="25" s="1"/>
  <c r="CI154" i="25"/>
  <c r="CK154" i="25" s="1"/>
  <c r="CF154" i="25"/>
  <c r="CH154" i="25" s="1"/>
  <c r="CL154" i="25"/>
  <c r="CN154" i="25" s="1"/>
  <c r="BW155" i="25"/>
  <c r="BY155" i="25" s="1"/>
  <c r="BT155" i="25"/>
  <c r="BV155" i="25" s="1"/>
  <c r="BZ155" i="25"/>
  <c r="CB155" i="25" s="1"/>
  <c r="BN155" i="25"/>
  <c r="BP155" i="25" s="1"/>
  <c r="BQ155" i="25"/>
  <c r="BS155" i="25" s="1"/>
  <c r="BW154" i="25"/>
  <c r="BY154" i="25" s="1"/>
  <c r="BN154" i="25"/>
  <c r="BP154" i="25" s="1"/>
  <c r="BT154" i="25"/>
  <c r="BV154" i="25" s="1"/>
  <c r="BQ154" i="25"/>
  <c r="BS154" i="25" s="1"/>
  <c r="BZ154" i="25"/>
  <c r="CB154" i="25" s="1"/>
  <c r="AQ154" i="25"/>
  <c r="AS154" i="25" s="1"/>
  <c r="DA100" i="25"/>
  <c r="DC100" i="25" s="1"/>
  <c r="CU100" i="25"/>
  <c r="CW100" i="25" s="1"/>
  <c r="CO100" i="25"/>
  <c r="CQ100" i="25" s="1"/>
  <c r="CF99" i="25"/>
  <c r="CH99" i="25" s="1"/>
  <c r="CL99" i="25"/>
  <c r="CN99" i="25" s="1"/>
  <c r="DD99" i="25"/>
  <c r="DF99" i="25" s="1"/>
  <c r="DA99" i="25"/>
  <c r="DC99" i="25" s="1"/>
  <c r="CX99" i="25"/>
  <c r="CZ99" i="25" s="1"/>
  <c r="CU99" i="25"/>
  <c r="CW99" i="25" s="1"/>
  <c r="CO99" i="25"/>
  <c r="CQ99" i="25" s="1"/>
  <c r="CR99" i="25"/>
  <c r="CT99" i="25" s="1"/>
  <c r="DG99" i="25"/>
  <c r="DI99" i="25" s="1"/>
  <c r="CI99" i="25"/>
  <c r="CK99" i="25" s="1"/>
  <c r="CF100" i="25"/>
  <c r="CH100" i="25" s="1"/>
  <c r="DD100" i="25"/>
  <c r="DF100" i="25" s="1"/>
  <c r="CL100" i="25"/>
  <c r="CN100" i="25" s="1"/>
  <c r="CI100" i="25"/>
  <c r="CK100" i="25" s="1"/>
  <c r="CX100" i="25"/>
  <c r="CZ100" i="25" s="1"/>
  <c r="CR100" i="25"/>
  <c r="CT100" i="25" s="1"/>
  <c r="DG100" i="25"/>
  <c r="DI100" i="25" s="1"/>
  <c r="BN99" i="25"/>
  <c r="BP99" i="25" s="1"/>
  <c r="BW99" i="25"/>
  <c r="BY99" i="25" s="1"/>
  <c r="BQ99" i="25"/>
  <c r="BS99" i="25" s="1"/>
  <c r="CC99" i="25"/>
  <c r="CE99" i="25" s="1"/>
  <c r="BZ99" i="25"/>
  <c r="CB99" i="25" s="1"/>
  <c r="BT99" i="25"/>
  <c r="BV99" i="25" s="1"/>
  <c r="CC100" i="25"/>
  <c r="CE100" i="25" s="1"/>
  <c r="BQ100" i="25"/>
  <c r="BS100" i="25" s="1"/>
  <c r="BW100" i="25"/>
  <c r="BY100" i="25" s="1"/>
  <c r="BZ100" i="25"/>
  <c r="CB100" i="25" s="1"/>
  <c r="BT100" i="25"/>
  <c r="BV100" i="25" s="1"/>
  <c r="BI99" i="25"/>
  <c r="BK99" i="25" s="1"/>
  <c r="BF210" i="25"/>
  <c r="BH210" i="25" s="1"/>
  <c r="AT209" i="25"/>
  <c r="AV209" i="25" s="1"/>
  <c r="AN209" i="25"/>
  <c r="AP209" i="25" s="1"/>
  <c r="AQ209" i="25"/>
  <c r="AS209" i="25" s="1"/>
  <c r="AK209" i="25"/>
  <c r="AM209" i="25" s="1"/>
  <c r="AZ209" i="25"/>
  <c r="BB209" i="25" s="1"/>
  <c r="AW209" i="25"/>
  <c r="AY209" i="25" s="1"/>
  <c r="BC209" i="25"/>
  <c r="BE209" i="25" s="1"/>
  <c r="BF209" i="25"/>
  <c r="BH209" i="25" s="1"/>
  <c r="AK210" i="25"/>
  <c r="AM210" i="25" s="1"/>
  <c r="AQ210" i="25"/>
  <c r="AS210" i="25" s="1"/>
  <c r="AZ210" i="25"/>
  <c r="BB210" i="25" s="1"/>
  <c r="AT210" i="25"/>
  <c r="AV210" i="25" s="1"/>
  <c r="AN210" i="25"/>
  <c r="AP210" i="25" s="1"/>
  <c r="AW210" i="25"/>
  <c r="AY210" i="25" s="1"/>
  <c r="BC210" i="25"/>
  <c r="BE210" i="25" s="1"/>
  <c r="AH209" i="25"/>
  <c r="AJ209" i="25" s="1"/>
  <c r="AH210" i="25"/>
  <c r="AJ210" i="25" s="1"/>
  <c r="AE209" i="25"/>
  <c r="AG209" i="25" s="1"/>
  <c r="AG210" i="25"/>
  <c r="AB209" i="25"/>
  <c r="AD209" i="25" s="1"/>
  <c r="AB210" i="25"/>
  <c r="AD210" i="25" s="1"/>
  <c r="Y209" i="25"/>
  <c r="AA209" i="25" s="1"/>
  <c r="Y210" i="25"/>
  <c r="AA210" i="25" s="1"/>
  <c r="V209" i="25"/>
  <c r="X209" i="25" s="1"/>
  <c r="V210" i="25"/>
  <c r="X210" i="25" s="1"/>
  <c r="S209" i="25"/>
  <c r="U209" i="25" s="1"/>
  <c r="S210" i="25"/>
  <c r="U210" i="25" s="1"/>
  <c r="P209" i="25"/>
  <c r="R209" i="25" s="1"/>
  <c r="P210" i="25"/>
  <c r="R210" i="25" s="1"/>
  <c r="AQ155" i="25"/>
  <c r="AS155" i="25" s="1"/>
  <c r="AN154" i="25"/>
  <c r="AP154" i="25" s="1"/>
  <c r="AN155" i="25"/>
  <c r="AP155" i="25" s="1"/>
  <c r="AK154" i="25"/>
  <c r="AM154" i="25" s="1"/>
  <c r="AK155" i="25"/>
  <c r="AM155" i="25" s="1"/>
  <c r="AH154" i="25"/>
  <c r="AJ154" i="25" s="1"/>
  <c r="AH155" i="25"/>
  <c r="AJ155" i="25" s="1"/>
  <c r="AE154" i="25"/>
  <c r="AG154" i="25" s="1"/>
  <c r="AE155" i="25"/>
  <c r="AG155" i="25" s="1"/>
  <c r="AB154" i="25"/>
  <c r="AD154" i="25" s="1"/>
  <c r="AB155" i="25"/>
  <c r="AD155" i="25" s="1"/>
  <c r="Y154" i="25"/>
  <c r="AA154" i="25" s="1"/>
  <c r="Y155" i="25"/>
  <c r="AA155" i="25" s="1"/>
  <c r="V154" i="25"/>
  <c r="X154" i="25" s="1"/>
  <c r="S154" i="25"/>
  <c r="U154" i="25" s="1"/>
  <c r="P154" i="25"/>
  <c r="R154" i="25" s="1"/>
  <c r="V155" i="25"/>
  <c r="X155" i="25" s="1"/>
  <c r="P155" i="25"/>
  <c r="R155" i="25" s="1"/>
  <c r="S155" i="25"/>
  <c r="U155" i="25" s="1"/>
  <c r="BI100" i="25"/>
  <c r="BK100" i="25" s="1"/>
  <c r="BF99" i="25"/>
  <c r="BH99" i="25" s="1"/>
  <c r="BF100" i="25"/>
  <c r="BH100" i="25" s="1"/>
  <c r="BC99" i="25"/>
  <c r="BE99" i="25" s="1"/>
  <c r="BC100" i="25"/>
  <c r="BE100" i="25" s="1"/>
  <c r="AZ99" i="25"/>
  <c r="BB99" i="25" s="1"/>
  <c r="AZ100" i="25"/>
  <c r="BB100" i="25" s="1"/>
  <c r="AW99" i="25"/>
  <c r="AY99" i="25" s="1"/>
  <c r="AW100" i="25"/>
  <c r="AY100" i="25" s="1"/>
  <c r="AT99" i="25"/>
  <c r="AV99" i="25" s="1"/>
  <c r="AT100" i="25"/>
  <c r="AV100" i="25" s="1"/>
  <c r="AQ99" i="25"/>
  <c r="AS99" i="25" s="1"/>
  <c r="AQ100" i="25"/>
  <c r="AS100" i="25" s="1"/>
  <c r="AN99" i="25"/>
  <c r="AP99" i="25" s="1"/>
  <c r="AN100" i="25"/>
  <c r="AP100" i="25" s="1"/>
  <c r="AK99" i="25"/>
  <c r="AM99" i="25" s="1"/>
  <c r="AK100" i="25"/>
  <c r="AM100" i="25" s="1"/>
  <c r="AH99" i="25"/>
  <c r="AJ99" i="25" s="1"/>
  <c r="AH100" i="25"/>
  <c r="AJ100" i="25" s="1"/>
  <c r="AE99" i="25"/>
  <c r="AG99" i="25" s="1"/>
  <c r="AE100" i="25"/>
  <c r="AG100" i="25" s="1"/>
  <c r="Y100" i="25"/>
  <c r="AA100" i="25" s="1"/>
  <c r="V99" i="25"/>
  <c r="X99" i="25" s="1"/>
  <c r="S99" i="25"/>
  <c r="U99" i="25" s="1"/>
  <c r="Y99" i="25"/>
  <c r="AA99" i="25" s="1"/>
  <c r="AB99" i="25"/>
  <c r="AD99" i="25" s="1"/>
  <c r="P99" i="25"/>
  <c r="R99" i="25" s="1"/>
  <c r="AB100" i="25"/>
  <c r="AD100" i="25" s="1"/>
  <c r="S100" i="25"/>
  <c r="U100" i="25" s="1"/>
  <c r="P100" i="25"/>
  <c r="R100" i="25" s="1"/>
  <c r="V100" i="25"/>
  <c r="X100" i="25" s="1"/>
  <c r="DG46" i="25"/>
  <c r="DI46" i="25" s="1"/>
  <c r="DD46" i="25"/>
  <c r="DF46" i="25" s="1"/>
  <c r="DA46" i="25"/>
  <c r="DC46" i="25" s="1"/>
  <c r="CX46" i="25"/>
  <c r="CZ46" i="25" s="1"/>
  <c r="CU46" i="25"/>
  <c r="CW46" i="25" s="1"/>
  <c r="CR46" i="25"/>
  <c r="CT46" i="25" s="1"/>
  <c r="CO46" i="25"/>
  <c r="CQ46" i="25" s="1"/>
  <c r="CL46" i="25"/>
  <c r="CN46" i="25" s="1"/>
  <c r="CI46" i="25"/>
  <c r="CK46" i="25" s="1"/>
  <c r="CF46" i="25"/>
  <c r="CH46" i="25" s="1"/>
  <c r="CC46" i="25"/>
  <c r="CE46" i="25" s="1"/>
  <c r="BZ46" i="25"/>
  <c r="CB46" i="25" s="1"/>
  <c r="BW46" i="25"/>
  <c r="BY46" i="25" s="1"/>
  <c r="BT46" i="25"/>
  <c r="BV46" i="25" s="1"/>
  <c r="BQ46" i="25"/>
  <c r="BS46" i="25" s="1"/>
  <c r="BN46" i="25"/>
  <c r="BP46" i="25" s="1"/>
  <c r="BF46" i="25"/>
  <c r="BH46" i="25" s="1"/>
  <c r="BC46" i="25"/>
  <c r="BE46" i="25" s="1"/>
  <c r="BI46" i="25"/>
  <c r="BK46" i="25" s="1"/>
  <c r="AZ46" i="25"/>
  <c r="BB46" i="25" s="1"/>
  <c r="AW46" i="25"/>
  <c r="AY46" i="25" s="1"/>
  <c r="AT46" i="25"/>
  <c r="AV46" i="25" s="1"/>
  <c r="AQ46" i="25"/>
  <c r="AS46" i="25" s="1"/>
  <c r="AN46" i="25"/>
  <c r="AP46" i="25" s="1"/>
  <c r="AK46" i="25"/>
  <c r="AM46" i="25" s="1"/>
  <c r="V46" i="25"/>
  <c r="X46" i="25" s="1"/>
  <c r="AE46" i="25"/>
  <c r="AG46" i="25" s="1"/>
  <c r="AB46" i="25"/>
  <c r="AD46" i="25" s="1"/>
  <c r="Y46" i="25"/>
  <c r="AA46" i="25" s="1"/>
  <c r="S46" i="25"/>
  <c r="U46" i="25" s="1"/>
  <c r="P46" i="25"/>
  <c r="R46" i="25" s="1"/>
  <c r="GH100" i="25"/>
  <c r="GJ100" i="25" s="1"/>
  <c r="FY46" i="25"/>
  <c r="GA46" i="25" s="1"/>
  <c r="GH99" i="25"/>
  <c r="GJ99" i="25" s="1"/>
  <c r="K50" i="21"/>
  <c r="K158" i="21" s="1"/>
  <c r="BG214" i="21"/>
  <c r="BH214" i="21" s="1"/>
  <c r="BH213" i="21"/>
  <c r="HA214" i="21"/>
  <c r="HB214" i="21" s="1"/>
  <c r="HB213" i="21"/>
  <c r="DF49" i="21"/>
  <c r="DE50" i="21"/>
  <c r="BG159" i="21"/>
  <c r="BH159" i="21" s="1"/>
  <c r="BH158" i="21"/>
  <c r="DB51" i="21"/>
  <c r="DC51" i="21" s="1"/>
  <c r="DC50" i="21"/>
  <c r="FC214" i="21"/>
  <c r="FD214" i="21" s="1"/>
  <c r="FD213" i="21"/>
  <c r="DE214" i="21"/>
  <c r="DF214" i="21" s="1"/>
  <c r="DF213" i="21"/>
  <c r="BG51" i="21"/>
  <c r="BH51" i="21" s="1"/>
  <c r="BH50" i="21"/>
  <c r="L209" i="21"/>
  <c r="L100" i="21"/>
  <c r="N47" i="25"/>
  <c r="BN47" i="25" s="1"/>
  <c r="M213" i="25"/>
  <c r="M158" i="25"/>
  <c r="M103" i="25"/>
  <c r="N101" i="25"/>
  <c r="N156" i="25"/>
  <c r="N211" i="25"/>
  <c r="EJ211" i="25" s="1"/>
  <c r="EL211" i="25" s="1"/>
  <c r="K211" i="21"/>
  <c r="K102" i="21"/>
  <c r="FP210" i="21"/>
  <c r="CU155" i="21"/>
  <c r="FE210" i="21"/>
  <c r="CR210" i="21"/>
  <c r="GN49" i="21"/>
  <c r="GT49" i="21"/>
  <c r="GN155" i="21"/>
  <c r="EV101" i="21"/>
  <c r="AK101" i="21"/>
  <c r="AT155" i="21"/>
  <c r="ES155" i="21"/>
  <c r="FJ210" i="21"/>
  <c r="CI210" i="21"/>
  <c r="GB101" i="21"/>
  <c r="DU210" i="21"/>
  <c r="EG155" i="21"/>
  <c r="CX49" i="21"/>
  <c r="EV155" i="21"/>
  <c r="AQ101" i="21"/>
  <c r="AH49" i="21"/>
  <c r="AN155" i="21"/>
  <c r="AH101" i="21"/>
  <c r="FS49" i="21"/>
  <c r="CC155" i="21"/>
  <c r="EJ210" i="21"/>
  <c r="FV49" i="21"/>
  <c r="BN101" i="21"/>
  <c r="ED210" i="21"/>
  <c r="FB49" i="21"/>
  <c r="AQ49" i="21"/>
  <c r="AH155" i="21"/>
  <c r="GZ155" i="21"/>
  <c r="FS101" i="21"/>
  <c r="AN101" i="21"/>
  <c r="DG210" i="21"/>
  <c r="AZ155" i="21"/>
  <c r="S49" i="21"/>
  <c r="GH101" i="21"/>
  <c r="H49" i="21"/>
  <c r="EJ101" i="21"/>
  <c r="FJ101" i="21"/>
  <c r="FY49" i="21"/>
  <c r="FE49" i="21"/>
  <c r="GT210" i="21"/>
  <c r="Y155" i="21"/>
  <c r="GT155" i="21"/>
  <c r="BN155" i="21"/>
  <c r="CC101" i="21"/>
  <c r="BW155" i="21"/>
  <c r="P49" i="21"/>
  <c r="EY210" i="21"/>
  <c r="HC101" i="21"/>
  <c r="DD155" i="21"/>
  <c r="BI155" i="21"/>
  <c r="DR155" i="21"/>
  <c r="DL101" i="21"/>
  <c r="BC155" i="21"/>
  <c r="DL49" i="21"/>
  <c r="FM210" i="21"/>
  <c r="DX210" i="21"/>
  <c r="BC101" i="21"/>
  <c r="HC155" i="21"/>
  <c r="AW49" i="21"/>
  <c r="FY101" i="21"/>
  <c r="AE49" i="21"/>
  <c r="FY210" i="21"/>
  <c r="CX101" i="21"/>
  <c r="AH210" i="21"/>
  <c r="FE155" i="21"/>
  <c r="GQ101" i="21"/>
  <c r="GE101" i="21"/>
  <c r="EJ155" i="21"/>
  <c r="GH210" i="21"/>
  <c r="V210" i="21"/>
  <c r="BZ155" i="21"/>
  <c r="FB101" i="21"/>
  <c r="DL210" i="21"/>
  <c r="BZ210" i="21"/>
  <c r="BW101" i="21"/>
  <c r="BZ101" i="21"/>
  <c r="CR155" i="21"/>
  <c r="GB210" i="21"/>
  <c r="V49" i="21"/>
  <c r="ES210" i="21"/>
  <c r="DX101" i="21"/>
  <c r="AW155" i="21"/>
  <c r="FS155" i="21"/>
  <c r="GE210" i="21"/>
  <c r="AT210" i="21"/>
  <c r="CC49" i="21"/>
  <c r="Y210" i="21"/>
  <c r="GK49" i="21"/>
  <c r="ED101" i="21"/>
  <c r="EP101" i="21"/>
  <c r="CO155" i="21"/>
  <c r="BF101" i="21"/>
  <c r="DG49" i="21"/>
  <c r="DR210" i="21"/>
  <c r="EG101" i="21"/>
  <c r="BT101" i="21"/>
  <c r="EY101" i="21"/>
  <c r="HC210" i="21"/>
  <c r="V101" i="21"/>
  <c r="CL210" i="21"/>
  <c r="CL155" i="21"/>
  <c r="GN210" i="21"/>
  <c r="BQ101" i="21"/>
  <c r="GW101" i="21"/>
  <c r="EG49" i="21"/>
  <c r="FV101" i="21"/>
  <c r="CI101" i="21"/>
  <c r="DD210" i="21"/>
  <c r="FP155" i="21"/>
  <c r="DU155" i="21"/>
  <c r="BC49" i="21"/>
  <c r="DO101" i="21"/>
  <c r="BZ49" i="21"/>
  <c r="HC49" i="21"/>
  <c r="S155" i="21"/>
  <c r="CU49" i="21"/>
  <c r="CF155" i="21"/>
  <c r="FV210" i="21"/>
  <c r="EJ49" i="21"/>
  <c r="FP101" i="21"/>
  <c r="V155" i="21"/>
  <c r="BW49" i="21"/>
  <c r="DD101" i="21"/>
  <c r="CF49" i="21"/>
  <c r="CO101" i="21"/>
  <c r="AB155" i="21"/>
  <c r="EA49" i="21"/>
  <c r="ED155" i="21"/>
  <c r="BN49" i="21"/>
  <c r="AK210" i="21"/>
  <c r="AN210" i="21"/>
  <c r="AB101" i="21"/>
  <c r="EP49" i="21"/>
  <c r="AN49" i="21"/>
  <c r="DO49" i="21"/>
  <c r="AZ210" i="21"/>
  <c r="AB49" i="21"/>
  <c r="DO210" i="21"/>
  <c r="BF49" i="21"/>
  <c r="CL101" i="21"/>
  <c r="AZ101" i="21"/>
  <c r="EM101" i="21"/>
  <c r="EG210" i="21"/>
  <c r="BQ49" i="21"/>
  <c r="ES49" i="21"/>
  <c r="CC210" i="21"/>
  <c r="CU210" i="21"/>
  <c r="GK210" i="21"/>
  <c r="GQ49" i="21"/>
  <c r="AT49" i="21"/>
  <c r="DX49" i="21"/>
  <c r="BF155" i="21"/>
  <c r="FM49" i="21"/>
  <c r="GZ49" i="21"/>
  <c r="CX210" i="21"/>
  <c r="EV49" i="21"/>
  <c r="AZ49" i="21"/>
  <c r="FP49" i="21"/>
  <c r="GQ155" i="21"/>
  <c r="AK49" i="21"/>
  <c r="S101" i="21"/>
  <c r="DR49" i="21"/>
  <c r="FS210" i="21"/>
  <c r="FM155" i="21"/>
  <c r="EP210" i="21"/>
  <c r="CR49" i="21"/>
  <c r="GW210" i="21"/>
  <c r="GB49" i="21"/>
  <c r="GZ210" i="21"/>
  <c r="ED49" i="21"/>
  <c r="AQ210" i="21"/>
  <c r="GT101" i="21"/>
  <c r="GN101" i="21"/>
  <c r="GZ101" i="21"/>
  <c r="DG155" i="21"/>
  <c r="AW210" i="21"/>
  <c r="DA210" i="21"/>
  <c r="GB155" i="21"/>
  <c r="DR101" i="21"/>
  <c r="FV155" i="21"/>
  <c r="AQ155" i="21"/>
  <c r="EA210" i="21"/>
  <c r="EM210" i="21"/>
  <c r="EA155" i="21"/>
  <c r="AE155" i="21"/>
  <c r="CO49" i="21"/>
  <c r="GW49" i="21"/>
  <c r="P155" i="21"/>
  <c r="Y101" i="21"/>
  <c r="BI210" i="21"/>
  <c r="FB155" i="21"/>
  <c r="CR101" i="21"/>
  <c r="AT101" i="21"/>
  <c r="AK155" i="21"/>
  <c r="BC210" i="21"/>
  <c r="Y49" i="21"/>
  <c r="DX155" i="21"/>
  <c r="FJ155" i="21"/>
  <c r="CF210" i="21"/>
  <c r="CX155" i="21"/>
  <c r="CI49" i="21"/>
  <c r="FJ49" i="21"/>
  <c r="DD49" i="21"/>
  <c r="AB210" i="21"/>
  <c r="CU101" i="21"/>
  <c r="GQ210" i="21"/>
  <c r="EM155" i="21"/>
  <c r="BT49" i="21"/>
  <c r="DO155" i="21"/>
  <c r="BQ155" i="21"/>
  <c r="CI155" i="21"/>
  <c r="GK155" i="21"/>
  <c r="EV210" i="21"/>
  <c r="GK101" i="21"/>
  <c r="BN210" i="21"/>
  <c r="BF210" i="21"/>
  <c r="FM101" i="21"/>
  <c r="BQ210" i="21"/>
  <c r="FB210" i="21"/>
  <c r="BT210" i="21"/>
  <c r="CF101" i="21"/>
  <c r="AE101" i="21"/>
  <c r="EM49" i="21"/>
  <c r="EY49" i="21"/>
  <c r="DA49" i="21"/>
  <c r="S210" i="21"/>
  <c r="P101" i="21"/>
  <c r="P210" i="21"/>
  <c r="DU49" i="21"/>
  <c r="GW155" i="21"/>
  <c r="EA101" i="21"/>
  <c r="BT155" i="21"/>
  <c r="EY155" i="21"/>
  <c r="EP155" i="21"/>
  <c r="DG101" i="21"/>
  <c r="DA155" i="21"/>
  <c r="FY155" i="21"/>
  <c r="BW210" i="21"/>
  <c r="CL49" i="21"/>
  <c r="BI49" i="21"/>
  <c r="CO210" i="21"/>
  <c r="GH49" i="21"/>
  <c r="DA101" i="21"/>
  <c r="AE210" i="21"/>
  <c r="P50" i="21"/>
  <c r="DL155" i="21"/>
  <c r="ES101" i="21"/>
  <c r="GE155" i="21"/>
  <c r="GE49" i="21"/>
  <c r="AW101" i="21"/>
  <c r="DU101" i="21"/>
  <c r="BI101" i="21"/>
  <c r="FE101" i="21"/>
  <c r="GH155" i="21"/>
  <c r="L49" i="21" l="1"/>
  <c r="L157" i="21" s="1"/>
  <c r="GK211" i="25"/>
  <c r="GM211" i="25" s="1"/>
  <c r="GT211" i="25"/>
  <c r="GV211" i="25" s="1"/>
  <c r="GZ211" i="25"/>
  <c r="HB211" i="25" s="1"/>
  <c r="GW211" i="25"/>
  <c r="GY211" i="25" s="1"/>
  <c r="GQ211" i="25"/>
  <c r="GS211" i="25" s="1"/>
  <c r="GN211" i="25"/>
  <c r="GP211" i="25" s="1"/>
  <c r="GH211" i="25"/>
  <c r="GJ211" i="25" s="1"/>
  <c r="FS211" i="25"/>
  <c r="FU211" i="25" s="1"/>
  <c r="FP211" i="25"/>
  <c r="FR211" i="25" s="1"/>
  <c r="FJ211" i="25"/>
  <c r="FL211" i="25" s="1"/>
  <c r="FM211" i="25"/>
  <c r="FO211" i="25" s="1"/>
  <c r="GE211" i="25"/>
  <c r="GG211" i="25" s="1"/>
  <c r="GB211" i="25"/>
  <c r="GD211" i="25" s="1"/>
  <c r="FV211" i="25"/>
  <c r="FX211" i="25" s="1"/>
  <c r="FY211" i="25"/>
  <c r="GA211" i="25" s="1"/>
  <c r="FJ156" i="25"/>
  <c r="FL156" i="25" s="1"/>
  <c r="GH156" i="25"/>
  <c r="GJ156" i="25" s="1"/>
  <c r="GB156" i="25"/>
  <c r="GD156" i="25" s="1"/>
  <c r="GK156" i="25"/>
  <c r="GM156" i="25" s="1"/>
  <c r="FP156" i="25"/>
  <c r="FR156" i="25" s="1"/>
  <c r="FV156" i="25"/>
  <c r="FX156" i="25" s="1"/>
  <c r="GE156" i="25"/>
  <c r="GG156" i="25" s="1"/>
  <c r="FM156" i="25"/>
  <c r="FO156" i="25" s="1"/>
  <c r="FY156" i="25"/>
  <c r="GA156" i="25" s="1"/>
  <c r="FS156" i="25"/>
  <c r="FU156" i="25" s="1"/>
  <c r="GB101" i="25"/>
  <c r="GD101" i="25" s="1"/>
  <c r="FM101" i="25"/>
  <c r="FO101" i="25" s="1"/>
  <c r="GE101" i="25"/>
  <c r="GG101" i="25" s="1"/>
  <c r="FY101" i="25"/>
  <c r="GA101" i="25" s="1"/>
  <c r="FS101" i="25"/>
  <c r="FU101" i="25" s="1"/>
  <c r="FJ101" i="25"/>
  <c r="FL101" i="25" s="1"/>
  <c r="FP101" i="25"/>
  <c r="FR101" i="25" s="1"/>
  <c r="FV101" i="25"/>
  <c r="FX101" i="25" s="1"/>
  <c r="HC101" i="25"/>
  <c r="HE101" i="25" s="1"/>
  <c r="GK101" i="25"/>
  <c r="GM101" i="25" s="1"/>
  <c r="GQ101" i="25"/>
  <c r="GS101" i="25" s="1"/>
  <c r="GZ101" i="25"/>
  <c r="HB101" i="25" s="1"/>
  <c r="GW101" i="25"/>
  <c r="GY101" i="25" s="1"/>
  <c r="GN101" i="25"/>
  <c r="GP101" i="25" s="1"/>
  <c r="GT101" i="25"/>
  <c r="GV101" i="25" s="1"/>
  <c r="GZ47" i="25"/>
  <c r="HB47" i="25" s="1"/>
  <c r="GT47" i="25"/>
  <c r="GV47" i="25" s="1"/>
  <c r="GK47" i="25"/>
  <c r="GM47" i="25" s="1"/>
  <c r="GN47" i="25"/>
  <c r="GP47" i="25" s="1"/>
  <c r="GW47" i="25"/>
  <c r="GY47" i="25" s="1"/>
  <c r="HC47" i="25"/>
  <c r="HE47" i="25" s="1"/>
  <c r="GQ47" i="25"/>
  <c r="GS47" i="25" s="1"/>
  <c r="GB47" i="25"/>
  <c r="GD47" i="25" s="1"/>
  <c r="GH47" i="25"/>
  <c r="GJ47" i="25" s="1"/>
  <c r="GE47" i="25"/>
  <c r="GG47" i="25" s="1"/>
  <c r="FM47" i="25"/>
  <c r="FO47" i="25" s="1"/>
  <c r="FS47" i="25"/>
  <c r="FU47" i="25" s="1"/>
  <c r="FP47" i="25"/>
  <c r="FR47" i="25" s="1"/>
  <c r="FJ47" i="25"/>
  <c r="FL47" i="25" s="1"/>
  <c r="FV47" i="25"/>
  <c r="FX47" i="25" s="1"/>
  <c r="FB47" i="25"/>
  <c r="FD47" i="25" s="1"/>
  <c r="EY47" i="25"/>
  <c r="FA47" i="25" s="1"/>
  <c r="FE47" i="25"/>
  <c r="FG47" i="25" s="1"/>
  <c r="EV47" i="25"/>
  <c r="EX47" i="25" s="1"/>
  <c r="ES47" i="25"/>
  <c r="EU47" i="25" s="1"/>
  <c r="EM47" i="25"/>
  <c r="EO47" i="25" s="1"/>
  <c r="EP47" i="25"/>
  <c r="ER47" i="25" s="1"/>
  <c r="EJ47" i="25"/>
  <c r="EL47" i="25" s="1"/>
  <c r="EG47" i="25"/>
  <c r="EI47" i="25" s="1"/>
  <c r="ED47" i="25"/>
  <c r="EF47" i="25" s="1"/>
  <c r="DR47" i="25"/>
  <c r="DT47" i="25" s="1"/>
  <c r="EA47" i="25"/>
  <c r="EC47" i="25" s="1"/>
  <c r="DX47" i="25"/>
  <c r="DZ47" i="25" s="1"/>
  <c r="DU47" i="25"/>
  <c r="DW47" i="25" s="1"/>
  <c r="DO47" i="25"/>
  <c r="DQ47" i="25" s="1"/>
  <c r="DL47" i="25"/>
  <c r="DN47" i="25" s="1"/>
  <c r="EM101" i="25"/>
  <c r="EO101" i="25" s="1"/>
  <c r="EP101" i="25"/>
  <c r="ER101" i="25" s="1"/>
  <c r="EJ101" i="25"/>
  <c r="EL101" i="25" s="1"/>
  <c r="FE101" i="25"/>
  <c r="FG101" i="25" s="1"/>
  <c r="ES101" i="25"/>
  <c r="EU101" i="25" s="1"/>
  <c r="EG101" i="25"/>
  <c r="EI101" i="25" s="1"/>
  <c r="EV101" i="25"/>
  <c r="EX101" i="25" s="1"/>
  <c r="EY101" i="25"/>
  <c r="FA101" i="25" s="1"/>
  <c r="FB101" i="25"/>
  <c r="FD101" i="25" s="1"/>
  <c r="DU101" i="25"/>
  <c r="DW101" i="25" s="1"/>
  <c r="DL101" i="25"/>
  <c r="DN101" i="25" s="1"/>
  <c r="DX101" i="25"/>
  <c r="DZ101" i="25" s="1"/>
  <c r="ED101" i="25"/>
  <c r="EF101" i="25" s="1"/>
  <c r="DO101" i="25"/>
  <c r="DQ101" i="25" s="1"/>
  <c r="DR101" i="25"/>
  <c r="DT101" i="25" s="1"/>
  <c r="EA101" i="25"/>
  <c r="EC101" i="25" s="1"/>
  <c r="EA156" i="25"/>
  <c r="EC156" i="25" s="1"/>
  <c r="DR156" i="25"/>
  <c r="DT156" i="25" s="1"/>
  <c r="DU156" i="25"/>
  <c r="DW156" i="25" s="1"/>
  <c r="ED156" i="25"/>
  <c r="EF156" i="25" s="1"/>
  <c r="EJ156" i="25"/>
  <c r="EL156" i="25" s="1"/>
  <c r="DO156" i="25"/>
  <c r="DQ156" i="25" s="1"/>
  <c r="DL156" i="25"/>
  <c r="DN156" i="25" s="1"/>
  <c r="DX156" i="25"/>
  <c r="DZ156" i="25" s="1"/>
  <c r="EM156" i="25"/>
  <c r="EO156" i="25" s="1"/>
  <c r="EG156" i="25"/>
  <c r="EI156" i="25" s="1"/>
  <c r="EY211" i="25"/>
  <c r="FA211" i="25" s="1"/>
  <c r="EV211" i="25"/>
  <c r="EX211" i="25" s="1"/>
  <c r="EP211" i="25"/>
  <c r="ER211" i="25" s="1"/>
  <c r="EM211" i="25"/>
  <c r="EO211" i="25" s="1"/>
  <c r="ES211" i="25"/>
  <c r="EU211" i="25" s="1"/>
  <c r="EG211" i="25"/>
  <c r="EI211" i="25" s="1"/>
  <c r="ED211" i="25"/>
  <c r="EF211" i="25" s="1"/>
  <c r="EA211" i="25"/>
  <c r="EC211" i="25" s="1"/>
  <c r="DL211" i="25"/>
  <c r="DN211" i="25" s="1"/>
  <c r="DR211" i="25"/>
  <c r="DT211" i="25" s="1"/>
  <c r="DU211" i="25"/>
  <c r="DW211" i="25" s="1"/>
  <c r="DX211" i="25"/>
  <c r="DZ211" i="25" s="1"/>
  <c r="DO211" i="25"/>
  <c r="DQ211" i="25" s="1"/>
  <c r="FB211" i="25"/>
  <c r="FD211" i="25" s="1"/>
  <c r="CI211" i="25"/>
  <c r="CK211" i="25" s="1"/>
  <c r="CL211" i="25"/>
  <c r="CN211" i="25" s="1"/>
  <c r="DD211" i="25"/>
  <c r="DF211" i="25" s="1"/>
  <c r="CX211" i="25"/>
  <c r="CZ211" i="25" s="1"/>
  <c r="CU211" i="25"/>
  <c r="CW211" i="25" s="1"/>
  <c r="CO211" i="25"/>
  <c r="CQ211" i="25" s="1"/>
  <c r="DA211" i="25"/>
  <c r="DC211" i="25" s="1"/>
  <c r="CF211" i="25"/>
  <c r="CH211" i="25" s="1"/>
  <c r="DG211" i="25"/>
  <c r="DI211" i="25" s="1"/>
  <c r="CC211" i="25"/>
  <c r="CE211" i="25" s="1"/>
  <c r="CR211" i="25"/>
  <c r="CT211" i="25" s="1"/>
  <c r="BT211" i="25"/>
  <c r="BV211" i="25" s="1"/>
  <c r="BW211" i="25"/>
  <c r="BY211" i="25" s="1"/>
  <c r="BQ211" i="25"/>
  <c r="BS211" i="25" s="1"/>
  <c r="BZ211" i="25"/>
  <c r="CB211" i="25" s="1"/>
  <c r="BN211" i="25"/>
  <c r="BP211" i="25" s="1"/>
  <c r="CC156" i="25"/>
  <c r="CE156" i="25" s="1"/>
  <c r="CF156" i="25"/>
  <c r="CH156" i="25" s="1"/>
  <c r="CI156" i="25"/>
  <c r="CK156" i="25" s="1"/>
  <c r="CL156" i="25"/>
  <c r="CN156" i="25" s="1"/>
  <c r="CO156" i="25"/>
  <c r="CQ156" i="25" s="1"/>
  <c r="BZ156" i="25"/>
  <c r="CB156" i="25" s="1"/>
  <c r="BQ156" i="25"/>
  <c r="BS156" i="25" s="1"/>
  <c r="BT156" i="25"/>
  <c r="BV156" i="25" s="1"/>
  <c r="BN156" i="25"/>
  <c r="BP156" i="25" s="1"/>
  <c r="BW156" i="25"/>
  <c r="BY156" i="25" s="1"/>
  <c r="AQ156" i="25"/>
  <c r="AS156" i="25" s="1"/>
  <c r="DG101" i="25"/>
  <c r="DI101" i="25" s="1"/>
  <c r="CX101" i="25"/>
  <c r="CZ101" i="25" s="1"/>
  <c r="CI101" i="25"/>
  <c r="CK101" i="25" s="1"/>
  <c r="CU101" i="25"/>
  <c r="CW101" i="25" s="1"/>
  <c r="DA101" i="25"/>
  <c r="DC101" i="25" s="1"/>
  <c r="CO101" i="25"/>
  <c r="CQ101" i="25" s="1"/>
  <c r="DD101" i="25"/>
  <c r="DF101" i="25" s="1"/>
  <c r="CR101" i="25"/>
  <c r="CT101" i="25" s="1"/>
  <c r="CL101" i="25"/>
  <c r="CN101" i="25" s="1"/>
  <c r="CF101" i="25"/>
  <c r="CH101" i="25" s="1"/>
  <c r="BZ101" i="25"/>
  <c r="CB101" i="25" s="1"/>
  <c r="BW101" i="25"/>
  <c r="BY101" i="25" s="1"/>
  <c r="CC101" i="25"/>
  <c r="CE101" i="25" s="1"/>
  <c r="BT101" i="25"/>
  <c r="BV101" i="25" s="1"/>
  <c r="BN101" i="25"/>
  <c r="BP101" i="25" s="1"/>
  <c r="BQ101" i="25"/>
  <c r="BS101" i="25" s="1"/>
  <c r="AW101" i="25"/>
  <c r="AY101" i="25" s="1"/>
  <c r="AW211" i="25"/>
  <c r="AY211" i="25" s="1"/>
  <c r="AN211" i="25"/>
  <c r="AP211" i="25" s="1"/>
  <c r="AK211" i="25"/>
  <c r="AM211" i="25" s="1"/>
  <c r="AZ211" i="25"/>
  <c r="BB211" i="25" s="1"/>
  <c r="BC211" i="25"/>
  <c r="BE211" i="25" s="1"/>
  <c r="AT211" i="25"/>
  <c r="AV211" i="25" s="1"/>
  <c r="AQ211" i="25"/>
  <c r="AS211" i="25" s="1"/>
  <c r="BF211" i="25"/>
  <c r="BH211" i="25" s="1"/>
  <c r="AH211" i="25"/>
  <c r="AJ211" i="25" s="1"/>
  <c r="AE211" i="25"/>
  <c r="AG211" i="25" s="1"/>
  <c r="AB211" i="25"/>
  <c r="AD211" i="25" s="1"/>
  <c r="Y211" i="25"/>
  <c r="AA211" i="25" s="1"/>
  <c r="V211" i="25"/>
  <c r="X211" i="25" s="1"/>
  <c r="S211" i="25"/>
  <c r="U211" i="25" s="1"/>
  <c r="P211" i="25"/>
  <c r="R211" i="25" s="1"/>
  <c r="AN156" i="25"/>
  <c r="AP156" i="25" s="1"/>
  <c r="AK156" i="25"/>
  <c r="AM156" i="25" s="1"/>
  <c r="AH156" i="25"/>
  <c r="AJ156" i="25" s="1"/>
  <c r="AB156" i="25"/>
  <c r="AD156" i="25" s="1"/>
  <c r="AE156" i="25"/>
  <c r="AG156" i="25" s="1"/>
  <c r="Y156" i="25"/>
  <c r="AA156" i="25" s="1"/>
  <c r="S156" i="25"/>
  <c r="U156" i="25" s="1"/>
  <c r="V156" i="25"/>
  <c r="X156" i="25" s="1"/>
  <c r="P156" i="25"/>
  <c r="R156" i="25" s="1"/>
  <c r="BI101" i="25"/>
  <c r="BK101" i="25" s="1"/>
  <c r="BF101" i="25"/>
  <c r="BH101" i="25" s="1"/>
  <c r="BC101" i="25"/>
  <c r="BE101" i="25" s="1"/>
  <c r="AZ101" i="25"/>
  <c r="BB101" i="25" s="1"/>
  <c r="AQ101" i="25"/>
  <c r="AS101" i="25" s="1"/>
  <c r="AT101" i="25"/>
  <c r="AV101" i="25" s="1"/>
  <c r="AN101" i="25"/>
  <c r="AP101" i="25" s="1"/>
  <c r="AE101" i="25"/>
  <c r="AG101" i="25" s="1"/>
  <c r="AK101" i="25"/>
  <c r="AM101" i="25" s="1"/>
  <c r="AH101" i="25"/>
  <c r="AJ101" i="25" s="1"/>
  <c r="AB101" i="25"/>
  <c r="AD101" i="25" s="1"/>
  <c r="S101" i="25"/>
  <c r="U101" i="25" s="1"/>
  <c r="V101" i="25"/>
  <c r="X101" i="25" s="1"/>
  <c r="P101" i="25"/>
  <c r="R101" i="25" s="1"/>
  <c r="Y101" i="25"/>
  <c r="AA101" i="25" s="1"/>
  <c r="DG47" i="25"/>
  <c r="DI47" i="25" s="1"/>
  <c r="DD47" i="25"/>
  <c r="DF47" i="25" s="1"/>
  <c r="DA47" i="25"/>
  <c r="DC47" i="25" s="1"/>
  <c r="CX47" i="25"/>
  <c r="CZ47" i="25" s="1"/>
  <c r="CU47" i="25"/>
  <c r="CW47" i="25" s="1"/>
  <c r="CR47" i="25"/>
  <c r="CT47" i="25" s="1"/>
  <c r="CO47" i="25"/>
  <c r="CQ47" i="25" s="1"/>
  <c r="CL47" i="25"/>
  <c r="CN47" i="25" s="1"/>
  <c r="CI47" i="25"/>
  <c r="CK47" i="25" s="1"/>
  <c r="CF47" i="25"/>
  <c r="CH47" i="25" s="1"/>
  <c r="CC47" i="25"/>
  <c r="CE47" i="25" s="1"/>
  <c r="BZ47" i="25"/>
  <c r="CB47" i="25" s="1"/>
  <c r="BW47" i="25"/>
  <c r="BY47" i="25" s="1"/>
  <c r="BT47" i="25"/>
  <c r="BV47" i="25" s="1"/>
  <c r="BQ47" i="25"/>
  <c r="BS47" i="25" s="1"/>
  <c r="BF47" i="25"/>
  <c r="BH47" i="25" s="1"/>
  <c r="BI47" i="25"/>
  <c r="BK47" i="25" s="1"/>
  <c r="BC47" i="25"/>
  <c r="BE47" i="25" s="1"/>
  <c r="AZ47" i="25"/>
  <c r="BB47" i="25" s="1"/>
  <c r="AW47" i="25"/>
  <c r="AY47" i="25" s="1"/>
  <c r="AT47" i="25"/>
  <c r="AV47" i="25" s="1"/>
  <c r="AQ47" i="25"/>
  <c r="AS47" i="25" s="1"/>
  <c r="AN47" i="25"/>
  <c r="AP47" i="25" s="1"/>
  <c r="AK47" i="25"/>
  <c r="AM47" i="25" s="1"/>
  <c r="AH47" i="25"/>
  <c r="AJ47" i="25" s="1"/>
  <c r="AE47" i="25"/>
  <c r="AG47" i="25" s="1"/>
  <c r="AB47" i="25"/>
  <c r="AD47" i="25" s="1"/>
  <c r="Y47" i="25"/>
  <c r="AA47" i="25" s="1"/>
  <c r="S47" i="25"/>
  <c r="U47" i="25" s="1"/>
  <c r="V47" i="25"/>
  <c r="X47" i="25" s="1"/>
  <c r="P47" i="25"/>
  <c r="R47" i="25" s="1"/>
  <c r="FY47" i="25"/>
  <c r="GA47" i="25" s="1"/>
  <c r="GH101" i="25"/>
  <c r="GJ101" i="25" s="1"/>
  <c r="BP47" i="25"/>
  <c r="M50" i="25"/>
  <c r="K51" i="21"/>
  <c r="K159" i="21" s="1"/>
  <c r="K213" i="21"/>
  <c r="K104" i="21"/>
  <c r="DE51" i="21"/>
  <c r="DF51" i="21" s="1"/>
  <c r="DF50" i="21"/>
  <c r="M49" i="25"/>
  <c r="M104" i="25" s="1"/>
  <c r="N102" i="25"/>
  <c r="FM102" i="25" s="1"/>
  <c r="FO102" i="25" s="1"/>
  <c r="N157" i="25"/>
  <c r="GE157" i="25" s="1"/>
  <c r="GG157" i="25" s="1"/>
  <c r="N212" i="25"/>
  <c r="CC212" i="25" s="1"/>
  <c r="CE212" i="25" s="1"/>
  <c r="L210" i="21"/>
  <c r="N48" i="25"/>
  <c r="AZ48" i="25" s="1"/>
  <c r="BB48" i="25" s="1"/>
  <c r="L101" i="21"/>
  <c r="K212" i="21"/>
  <c r="K103" i="21"/>
  <c r="EM156" i="21"/>
  <c r="GT50" i="21"/>
  <c r="AQ102" i="21"/>
  <c r="EY211" i="21"/>
  <c r="Y102" i="21"/>
  <c r="BI102" i="21"/>
  <c r="CU211" i="21"/>
  <c r="EJ211" i="21"/>
  <c r="Y50" i="21"/>
  <c r="AH211" i="21"/>
  <c r="FJ211" i="21"/>
  <c r="AW211" i="21"/>
  <c r="AH50" i="21"/>
  <c r="CI211" i="21"/>
  <c r="CC50" i="21"/>
  <c r="FB50" i="21"/>
  <c r="EY50" i="21"/>
  <c r="EJ50" i="21"/>
  <c r="AZ102" i="21"/>
  <c r="BZ156" i="21"/>
  <c r="BI211" i="21"/>
  <c r="FJ102" i="21"/>
  <c r="Y156" i="21"/>
  <c r="DG102" i="21"/>
  <c r="CR156" i="21"/>
  <c r="AT50" i="21"/>
  <c r="BW156" i="21"/>
  <c r="CC211" i="21"/>
  <c r="AN211" i="21"/>
  <c r="GT102" i="21"/>
  <c r="DU156" i="21"/>
  <c r="DD156" i="21"/>
  <c r="BT50" i="21"/>
  <c r="DL211" i="21"/>
  <c r="AN50" i="21"/>
  <c r="EV156" i="21"/>
  <c r="DU50" i="21"/>
  <c r="BN50" i="21"/>
  <c r="CL156" i="21"/>
  <c r="BI156" i="21"/>
  <c r="AQ211" i="21"/>
  <c r="CF50" i="21"/>
  <c r="H50" i="21"/>
  <c r="CF102" i="21"/>
  <c r="S211" i="21"/>
  <c r="AE102" i="21"/>
  <c r="ED102" i="21"/>
  <c r="BQ102" i="21"/>
  <c r="AN156" i="21"/>
  <c r="Y211" i="21"/>
  <c r="ES102" i="21"/>
  <c r="EM211" i="21"/>
  <c r="FM156" i="21"/>
  <c r="ED156" i="21"/>
  <c r="CR50" i="21"/>
  <c r="CC102" i="21"/>
  <c r="BF211" i="21"/>
  <c r="AZ50" i="21"/>
  <c r="FS156" i="21"/>
  <c r="AT102" i="21"/>
  <c r="BT102" i="21"/>
  <c r="AH156" i="21"/>
  <c r="DX102" i="21"/>
  <c r="GE211" i="21"/>
  <c r="GW156" i="21"/>
  <c r="BN211" i="21"/>
  <c r="HC50" i="21"/>
  <c r="FE102" i="21"/>
  <c r="DR156" i="21"/>
  <c r="EY102" i="21"/>
  <c r="AE211" i="21"/>
  <c r="DG156" i="21"/>
  <c r="GK156" i="21"/>
  <c r="V102" i="21"/>
  <c r="GN102" i="21"/>
  <c r="GB156" i="21"/>
  <c r="DL50" i="21"/>
  <c r="FS102" i="21"/>
  <c r="FP211" i="21"/>
  <c r="BF50" i="21"/>
  <c r="AK156" i="21"/>
  <c r="EG50" i="21"/>
  <c r="BW211" i="21"/>
  <c r="FM50" i="21"/>
  <c r="CL50" i="21"/>
  <c r="GQ50" i="21"/>
  <c r="CR102" i="21"/>
  <c r="GW50" i="21"/>
  <c r="DD102" i="21"/>
  <c r="BT211" i="21"/>
  <c r="S102" i="21"/>
  <c r="AB156" i="21"/>
  <c r="CC156" i="21"/>
  <c r="AQ50" i="21"/>
  <c r="DA102" i="21"/>
  <c r="CU50" i="21"/>
  <c r="FY211" i="21"/>
  <c r="EA102" i="21"/>
  <c r="CO102" i="21"/>
  <c r="GN156" i="21"/>
  <c r="AZ211" i="21"/>
  <c r="EV50" i="21"/>
  <c r="AW156" i="21"/>
  <c r="BN156" i="21"/>
  <c r="FB156" i="21"/>
  <c r="CX50" i="21"/>
  <c r="P211" i="21"/>
  <c r="FV102" i="21"/>
  <c r="BQ156" i="21"/>
  <c r="AE156" i="21"/>
  <c r="BZ50" i="21"/>
  <c r="GK102" i="21"/>
  <c r="CU156" i="21"/>
  <c r="AB50" i="21"/>
  <c r="BW50" i="21"/>
  <c r="EP211" i="21"/>
  <c r="GH156" i="21"/>
  <c r="GZ211" i="21"/>
  <c r="AH102" i="21"/>
  <c r="EG102" i="21"/>
  <c r="HC156" i="21"/>
  <c r="GH50" i="21"/>
  <c r="CX156" i="21"/>
  <c r="EA50" i="21"/>
  <c r="GB50" i="21"/>
  <c r="DR50" i="21"/>
  <c r="FS50" i="21"/>
  <c r="P156" i="21"/>
  <c r="GN50" i="21"/>
  <c r="S50" i="21"/>
  <c r="DR102" i="21"/>
  <c r="V50" i="21"/>
  <c r="GK50" i="21"/>
  <c r="ED211" i="21"/>
  <c r="FJ156" i="21"/>
  <c r="DA156" i="21"/>
  <c r="GB211" i="21"/>
  <c r="DR211" i="21"/>
  <c r="DX211" i="21"/>
  <c r="V156" i="21"/>
  <c r="GT156" i="21"/>
  <c r="BN102" i="21"/>
  <c r="EG156" i="21"/>
  <c r="EP50" i="21"/>
  <c r="ES211" i="21"/>
  <c r="EJ102" i="21"/>
  <c r="AK50" i="21"/>
  <c r="GZ50" i="21"/>
  <c r="AB102" i="21"/>
  <c r="GQ156" i="21"/>
  <c r="BQ50" i="21"/>
  <c r="DA50" i="21"/>
  <c r="GT211" i="21"/>
  <c r="EV102" i="21"/>
  <c r="BC50" i="21"/>
  <c r="GE50" i="21"/>
  <c r="GE102" i="21"/>
  <c r="FV156" i="21"/>
  <c r="AK211" i="21"/>
  <c r="BT156" i="21"/>
  <c r="DO156" i="21"/>
  <c r="FE156" i="21"/>
  <c r="GW102" i="21"/>
  <c r="EP102" i="21"/>
  <c r="DO102" i="21"/>
  <c r="CI156" i="21"/>
  <c r="FJ50" i="21"/>
  <c r="FM102" i="21"/>
  <c r="BQ211" i="21"/>
  <c r="AZ156" i="21"/>
  <c r="EY156" i="21"/>
  <c r="DO50" i="21"/>
  <c r="P102" i="21"/>
  <c r="DX156" i="21"/>
  <c r="CX102" i="21"/>
  <c r="GE156" i="21"/>
  <c r="GB102" i="21"/>
  <c r="EM102" i="21"/>
  <c r="EM50" i="21"/>
  <c r="GQ211" i="21"/>
  <c r="DA211" i="21"/>
  <c r="GZ156" i="21"/>
  <c r="AB211" i="21"/>
  <c r="GH211" i="21"/>
  <c r="EA156" i="21"/>
  <c r="CF156" i="21"/>
  <c r="ES50" i="21"/>
  <c r="CR211" i="21"/>
  <c r="FB102" i="21"/>
  <c r="BC211" i="21"/>
  <c r="FP50" i="21"/>
  <c r="AW102" i="21"/>
  <c r="BF102" i="21"/>
  <c r="FP102" i="21"/>
  <c r="AQ156" i="21"/>
  <c r="DX50" i="21"/>
  <c r="DG50" i="21"/>
  <c r="CO211" i="21"/>
  <c r="S156" i="21"/>
  <c r="CL211" i="21"/>
  <c r="FV211" i="21"/>
  <c r="BC156" i="21"/>
  <c r="AE50" i="21"/>
  <c r="FV50" i="21"/>
  <c r="FE211" i="21"/>
  <c r="GH102" i="21"/>
  <c r="CI102" i="21"/>
  <c r="FY50" i="21"/>
  <c r="CF211" i="21"/>
  <c r="DL156" i="21"/>
  <c r="AT156" i="21"/>
  <c r="BC102" i="21"/>
  <c r="GZ102" i="21"/>
  <c r="FB211" i="21"/>
  <c r="CO156" i="21"/>
  <c r="EV211" i="21"/>
  <c r="CO50" i="21"/>
  <c r="BW102" i="21"/>
  <c r="FP156" i="21"/>
  <c r="CI50" i="21"/>
  <c r="FY102" i="21"/>
  <c r="GN211" i="21"/>
  <c r="DD50" i="21"/>
  <c r="CX211" i="21"/>
  <c r="V211" i="21"/>
  <c r="BZ102" i="21"/>
  <c r="HC102" i="21"/>
  <c r="DD211" i="21"/>
  <c r="EP156" i="21"/>
  <c r="DU211" i="21"/>
  <c r="CL102" i="21"/>
  <c r="AK102" i="21"/>
  <c r="CU102" i="21"/>
  <c r="EJ156" i="21"/>
  <c r="ED50" i="21"/>
  <c r="EG211" i="21"/>
  <c r="AW50" i="21"/>
  <c r="DO211" i="21"/>
  <c r="HC211" i="21"/>
  <c r="GQ102" i="21"/>
  <c r="AT211" i="21"/>
  <c r="BF156" i="21"/>
  <c r="BI50" i="21"/>
  <c r="EA211" i="21"/>
  <c r="FM211" i="21"/>
  <c r="FE50" i="21"/>
  <c r="GW211" i="21"/>
  <c r="GK211" i="21"/>
  <c r="DL102" i="21"/>
  <c r="FY156" i="21"/>
  <c r="ES156" i="21"/>
  <c r="FS211" i="21"/>
  <c r="DU102" i="21"/>
  <c r="BZ211" i="21"/>
  <c r="DG211" i="21"/>
  <c r="AN102" i="21"/>
  <c r="L50" i="21" l="1"/>
  <c r="GZ212" i="25"/>
  <c r="HB212" i="25" s="1"/>
  <c r="GK212" i="25"/>
  <c r="GM212" i="25" s="1"/>
  <c r="GT212" i="25"/>
  <c r="GV212" i="25" s="1"/>
  <c r="GW212" i="25"/>
  <c r="GY212" i="25" s="1"/>
  <c r="GQ212" i="25"/>
  <c r="GS212" i="25" s="1"/>
  <c r="GN212" i="25"/>
  <c r="GP212" i="25" s="1"/>
  <c r="FS212" i="25"/>
  <c r="FU212" i="25" s="1"/>
  <c r="GE212" i="25"/>
  <c r="GG212" i="25" s="1"/>
  <c r="FP212" i="25"/>
  <c r="FR212" i="25" s="1"/>
  <c r="GH212" i="25"/>
  <c r="GJ212" i="25" s="1"/>
  <c r="FM212" i="25"/>
  <c r="FO212" i="25" s="1"/>
  <c r="GB212" i="25"/>
  <c r="GD212" i="25" s="1"/>
  <c r="FY212" i="25"/>
  <c r="GA212" i="25" s="1"/>
  <c r="FJ212" i="25"/>
  <c r="FL212" i="25" s="1"/>
  <c r="FV212" i="25"/>
  <c r="FX212" i="25" s="1"/>
  <c r="GH157" i="25"/>
  <c r="GJ157" i="25" s="1"/>
  <c r="GB157" i="25"/>
  <c r="GD157" i="25" s="1"/>
  <c r="FV157" i="25"/>
  <c r="FX157" i="25" s="1"/>
  <c r="FM157" i="25"/>
  <c r="FO157" i="25" s="1"/>
  <c r="FP157" i="25"/>
  <c r="FR157" i="25" s="1"/>
  <c r="FY157" i="25"/>
  <c r="GA157" i="25" s="1"/>
  <c r="FS157" i="25"/>
  <c r="FU157" i="25" s="1"/>
  <c r="GK157" i="25"/>
  <c r="GM157" i="25" s="1"/>
  <c r="FJ157" i="25"/>
  <c r="FL157" i="25" s="1"/>
  <c r="DL157" i="25"/>
  <c r="DN157" i="25" s="1"/>
  <c r="GE102" i="25"/>
  <c r="GG102" i="25" s="1"/>
  <c r="FJ102" i="25"/>
  <c r="FL102" i="25" s="1"/>
  <c r="GB102" i="25"/>
  <c r="GD102" i="25" s="1"/>
  <c r="FV102" i="25"/>
  <c r="FX102" i="25" s="1"/>
  <c r="FS102" i="25"/>
  <c r="FU102" i="25" s="1"/>
  <c r="FY102" i="25"/>
  <c r="GA102" i="25" s="1"/>
  <c r="FP102" i="25"/>
  <c r="FR102" i="25" s="1"/>
  <c r="GT102" i="25"/>
  <c r="GV102" i="25" s="1"/>
  <c r="GK102" i="25"/>
  <c r="GM102" i="25" s="1"/>
  <c r="GQ102" i="25"/>
  <c r="GS102" i="25" s="1"/>
  <c r="HC102" i="25"/>
  <c r="HE102" i="25" s="1"/>
  <c r="GW102" i="25"/>
  <c r="GY102" i="25" s="1"/>
  <c r="GN102" i="25"/>
  <c r="GP102" i="25" s="1"/>
  <c r="GZ102" i="25"/>
  <c r="HB102" i="25" s="1"/>
  <c r="EM102" i="25"/>
  <c r="EO102" i="25" s="1"/>
  <c r="GK48" i="25"/>
  <c r="GM48" i="25" s="1"/>
  <c r="GZ48" i="25"/>
  <c r="HB48" i="25" s="1"/>
  <c r="GN48" i="25"/>
  <c r="GP48" i="25" s="1"/>
  <c r="GW48" i="25"/>
  <c r="GY48" i="25" s="1"/>
  <c r="HC48" i="25"/>
  <c r="HE48" i="25" s="1"/>
  <c r="GQ48" i="25"/>
  <c r="GS48" i="25" s="1"/>
  <c r="GT48" i="25"/>
  <c r="GV48" i="25" s="1"/>
  <c r="GH48" i="25"/>
  <c r="GJ48" i="25" s="1"/>
  <c r="GB48" i="25"/>
  <c r="GD48" i="25" s="1"/>
  <c r="GE48" i="25"/>
  <c r="GG48" i="25" s="1"/>
  <c r="FJ48" i="25"/>
  <c r="FL48" i="25" s="1"/>
  <c r="FP48" i="25"/>
  <c r="FR48" i="25" s="1"/>
  <c r="FV48" i="25"/>
  <c r="FX48" i="25" s="1"/>
  <c r="FS48" i="25"/>
  <c r="FU48" i="25" s="1"/>
  <c r="FM48" i="25"/>
  <c r="FO48" i="25" s="1"/>
  <c r="FE48" i="25"/>
  <c r="FG48" i="25" s="1"/>
  <c r="FB48" i="25"/>
  <c r="FD48" i="25" s="1"/>
  <c r="EY48" i="25"/>
  <c r="FA48" i="25" s="1"/>
  <c r="EV48" i="25"/>
  <c r="EX48" i="25" s="1"/>
  <c r="ES48" i="25"/>
  <c r="EU48" i="25" s="1"/>
  <c r="EM48" i="25"/>
  <c r="EO48" i="25" s="1"/>
  <c r="EP48" i="25"/>
  <c r="ER48" i="25" s="1"/>
  <c r="EJ48" i="25"/>
  <c r="EL48" i="25" s="1"/>
  <c r="EG48" i="25"/>
  <c r="EI48" i="25" s="1"/>
  <c r="ED48" i="25"/>
  <c r="EF48" i="25" s="1"/>
  <c r="DU48" i="25"/>
  <c r="DW48" i="25" s="1"/>
  <c r="EA48" i="25"/>
  <c r="EC48" i="25" s="1"/>
  <c r="DR48" i="25"/>
  <c r="DT48" i="25" s="1"/>
  <c r="DX48" i="25"/>
  <c r="DZ48" i="25" s="1"/>
  <c r="DO48" i="25"/>
  <c r="DQ48" i="25" s="1"/>
  <c r="DL48" i="25"/>
  <c r="DN48" i="25" s="1"/>
  <c r="FB102" i="25"/>
  <c r="FD102" i="25" s="1"/>
  <c r="EV102" i="25"/>
  <c r="EX102" i="25" s="1"/>
  <c r="EJ102" i="25"/>
  <c r="EL102" i="25" s="1"/>
  <c r="ES102" i="25"/>
  <c r="EU102" i="25" s="1"/>
  <c r="EY102" i="25"/>
  <c r="FA102" i="25" s="1"/>
  <c r="FE102" i="25"/>
  <c r="FG102" i="25" s="1"/>
  <c r="EG102" i="25"/>
  <c r="EI102" i="25" s="1"/>
  <c r="EP102" i="25"/>
  <c r="ER102" i="25" s="1"/>
  <c r="DR102" i="25"/>
  <c r="DT102" i="25" s="1"/>
  <c r="DL102" i="25"/>
  <c r="DN102" i="25" s="1"/>
  <c r="EA102" i="25"/>
  <c r="EC102" i="25" s="1"/>
  <c r="DX102" i="25"/>
  <c r="DZ102" i="25" s="1"/>
  <c r="DU102" i="25"/>
  <c r="DW102" i="25" s="1"/>
  <c r="DO102" i="25"/>
  <c r="DQ102" i="25" s="1"/>
  <c r="ED102" i="25"/>
  <c r="EF102" i="25" s="1"/>
  <c r="DA102" i="25"/>
  <c r="DC102" i="25" s="1"/>
  <c r="ED157" i="25"/>
  <c r="EF157" i="25" s="1"/>
  <c r="EA157" i="25"/>
  <c r="EC157" i="25" s="1"/>
  <c r="EM157" i="25"/>
  <c r="EO157" i="25" s="1"/>
  <c r="DO157" i="25"/>
  <c r="DQ157" i="25" s="1"/>
  <c r="DR157" i="25"/>
  <c r="DT157" i="25" s="1"/>
  <c r="DX157" i="25"/>
  <c r="DZ157" i="25" s="1"/>
  <c r="DU157" i="25"/>
  <c r="DW157" i="25" s="1"/>
  <c r="EJ157" i="25"/>
  <c r="EL157" i="25" s="1"/>
  <c r="EG157" i="25"/>
  <c r="EI157" i="25" s="1"/>
  <c r="EM212" i="25"/>
  <c r="EO212" i="25" s="1"/>
  <c r="EP212" i="25"/>
  <c r="ER212" i="25" s="1"/>
  <c r="EV212" i="25"/>
  <c r="EX212" i="25" s="1"/>
  <c r="ES212" i="25"/>
  <c r="EU212" i="25" s="1"/>
  <c r="EY212" i="25"/>
  <c r="FA212" i="25" s="1"/>
  <c r="ED212" i="25"/>
  <c r="EF212" i="25" s="1"/>
  <c r="EG212" i="25"/>
  <c r="EI212" i="25" s="1"/>
  <c r="EJ212" i="25"/>
  <c r="EL212" i="25" s="1"/>
  <c r="DX212" i="25"/>
  <c r="DZ212" i="25" s="1"/>
  <c r="DU212" i="25"/>
  <c r="DW212" i="25" s="1"/>
  <c r="DL212" i="25"/>
  <c r="DN212" i="25" s="1"/>
  <c r="EA212" i="25"/>
  <c r="EC212" i="25" s="1"/>
  <c r="DR212" i="25"/>
  <c r="DT212" i="25" s="1"/>
  <c r="DO212" i="25"/>
  <c r="DQ212" i="25" s="1"/>
  <c r="FB212" i="25"/>
  <c r="FD212" i="25" s="1"/>
  <c r="CF212" i="25"/>
  <c r="CH212" i="25" s="1"/>
  <c r="CX212" i="25"/>
  <c r="CZ212" i="25" s="1"/>
  <c r="DD212" i="25"/>
  <c r="DF212" i="25" s="1"/>
  <c r="CI212" i="25"/>
  <c r="CK212" i="25" s="1"/>
  <c r="CU212" i="25"/>
  <c r="CW212" i="25" s="1"/>
  <c r="DG212" i="25"/>
  <c r="DI212" i="25" s="1"/>
  <c r="CL212" i="25"/>
  <c r="CN212" i="25" s="1"/>
  <c r="DA212" i="25"/>
  <c r="DC212" i="25" s="1"/>
  <c r="CR212" i="25"/>
  <c r="CT212" i="25" s="1"/>
  <c r="CO212" i="25"/>
  <c r="CQ212" i="25" s="1"/>
  <c r="BW212" i="25"/>
  <c r="BY212" i="25" s="1"/>
  <c r="BT212" i="25"/>
  <c r="BV212" i="25" s="1"/>
  <c r="BZ212" i="25"/>
  <c r="CB212" i="25" s="1"/>
  <c r="BQ212" i="25"/>
  <c r="BS212" i="25" s="1"/>
  <c r="P212" i="25"/>
  <c r="R212" i="25" s="1"/>
  <c r="BN212" i="25"/>
  <c r="BP212" i="25" s="1"/>
  <c r="CI157" i="25"/>
  <c r="CK157" i="25" s="1"/>
  <c r="CF157" i="25"/>
  <c r="CH157" i="25" s="1"/>
  <c r="CC157" i="25"/>
  <c r="CE157" i="25" s="1"/>
  <c r="CO157" i="25"/>
  <c r="CQ157" i="25" s="1"/>
  <c r="CL157" i="25"/>
  <c r="CN157" i="25" s="1"/>
  <c r="AN157" i="25"/>
  <c r="AP157" i="25" s="1"/>
  <c r="BZ157" i="25"/>
  <c r="CB157" i="25" s="1"/>
  <c r="BW157" i="25"/>
  <c r="BY157" i="25" s="1"/>
  <c r="BN157" i="25"/>
  <c r="BP157" i="25" s="1"/>
  <c r="BT157" i="25"/>
  <c r="BV157" i="25" s="1"/>
  <c r="BQ157" i="25"/>
  <c r="BS157" i="25" s="1"/>
  <c r="CI102" i="25"/>
  <c r="CK102" i="25" s="1"/>
  <c r="CX102" i="25"/>
  <c r="CZ102" i="25" s="1"/>
  <c r="CO102" i="25"/>
  <c r="CQ102" i="25" s="1"/>
  <c r="CU102" i="25"/>
  <c r="CW102" i="25" s="1"/>
  <c r="DG102" i="25"/>
  <c r="DI102" i="25" s="1"/>
  <c r="DD102" i="25"/>
  <c r="DF102" i="25" s="1"/>
  <c r="CL102" i="25"/>
  <c r="CN102" i="25" s="1"/>
  <c r="CF102" i="25"/>
  <c r="CH102" i="25" s="1"/>
  <c r="CR102" i="25"/>
  <c r="CT102" i="25" s="1"/>
  <c r="CC102" i="25"/>
  <c r="CE102" i="25" s="1"/>
  <c r="BQ102" i="25"/>
  <c r="BS102" i="25" s="1"/>
  <c r="BW102" i="25"/>
  <c r="BY102" i="25" s="1"/>
  <c r="BT102" i="25"/>
  <c r="BV102" i="25" s="1"/>
  <c r="BZ102" i="25"/>
  <c r="CB102" i="25" s="1"/>
  <c r="BN102" i="25"/>
  <c r="BP102" i="25" s="1"/>
  <c r="AK102" i="25"/>
  <c r="AM102" i="25" s="1"/>
  <c r="AQ212" i="25"/>
  <c r="AS212" i="25" s="1"/>
  <c r="BF212" i="25"/>
  <c r="BH212" i="25" s="1"/>
  <c r="AN212" i="25"/>
  <c r="AP212" i="25" s="1"/>
  <c r="AW212" i="25"/>
  <c r="AY212" i="25" s="1"/>
  <c r="AT212" i="25"/>
  <c r="AV212" i="25" s="1"/>
  <c r="AZ212" i="25"/>
  <c r="BB212" i="25" s="1"/>
  <c r="BC212" i="25"/>
  <c r="BE212" i="25" s="1"/>
  <c r="AK212" i="25"/>
  <c r="AM212" i="25" s="1"/>
  <c r="AH212" i="25"/>
  <c r="AJ212" i="25" s="1"/>
  <c r="AE212" i="25"/>
  <c r="AG212" i="25" s="1"/>
  <c r="AB212" i="25"/>
  <c r="AD212" i="25" s="1"/>
  <c r="Y212" i="25"/>
  <c r="AA212" i="25" s="1"/>
  <c r="V212" i="25"/>
  <c r="X212" i="25" s="1"/>
  <c r="S212" i="25"/>
  <c r="U212" i="25" s="1"/>
  <c r="AQ157" i="25"/>
  <c r="AS157" i="25" s="1"/>
  <c r="AK157" i="25"/>
  <c r="AM157" i="25" s="1"/>
  <c r="AH157" i="25"/>
  <c r="AJ157" i="25" s="1"/>
  <c r="AE157" i="25"/>
  <c r="AG157" i="25" s="1"/>
  <c r="AB157" i="25"/>
  <c r="AD157" i="25" s="1"/>
  <c r="Y157" i="25"/>
  <c r="AA157" i="25" s="1"/>
  <c r="S157" i="25"/>
  <c r="U157" i="25" s="1"/>
  <c r="V157" i="25"/>
  <c r="X157" i="25" s="1"/>
  <c r="P157" i="25"/>
  <c r="R157" i="25" s="1"/>
  <c r="BI102" i="25"/>
  <c r="BK102" i="25" s="1"/>
  <c r="BF102" i="25"/>
  <c r="BH102" i="25" s="1"/>
  <c r="BC102" i="25"/>
  <c r="BE102" i="25" s="1"/>
  <c r="AZ102" i="25"/>
  <c r="BB102" i="25" s="1"/>
  <c r="AW102" i="25"/>
  <c r="AY102" i="25" s="1"/>
  <c r="AT102" i="25"/>
  <c r="AV102" i="25" s="1"/>
  <c r="AQ102" i="25"/>
  <c r="AS102" i="25" s="1"/>
  <c r="AN102" i="25"/>
  <c r="AP102" i="25" s="1"/>
  <c r="AH102" i="25"/>
  <c r="AJ102" i="25" s="1"/>
  <c r="AE102" i="25"/>
  <c r="AG102" i="25" s="1"/>
  <c r="V102" i="25"/>
  <c r="X102" i="25" s="1"/>
  <c r="AB102" i="25"/>
  <c r="AD102" i="25" s="1"/>
  <c r="Y102" i="25"/>
  <c r="AA102" i="25" s="1"/>
  <c r="P102" i="25"/>
  <c r="R102" i="25" s="1"/>
  <c r="S102" i="25"/>
  <c r="U102" i="25" s="1"/>
  <c r="DG48" i="25"/>
  <c r="DI48" i="25" s="1"/>
  <c r="DD48" i="25"/>
  <c r="DF48" i="25" s="1"/>
  <c r="DA48" i="25"/>
  <c r="DC48" i="25" s="1"/>
  <c r="CX48" i="25"/>
  <c r="CZ48" i="25" s="1"/>
  <c r="CU48" i="25"/>
  <c r="CW48" i="25" s="1"/>
  <c r="CR48" i="25"/>
  <c r="CT48" i="25" s="1"/>
  <c r="CO48" i="25"/>
  <c r="CQ48" i="25" s="1"/>
  <c r="CL48" i="25"/>
  <c r="CN48" i="25" s="1"/>
  <c r="CI48" i="25"/>
  <c r="CK48" i="25" s="1"/>
  <c r="CF48" i="25"/>
  <c r="CH48" i="25" s="1"/>
  <c r="CC48" i="25"/>
  <c r="CE48" i="25" s="1"/>
  <c r="BZ48" i="25"/>
  <c r="CB48" i="25" s="1"/>
  <c r="BW48" i="25"/>
  <c r="BY48" i="25" s="1"/>
  <c r="BT48" i="25"/>
  <c r="BV48" i="25" s="1"/>
  <c r="BQ48" i="25"/>
  <c r="BS48" i="25" s="1"/>
  <c r="BN48" i="25"/>
  <c r="BP48" i="25" s="1"/>
  <c r="BF48" i="25"/>
  <c r="BH48" i="25" s="1"/>
  <c r="BI48" i="25"/>
  <c r="BK48" i="25" s="1"/>
  <c r="BC48" i="25"/>
  <c r="BE48" i="25" s="1"/>
  <c r="AW48" i="25"/>
  <c r="AY48" i="25" s="1"/>
  <c r="AH48" i="25"/>
  <c r="AJ48" i="25" s="1"/>
  <c r="AT48" i="25"/>
  <c r="AV48" i="25" s="1"/>
  <c r="AQ48" i="25"/>
  <c r="AS48" i="25" s="1"/>
  <c r="AN48" i="25"/>
  <c r="AP48" i="25" s="1"/>
  <c r="AK48" i="25"/>
  <c r="AM48" i="25" s="1"/>
  <c r="AE48" i="25"/>
  <c r="AG48" i="25" s="1"/>
  <c r="AB48" i="25"/>
  <c r="AD48" i="25" s="1"/>
  <c r="V48" i="25"/>
  <c r="X48" i="25" s="1"/>
  <c r="Y48" i="25"/>
  <c r="AA48" i="25" s="1"/>
  <c r="S48" i="25"/>
  <c r="U48" i="25" s="1"/>
  <c r="P48" i="25"/>
  <c r="R48" i="25" s="1"/>
  <c r="GH102" i="25"/>
  <c r="GJ102" i="25" s="1"/>
  <c r="FY48" i="25"/>
  <c r="GA48" i="25" s="1"/>
  <c r="M51" i="25"/>
  <c r="K105" i="21"/>
  <c r="M105" i="25"/>
  <c r="M215" i="25"/>
  <c r="M160" i="25"/>
  <c r="M214" i="25"/>
  <c r="M159" i="25"/>
  <c r="N158" i="25"/>
  <c r="FM158" i="25" s="1"/>
  <c r="FO158" i="25" s="1"/>
  <c r="N103" i="25"/>
  <c r="FV103" i="25" s="1"/>
  <c r="FX103" i="25" s="1"/>
  <c r="N213" i="25"/>
  <c r="FS213" i="25" s="1"/>
  <c r="FU213" i="25" s="1"/>
  <c r="L211" i="21"/>
  <c r="L102" i="21"/>
  <c r="N49" i="25"/>
  <c r="DG49" i="25" s="1"/>
  <c r="L212" i="21"/>
  <c r="L103" i="21"/>
  <c r="K214" i="21"/>
  <c r="GB212" i="21"/>
  <c r="AW212" i="21"/>
  <c r="AK158" i="21"/>
  <c r="EP157" i="21"/>
  <c r="V51" i="21"/>
  <c r="ES103" i="21"/>
  <c r="ES213" i="21"/>
  <c r="FY158" i="21"/>
  <c r="BZ158" i="21"/>
  <c r="AB51" i="21"/>
  <c r="AK104" i="21"/>
  <c r="GQ157" i="21"/>
  <c r="CR158" i="21"/>
  <c r="CI51" i="21"/>
  <c r="EY212" i="21"/>
  <c r="EJ104" i="21"/>
  <c r="FP103" i="21"/>
  <c r="DU212" i="21"/>
  <c r="CL103" i="21"/>
  <c r="GH104" i="21"/>
  <c r="EY213" i="21"/>
  <c r="FE212" i="21"/>
  <c r="BZ103" i="21"/>
  <c r="BT213" i="21"/>
  <c r="DG213" i="21"/>
  <c r="GE103" i="21"/>
  <c r="GZ104" i="21"/>
  <c r="BC104" i="21"/>
  <c r="BI157" i="21"/>
  <c r="AK51" i="21"/>
  <c r="FB212" i="21"/>
  <c r="BT157" i="21"/>
  <c r="BN213" i="21"/>
  <c r="EV212" i="21"/>
  <c r="EP104" i="21"/>
  <c r="AB158" i="21"/>
  <c r="DD158" i="21"/>
  <c r="CX212" i="21"/>
  <c r="DD157" i="21"/>
  <c r="S213" i="21"/>
  <c r="FY213" i="21"/>
  <c r="P158" i="21"/>
  <c r="AT213" i="21"/>
  <c r="GW157" i="21"/>
  <c r="EG213" i="21"/>
  <c r="BT103" i="21"/>
  <c r="GH157" i="21"/>
  <c r="CC103" i="21"/>
  <c r="AT103" i="21"/>
  <c r="AZ51" i="21"/>
  <c r="CL104" i="21"/>
  <c r="AQ212" i="21"/>
  <c r="DR212" i="21"/>
  <c r="FJ158" i="21"/>
  <c r="GQ158" i="21"/>
  <c r="DA157" i="21"/>
  <c r="EY104" i="21"/>
  <c r="AZ213" i="21"/>
  <c r="GB157" i="21"/>
  <c r="AW157" i="21"/>
  <c r="AQ213" i="21"/>
  <c r="V213" i="21"/>
  <c r="EP51" i="21"/>
  <c r="FJ103" i="21"/>
  <c r="GN103" i="21"/>
  <c r="CX158" i="21"/>
  <c r="V212" i="21"/>
  <c r="Y158" i="21"/>
  <c r="BI51" i="21"/>
  <c r="CU213" i="21"/>
  <c r="BF157" i="21"/>
  <c r="CO103" i="21"/>
  <c r="EJ213" i="21"/>
  <c r="BN158" i="21"/>
  <c r="EA103" i="21"/>
  <c r="CC104" i="21"/>
  <c r="BT158" i="21"/>
  <c r="EM213" i="21"/>
  <c r="FV103" i="21"/>
  <c r="GZ212" i="21"/>
  <c r="CO212" i="21"/>
  <c r="BC212" i="21"/>
  <c r="FE51" i="21"/>
  <c r="DA104" i="21"/>
  <c r="BC103" i="21"/>
  <c r="DL213" i="21"/>
  <c r="EV51" i="21"/>
  <c r="HC212" i="21"/>
  <c r="Y103" i="21"/>
  <c r="GN212" i="21"/>
  <c r="ED158" i="21"/>
  <c r="AN104" i="21"/>
  <c r="DL51" i="21"/>
  <c r="S212" i="21"/>
  <c r="BZ157" i="21"/>
  <c r="AE212" i="21"/>
  <c r="AN212" i="21"/>
  <c r="DX104" i="21"/>
  <c r="BW158" i="21"/>
  <c r="CF103" i="21"/>
  <c r="FM213" i="21"/>
  <c r="EJ157" i="21"/>
  <c r="DD212" i="21"/>
  <c r="EV213" i="21"/>
  <c r="CL213" i="21"/>
  <c r="EM103" i="21"/>
  <c r="GN213" i="21"/>
  <c r="EY158" i="21"/>
  <c r="FE104" i="21"/>
  <c r="GT103" i="21"/>
  <c r="S103" i="21"/>
  <c r="GB104" i="21"/>
  <c r="DG104" i="21"/>
  <c r="GN51" i="21"/>
  <c r="AZ157" i="21"/>
  <c r="FY104" i="21"/>
  <c r="BW212" i="21"/>
  <c r="EA158" i="21"/>
  <c r="FY157" i="21"/>
  <c r="EY51" i="21"/>
  <c r="BW213" i="21"/>
  <c r="BC213" i="21"/>
  <c r="DD213" i="21"/>
  <c r="CL157" i="21"/>
  <c r="FM158" i="21"/>
  <c r="EY157" i="21"/>
  <c r="EM157" i="21"/>
  <c r="GE213" i="21"/>
  <c r="EA157" i="21"/>
  <c r="P51" i="21"/>
  <c r="FP213" i="21"/>
  <c r="GH51" i="21"/>
  <c r="BQ158" i="21"/>
  <c r="BF158" i="21"/>
  <c r="BN212" i="21"/>
  <c r="CU158" i="21"/>
  <c r="GT213" i="21"/>
  <c r="BF104" i="21"/>
  <c r="DG51" i="21"/>
  <c r="DO213" i="21"/>
  <c r="AB157" i="21"/>
  <c r="AE104" i="21"/>
  <c r="GT157" i="21"/>
  <c r="CO104" i="21"/>
  <c r="AH212" i="21"/>
  <c r="AN158" i="21"/>
  <c r="DO51" i="21"/>
  <c r="EV103" i="21"/>
  <c r="GN104" i="21"/>
  <c r="FS51" i="21"/>
  <c r="CI157" i="21"/>
  <c r="BQ157" i="21"/>
  <c r="AN51" i="21"/>
  <c r="DU158" i="21"/>
  <c r="GQ51" i="21"/>
  <c r="CU104" i="21"/>
  <c r="BF212" i="21"/>
  <c r="GW103" i="21"/>
  <c r="CO158" i="21"/>
  <c r="EV157" i="21"/>
  <c r="FS157" i="21"/>
  <c r="CF51" i="21"/>
  <c r="DX212" i="21"/>
  <c r="CC212" i="21"/>
  <c r="AE51" i="21"/>
  <c r="BZ51" i="21"/>
  <c r="CF157" i="21"/>
  <c r="AH158" i="21"/>
  <c r="DA103" i="21"/>
  <c r="BI158" i="21"/>
  <c r="GK212" i="21"/>
  <c r="FP158" i="21"/>
  <c r="FV157" i="21"/>
  <c r="BW157" i="21"/>
  <c r="CU157" i="21"/>
  <c r="CU103" i="21"/>
  <c r="CL158" i="21"/>
  <c r="CX104" i="21"/>
  <c r="H51" i="21"/>
  <c r="BQ212" i="21"/>
  <c r="EA104" i="21"/>
  <c r="AE213" i="21"/>
  <c r="GQ213" i="21"/>
  <c r="AQ158" i="21"/>
  <c r="EJ212" i="21"/>
  <c r="EM158" i="21"/>
  <c r="GQ104" i="21"/>
  <c r="AQ104" i="21"/>
  <c r="FY212" i="21"/>
  <c r="BZ212" i="21"/>
  <c r="BF51" i="21"/>
  <c r="DR157" i="21"/>
  <c r="GQ103" i="21"/>
  <c r="EP103" i="21"/>
  <c r="BC157" i="21"/>
  <c r="CX157" i="21"/>
  <c r="AQ103" i="21"/>
  <c r="HC157" i="21"/>
  <c r="GW213" i="21"/>
  <c r="ED103" i="21"/>
  <c r="ES157" i="21"/>
  <c r="AQ51" i="21"/>
  <c r="DG212" i="21"/>
  <c r="EG103" i="21"/>
  <c r="ED51" i="21"/>
  <c r="FS158" i="21"/>
  <c r="EV104" i="21"/>
  <c r="EY103" i="21"/>
  <c r="HC158" i="21"/>
  <c r="BN103" i="21"/>
  <c r="BQ103" i="21"/>
  <c r="DX51" i="21"/>
  <c r="DA212" i="21"/>
  <c r="FB51" i="21"/>
  <c r="DO104" i="21"/>
  <c r="GW158" i="21"/>
  <c r="FP212" i="21"/>
  <c r="FS212" i="21"/>
  <c r="BN157" i="21"/>
  <c r="V157" i="21"/>
  <c r="AH104" i="21"/>
  <c r="FE157" i="21"/>
  <c r="CC158" i="21"/>
  <c r="CR104" i="21"/>
  <c r="S51" i="21"/>
  <c r="GK51" i="21"/>
  <c r="BC51" i="21"/>
  <c r="GB103" i="21"/>
  <c r="CR213" i="21"/>
  <c r="P212" i="21"/>
  <c r="DD103" i="21"/>
  <c r="BI104" i="21"/>
  <c r="AT212" i="21"/>
  <c r="Y157" i="21"/>
  <c r="AB104" i="21"/>
  <c r="FB158" i="21"/>
  <c r="FV158" i="21"/>
  <c r="GK157" i="21"/>
  <c r="CX51" i="21"/>
  <c r="GE212" i="21"/>
  <c r="AT51" i="21"/>
  <c r="DO103" i="21"/>
  <c r="GH213" i="21"/>
  <c r="ES51" i="21"/>
  <c r="DO158" i="21"/>
  <c r="DX103" i="21"/>
  <c r="BZ104" i="21"/>
  <c r="DU51" i="21"/>
  <c r="GZ103" i="21"/>
  <c r="GN158" i="21"/>
  <c r="EA51" i="21"/>
  <c r="FJ212" i="21"/>
  <c r="DG158" i="21"/>
  <c r="AW104" i="21"/>
  <c r="AE157" i="21"/>
  <c r="FY51" i="21"/>
  <c r="FV213" i="21"/>
  <c r="Y51" i="21"/>
  <c r="BC158" i="21"/>
  <c r="BW104" i="21"/>
  <c r="CI158" i="21"/>
  <c r="AK213" i="21"/>
  <c r="GB158" i="21"/>
  <c r="GQ212" i="21"/>
  <c r="GB51" i="21"/>
  <c r="CI104" i="21"/>
  <c r="GT212" i="21"/>
  <c r="GE104" i="21"/>
  <c r="BQ51" i="21"/>
  <c r="EG157" i="21"/>
  <c r="GB213" i="21"/>
  <c r="FB103" i="21"/>
  <c r="FP51" i="21"/>
  <c r="AT158" i="21"/>
  <c r="GT104" i="21"/>
  <c r="DR103" i="21"/>
  <c r="DA51" i="21"/>
  <c r="CU51" i="21"/>
  <c r="EJ51" i="21"/>
  <c r="EP158" i="21"/>
  <c r="BT51" i="21"/>
  <c r="GK213" i="21"/>
  <c r="BF213" i="21"/>
  <c r="Y212" i="21"/>
  <c r="EG51" i="21"/>
  <c r="AN157" i="21"/>
  <c r="AW213" i="21"/>
  <c r="GN157" i="21"/>
  <c r="CI103" i="21"/>
  <c r="AH213" i="21"/>
  <c r="FS103" i="21"/>
  <c r="EM51" i="21"/>
  <c r="FM157" i="21"/>
  <c r="AW103" i="21"/>
  <c r="DR213" i="21"/>
  <c r="CI212" i="21"/>
  <c r="FM103" i="21"/>
  <c r="EA213" i="21"/>
  <c r="CR157" i="21"/>
  <c r="GZ158" i="21"/>
  <c r="AZ212" i="21"/>
  <c r="FM104" i="21"/>
  <c r="AW51" i="21"/>
  <c r="DX158" i="21"/>
  <c r="GH103" i="21"/>
  <c r="P157" i="21"/>
  <c r="FE158" i="21"/>
  <c r="CU212" i="21"/>
  <c r="CF213" i="21"/>
  <c r="FP104" i="21"/>
  <c r="P213" i="21"/>
  <c r="AZ104" i="21"/>
  <c r="AZ158" i="21"/>
  <c r="DD51" i="21"/>
  <c r="CC213" i="21"/>
  <c r="FP157" i="21"/>
  <c r="CI213" i="21"/>
  <c r="CO157" i="21"/>
  <c r="AH51" i="21"/>
  <c r="DL212" i="21"/>
  <c r="AT104" i="21"/>
  <c r="ES212" i="21"/>
  <c r="CX213" i="21"/>
  <c r="EV158" i="21"/>
  <c r="AT157" i="21"/>
  <c r="FE103" i="21"/>
  <c r="FS213" i="21"/>
  <c r="S157" i="21"/>
  <c r="CF104" i="21"/>
  <c r="AK157" i="21"/>
  <c r="CR51" i="21"/>
  <c r="CL212" i="21"/>
  <c r="AK103" i="21"/>
  <c r="CF212" i="21"/>
  <c r="HC51" i="21"/>
  <c r="ED157" i="21"/>
  <c r="AE103" i="21"/>
  <c r="P104" i="21"/>
  <c r="DG103" i="21"/>
  <c r="AZ103" i="21"/>
  <c r="EP212" i="21"/>
  <c r="GZ213" i="21"/>
  <c r="DU213" i="21"/>
  <c r="DX213" i="21"/>
  <c r="DO212" i="21"/>
  <c r="CC157" i="21"/>
  <c r="AH157" i="21"/>
  <c r="AB103" i="21"/>
  <c r="CR212" i="21"/>
  <c r="BI213" i="21"/>
  <c r="CF158" i="21"/>
  <c r="Y213" i="21"/>
  <c r="FB213" i="21"/>
  <c r="AB213" i="21"/>
  <c r="BW103" i="21"/>
  <c r="DD104" i="21"/>
  <c r="GW51" i="21"/>
  <c r="FY103" i="21"/>
  <c r="EA212" i="21"/>
  <c r="V104" i="21"/>
  <c r="DR51" i="21"/>
  <c r="AH103" i="21"/>
  <c r="FB104" i="21"/>
  <c r="GT51" i="21"/>
  <c r="GK158" i="21"/>
  <c r="BT212" i="21"/>
  <c r="S104" i="21"/>
  <c r="CO51" i="21"/>
  <c r="EM212" i="21"/>
  <c r="P103" i="21"/>
  <c r="FV212" i="21"/>
  <c r="BQ104" i="21"/>
  <c r="AQ157" i="21"/>
  <c r="V158" i="21"/>
  <c r="ES158" i="21"/>
  <c r="CX103" i="21"/>
  <c r="CR103" i="21"/>
  <c r="CL51" i="21"/>
  <c r="BW51" i="21"/>
  <c r="BN104" i="21"/>
  <c r="GT158" i="21"/>
  <c r="CO213" i="21"/>
  <c r="BF103" i="21"/>
  <c r="EM104" i="21"/>
  <c r="DO157" i="21"/>
  <c r="FB157" i="21"/>
  <c r="DU104" i="21"/>
  <c r="AN103" i="21"/>
  <c r="CC51" i="21"/>
  <c r="BT104" i="21"/>
  <c r="GK104" i="21"/>
  <c r="EJ103" i="21"/>
  <c r="GE157" i="21"/>
  <c r="EG158" i="21"/>
  <c r="DG157" i="21"/>
  <c r="FM51" i="21"/>
  <c r="GK103" i="21"/>
  <c r="DX157" i="21"/>
  <c r="EP213" i="21"/>
  <c r="DL158" i="21"/>
  <c r="GW104" i="21"/>
  <c r="BN51" i="21"/>
  <c r="DU157" i="21"/>
  <c r="AE158" i="21"/>
  <c r="Y104" i="21"/>
  <c r="HC104" i="21"/>
  <c r="GZ157" i="21"/>
  <c r="BI212" i="21"/>
  <c r="FV51" i="21"/>
  <c r="AB212" i="21"/>
  <c r="GE158" i="21"/>
  <c r="GZ51" i="21"/>
  <c r="V103" i="21"/>
  <c r="FJ51" i="21"/>
  <c r="EG212" i="21"/>
  <c r="FJ157" i="21"/>
  <c r="AW158" i="21"/>
  <c r="S158" i="21"/>
  <c r="DU103" i="21"/>
  <c r="HC213" i="21"/>
  <c r="FM212" i="21"/>
  <c r="DA213" i="21"/>
  <c r="DR158" i="21"/>
  <c r="FJ213" i="21"/>
  <c r="DL157" i="21"/>
  <c r="AN213" i="21"/>
  <c r="DA158" i="21"/>
  <c r="FS104" i="21"/>
  <c r="EJ158" i="21"/>
  <c r="AK212" i="21"/>
  <c r="GE51" i="21"/>
  <c r="BQ213" i="21"/>
  <c r="ED104" i="21"/>
  <c r="GW212" i="21"/>
  <c r="GH158" i="21"/>
  <c r="FE213" i="21"/>
  <c r="DL103" i="21"/>
  <c r="ED212" i="21"/>
  <c r="FJ104" i="21"/>
  <c r="BZ213" i="21"/>
  <c r="GH212" i="21"/>
  <c r="HC103" i="21"/>
  <c r="DR104" i="21"/>
  <c r="ES104" i="21"/>
  <c r="BI103" i="21"/>
  <c r="ED213" i="21"/>
  <c r="EG104" i="21"/>
  <c r="DL104" i="21"/>
  <c r="FV104" i="21"/>
  <c r="L51" i="21" l="1"/>
  <c r="L159" i="21" s="1"/>
  <c r="N50" i="25"/>
  <c r="N105" i="25" s="1"/>
  <c r="L158" i="21"/>
  <c r="GK213" i="25"/>
  <c r="GM213" i="25" s="1"/>
  <c r="GW213" i="25"/>
  <c r="GY213" i="25" s="1"/>
  <c r="GZ213" i="25"/>
  <c r="HB213" i="25" s="1"/>
  <c r="GN213" i="25"/>
  <c r="GP213" i="25" s="1"/>
  <c r="GQ213" i="25"/>
  <c r="GS213" i="25" s="1"/>
  <c r="GT213" i="25"/>
  <c r="GV213" i="25" s="1"/>
  <c r="FY213" i="25"/>
  <c r="GA213" i="25" s="1"/>
  <c r="FJ213" i="25"/>
  <c r="FL213" i="25" s="1"/>
  <c r="GH213" i="25"/>
  <c r="GJ213" i="25" s="1"/>
  <c r="FV213" i="25"/>
  <c r="FX213" i="25" s="1"/>
  <c r="GB213" i="25"/>
  <c r="GD213" i="25" s="1"/>
  <c r="FP213" i="25"/>
  <c r="FR213" i="25" s="1"/>
  <c r="FM213" i="25"/>
  <c r="FO213" i="25" s="1"/>
  <c r="GE213" i="25"/>
  <c r="GG213" i="25" s="1"/>
  <c r="EJ213" i="25"/>
  <c r="EL213" i="25" s="1"/>
  <c r="GK158" i="25"/>
  <c r="GM158" i="25" s="1"/>
  <c r="FJ158" i="25"/>
  <c r="FL158" i="25" s="1"/>
  <c r="FS158" i="25"/>
  <c r="FU158" i="25" s="1"/>
  <c r="FY158" i="25"/>
  <c r="GA158" i="25" s="1"/>
  <c r="GE158" i="25"/>
  <c r="GG158" i="25" s="1"/>
  <c r="GB158" i="25"/>
  <c r="GD158" i="25" s="1"/>
  <c r="FP158" i="25"/>
  <c r="FR158" i="25" s="1"/>
  <c r="FV158" i="25"/>
  <c r="FX158" i="25" s="1"/>
  <c r="GH158" i="25"/>
  <c r="GJ158" i="25" s="1"/>
  <c r="Y158" i="25"/>
  <c r="AA158" i="25" s="1"/>
  <c r="FJ103" i="25"/>
  <c r="FL103" i="25" s="1"/>
  <c r="GB103" i="25"/>
  <c r="GD103" i="25" s="1"/>
  <c r="FP103" i="25"/>
  <c r="FR103" i="25" s="1"/>
  <c r="FS103" i="25"/>
  <c r="FU103" i="25" s="1"/>
  <c r="FM103" i="25"/>
  <c r="FO103" i="25" s="1"/>
  <c r="FY103" i="25"/>
  <c r="GA103" i="25" s="1"/>
  <c r="GE103" i="25"/>
  <c r="GG103" i="25" s="1"/>
  <c r="GN103" i="25"/>
  <c r="GP103" i="25" s="1"/>
  <c r="GT103" i="25"/>
  <c r="GV103" i="25" s="1"/>
  <c r="GQ103" i="25"/>
  <c r="GS103" i="25" s="1"/>
  <c r="GW103" i="25"/>
  <c r="GY103" i="25" s="1"/>
  <c r="GK103" i="25"/>
  <c r="GM103" i="25" s="1"/>
  <c r="GZ103" i="25"/>
  <c r="HB103" i="25" s="1"/>
  <c r="HC103" i="25"/>
  <c r="HE103" i="25" s="1"/>
  <c r="EG103" i="25"/>
  <c r="EI103" i="25" s="1"/>
  <c r="GQ49" i="25"/>
  <c r="GS49" i="25" s="1"/>
  <c r="GZ49" i="25"/>
  <c r="HB49" i="25" s="1"/>
  <c r="GT49" i="25"/>
  <c r="GV49" i="25" s="1"/>
  <c r="GK49" i="25"/>
  <c r="GM49" i="25" s="1"/>
  <c r="HC49" i="25"/>
  <c r="GN49" i="25"/>
  <c r="GP49" i="25" s="1"/>
  <c r="GW49" i="25"/>
  <c r="GY49" i="25" s="1"/>
  <c r="GE49" i="25"/>
  <c r="GG49" i="25" s="1"/>
  <c r="GB49" i="25"/>
  <c r="GD49" i="25" s="1"/>
  <c r="GH49" i="25"/>
  <c r="GJ49" i="25" s="1"/>
  <c r="FM49" i="25"/>
  <c r="FO49" i="25" s="1"/>
  <c r="FS49" i="25"/>
  <c r="FU49" i="25" s="1"/>
  <c r="FV49" i="25"/>
  <c r="FJ49" i="25"/>
  <c r="FL49" i="25" s="1"/>
  <c r="FP49" i="25"/>
  <c r="FR49" i="25" s="1"/>
  <c r="EY49" i="25"/>
  <c r="FA49" i="25" s="1"/>
  <c r="EV49" i="25"/>
  <c r="EX49" i="25" s="1"/>
  <c r="FE49" i="25"/>
  <c r="FG49" i="25" s="1"/>
  <c r="FB49" i="25"/>
  <c r="FD49" i="25" s="1"/>
  <c r="ES49" i="25"/>
  <c r="EU49" i="25" s="1"/>
  <c r="EP49" i="25"/>
  <c r="EM49" i="25"/>
  <c r="EO49" i="25" s="1"/>
  <c r="EJ49" i="25"/>
  <c r="EG49" i="25"/>
  <c r="ED49" i="25"/>
  <c r="EA49" i="25"/>
  <c r="DR49" i="25"/>
  <c r="DT49" i="25" s="1"/>
  <c r="DX49" i="25"/>
  <c r="DZ49" i="25" s="1"/>
  <c r="DU49" i="25"/>
  <c r="DW49" i="25" s="1"/>
  <c r="DO49" i="25"/>
  <c r="DQ49" i="25" s="1"/>
  <c r="DL49" i="25"/>
  <c r="DN49" i="25" s="1"/>
  <c r="EV103" i="25"/>
  <c r="EX103" i="25" s="1"/>
  <c r="FB103" i="25"/>
  <c r="FD103" i="25" s="1"/>
  <c r="EM103" i="25"/>
  <c r="EO103" i="25" s="1"/>
  <c r="EP103" i="25"/>
  <c r="ER103" i="25" s="1"/>
  <c r="EJ103" i="25"/>
  <c r="EL103" i="25" s="1"/>
  <c r="FE103" i="25"/>
  <c r="FG103" i="25" s="1"/>
  <c r="EY103" i="25"/>
  <c r="FA103" i="25" s="1"/>
  <c r="ES103" i="25"/>
  <c r="EU103" i="25" s="1"/>
  <c r="EA103" i="25"/>
  <c r="EC103" i="25" s="1"/>
  <c r="DX103" i="25"/>
  <c r="DZ103" i="25" s="1"/>
  <c r="DO103" i="25"/>
  <c r="DQ103" i="25" s="1"/>
  <c r="DL103" i="25"/>
  <c r="DN103" i="25" s="1"/>
  <c r="DU103" i="25"/>
  <c r="DW103" i="25" s="1"/>
  <c r="DR103" i="25"/>
  <c r="DT103" i="25" s="1"/>
  <c r="ED103" i="25"/>
  <c r="EF103" i="25" s="1"/>
  <c r="CU103" i="25"/>
  <c r="CW103" i="25" s="1"/>
  <c r="EM158" i="25"/>
  <c r="EO158" i="25" s="1"/>
  <c r="ED158" i="25"/>
  <c r="EF158" i="25" s="1"/>
  <c r="EJ158" i="25"/>
  <c r="EL158" i="25" s="1"/>
  <c r="DO158" i="25"/>
  <c r="DQ158" i="25" s="1"/>
  <c r="DL158" i="25"/>
  <c r="DN158" i="25" s="1"/>
  <c r="EG158" i="25"/>
  <c r="EI158" i="25" s="1"/>
  <c r="EA158" i="25"/>
  <c r="EC158" i="25" s="1"/>
  <c r="DX158" i="25"/>
  <c r="DZ158" i="25" s="1"/>
  <c r="DR158" i="25"/>
  <c r="DT158" i="25" s="1"/>
  <c r="DU158" i="25"/>
  <c r="DW158" i="25" s="1"/>
  <c r="EY213" i="25"/>
  <c r="FA213" i="25" s="1"/>
  <c r="EM213" i="25"/>
  <c r="EO213" i="25" s="1"/>
  <c r="ES213" i="25"/>
  <c r="EU213" i="25" s="1"/>
  <c r="EV213" i="25"/>
  <c r="EX213" i="25" s="1"/>
  <c r="EP213" i="25"/>
  <c r="ER213" i="25" s="1"/>
  <c r="EG213" i="25"/>
  <c r="EI213" i="25" s="1"/>
  <c r="ED213" i="25"/>
  <c r="EF213" i="25" s="1"/>
  <c r="EA213" i="25"/>
  <c r="EC213" i="25" s="1"/>
  <c r="DU213" i="25"/>
  <c r="DW213" i="25" s="1"/>
  <c r="DO213" i="25"/>
  <c r="DQ213" i="25" s="1"/>
  <c r="DL213" i="25"/>
  <c r="DN213" i="25" s="1"/>
  <c r="DX213" i="25"/>
  <c r="DZ213" i="25" s="1"/>
  <c r="DR213" i="25"/>
  <c r="DT213" i="25" s="1"/>
  <c r="DG213" i="25"/>
  <c r="DI213" i="25" s="1"/>
  <c r="FB213" i="25"/>
  <c r="FD213" i="25" s="1"/>
  <c r="CI213" i="25"/>
  <c r="CK213" i="25" s="1"/>
  <c r="DA213" i="25"/>
  <c r="DC213" i="25" s="1"/>
  <c r="CF213" i="25"/>
  <c r="CH213" i="25" s="1"/>
  <c r="CR213" i="25"/>
  <c r="CT213" i="25" s="1"/>
  <c r="CO213" i="25"/>
  <c r="CQ213" i="25" s="1"/>
  <c r="DD213" i="25"/>
  <c r="DF213" i="25" s="1"/>
  <c r="CL213" i="25"/>
  <c r="CN213" i="25" s="1"/>
  <c r="CC213" i="25"/>
  <c r="CE213" i="25" s="1"/>
  <c r="CX213" i="25"/>
  <c r="CZ213" i="25" s="1"/>
  <c r="CU213" i="25"/>
  <c r="CW213" i="25" s="1"/>
  <c r="BQ213" i="25"/>
  <c r="BS213" i="25" s="1"/>
  <c r="BZ213" i="25"/>
  <c r="CB213" i="25" s="1"/>
  <c r="BT213" i="25"/>
  <c r="BV213" i="25" s="1"/>
  <c r="BW213" i="25"/>
  <c r="BY213" i="25" s="1"/>
  <c r="BN213" i="25"/>
  <c r="BP213" i="25" s="1"/>
  <c r="CF158" i="25"/>
  <c r="CH158" i="25" s="1"/>
  <c r="CL158" i="25"/>
  <c r="CN158" i="25" s="1"/>
  <c r="CO158" i="25"/>
  <c r="CQ158" i="25" s="1"/>
  <c r="CI158" i="25"/>
  <c r="CK158" i="25" s="1"/>
  <c r="CC158" i="25"/>
  <c r="CE158" i="25" s="1"/>
  <c r="BN158" i="25"/>
  <c r="BP158" i="25" s="1"/>
  <c r="BQ158" i="25"/>
  <c r="BS158" i="25" s="1"/>
  <c r="BT158" i="25"/>
  <c r="BV158" i="25" s="1"/>
  <c r="BW158" i="25"/>
  <c r="BY158" i="25" s="1"/>
  <c r="BZ158" i="25"/>
  <c r="CB158" i="25" s="1"/>
  <c r="CO103" i="25"/>
  <c r="CQ103" i="25" s="1"/>
  <c r="CR103" i="25"/>
  <c r="CT103" i="25" s="1"/>
  <c r="CF103" i="25"/>
  <c r="CH103" i="25" s="1"/>
  <c r="CX103" i="25"/>
  <c r="CZ103" i="25" s="1"/>
  <c r="CL103" i="25"/>
  <c r="CN103" i="25" s="1"/>
  <c r="DA103" i="25"/>
  <c r="DC103" i="25" s="1"/>
  <c r="DG103" i="25"/>
  <c r="DI103" i="25" s="1"/>
  <c r="CI103" i="25"/>
  <c r="CK103" i="25" s="1"/>
  <c r="DD103" i="25"/>
  <c r="DF103" i="25" s="1"/>
  <c r="CC103" i="25"/>
  <c r="CE103" i="25" s="1"/>
  <c r="BQ103" i="25"/>
  <c r="BS103" i="25" s="1"/>
  <c r="BZ103" i="25"/>
  <c r="CB103" i="25" s="1"/>
  <c r="BN103" i="25"/>
  <c r="BP103" i="25" s="1"/>
  <c r="BW103" i="25"/>
  <c r="BY103" i="25" s="1"/>
  <c r="BT103" i="25"/>
  <c r="BV103" i="25" s="1"/>
  <c r="AZ103" i="25"/>
  <c r="BB103" i="25" s="1"/>
  <c r="AT213" i="25"/>
  <c r="AV213" i="25" s="1"/>
  <c r="AK213" i="25"/>
  <c r="AM213" i="25" s="1"/>
  <c r="AW213" i="25"/>
  <c r="AY213" i="25" s="1"/>
  <c r="BC213" i="25"/>
  <c r="BE213" i="25" s="1"/>
  <c r="AQ213" i="25"/>
  <c r="AS213" i="25" s="1"/>
  <c r="AN213" i="25"/>
  <c r="AP213" i="25" s="1"/>
  <c r="BF213" i="25"/>
  <c r="BH213" i="25" s="1"/>
  <c r="AZ213" i="25"/>
  <c r="BB213" i="25" s="1"/>
  <c r="V213" i="25"/>
  <c r="X213" i="25" s="1"/>
  <c r="AH213" i="25"/>
  <c r="AJ213" i="25" s="1"/>
  <c r="AE213" i="25"/>
  <c r="AG213" i="25" s="1"/>
  <c r="AB213" i="25"/>
  <c r="AD213" i="25" s="1"/>
  <c r="Y213" i="25"/>
  <c r="AA213" i="25" s="1"/>
  <c r="S213" i="25"/>
  <c r="U213" i="25" s="1"/>
  <c r="P213" i="25"/>
  <c r="R213" i="25" s="1"/>
  <c r="AQ158" i="25"/>
  <c r="AS158" i="25" s="1"/>
  <c r="AN158" i="25"/>
  <c r="AP158" i="25" s="1"/>
  <c r="AK158" i="25"/>
  <c r="AM158" i="25" s="1"/>
  <c r="AH158" i="25"/>
  <c r="AJ158" i="25" s="1"/>
  <c r="AE158" i="25"/>
  <c r="AG158" i="25" s="1"/>
  <c r="AB158" i="25"/>
  <c r="AD158" i="25" s="1"/>
  <c r="V158" i="25"/>
  <c r="X158" i="25" s="1"/>
  <c r="S158" i="25"/>
  <c r="U158" i="25" s="1"/>
  <c r="P158" i="25"/>
  <c r="R158" i="25" s="1"/>
  <c r="BI103" i="25"/>
  <c r="BK103" i="25" s="1"/>
  <c r="BF103" i="25"/>
  <c r="BH103" i="25" s="1"/>
  <c r="BC103" i="25"/>
  <c r="BE103" i="25" s="1"/>
  <c r="AW103" i="25"/>
  <c r="AY103" i="25" s="1"/>
  <c r="AK103" i="25"/>
  <c r="AM103" i="25" s="1"/>
  <c r="AT103" i="25"/>
  <c r="AV103" i="25" s="1"/>
  <c r="AQ103" i="25"/>
  <c r="AS103" i="25" s="1"/>
  <c r="AN103" i="25"/>
  <c r="AP103" i="25" s="1"/>
  <c r="AE103" i="25"/>
  <c r="AG103" i="25" s="1"/>
  <c r="AH103" i="25"/>
  <c r="AJ103" i="25" s="1"/>
  <c r="Y103" i="25"/>
  <c r="AA103" i="25" s="1"/>
  <c r="AB103" i="25"/>
  <c r="AD103" i="25" s="1"/>
  <c r="P103" i="25"/>
  <c r="R103" i="25" s="1"/>
  <c r="V103" i="25"/>
  <c r="X103" i="25" s="1"/>
  <c r="S103" i="25"/>
  <c r="U103" i="25" s="1"/>
  <c r="DD49" i="25"/>
  <c r="BN49" i="25"/>
  <c r="DA49" i="25"/>
  <c r="CX49" i="25"/>
  <c r="CU49" i="25"/>
  <c r="CR49" i="25"/>
  <c r="CO49" i="25"/>
  <c r="CL49" i="25"/>
  <c r="CI49" i="25"/>
  <c r="CF49" i="25"/>
  <c r="CC49" i="25"/>
  <c r="BZ49" i="25"/>
  <c r="BW49" i="25"/>
  <c r="BQ49" i="25"/>
  <c r="BT49" i="25"/>
  <c r="BI49" i="25"/>
  <c r="BC49" i="25"/>
  <c r="BF49" i="25"/>
  <c r="AZ49" i="25"/>
  <c r="AW49" i="25"/>
  <c r="AT49" i="25"/>
  <c r="AQ49" i="25"/>
  <c r="AN49" i="25"/>
  <c r="AH49" i="25"/>
  <c r="AK49" i="25"/>
  <c r="AB49" i="25"/>
  <c r="AE49" i="25"/>
  <c r="V49" i="25"/>
  <c r="Y49" i="25"/>
  <c r="S49" i="25"/>
  <c r="P49" i="25"/>
  <c r="FY49" i="25"/>
  <c r="GH103" i="25"/>
  <c r="GJ103" i="25" s="1"/>
  <c r="M216" i="25"/>
  <c r="M161" i="25"/>
  <c r="M106" i="25"/>
  <c r="L104" i="21"/>
  <c r="L213" i="21"/>
  <c r="N214" i="25"/>
  <c r="AW214" i="25" s="1"/>
  <c r="AY214" i="25" s="1"/>
  <c r="N159" i="25"/>
  <c r="GH159" i="25" s="1"/>
  <c r="GJ159" i="25" s="1"/>
  <c r="N104" i="25"/>
  <c r="AZ104" i="25" s="1"/>
  <c r="HC159" i="21"/>
  <c r="AK214" i="21"/>
  <c r="EA105" i="21"/>
  <c r="AH159" i="21"/>
  <c r="DA159" i="21"/>
  <c r="CX214" i="21"/>
  <c r="GK159" i="21"/>
  <c r="EM159" i="21"/>
  <c r="EA159" i="21"/>
  <c r="BZ159" i="21"/>
  <c r="DO159" i="21"/>
  <c r="GT214" i="21"/>
  <c r="DG159" i="21"/>
  <c r="HC214" i="21"/>
  <c r="DD214" i="21"/>
  <c r="AN214" i="21"/>
  <c r="GW159" i="21"/>
  <c r="GB159" i="21"/>
  <c r="BW105" i="21"/>
  <c r="DU214" i="21"/>
  <c r="FJ105" i="21"/>
  <c r="CL214" i="21"/>
  <c r="BN159" i="21"/>
  <c r="EG159" i="21"/>
  <c r="V105" i="21"/>
  <c r="AN105" i="21"/>
  <c r="DA214" i="21"/>
  <c r="FE159" i="21"/>
  <c r="GZ105" i="21"/>
  <c r="GB214" i="21"/>
  <c r="BQ214" i="21"/>
  <c r="FB105" i="21"/>
  <c r="AK159" i="21"/>
  <c r="BF159" i="21"/>
  <c r="ES214" i="21"/>
  <c r="DR159" i="21"/>
  <c r="AQ105" i="21"/>
  <c r="GT159" i="21"/>
  <c r="EP105" i="21"/>
  <c r="HC105" i="21"/>
  <c r="GN159" i="21"/>
  <c r="CL159" i="21"/>
  <c r="EY105" i="21"/>
  <c r="EA214" i="21"/>
  <c r="FY159" i="21"/>
  <c r="FP105" i="21"/>
  <c r="CO105" i="21"/>
  <c r="FE214" i="21"/>
  <c r="Y105" i="21"/>
  <c r="CU105" i="21"/>
  <c r="AZ159" i="21"/>
  <c r="FS105" i="21"/>
  <c r="FY214" i="21"/>
  <c r="AH214" i="21"/>
  <c r="AT105" i="21"/>
  <c r="GQ214" i="21"/>
  <c r="FB159" i="21"/>
  <c r="AE214" i="21"/>
  <c r="AQ214" i="21"/>
  <c r="FB214" i="21"/>
  <c r="CF159" i="21"/>
  <c r="BZ105" i="21"/>
  <c r="V159" i="21"/>
  <c r="FS159" i="21"/>
  <c r="CI159" i="21"/>
  <c r="CI214" i="21"/>
  <c r="AB105" i="21"/>
  <c r="CR105" i="21"/>
  <c r="CU159" i="21"/>
  <c r="EJ159" i="21"/>
  <c r="CU214" i="21"/>
  <c r="EG105" i="21"/>
  <c r="DX159" i="21"/>
  <c r="AZ105" i="21"/>
  <c r="BN214" i="21"/>
  <c r="P214" i="21"/>
  <c r="S159" i="21"/>
  <c r="BQ159" i="21"/>
  <c r="FE105" i="21"/>
  <c r="FM159" i="21"/>
  <c r="GH159" i="21"/>
  <c r="BQ105" i="21"/>
  <c r="EY159" i="21"/>
  <c r="CO214" i="21"/>
  <c r="FJ159" i="21"/>
  <c r="EJ214" i="21"/>
  <c r="AW214" i="21"/>
  <c r="CF214" i="21"/>
  <c r="AZ214" i="21"/>
  <c r="DO105" i="21"/>
  <c r="DR105" i="21"/>
  <c r="BW214" i="21"/>
  <c r="CL105" i="21"/>
  <c r="GB105" i="21"/>
  <c r="P105" i="21"/>
  <c r="AN159" i="21"/>
  <c r="FS214" i="21"/>
  <c r="FM214" i="21"/>
  <c r="ED214" i="21"/>
  <c r="GN105" i="21"/>
  <c r="ES105" i="21"/>
  <c r="BT105" i="21"/>
  <c r="GZ159" i="21"/>
  <c r="DR214" i="21"/>
  <c r="DA105" i="21"/>
  <c r="AB159" i="21"/>
  <c r="CO159" i="21"/>
  <c r="BC105" i="21"/>
  <c r="EM105" i="21"/>
  <c r="AE159" i="21"/>
  <c r="CX105" i="21"/>
  <c r="ED105" i="21"/>
  <c r="EV105" i="21"/>
  <c r="EP159" i="21"/>
  <c r="DD159" i="21"/>
  <c r="BI105" i="21"/>
  <c r="FY105" i="21"/>
  <c r="BC214" i="21"/>
  <c r="S214" i="21"/>
  <c r="DL159" i="21"/>
  <c r="DX214" i="21"/>
  <c r="Y214" i="21"/>
  <c r="BW159" i="21"/>
  <c r="BT159" i="21"/>
  <c r="GQ159" i="21"/>
  <c r="GZ214" i="21"/>
  <c r="S105" i="21"/>
  <c r="BI214" i="21"/>
  <c r="AK105" i="21"/>
  <c r="CF105" i="21"/>
  <c r="EV159" i="21"/>
  <c r="V214" i="21"/>
  <c r="EJ105" i="21"/>
  <c r="EV214" i="21"/>
  <c r="GW105" i="21"/>
  <c r="CC214" i="21"/>
  <c r="GE159" i="21"/>
  <c r="DU105" i="21"/>
  <c r="GW214" i="21"/>
  <c r="AH105" i="21"/>
  <c r="EY214" i="21"/>
  <c r="FP159" i="21"/>
  <c r="AT159" i="21"/>
  <c r="DL105" i="21"/>
  <c r="CR214" i="21"/>
  <c r="P159" i="21"/>
  <c r="FV159" i="21"/>
  <c r="CR159" i="21"/>
  <c r="FJ214" i="21"/>
  <c r="DO214" i="21"/>
  <c r="GQ105" i="21"/>
  <c r="DU159" i="21"/>
  <c r="DL214" i="21"/>
  <c r="EG214" i="21"/>
  <c r="BI159" i="21"/>
  <c r="GK214" i="21"/>
  <c r="GH105" i="21"/>
  <c r="FV105" i="21"/>
  <c r="CI105" i="21"/>
  <c r="BF105" i="21"/>
  <c r="Y159" i="21"/>
  <c r="CC159" i="21"/>
  <c r="GT105" i="21"/>
  <c r="AT214" i="21"/>
  <c r="DG105" i="21"/>
  <c r="FM105" i="21"/>
  <c r="CC105" i="21"/>
  <c r="AW159" i="21"/>
  <c r="GE214" i="21"/>
  <c r="AE105" i="21"/>
  <c r="ED159" i="21"/>
  <c r="BF214" i="21"/>
  <c r="DX105" i="21"/>
  <c r="EP214" i="21"/>
  <c r="GK105" i="21"/>
  <c r="GN214" i="21"/>
  <c r="ES159" i="21"/>
  <c r="GE105" i="21"/>
  <c r="AQ159" i="21"/>
  <c r="AW105" i="21"/>
  <c r="GH214" i="21"/>
  <c r="EM214" i="21"/>
  <c r="BC159" i="21"/>
  <c r="BT214" i="21"/>
  <c r="AB214" i="21"/>
  <c r="DG214" i="21"/>
  <c r="BN105" i="21"/>
  <c r="FV214" i="21"/>
  <c r="BZ214" i="21"/>
  <c r="FP214" i="21"/>
  <c r="CX159" i="21"/>
  <c r="DD105" i="21"/>
  <c r="N51" i="25" l="1"/>
  <c r="N216" i="25" s="1"/>
  <c r="N160" i="25"/>
  <c r="N215" i="25"/>
  <c r="GW214" i="25"/>
  <c r="GY214" i="25" s="1"/>
  <c r="GZ214" i="25"/>
  <c r="GK214" i="25"/>
  <c r="GM214" i="25" s="1"/>
  <c r="GT214" i="25"/>
  <c r="GV214" i="25" s="1"/>
  <c r="GN214" i="25"/>
  <c r="GP214" i="25" s="1"/>
  <c r="GQ214" i="25"/>
  <c r="GS214" i="25" s="1"/>
  <c r="GB214" i="25"/>
  <c r="GD214" i="25" s="1"/>
  <c r="GH214" i="25"/>
  <c r="FS214" i="25"/>
  <c r="FU214" i="25" s="1"/>
  <c r="FV214" i="25"/>
  <c r="FX214" i="25" s="1"/>
  <c r="FM214" i="25"/>
  <c r="FO214" i="25" s="1"/>
  <c r="FP214" i="25"/>
  <c r="FR214" i="25" s="1"/>
  <c r="FY214" i="25"/>
  <c r="GA214" i="25" s="1"/>
  <c r="FJ214" i="25"/>
  <c r="FL214" i="25" s="1"/>
  <c r="GE214" i="25"/>
  <c r="GG214" i="25" s="1"/>
  <c r="GB159" i="25"/>
  <c r="GD159" i="25" s="1"/>
  <c r="FV159" i="25"/>
  <c r="FX159" i="25" s="1"/>
  <c r="GE159" i="25"/>
  <c r="GG159" i="25" s="1"/>
  <c r="FY159" i="25"/>
  <c r="GA159" i="25" s="1"/>
  <c r="FP159" i="25"/>
  <c r="FR159" i="25" s="1"/>
  <c r="FS159" i="25"/>
  <c r="FU159" i="25" s="1"/>
  <c r="FM159" i="25"/>
  <c r="FO159" i="25" s="1"/>
  <c r="GK159" i="25"/>
  <c r="FJ159" i="25"/>
  <c r="FL159" i="25" s="1"/>
  <c r="CC159" i="25"/>
  <c r="CE159" i="25" s="1"/>
  <c r="FS104" i="25"/>
  <c r="FU104" i="25" s="1"/>
  <c r="FV104" i="25"/>
  <c r="FX104" i="25" s="1"/>
  <c r="FP104" i="25"/>
  <c r="FR104" i="25" s="1"/>
  <c r="FJ104" i="25"/>
  <c r="FL104" i="25" s="1"/>
  <c r="GB104" i="25"/>
  <c r="GD104" i="25" s="1"/>
  <c r="GE104" i="25"/>
  <c r="FM104" i="25"/>
  <c r="FO104" i="25" s="1"/>
  <c r="FY104" i="25"/>
  <c r="GA104" i="25" s="1"/>
  <c r="GN104" i="25"/>
  <c r="GP104" i="25" s="1"/>
  <c r="HC104" i="25"/>
  <c r="HE104" i="25" s="1"/>
  <c r="GW104" i="25"/>
  <c r="GY104" i="25" s="1"/>
  <c r="GK104" i="25"/>
  <c r="GM104" i="25" s="1"/>
  <c r="GZ104" i="25"/>
  <c r="HB104" i="25" s="1"/>
  <c r="GT104" i="25"/>
  <c r="GV104" i="25" s="1"/>
  <c r="GQ104" i="25"/>
  <c r="GS104" i="25" s="1"/>
  <c r="EP104" i="25"/>
  <c r="ER104" i="25" s="1"/>
  <c r="FB104" i="25"/>
  <c r="FD104" i="25" s="1"/>
  <c r="FE104" i="25"/>
  <c r="EV104" i="25"/>
  <c r="EX104" i="25" s="1"/>
  <c r="ES104" i="25"/>
  <c r="EU104" i="25" s="1"/>
  <c r="EY104" i="25"/>
  <c r="FA104" i="25" s="1"/>
  <c r="EJ104" i="25"/>
  <c r="EL104" i="25" s="1"/>
  <c r="EM104" i="25"/>
  <c r="EO104" i="25" s="1"/>
  <c r="EG104" i="25"/>
  <c r="EI104" i="25" s="1"/>
  <c r="DU104" i="25"/>
  <c r="DW104" i="25" s="1"/>
  <c r="DO104" i="25"/>
  <c r="DQ104" i="25" s="1"/>
  <c r="DR104" i="25"/>
  <c r="DT104" i="25" s="1"/>
  <c r="ED104" i="25"/>
  <c r="EF104" i="25" s="1"/>
  <c r="EA104" i="25"/>
  <c r="EC104" i="25" s="1"/>
  <c r="DL104" i="25"/>
  <c r="DN104" i="25" s="1"/>
  <c r="DX104" i="25"/>
  <c r="DZ104" i="25" s="1"/>
  <c r="DU159" i="25"/>
  <c r="DW159" i="25" s="1"/>
  <c r="EG159" i="25"/>
  <c r="EI159" i="25" s="1"/>
  <c r="DL159" i="25"/>
  <c r="DN159" i="25" s="1"/>
  <c r="EA159" i="25"/>
  <c r="EC159" i="25" s="1"/>
  <c r="DR159" i="25"/>
  <c r="DT159" i="25" s="1"/>
  <c r="EM159" i="25"/>
  <c r="ED159" i="25"/>
  <c r="EF159" i="25" s="1"/>
  <c r="DX159" i="25"/>
  <c r="DZ159" i="25" s="1"/>
  <c r="EJ159" i="25"/>
  <c r="EL159" i="25" s="1"/>
  <c r="DO159" i="25"/>
  <c r="DQ159" i="25" s="1"/>
  <c r="EY214" i="25"/>
  <c r="FA214" i="25" s="1"/>
  <c r="EM214" i="25"/>
  <c r="EO214" i="25" s="1"/>
  <c r="EP214" i="25"/>
  <c r="ER214" i="25" s="1"/>
  <c r="EV214" i="25"/>
  <c r="EX214" i="25" s="1"/>
  <c r="ES214" i="25"/>
  <c r="EU214" i="25" s="1"/>
  <c r="ED214" i="25"/>
  <c r="EF214" i="25" s="1"/>
  <c r="EJ214" i="25"/>
  <c r="EL214" i="25" s="1"/>
  <c r="EG214" i="25"/>
  <c r="EI214" i="25" s="1"/>
  <c r="DL214" i="25"/>
  <c r="DN214" i="25" s="1"/>
  <c r="DX214" i="25"/>
  <c r="DZ214" i="25" s="1"/>
  <c r="DO214" i="25"/>
  <c r="DQ214" i="25" s="1"/>
  <c r="EA214" i="25"/>
  <c r="DR214" i="25"/>
  <c r="DT214" i="25" s="1"/>
  <c r="DU214" i="25"/>
  <c r="DW214" i="25" s="1"/>
  <c r="FB214" i="25"/>
  <c r="CI214" i="25"/>
  <c r="CK214" i="25" s="1"/>
  <c r="CU214" i="25"/>
  <c r="CW214" i="25" s="1"/>
  <c r="CC214" i="25"/>
  <c r="CE214" i="25" s="1"/>
  <c r="DD214" i="25"/>
  <c r="DF214" i="25" s="1"/>
  <c r="CO214" i="25"/>
  <c r="CQ214" i="25" s="1"/>
  <c r="DA214" i="25"/>
  <c r="DC214" i="25" s="1"/>
  <c r="DG214" i="25"/>
  <c r="CX214" i="25"/>
  <c r="CZ214" i="25" s="1"/>
  <c r="CF214" i="25"/>
  <c r="CH214" i="25" s="1"/>
  <c r="CL214" i="25"/>
  <c r="CN214" i="25" s="1"/>
  <c r="CR214" i="25"/>
  <c r="CT214" i="25" s="1"/>
  <c r="BT214" i="25"/>
  <c r="BV214" i="25" s="1"/>
  <c r="BQ214" i="25"/>
  <c r="BS214" i="25" s="1"/>
  <c r="BZ214" i="25"/>
  <c r="CB214" i="25" s="1"/>
  <c r="BW214" i="25"/>
  <c r="BY214" i="25" s="1"/>
  <c r="BN214" i="25"/>
  <c r="CO159" i="25"/>
  <c r="CQ159" i="25" s="1"/>
  <c r="CL159" i="25"/>
  <c r="CN159" i="25" s="1"/>
  <c r="CI159" i="25"/>
  <c r="CK159" i="25" s="1"/>
  <c r="CF159" i="25"/>
  <c r="CH159" i="25" s="1"/>
  <c r="BQ159" i="25"/>
  <c r="BS159" i="25" s="1"/>
  <c r="BW159" i="25"/>
  <c r="BY159" i="25" s="1"/>
  <c r="BN159" i="25"/>
  <c r="BP159" i="25" s="1"/>
  <c r="BZ159" i="25"/>
  <c r="CB159" i="25" s="1"/>
  <c r="BT159" i="25"/>
  <c r="BV159" i="25" s="1"/>
  <c r="CU104" i="25"/>
  <c r="CW104" i="25" s="1"/>
  <c r="CO104" i="25"/>
  <c r="CQ104" i="25" s="1"/>
  <c r="DD104" i="25"/>
  <c r="DF104" i="25" s="1"/>
  <c r="CL104" i="25"/>
  <c r="CN104" i="25" s="1"/>
  <c r="CF104" i="25"/>
  <c r="CH104" i="25" s="1"/>
  <c r="CX104" i="25"/>
  <c r="CZ104" i="25" s="1"/>
  <c r="DG104" i="25"/>
  <c r="DI104" i="25" s="1"/>
  <c r="DA104" i="25"/>
  <c r="DC104" i="25" s="1"/>
  <c r="CR104" i="25"/>
  <c r="CT104" i="25" s="1"/>
  <c r="CI104" i="25"/>
  <c r="CK104" i="25" s="1"/>
  <c r="BZ104" i="25"/>
  <c r="CB104" i="25" s="1"/>
  <c r="BN104" i="25"/>
  <c r="BP104" i="25" s="1"/>
  <c r="BT104" i="25"/>
  <c r="BV104" i="25" s="1"/>
  <c r="BW104" i="25"/>
  <c r="BY104" i="25" s="1"/>
  <c r="BQ104" i="25"/>
  <c r="BS104" i="25" s="1"/>
  <c r="CC104" i="25"/>
  <c r="CE104" i="25" s="1"/>
  <c r="AN214" i="25"/>
  <c r="AP214" i="25" s="1"/>
  <c r="BC214" i="25"/>
  <c r="BE214" i="25" s="1"/>
  <c r="AZ214" i="25"/>
  <c r="BB214" i="25" s="1"/>
  <c r="AT214" i="25"/>
  <c r="AV214" i="25" s="1"/>
  <c r="BF214" i="25"/>
  <c r="BH214" i="25" s="1"/>
  <c r="AK214" i="25"/>
  <c r="AM214" i="25" s="1"/>
  <c r="AQ214" i="25"/>
  <c r="AS214" i="25" s="1"/>
  <c r="AH214" i="25"/>
  <c r="AE214" i="25"/>
  <c r="AB214" i="25"/>
  <c r="Y214" i="25"/>
  <c r="V214" i="25"/>
  <c r="S214" i="25"/>
  <c r="P214" i="25"/>
  <c r="AQ159" i="25"/>
  <c r="AN159" i="25"/>
  <c r="AK159" i="25"/>
  <c r="AH159" i="25"/>
  <c r="AE159" i="25"/>
  <c r="AB159" i="25"/>
  <c r="Y159" i="25"/>
  <c r="S159" i="25"/>
  <c r="U159" i="25" s="1"/>
  <c r="V159" i="25"/>
  <c r="X159" i="25" s="1"/>
  <c r="P159" i="25"/>
  <c r="R159" i="25" s="1"/>
  <c r="BI104" i="25"/>
  <c r="BF104" i="25"/>
  <c r="BC104" i="25"/>
  <c r="AQ104" i="25"/>
  <c r="AQ110" i="25" s="1"/>
  <c r="CN146" i="26" s="1"/>
  <c r="AW104" i="25"/>
  <c r="AT104" i="25"/>
  <c r="AK104" i="25"/>
  <c r="AN104" i="25"/>
  <c r="AH104" i="25"/>
  <c r="AE104" i="25"/>
  <c r="Y104" i="25"/>
  <c r="AA104" i="25" s="1"/>
  <c r="V104" i="25"/>
  <c r="X104" i="25" s="1"/>
  <c r="S104" i="25"/>
  <c r="U104" i="25" s="1"/>
  <c r="P104" i="25"/>
  <c r="R104" i="25" s="1"/>
  <c r="AB104" i="25"/>
  <c r="AD104" i="25" s="1"/>
  <c r="EL49" i="25"/>
  <c r="EJ54" i="25"/>
  <c r="EJ53" i="25"/>
  <c r="EJ55" i="25"/>
  <c r="CK157" i="26" s="1"/>
  <c r="FP54" i="25"/>
  <c r="FP55" i="25"/>
  <c r="FP53" i="25"/>
  <c r="EM54" i="25"/>
  <c r="EM55" i="25"/>
  <c r="CN157" i="26" s="1"/>
  <c r="EM53" i="25"/>
  <c r="ES54" i="25"/>
  <c r="ES53" i="25"/>
  <c r="ES55" i="25"/>
  <c r="CT157" i="26" s="1"/>
  <c r="R49" i="25"/>
  <c r="P54" i="25"/>
  <c r="P55" i="25"/>
  <c r="P53" i="25"/>
  <c r="AP49" i="25"/>
  <c r="AN54" i="25"/>
  <c r="AN55" i="25"/>
  <c r="AN53" i="25"/>
  <c r="CE49" i="25"/>
  <c r="CC54" i="25"/>
  <c r="CC53" i="25"/>
  <c r="CC55" i="25"/>
  <c r="CB151" i="26" s="1"/>
  <c r="GA49" i="25"/>
  <c r="FY54" i="25"/>
  <c r="FY55" i="25"/>
  <c r="FY53" i="25"/>
  <c r="DO54" i="25"/>
  <c r="DO53" i="25"/>
  <c r="DO55" i="25"/>
  <c r="BP157" i="26" s="1"/>
  <c r="BP49" i="25"/>
  <c r="BN54" i="25"/>
  <c r="BN53" i="25"/>
  <c r="BN55" i="25"/>
  <c r="BM151" i="26" s="1"/>
  <c r="GQ54" i="25"/>
  <c r="GQ53" i="25"/>
  <c r="GQ55" i="25"/>
  <c r="U49" i="25"/>
  <c r="S53" i="25"/>
  <c r="S55" i="25"/>
  <c r="S54" i="25"/>
  <c r="AS49" i="25"/>
  <c r="AQ54" i="25"/>
  <c r="AQ55" i="25"/>
  <c r="AQ53" i="25"/>
  <c r="FE54" i="25"/>
  <c r="FE53" i="25"/>
  <c r="FE55" i="25"/>
  <c r="GK54" i="25"/>
  <c r="GK53" i="25"/>
  <c r="GK55" i="25"/>
  <c r="DX53" i="25"/>
  <c r="DX54" i="25"/>
  <c r="DX55" i="25"/>
  <c r="BY157" i="26" s="1"/>
  <c r="AA49" i="25"/>
  <c r="Y54" i="25"/>
  <c r="Y55" i="25"/>
  <c r="Y53" i="25"/>
  <c r="AV49" i="25"/>
  <c r="AT53" i="25"/>
  <c r="AT55" i="25"/>
  <c r="AT54" i="25"/>
  <c r="DU54" i="25"/>
  <c r="DU53" i="25"/>
  <c r="DU55" i="25"/>
  <c r="BV157" i="26" s="1"/>
  <c r="HE49" i="25"/>
  <c r="HC54" i="25"/>
  <c r="HC53" i="25"/>
  <c r="HC55" i="25"/>
  <c r="CZ49" i="25"/>
  <c r="CX54" i="25"/>
  <c r="CX55" i="25"/>
  <c r="CW151" i="26" s="1"/>
  <c r="CX53" i="25"/>
  <c r="GB54" i="25"/>
  <c r="GB55" i="25"/>
  <c r="GB53" i="25"/>
  <c r="EC49" i="25"/>
  <c r="EA54" i="25"/>
  <c r="EA55" i="25"/>
  <c r="CB157" i="26" s="1"/>
  <c r="EA53" i="25"/>
  <c r="X49" i="25"/>
  <c r="V53" i="25"/>
  <c r="V55" i="25"/>
  <c r="V54" i="25"/>
  <c r="AY49" i="25"/>
  <c r="AW54" i="25"/>
  <c r="AW53" i="25"/>
  <c r="AW55" i="25"/>
  <c r="GW54" i="25"/>
  <c r="GW53" i="25"/>
  <c r="GW55" i="25"/>
  <c r="CW49" i="25"/>
  <c r="CU54" i="25"/>
  <c r="CU55" i="25"/>
  <c r="CT151" i="26" s="1"/>
  <c r="CU53" i="25"/>
  <c r="FM54" i="25"/>
  <c r="FM53" i="25"/>
  <c r="FM55" i="25"/>
  <c r="DR55" i="25"/>
  <c r="BS157" i="26" s="1"/>
  <c r="DR53" i="25"/>
  <c r="DR54" i="25"/>
  <c r="EI49" i="25"/>
  <c r="EG54" i="25"/>
  <c r="EG53" i="25"/>
  <c r="EG55" i="25"/>
  <c r="CH157" i="26" s="1"/>
  <c r="ER49" i="25"/>
  <c r="EP55" i="25"/>
  <c r="CQ157" i="26" s="1"/>
  <c r="EP54" i="25"/>
  <c r="EP53" i="25"/>
  <c r="CQ53" i="26" s="1"/>
  <c r="BV49" i="25"/>
  <c r="BT54" i="25"/>
  <c r="BT55" i="25"/>
  <c r="BS151" i="26" s="1"/>
  <c r="BT53" i="25"/>
  <c r="GT54" i="25"/>
  <c r="GT55" i="25"/>
  <c r="GT53" i="25"/>
  <c r="BY49" i="25"/>
  <c r="BW53" i="25"/>
  <c r="BW55" i="25"/>
  <c r="BV151" i="26" s="1"/>
  <c r="BW54" i="25"/>
  <c r="AG49" i="25"/>
  <c r="AE54" i="25"/>
  <c r="AE55" i="25"/>
  <c r="AE53" i="25"/>
  <c r="BB49" i="25"/>
  <c r="AZ54" i="25"/>
  <c r="AZ53" i="25"/>
  <c r="AZ55" i="25"/>
  <c r="CK49" i="25"/>
  <c r="CI54" i="25"/>
  <c r="CI53" i="25"/>
  <c r="CI55" i="25"/>
  <c r="CH151" i="26" s="1"/>
  <c r="FS53" i="25"/>
  <c r="FS54" i="25"/>
  <c r="FS55" i="25"/>
  <c r="FX49" i="25"/>
  <c r="FV54" i="25"/>
  <c r="FV55" i="25"/>
  <c r="FV53" i="25"/>
  <c r="GZ54" i="25"/>
  <c r="GZ53" i="25"/>
  <c r="GZ55" i="25"/>
  <c r="CB49" i="25"/>
  <c r="BZ54" i="25"/>
  <c r="BZ53" i="25"/>
  <c r="BZ55" i="25"/>
  <c r="BY151" i="26" s="1"/>
  <c r="GN54" i="25"/>
  <c r="GN55" i="25"/>
  <c r="GN53" i="25"/>
  <c r="DI49" i="25"/>
  <c r="DG54" i="25"/>
  <c r="DG53" i="25"/>
  <c r="DG55" i="25"/>
  <c r="DF151" i="26" s="1"/>
  <c r="CH49" i="25"/>
  <c r="CF54" i="25"/>
  <c r="CF55" i="25"/>
  <c r="CE151" i="26" s="1"/>
  <c r="CF53" i="25"/>
  <c r="AD49" i="25"/>
  <c r="AB55" i="25"/>
  <c r="AB54" i="25"/>
  <c r="AB53" i="25"/>
  <c r="BH49" i="25"/>
  <c r="BF54" i="25"/>
  <c r="BF55" i="25"/>
  <c r="BF53" i="25"/>
  <c r="CN49" i="25"/>
  <c r="CL54" i="25"/>
  <c r="CL55" i="25"/>
  <c r="CK151" i="26" s="1"/>
  <c r="CL53" i="25"/>
  <c r="EV54" i="25"/>
  <c r="EV53" i="25"/>
  <c r="EV55" i="25"/>
  <c r="CW157" i="26" s="1"/>
  <c r="EF49" i="25"/>
  <c r="ED54" i="25"/>
  <c r="ED53" i="25"/>
  <c r="ED55" i="25"/>
  <c r="CE157" i="26" s="1"/>
  <c r="FB54" i="25"/>
  <c r="FB55" i="25"/>
  <c r="DC157" i="26" s="1"/>
  <c r="FB53" i="25"/>
  <c r="DF49" i="25"/>
  <c r="DD54" i="25"/>
  <c r="DD55" i="25"/>
  <c r="DC151" i="26" s="1"/>
  <c r="DD53" i="25"/>
  <c r="GE54" i="25"/>
  <c r="GE55" i="25"/>
  <c r="GE53" i="25"/>
  <c r="AM49" i="25"/>
  <c r="AK54" i="25"/>
  <c r="AK55" i="25"/>
  <c r="AK53" i="25"/>
  <c r="BE49" i="25"/>
  <c r="BC54" i="25"/>
  <c r="BC55" i="25"/>
  <c r="BC53" i="25"/>
  <c r="GH54" i="25"/>
  <c r="GH53" i="25"/>
  <c r="GH55" i="25"/>
  <c r="DC49" i="25"/>
  <c r="DA54" i="25"/>
  <c r="DA53" i="25"/>
  <c r="DA55" i="25"/>
  <c r="CZ151" i="26" s="1"/>
  <c r="BS49" i="25"/>
  <c r="BQ54" i="25"/>
  <c r="BQ53" i="25"/>
  <c r="BQ55" i="25"/>
  <c r="BP151" i="26" s="1"/>
  <c r="FJ54" i="25"/>
  <c r="FJ53" i="25"/>
  <c r="FJ55" i="25"/>
  <c r="EY54" i="25"/>
  <c r="EY55" i="25"/>
  <c r="CZ157" i="26" s="1"/>
  <c r="EY53" i="25"/>
  <c r="CQ49" i="25"/>
  <c r="CO54" i="25"/>
  <c r="CO53" i="25"/>
  <c r="CO55" i="25"/>
  <c r="CN151" i="26" s="1"/>
  <c r="DL54" i="25"/>
  <c r="DL55" i="25"/>
  <c r="BM157" i="26" s="1"/>
  <c r="BL157" i="26" s="1"/>
  <c r="DL53" i="25"/>
  <c r="CT49" i="25"/>
  <c r="CR54" i="25"/>
  <c r="CR53" i="25"/>
  <c r="CR55" i="25"/>
  <c r="CQ151" i="26" s="1"/>
  <c r="AJ49" i="25"/>
  <c r="AH54" i="25"/>
  <c r="AH55" i="25"/>
  <c r="AH53" i="25"/>
  <c r="BK49" i="25"/>
  <c r="BI54" i="25"/>
  <c r="BI53" i="25"/>
  <c r="BI55" i="25"/>
  <c r="GH104" i="25"/>
  <c r="L214" i="21"/>
  <c r="L105" i="21"/>
  <c r="N161" i="25" l="1"/>
  <c r="N106" i="25"/>
  <c r="BL151" i="26"/>
  <c r="DC163" i="26"/>
  <c r="DC175" i="26" s="1"/>
  <c r="CK163" i="26"/>
  <c r="CK175" i="26" s="1"/>
  <c r="DF163" i="26"/>
  <c r="DF175" i="26" s="1"/>
  <c r="CT163" i="26"/>
  <c r="CT175" i="26" s="1"/>
  <c r="CQ163" i="26"/>
  <c r="CQ175" i="26" s="1"/>
  <c r="CW163" i="26"/>
  <c r="CW175" i="26" s="1"/>
  <c r="CZ163" i="26"/>
  <c r="CZ175" i="26" s="1"/>
  <c r="CE163" i="26"/>
  <c r="CE175" i="26" s="1"/>
  <c r="CN163" i="26"/>
  <c r="CN175" i="26" s="1"/>
  <c r="BY163" i="26"/>
  <c r="BY175" i="26" s="1"/>
  <c r="CB163" i="26"/>
  <c r="CB175" i="26" s="1"/>
  <c r="BP163" i="26"/>
  <c r="BP175" i="26" s="1"/>
  <c r="CH163" i="26"/>
  <c r="CH175" i="26" s="1"/>
  <c r="BV163" i="26"/>
  <c r="BV175" i="26" s="1"/>
  <c r="BS163" i="26"/>
  <c r="BS175" i="26" s="1"/>
  <c r="BM163" i="26"/>
  <c r="BL163" i="26" s="1"/>
  <c r="CH145" i="26"/>
  <c r="CH169" i="26" s="1"/>
  <c r="AG79" i="26" s="1"/>
  <c r="CQ145" i="26"/>
  <c r="CQ169" i="26" s="1"/>
  <c r="DC145" i="26"/>
  <c r="CB145" i="26"/>
  <c r="CB169" i="26" s="1"/>
  <c r="CK145" i="26"/>
  <c r="CN145" i="26"/>
  <c r="CN169" i="26" s="1"/>
  <c r="BV145" i="26"/>
  <c r="CW145" i="26"/>
  <c r="CW169" i="26" s="1"/>
  <c r="CT145" i="26"/>
  <c r="CT169" i="26" s="1"/>
  <c r="AS79" i="26" s="1"/>
  <c r="CZ145" i="26"/>
  <c r="CZ169" i="26" s="1"/>
  <c r="BY145" i="26"/>
  <c r="CE145" i="26"/>
  <c r="CE169" i="26" s="1"/>
  <c r="DF145" i="26"/>
  <c r="BS145" i="26"/>
  <c r="BS169" i="26" s="1"/>
  <c r="BP145" i="26"/>
  <c r="BM145" i="26"/>
  <c r="BM169" i="26" s="1"/>
  <c r="BL169" i="26" s="1"/>
  <c r="CE14" i="26"/>
  <c r="CD14" i="26" s="1"/>
  <c r="GZ218" i="25"/>
  <c r="GZ219" i="25"/>
  <c r="GK163" i="25"/>
  <c r="GK164" i="25"/>
  <c r="DX164" i="25"/>
  <c r="DX165" i="25"/>
  <c r="BY159" i="26" s="1"/>
  <c r="EM163" i="25"/>
  <c r="EM164" i="25"/>
  <c r="EV220" i="25"/>
  <c r="CW160" i="26" s="1"/>
  <c r="FB219" i="25"/>
  <c r="FB218" i="25"/>
  <c r="DG218" i="25"/>
  <c r="DG219" i="25"/>
  <c r="DX163" i="25"/>
  <c r="DZ164" i="25"/>
  <c r="EV219" i="25"/>
  <c r="EV218" i="25"/>
  <c r="AQ109" i="25"/>
  <c r="AQ108" i="25"/>
  <c r="AS104" i="25"/>
  <c r="AS109" i="25" s="1"/>
  <c r="CU219" i="25"/>
  <c r="CU218" i="25"/>
  <c r="CU220" i="25"/>
  <c r="CT154" i="26" s="1"/>
  <c r="FJ218" i="25"/>
  <c r="FJ220" i="25"/>
  <c r="FJ219" i="25"/>
  <c r="FM109" i="25"/>
  <c r="FM110" i="25"/>
  <c r="FM108" i="25"/>
  <c r="EY219" i="25"/>
  <c r="EY220" i="25"/>
  <c r="CZ160" i="26" s="1"/>
  <c r="EY218" i="25"/>
  <c r="CI109" i="25"/>
  <c r="CI108" i="25"/>
  <c r="CI110" i="25"/>
  <c r="CH152" i="26" s="1"/>
  <c r="BW218" i="25"/>
  <c r="BW220" i="25"/>
  <c r="BV154" i="26" s="1"/>
  <c r="BW219" i="25"/>
  <c r="GK219" i="25"/>
  <c r="GK218" i="25"/>
  <c r="GK220" i="25"/>
  <c r="CR220" i="25"/>
  <c r="CQ154" i="26" s="1"/>
  <c r="CR219" i="25"/>
  <c r="CR218" i="25"/>
  <c r="EC214" i="25"/>
  <c r="EA219" i="25"/>
  <c r="EA220" i="25"/>
  <c r="CB160" i="26" s="1"/>
  <c r="EA218" i="25"/>
  <c r="DX109" i="25"/>
  <c r="DX108" i="25"/>
  <c r="DX110" i="25"/>
  <c r="BY158" i="26" s="1"/>
  <c r="ED219" i="25"/>
  <c r="ED218" i="25"/>
  <c r="ED220" i="25"/>
  <c r="CE160" i="26" s="1"/>
  <c r="FJ109" i="25"/>
  <c r="FJ110" i="25"/>
  <c r="FJ108" i="25"/>
  <c r="FY219" i="25"/>
  <c r="FY218" i="25"/>
  <c r="FY220" i="25"/>
  <c r="Y109" i="25"/>
  <c r="Y110" i="25"/>
  <c r="BV146" i="26" s="1"/>
  <c r="Y108" i="25"/>
  <c r="BP214" i="25"/>
  <c r="BN219" i="25"/>
  <c r="BN218" i="25"/>
  <c r="BN220" i="25"/>
  <c r="BM154" i="26" s="1"/>
  <c r="EM109" i="25"/>
  <c r="EM108" i="25"/>
  <c r="EM110" i="25"/>
  <c r="CN158" i="26" s="1"/>
  <c r="CN170" i="26" s="1"/>
  <c r="HB214" i="25"/>
  <c r="GZ220" i="25"/>
  <c r="DL109" i="25"/>
  <c r="DL110" i="25"/>
  <c r="BM158" i="26" s="1"/>
  <c r="BL158" i="26" s="1"/>
  <c r="DL108" i="25"/>
  <c r="BZ109" i="25"/>
  <c r="BZ110" i="25"/>
  <c r="BY152" i="26" s="1"/>
  <c r="BZ108" i="25"/>
  <c r="EJ109" i="25"/>
  <c r="EJ108" i="25"/>
  <c r="EJ110" i="25"/>
  <c r="CK158" i="26" s="1"/>
  <c r="CL219" i="25"/>
  <c r="CL220" i="25"/>
  <c r="CK154" i="26" s="1"/>
  <c r="CL218" i="25"/>
  <c r="AG214" i="25"/>
  <c r="AE219" i="25"/>
  <c r="AE220" i="25"/>
  <c r="CB148" i="26" s="1"/>
  <c r="CB172" i="26" s="1"/>
  <c r="AE218" i="25"/>
  <c r="FY108" i="25"/>
  <c r="FY109" i="25"/>
  <c r="FY110" i="25"/>
  <c r="AW219" i="25"/>
  <c r="AW220" i="25"/>
  <c r="CT148" i="26" s="1"/>
  <c r="AW218" i="25"/>
  <c r="AT219" i="25"/>
  <c r="AT220" i="25"/>
  <c r="CQ148" i="26" s="1"/>
  <c r="AT218" i="25"/>
  <c r="CQ12" i="26" s="1"/>
  <c r="BW164" i="25"/>
  <c r="BW165" i="25"/>
  <c r="BV153" i="26" s="1"/>
  <c r="BW163" i="25"/>
  <c r="BQ164" i="25"/>
  <c r="BQ163" i="25"/>
  <c r="BQ165" i="25"/>
  <c r="BP153" i="26" s="1"/>
  <c r="AZ219" i="25"/>
  <c r="AZ218" i="25"/>
  <c r="AZ220" i="25"/>
  <c r="CW148" i="26" s="1"/>
  <c r="CI219" i="25"/>
  <c r="CI218" i="25"/>
  <c r="CI220" i="25"/>
  <c r="CH154" i="26" s="1"/>
  <c r="CF164" i="25"/>
  <c r="CF163" i="25"/>
  <c r="CF165" i="25"/>
  <c r="CE153" i="26" s="1"/>
  <c r="GN219" i="25"/>
  <c r="GN218" i="25"/>
  <c r="GN220" i="25"/>
  <c r="AM104" i="25"/>
  <c r="AK108" i="25"/>
  <c r="AK109" i="25"/>
  <c r="AK110" i="25"/>
  <c r="CH146" i="26" s="1"/>
  <c r="GB164" i="25"/>
  <c r="GB165" i="25"/>
  <c r="GB163" i="25"/>
  <c r="DU109" i="25"/>
  <c r="DU110" i="25"/>
  <c r="BV158" i="26" s="1"/>
  <c r="DU108" i="25"/>
  <c r="DA110" i="25"/>
  <c r="CZ152" i="26" s="1"/>
  <c r="DA109" i="25"/>
  <c r="DA108" i="25"/>
  <c r="GW109" i="25"/>
  <c r="GW108" i="25"/>
  <c r="GW110" i="25"/>
  <c r="DI214" i="25"/>
  <c r="DG220" i="25"/>
  <c r="P109" i="25"/>
  <c r="P110" i="25"/>
  <c r="BM146" i="26" s="1"/>
  <c r="P108" i="25"/>
  <c r="P164" i="25"/>
  <c r="P163" i="25"/>
  <c r="BM11" i="26" s="1"/>
  <c r="P165" i="25"/>
  <c r="BM147" i="26" s="1"/>
  <c r="EM219" i="25"/>
  <c r="EM218" i="25"/>
  <c r="EM220" i="25"/>
  <c r="CN160" i="26" s="1"/>
  <c r="DG109" i="25"/>
  <c r="DG110" i="25"/>
  <c r="DF152" i="26" s="1"/>
  <c r="DG108" i="25"/>
  <c r="AV104" i="25"/>
  <c r="AT109" i="25"/>
  <c r="AT110" i="25"/>
  <c r="CQ146" i="26" s="1"/>
  <c r="CQ170" i="26" s="1"/>
  <c r="AT108" i="25"/>
  <c r="DO218" i="25"/>
  <c r="DO220" i="25"/>
  <c r="BP160" i="26" s="1"/>
  <c r="DO219" i="25"/>
  <c r="FV109" i="25"/>
  <c r="FV108" i="25"/>
  <c r="FV110" i="25"/>
  <c r="CC218" i="25"/>
  <c r="CC219" i="25"/>
  <c r="CC220" i="25"/>
  <c r="CB154" i="26" s="1"/>
  <c r="GK109" i="25"/>
  <c r="GK108" i="25"/>
  <c r="GK110" i="25"/>
  <c r="BN109" i="25"/>
  <c r="BN108" i="25"/>
  <c r="BN110" i="25"/>
  <c r="BM152" i="26" s="1"/>
  <c r="EJ219" i="25"/>
  <c r="EJ220" i="25"/>
  <c r="CK160" i="26" s="1"/>
  <c r="EJ218" i="25"/>
  <c r="DU220" i="25"/>
  <c r="BV160" i="26" s="1"/>
  <c r="DU218" i="25"/>
  <c r="DU219" i="25"/>
  <c r="EG109" i="25"/>
  <c r="EG110" i="25"/>
  <c r="CH158" i="26" s="1"/>
  <c r="EG108" i="25"/>
  <c r="CX219" i="25"/>
  <c r="CX220" i="25"/>
  <c r="CW154" i="26" s="1"/>
  <c r="CX218" i="25"/>
  <c r="DA219" i="25"/>
  <c r="DA220" i="25"/>
  <c r="CZ154" i="26" s="1"/>
  <c r="DA218" i="25"/>
  <c r="DU164" i="25"/>
  <c r="DU165" i="25"/>
  <c r="BV159" i="26" s="1"/>
  <c r="DU163" i="25"/>
  <c r="CC109" i="25"/>
  <c r="CC108" i="25"/>
  <c r="CC110" i="25"/>
  <c r="CB152" i="26" s="1"/>
  <c r="FB109" i="25"/>
  <c r="FB110" i="25"/>
  <c r="FB108" i="25"/>
  <c r="BT219" i="25"/>
  <c r="BT220" i="25"/>
  <c r="BS154" i="26" s="1"/>
  <c r="BT218" i="25"/>
  <c r="CR109" i="25"/>
  <c r="CR108" i="25"/>
  <c r="CR110" i="25"/>
  <c r="CQ152" i="26" s="1"/>
  <c r="AM159" i="25"/>
  <c r="AK163" i="25"/>
  <c r="AK164" i="25"/>
  <c r="AK165" i="25"/>
  <c r="CH147" i="26" s="1"/>
  <c r="GE219" i="25"/>
  <c r="GE220" i="25"/>
  <c r="GE218" i="25"/>
  <c r="AD214" i="25"/>
  <c r="AB218" i="25"/>
  <c r="AB219" i="25"/>
  <c r="AB220" i="25"/>
  <c r="BY148" i="26" s="1"/>
  <c r="S110" i="25"/>
  <c r="BP146" i="26" s="1"/>
  <c r="S109" i="25"/>
  <c r="S108" i="25"/>
  <c r="FV219" i="25"/>
  <c r="FV218" i="25"/>
  <c r="FV220" i="25"/>
  <c r="ES109" i="25"/>
  <c r="ES108" i="25"/>
  <c r="ES110" i="25"/>
  <c r="BB104" i="25"/>
  <c r="AZ109" i="25"/>
  <c r="AZ108" i="25"/>
  <c r="AZ110" i="25"/>
  <c r="CW146" i="26" s="1"/>
  <c r="CW170" i="26" s="1"/>
  <c r="EY109" i="25"/>
  <c r="EY110" i="25"/>
  <c r="EY108" i="25"/>
  <c r="DX219" i="25"/>
  <c r="DX220" i="25"/>
  <c r="BY160" i="26" s="1"/>
  <c r="DX218" i="25"/>
  <c r="FG104" i="25"/>
  <c r="FE108" i="25"/>
  <c r="FE109" i="25"/>
  <c r="FE110" i="25"/>
  <c r="EO159" i="25"/>
  <c r="EM165" i="25"/>
  <c r="CN159" i="26" s="1"/>
  <c r="AJ104" i="25"/>
  <c r="AH109" i="25"/>
  <c r="AH110" i="25"/>
  <c r="CE146" i="26" s="1"/>
  <c r="AH108" i="25"/>
  <c r="X214" i="25"/>
  <c r="V219" i="25"/>
  <c r="V218" i="25"/>
  <c r="V220" i="25"/>
  <c r="BS148" i="26" s="1"/>
  <c r="BF219" i="25"/>
  <c r="BF218" i="25"/>
  <c r="BF220" i="25"/>
  <c r="DC148" i="26" s="1"/>
  <c r="GB109" i="25"/>
  <c r="GB110" i="25"/>
  <c r="GB108" i="25"/>
  <c r="FY165" i="25"/>
  <c r="FY164" i="25"/>
  <c r="FY163" i="25"/>
  <c r="GZ109" i="25"/>
  <c r="GZ108" i="25"/>
  <c r="GZ110" i="25"/>
  <c r="BW110" i="25"/>
  <c r="BV152" i="26" s="1"/>
  <c r="BW109" i="25"/>
  <c r="BW108" i="25"/>
  <c r="GH163" i="25"/>
  <c r="GH164" i="25"/>
  <c r="GH165" i="25"/>
  <c r="DL218" i="25"/>
  <c r="DL219" i="25"/>
  <c r="DL220" i="25"/>
  <c r="BM160" i="26" s="1"/>
  <c r="BL160" i="26" s="1"/>
  <c r="GW219" i="25"/>
  <c r="GW220" i="25"/>
  <c r="GW218" i="25"/>
  <c r="CO108" i="25"/>
  <c r="CO110" i="25"/>
  <c r="CN152" i="26" s="1"/>
  <c r="CO109" i="25"/>
  <c r="EG165" i="25"/>
  <c r="CH159" i="26" s="1"/>
  <c r="EG164" i="25"/>
  <c r="EG163" i="25"/>
  <c r="V108" i="25"/>
  <c r="V109" i="25"/>
  <c r="V110" i="25"/>
  <c r="BS146" i="26" s="1"/>
  <c r="FM219" i="25"/>
  <c r="FM220" i="25"/>
  <c r="FM218" i="25"/>
  <c r="DL164" i="25"/>
  <c r="DL163" i="25"/>
  <c r="DL165" i="25"/>
  <c r="BM159" i="26" s="1"/>
  <c r="BL159" i="26" s="1"/>
  <c r="HC109" i="25"/>
  <c r="HC108" i="25"/>
  <c r="HC110" i="25"/>
  <c r="BQ109" i="25"/>
  <c r="BQ108" i="25"/>
  <c r="BQ110" i="25"/>
  <c r="BP152" i="26" s="1"/>
  <c r="BH104" i="25"/>
  <c r="BF109" i="25"/>
  <c r="BF108" i="25"/>
  <c r="BF110" i="25"/>
  <c r="DC146" i="26" s="1"/>
  <c r="DC170" i="26" s="1"/>
  <c r="DO164" i="25"/>
  <c r="DO165" i="25"/>
  <c r="BP159" i="26" s="1"/>
  <c r="DO163" i="25"/>
  <c r="FP110" i="25"/>
  <c r="FP108" i="25"/>
  <c r="FP109" i="25"/>
  <c r="AJ214" i="25"/>
  <c r="AH219" i="25"/>
  <c r="CE17" i="26" s="1"/>
  <c r="CD17" i="26" s="1"/>
  <c r="AH218" i="25"/>
  <c r="AH220" i="25"/>
  <c r="CE148" i="26" s="1"/>
  <c r="CF219" i="25"/>
  <c r="CF220" i="25"/>
  <c r="CE154" i="26" s="1"/>
  <c r="CF218" i="25"/>
  <c r="R214" i="25"/>
  <c r="P219" i="25"/>
  <c r="P220" i="25"/>
  <c r="BM148" i="26" s="1"/>
  <c r="P218" i="25"/>
  <c r="DD220" i="25"/>
  <c r="DC154" i="26" s="1"/>
  <c r="DD219" i="25"/>
  <c r="DD218" i="25"/>
  <c r="CU110" i="25"/>
  <c r="CT152" i="26" s="1"/>
  <c r="CU109" i="25"/>
  <c r="CU108" i="25"/>
  <c r="AJ54" i="25"/>
  <c r="AJ53" i="25"/>
  <c r="AJ55" i="25"/>
  <c r="DN54" i="25"/>
  <c r="DN53" i="25"/>
  <c r="DN55" i="25"/>
  <c r="FA54" i="25"/>
  <c r="FA55" i="25"/>
  <c r="FA53" i="25"/>
  <c r="BS54" i="25"/>
  <c r="BS55" i="25"/>
  <c r="BS53" i="25"/>
  <c r="GJ54" i="25"/>
  <c r="GJ53" i="25"/>
  <c r="GJ55" i="25"/>
  <c r="BE54" i="25"/>
  <c r="BE55" i="25"/>
  <c r="BE53" i="25"/>
  <c r="GG54" i="25"/>
  <c r="GG55" i="25"/>
  <c r="GG53" i="25"/>
  <c r="FD54" i="25"/>
  <c r="FD53" i="25"/>
  <c r="FD55" i="25"/>
  <c r="EX54" i="25"/>
  <c r="EX55" i="25"/>
  <c r="EX53" i="25"/>
  <c r="AD54" i="25"/>
  <c r="AD55" i="25"/>
  <c r="AD53" i="25"/>
  <c r="DI54" i="25"/>
  <c r="DI53" i="25"/>
  <c r="DI55" i="25"/>
  <c r="CB54" i="25"/>
  <c r="CB53" i="25"/>
  <c r="CB55" i="25"/>
  <c r="FX54" i="25"/>
  <c r="FX53" i="25"/>
  <c r="FX55" i="25"/>
  <c r="CK54" i="25"/>
  <c r="CK53" i="25"/>
  <c r="CK55" i="25"/>
  <c r="AG55" i="25"/>
  <c r="AG54" i="25"/>
  <c r="AG53" i="25"/>
  <c r="GV54" i="25"/>
  <c r="GV55" i="25"/>
  <c r="GV53" i="25"/>
  <c r="ER54" i="25"/>
  <c r="ER53" i="25"/>
  <c r="ER55" i="25"/>
  <c r="DT54" i="25"/>
  <c r="DT53" i="25"/>
  <c r="DT55" i="25"/>
  <c r="CW54" i="25"/>
  <c r="CW55" i="25"/>
  <c r="CW53" i="25"/>
  <c r="EX219" i="25"/>
  <c r="EX220" i="25"/>
  <c r="EX218" i="25"/>
  <c r="X54" i="25"/>
  <c r="X55" i="25"/>
  <c r="X53" i="25"/>
  <c r="GD54" i="25"/>
  <c r="GD53" i="25"/>
  <c r="GD55" i="25"/>
  <c r="HE54" i="25"/>
  <c r="HE55" i="25"/>
  <c r="HE53" i="25"/>
  <c r="AV54" i="25"/>
  <c r="AV53" i="25"/>
  <c r="AV55" i="25"/>
  <c r="DZ54" i="25"/>
  <c r="DZ53" i="25"/>
  <c r="DZ55" i="25"/>
  <c r="FG54" i="25"/>
  <c r="FG55" i="25"/>
  <c r="FG53" i="25"/>
  <c r="U54" i="25"/>
  <c r="U53" i="25"/>
  <c r="U55" i="25"/>
  <c r="BP54" i="25"/>
  <c r="BP55" i="25"/>
  <c r="BP53" i="25"/>
  <c r="GA54" i="25"/>
  <c r="GA53" i="25"/>
  <c r="GA55" i="25"/>
  <c r="AP54" i="25"/>
  <c r="AP55" i="25"/>
  <c r="AP53" i="25"/>
  <c r="EU54" i="25"/>
  <c r="EU55" i="25"/>
  <c r="EU53" i="25"/>
  <c r="FR54" i="25"/>
  <c r="FR55" i="25"/>
  <c r="FR53" i="25"/>
  <c r="AD159" i="25"/>
  <c r="AB164" i="25"/>
  <c r="AB163" i="25"/>
  <c r="AB165" i="25"/>
  <c r="BY147" i="26" s="1"/>
  <c r="EV109" i="25"/>
  <c r="EV108" i="25"/>
  <c r="EV110" i="25"/>
  <c r="AG159" i="25"/>
  <c r="AE164" i="25"/>
  <c r="AE165" i="25"/>
  <c r="CB147" i="26" s="1"/>
  <c r="AE163" i="25"/>
  <c r="DR219" i="25"/>
  <c r="DR220" i="25"/>
  <c r="BS160" i="26" s="1"/>
  <c r="DR218" i="25"/>
  <c r="BN164" i="25"/>
  <c r="BN165" i="25"/>
  <c r="BM153" i="26" s="1"/>
  <c r="BN163" i="25"/>
  <c r="U214" i="25"/>
  <c r="S219" i="25"/>
  <c r="S220" i="25"/>
  <c r="BP148" i="26" s="1"/>
  <c r="S218" i="25"/>
  <c r="S164" i="25"/>
  <c r="S165" i="25"/>
  <c r="BP147" i="26" s="1"/>
  <c r="S163" i="25"/>
  <c r="EG219" i="25"/>
  <c r="EG220" i="25"/>
  <c r="CH160" i="26" s="1"/>
  <c r="EG218" i="25"/>
  <c r="EA164" i="25"/>
  <c r="EA163" i="25"/>
  <c r="EA165" i="25"/>
  <c r="CB159" i="26" s="1"/>
  <c r="AB108" i="25"/>
  <c r="AB110" i="25"/>
  <c r="BY146" i="26" s="1"/>
  <c r="AB109" i="25"/>
  <c r="AQ218" i="25"/>
  <c r="AQ219" i="25"/>
  <c r="AQ220" i="25"/>
  <c r="CN148" i="26" s="1"/>
  <c r="BQ219" i="25"/>
  <c r="BQ220" i="25"/>
  <c r="BP154" i="26" s="1"/>
  <c r="BQ218" i="25"/>
  <c r="GB219" i="25"/>
  <c r="GB218" i="25"/>
  <c r="GB220" i="25"/>
  <c r="GE164" i="25"/>
  <c r="GE163" i="25"/>
  <c r="GE165" i="25"/>
  <c r="GT109" i="25"/>
  <c r="GT108" i="25"/>
  <c r="GT110" i="25"/>
  <c r="AS159" i="25"/>
  <c r="AQ164" i="25"/>
  <c r="AQ163" i="25"/>
  <c r="AQ165" i="25"/>
  <c r="CN147" i="26" s="1"/>
  <c r="CL110" i="25"/>
  <c r="CK152" i="26" s="1"/>
  <c r="CL109" i="25"/>
  <c r="CL108" i="25"/>
  <c r="CO219" i="25"/>
  <c r="CO218" i="25"/>
  <c r="CO220" i="25"/>
  <c r="CN154" i="26" s="1"/>
  <c r="CL164" i="25"/>
  <c r="CL165" i="25"/>
  <c r="CL163" i="25"/>
  <c r="FS164" i="25"/>
  <c r="FS165" i="25"/>
  <c r="FS163" i="25"/>
  <c r="EP109" i="25"/>
  <c r="EP110" i="25"/>
  <c r="EP108" i="25"/>
  <c r="AG104" i="25"/>
  <c r="AE109" i="25"/>
  <c r="AE108" i="25"/>
  <c r="AE110" i="25"/>
  <c r="CB146" i="26" s="1"/>
  <c r="FP165" i="25"/>
  <c r="FP164" i="25"/>
  <c r="FP163" i="25"/>
  <c r="AA214" i="25"/>
  <c r="Y220" i="25"/>
  <c r="BV148" i="26" s="1"/>
  <c r="Y219" i="25"/>
  <c r="Y218" i="25"/>
  <c r="AA159" i="25"/>
  <c r="Y163" i="25"/>
  <c r="Y165" i="25"/>
  <c r="BV147" i="26" s="1"/>
  <c r="Y164" i="25"/>
  <c r="BZ165" i="25"/>
  <c r="BY153" i="26" s="1"/>
  <c r="BZ164" i="25"/>
  <c r="BZ163" i="25"/>
  <c r="CC164" i="25"/>
  <c r="CC165" i="25"/>
  <c r="CB153" i="26" s="1"/>
  <c r="CC163" i="25"/>
  <c r="GQ219" i="25"/>
  <c r="GQ220" i="25"/>
  <c r="GQ218" i="25"/>
  <c r="FS109" i="25"/>
  <c r="FS108" i="25"/>
  <c r="FS110" i="25"/>
  <c r="AP159" i="25"/>
  <c r="AN165" i="25"/>
  <c r="CK147" i="26" s="1"/>
  <c r="AN164" i="25"/>
  <c r="AN163" i="25"/>
  <c r="CO165" i="25"/>
  <c r="CN153" i="26" s="1"/>
  <c r="CO163" i="25"/>
  <c r="CO164" i="25"/>
  <c r="BE104" i="25"/>
  <c r="BC110" i="25"/>
  <c r="CZ146" i="26" s="1"/>
  <c r="CZ170" i="26" s="1"/>
  <c r="BC109" i="25"/>
  <c r="BC108" i="25"/>
  <c r="EJ164" i="25"/>
  <c r="EJ165" i="25"/>
  <c r="CK159" i="26" s="1"/>
  <c r="EJ163" i="25"/>
  <c r="ES219" i="25"/>
  <c r="ES218" i="25"/>
  <c r="ES220" i="25"/>
  <c r="CT160" i="26" s="1"/>
  <c r="DD110" i="25"/>
  <c r="DC152" i="26" s="1"/>
  <c r="DD109" i="25"/>
  <c r="DD108" i="25"/>
  <c r="AJ159" i="25"/>
  <c r="AH165" i="25"/>
  <c r="CE147" i="26" s="1"/>
  <c r="AH164" i="25"/>
  <c r="AH163" i="25"/>
  <c r="CE11" i="26" s="1"/>
  <c r="CD11" i="26" s="1"/>
  <c r="AK220" i="25"/>
  <c r="CH148" i="26" s="1"/>
  <c r="AK219" i="25"/>
  <c r="AK218" i="25"/>
  <c r="FP219" i="25"/>
  <c r="FP218" i="25"/>
  <c r="FP220" i="25"/>
  <c r="FM164" i="25"/>
  <c r="FM165" i="25"/>
  <c r="FM163" i="25"/>
  <c r="ED164" i="25"/>
  <c r="ED165" i="25"/>
  <c r="CE159" i="26" s="1"/>
  <c r="ED163" i="25"/>
  <c r="FV164" i="25"/>
  <c r="FV165" i="25"/>
  <c r="FV163" i="25"/>
  <c r="GJ104" i="25"/>
  <c r="GH109" i="25"/>
  <c r="GH110" i="25"/>
  <c r="GH108" i="25"/>
  <c r="BT109" i="25"/>
  <c r="BT110" i="25"/>
  <c r="BS152" i="26" s="1"/>
  <c r="BT108" i="25"/>
  <c r="EA108" i="25"/>
  <c r="EA109" i="25"/>
  <c r="EA110" i="25"/>
  <c r="CB158" i="26" s="1"/>
  <c r="FS219" i="25"/>
  <c r="FS218" i="25"/>
  <c r="FS220" i="25"/>
  <c r="ED110" i="25"/>
  <c r="CE158" i="26" s="1"/>
  <c r="ED109" i="25"/>
  <c r="ED108" i="25"/>
  <c r="GM159" i="25"/>
  <c r="GK165" i="25"/>
  <c r="FJ164" i="25"/>
  <c r="FJ163" i="25"/>
  <c r="FJ165" i="25"/>
  <c r="CX109" i="25"/>
  <c r="CX108" i="25"/>
  <c r="CX110" i="25"/>
  <c r="CW152" i="26" s="1"/>
  <c r="GT220" i="25"/>
  <c r="GT219" i="25"/>
  <c r="GT218" i="25"/>
  <c r="FD214" i="25"/>
  <c r="FB220" i="25"/>
  <c r="DC160" i="26" s="1"/>
  <c r="BZ219" i="25"/>
  <c r="BZ218" i="25"/>
  <c r="BZ220" i="25"/>
  <c r="BY154" i="26" s="1"/>
  <c r="DO109" i="25"/>
  <c r="DO110" i="25"/>
  <c r="BP158" i="26" s="1"/>
  <c r="DO108" i="25"/>
  <c r="DR165" i="25"/>
  <c r="BS159" i="26" s="1"/>
  <c r="DR163" i="25"/>
  <c r="DR164" i="25"/>
  <c r="AN220" i="25"/>
  <c r="CK148" i="26" s="1"/>
  <c r="AN219" i="25"/>
  <c r="AN218" i="25"/>
  <c r="BC219" i="25"/>
  <c r="BC218" i="25"/>
  <c r="BC220" i="25"/>
  <c r="CZ148" i="26" s="1"/>
  <c r="BT164" i="25"/>
  <c r="BT163" i="25"/>
  <c r="BT165" i="25"/>
  <c r="BS153" i="26" s="1"/>
  <c r="CF109" i="25"/>
  <c r="CF110" i="25"/>
  <c r="CE152" i="26" s="1"/>
  <c r="CF108" i="25"/>
  <c r="AY104" i="25"/>
  <c r="AW109" i="25"/>
  <c r="AW108" i="25"/>
  <c r="AW110" i="25"/>
  <c r="CT146" i="26" s="1"/>
  <c r="CT170" i="26" s="1"/>
  <c r="DR110" i="25"/>
  <c r="BS158" i="26" s="1"/>
  <c r="DR108" i="25"/>
  <c r="DR109" i="25"/>
  <c r="AP104" i="25"/>
  <c r="AN109" i="25"/>
  <c r="AN108" i="25"/>
  <c r="AN110" i="25"/>
  <c r="CK146" i="26" s="1"/>
  <c r="GG104" i="25"/>
  <c r="GE108" i="25"/>
  <c r="GE110" i="25"/>
  <c r="GE109" i="25"/>
  <c r="CI164" i="25"/>
  <c r="CI163" i="25"/>
  <c r="CI165" i="25"/>
  <c r="CH153" i="26" s="1"/>
  <c r="V165" i="25"/>
  <c r="BS147" i="26" s="1"/>
  <c r="V164" i="25"/>
  <c r="V163" i="25"/>
  <c r="GJ214" i="25"/>
  <c r="GH219" i="25"/>
  <c r="GH220" i="25"/>
  <c r="GH218" i="25"/>
  <c r="GQ109" i="25"/>
  <c r="GQ108" i="25"/>
  <c r="GQ110" i="25"/>
  <c r="GN110" i="25"/>
  <c r="GN109" i="25"/>
  <c r="GN108" i="25"/>
  <c r="EP220" i="25"/>
  <c r="CQ160" i="26" s="1"/>
  <c r="EP218" i="25"/>
  <c r="EP219" i="25"/>
  <c r="BK104" i="25"/>
  <c r="BI109" i="25"/>
  <c r="BI108" i="25"/>
  <c r="BI110" i="25"/>
  <c r="DF146" i="26" s="1"/>
  <c r="DF170" i="26" s="1"/>
  <c r="BK54" i="25"/>
  <c r="BK53" i="25"/>
  <c r="BK55" i="25"/>
  <c r="CT54" i="25"/>
  <c r="CT53" i="25"/>
  <c r="CT55" i="25"/>
  <c r="CQ54" i="25"/>
  <c r="CQ53" i="25"/>
  <c r="CQ55" i="25"/>
  <c r="FL54" i="25"/>
  <c r="FL53" i="25"/>
  <c r="FL55" i="25"/>
  <c r="DC54" i="25"/>
  <c r="DC53" i="25"/>
  <c r="DC55" i="25"/>
  <c r="AM54" i="25"/>
  <c r="AM53" i="25"/>
  <c r="AM55" i="25"/>
  <c r="DF54" i="25"/>
  <c r="DF53" i="25"/>
  <c r="DF55" i="25"/>
  <c r="EF54" i="25"/>
  <c r="EF53" i="25"/>
  <c r="EF55" i="25"/>
  <c r="CN54" i="25"/>
  <c r="CN53" i="25"/>
  <c r="CN55" i="25"/>
  <c r="BH54" i="25"/>
  <c r="BH53" i="25"/>
  <c r="BH55" i="25"/>
  <c r="CH54" i="25"/>
  <c r="CH53" i="25"/>
  <c r="CH55" i="25"/>
  <c r="GP54" i="25"/>
  <c r="GP53" i="25"/>
  <c r="GP55" i="25"/>
  <c r="HB53" i="25"/>
  <c r="HB54" i="25"/>
  <c r="HB55" i="25"/>
  <c r="FU54" i="25"/>
  <c r="FU53" i="25"/>
  <c r="FU55" i="25"/>
  <c r="BB54" i="25"/>
  <c r="BB53" i="25"/>
  <c r="BB55" i="25"/>
  <c r="BY54" i="25"/>
  <c r="BY55" i="25"/>
  <c r="BY53" i="25"/>
  <c r="BV54" i="25"/>
  <c r="BV55" i="25"/>
  <c r="BV53" i="25"/>
  <c r="EI54" i="25"/>
  <c r="EI53" i="25"/>
  <c r="EI55" i="25"/>
  <c r="FO54" i="25"/>
  <c r="FO53" i="25"/>
  <c r="FO55" i="25"/>
  <c r="GY54" i="25"/>
  <c r="GY55" i="25"/>
  <c r="GY53" i="25"/>
  <c r="AY54" i="25"/>
  <c r="AY53" i="25"/>
  <c r="AY55" i="25"/>
  <c r="EC54" i="25"/>
  <c r="EC53" i="25"/>
  <c r="EC55" i="25"/>
  <c r="CZ54" i="25"/>
  <c r="CZ53" i="25"/>
  <c r="CZ55" i="25"/>
  <c r="DW54" i="25"/>
  <c r="DW55" i="25"/>
  <c r="DW53" i="25"/>
  <c r="AA54" i="25"/>
  <c r="AA55" i="25"/>
  <c r="AA53" i="25"/>
  <c r="GM54" i="25"/>
  <c r="GM55" i="25"/>
  <c r="GM53" i="25"/>
  <c r="AS54" i="25"/>
  <c r="AS53" i="25"/>
  <c r="AS55" i="25"/>
  <c r="GS54" i="25"/>
  <c r="GS53" i="25"/>
  <c r="GS55" i="25"/>
  <c r="DQ53" i="25"/>
  <c r="DQ54" i="25"/>
  <c r="DQ55" i="25"/>
  <c r="CE54" i="25"/>
  <c r="CE55" i="25"/>
  <c r="CE53" i="25"/>
  <c r="R54" i="25"/>
  <c r="R53" i="25"/>
  <c r="R55" i="25"/>
  <c r="EO54" i="25"/>
  <c r="EO53" i="25"/>
  <c r="EO55" i="25"/>
  <c r="EL54" i="25"/>
  <c r="EL53" i="25"/>
  <c r="EL55" i="25"/>
  <c r="BP14" i="26"/>
  <c r="BO14" i="26" s="1"/>
  <c r="BV9" i="26"/>
  <c r="BM9" i="26"/>
  <c r="BS9" i="26"/>
  <c r="BS14" i="26"/>
  <c r="CK31" i="26"/>
  <c r="CZ14" i="26"/>
  <c r="BP53" i="26"/>
  <c r="CQ14" i="26"/>
  <c r="CH53" i="26"/>
  <c r="BM53" i="26"/>
  <c r="CN31" i="26"/>
  <c r="CQ11" i="26"/>
  <c r="CW31" i="26"/>
  <c r="BP36" i="26"/>
  <c r="BO36" i="26" s="1"/>
  <c r="CQ9" i="26"/>
  <c r="DV9" i="26" s="1"/>
  <c r="CK53" i="26"/>
  <c r="CE9" i="26"/>
  <c r="CD9" i="26" s="1"/>
  <c r="CB14" i="26"/>
  <c r="CE31" i="26"/>
  <c r="CQ58" i="26"/>
  <c r="DV58" i="26" s="1"/>
  <c r="CW53" i="26"/>
  <c r="BP75" i="26"/>
  <c r="BO75" i="26" s="1"/>
  <c r="DC80" i="26"/>
  <c r="BS58" i="26"/>
  <c r="BM80" i="26"/>
  <c r="BL80" i="26" s="1"/>
  <c r="BS53" i="26"/>
  <c r="CQ36" i="26"/>
  <c r="CN53" i="26"/>
  <c r="CK9" i="26"/>
  <c r="BV58" i="26"/>
  <c r="BV53" i="26"/>
  <c r="BM75" i="26"/>
  <c r="DV53" i="26"/>
  <c r="CP53" i="26"/>
  <c r="BP58" i="26"/>
  <c r="BM58" i="26"/>
  <c r="BV14" i="26"/>
  <c r="BP9" i="26"/>
  <c r="BO9" i="26" s="1"/>
  <c r="CH31" i="26"/>
  <c r="CT14" i="26"/>
  <c r="BY80" i="26"/>
  <c r="DC31" i="26"/>
  <c r="CE80" i="26"/>
  <c r="DC53" i="26"/>
  <c r="CW9" i="26"/>
  <c r="CN80" i="26"/>
  <c r="BY58" i="26"/>
  <c r="CB75" i="26"/>
  <c r="CZ80" i="26"/>
  <c r="CH9" i="26"/>
  <c r="CZ172" i="26" l="1"/>
  <c r="AY82" i="26" s="1"/>
  <c r="AX82" i="26" s="1"/>
  <c r="CK170" i="26"/>
  <c r="AJ80" i="26" s="1"/>
  <c r="BY170" i="26"/>
  <c r="X80" i="26" s="1"/>
  <c r="BP171" i="26"/>
  <c r="O81" i="26" s="1"/>
  <c r="DF169" i="26"/>
  <c r="BE79" i="26" s="1"/>
  <c r="DC169" i="26"/>
  <c r="BB79" i="26" s="1"/>
  <c r="DC172" i="26"/>
  <c r="BB82" i="26" s="1"/>
  <c r="BA82" i="26" s="1"/>
  <c r="CW172" i="26"/>
  <c r="AV82" i="26" s="1"/>
  <c r="AU82" i="26" s="1"/>
  <c r="CT172" i="26"/>
  <c r="AS82" i="26" s="1"/>
  <c r="AR82" i="26" s="1"/>
  <c r="BP172" i="26"/>
  <c r="O82" i="26" s="1"/>
  <c r="CK172" i="26"/>
  <c r="AJ82" i="26" s="1"/>
  <c r="AI82" i="26" s="1"/>
  <c r="CN171" i="26"/>
  <c r="AM81" i="26" s="1"/>
  <c r="CN172" i="26"/>
  <c r="AM82" i="26" s="1"/>
  <c r="AL82" i="26" s="1"/>
  <c r="BY171" i="26"/>
  <c r="X81" i="26" s="1"/>
  <c r="CE172" i="26"/>
  <c r="AD82" i="26" s="1"/>
  <c r="AC82" i="26" s="1"/>
  <c r="CQ172" i="26"/>
  <c r="AP82" i="26" s="1"/>
  <c r="AO82" i="26" s="1"/>
  <c r="CK169" i="26"/>
  <c r="AJ79" i="26" s="1"/>
  <c r="CK171" i="26"/>
  <c r="AJ81" i="26" s="1"/>
  <c r="BM170" i="26"/>
  <c r="BL170" i="26" s="1"/>
  <c r="CH170" i="26"/>
  <c r="AG80" i="26" s="1"/>
  <c r="CH171" i="26"/>
  <c r="AG81" i="26" s="1"/>
  <c r="CH172" i="26"/>
  <c r="AG82" i="26" s="1"/>
  <c r="AF82" i="26" s="1"/>
  <c r="CE171" i="26"/>
  <c r="AD81" i="26" s="1"/>
  <c r="CE170" i="26"/>
  <c r="AD80" i="26" s="1"/>
  <c r="CB171" i="26"/>
  <c r="AA81" i="26" s="1"/>
  <c r="BM172" i="26"/>
  <c r="BL172" i="26" s="1"/>
  <c r="CB170" i="26"/>
  <c r="AA80" i="26" s="1"/>
  <c r="BV172" i="26"/>
  <c r="U82" i="26" s="1"/>
  <c r="T82" i="26" s="1"/>
  <c r="BS171" i="26"/>
  <c r="R81" i="26" s="1"/>
  <c r="BV171" i="26"/>
  <c r="U81" i="26" s="1"/>
  <c r="BY172" i="26"/>
  <c r="X82" i="26" s="1"/>
  <c r="W82" i="26" s="1"/>
  <c r="BY169" i="26"/>
  <c r="X79" i="26" s="1"/>
  <c r="BV170" i="26"/>
  <c r="U80" i="26" s="1"/>
  <c r="BV169" i="26"/>
  <c r="U79" i="26" s="1"/>
  <c r="BS170" i="26"/>
  <c r="R80" i="26" s="1"/>
  <c r="BS172" i="26"/>
  <c r="R82" i="26" s="1"/>
  <c r="Q82" i="26" s="1"/>
  <c r="BP170" i="26"/>
  <c r="O80" i="26" s="1"/>
  <c r="BP169" i="26"/>
  <c r="O79" i="26" s="1"/>
  <c r="BL154" i="26"/>
  <c r="BL152" i="26"/>
  <c r="BM175" i="26"/>
  <c r="BL175" i="26" s="1"/>
  <c r="BM171" i="26"/>
  <c r="BL171" i="26" s="1"/>
  <c r="BL147" i="26"/>
  <c r="BL148" i="26"/>
  <c r="BL146" i="26"/>
  <c r="AV79" i="26"/>
  <c r="AM79" i="26"/>
  <c r="AD79" i="26"/>
  <c r="AA79" i="26"/>
  <c r="AY79" i="26"/>
  <c r="AP79" i="26"/>
  <c r="L79" i="26"/>
  <c r="K79" i="26" s="1"/>
  <c r="R79" i="26"/>
  <c r="CK164" i="26"/>
  <c r="CK176" i="26" s="1"/>
  <c r="BS165" i="26"/>
  <c r="BS177" i="26" s="1"/>
  <c r="CW164" i="26"/>
  <c r="CW176" i="26" s="1"/>
  <c r="AV80" i="26"/>
  <c r="CK166" i="26"/>
  <c r="CK178" i="26" s="1"/>
  <c r="CN165" i="26"/>
  <c r="CN177" i="26" s="1"/>
  <c r="BV165" i="26"/>
  <c r="BV177" i="26" s="1"/>
  <c r="CZ166" i="26"/>
  <c r="CZ178" i="26" s="1"/>
  <c r="CB165" i="26"/>
  <c r="CB177" i="26" s="1"/>
  <c r="CW166" i="26"/>
  <c r="CW178" i="26" s="1"/>
  <c r="BP165" i="26"/>
  <c r="BP177" i="26" s="1"/>
  <c r="BV164" i="26"/>
  <c r="BV176" i="26" s="1"/>
  <c r="CB166" i="26"/>
  <c r="CB178" i="26" s="1"/>
  <c r="AA82" i="26"/>
  <c r="Z82" i="26" s="1"/>
  <c r="BP164" i="26"/>
  <c r="BP176" i="26" s="1"/>
  <c r="CH164" i="26"/>
  <c r="CH176" i="26" s="1"/>
  <c r="CH165" i="26"/>
  <c r="CH177" i="26" s="1"/>
  <c r="BS164" i="26"/>
  <c r="BS176" i="26" s="1"/>
  <c r="CE164" i="26"/>
  <c r="CE176" i="26" s="1"/>
  <c r="BY166" i="26"/>
  <c r="BY178" i="26" s="1"/>
  <c r="BY164" i="26"/>
  <c r="BY176" i="26" s="1"/>
  <c r="CZ164" i="26"/>
  <c r="CZ176" i="26" s="1"/>
  <c r="AY80" i="26"/>
  <c r="CQ166" i="26"/>
  <c r="CQ178" i="26" s="1"/>
  <c r="CB164" i="26"/>
  <c r="CB176" i="26" s="1"/>
  <c r="CQ164" i="26"/>
  <c r="CQ176" i="26" s="1"/>
  <c r="AP80" i="26"/>
  <c r="BY165" i="26"/>
  <c r="BY177" i="26" s="1"/>
  <c r="BS166" i="26"/>
  <c r="BS178" i="26" s="1"/>
  <c r="DC164" i="26"/>
  <c r="DC176" i="26" s="1"/>
  <c r="BB80" i="26"/>
  <c r="CT164" i="26"/>
  <c r="CT176" i="26" s="1"/>
  <c r="AS80" i="26"/>
  <c r="BP166" i="26"/>
  <c r="BP178" i="26" s="1"/>
  <c r="CN164" i="26"/>
  <c r="CN176" i="26" s="1"/>
  <c r="AM80" i="26"/>
  <c r="CE165" i="26"/>
  <c r="CE177" i="26" s="1"/>
  <c r="CN166" i="26"/>
  <c r="CN178" i="26" s="1"/>
  <c r="BM166" i="26"/>
  <c r="BL166" i="26" s="1"/>
  <c r="BM165" i="26"/>
  <c r="BL165" i="26" s="1"/>
  <c r="BV166" i="26"/>
  <c r="BV178" i="26" s="1"/>
  <c r="CT166" i="26"/>
  <c r="CT178" i="26" s="1"/>
  <c r="CE166" i="26"/>
  <c r="CE178" i="26" s="1"/>
  <c r="DF164" i="26"/>
  <c r="DF176" i="26" s="1"/>
  <c r="BE80" i="26"/>
  <c r="CK165" i="26"/>
  <c r="CH166" i="26"/>
  <c r="CH178" i="26" s="1"/>
  <c r="DC166" i="26"/>
  <c r="DC178" i="26" s="1"/>
  <c r="BM164" i="26"/>
  <c r="BL164" i="26" s="1"/>
  <c r="CI153" i="26"/>
  <c r="CK153" i="26"/>
  <c r="BL145" i="26"/>
  <c r="GC14" i="26"/>
  <c r="GC36" i="26"/>
  <c r="GC31" i="26"/>
  <c r="DZ163" i="25"/>
  <c r="DZ165" i="25"/>
  <c r="AS108" i="25"/>
  <c r="AS110" i="25"/>
  <c r="DF219" i="25"/>
  <c r="DF218" i="25"/>
  <c r="DF220" i="25"/>
  <c r="FO219" i="25"/>
  <c r="FO220" i="25"/>
  <c r="FO218" i="25"/>
  <c r="GJ164" i="25"/>
  <c r="GJ165" i="25"/>
  <c r="GJ163" i="25"/>
  <c r="X219" i="25"/>
  <c r="X220" i="25"/>
  <c r="X218" i="25"/>
  <c r="GP219" i="25"/>
  <c r="GP220" i="25"/>
  <c r="GP218" i="25"/>
  <c r="FD219" i="25"/>
  <c r="FD218" i="25"/>
  <c r="FD220" i="25"/>
  <c r="CZ109" i="25"/>
  <c r="CZ110" i="25"/>
  <c r="CZ108" i="25"/>
  <c r="BH109" i="25"/>
  <c r="BH110" i="25"/>
  <c r="BH108" i="25"/>
  <c r="DI219" i="25"/>
  <c r="DI220" i="25"/>
  <c r="DI218" i="25"/>
  <c r="DC109" i="25"/>
  <c r="DC110" i="25"/>
  <c r="DC108" i="25"/>
  <c r="GD164" i="25"/>
  <c r="GD165" i="25"/>
  <c r="GD163" i="25"/>
  <c r="CK219" i="25"/>
  <c r="CK218" i="25"/>
  <c r="CK220" i="25"/>
  <c r="BS163" i="25"/>
  <c r="BS164" i="25"/>
  <c r="BS165" i="25"/>
  <c r="AV219" i="25"/>
  <c r="AV220" i="25"/>
  <c r="AV218" i="25"/>
  <c r="GA109" i="25"/>
  <c r="GA110" i="25"/>
  <c r="GA108" i="25"/>
  <c r="CN219" i="25"/>
  <c r="CN218" i="25"/>
  <c r="CN220" i="25"/>
  <c r="BK109" i="25"/>
  <c r="BK110" i="25"/>
  <c r="BK108" i="25"/>
  <c r="GP109" i="25"/>
  <c r="GP110" i="25"/>
  <c r="GP108" i="25"/>
  <c r="GJ219" i="25"/>
  <c r="GJ218" i="25"/>
  <c r="GJ220" i="25"/>
  <c r="CK164" i="25"/>
  <c r="CK165" i="25"/>
  <c r="CK163" i="25"/>
  <c r="AP109" i="25"/>
  <c r="AP108" i="25"/>
  <c r="AP110" i="25"/>
  <c r="AY109" i="25"/>
  <c r="AY110" i="25"/>
  <c r="AY108" i="25"/>
  <c r="BV164" i="25"/>
  <c r="BV165" i="25"/>
  <c r="BV163" i="25"/>
  <c r="AP219" i="25"/>
  <c r="AP220" i="25"/>
  <c r="AP218" i="25"/>
  <c r="DQ109" i="25"/>
  <c r="DQ108" i="25"/>
  <c r="DQ110" i="25"/>
  <c r="EF109" i="25"/>
  <c r="EF110" i="25"/>
  <c r="EF108" i="25"/>
  <c r="EC109" i="25"/>
  <c r="EC108" i="25"/>
  <c r="EC110" i="25"/>
  <c r="GJ109" i="25"/>
  <c r="GJ110" i="25"/>
  <c r="GJ108" i="25"/>
  <c r="EF164" i="25"/>
  <c r="EF163" i="25"/>
  <c r="EF165" i="25"/>
  <c r="FR219" i="25"/>
  <c r="FR218" i="25"/>
  <c r="FR220" i="25"/>
  <c r="AJ164" i="25"/>
  <c r="CE26" i="26" s="1"/>
  <c r="CD26" i="26" s="1"/>
  <c r="AJ165" i="25"/>
  <c r="AJ163" i="25"/>
  <c r="EU219" i="25"/>
  <c r="EU218" i="25"/>
  <c r="EU220" i="25"/>
  <c r="BE109" i="25"/>
  <c r="BE110" i="25"/>
  <c r="BE108" i="25"/>
  <c r="AP164" i="25"/>
  <c r="AP163" i="25"/>
  <c r="AP165" i="25"/>
  <c r="GS219" i="25"/>
  <c r="GS220" i="25"/>
  <c r="GS218" i="25"/>
  <c r="CB164" i="25"/>
  <c r="CB165" i="25"/>
  <c r="CB163" i="25"/>
  <c r="AA219" i="25"/>
  <c r="AA220" i="25"/>
  <c r="AA218" i="25"/>
  <c r="AG109" i="25"/>
  <c r="AG110" i="25"/>
  <c r="AG108" i="25"/>
  <c r="FU164" i="25"/>
  <c r="FU165" i="25"/>
  <c r="FU163" i="25"/>
  <c r="CQ219" i="25"/>
  <c r="CQ220" i="25"/>
  <c r="CQ218" i="25"/>
  <c r="AS164" i="25"/>
  <c r="AS165" i="25"/>
  <c r="AS163" i="25"/>
  <c r="GG164" i="25"/>
  <c r="GG165" i="25"/>
  <c r="GG163" i="25"/>
  <c r="BS219" i="25"/>
  <c r="BS220" i="25"/>
  <c r="BS218" i="25"/>
  <c r="AD109" i="25"/>
  <c r="AD110" i="25"/>
  <c r="AD108" i="25"/>
  <c r="EI219" i="25"/>
  <c r="EI220" i="25"/>
  <c r="EI218" i="25"/>
  <c r="U219" i="25"/>
  <c r="U220" i="25"/>
  <c r="U218" i="25"/>
  <c r="DT219" i="25"/>
  <c r="DT218" i="25"/>
  <c r="DT220" i="25"/>
  <c r="EX109" i="25"/>
  <c r="EX110" i="25"/>
  <c r="EX108" i="25"/>
  <c r="CH219" i="25"/>
  <c r="CH218" i="25"/>
  <c r="CH220" i="25"/>
  <c r="GY218" i="25"/>
  <c r="GY220" i="25"/>
  <c r="GY219" i="25"/>
  <c r="FG109" i="25"/>
  <c r="FG110" i="25"/>
  <c r="FG108" i="25"/>
  <c r="FA109" i="25"/>
  <c r="FA110" i="25"/>
  <c r="FA108" i="25"/>
  <c r="EU109" i="25"/>
  <c r="EU110" i="25"/>
  <c r="EU108" i="25"/>
  <c r="U109" i="25"/>
  <c r="U110" i="25"/>
  <c r="U108" i="25"/>
  <c r="GG219" i="25"/>
  <c r="GG218" i="25"/>
  <c r="GG220" i="25"/>
  <c r="CT109" i="25"/>
  <c r="CT108" i="25"/>
  <c r="CT110" i="25"/>
  <c r="FD109" i="25"/>
  <c r="FD110" i="25"/>
  <c r="FD108" i="25"/>
  <c r="DW164" i="25"/>
  <c r="DW163" i="25"/>
  <c r="DW165" i="25"/>
  <c r="CZ219" i="25"/>
  <c r="CZ218" i="25"/>
  <c r="CZ220" i="25"/>
  <c r="DW219" i="25"/>
  <c r="DW220" i="25"/>
  <c r="DW218" i="25"/>
  <c r="BP109" i="25"/>
  <c r="BP108" i="25"/>
  <c r="BP110" i="25"/>
  <c r="CE219" i="25"/>
  <c r="CE218" i="25"/>
  <c r="CE220" i="25"/>
  <c r="DQ219" i="25"/>
  <c r="DQ218" i="25"/>
  <c r="DQ220" i="25"/>
  <c r="DI109" i="25"/>
  <c r="DI108" i="25"/>
  <c r="DI110" i="25"/>
  <c r="R164" i="25"/>
  <c r="R165" i="25"/>
  <c r="R163" i="25"/>
  <c r="EO109" i="25"/>
  <c r="EO110" i="25"/>
  <c r="EO108" i="25"/>
  <c r="AA109" i="25"/>
  <c r="AA110" i="25"/>
  <c r="AA108" i="25"/>
  <c r="FL109" i="25"/>
  <c r="FL110" i="25"/>
  <c r="FL108" i="25"/>
  <c r="DZ109" i="25"/>
  <c r="DZ110" i="25"/>
  <c r="DZ108" i="25"/>
  <c r="CT219" i="25"/>
  <c r="CT220" i="25"/>
  <c r="CT218" i="25"/>
  <c r="BY219" i="25"/>
  <c r="BY218" i="25"/>
  <c r="BY220" i="25"/>
  <c r="FA219" i="25"/>
  <c r="FA220" i="25"/>
  <c r="FA218" i="25"/>
  <c r="FL219" i="25"/>
  <c r="FL218" i="25"/>
  <c r="FL220" i="25"/>
  <c r="CB109" i="25"/>
  <c r="CB110" i="25"/>
  <c r="CB108" i="25"/>
  <c r="GV219" i="25"/>
  <c r="GV220" i="25"/>
  <c r="GV218" i="25"/>
  <c r="FL164" i="25"/>
  <c r="FL165" i="25"/>
  <c r="FL163" i="25"/>
  <c r="HE109" i="25"/>
  <c r="HE108" i="25"/>
  <c r="HE110" i="25"/>
  <c r="GD109" i="25"/>
  <c r="GD108" i="25"/>
  <c r="GD110" i="25"/>
  <c r="CW109" i="25"/>
  <c r="CW110" i="25"/>
  <c r="CW108" i="25"/>
  <c r="R219" i="25"/>
  <c r="R218" i="25"/>
  <c r="R220" i="25"/>
  <c r="AJ219" i="25"/>
  <c r="AJ218" i="25"/>
  <c r="AJ220" i="25"/>
  <c r="DQ164" i="25"/>
  <c r="DQ163" i="25"/>
  <c r="DQ165" i="25"/>
  <c r="BS109" i="25"/>
  <c r="BS108" i="25"/>
  <c r="BS110" i="25"/>
  <c r="DN164" i="25"/>
  <c r="DN163" i="25"/>
  <c r="DN165" i="25"/>
  <c r="X109" i="25"/>
  <c r="X110" i="25"/>
  <c r="X108" i="25"/>
  <c r="CQ109" i="25"/>
  <c r="CQ110" i="25"/>
  <c r="CQ108" i="25"/>
  <c r="DN219" i="25"/>
  <c r="DN220" i="25"/>
  <c r="DN218" i="25"/>
  <c r="BY109" i="25"/>
  <c r="BY110" i="25"/>
  <c r="BY108" i="25"/>
  <c r="GA164" i="25"/>
  <c r="GA165" i="25"/>
  <c r="GA163" i="25"/>
  <c r="BH219" i="25"/>
  <c r="BH220" i="25"/>
  <c r="BH218" i="25"/>
  <c r="AJ109" i="25"/>
  <c r="AJ110" i="25"/>
  <c r="AJ108" i="25"/>
  <c r="GY109" i="25"/>
  <c r="GY108" i="25"/>
  <c r="GY110" i="25"/>
  <c r="DW108" i="25"/>
  <c r="DW110" i="25"/>
  <c r="DW109" i="25"/>
  <c r="AM109" i="25"/>
  <c r="AM108" i="25"/>
  <c r="AM110" i="25"/>
  <c r="CH164" i="25"/>
  <c r="CH165" i="25"/>
  <c r="CH163" i="25"/>
  <c r="BB219" i="25"/>
  <c r="BB218" i="25"/>
  <c r="BB220" i="25"/>
  <c r="BY164" i="25"/>
  <c r="BY165" i="25"/>
  <c r="BY163" i="25"/>
  <c r="AY220" i="25"/>
  <c r="AY218" i="25"/>
  <c r="AY219" i="25"/>
  <c r="AG219" i="25"/>
  <c r="AG218" i="25"/>
  <c r="AG220" i="25"/>
  <c r="EL109" i="25"/>
  <c r="EL108" i="25"/>
  <c r="EL110" i="25"/>
  <c r="DN109" i="25"/>
  <c r="DN110" i="25"/>
  <c r="DN108" i="25"/>
  <c r="EI164" i="25"/>
  <c r="EI165" i="25"/>
  <c r="EI163" i="25"/>
  <c r="ER219" i="25"/>
  <c r="ER218" i="25"/>
  <c r="ER220" i="25"/>
  <c r="GS109" i="25"/>
  <c r="GS110" i="25"/>
  <c r="GS108" i="25"/>
  <c r="X164" i="25"/>
  <c r="X163" i="25"/>
  <c r="X165" i="25"/>
  <c r="GG109" i="25"/>
  <c r="GG110" i="25"/>
  <c r="GG108" i="25"/>
  <c r="DT109" i="25"/>
  <c r="DT110" i="25"/>
  <c r="DT108" i="25"/>
  <c r="CH109" i="25"/>
  <c r="CH108" i="25"/>
  <c r="CH110" i="25"/>
  <c r="BE219" i="25"/>
  <c r="BE218" i="25"/>
  <c r="BE220" i="25"/>
  <c r="DT164" i="25"/>
  <c r="DT165" i="25"/>
  <c r="DT163" i="25"/>
  <c r="CB219" i="25"/>
  <c r="CB220" i="25"/>
  <c r="CB218" i="25"/>
  <c r="GM164" i="25"/>
  <c r="GM165" i="25"/>
  <c r="GM163" i="25"/>
  <c r="FU219" i="25"/>
  <c r="FU220" i="25"/>
  <c r="FU218" i="25"/>
  <c r="BV109" i="25"/>
  <c r="BV108" i="25"/>
  <c r="BV110" i="25"/>
  <c r="FX164" i="25"/>
  <c r="FX163" i="25"/>
  <c r="FX165" i="25"/>
  <c r="FO164" i="25"/>
  <c r="FO165" i="25"/>
  <c r="FO163" i="25"/>
  <c r="AM219" i="25"/>
  <c r="AM220" i="25"/>
  <c r="AM218" i="25"/>
  <c r="DF109" i="25"/>
  <c r="DF108" i="25"/>
  <c r="DF110" i="25"/>
  <c r="EL164" i="25"/>
  <c r="EL165" i="25"/>
  <c r="EL163" i="25"/>
  <c r="CQ164" i="25"/>
  <c r="CQ165" i="25"/>
  <c r="CQ163" i="25"/>
  <c r="FU109" i="25"/>
  <c r="FU110" i="25"/>
  <c r="FU108" i="25"/>
  <c r="CE164" i="25"/>
  <c r="CE165" i="25"/>
  <c r="CE163" i="25"/>
  <c r="AA164" i="25"/>
  <c r="AA165" i="25"/>
  <c r="AA163" i="25"/>
  <c r="FR164" i="25"/>
  <c r="FR163" i="25"/>
  <c r="FR165" i="25"/>
  <c r="ER109" i="25"/>
  <c r="ER108" i="25"/>
  <c r="ER110" i="25"/>
  <c r="CN164" i="25"/>
  <c r="CN163" i="25"/>
  <c r="CN165" i="25"/>
  <c r="CN109" i="25"/>
  <c r="CN108" i="25"/>
  <c r="CN110" i="25"/>
  <c r="GV109" i="25"/>
  <c r="GV108" i="25"/>
  <c r="GV110" i="25"/>
  <c r="GD219" i="25"/>
  <c r="GD220" i="25"/>
  <c r="GD218" i="25"/>
  <c r="AS219" i="25"/>
  <c r="AS218" i="25"/>
  <c r="CN22" i="26" s="1"/>
  <c r="AS220" i="25"/>
  <c r="EC164" i="25"/>
  <c r="EC165" i="25"/>
  <c r="EC163" i="25"/>
  <c r="U164" i="25"/>
  <c r="BP26" i="26" s="1"/>
  <c r="BO26" i="26" s="1"/>
  <c r="U163" i="25"/>
  <c r="BP21" i="26" s="1"/>
  <c r="BO21" i="26" s="1"/>
  <c r="U165" i="25"/>
  <c r="BP164" i="25"/>
  <c r="BP165" i="25"/>
  <c r="BP163" i="25"/>
  <c r="AG164" i="25"/>
  <c r="AG163" i="25"/>
  <c r="AG165" i="25"/>
  <c r="AD164" i="25"/>
  <c r="AD163" i="25"/>
  <c r="AD165" i="25"/>
  <c r="FR109" i="25"/>
  <c r="FR110" i="25"/>
  <c r="FR108" i="25"/>
  <c r="HB109" i="25"/>
  <c r="HB108" i="25"/>
  <c r="HB110" i="25"/>
  <c r="EO164" i="25"/>
  <c r="EO163" i="25"/>
  <c r="EO165" i="25"/>
  <c r="DZ219" i="25"/>
  <c r="DZ218" i="25"/>
  <c r="DZ220" i="25"/>
  <c r="BB109" i="25"/>
  <c r="BB108" i="25"/>
  <c r="BB110" i="25"/>
  <c r="FX220" i="25"/>
  <c r="FX219" i="25"/>
  <c r="FX218" i="25"/>
  <c r="AD219" i="25"/>
  <c r="AD220" i="25"/>
  <c r="AD218" i="25"/>
  <c r="AM164" i="25"/>
  <c r="AM165" i="25"/>
  <c r="AM163" i="25"/>
  <c r="BV219" i="25"/>
  <c r="BV220" i="25"/>
  <c r="BV218" i="25"/>
  <c r="CE109" i="25"/>
  <c r="CE110" i="25"/>
  <c r="CE108" i="25"/>
  <c r="DC219" i="25"/>
  <c r="DC218" i="25"/>
  <c r="DC220" i="25"/>
  <c r="EI109" i="25"/>
  <c r="EI110" i="25"/>
  <c r="EI108" i="25"/>
  <c r="EL219" i="25"/>
  <c r="EL220" i="25"/>
  <c r="EL218" i="25"/>
  <c r="GM109" i="25"/>
  <c r="GM108" i="25"/>
  <c r="GM110" i="25"/>
  <c r="FX109" i="25"/>
  <c r="FX110" i="25"/>
  <c r="FX108" i="25"/>
  <c r="AV109" i="25"/>
  <c r="AV108" i="25"/>
  <c r="AV110" i="25"/>
  <c r="EO219" i="25"/>
  <c r="EO218" i="25"/>
  <c r="EO220" i="25"/>
  <c r="R109" i="25"/>
  <c r="R110" i="25"/>
  <c r="R108" i="25"/>
  <c r="HB218" i="25"/>
  <c r="HB219" i="25"/>
  <c r="HB220" i="25"/>
  <c r="BP219" i="25"/>
  <c r="BP220" i="25"/>
  <c r="BP218" i="25"/>
  <c r="GA219" i="25"/>
  <c r="GA220" i="25"/>
  <c r="GA218" i="25"/>
  <c r="EF219" i="25"/>
  <c r="EF220" i="25"/>
  <c r="EF218" i="25"/>
  <c r="EC219" i="25"/>
  <c r="EC218" i="25"/>
  <c r="EC220" i="25"/>
  <c r="GM219" i="25"/>
  <c r="GM218" i="25"/>
  <c r="GM220" i="25"/>
  <c r="CK109" i="25"/>
  <c r="CK110" i="25"/>
  <c r="CK108" i="25"/>
  <c r="FO109" i="25"/>
  <c r="FO110" i="25"/>
  <c r="FO108" i="25"/>
  <c r="CW219" i="25"/>
  <c r="CW218" i="25"/>
  <c r="CW220" i="25"/>
  <c r="CB63" i="26"/>
  <c r="BP11" i="26"/>
  <c r="BO11" i="26" s="1"/>
  <c r="BP19" i="26"/>
  <c r="BO19" i="26" s="1"/>
  <c r="BP24" i="26"/>
  <c r="BO24" i="26" s="1"/>
  <c r="BM24" i="26"/>
  <c r="CK90" i="26"/>
  <c r="DF19" i="26"/>
  <c r="DF24" i="26"/>
  <c r="BM19" i="26"/>
  <c r="BY19" i="26"/>
  <c r="CK41" i="26"/>
  <c r="CZ24" i="26"/>
  <c r="CW46" i="26"/>
  <c r="CK85" i="26"/>
  <c r="DC24" i="26"/>
  <c r="BP63" i="26"/>
  <c r="BY24" i="26"/>
  <c r="DC90" i="26"/>
  <c r="DR9" i="26"/>
  <c r="DC19" i="26"/>
  <c r="CH19" i="26"/>
  <c r="CQ19" i="26"/>
  <c r="CN41" i="26"/>
  <c r="CB78" i="26"/>
  <c r="CQ24" i="26"/>
  <c r="BP12" i="26"/>
  <c r="BO12" i="26" s="1"/>
  <c r="CN19" i="26"/>
  <c r="BV41" i="26"/>
  <c r="CW85" i="26"/>
  <c r="CN24" i="26"/>
  <c r="BV12" i="26"/>
  <c r="CE12" i="26"/>
  <c r="CD12" i="26" s="1"/>
  <c r="CQ17" i="26"/>
  <c r="DV17" i="26" s="1"/>
  <c r="CT19" i="26"/>
  <c r="CK63" i="26"/>
  <c r="CW19" i="26"/>
  <c r="CH63" i="26"/>
  <c r="BY68" i="26"/>
  <c r="BV19" i="26"/>
  <c r="BV24" i="26"/>
  <c r="BM12" i="26"/>
  <c r="DF41" i="26"/>
  <c r="CQ16" i="26"/>
  <c r="CP16" i="26" s="1"/>
  <c r="CO16" i="26" s="1"/>
  <c r="BP68" i="26"/>
  <c r="BS85" i="26"/>
  <c r="CT46" i="26"/>
  <c r="BM46" i="26"/>
  <c r="BL46" i="26" s="1"/>
  <c r="CE68" i="26"/>
  <c r="DF63" i="26"/>
  <c r="CK24" i="26"/>
  <c r="CB46" i="26"/>
  <c r="BP90" i="26"/>
  <c r="BO90" i="26" s="1"/>
  <c r="CE85" i="26"/>
  <c r="CW68" i="26"/>
  <c r="BV90" i="26"/>
  <c r="CP58" i="26"/>
  <c r="BV63" i="26"/>
  <c r="CZ41" i="26"/>
  <c r="BV16" i="26"/>
  <c r="CZ63" i="26"/>
  <c r="CE41" i="26"/>
  <c r="CT41" i="26"/>
  <c r="CQ98" i="26"/>
  <c r="CP98" i="26" s="1"/>
  <c r="CB24" i="26"/>
  <c r="CQ63" i="26"/>
  <c r="CH90" i="26"/>
  <c r="BS17" i="26"/>
  <c r="BM63" i="26"/>
  <c r="CP9" i="26"/>
  <c r="CE19" i="26"/>
  <c r="CD19" i="26" s="1"/>
  <c r="BM16" i="26"/>
  <c r="BS16" i="26"/>
  <c r="CE24" i="26"/>
  <c r="CD24" i="26" s="1"/>
  <c r="BM68" i="26"/>
  <c r="BS11" i="26"/>
  <c r="CE16" i="26"/>
  <c r="CD16" i="26" s="1"/>
  <c r="BS63" i="26"/>
  <c r="CB85" i="26"/>
  <c r="CB41" i="26"/>
  <c r="CZ90" i="26"/>
  <c r="CT68" i="26"/>
  <c r="CB19" i="26"/>
  <c r="BS41" i="26"/>
  <c r="CQ85" i="26"/>
  <c r="CT90" i="26"/>
  <c r="BY85" i="26"/>
  <c r="DF85" i="26"/>
  <c r="DZ80" i="26"/>
  <c r="DB80" i="26"/>
  <c r="DY80" i="26"/>
  <c r="CY80" i="26"/>
  <c r="DU80" i="26"/>
  <c r="CM80" i="26"/>
  <c r="DR80" i="26"/>
  <c r="CD80" i="26"/>
  <c r="DQ75" i="26"/>
  <c r="CA75" i="26"/>
  <c r="DP80" i="26"/>
  <c r="BX80" i="26"/>
  <c r="DM75" i="26"/>
  <c r="DL75" i="26"/>
  <c r="BL75" i="26"/>
  <c r="DZ53" i="26"/>
  <c r="DB53" i="26"/>
  <c r="DX53" i="26"/>
  <c r="CV53" i="26"/>
  <c r="DU53" i="26"/>
  <c r="CM53" i="26"/>
  <c r="DT53" i="26"/>
  <c r="CJ53" i="26"/>
  <c r="DS53" i="26"/>
  <c r="CG53" i="26"/>
  <c r="DP58" i="26"/>
  <c r="BX58" i="26"/>
  <c r="DO58" i="26"/>
  <c r="BU58" i="26"/>
  <c r="DO53" i="26"/>
  <c r="BU53" i="26"/>
  <c r="DN53" i="26"/>
  <c r="BR53" i="26"/>
  <c r="DN58" i="26"/>
  <c r="BR58" i="26"/>
  <c r="DM58" i="26"/>
  <c r="BO58" i="26"/>
  <c r="DM53" i="26"/>
  <c r="BO53" i="26"/>
  <c r="DL53" i="26"/>
  <c r="BL53" i="26"/>
  <c r="DL58" i="26"/>
  <c r="BL58" i="26"/>
  <c r="DZ31" i="26"/>
  <c r="DB31" i="26"/>
  <c r="DX31" i="26"/>
  <c r="CV31" i="26"/>
  <c r="DV36" i="26"/>
  <c r="CP36" i="26"/>
  <c r="DU31" i="26"/>
  <c r="CM31" i="26"/>
  <c r="DT31" i="26"/>
  <c r="CJ31" i="26"/>
  <c r="DS31" i="26"/>
  <c r="CG31" i="26"/>
  <c r="DR31" i="26"/>
  <c r="CD31" i="26"/>
  <c r="DM36" i="26"/>
  <c r="DY14" i="26"/>
  <c r="CY14" i="26"/>
  <c r="DX9" i="26"/>
  <c r="CV9" i="26"/>
  <c r="DW14" i="26"/>
  <c r="CS14" i="26"/>
  <c r="DV14" i="26"/>
  <c r="CP14" i="26"/>
  <c r="DV12" i="26"/>
  <c r="CP12" i="26"/>
  <c r="DV11" i="26"/>
  <c r="CP11" i="26"/>
  <c r="CO11" i="26" s="1"/>
  <c r="DT9" i="26"/>
  <c r="CJ9" i="26"/>
  <c r="DS9" i="26"/>
  <c r="CG9" i="26"/>
  <c r="DQ14" i="26"/>
  <c r="CA14" i="26"/>
  <c r="DO14" i="26"/>
  <c r="BU14" i="26"/>
  <c r="DO9" i="26"/>
  <c r="BU9" i="26"/>
  <c r="DN14" i="26"/>
  <c r="BR14" i="26"/>
  <c r="DN9" i="26"/>
  <c r="BR9" i="26"/>
  <c r="DM9" i="26"/>
  <c r="DM14" i="26"/>
  <c r="DL9" i="26"/>
  <c r="BL9" i="26"/>
  <c r="DL11" i="26"/>
  <c r="BL11" i="26"/>
  <c r="BS68" i="26"/>
  <c r="BV68" i="26"/>
  <c r="CQ68" i="26"/>
  <c r="BV56" i="26"/>
  <c r="CQ61" i="26"/>
  <c r="CQ56" i="26"/>
  <c r="CQ60" i="26"/>
  <c r="CQ55" i="26"/>
  <c r="BM60" i="26"/>
  <c r="CB81" i="26"/>
  <c r="BS54" i="26"/>
  <c r="CQ59" i="26"/>
  <c r="CQ54" i="26"/>
  <c r="BV59" i="26"/>
  <c r="CQ15" i="26"/>
  <c r="CQ10" i="26"/>
  <c r="CE15" i="26"/>
  <c r="CD15" i="26" s="1"/>
  <c r="CE10" i="26"/>
  <c r="CD10" i="26" s="1"/>
  <c r="BV98" i="26"/>
  <c r="BS98" i="26"/>
  <c r="BP98" i="26"/>
  <c r="BV103" i="26"/>
  <c r="CQ103" i="26"/>
  <c r="BS103" i="26"/>
  <c r="BP103" i="26"/>
  <c r="BM98" i="26"/>
  <c r="CK98" i="26"/>
  <c r="CW98" i="26"/>
  <c r="CH98" i="26"/>
  <c r="BM14" i="26"/>
  <c r="BS19" i="26"/>
  <c r="BS24" i="26"/>
  <c r="BV17" i="26"/>
  <c r="BV11" i="26"/>
  <c r="BM17" i="26"/>
  <c r="BP16" i="26"/>
  <c r="BO16" i="26" s="1"/>
  <c r="BP17" i="26"/>
  <c r="BO17" i="26" s="1"/>
  <c r="BS12" i="26"/>
  <c r="BY41" i="26"/>
  <c r="CZ36" i="26"/>
  <c r="BM41" i="26"/>
  <c r="BL41" i="26" s="1"/>
  <c r="CB68" i="26"/>
  <c r="BV31" i="26"/>
  <c r="CB36" i="26"/>
  <c r="CE63" i="26"/>
  <c r="CZ68" i="26"/>
  <c r="CW90" i="26"/>
  <c r="CT85" i="26"/>
  <c r="CQ41" i="26"/>
  <c r="BY53" i="26"/>
  <c r="CZ53" i="26"/>
  <c r="CE53" i="26"/>
  <c r="CN14" i="26"/>
  <c r="DF53" i="26"/>
  <c r="DR14" i="26"/>
  <c r="CT9" i="26"/>
  <c r="CB58" i="26"/>
  <c r="BV46" i="26"/>
  <c r="BS90" i="26"/>
  <c r="BM31" i="26"/>
  <c r="BL31" i="26" s="1"/>
  <c r="CT80" i="26"/>
  <c r="CT58" i="26"/>
  <c r="DF9" i="26"/>
  <c r="DC14" i="26"/>
  <c r="BV75" i="26"/>
  <c r="CB83" i="26"/>
  <c r="CQ80" i="26"/>
  <c r="CW36" i="26"/>
  <c r="DF80" i="26"/>
  <c r="CH46" i="26"/>
  <c r="BV80" i="26"/>
  <c r="CB53" i="26"/>
  <c r="BY9" i="26"/>
  <c r="BS80" i="26"/>
  <c r="BS46" i="26"/>
  <c r="CQ90" i="26"/>
  <c r="DF36" i="26"/>
  <c r="CQ75" i="26"/>
  <c r="BS36" i="26"/>
  <c r="CZ75" i="26"/>
  <c r="CB31" i="26"/>
  <c r="CW58" i="26"/>
  <c r="BP41" i="26"/>
  <c r="BO41" i="26" s="1"/>
  <c r="CB80" i="26"/>
  <c r="BP31" i="26"/>
  <c r="BO31" i="26" s="1"/>
  <c r="BM90" i="26"/>
  <c r="CW14" i="26"/>
  <c r="CN90" i="26"/>
  <c r="CT63" i="26"/>
  <c r="BV85" i="26"/>
  <c r="CZ46" i="26"/>
  <c r="DF68" i="26"/>
  <c r="CH85" i="26"/>
  <c r="CT75" i="26"/>
  <c r="CZ31" i="26"/>
  <c r="BS31" i="26"/>
  <c r="CT31" i="26"/>
  <c r="CW75" i="26"/>
  <c r="DF75" i="26"/>
  <c r="DC46" i="26"/>
  <c r="DC9" i="26"/>
  <c r="BS75" i="26"/>
  <c r="CB9" i="26"/>
  <c r="CE75" i="26"/>
  <c r="BM36" i="26"/>
  <c r="BL36" i="26" s="1"/>
  <c r="CN36" i="26"/>
  <c r="CN9" i="26"/>
  <c r="DC75" i="26"/>
  <c r="CH14" i="26"/>
  <c r="CN75" i="26"/>
  <c r="BY46" i="26"/>
  <c r="BV36" i="26"/>
  <c r="BY36" i="26"/>
  <c r="CK75" i="26"/>
  <c r="CH58" i="26"/>
  <c r="CN58" i="26"/>
  <c r="DL80" i="26"/>
  <c r="BP80" i="26"/>
  <c r="BO80" i="26" s="1"/>
  <c r="CK14" i="26"/>
  <c r="CH36" i="26"/>
  <c r="DF46" i="26"/>
  <c r="BY31" i="26"/>
  <c r="CE58" i="26"/>
  <c r="CW80" i="26"/>
  <c r="CZ58" i="26"/>
  <c r="CH80" i="26"/>
  <c r="CK58" i="26"/>
  <c r="CH75" i="26"/>
  <c r="DF58" i="26"/>
  <c r="DC36" i="26"/>
  <c r="BY14" i="26"/>
  <c r="DC58" i="26"/>
  <c r="DF90" i="26"/>
  <c r="DF31" i="26"/>
  <c r="CK36" i="26"/>
  <c r="CT36" i="26"/>
  <c r="CK80" i="26"/>
  <c r="CT53" i="26"/>
  <c r="CZ9" i="26"/>
  <c r="CQ31" i="26"/>
  <c r="DC63" i="26"/>
  <c r="BY75" i="26"/>
  <c r="CN68" i="26"/>
  <c r="CE36" i="26"/>
  <c r="DF14" i="26"/>
  <c r="CK177" i="26" l="1"/>
  <c r="BM178" i="26"/>
  <c r="BL178" i="26" s="1"/>
  <c r="BM177" i="26"/>
  <c r="BL177" i="26" s="1"/>
  <c r="BM176" i="26"/>
  <c r="BL176" i="26" s="1"/>
  <c r="L82" i="26"/>
  <c r="K82" i="26" s="1"/>
  <c r="L80" i="26"/>
  <c r="K80" i="26" s="1"/>
  <c r="L81" i="26"/>
  <c r="K81" i="26" s="1"/>
  <c r="FX28" i="26"/>
  <c r="FX29" i="26" s="1"/>
  <c r="FX30" i="26" s="1"/>
  <c r="FX31" i="26" s="1"/>
  <c r="FX32" i="26" s="1"/>
  <c r="FX33" i="26" s="1"/>
  <c r="FX34" i="26" s="1"/>
  <c r="FX35" i="26" s="1"/>
  <c r="FX36" i="26" s="1"/>
  <c r="FX37" i="26" s="1"/>
  <c r="FX38" i="26" s="1"/>
  <c r="FX39" i="26" s="1"/>
  <c r="FX40" i="26" s="1"/>
  <c r="FX41" i="26" s="1"/>
  <c r="FX42" i="26" s="1"/>
  <c r="GC37" i="26"/>
  <c r="GC11" i="26"/>
  <c r="GC24" i="26"/>
  <c r="GC32" i="26"/>
  <c r="GC38" i="26"/>
  <c r="GC41" i="26"/>
  <c r="GC12" i="26"/>
  <c r="GC17" i="26"/>
  <c r="GC19" i="26"/>
  <c r="GC46" i="26"/>
  <c r="GC10" i="26"/>
  <c r="GC33" i="26"/>
  <c r="GC34" i="26"/>
  <c r="GC16" i="26"/>
  <c r="GC15" i="26"/>
  <c r="GC39" i="26"/>
  <c r="DV98" i="26"/>
  <c r="CZ26" i="26"/>
  <c r="CB93" i="26"/>
  <c r="CN21" i="26"/>
  <c r="CB88" i="26"/>
  <c r="BM21" i="26"/>
  <c r="BV27" i="26"/>
  <c r="CZ22" i="26"/>
  <c r="CH21" i="26"/>
  <c r="CH26" i="26"/>
  <c r="DR19" i="26"/>
  <c r="CT26" i="26"/>
  <c r="CE27" i="26"/>
  <c r="CD27" i="26" s="1"/>
  <c r="CK22" i="26"/>
  <c r="DT22" i="26" s="1"/>
  <c r="CQ21" i="26"/>
  <c r="CB27" i="26"/>
  <c r="CT21" i="26"/>
  <c r="CB21" i="26"/>
  <c r="CE22" i="26"/>
  <c r="CD22" i="26" s="1"/>
  <c r="CP17" i="26"/>
  <c r="BP22" i="26"/>
  <c r="BO22" i="26" s="1"/>
  <c r="DC26" i="26"/>
  <c r="BM22" i="26"/>
  <c r="BV21" i="26"/>
  <c r="CT22" i="26"/>
  <c r="CB22" i="26"/>
  <c r="CH22" i="26"/>
  <c r="CE21" i="26"/>
  <c r="CD21" i="26" s="1"/>
  <c r="CW22" i="26"/>
  <c r="CQ22" i="26"/>
  <c r="CW21" i="26"/>
  <c r="DV16" i="26"/>
  <c r="BY21" i="26"/>
  <c r="DC22" i="26"/>
  <c r="BS21" i="26"/>
  <c r="BS22" i="26"/>
  <c r="DF22" i="26"/>
  <c r="CC15" i="26"/>
  <c r="CC14" i="26"/>
  <c r="CC17" i="26"/>
  <c r="CC16" i="26"/>
  <c r="CB130" i="26"/>
  <c r="CC9" i="26"/>
  <c r="DX98" i="26"/>
  <c r="CV98" i="26"/>
  <c r="DV103" i="26"/>
  <c r="CP103" i="26"/>
  <c r="DT98" i="26"/>
  <c r="CJ98" i="26"/>
  <c r="DS98" i="26"/>
  <c r="CG98" i="26"/>
  <c r="DO98" i="26"/>
  <c r="BU98" i="26"/>
  <c r="DO103" i="26"/>
  <c r="BU103" i="26"/>
  <c r="DN103" i="26"/>
  <c r="BR103" i="26"/>
  <c r="DN98" i="26"/>
  <c r="BR98" i="26"/>
  <c r="DM103" i="26"/>
  <c r="BO103" i="26"/>
  <c r="DM98" i="26"/>
  <c r="BO98" i="26"/>
  <c r="DL98" i="26"/>
  <c r="BL98" i="26"/>
  <c r="EA75" i="26"/>
  <c r="DE75" i="26"/>
  <c r="EA80" i="26"/>
  <c r="DE80" i="26"/>
  <c r="EA90" i="26"/>
  <c r="DE90" i="26"/>
  <c r="EA85" i="26"/>
  <c r="DE85" i="26"/>
  <c r="DZ90" i="26"/>
  <c r="DB90" i="26"/>
  <c r="DZ75" i="26"/>
  <c r="DB75" i="26"/>
  <c r="DY90" i="26"/>
  <c r="CY90" i="26"/>
  <c r="DY75" i="26"/>
  <c r="CY75" i="26"/>
  <c r="DX75" i="26"/>
  <c r="CV75" i="26"/>
  <c r="DX85" i="26"/>
  <c r="CV85" i="26"/>
  <c r="DX80" i="26"/>
  <c r="CV80" i="26"/>
  <c r="DX90" i="26"/>
  <c r="CV90" i="26"/>
  <c r="DW90" i="26"/>
  <c r="CS90" i="26"/>
  <c r="DW75" i="26"/>
  <c r="CS75" i="26"/>
  <c r="DW80" i="26"/>
  <c r="CS80" i="26"/>
  <c r="DW85" i="26"/>
  <c r="CS85" i="26"/>
  <c r="DV75" i="26"/>
  <c r="CP75" i="26"/>
  <c r="DV80" i="26"/>
  <c r="CP80" i="26"/>
  <c r="DV90" i="26"/>
  <c r="CP90" i="26"/>
  <c r="DV85" i="26"/>
  <c r="CP85" i="26"/>
  <c r="DU75" i="26"/>
  <c r="CM75" i="26"/>
  <c r="DU90" i="26"/>
  <c r="CM90" i="26"/>
  <c r="DT80" i="26"/>
  <c r="CJ80" i="26"/>
  <c r="DT85" i="26"/>
  <c r="CJ85" i="26"/>
  <c r="DT75" i="26"/>
  <c r="CJ75" i="26"/>
  <c r="DT90" i="26"/>
  <c r="CJ90" i="26"/>
  <c r="DS90" i="26"/>
  <c r="CG90" i="26"/>
  <c r="DS75" i="26"/>
  <c r="CG75" i="26"/>
  <c r="DS80" i="26"/>
  <c r="CG80" i="26"/>
  <c r="DS85" i="26"/>
  <c r="CG85" i="26"/>
  <c r="DR75" i="26"/>
  <c r="CD75" i="26"/>
  <c r="DR85" i="26"/>
  <c r="CD85" i="26"/>
  <c r="DQ85" i="26"/>
  <c r="CA85" i="26"/>
  <c r="DQ81" i="26"/>
  <c r="CA81" i="26"/>
  <c r="DQ80" i="26"/>
  <c r="CA80" i="26"/>
  <c r="DQ83" i="26"/>
  <c r="CA83" i="26"/>
  <c r="DQ78" i="26"/>
  <c r="CA78" i="26"/>
  <c r="DP75" i="26"/>
  <c r="BX75" i="26"/>
  <c r="DP85" i="26"/>
  <c r="BX85" i="26"/>
  <c r="DO80" i="26"/>
  <c r="BU80" i="26"/>
  <c r="DO85" i="26"/>
  <c r="BU85" i="26"/>
  <c r="DO75" i="26"/>
  <c r="BU75" i="26"/>
  <c r="DO90" i="26"/>
  <c r="BU90" i="26"/>
  <c r="DN75" i="26"/>
  <c r="BR75" i="26"/>
  <c r="DN85" i="26"/>
  <c r="BR85" i="26"/>
  <c r="DN90" i="26"/>
  <c r="BR90" i="26"/>
  <c r="DN80" i="26"/>
  <c r="BR80" i="26"/>
  <c r="DM80" i="26"/>
  <c r="DM90" i="26"/>
  <c r="DL90" i="26"/>
  <c r="BL90" i="26"/>
  <c r="CQ113" i="26"/>
  <c r="EA68" i="26"/>
  <c r="DE68" i="26"/>
  <c r="EA53" i="26"/>
  <c r="DE53" i="26"/>
  <c r="EA58" i="26"/>
  <c r="DE58" i="26"/>
  <c r="EA63" i="26"/>
  <c r="DE63" i="26"/>
  <c r="DZ63" i="26"/>
  <c r="DB63" i="26"/>
  <c r="DZ58" i="26"/>
  <c r="DB58" i="26"/>
  <c r="DY58" i="26"/>
  <c r="CY58" i="26"/>
  <c r="DY63" i="26"/>
  <c r="CY63" i="26"/>
  <c r="DY68" i="26"/>
  <c r="CY68" i="26"/>
  <c r="DY53" i="26"/>
  <c r="CY53" i="26"/>
  <c r="DX58" i="26"/>
  <c r="CV58" i="26"/>
  <c r="DX68" i="26"/>
  <c r="CV68" i="26"/>
  <c r="DW68" i="26"/>
  <c r="CS68" i="26"/>
  <c r="DW58" i="26"/>
  <c r="CS58" i="26"/>
  <c r="DW53" i="26"/>
  <c r="CS53" i="26"/>
  <c r="DW63" i="26"/>
  <c r="CS63" i="26"/>
  <c r="DV55" i="26"/>
  <c r="CP55" i="26"/>
  <c r="DV61" i="26"/>
  <c r="CP61" i="26"/>
  <c r="DV59" i="26"/>
  <c r="CP59" i="26"/>
  <c r="DV60" i="26"/>
  <c r="CP60" i="26"/>
  <c r="DV63" i="26"/>
  <c r="CP63" i="26"/>
  <c r="DV54" i="26"/>
  <c r="CP54" i="26"/>
  <c r="DV56" i="26"/>
  <c r="CP56" i="26"/>
  <c r="DV68" i="26"/>
  <c r="CP68" i="26"/>
  <c r="DU68" i="26"/>
  <c r="CM68" i="26"/>
  <c r="DU58" i="26"/>
  <c r="CM58" i="26"/>
  <c r="DT58" i="26"/>
  <c r="CJ58" i="26"/>
  <c r="DT63" i="26"/>
  <c r="CJ63" i="26"/>
  <c r="DS63" i="26"/>
  <c r="CG63" i="26"/>
  <c r="DS58" i="26"/>
  <c r="CG58" i="26"/>
  <c r="DR53" i="26"/>
  <c r="CD53" i="26"/>
  <c r="DR63" i="26"/>
  <c r="CD63" i="26"/>
  <c r="DR68" i="26"/>
  <c r="CD68" i="26"/>
  <c r="DR58" i="26"/>
  <c r="CD58" i="26"/>
  <c r="DQ63" i="26"/>
  <c r="CA63" i="26"/>
  <c r="DQ68" i="26"/>
  <c r="CA68" i="26"/>
  <c r="DQ53" i="26"/>
  <c r="CA53" i="26"/>
  <c r="DQ58" i="26"/>
  <c r="CA58" i="26"/>
  <c r="DP68" i="26"/>
  <c r="BX68" i="26"/>
  <c r="DP53" i="26"/>
  <c r="BX53" i="26"/>
  <c r="DO59" i="26"/>
  <c r="BU59" i="26"/>
  <c r="DO63" i="26"/>
  <c r="BU63" i="26"/>
  <c r="DO68" i="26"/>
  <c r="BU68" i="26"/>
  <c r="DO56" i="26"/>
  <c r="BU56" i="26"/>
  <c r="DN54" i="26"/>
  <c r="BR54" i="26"/>
  <c r="DN63" i="26"/>
  <c r="BR63" i="26"/>
  <c r="DN68" i="26"/>
  <c r="BR68" i="26"/>
  <c r="DM68" i="26"/>
  <c r="BO68" i="26"/>
  <c r="DM63" i="26"/>
  <c r="BO63" i="26"/>
  <c r="DL68" i="26"/>
  <c r="BL68" i="26"/>
  <c r="DL63" i="26"/>
  <c r="BL63" i="26"/>
  <c r="DL60" i="26"/>
  <c r="BL60" i="26"/>
  <c r="EA31" i="26"/>
  <c r="DE31" i="26"/>
  <c r="EA36" i="26"/>
  <c r="DE36" i="26"/>
  <c r="EA41" i="26"/>
  <c r="DE41" i="26"/>
  <c r="EA46" i="26"/>
  <c r="DE46" i="26"/>
  <c r="DZ36" i="26"/>
  <c r="DB36" i="26"/>
  <c r="DZ46" i="26"/>
  <c r="DB46" i="26"/>
  <c r="DY36" i="26"/>
  <c r="CY36" i="26"/>
  <c r="DY41" i="26"/>
  <c r="CY41" i="26"/>
  <c r="DY46" i="26"/>
  <c r="CY46" i="26"/>
  <c r="DY31" i="26"/>
  <c r="CY31" i="26"/>
  <c r="DX46" i="26"/>
  <c r="CV46" i="26"/>
  <c r="DX36" i="26"/>
  <c r="CV36" i="26"/>
  <c r="DW46" i="26"/>
  <c r="CS46" i="26"/>
  <c r="DW36" i="26"/>
  <c r="CS36" i="26"/>
  <c r="DW41" i="26"/>
  <c r="CS41" i="26"/>
  <c r="DW31" i="26"/>
  <c r="CS31" i="26"/>
  <c r="DV41" i="26"/>
  <c r="CP41" i="26"/>
  <c r="DV31" i="26"/>
  <c r="CP31" i="26"/>
  <c r="DU41" i="26"/>
  <c r="CM41" i="26"/>
  <c r="DU36" i="26"/>
  <c r="CM36" i="26"/>
  <c r="DT41" i="26"/>
  <c r="CJ41" i="26"/>
  <c r="DT36" i="26"/>
  <c r="CJ36" i="26"/>
  <c r="DS36" i="26"/>
  <c r="CG36" i="26"/>
  <c r="DS46" i="26"/>
  <c r="CG46" i="26"/>
  <c r="DR41" i="26"/>
  <c r="CD41" i="26"/>
  <c r="DR36" i="26"/>
  <c r="CD36" i="26"/>
  <c r="DQ41" i="26"/>
  <c r="CA41" i="26"/>
  <c r="DQ46" i="26"/>
  <c r="CA46" i="26"/>
  <c r="DQ31" i="26"/>
  <c r="CA31" i="26"/>
  <c r="DQ36" i="26"/>
  <c r="CA36" i="26"/>
  <c r="DP46" i="26"/>
  <c r="BX46" i="26"/>
  <c r="DP31" i="26"/>
  <c r="BX31" i="26"/>
  <c r="DP41" i="26"/>
  <c r="BX41" i="26"/>
  <c r="DP36" i="26"/>
  <c r="BX36" i="26"/>
  <c r="DO46" i="26"/>
  <c r="BU46" i="26"/>
  <c r="DO41" i="26"/>
  <c r="BU41" i="26"/>
  <c r="DO36" i="26"/>
  <c r="BU36" i="26"/>
  <c r="DO31" i="26"/>
  <c r="BU31" i="26"/>
  <c r="DN41" i="26"/>
  <c r="BR41" i="26"/>
  <c r="DN31" i="26"/>
  <c r="BR31" i="26"/>
  <c r="DN46" i="26"/>
  <c r="BR46" i="26"/>
  <c r="DN36" i="26"/>
  <c r="BR36" i="26"/>
  <c r="CQ108" i="26"/>
  <c r="DM41" i="26"/>
  <c r="DM31" i="26"/>
  <c r="DL41" i="26"/>
  <c r="DL46" i="26"/>
  <c r="DL31" i="26"/>
  <c r="DL36" i="26"/>
  <c r="EA9" i="26"/>
  <c r="DE9" i="26"/>
  <c r="EA19" i="26"/>
  <c r="DE19" i="26"/>
  <c r="EA24" i="26"/>
  <c r="DE24" i="26"/>
  <c r="EA14" i="26"/>
  <c r="DE14" i="26"/>
  <c r="DZ14" i="26"/>
  <c r="DB14" i="26"/>
  <c r="DZ9" i="26"/>
  <c r="DB9" i="26"/>
  <c r="DZ24" i="26"/>
  <c r="DB24" i="26"/>
  <c r="DZ19" i="26"/>
  <c r="DB19" i="26"/>
  <c r="DY24" i="26"/>
  <c r="CY24" i="26"/>
  <c r="DY9" i="26"/>
  <c r="CY9" i="26"/>
  <c r="DX19" i="26"/>
  <c r="CV19" i="26"/>
  <c r="DX14" i="26"/>
  <c r="CV14" i="26"/>
  <c r="DW19" i="26"/>
  <c r="CS19" i="26"/>
  <c r="DW9" i="26"/>
  <c r="CS9" i="26"/>
  <c r="DV19" i="26"/>
  <c r="CP19" i="26"/>
  <c r="DV24" i="26"/>
  <c r="CP24" i="26"/>
  <c r="DV10" i="26"/>
  <c r="CP10" i="26"/>
  <c r="DV15" i="26"/>
  <c r="CP15" i="26"/>
  <c r="DU14" i="26"/>
  <c r="CM14" i="26"/>
  <c r="DU19" i="26"/>
  <c r="CM19" i="26"/>
  <c r="DU22" i="26"/>
  <c r="CM22" i="26"/>
  <c r="DU9" i="26"/>
  <c r="CM9" i="26"/>
  <c r="DU24" i="26"/>
  <c r="CM24" i="26"/>
  <c r="DT24" i="26"/>
  <c r="CJ24" i="26"/>
  <c r="DT14" i="26"/>
  <c r="CJ14" i="26"/>
  <c r="DS19" i="26"/>
  <c r="CG19" i="26"/>
  <c r="DS14" i="26"/>
  <c r="CG14" i="26"/>
  <c r="DQ19" i="26"/>
  <c r="CA19" i="26"/>
  <c r="DQ9" i="26"/>
  <c r="CA9" i="26"/>
  <c r="DQ24" i="26"/>
  <c r="CA24" i="26"/>
  <c r="DP19" i="26"/>
  <c r="BX19" i="26"/>
  <c r="DP14" i="26"/>
  <c r="BX14" i="26"/>
  <c r="DP24" i="26"/>
  <c r="BX24" i="26"/>
  <c r="DP9" i="26"/>
  <c r="BX9" i="26"/>
  <c r="DO19" i="26"/>
  <c r="BU19" i="26"/>
  <c r="DO16" i="26"/>
  <c r="BU16" i="26"/>
  <c r="DO12" i="26"/>
  <c r="BU12" i="26"/>
  <c r="DO11" i="26"/>
  <c r="BU11" i="26"/>
  <c r="DO24" i="26"/>
  <c r="BU24" i="26"/>
  <c r="DO17" i="26"/>
  <c r="BU17" i="26"/>
  <c r="DN16" i="26"/>
  <c r="BR16" i="26"/>
  <c r="DN24" i="26"/>
  <c r="BR24" i="26"/>
  <c r="DN17" i="26"/>
  <c r="BR17" i="26"/>
  <c r="DN11" i="26"/>
  <c r="BR11" i="26"/>
  <c r="DN12" i="26"/>
  <c r="BR12" i="26"/>
  <c r="DN19" i="26"/>
  <c r="BR19" i="26"/>
  <c r="DM17" i="26"/>
  <c r="DM16" i="26"/>
  <c r="DM26" i="26"/>
  <c r="DM19" i="26"/>
  <c r="DM12" i="26"/>
  <c r="DM21" i="26"/>
  <c r="DM24" i="26"/>
  <c r="DM11" i="26"/>
  <c r="DL16" i="26"/>
  <c r="BL16" i="26"/>
  <c r="DL19" i="26"/>
  <c r="BL19" i="26"/>
  <c r="DL17" i="26"/>
  <c r="BL17" i="26"/>
  <c r="DL12" i="26"/>
  <c r="BL12" i="26"/>
  <c r="DL14" i="26"/>
  <c r="BL14" i="26"/>
  <c r="DL24" i="26"/>
  <c r="BL24" i="26"/>
  <c r="CQ26" i="26"/>
  <c r="CK34" i="26"/>
  <c r="BP54" i="26"/>
  <c r="BM54" i="26"/>
  <c r="CW59" i="26"/>
  <c r="BV60" i="26"/>
  <c r="CB60" i="26"/>
  <c r="BM61" i="26"/>
  <c r="CZ78" i="26"/>
  <c r="BP78" i="26"/>
  <c r="BO78" i="26" s="1"/>
  <c r="DC37" i="26"/>
  <c r="BP59" i="26"/>
  <c r="BM59" i="26"/>
  <c r="CE76" i="26"/>
  <c r="BV76" i="26"/>
  <c r="CH55" i="26"/>
  <c r="CE77" i="26"/>
  <c r="BS56" i="26"/>
  <c r="BP56" i="26"/>
  <c r="BP101" i="26" s="1"/>
  <c r="CH34" i="26"/>
  <c r="BV54" i="26"/>
  <c r="BM55" i="26"/>
  <c r="BM100" i="26" s="1"/>
  <c r="BS61" i="26"/>
  <c r="BP61" i="26"/>
  <c r="BM78" i="26"/>
  <c r="CQ27" i="26"/>
  <c r="BM83" i="26"/>
  <c r="DC27" i="26"/>
  <c r="DF39" i="26"/>
  <c r="CZ27" i="26"/>
  <c r="BS59" i="26"/>
  <c r="CN76" i="26"/>
  <c r="BP55" i="26"/>
  <c r="CT83" i="26"/>
  <c r="DC21" i="26"/>
  <c r="BV39" i="26"/>
  <c r="BY33" i="26"/>
  <c r="BM33" i="26"/>
  <c r="BL33" i="26" s="1"/>
  <c r="CT37" i="26"/>
  <c r="BS55" i="26"/>
  <c r="BV61" i="26"/>
  <c r="BM38" i="26"/>
  <c r="BL38" i="26" s="1"/>
  <c r="BP60" i="26"/>
  <c r="BV55" i="26"/>
  <c r="BP82" i="26"/>
  <c r="BO82" i="26" s="1"/>
  <c r="BM56" i="26"/>
  <c r="DC83" i="26"/>
  <c r="CQ106" i="26"/>
  <c r="CT103" i="26"/>
  <c r="CQ100" i="26"/>
  <c r="CB103" i="26"/>
  <c r="CZ125" i="26"/>
  <c r="CQ105" i="26"/>
  <c r="CE125" i="26"/>
  <c r="CZ103" i="26"/>
  <c r="CQ125" i="26"/>
  <c r="BY125" i="26"/>
  <c r="CN125" i="26"/>
  <c r="DC125" i="26"/>
  <c r="BP125" i="26"/>
  <c r="CE98" i="26"/>
  <c r="CQ101" i="26"/>
  <c r="BP66" i="26"/>
  <c r="CN87" i="26"/>
  <c r="CT65" i="26"/>
  <c r="CN65" i="26"/>
  <c r="BY65" i="26"/>
  <c r="CN42" i="26"/>
  <c r="CN48" i="26"/>
  <c r="CN44" i="26"/>
  <c r="CK20" i="26"/>
  <c r="CN25" i="26"/>
  <c r="CN20" i="26"/>
  <c r="CH25" i="26"/>
  <c r="CH20" i="26"/>
  <c r="CE25" i="26"/>
  <c r="CD25" i="26" s="1"/>
  <c r="CE20" i="26"/>
  <c r="CD20" i="26" s="1"/>
  <c r="CE130" i="26"/>
  <c r="CT130" i="26"/>
  <c r="CW135" i="26"/>
  <c r="BS135" i="26"/>
  <c r="BM135" i="26"/>
  <c r="CK125" i="26"/>
  <c r="CZ135" i="26"/>
  <c r="CH135" i="26"/>
  <c r="CT135" i="26"/>
  <c r="DC135" i="26"/>
  <c r="DF135" i="26"/>
  <c r="BS130" i="26"/>
  <c r="BV135" i="26"/>
  <c r="CH125" i="26"/>
  <c r="CQ130" i="26"/>
  <c r="CK130" i="26"/>
  <c r="DF130" i="26"/>
  <c r="BY130" i="26"/>
  <c r="CT125" i="26"/>
  <c r="BV125" i="26"/>
  <c r="BV130" i="26"/>
  <c r="DF125" i="26"/>
  <c r="BM125" i="26"/>
  <c r="BS125" i="26"/>
  <c r="CW125" i="26"/>
  <c r="CB125" i="26"/>
  <c r="CB120" i="26"/>
  <c r="BM120" i="26"/>
  <c r="CT120" i="26"/>
  <c r="BP120" i="26"/>
  <c r="BV120" i="26"/>
  <c r="CQ120" i="26"/>
  <c r="BY120" i="26"/>
  <c r="CZ120" i="26"/>
  <c r="CE120" i="26"/>
  <c r="DF120" i="26"/>
  <c r="CK120" i="26"/>
  <c r="CH120" i="26"/>
  <c r="AG9" i="26" s="1"/>
  <c r="FR17" i="26" s="1"/>
  <c r="FZ17" i="26" s="1"/>
  <c r="BS120" i="26"/>
  <c r="DC120" i="26"/>
  <c r="CN120" i="26"/>
  <c r="CW120" i="26"/>
  <c r="BS113" i="26"/>
  <c r="CB113" i="26"/>
  <c r="BP113" i="26"/>
  <c r="BM113" i="26"/>
  <c r="BV113" i="26"/>
  <c r="BV108" i="26"/>
  <c r="CN98" i="26"/>
  <c r="DC98" i="26"/>
  <c r="BY103" i="26"/>
  <c r="BM103" i="26"/>
  <c r="BM108" i="26"/>
  <c r="BS108" i="26"/>
  <c r="BP108" i="26"/>
  <c r="CZ113" i="26"/>
  <c r="CH103" i="26"/>
  <c r="CN113" i="26"/>
  <c r="BY113" i="26"/>
  <c r="DF113" i="26"/>
  <c r="CT108" i="26"/>
  <c r="CE108" i="26"/>
  <c r="CH108" i="26"/>
  <c r="DC108" i="26"/>
  <c r="CE103" i="26"/>
  <c r="CQ104" i="26"/>
  <c r="DF108" i="26"/>
  <c r="CB108" i="26"/>
  <c r="CK103" i="26"/>
  <c r="DC103" i="26"/>
  <c r="CN103" i="26"/>
  <c r="DF103" i="26"/>
  <c r="BM105" i="26"/>
  <c r="CQ99" i="26"/>
  <c r="CW103" i="26"/>
  <c r="BV101" i="26"/>
  <c r="CZ98" i="26"/>
  <c r="CT98" i="26"/>
  <c r="BY98" i="26"/>
  <c r="CB98" i="26"/>
  <c r="DF98" i="26"/>
  <c r="BM26" i="26"/>
  <c r="BV15" i="26"/>
  <c r="BS10" i="26"/>
  <c r="BV10" i="26"/>
  <c r="BS15" i="26"/>
  <c r="BS27" i="26"/>
  <c r="BY22" i="26"/>
  <c r="BS26" i="26"/>
  <c r="BM10" i="26"/>
  <c r="BP15" i="26"/>
  <c r="BO15" i="26" s="1"/>
  <c r="BM15" i="26"/>
  <c r="BP10" i="26"/>
  <c r="BO10" i="26" s="1"/>
  <c r="BV26" i="26"/>
  <c r="BP27" i="26"/>
  <c r="BO27" i="26" s="1"/>
  <c r="BM27" i="26"/>
  <c r="BV22" i="26"/>
  <c r="BM76" i="26"/>
  <c r="CH76" i="26"/>
  <c r="CN83" i="26"/>
  <c r="BY78" i="26"/>
  <c r="CZ77" i="26"/>
  <c r="CW83" i="26"/>
  <c r="CB56" i="26"/>
  <c r="BM77" i="26"/>
  <c r="CT38" i="26"/>
  <c r="BV78" i="26"/>
  <c r="BS81" i="26"/>
  <c r="CE32" i="26"/>
  <c r="CZ34" i="26"/>
  <c r="CB82" i="26"/>
  <c r="CN37" i="26"/>
  <c r="CT81" i="26"/>
  <c r="CN54" i="26"/>
  <c r="CT61" i="26"/>
  <c r="BS78" i="26"/>
  <c r="DC77" i="26"/>
  <c r="BS60" i="26"/>
  <c r="DF82" i="26"/>
  <c r="CW39" i="26"/>
  <c r="CK76" i="26"/>
  <c r="BM37" i="26"/>
  <c r="BL37" i="26" s="1"/>
  <c r="CW37" i="26"/>
  <c r="CK33" i="26"/>
  <c r="CQ39" i="26"/>
  <c r="CE34" i="26"/>
  <c r="CH27" i="26"/>
  <c r="DF21" i="26"/>
  <c r="CK26" i="26"/>
  <c r="BY26" i="26"/>
  <c r="CW15" i="26"/>
  <c r="DC15" i="26"/>
  <c r="DC10" i="26"/>
  <c r="CB54" i="26"/>
  <c r="CW32" i="26"/>
  <c r="CK19" i="26"/>
  <c r="DF81" i="26"/>
  <c r="BS76" i="26"/>
  <c r="CK81" i="26"/>
  <c r="DF12" i="26"/>
  <c r="DF17" i="26"/>
  <c r="CW78" i="26"/>
  <c r="BV82" i="26"/>
  <c r="BV83" i="26"/>
  <c r="BM39" i="26"/>
  <c r="BL39" i="26" s="1"/>
  <c r="CZ17" i="26"/>
  <c r="CB10" i="26"/>
  <c r="CZ82" i="26"/>
  <c r="CW24" i="26"/>
  <c r="DF11" i="26"/>
  <c r="DF15" i="26"/>
  <c r="CW10" i="26"/>
  <c r="CB37" i="26"/>
  <c r="CN34" i="26"/>
  <c r="CN82" i="26"/>
  <c r="CB76" i="26"/>
  <c r="DF33" i="26"/>
  <c r="CN63" i="26"/>
  <c r="CB55" i="26"/>
  <c r="DC55" i="26"/>
  <c r="CB90" i="26"/>
  <c r="BY59" i="26"/>
  <c r="CT24" i="26"/>
  <c r="CH38" i="26"/>
  <c r="CW41" i="26"/>
  <c r="CT32" i="26"/>
  <c r="CH11" i="26"/>
  <c r="CN11" i="26"/>
  <c r="CK38" i="26"/>
  <c r="BP37" i="26"/>
  <c r="BO37" i="26" s="1"/>
  <c r="CZ11" i="26"/>
  <c r="CB12" i="26"/>
  <c r="CB17" i="26"/>
  <c r="CW60" i="26"/>
  <c r="CK10" i="26"/>
  <c r="BV81" i="26"/>
  <c r="CZ81" i="26"/>
  <c r="CE54" i="26"/>
  <c r="CW77" i="26"/>
  <c r="CZ54" i="26"/>
  <c r="CT11" i="26"/>
  <c r="CT16" i="26"/>
  <c r="CH54" i="26"/>
  <c r="CZ33" i="26"/>
  <c r="CH82" i="26"/>
  <c r="CT82" i="26"/>
  <c r="DC17" i="26"/>
  <c r="BY77" i="26"/>
  <c r="DR17" i="26"/>
  <c r="CZ15" i="26"/>
  <c r="CH32" i="26"/>
  <c r="BS33" i="26"/>
  <c r="CE81" i="26"/>
  <c r="CZ59" i="26"/>
  <c r="CW16" i="26"/>
  <c r="BV32" i="26"/>
  <c r="BS83" i="26"/>
  <c r="CN61" i="26"/>
  <c r="CN59" i="26"/>
  <c r="BY16" i="26"/>
  <c r="CK56" i="26"/>
  <c r="CK16" i="26"/>
  <c r="CE37" i="26"/>
  <c r="CH16" i="26"/>
  <c r="BY55" i="26"/>
  <c r="CE33" i="26"/>
  <c r="CN38" i="26"/>
  <c r="DC32" i="26"/>
  <c r="CN85" i="26"/>
  <c r="CW54" i="26"/>
  <c r="CW27" i="26"/>
  <c r="BS37" i="26"/>
  <c r="CB33" i="26"/>
  <c r="DF27" i="26"/>
  <c r="CW76" i="26"/>
  <c r="DC59" i="26"/>
  <c r="CT54" i="26"/>
  <c r="CH10" i="26"/>
  <c r="CQ46" i="26"/>
  <c r="CQ135" i="26" s="1"/>
  <c r="BY27" i="26"/>
  <c r="DF83" i="26"/>
  <c r="BM82" i="26"/>
  <c r="CZ12" i="26"/>
  <c r="CH83" i="26"/>
  <c r="CE83" i="26"/>
  <c r="CT60" i="26"/>
  <c r="DF77" i="26"/>
  <c r="BY63" i="26"/>
  <c r="CQ77" i="26"/>
  <c r="CH37" i="26"/>
  <c r="CK68" i="26"/>
  <c r="DF59" i="26"/>
  <c r="CW63" i="26"/>
  <c r="CK82" i="26"/>
  <c r="CT34" i="26"/>
  <c r="BP38" i="26"/>
  <c r="BO38" i="26" s="1"/>
  <c r="DC38" i="26"/>
  <c r="DC41" i="26"/>
  <c r="CE56" i="26"/>
  <c r="CE39" i="26"/>
  <c r="CN10" i="26"/>
  <c r="CK21" i="26"/>
  <c r="CB61" i="26"/>
  <c r="CZ16" i="26"/>
  <c r="CN12" i="26"/>
  <c r="CW17" i="26"/>
  <c r="BY15" i="26"/>
  <c r="CE55" i="26"/>
  <c r="CE82" i="26"/>
  <c r="CT56" i="26"/>
  <c r="CB59" i="26"/>
  <c r="CW81" i="26"/>
  <c r="CZ76" i="26"/>
  <c r="CQ81" i="26"/>
  <c r="CW82" i="26"/>
  <c r="BY12" i="26"/>
  <c r="CZ32" i="26"/>
  <c r="BV34" i="26"/>
  <c r="DF78" i="26"/>
  <c r="CT78" i="26"/>
  <c r="CZ83" i="26"/>
  <c r="CH77" i="26"/>
  <c r="CK77" i="26"/>
  <c r="CN81" i="26"/>
  <c r="BP34" i="26"/>
  <c r="BO34" i="26" s="1"/>
  <c r="DR26" i="26"/>
  <c r="DF26" i="26"/>
  <c r="CB32" i="26"/>
  <c r="CN77" i="26"/>
  <c r="DC56" i="26"/>
  <c r="BY54" i="26"/>
  <c r="CN60" i="26"/>
  <c r="CT39" i="26"/>
  <c r="BP32" i="26"/>
  <c r="BO32" i="26" s="1"/>
  <c r="CZ19" i="26"/>
  <c r="DF55" i="26"/>
  <c r="BY39" i="26"/>
  <c r="CE46" i="26"/>
  <c r="CW26" i="26"/>
  <c r="CT33" i="26"/>
  <c r="CE38" i="26"/>
  <c r="CT17" i="26"/>
  <c r="CQ34" i="26"/>
  <c r="BY10" i="26"/>
  <c r="CK60" i="26"/>
  <c r="CW55" i="26"/>
  <c r="CZ56" i="26"/>
  <c r="CT10" i="26"/>
  <c r="CK27" i="26"/>
  <c r="CK15" i="26"/>
  <c r="CK54" i="26"/>
  <c r="CT76" i="26"/>
  <c r="BY81" i="26"/>
  <c r="CE59" i="26"/>
  <c r="BP83" i="26"/>
  <c r="BO83" i="26" s="1"/>
  <c r="BY17" i="26"/>
  <c r="CB26" i="26"/>
  <c r="CN26" i="26"/>
  <c r="CB39" i="26"/>
  <c r="CK39" i="26"/>
  <c r="CB34" i="26"/>
  <c r="BY82" i="26"/>
  <c r="CT77" i="26"/>
  <c r="CT55" i="26"/>
  <c r="DF16" i="26"/>
  <c r="DR10" i="26"/>
  <c r="CN39" i="26"/>
  <c r="DF10" i="26"/>
  <c r="BY61" i="26"/>
  <c r="CW33" i="26"/>
  <c r="DC61" i="26"/>
  <c r="CK46" i="26"/>
  <c r="BY11" i="26"/>
  <c r="BP76" i="26"/>
  <c r="BO76" i="26" s="1"/>
  <c r="DC11" i="26"/>
  <c r="BP77" i="26"/>
  <c r="BO77" i="26" s="1"/>
  <c r="CE90" i="26"/>
  <c r="CH41" i="26"/>
  <c r="CK12" i="26"/>
  <c r="CK17" i="26"/>
  <c r="CW56" i="26"/>
  <c r="CW61" i="26"/>
  <c r="CB38" i="26"/>
  <c r="CW12" i="26"/>
  <c r="BS39" i="26"/>
  <c r="DC81" i="26"/>
  <c r="CT59" i="26"/>
  <c r="DF76" i="26"/>
  <c r="DC76" i="26"/>
  <c r="CK78" i="26"/>
  <c r="CK83" i="26"/>
  <c r="CQ38" i="26"/>
  <c r="CQ33" i="26"/>
  <c r="DC85" i="26"/>
  <c r="CE78" i="26"/>
  <c r="CH61" i="26"/>
  <c r="CN55" i="26"/>
  <c r="DC12" i="26"/>
  <c r="DR16" i="26"/>
  <c r="CZ55" i="26"/>
  <c r="CH60" i="26"/>
  <c r="CZ10" i="26"/>
  <c r="DR15" i="26"/>
  <c r="BS38" i="26"/>
  <c r="CH17" i="26"/>
  <c r="CW11" i="26"/>
  <c r="BS77" i="26"/>
  <c r="CZ39" i="26"/>
  <c r="DC60" i="26"/>
  <c r="BM85" i="26"/>
  <c r="BP33" i="26"/>
  <c r="BO33" i="26" s="1"/>
  <c r="BP85" i="26"/>
  <c r="BO85" i="26" s="1"/>
  <c r="DF60" i="26"/>
  <c r="BP81" i="26"/>
  <c r="BO81" i="26" s="1"/>
  <c r="CK11" i="26"/>
  <c r="BY83" i="26"/>
  <c r="CH39" i="26"/>
  <c r="CZ21" i="26"/>
  <c r="CK55" i="26"/>
  <c r="BV38" i="26"/>
  <c r="BS34" i="26"/>
  <c r="CE60" i="26"/>
  <c r="CT15" i="26"/>
  <c r="DC39" i="26"/>
  <c r="CH59" i="26"/>
  <c r="DC54" i="26"/>
  <c r="BM81" i="26"/>
  <c r="CQ76" i="26"/>
  <c r="CZ85" i="26"/>
  <c r="DF37" i="26"/>
  <c r="DF32" i="26"/>
  <c r="CZ37" i="26"/>
  <c r="CN16" i="26"/>
  <c r="CB11" i="26"/>
  <c r="BV77" i="26"/>
  <c r="CH56" i="26"/>
  <c r="BM34" i="26"/>
  <c r="BL34" i="26" s="1"/>
  <c r="BY56" i="26"/>
  <c r="DC82" i="26"/>
  <c r="CZ60" i="26"/>
  <c r="CN78" i="26"/>
  <c r="CH12" i="26"/>
  <c r="CB15" i="26"/>
  <c r="CW38" i="26"/>
  <c r="CN56" i="26"/>
  <c r="CW34" i="26"/>
  <c r="BY90" i="26"/>
  <c r="CE61" i="26"/>
  <c r="DC68" i="26"/>
  <c r="DR24" i="26"/>
  <c r="CN15" i="26"/>
  <c r="DF61" i="26"/>
  <c r="CQ32" i="26"/>
  <c r="CN33" i="26"/>
  <c r="CT27" i="26"/>
  <c r="CN27" i="26"/>
  <c r="CK32" i="26"/>
  <c r="DF34" i="26"/>
  <c r="BS32" i="26"/>
  <c r="CH24" i="26"/>
  <c r="CZ61" i="26"/>
  <c r="DC34" i="26"/>
  <c r="CN32" i="26"/>
  <c r="BV37" i="26"/>
  <c r="CK59" i="26"/>
  <c r="BY76" i="26"/>
  <c r="CH15" i="26"/>
  <c r="CH81" i="26"/>
  <c r="DF54" i="26"/>
  <c r="BY32" i="26"/>
  <c r="BY37" i="26"/>
  <c r="BP46" i="26"/>
  <c r="BO46" i="26" s="1"/>
  <c r="CB16" i="26"/>
  <c r="CH78" i="26"/>
  <c r="CZ38" i="26"/>
  <c r="DR11" i="26"/>
  <c r="BP39" i="26"/>
  <c r="BO39" i="26" s="1"/>
  <c r="DF38" i="26"/>
  <c r="CQ82" i="26"/>
  <c r="CH68" i="26"/>
  <c r="CQ78" i="26"/>
  <c r="CB77" i="26"/>
  <c r="BS82" i="26"/>
  <c r="DC78" i="26"/>
  <c r="DC33" i="26"/>
  <c r="BM32" i="26"/>
  <c r="BL32" i="26" s="1"/>
  <c r="CQ83" i="26"/>
  <c r="DR12" i="26"/>
  <c r="BY34" i="26"/>
  <c r="BY60" i="26"/>
  <c r="CK61" i="26"/>
  <c r="DF56" i="26"/>
  <c r="CH33" i="26"/>
  <c r="DC16" i="26"/>
  <c r="CQ37" i="26"/>
  <c r="CN17" i="26"/>
  <c r="CT12" i="26"/>
  <c r="BY38" i="26"/>
  <c r="CK37" i="26"/>
  <c r="BV33" i="26"/>
  <c r="CN46" i="26"/>
  <c r="GC44" i="26" l="1"/>
  <c r="GC22" i="26"/>
  <c r="GC21" i="26"/>
  <c r="GC25" i="26"/>
  <c r="GC47" i="26"/>
  <c r="GC49" i="26"/>
  <c r="GC42" i="26"/>
  <c r="GC20" i="26"/>
  <c r="GC27" i="26"/>
  <c r="GC48" i="26"/>
  <c r="DR22" i="26"/>
  <c r="CO60" i="26"/>
  <c r="CO55" i="26"/>
  <c r="DR27" i="26"/>
  <c r="CJ22" i="26"/>
  <c r="CO15" i="26"/>
  <c r="DR21" i="26"/>
  <c r="BN83" i="26"/>
  <c r="BN81" i="26"/>
  <c r="BN82" i="26"/>
  <c r="BN80" i="26"/>
  <c r="BN77" i="26"/>
  <c r="BN78" i="26"/>
  <c r="BN76" i="26"/>
  <c r="BN75" i="26"/>
  <c r="CO59" i="26"/>
  <c r="CO58" i="26"/>
  <c r="CO61" i="26"/>
  <c r="BN39" i="26"/>
  <c r="BN37" i="26"/>
  <c r="BN36" i="26"/>
  <c r="BN38" i="26"/>
  <c r="BK39" i="26"/>
  <c r="BK36" i="26"/>
  <c r="BK37" i="26"/>
  <c r="BK38" i="26"/>
  <c r="CC25" i="26"/>
  <c r="CC24" i="26"/>
  <c r="CC26" i="26"/>
  <c r="CC27" i="26"/>
  <c r="CC20" i="26"/>
  <c r="CC19" i="26"/>
  <c r="CC21" i="26"/>
  <c r="CC22" i="26"/>
  <c r="CO17" i="26"/>
  <c r="CO14" i="26"/>
  <c r="BN15" i="26"/>
  <c r="BN14" i="26"/>
  <c r="BN16" i="26"/>
  <c r="BN17" i="26"/>
  <c r="CO56" i="26"/>
  <c r="CO54" i="26"/>
  <c r="CO53" i="26"/>
  <c r="BN33" i="26"/>
  <c r="BN32" i="26"/>
  <c r="BN34" i="26"/>
  <c r="BK33" i="26"/>
  <c r="BN31" i="26"/>
  <c r="BK31" i="26"/>
  <c r="BK32" i="26"/>
  <c r="BK34" i="26"/>
  <c r="CO9" i="26"/>
  <c r="CC10" i="26"/>
  <c r="CC11" i="26"/>
  <c r="CC12" i="26"/>
  <c r="BN9" i="26"/>
  <c r="EA135" i="26"/>
  <c r="DE135" i="26"/>
  <c r="EA130" i="26"/>
  <c r="DE130" i="26"/>
  <c r="EA125" i="26"/>
  <c r="DE125" i="26"/>
  <c r="EA120" i="26"/>
  <c r="DE120" i="26"/>
  <c r="DZ135" i="26"/>
  <c r="DB135" i="26"/>
  <c r="DZ120" i="26"/>
  <c r="DB120" i="26"/>
  <c r="DZ125" i="26"/>
  <c r="DB125" i="26"/>
  <c r="DY120" i="26"/>
  <c r="CY120" i="26"/>
  <c r="DY125" i="26"/>
  <c r="CY125" i="26"/>
  <c r="DY135" i="26"/>
  <c r="CY135" i="26"/>
  <c r="DX120" i="26"/>
  <c r="CV120" i="26"/>
  <c r="DX135" i="26"/>
  <c r="CV135" i="26"/>
  <c r="DX125" i="26"/>
  <c r="CV125" i="26"/>
  <c r="DW125" i="26"/>
  <c r="CS125" i="26"/>
  <c r="DW130" i="26"/>
  <c r="CS130" i="26"/>
  <c r="DW135" i="26"/>
  <c r="CS135" i="26"/>
  <c r="DW120" i="26"/>
  <c r="CS120" i="26"/>
  <c r="DV120" i="26"/>
  <c r="CP120" i="26"/>
  <c r="DV130" i="26"/>
  <c r="CP130" i="26"/>
  <c r="DV125" i="26"/>
  <c r="CP125" i="26"/>
  <c r="DU120" i="26"/>
  <c r="CM120" i="26"/>
  <c r="DU125" i="26"/>
  <c r="CM125" i="26"/>
  <c r="DT130" i="26"/>
  <c r="CJ130" i="26"/>
  <c r="DT120" i="26"/>
  <c r="CJ120" i="26"/>
  <c r="DT125" i="26"/>
  <c r="CJ125" i="26"/>
  <c r="DS135" i="26"/>
  <c r="CG135" i="26"/>
  <c r="DS120" i="26"/>
  <c r="CG120" i="26"/>
  <c r="DS125" i="26"/>
  <c r="CG125" i="26"/>
  <c r="DR120" i="26"/>
  <c r="CD120" i="26"/>
  <c r="DR125" i="26"/>
  <c r="CD125" i="26"/>
  <c r="DR130" i="26"/>
  <c r="CD130" i="26"/>
  <c r="DQ120" i="26"/>
  <c r="CA120" i="26"/>
  <c r="DQ125" i="26"/>
  <c r="CA125" i="26"/>
  <c r="DQ130" i="26"/>
  <c r="CA130" i="26"/>
  <c r="DP130" i="26"/>
  <c r="BX130" i="26"/>
  <c r="DP120" i="26"/>
  <c r="BX120" i="26"/>
  <c r="DP125" i="26"/>
  <c r="BX125" i="26"/>
  <c r="DO120" i="26"/>
  <c r="BU120" i="26"/>
  <c r="DO130" i="26"/>
  <c r="BU130" i="26"/>
  <c r="DO135" i="26"/>
  <c r="BU135" i="26"/>
  <c r="DO125" i="26"/>
  <c r="BU125" i="26"/>
  <c r="DN135" i="26"/>
  <c r="BR135" i="26"/>
  <c r="DN125" i="26"/>
  <c r="BR125" i="26"/>
  <c r="DN120" i="26"/>
  <c r="BR120" i="26"/>
  <c r="DN130" i="26"/>
  <c r="BR130" i="26"/>
  <c r="DM125" i="26"/>
  <c r="BO125" i="26"/>
  <c r="DM120" i="26"/>
  <c r="BO120" i="26"/>
  <c r="DL135" i="26"/>
  <c r="BL135" i="26"/>
  <c r="DL125" i="26"/>
  <c r="BL125" i="26"/>
  <c r="DL120" i="26"/>
  <c r="BL120" i="26"/>
  <c r="EA108" i="26"/>
  <c r="DE108" i="26"/>
  <c r="EA98" i="26"/>
  <c r="DE98" i="26"/>
  <c r="EA103" i="26"/>
  <c r="DE103" i="26"/>
  <c r="EA113" i="26"/>
  <c r="DE113" i="26"/>
  <c r="DZ98" i="26"/>
  <c r="DB98" i="26"/>
  <c r="DZ108" i="26"/>
  <c r="DB108" i="26"/>
  <c r="DZ103" i="26"/>
  <c r="DB103" i="26"/>
  <c r="DY103" i="26"/>
  <c r="CY103" i="26"/>
  <c r="DY113" i="26"/>
  <c r="CY113" i="26"/>
  <c r="DY98" i="26"/>
  <c r="CY98" i="26"/>
  <c r="DX103" i="26"/>
  <c r="CV103" i="26"/>
  <c r="DW108" i="26"/>
  <c r="CS108" i="26"/>
  <c r="DW103" i="26"/>
  <c r="CS103" i="26"/>
  <c r="DW98" i="26"/>
  <c r="CS98" i="26"/>
  <c r="DV106" i="26"/>
  <c r="CP106" i="26"/>
  <c r="DV113" i="26"/>
  <c r="CP113" i="26"/>
  <c r="DV99" i="26"/>
  <c r="CP99" i="26"/>
  <c r="DV104" i="26"/>
  <c r="CP104" i="26"/>
  <c r="DV101" i="26"/>
  <c r="CP101" i="26"/>
  <c r="DV105" i="26"/>
  <c r="CP105" i="26"/>
  <c r="DV108" i="26"/>
  <c r="CP108" i="26"/>
  <c r="DV100" i="26"/>
  <c r="CP100" i="26"/>
  <c r="DU103" i="26"/>
  <c r="CM103" i="26"/>
  <c r="DU113" i="26"/>
  <c r="CM113" i="26"/>
  <c r="DU98" i="26"/>
  <c r="CM98" i="26"/>
  <c r="DT103" i="26"/>
  <c r="CJ103" i="26"/>
  <c r="DS103" i="26"/>
  <c r="CG103" i="26"/>
  <c r="DS108" i="26"/>
  <c r="CG108" i="26"/>
  <c r="DR98" i="26"/>
  <c r="CD98" i="26"/>
  <c r="DR103" i="26"/>
  <c r="CD103" i="26"/>
  <c r="DR108" i="26"/>
  <c r="CD108" i="26"/>
  <c r="DQ98" i="26"/>
  <c r="CA98" i="26"/>
  <c r="DQ103" i="26"/>
  <c r="CA103" i="26"/>
  <c r="DQ108" i="26"/>
  <c r="CA108" i="26"/>
  <c r="DQ113" i="26"/>
  <c r="CA113" i="26"/>
  <c r="DP113" i="26"/>
  <c r="BX113" i="26"/>
  <c r="DP103" i="26"/>
  <c r="BX103" i="26"/>
  <c r="DP98" i="26"/>
  <c r="BX98" i="26"/>
  <c r="DO108" i="26"/>
  <c r="BU108" i="26"/>
  <c r="DO113" i="26"/>
  <c r="BU113" i="26"/>
  <c r="DO101" i="26"/>
  <c r="BU101" i="26"/>
  <c r="DN108" i="26"/>
  <c r="BR108" i="26"/>
  <c r="DN113" i="26"/>
  <c r="BR113" i="26"/>
  <c r="DM108" i="26"/>
  <c r="BO108" i="26"/>
  <c r="DM101" i="26"/>
  <c r="BO101" i="26"/>
  <c r="DM113" i="26"/>
  <c r="BO113" i="26"/>
  <c r="DL113" i="26"/>
  <c r="BL113" i="26"/>
  <c r="DL108" i="26"/>
  <c r="BL108" i="26"/>
  <c r="DL103" i="26"/>
  <c r="BL103" i="26"/>
  <c r="DL105" i="26"/>
  <c r="BL105" i="26"/>
  <c r="DL100" i="26"/>
  <c r="BL100" i="26"/>
  <c r="EA77" i="26"/>
  <c r="DE77" i="26"/>
  <c r="DD77" i="26" s="1"/>
  <c r="EA78" i="26"/>
  <c r="DE78" i="26"/>
  <c r="EA81" i="26"/>
  <c r="DE81" i="26"/>
  <c r="EA76" i="26"/>
  <c r="DE76" i="26"/>
  <c r="EA83" i="26"/>
  <c r="DE83" i="26"/>
  <c r="EA82" i="26"/>
  <c r="DE82" i="26"/>
  <c r="DZ85" i="26"/>
  <c r="DB85" i="26"/>
  <c r="DZ81" i="26"/>
  <c r="DB81" i="26"/>
  <c r="DZ82" i="26"/>
  <c r="DB82" i="26"/>
  <c r="DZ77" i="26"/>
  <c r="DB77" i="26"/>
  <c r="DA77" i="26" s="1"/>
  <c r="DZ78" i="26"/>
  <c r="DB78" i="26"/>
  <c r="DZ76" i="26"/>
  <c r="DB76" i="26"/>
  <c r="DZ83" i="26"/>
  <c r="DB83" i="26"/>
  <c r="DY85" i="26"/>
  <c r="CY85" i="26"/>
  <c r="DY78" i="26"/>
  <c r="CY78" i="26"/>
  <c r="DY77" i="26"/>
  <c r="CY77" i="26"/>
  <c r="CX77" i="26" s="1"/>
  <c r="DY83" i="26"/>
  <c r="CY83" i="26"/>
  <c r="DY82" i="26"/>
  <c r="CY82" i="26"/>
  <c r="DY76" i="26"/>
  <c r="CY76" i="26"/>
  <c r="DY81" i="26"/>
  <c r="CY81" i="26"/>
  <c r="DX81" i="26"/>
  <c r="CV81" i="26"/>
  <c r="DX76" i="26"/>
  <c r="CV76" i="26"/>
  <c r="DX78" i="26"/>
  <c r="CV78" i="26"/>
  <c r="DX83" i="26"/>
  <c r="CV83" i="26"/>
  <c r="DX77" i="26"/>
  <c r="CV77" i="26"/>
  <c r="CU77" i="26" s="1"/>
  <c r="DX82" i="26"/>
  <c r="CV82" i="26"/>
  <c r="DW77" i="26"/>
  <c r="CS77" i="26"/>
  <c r="CR77" i="26" s="1"/>
  <c r="DW81" i="26"/>
  <c r="CS81" i="26"/>
  <c r="DW76" i="26"/>
  <c r="CS76" i="26"/>
  <c r="DW83" i="26"/>
  <c r="CS83" i="26"/>
  <c r="DW82" i="26"/>
  <c r="CS82" i="26"/>
  <c r="DW78" i="26"/>
  <c r="CS78" i="26"/>
  <c r="DV83" i="26"/>
  <c r="CP83" i="26"/>
  <c r="DV82" i="26"/>
  <c r="CP82" i="26"/>
  <c r="DV81" i="26"/>
  <c r="CP81" i="26"/>
  <c r="DV76" i="26"/>
  <c r="CP76" i="26"/>
  <c r="DV78" i="26"/>
  <c r="CP78" i="26"/>
  <c r="DV77" i="26"/>
  <c r="CP77" i="26"/>
  <c r="DU78" i="26"/>
  <c r="CM78" i="26"/>
  <c r="DU82" i="26"/>
  <c r="CM82" i="26"/>
  <c r="DU83" i="26"/>
  <c r="CM83" i="26"/>
  <c r="DU77" i="26"/>
  <c r="CM77" i="26"/>
  <c r="DU87" i="26"/>
  <c r="CM87" i="26"/>
  <c r="DU76" i="26"/>
  <c r="CM76" i="26"/>
  <c r="DU85" i="26"/>
  <c r="CM85" i="26"/>
  <c r="DU81" i="26"/>
  <c r="CM81" i="26"/>
  <c r="DT83" i="26"/>
  <c r="CJ83" i="26"/>
  <c r="DT81" i="26"/>
  <c r="CJ81" i="26"/>
  <c r="DT78" i="26"/>
  <c r="CJ78" i="26"/>
  <c r="DT76" i="26"/>
  <c r="CJ76" i="26"/>
  <c r="DT77" i="26"/>
  <c r="CJ77" i="26"/>
  <c r="DT82" i="26"/>
  <c r="CJ82" i="26"/>
  <c r="DS77" i="26"/>
  <c r="CG77" i="26"/>
  <c r="DS81" i="26"/>
  <c r="CG81" i="26"/>
  <c r="DS83" i="26"/>
  <c r="CG83" i="26"/>
  <c r="DS82" i="26"/>
  <c r="CG82" i="26"/>
  <c r="DS76" i="26"/>
  <c r="CG76" i="26"/>
  <c r="DS78" i="26"/>
  <c r="CG78" i="26"/>
  <c r="DR77" i="26"/>
  <c r="CD77" i="26"/>
  <c r="DR78" i="26"/>
  <c r="CD78" i="26"/>
  <c r="DR76" i="26"/>
  <c r="CD76" i="26"/>
  <c r="DR82" i="26"/>
  <c r="CD82" i="26"/>
  <c r="DR90" i="26"/>
  <c r="CD90" i="26"/>
  <c r="DR83" i="26"/>
  <c r="CD83" i="26"/>
  <c r="DR81" i="26"/>
  <c r="CD81" i="26"/>
  <c r="DQ82" i="26"/>
  <c r="CA82" i="26"/>
  <c r="BZ82" i="26" s="1"/>
  <c r="DQ76" i="26"/>
  <c r="CA76" i="26"/>
  <c r="DQ93" i="26"/>
  <c r="CA93" i="26"/>
  <c r="DQ77" i="26"/>
  <c r="CA77" i="26"/>
  <c r="DQ90" i="26"/>
  <c r="CA90" i="26"/>
  <c r="DQ88" i="26"/>
  <c r="CA88" i="26"/>
  <c r="DP77" i="26"/>
  <c r="BX77" i="26"/>
  <c r="DP82" i="26"/>
  <c r="BX82" i="26"/>
  <c r="DP90" i="26"/>
  <c r="BX90" i="26"/>
  <c r="DP83" i="26"/>
  <c r="BX83" i="26"/>
  <c r="DP81" i="26"/>
  <c r="BX81" i="26"/>
  <c r="DP78" i="26"/>
  <c r="BX78" i="26"/>
  <c r="DP76" i="26"/>
  <c r="BX76" i="26"/>
  <c r="DO77" i="26"/>
  <c r="BU77" i="26"/>
  <c r="DO78" i="26"/>
  <c r="BU78" i="26"/>
  <c r="DO81" i="26"/>
  <c r="BU81" i="26"/>
  <c r="DO76" i="26"/>
  <c r="BU76" i="26"/>
  <c r="DO83" i="26"/>
  <c r="BU83" i="26"/>
  <c r="DO82" i="26"/>
  <c r="BU82" i="26"/>
  <c r="DN77" i="26"/>
  <c r="BR77" i="26"/>
  <c r="DN78" i="26"/>
  <c r="BR78" i="26"/>
  <c r="DN81" i="26"/>
  <c r="BR81" i="26"/>
  <c r="DN82" i="26"/>
  <c r="BR82" i="26"/>
  <c r="DN76" i="26"/>
  <c r="BR76" i="26"/>
  <c r="DN83" i="26"/>
  <c r="BR83" i="26"/>
  <c r="DM81" i="26"/>
  <c r="DM76" i="26"/>
  <c r="DM78" i="26"/>
  <c r="DM85" i="26"/>
  <c r="DM83" i="26"/>
  <c r="DM82" i="26"/>
  <c r="DM77" i="26"/>
  <c r="DL85" i="26"/>
  <c r="BL85" i="26"/>
  <c r="DL83" i="26"/>
  <c r="BL83" i="26"/>
  <c r="DL81" i="26"/>
  <c r="BL81" i="26"/>
  <c r="DL82" i="26"/>
  <c r="BL82" i="26"/>
  <c r="DL77" i="26"/>
  <c r="BL77" i="26"/>
  <c r="DL76" i="26"/>
  <c r="BL76" i="26"/>
  <c r="DL78" i="26"/>
  <c r="BL78" i="26"/>
  <c r="EA54" i="26"/>
  <c r="DE54" i="26"/>
  <c r="EA60" i="26"/>
  <c r="DE60" i="26"/>
  <c r="EA56" i="26"/>
  <c r="DE56" i="26"/>
  <c r="EA55" i="26"/>
  <c r="DE55" i="26"/>
  <c r="DD55" i="26" s="1"/>
  <c r="EA59" i="26"/>
  <c r="DE59" i="26"/>
  <c r="EA61" i="26"/>
  <c r="DE61" i="26"/>
  <c r="DZ55" i="26"/>
  <c r="DB55" i="26"/>
  <c r="DA55" i="26" s="1"/>
  <c r="DZ60" i="26"/>
  <c r="DB60" i="26"/>
  <c r="DZ56" i="26"/>
  <c r="DB56" i="26"/>
  <c r="DZ59" i="26"/>
  <c r="DB59" i="26"/>
  <c r="DZ68" i="26"/>
  <c r="DB68" i="26"/>
  <c r="DZ54" i="26"/>
  <c r="DB54" i="26"/>
  <c r="DZ61" i="26"/>
  <c r="DB61" i="26"/>
  <c r="DY60" i="26"/>
  <c r="CY60" i="26"/>
  <c r="DY59" i="26"/>
  <c r="CY59" i="26"/>
  <c r="DY61" i="26"/>
  <c r="CY61" i="26"/>
  <c r="DY55" i="26"/>
  <c r="CY55" i="26"/>
  <c r="CX55" i="26" s="1"/>
  <c r="DY56" i="26"/>
  <c r="CY56" i="26"/>
  <c r="DY54" i="26"/>
  <c r="CY54" i="26"/>
  <c r="DX61" i="26"/>
  <c r="CV61" i="26"/>
  <c r="DX56" i="26"/>
  <c r="CV56" i="26"/>
  <c r="DX63" i="26"/>
  <c r="CV63" i="26"/>
  <c r="DX59" i="26"/>
  <c r="CV59" i="26"/>
  <c r="DX55" i="26"/>
  <c r="CV55" i="26"/>
  <c r="CU55" i="26" s="1"/>
  <c r="DX60" i="26"/>
  <c r="CV60" i="26"/>
  <c r="DX54" i="26"/>
  <c r="CV54" i="26"/>
  <c r="DW65" i="26"/>
  <c r="CS65" i="26"/>
  <c r="CR65" i="26" s="1"/>
  <c r="DW59" i="26"/>
  <c r="CS59" i="26"/>
  <c r="DW56" i="26"/>
  <c r="CS56" i="26"/>
  <c r="DW60" i="26"/>
  <c r="CS60" i="26"/>
  <c r="DW54" i="26"/>
  <c r="CS54" i="26"/>
  <c r="DW55" i="26"/>
  <c r="CS55" i="26"/>
  <c r="CR55" i="26" s="1"/>
  <c r="DW61" i="26"/>
  <c r="CS61" i="26"/>
  <c r="DU55" i="26"/>
  <c r="CM55" i="26"/>
  <c r="DU60" i="26"/>
  <c r="CM60" i="26"/>
  <c r="DU63" i="26"/>
  <c r="CM63" i="26"/>
  <c r="DU65" i="26"/>
  <c r="CM65" i="26"/>
  <c r="DU56" i="26"/>
  <c r="CM56" i="26"/>
  <c r="DU59" i="26"/>
  <c r="CM59" i="26"/>
  <c r="DU61" i="26"/>
  <c r="CM61" i="26"/>
  <c r="DU54" i="26"/>
  <c r="CM54" i="26"/>
  <c r="DT54" i="26"/>
  <c r="CJ54" i="26"/>
  <c r="DT61" i="26"/>
  <c r="CJ61" i="26"/>
  <c r="DT68" i="26"/>
  <c r="CJ68" i="26"/>
  <c r="DT56" i="26"/>
  <c r="CJ56" i="26"/>
  <c r="DT59" i="26"/>
  <c r="CJ59" i="26"/>
  <c r="DT55" i="26"/>
  <c r="CJ55" i="26"/>
  <c r="DT60" i="26"/>
  <c r="CJ60" i="26"/>
  <c r="DS56" i="26"/>
  <c r="CG56" i="26"/>
  <c r="DS54" i="26"/>
  <c r="CG54" i="26"/>
  <c r="DS61" i="26"/>
  <c r="CG61" i="26"/>
  <c r="DS55" i="26"/>
  <c r="CG55" i="26"/>
  <c r="DS59" i="26"/>
  <c r="CG59" i="26"/>
  <c r="DS60" i="26"/>
  <c r="CG60" i="26"/>
  <c r="DS68" i="26"/>
  <c r="CG68" i="26"/>
  <c r="DR54" i="26"/>
  <c r="CD54" i="26"/>
  <c r="DR60" i="26"/>
  <c r="CD60" i="26"/>
  <c r="DR56" i="26"/>
  <c r="CD56" i="26"/>
  <c r="DR55" i="26"/>
  <c r="CD55" i="26"/>
  <c r="DR61" i="26"/>
  <c r="CD61" i="26"/>
  <c r="DR59" i="26"/>
  <c r="CD59" i="26"/>
  <c r="DQ59" i="26"/>
  <c r="CA59" i="26"/>
  <c r="DQ61" i="26"/>
  <c r="CA61" i="26"/>
  <c r="DQ55" i="26"/>
  <c r="CA55" i="26"/>
  <c r="DQ56" i="26"/>
  <c r="CA56" i="26"/>
  <c r="DQ54" i="26"/>
  <c r="CA54" i="26"/>
  <c r="DQ60" i="26"/>
  <c r="CA60" i="26"/>
  <c r="DP59" i="26"/>
  <c r="BX59" i="26"/>
  <c r="DP60" i="26"/>
  <c r="BX60" i="26"/>
  <c r="DP56" i="26"/>
  <c r="BX56" i="26"/>
  <c r="DP55" i="26"/>
  <c r="BX55" i="26"/>
  <c r="DP65" i="26"/>
  <c r="BX65" i="26"/>
  <c r="DP54" i="26"/>
  <c r="BX54" i="26"/>
  <c r="DP63" i="26"/>
  <c r="BX63" i="26"/>
  <c r="DP61" i="26"/>
  <c r="BX61" i="26"/>
  <c r="DO54" i="26"/>
  <c r="BU54" i="26"/>
  <c r="DO55" i="26"/>
  <c r="BU55" i="26"/>
  <c r="DO60" i="26"/>
  <c r="BU60" i="26"/>
  <c r="DO61" i="26"/>
  <c r="BU61" i="26"/>
  <c r="DN60" i="26"/>
  <c r="BR60" i="26"/>
  <c r="DN56" i="26"/>
  <c r="BR56" i="26"/>
  <c r="DN55" i="26"/>
  <c r="BR55" i="26"/>
  <c r="DN59" i="26"/>
  <c r="BR59" i="26"/>
  <c r="DN61" i="26"/>
  <c r="BR61" i="26"/>
  <c r="DM60" i="26"/>
  <c r="BO60" i="26"/>
  <c r="DM59" i="26"/>
  <c r="BO59" i="26"/>
  <c r="DM56" i="26"/>
  <c r="BO56" i="26"/>
  <c r="DM55" i="26"/>
  <c r="BO55" i="26"/>
  <c r="DM54" i="26"/>
  <c r="BO54" i="26"/>
  <c r="DM61" i="26"/>
  <c r="BO61" i="26"/>
  <c r="DM66" i="26"/>
  <c r="BO66" i="26"/>
  <c r="DL56" i="26"/>
  <c r="BL56" i="26"/>
  <c r="DL55" i="26"/>
  <c r="BL55" i="26"/>
  <c r="DL61" i="26"/>
  <c r="BL61" i="26"/>
  <c r="DL59" i="26"/>
  <c r="BL59" i="26"/>
  <c r="DL54" i="26"/>
  <c r="BL54" i="26"/>
  <c r="EA38" i="26"/>
  <c r="DE38" i="26"/>
  <c r="DD38" i="26" s="1"/>
  <c r="EA33" i="26"/>
  <c r="DE33" i="26"/>
  <c r="DD33" i="26" s="1"/>
  <c r="EA39" i="26"/>
  <c r="DE39" i="26"/>
  <c r="DD39" i="26" s="1"/>
  <c r="EA32" i="26"/>
  <c r="DE32" i="26"/>
  <c r="EA37" i="26"/>
  <c r="DE37" i="26"/>
  <c r="EA34" i="26"/>
  <c r="DE34" i="26"/>
  <c r="DD34" i="26" s="1"/>
  <c r="DZ34" i="26"/>
  <c r="DB34" i="26"/>
  <c r="DZ39" i="26"/>
  <c r="DB39" i="26"/>
  <c r="DZ33" i="26"/>
  <c r="DB33" i="26"/>
  <c r="DA33" i="26" s="1"/>
  <c r="DZ32" i="26"/>
  <c r="DB32" i="26"/>
  <c r="DZ41" i="26"/>
  <c r="DB41" i="26"/>
  <c r="DZ37" i="26"/>
  <c r="DB37" i="26"/>
  <c r="DZ38" i="26"/>
  <c r="DB38" i="26"/>
  <c r="DA38" i="26" s="1"/>
  <c r="DY39" i="26"/>
  <c r="CY39" i="26"/>
  <c r="DY38" i="26"/>
  <c r="CY38" i="26"/>
  <c r="CX38" i="26" s="1"/>
  <c r="DY33" i="26"/>
  <c r="CY33" i="26"/>
  <c r="CX33" i="26" s="1"/>
  <c r="DY32" i="26"/>
  <c r="CY32" i="26"/>
  <c r="DY37" i="26"/>
  <c r="CY37" i="26"/>
  <c r="DY34" i="26"/>
  <c r="CY34" i="26"/>
  <c r="DX33" i="26"/>
  <c r="CV33" i="26"/>
  <c r="CU33" i="26" s="1"/>
  <c r="DX34" i="26"/>
  <c r="CV34" i="26"/>
  <c r="DX38" i="26"/>
  <c r="CV38" i="26"/>
  <c r="CU38" i="26" s="1"/>
  <c r="DX39" i="26"/>
  <c r="CV39" i="26"/>
  <c r="DX32" i="26"/>
  <c r="CV32" i="26"/>
  <c r="DX41" i="26"/>
  <c r="CV41" i="26"/>
  <c r="DX37" i="26"/>
  <c r="CV37" i="26"/>
  <c r="DW33" i="26"/>
  <c r="CS33" i="26"/>
  <c r="CR33" i="26" s="1"/>
  <c r="DW39" i="26"/>
  <c r="CS39" i="26"/>
  <c r="DW37" i="26"/>
  <c r="CS37" i="26"/>
  <c r="DW34" i="26"/>
  <c r="CS34" i="26"/>
  <c r="DW32" i="26"/>
  <c r="CS32" i="26"/>
  <c r="DW38" i="26"/>
  <c r="CS38" i="26"/>
  <c r="CR38" i="26" s="1"/>
  <c r="DV46" i="26"/>
  <c r="CP46" i="26"/>
  <c r="DV39" i="26"/>
  <c r="CP39" i="26"/>
  <c r="DV33" i="26"/>
  <c r="CP33" i="26"/>
  <c r="CO33" i="26" s="1"/>
  <c r="DV37" i="26"/>
  <c r="CP37" i="26"/>
  <c r="DV32" i="26"/>
  <c r="CP32" i="26"/>
  <c r="DV38" i="26"/>
  <c r="CP38" i="26"/>
  <c r="CO38" i="26" s="1"/>
  <c r="DV34" i="26"/>
  <c r="CP34" i="26"/>
  <c r="DU39" i="26"/>
  <c r="CM39" i="26"/>
  <c r="DU42" i="26"/>
  <c r="CM42" i="26"/>
  <c r="DU38" i="26"/>
  <c r="CM38" i="26"/>
  <c r="DU34" i="26"/>
  <c r="CM34" i="26"/>
  <c r="DU37" i="26"/>
  <c r="CM37" i="26"/>
  <c r="DU32" i="26"/>
  <c r="CM32" i="26"/>
  <c r="DU44" i="26"/>
  <c r="CM44" i="26"/>
  <c r="DU33" i="26"/>
  <c r="CM33" i="26"/>
  <c r="DU46" i="26"/>
  <c r="CM46" i="26"/>
  <c r="DU48" i="26"/>
  <c r="CM48" i="26"/>
  <c r="DT33" i="26"/>
  <c r="CJ33" i="26"/>
  <c r="DT39" i="26"/>
  <c r="CJ39" i="26"/>
  <c r="DT37" i="26"/>
  <c r="CJ37" i="26"/>
  <c r="DT38" i="26"/>
  <c r="CJ38" i="26"/>
  <c r="DT32" i="26"/>
  <c r="CJ32" i="26"/>
  <c r="DT46" i="26"/>
  <c r="CJ46" i="26"/>
  <c r="DT34" i="26"/>
  <c r="CJ34" i="26"/>
  <c r="DS33" i="26"/>
  <c r="CG33" i="26"/>
  <c r="DS32" i="26"/>
  <c r="CG32" i="26"/>
  <c r="DS37" i="26"/>
  <c r="CG37" i="26"/>
  <c r="DS39" i="26"/>
  <c r="CG39" i="26"/>
  <c r="DS41" i="26"/>
  <c r="CG41" i="26"/>
  <c r="DS38" i="26"/>
  <c r="CG38" i="26"/>
  <c r="DS34" i="26"/>
  <c r="CG34" i="26"/>
  <c r="DR37" i="26"/>
  <c r="CD37" i="26"/>
  <c r="DR46" i="26"/>
  <c r="CD46" i="26"/>
  <c r="DR39" i="26"/>
  <c r="CD39" i="26"/>
  <c r="DR32" i="26"/>
  <c r="CD32" i="26"/>
  <c r="DR38" i="26"/>
  <c r="CD38" i="26"/>
  <c r="DR33" i="26"/>
  <c r="CD33" i="26"/>
  <c r="DR34" i="26"/>
  <c r="CD34" i="26"/>
  <c r="BV100" i="26"/>
  <c r="BV105" i="26"/>
  <c r="DQ37" i="26"/>
  <c r="CA37" i="26"/>
  <c r="DQ34" i="26"/>
  <c r="CA34" i="26"/>
  <c r="DQ33" i="26"/>
  <c r="CA33" i="26"/>
  <c r="DQ38" i="26"/>
  <c r="CA38" i="26"/>
  <c r="DQ39" i="26"/>
  <c r="CA39" i="26"/>
  <c r="DQ32" i="26"/>
  <c r="CA32" i="26"/>
  <c r="DP38" i="26"/>
  <c r="BX38" i="26"/>
  <c r="DP34" i="26"/>
  <c r="BX34" i="26"/>
  <c r="DP37" i="26"/>
  <c r="BX37" i="26"/>
  <c r="DP32" i="26"/>
  <c r="BX32" i="26"/>
  <c r="DP39" i="26"/>
  <c r="BX39" i="26"/>
  <c r="DP33" i="26"/>
  <c r="BX33" i="26"/>
  <c r="DO38" i="26"/>
  <c r="BU38" i="26"/>
  <c r="DO34" i="26"/>
  <c r="BU34" i="26"/>
  <c r="DO39" i="26"/>
  <c r="BU39" i="26"/>
  <c r="DO37" i="26"/>
  <c r="BU37" i="26"/>
  <c r="DO32" i="26"/>
  <c r="BU32" i="26"/>
  <c r="DO33" i="26"/>
  <c r="BU33" i="26"/>
  <c r="DN38" i="26"/>
  <c r="BR38" i="26"/>
  <c r="DN37" i="26"/>
  <c r="BR37" i="26"/>
  <c r="DN39" i="26"/>
  <c r="BR39" i="26"/>
  <c r="DN33" i="26"/>
  <c r="BR33" i="26"/>
  <c r="DN32" i="26"/>
  <c r="BR32" i="26"/>
  <c r="DN34" i="26"/>
  <c r="BR34" i="26"/>
  <c r="DM39" i="26"/>
  <c r="DM37" i="26"/>
  <c r="DM32" i="26"/>
  <c r="DM34" i="26"/>
  <c r="DM46" i="26"/>
  <c r="DM33" i="26"/>
  <c r="DM38" i="26"/>
  <c r="DL38" i="26"/>
  <c r="DL32" i="26"/>
  <c r="DL34" i="26"/>
  <c r="DL33" i="26"/>
  <c r="DL39" i="26"/>
  <c r="DL37" i="26"/>
  <c r="EA11" i="26"/>
  <c r="DE11" i="26"/>
  <c r="DD11" i="26" s="1"/>
  <c r="EA17" i="26"/>
  <c r="DE17" i="26"/>
  <c r="DD17" i="26" s="1"/>
  <c r="EA10" i="26"/>
  <c r="DE10" i="26"/>
  <c r="EA12" i="26"/>
  <c r="DE12" i="26"/>
  <c r="DD12" i="26" s="1"/>
  <c r="EA21" i="26"/>
  <c r="DE21" i="26"/>
  <c r="DD21" i="26" s="1"/>
  <c r="EA26" i="26"/>
  <c r="DE26" i="26"/>
  <c r="DD26" i="26" s="1"/>
  <c r="EA15" i="26"/>
  <c r="DE15" i="26"/>
  <c r="EA16" i="26"/>
  <c r="DE16" i="26"/>
  <c r="DD16" i="26" s="1"/>
  <c r="EA27" i="26"/>
  <c r="DE27" i="26"/>
  <c r="DD27" i="26" s="1"/>
  <c r="EA22" i="26"/>
  <c r="DE22" i="26"/>
  <c r="DD22" i="26" s="1"/>
  <c r="DZ12" i="26"/>
  <c r="DB12" i="26"/>
  <c r="DZ21" i="26"/>
  <c r="DB21" i="26"/>
  <c r="DA21" i="26" s="1"/>
  <c r="DZ22" i="26"/>
  <c r="DB22" i="26"/>
  <c r="DZ16" i="26"/>
  <c r="DB16" i="26"/>
  <c r="DA16" i="26" s="1"/>
  <c r="DZ17" i="26"/>
  <c r="DB17" i="26"/>
  <c r="DZ26" i="26"/>
  <c r="DB26" i="26"/>
  <c r="DA26" i="26" s="1"/>
  <c r="DZ10" i="26"/>
  <c r="DB10" i="26"/>
  <c r="DZ11" i="26"/>
  <c r="DB11" i="26"/>
  <c r="DA11" i="26" s="1"/>
  <c r="DZ15" i="26"/>
  <c r="DB15" i="26"/>
  <c r="DZ27" i="26"/>
  <c r="DB27" i="26"/>
  <c r="DY21" i="26"/>
  <c r="CY21" i="26"/>
  <c r="CX21" i="26" s="1"/>
  <c r="DY10" i="26"/>
  <c r="CY10" i="26"/>
  <c r="DY11" i="26"/>
  <c r="CY11" i="26"/>
  <c r="CX11" i="26" s="1"/>
  <c r="DY19" i="26"/>
  <c r="CY19" i="26"/>
  <c r="DY12" i="26"/>
  <c r="CY12" i="26"/>
  <c r="DY17" i="26"/>
  <c r="CY17" i="26"/>
  <c r="DY27" i="26"/>
  <c r="CY27" i="26"/>
  <c r="DY16" i="26"/>
  <c r="CY16" i="26"/>
  <c r="CX16" i="26" s="1"/>
  <c r="DY15" i="26"/>
  <c r="CY15" i="26"/>
  <c r="DY26" i="26"/>
  <c r="CY26" i="26"/>
  <c r="CX26" i="26" s="1"/>
  <c r="DY22" i="26"/>
  <c r="CY22" i="26"/>
  <c r="BS106" i="26"/>
  <c r="DX24" i="26"/>
  <c r="CV24" i="26"/>
  <c r="DX16" i="26"/>
  <c r="CV16" i="26"/>
  <c r="CU16" i="26" s="1"/>
  <c r="DX12" i="26"/>
  <c r="CV12" i="26"/>
  <c r="DX17" i="26"/>
  <c r="CV17" i="26"/>
  <c r="BM101" i="26"/>
  <c r="DX22" i="26"/>
  <c r="CV22" i="26"/>
  <c r="DX11" i="26"/>
  <c r="CV11" i="26"/>
  <c r="CU11" i="26" s="1"/>
  <c r="DX15" i="26"/>
  <c r="CV15" i="26"/>
  <c r="DX27" i="26"/>
  <c r="CV27" i="26"/>
  <c r="DX21" i="26"/>
  <c r="CV21" i="26"/>
  <c r="CU21" i="26" s="1"/>
  <c r="DX26" i="26"/>
  <c r="CV26" i="26"/>
  <c r="CU26" i="26" s="1"/>
  <c r="DX10" i="26"/>
  <c r="CV10" i="26"/>
  <c r="BM106" i="26"/>
  <c r="DW17" i="26"/>
  <c r="CS17" i="26"/>
  <c r="DW21" i="26"/>
  <c r="CS21" i="26"/>
  <c r="CR21" i="26" s="1"/>
  <c r="DW24" i="26"/>
  <c r="CS24" i="26"/>
  <c r="DW12" i="26"/>
  <c r="CS12" i="26"/>
  <c r="DW10" i="26"/>
  <c r="CS10" i="26"/>
  <c r="DW16" i="26"/>
  <c r="CS16" i="26"/>
  <c r="CR16" i="26" s="1"/>
  <c r="DW11" i="26"/>
  <c r="CS11" i="26"/>
  <c r="CR11" i="26" s="1"/>
  <c r="DW22" i="26"/>
  <c r="CS22" i="26"/>
  <c r="DW15" i="26"/>
  <c r="CS15" i="26"/>
  <c r="DW26" i="26"/>
  <c r="CS26" i="26"/>
  <c r="CR26" i="26" s="1"/>
  <c r="DW27" i="26"/>
  <c r="CS27" i="26"/>
  <c r="DV21" i="26"/>
  <c r="CP21" i="26"/>
  <c r="CO21" i="26" s="1"/>
  <c r="DV27" i="26"/>
  <c r="CP27" i="26"/>
  <c r="DV22" i="26"/>
  <c r="CP22" i="26"/>
  <c r="DV26" i="26"/>
  <c r="CP26" i="26"/>
  <c r="CO26" i="26" s="1"/>
  <c r="DU17" i="26"/>
  <c r="CM17" i="26"/>
  <c r="DU27" i="26"/>
  <c r="CM27" i="26"/>
  <c r="DU16" i="26"/>
  <c r="CM16" i="26"/>
  <c r="DU10" i="26"/>
  <c r="CM10" i="26"/>
  <c r="DU25" i="26"/>
  <c r="CM25" i="26"/>
  <c r="DU21" i="26"/>
  <c r="CM21" i="26"/>
  <c r="DU26" i="26"/>
  <c r="CM26" i="26"/>
  <c r="DU12" i="26"/>
  <c r="CM12" i="26"/>
  <c r="DU15" i="26"/>
  <c r="CM15" i="26"/>
  <c r="DU11" i="26"/>
  <c r="CM11" i="26"/>
  <c r="DU20" i="26"/>
  <c r="CM20" i="26"/>
  <c r="DT12" i="26"/>
  <c r="CJ12" i="26"/>
  <c r="DT16" i="26"/>
  <c r="CJ16" i="26"/>
  <c r="DT26" i="26"/>
  <c r="CJ26" i="26"/>
  <c r="BP106" i="26"/>
  <c r="DT11" i="26"/>
  <c r="CJ11" i="26"/>
  <c r="DT15" i="26"/>
  <c r="CJ15" i="26"/>
  <c r="BS100" i="26"/>
  <c r="DT20" i="26"/>
  <c r="CJ20" i="26"/>
  <c r="DT27" i="26"/>
  <c r="CJ27" i="26"/>
  <c r="DT10" i="26"/>
  <c r="CJ10" i="26"/>
  <c r="DT17" i="26"/>
  <c r="CJ17" i="26"/>
  <c r="DT19" i="26"/>
  <c r="CJ19" i="26"/>
  <c r="DT21" i="26"/>
  <c r="CJ21" i="26"/>
  <c r="DS10" i="26"/>
  <c r="CG10" i="26"/>
  <c r="DS24" i="26"/>
  <c r="CG24" i="26"/>
  <c r="DS26" i="26"/>
  <c r="CG26" i="26"/>
  <c r="DS15" i="26"/>
  <c r="CG15" i="26"/>
  <c r="DS20" i="26"/>
  <c r="CG20" i="26"/>
  <c r="DS17" i="26"/>
  <c r="CG17" i="26"/>
  <c r="DS22" i="26"/>
  <c r="CG22" i="26"/>
  <c r="DS25" i="26"/>
  <c r="CG25" i="26"/>
  <c r="DS27" i="26"/>
  <c r="CG27" i="26"/>
  <c r="DS12" i="26"/>
  <c r="CG12" i="26"/>
  <c r="DS16" i="26"/>
  <c r="CG16" i="26"/>
  <c r="DS11" i="26"/>
  <c r="CG11" i="26"/>
  <c r="DS21" i="26"/>
  <c r="CG21" i="26"/>
  <c r="DQ10" i="26"/>
  <c r="CA10" i="26"/>
  <c r="DQ26" i="26"/>
  <c r="CA26" i="26"/>
  <c r="DQ16" i="26"/>
  <c r="CA16" i="26"/>
  <c r="DQ17" i="26"/>
  <c r="CA17" i="26"/>
  <c r="DQ21" i="26"/>
  <c r="CA21" i="26"/>
  <c r="DQ12" i="26"/>
  <c r="CA12" i="26"/>
  <c r="DQ27" i="26"/>
  <c r="CA27" i="26"/>
  <c r="DQ11" i="26"/>
  <c r="CA11" i="26"/>
  <c r="DQ22" i="26"/>
  <c r="CA22" i="26"/>
  <c r="DQ15" i="26"/>
  <c r="CA15" i="26"/>
  <c r="DP11" i="26"/>
  <c r="BX11" i="26"/>
  <c r="DP27" i="26"/>
  <c r="BX27" i="26"/>
  <c r="DP26" i="26"/>
  <c r="BX26" i="26"/>
  <c r="DP10" i="26"/>
  <c r="BX10" i="26"/>
  <c r="DP15" i="26"/>
  <c r="BX15" i="26"/>
  <c r="DP21" i="26"/>
  <c r="BX21" i="26"/>
  <c r="DP12" i="26"/>
  <c r="BX12" i="26"/>
  <c r="DP16" i="26"/>
  <c r="BX16" i="26"/>
  <c r="DP22" i="26"/>
  <c r="BX22" i="26"/>
  <c r="DP17" i="26"/>
  <c r="BX17" i="26"/>
  <c r="DO22" i="26"/>
  <c r="BU22" i="26"/>
  <c r="DO10" i="26"/>
  <c r="BU10" i="26"/>
  <c r="DO21" i="26"/>
  <c r="BU21" i="26"/>
  <c r="DO26" i="26"/>
  <c r="BU26" i="26"/>
  <c r="DO15" i="26"/>
  <c r="BU15" i="26"/>
  <c r="DO27" i="26"/>
  <c r="BU27" i="26"/>
  <c r="DN27" i="26"/>
  <c r="BR27" i="26"/>
  <c r="DN15" i="26"/>
  <c r="BR15" i="26"/>
  <c r="DN26" i="26"/>
  <c r="BR26" i="26"/>
  <c r="DN22" i="26"/>
  <c r="BR22" i="26"/>
  <c r="DN21" i="26"/>
  <c r="BR21" i="26"/>
  <c r="DN10" i="26"/>
  <c r="BR10" i="26"/>
  <c r="BP105" i="26"/>
  <c r="DM15" i="26"/>
  <c r="DM27" i="26"/>
  <c r="DM10" i="26"/>
  <c r="DM22" i="26"/>
  <c r="BS101" i="26"/>
  <c r="BP100" i="26"/>
  <c r="BV106" i="26"/>
  <c r="DL15" i="26"/>
  <c r="BL15" i="26"/>
  <c r="DL22" i="26"/>
  <c r="BL22" i="26"/>
  <c r="DL26" i="26"/>
  <c r="BL26" i="26"/>
  <c r="DL27" i="26"/>
  <c r="BL27" i="26"/>
  <c r="DL10" i="26"/>
  <c r="BL10" i="26"/>
  <c r="DL21" i="26"/>
  <c r="BL21" i="26"/>
  <c r="AP14" i="26"/>
  <c r="FS20" i="26" s="1"/>
  <c r="CZ20" i="26"/>
  <c r="DC44" i="26"/>
  <c r="CW48" i="26"/>
  <c r="CQ65" i="26"/>
  <c r="CZ25" i="26"/>
  <c r="BM44" i="26"/>
  <c r="BL44" i="26" s="1"/>
  <c r="DF49" i="26"/>
  <c r="CB43" i="26"/>
  <c r="BS43" i="26"/>
  <c r="CZ47" i="26"/>
  <c r="BV42" i="26"/>
  <c r="CE47" i="26"/>
  <c r="CZ64" i="26"/>
  <c r="BP64" i="26"/>
  <c r="BV69" i="26"/>
  <c r="BM86" i="26"/>
  <c r="BP86" i="26"/>
  <c r="BO86" i="26" s="1"/>
  <c r="DC65" i="26"/>
  <c r="DB65" i="26" s="1"/>
  <c r="DA65" i="26" s="1"/>
  <c r="CE87" i="26"/>
  <c r="BM66" i="26"/>
  <c r="CH66" i="26"/>
  <c r="BV66" i="26"/>
  <c r="CZ71" i="26"/>
  <c r="CY71" i="26" s="1"/>
  <c r="CH44" i="26"/>
  <c r="CQ43" i="26"/>
  <c r="CQ47" i="26"/>
  <c r="CB42" i="26"/>
  <c r="BV47" i="26"/>
  <c r="BM64" i="26"/>
  <c r="CH69" i="26"/>
  <c r="CQ86" i="26"/>
  <c r="CB91" i="26"/>
  <c r="CQ70" i="26"/>
  <c r="CP70" i="26" s="1"/>
  <c r="CE92" i="26"/>
  <c r="CZ87" i="26"/>
  <c r="CW66" i="26"/>
  <c r="CV66" i="26" s="1"/>
  <c r="CH71" i="26"/>
  <c r="CE93" i="26"/>
  <c r="CK93" i="26"/>
  <c r="CT25" i="26"/>
  <c r="BM49" i="26"/>
  <c r="BL49" i="26" s="1"/>
  <c r="CB44" i="26"/>
  <c r="CB133" i="26" s="1"/>
  <c r="BP48" i="26"/>
  <c r="BO48" i="26" s="1"/>
  <c r="CK42" i="26"/>
  <c r="DC47" i="26"/>
  <c r="CQ64" i="26"/>
  <c r="BP69" i="26"/>
  <c r="DF64" i="26"/>
  <c r="BY64" i="26"/>
  <c r="CK69" i="26"/>
  <c r="CW70" i="26"/>
  <c r="DC70" i="26"/>
  <c r="CH87" i="26"/>
  <c r="BP92" i="26"/>
  <c r="BO92" i="26" s="1"/>
  <c r="BM71" i="26"/>
  <c r="BV71" i="26"/>
  <c r="BY88" i="26"/>
  <c r="CW93" i="26"/>
  <c r="DC49" i="26"/>
  <c r="CQ48" i="26"/>
  <c r="CZ43" i="26"/>
  <c r="CK47" i="26"/>
  <c r="BM69" i="26"/>
  <c r="CE64" i="26"/>
  <c r="BS65" i="26"/>
  <c r="CW92" i="26"/>
  <c r="CW71" i="26"/>
  <c r="CW116" i="26" s="1"/>
  <c r="DC66" i="26"/>
  <c r="DF20" i="26"/>
  <c r="BP44" i="26"/>
  <c r="BO44" i="26" s="1"/>
  <c r="CT44" i="26"/>
  <c r="CB49" i="26"/>
  <c r="DC48" i="26"/>
  <c r="DF47" i="26"/>
  <c r="CH42" i="26"/>
  <c r="BP47" i="26"/>
  <c r="BO47" i="26" s="1"/>
  <c r="BM42" i="26"/>
  <c r="BL42" i="26" s="1"/>
  <c r="CB64" i="26"/>
  <c r="CQ69" i="26"/>
  <c r="DC64" i="26"/>
  <c r="BY69" i="26"/>
  <c r="CK86" i="26"/>
  <c r="CH65" i="26"/>
  <c r="BS70" i="26"/>
  <c r="BM65" i="26"/>
  <c r="CH92" i="26"/>
  <c r="CB66" i="26"/>
  <c r="CQ71" i="26"/>
  <c r="CP71" i="26" s="1"/>
  <c r="CQ25" i="26"/>
  <c r="BS44" i="26"/>
  <c r="BY49" i="26"/>
  <c r="CW43" i="26"/>
  <c r="CH47" i="26"/>
  <c r="CT42" i="26"/>
  <c r="BY42" i="26"/>
  <c r="BS64" i="26"/>
  <c r="CW64" i="26"/>
  <c r="CT64" i="26"/>
  <c r="CE69" i="26"/>
  <c r="BP65" i="26"/>
  <c r="BM70" i="26"/>
  <c r="CE48" i="26"/>
  <c r="CZ42" i="26"/>
  <c r="CB69" i="26"/>
  <c r="BV64" i="26"/>
  <c r="BP70" i="26"/>
  <c r="CZ65" i="26"/>
  <c r="CQ92" i="26"/>
  <c r="BP71" i="26"/>
  <c r="CK66" i="26"/>
  <c r="CT93" i="26"/>
  <c r="BM43" i="26"/>
  <c r="BL43" i="26" s="1"/>
  <c r="BV48" i="26"/>
  <c r="BY47" i="26"/>
  <c r="CT69" i="26"/>
  <c r="CS69" i="26" s="1"/>
  <c r="CT86" i="26"/>
  <c r="BV70" i="26"/>
  <c r="BY66" i="26"/>
  <c r="BS66" i="26"/>
  <c r="BR66" i="26" s="1"/>
  <c r="CE88" i="26"/>
  <c r="CQ93" i="26"/>
  <c r="CT128" i="26"/>
  <c r="BP127" i="26"/>
  <c r="BY122" i="26"/>
  <c r="CH100" i="26"/>
  <c r="BP99" i="26"/>
  <c r="BP130" i="26"/>
  <c r="AA14" i="26"/>
  <c r="FS15" i="26" s="1"/>
  <c r="BP135" i="26"/>
  <c r="DC113" i="26"/>
  <c r="BY108" i="26"/>
  <c r="BV121" i="26"/>
  <c r="CN121" i="26"/>
  <c r="BM130" i="26"/>
  <c r="DC126" i="26"/>
  <c r="CH130" i="26"/>
  <c r="CN108" i="26"/>
  <c r="AP9" i="26"/>
  <c r="FR20" i="26" s="1"/>
  <c r="R14" i="26"/>
  <c r="FS12" i="26" s="1"/>
  <c r="DC128" i="26"/>
  <c r="CW130" i="26"/>
  <c r="BB14" i="26"/>
  <c r="FS24" i="26" s="1"/>
  <c r="CK135" i="26"/>
  <c r="BB9" i="26"/>
  <c r="FR24" i="26" s="1"/>
  <c r="BY135" i="26"/>
  <c r="CB123" i="26"/>
  <c r="CT126" i="26"/>
  <c r="BM122" i="26"/>
  <c r="R9" i="26"/>
  <c r="FR12" i="26" s="1"/>
  <c r="CN135" i="26"/>
  <c r="CW108" i="26"/>
  <c r="CN130" i="26"/>
  <c r="BV99" i="26"/>
  <c r="AJ14" i="26"/>
  <c r="FS18" i="26" s="1"/>
  <c r="AF9" i="26"/>
  <c r="O9" i="26"/>
  <c r="FR11" i="26" s="1"/>
  <c r="BP123" i="26"/>
  <c r="DF128" i="26"/>
  <c r="BS105" i="26"/>
  <c r="BM99" i="26"/>
  <c r="AA19" i="26"/>
  <c r="FT15" i="26" s="1"/>
  <c r="AJ9" i="26"/>
  <c r="FR18" i="26" s="1"/>
  <c r="CH123" i="26"/>
  <c r="BV128" i="26"/>
  <c r="CB128" i="26"/>
  <c r="AA9" i="26"/>
  <c r="FR15" i="26" s="1"/>
  <c r="BM123" i="26"/>
  <c r="CZ130" i="26"/>
  <c r="CK123" i="26"/>
  <c r="CK113" i="26"/>
  <c r="CZ123" i="26"/>
  <c r="X9" i="26"/>
  <c r="FR14" i="26" s="1"/>
  <c r="BM127" i="26"/>
  <c r="CE122" i="26"/>
  <c r="CB135" i="26"/>
  <c r="AA24" i="26" s="1"/>
  <c r="FU15" i="26" s="1"/>
  <c r="CB126" i="26"/>
  <c r="BM128" i="26"/>
  <c r="CE121" i="26"/>
  <c r="BS99" i="26"/>
  <c r="AS9" i="26"/>
  <c r="FR21" i="26" s="1"/>
  <c r="X14" i="26"/>
  <c r="FS14" i="26" s="1"/>
  <c r="R24" i="26"/>
  <c r="FU12" i="26" s="1"/>
  <c r="AS14" i="26"/>
  <c r="FS21" i="26" s="1"/>
  <c r="AG14" i="26"/>
  <c r="FS17" i="26" s="1"/>
  <c r="R19" i="26"/>
  <c r="FT12" i="26" s="1"/>
  <c r="AS19" i="26"/>
  <c r="FT21" i="26" s="1"/>
  <c r="DC122" i="26"/>
  <c r="DF127" i="26"/>
  <c r="CW127" i="26"/>
  <c r="CZ127" i="26"/>
  <c r="CZ122" i="26"/>
  <c r="DC127" i="26"/>
  <c r="DF122" i="26"/>
  <c r="CQ127" i="26"/>
  <c r="CT122" i="26"/>
  <c r="CW122" i="26"/>
  <c r="CT127" i="26"/>
  <c r="CQ122" i="26"/>
  <c r="DF123" i="26"/>
  <c r="DF101" i="26"/>
  <c r="DF100" i="26"/>
  <c r="DC100" i="26"/>
  <c r="CZ100" i="26"/>
  <c r="CW100" i="26"/>
  <c r="CT100" i="26"/>
  <c r="BV126" i="26"/>
  <c r="CW128" i="26"/>
  <c r="BM121" i="26"/>
  <c r="CB127" i="26"/>
  <c r="BV123" i="26"/>
  <c r="BS123" i="26"/>
  <c r="BP122" i="26"/>
  <c r="CK121" i="26"/>
  <c r="CQ126" i="26"/>
  <c r="CH121" i="26"/>
  <c r="CN128" i="26"/>
  <c r="BS126" i="26"/>
  <c r="CZ121" i="26"/>
  <c r="BY123" i="26"/>
  <c r="CQ121" i="26"/>
  <c r="BY126" i="26"/>
  <c r="CH128" i="26"/>
  <c r="CN127" i="26"/>
  <c r="CK128" i="26"/>
  <c r="CH127" i="26"/>
  <c r="CZ126" i="26"/>
  <c r="DC123" i="26"/>
  <c r="CE126" i="26"/>
  <c r="BY127" i="26"/>
  <c r="BV127" i="26"/>
  <c r="CE135" i="26"/>
  <c r="DF126" i="26"/>
  <c r="CE127" i="26"/>
  <c r="CZ128" i="26"/>
  <c r="CE128" i="26"/>
  <c r="BP121" i="26"/>
  <c r="CB121" i="26"/>
  <c r="DC121" i="26"/>
  <c r="DC130" i="26"/>
  <c r="CN123" i="26"/>
  <c r="BP126" i="26"/>
  <c r="CN126" i="26"/>
  <c r="BS127" i="26"/>
  <c r="BY128" i="26"/>
  <c r="CK127" i="26"/>
  <c r="CQ128" i="26"/>
  <c r="CW126" i="26"/>
  <c r="CH126" i="26"/>
  <c r="BP128" i="26"/>
  <c r="BS128" i="26"/>
  <c r="BY121" i="26"/>
  <c r="CT123" i="26"/>
  <c r="BM126" i="26"/>
  <c r="CK126" i="26"/>
  <c r="CH122" i="26"/>
  <c r="CN122" i="26"/>
  <c r="BS121" i="26"/>
  <c r="DF121" i="26"/>
  <c r="CQ123" i="26"/>
  <c r="CW123" i="26"/>
  <c r="CB122" i="26"/>
  <c r="CW121" i="26"/>
  <c r="CK122" i="26"/>
  <c r="BV122" i="26"/>
  <c r="BS122" i="26"/>
  <c r="CT121" i="26"/>
  <c r="CE123" i="26"/>
  <c r="CT113" i="26"/>
  <c r="CE113" i="26"/>
  <c r="CW113" i="26"/>
  <c r="CZ108" i="26"/>
  <c r="CT110" i="26"/>
  <c r="CK108" i="26"/>
  <c r="CB105" i="26"/>
  <c r="DF106" i="26"/>
  <c r="BM104" i="26"/>
  <c r="DF105" i="26"/>
  <c r="CW105" i="26"/>
  <c r="CT105" i="26"/>
  <c r="BP104" i="26"/>
  <c r="BS104" i="26"/>
  <c r="CN104" i="26"/>
  <c r="CZ105" i="26"/>
  <c r="DC105" i="26"/>
  <c r="CW104" i="26"/>
  <c r="BV104" i="26"/>
  <c r="CE104" i="26"/>
  <c r="CB101" i="26"/>
  <c r="CN105" i="26"/>
  <c r="CN99" i="26"/>
  <c r="CE101" i="26"/>
  <c r="BY110" i="26"/>
  <c r="CN110" i="26"/>
  <c r="CH113" i="26"/>
  <c r="BY106" i="26"/>
  <c r="CT106" i="26"/>
  <c r="CT104" i="26"/>
  <c r="BY100" i="26"/>
  <c r="CH99" i="26"/>
  <c r="CN106" i="26"/>
  <c r="CB100" i="26"/>
  <c r="CH104" i="26"/>
  <c r="CH106" i="26"/>
  <c r="CZ104" i="26"/>
  <c r="CB99" i="26"/>
  <c r="BP111" i="26"/>
  <c r="CE105" i="26"/>
  <c r="DC104" i="26"/>
  <c r="CT99" i="26"/>
  <c r="CZ99" i="26"/>
  <c r="CH105" i="26"/>
  <c r="CE100" i="26"/>
  <c r="DC106" i="26"/>
  <c r="CB104" i="26"/>
  <c r="CK104" i="26"/>
  <c r="BY104" i="26"/>
  <c r="CK105" i="26"/>
  <c r="DF104" i="26"/>
  <c r="CW106" i="26"/>
  <c r="CK100" i="26"/>
  <c r="DC101" i="26"/>
  <c r="CK106" i="26"/>
  <c r="BY105" i="26"/>
  <c r="CE106" i="26"/>
  <c r="CZ106" i="26"/>
  <c r="CK101" i="26"/>
  <c r="CB106" i="26"/>
  <c r="CT101" i="26"/>
  <c r="CH101" i="26"/>
  <c r="BY101" i="26"/>
  <c r="CN101" i="26"/>
  <c r="CN100" i="26"/>
  <c r="DF99" i="26"/>
  <c r="CZ101" i="26"/>
  <c r="CW101" i="26"/>
  <c r="CK99" i="26"/>
  <c r="CW99" i="26"/>
  <c r="CE99" i="26"/>
  <c r="BY99" i="26"/>
  <c r="DC99" i="26"/>
  <c r="BS20" i="26"/>
  <c r="BY25" i="26"/>
  <c r="BP20" i="26"/>
  <c r="BO20" i="26" s="1"/>
  <c r="BP25" i="26"/>
  <c r="BO25" i="26" s="1"/>
  <c r="CB25" i="26"/>
  <c r="BM20" i="26"/>
  <c r="BM25" i="26"/>
  <c r="BS92" i="26"/>
  <c r="CW86" i="26"/>
  <c r="CN49" i="26"/>
  <c r="CN86" i="26"/>
  <c r="CH86" i="26"/>
  <c r="CZ91" i="26"/>
  <c r="BS87" i="26"/>
  <c r="BP88" i="26"/>
  <c r="BO88" i="26" s="1"/>
  <c r="CK71" i="26"/>
  <c r="CH43" i="26"/>
  <c r="DC43" i="26"/>
  <c r="BY92" i="26"/>
  <c r="BY91" i="26"/>
  <c r="CT87" i="26"/>
  <c r="BM93" i="26"/>
  <c r="CB87" i="26"/>
  <c r="CN88" i="26"/>
  <c r="CQ88" i="26"/>
  <c r="BY86" i="26"/>
  <c r="BY87" i="26"/>
  <c r="DC71" i="26"/>
  <c r="BS69" i="26"/>
  <c r="BV20" i="26"/>
  <c r="BS71" i="26"/>
  <c r="BV25" i="26"/>
  <c r="CN71" i="26"/>
  <c r="BS25" i="26"/>
  <c r="BV65" i="26"/>
  <c r="CW65" i="26"/>
  <c r="BP91" i="26"/>
  <c r="BO91" i="26" s="1"/>
  <c r="BM87" i="26"/>
  <c r="BM88" i="26"/>
  <c r="DF71" i="26"/>
  <c r="CW91" i="26"/>
  <c r="DF87" i="26"/>
  <c r="DF65" i="26"/>
  <c r="DF91" i="26"/>
  <c r="BS91" i="26"/>
  <c r="CQ20" i="26"/>
  <c r="CQ66" i="26"/>
  <c r="CN66" i="26"/>
  <c r="DC86" i="26"/>
  <c r="BS48" i="26"/>
  <c r="CK43" i="26"/>
  <c r="BV91" i="26"/>
  <c r="CK70" i="26"/>
  <c r="CZ49" i="26"/>
  <c r="CT70" i="26"/>
  <c r="DC87" i="26"/>
  <c r="CE43" i="26"/>
  <c r="CN92" i="26"/>
  <c r="CK65" i="26"/>
  <c r="CE66" i="26"/>
  <c r="CT92" i="26"/>
  <c r="CH93" i="26"/>
  <c r="CE70" i="26"/>
  <c r="BP49" i="26"/>
  <c r="BO49" i="26" s="1"/>
  <c r="CK87" i="26"/>
  <c r="CK92" i="26"/>
  <c r="BS49" i="26"/>
  <c r="BY71" i="26"/>
  <c r="CE91" i="26"/>
  <c r="BV44" i="26"/>
  <c r="CZ86" i="26"/>
  <c r="BV93" i="26"/>
  <c r="CK44" i="26"/>
  <c r="BS88" i="26"/>
  <c r="DF66" i="26"/>
  <c r="CQ91" i="26"/>
  <c r="DC91" i="26"/>
  <c r="DF86" i="26"/>
  <c r="DC88" i="26"/>
  <c r="CH48" i="26"/>
  <c r="CW87" i="26"/>
  <c r="CZ88" i="26"/>
  <c r="CZ70" i="26"/>
  <c r="CB48" i="26"/>
  <c r="BY44" i="26"/>
  <c r="BV92" i="26"/>
  <c r="CQ87" i="26"/>
  <c r="DF70" i="26"/>
  <c r="BV87" i="26"/>
  <c r="CK88" i="26"/>
  <c r="CH88" i="26"/>
  <c r="CZ66" i="26"/>
  <c r="BS42" i="26"/>
  <c r="BY70" i="26"/>
  <c r="CT71" i="26"/>
  <c r="CB70" i="26"/>
  <c r="CN43" i="26"/>
  <c r="CE71" i="26"/>
  <c r="BP42" i="26"/>
  <c r="BO42" i="26" s="1"/>
  <c r="CK64" i="26"/>
  <c r="BV43" i="26"/>
  <c r="CE65" i="26"/>
  <c r="DF48" i="26"/>
  <c r="CZ69" i="26"/>
  <c r="CQ44" i="26"/>
  <c r="CW49" i="26"/>
  <c r="CT49" i="26"/>
  <c r="CQ42" i="26"/>
  <c r="CE44" i="26"/>
  <c r="CZ48" i="26"/>
  <c r="BP43" i="26"/>
  <c r="BO43" i="26" s="1"/>
  <c r="BY20" i="26"/>
  <c r="DC69" i="26"/>
  <c r="BY48" i="26"/>
  <c r="CN70" i="26"/>
  <c r="CN69" i="26"/>
  <c r="CT48" i="26"/>
  <c r="DF69" i="26"/>
  <c r="DF43" i="26"/>
  <c r="CH64" i="26"/>
  <c r="BS47" i="26"/>
  <c r="CB47" i="26"/>
  <c r="DF42" i="26"/>
  <c r="CW47" i="26"/>
  <c r="DC20" i="26"/>
  <c r="CB20" i="26"/>
  <c r="CT20" i="26"/>
  <c r="DR20" i="26"/>
  <c r="CW20" i="26"/>
  <c r="CK25" i="26"/>
  <c r="DF25" i="26"/>
  <c r="DR25" i="26"/>
  <c r="DC25" i="26"/>
  <c r="DF88" i="26"/>
  <c r="BM91" i="26"/>
  <c r="CZ92" i="26"/>
  <c r="CB65" i="26"/>
  <c r="CT47" i="26"/>
  <c r="DC42" i="26"/>
  <c r="DF93" i="26"/>
  <c r="CW88" i="26"/>
  <c r="BS93" i="26"/>
  <c r="DC93" i="26"/>
  <c r="CE49" i="26"/>
  <c r="BY93" i="26"/>
  <c r="CH91" i="26"/>
  <c r="CK49" i="26"/>
  <c r="CK91" i="26"/>
  <c r="BS86" i="26"/>
  <c r="BV88" i="26"/>
  <c r="CB92" i="26"/>
  <c r="CW25" i="26"/>
  <c r="BP87" i="26"/>
  <c r="BO87" i="26" s="1"/>
  <c r="BY43" i="26"/>
  <c r="CH49" i="26"/>
  <c r="CE86" i="26"/>
  <c r="BM47" i="26"/>
  <c r="BL47" i="26" s="1"/>
  <c r="CN91" i="26"/>
  <c r="CW69" i="26"/>
  <c r="CT43" i="26"/>
  <c r="CE42" i="26"/>
  <c r="CK48" i="26"/>
  <c r="DF92" i="26"/>
  <c r="CB86" i="26"/>
  <c r="CB71" i="26"/>
  <c r="BP93" i="26"/>
  <c r="BO93" i="26" s="1"/>
  <c r="CZ93" i="26"/>
  <c r="CN93" i="26"/>
  <c r="BM92" i="26"/>
  <c r="CH70" i="26"/>
  <c r="CQ49" i="26"/>
  <c r="CN47" i="26"/>
  <c r="CW44" i="26"/>
  <c r="DF44" i="26"/>
  <c r="BV86" i="26"/>
  <c r="CT91" i="26"/>
  <c r="CT88" i="26"/>
  <c r="CZ44" i="26"/>
  <c r="CN64" i="26"/>
  <c r="CW42" i="26"/>
  <c r="BM48" i="26"/>
  <c r="BL48" i="26" s="1"/>
  <c r="CT66" i="26"/>
  <c r="DC92" i="26"/>
  <c r="BV49" i="26"/>
  <c r="BK175" i="26" l="1"/>
  <c r="BK169" i="26"/>
  <c r="BK163" i="26"/>
  <c r="BK157" i="26"/>
  <c r="BK151" i="26"/>
  <c r="BK145" i="26"/>
  <c r="FY20" i="26"/>
  <c r="FY14" i="26"/>
  <c r="FY24" i="26"/>
  <c r="BQ16" i="26"/>
  <c r="FZ21" i="26"/>
  <c r="GA21" i="26"/>
  <c r="GA14" i="26"/>
  <c r="FZ14" i="26"/>
  <c r="FZ11" i="26"/>
  <c r="FY12" i="26"/>
  <c r="FZ15" i="26"/>
  <c r="GA15" i="26"/>
  <c r="GA18" i="26"/>
  <c r="FZ18" i="26"/>
  <c r="FY18" i="26"/>
  <c r="FZ20" i="26"/>
  <c r="GA20" i="26"/>
  <c r="FY17" i="26"/>
  <c r="GA17" i="26"/>
  <c r="FZ24" i="26"/>
  <c r="GA24" i="26"/>
  <c r="FY15" i="26"/>
  <c r="GA12" i="26"/>
  <c r="FZ12" i="26"/>
  <c r="FY21" i="26"/>
  <c r="CU82" i="26"/>
  <c r="DD82" i="26"/>
  <c r="CR60" i="26"/>
  <c r="CX60" i="26"/>
  <c r="CR82" i="26"/>
  <c r="DD60" i="26"/>
  <c r="CX82" i="26"/>
  <c r="CU60" i="26"/>
  <c r="DA82" i="26"/>
  <c r="DA60" i="26"/>
  <c r="DD61" i="26"/>
  <c r="CO82" i="26"/>
  <c r="DD56" i="26"/>
  <c r="CO100" i="26"/>
  <c r="CO77" i="26"/>
  <c r="DD78" i="26"/>
  <c r="DD83" i="26"/>
  <c r="CO105" i="26"/>
  <c r="CQ138" i="26"/>
  <c r="CQ137" i="26"/>
  <c r="CQ136" i="26"/>
  <c r="CO106" i="26"/>
  <c r="CO104" i="26"/>
  <c r="CO103" i="26"/>
  <c r="O14" i="26"/>
  <c r="FS11" i="26" s="1"/>
  <c r="FY11" i="26" s="1"/>
  <c r="BN92" i="26"/>
  <c r="BN93" i="26"/>
  <c r="BN91" i="26"/>
  <c r="BN90" i="26"/>
  <c r="DA83" i="26"/>
  <c r="CI83" i="26"/>
  <c r="BN87" i="26"/>
  <c r="CR83" i="26"/>
  <c r="DD80" i="26"/>
  <c r="BN88" i="26"/>
  <c r="BN86" i="26"/>
  <c r="BN85" i="26"/>
  <c r="DD81" i="26"/>
  <c r="DA81" i="26"/>
  <c r="DA80" i="26"/>
  <c r="CX83" i="26"/>
  <c r="CX81" i="26"/>
  <c r="CX80" i="26"/>
  <c r="CO83" i="26"/>
  <c r="CU81" i="26"/>
  <c r="CU83" i="26"/>
  <c r="CU80" i="26"/>
  <c r="CL82" i="26"/>
  <c r="CR81" i="26"/>
  <c r="CO81" i="26"/>
  <c r="CO80" i="26"/>
  <c r="CR80" i="26"/>
  <c r="CL81" i="26"/>
  <c r="CL80" i="26"/>
  <c r="CL83" i="26"/>
  <c r="CI82" i="26"/>
  <c r="CI81" i="26"/>
  <c r="CF83" i="26"/>
  <c r="CI80" i="26"/>
  <c r="CF81" i="26"/>
  <c r="CF82" i="26"/>
  <c r="CF80" i="26"/>
  <c r="CC82" i="26"/>
  <c r="CC81" i="26"/>
  <c r="CC80" i="26"/>
  <c r="CC83" i="26"/>
  <c r="BZ81" i="26"/>
  <c r="BZ80" i="26"/>
  <c r="BZ83" i="26"/>
  <c r="BT81" i="26"/>
  <c r="BW82" i="26"/>
  <c r="BW81" i="26"/>
  <c r="BW80" i="26"/>
  <c r="BW83" i="26"/>
  <c r="BQ82" i="26"/>
  <c r="BT82" i="26"/>
  <c r="BT83" i="26"/>
  <c r="BT80" i="26"/>
  <c r="BQ83" i="26"/>
  <c r="BQ81" i="26"/>
  <c r="BQ80" i="26"/>
  <c r="DD76" i="26"/>
  <c r="CX76" i="26"/>
  <c r="CR76" i="26"/>
  <c r="DD75" i="26"/>
  <c r="DA76" i="26"/>
  <c r="DA78" i="26"/>
  <c r="DA75" i="26"/>
  <c r="CX78" i="26"/>
  <c r="CU76" i="26"/>
  <c r="CX75" i="26"/>
  <c r="CR78" i="26"/>
  <c r="CU78" i="26"/>
  <c r="CU75" i="26"/>
  <c r="CL78" i="26"/>
  <c r="CO78" i="26"/>
  <c r="CR75" i="26"/>
  <c r="CO76" i="26"/>
  <c r="CO75" i="26"/>
  <c r="CL76" i="26"/>
  <c r="CF78" i="26"/>
  <c r="CI76" i="26"/>
  <c r="CL77" i="26"/>
  <c r="BZ77" i="26"/>
  <c r="CL75" i="26"/>
  <c r="CI77" i="26"/>
  <c r="CC76" i="26"/>
  <c r="CI78" i="26"/>
  <c r="CI75" i="26"/>
  <c r="CC77" i="26"/>
  <c r="CF76" i="26"/>
  <c r="CF77" i="26"/>
  <c r="CF75" i="26"/>
  <c r="CC78" i="26"/>
  <c r="BQ78" i="26"/>
  <c r="BW76" i="26"/>
  <c r="CC75" i="26"/>
  <c r="BZ76" i="26"/>
  <c r="BZ75" i="26"/>
  <c r="BZ78" i="26"/>
  <c r="BW77" i="26"/>
  <c r="BT76" i="26"/>
  <c r="BW78" i="26"/>
  <c r="BW75" i="26"/>
  <c r="BK78" i="26"/>
  <c r="BT78" i="26"/>
  <c r="BT77" i="26"/>
  <c r="BT75" i="26"/>
  <c r="BQ76" i="26"/>
  <c r="BQ77" i="26"/>
  <c r="BQ75" i="26"/>
  <c r="BK77" i="26"/>
  <c r="BK82" i="26"/>
  <c r="BK75" i="26"/>
  <c r="BK76" i="26"/>
  <c r="BK83" i="26"/>
  <c r="BK80" i="26"/>
  <c r="BK81" i="26"/>
  <c r="DD59" i="26"/>
  <c r="DD58" i="26"/>
  <c r="DA61" i="26"/>
  <c r="CU59" i="26"/>
  <c r="CX59" i="26"/>
  <c r="DA59" i="26"/>
  <c r="DA58" i="26"/>
  <c r="CR59" i="26"/>
  <c r="CX61" i="26"/>
  <c r="CX58" i="26"/>
  <c r="CR61" i="26"/>
  <c r="CU61" i="26"/>
  <c r="CU58" i="26"/>
  <c r="CR58" i="26"/>
  <c r="CL59" i="26"/>
  <c r="CC61" i="26"/>
  <c r="CI60" i="26"/>
  <c r="CL60" i="26"/>
  <c r="CL61" i="26"/>
  <c r="CL58" i="26"/>
  <c r="CI61" i="26"/>
  <c r="CF60" i="26"/>
  <c r="CI59" i="26"/>
  <c r="CI58" i="26"/>
  <c r="BZ60" i="26"/>
  <c r="CF61" i="26"/>
  <c r="CC59" i="26"/>
  <c r="CF59" i="26"/>
  <c r="CF58" i="26"/>
  <c r="BW61" i="26"/>
  <c r="CC60" i="26"/>
  <c r="CC58" i="26"/>
  <c r="BZ61" i="26"/>
  <c r="BZ59" i="26"/>
  <c r="BZ58" i="26"/>
  <c r="BN61" i="26"/>
  <c r="BT60" i="26"/>
  <c r="BW60" i="26"/>
  <c r="BQ61" i="26"/>
  <c r="BW59" i="26"/>
  <c r="BW58" i="26"/>
  <c r="BT58" i="26"/>
  <c r="BT61" i="26"/>
  <c r="BT59" i="26"/>
  <c r="BQ59" i="26"/>
  <c r="BQ58" i="26"/>
  <c r="BQ60" i="26"/>
  <c r="BN59" i="26"/>
  <c r="BN58" i="26"/>
  <c r="BN60" i="26"/>
  <c r="BN49" i="26"/>
  <c r="BK58" i="26"/>
  <c r="BK59" i="26"/>
  <c r="BK61" i="26"/>
  <c r="BK60" i="26"/>
  <c r="BN47" i="26"/>
  <c r="BN48" i="26"/>
  <c r="BN46" i="26"/>
  <c r="DD37" i="26"/>
  <c r="BN43" i="26"/>
  <c r="BN42" i="26"/>
  <c r="BN41" i="26"/>
  <c r="BN44" i="26"/>
  <c r="DD36" i="26"/>
  <c r="CU37" i="26"/>
  <c r="CX37" i="26"/>
  <c r="BZ39" i="26"/>
  <c r="CI37" i="26"/>
  <c r="DA37" i="26"/>
  <c r="DA39" i="26"/>
  <c r="DA36" i="26"/>
  <c r="CX39" i="26"/>
  <c r="CC38" i="26"/>
  <c r="CX36" i="26"/>
  <c r="CU39" i="26"/>
  <c r="CF39" i="26"/>
  <c r="CU36" i="26"/>
  <c r="CR37" i="26"/>
  <c r="CR39" i="26"/>
  <c r="CR36" i="26"/>
  <c r="CO39" i="26"/>
  <c r="CL37" i="26"/>
  <c r="CO37" i="26"/>
  <c r="CO36" i="26"/>
  <c r="CL36" i="26"/>
  <c r="CL38" i="26"/>
  <c r="CL39" i="26"/>
  <c r="CF37" i="26"/>
  <c r="CI39" i="26"/>
  <c r="CF38" i="26"/>
  <c r="CI38" i="26"/>
  <c r="CI36" i="26"/>
  <c r="CF36" i="26"/>
  <c r="CC39" i="26"/>
  <c r="CC37" i="26"/>
  <c r="CC36" i="26"/>
  <c r="BZ38" i="26"/>
  <c r="BW39" i="26"/>
  <c r="BZ37" i="26"/>
  <c r="BZ36" i="26"/>
  <c r="BQ37" i="26"/>
  <c r="BT37" i="26"/>
  <c r="BW38" i="26"/>
  <c r="BW37" i="26"/>
  <c r="BW36" i="26"/>
  <c r="BT39" i="26"/>
  <c r="BT38" i="26"/>
  <c r="BT36" i="26"/>
  <c r="BK48" i="26"/>
  <c r="BQ38" i="26"/>
  <c r="BQ39" i="26"/>
  <c r="BQ36" i="26"/>
  <c r="BK43" i="26"/>
  <c r="BK46" i="26"/>
  <c r="BK47" i="26"/>
  <c r="BK49" i="26"/>
  <c r="BK44" i="26"/>
  <c r="BK41" i="26"/>
  <c r="BK42" i="26"/>
  <c r="CL16" i="26"/>
  <c r="CL27" i="26"/>
  <c r="CF25" i="26"/>
  <c r="CL26" i="26"/>
  <c r="CL25" i="26"/>
  <c r="CL24" i="26"/>
  <c r="CF26" i="26"/>
  <c r="CF24" i="26"/>
  <c r="CF27" i="26"/>
  <c r="BN25" i="26"/>
  <c r="BN24" i="26"/>
  <c r="BN26" i="26"/>
  <c r="BN27" i="26"/>
  <c r="CF22" i="26"/>
  <c r="CI19" i="26"/>
  <c r="CL21" i="26"/>
  <c r="CL20" i="26"/>
  <c r="CL19" i="26"/>
  <c r="CL22" i="26"/>
  <c r="CI21" i="26"/>
  <c r="CI20" i="26"/>
  <c r="CI22" i="26"/>
  <c r="CF21" i="26"/>
  <c r="CF20" i="26"/>
  <c r="CF19" i="26"/>
  <c r="BN20" i="26"/>
  <c r="BN19" i="26"/>
  <c r="BN21" i="26"/>
  <c r="BN22" i="26"/>
  <c r="DA15" i="26"/>
  <c r="DD15" i="26"/>
  <c r="DD14" i="26"/>
  <c r="BZ16" i="26"/>
  <c r="CF15" i="26"/>
  <c r="DA17" i="26"/>
  <c r="DA14" i="26"/>
  <c r="CX17" i="26"/>
  <c r="CX15" i="26"/>
  <c r="CX14" i="26"/>
  <c r="CI17" i="26"/>
  <c r="CU17" i="26"/>
  <c r="CU15" i="26"/>
  <c r="CU14" i="26"/>
  <c r="CR15" i="26"/>
  <c r="CR14" i="26"/>
  <c r="CR17" i="26"/>
  <c r="CL15" i="26"/>
  <c r="CL17" i="26"/>
  <c r="CL14" i="26"/>
  <c r="CI16" i="26"/>
  <c r="CI15" i="26"/>
  <c r="CI14" i="26"/>
  <c r="CF16" i="26"/>
  <c r="CF17" i="26"/>
  <c r="CF14" i="26"/>
  <c r="BZ17" i="26"/>
  <c r="BW15" i="26"/>
  <c r="BZ15" i="26"/>
  <c r="BZ14" i="26"/>
  <c r="BW17" i="26"/>
  <c r="BW16" i="26"/>
  <c r="BW14" i="26"/>
  <c r="BT15" i="26"/>
  <c r="BT14" i="26"/>
  <c r="BT16" i="26"/>
  <c r="BT17" i="26"/>
  <c r="BQ15" i="26"/>
  <c r="BQ14" i="26"/>
  <c r="BQ17" i="26"/>
  <c r="BK14" i="26"/>
  <c r="BK15" i="26"/>
  <c r="BK17" i="26"/>
  <c r="BK16" i="26"/>
  <c r="GE12" i="26"/>
  <c r="GF21" i="26"/>
  <c r="GF12" i="26"/>
  <c r="GG12" i="26"/>
  <c r="GF15" i="26"/>
  <c r="GG15" i="26"/>
  <c r="GE15" i="26"/>
  <c r="Z24" i="26"/>
  <c r="Q24" i="26"/>
  <c r="AR19" i="26"/>
  <c r="Z19" i="26"/>
  <c r="Q19" i="26"/>
  <c r="BA14" i="26"/>
  <c r="AR14" i="26"/>
  <c r="AO14" i="26"/>
  <c r="AI14" i="26"/>
  <c r="AF14" i="26"/>
  <c r="Z14" i="26"/>
  <c r="W14" i="26"/>
  <c r="Q14" i="26"/>
  <c r="BA9" i="26"/>
  <c r="AR9" i="26"/>
  <c r="AO9" i="26"/>
  <c r="AI9" i="26"/>
  <c r="AD9" i="26"/>
  <c r="FR16" i="26" s="1"/>
  <c r="Z9" i="26"/>
  <c r="W9" i="26"/>
  <c r="Q9" i="26"/>
  <c r="N9" i="26"/>
  <c r="O16" i="26"/>
  <c r="FS45" i="26" s="1"/>
  <c r="CB132" i="26"/>
  <c r="CB131" i="26"/>
  <c r="X24" i="26"/>
  <c r="FU14" i="26" s="1"/>
  <c r="O24" i="26"/>
  <c r="FU11" i="26" s="1"/>
  <c r="AP19" i="26"/>
  <c r="FT20" i="26" s="1"/>
  <c r="AG19" i="26"/>
  <c r="FT17" i="26" s="1"/>
  <c r="O19" i="26"/>
  <c r="FT11" i="26" s="1"/>
  <c r="AY14" i="26"/>
  <c r="FS23" i="26" s="1"/>
  <c r="CO99" i="26"/>
  <c r="CO98" i="26"/>
  <c r="CO101" i="26"/>
  <c r="AY9" i="26"/>
  <c r="FR23" i="26" s="1"/>
  <c r="DD53" i="26"/>
  <c r="DD54" i="26"/>
  <c r="DA56" i="26"/>
  <c r="DA54" i="26"/>
  <c r="DA53" i="26"/>
  <c r="CX54" i="26"/>
  <c r="CX56" i="26"/>
  <c r="CX53" i="26"/>
  <c r="CU54" i="26"/>
  <c r="CU53" i="26"/>
  <c r="CU56" i="26"/>
  <c r="CR54" i="26"/>
  <c r="CL56" i="26"/>
  <c r="CR56" i="26"/>
  <c r="CR53" i="26"/>
  <c r="BZ55" i="26"/>
  <c r="CC54" i="26"/>
  <c r="CF55" i="26"/>
  <c r="CI55" i="26"/>
  <c r="CL55" i="26"/>
  <c r="CL54" i="26"/>
  <c r="CL53" i="26"/>
  <c r="CI54" i="26"/>
  <c r="CI53" i="26"/>
  <c r="CI56" i="26"/>
  <c r="CC55" i="26"/>
  <c r="CC56" i="26"/>
  <c r="CF54" i="26"/>
  <c r="CF53" i="26"/>
  <c r="CF56" i="26"/>
  <c r="CC53" i="26"/>
  <c r="BW55" i="26"/>
  <c r="BZ54" i="26"/>
  <c r="BZ56" i="26"/>
  <c r="BZ53" i="26"/>
  <c r="BQ55" i="26"/>
  <c r="BW56" i="26"/>
  <c r="BW54" i="26"/>
  <c r="BN55" i="26"/>
  <c r="BW53" i="26"/>
  <c r="BT55" i="26"/>
  <c r="BT54" i="26"/>
  <c r="BT53" i="26"/>
  <c r="BT56" i="26"/>
  <c r="BN56" i="26"/>
  <c r="BQ56" i="26"/>
  <c r="BQ53" i="26"/>
  <c r="BQ54" i="26"/>
  <c r="BN54" i="26"/>
  <c r="BN53" i="26"/>
  <c r="BK53" i="26"/>
  <c r="BK54" i="26"/>
  <c r="BK56" i="26"/>
  <c r="BK55" i="26"/>
  <c r="CL33" i="26"/>
  <c r="CO34" i="26"/>
  <c r="CR32" i="26"/>
  <c r="DD32" i="26"/>
  <c r="DD31" i="26"/>
  <c r="DA34" i="26"/>
  <c r="DA32" i="26"/>
  <c r="DA31" i="26"/>
  <c r="CX34" i="26"/>
  <c r="CU34" i="26"/>
  <c r="CX32" i="26"/>
  <c r="CX31" i="26"/>
  <c r="CU32" i="26"/>
  <c r="CU31" i="26"/>
  <c r="CR34" i="26"/>
  <c r="BZ32" i="26"/>
  <c r="CR31" i="26"/>
  <c r="CO32" i="26"/>
  <c r="CO31" i="26"/>
  <c r="CL34" i="26"/>
  <c r="CL32" i="26"/>
  <c r="CL31" i="26"/>
  <c r="CI34" i="26"/>
  <c r="CI32" i="26"/>
  <c r="CI31" i="26"/>
  <c r="CI33" i="26"/>
  <c r="BW33" i="26"/>
  <c r="CF34" i="26"/>
  <c r="CF32" i="26"/>
  <c r="CF31" i="26"/>
  <c r="CC33" i="26"/>
  <c r="CF33" i="26"/>
  <c r="CC32" i="26"/>
  <c r="CC31" i="26"/>
  <c r="CC34" i="26"/>
  <c r="BZ33" i="26"/>
  <c r="BZ34" i="26"/>
  <c r="BZ31" i="26"/>
  <c r="BW34" i="26"/>
  <c r="BQ32" i="26"/>
  <c r="BW32" i="26"/>
  <c r="BT32" i="26"/>
  <c r="BW31" i="26"/>
  <c r="BT33" i="26"/>
  <c r="BT34" i="26"/>
  <c r="BT31" i="26"/>
  <c r="BQ34" i="26"/>
  <c r="BQ33" i="26"/>
  <c r="BQ31" i="26"/>
  <c r="DD9" i="26"/>
  <c r="DA9" i="26"/>
  <c r="CX9" i="26"/>
  <c r="CU9" i="26"/>
  <c r="CR9" i="26"/>
  <c r="CL11" i="26"/>
  <c r="CF11" i="26"/>
  <c r="CL12" i="26"/>
  <c r="CL10" i="26"/>
  <c r="CL9" i="26"/>
  <c r="CI9" i="26"/>
  <c r="CF10" i="26"/>
  <c r="CF9" i="26"/>
  <c r="CF12" i="26"/>
  <c r="BZ9" i="26"/>
  <c r="BW9" i="26"/>
  <c r="BT9" i="26"/>
  <c r="BQ9" i="26"/>
  <c r="BN10" i="26"/>
  <c r="BN11" i="26"/>
  <c r="BN12" i="26"/>
  <c r="BK9" i="26"/>
  <c r="EA128" i="26"/>
  <c r="DE128" i="26"/>
  <c r="EA121" i="26"/>
  <c r="DE121" i="26"/>
  <c r="EA122" i="26"/>
  <c r="DE122" i="26"/>
  <c r="DD122" i="26" s="1"/>
  <c r="EA126" i="26"/>
  <c r="DE126" i="26"/>
  <c r="EA123" i="26"/>
  <c r="DE123" i="26"/>
  <c r="EA127" i="26"/>
  <c r="DE127" i="26"/>
  <c r="DZ123" i="26"/>
  <c r="DB123" i="26"/>
  <c r="DZ122" i="26"/>
  <c r="DB122" i="26"/>
  <c r="DA122" i="26" s="1"/>
  <c r="DZ126" i="26"/>
  <c r="DB126" i="26"/>
  <c r="DZ128" i="26"/>
  <c r="DB128" i="26"/>
  <c r="DZ127" i="26"/>
  <c r="DB127" i="26"/>
  <c r="DZ130" i="26"/>
  <c r="DB130" i="26"/>
  <c r="DZ121" i="26"/>
  <c r="DB121" i="26"/>
  <c r="DY123" i="26"/>
  <c r="CY123" i="26"/>
  <c r="DY122" i="26"/>
  <c r="CY122" i="26"/>
  <c r="CX122" i="26" s="1"/>
  <c r="DY127" i="26"/>
  <c r="CY127" i="26"/>
  <c r="DY130" i="26"/>
  <c r="CY130" i="26"/>
  <c r="DY128" i="26"/>
  <c r="CY128" i="26"/>
  <c r="DY126" i="26"/>
  <c r="CY126" i="26"/>
  <c r="DY121" i="26"/>
  <c r="CY121" i="26"/>
  <c r="DX127" i="26"/>
  <c r="CV127" i="26"/>
  <c r="DX123" i="26"/>
  <c r="CV123" i="26"/>
  <c r="DX122" i="26"/>
  <c r="CV122" i="26"/>
  <c r="CU122" i="26" s="1"/>
  <c r="DX121" i="26"/>
  <c r="CV121" i="26"/>
  <c r="DX130" i="26"/>
  <c r="CV130" i="26"/>
  <c r="DX126" i="26"/>
  <c r="CV126" i="26"/>
  <c r="DX128" i="26"/>
  <c r="CV128" i="26"/>
  <c r="DW123" i="26"/>
  <c r="CS123" i="26"/>
  <c r="DW122" i="26"/>
  <c r="CS122" i="26"/>
  <c r="CR122" i="26" s="1"/>
  <c r="DW121" i="26"/>
  <c r="CS121" i="26"/>
  <c r="DW128" i="26"/>
  <c r="CS128" i="26"/>
  <c r="DW126" i="26"/>
  <c r="CS126" i="26"/>
  <c r="DW127" i="26"/>
  <c r="CS127" i="26"/>
  <c r="DV121" i="26"/>
  <c r="CP121" i="26"/>
  <c r="DV128" i="26"/>
  <c r="CP128" i="26"/>
  <c r="DV123" i="26"/>
  <c r="CP123" i="26"/>
  <c r="DV135" i="26"/>
  <c r="CP135" i="26"/>
  <c r="DV127" i="26"/>
  <c r="CP127" i="26"/>
  <c r="DV126" i="26"/>
  <c r="CP126" i="26"/>
  <c r="DV122" i="26"/>
  <c r="CP122" i="26"/>
  <c r="DU135" i="26"/>
  <c r="CM135" i="26"/>
  <c r="DU126" i="26"/>
  <c r="CM126" i="26"/>
  <c r="DU122" i="26"/>
  <c r="CM122" i="26"/>
  <c r="DU127" i="26"/>
  <c r="CM127" i="26"/>
  <c r="DU121" i="26"/>
  <c r="CM121" i="26"/>
  <c r="DU130" i="26"/>
  <c r="CM130" i="26"/>
  <c r="DU123" i="26"/>
  <c r="CM123" i="26"/>
  <c r="DU128" i="26"/>
  <c r="CM128" i="26"/>
  <c r="DT128" i="26"/>
  <c r="CJ128" i="26"/>
  <c r="DT122" i="26"/>
  <c r="CJ122" i="26"/>
  <c r="DT126" i="26"/>
  <c r="CJ126" i="26"/>
  <c r="DT127" i="26"/>
  <c r="CJ127" i="26"/>
  <c r="DT121" i="26"/>
  <c r="CJ121" i="26"/>
  <c r="DT123" i="26"/>
  <c r="CJ123" i="26"/>
  <c r="DT135" i="26"/>
  <c r="CJ135" i="26"/>
  <c r="DS130" i="26"/>
  <c r="CG130" i="26"/>
  <c r="DS127" i="26"/>
  <c r="CG127" i="26"/>
  <c r="DS126" i="26"/>
  <c r="CG126" i="26"/>
  <c r="DS122" i="26"/>
  <c r="CG122" i="26"/>
  <c r="DS121" i="26"/>
  <c r="CG121" i="26"/>
  <c r="DS123" i="26"/>
  <c r="CG123" i="26"/>
  <c r="DS128" i="26"/>
  <c r="CG128" i="26"/>
  <c r="DR122" i="26"/>
  <c r="CD122" i="26"/>
  <c r="DR127" i="26"/>
  <c r="CD127" i="26"/>
  <c r="DR135" i="26"/>
  <c r="CD135" i="26"/>
  <c r="DR121" i="26"/>
  <c r="CD121" i="26"/>
  <c r="DR126" i="26"/>
  <c r="CD126" i="26"/>
  <c r="DR123" i="26"/>
  <c r="CD123" i="26"/>
  <c r="DR128" i="26"/>
  <c r="CD128" i="26"/>
  <c r="DQ123" i="26"/>
  <c r="CA123" i="26"/>
  <c r="DQ122" i="26"/>
  <c r="CA122" i="26"/>
  <c r="DQ121" i="26"/>
  <c r="CA121" i="26"/>
  <c r="DQ126" i="26"/>
  <c r="CA126" i="26"/>
  <c r="DQ135" i="26"/>
  <c r="CA135" i="26"/>
  <c r="DQ127" i="26"/>
  <c r="CA127" i="26"/>
  <c r="DQ128" i="26"/>
  <c r="CA128" i="26"/>
  <c r="DP122" i="26"/>
  <c r="BX122" i="26"/>
  <c r="DP127" i="26"/>
  <c r="BX127" i="26"/>
  <c r="DP126" i="26"/>
  <c r="BX126" i="26"/>
  <c r="DP135" i="26"/>
  <c r="BX135" i="26"/>
  <c r="DP128" i="26"/>
  <c r="BX128" i="26"/>
  <c r="DP121" i="26"/>
  <c r="BX121" i="26"/>
  <c r="DP123" i="26"/>
  <c r="BX123" i="26"/>
  <c r="DO123" i="26"/>
  <c r="BU123" i="26"/>
  <c r="DO128" i="26"/>
  <c r="BU128" i="26"/>
  <c r="DO122" i="26"/>
  <c r="BU122" i="26"/>
  <c r="DO127" i="26"/>
  <c r="BU127" i="26"/>
  <c r="DO126" i="26"/>
  <c r="BU126" i="26"/>
  <c r="DO121" i="26"/>
  <c r="BU121" i="26"/>
  <c r="DN127" i="26"/>
  <c r="BR127" i="26"/>
  <c r="DN123" i="26"/>
  <c r="BR123" i="26"/>
  <c r="DN128" i="26"/>
  <c r="BR128" i="26"/>
  <c r="DN122" i="26"/>
  <c r="BR122" i="26"/>
  <c r="DN121" i="26"/>
  <c r="BR121" i="26"/>
  <c r="DN126" i="26"/>
  <c r="BR126" i="26"/>
  <c r="DM121" i="26"/>
  <c r="BO121" i="26"/>
  <c r="DM122" i="26"/>
  <c r="BO122" i="26"/>
  <c r="DM135" i="26"/>
  <c r="BO135" i="26"/>
  <c r="DM128" i="26"/>
  <c r="BO128" i="26"/>
  <c r="DM126" i="26"/>
  <c r="BO126" i="26"/>
  <c r="DM123" i="26"/>
  <c r="BO123" i="26"/>
  <c r="DM130" i="26"/>
  <c r="BO130" i="26"/>
  <c r="DM127" i="26"/>
  <c r="BO127" i="26"/>
  <c r="DL130" i="26"/>
  <c r="BL130" i="26"/>
  <c r="DL126" i="26"/>
  <c r="BL126" i="26"/>
  <c r="DL128" i="26"/>
  <c r="BL128" i="26"/>
  <c r="DL127" i="26"/>
  <c r="BL127" i="26"/>
  <c r="DL122" i="26"/>
  <c r="BL122" i="26"/>
  <c r="DL121" i="26"/>
  <c r="BL121" i="26"/>
  <c r="DL123" i="26"/>
  <c r="BL123" i="26"/>
  <c r="EA106" i="26"/>
  <c r="DE106" i="26"/>
  <c r="EA100" i="26"/>
  <c r="DE100" i="26"/>
  <c r="DD100" i="26" s="1"/>
  <c r="EA101" i="26"/>
  <c r="DE101" i="26"/>
  <c r="EA104" i="26"/>
  <c r="DE104" i="26"/>
  <c r="EA99" i="26"/>
  <c r="DE99" i="26"/>
  <c r="EA105" i="26"/>
  <c r="DE105" i="26"/>
  <c r="DZ99" i="26"/>
  <c r="DB99" i="26"/>
  <c r="DZ100" i="26"/>
  <c r="DB100" i="26"/>
  <c r="DA100" i="26" s="1"/>
  <c r="DZ101" i="26"/>
  <c r="DB101" i="26"/>
  <c r="DZ106" i="26"/>
  <c r="DB106" i="26"/>
  <c r="DZ113" i="26"/>
  <c r="DB113" i="26"/>
  <c r="DZ105" i="26"/>
  <c r="DB105" i="26"/>
  <c r="DZ104" i="26"/>
  <c r="DB104" i="26"/>
  <c r="DY104" i="26"/>
  <c r="CY104" i="26"/>
  <c r="DY108" i="26"/>
  <c r="CY108" i="26"/>
  <c r="DY101" i="26"/>
  <c r="CY101" i="26"/>
  <c r="DY106" i="26"/>
  <c r="CY106" i="26"/>
  <c r="DY99" i="26"/>
  <c r="CY99" i="26"/>
  <c r="DY105" i="26"/>
  <c r="CY105" i="26"/>
  <c r="DY100" i="26"/>
  <c r="CY100" i="26"/>
  <c r="CX100" i="26" s="1"/>
  <c r="DX101" i="26"/>
  <c r="CV101" i="26"/>
  <c r="DX106" i="26"/>
  <c r="CV106" i="26"/>
  <c r="DX105" i="26"/>
  <c r="CV105" i="26"/>
  <c r="DX113" i="26"/>
  <c r="CV113" i="26"/>
  <c r="DX104" i="26"/>
  <c r="CV104" i="26"/>
  <c r="DX100" i="26"/>
  <c r="CV100" i="26"/>
  <c r="CU100" i="26" s="1"/>
  <c r="DX116" i="26"/>
  <c r="CV116" i="26"/>
  <c r="DX108" i="26"/>
  <c r="CV108" i="26"/>
  <c r="DX99" i="26"/>
  <c r="CV99" i="26"/>
  <c r="DW104" i="26"/>
  <c r="CS104" i="26"/>
  <c r="DW110" i="26"/>
  <c r="CS110" i="26"/>
  <c r="CR110" i="26" s="1"/>
  <c r="DW105" i="26"/>
  <c r="CS105" i="26"/>
  <c r="DW101" i="26"/>
  <c r="CS101" i="26"/>
  <c r="DW106" i="26"/>
  <c r="CS106" i="26"/>
  <c r="DW99" i="26"/>
  <c r="CS99" i="26"/>
  <c r="DW100" i="26"/>
  <c r="CS100" i="26"/>
  <c r="CR100" i="26" s="1"/>
  <c r="DW113" i="26"/>
  <c r="CS113" i="26"/>
  <c r="DU104" i="26"/>
  <c r="CM104" i="26"/>
  <c r="DU110" i="26"/>
  <c r="CM110" i="26"/>
  <c r="DU99" i="26"/>
  <c r="CM99" i="26"/>
  <c r="DU100" i="26"/>
  <c r="CM100" i="26"/>
  <c r="DU106" i="26"/>
  <c r="CM106" i="26"/>
  <c r="DU108" i="26"/>
  <c r="CM108" i="26"/>
  <c r="DU101" i="26"/>
  <c r="CM101" i="26"/>
  <c r="DU105" i="26"/>
  <c r="CM105" i="26"/>
  <c r="DT104" i="26"/>
  <c r="CJ104" i="26"/>
  <c r="DT106" i="26"/>
  <c r="CJ106" i="26"/>
  <c r="DT99" i="26"/>
  <c r="CJ99" i="26"/>
  <c r="DT100" i="26"/>
  <c r="CJ100" i="26"/>
  <c r="DT108" i="26"/>
  <c r="CJ108" i="26"/>
  <c r="DT105" i="26"/>
  <c r="CJ105" i="26"/>
  <c r="DT101" i="26"/>
  <c r="CJ101" i="26"/>
  <c r="DT113" i="26"/>
  <c r="CJ113" i="26"/>
  <c r="DS105" i="26"/>
  <c r="CG105" i="26"/>
  <c r="DS106" i="26"/>
  <c r="CG106" i="26"/>
  <c r="DS104" i="26"/>
  <c r="CG104" i="26"/>
  <c r="DS113" i="26"/>
  <c r="CG113" i="26"/>
  <c r="DS100" i="26"/>
  <c r="CG100" i="26"/>
  <c r="DS99" i="26"/>
  <c r="CG99" i="26"/>
  <c r="DS101" i="26"/>
  <c r="CG101" i="26"/>
  <c r="DR106" i="26"/>
  <c r="CD106" i="26"/>
  <c r="DR105" i="26"/>
  <c r="CD105" i="26"/>
  <c r="DR101" i="26"/>
  <c r="CD101" i="26"/>
  <c r="DR99" i="26"/>
  <c r="CD99" i="26"/>
  <c r="DR100" i="26"/>
  <c r="CD100" i="26"/>
  <c r="DR104" i="26"/>
  <c r="CD104" i="26"/>
  <c r="DR113" i="26"/>
  <c r="CD113" i="26"/>
  <c r="DQ100" i="26"/>
  <c r="CA100" i="26"/>
  <c r="DQ104" i="26"/>
  <c r="CA104" i="26"/>
  <c r="DQ105" i="26"/>
  <c r="CA105" i="26"/>
  <c r="DQ99" i="26"/>
  <c r="CA99" i="26"/>
  <c r="DQ101" i="26"/>
  <c r="CA101" i="26"/>
  <c r="DQ106" i="26"/>
  <c r="CA106" i="26"/>
  <c r="DP101" i="26"/>
  <c r="BX101" i="26"/>
  <c r="DP100" i="26"/>
  <c r="BX100" i="26"/>
  <c r="DP106" i="26"/>
  <c r="BX106" i="26"/>
  <c r="DP108" i="26"/>
  <c r="BX108" i="26"/>
  <c r="DP104" i="26"/>
  <c r="BX104" i="26"/>
  <c r="DP110" i="26"/>
  <c r="BX110" i="26"/>
  <c r="DP99" i="26"/>
  <c r="BX99" i="26"/>
  <c r="DP105" i="26"/>
  <c r="BX105" i="26"/>
  <c r="DO99" i="26"/>
  <c r="BU99" i="26"/>
  <c r="DO106" i="26"/>
  <c r="BU106" i="26"/>
  <c r="DO104" i="26"/>
  <c r="BU104" i="26"/>
  <c r="DO105" i="26"/>
  <c r="BU105" i="26"/>
  <c r="DO100" i="26"/>
  <c r="BU100" i="26"/>
  <c r="DN105" i="26"/>
  <c r="BR105" i="26"/>
  <c r="DN99" i="26"/>
  <c r="BR99" i="26"/>
  <c r="DN101" i="26"/>
  <c r="BR101" i="26"/>
  <c r="DN104" i="26"/>
  <c r="BR104" i="26"/>
  <c r="DN100" i="26"/>
  <c r="BR100" i="26"/>
  <c r="DN106" i="26"/>
  <c r="BR106" i="26"/>
  <c r="DM111" i="26"/>
  <c r="BO111" i="26"/>
  <c r="DM105" i="26"/>
  <c r="BO105" i="26"/>
  <c r="DM99" i="26"/>
  <c r="BO99" i="26"/>
  <c r="DM104" i="26"/>
  <c r="BO104" i="26"/>
  <c r="DM100" i="26"/>
  <c r="BO100" i="26"/>
  <c r="DM106" i="26"/>
  <c r="BO106" i="26"/>
  <c r="DL104" i="26"/>
  <c r="BL104" i="26"/>
  <c r="DL106" i="26"/>
  <c r="BL106" i="26"/>
  <c r="DL101" i="26"/>
  <c r="BL101" i="26"/>
  <c r="DL99" i="26"/>
  <c r="BL99" i="26"/>
  <c r="EA91" i="26"/>
  <c r="DE91" i="26"/>
  <c r="EA92" i="26"/>
  <c r="DE92" i="26"/>
  <c r="EA87" i="26"/>
  <c r="DE87" i="26"/>
  <c r="DD87" i="26" s="1"/>
  <c r="EA88" i="26"/>
  <c r="DE88" i="26"/>
  <c r="EA86" i="26"/>
  <c r="DE86" i="26"/>
  <c r="EA93" i="26"/>
  <c r="DE93" i="26"/>
  <c r="DZ92" i="26"/>
  <c r="DB92" i="26"/>
  <c r="DZ86" i="26"/>
  <c r="DB86" i="26"/>
  <c r="DZ88" i="26"/>
  <c r="DB88" i="26"/>
  <c r="DZ91" i="26"/>
  <c r="DB91" i="26"/>
  <c r="DZ87" i="26"/>
  <c r="DB87" i="26"/>
  <c r="DA87" i="26" s="1"/>
  <c r="DZ93" i="26"/>
  <c r="DB93" i="26"/>
  <c r="DY92" i="26"/>
  <c r="CY92" i="26"/>
  <c r="DY93" i="26"/>
  <c r="CY93" i="26"/>
  <c r="DY86" i="26"/>
  <c r="CY86" i="26"/>
  <c r="DY91" i="26"/>
  <c r="CY91" i="26"/>
  <c r="DY88" i="26"/>
  <c r="CY88" i="26"/>
  <c r="DY87" i="26"/>
  <c r="CY87" i="26"/>
  <c r="CX87" i="26" s="1"/>
  <c r="DX86" i="26"/>
  <c r="CV86" i="26"/>
  <c r="DX92" i="26"/>
  <c r="CV92" i="26"/>
  <c r="DX93" i="26"/>
  <c r="CV93" i="26"/>
  <c r="DX87" i="26"/>
  <c r="CV87" i="26"/>
  <c r="CU87" i="26" s="1"/>
  <c r="DX91" i="26"/>
  <c r="CV91" i="26"/>
  <c r="DX88" i="26"/>
  <c r="CV88" i="26"/>
  <c r="DW88" i="26"/>
  <c r="CS88" i="26"/>
  <c r="DW93" i="26"/>
  <c r="CS93" i="26"/>
  <c r="DW92" i="26"/>
  <c r="CS92" i="26"/>
  <c r="DW87" i="26"/>
  <c r="CS87" i="26"/>
  <c r="CR87" i="26" s="1"/>
  <c r="DW91" i="26"/>
  <c r="CS91" i="26"/>
  <c r="DW86" i="26"/>
  <c r="CS86" i="26"/>
  <c r="DV91" i="26"/>
  <c r="CP91" i="26"/>
  <c r="DV92" i="26"/>
  <c r="CP92" i="26"/>
  <c r="DV87" i="26"/>
  <c r="CP87" i="26"/>
  <c r="DV88" i="26"/>
  <c r="CP88" i="26"/>
  <c r="DV93" i="26"/>
  <c r="CP93" i="26"/>
  <c r="DV86" i="26"/>
  <c r="CP86" i="26"/>
  <c r="DU93" i="26"/>
  <c r="CM93" i="26"/>
  <c r="DU88" i="26"/>
  <c r="CM88" i="26"/>
  <c r="DU91" i="26"/>
  <c r="CM91" i="26"/>
  <c r="DU86" i="26"/>
  <c r="CM86" i="26"/>
  <c r="DU92" i="26"/>
  <c r="CM92" i="26"/>
  <c r="DT91" i="26"/>
  <c r="CJ91" i="26"/>
  <c r="DT93" i="26"/>
  <c r="CJ93" i="26"/>
  <c r="DT88" i="26"/>
  <c r="CJ88" i="26"/>
  <c r="DT92" i="26"/>
  <c r="CJ92" i="26"/>
  <c r="DT87" i="26"/>
  <c r="CJ87" i="26"/>
  <c r="DT86" i="26"/>
  <c r="CJ86" i="26"/>
  <c r="DS86" i="26"/>
  <c r="CG86" i="26"/>
  <c r="DS87" i="26"/>
  <c r="CG87" i="26"/>
  <c r="DS91" i="26"/>
  <c r="CG91" i="26"/>
  <c r="DS88" i="26"/>
  <c r="CG88" i="26"/>
  <c r="DS93" i="26"/>
  <c r="CG93" i="26"/>
  <c r="DS92" i="26"/>
  <c r="CG92" i="26"/>
  <c r="DR87" i="26"/>
  <c r="CD87" i="26"/>
  <c r="DR92" i="26"/>
  <c r="CD92" i="26"/>
  <c r="DR88" i="26"/>
  <c r="CD88" i="26"/>
  <c r="DR91" i="26"/>
  <c r="CD91" i="26"/>
  <c r="DR93" i="26"/>
  <c r="CD93" i="26"/>
  <c r="DR86" i="26"/>
  <c r="CD86" i="26"/>
  <c r="DQ92" i="26"/>
  <c r="CA92" i="26"/>
  <c r="DQ86" i="26"/>
  <c r="CA86" i="26"/>
  <c r="DQ87" i="26"/>
  <c r="CA87" i="26"/>
  <c r="DQ91" i="26"/>
  <c r="CA91" i="26"/>
  <c r="DP91" i="26"/>
  <c r="BX91" i="26"/>
  <c r="DP87" i="26"/>
  <c r="BX87" i="26"/>
  <c r="DP92" i="26"/>
  <c r="BX92" i="26"/>
  <c r="DP86" i="26"/>
  <c r="BX86" i="26"/>
  <c r="DP93" i="26"/>
  <c r="BX93" i="26"/>
  <c r="DP88" i="26"/>
  <c r="BX88" i="26"/>
  <c r="DO87" i="26"/>
  <c r="BU87" i="26"/>
  <c r="DO93" i="26"/>
  <c r="BU93" i="26"/>
  <c r="DO88" i="26"/>
  <c r="BU88" i="26"/>
  <c r="DO92" i="26"/>
  <c r="BU92" i="26"/>
  <c r="DO86" i="26"/>
  <c r="BU86" i="26"/>
  <c r="DO91" i="26"/>
  <c r="BU91" i="26"/>
  <c r="DN91" i="26"/>
  <c r="BR91" i="26"/>
  <c r="DN88" i="26"/>
  <c r="BR88" i="26"/>
  <c r="DN92" i="26"/>
  <c r="BR92" i="26"/>
  <c r="DN93" i="26"/>
  <c r="BR93" i="26"/>
  <c r="DN87" i="26"/>
  <c r="BR87" i="26"/>
  <c r="DN86" i="26"/>
  <c r="BR86" i="26"/>
  <c r="DM93" i="26"/>
  <c r="DM87" i="26"/>
  <c r="DM86" i="26"/>
  <c r="DM91" i="26"/>
  <c r="DM92" i="26"/>
  <c r="DM88" i="26"/>
  <c r="DL92" i="26"/>
  <c r="BL92" i="26"/>
  <c r="DL91" i="26"/>
  <c r="BL91" i="26"/>
  <c r="DL93" i="26"/>
  <c r="BL93" i="26"/>
  <c r="DL88" i="26"/>
  <c r="BL88" i="26"/>
  <c r="DL86" i="26"/>
  <c r="BL86" i="26"/>
  <c r="DL87" i="26"/>
  <c r="BL87" i="26"/>
  <c r="EA66" i="26"/>
  <c r="DE66" i="26"/>
  <c r="EA65" i="26"/>
  <c r="DE65" i="26"/>
  <c r="DD65" i="26" s="1"/>
  <c r="EA70" i="26"/>
  <c r="DE70" i="26"/>
  <c r="EA71" i="26"/>
  <c r="DE71" i="26"/>
  <c r="EA69" i="26"/>
  <c r="DE69" i="26"/>
  <c r="EA64" i="26"/>
  <c r="DE64" i="26"/>
  <c r="DZ69" i="26"/>
  <c r="DB69" i="26"/>
  <c r="DZ70" i="26"/>
  <c r="DB70" i="26"/>
  <c r="DZ64" i="26"/>
  <c r="DB64" i="26"/>
  <c r="DZ66" i="26"/>
  <c r="DB66" i="26"/>
  <c r="DZ71" i="26"/>
  <c r="DB71" i="26"/>
  <c r="DY66" i="26"/>
  <c r="CY66" i="26"/>
  <c r="DY70" i="26"/>
  <c r="CY70" i="26"/>
  <c r="DY64" i="26"/>
  <c r="CY64" i="26"/>
  <c r="DY69" i="26"/>
  <c r="CY69" i="26"/>
  <c r="DY65" i="26"/>
  <c r="CY65" i="26"/>
  <c r="CX65" i="26" s="1"/>
  <c r="DX69" i="26"/>
  <c r="CV69" i="26"/>
  <c r="DX65" i="26"/>
  <c r="CV65" i="26"/>
  <c r="CU65" i="26" s="1"/>
  <c r="DX71" i="26"/>
  <c r="CV71" i="26"/>
  <c r="DX70" i="26"/>
  <c r="CV70" i="26"/>
  <c r="DX64" i="26"/>
  <c r="CV64" i="26"/>
  <c r="DW64" i="26"/>
  <c r="CS64" i="26"/>
  <c r="DW71" i="26"/>
  <c r="CS71" i="26"/>
  <c r="DW70" i="26"/>
  <c r="CS70" i="26"/>
  <c r="DW66" i="26"/>
  <c r="CS66" i="26"/>
  <c r="DV66" i="26"/>
  <c r="CP66" i="26"/>
  <c r="DV65" i="26"/>
  <c r="CP65" i="26"/>
  <c r="DV69" i="26"/>
  <c r="CP69" i="26"/>
  <c r="DV64" i="26"/>
  <c r="CP64" i="26"/>
  <c r="DU66" i="26"/>
  <c r="CM66" i="26"/>
  <c r="DU69" i="26"/>
  <c r="CM69" i="26"/>
  <c r="DU64" i="26"/>
  <c r="CM64" i="26"/>
  <c r="DU70" i="26"/>
  <c r="CM70" i="26"/>
  <c r="DU71" i="26"/>
  <c r="CM71" i="26"/>
  <c r="DT66" i="26"/>
  <c r="CJ66" i="26"/>
  <c r="DT69" i="26"/>
  <c r="CJ69" i="26"/>
  <c r="DT70" i="26"/>
  <c r="CJ70" i="26"/>
  <c r="DT64" i="26"/>
  <c r="CJ64" i="26"/>
  <c r="DT65" i="26"/>
  <c r="CJ65" i="26"/>
  <c r="DT71" i="26"/>
  <c r="CJ71" i="26"/>
  <c r="DS69" i="26"/>
  <c r="CG69" i="26"/>
  <c r="DS64" i="26"/>
  <c r="CG64" i="26"/>
  <c r="DS71" i="26"/>
  <c r="CG71" i="26"/>
  <c r="DS66" i="26"/>
  <c r="CG66" i="26"/>
  <c r="DS70" i="26"/>
  <c r="CG70" i="26"/>
  <c r="DS65" i="26"/>
  <c r="CG65" i="26"/>
  <c r="DR69" i="26"/>
  <c r="CD69" i="26"/>
  <c r="DR65" i="26"/>
  <c r="CD65" i="26"/>
  <c r="DR64" i="26"/>
  <c r="CD64" i="26"/>
  <c r="DR71" i="26"/>
  <c r="CD71" i="26"/>
  <c r="DR70" i="26"/>
  <c r="CD70" i="26"/>
  <c r="DR66" i="26"/>
  <c r="CD66" i="26"/>
  <c r="DQ69" i="26"/>
  <c r="CA69" i="26"/>
  <c r="DQ66" i="26"/>
  <c r="CA66" i="26"/>
  <c r="DQ64" i="26"/>
  <c r="CA64" i="26"/>
  <c r="DQ71" i="26"/>
  <c r="CA71" i="26"/>
  <c r="DQ65" i="26"/>
  <c r="CA65" i="26"/>
  <c r="DQ70" i="26"/>
  <c r="CA70" i="26"/>
  <c r="DP71" i="26"/>
  <c r="BX71" i="26"/>
  <c r="DP66" i="26"/>
  <c r="BX66" i="26"/>
  <c r="DP69" i="26"/>
  <c r="BX69" i="26"/>
  <c r="DP64" i="26"/>
  <c r="BX64" i="26"/>
  <c r="DP70" i="26"/>
  <c r="BX70" i="26"/>
  <c r="DC115" i="26"/>
  <c r="DO64" i="26"/>
  <c r="BU64" i="26"/>
  <c r="DO71" i="26"/>
  <c r="BU71" i="26"/>
  <c r="DO65" i="26"/>
  <c r="BU65" i="26"/>
  <c r="DO69" i="26"/>
  <c r="BU69" i="26"/>
  <c r="CQ110" i="26"/>
  <c r="DO66" i="26"/>
  <c r="BU66" i="26"/>
  <c r="DO70" i="26"/>
  <c r="BU70" i="26"/>
  <c r="DN70" i="26"/>
  <c r="BR70" i="26"/>
  <c r="DN71" i="26"/>
  <c r="BR71" i="26"/>
  <c r="DN69" i="26"/>
  <c r="BR69" i="26"/>
  <c r="DN65" i="26"/>
  <c r="BR65" i="26"/>
  <c r="DN64" i="26"/>
  <c r="BR64" i="26"/>
  <c r="DM69" i="26"/>
  <c r="BO69" i="26"/>
  <c r="DM64" i="26"/>
  <c r="BO64" i="26"/>
  <c r="DM71" i="26"/>
  <c r="BO71" i="26"/>
  <c r="DM65" i="26"/>
  <c r="BO65" i="26"/>
  <c r="DM70" i="26"/>
  <c r="BO70" i="26"/>
  <c r="DL69" i="26"/>
  <c r="BL69" i="26"/>
  <c r="DL71" i="26"/>
  <c r="BL71" i="26"/>
  <c r="DL70" i="26"/>
  <c r="BL70" i="26"/>
  <c r="DL65" i="26"/>
  <c r="BL65" i="26"/>
  <c r="DL64" i="26"/>
  <c r="BL64" i="26"/>
  <c r="DL66" i="26"/>
  <c r="BL66" i="26"/>
  <c r="EA43" i="26"/>
  <c r="DE43" i="26"/>
  <c r="DD43" i="26" s="1"/>
  <c r="EA48" i="26"/>
  <c r="DE48" i="26"/>
  <c r="DD48" i="26" s="1"/>
  <c r="EA47" i="26"/>
  <c r="DE47" i="26"/>
  <c r="EA44" i="26"/>
  <c r="DE44" i="26"/>
  <c r="DD44" i="26" s="1"/>
  <c r="EA42" i="26"/>
  <c r="DE42" i="26"/>
  <c r="EA49" i="26"/>
  <c r="DE49" i="26"/>
  <c r="DD49" i="26" s="1"/>
  <c r="DZ49" i="26"/>
  <c r="DB49" i="26"/>
  <c r="DZ44" i="26"/>
  <c r="DB44" i="26"/>
  <c r="DZ48" i="26"/>
  <c r="DB48" i="26"/>
  <c r="DA48" i="26" s="1"/>
  <c r="DZ42" i="26"/>
  <c r="DB42" i="26"/>
  <c r="DZ43" i="26"/>
  <c r="DB43" i="26"/>
  <c r="DA43" i="26" s="1"/>
  <c r="DZ47" i="26"/>
  <c r="DB47" i="26"/>
  <c r="DY42" i="26"/>
  <c r="CY42" i="26"/>
  <c r="DY44" i="26"/>
  <c r="CY44" i="26"/>
  <c r="DY43" i="26"/>
  <c r="CY43" i="26"/>
  <c r="CX43" i="26" s="1"/>
  <c r="DY48" i="26"/>
  <c r="CY48" i="26"/>
  <c r="CX48" i="26" s="1"/>
  <c r="DY49" i="26"/>
  <c r="CY49" i="26"/>
  <c r="DY47" i="26"/>
  <c r="CY47" i="26"/>
  <c r="DX49" i="26"/>
  <c r="CV49" i="26"/>
  <c r="DX47" i="26"/>
  <c r="CV47" i="26"/>
  <c r="DX43" i="26"/>
  <c r="CV43" i="26"/>
  <c r="CU43" i="26" s="1"/>
  <c r="DX48" i="26"/>
  <c r="CV48" i="26"/>
  <c r="CU48" i="26" s="1"/>
  <c r="DX42" i="26"/>
  <c r="CV42" i="26"/>
  <c r="DX44" i="26"/>
  <c r="CV44" i="26"/>
  <c r="DW48" i="26"/>
  <c r="CS48" i="26"/>
  <c r="CR48" i="26" s="1"/>
  <c r="DW44" i="26"/>
  <c r="CS44" i="26"/>
  <c r="DW47" i="26"/>
  <c r="CS47" i="26"/>
  <c r="DW42" i="26"/>
  <c r="CS42" i="26"/>
  <c r="DW49" i="26"/>
  <c r="CS49" i="26"/>
  <c r="DW43" i="26"/>
  <c r="CS43" i="26"/>
  <c r="CR43" i="26" s="1"/>
  <c r="DV44" i="26"/>
  <c r="CP44" i="26"/>
  <c r="DV48" i="26"/>
  <c r="CP48" i="26"/>
  <c r="CO48" i="26" s="1"/>
  <c r="DV47" i="26"/>
  <c r="CP47" i="26"/>
  <c r="DV43" i="26"/>
  <c r="CP43" i="26"/>
  <c r="CO43" i="26" s="1"/>
  <c r="DV49" i="26"/>
  <c r="CP49" i="26"/>
  <c r="DV42" i="26"/>
  <c r="CP42" i="26"/>
  <c r="DU43" i="26"/>
  <c r="CM43" i="26"/>
  <c r="DU49" i="26"/>
  <c r="CM49" i="26"/>
  <c r="DU47" i="26"/>
  <c r="CM47" i="26"/>
  <c r="DT43" i="26"/>
  <c r="CJ43" i="26"/>
  <c r="DT47" i="26"/>
  <c r="CJ47" i="26"/>
  <c r="DT49" i="26"/>
  <c r="CJ49" i="26"/>
  <c r="DT48" i="26"/>
  <c r="CJ48" i="26"/>
  <c r="DT44" i="26"/>
  <c r="CJ44" i="26"/>
  <c r="DT42" i="26"/>
  <c r="CJ42" i="26"/>
  <c r="DS44" i="26"/>
  <c r="CG44" i="26"/>
  <c r="DS49" i="26"/>
  <c r="CG49" i="26"/>
  <c r="DS43" i="26"/>
  <c r="CG43" i="26"/>
  <c r="DS47" i="26"/>
  <c r="CG47" i="26"/>
  <c r="DS48" i="26"/>
  <c r="CG48" i="26"/>
  <c r="DS42" i="26"/>
  <c r="CG42" i="26"/>
  <c r="DR48" i="26"/>
  <c r="CD48" i="26"/>
  <c r="DR44" i="26"/>
  <c r="CD44" i="26"/>
  <c r="DR49" i="26"/>
  <c r="CD49" i="26"/>
  <c r="DR47" i="26"/>
  <c r="CD47" i="26"/>
  <c r="DR42" i="26"/>
  <c r="CD42" i="26"/>
  <c r="DR43" i="26"/>
  <c r="CD43" i="26"/>
  <c r="DQ48" i="26"/>
  <c r="CA48" i="26"/>
  <c r="DQ49" i="26"/>
  <c r="CA49" i="26"/>
  <c r="DQ43" i="26"/>
  <c r="CA43" i="26"/>
  <c r="DQ44" i="26"/>
  <c r="CA44" i="26"/>
  <c r="DQ47" i="26"/>
  <c r="CA47" i="26"/>
  <c r="DQ42" i="26"/>
  <c r="CA42" i="26"/>
  <c r="DP44" i="26"/>
  <c r="BX44" i="26"/>
  <c r="DP42" i="26"/>
  <c r="BX42" i="26"/>
  <c r="DP43" i="26"/>
  <c r="BX43" i="26"/>
  <c r="DP48" i="26"/>
  <c r="BX48" i="26"/>
  <c r="DP49" i="26"/>
  <c r="BX49" i="26"/>
  <c r="DP47" i="26"/>
  <c r="BX47" i="26"/>
  <c r="DO49" i="26"/>
  <c r="BU49" i="26"/>
  <c r="DO47" i="26"/>
  <c r="BU47" i="26"/>
  <c r="DO42" i="26"/>
  <c r="BU42" i="26"/>
  <c r="DO44" i="26"/>
  <c r="BU44" i="26"/>
  <c r="DO43" i="26"/>
  <c r="BU43" i="26"/>
  <c r="DO48" i="26"/>
  <c r="BU48" i="26"/>
  <c r="DN48" i="26"/>
  <c r="BR48" i="26"/>
  <c r="DN47" i="26"/>
  <c r="BR47" i="26"/>
  <c r="DN49" i="26"/>
  <c r="BR49" i="26"/>
  <c r="DN44" i="26"/>
  <c r="BR44" i="26"/>
  <c r="DN42" i="26"/>
  <c r="BR42" i="26"/>
  <c r="DN43" i="26"/>
  <c r="BR43" i="26"/>
  <c r="DM44" i="26"/>
  <c r="DM47" i="26"/>
  <c r="DM42" i="26"/>
  <c r="DM49" i="26"/>
  <c r="DM43" i="26"/>
  <c r="DM48" i="26"/>
  <c r="DL42" i="26"/>
  <c r="DL48" i="26"/>
  <c r="DL47" i="26"/>
  <c r="DL49" i="26"/>
  <c r="DL43" i="26"/>
  <c r="DL44" i="26"/>
  <c r="CH116" i="26"/>
  <c r="CW115" i="26"/>
  <c r="CH110" i="26"/>
  <c r="CZ110" i="26"/>
  <c r="BP116" i="26"/>
  <c r="BM110" i="26"/>
  <c r="BM115" i="26"/>
  <c r="CH111" i="26"/>
  <c r="EA25" i="26"/>
  <c r="DE25" i="26"/>
  <c r="EA20" i="26"/>
  <c r="DE20" i="26"/>
  <c r="DZ25" i="26"/>
  <c r="DB25" i="26"/>
  <c r="DZ20" i="26"/>
  <c r="DB20" i="26"/>
  <c r="DY20" i="26"/>
  <c r="CY20" i="26"/>
  <c r="CX20" i="26" s="1"/>
  <c r="DY25" i="26"/>
  <c r="CY25" i="26"/>
  <c r="DX20" i="26"/>
  <c r="CV20" i="26"/>
  <c r="DX25" i="26"/>
  <c r="CV25" i="26"/>
  <c r="CU25" i="26" s="1"/>
  <c r="DW25" i="26"/>
  <c r="CS25" i="26"/>
  <c r="CR25" i="26" s="1"/>
  <c r="DW20" i="26"/>
  <c r="CS20" i="26"/>
  <c r="DV25" i="26"/>
  <c r="CP25" i="26"/>
  <c r="DV20" i="26"/>
  <c r="CP20" i="26"/>
  <c r="DT25" i="26"/>
  <c r="CJ25" i="26"/>
  <c r="CW137" i="26"/>
  <c r="CK131" i="26"/>
  <c r="DQ20" i="26"/>
  <c r="CA20" i="26"/>
  <c r="DQ25" i="26"/>
  <c r="CA25" i="26"/>
  <c r="DP25" i="26"/>
  <c r="BX25" i="26"/>
  <c r="DP20" i="26"/>
  <c r="BX20" i="26"/>
  <c r="BP110" i="26"/>
  <c r="DO20" i="26"/>
  <c r="BU20" i="26"/>
  <c r="BM111" i="26"/>
  <c r="DC111" i="26"/>
  <c r="BS115" i="26"/>
  <c r="DO25" i="26"/>
  <c r="BU25" i="26"/>
  <c r="DN25" i="26"/>
  <c r="BR25" i="26"/>
  <c r="DN20" i="26"/>
  <c r="BR20" i="26"/>
  <c r="CZ132" i="26"/>
  <c r="BV115" i="26"/>
  <c r="CZ109" i="26"/>
  <c r="DM25" i="26"/>
  <c r="DM20" i="26"/>
  <c r="BP137" i="26"/>
  <c r="BM116" i="26"/>
  <c r="CB111" i="26"/>
  <c r="AA22" i="26" s="1"/>
  <c r="FT60" i="26" s="1"/>
  <c r="DL25" i="26"/>
  <c r="BL25" i="26"/>
  <c r="DL20" i="26"/>
  <c r="BL20" i="26"/>
  <c r="BS110" i="26"/>
  <c r="CQ114" i="26"/>
  <c r="BY111" i="26"/>
  <c r="CH114" i="26"/>
  <c r="BV111" i="26"/>
  <c r="CE137" i="26"/>
  <c r="CT131" i="26"/>
  <c r="AY24" i="26"/>
  <c r="FU23" i="26" s="1"/>
  <c r="BM131" i="26"/>
  <c r="CB138" i="26"/>
  <c r="BP115" i="26"/>
  <c r="DF109" i="26"/>
  <c r="BV116" i="26"/>
  <c r="X19" i="26"/>
  <c r="FT14" i="26" s="1"/>
  <c r="CQ116" i="26"/>
  <c r="DV71" i="26"/>
  <c r="BS111" i="26"/>
  <c r="DN66" i="26"/>
  <c r="CZ116" i="26"/>
  <c r="DY71" i="26"/>
  <c r="CK111" i="26"/>
  <c r="CW111" i="26"/>
  <c r="DX66" i="26"/>
  <c r="CT114" i="26"/>
  <c r="DW69" i="26"/>
  <c r="DC110" i="26"/>
  <c r="DZ65" i="26"/>
  <c r="CQ115" i="26"/>
  <c r="DV70" i="26"/>
  <c r="DC116" i="26"/>
  <c r="CN109" i="26"/>
  <c r="CN115" i="26"/>
  <c r="BP131" i="26"/>
  <c r="CH133" i="26"/>
  <c r="DF111" i="26"/>
  <c r="CK110" i="26"/>
  <c r="DF110" i="26"/>
  <c r="CN131" i="26"/>
  <c r="CH115" i="26"/>
  <c r="CB136" i="26"/>
  <c r="CW138" i="26"/>
  <c r="CE116" i="26"/>
  <c r="CN137" i="26"/>
  <c r="BY131" i="26"/>
  <c r="AJ12" i="26"/>
  <c r="FR63" i="26" s="1"/>
  <c r="R11" i="26"/>
  <c r="FR46" i="26" s="1"/>
  <c r="R10" i="26"/>
  <c r="FR29" i="26" s="1"/>
  <c r="R16" i="26"/>
  <c r="FS46" i="26" s="1"/>
  <c r="CK138" i="26"/>
  <c r="CT138" i="26"/>
  <c r="CZ115" i="26"/>
  <c r="BV110" i="26"/>
  <c r="AA17" i="26"/>
  <c r="FS60" i="26" s="1"/>
  <c r="AS15" i="26"/>
  <c r="FS38" i="26" s="1"/>
  <c r="R17" i="26"/>
  <c r="FS57" i="26" s="1"/>
  <c r="CH136" i="26"/>
  <c r="BS133" i="26"/>
  <c r="CT133" i="26"/>
  <c r="BY138" i="26"/>
  <c r="CB110" i="26"/>
  <c r="CN132" i="26"/>
  <c r="CW132" i="26"/>
  <c r="CE132" i="26"/>
  <c r="CN116" i="26"/>
  <c r="CH132" i="26"/>
  <c r="AJ16" i="26"/>
  <c r="FS52" i="26" s="1"/>
  <c r="AS10" i="26"/>
  <c r="FR38" i="26" s="1"/>
  <c r="AA10" i="26"/>
  <c r="FR32" i="26" s="1"/>
  <c r="AS17" i="26"/>
  <c r="FS66" i="26" s="1"/>
  <c r="BB16" i="26"/>
  <c r="BA16" i="26" s="1"/>
  <c r="CK136" i="26"/>
  <c r="CK109" i="26"/>
  <c r="DF136" i="26"/>
  <c r="CH137" i="26"/>
  <c r="CN133" i="26"/>
  <c r="CZ111" i="26"/>
  <c r="CW110" i="26"/>
  <c r="CH131" i="26"/>
  <c r="CE138" i="26"/>
  <c r="CH109" i="26"/>
  <c r="DF115" i="26"/>
  <c r="DF116" i="26"/>
  <c r="AA11" i="26"/>
  <c r="FR49" i="26" s="1"/>
  <c r="O11" i="26"/>
  <c r="FR45" i="26" s="1"/>
  <c r="DC137" i="26"/>
  <c r="BV131" i="26"/>
  <c r="DC138" i="26"/>
  <c r="CT116" i="26"/>
  <c r="CQ132" i="26"/>
  <c r="DC133" i="26"/>
  <c r="CZ131" i="26"/>
  <c r="CE115" i="26"/>
  <c r="CT115" i="26"/>
  <c r="CQ111" i="26"/>
  <c r="BM133" i="26"/>
  <c r="BS116" i="26"/>
  <c r="BP133" i="26"/>
  <c r="AJ15" i="26"/>
  <c r="FS35" i="26" s="1"/>
  <c r="AG17" i="26"/>
  <c r="FS62" i="26" s="1"/>
  <c r="AG24" i="26"/>
  <c r="FU17" i="26" s="1"/>
  <c r="BB19" i="26"/>
  <c r="FT24" i="26" s="1"/>
  <c r="AJ24" i="26"/>
  <c r="FU18" i="26" s="1"/>
  <c r="CQ131" i="26"/>
  <c r="CE111" i="26"/>
  <c r="AJ10" i="26"/>
  <c r="FR35" i="26" s="1"/>
  <c r="AS16" i="26"/>
  <c r="AR16" i="26" s="1"/>
  <c r="CN111" i="26"/>
  <c r="CK116" i="26"/>
  <c r="CE110" i="26"/>
  <c r="BY115" i="26"/>
  <c r="BV137" i="26"/>
  <c r="BM132" i="26"/>
  <c r="BM138" i="26"/>
  <c r="BS132" i="26"/>
  <c r="X12" i="26"/>
  <c r="FR59" i="26" s="1"/>
  <c r="AJ17" i="26"/>
  <c r="FS63" i="26" s="1"/>
  <c r="AA15" i="26"/>
  <c r="FS32" i="26" s="1"/>
  <c r="R15" i="26"/>
  <c r="FS29" i="26" s="1"/>
  <c r="AJ19" i="26"/>
  <c r="FT18" i="26" s="1"/>
  <c r="AS24" i="26"/>
  <c r="FU21" i="26" s="1"/>
  <c r="R12" i="26"/>
  <c r="FR57" i="26" s="1"/>
  <c r="BB24" i="26"/>
  <c r="FU24" i="26" s="1"/>
  <c r="DF138" i="26"/>
  <c r="BY116" i="26"/>
  <c r="BY136" i="26"/>
  <c r="AJ11" i="26"/>
  <c r="FR52" i="26" s="1"/>
  <c r="AP12" i="26"/>
  <c r="FR65" i="26" s="1"/>
  <c r="CZ114" i="26"/>
  <c r="CB115" i="26"/>
  <c r="BB10" i="26"/>
  <c r="FR41" i="26" s="1"/>
  <c r="BB15" i="26"/>
  <c r="FS41" i="26" s="1"/>
  <c r="CT111" i="26"/>
  <c r="CB116" i="26"/>
  <c r="CT137" i="26"/>
  <c r="CE133" i="26"/>
  <c r="BY133" i="26"/>
  <c r="DC136" i="26"/>
  <c r="CE136" i="26"/>
  <c r="CK115" i="26"/>
  <c r="BP136" i="26"/>
  <c r="CZ136" i="26"/>
  <c r="BB12" i="26"/>
  <c r="FR69" i="26" s="1"/>
  <c r="BB17" i="26"/>
  <c r="FS69" i="26" s="1"/>
  <c r="AA12" i="26"/>
  <c r="FR60" i="26" s="1"/>
  <c r="AY11" i="26"/>
  <c r="AX11" i="26" s="1"/>
  <c r="AW11" i="26" s="1"/>
  <c r="CN114" i="26"/>
  <c r="BV136" i="26"/>
  <c r="AS12" i="26"/>
  <c r="FR66" i="26" s="1"/>
  <c r="AP24" i="26"/>
  <c r="FU20" i="26" s="1"/>
  <c r="AA16" i="26"/>
  <c r="FS49" i="26" s="1"/>
  <c r="BV138" i="26"/>
  <c r="DF133" i="26"/>
  <c r="AS11" i="26"/>
  <c r="AR11" i="26" s="1"/>
  <c r="AQ11" i="26" s="1"/>
  <c r="CT132" i="26"/>
  <c r="BB11" i="26"/>
  <c r="BA11" i="26" s="1"/>
  <c r="AZ11" i="26" s="1"/>
  <c r="DC132" i="26"/>
  <c r="CZ137" i="26"/>
  <c r="DF132" i="26"/>
  <c r="DF137" i="26"/>
  <c r="BS137" i="26"/>
  <c r="DC131" i="26"/>
  <c r="CN136" i="26"/>
  <c r="CK137" i="26"/>
  <c r="BM136" i="26"/>
  <c r="CQ133" i="26"/>
  <c r="CW136" i="26"/>
  <c r="BY137" i="26"/>
  <c r="BS136" i="26"/>
  <c r="BM137" i="26"/>
  <c r="CK133" i="26"/>
  <c r="CK132" i="26"/>
  <c r="CZ138" i="26"/>
  <c r="CB137" i="26"/>
  <c r="CT136" i="26"/>
  <c r="BS138" i="26"/>
  <c r="CN138" i="26"/>
  <c r="CH138" i="26"/>
  <c r="CZ133" i="26"/>
  <c r="BP138" i="26"/>
  <c r="DF131" i="26"/>
  <c r="BS131" i="26"/>
  <c r="CE131" i="26"/>
  <c r="BY132" i="26"/>
  <c r="BV133" i="26"/>
  <c r="CW133" i="26"/>
  <c r="BV132" i="26"/>
  <c r="BP132" i="26"/>
  <c r="CW131" i="26"/>
  <c r="CK114" i="26"/>
  <c r="BM114" i="26"/>
  <c r="BV114" i="26"/>
  <c r="BY114" i="26"/>
  <c r="CB114" i="26"/>
  <c r="CE114" i="26"/>
  <c r="BP114" i="26"/>
  <c r="BY109" i="26"/>
  <c r="BV109" i="26"/>
  <c r="BP109" i="26"/>
  <c r="CT109" i="26"/>
  <c r="CW109" i="26"/>
  <c r="CB109" i="26"/>
  <c r="BM109" i="26"/>
  <c r="BS109" i="26"/>
  <c r="CQ109" i="26"/>
  <c r="CE109" i="26"/>
  <c r="DC109" i="26"/>
  <c r="BS114" i="26"/>
  <c r="DC114" i="26"/>
  <c r="CW114" i="26"/>
  <c r="DF114" i="26"/>
  <c r="BE25" i="26" l="1"/>
  <c r="FU42" i="26" s="1"/>
  <c r="AG21" i="26"/>
  <c r="FT51" i="26" s="1"/>
  <c r="GF51" i="26" s="1"/>
  <c r="BK172" i="26"/>
  <c r="BK178" i="26"/>
  <c r="BK177" i="26"/>
  <c r="BK176" i="26"/>
  <c r="BK171" i="26"/>
  <c r="BK170" i="26"/>
  <c r="BL153" i="26"/>
  <c r="BK166" i="26"/>
  <c r="BK165" i="26"/>
  <c r="BK164" i="26"/>
  <c r="BK159" i="26"/>
  <c r="BK158" i="26"/>
  <c r="BK160" i="26"/>
  <c r="BK154" i="26"/>
  <c r="BK152" i="26"/>
  <c r="CL43" i="26"/>
  <c r="BK147" i="26"/>
  <c r="BK146" i="26"/>
  <c r="BK148" i="26"/>
  <c r="CO70" i="26"/>
  <c r="BK27" i="26"/>
  <c r="FY23" i="26"/>
  <c r="CO22" i="26"/>
  <c r="BQ27" i="26"/>
  <c r="BZ21" i="26"/>
  <c r="GA11" i="26"/>
  <c r="FZ23" i="26"/>
  <c r="GA23" i="26"/>
  <c r="FZ16" i="26"/>
  <c r="GE21" i="26"/>
  <c r="CX70" i="26"/>
  <c r="DA92" i="26"/>
  <c r="DA127" i="26"/>
  <c r="CR70" i="26"/>
  <c r="CR92" i="26"/>
  <c r="CX92" i="26"/>
  <c r="DD70" i="26"/>
  <c r="CU105" i="26"/>
  <c r="CX105" i="26"/>
  <c r="CR127" i="26"/>
  <c r="CU127" i="26"/>
  <c r="CU92" i="26"/>
  <c r="DD105" i="26"/>
  <c r="CX127" i="26"/>
  <c r="CU70" i="26"/>
  <c r="DA70" i="26"/>
  <c r="DD92" i="26"/>
  <c r="CR105" i="26"/>
  <c r="DA105" i="26"/>
  <c r="DD127" i="26"/>
  <c r="CO122" i="26"/>
  <c r="DD101" i="26"/>
  <c r="DD123" i="26"/>
  <c r="CO65" i="26"/>
  <c r="CO87" i="26"/>
  <c r="DD88" i="26"/>
  <c r="DD66" i="26"/>
  <c r="DD93" i="26"/>
  <c r="DD106" i="26"/>
  <c r="DD71" i="26"/>
  <c r="CO127" i="26"/>
  <c r="DD128" i="26"/>
  <c r="CO92" i="26"/>
  <c r="DA126" i="26"/>
  <c r="DD126" i="26"/>
  <c r="DD125" i="26"/>
  <c r="DA128" i="26"/>
  <c r="DA125" i="26"/>
  <c r="CO126" i="26"/>
  <c r="CU128" i="26"/>
  <c r="CX126" i="26"/>
  <c r="CX128" i="26"/>
  <c r="CX125" i="26"/>
  <c r="CU126" i="26"/>
  <c r="CU125" i="26"/>
  <c r="CR126" i="26"/>
  <c r="CR128" i="26"/>
  <c r="CL126" i="26"/>
  <c r="CR125" i="26"/>
  <c r="CO128" i="26"/>
  <c r="CO125" i="26"/>
  <c r="CI127" i="26"/>
  <c r="CL128" i="26"/>
  <c r="CL127" i="26"/>
  <c r="CF128" i="26"/>
  <c r="CL125" i="26"/>
  <c r="CF127" i="26"/>
  <c r="CI128" i="26"/>
  <c r="CC126" i="26"/>
  <c r="CI126" i="26"/>
  <c r="CI125" i="26"/>
  <c r="CC128" i="26"/>
  <c r="CF126" i="26"/>
  <c r="CF125" i="26"/>
  <c r="BQ128" i="26"/>
  <c r="BT126" i="26"/>
  <c r="BZ128" i="26"/>
  <c r="CC127" i="26"/>
  <c r="CC125" i="26"/>
  <c r="BZ126" i="26"/>
  <c r="BZ127" i="26"/>
  <c r="BW127" i="26"/>
  <c r="BZ125" i="26"/>
  <c r="BT128" i="26"/>
  <c r="BW128" i="26"/>
  <c r="BT127" i="26"/>
  <c r="BW126" i="26"/>
  <c r="BW125" i="26"/>
  <c r="BT125" i="26"/>
  <c r="BN127" i="26"/>
  <c r="BQ126" i="26"/>
  <c r="BQ127" i="26"/>
  <c r="BQ125" i="26"/>
  <c r="BN126" i="26"/>
  <c r="BK127" i="26"/>
  <c r="BN128" i="26"/>
  <c r="BN125" i="26"/>
  <c r="BK128" i="26"/>
  <c r="BK125" i="26"/>
  <c r="BK126" i="26"/>
  <c r="CR106" i="26"/>
  <c r="DA106" i="26"/>
  <c r="DD104" i="26"/>
  <c r="DD103" i="26"/>
  <c r="CX106" i="26"/>
  <c r="DA104" i="26"/>
  <c r="DA103" i="26"/>
  <c r="CU106" i="26"/>
  <c r="CX104" i="26"/>
  <c r="CX103" i="26"/>
  <c r="CU104" i="26"/>
  <c r="CU103" i="26"/>
  <c r="CR104" i="26"/>
  <c r="CR103" i="26"/>
  <c r="CC104" i="26"/>
  <c r="CI104" i="26"/>
  <c r="CL106" i="26"/>
  <c r="CL105" i="26"/>
  <c r="CL104" i="26"/>
  <c r="CL103" i="26"/>
  <c r="CF106" i="26"/>
  <c r="CI105" i="26"/>
  <c r="CI106" i="26"/>
  <c r="CI103" i="26"/>
  <c r="CF104" i="26"/>
  <c r="CF105" i="26"/>
  <c r="CF103" i="26"/>
  <c r="BZ106" i="26"/>
  <c r="CC106" i="26"/>
  <c r="CC105" i="26"/>
  <c r="CC103" i="26"/>
  <c r="BZ104" i="26"/>
  <c r="BW106" i="26"/>
  <c r="BZ105" i="26"/>
  <c r="BZ103" i="26"/>
  <c r="BW105" i="26"/>
  <c r="BW104" i="26"/>
  <c r="BW103" i="26"/>
  <c r="BT105" i="26"/>
  <c r="BT104" i="26"/>
  <c r="BT103" i="26"/>
  <c r="BQ105" i="26"/>
  <c r="BT106" i="26"/>
  <c r="BQ106" i="26"/>
  <c r="BN106" i="26"/>
  <c r="BQ104" i="26"/>
  <c r="BQ103" i="26"/>
  <c r="BN104" i="26"/>
  <c r="BN103" i="26"/>
  <c r="BN105" i="26"/>
  <c r="CO93" i="26"/>
  <c r="BW92" i="26"/>
  <c r="N14" i="26"/>
  <c r="CL88" i="26"/>
  <c r="O17" i="26"/>
  <c r="BK106" i="26"/>
  <c r="O15" i="26"/>
  <c r="BK104" i="26"/>
  <c r="BK105" i="26"/>
  <c r="BT92" i="26"/>
  <c r="CL92" i="26"/>
  <c r="CU93" i="26"/>
  <c r="DA88" i="26"/>
  <c r="BK103" i="26"/>
  <c r="DD91" i="26"/>
  <c r="DD90" i="26"/>
  <c r="CX93" i="26"/>
  <c r="DA91" i="26"/>
  <c r="DA90" i="26"/>
  <c r="DA93" i="26"/>
  <c r="CX91" i="26"/>
  <c r="CX90" i="26"/>
  <c r="CU91" i="26"/>
  <c r="CU90" i="26"/>
  <c r="CR93" i="26"/>
  <c r="CR91" i="26"/>
  <c r="CR90" i="26"/>
  <c r="CL93" i="26"/>
  <c r="CL91" i="26"/>
  <c r="CL90" i="26"/>
  <c r="CO91" i="26"/>
  <c r="CO90" i="26"/>
  <c r="CI91" i="26"/>
  <c r="CI90" i="26"/>
  <c r="CC91" i="26"/>
  <c r="CF92" i="26"/>
  <c r="CI92" i="26"/>
  <c r="CX88" i="26"/>
  <c r="BZ91" i="26"/>
  <c r="CI93" i="26"/>
  <c r="CC93" i="26"/>
  <c r="CF91" i="26"/>
  <c r="CF90" i="26"/>
  <c r="CF93" i="26"/>
  <c r="CC92" i="26"/>
  <c r="CC90" i="26"/>
  <c r="BZ92" i="26"/>
  <c r="BQ93" i="26"/>
  <c r="BZ93" i="26"/>
  <c r="BZ90" i="26"/>
  <c r="BW93" i="26"/>
  <c r="BW91" i="26"/>
  <c r="BW90" i="26"/>
  <c r="BT91" i="26"/>
  <c r="BT90" i="26"/>
  <c r="BT93" i="26"/>
  <c r="BQ92" i="26"/>
  <c r="BQ91" i="26"/>
  <c r="BQ90" i="26"/>
  <c r="DD86" i="26"/>
  <c r="DD85" i="26"/>
  <c r="DA86" i="26"/>
  <c r="DA85" i="26"/>
  <c r="CX86" i="26"/>
  <c r="CX85" i="26"/>
  <c r="CU88" i="26"/>
  <c r="CU86" i="26"/>
  <c r="CU85" i="26"/>
  <c r="CR86" i="26"/>
  <c r="CR85" i="26"/>
  <c r="CR88" i="26"/>
  <c r="CL87" i="26"/>
  <c r="CO86" i="26"/>
  <c r="CO85" i="26"/>
  <c r="CO88" i="26"/>
  <c r="CI87" i="26"/>
  <c r="CI86" i="26"/>
  <c r="CI85" i="26"/>
  <c r="BW88" i="26"/>
  <c r="CF87" i="26"/>
  <c r="CI88" i="26"/>
  <c r="CL86" i="26"/>
  <c r="CL85" i="26"/>
  <c r="CF86" i="26"/>
  <c r="CF85" i="26"/>
  <c r="CF88" i="26"/>
  <c r="BZ87" i="26"/>
  <c r="CC87" i="26"/>
  <c r="CC88" i="26"/>
  <c r="CC86" i="26"/>
  <c r="CC85" i="26"/>
  <c r="BZ86" i="26"/>
  <c r="BZ85" i="26"/>
  <c r="BZ88" i="26"/>
  <c r="BW87" i="26"/>
  <c r="BW86" i="26"/>
  <c r="BW85" i="26"/>
  <c r="BT86" i="26"/>
  <c r="BT85" i="26"/>
  <c r="BT87" i="26"/>
  <c r="BQ87" i="26"/>
  <c r="BT88" i="26"/>
  <c r="BQ86" i="26"/>
  <c r="BQ85" i="26"/>
  <c r="BQ88" i="26"/>
  <c r="BK93" i="26"/>
  <c r="BK90" i="26"/>
  <c r="BK91" i="26"/>
  <c r="BK92" i="26"/>
  <c r="BK88" i="26"/>
  <c r="BK87" i="26"/>
  <c r="BK85" i="26"/>
  <c r="BK86" i="26"/>
  <c r="BW70" i="26"/>
  <c r="CF71" i="26"/>
  <c r="BN70" i="26"/>
  <c r="BW66" i="26"/>
  <c r="CF66" i="26"/>
  <c r="CL64" i="26"/>
  <c r="DD69" i="26"/>
  <c r="DD68" i="26"/>
  <c r="DA71" i="26"/>
  <c r="DA69" i="26"/>
  <c r="DA68" i="26"/>
  <c r="CX69" i="26"/>
  <c r="CX68" i="26"/>
  <c r="CX71" i="26"/>
  <c r="CU69" i="26"/>
  <c r="CU68" i="26"/>
  <c r="CR71" i="26"/>
  <c r="CU71" i="26"/>
  <c r="BT70" i="26"/>
  <c r="CR68" i="26"/>
  <c r="CR69" i="26"/>
  <c r="BQ71" i="26"/>
  <c r="BZ71" i="26"/>
  <c r="CI71" i="26"/>
  <c r="CO69" i="26"/>
  <c r="CO68" i="26"/>
  <c r="CO71" i="26"/>
  <c r="CL70" i="26"/>
  <c r="CL69" i="26"/>
  <c r="CL68" i="26"/>
  <c r="CL71" i="26"/>
  <c r="CI69" i="26"/>
  <c r="CC70" i="26"/>
  <c r="CI70" i="26"/>
  <c r="CI68" i="26"/>
  <c r="CF70" i="26"/>
  <c r="CF69" i="26"/>
  <c r="CF68" i="26"/>
  <c r="CC69" i="26"/>
  <c r="CC68" i="26"/>
  <c r="CC71" i="26"/>
  <c r="BZ69" i="26"/>
  <c r="BZ68" i="26"/>
  <c r="BZ70" i="26"/>
  <c r="BW69" i="26"/>
  <c r="BW68" i="26"/>
  <c r="BW71" i="26"/>
  <c r="BT69" i="26"/>
  <c r="BT68" i="26"/>
  <c r="BT71" i="26"/>
  <c r="BQ69" i="26"/>
  <c r="BQ68" i="26"/>
  <c r="BQ70" i="26"/>
  <c r="BN69" i="26"/>
  <c r="BN68" i="26"/>
  <c r="BN71" i="26"/>
  <c r="DA66" i="26"/>
  <c r="DD64" i="26"/>
  <c r="DD63" i="26"/>
  <c r="CR66" i="26"/>
  <c r="CU64" i="26"/>
  <c r="DA64" i="26"/>
  <c r="DA63" i="26"/>
  <c r="CI65" i="26"/>
  <c r="CX66" i="26"/>
  <c r="CX64" i="26"/>
  <c r="CX63" i="26"/>
  <c r="CU66" i="26"/>
  <c r="CU63" i="26"/>
  <c r="CR64" i="26"/>
  <c r="CR63" i="26"/>
  <c r="CO66" i="26"/>
  <c r="CO64" i="26"/>
  <c r="CO63" i="26"/>
  <c r="CL66" i="26"/>
  <c r="CL63" i="26"/>
  <c r="CL65" i="26"/>
  <c r="CI66" i="26"/>
  <c r="CI64" i="26"/>
  <c r="CI63" i="26"/>
  <c r="CC66" i="26"/>
  <c r="CF65" i="26"/>
  <c r="CF64" i="26"/>
  <c r="CF63" i="26"/>
  <c r="CC64" i="26"/>
  <c r="CC63" i="26"/>
  <c r="CC65" i="26"/>
  <c r="BZ66" i="26"/>
  <c r="BZ65" i="26"/>
  <c r="BZ64" i="26"/>
  <c r="BZ63" i="26"/>
  <c r="BT65" i="26"/>
  <c r="BQ65" i="26"/>
  <c r="BW64" i="26"/>
  <c r="BW65" i="26"/>
  <c r="BW63" i="26"/>
  <c r="BT66" i="26"/>
  <c r="BT64" i="26"/>
  <c r="BT63" i="26"/>
  <c r="BN65" i="26"/>
  <c r="BN66" i="26"/>
  <c r="BQ64" i="26"/>
  <c r="BQ63" i="26"/>
  <c r="BQ66" i="26"/>
  <c r="BN64" i="26"/>
  <c r="BN63" i="26"/>
  <c r="BK70" i="26"/>
  <c r="BK71" i="26"/>
  <c r="BK69" i="26"/>
  <c r="BK65" i="26"/>
  <c r="BK68" i="26"/>
  <c r="BK66" i="26"/>
  <c r="BK63" i="26"/>
  <c r="BK64" i="26"/>
  <c r="CX49" i="26"/>
  <c r="CU49" i="26"/>
  <c r="DD47" i="26"/>
  <c r="DD46" i="26"/>
  <c r="DA47" i="26"/>
  <c r="DA46" i="26"/>
  <c r="DA49" i="26"/>
  <c r="CX47" i="26"/>
  <c r="CX46" i="26"/>
  <c r="CO47" i="26"/>
  <c r="CU47" i="26"/>
  <c r="CU46" i="26"/>
  <c r="CR49" i="26"/>
  <c r="CR47" i="26"/>
  <c r="CR46" i="26"/>
  <c r="CF48" i="26"/>
  <c r="CI49" i="26"/>
  <c r="CL49" i="26"/>
  <c r="CO49" i="26"/>
  <c r="CO46" i="26"/>
  <c r="CL47" i="26"/>
  <c r="CL46" i="26"/>
  <c r="CL48" i="26"/>
  <c r="CI47" i="26"/>
  <c r="CI48" i="26"/>
  <c r="CI46" i="26"/>
  <c r="CF49" i="26"/>
  <c r="CF47" i="26"/>
  <c r="CF46" i="26"/>
  <c r="CC47" i="26"/>
  <c r="BQ49" i="26"/>
  <c r="BT49" i="26"/>
  <c r="CC49" i="26"/>
  <c r="CC48" i="26"/>
  <c r="CC46" i="26"/>
  <c r="BZ47" i="26"/>
  <c r="BZ46" i="26"/>
  <c r="BZ48" i="26"/>
  <c r="BW48" i="26"/>
  <c r="BZ49" i="26"/>
  <c r="BW47" i="26"/>
  <c r="BW46" i="26"/>
  <c r="BW49" i="26"/>
  <c r="BT48" i="26"/>
  <c r="BT47" i="26"/>
  <c r="BT46" i="26"/>
  <c r="BQ47" i="26"/>
  <c r="BQ46" i="26"/>
  <c r="BQ48" i="26"/>
  <c r="DA42" i="26"/>
  <c r="DD42" i="26"/>
  <c r="DD41" i="26"/>
  <c r="DA44" i="26"/>
  <c r="DA41" i="26"/>
  <c r="CX44" i="26"/>
  <c r="CX42" i="26"/>
  <c r="CX41" i="26"/>
  <c r="CU44" i="26"/>
  <c r="CU42" i="26"/>
  <c r="CU41" i="26"/>
  <c r="CR42" i="26"/>
  <c r="CR41" i="26"/>
  <c r="CR44" i="26"/>
  <c r="CO42" i="26"/>
  <c r="CO41" i="26"/>
  <c r="CO44" i="26"/>
  <c r="BZ44" i="26"/>
  <c r="CC43" i="26"/>
  <c r="CL41" i="26"/>
  <c r="CL42" i="26"/>
  <c r="CL44" i="26"/>
  <c r="CI44" i="26"/>
  <c r="CI43" i="26"/>
  <c r="CF42" i="26"/>
  <c r="CI42" i="26"/>
  <c r="CI41" i="26"/>
  <c r="CF43" i="26"/>
  <c r="CF44" i="26"/>
  <c r="CF41" i="26"/>
  <c r="CC42" i="26"/>
  <c r="CC41" i="26"/>
  <c r="CC44" i="26"/>
  <c r="BZ43" i="26"/>
  <c r="BZ42" i="26"/>
  <c r="BZ41" i="26"/>
  <c r="BT44" i="26"/>
  <c r="BW44" i="26"/>
  <c r="BW43" i="26"/>
  <c r="BW42" i="26"/>
  <c r="BW41" i="26"/>
  <c r="BT42" i="26"/>
  <c r="BT41" i="26"/>
  <c r="BQ44" i="26"/>
  <c r="BT43" i="26"/>
  <c r="BQ43" i="26"/>
  <c r="BQ42" i="26"/>
  <c r="BQ41" i="26"/>
  <c r="DD25" i="26"/>
  <c r="DD24" i="26"/>
  <c r="DA25" i="26"/>
  <c r="DA24" i="26"/>
  <c r="DA27" i="26"/>
  <c r="CX25" i="26"/>
  <c r="CX24" i="26"/>
  <c r="CX27" i="26"/>
  <c r="CU27" i="26"/>
  <c r="CU24" i="26"/>
  <c r="CR24" i="26"/>
  <c r="CR27" i="26"/>
  <c r="CO25" i="26"/>
  <c r="CO24" i="26"/>
  <c r="CO27" i="26"/>
  <c r="CI25" i="26"/>
  <c r="CI24" i="26"/>
  <c r="CI26" i="26"/>
  <c r="CI27" i="26"/>
  <c r="BZ25" i="26"/>
  <c r="BZ24" i="26"/>
  <c r="BZ26" i="26"/>
  <c r="BZ27" i="26"/>
  <c r="BW25" i="26"/>
  <c r="BW24" i="26"/>
  <c r="BW27" i="26"/>
  <c r="BW26" i="26"/>
  <c r="BT25" i="26"/>
  <c r="BT24" i="26"/>
  <c r="BT27" i="26"/>
  <c r="BT26" i="26"/>
  <c r="BQ25" i="26"/>
  <c r="BQ24" i="26"/>
  <c r="BQ26" i="26"/>
  <c r="DD20" i="26"/>
  <c r="DD19" i="26"/>
  <c r="DA20" i="26"/>
  <c r="DA19" i="26"/>
  <c r="DA22" i="26"/>
  <c r="CX22" i="26"/>
  <c r="CX19" i="26"/>
  <c r="CU20" i="26"/>
  <c r="CU19" i="26"/>
  <c r="CU22" i="26"/>
  <c r="CR20" i="26"/>
  <c r="CR19" i="26"/>
  <c r="CR22" i="26"/>
  <c r="CO20" i="26"/>
  <c r="CO19" i="26"/>
  <c r="BZ20" i="26"/>
  <c r="BZ19" i="26"/>
  <c r="BZ22" i="26"/>
  <c r="BW20" i="26"/>
  <c r="BW19" i="26"/>
  <c r="BW21" i="26"/>
  <c r="BW22" i="26"/>
  <c r="BT20" i="26"/>
  <c r="BT19" i="26"/>
  <c r="BT22" i="26"/>
  <c r="BT21" i="26"/>
  <c r="BQ20" i="26"/>
  <c r="BQ19" i="26"/>
  <c r="BQ22" i="26"/>
  <c r="BQ21" i="26"/>
  <c r="BK24" i="26"/>
  <c r="BK25" i="26"/>
  <c r="BK26" i="26"/>
  <c r="BK19" i="26"/>
  <c r="BK20" i="26"/>
  <c r="BK22" i="26"/>
  <c r="BK21" i="26"/>
  <c r="GE17" i="26"/>
  <c r="GF60" i="26"/>
  <c r="FZ38" i="26"/>
  <c r="FE21" i="26" s="1"/>
  <c r="FZ41" i="26"/>
  <c r="FE24" i="26" s="1"/>
  <c r="FZ35" i="26"/>
  <c r="FZ29" i="26"/>
  <c r="FZ32" i="26"/>
  <c r="GF11" i="26"/>
  <c r="GG11" i="26"/>
  <c r="GF17" i="26"/>
  <c r="GG17" i="26"/>
  <c r="GF18" i="26"/>
  <c r="GG18" i="26"/>
  <c r="GG21" i="26"/>
  <c r="GF24" i="26"/>
  <c r="GG24" i="26"/>
  <c r="GF14" i="26"/>
  <c r="GG14" i="26"/>
  <c r="GE24" i="26"/>
  <c r="GE18" i="26"/>
  <c r="GE11" i="26"/>
  <c r="GE14" i="26"/>
  <c r="Z22" i="26"/>
  <c r="BA17" i="26"/>
  <c r="AR17" i="26"/>
  <c r="AI17" i="26"/>
  <c r="AF17" i="26"/>
  <c r="Z17" i="26"/>
  <c r="Q17" i="26"/>
  <c r="BA12" i="26"/>
  <c r="AR12" i="26"/>
  <c r="AO12" i="26"/>
  <c r="AI12" i="26"/>
  <c r="Z12" i="26"/>
  <c r="W12" i="26"/>
  <c r="Q12" i="26"/>
  <c r="AI16" i="26"/>
  <c r="Z16" i="26"/>
  <c r="Q16" i="26"/>
  <c r="AI11" i="26"/>
  <c r="Z11" i="26"/>
  <c r="Q11" i="26"/>
  <c r="N11" i="26"/>
  <c r="FY45" i="26"/>
  <c r="N16" i="26"/>
  <c r="BA15" i="26"/>
  <c r="FY41" i="26"/>
  <c r="FD24" i="26" s="1"/>
  <c r="AR15" i="26"/>
  <c r="FY38" i="26"/>
  <c r="FD21" i="26" s="1"/>
  <c r="AI15" i="26"/>
  <c r="FY35" i="26"/>
  <c r="Z15" i="26"/>
  <c r="FY32" i="26"/>
  <c r="Q15" i="26"/>
  <c r="FY29" i="26"/>
  <c r="BA10" i="26"/>
  <c r="AR10" i="26"/>
  <c r="AI10" i="26"/>
  <c r="Z10" i="26"/>
  <c r="Q10" i="26"/>
  <c r="BA24" i="26"/>
  <c r="AX24" i="26"/>
  <c r="AR24" i="26"/>
  <c r="AO24" i="26"/>
  <c r="AI24" i="26"/>
  <c r="AF24" i="26"/>
  <c r="W24" i="26"/>
  <c r="N24" i="26"/>
  <c r="BA19" i="26"/>
  <c r="AO19" i="26"/>
  <c r="AI19" i="26"/>
  <c r="AF19" i="26"/>
  <c r="W19" i="26"/>
  <c r="N19" i="26"/>
  <c r="AX14" i="26"/>
  <c r="AX9" i="26"/>
  <c r="CI121" i="26"/>
  <c r="DA123" i="26"/>
  <c r="DD121" i="26"/>
  <c r="DD120" i="26"/>
  <c r="CX121" i="26"/>
  <c r="DA121" i="26"/>
  <c r="DA120" i="26"/>
  <c r="CX123" i="26"/>
  <c r="CX120" i="26"/>
  <c r="CR123" i="26"/>
  <c r="CU121" i="26"/>
  <c r="CU123" i="26"/>
  <c r="CL121" i="26"/>
  <c r="CU120" i="26"/>
  <c r="CO123" i="26"/>
  <c r="BQ123" i="26"/>
  <c r="BW123" i="26"/>
  <c r="CL123" i="26"/>
  <c r="CR121" i="26"/>
  <c r="CR120" i="26"/>
  <c r="CO121" i="26"/>
  <c r="CO120" i="26"/>
  <c r="CL122" i="26"/>
  <c r="CL120" i="26"/>
  <c r="CF121" i="26"/>
  <c r="CI123" i="26"/>
  <c r="CI122" i="26"/>
  <c r="CI120" i="26"/>
  <c r="BZ122" i="26"/>
  <c r="CC122" i="26"/>
  <c r="CF122" i="26"/>
  <c r="CF123" i="26"/>
  <c r="CF120" i="26"/>
  <c r="CC123" i="26"/>
  <c r="CC121" i="26"/>
  <c r="CC120" i="26"/>
  <c r="BZ121" i="26"/>
  <c r="BZ123" i="26"/>
  <c r="BW122" i="26"/>
  <c r="BZ120" i="26"/>
  <c r="BT123" i="26"/>
  <c r="BW121" i="26"/>
  <c r="BW120" i="26"/>
  <c r="BT122" i="26"/>
  <c r="BK121" i="26"/>
  <c r="BN123" i="26"/>
  <c r="BQ122" i="26"/>
  <c r="BT121" i="26"/>
  <c r="BT120" i="26"/>
  <c r="BK122" i="26"/>
  <c r="BK123" i="26"/>
  <c r="BQ121" i="26"/>
  <c r="BQ120" i="26"/>
  <c r="BN121" i="26"/>
  <c r="BN122" i="26"/>
  <c r="BN120" i="26"/>
  <c r="BK120" i="26"/>
  <c r="AY21" i="26"/>
  <c r="AX21" i="26" s="1"/>
  <c r="AW21" i="26" s="1"/>
  <c r="AY19" i="26"/>
  <c r="FT23" i="26" s="1"/>
  <c r="X22" i="26"/>
  <c r="FT59" i="26" s="1"/>
  <c r="DD99" i="26"/>
  <c r="AY17" i="26"/>
  <c r="FS68" i="26" s="1"/>
  <c r="AY15" i="26"/>
  <c r="FS40" i="26" s="1"/>
  <c r="AY16" i="26"/>
  <c r="AX16" i="26" s="1"/>
  <c r="AP16" i="26"/>
  <c r="AO16" i="26" s="1"/>
  <c r="AP15" i="26"/>
  <c r="FS37" i="26" s="1"/>
  <c r="AP17" i="26"/>
  <c r="FS65" i="26" s="1"/>
  <c r="AG16" i="26"/>
  <c r="FS51" i="26" s="1"/>
  <c r="AG15" i="26"/>
  <c r="FS34" i="26" s="1"/>
  <c r="X15" i="26"/>
  <c r="FS31" i="26" s="1"/>
  <c r="X17" i="26"/>
  <c r="FS59" i="26" s="1"/>
  <c r="X16" i="26"/>
  <c r="FS48" i="26" s="1"/>
  <c r="DD98" i="26"/>
  <c r="DA101" i="26"/>
  <c r="DA99" i="26"/>
  <c r="DA98" i="26"/>
  <c r="CX101" i="26"/>
  <c r="CX99" i="26"/>
  <c r="CX98" i="26"/>
  <c r="CU99" i="26"/>
  <c r="CU98" i="26"/>
  <c r="CU101" i="26"/>
  <c r="CR101" i="26"/>
  <c r="CR99" i="26"/>
  <c r="CR98" i="26"/>
  <c r="CI101" i="26"/>
  <c r="CL101" i="26"/>
  <c r="CL100" i="26"/>
  <c r="CL99" i="26"/>
  <c r="CL98" i="26"/>
  <c r="CC101" i="26"/>
  <c r="CI100" i="26"/>
  <c r="CI99" i="26"/>
  <c r="CI98" i="26"/>
  <c r="CF99" i="26"/>
  <c r="CF98" i="26"/>
  <c r="CF100" i="26"/>
  <c r="CF101" i="26"/>
  <c r="CC100" i="26"/>
  <c r="BZ101" i="26"/>
  <c r="CC99" i="26"/>
  <c r="CC98" i="26"/>
  <c r="BZ100" i="26"/>
  <c r="BZ99" i="26"/>
  <c r="BZ98" i="26"/>
  <c r="AY12" i="26"/>
  <c r="FR68" i="26" s="1"/>
  <c r="BW101" i="26"/>
  <c r="AY10" i="26"/>
  <c r="FR40" i="26" s="1"/>
  <c r="BW99" i="26"/>
  <c r="BW98" i="26"/>
  <c r="BW100" i="26"/>
  <c r="AP11" i="26"/>
  <c r="AO11" i="26" s="1"/>
  <c r="BT100" i="26"/>
  <c r="AP10" i="26"/>
  <c r="FR37" i="26" s="1"/>
  <c r="BT99" i="26"/>
  <c r="BT98" i="26"/>
  <c r="BT101" i="26"/>
  <c r="AG11" i="26"/>
  <c r="FR51" i="26" s="1"/>
  <c r="BQ100" i="26"/>
  <c r="AG12" i="26"/>
  <c r="FR62" i="26" s="1"/>
  <c r="BQ101" i="26"/>
  <c r="AG10" i="26"/>
  <c r="FR34" i="26" s="1"/>
  <c r="BQ99" i="26"/>
  <c r="BQ98" i="26"/>
  <c r="X10" i="26"/>
  <c r="FR31" i="26" s="1"/>
  <c r="BN99" i="26"/>
  <c r="BN98" i="26"/>
  <c r="X11" i="26"/>
  <c r="FR48" i="26" s="1"/>
  <c r="BN100" i="26"/>
  <c r="BN101" i="26"/>
  <c r="BK99" i="26"/>
  <c r="BK101" i="26"/>
  <c r="BK100" i="26"/>
  <c r="O10" i="26"/>
  <c r="FR28" i="26" s="1"/>
  <c r="BK98" i="26"/>
  <c r="CU12" i="26"/>
  <c r="DD10" i="26"/>
  <c r="CX10" i="26"/>
  <c r="DA10" i="26"/>
  <c r="CR10" i="26"/>
  <c r="DA12" i="26"/>
  <c r="CX12" i="26"/>
  <c r="CU10" i="26"/>
  <c r="CR12" i="26"/>
  <c r="CO10" i="26"/>
  <c r="CO12" i="26"/>
  <c r="CI11" i="26"/>
  <c r="CI12" i="26"/>
  <c r="CI10" i="26"/>
  <c r="BZ10" i="26"/>
  <c r="BW12" i="26"/>
  <c r="BZ12" i="26"/>
  <c r="BZ11" i="26"/>
  <c r="BW10" i="26"/>
  <c r="BW11" i="26"/>
  <c r="BT10" i="26"/>
  <c r="BK10" i="26"/>
  <c r="BT11" i="26"/>
  <c r="BT12" i="26"/>
  <c r="BQ10" i="26"/>
  <c r="BQ11" i="26"/>
  <c r="BQ12" i="26"/>
  <c r="BK12" i="26"/>
  <c r="BK11" i="26"/>
  <c r="EA138" i="26"/>
  <c r="DE138" i="26"/>
  <c r="EA133" i="26"/>
  <c r="DE133" i="26"/>
  <c r="EA137" i="26"/>
  <c r="DE137" i="26"/>
  <c r="EA132" i="26"/>
  <c r="DE132" i="26"/>
  <c r="DD132" i="26" s="1"/>
  <c r="EA136" i="26"/>
  <c r="DE136" i="26"/>
  <c r="EA131" i="26"/>
  <c r="DE131" i="26"/>
  <c r="DZ131" i="26"/>
  <c r="DB131" i="26"/>
  <c r="DZ133" i="26"/>
  <c r="DB133" i="26"/>
  <c r="DZ132" i="26"/>
  <c r="DB132" i="26"/>
  <c r="DA132" i="26" s="1"/>
  <c r="DZ138" i="26"/>
  <c r="DB138" i="26"/>
  <c r="DZ137" i="26"/>
  <c r="DB137" i="26"/>
  <c r="DZ136" i="26"/>
  <c r="DB136" i="26"/>
  <c r="DY137" i="26"/>
  <c r="CY137" i="26"/>
  <c r="DY136" i="26"/>
  <c r="CY136" i="26"/>
  <c r="DY138" i="26"/>
  <c r="CY138" i="26"/>
  <c r="DY133" i="26"/>
  <c r="CY133" i="26"/>
  <c r="DY132" i="26"/>
  <c r="CY132" i="26"/>
  <c r="CX132" i="26" s="1"/>
  <c r="DY131" i="26"/>
  <c r="CY131" i="26"/>
  <c r="DX138" i="26"/>
  <c r="CV138" i="26"/>
  <c r="DX131" i="26"/>
  <c r="CV131" i="26"/>
  <c r="DX137" i="26"/>
  <c r="CV137" i="26"/>
  <c r="DX132" i="26"/>
  <c r="CV132" i="26"/>
  <c r="CU132" i="26" s="1"/>
  <c r="DX133" i="26"/>
  <c r="CV133" i="26"/>
  <c r="DX136" i="26"/>
  <c r="CV136" i="26"/>
  <c r="DW138" i="26"/>
  <c r="CS138" i="26"/>
  <c r="DW133" i="26"/>
  <c r="CS133" i="26"/>
  <c r="DW136" i="26"/>
  <c r="CS136" i="26"/>
  <c r="DW137" i="26"/>
  <c r="CS137" i="26"/>
  <c r="DW132" i="26"/>
  <c r="CS132" i="26"/>
  <c r="CR132" i="26" s="1"/>
  <c r="DW131" i="26"/>
  <c r="CS131" i="26"/>
  <c r="DV131" i="26"/>
  <c r="CP131" i="26"/>
  <c r="DV132" i="26"/>
  <c r="CP132" i="26"/>
  <c r="DV137" i="26"/>
  <c r="CP137" i="26"/>
  <c r="DV133" i="26"/>
  <c r="CP133" i="26"/>
  <c r="DV136" i="26"/>
  <c r="CP136" i="26"/>
  <c r="DV138" i="26"/>
  <c r="CP138" i="26"/>
  <c r="DU136" i="26"/>
  <c r="CM136" i="26"/>
  <c r="DU132" i="26"/>
  <c r="CM132" i="26"/>
  <c r="DU131" i="26"/>
  <c r="CM131" i="26"/>
  <c r="DU138" i="26"/>
  <c r="CM138" i="26"/>
  <c r="DU133" i="26"/>
  <c r="CM133" i="26"/>
  <c r="DU137" i="26"/>
  <c r="CM137" i="26"/>
  <c r="DT137" i="26"/>
  <c r="CJ137" i="26"/>
  <c r="DT136" i="26"/>
  <c r="CJ136" i="26"/>
  <c r="DT131" i="26"/>
  <c r="CJ131" i="26"/>
  <c r="DT133" i="26"/>
  <c r="CJ133" i="26"/>
  <c r="DT138" i="26"/>
  <c r="CJ138" i="26"/>
  <c r="DT132" i="26"/>
  <c r="CJ132" i="26"/>
  <c r="DS131" i="26"/>
  <c r="CG131" i="26"/>
  <c r="DS137" i="26"/>
  <c r="CG137" i="26"/>
  <c r="DS132" i="26"/>
  <c r="CG132" i="26"/>
  <c r="DS133" i="26"/>
  <c r="CG133" i="26"/>
  <c r="DS138" i="26"/>
  <c r="CG138" i="26"/>
  <c r="DS136" i="26"/>
  <c r="CG136" i="26"/>
  <c r="DR131" i="26"/>
  <c r="CD131" i="26"/>
  <c r="DR133" i="26"/>
  <c r="CD133" i="26"/>
  <c r="DR138" i="26"/>
  <c r="CD138" i="26"/>
  <c r="DR132" i="26"/>
  <c r="CD132" i="26"/>
  <c r="DR136" i="26"/>
  <c r="CD136" i="26"/>
  <c r="DR137" i="26"/>
  <c r="CD137" i="26"/>
  <c r="DQ132" i="26"/>
  <c r="CA132" i="26"/>
  <c r="DQ137" i="26"/>
  <c r="CA137" i="26"/>
  <c r="DQ131" i="26"/>
  <c r="CA131" i="26"/>
  <c r="DQ138" i="26"/>
  <c r="CA138" i="26"/>
  <c r="DQ136" i="26"/>
  <c r="CA136" i="26"/>
  <c r="DQ133" i="26"/>
  <c r="CA133" i="26"/>
  <c r="DP133" i="26"/>
  <c r="BX133" i="26"/>
  <c r="DP138" i="26"/>
  <c r="BX138" i="26"/>
  <c r="DP131" i="26"/>
  <c r="BX131" i="26"/>
  <c r="DP132" i="26"/>
  <c r="BX132" i="26"/>
  <c r="DP137" i="26"/>
  <c r="BX137" i="26"/>
  <c r="DP136" i="26"/>
  <c r="BX136" i="26"/>
  <c r="DO133" i="26"/>
  <c r="BU133" i="26"/>
  <c r="DO138" i="26"/>
  <c r="BU138" i="26"/>
  <c r="DO137" i="26"/>
  <c r="BU137" i="26"/>
  <c r="DO131" i="26"/>
  <c r="BU131" i="26"/>
  <c r="DO136" i="26"/>
  <c r="BU136" i="26"/>
  <c r="DO132" i="26"/>
  <c r="BU132" i="26"/>
  <c r="DN138" i="26"/>
  <c r="BR138" i="26"/>
  <c r="DN131" i="26"/>
  <c r="BR131" i="26"/>
  <c r="DN132" i="26"/>
  <c r="BR132" i="26"/>
  <c r="DN136" i="26"/>
  <c r="BR136" i="26"/>
  <c r="DN137" i="26"/>
  <c r="BR137" i="26"/>
  <c r="DN133" i="26"/>
  <c r="BR133" i="26"/>
  <c r="DM132" i="26"/>
  <c r="BO132" i="26"/>
  <c r="DM138" i="26"/>
  <c r="BO138" i="26"/>
  <c r="DM133" i="26"/>
  <c r="BO133" i="26"/>
  <c r="DM137" i="26"/>
  <c r="BO137" i="26"/>
  <c r="DM131" i="26"/>
  <c r="BO131" i="26"/>
  <c r="DM136" i="26"/>
  <c r="BO136" i="26"/>
  <c r="DL138" i="26"/>
  <c r="BL138" i="26"/>
  <c r="DL136" i="26"/>
  <c r="BL136" i="26"/>
  <c r="DL137" i="26"/>
  <c r="BL137" i="26"/>
  <c r="DL131" i="26"/>
  <c r="BL131" i="26"/>
  <c r="DL132" i="26"/>
  <c r="BL132" i="26"/>
  <c r="DL133" i="26"/>
  <c r="BL133" i="26"/>
  <c r="EA111" i="26"/>
  <c r="DE111" i="26"/>
  <c r="EA109" i="26"/>
  <c r="DE109" i="26"/>
  <c r="EA116" i="26"/>
  <c r="DE116" i="26"/>
  <c r="EA115" i="26"/>
  <c r="DE115" i="26"/>
  <c r="EA114" i="26"/>
  <c r="DE114" i="26"/>
  <c r="EA110" i="26"/>
  <c r="DE110" i="26"/>
  <c r="DD110" i="26" s="1"/>
  <c r="DZ115" i="26"/>
  <c r="DB115" i="26"/>
  <c r="DZ114" i="26"/>
  <c r="DB114" i="26"/>
  <c r="DZ116" i="26"/>
  <c r="DB116" i="26"/>
  <c r="DZ111" i="26"/>
  <c r="DB111" i="26"/>
  <c r="DZ109" i="26"/>
  <c r="DB109" i="26"/>
  <c r="DZ110" i="26"/>
  <c r="DB110" i="26"/>
  <c r="DA110" i="26" s="1"/>
  <c r="DY111" i="26"/>
  <c r="CY111" i="26"/>
  <c r="DY115" i="26"/>
  <c r="CY115" i="26"/>
  <c r="DY110" i="26"/>
  <c r="CY110" i="26"/>
  <c r="CX110" i="26" s="1"/>
  <c r="DY109" i="26"/>
  <c r="CY109" i="26"/>
  <c r="DY114" i="26"/>
  <c r="CY114" i="26"/>
  <c r="DY116" i="26"/>
  <c r="CY116" i="26"/>
  <c r="DX109" i="26"/>
  <c r="CV109" i="26"/>
  <c r="DX110" i="26"/>
  <c r="CV110" i="26"/>
  <c r="CU110" i="26" s="1"/>
  <c r="DX115" i="26"/>
  <c r="CV115" i="26"/>
  <c r="DX111" i="26"/>
  <c r="CV111" i="26"/>
  <c r="DX114" i="26"/>
  <c r="CV114" i="26"/>
  <c r="DW109" i="26"/>
  <c r="CS109" i="26"/>
  <c r="DW116" i="26"/>
  <c r="CS116" i="26"/>
  <c r="DW115" i="26"/>
  <c r="CS115" i="26"/>
  <c r="DW111" i="26"/>
  <c r="CS111" i="26"/>
  <c r="DW114" i="26"/>
  <c r="CS114" i="26"/>
  <c r="DV114" i="26"/>
  <c r="CP114" i="26"/>
  <c r="DV110" i="26"/>
  <c r="CP110" i="26"/>
  <c r="DV109" i="26"/>
  <c r="CP109" i="26"/>
  <c r="DV116" i="26"/>
  <c r="CP116" i="26"/>
  <c r="DV115" i="26"/>
  <c r="CP115" i="26"/>
  <c r="DV111" i="26"/>
  <c r="CP111" i="26"/>
  <c r="DU109" i="26"/>
  <c r="CM109" i="26"/>
  <c r="DU114" i="26"/>
  <c r="CM114" i="26"/>
  <c r="DU111" i="26"/>
  <c r="CM111" i="26"/>
  <c r="DU115" i="26"/>
  <c r="CM115" i="26"/>
  <c r="DU116" i="26"/>
  <c r="CM116" i="26"/>
  <c r="DT114" i="26"/>
  <c r="CJ114" i="26"/>
  <c r="DT115" i="26"/>
  <c r="CJ115" i="26"/>
  <c r="DT110" i="26"/>
  <c r="CJ110" i="26"/>
  <c r="DT111" i="26"/>
  <c r="CJ111" i="26"/>
  <c r="DT116" i="26"/>
  <c r="CJ116" i="26"/>
  <c r="DT109" i="26"/>
  <c r="CJ109" i="26"/>
  <c r="DS115" i="26"/>
  <c r="CG115" i="26"/>
  <c r="DS110" i="26"/>
  <c r="CG110" i="26"/>
  <c r="DS109" i="26"/>
  <c r="CG109" i="26"/>
  <c r="DS114" i="26"/>
  <c r="CG114" i="26"/>
  <c r="DS116" i="26"/>
  <c r="CG116" i="26"/>
  <c r="DS111" i="26"/>
  <c r="CG111" i="26"/>
  <c r="DR114" i="26"/>
  <c r="CD114" i="26"/>
  <c r="DR109" i="26"/>
  <c r="CD109" i="26"/>
  <c r="DR116" i="26"/>
  <c r="CD116" i="26"/>
  <c r="DR115" i="26"/>
  <c r="CD115" i="26"/>
  <c r="DR111" i="26"/>
  <c r="CD111" i="26"/>
  <c r="DR110" i="26"/>
  <c r="CD110" i="26"/>
  <c r="DQ110" i="26"/>
  <c r="CA110" i="26"/>
  <c r="DQ109" i="26"/>
  <c r="CA109" i="26"/>
  <c r="DQ114" i="26"/>
  <c r="CA114" i="26"/>
  <c r="DQ111" i="26"/>
  <c r="CA111" i="26"/>
  <c r="DQ115" i="26"/>
  <c r="CA115" i="26"/>
  <c r="DQ116" i="26"/>
  <c r="CA116" i="26"/>
  <c r="DP114" i="26"/>
  <c r="BX114" i="26"/>
  <c r="DP109" i="26"/>
  <c r="BX109" i="26"/>
  <c r="DP116" i="26"/>
  <c r="BX116" i="26"/>
  <c r="DP115" i="26"/>
  <c r="BX115" i="26"/>
  <c r="DP111" i="26"/>
  <c r="BX111" i="26"/>
  <c r="DO109" i="26"/>
  <c r="BU109" i="26"/>
  <c r="DO116" i="26"/>
  <c r="BU116" i="26"/>
  <c r="DO111" i="26"/>
  <c r="BU111" i="26"/>
  <c r="DO110" i="26"/>
  <c r="BU110" i="26"/>
  <c r="DO115" i="26"/>
  <c r="BU115" i="26"/>
  <c r="DO114" i="26"/>
  <c r="BU114" i="26"/>
  <c r="DN111" i="26"/>
  <c r="BR111" i="26"/>
  <c r="DN110" i="26"/>
  <c r="BR110" i="26"/>
  <c r="DN109" i="26"/>
  <c r="BR109" i="26"/>
  <c r="DN115" i="26"/>
  <c r="BR115" i="26"/>
  <c r="DN116" i="26"/>
  <c r="BR116" i="26"/>
  <c r="DN114" i="26"/>
  <c r="BR114" i="26"/>
  <c r="DM115" i="26"/>
  <c r="BO115" i="26"/>
  <c r="DM114" i="26"/>
  <c r="BO114" i="26"/>
  <c r="DM110" i="26"/>
  <c r="BO110" i="26"/>
  <c r="DM109" i="26"/>
  <c r="BO109" i="26"/>
  <c r="DM116" i="26"/>
  <c r="BO116" i="26"/>
  <c r="DL116" i="26"/>
  <c r="BL116" i="26"/>
  <c r="DL114" i="26"/>
  <c r="BL114" i="26"/>
  <c r="DL115" i="26"/>
  <c r="BL115" i="26"/>
  <c r="DL109" i="26"/>
  <c r="BL109" i="26"/>
  <c r="DL110" i="26"/>
  <c r="BL110" i="26"/>
  <c r="DL111" i="26"/>
  <c r="BL111" i="26"/>
  <c r="O12" i="26"/>
  <c r="FR56" i="26" s="1"/>
  <c r="R21" i="26"/>
  <c r="FT46" i="26" s="1"/>
  <c r="BB22" i="26"/>
  <c r="FT69" i="26" s="1"/>
  <c r="R22" i="26"/>
  <c r="FT57" i="26" s="1"/>
  <c r="AS21" i="26"/>
  <c r="AR21" i="26" s="1"/>
  <c r="AQ21" i="26" s="1"/>
  <c r="BB26" i="26"/>
  <c r="BA26" i="26" s="1"/>
  <c r="AP25" i="26"/>
  <c r="FU37" i="26" s="1"/>
  <c r="AA27" i="26"/>
  <c r="FU60" i="26" s="1"/>
  <c r="AS22" i="26"/>
  <c r="FT66" i="26" s="1"/>
  <c r="AS26" i="26"/>
  <c r="AR26" i="26" s="1"/>
  <c r="BB27" i="26"/>
  <c r="FU69" i="26" s="1"/>
  <c r="AJ22" i="26"/>
  <c r="FT63" i="26" s="1"/>
  <c r="AJ20" i="26"/>
  <c r="FT35" i="26" s="1"/>
  <c r="AA20" i="26"/>
  <c r="FT32" i="26" s="1"/>
  <c r="AA25" i="26"/>
  <c r="FU32" i="26" s="1"/>
  <c r="BB25" i="26"/>
  <c r="FU41" i="26" s="1"/>
  <c r="R20" i="26"/>
  <c r="FT29" i="26" s="1"/>
  <c r="AJ21" i="26"/>
  <c r="FT52" i="26" s="1"/>
  <c r="AJ26" i="26"/>
  <c r="FU52" i="26" s="1"/>
  <c r="AS27" i="26"/>
  <c r="FU66" i="26" s="1"/>
  <c r="R25" i="26"/>
  <c r="FU29" i="26" s="1"/>
  <c r="AS20" i="26"/>
  <c r="FT38" i="26" s="1"/>
  <c r="R27" i="26"/>
  <c r="FU57" i="26" s="1"/>
  <c r="AA21" i="26"/>
  <c r="FT49" i="26" s="1"/>
  <c r="R26" i="26"/>
  <c r="FU46" i="26" s="1"/>
  <c r="BB20" i="26"/>
  <c r="FT41" i="26" s="1"/>
  <c r="AS25" i="26"/>
  <c r="FU38" i="26" s="1"/>
  <c r="AJ25" i="26"/>
  <c r="FU35" i="26" s="1"/>
  <c r="AA26" i="26"/>
  <c r="FU49" i="26" s="1"/>
  <c r="AJ27" i="26"/>
  <c r="FU63" i="26" s="1"/>
  <c r="AY27" i="26"/>
  <c r="FU68" i="26" s="1"/>
  <c r="BB21" i="26"/>
  <c r="BA21" i="26" s="1"/>
  <c r="AZ21" i="26" s="1"/>
  <c r="AZ82" i="26" l="1"/>
  <c r="AQ82" i="26"/>
  <c r="AH82" i="26"/>
  <c r="Y82" i="26"/>
  <c r="P82" i="26"/>
  <c r="BK153" i="26"/>
  <c r="N82" i="26"/>
  <c r="N17" i="26"/>
  <c r="FS56" i="26"/>
  <c r="N15" i="26"/>
  <c r="FS28" i="26"/>
  <c r="FY28" i="26" s="1"/>
  <c r="FD11" i="26" s="1"/>
  <c r="CU115" i="26"/>
  <c r="CU137" i="26"/>
  <c r="AQ16" i="26"/>
  <c r="DA137" i="26"/>
  <c r="CX137" i="26"/>
  <c r="AZ16" i="26"/>
  <c r="DD115" i="26"/>
  <c r="CR137" i="26"/>
  <c r="DA115" i="26"/>
  <c r="DD137" i="26"/>
  <c r="CR115" i="26"/>
  <c r="CX115" i="26"/>
  <c r="CO115" i="26"/>
  <c r="CO110" i="26"/>
  <c r="DD133" i="26"/>
  <c r="DD111" i="26"/>
  <c r="CO132" i="26"/>
  <c r="DD138" i="26"/>
  <c r="DD116" i="26"/>
  <c r="CO137" i="26"/>
  <c r="AZ10" i="26"/>
  <c r="AZ12" i="26"/>
  <c r="AZ9" i="26"/>
  <c r="AH10" i="26"/>
  <c r="AQ10" i="26"/>
  <c r="AQ12" i="26"/>
  <c r="AQ9" i="26"/>
  <c r="AH12" i="26"/>
  <c r="AH11" i="26"/>
  <c r="AH9" i="26"/>
  <c r="Y11" i="26"/>
  <c r="P12" i="26"/>
  <c r="Y10" i="26"/>
  <c r="Y12" i="26"/>
  <c r="Y9" i="26"/>
  <c r="P10" i="26"/>
  <c r="P11" i="26"/>
  <c r="DA138" i="26"/>
  <c r="DD136" i="26"/>
  <c r="DD135" i="26"/>
  <c r="DA136" i="26"/>
  <c r="DA135" i="26"/>
  <c r="CX138" i="26"/>
  <c r="CU138" i="26"/>
  <c r="BN136" i="26"/>
  <c r="CX136" i="26"/>
  <c r="CX135" i="26"/>
  <c r="CU136" i="26"/>
  <c r="CU135" i="26"/>
  <c r="CR136" i="26"/>
  <c r="CR135" i="26"/>
  <c r="CR138" i="26"/>
  <c r="CO136" i="26"/>
  <c r="CL137" i="26"/>
  <c r="CO138" i="26"/>
  <c r="CO135" i="26"/>
  <c r="CL136" i="26"/>
  <c r="CI136" i="26"/>
  <c r="CL138" i="26"/>
  <c r="CL135" i="26"/>
  <c r="CI138" i="26"/>
  <c r="CI137" i="26"/>
  <c r="CF138" i="26"/>
  <c r="CI135" i="26"/>
  <c r="CC136" i="26"/>
  <c r="CF136" i="26"/>
  <c r="CF135" i="26"/>
  <c r="CF137" i="26"/>
  <c r="CC137" i="26"/>
  <c r="BZ136" i="26"/>
  <c r="CC138" i="26"/>
  <c r="CC135" i="26"/>
  <c r="BW136" i="26"/>
  <c r="BZ138" i="26"/>
  <c r="BZ137" i="26"/>
  <c r="BW138" i="26"/>
  <c r="BZ135" i="26"/>
  <c r="BQ137" i="26"/>
  <c r="BT137" i="26"/>
  <c r="BW137" i="26"/>
  <c r="BW135" i="26"/>
  <c r="BT138" i="26"/>
  <c r="BT136" i="26"/>
  <c r="BT135" i="26"/>
  <c r="BQ138" i="26"/>
  <c r="BN138" i="26"/>
  <c r="BQ136" i="26"/>
  <c r="BQ135" i="26"/>
  <c r="BN137" i="26"/>
  <c r="DA131" i="26"/>
  <c r="BN135" i="26"/>
  <c r="DD131" i="26"/>
  <c r="DD130" i="26"/>
  <c r="DA133" i="26"/>
  <c r="DA130" i="26"/>
  <c r="BN133" i="26"/>
  <c r="CX131" i="26"/>
  <c r="CU131" i="26"/>
  <c r="CX133" i="26"/>
  <c r="CX130" i="26"/>
  <c r="CU133" i="26"/>
  <c r="CU130" i="26"/>
  <c r="CR133" i="26"/>
  <c r="CR131" i="26"/>
  <c r="CR130" i="26"/>
  <c r="CL131" i="26"/>
  <c r="CO131" i="26"/>
  <c r="CO130" i="26"/>
  <c r="CI133" i="26"/>
  <c r="CO133" i="26"/>
  <c r="CL132" i="26"/>
  <c r="CL133" i="26"/>
  <c r="CL130" i="26"/>
  <c r="CF133" i="26"/>
  <c r="CI132" i="26"/>
  <c r="CC132" i="26"/>
  <c r="CI131" i="26"/>
  <c r="CI130" i="26"/>
  <c r="CF132" i="26"/>
  <c r="BQ132" i="26"/>
  <c r="CF131" i="26"/>
  <c r="CF130" i="26"/>
  <c r="CC133" i="26"/>
  <c r="BW133" i="26"/>
  <c r="CC131" i="26"/>
  <c r="CC130" i="26"/>
  <c r="BT133" i="26"/>
  <c r="BZ131" i="26"/>
  <c r="BZ130" i="26"/>
  <c r="BZ133" i="26"/>
  <c r="BZ132" i="26"/>
  <c r="BW132" i="26"/>
  <c r="BW131" i="26"/>
  <c r="BW130" i="26"/>
  <c r="BQ133" i="26"/>
  <c r="BT131" i="26"/>
  <c r="BT130" i="26"/>
  <c r="BT132" i="26"/>
  <c r="BQ131" i="26"/>
  <c r="BQ130" i="26"/>
  <c r="BN131" i="26"/>
  <c r="BN132" i="26"/>
  <c r="BN130" i="26"/>
  <c r="BK138" i="26"/>
  <c r="BK137" i="26"/>
  <c r="BK136" i="26"/>
  <c r="BK135" i="26"/>
  <c r="CU114" i="26"/>
  <c r="BK132" i="26"/>
  <c r="BK130" i="26"/>
  <c r="BK131" i="26"/>
  <c r="BK133" i="26"/>
  <c r="CX116" i="26"/>
  <c r="DD114" i="26"/>
  <c r="DD113" i="26"/>
  <c r="DA114" i="26"/>
  <c r="DA116" i="26"/>
  <c r="DA113" i="26"/>
  <c r="CR116" i="26"/>
  <c r="CX114" i="26"/>
  <c r="CX113" i="26"/>
  <c r="CU116" i="26"/>
  <c r="CU113" i="26"/>
  <c r="CR114" i="26"/>
  <c r="CR113" i="26"/>
  <c r="CO114" i="26"/>
  <c r="CO113" i="26"/>
  <c r="CO116" i="26"/>
  <c r="CL116" i="26"/>
  <c r="CI116" i="26"/>
  <c r="CL114" i="26"/>
  <c r="CL113" i="26"/>
  <c r="CF116" i="26"/>
  <c r="CL115" i="26"/>
  <c r="CI114" i="26"/>
  <c r="BQ115" i="26"/>
  <c r="BT116" i="26"/>
  <c r="BW116" i="26"/>
  <c r="BZ115" i="26"/>
  <c r="CC116" i="26"/>
  <c r="CF115" i="26"/>
  <c r="CF114" i="26"/>
  <c r="CI115" i="26"/>
  <c r="CI113" i="26"/>
  <c r="CF113" i="26"/>
  <c r="BW114" i="26"/>
  <c r="BW113" i="26"/>
  <c r="BZ114" i="26"/>
  <c r="BZ113" i="26"/>
  <c r="CC114" i="26"/>
  <c r="BT114" i="26"/>
  <c r="BT113" i="26"/>
  <c r="BW115" i="26"/>
  <c r="BZ116" i="26"/>
  <c r="CC115" i="26"/>
  <c r="BT115" i="26"/>
  <c r="CC113" i="26"/>
  <c r="BQ114" i="26"/>
  <c r="BQ113" i="26"/>
  <c r="BQ116" i="26"/>
  <c r="CL109" i="26"/>
  <c r="BN114" i="26"/>
  <c r="BN113" i="26"/>
  <c r="BN116" i="26"/>
  <c r="BN115" i="26"/>
  <c r="CR111" i="26"/>
  <c r="DA111" i="26"/>
  <c r="DD109" i="26"/>
  <c r="DD108" i="26"/>
  <c r="CU109" i="26"/>
  <c r="DA109" i="26"/>
  <c r="DA108" i="26"/>
  <c r="CX111" i="26"/>
  <c r="CX109" i="26"/>
  <c r="CX108" i="26"/>
  <c r="CU111" i="26"/>
  <c r="CU108" i="26"/>
  <c r="CR109" i="26"/>
  <c r="CR108" i="26"/>
  <c r="CO111" i="26"/>
  <c r="CF111" i="26"/>
  <c r="CI111" i="26"/>
  <c r="CO109" i="26"/>
  <c r="CO108" i="26"/>
  <c r="CF110" i="26"/>
  <c r="CL111" i="26"/>
  <c r="CL110" i="26"/>
  <c r="CL108" i="26"/>
  <c r="CI109" i="26"/>
  <c r="CI110" i="26"/>
  <c r="CI108" i="26"/>
  <c r="CC111" i="26"/>
  <c r="CF109" i="26"/>
  <c r="CF108" i="26"/>
  <c r="CC110" i="26"/>
  <c r="BW109" i="26"/>
  <c r="CC109" i="26"/>
  <c r="CC108" i="26"/>
  <c r="BZ109" i="26"/>
  <c r="BZ108" i="26"/>
  <c r="BZ110" i="26"/>
  <c r="BZ111" i="26"/>
  <c r="BW111" i="26"/>
  <c r="BW108" i="26"/>
  <c r="BQ110" i="26"/>
  <c r="BT110" i="26"/>
  <c r="BW110" i="26"/>
  <c r="BT111" i="26"/>
  <c r="BT109" i="26"/>
  <c r="BT108" i="26"/>
  <c r="BQ109" i="26"/>
  <c r="BQ108" i="26"/>
  <c r="BN110" i="26"/>
  <c r="BQ111" i="26"/>
  <c r="BN109" i="26"/>
  <c r="BN108" i="26"/>
  <c r="BN111" i="26"/>
  <c r="BK115" i="26"/>
  <c r="BK113" i="26"/>
  <c r="BK114" i="26"/>
  <c r="BK116" i="26"/>
  <c r="BK111" i="26"/>
  <c r="BK110" i="26"/>
  <c r="BK109" i="26"/>
  <c r="BK108" i="26"/>
  <c r="AZ14" i="26"/>
  <c r="AZ17" i="26"/>
  <c r="AQ15" i="26"/>
  <c r="AZ15" i="26"/>
  <c r="AQ17" i="26"/>
  <c r="AQ14" i="26"/>
  <c r="AH15" i="26"/>
  <c r="AH16" i="26"/>
  <c r="AH17" i="26"/>
  <c r="AH14" i="26"/>
  <c r="Y15" i="26"/>
  <c r="Y14" i="26"/>
  <c r="Y17" i="26"/>
  <c r="Y16" i="26"/>
  <c r="P15" i="26"/>
  <c r="P16" i="26"/>
  <c r="P17" i="26"/>
  <c r="P14" i="26"/>
  <c r="FY60" i="26"/>
  <c r="FY69" i="26"/>
  <c r="GF66" i="26"/>
  <c r="FY49" i="26"/>
  <c r="FD15" i="26" s="1"/>
  <c r="FZ60" i="26"/>
  <c r="GA60" i="26"/>
  <c r="GA69" i="26"/>
  <c r="FZ69" i="26"/>
  <c r="GF59" i="26"/>
  <c r="GA63" i="26"/>
  <c r="FZ63" i="26"/>
  <c r="FY63" i="26"/>
  <c r="GF69" i="26"/>
  <c r="GA57" i="26"/>
  <c r="FZ57" i="26"/>
  <c r="FZ65" i="26"/>
  <c r="FY57" i="26"/>
  <c r="FY66" i="26"/>
  <c r="GF63" i="26"/>
  <c r="GF57" i="26"/>
  <c r="FZ59" i="26"/>
  <c r="GA66" i="26"/>
  <c r="FZ66" i="26"/>
  <c r="GA46" i="26"/>
  <c r="FZ46" i="26"/>
  <c r="FE12" i="26" s="1"/>
  <c r="GA49" i="26"/>
  <c r="FZ49" i="26"/>
  <c r="FE15" i="26" s="1"/>
  <c r="FY52" i="26"/>
  <c r="FD18" i="26" s="1"/>
  <c r="FZ52" i="26"/>
  <c r="FE18" i="26" s="1"/>
  <c r="GA52" i="26"/>
  <c r="GA45" i="26"/>
  <c r="FZ45" i="26"/>
  <c r="FY46" i="26"/>
  <c r="FD12" i="26" s="1"/>
  <c r="GA29" i="26"/>
  <c r="FF12" i="26" s="1"/>
  <c r="FZ34" i="26"/>
  <c r="FZ37" i="26"/>
  <c r="FE20" i="26" s="1"/>
  <c r="GA35" i="26"/>
  <c r="FF18" i="26" s="1"/>
  <c r="FZ28" i="26"/>
  <c r="GA32" i="26"/>
  <c r="FF15" i="26" s="1"/>
  <c r="GA41" i="26"/>
  <c r="FF24" i="26" s="1"/>
  <c r="FZ31" i="26"/>
  <c r="GA38" i="26"/>
  <c r="FF21" i="26" s="1"/>
  <c r="FZ40" i="26"/>
  <c r="FE23" i="26" s="1"/>
  <c r="GF23" i="26"/>
  <c r="GG23" i="26"/>
  <c r="GF20" i="26"/>
  <c r="GG20" i="26"/>
  <c r="GE23" i="26"/>
  <c r="GE20" i="26"/>
  <c r="BA27" i="26"/>
  <c r="GE69" i="26"/>
  <c r="AX27" i="26"/>
  <c r="AR27" i="26"/>
  <c r="GE66" i="26"/>
  <c r="AI27" i="26"/>
  <c r="GE63" i="26"/>
  <c r="Z27" i="26"/>
  <c r="Q27" i="26"/>
  <c r="GE57" i="26"/>
  <c r="AI26" i="26"/>
  <c r="Z26" i="26"/>
  <c r="Q26" i="26"/>
  <c r="AI21" i="26"/>
  <c r="Z21" i="26"/>
  <c r="Q21" i="26"/>
  <c r="BA25" i="26"/>
  <c r="AZ26" i="26" s="1"/>
  <c r="AR25" i="26"/>
  <c r="AO25" i="26"/>
  <c r="AI25" i="26"/>
  <c r="Z25" i="26"/>
  <c r="Q25" i="26"/>
  <c r="BA20" i="26"/>
  <c r="AR20" i="26"/>
  <c r="AI20" i="26"/>
  <c r="Z20" i="26"/>
  <c r="Q20" i="26"/>
  <c r="BA22" i="26"/>
  <c r="AR22" i="26"/>
  <c r="AI22" i="26"/>
  <c r="W22" i="26"/>
  <c r="Q22" i="26"/>
  <c r="AX17" i="26"/>
  <c r="AO17" i="26"/>
  <c r="FY65" i="26"/>
  <c r="W17" i="26"/>
  <c r="FY59" i="26"/>
  <c r="AX12" i="26"/>
  <c r="AF12" i="26"/>
  <c r="FY62" i="26"/>
  <c r="N12" i="26"/>
  <c r="AF16" i="26"/>
  <c r="W16" i="26"/>
  <c r="P9" i="26"/>
  <c r="AF11" i="26"/>
  <c r="W11" i="26"/>
  <c r="AX15" i="26"/>
  <c r="FY40" i="26"/>
  <c r="FD23" i="26" s="1"/>
  <c r="AO15" i="26"/>
  <c r="FY37" i="26"/>
  <c r="FD20" i="26" s="1"/>
  <c r="AF15" i="26"/>
  <c r="FY34" i="26"/>
  <c r="W15" i="26"/>
  <c r="FY31" i="26"/>
  <c r="AX10" i="26"/>
  <c r="AO10" i="26"/>
  <c r="AN82" i="26" s="1"/>
  <c r="AF10" i="26"/>
  <c r="W10" i="26"/>
  <c r="AX19" i="26"/>
  <c r="N10" i="26"/>
  <c r="AY26" i="26"/>
  <c r="AX26" i="26" s="1"/>
  <c r="AY25" i="26"/>
  <c r="FU40" i="26" s="1"/>
  <c r="AP27" i="26"/>
  <c r="FU65" i="26" s="1"/>
  <c r="AG27" i="26"/>
  <c r="FU62" i="26" s="1"/>
  <c r="AG25" i="26"/>
  <c r="FU34" i="26" s="1"/>
  <c r="X25" i="26"/>
  <c r="FU31" i="26" s="1"/>
  <c r="X26" i="26"/>
  <c r="FU48" i="26" s="1"/>
  <c r="X27" i="26"/>
  <c r="FU59" i="26" s="1"/>
  <c r="O25" i="26"/>
  <c r="FU28" i="26" s="1"/>
  <c r="O27" i="26"/>
  <c r="FU56" i="26" s="1"/>
  <c r="AP22" i="26"/>
  <c r="FT65" i="26" s="1"/>
  <c r="AP20" i="26"/>
  <c r="FT37" i="26" s="1"/>
  <c r="AG20" i="26"/>
  <c r="FT34" i="26" s="1"/>
  <c r="X21" i="26"/>
  <c r="FT48" i="26" s="1"/>
  <c r="O20" i="26"/>
  <c r="FT28" i="26" s="1"/>
  <c r="O21" i="26"/>
  <c r="FT45" i="26" s="1"/>
  <c r="BE11" i="26"/>
  <c r="BD11" i="26" s="1"/>
  <c r="BC11" i="26" s="1"/>
  <c r="BE19" i="26"/>
  <c r="FT25" i="26" s="1"/>
  <c r="AV22" i="26"/>
  <c r="FT67" i="26" s="1"/>
  <c r="AY22" i="26"/>
  <c r="FT68" i="26" s="1"/>
  <c r="BE10" i="26"/>
  <c r="FR42" i="26" s="1"/>
  <c r="AV12" i="26"/>
  <c r="FR67" i="26" s="1"/>
  <c r="BE27" i="26"/>
  <c r="BD27" i="26" s="1"/>
  <c r="AM9" i="26"/>
  <c r="FR19" i="26" s="1"/>
  <c r="BE22" i="26"/>
  <c r="BE12" i="26"/>
  <c r="BD12" i="26" s="1"/>
  <c r="BE24" i="26"/>
  <c r="FU25" i="26" s="1"/>
  <c r="BE15" i="26"/>
  <c r="FS42" i="26" s="1"/>
  <c r="BD25" i="26"/>
  <c r="BE17" i="26"/>
  <c r="BD17" i="26" s="1"/>
  <c r="BC17" i="26" s="1"/>
  <c r="BE16" i="26"/>
  <c r="BD16" i="26" s="1"/>
  <c r="BC16" i="26" s="1"/>
  <c r="BE26" i="26"/>
  <c r="BD26" i="26" s="1"/>
  <c r="BE14" i="26"/>
  <c r="FS25" i="26" s="1"/>
  <c r="BE21" i="26"/>
  <c r="BD21" i="26" s="1"/>
  <c r="BC21" i="26" s="1"/>
  <c r="AV15" i="26"/>
  <c r="FS39" i="26" s="1"/>
  <c r="BE20" i="26"/>
  <c r="FT42" i="26" s="1"/>
  <c r="BE9" i="26"/>
  <c r="FR25" i="26" s="1"/>
  <c r="AV11" i="26"/>
  <c r="AU11" i="26" s="1"/>
  <c r="AT11" i="26" s="1"/>
  <c r="AV27" i="26"/>
  <c r="FU67" i="26" s="1"/>
  <c r="AV20" i="26"/>
  <c r="FT39" i="26" s="1"/>
  <c r="AY20" i="26"/>
  <c r="FT40" i="26" s="1"/>
  <c r="AV24" i="26"/>
  <c r="FU22" i="26" s="1"/>
  <c r="AV19" i="26"/>
  <c r="FT22" i="26" s="1"/>
  <c r="AV9" i="26"/>
  <c r="FR22" i="26" s="1"/>
  <c r="AV25" i="26"/>
  <c r="FU39" i="26" s="1"/>
  <c r="AV10" i="26"/>
  <c r="FR39" i="26" s="1"/>
  <c r="AV26" i="26"/>
  <c r="AU26" i="26" s="1"/>
  <c r="AV17" i="26"/>
  <c r="FS67" i="26" s="1"/>
  <c r="AV16" i="26"/>
  <c r="AU16" i="26" s="1"/>
  <c r="AV21" i="26"/>
  <c r="AU21" i="26" s="1"/>
  <c r="AT21" i="26" s="1"/>
  <c r="AV14" i="26"/>
  <c r="FS22" i="26" s="1"/>
  <c r="AM10" i="26"/>
  <c r="FR36" i="26" s="1"/>
  <c r="AM26" i="26"/>
  <c r="FU53" i="26" s="1"/>
  <c r="AP26" i="26"/>
  <c r="AO26" i="26" s="1"/>
  <c r="AM15" i="26"/>
  <c r="FS36" i="26" s="1"/>
  <c r="AD24" i="26"/>
  <c r="FU16" i="26" s="1"/>
  <c r="AM12" i="26"/>
  <c r="FR64" i="26" s="1"/>
  <c r="AM27" i="26"/>
  <c r="FU64" i="26" s="1"/>
  <c r="AM25" i="26"/>
  <c r="FU36" i="26" s="1"/>
  <c r="AM11" i="26"/>
  <c r="FR53" i="26" s="1"/>
  <c r="AM17" i="26"/>
  <c r="FS64" i="26" s="1"/>
  <c r="AM24" i="26"/>
  <c r="FU19" i="26" s="1"/>
  <c r="AM16" i="26"/>
  <c r="FS53" i="26" s="1"/>
  <c r="AM21" i="26"/>
  <c r="FT53" i="26" s="1"/>
  <c r="AP21" i="26"/>
  <c r="AO21" i="26" s="1"/>
  <c r="AM20" i="26"/>
  <c r="FT36" i="26" s="1"/>
  <c r="AC9" i="26"/>
  <c r="AD17" i="26"/>
  <c r="FS61" i="26" s="1"/>
  <c r="AM14" i="26"/>
  <c r="FS19" i="26" s="1"/>
  <c r="AM22" i="26"/>
  <c r="FT64" i="26" s="1"/>
  <c r="AM19" i="26"/>
  <c r="FT19" i="26" s="1"/>
  <c r="AD11" i="26"/>
  <c r="FR50" i="26" s="1"/>
  <c r="AD12" i="26"/>
  <c r="FR61" i="26" s="1"/>
  <c r="AD14" i="26"/>
  <c r="FS16" i="26" s="1"/>
  <c r="U20" i="26"/>
  <c r="FT30" i="26" s="1"/>
  <c r="AD21" i="26"/>
  <c r="FT50" i="26" s="1"/>
  <c r="AF21" i="26"/>
  <c r="AD25" i="26"/>
  <c r="FU33" i="26" s="1"/>
  <c r="AD10" i="26"/>
  <c r="FR33" i="26" s="1"/>
  <c r="AD26" i="26"/>
  <c r="FU50" i="26" s="1"/>
  <c r="AG26" i="26"/>
  <c r="FU51" i="26" s="1"/>
  <c r="AD15" i="26"/>
  <c r="FS33" i="26" s="1"/>
  <c r="AD16" i="26"/>
  <c r="FS50" i="26" s="1"/>
  <c r="AD22" i="26"/>
  <c r="FT61" i="26" s="1"/>
  <c r="AG22" i="26"/>
  <c r="FT62" i="26" s="1"/>
  <c r="AD27" i="26"/>
  <c r="FU61" i="26" s="1"/>
  <c r="AD20" i="26"/>
  <c r="FT33" i="26" s="1"/>
  <c r="AD19" i="26"/>
  <c r="FT16" i="26" s="1"/>
  <c r="U19" i="26"/>
  <c r="FT13" i="26" s="1"/>
  <c r="X20" i="26"/>
  <c r="FT31" i="26" s="1"/>
  <c r="U16" i="26"/>
  <c r="FS47" i="26" s="1"/>
  <c r="U12" i="26"/>
  <c r="FR58" i="26" s="1"/>
  <c r="U17" i="26"/>
  <c r="FS58" i="26" s="1"/>
  <c r="L24" i="26"/>
  <c r="FU10" i="26" s="1"/>
  <c r="U24" i="26"/>
  <c r="FU13" i="26" s="1"/>
  <c r="U11" i="26"/>
  <c r="FR47" i="26" s="1"/>
  <c r="U26" i="26"/>
  <c r="FU47" i="26" s="1"/>
  <c r="U15" i="26"/>
  <c r="FS30" i="26" s="1"/>
  <c r="U21" i="26"/>
  <c r="FT47" i="26" s="1"/>
  <c r="U22" i="26"/>
  <c r="FT58" i="26" s="1"/>
  <c r="U14" i="26"/>
  <c r="FS13" i="26" s="1"/>
  <c r="U27" i="26"/>
  <c r="FU58" i="26" s="1"/>
  <c r="U25" i="26"/>
  <c r="FU30" i="26" s="1"/>
  <c r="U9" i="26"/>
  <c r="FR13" i="26" s="1"/>
  <c r="U10" i="26"/>
  <c r="FR30" i="26" s="1"/>
  <c r="L9" i="26"/>
  <c r="FR10" i="26" s="1"/>
  <c r="L26" i="26"/>
  <c r="FU44" i="26" s="1"/>
  <c r="O26" i="26"/>
  <c r="FU45" i="26" s="1"/>
  <c r="L16" i="26"/>
  <c r="FS44" i="26" s="1"/>
  <c r="L25" i="26"/>
  <c r="FU27" i="26" s="1"/>
  <c r="L21" i="26"/>
  <c r="FT44" i="26" s="1"/>
  <c r="L27" i="26"/>
  <c r="FU55" i="26" s="1"/>
  <c r="L14" i="26"/>
  <c r="FS10" i="26" s="1"/>
  <c r="L10" i="26"/>
  <c r="FR27" i="26" s="1"/>
  <c r="L22" i="26"/>
  <c r="FT55" i="26" s="1"/>
  <c r="O22" i="26"/>
  <c r="FT56" i="26" s="1"/>
  <c r="L15" i="26"/>
  <c r="FS27" i="26" s="1"/>
  <c r="L17" i="26"/>
  <c r="FS55" i="26" s="1"/>
  <c r="L20" i="26"/>
  <c r="FT27" i="26" s="1"/>
  <c r="L11" i="26"/>
  <c r="FR44" i="26" s="1"/>
  <c r="L19" i="26"/>
  <c r="FT10" i="26" s="1"/>
  <c r="L12" i="26"/>
  <c r="FR55" i="26" s="1"/>
  <c r="FE11" i="26" l="1"/>
  <c r="AW82" i="26"/>
  <c r="AE82" i="26"/>
  <c r="V82" i="26"/>
  <c r="M82" i="26"/>
  <c r="AN11" i="26"/>
  <c r="FY19" i="26"/>
  <c r="M15" i="26"/>
  <c r="FY25" i="26"/>
  <c r="M17" i="26"/>
  <c r="FY22" i="26"/>
  <c r="FY16" i="26"/>
  <c r="GA16" i="26"/>
  <c r="FY10" i="26"/>
  <c r="FZ13" i="26"/>
  <c r="GA13" i="26"/>
  <c r="FZ19" i="26"/>
  <c r="GA19" i="26"/>
  <c r="GA10" i="26"/>
  <c r="FZ10" i="26"/>
  <c r="FZ27" i="26"/>
  <c r="GA27" i="26"/>
  <c r="FY27" i="26"/>
  <c r="FY13" i="26"/>
  <c r="FZ25" i="26"/>
  <c r="GA25" i="26"/>
  <c r="FZ22" i="26"/>
  <c r="GA22" i="26"/>
  <c r="M16" i="26"/>
  <c r="M14" i="26"/>
  <c r="P22" i="26"/>
  <c r="P21" i="26"/>
  <c r="P20" i="26"/>
  <c r="P19" i="26"/>
  <c r="AQ26" i="26"/>
  <c r="AW16" i="26"/>
  <c r="AZ25" i="26"/>
  <c r="AN16" i="26"/>
  <c r="AW12" i="26"/>
  <c r="AW10" i="26"/>
  <c r="AW9" i="26"/>
  <c r="AE12" i="26"/>
  <c r="AN10" i="26"/>
  <c r="AN9" i="26"/>
  <c r="AN12" i="26"/>
  <c r="AE11" i="26"/>
  <c r="AE10" i="26"/>
  <c r="AE9" i="26"/>
  <c r="M12" i="26"/>
  <c r="V11" i="26"/>
  <c r="V10" i="26"/>
  <c r="V9" i="26"/>
  <c r="V12" i="26"/>
  <c r="M10" i="26"/>
  <c r="M11" i="26"/>
  <c r="GA28" i="26"/>
  <c r="FF11" i="26" s="1"/>
  <c r="AZ24" i="26"/>
  <c r="AZ27" i="26"/>
  <c r="AH26" i="26"/>
  <c r="AQ27" i="26"/>
  <c r="AQ25" i="26"/>
  <c r="AQ24" i="26"/>
  <c r="AH25" i="26"/>
  <c r="AH27" i="26"/>
  <c r="AH24" i="26"/>
  <c r="Y26" i="26"/>
  <c r="Y25" i="26"/>
  <c r="Y24" i="26"/>
  <c r="Y27" i="26"/>
  <c r="P26" i="26"/>
  <c r="P25" i="26"/>
  <c r="P24" i="26"/>
  <c r="P27" i="26"/>
  <c r="AZ20" i="26"/>
  <c r="Y21" i="26"/>
  <c r="AH22" i="26"/>
  <c r="AZ22" i="26"/>
  <c r="AZ19" i="26"/>
  <c r="AQ22" i="26"/>
  <c r="AQ20" i="26"/>
  <c r="AQ19" i="26"/>
  <c r="AH21" i="26"/>
  <c r="AH20" i="26"/>
  <c r="AH19" i="26"/>
  <c r="Y20" i="26"/>
  <c r="Y19" i="26"/>
  <c r="Y22" i="26"/>
  <c r="AW17" i="26"/>
  <c r="AW15" i="26"/>
  <c r="AW14" i="26"/>
  <c r="AN15" i="26"/>
  <c r="AN14" i="26"/>
  <c r="AN17" i="26"/>
  <c r="V16" i="26"/>
  <c r="AE16" i="26"/>
  <c r="AE15" i="26"/>
  <c r="AE14" i="26"/>
  <c r="AE17" i="26"/>
  <c r="V15" i="26"/>
  <c r="V14" i="26"/>
  <c r="V17" i="26"/>
  <c r="FY68" i="26"/>
  <c r="GE68" i="26"/>
  <c r="GE46" i="26"/>
  <c r="GG63" i="26"/>
  <c r="GG66" i="26"/>
  <c r="GF58" i="26"/>
  <c r="GF61" i="26"/>
  <c r="GG68" i="26"/>
  <c r="GF68" i="26"/>
  <c r="FZ68" i="26"/>
  <c r="GA68" i="26"/>
  <c r="GE52" i="26"/>
  <c r="GF62" i="26"/>
  <c r="GF67" i="26"/>
  <c r="GF65" i="26"/>
  <c r="FY51" i="26"/>
  <c r="FD17" i="26" s="1"/>
  <c r="GG69" i="26"/>
  <c r="FZ56" i="26"/>
  <c r="GA56" i="26"/>
  <c r="FY56" i="26"/>
  <c r="GE60" i="26"/>
  <c r="GG60" i="26"/>
  <c r="GA62" i="26"/>
  <c r="FZ62" i="26"/>
  <c r="GA59" i="26"/>
  <c r="GA65" i="26"/>
  <c r="GF64" i="26"/>
  <c r="GG57" i="26"/>
  <c r="GA51" i="26"/>
  <c r="FZ51" i="26"/>
  <c r="FE17" i="26" s="1"/>
  <c r="GG52" i="26"/>
  <c r="GF52" i="26"/>
  <c r="GG46" i="26"/>
  <c r="GF46" i="26"/>
  <c r="GE49" i="26"/>
  <c r="FY48" i="26"/>
  <c r="FD14" i="26" s="1"/>
  <c r="FZ48" i="26"/>
  <c r="FE14" i="26" s="1"/>
  <c r="GA48" i="26"/>
  <c r="GG49" i="26"/>
  <c r="GF49" i="26"/>
  <c r="GE38" i="26"/>
  <c r="FH21" i="26" s="1"/>
  <c r="GE32" i="26"/>
  <c r="FH15" i="26" s="1"/>
  <c r="GE41" i="26"/>
  <c r="FH24" i="26" s="1"/>
  <c r="FZ30" i="26"/>
  <c r="GG35" i="26"/>
  <c r="FJ18" i="26" s="1"/>
  <c r="GF35" i="26"/>
  <c r="FI18" i="26" s="1"/>
  <c r="FZ33" i="26"/>
  <c r="GA40" i="26"/>
  <c r="FF23" i="26" s="1"/>
  <c r="FZ39" i="26"/>
  <c r="GG38" i="26"/>
  <c r="FJ21" i="26" s="1"/>
  <c r="GF38" i="26"/>
  <c r="FI21" i="26" s="1"/>
  <c r="GE35" i="26"/>
  <c r="FH18" i="26" s="1"/>
  <c r="FZ42" i="26"/>
  <c r="GA31" i="26"/>
  <c r="FF14" i="26" s="1"/>
  <c r="GA37" i="26"/>
  <c r="FF20" i="26" s="1"/>
  <c r="FZ36" i="26"/>
  <c r="GG29" i="26"/>
  <c r="FJ12" i="26" s="1"/>
  <c r="GF29" i="26"/>
  <c r="FI12" i="26" s="1"/>
  <c r="GF41" i="26"/>
  <c r="FI24" i="26" s="1"/>
  <c r="GG41" i="26"/>
  <c r="FJ24" i="26" s="1"/>
  <c r="GA34" i="26"/>
  <c r="FF17" i="26" s="1"/>
  <c r="GG32" i="26"/>
  <c r="FJ15" i="26" s="1"/>
  <c r="GF32" i="26"/>
  <c r="FI15" i="26" s="1"/>
  <c r="GE29" i="26"/>
  <c r="FH12" i="26" s="1"/>
  <c r="GE10" i="26"/>
  <c r="GG10" i="26"/>
  <c r="GF10" i="26"/>
  <c r="GE13" i="26"/>
  <c r="GE25" i="26"/>
  <c r="GF13" i="26"/>
  <c r="GG13" i="26"/>
  <c r="GF16" i="26"/>
  <c r="GG16" i="26"/>
  <c r="GF19" i="26"/>
  <c r="GG19" i="26"/>
  <c r="GF22" i="26"/>
  <c r="GG22" i="26"/>
  <c r="GF25" i="26"/>
  <c r="GG25" i="26"/>
  <c r="GE22" i="26"/>
  <c r="GE16" i="26"/>
  <c r="GE19" i="26"/>
  <c r="AU27" i="26"/>
  <c r="GE67" i="26"/>
  <c r="AO27" i="26"/>
  <c r="AN27" i="26" s="1"/>
  <c r="GE65" i="26"/>
  <c r="AL27" i="26"/>
  <c r="GE64" i="26"/>
  <c r="AF27" i="26"/>
  <c r="GE62" i="26"/>
  <c r="AC27" i="26"/>
  <c r="GE61" i="26"/>
  <c r="W27" i="26"/>
  <c r="T27" i="26"/>
  <c r="GE58" i="26"/>
  <c r="N27" i="26"/>
  <c r="K27" i="26"/>
  <c r="N22" i="26"/>
  <c r="K22" i="26"/>
  <c r="AL26" i="26"/>
  <c r="AF26" i="26"/>
  <c r="AC26" i="26"/>
  <c r="W26" i="26"/>
  <c r="T26" i="26"/>
  <c r="N26" i="26"/>
  <c r="K26" i="26"/>
  <c r="AL21" i="26"/>
  <c r="AC21" i="26"/>
  <c r="W21" i="26"/>
  <c r="T21" i="26"/>
  <c r="N21" i="26"/>
  <c r="K21" i="26"/>
  <c r="AX25" i="26"/>
  <c r="AW27" i="26" s="1"/>
  <c r="AU25" i="26"/>
  <c r="AL25" i="26"/>
  <c r="AF25" i="26"/>
  <c r="AC25" i="26"/>
  <c r="W25" i="26"/>
  <c r="T25" i="26"/>
  <c r="N25" i="26"/>
  <c r="K25" i="26"/>
  <c r="BD20" i="26"/>
  <c r="AX20" i="26"/>
  <c r="AU20" i="26"/>
  <c r="AO20" i="26"/>
  <c r="GE37" i="26"/>
  <c r="FH20" i="26" s="1"/>
  <c r="AL20" i="26"/>
  <c r="AF20" i="26"/>
  <c r="AC20" i="26"/>
  <c r="W20" i="26"/>
  <c r="T20" i="26"/>
  <c r="N20" i="26"/>
  <c r="K20" i="26"/>
  <c r="BD22" i="26"/>
  <c r="AX22" i="26"/>
  <c r="AU22" i="26"/>
  <c r="AO22" i="26"/>
  <c r="AL22" i="26"/>
  <c r="AF22" i="26"/>
  <c r="AC22" i="26"/>
  <c r="T22" i="26"/>
  <c r="AU17" i="26"/>
  <c r="AL17" i="26"/>
  <c r="AC17" i="26"/>
  <c r="T17" i="26"/>
  <c r="K17" i="26"/>
  <c r="M9" i="26"/>
  <c r="AU12" i="26"/>
  <c r="AL12" i="26"/>
  <c r="AC12" i="26"/>
  <c r="T12" i="26"/>
  <c r="K12" i="26"/>
  <c r="AL16" i="26"/>
  <c r="AC16" i="26"/>
  <c r="T16" i="26"/>
  <c r="K16" i="26"/>
  <c r="AL11" i="26"/>
  <c r="AC11" i="26"/>
  <c r="T11" i="26"/>
  <c r="K11" i="26"/>
  <c r="BD15" i="26"/>
  <c r="FY42" i="26"/>
  <c r="AU15" i="26"/>
  <c r="FY39" i="26"/>
  <c r="AL15" i="26"/>
  <c r="FY36" i="26"/>
  <c r="AC15" i="26"/>
  <c r="FY33" i="26"/>
  <c r="T15" i="26"/>
  <c r="FY30" i="26"/>
  <c r="K15" i="26"/>
  <c r="BD10" i="26"/>
  <c r="AU10" i="26"/>
  <c r="AL10" i="26"/>
  <c r="AC10" i="26"/>
  <c r="T10" i="26"/>
  <c r="K10" i="26"/>
  <c r="BD24" i="26"/>
  <c r="BC24" i="26" s="1"/>
  <c r="AU24" i="26"/>
  <c r="AL24" i="26"/>
  <c r="AC24" i="26"/>
  <c r="T24" i="26"/>
  <c r="K24" i="26"/>
  <c r="BD19" i="26"/>
  <c r="AU19" i="26"/>
  <c r="AL19" i="26"/>
  <c r="AC19" i="26"/>
  <c r="T19" i="26"/>
  <c r="BD14" i="26"/>
  <c r="AU14" i="26"/>
  <c r="AL14" i="26"/>
  <c r="AC14" i="26"/>
  <c r="T14" i="26"/>
  <c r="BD9" i="26"/>
  <c r="AU9" i="26"/>
  <c r="AL9" i="26"/>
  <c r="T9" i="26"/>
  <c r="K19" i="26"/>
  <c r="K9" i="26"/>
  <c r="K14" i="26"/>
  <c r="FD25" i="26" l="1"/>
  <c r="FE22" i="26"/>
  <c r="FD22" i="26"/>
  <c r="FE25" i="26"/>
  <c r="BC82" i="26"/>
  <c r="AT82" i="26"/>
  <c r="AK82" i="26"/>
  <c r="AB82" i="26"/>
  <c r="S82" i="26"/>
  <c r="J82" i="26"/>
  <c r="J80" i="26"/>
  <c r="J81" i="26"/>
  <c r="J79" i="26"/>
  <c r="BC15" i="26"/>
  <c r="BC14" i="26"/>
  <c r="AT26" i="26"/>
  <c r="AT16" i="26"/>
  <c r="BC26" i="26"/>
  <c r="AW26" i="26"/>
  <c r="AN21" i="26"/>
  <c r="BC12" i="26"/>
  <c r="BC22" i="26"/>
  <c r="AN26" i="26"/>
  <c r="BC27" i="26"/>
  <c r="BC9" i="26"/>
  <c r="BC10" i="26"/>
  <c r="AT9" i="26"/>
  <c r="AT12" i="26"/>
  <c r="AT10" i="26"/>
  <c r="AK11" i="26"/>
  <c r="AK10" i="26"/>
  <c r="AK12" i="26"/>
  <c r="AK9" i="26"/>
  <c r="AB10" i="26"/>
  <c r="S10" i="26"/>
  <c r="AB11" i="26"/>
  <c r="AB12" i="26"/>
  <c r="AB9" i="26"/>
  <c r="S9" i="26"/>
  <c r="S12" i="26"/>
  <c r="S11" i="26"/>
  <c r="J11" i="26"/>
  <c r="J10" i="26"/>
  <c r="J12" i="26"/>
  <c r="BC25" i="26"/>
  <c r="AW25" i="26"/>
  <c r="AW24" i="26"/>
  <c r="AT24" i="26"/>
  <c r="AT25" i="26"/>
  <c r="AT27" i="26"/>
  <c r="AK27" i="26"/>
  <c r="AN24" i="26"/>
  <c r="AN25" i="26"/>
  <c r="AK25" i="26"/>
  <c r="AK26" i="26"/>
  <c r="AK24" i="26"/>
  <c r="AE25" i="26"/>
  <c r="AE24" i="26"/>
  <c r="AE26" i="26"/>
  <c r="AB27" i="26"/>
  <c r="AE27" i="26"/>
  <c r="AB24" i="26"/>
  <c r="AB26" i="26"/>
  <c r="AB25" i="26"/>
  <c r="S24" i="26"/>
  <c r="V25" i="26"/>
  <c r="V24" i="26"/>
  <c r="V26" i="26"/>
  <c r="V27" i="26"/>
  <c r="S25" i="26"/>
  <c r="S26" i="26"/>
  <c r="M27" i="26"/>
  <c r="S27" i="26"/>
  <c r="AW22" i="26"/>
  <c r="AT19" i="26"/>
  <c r="J24" i="26"/>
  <c r="M25" i="26"/>
  <c r="M24" i="26"/>
  <c r="M26" i="26"/>
  <c r="J25" i="26"/>
  <c r="BC19" i="26"/>
  <c r="J26" i="26"/>
  <c r="J27" i="26"/>
  <c r="BC20" i="26"/>
  <c r="AW20" i="26"/>
  <c r="AW19" i="26"/>
  <c r="AT22" i="26"/>
  <c r="AK22" i="26"/>
  <c r="AT20" i="26"/>
  <c r="AN22" i="26"/>
  <c r="AK19" i="26"/>
  <c r="AN20" i="26"/>
  <c r="AN19" i="26"/>
  <c r="AK21" i="26"/>
  <c r="AK20" i="26"/>
  <c r="AE22" i="26"/>
  <c r="AE20" i="26"/>
  <c r="AE19" i="26"/>
  <c r="AE21" i="26"/>
  <c r="AB22" i="26"/>
  <c r="AB20" i="26"/>
  <c r="AB21" i="26"/>
  <c r="S19" i="26"/>
  <c r="AB19" i="26"/>
  <c r="J19" i="26"/>
  <c r="V21" i="26"/>
  <c r="V20" i="26"/>
  <c r="V19" i="26"/>
  <c r="V22" i="26"/>
  <c r="S20" i="26"/>
  <c r="S22" i="26"/>
  <c r="S21" i="26"/>
  <c r="M21" i="26"/>
  <c r="M22" i="26"/>
  <c r="M20" i="26"/>
  <c r="M19" i="26"/>
  <c r="J21" i="26"/>
  <c r="J22" i="26"/>
  <c r="J20" i="26"/>
  <c r="AT17" i="26"/>
  <c r="AT14" i="26"/>
  <c r="AT15" i="26"/>
  <c r="S15" i="26"/>
  <c r="AB16" i="26"/>
  <c r="AK15" i="26"/>
  <c r="AK16" i="26"/>
  <c r="AK14" i="26"/>
  <c r="AK17" i="26"/>
  <c r="AB15" i="26"/>
  <c r="AB17" i="26"/>
  <c r="AB14" i="26"/>
  <c r="J15" i="26"/>
  <c r="S14" i="26"/>
  <c r="S16" i="26"/>
  <c r="S17" i="26"/>
  <c r="J16" i="26"/>
  <c r="J14" i="26"/>
  <c r="J17" i="26"/>
  <c r="FY64" i="26"/>
  <c r="GE45" i="26"/>
  <c r="FY58" i="26"/>
  <c r="FY61" i="26"/>
  <c r="FY67" i="26"/>
  <c r="GE56" i="26"/>
  <c r="GG65" i="26"/>
  <c r="FZ64" i="26"/>
  <c r="GA64" i="26"/>
  <c r="GG55" i="26"/>
  <c r="GF55" i="26"/>
  <c r="GA55" i="26"/>
  <c r="FZ55" i="26"/>
  <c r="GA67" i="26"/>
  <c r="FZ67" i="26"/>
  <c r="GG56" i="26"/>
  <c r="GF56" i="26"/>
  <c r="GG67" i="26"/>
  <c r="GG61" i="26"/>
  <c r="GA58" i="26"/>
  <c r="FZ58" i="26"/>
  <c r="GE59" i="26"/>
  <c r="GG59" i="26"/>
  <c r="GG64" i="26"/>
  <c r="GG62" i="26"/>
  <c r="GG58" i="26"/>
  <c r="GA61" i="26"/>
  <c r="FZ61" i="26"/>
  <c r="FY55" i="26"/>
  <c r="GE55" i="26"/>
  <c r="GG45" i="26"/>
  <c r="GF45" i="26"/>
  <c r="GG53" i="26"/>
  <c r="GF53" i="26"/>
  <c r="FZ44" i="26"/>
  <c r="FE10" i="26" s="1"/>
  <c r="GA44" i="26"/>
  <c r="FF10" i="26" s="1"/>
  <c r="FY44" i="26"/>
  <c r="FD10" i="26" s="1"/>
  <c r="FY53" i="26"/>
  <c r="FD19" i="26" s="1"/>
  <c r="GE48" i="26"/>
  <c r="GF47" i="26"/>
  <c r="GG47" i="26"/>
  <c r="GE44" i="26"/>
  <c r="GE50" i="26"/>
  <c r="GA47" i="26"/>
  <c r="FZ47" i="26"/>
  <c r="FE13" i="26" s="1"/>
  <c r="FY47" i="26"/>
  <c r="FD13" i="26" s="1"/>
  <c r="GG48" i="26"/>
  <c r="GF48" i="26"/>
  <c r="GA50" i="26"/>
  <c r="FZ50" i="26"/>
  <c r="FE16" i="26" s="1"/>
  <c r="FY50" i="26"/>
  <c r="FD16" i="26" s="1"/>
  <c r="GE51" i="26"/>
  <c r="GG51" i="26"/>
  <c r="GG44" i="26"/>
  <c r="GF44" i="26"/>
  <c r="GG50" i="26"/>
  <c r="GF50" i="26"/>
  <c r="GE47" i="26"/>
  <c r="GE53" i="26"/>
  <c r="GA53" i="26"/>
  <c r="FZ53" i="26"/>
  <c r="FE19" i="26" s="1"/>
  <c r="GE30" i="26"/>
  <c r="FH13" i="26" s="1"/>
  <c r="GA33" i="26"/>
  <c r="FF16" i="26" s="1"/>
  <c r="GE31" i="26"/>
  <c r="FH14" i="26" s="1"/>
  <c r="GE40" i="26"/>
  <c r="FH23" i="26" s="1"/>
  <c r="GA30" i="26"/>
  <c r="FF13" i="26" s="1"/>
  <c r="GG28" i="26"/>
  <c r="FJ11" i="26" s="1"/>
  <c r="GF28" i="26"/>
  <c r="FI11" i="26" s="1"/>
  <c r="GG34" i="26"/>
  <c r="FJ17" i="26" s="1"/>
  <c r="GF34" i="26"/>
  <c r="FI17" i="26" s="1"/>
  <c r="GG39" i="26"/>
  <c r="FJ22" i="26" s="1"/>
  <c r="GF39" i="26"/>
  <c r="FI22" i="26" s="1"/>
  <c r="GE27" i="26"/>
  <c r="FH10" i="26" s="1"/>
  <c r="GE36" i="26"/>
  <c r="FH19" i="26" s="1"/>
  <c r="GA42" i="26"/>
  <c r="FF25" i="26" s="1"/>
  <c r="GG36" i="26"/>
  <c r="FJ19" i="26" s="1"/>
  <c r="GF36" i="26"/>
  <c r="FI19" i="26" s="1"/>
  <c r="GG40" i="26"/>
  <c r="FJ23" i="26" s="1"/>
  <c r="GF40" i="26"/>
  <c r="FI23" i="26" s="1"/>
  <c r="GE28" i="26"/>
  <c r="FH11" i="26" s="1"/>
  <c r="GG31" i="26"/>
  <c r="FJ14" i="26" s="1"/>
  <c r="GF31" i="26"/>
  <c r="FI14" i="26" s="1"/>
  <c r="GE33" i="26"/>
  <c r="FH16" i="26" s="1"/>
  <c r="GE39" i="26"/>
  <c r="FH22" i="26" s="1"/>
  <c r="GG30" i="26"/>
  <c r="FJ13" i="26" s="1"/>
  <c r="GF30" i="26"/>
  <c r="FI13" i="26" s="1"/>
  <c r="GG37" i="26"/>
  <c r="FJ20" i="26" s="1"/>
  <c r="GF37" i="26"/>
  <c r="FI20" i="26" s="1"/>
  <c r="GA36" i="26"/>
  <c r="FF19" i="26" s="1"/>
  <c r="GG27" i="26"/>
  <c r="FJ10" i="26" s="1"/>
  <c r="GF27" i="26"/>
  <c r="FI10" i="26" s="1"/>
  <c r="GG33" i="26"/>
  <c r="FJ16" i="26" s="1"/>
  <c r="GF33" i="26"/>
  <c r="FI16" i="26" s="1"/>
  <c r="GG42" i="26"/>
  <c r="FJ25" i="26" s="1"/>
  <c r="GF42" i="26"/>
  <c r="FI25" i="26" s="1"/>
  <c r="GE42" i="26"/>
  <c r="FH25" i="26" s="1"/>
  <c r="GE34" i="26"/>
  <c r="FH17" i="26" s="1"/>
  <c r="GA39" i="26"/>
  <c r="FF22" i="26" s="1"/>
  <c r="J9" i="26"/>
</calcChain>
</file>

<file path=xl/sharedStrings.xml><?xml version="1.0" encoding="utf-8"?>
<sst xmlns="http://schemas.openxmlformats.org/spreadsheetml/2006/main" count="14098" uniqueCount="3343">
  <si>
    <t>City</t>
  </si>
  <si>
    <t xml:space="preserve"> City Lat</t>
  </si>
  <si>
    <t xml:space="preserve"> City Lon</t>
  </si>
  <si>
    <t xml:space="preserve"> METAR Name</t>
  </si>
  <si>
    <t xml:space="preserve"> ICAO</t>
  </si>
  <si>
    <t xml:space="preserve"> Country</t>
  </si>
  <si>
    <t xml:space="preserve"> State</t>
  </si>
  <si>
    <t xml:space="preserve"> METAR Lat</t>
  </si>
  <si>
    <t xml:space="preserve"> METAR Lon</t>
  </si>
  <si>
    <t xml:space="preserve"> Distance (M)</t>
  </si>
  <si>
    <t>TZ</t>
  </si>
  <si>
    <t>New York City</t>
  </si>
  <si>
    <t>null</t>
  </si>
  <si>
    <t>ET</t>
  </si>
  <si>
    <t>Los Angeles</t>
  </si>
  <si>
    <t>PT</t>
  </si>
  <si>
    <t>Chicago</t>
  </si>
  <si>
    <t>CT</t>
  </si>
  <si>
    <t>Houston</t>
  </si>
  <si>
    <t>Philadelphia</t>
  </si>
  <si>
    <t>Phoenix</t>
  </si>
  <si>
    <t>MT</t>
  </si>
  <si>
    <t>San Antonio</t>
  </si>
  <si>
    <t>San Diego</t>
  </si>
  <si>
    <t>The Bronx</t>
  </si>
  <si>
    <t>Dallas</t>
  </si>
  <si>
    <t>San Jose</t>
  </si>
  <si>
    <t>Austin</t>
  </si>
  <si>
    <t>Jacksonville</t>
  </si>
  <si>
    <t>San Francisco</t>
  </si>
  <si>
    <t>Columbus</t>
  </si>
  <si>
    <t>Fort Worth</t>
  </si>
  <si>
    <t>Indianapolis</t>
  </si>
  <si>
    <t>Charlotte</t>
  </si>
  <si>
    <t>Seattle</t>
  </si>
  <si>
    <t>Denver</t>
  </si>
  <si>
    <t>El Paso</t>
  </si>
  <si>
    <t>Detroit</t>
  </si>
  <si>
    <t>Boston</t>
  </si>
  <si>
    <t>Memphis</t>
  </si>
  <si>
    <t>New South Memphis</t>
  </si>
  <si>
    <t>Portland</t>
  </si>
  <si>
    <t>Oklahoma City</t>
  </si>
  <si>
    <t>Las Vegas</t>
  </si>
  <si>
    <t>Baltimore</t>
  </si>
  <si>
    <t>Washington D.C.</t>
  </si>
  <si>
    <t>Milwaukee</t>
  </si>
  <si>
    <t>Albuquerque</t>
  </si>
  <si>
    <t>Tucson</t>
  </si>
  <si>
    <t>Nashville</t>
  </si>
  <si>
    <t>Fresno</t>
  </si>
  <si>
    <t>Sacramento</t>
  </si>
  <si>
    <t>Kansas City</t>
  </si>
  <si>
    <t>Long Beach</t>
  </si>
  <si>
    <t>Mesa</t>
  </si>
  <si>
    <t>Staten Island</t>
  </si>
  <si>
    <t>Atlanta</t>
  </si>
  <si>
    <t>Colorado Springs</t>
  </si>
  <si>
    <t>Virginia Beach</t>
  </si>
  <si>
    <t>Raleigh</t>
  </si>
  <si>
    <t>Omaha</t>
  </si>
  <si>
    <t>Miami</t>
  </si>
  <si>
    <t>Oakland</t>
  </si>
  <si>
    <t>Minneapolis</t>
  </si>
  <si>
    <t>Tulsa</t>
  </si>
  <si>
    <t>Wichita</t>
  </si>
  <si>
    <t>New Orleans</t>
  </si>
  <si>
    <t>Cleveland</t>
  </si>
  <si>
    <t>Bakersfield</t>
  </si>
  <si>
    <t>Honolulu</t>
  </si>
  <si>
    <t>Tampa</t>
  </si>
  <si>
    <t>Aurora</t>
  </si>
  <si>
    <t>Anaheim</t>
  </si>
  <si>
    <t>Corpus Christi</t>
  </si>
  <si>
    <t>Riverside</t>
  </si>
  <si>
    <t>St. Louis</t>
  </si>
  <si>
    <t>Lexington-Fayette</t>
  </si>
  <si>
    <t>Stockton</t>
  </si>
  <si>
    <t>Pittsburgh</t>
  </si>
  <si>
    <t>Anchorage</t>
  </si>
  <si>
    <t>Cincinnati</t>
  </si>
  <si>
    <t>Ironville</t>
  </si>
  <si>
    <t>Henderson</t>
  </si>
  <si>
    <t>Greensboro</t>
  </si>
  <si>
    <t>Plano</t>
  </si>
  <si>
    <t>Newark</t>
  </si>
  <si>
    <t>Toledo</t>
  </si>
  <si>
    <t>Lincoln</t>
  </si>
  <si>
    <t>Orlando</t>
  </si>
  <si>
    <t>Chula Vista</t>
  </si>
  <si>
    <t>Fort Wayne</t>
  </si>
  <si>
    <t>Buffalo</t>
  </si>
  <si>
    <t>Durham</t>
  </si>
  <si>
    <t>Laredo</t>
  </si>
  <si>
    <t>Lubbock</t>
  </si>
  <si>
    <t>Madison</t>
  </si>
  <si>
    <t>Norfolk</t>
  </si>
  <si>
    <t>Louisville</t>
  </si>
  <si>
    <t>Reno</t>
  </si>
  <si>
    <t>Winston-Salem</t>
  </si>
  <si>
    <t>Hialeah</t>
  </si>
  <si>
    <t>Garland</t>
  </si>
  <si>
    <t>Fremont</t>
  </si>
  <si>
    <t>Baton Rouge</t>
  </si>
  <si>
    <t>Richmond</t>
  </si>
  <si>
    <t>Spokane</t>
  </si>
  <si>
    <t>Birmingham</t>
  </si>
  <si>
    <t>Modesto</t>
  </si>
  <si>
    <t>Des Moines</t>
  </si>
  <si>
    <t>Rochester</t>
  </si>
  <si>
    <t>Tacoma</t>
  </si>
  <si>
    <t>Oxnard</t>
  </si>
  <si>
    <t>Fayetteville</t>
  </si>
  <si>
    <t>Glendale</t>
  </si>
  <si>
    <t>Montgomery</t>
  </si>
  <si>
    <t>Amarillo</t>
  </si>
  <si>
    <t>Little Rock</t>
  </si>
  <si>
    <t>Akron</t>
  </si>
  <si>
    <t>Shreveport</t>
  </si>
  <si>
    <t>Grand Rapids</t>
  </si>
  <si>
    <t>Mobile</t>
  </si>
  <si>
    <t>Salt Lake City</t>
  </si>
  <si>
    <t>Huntsville</t>
  </si>
  <si>
    <t>Tallahassee</t>
  </si>
  <si>
    <t>Overland Park</t>
  </si>
  <si>
    <t>Knoxville</t>
  </si>
  <si>
    <t>Worcester</t>
  </si>
  <si>
    <t>Brownsville</t>
  </si>
  <si>
    <t>Newport News</t>
  </si>
  <si>
    <t>Providence</t>
  </si>
  <si>
    <t>Fort Lauderdale</t>
  </si>
  <si>
    <t>Chattanooga</t>
  </si>
  <si>
    <t>Oceanside</t>
  </si>
  <si>
    <t>Rancho Cucamonga</t>
  </si>
  <si>
    <t>Cape Coral</t>
  </si>
  <si>
    <t>Santa Rosa</t>
  </si>
  <si>
    <t>Vancouver</t>
  </si>
  <si>
    <t>Sioux Falls</t>
  </si>
  <si>
    <t>Jackson</t>
  </si>
  <si>
    <t>Springfield</t>
  </si>
  <si>
    <t>Port Saint Lucie</t>
  </si>
  <si>
    <t>Salem</t>
  </si>
  <si>
    <t>Eugene</t>
  </si>
  <si>
    <t>Fort Collins</t>
  </si>
  <si>
    <t>Lancaster</t>
  </si>
  <si>
    <t>Salinas</t>
  </si>
  <si>
    <t>Escondido</t>
  </si>
  <si>
    <t>Clarksville</t>
  </si>
  <si>
    <t>Rockford</t>
  </si>
  <si>
    <t>Joliet</t>
  </si>
  <si>
    <t>Paterson</t>
  </si>
  <si>
    <t>Bridgeport</t>
  </si>
  <si>
    <t>Boise</t>
  </si>
  <si>
    <t>Savannah</t>
  </si>
  <si>
    <t>Syracuse</t>
  </si>
  <si>
    <t>Killeen</t>
  </si>
  <si>
    <t>Dayton</t>
  </si>
  <si>
    <t>McAllen</t>
  </si>
  <si>
    <t>Warren</t>
  </si>
  <si>
    <t>Columbia</t>
  </si>
  <si>
    <t>Thornton</t>
  </si>
  <si>
    <t>Midland</t>
  </si>
  <si>
    <t>Charleston</t>
  </si>
  <si>
    <t>Waco</t>
  </si>
  <si>
    <t>Denton</t>
  </si>
  <si>
    <t>Cedar Rapids</t>
  </si>
  <si>
    <t>New Haven</t>
  </si>
  <si>
    <t>Roseville</t>
  </si>
  <si>
    <t>Gainesville</t>
  </si>
  <si>
    <t>Visalia</t>
  </si>
  <si>
    <t>Lafayette</t>
  </si>
  <si>
    <t>Topeka</t>
  </si>
  <si>
    <t>Hartford</t>
  </si>
  <si>
    <t>Victorville</t>
  </si>
  <si>
    <t>Abilene</t>
  </si>
  <si>
    <t>Vallejo</t>
  </si>
  <si>
    <t>North Stamford</t>
  </si>
  <si>
    <t>Allentown</t>
  </si>
  <si>
    <t>Evansville</t>
  </si>
  <si>
    <t>Odessa</t>
  </si>
  <si>
    <t>Fargo</t>
  </si>
  <si>
    <t>Beaumont</t>
  </si>
  <si>
    <t>Independence</t>
  </si>
  <si>
    <t>Ann Arbor</t>
  </si>
  <si>
    <t>Athens</t>
  </si>
  <si>
    <t>Round Rock</t>
  </si>
  <si>
    <t>Wilmington</t>
  </si>
  <si>
    <t>Provo</t>
  </si>
  <si>
    <t>Peoria</t>
  </si>
  <si>
    <t>Lansing</t>
  </si>
  <si>
    <t>Fairfield</t>
  </si>
  <si>
    <t>Lowell</t>
  </si>
  <si>
    <t>Billings</t>
  </si>
  <si>
    <t>Manchester</t>
  </si>
  <si>
    <t>Pueblo</t>
  </si>
  <si>
    <t>Pearland</t>
  </si>
  <si>
    <t>Everett</t>
  </si>
  <si>
    <t>College Station</t>
  </si>
  <si>
    <t>Palm Bay</t>
  </si>
  <si>
    <t>Boulder</t>
  </si>
  <si>
    <t>West Palm Beach</t>
  </si>
  <si>
    <t>Sandy Springs</t>
  </si>
  <si>
    <t>Green Bay</t>
  </si>
  <si>
    <t>Santa Maria</t>
  </si>
  <si>
    <t>Wichita Falls</t>
  </si>
  <si>
    <t>Lakeland</t>
  </si>
  <si>
    <t>Tyler</t>
  </si>
  <si>
    <t>Davenport</t>
  </si>
  <si>
    <t>Edison</t>
  </si>
  <si>
    <t>Las Cruces</t>
  </si>
  <si>
    <t>South Bend</t>
  </si>
  <si>
    <t>Greeley</t>
  </si>
  <si>
    <t>San Angelo</t>
  </si>
  <si>
    <t>GWDD</t>
  </si>
  <si>
    <t>Toronto</t>
  </si>
  <si>
    <t>Montreal</t>
  </si>
  <si>
    <t>Calgary</t>
  </si>
  <si>
    <t>Ottawa</t>
  </si>
  <si>
    <t>Edmonton</t>
  </si>
  <si>
    <t>Winnipeg</t>
  </si>
  <si>
    <t>Quebec</t>
  </si>
  <si>
    <t>Hamilton</t>
  </si>
  <si>
    <t>Surrey</t>
  </si>
  <si>
    <t>Laval</t>
  </si>
  <si>
    <t>Halifax</t>
  </si>
  <si>
    <t>London</t>
  </si>
  <si>
    <t>Oshawa</t>
  </si>
  <si>
    <t>Okanagan</t>
  </si>
  <si>
    <t>Victoria</t>
  </si>
  <si>
    <t>Kitchener</t>
  </si>
  <si>
    <t>Saskatoon</t>
  </si>
  <si>
    <t>Barrie</t>
  </si>
  <si>
    <t>Regina</t>
  </si>
  <si>
    <t>Greater Sudbury</t>
  </si>
  <si>
    <t>Abbotsford</t>
  </si>
  <si>
    <t>Saguenay</t>
  </si>
  <si>
    <t>St. Catharines</t>
  </si>
  <si>
    <t>Sherbrooke</t>
  </si>
  <si>
    <t>Kelowna</t>
  </si>
  <si>
    <t>Trois-Rivieres</t>
  </si>
  <si>
    <t>Kingston</t>
  </si>
  <si>
    <t>Moncton</t>
  </si>
  <si>
    <t>Sydney</t>
  </si>
  <si>
    <t>Berlin</t>
  </si>
  <si>
    <t>Hamburg</t>
  </si>
  <si>
    <t>Munich</t>
  </si>
  <si>
    <t>Koeln</t>
  </si>
  <si>
    <t>Frankfurt am Main</t>
  </si>
  <si>
    <t>Essen</t>
  </si>
  <si>
    <t>Stuttgart</t>
  </si>
  <si>
    <t>Dortmund</t>
  </si>
  <si>
    <t>Duesseldorf</t>
  </si>
  <si>
    <t>Bremen</t>
  </si>
  <si>
    <t>Hannover</t>
  </si>
  <si>
    <t>Leipzig</t>
  </si>
  <si>
    <t>Nuernberg</t>
  </si>
  <si>
    <t>Dresden</t>
  </si>
  <si>
    <t>Bielefeld</t>
  </si>
  <si>
    <t>Mannheim</t>
  </si>
  <si>
    <t>Karlsruhe</t>
  </si>
  <si>
    <t>Muenster</t>
  </si>
  <si>
    <t>Aachen</t>
  </si>
  <si>
    <t>Augsburg</t>
  </si>
  <si>
    <t>Chemnitz</t>
  </si>
  <si>
    <t>Braunschweig</t>
  </si>
  <si>
    <t>Kiel</t>
  </si>
  <si>
    <t>Magdeburg</t>
  </si>
  <si>
    <t>Freiburg</t>
  </si>
  <si>
    <t>Luebeck</t>
  </si>
  <si>
    <t>Erfurt</t>
  </si>
  <si>
    <t>Rostock</t>
  </si>
  <si>
    <t>Kassel</t>
  </si>
  <si>
    <t>Saarbruecken</t>
  </si>
  <si>
    <t>Paderborn</t>
  </si>
  <si>
    <t>Wuerzburg</t>
  </si>
  <si>
    <t>Regensburg</t>
  </si>
  <si>
    <t>Heilbronn</t>
  </si>
  <si>
    <t>Ingolstadt</t>
  </si>
  <si>
    <t>Ulm</t>
  </si>
  <si>
    <t>Bremerhaven</t>
  </si>
  <si>
    <t>Koblenz</t>
  </si>
  <si>
    <t>Siegen</t>
  </si>
  <si>
    <t>Trier</t>
  </si>
  <si>
    <t>Madrid</t>
  </si>
  <si>
    <t>Barcelona</t>
  </si>
  <si>
    <t>Valencia</t>
  </si>
  <si>
    <t>Sevilla</t>
  </si>
  <si>
    <t>Zaragoza</t>
  </si>
  <si>
    <t>Malaga</t>
  </si>
  <si>
    <t>Murcia</t>
  </si>
  <si>
    <t>Palma</t>
  </si>
  <si>
    <t>Las Palmas de Gran Canaria</t>
  </si>
  <si>
    <t>Bilbao</t>
  </si>
  <si>
    <t>Alicante</t>
  </si>
  <si>
    <t>Cordoba</t>
  </si>
  <si>
    <t>Valladolid</t>
  </si>
  <si>
    <t>Vigo</t>
  </si>
  <si>
    <t>Gijon</t>
  </si>
  <si>
    <t>A Coruna</t>
  </si>
  <si>
    <t>Gasteiz / Vitoria</t>
  </si>
  <si>
    <t>Granada</t>
  </si>
  <si>
    <t>Santa Cruz de Tenerife</t>
  </si>
  <si>
    <t>Cartagena</t>
  </si>
  <si>
    <t>Jerez de la Frontera</t>
  </si>
  <si>
    <t>Pamplona</t>
  </si>
  <si>
    <t>Almeria</t>
  </si>
  <si>
    <t>San Sebastian</t>
  </si>
  <si>
    <t>Santander</t>
  </si>
  <si>
    <t>Burgos</t>
  </si>
  <si>
    <t>Albacete</t>
  </si>
  <si>
    <t>Salamanca</t>
  </si>
  <si>
    <t>Logrono</t>
  </si>
  <si>
    <t>Badajoz</t>
  </si>
  <si>
    <t>Tarragona</t>
  </si>
  <si>
    <t>Lleida</t>
  </si>
  <si>
    <t>Leon</t>
  </si>
  <si>
    <t>Dos Hermanas</t>
  </si>
  <si>
    <t>Algeciras</t>
  </si>
  <si>
    <t>Paris</t>
  </si>
  <si>
    <t>Marseille</t>
  </si>
  <si>
    <t>Lyon</t>
  </si>
  <si>
    <t>Toulouse</t>
  </si>
  <si>
    <t>Nice</t>
  </si>
  <si>
    <t>Nantes</t>
  </si>
  <si>
    <t>Strasbourg</t>
  </si>
  <si>
    <t>Montpellier</t>
  </si>
  <si>
    <t>Bordeaux</t>
  </si>
  <si>
    <t>Lille</t>
  </si>
  <si>
    <t>Rennes</t>
  </si>
  <si>
    <t>Reims</t>
  </si>
  <si>
    <t>Le Havre</t>
  </si>
  <si>
    <t>Cergy-Pontoise</t>
  </si>
  <si>
    <t>Saint-Etienne</t>
  </si>
  <si>
    <t>Toulon</t>
  </si>
  <si>
    <t>Angers</t>
  </si>
  <si>
    <t>Grenoble</t>
  </si>
  <si>
    <t>Dijon</t>
  </si>
  <si>
    <t>Nimes</t>
  </si>
  <si>
    <t>Aix-en-Provence</t>
  </si>
  <si>
    <t>Brest</t>
  </si>
  <si>
    <t>Le Mans</t>
  </si>
  <si>
    <t>Amiens</t>
  </si>
  <si>
    <t>Tours</t>
  </si>
  <si>
    <t>Limoges</t>
  </si>
  <si>
    <t>Clermont-Ferrand</t>
  </si>
  <si>
    <t>Besancon</t>
  </si>
  <si>
    <t>Orleans</t>
  </si>
  <si>
    <t>Metz</t>
  </si>
  <si>
    <t>Rouen</t>
  </si>
  <si>
    <t>Mulhouse</t>
  </si>
  <si>
    <t>Perpignan</t>
  </si>
  <si>
    <t>Caen</t>
  </si>
  <si>
    <t>Nancy</t>
  </si>
  <si>
    <t>Liverpool</t>
  </si>
  <si>
    <t>Nottingham</t>
  </si>
  <si>
    <t>Sheffield</t>
  </si>
  <si>
    <t>Bristol</t>
  </si>
  <si>
    <t>Glasgow</t>
  </si>
  <si>
    <t>Edinburgh</t>
  </si>
  <si>
    <t>Leeds</t>
  </si>
  <si>
    <t>Cardiff</t>
  </si>
  <si>
    <t>Coventry</t>
  </si>
  <si>
    <t>Sunderland</t>
  </si>
  <si>
    <t>Reading</t>
  </si>
  <si>
    <t>Kingston upon Hull</t>
  </si>
  <si>
    <t>Preston</t>
  </si>
  <si>
    <t>Swansea</t>
  </si>
  <si>
    <t>Southend-on-Sea</t>
  </si>
  <si>
    <t>Belfast</t>
  </si>
  <si>
    <t>Plymouth</t>
  </si>
  <si>
    <t>Luton</t>
  </si>
  <si>
    <t>Wolverhampton</t>
  </si>
  <si>
    <t>Southampton</t>
  </si>
  <si>
    <t>Norwich</t>
  </si>
  <si>
    <t>Aberdeen</t>
  </si>
  <si>
    <t>Sutton</t>
  </si>
  <si>
    <t>Swindon</t>
  </si>
  <si>
    <t>Ipswich</t>
  </si>
  <si>
    <t>Bournemouth</t>
  </si>
  <si>
    <t>Peterborough</t>
  </si>
  <si>
    <t>Cambridge</t>
  </si>
  <si>
    <t>York</t>
  </si>
  <si>
    <t>Gloucester</t>
  </si>
  <si>
    <t>Telford</t>
  </si>
  <si>
    <t>Dundee</t>
  </si>
  <si>
    <t>Middlesbrough</t>
  </si>
  <si>
    <t>Brighton</t>
  </si>
  <si>
    <t>Grimsby</t>
  </si>
  <si>
    <t>Hastings</t>
  </si>
  <si>
    <t>Saint Peters</t>
  </si>
  <si>
    <t>Exeter</t>
  </si>
  <si>
    <t>Chelmsford</t>
  </si>
  <si>
    <t>Mendip</t>
  </si>
  <si>
    <t>Alabama</t>
  </si>
  <si>
    <t>*Gas Weighted - Alabama</t>
  </si>
  <si>
    <t>Arizona</t>
  </si>
  <si>
    <t>*Gas Weighted - Arizona</t>
  </si>
  <si>
    <t>Arkansas</t>
  </si>
  <si>
    <t>*Gas Weighted - Arkansas</t>
  </si>
  <si>
    <t>California</t>
  </si>
  <si>
    <t>*Gas Weighted - California</t>
  </si>
  <si>
    <t>Colorado</t>
  </si>
  <si>
    <t>*Gas Weighted - Colorado</t>
  </si>
  <si>
    <t>Connecticut</t>
  </si>
  <si>
    <t>*Gas Weighted - Connecticut</t>
  </si>
  <si>
    <t>Delaware</t>
  </si>
  <si>
    <t>*Gas Weighted - Delaware</t>
  </si>
  <si>
    <t>District of Columbia</t>
  </si>
  <si>
    <t>*Gas Weighted - District of Columbia</t>
  </si>
  <si>
    <t>Florida</t>
  </si>
  <si>
    <t>*Gas Weighted - Florida</t>
  </si>
  <si>
    <t>Georgia</t>
  </si>
  <si>
    <t>*Gas Weighted - Georgia</t>
  </si>
  <si>
    <t>Idaho</t>
  </si>
  <si>
    <t>*Gas Weighted - Idaho</t>
  </si>
  <si>
    <t>Illinois</t>
  </si>
  <si>
    <t>*Gas Weighted - Illinois</t>
  </si>
  <si>
    <t>Indiana</t>
  </si>
  <si>
    <t>*Gas Weighted - Indiana</t>
  </si>
  <si>
    <t>Iowa</t>
  </si>
  <si>
    <t>*Gas Weighted - Iowa</t>
  </si>
  <si>
    <t>Kansas</t>
  </si>
  <si>
    <t>*Gas Weighted - Kansas</t>
  </si>
  <si>
    <t>Kentucky</t>
  </si>
  <si>
    <t>*Gas Weighted - Kentucky</t>
  </si>
  <si>
    <t>Louisiana</t>
  </si>
  <si>
    <t>*Gas Weighted - Louisiana</t>
  </si>
  <si>
    <t>Maine</t>
  </si>
  <si>
    <t>*Gas Weighted - Maine</t>
  </si>
  <si>
    <t>Maryland</t>
  </si>
  <si>
    <t>*Gas Weighted - Maryland</t>
  </si>
  <si>
    <t>Massachusetts</t>
  </si>
  <si>
    <t>*Gas Weighted - Massachusetts</t>
  </si>
  <si>
    <t>MA</t>
  </si>
  <si>
    <t>Michigan</t>
  </si>
  <si>
    <t>*Gas Weighted - Michigan</t>
  </si>
  <si>
    <t>Minnesota</t>
  </si>
  <si>
    <t>*Gas Weighted - Minnesota</t>
  </si>
  <si>
    <t>Mississippi</t>
  </si>
  <si>
    <t>*Gas Weighted - Mississippi</t>
  </si>
  <si>
    <t>Missouri</t>
  </si>
  <si>
    <t>*Gas Weighted - Missouri</t>
  </si>
  <si>
    <t>Montana</t>
  </si>
  <si>
    <t>*Gas Weighted - Montana</t>
  </si>
  <si>
    <t>Nebraska</t>
  </si>
  <si>
    <t>*Gas Weighted - Nebraska</t>
  </si>
  <si>
    <t>NE</t>
  </si>
  <si>
    <t>Nevada</t>
  </si>
  <si>
    <t>*Gas Weighted - Nevada</t>
  </si>
  <si>
    <t>New Hampshire</t>
  </si>
  <si>
    <t>*Gas Weighted - New Hampshire</t>
  </si>
  <si>
    <t>New Jersey</t>
  </si>
  <si>
    <t>*Gas Weighted - New Jersey</t>
  </si>
  <si>
    <t>New Mexico</t>
  </si>
  <si>
    <t>*Gas Weighted - New Mexico</t>
  </si>
  <si>
    <t>New York</t>
  </si>
  <si>
    <t>*Gas Weighted - New York</t>
  </si>
  <si>
    <t>North Carolina</t>
  </si>
  <si>
    <t>*Gas Weighted - North Carolina</t>
  </si>
  <si>
    <t>North Dakota</t>
  </si>
  <si>
    <t>*Gas Weighted - North Dakota</t>
  </si>
  <si>
    <t>Ohio</t>
  </si>
  <si>
    <t>*Gas Weighted - Ohio</t>
  </si>
  <si>
    <t>Oklahoma</t>
  </si>
  <si>
    <t>*Gas Weighted - Oklahoma</t>
  </si>
  <si>
    <t>Oregon</t>
  </si>
  <si>
    <t>*Gas Weighted - Oregon</t>
  </si>
  <si>
    <t>Pennsylvania</t>
  </si>
  <si>
    <t>*Gas Weighted - Pennsylvania</t>
  </si>
  <si>
    <t>Rhode Island</t>
  </si>
  <si>
    <t>*Gas Weighted - Rhode Island</t>
  </si>
  <si>
    <t>South Carolina</t>
  </si>
  <si>
    <t>*Gas Weighted - South Carolina</t>
  </si>
  <si>
    <t>SC</t>
  </si>
  <si>
    <t>South Dakota</t>
  </si>
  <si>
    <t>*Gas Weighted - South Dakota</t>
  </si>
  <si>
    <t>Tennessee</t>
  </si>
  <si>
    <t>*Gas Weighted - Tennessee</t>
  </si>
  <si>
    <t>Texas</t>
  </si>
  <si>
    <t>*Gas Weighted - Texas</t>
  </si>
  <si>
    <t>TX</t>
  </si>
  <si>
    <t>Utah</t>
  </si>
  <si>
    <t>*Gas Weighted - Utah</t>
  </si>
  <si>
    <t>Vermont</t>
  </si>
  <si>
    <t>*Gas Weighted - Vermont</t>
  </si>
  <si>
    <t>Virginia</t>
  </si>
  <si>
    <t>*Gas Weighted - Virginia</t>
  </si>
  <si>
    <t>Washington</t>
  </si>
  <si>
    <t>*Gas Weighted - Washington</t>
  </si>
  <si>
    <t>West Virginia</t>
  </si>
  <si>
    <t>*Gas Weighted - West Virginia</t>
  </si>
  <si>
    <t>Wisconsin</t>
  </si>
  <si>
    <t>*Gas Weighted - Wisconsin</t>
  </si>
  <si>
    <t>Wyoming</t>
  </si>
  <si>
    <t>*Gas Weighted - Wyoming</t>
  </si>
  <si>
    <t>BASN</t>
  </si>
  <si>
    <t>BASN - 'Gas Weighted ISO</t>
  </si>
  <si>
    <t>GWBASN</t>
  </si>
  <si>
    <t>NERC</t>
  </si>
  <si>
    <t>CAIO</t>
  </si>
  <si>
    <t>CAIO - 'Gas Weighted ISO</t>
  </si>
  <si>
    <t>GWCAIO</t>
  </si>
  <si>
    <t>DSW</t>
  </si>
  <si>
    <t>DSW - 'Gas Weighted ISO</t>
  </si>
  <si>
    <t>GWDSW</t>
  </si>
  <si>
    <t>ERCO</t>
  </si>
  <si>
    <t>ERCO - 'Gas Weighted ISO</t>
  </si>
  <si>
    <t>GWERCO</t>
  </si>
  <si>
    <t>FRCC</t>
  </si>
  <si>
    <t>FRCC - 'Gas Weighted ISO</t>
  </si>
  <si>
    <t>GWFRCC</t>
  </si>
  <si>
    <t>IONE</t>
  </si>
  <si>
    <t>IONE - 'Gas Weighted ISO</t>
  </si>
  <si>
    <t>GWIONE</t>
  </si>
  <si>
    <t>MAPP</t>
  </si>
  <si>
    <t>MAPP - 'Gas Weighted ISO</t>
  </si>
  <si>
    <t>GWMAPP</t>
  </si>
  <si>
    <t>MISO</t>
  </si>
  <si>
    <t>MISO - 'Gas Weighted ISO</t>
  </si>
  <si>
    <t>GWMISO</t>
  </si>
  <si>
    <t>NORW</t>
  </si>
  <si>
    <t>NORW - 'Gas Weighted ISO</t>
  </si>
  <si>
    <t>GWNORW</t>
  </si>
  <si>
    <t>NPCC</t>
  </si>
  <si>
    <t>NPCC - 'Gas Weighted ISO</t>
  </si>
  <si>
    <t>GWNPCC</t>
  </si>
  <si>
    <t>PJM</t>
  </si>
  <si>
    <t>PJM - 'Gas Weighted ISO</t>
  </si>
  <si>
    <t>GWPJM</t>
  </si>
  <si>
    <t>ROCK</t>
  </si>
  <si>
    <t>ROCK - 'Gas Weighted ISO</t>
  </si>
  <si>
    <t>GWROCK</t>
  </si>
  <si>
    <t>SERC</t>
  </si>
  <si>
    <t>SERC - 'Gas Weighted ISO</t>
  </si>
  <si>
    <t>GWSERC</t>
  </si>
  <si>
    <t>SPP</t>
  </si>
  <si>
    <t>SPP - 'Gas Weighted ISO</t>
  </si>
  <si>
    <t>GWSPP</t>
  </si>
  <si>
    <t>NE - CENUS (Div 1) New England (NE)</t>
  </si>
  <si>
    <t>GWCNE</t>
  </si>
  <si>
    <t>CENSUS</t>
  </si>
  <si>
    <t>MA - CENUS (Div 1) New England (NE)</t>
  </si>
  <si>
    <t>GWCMA</t>
  </si>
  <si>
    <t>ENC</t>
  </si>
  <si>
    <t>ENC - CENUS (Div 1) New England (NE)</t>
  </si>
  <si>
    <t>GWCENC</t>
  </si>
  <si>
    <t>WNC</t>
  </si>
  <si>
    <t>WNC - CENUS (Div 1) New England (NE)</t>
  </si>
  <si>
    <t>GWCWNC</t>
  </si>
  <si>
    <t>SA</t>
  </si>
  <si>
    <t>SA - CENUS (Div 1) New England (NE)</t>
  </si>
  <si>
    <t>GWCSA</t>
  </si>
  <si>
    <t>ESC</t>
  </si>
  <si>
    <t>ESC - CENUS (Div 1) New England (NE)</t>
  </si>
  <si>
    <t>GWCESC</t>
  </si>
  <si>
    <t>WSC</t>
  </si>
  <si>
    <t>WSC - CENUS (Div 1) New England (NE)</t>
  </si>
  <si>
    <t>GWCWSC</t>
  </si>
  <si>
    <t>MNT</t>
  </si>
  <si>
    <t>MNT - CENUS (Div 1) New England (NE)</t>
  </si>
  <si>
    <t>GWCMNT</t>
  </si>
  <si>
    <t>PAC</t>
  </si>
  <si>
    <t>PAC - CENUS (Div 1) New England (NE)</t>
  </si>
  <si>
    <t>GWCPAC</t>
  </si>
  <si>
    <t>E</t>
  </si>
  <si>
    <t>EIA_East</t>
  </si>
  <si>
    <t>GWEE</t>
  </si>
  <si>
    <t>EIAStorage</t>
  </si>
  <si>
    <t>EIA_Midwest</t>
  </si>
  <si>
    <t>GWEMNT</t>
  </si>
  <si>
    <t>MW</t>
  </si>
  <si>
    <t>EIA_South Central</t>
  </si>
  <si>
    <t>GWEMW</t>
  </si>
  <si>
    <t>EIA_Mountain</t>
  </si>
  <si>
    <t>GWEPAC</t>
  </si>
  <si>
    <t>EIA_Pacific</t>
  </si>
  <si>
    <t>GWESC</t>
  </si>
  <si>
    <t>EMW</t>
  </si>
  <si>
    <t>EIA_Sub_regions EMW</t>
  </si>
  <si>
    <t>GWGEMW</t>
  </si>
  <si>
    <t>EIAStorageSub</t>
  </si>
  <si>
    <t>EN</t>
  </si>
  <si>
    <t>EIA_Sub_regions EN</t>
  </si>
  <si>
    <t>GWGEN</t>
  </si>
  <si>
    <t>EIA_Sub_regions MNT</t>
  </si>
  <si>
    <t>GWGMNT</t>
  </si>
  <si>
    <t>EIA_Sub_regions MW</t>
  </si>
  <si>
    <t>GWGMW</t>
  </si>
  <si>
    <t>EIA_Sub_regions PAC</t>
  </si>
  <si>
    <t>GWGPAC</t>
  </si>
  <si>
    <t>EIA_Sub_regions SC</t>
  </si>
  <si>
    <t>GWGSC</t>
  </si>
  <si>
    <t>E2</t>
  </si>
  <si>
    <t>EIA_Sub_regions E2</t>
  </si>
  <si>
    <t>GWGE2</t>
  </si>
  <si>
    <t>M2</t>
  </si>
  <si>
    <t>EIA_Sub_regions M2</t>
  </si>
  <si>
    <t>GWGM2</t>
  </si>
  <si>
    <t>MW2</t>
  </si>
  <si>
    <t>EIA_Sub_regions MW2</t>
  </si>
  <si>
    <t>GWGMW2</t>
  </si>
  <si>
    <t>EIA_Sub_regions TX</t>
  </si>
  <si>
    <t>GWGTX</t>
  </si>
  <si>
    <t>ES</t>
  </si>
  <si>
    <t>EIA_Sub_regions ES</t>
  </si>
  <si>
    <t>GWGES</t>
  </si>
  <si>
    <t>GWCONUS</t>
  </si>
  <si>
    <t>Gas Weighted CONUS</t>
  </si>
  <si>
    <t>GWUS</t>
  </si>
  <si>
    <t>Mexico</t>
  </si>
  <si>
    <t>Ontario</t>
  </si>
  <si>
    <t>Washington DC</t>
  </si>
  <si>
    <t>Hawaii</t>
  </si>
  <si>
    <t>Alaska</t>
  </si>
  <si>
    <t>Québec</t>
  </si>
  <si>
    <t>Alberta</t>
  </si>
  <si>
    <t>Manitoba</t>
  </si>
  <si>
    <t>British Columbia</t>
  </si>
  <si>
    <t>Canadian Province</t>
  </si>
  <si>
    <t>Cape Breton Island</t>
  </si>
  <si>
    <t>Nova Scotia</t>
  </si>
  <si>
    <t>Saskatchewan</t>
  </si>
  <si>
    <t>New Brunswick</t>
  </si>
  <si>
    <t>Germany</t>
  </si>
  <si>
    <t>Netherlands</t>
  </si>
  <si>
    <t>France</t>
  </si>
  <si>
    <t>Spain</t>
  </si>
  <si>
    <t>United Kingdom</t>
  </si>
  <si>
    <t>Location Name</t>
  </si>
  <si>
    <t>GWAlabama</t>
  </si>
  <si>
    <t>Birmingham - BIRMINGHAM INTERNATIONAL AIR</t>
  </si>
  <si>
    <t>Birmingham - BESSEMER AIPORT</t>
  </si>
  <si>
    <t>Huntsville - REDSTONE ARMY AIRFIELD</t>
  </si>
  <si>
    <t>Huntsville - MADISON CO EXECUTIVE ARPT</t>
  </si>
  <si>
    <t>Huntsville - HUNTSVILLE INTL/C.T.JONES FI</t>
  </si>
  <si>
    <t>Mobile - MOBILE DOWNTOWN AIRPORT</t>
  </si>
  <si>
    <t>Mobile - MOBILE REGIONAL AIRPORT</t>
  </si>
  <si>
    <t>Montgomery - MAXWELL AFB AIRPORT</t>
  </si>
  <si>
    <t>Anchorage - MERRILL FIELD AIRPORT</t>
  </si>
  <si>
    <t>Anchorage - LAKE HOOD SEAPLANE BASE</t>
  </si>
  <si>
    <t>Anchorage - ELMENDORF AFB AIRPORT</t>
  </si>
  <si>
    <t>Anchorage - TED STEVENS ANCHORAGE INTL</t>
  </si>
  <si>
    <t>GWArizona</t>
  </si>
  <si>
    <t>Mesa - FALCON FIELD AIRPORT</t>
  </si>
  <si>
    <t>Mesa - CHANDLER MUNICIPAL AIRPORT</t>
  </si>
  <si>
    <t>Mesa - WILLIAMS GATEWAY AIRPORT</t>
  </si>
  <si>
    <t>Phoenix - PHOENIX SKY HARBOR INTL AIRP</t>
  </si>
  <si>
    <t>Phoenix - GLENDALE MUNICIPAL AIRPORT</t>
  </si>
  <si>
    <t>Phoenix - SCOTTSDALE AIRPORT</t>
  </si>
  <si>
    <t>Phoenix - PHOENIX DEER VALLEY ARPT</t>
  </si>
  <si>
    <t>Phoenix - PHOENIX GOODYEAR AIRPORT</t>
  </si>
  <si>
    <t>Phoenix - LUKE AFB AIRPORT</t>
  </si>
  <si>
    <t>Tucson - DAVIS-MONTHAN AFB AIRPORT</t>
  </si>
  <si>
    <t>Tucson - TUCSON INTERNATIONAL AIRPORT</t>
  </si>
  <si>
    <t>Tucson - RYAN FLD</t>
  </si>
  <si>
    <t>GWArkansas</t>
  </si>
  <si>
    <t>Little Rock - ADAMS FIELD AIRPORT</t>
  </si>
  <si>
    <t>Little Rock - NORTH LITTLE ROCK AIRPORT</t>
  </si>
  <si>
    <t>Little Rock - LITTLE ROCK AFB AIRPORT</t>
  </si>
  <si>
    <t>Memphis - WEST MEMPHIS MUNICIPAL APT</t>
  </si>
  <si>
    <t>Anaheim - J. WAYNE APT-ORANGE CO APT</t>
  </si>
  <si>
    <t>Anaheim - CORONA MUNI</t>
  </si>
  <si>
    <t>Bakersfield - MEADOWS FIELD AIRPORT</t>
  </si>
  <si>
    <t>GWCalifornia</t>
  </si>
  <si>
    <t>Chula Vista - BROWN FIELD MUNICIPAL ARPT</t>
  </si>
  <si>
    <t>Escondido - RAMONA AIRPORT</t>
  </si>
  <si>
    <t>Fairfield - TRAVIS AIR FORCE BASE</t>
  </si>
  <si>
    <t>Fairfield - NUT TREE AIRPORT</t>
  </si>
  <si>
    <t>Fremont - LIVERMORE MUNICIPAL ARPT</t>
  </si>
  <si>
    <t>Fremont - SAN CARLOS AIRPORT</t>
  </si>
  <si>
    <t>Fresno - FRESNO CHANDLER EXECUTIVE</t>
  </si>
  <si>
    <t>Fresno - FRESNO YOSEMITE INTERNATIONA</t>
  </si>
  <si>
    <t>Glendale - WHITMAN AIRPORT</t>
  </si>
  <si>
    <t>Glendale - VAN NUYS AIRPORT</t>
  </si>
  <si>
    <t>Lancaster - GENERAL WILLIAM J. FOX AIRFI</t>
  </si>
  <si>
    <t>Lancaster - PDLE PRODN FLT/TST AF PLT</t>
  </si>
  <si>
    <t>Long Beach - LONG BEACH / DAUGHERTY FIELD</t>
  </si>
  <si>
    <t>Long Beach - LOS ALAMITOS AAF AIRPORT</t>
  </si>
  <si>
    <t>Long Beach - ZAMPERINI FIELD AIRPORT</t>
  </si>
  <si>
    <t>Long Beach - FULLERTON MUNICIPAL ARPT</t>
  </si>
  <si>
    <t>Los Angeles - DOWNTOWN L.A./USC CAMPUS</t>
  </si>
  <si>
    <t>Los Angeles - NRTHORP FLD/HATHRN MUNI AP</t>
  </si>
  <si>
    <t>Los Angeles - LOS ANGELES INTERNATIONAL AI</t>
  </si>
  <si>
    <t>Los Angeles - SANTA MONICA MUNI AIRPORT</t>
  </si>
  <si>
    <t>Los Angeles - BURBANK-GLENDALE-PASA ARPT</t>
  </si>
  <si>
    <t>Los Angeles - EL MONTE AIRPORT</t>
  </si>
  <si>
    <t>Modesto - MDSTO CTY-CO H SHAM FD APT</t>
  </si>
  <si>
    <t>Oakland - BUCHANAN FIELD AIRPORT</t>
  </si>
  <si>
    <t>Oceanside - OCEANSIDE MUNICIPAL ARPT</t>
  </si>
  <si>
    <t>Oceanside - MARINE CORPS AIR STATION</t>
  </si>
  <si>
    <t>Oceanside - MCCLELLAN-PALOMAR AIRPORT</t>
  </si>
  <si>
    <t>Oceanside - MCOLF CAMP PENDLETON (RED BE</t>
  </si>
  <si>
    <t>Oxnard - OXNARD AIRPORT</t>
  </si>
  <si>
    <t>Oxnard - CAMARILLO AIRPORT</t>
  </si>
  <si>
    <t>Oxnard - POINT MUGU</t>
  </si>
  <si>
    <t>Rancho Cucamonga - BRACKETT FIELD AIRPORT</t>
  </si>
  <si>
    <t>Riverside - RIVERSIDE MUNICIPAL ARPT</t>
  </si>
  <si>
    <t>Riverside - MARCH AIR RESERVE BASE</t>
  </si>
  <si>
    <t>Riverside - NORTON AAF</t>
  </si>
  <si>
    <t>Riverside - ONTARIO INTERNATIONAL ARPT</t>
  </si>
  <si>
    <t>Riverside - CHINO AIRPORT</t>
  </si>
  <si>
    <t>Roseville - LINCOLN RGNL KARL HARDER FLD</t>
  </si>
  <si>
    <t>Roseville - AUBURN MUNICIPAL AIRPORT</t>
  </si>
  <si>
    <t>Sacramento - SACRAMENTO EXECUTIVE AIRPORT</t>
  </si>
  <si>
    <t>Sacramento - SACRAMENTO MCCLELLAN AFB</t>
  </si>
  <si>
    <t>Sacramento - SACRAMENTO INTL AIRPORT</t>
  </si>
  <si>
    <t>Sacramento - SACRAMENTO MATHER AIRPORT</t>
  </si>
  <si>
    <t>Sacramento - DAVIS</t>
  </si>
  <si>
    <t>Salinas - SALINAS MUNICIPAL AIRPORT</t>
  </si>
  <si>
    <t>Salinas - MONTEREY PENINSULA AIRPORT</t>
  </si>
  <si>
    <t>San Angelo - SAN ANGELO REGIONAL/MATHS FI</t>
  </si>
  <si>
    <t>San Diego - SAN DIEGO INTERNATIONAL AIRP</t>
  </si>
  <si>
    <t>San Diego - NORTH ISLAND NAS</t>
  </si>
  <si>
    <t>San Diego - MONTGOMERY FIELD AIRPORT</t>
  </si>
  <si>
    <t>San Diego - MARINE CORPS AIR STATION</t>
  </si>
  <si>
    <t>San Diego - NAVAL AUXILIARY LANDING FD</t>
  </si>
  <si>
    <t>San Diego - GILLESPIE FIELD AIRPORT</t>
  </si>
  <si>
    <t>San Francisco - SAN FRANCISCO INTERNATIONAL</t>
  </si>
  <si>
    <t>San Francisco - METRO OAKLAND INTL AIRPORT</t>
  </si>
  <si>
    <t>San Francisco - HAYWARD EXECUTIVE AIRPORT</t>
  </si>
  <si>
    <t>San Francisco - HALF MOON BAY AIRPORT</t>
  </si>
  <si>
    <t>San Jose - N Y. MINETA SN JO INTL APT</t>
  </si>
  <si>
    <t>San Jose - REID-HILLVIEW AIRPORT OF SAN</t>
  </si>
  <si>
    <t>San Jose - MOFFETT FEDERAL AIRFLD APT</t>
  </si>
  <si>
    <t>San Jose - PALO ALTO AIRPORT OF SANTA C</t>
  </si>
  <si>
    <t>Santa Maria - SANTA MARIA PUB/CAPT G A HAN</t>
  </si>
  <si>
    <t>Santa Maria - VANDENBERG AFB</t>
  </si>
  <si>
    <t>Santa Rosa - SONOMA COUNTY AIRPORT</t>
  </si>
  <si>
    <t>Stockton - STOCKTON METROPOLITAN AIRPOR</t>
  </si>
  <si>
    <t>Vallejo - NAPA COUNTY AIRPORT</t>
  </si>
  <si>
    <t>Vallejo - GNOSS FIELD AIRPORT</t>
  </si>
  <si>
    <t>Victorville - SOUTHERN CALIFORNIA LOGISTIC</t>
  </si>
  <si>
    <t>Visalia - VISALIA MUNICIPAL AIRPORT</t>
  </si>
  <si>
    <t>Aurora - FRONT RANGE</t>
  </si>
  <si>
    <t>Aurora - AURORA MUNICIPAL AIRPORT</t>
  </si>
  <si>
    <t>Aurora - DUPAGE AIRPORT</t>
  </si>
  <si>
    <t>Aurora - LEWIS UNIVERSITY AIRPORT</t>
  </si>
  <si>
    <t>Boulder - VANCE BRAND AIRPORT</t>
  </si>
  <si>
    <t>GWColorado</t>
  </si>
  <si>
    <t>Colorado Springs - CHEYENNE MTN AS</t>
  </si>
  <si>
    <t>Colorado Springs - CITY OF COLORADO SPRINGS MUN</t>
  </si>
  <si>
    <t>Colorado Springs - USAF ACADEMY AIRSTRIP AIRPOR</t>
  </si>
  <si>
    <t>Colorado Springs - BUTTS AAF AIRPORT</t>
  </si>
  <si>
    <t>Colorado Springs - MEADOW LAKE AIRPORT</t>
  </si>
  <si>
    <t>Colorado Springs - SCHRIEVER AFB</t>
  </si>
  <si>
    <t>Denver - BUCKLEY AIR FORCE BASE</t>
  </si>
  <si>
    <t>Denver - ATCT ROCKY MOUNTAIN METRO</t>
  </si>
  <si>
    <t>Denver - CENTENNIAL AIRPORT</t>
  </si>
  <si>
    <t>Denver - DENVER INTERNATIONAL AIRPORT</t>
  </si>
  <si>
    <t>Fort Collins - FORT COLLINS LOVELAND AP</t>
  </si>
  <si>
    <t>Greeley - GREELEY-WELD COUNTY ARPT</t>
  </si>
  <si>
    <t>Pueblo - PUEBLO MEMORIAL AIRPORT</t>
  </si>
  <si>
    <t>Thornton - ERIE MUNI</t>
  </si>
  <si>
    <t>Thornton - BOULDER MUNICIPAL AIRPORT</t>
  </si>
  <si>
    <t>Bridgeport - IGOR I SIKORSKY MEMORIAL AIR</t>
  </si>
  <si>
    <t>Bridgeport - TWEED-NEW HAVEN AIRPORT</t>
  </si>
  <si>
    <t>GWConnecticut</t>
  </si>
  <si>
    <t>Hartford - HARTFORD-BRAINARD AIRPORT</t>
  </si>
  <si>
    <t>New Haven - MERIDEN MARKHAM MUNI ARPT</t>
  </si>
  <si>
    <t>New Haven - WATERBURY-OXFORD AIRPORT</t>
  </si>
  <si>
    <t>North Stamford - DANBURY MUNICIPAL AIRPORT</t>
  </si>
  <si>
    <t>Springfield - BRADLEY INTERNATIONAL AIRPOR</t>
  </si>
  <si>
    <t>GWDelaware</t>
  </si>
  <si>
    <t>GWDD - NEW CASTLE COUNTY AIRPORT</t>
  </si>
  <si>
    <t>GWDistrict of Columbia</t>
  </si>
  <si>
    <t>Cape Coral - PAGE FIELD AIRPORT</t>
  </si>
  <si>
    <t>Cape Coral - SW FLORIDA INTN AIRPORT</t>
  </si>
  <si>
    <t>GWFlorida</t>
  </si>
  <si>
    <t>Fort Lauderdale - FT LAUDER EXECUTIVE ARPT</t>
  </si>
  <si>
    <t>Fort Lauderdale - POMPANO BEACH AIRPARK ARPT</t>
  </si>
  <si>
    <t>Fort Lauderdale - BOCA RATON AIRPORT</t>
  </si>
  <si>
    <t>Gainesville - GAINESVILLE REGIONAL AIRPORT</t>
  </si>
  <si>
    <t>Hialeah - FT LAUD/HOLLYWOOD INTL APT</t>
  </si>
  <si>
    <t>Jacksonville - JACKSONVILLE NAS</t>
  </si>
  <si>
    <t>Jacksonville - CRAIG MUNICIPAL AIRPORT</t>
  </si>
  <si>
    <t>Jacksonville - WHITEHOUSE NAVAL OUTLYING FI</t>
  </si>
  <si>
    <t>Jacksonville - MAYPORT NAF</t>
  </si>
  <si>
    <t>Jacksonville - CECIL FIELD AIRPORT</t>
  </si>
  <si>
    <t>Lakeland - LAKELAND LINDER REGIONAL AIR</t>
  </si>
  <si>
    <t>Lakeland - BARTOW MUNICIPAL AIRPORT</t>
  </si>
  <si>
    <t>Lakeland - WINTER HAVEN'S GILBERT APT</t>
  </si>
  <si>
    <t>Lakeland - PLANT CITY MUNICIPAL AIRPORT</t>
  </si>
  <si>
    <t>Lakeland - ZEPHYRHILLS MUNI</t>
  </si>
  <si>
    <t>Miami - MIAMI INTERNATIONAL AIRPORT</t>
  </si>
  <si>
    <t>Miami - OPA LOCKA AIRPORT</t>
  </si>
  <si>
    <t>Miami - NORTH PERRY AIRPORT</t>
  </si>
  <si>
    <t>Miami - KENDALL-TAMIAMI EXEC ARPT</t>
  </si>
  <si>
    <t>Orlando - EXECUTIVE AIRPORT</t>
  </si>
  <si>
    <t>Orlando - ORLANDO INTERNATIONAL AIRPOR</t>
  </si>
  <si>
    <t>Orlando - KISSIMMEE GATEWAY AIRPORT</t>
  </si>
  <si>
    <t>Orlando - ORLANDO SANFORD AIRPORT</t>
  </si>
  <si>
    <t>Palm Bay - MELBOURNE INTL AP</t>
  </si>
  <si>
    <t>Palm Bay - PATRICK AFB AIRPORT</t>
  </si>
  <si>
    <t>Port Saint Lucie - WITHAM FIELD AIRPORT</t>
  </si>
  <si>
    <t>Port Saint Lucie - ST LUCIE COUNTY INTL ARPT</t>
  </si>
  <si>
    <t>Tallahassee - TALLAHASSEE REGIONAL AIRPORT</t>
  </si>
  <si>
    <t>Tampa - PETER O KNIGHT AIRPORT</t>
  </si>
  <si>
    <t>Tampa - TAMPA INTERNATIONAL AIRPORT</t>
  </si>
  <si>
    <t>Tampa - MAC DILL AFB AIRPORT</t>
  </si>
  <si>
    <t>Tampa - VANDENBERG AIRPORT</t>
  </si>
  <si>
    <t>Tampa - ST PETE-CLWTR INTL AIRPORT</t>
  </si>
  <si>
    <t>Tampa - ALBERT WHITTED AIRPORT</t>
  </si>
  <si>
    <t>West Palm Beach - PALM BEACH INTERNATIONAL AIR</t>
  </si>
  <si>
    <t>Athens - ATHENS/BEN EPPS AIRPORT</t>
  </si>
  <si>
    <t>Athens - JACKSON COUNTY AIRPORT</t>
  </si>
  <si>
    <t>Athens - WINDER-BORROW AIRPORT</t>
  </si>
  <si>
    <t>Atlanta - HARTSFIELD-JACKSON ATLANTA I</t>
  </si>
  <si>
    <t>Atlanta - FULTON CO-BROWN FLD ARPT</t>
  </si>
  <si>
    <t>Atlanta - DEKALB-PEACHTREE AIRPORT</t>
  </si>
  <si>
    <t>Atlanta - DOBBINS AIR RESERVE BASE AIR</t>
  </si>
  <si>
    <t>GWGeorgia</t>
  </si>
  <si>
    <t>GWDD - AUGUSTA REGIONAL AT BUSH FIE</t>
  </si>
  <si>
    <t>GWDD - MIDDLE GEORGIA REGIONAL AIRP</t>
  </si>
  <si>
    <t>Sandy Springs - COBB CO-MC COLLUM FLD ARPT</t>
  </si>
  <si>
    <t>Savannah - HUNTER ARMY AIRFIELD</t>
  </si>
  <si>
    <t>Savannah - SAVANNAH/HILTON HEAD INTL AI</t>
  </si>
  <si>
    <t>Honolulu - HONOLULU INTERNATIONAL AIRPO</t>
  </si>
  <si>
    <t>Honolulu - KANEOHE MCAS</t>
  </si>
  <si>
    <t>Honolulu - KALAELOA AIRPORT (JOHN RODGE</t>
  </si>
  <si>
    <t>Honolulu - WHEELER ARMY AIRFIELD</t>
  </si>
  <si>
    <t>Boise - BOISE AIR TERMINAL/GOWEN FD</t>
  </si>
  <si>
    <t>Boise - NAMPA MUNICIPAL AIRPORT</t>
  </si>
  <si>
    <t>GWIdaho</t>
  </si>
  <si>
    <t>Chicago - CHICAGO MIDWAY INTL ARPT</t>
  </si>
  <si>
    <t>Chicago - CHICAGO O'HARE INTERNATIONAL</t>
  </si>
  <si>
    <t>GWIllinois</t>
  </si>
  <si>
    <t>Joliet - JOLIET REGIONAL AIRPORT</t>
  </si>
  <si>
    <t>Peoria - GREATER PEORIA REGIONAL AIRP</t>
  </si>
  <si>
    <t>Rockford - GREATER ROCKFORD AIRPORT</t>
  </si>
  <si>
    <t>Springfield - ABRAHAM LINCOLN CAPITAL AIRP</t>
  </si>
  <si>
    <t>St. Louis - ST LOUIS DOWNTOWN AIRPORT</t>
  </si>
  <si>
    <t>Evansville - EVANSVILLE REGIONAL AIRPORT</t>
  </si>
  <si>
    <t>Fort Wayne - FORT WAYNE INTERNATIONAL AIR</t>
  </si>
  <si>
    <t>Fort Wayne - AUBURN / DE KALB CO</t>
  </si>
  <si>
    <t>GWIndiana</t>
  </si>
  <si>
    <t>Indianapolis - INDIANAPOLIS INTERNATIONAL A</t>
  </si>
  <si>
    <t>Indianapolis - EAGLE CREEK AIRPARK ARPT</t>
  </si>
  <si>
    <t>South Bend - MICHIGAN CITY MUNICIPAL AIRP</t>
  </si>
  <si>
    <t>South Bend - SOUTH BEND REGIONAL AIRPORT</t>
  </si>
  <si>
    <t>South Bend - ELKHART MUNICIPAL AIRPORT</t>
  </si>
  <si>
    <t>Cedar Rapids - THE EASTERN IOWA AIRPORT</t>
  </si>
  <si>
    <t>Davenport - QUAD CITY INTERNATIONAL AIRP</t>
  </si>
  <si>
    <t>Davenport - DAVENPORT MUNICIPAL AIRPT</t>
  </si>
  <si>
    <t>Des Moines - DES MOINES INTERNATIONAL AIR</t>
  </si>
  <si>
    <t>Des Moines - ANKENY REGIONAL AIRPORT</t>
  </si>
  <si>
    <t>GWIowa</t>
  </si>
  <si>
    <t>Omaha - COUNCIL BLUFFS MUNI ARPT</t>
  </si>
  <si>
    <t>GWKansas</t>
  </si>
  <si>
    <t>Overland Park - JOHNSON CO EXECUTIVE ARPT</t>
  </si>
  <si>
    <t>Overland Park - NEW CENTURY AIRCENTER ARPT</t>
  </si>
  <si>
    <t>Topeka - PHILIP BILLARD MUNICIPAL AIR</t>
  </si>
  <si>
    <t>Topeka - FORBES FIELD AIRPORT</t>
  </si>
  <si>
    <t>Wichita - WICHITA EISENHOWER NATIONAL</t>
  </si>
  <si>
    <t>Wichita - MCCONNELL AFB AIRPORT</t>
  </si>
  <si>
    <t>Wichita - COLONEL JAMES JABARA ARPT</t>
  </si>
  <si>
    <t>Evansville - HENDERSON CITY-COUNTY ARPT</t>
  </si>
  <si>
    <t>Ironville - ASHLAND RGNL</t>
  </si>
  <si>
    <t>GWKentucky</t>
  </si>
  <si>
    <t>Lexington-Fayette - BLUE GRASS AIRPORT</t>
  </si>
  <si>
    <t>Louisville - BOWMAN FIELD AIRPORT</t>
  </si>
  <si>
    <t>Baton Rouge - BATON ROUGE METRO RYAN FIELD</t>
  </si>
  <si>
    <t>Lafayette - LAFAYETTE REGIONAL AIRPORT</t>
  </si>
  <si>
    <t>Lafayette - ACADIANA REGIONAL AIRPORT</t>
  </si>
  <si>
    <t>Lafayette - CHRIS CRUSTA MEMORIAL AIRPOR</t>
  </si>
  <si>
    <t>GWLouisiana</t>
  </si>
  <si>
    <t>New Orleans - LAKEFRONT AIRPORT</t>
  </si>
  <si>
    <t>New Orleans - NEW ORLEANS NAS</t>
  </si>
  <si>
    <t>New Orleans - LOUIS ARMSTRONG NEW ORLEANS</t>
  </si>
  <si>
    <t>Shreveport - SHREVEPORT DOWNTOWN ARPT</t>
  </si>
  <si>
    <t>Shreveport - BARKSDALE AIR FORCE BASE</t>
  </si>
  <si>
    <t>Shreveport - SHREVEPORT REGIONAL AIRPORT</t>
  </si>
  <si>
    <t>GWDD - PORTLAND INTERNATIONAL JETPO</t>
  </si>
  <si>
    <t>GWMaine</t>
  </si>
  <si>
    <t>Baltimore - BALTIMORE DOWNTOWN</t>
  </si>
  <si>
    <t>Baltimore - BALTIMORE-WASHINGTON INTL AI</t>
  </si>
  <si>
    <t>Baltimore - MARTIN STATE AIRPORT</t>
  </si>
  <si>
    <t>Baltimore - TIPTON</t>
  </si>
  <si>
    <t>GWMaryland</t>
  </si>
  <si>
    <t>Washington D.C. - COLLEGE PARK AP</t>
  </si>
  <si>
    <t>Washington D.C. - ANDREWS AIR FORCE BASE AIRPO</t>
  </si>
  <si>
    <t>Washington D.C. - DAVISON AAF AIRPORT</t>
  </si>
  <si>
    <t>Boston - GEN E L LOGAN INTERNATIONAL</t>
  </si>
  <si>
    <t>Boston - EAST MILTON</t>
  </si>
  <si>
    <t>Boston - NORWOOD MEMORIAL AIRPORT</t>
  </si>
  <si>
    <t>Boston - LAURENCE G HANSCOM FLD APT</t>
  </si>
  <si>
    <t>Boston - BEVERLY MUNICIPAL AIRPORT</t>
  </si>
  <si>
    <t>Lowell - LAWRENCE MUNICIPAL AIRPORT</t>
  </si>
  <si>
    <t>Lowell - BOIRE FIELD AIRPORT</t>
  </si>
  <si>
    <t>GWMassachusetts</t>
  </si>
  <si>
    <t>Springfield - SPRINGFIELD-BRANSON REGIONAL</t>
  </si>
  <si>
    <t>Springfield - WESTOVER AFB/METROPOLITAN AI</t>
  </si>
  <si>
    <t>Springfield - BARNES MUNICIPAL AIRPORT</t>
  </si>
  <si>
    <t>Worcester - WORCESTER REGIONAL AIRPORT</t>
  </si>
  <si>
    <t>Ann Arbor - ANN ARBOR MUNICIPAL ARPT</t>
  </si>
  <si>
    <t>Ann Arbor - WILLOW RUN AIRPORT</t>
  </si>
  <si>
    <t>Detroit - DETROIT CITY AIRPORT</t>
  </si>
  <si>
    <t>Detroit - OAKLAND/TROY AIRPORT</t>
  </si>
  <si>
    <t>Detroit - DETROIT METRO WAYNE COUNTY A</t>
  </si>
  <si>
    <t>Detroit - GROSSE ILE MUNICIPAL AIRPORT</t>
  </si>
  <si>
    <t>Grand Rapids - GERALD R FORD INTERNATIONAL</t>
  </si>
  <si>
    <t>GWDD - BISHOP INTERNATIONAL AIRPORT</t>
  </si>
  <si>
    <t>Lansing - CAPITAL CITY AIRPORT</t>
  </si>
  <si>
    <t>Lansing - MASON JEWETT FIELD AIRPORT</t>
  </si>
  <si>
    <t>Lansing - FITCH H BEACH AIRPORT</t>
  </si>
  <si>
    <t>GWMichigan</t>
  </si>
  <si>
    <t>Toledo - TOLEDO SUBURBAN AIRPORT</t>
  </si>
  <si>
    <t>Toledo - METCALF FIELD AIRPORT</t>
  </si>
  <si>
    <t>Warren - SELFRIDGE AIR NATIONAL GUARD</t>
  </si>
  <si>
    <t>Fargo - MOORHEAD MUNICIPAL AIRPORT</t>
  </si>
  <si>
    <t>Minneapolis - MINNEAPOLIS-ST PAUL INTERNAT</t>
  </si>
  <si>
    <t>Minneapolis - CRYSTAL AIRPORT</t>
  </si>
  <si>
    <t>Minneapolis - ST PAUL DWTWN HOLMAN FD AP</t>
  </si>
  <si>
    <t>Minneapolis - ANOKA CO-BLNE AP(JNS FD) AP</t>
  </si>
  <si>
    <t>Minneapolis - SOUTH ST PAUL MUNI-RICHARD E</t>
  </si>
  <si>
    <t>Minneapolis - FLYING CLOUD AIRPORT</t>
  </si>
  <si>
    <t>GWMinnesota</t>
  </si>
  <si>
    <t>Rochester - ROCHESTER INTERNATIONAL AIRP</t>
  </si>
  <si>
    <t>Rochester - DODGE CENTER ARPT</t>
  </si>
  <si>
    <t>Jackson - HAWKINS FIELD AIRPORT</t>
  </si>
  <si>
    <t>Jackson - JACKSON INTERNATIONAL AIRPOR</t>
  </si>
  <si>
    <t>Jackson - JOHN BELL WILLIAMS AIRPORT</t>
  </si>
  <si>
    <t>GWMississippi</t>
  </si>
  <si>
    <t>New South Memphis - OLIVE BRANCH AIRPORT</t>
  </si>
  <si>
    <t>Independence - MIDWEST NAT AIR CENTER AIRPO</t>
  </si>
  <si>
    <t>Kansas City - C.R. WHEELER DOWNTOWN ARPT</t>
  </si>
  <si>
    <t>Kansas City - LEE'S SUMMIT MUNICIPAL APT</t>
  </si>
  <si>
    <t>Kansas City - KANSAS CITY INTERNATIONAL AI</t>
  </si>
  <si>
    <t>GWMissouri</t>
  </si>
  <si>
    <t>St. Louis - LAMBERT-ST LOUIS INTERNATION</t>
  </si>
  <si>
    <t>Billings - BILLINGS LOGAN INTERNATIONAL</t>
  </si>
  <si>
    <t>GWMontana</t>
  </si>
  <si>
    <t>Lincoln - LINCOLN MUNICIPAL AIRPORT</t>
  </si>
  <si>
    <t>GWNebraska</t>
  </si>
  <si>
    <t>Omaha - EPPLEY AIRFIELD AIRPORT</t>
  </si>
  <si>
    <t>Omaha - OFFUTT AFB AIRPORT</t>
  </si>
  <si>
    <t>Omaha - MILLARD AIRPORT</t>
  </si>
  <si>
    <t>Omaha - BLAIR MUNI AIRPORT</t>
  </si>
  <si>
    <t>Henderson - BOULDER CITY MUNI</t>
  </si>
  <si>
    <t>Las Vegas - NORTH LAS VEGAS AIRPORT</t>
  </si>
  <si>
    <t>Las Vegas - MCCARRAN INTERNATIONAL AIRPO</t>
  </si>
  <si>
    <t>Las Vegas - HENDERSON EXECUTIVE ARPT</t>
  </si>
  <si>
    <t>GWNevada</t>
  </si>
  <si>
    <t>Reno - RENO/TAHOE INTERNATIONAL AIR</t>
  </si>
  <si>
    <t>Reno - RENO / STEAD AIRPORT</t>
  </si>
  <si>
    <t>Manchester - MANCHESTER AIRPORT</t>
  </si>
  <si>
    <t>Manchester - CONCORD MUNICIPAL AIRPORT</t>
  </si>
  <si>
    <t>GWNew Hampshire</t>
  </si>
  <si>
    <t>Edison - SOMERSET AIRPORT</t>
  </si>
  <si>
    <t>GWDD - TRENTON MERCER AIRPORT</t>
  </si>
  <si>
    <t>GWNew Jersey</t>
  </si>
  <si>
    <t>New York City - NEWARK LIBERTY INTERNATIONAL</t>
  </si>
  <si>
    <t>Newark - ESSEX COUNTY AIRPORT</t>
  </si>
  <si>
    <t>Paterson - MORRISTOWN MUNICIPAL AIRPORT</t>
  </si>
  <si>
    <t>Staten Island - LINDEN</t>
  </si>
  <si>
    <t>Albuquerque - ALBUQUERQUE INTL SUNPORT AIR</t>
  </si>
  <si>
    <t>Albuquerque - DOUBLE EAGLE II AIRPORT</t>
  </si>
  <si>
    <t>Las Cruces - LAS CRUCES INTL AIRPORT</t>
  </si>
  <si>
    <t>GWNew Mexico</t>
  </si>
  <si>
    <t>Buffalo - BUFFALO NIAGARA INTERNATIONA</t>
  </si>
  <si>
    <t>Buffalo - NIAGARA FALLS INTL AIRPORT</t>
  </si>
  <si>
    <t>GWNew York</t>
  </si>
  <si>
    <t>New York City - PORT AUTH DOWNTN MANHATTAN W</t>
  </si>
  <si>
    <t>New York City - CENTRAL PARK</t>
  </si>
  <si>
    <t>New York City - LA GUARDIA AIRPORT</t>
  </si>
  <si>
    <t>New York City - TETERBORO AIRPORT</t>
  </si>
  <si>
    <t>New York City - JOHN F KENNEDY INTERNATIONAL</t>
  </si>
  <si>
    <t>Rochester - GREATER ROCHESTER INTERNATIO</t>
  </si>
  <si>
    <t>Syracuse - SYRACUSE HANCOCK INTERNATION</t>
  </si>
  <si>
    <t>The Bronx - WESTCHESTER COUNTY AIRPORT</t>
  </si>
  <si>
    <t>Charlotte - CHARLOTTE/DOUGLAS INTERNATIO</t>
  </si>
  <si>
    <t>Charlotte - GASTONIA MUNICIPAL AIRPORT</t>
  </si>
  <si>
    <t>Durham - HORACE WILLIAMS AIRPORT</t>
  </si>
  <si>
    <t>Fayetteville - FAYETT RGNL/GRANNIS FLD AP</t>
  </si>
  <si>
    <t>Fayetteville - SIMMONS AAF AIRPORT</t>
  </si>
  <si>
    <t>Fayetteville - POPE AFB AIRPORT</t>
  </si>
  <si>
    <t>Greensboro - PIEDMONT TRIAD INTERNATIONAL</t>
  </si>
  <si>
    <t>Greensboro - BURLINGTON ALAMANCE RGL AP</t>
  </si>
  <si>
    <t>GWNorth Carolina</t>
  </si>
  <si>
    <t>Raleigh - RALEIGH-DURHAM INTERNATIONAL</t>
  </si>
  <si>
    <t>Wilmington - WILMINGTON INTL</t>
  </si>
  <si>
    <t>Winston-Salem - SMITH REYNOLDS AIRPORT</t>
  </si>
  <si>
    <t>Fargo - HECTOR INTERNATIONAL AIRPORT</t>
  </si>
  <si>
    <t>GWNorth Dakota</t>
  </si>
  <si>
    <t>Akron - AKRON FULTON INTL AIRPORT</t>
  </si>
  <si>
    <t>Akron - AKRON-CANTON REGIONAL AIRPOR</t>
  </si>
  <si>
    <t>Akron - RAVENNA/PORTAGE COUNTY AIRPO</t>
  </si>
  <si>
    <t>Cincinnati - CINA MUNI APT/LUKN FD APT</t>
  </si>
  <si>
    <t>Cincinnati - CINCINNATI/NORTHERN KENTUCKY</t>
  </si>
  <si>
    <t>Cincinnati - BUTLER CO. REGIONAL ARPT</t>
  </si>
  <si>
    <t>Cleveland - CLEVELAND BURKE LAKEFNT AP</t>
  </si>
  <si>
    <t>Cleveland - CLEVELAND-HOPKINS INTERNATIO</t>
  </si>
  <si>
    <t>Cleveland - CUYAHOGA COUNTY AIRPORT</t>
  </si>
  <si>
    <t>College Station - EASTERWOOD FIELD AIRPORT</t>
  </si>
  <si>
    <t>Columbus - PORT COLUMBUS INTERNATIONAL</t>
  </si>
  <si>
    <t>Columbus - BOLTON FIELD AIRPORT</t>
  </si>
  <si>
    <t>Columbus - OHIO STATE UNIVERSITY ARPT</t>
  </si>
  <si>
    <t>Columbus - RICKENBACKER INTL AIRPORT</t>
  </si>
  <si>
    <t>Columbus - COLUMBUS METRO AIRPORT</t>
  </si>
  <si>
    <t>Columbus - LAWSON AAF AIRPORT</t>
  </si>
  <si>
    <t>Dayton - WRIGHT-PATTERSON AFB AIRPORT</t>
  </si>
  <si>
    <t>Dayton - J.M.COX DAYTON INTERNATIONAL</t>
  </si>
  <si>
    <t>Dayton - DAYTON-WRIGHT BROTHERS APT</t>
  </si>
  <si>
    <t>Denton - DENTON MUNICIPAL AIRPORT</t>
  </si>
  <si>
    <t>GWOhio</t>
  </si>
  <si>
    <t>Toledo - TOLEDO EXPRESS AIRPORT</t>
  </si>
  <si>
    <t>GWOklahoma</t>
  </si>
  <si>
    <t>Oklahoma City - WILL ROGERS WORLD AIRPORT</t>
  </si>
  <si>
    <t>Oklahoma City - TINKER AFB AIRPORT</t>
  </si>
  <si>
    <t>Oklahoma City - WILEY POST AIRPORT</t>
  </si>
  <si>
    <t>Oklahoma City - UNIVERSITY OF OKLAHOMA WESTH</t>
  </si>
  <si>
    <t>Oklahoma City - OKLAHOMA CITY/PAGE</t>
  </si>
  <si>
    <t>Tulsa - TULSA INTERNATIONAL AIRPORT</t>
  </si>
  <si>
    <t>Tulsa - RICHARD LLOYD JONES JR APT</t>
  </si>
  <si>
    <t>Tulsa - WILLIAM R POGUE MUNI</t>
  </si>
  <si>
    <t>Eugene - MAHLON SWEET FIELD AIRPORT</t>
  </si>
  <si>
    <t>GWOregon</t>
  </si>
  <si>
    <t>Portland - PORTLAND INTERNATIONAL AIRPO</t>
  </si>
  <si>
    <t>Salem - MCNARY FIELD AIRPORT</t>
  </si>
  <si>
    <t>Salem - MC MINNVILLE MUNICIPAL APT</t>
  </si>
  <si>
    <t>Vancouver - SCAPPOOSE INDUS AIRPK ARPT</t>
  </si>
  <si>
    <t>Allentown - LEHIGH VALLEY INTERNATIONAL</t>
  </si>
  <si>
    <t>Allentown - QUAKERTOWN AIRPORT</t>
  </si>
  <si>
    <t>GWDD - CAPITAL CITY AIRPORT</t>
  </si>
  <si>
    <t>GWPennsylvania</t>
  </si>
  <si>
    <t>Philadelphia - PHILADELPHIA INTERNATIONAL A</t>
  </si>
  <si>
    <t>Philadelphia - WINGS FIELD AIRPORT</t>
  </si>
  <si>
    <t>Philadelphia - NE PHILADELPHIA AIRPORT</t>
  </si>
  <si>
    <t>Philadelphia - SOUTH JERSEY REGIONAL ARPT</t>
  </si>
  <si>
    <t>Pittsburgh - ALLEGHENY COUNTY AIRPORT</t>
  </si>
  <si>
    <t>Pittsburgh - PITTSBURGH INTERNATIONAL AIR</t>
  </si>
  <si>
    <t>Providence - THEODORE F GREEN STATE AIRPO</t>
  </si>
  <si>
    <t>Providence - NORTH CENTRAL STATE ARPT</t>
  </si>
  <si>
    <t>Providence - QUONSET STATE AIRPORT</t>
  </si>
  <si>
    <t>GWRhode Island</t>
  </si>
  <si>
    <t>Charleston - CHARLESTON EXECUTIVE</t>
  </si>
  <si>
    <t>Charleston - CHARLESTON AFB/INTERNATIONAL</t>
  </si>
  <si>
    <t>Charleston - MOUNT PLEASANT</t>
  </si>
  <si>
    <t>Columbia - COLUMBIA OWENS DOWNTOWN AP</t>
  </si>
  <si>
    <t>Columbia - COLUMBIA METROPOLITAN AIRPOR</t>
  </si>
  <si>
    <t>Columbia - MCENTIRE AIR NATIONAL GUARD</t>
  </si>
  <si>
    <t>Columbia - COLUMBIA REGIONAL AIRPORT</t>
  </si>
  <si>
    <t>GWDD - GREENVILLE-SPARTANBURG INTL</t>
  </si>
  <si>
    <t>GWSouth Carolina</t>
  </si>
  <si>
    <t>Sioux Falls - JOE FOSS FIELD AIRPORT</t>
  </si>
  <si>
    <t>GWSouth Dakota</t>
  </si>
  <si>
    <t>Chattanooga - LOVELL FIELD AIRPORT</t>
  </si>
  <si>
    <t>Clarksville - OUTLAW FIELD AIRPORT</t>
  </si>
  <si>
    <t>Clarksville - CAMPBELL AAF AIRPORT</t>
  </si>
  <si>
    <t>Knoxville - KNOXVILLE DOWNTOWN ISLAND</t>
  </si>
  <si>
    <t>Knoxville - MC GHEE TYSON AIRPORT</t>
  </si>
  <si>
    <t>Knoxville - OAK RIDGE</t>
  </si>
  <si>
    <t>Memphis - MEMPHIS INTERNATIONAL AIRPOR</t>
  </si>
  <si>
    <t>Memphis - MILLINGTON MUNICIPAL AIRPORT</t>
  </si>
  <si>
    <t>Nashville - JOHN C TUNE</t>
  </si>
  <si>
    <t>Nashville - NASHVILLE INTERNATIONAL AIRP</t>
  </si>
  <si>
    <t>Nashville - SMYRNA AIRPORT</t>
  </si>
  <si>
    <t>GWTennessee</t>
  </si>
  <si>
    <t>Abilene - ABILENE REGIONAL AIRPORT</t>
  </si>
  <si>
    <t>Abilene - DYESS AFB/ABILENE</t>
  </si>
  <si>
    <t>Amarillo - AMARILLO RICK HUSBAND INTL A</t>
  </si>
  <si>
    <t>Austin - AUSTIN-CAMP MABRY</t>
  </si>
  <si>
    <t>Austin - AUSTIN-BERGSTROM INTL AIRPOR</t>
  </si>
  <si>
    <t>Austin - AUSTIN EXECUTIVE</t>
  </si>
  <si>
    <t>Beaumont - BEAUMONT MUNI</t>
  </si>
  <si>
    <t>Beaumont - SOUTHEAST TEXAS REGIONAL AIR</t>
  </si>
  <si>
    <t>Beaumont - ORANGE COUNTY AIRPORT</t>
  </si>
  <si>
    <t>Corpus Christi - CORPUS CHRISTI NAS</t>
  </si>
  <si>
    <t>Corpus Christi - INGLESIDE</t>
  </si>
  <si>
    <t>Corpus Christi - NUECES COUNTY ARIPORT</t>
  </si>
  <si>
    <t>Dallas - DALLAS LOVE FIELD AIRPORT</t>
  </si>
  <si>
    <t>Dallas - DALLAS EXECUTIVE AIRPORT</t>
  </si>
  <si>
    <t>Dallas - ADDISON AIRPORT</t>
  </si>
  <si>
    <t>Dallas - DALLAS/FT WORTH INTERNATIONA</t>
  </si>
  <si>
    <t>Dallas - LANCASTER AIRPORT</t>
  </si>
  <si>
    <t>Dallas - GRAND PRAIRIE MUNICIPAL AIRP</t>
  </si>
  <si>
    <t>El Paso - EL PASO INTERNATIONAL AIRPOR</t>
  </si>
  <si>
    <t>El Paso - BIGGS AAF</t>
  </si>
  <si>
    <t>El Paso - DONA ANA COUNTY INTL JETPORT</t>
  </si>
  <si>
    <t>Fort Worth - FT WORTH MEACHAM INTL ARPT</t>
  </si>
  <si>
    <t>Fort Worth - FORT WORTH NAVAL AIR STATION</t>
  </si>
  <si>
    <t>Fort Worth - FORT WORTH SPINKS AIRPORT</t>
  </si>
  <si>
    <t>Fort Worth - ARLINGTON MUNICIPAL AIRPORT</t>
  </si>
  <si>
    <t>Fort Worth - FORT WORTH ALLIANCE ARPT</t>
  </si>
  <si>
    <t>Garland - MESQUITE METROPOLITAN ARPT</t>
  </si>
  <si>
    <t>Houston - HOUSTON/DUNN HELISTOP</t>
  </si>
  <si>
    <t>Houston - WILLIAM P. HOBBY AIRPORT</t>
  </si>
  <si>
    <t>Houston - G BUSH INTERCONTINENTAL AP/H</t>
  </si>
  <si>
    <t>Houston - ELLINGTON FIELD AIRPORT</t>
  </si>
  <si>
    <t>Houston - CLOVER FIELD AIRPORT</t>
  </si>
  <si>
    <t>Killeen - HOOD AAF AIRPORT</t>
  </si>
  <si>
    <t>Killeen - KILLEEN MUNICIPAL AIRPORT</t>
  </si>
  <si>
    <t>Killeen - ROBERT GRAY AFF AIRPORT</t>
  </si>
  <si>
    <t>Killeen - DRAUGHON-MILLER CNTRL TX RGN</t>
  </si>
  <si>
    <t>Laredo - LAREDO INTERNATIONAL AIRPORT</t>
  </si>
  <si>
    <t>Lubbock - LUBBOCK INTERNATIONAL AIRPOR</t>
  </si>
  <si>
    <t>McAllen - MC ALLEN MILLER INTL ARPT</t>
  </si>
  <si>
    <t>McAllen - MID VALLEY AIRPORT</t>
  </si>
  <si>
    <t>McAllen - EDINBURG INTL AIRPORT</t>
  </si>
  <si>
    <t>Midland - MIDLAND AIRPARK</t>
  </si>
  <si>
    <t>Midland - MIDLAND INTERNATIONAL AIRPOR</t>
  </si>
  <si>
    <t>Odessa - ODESSA-SCHLEMEYER FLD ARPT</t>
  </si>
  <si>
    <t>Pearland - HOUSTON SOUTHWEST AIRPORT</t>
  </si>
  <si>
    <t>Plano - MC KINNEY MUNICIPAL ARPT</t>
  </si>
  <si>
    <t>Plano - ROCKWALL MUNI</t>
  </si>
  <si>
    <t>Round Rock - GEORGETOWN MUNICIPAL ARPT</t>
  </si>
  <si>
    <t>Round Rock - LARGO VISTA / RUSTY ALLEN AI</t>
  </si>
  <si>
    <t>San Antonio - STINSON MINICIPAL AIRPORT</t>
  </si>
  <si>
    <t>San Antonio - LACKLAND AIR FORCE BASE (KEL</t>
  </si>
  <si>
    <t>San Antonio - SAN ANTONIO INTERNATIONAL AI</t>
  </si>
  <si>
    <t>San Antonio - RANDOLPH AFB AIRPORT</t>
  </si>
  <si>
    <t>GWTexas</t>
  </si>
  <si>
    <t>Tyler - TYLER POUNDS REGIONAL ARPT</t>
  </si>
  <si>
    <t>Waco - WACO REGIONAL AIRPORT</t>
  </si>
  <si>
    <t>Waco - TSTC WACO</t>
  </si>
  <si>
    <t>Waco - MC GREGOR EXECUTIVE ARPT</t>
  </si>
  <si>
    <t>Wichita Falls - KICKAPOO DOWNTOWN AIRPORT</t>
  </si>
  <si>
    <t>Wichita Falls - SHEPPARD AFB/WICHITA FALLS M</t>
  </si>
  <si>
    <t>Provo - PROVO MUNICIPAL AIRPORT</t>
  </si>
  <si>
    <t>Salt Lake City - SALT LAKE CITY INTERNATIONAL</t>
  </si>
  <si>
    <t>GWUtah</t>
  </si>
  <si>
    <t>GWDD - BURLINGTON INTERNATIONAL AIR</t>
  </si>
  <si>
    <t>GWVermont</t>
  </si>
  <si>
    <t>Newport News - NWPT NEWS/WIMBURG INTL APT</t>
  </si>
  <si>
    <t>Newport News - LANGLEY AFB AIRPORT</t>
  </si>
  <si>
    <t>Newport News - FELKER ARMY AIRFIELD</t>
  </si>
  <si>
    <t>Newport News - WILLIAMSBURG-JAMESTOWN APT</t>
  </si>
  <si>
    <t>Norfolk - HAMPTON ROADS EXECUTIVE AIRP</t>
  </si>
  <si>
    <t>Norfolk - CHESAPEAKE REGIONAL ARPT</t>
  </si>
  <si>
    <t>Richmond - RICHMOND INTERNATIONAL AIRPO</t>
  </si>
  <si>
    <t>Richmond - RICHMOND (ASOS)</t>
  </si>
  <si>
    <t>Richmond - CHESTERFIELD AIRPORT</t>
  </si>
  <si>
    <t>GWVirginia</t>
  </si>
  <si>
    <t>Virginia Beach - OCEANA NAS</t>
  </si>
  <si>
    <t>Virginia Beach - NORFOLK INTERNATIONAL AIRPOR</t>
  </si>
  <si>
    <t>Virginia Beach - NAVAL AUXILIARY LANDING FIEL</t>
  </si>
  <si>
    <t>Virginia Beach - NORFOLK NAS</t>
  </si>
  <si>
    <t>Everett - SNOHOMISH CO (PAINE FD) AP</t>
  </si>
  <si>
    <t>Everett - ARLINGTON MUNICIPAL ARPT</t>
  </si>
  <si>
    <t>Portland - PEARSON FIELD AIRPORT</t>
  </si>
  <si>
    <t>Portland - PORTLAND-TROUTDALE AIRPORT</t>
  </si>
  <si>
    <t>Portland - PORTLAND-HILLSBORO AIRPORT</t>
  </si>
  <si>
    <t>Seattle - BOEING FLD/KING CO INTL AP</t>
  </si>
  <si>
    <t>Seattle - WSFO SEATTLE SAND POINT</t>
  </si>
  <si>
    <t>Seattle - RENTON MUNICIPAL AIRPORT</t>
  </si>
  <si>
    <t>Seattle - SEATTLE-TACOMA INTERNATIONAL</t>
  </si>
  <si>
    <t>Spokane - FELTS FIELD AIRPORT</t>
  </si>
  <si>
    <t>Spokane - SPOKANE INTERNATIONAL AIRPOR</t>
  </si>
  <si>
    <t>Spokane - FAIRCHILD AIR FORCE BASE</t>
  </si>
  <si>
    <t>Tacoma - TACOMA NARROWS AIRPORT</t>
  </si>
  <si>
    <t>Tacoma - MCCHORD AFB AIRPORT</t>
  </si>
  <si>
    <t>Tacoma - PUYALLUP THUN FIELD</t>
  </si>
  <si>
    <t>Tacoma - GRAY AFF AIRPORT</t>
  </si>
  <si>
    <t>GWWashington</t>
  </si>
  <si>
    <t>Washington D.C. - RONALD REAGAN WASHINGTON NAT</t>
  </si>
  <si>
    <t>Ironville - TRI-STATE/M.J.FERGUSON FIELD</t>
  </si>
  <si>
    <t>GWWest Virginia</t>
  </si>
  <si>
    <t>Green Bay - AUSTIN STRAUBEL INTERNATIONA</t>
  </si>
  <si>
    <t>Madison - DANE CO REGIONAL-TRUAX FIELD</t>
  </si>
  <si>
    <t>Milwaukee - GENERAL MITCHELL INTERNATION</t>
  </si>
  <si>
    <t>Milwaukee - LAWRENCE J TIMMERMAN AIRPORT</t>
  </si>
  <si>
    <t>Milwaukee - WAUKESHA COUNTY AIRPORT</t>
  </si>
  <si>
    <t>GWWisconsin</t>
  </si>
  <si>
    <t>GWDD - CHEYENNE AIRPORT</t>
  </si>
  <si>
    <t>GWWyoming</t>
  </si>
  <si>
    <t>*CENSUS</t>
  </si>
  <si>
    <t>*NERC</t>
  </si>
  <si>
    <t>*EIAStorageSub</t>
  </si>
  <si>
    <t>*EIAStorage</t>
  </si>
  <si>
    <t>*Gas Weighted CONUS</t>
  </si>
  <si>
    <t>Canada</t>
  </si>
  <si>
    <t>Gibraltar</t>
  </si>
  <si>
    <t>CYYC</t>
  </si>
  <si>
    <t>CYBW</t>
  </si>
  <si>
    <t>CXEC</t>
  </si>
  <si>
    <t>CYED</t>
  </si>
  <si>
    <t>CZOL</t>
  </si>
  <si>
    <t>CYEG</t>
  </si>
  <si>
    <t>CZVL</t>
  </si>
  <si>
    <t>CXEG</t>
  </si>
  <si>
    <t>CYXX</t>
  </si>
  <si>
    <t>CYLW</t>
  </si>
  <si>
    <t>CWJV</t>
  </si>
  <si>
    <t>CWHC</t>
  </si>
  <si>
    <t>CYVR</t>
  </si>
  <si>
    <t>CWWA</t>
  </si>
  <si>
    <t>CWVF</t>
  </si>
  <si>
    <t>CYWH</t>
  </si>
  <si>
    <t>CWYJ</t>
  </si>
  <si>
    <t>CWLM</t>
  </si>
  <si>
    <t>CWPF</t>
  </si>
  <si>
    <t>CWDR</t>
  </si>
  <si>
    <t>CWKH</t>
  </si>
  <si>
    <t>CXBO</t>
  </si>
  <si>
    <t>CWJB</t>
  </si>
  <si>
    <t>CYQB</t>
  </si>
  <si>
    <t>CYOY</t>
  </si>
  <si>
    <t>CWWK</t>
  </si>
  <si>
    <t>CWMM</t>
  </si>
  <si>
    <t>CYQY</t>
  </si>
  <si>
    <t>CXWN</t>
  </si>
  <si>
    <t>CYWG</t>
  </si>
  <si>
    <t>CYQM</t>
  </si>
  <si>
    <t>CYAW</t>
  </si>
  <si>
    <t>CXMI</t>
  </si>
  <si>
    <t>CYHZ</t>
  </si>
  <si>
    <t>CXBI</t>
  </si>
  <si>
    <t>CXET</t>
  </si>
  <si>
    <t>CYBN</t>
  </si>
  <si>
    <t>CYQG</t>
  </si>
  <si>
    <t>CYSB</t>
  </si>
  <si>
    <t>CXHM</t>
  </si>
  <si>
    <t>CWWB</t>
  </si>
  <si>
    <t>CYHM</t>
  </si>
  <si>
    <t>CYGK</t>
  </si>
  <si>
    <t>CYKF</t>
  </si>
  <si>
    <t>CZEL</t>
  </si>
  <si>
    <t>CYXU</t>
  </si>
  <si>
    <t>CWSN</t>
  </si>
  <si>
    <t>CYOO</t>
  </si>
  <si>
    <t>CYOW</t>
  </si>
  <si>
    <t>CYND</t>
  </si>
  <si>
    <t>CYSN</t>
  </si>
  <si>
    <t>CWWZ</t>
  </si>
  <si>
    <t>CXVN</t>
  </si>
  <si>
    <t>CYTZ</t>
  </si>
  <si>
    <t>CYYZ</t>
  </si>
  <si>
    <t>CYKZ</t>
  </si>
  <si>
    <t>CYMX</t>
  </si>
  <si>
    <t>CWTA</t>
  </si>
  <si>
    <t>CWTQ</t>
  </si>
  <si>
    <t>CYUL</t>
  </si>
  <si>
    <t>CYHU</t>
  </si>
  <si>
    <t>CWVQ</t>
  </si>
  <si>
    <t>CWJO</t>
  </si>
  <si>
    <t>CYBG</t>
  </si>
  <si>
    <t>CXLT</t>
  </si>
  <si>
    <t>CWUX</t>
  </si>
  <si>
    <t>CWQH</t>
  </si>
  <si>
    <t>CYSC</t>
  </si>
  <si>
    <t>CWTT</t>
  </si>
  <si>
    <t>CWTY</t>
  </si>
  <si>
    <t>CWNQ</t>
  </si>
  <si>
    <t>CXSH</t>
  </si>
  <si>
    <t>CWDJ</t>
  </si>
  <si>
    <t>CYQR</t>
  </si>
  <si>
    <t>CXBK</t>
  </si>
  <si>
    <t>CYXE</t>
  </si>
  <si>
    <t>LFMY</t>
  </si>
  <si>
    <t>LFAQ</t>
  </si>
  <si>
    <t>LFRA</t>
  </si>
  <si>
    <t>LFJR</t>
  </si>
  <si>
    <t>LFSA</t>
  </si>
  <si>
    <t>LFBD</t>
  </si>
  <si>
    <t>LFRB</t>
  </si>
  <si>
    <t>LFRL</t>
  </si>
  <si>
    <t>LFRJ</t>
  </si>
  <si>
    <t>LFRK</t>
  </si>
  <si>
    <t>LFPT</t>
  </si>
  <si>
    <t>LFLC</t>
  </si>
  <si>
    <t>LFSD</t>
  </si>
  <si>
    <t>LFSC</t>
  </si>
  <si>
    <t>LFLS</t>
  </si>
  <si>
    <t>LFOH</t>
  </si>
  <si>
    <t>LFRG</t>
  </si>
  <si>
    <t>LFRM</t>
  </si>
  <si>
    <t>LFQQ</t>
  </si>
  <si>
    <t>LFBL</t>
  </si>
  <si>
    <t>LFLY</t>
  </si>
  <si>
    <t>LFLL</t>
  </si>
  <si>
    <t>LFML</t>
  </si>
  <si>
    <t>LFJL</t>
  </si>
  <si>
    <t>LFMT</t>
  </si>
  <si>
    <t>LFSB</t>
  </si>
  <si>
    <t>LFSN</t>
  </si>
  <si>
    <t>LFSL</t>
  </si>
  <si>
    <t>LFSO</t>
  </si>
  <si>
    <t>LFRS</t>
  </si>
  <si>
    <t>LFMN</t>
  </si>
  <si>
    <t>LFME</t>
  </si>
  <si>
    <t>LFTW</t>
  </si>
  <si>
    <t>LFOJ</t>
  </si>
  <si>
    <t>LFPV</t>
  </si>
  <si>
    <t>LFPO</t>
  </si>
  <si>
    <t>LFPB</t>
  </si>
  <si>
    <t>LFPN</t>
  </si>
  <si>
    <t>LFPG</t>
  </si>
  <si>
    <t>LFMP</t>
  </si>
  <si>
    <t>LFQA</t>
  </si>
  <si>
    <t>LFRN</t>
  </si>
  <si>
    <t>LFOP</t>
  </si>
  <si>
    <t>LFMH</t>
  </si>
  <si>
    <t>LFST</t>
  </si>
  <si>
    <t>LFTH</t>
  </si>
  <si>
    <t>LFBO</t>
  </si>
  <si>
    <t>LFBF</t>
  </si>
  <si>
    <t>LFBR</t>
  </si>
  <si>
    <t>LFOT</t>
  </si>
  <si>
    <t>ETNG</t>
  </si>
  <si>
    <t>EDMA</t>
  </si>
  <si>
    <t>ETSL</t>
  </si>
  <si>
    <t>EDDT</t>
  </si>
  <si>
    <t>EDDB</t>
  </si>
  <si>
    <t>ETHB</t>
  </si>
  <si>
    <t>EDVE</t>
  </si>
  <si>
    <t>EDDW</t>
  </si>
  <si>
    <t>ETMN</t>
  </si>
  <si>
    <t>EDAC</t>
  </si>
  <si>
    <t>EDLW</t>
  </si>
  <si>
    <t>EDDC</t>
  </si>
  <si>
    <t>EDLN</t>
  </si>
  <si>
    <t>EDDE</t>
  </si>
  <si>
    <t>EDDL</t>
  </si>
  <si>
    <t>EDDF</t>
  </si>
  <si>
    <t>EDFE</t>
  </si>
  <si>
    <t>ETOU</t>
  </si>
  <si>
    <t>EDDH</t>
  </si>
  <si>
    <t>EDHI</t>
  </si>
  <si>
    <t>EDDV</t>
  </si>
  <si>
    <t>ETNW</t>
  </si>
  <si>
    <t>EDTY</t>
  </si>
  <si>
    <t>ETSI</t>
  </si>
  <si>
    <t>ETSN</t>
  </si>
  <si>
    <t>EDSB</t>
  </si>
  <si>
    <t>EDVK</t>
  </si>
  <si>
    <t>ETHF</t>
  </si>
  <si>
    <t>EDHK</t>
  </si>
  <si>
    <t>ETSB</t>
  </si>
  <si>
    <t>EDDK</t>
  </si>
  <si>
    <t>ETNN</t>
  </si>
  <si>
    <t>EDDP</t>
  </si>
  <si>
    <t>EDHL</t>
  </si>
  <si>
    <t>EDBC</t>
  </si>
  <si>
    <t>EDFM</t>
  </si>
  <si>
    <t>EDDG</t>
  </si>
  <si>
    <t>EDMO</t>
  </si>
  <si>
    <t>EDDM</t>
  </si>
  <si>
    <t>EDDN</t>
  </si>
  <si>
    <t>EDLP</t>
  </si>
  <si>
    <t>ETIH</t>
  </si>
  <si>
    <t>ETNL</t>
  </si>
  <si>
    <t>EDDR</t>
  </si>
  <si>
    <t>EDGS</t>
  </si>
  <si>
    <t>EDTL</t>
  </si>
  <si>
    <t>EDDS</t>
  </si>
  <si>
    <t>ETAD</t>
  </si>
  <si>
    <t>ETHL</t>
  </si>
  <si>
    <t>ETHN</t>
  </si>
  <si>
    <t>LXGB</t>
  </si>
  <si>
    <t>MMMA</t>
  </si>
  <si>
    <t>MMTJ</t>
  </si>
  <si>
    <t>MMCS</t>
  </si>
  <si>
    <t>MMNL</t>
  </si>
  <si>
    <t>MMRX</t>
  </si>
  <si>
    <t>EHBK</t>
  </si>
  <si>
    <t>LECO</t>
  </si>
  <si>
    <t>LEAB</t>
  </si>
  <si>
    <t>LEAL</t>
  </si>
  <si>
    <t>LEAM</t>
  </si>
  <si>
    <t>LEBZ</t>
  </si>
  <si>
    <t>LEBL</t>
  </si>
  <si>
    <t>LELL</t>
  </si>
  <si>
    <t>LEBB</t>
  </si>
  <si>
    <t>LEBG</t>
  </si>
  <si>
    <t>LELC</t>
  </si>
  <si>
    <t>LEBA</t>
  </si>
  <si>
    <t>LEMO</t>
  </si>
  <si>
    <t>LEVT</t>
  </si>
  <si>
    <t>LEAS</t>
  </si>
  <si>
    <t>LEGA</t>
  </si>
  <si>
    <t>LEGR</t>
  </si>
  <si>
    <t>LEJR</t>
  </si>
  <si>
    <t>LERT</t>
  </si>
  <si>
    <t>GCLP</t>
  </si>
  <si>
    <t>LELN</t>
  </si>
  <si>
    <t>LEDA</t>
  </si>
  <si>
    <t>LELO</t>
  </si>
  <si>
    <t>LEVS</t>
  </si>
  <si>
    <t>LEGT</t>
  </si>
  <si>
    <t>LEMD</t>
  </si>
  <si>
    <t>LETO</t>
  </si>
  <si>
    <t>LECV</t>
  </si>
  <si>
    <t>LEMG</t>
  </si>
  <si>
    <t>LERI</t>
  </si>
  <si>
    <t>LEPA</t>
  </si>
  <si>
    <t>LEPP</t>
  </si>
  <si>
    <t>LESA</t>
  </si>
  <si>
    <t>LESO</t>
  </si>
  <si>
    <t>GCXO</t>
  </si>
  <si>
    <t>LEXJ</t>
  </si>
  <si>
    <t>LEEC</t>
  </si>
  <si>
    <t>LEZL</t>
  </si>
  <si>
    <t>LERS</t>
  </si>
  <si>
    <t>LEVC</t>
  </si>
  <si>
    <t>LEBT</t>
  </si>
  <si>
    <t>LEVD</t>
  </si>
  <si>
    <t>LEVX</t>
  </si>
  <si>
    <t>LEZG</t>
  </si>
  <si>
    <t>EGPD</t>
  </si>
  <si>
    <t>EGAC</t>
  </si>
  <si>
    <t>EGAA</t>
  </si>
  <si>
    <t>EGBB</t>
  </si>
  <si>
    <t>EGHH</t>
  </si>
  <si>
    <t>EGKA</t>
  </si>
  <si>
    <t>EGGD</t>
  </si>
  <si>
    <t>EGUO</t>
  </si>
  <si>
    <t>EGSC</t>
  </si>
  <si>
    <t>EGFF</t>
  </si>
  <si>
    <t>EGDX</t>
  </si>
  <si>
    <t>EGSS</t>
  </si>
  <si>
    <t>EGBE</t>
  </si>
  <si>
    <t>EGPN</t>
  </si>
  <si>
    <t>EGQL</t>
  </si>
  <si>
    <t>EGPH</t>
  </si>
  <si>
    <t>EGTE</t>
  </si>
  <si>
    <t>EGPF</t>
  </si>
  <si>
    <t>EGBJ</t>
  </si>
  <si>
    <t>EGXX</t>
  </si>
  <si>
    <t>EGXS</t>
  </si>
  <si>
    <t>EGMD</t>
  </si>
  <si>
    <t>EGUW</t>
  </si>
  <si>
    <t>EGXV</t>
  </si>
  <si>
    <t>EGNJ</t>
  </si>
  <si>
    <t>EGNM</t>
  </si>
  <si>
    <t>EGXW</t>
  </si>
  <si>
    <t>EGXP</t>
  </si>
  <si>
    <t>EGYD</t>
  </si>
  <si>
    <t>EGXC</t>
  </si>
  <si>
    <t>EGYE</t>
  </si>
  <si>
    <t>EGGP</t>
  </si>
  <si>
    <t>EGOW</t>
  </si>
  <si>
    <t>EGNR</t>
  </si>
  <si>
    <t>EGLC</t>
  </si>
  <si>
    <t>EGWU</t>
  </si>
  <si>
    <t>EGKB</t>
  </si>
  <si>
    <t>EGLL</t>
  </si>
  <si>
    <t>EGGW</t>
  </si>
  <si>
    <t>EGTC</t>
  </si>
  <si>
    <t>EGCC</t>
  </si>
  <si>
    <t>EGDY</t>
  </si>
  <si>
    <t>EGNV</t>
  </si>
  <si>
    <t>EGSH</t>
  </si>
  <si>
    <t>EGNX</t>
  </si>
  <si>
    <t>EGXT</t>
  </si>
  <si>
    <t>EGDB</t>
  </si>
  <si>
    <t>EGNO</t>
  </si>
  <si>
    <t>EGNH</t>
  </si>
  <si>
    <t>EGUB</t>
  </si>
  <si>
    <t>EGLF</t>
  </si>
  <si>
    <t>EGVO</t>
  </si>
  <si>
    <t>EGMH</t>
  </si>
  <si>
    <t>EGCN</t>
  </si>
  <si>
    <t>EGHI</t>
  </si>
  <si>
    <t>EGVP</t>
  </si>
  <si>
    <t>EGMC</t>
  </si>
  <si>
    <t>EGNT</t>
  </si>
  <si>
    <t>EGKK</t>
  </si>
  <si>
    <t>EGOP</t>
  </si>
  <si>
    <t>EGVA</t>
  </si>
  <si>
    <t>EGDL</t>
  </si>
  <si>
    <t>EGVN</t>
  </si>
  <si>
    <t>EGOS</t>
  </si>
  <si>
    <t>EGWC</t>
  </si>
  <si>
    <t>EGXU</t>
  </si>
  <si>
    <t>KBHM</t>
  </si>
  <si>
    <t>KEKY</t>
  </si>
  <si>
    <t>KHUA</t>
  </si>
  <si>
    <t>KMDQ</t>
  </si>
  <si>
    <t>KHSV</t>
  </si>
  <si>
    <t>KBFM</t>
  </si>
  <si>
    <t>KMOB</t>
  </si>
  <si>
    <t>KMXF</t>
  </si>
  <si>
    <t>KMGM</t>
  </si>
  <si>
    <t>PAMR</t>
  </si>
  <si>
    <t>PALH</t>
  </si>
  <si>
    <t>PAED</t>
  </si>
  <si>
    <t>PANC</t>
  </si>
  <si>
    <t>PAFR</t>
  </si>
  <si>
    <t>KFFZ</t>
  </si>
  <si>
    <t>KCHD</t>
  </si>
  <si>
    <t>KIWA</t>
  </si>
  <si>
    <t>KPHX</t>
  </si>
  <si>
    <t>KGEU</t>
  </si>
  <si>
    <t>KSDL</t>
  </si>
  <si>
    <t>KDVT</t>
  </si>
  <si>
    <t>KGYR</t>
  </si>
  <si>
    <t>KLUF</t>
  </si>
  <si>
    <t>KDMA</t>
  </si>
  <si>
    <t>KTUS</t>
  </si>
  <si>
    <t>KRYN</t>
  </si>
  <si>
    <t>KLIT</t>
  </si>
  <si>
    <t>KLZK</t>
  </si>
  <si>
    <t>KLRF</t>
  </si>
  <si>
    <t>KAWM</t>
  </si>
  <si>
    <t>KSNA</t>
  </si>
  <si>
    <t>KAJO</t>
  </si>
  <si>
    <t>KBFL</t>
  </si>
  <si>
    <t>KSDM</t>
  </si>
  <si>
    <t>KRNM</t>
  </si>
  <si>
    <t>KSUU</t>
  </si>
  <si>
    <t>KVCB</t>
  </si>
  <si>
    <t>KLVK</t>
  </si>
  <si>
    <t>KSQL</t>
  </si>
  <si>
    <t>KFCH</t>
  </si>
  <si>
    <t>KFAT</t>
  </si>
  <si>
    <t>KWHP</t>
  </si>
  <si>
    <t>KVNY</t>
  </si>
  <si>
    <t>KWJF</t>
  </si>
  <si>
    <t>KPMD</t>
  </si>
  <si>
    <t>KLGB</t>
  </si>
  <si>
    <t>KSLI</t>
  </si>
  <si>
    <t>KTOA</t>
  </si>
  <si>
    <t>KFUL</t>
  </si>
  <si>
    <t>KCQT</t>
  </si>
  <si>
    <t>KHHR</t>
  </si>
  <si>
    <t>KLAX</t>
  </si>
  <si>
    <t>KSMO</t>
  </si>
  <si>
    <t>KBUR</t>
  </si>
  <si>
    <t>KEMT</t>
  </si>
  <si>
    <t>KMOD</t>
  </si>
  <si>
    <t>KCCR</t>
  </si>
  <si>
    <t>KOKB</t>
  </si>
  <si>
    <t>KNFG</t>
  </si>
  <si>
    <t>KCRQ</t>
  </si>
  <si>
    <t>KNXF</t>
  </si>
  <si>
    <t>KOXR</t>
  </si>
  <si>
    <t>KCMA</t>
  </si>
  <si>
    <t>KNTD</t>
  </si>
  <si>
    <t>KPOC</t>
  </si>
  <si>
    <t>KRAL</t>
  </si>
  <si>
    <t>KRIV</t>
  </si>
  <si>
    <t>KSBD</t>
  </si>
  <si>
    <t>KONT</t>
  </si>
  <si>
    <t>KCNO</t>
  </si>
  <si>
    <t>KLHM</t>
  </si>
  <si>
    <t>KAUN</t>
  </si>
  <si>
    <t>KSAC</t>
  </si>
  <si>
    <t>KMCC</t>
  </si>
  <si>
    <t>KSMF</t>
  </si>
  <si>
    <t>KMHR</t>
  </si>
  <si>
    <t>KEDU</t>
  </si>
  <si>
    <t>KSNS</t>
  </si>
  <si>
    <t>KMRY</t>
  </si>
  <si>
    <t>KSJT</t>
  </si>
  <si>
    <t>KSAN</t>
  </si>
  <si>
    <t>KNZY</t>
  </si>
  <si>
    <t>KMYF</t>
  </si>
  <si>
    <t>KNKX</t>
  </si>
  <si>
    <t>KNRS</t>
  </si>
  <si>
    <t>KSEE</t>
  </si>
  <si>
    <t>KSFO</t>
  </si>
  <si>
    <t>KOAK</t>
  </si>
  <si>
    <t>KHWD</t>
  </si>
  <si>
    <t>KHAF</t>
  </si>
  <si>
    <t>KSJC</t>
  </si>
  <si>
    <t>KRHV</t>
  </si>
  <si>
    <t>KNUQ</t>
  </si>
  <si>
    <t>KPAO</t>
  </si>
  <si>
    <t>KSMX</t>
  </si>
  <si>
    <t>KVBG</t>
  </si>
  <si>
    <t>KSTS</t>
  </si>
  <si>
    <t>KSCK</t>
  </si>
  <si>
    <t>KAPC</t>
  </si>
  <si>
    <t>KDVO</t>
  </si>
  <si>
    <t>KVCV</t>
  </si>
  <si>
    <t>KVIS</t>
  </si>
  <si>
    <t>KFTG</t>
  </si>
  <si>
    <t>KARR</t>
  </si>
  <si>
    <t>KDPA</t>
  </si>
  <si>
    <t>KLOT</t>
  </si>
  <si>
    <t>KLMO</t>
  </si>
  <si>
    <t>KCWN</t>
  </si>
  <si>
    <t>KCOS</t>
  </si>
  <si>
    <t>KAFF</t>
  </si>
  <si>
    <t>KFCS</t>
  </si>
  <si>
    <t>KFLY</t>
  </si>
  <si>
    <t>KSHM</t>
  </si>
  <si>
    <t>KBKF</t>
  </si>
  <si>
    <t>KBJC</t>
  </si>
  <si>
    <t>KAPA</t>
  </si>
  <si>
    <t>KDEN</t>
  </si>
  <si>
    <t>KFNL</t>
  </si>
  <si>
    <t>KGXY</t>
  </si>
  <si>
    <t>KPUB</t>
  </si>
  <si>
    <t>KEIK</t>
  </si>
  <si>
    <t>KBDU</t>
  </si>
  <si>
    <t>KBDR</t>
  </si>
  <si>
    <t>KHVN</t>
  </si>
  <si>
    <t>KHFD</t>
  </si>
  <si>
    <t>KMMK</t>
  </si>
  <si>
    <t>KOXC</t>
  </si>
  <si>
    <t>KDXR</t>
  </si>
  <si>
    <t>KBDL</t>
  </si>
  <si>
    <t>KILG</t>
  </si>
  <si>
    <t>KFMY</t>
  </si>
  <si>
    <t>KRSW</t>
  </si>
  <si>
    <t>KFXE</t>
  </si>
  <si>
    <t>KPMP</t>
  </si>
  <si>
    <t>KBCT</t>
  </si>
  <si>
    <t>KGNV</t>
  </si>
  <si>
    <t>KFLL</t>
  </si>
  <si>
    <t>KNIP</t>
  </si>
  <si>
    <t>KCRG</t>
  </si>
  <si>
    <t>KJAX</t>
  </si>
  <si>
    <t>KNEN</t>
  </si>
  <si>
    <t>KNRB</t>
  </si>
  <si>
    <t>KVQQ</t>
  </si>
  <si>
    <t>KLAL</t>
  </si>
  <si>
    <t>KBOW</t>
  </si>
  <si>
    <t>KGIF</t>
  </si>
  <si>
    <t>KPCM</t>
  </si>
  <si>
    <t>KZPH</t>
  </si>
  <si>
    <t>KMIA</t>
  </si>
  <si>
    <t>KOPF</t>
  </si>
  <si>
    <t>KHWO</t>
  </si>
  <si>
    <t>KTMB</t>
  </si>
  <si>
    <t>KORL</t>
  </si>
  <si>
    <t>KMCO</t>
  </si>
  <si>
    <t>KISM</t>
  </si>
  <si>
    <t>KSFB</t>
  </si>
  <si>
    <t>KMLB</t>
  </si>
  <si>
    <t>KCOF</t>
  </si>
  <si>
    <t>KSUA</t>
  </si>
  <si>
    <t>KFPR</t>
  </si>
  <si>
    <t>KTLH</t>
  </si>
  <si>
    <t>KTPF</t>
  </si>
  <si>
    <t>KTPA</t>
  </si>
  <si>
    <t>KMCF</t>
  </si>
  <si>
    <t>KVDF</t>
  </si>
  <si>
    <t>KPIE</t>
  </si>
  <si>
    <t>KSPG</t>
  </si>
  <si>
    <t>KPBI</t>
  </si>
  <si>
    <t>KAHN</t>
  </si>
  <si>
    <t>K19A</t>
  </si>
  <si>
    <t>KWDR</t>
  </si>
  <si>
    <t>KATL</t>
  </si>
  <si>
    <t>KFTY</t>
  </si>
  <si>
    <t>KPDK</t>
  </si>
  <si>
    <t>KMGE</t>
  </si>
  <si>
    <t>KAGS</t>
  </si>
  <si>
    <t>KMCN</t>
  </si>
  <si>
    <t>KRYY</t>
  </si>
  <si>
    <t>KSVN</t>
  </si>
  <si>
    <t>KSAV</t>
  </si>
  <si>
    <t>PHNL</t>
  </si>
  <si>
    <t>PHNG</t>
  </si>
  <si>
    <t>PHJR</t>
  </si>
  <si>
    <t>PHHI</t>
  </si>
  <si>
    <t>KBOI</t>
  </si>
  <si>
    <t>KMAN</t>
  </si>
  <si>
    <t>KMDW</t>
  </si>
  <si>
    <t>KORD</t>
  </si>
  <si>
    <t>KJOT</t>
  </si>
  <si>
    <t>KPIA</t>
  </si>
  <si>
    <t>KRFD</t>
  </si>
  <si>
    <t>KSPI</t>
  </si>
  <si>
    <t>KCPS</t>
  </si>
  <si>
    <t>KEVV</t>
  </si>
  <si>
    <t>KFWA</t>
  </si>
  <si>
    <t>KGWB</t>
  </si>
  <si>
    <t>KIND</t>
  </si>
  <si>
    <t>KEYE</t>
  </si>
  <si>
    <t>KMGC</t>
  </si>
  <si>
    <t>KSBN</t>
  </si>
  <si>
    <t>KEKM</t>
  </si>
  <si>
    <t>KCID</t>
  </si>
  <si>
    <t>KMLI</t>
  </si>
  <si>
    <t>KDVN</t>
  </si>
  <si>
    <t>KDSM</t>
  </si>
  <si>
    <t>KIKV</t>
  </si>
  <si>
    <t>KCBF</t>
  </si>
  <si>
    <t>KOJC</t>
  </si>
  <si>
    <t>KIXD</t>
  </si>
  <si>
    <t>KTOP</t>
  </si>
  <si>
    <t>KFOE</t>
  </si>
  <si>
    <t>KICT</t>
  </si>
  <si>
    <t>KIAB</t>
  </si>
  <si>
    <t>KAAO</t>
  </si>
  <si>
    <t>KEHR</t>
  </si>
  <si>
    <t>KDWU</t>
  </si>
  <si>
    <t>KLEX</t>
  </si>
  <si>
    <t>KSDF</t>
  </si>
  <si>
    <t>KLOU</t>
  </si>
  <si>
    <t>KBTR</t>
  </si>
  <si>
    <t>KLFT</t>
  </si>
  <si>
    <t>KARA</t>
  </si>
  <si>
    <t>KIYA</t>
  </si>
  <si>
    <t>KNEW</t>
  </si>
  <si>
    <t>KNBG</t>
  </si>
  <si>
    <t>KMSY</t>
  </si>
  <si>
    <t>KDTN</t>
  </si>
  <si>
    <t>KBAD</t>
  </si>
  <si>
    <t>KSHV</t>
  </si>
  <si>
    <t>KPWM</t>
  </si>
  <si>
    <t>KDMH</t>
  </si>
  <si>
    <t>KBWI</t>
  </si>
  <si>
    <t>KMTN</t>
  </si>
  <si>
    <t>KFME</t>
  </si>
  <si>
    <t>KCGS</t>
  </si>
  <si>
    <t>KADW</t>
  </si>
  <si>
    <t>KDAA</t>
  </si>
  <si>
    <t>KBOS</t>
  </si>
  <si>
    <t>KMQE</t>
  </si>
  <si>
    <t>KOWD</t>
  </si>
  <si>
    <t>KBED</t>
  </si>
  <si>
    <t>KBVY</t>
  </si>
  <si>
    <t>KLWM</t>
  </si>
  <si>
    <t>KASH</t>
  </si>
  <si>
    <t>KSGF</t>
  </si>
  <si>
    <t>KCEF</t>
  </si>
  <si>
    <t>KBAF</t>
  </si>
  <si>
    <t>KORH</t>
  </si>
  <si>
    <t>KARB</t>
  </si>
  <si>
    <t>KYIP</t>
  </si>
  <si>
    <t>KDET</t>
  </si>
  <si>
    <t>KVLL</t>
  </si>
  <si>
    <t>KDTW</t>
  </si>
  <si>
    <t>KONZ</t>
  </si>
  <si>
    <t>KGRR</t>
  </si>
  <si>
    <t>KFNT</t>
  </si>
  <si>
    <t>KLAN</t>
  </si>
  <si>
    <t>KTEW</t>
  </si>
  <si>
    <t>KFPK</t>
  </si>
  <si>
    <t>KDUH</t>
  </si>
  <si>
    <t>KTDZ</t>
  </si>
  <si>
    <t>KMTC</t>
  </si>
  <si>
    <t>KJKJ</t>
  </si>
  <si>
    <t>KMSP</t>
  </si>
  <si>
    <t>KMIC</t>
  </si>
  <si>
    <t>KSTP</t>
  </si>
  <si>
    <t>KANE</t>
  </si>
  <si>
    <t>KSGS</t>
  </si>
  <si>
    <t>KFCM</t>
  </si>
  <si>
    <t>KRST</t>
  </si>
  <si>
    <t>KTOB</t>
  </si>
  <si>
    <t>KHKS</t>
  </si>
  <si>
    <t>KJAN</t>
  </si>
  <si>
    <t>KJVW</t>
  </si>
  <si>
    <t>KOLV</t>
  </si>
  <si>
    <t>KGPH</t>
  </si>
  <si>
    <t>KMKC</t>
  </si>
  <si>
    <t>KLXT</t>
  </si>
  <si>
    <t>KMCI</t>
  </si>
  <si>
    <t>KSTL</t>
  </si>
  <si>
    <t>KBIL</t>
  </si>
  <si>
    <t>KLNK</t>
  </si>
  <si>
    <t>KOMA</t>
  </si>
  <si>
    <t>KOFF</t>
  </si>
  <si>
    <t>KMLE</t>
  </si>
  <si>
    <t>KBTA</t>
  </si>
  <si>
    <t>KBVU</t>
  </si>
  <si>
    <t>KVGT</t>
  </si>
  <si>
    <t>KLAS</t>
  </si>
  <si>
    <t>KHND</t>
  </si>
  <si>
    <t>KRNO</t>
  </si>
  <si>
    <t>KRTS</t>
  </si>
  <si>
    <t>KMHT</t>
  </si>
  <si>
    <t>KCON</t>
  </si>
  <si>
    <t>KSMQ</t>
  </si>
  <si>
    <t>KTTN</t>
  </si>
  <si>
    <t>KEWR</t>
  </si>
  <si>
    <t>KCDW</t>
  </si>
  <si>
    <t>KMMU</t>
  </si>
  <si>
    <t>KLDJ</t>
  </si>
  <si>
    <t>KABQ</t>
  </si>
  <si>
    <t>KAEG</t>
  </si>
  <si>
    <t>KLRU</t>
  </si>
  <si>
    <t>KBUF</t>
  </si>
  <si>
    <t>KIAG</t>
  </si>
  <si>
    <t>KJRB</t>
  </si>
  <si>
    <t>KNYC</t>
  </si>
  <si>
    <t>KLGA</t>
  </si>
  <si>
    <t>KTEB</t>
  </si>
  <si>
    <t>KJFK</t>
  </si>
  <si>
    <t>KROC</t>
  </si>
  <si>
    <t>KSYR</t>
  </si>
  <si>
    <t>KHPN</t>
  </si>
  <si>
    <t>KCLT</t>
  </si>
  <si>
    <t>KAKH</t>
  </si>
  <si>
    <t>KIGX</t>
  </si>
  <si>
    <t>KFAY</t>
  </si>
  <si>
    <t>KFBG</t>
  </si>
  <si>
    <t>KPOB</t>
  </si>
  <si>
    <t>KGSO</t>
  </si>
  <si>
    <t>KBUY</t>
  </si>
  <si>
    <t>KRDU</t>
  </si>
  <si>
    <t>KILM</t>
  </si>
  <si>
    <t>KINT</t>
  </si>
  <si>
    <t>KFAR</t>
  </si>
  <si>
    <t>KAKR</t>
  </si>
  <si>
    <t>KCAK</t>
  </si>
  <si>
    <t>KPOV</t>
  </si>
  <si>
    <t>KLUK</t>
  </si>
  <si>
    <t>KCVG</t>
  </si>
  <si>
    <t>KHAO</t>
  </si>
  <si>
    <t>KBKL</t>
  </si>
  <si>
    <t>KCLE</t>
  </si>
  <si>
    <t>KCGF</t>
  </si>
  <si>
    <t>KCLL</t>
  </si>
  <si>
    <t>KCMH</t>
  </si>
  <si>
    <t>KTZR</t>
  </si>
  <si>
    <t>KOSU</t>
  </si>
  <si>
    <t>KLCK</t>
  </si>
  <si>
    <t>KCSG</t>
  </si>
  <si>
    <t>KLSF</t>
  </si>
  <si>
    <t>KFFO</t>
  </si>
  <si>
    <t>KDAY</t>
  </si>
  <si>
    <t>KMGY</t>
  </si>
  <si>
    <t>KDTO</t>
  </si>
  <si>
    <t>KTOL</t>
  </si>
  <si>
    <t>KOKC</t>
  </si>
  <si>
    <t>KTIK</t>
  </si>
  <si>
    <t>KPWA</t>
  </si>
  <si>
    <t>KOUN</t>
  </si>
  <si>
    <t>KRCE</t>
  </si>
  <si>
    <t>KTUL</t>
  </si>
  <si>
    <t>KRVS</t>
  </si>
  <si>
    <t>KOWP</t>
  </si>
  <si>
    <t>KEUG</t>
  </si>
  <si>
    <t>KPDX</t>
  </si>
  <si>
    <t>KSLE</t>
  </si>
  <si>
    <t>KMMV</t>
  </si>
  <si>
    <t>KSPB</t>
  </si>
  <si>
    <t>KABE</t>
  </si>
  <si>
    <t>KUKT</t>
  </si>
  <si>
    <t>KCXY</t>
  </si>
  <si>
    <t>KPHL</t>
  </si>
  <si>
    <t>KLOM</t>
  </si>
  <si>
    <t>KPNE</t>
  </si>
  <si>
    <t>KVAY</t>
  </si>
  <si>
    <t>KAGC</t>
  </si>
  <si>
    <t>KPIT</t>
  </si>
  <si>
    <t>KPVD</t>
  </si>
  <si>
    <t>KSFZ</t>
  </si>
  <si>
    <t>KOQU</t>
  </si>
  <si>
    <t>KJZI</t>
  </si>
  <si>
    <t>KCHS</t>
  </si>
  <si>
    <t>KLRO</t>
  </si>
  <si>
    <t>KCUB</t>
  </si>
  <si>
    <t>KCAE</t>
  </si>
  <si>
    <t>KMMT</t>
  </si>
  <si>
    <t>KCOU</t>
  </si>
  <si>
    <t>KGSP</t>
  </si>
  <si>
    <t>KFSD</t>
  </si>
  <si>
    <t>KCHA</t>
  </si>
  <si>
    <t>KCKV</t>
  </si>
  <si>
    <t>KHOP</t>
  </si>
  <si>
    <t>KDKX</t>
  </si>
  <si>
    <t>KTYS</t>
  </si>
  <si>
    <t>KOQT</t>
  </si>
  <si>
    <t>KMEM</t>
  </si>
  <si>
    <t>KNQA</t>
  </si>
  <si>
    <t>KJWN</t>
  </si>
  <si>
    <t>KBNA</t>
  </si>
  <si>
    <t>KMQY</t>
  </si>
  <si>
    <t>KABI</t>
  </si>
  <si>
    <t>KDYS</t>
  </si>
  <si>
    <t>KAMA</t>
  </si>
  <si>
    <t>KATT</t>
  </si>
  <si>
    <t>KAUS</t>
  </si>
  <si>
    <t>KEDC</t>
  </si>
  <si>
    <t>KBMT</t>
  </si>
  <si>
    <t>KBPT</t>
  </si>
  <si>
    <t>KORG</t>
  </si>
  <si>
    <t>KBRO</t>
  </si>
  <si>
    <t>KCRP</t>
  </si>
  <si>
    <t>KNGP</t>
  </si>
  <si>
    <t>KTFP</t>
  </si>
  <si>
    <t>KRBO</t>
  </si>
  <si>
    <t>KDAL</t>
  </si>
  <si>
    <t>KRBD</t>
  </si>
  <si>
    <t>KADS</t>
  </si>
  <si>
    <t>KDFW</t>
  </si>
  <si>
    <t>KLNC</t>
  </si>
  <si>
    <t>KGPM</t>
  </si>
  <si>
    <t>KELP</t>
  </si>
  <si>
    <t>KBIF</t>
  </si>
  <si>
    <t>KDNA</t>
  </si>
  <si>
    <t>KFTW</t>
  </si>
  <si>
    <t>KNFW</t>
  </si>
  <si>
    <t>KFWS</t>
  </si>
  <si>
    <t>KGKY</t>
  </si>
  <si>
    <t>KAFW</t>
  </si>
  <si>
    <t>KHQZ</t>
  </si>
  <si>
    <t>KMCJ</t>
  </si>
  <si>
    <t>KHOU</t>
  </si>
  <si>
    <t>KIAH</t>
  </si>
  <si>
    <t>KEFD</t>
  </si>
  <si>
    <t>KLVJ</t>
  </si>
  <si>
    <t>KHLR</t>
  </si>
  <si>
    <t>KILE</t>
  </si>
  <si>
    <t>KGRK</t>
  </si>
  <si>
    <t>KTPL</t>
  </si>
  <si>
    <t>KLRD</t>
  </si>
  <si>
    <t>KLBB</t>
  </si>
  <si>
    <t>KMFE</t>
  </si>
  <si>
    <t>KT65</t>
  </si>
  <si>
    <t>KEBG</t>
  </si>
  <si>
    <t>KMDD</t>
  </si>
  <si>
    <t>KMAF</t>
  </si>
  <si>
    <t>KODO</t>
  </si>
  <si>
    <t>KAXH</t>
  </si>
  <si>
    <t>KTKI</t>
  </si>
  <si>
    <t>KF46</t>
  </si>
  <si>
    <t>KGTU</t>
  </si>
  <si>
    <t>KRYW</t>
  </si>
  <si>
    <t>KSSF</t>
  </si>
  <si>
    <t>KSKF</t>
  </si>
  <si>
    <t>KSAT</t>
  </si>
  <si>
    <t>KRND</t>
  </si>
  <si>
    <t>KTYR</t>
  </si>
  <si>
    <t>KACT</t>
  </si>
  <si>
    <t>KCNW</t>
  </si>
  <si>
    <t>KPWG</t>
  </si>
  <si>
    <t>KCWC</t>
  </si>
  <si>
    <t>KSPS</t>
  </si>
  <si>
    <t>KPVU</t>
  </si>
  <si>
    <t>KSLC</t>
  </si>
  <si>
    <t>KBTV</t>
  </si>
  <si>
    <t>KPHF</t>
  </si>
  <si>
    <t>KLFI</t>
  </si>
  <si>
    <t>KFAF</t>
  </si>
  <si>
    <t>KJGG</t>
  </si>
  <si>
    <t>KPVG</t>
  </si>
  <si>
    <t>KCPK</t>
  </si>
  <si>
    <t>KRIC</t>
  </si>
  <si>
    <t>KOFP</t>
  </si>
  <si>
    <t>KFCI</t>
  </si>
  <si>
    <t>KNTU</t>
  </si>
  <si>
    <t>KORF</t>
  </si>
  <si>
    <t>KNFE</t>
  </si>
  <si>
    <t>KNGU</t>
  </si>
  <si>
    <t>KPAE</t>
  </si>
  <si>
    <t>KAWO</t>
  </si>
  <si>
    <t>KVUO</t>
  </si>
  <si>
    <t>KTTD</t>
  </si>
  <si>
    <t>KHIO</t>
  </si>
  <si>
    <t>KBFI</t>
  </si>
  <si>
    <t>KSEW</t>
  </si>
  <si>
    <t>KRNT</t>
  </si>
  <si>
    <t>KSEA</t>
  </si>
  <si>
    <t>KSFF</t>
  </si>
  <si>
    <t>KGEG</t>
  </si>
  <si>
    <t>KSKA</t>
  </si>
  <si>
    <t>KTIW</t>
  </si>
  <si>
    <t>KTCM</t>
  </si>
  <si>
    <t>KPLU</t>
  </si>
  <si>
    <t>KGRF</t>
  </si>
  <si>
    <t>KDCA</t>
  </si>
  <si>
    <t>KHTS</t>
  </si>
  <si>
    <t>KGRB</t>
  </si>
  <si>
    <t>KMSN</t>
  </si>
  <si>
    <t>KMKE</t>
  </si>
  <si>
    <t>KMWC</t>
  </si>
  <si>
    <t>KUES</t>
  </si>
  <si>
    <t>KCYS</t>
  </si>
  <si>
    <t>Calgary - CALGARY INTL</t>
  </si>
  <si>
    <t>Calgary - SPRINGBANK A</t>
  </si>
  <si>
    <t>Edmonton - EDMONTON MUNICIPAL CR10 ALT</t>
  </si>
  <si>
    <t>Edmonton - EDMONTON/NAMAO(MIL)</t>
  </si>
  <si>
    <t>Edmonton - OLIVER AGDM ALTA</t>
  </si>
  <si>
    <t>Edmonton - EDMONTON INTL</t>
  </si>
  <si>
    <t>Edmonton - EDMONTON VILLENEUVE</t>
  </si>
  <si>
    <t>Edmonton - EDMONTON INTERNATIONAL CS A</t>
  </si>
  <si>
    <t>Abbotsford - ABBOTSFORD</t>
  </si>
  <si>
    <t>Kelowna - KELOWNA</t>
  </si>
  <si>
    <t>Okanagan - VERNON AUTO</t>
  </si>
  <si>
    <t>Vancouver - VANCOUVER HARBOUR CS BC</t>
  </si>
  <si>
    <t>Vancouver - VANCOUVER INTL</t>
  </si>
  <si>
    <t>Vancouver - WEST VANCOUVER (AUT)</t>
  </si>
  <si>
    <t>Vancouver - SANDHEADS CS</t>
  </si>
  <si>
    <t>Victoria - VICTORIA HARBOUR</t>
  </si>
  <si>
    <t>Victoria - VICTORIA UNIVERSITY CS</t>
  </si>
  <si>
    <t>Victoria - VICTORIA GONZALES CS BC</t>
  </si>
  <si>
    <t>Victoria - ESQUIMALT HARBOUR</t>
  </si>
  <si>
    <t>Victoria - DISCOVERY ISLAND</t>
  </si>
  <si>
    <t>Victoria - MALAHAT BC</t>
  </si>
  <si>
    <t>Quebec - BEAUPORT QUE</t>
  </si>
  <si>
    <t>Quebec - STE FOY (U. LAVAL) QUE</t>
  </si>
  <si>
    <t>Quebec - QUEBEC JEAN LESAGE INTL</t>
  </si>
  <si>
    <t>Quebec - VALCARTIER AIRPORT</t>
  </si>
  <si>
    <t>Surrey - WHITE ROCK CAMPBELL SCIENTIF</t>
  </si>
  <si>
    <t>Surrey - PITT MEADOWS CAMPBELL SCIENT</t>
  </si>
  <si>
    <t>Sydney - SYDNEY A</t>
  </si>
  <si>
    <t>Winnipeg - WINNIPEG THE FORKS MAN</t>
  </si>
  <si>
    <t>Winnipeg - WINNIPEG INTL</t>
  </si>
  <si>
    <t>Moncton - GREATER MONCTON INTL</t>
  </si>
  <si>
    <t>Halifax - SHEARWATER</t>
  </si>
  <si>
    <t>Halifax - MCNABS ISLAND (AUT)</t>
  </si>
  <si>
    <t>Halifax - HALIFAX INTL</t>
  </si>
  <si>
    <t>Barrie - BARRIE-ORO</t>
  </si>
  <si>
    <t>Barrie - EGBERT CS ONT</t>
  </si>
  <si>
    <t>Barrie - BORDEN</t>
  </si>
  <si>
    <t>Detroit - WINDSOR</t>
  </si>
  <si>
    <t>Greater Sudbury - SUDBURY</t>
  </si>
  <si>
    <t>Hamilton - HAMILTON RBG CS ONT</t>
  </si>
  <si>
    <t>Hamilton - BURLINGTON PIERS (AUT) ONT</t>
  </si>
  <si>
    <t>Hamilton - HAMILTON</t>
  </si>
  <si>
    <t>Kingston - KINGSTON</t>
  </si>
  <si>
    <t>Kitchener - WATERLOO</t>
  </si>
  <si>
    <t>Kitchener - ELORA RCS ONT</t>
  </si>
  <si>
    <t>London - LONDON</t>
  </si>
  <si>
    <t>London - LONDON CS ONT</t>
  </si>
  <si>
    <t>Oshawa - OSHAWA</t>
  </si>
  <si>
    <t>Ottawa - OTTAWA MACDONALD CARTIER INT</t>
  </si>
  <si>
    <t>Ottawa - GATINEAU</t>
  </si>
  <si>
    <t>St. Catharines - NIAGARA DISTRICT</t>
  </si>
  <si>
    <t>St. Catharines - PORT WELLER (AUT) ONT</t>
  </si>
  <si>
    <t>St. Catharines - VINELAND STATION RCS ONT</t>
  </si>
  <si>
    <t>Toronto - TORONTO CITY CENTRE</t>
  </si>
  <si>
    <t>Toronto - LESTER B PEARSON INTL</t>
  </si>
  <si>
    <t>Toronto - BUTTONVILLE MUNI</t>
  </si>
  <si>
    <t>Laval - MONTREAL INTL MIRABEL</t>
  </si>
  <si>
    <t>Montreal - MCTAVISH QUE</t>
  </si>
  <si>
    <t>Montreal - MONTREAL/PIERRE ELLIOTT TRUD</t>
  </si>
  <si>
    <t>Montreal - MONTREAL/TRUDEAU INT</t>
  </si>
  <si>
    <t>Montreal - MONTREAL/ST HUBERT</t>
  </si>
  <si>
    <t>Montreal - STE ANNE DE BELLEVUE 1 QUE</t>
  </si>
  <si>
    <t>Saguenay - JONQUIERE QUE</t>
  </si>
  <si>
    <t>Saguenay - BAGOTVILLE</t>
  </si>
  <si>
    <t>Saguenay - LATERRIERE QUE</t>
  </si>
  <si>
    <t>Saguenay - LA BAIE</t>
  </si>
  <si>
    <t>Sherbrooke - LENOXVILLE QUE</t>
  </si>
  <si>
    <t>Sherbrooke - SHERBROOKE</t>
  </si>
  <si>
    <t>Sherbrooke - LAC MEMPHREMAGOG</t>
  </si>
  <si>
    <t>Trois-Rivieres - TROIS RIVIERES QUE</t>
  </si>
  <si>
    <t>Trois-Rivieres - NICOLET QUE</t>
  </si>
  <si>
    <t>Trois-Rivieres - SHAWINIGAN CS QUE</t>
  </si>
  <si>
    <t>Regina - REGINA RCS SASK</t>
  </si>
  <si>
    <t>Regina - REGINA INTL</t>
  </si>
  <si>
    <t>Regina - BRATT'S LAKE UA SASK</t>
  </si>
  <si>
    <t>Saskatoon - SASKATOON J G DIEFENBAKER IN</t>
  </si>
  <si>
    <t>Aix-en-Provence - SALON</t>
  </si>
  <si>
    <t>Amiens - BRAY</t>
  </si>
  <si>
    <t>Angers - BEAUCOUZE</t>
  </si>
  <si>
    <t>Angers - MARCE</t>
  </si>
  <si>
    <t>Besancon - BESANCON/THISE(AUT)</t>
  </si>
  <si>
    <t>Bordeaux - MERIGNAC</t>
  </si>
  <si>
    <t>Brest - GUIPAVAS</t>
  </si>
  <si>
    <t>Brest - POULMIC</t>
  </si>
  <si>
    <t>Brest - LANDIVISIAU</t>
  </si>
  <si>
    <t>Caen - CARPIQUET</t>
  </si>
  <si>
    <t>Cergy-Pontoise - CORMEILLES EN VEXIN</t>
  </si>
  <si>
    <t>Clermont-Ferrand - AUVERGNE</t>
  </si>
  <si>
    <t>Dijon - LONGVIC</t>
  </si>
  <si>
    <t>Freiburg - MEYENHEIM</t>
  </si>
  <si>
    <t>Grenoble - SAINT GEOIRS</t>
  </si>
  <si>
    <t>Le Havre - OCTEVILLE</t>
  </si>
  <si>
    <t>Le Havre - ST GATIEN</t>
  </si>
  <si>
    <t>Le Mans - ARNAGE</t>
  </si>
  <si>
    <t>Lille - LESQUIN</t>
  </si>
  <si>
    <t>Limoges - BELLEGARDE</t>
  </si>
  <si>
    <t>Lyon - BRON</t>
  </si>
  <si>
    <t>Lyon - SAINT EXUPERY</t>
  </si>
  <si>
    <t>Marseille - PROVENCE</t>
  </si>
  <si>
    <t>Metz - METZ NANCY LORRAINE</t>
  </si>
  <si>
    <t>Montpellier - MEDITERRANEE</t>
  </si>
  <si>
    <t>Mulhouse - BALE MULHOUSE</t>
  </si>
  <si>
    <t>Nancy - ESSEY</t>
  </si>
  <si>
    <t>Nancy - TOUL / ROSIERES</t>
  </si>
  <si>
    <t>Nancy - OCHEY</t>
  </si>
  <si>
    <t>Nantes - NANTES ATLANTIQUE</t>
  </si>
  <si>
    <t>Nice - COTE D AZUR</t>
  </si>
  <si>
    <t>Nimes - NIMES/COURBESSAC</t>
  </si>
  <si>
    <t>Nimes - GARONS</t>
  </si>
  <si>
    <t>Orleans - BRICY</t>
  </si>
  <si>
    <t>Paris - VELIZY</t>
  </si>
  <si>
    <t>Paris - ORLY</t>
  </si>
  <si>
    <t>Paris - LE BOURGET</t>
  </si>
  <si>
    <t>Paris - TOUSSUS LE NOBLE</t>
  </si>
  <si>
    <t>Paris - CHARLES DE GAULLE</t>
  </si>
  <si>
    <t>Perpignan - RIVESALTES</t>
  </si>
  <si>
    <t>Reims - REIMS-PRUNAY</t>
  </si>
  <si>
    <t>Rennes - ST JACQUES</t>
  </si>
  <si>
    <t>Rouen - VALLEE DE SEINE</t>
  </si>
  <si>
    <t>Saint-Etienne - BOUTHEON</t>
  </si>
  <si>
    <t>Strasbourg - ENTZHEIM</t>
  </si>
  <si>
    <t>Toulon - LE PALYVESTRE</t>
  </si>
  <si>
    <t>Toulouse - BLAGNAC</t>
  </si>
  <si>
    <t>Toulouse - FRANCAZAL</t>
  </si>
  <si>
    <t>Toulouse - LHERM</t>
  </si>
  <si>
    <t>Tours - VAL DE LOIRE</t>
  </si>
  <si>
    <t>Aachen - GEILENKIRCHEN</t>
  </si>
  <si>
    <t>Augsburg - AUGSBURG</t>
  </si>
  <si>
    <t>Augsburg - LECHFELD</t>
  </si>
  <si>
    <t>Berlin - TEGEL</t>
  </si>
  <si>
    <t>Berlin - SCHONEFELD</t>
  </si>
  <si>
    <t>Bielefeld - BUCKEBURG</t>
  </si>
  <si>
    <t>Braunschweig - BRAUNSCHWEIG WOLFSBURG</t>
  </si>
  <si>
    <t>Bremen - BREMEN</t>
  </si>
  <si>
    <t>Bremerhaven - NORDHOLZ</t>
  </si>
  <si>
    <t>Chemnitz - ALTENBURG NOBITZ</t>
  </si>
  <si>
    <t>Dortmund - DORTMUND</t>
  </si>
  <si>
    <t>Dresden - DRESDEN</t>
  </si>
  <si>
    <t>Duesseldorf - MONCHENGLADBACH</t>
  </si>
  <si>
    <t>Erfurt - ERFURT</t>
  </si>
  <si>
    <t>Essen - DUSSELDORF</t>
  </si>
  <si>
    <t>Frankfurt am Main - FRANKFURT MAIN</t>
  </si>
  <si>
    <t>Frankfurt am Main - EGELSBACH</t>
  </si>
  <si>
    <t>Frankfurt am Main - WIESBADEN AAF</t>
  </si>
  <si>
    <t>Hamburg - HAMBURG</t>
  </si>
  <si>
    <t>Hamburg - HAMBURG FINKENWERDER</t>
  </si>
  <si>
    <t>Hannover - HANNOVER</t>
  </si>
  <si>
    <t>Hannover - WUNSTORF</t>
  </si>
  <si>
    <t>Heilbronn - SCHWABISCH HALL</t>
  </si>
  <si>
    <t>Ingolstadt - INGOLSTADT MANCHING</t>
  </si>
  <si>
    <t>Ingolstadt - NEUBURG</t>
  </si>
  <si>
    <t>Karlsruhe - KARLSRUHE BADEN BADEN</t>
  </si>
  <si>
    <t>Kassel - KASSEL CALDEN</t>
  </si>
  <si>
    <t>Kassel - FRITZLAR</t>
  </si>
  <si>
    <t>Kiel - KIEL HOLTENAU</t>
  </si>
  <si>
    <t>Koblenz - BUCHEL</t>
  </si>
  <si>
    <t>Koeln - KOLN BONN</t>
  </si>
  <si>
    <t>Koeln - NORVENICH</t>
  </si>
  <si>
    <t>Leipzig - LEIPZIG HALLE</t>
  </si>
  <si>
    <t>Luebeck - LUBECK BLANKENSEE</t>
  </si>
  <si>
    <t>Magdeburg - COCHSTEDT</t>
  </si>
  <si>
    <t>Mannheim - MANNHEIM CITY</t>
  </si>
  <si>
    <t>Muenster - MUNSTER OSNABRUCK</t>
  </si>
  <si>
    <t>Munich - OBERPFAFFENHOFEN</t>
  </si>
  <si>
    <t>Munich - MUNCHEN</t>
  </si>
  <si>
    <t>Nuernberg - NURNBERG</t>
  </si>
  <si>
    <t>Paderborn - PADERBORN LIPPSTADT</t>
  </si>
  <si>
    <t>Regensburg - HOHENFELS AAF</t>
  </si>
  <si>
    <t>Rostock - LAAGE</t>
  </si>
  <si>
    <t>Saarbruecken - SAARBRUCKEN</t>
  </si>
  <si>
    <t>Siegen - SIEGERLAND</t>
  </si>
  <si>
    <t>Strasbourg - LAHR</t>
  </si>
  <si>
    <t>Stuttgart - STUTTGART</t>
  </si>
  <si>
    <t>Trier - SPANGDAHLEM AB</t>
  </si>
  <si>
    <t>Ulm - LAUPHEIM</t>
  </si>
  <si>
    <t>Wuerzburg - NIEDERSTETTEN</t>
  </si>
  <si>
    <t>Algeciras - GIBRALTAR</t>
  </si>
  <si>
    <t>Brownsville - GENERAL SERVANDO CANALES INT</t>
  </si>
  <si>
    <t>Chula Vista - GENERAL ABELARDO L RODRIGUEZ</t>
  </si>
  <si>
    <t>El Paso - ABRAHAM GONZALEZ INTL</t>
  </si>
  <si>
    <t>Laredo - QUETZALCOATL INTL</t>
  </si>
  <si>
    <t>McAllen - GENERAL LUCIO BLANCO INTL</t>
  </si>
  <si>
    <t>Aachen - MAASTRICHT</t>
  </si>
  <si>
    <t>A Coruna - A CORUNA</t>
  </si>
  <si>
    <t>Albacete - ALBACETE</t>
  </si>
  <si>
    <t>Alicante - ALICANTE</t>
  </si>
  <si>
    <t>Almeria - ALMERIA</t>
  </si>
  <si>
    <t>Badajoz - TALAVERA LA REAL</t>
  </si>
  <si>
    <t>Barcelona - BARCELONA</t>
  </si>
  <si>
    <t>Barcelona - SABADELL</t>
  </si>
  <si>
    <t>Bilbao - BILBAO</t>
  </si>
  <si>
    <t>Burgos - BURGOS</t>
  </si>
  <si>
    <t>Cartagena - MURCIA SAN JAVIER</t>
  </si>
  <si>
    <t>Cordoba - CORDOBA</t>
  </si>
  <si>
    <t>Dos Hermanas - MORON AB</t>
  </si>
  <si>
    <t>Gasteiz / Vitoria - VITORIA</t>
  </si>
  <si>
    <t>Gijon - ASTURIAS</t>
  </si>
  <si>
    <t>Granada - ARMILLA</t>
  </si>
  <si>
    <t>Granada - GRANADA</t>
  </si>
  <si>
    <t>Jerez de la Frontera - JEREZ</t>
  </si>
  <si>
    <t>Jerez de la Frontera - ROTA NAVAL AIR STATION</t>
  </si>
  <si>
    <t>Las Palmas de Gran Canaria - GRAN CANARIA</t>
  </si>
  <si>
    <t>Leon - LEON</t>
  </si>
  <si>
    <t>Lleida - LLEIDA-ALGUAIRE AIRPORT</t>
  </si>
  <si>
    <t>Logrono - LOGRONO/AGONCILLO</t>
  </si>
  <si>
    <t>Madrid - CUATRO VIENTOS</t>
  </si>
  <si>
    <t>Madrid - GETAFE</t>
  </si>
  <si>
    <t>Madrid - BARAJAS</t>
  </si>
  <si>
    <t>Madrid - TORREJON</t>
  </si>
  <si>
    <t>Madrid - MADRI-COLMENAR</t>
  </si>
  <si>
    <t>Malaga - MALAGA</t>
  </si>
  <si>
    <t>Murcia - ALCANTARILLA</t>
  </si>
  <si>
    <t>Palma - PALMA DE MALLORCA</t>
  </si>
  <si>
    <t>Pamplona - PAMPLONA</t>
  </si>
  <si>
    <t>Salamanca - SALAMANCA</t>
  </si>
  <si>
    <t>San Sebastian - SAN SEBASTIAN</t>
  </si>
  <si>
    <t>Santa Cruz de Tenerife - TENERIFE NORTE</t>
  </si>
  <si>
    <t>Santander - SANTANDER</t>
  </si>
  <si>
    <t>Sevilla - SEVILLA HELIPORT</t>
  </si>
  <si>
    <t>Sevilla - SEVILLA</t>
  </si>
  <si>
    <t>Tarragona - REUS</t>
  </si>
  <si>
    <t>Valencia - VALENCIA</t>
  </si>
  <si>
    <t>Valladolid - VALLADOLID</t>
  </si>
  <si>
    <t>Vigo - VIGO</t>
  </si>
  <si>
    <t>Zaragoza - ZARAGOZA AB</t>
  </si>
  <si>
    <t>Aberdeen - DYCE</t>
  </si>
  <si>
    <t>Belfast - CITY</t>
  </si>
  <si>
    <t>Belfast - ALDERGROVE</t>
  </si>
  <si>
    <t>Birmingham - BIRMINGHAM</t>
  </si>
  <si>
    <t>Bournemouth - BOURNEMOUTH</t>
  </si>
  <si>
    <t>Brighton - SHOREHAM</t>
  </si>
  <si>
    <t>Bristol - BRISTOL</t>
  </si>
  <si>
    <t>Bristol - COLERNE</t>
  </si>
  <si>
    <t>Cambridge - CAMBRIDGE</t>
  </si>
  <si>
    <t>Cardiff - CARDIFF</t>
  </si>
  <si>
    <t>Cardiff - ST ATHAN</t>
  </si>
  <si>
    <t>Chelmsford - STANSTED</t>
  </si>
  <si>
    <t>Coventry - COVENTRY</t>
  </si>
  <si>
    <t>Dundee - DUNDEE</t>
  </si>
  <si>
    <t>Dundee - LEUCHARS</t>
  </si>
  <si>
    <t>Edinburgh - EDINBURGH</t>
  </si>
  <si>
    <t>Exeter - EXETER</t>
  </si>
  <si>
    <t>Glasgow - GLASGOW</t>
  </si>
  <si>
    <t>Gloucester - GLOUCESTERSHIRE</t>
  </si>
  <si>
    <t>Grimsby - DONNA NOOK</t>
  </si>
  <si>
    <t>Grimsby - DONNA NOOK RAF</t>
  </si>
  <si>
    <t>Hastings - LYDD</t>
  </si>
  <si>
    <t>Ipswich - WATTISHAM</t>
  </si>
  <si>
    <t>Kingston upon Hull - LECONFIELD (AUT)</t>
  </si>
  <si>
    <t>Kingston upon Hull - HUMBERSIDE</t>
  </si>
  <si>
    <t>Leeds - LEEDS BRADFORD</t>
  </si>
  <si>
    <t>Lincoln - WADDINGTON</t>
  </si>
  <si>
    <t>Lincoln - SCAMPTON</t>
  </si>
  <si>
    <t>Lincoln - CRANWELL</t>
  </si>
  <si>
    <t>Lincoln - CONINGSBY</t>
  </si>
  <si>
    <t>Lincoln - BARKSTON HEATH</t>
  </si>
  <si>
    <t>Liverpool - LIVERPOOL</t>
  </si>
  <si>
    <t>Liverpool - WOODVALE</t>
  </si>
  <si>
    <t>Liverpool - HAWARDEN</t>
  </si>
  <si>
    <t>London - CITY</t>
  </si>
  <si>
    <t>London - NORTHOLT</t>
  </si>
  <si>
    <t>London - BIGGIN HILL</t>
  </si>
  <si>
    <t>London - HEATHROW</t>
  </si>
  <si>
    <t>Luton - LUTON</t>
  </si>
  <si>
    <t>Luton - CRANFIELD</t>
  </si>
  <si>
    <t>Manchester - MANCHESTER</t>
  </si>
  <si>
    <t>Mendip - YEOVILTON</t>
  </si>
  <si>
    <t>Middlesbrough - DURHAM TEES VALLEY AIRPORT</t>
  </si>
  <si>
    <t>Norwich - NORWICH</t>
  </si>
  <si>
    <t>Nottingham - NOTTINGHAM EAST MIDLANDS</t>
  </si>
  <si>
    <t>Peterborough - WITTERING</t>
  </si>
  <si>
    <t>Plymouth - PLYMOUTH/MOUNTBATTE</t>
  </si>
  <si>
    <t>Preston - WARTON</t>
  </si>
  <si>
    <t>Preston - BLACKPOOL</t>
  </si>
  <si>
    <t>Reading - BENSON</t>
  </si>
  <si>
    <t>Reading - FARNBOROUGH</t>
  </si>
  <si>
    <t>Reading - ODIHAM</t>
  </si>
  <si>
    <t>Saint Peters - MANSTON</t>
  </si>
  <si>
    <t>Sheffield - DONCASTER SHEFFIELD</t>
  </si>
  <si>
    <t>Southampton - SOUTHAMPTON</t>
  </si>
  <si>
    <t>Southampton - MIDDLE WALLOP</t>
  </si>
  <si>
    <t>Southend-on-Sea - SOUTHEND</t>
  </si>
  <si>
    <t>Sunderland - NEWCASTLE</t>
  </si>
  <si>
    <t>Sutton - GATWICK</t>
  </si>
  <si>
    <t>Swansea - PEMBRY SANDS</t>
  </si>
  <si>
    <t>Swindon - FAIRFORD</t>
  </si>
  <si>
    <t>Swindon - LYNEHAM</t>
  </si>
  <si>
    <t>Swindon - BRIZE NORTON</t>
  </si>
  <si>
    <t>Telford - SHAWBURY</t>
  </si>
  <si>
    <t>Wolverhampton - COSFORD</t>
  </si>
  <si>
    <t>York - LINTON ON OUSE</t>
  </si>
  <si>
    <t>Montgomery - MONTGOMERY RGNL (DANNELLY F</t>
  </si>
  <si>
    <t>Anchorage - FT. RICHARDSON/BRYANT AHP A</t>
  </si>
  <si>
    <t>Jacksonville - JACKSONVILLE INTERNATIONAL</t>
  </si>
  <si>
    <t>Louisville - LOUISVILLE INTL-STANDIFORD</t>
  </si>
  <si>
    <t>Brownsville - BROWNSVILLE/S PADRE ISLAND</t>
  </si>
  <si>
    <t>Corpus Christi - CORPUS CHRISTI INTERNATIONA</t>
  </si>
  <si>
    <t>CALGARY INTL</t>
  </si>
  <si>
    <t>SPRINGBANK A</t>
  </si>
  <si>
    <t>EDMONTON MUNICIPAL CR10 ALT</t>
  </si>
  <si>
    <t>EDMONTON/NAMAO(MIL)</t>
  </si>
  <si>
    <t>OLIVER AGDM ALTA</t>
  </si>
  <si>
    <t>EDMONTON INTL</t>
  </si>
  <si>
    <t>EDMONTON VILLENEUVE</t>
  </si>
  <si>
    <t>EDMONTON INTERNATIONAL CS A</t>
  </si>
  <si>
    <t>ABBOTSFORD</t>
  </si>
  <si>
    <t>KELOWNA</t>
  </si>
  <si>
    <t>VERNON AUTO</t>
  </si>
  <si>
    <t>VANCOUVER HARBOUR CS BC</t>
  </si>
  <si>
    <t>VANCOUVER INTL</t>
  </si>
  <si>
    <t>WEST VANCOUVER (AUT)</t>
  </si>
  <si>
    <t>SANDHEADS CS</t>
  </si>
  <si>
    <t>VICTORIA HARBOUR</t>
  </si>
  <si>
    <t>VICTORIA UNIVERSITY CS</t>
  </si>
  <si>
    <t>VICTORIA GONZALES CS BC</t>
  </si>
  <si>
    <t>ESQUIMALT HARBOUR</t>
  </si>
  <si>
    <t>DISCOVERY ISLAND</t>
  </si>
  <si>
    <t>MALAHAT BC</t>
  </si>
  <si>
    <t>BEAUPORT QUE</t>
  </si>
  <si>
    <t>STE FOY (U. LAVAL) QUE</t>
  </si>
  <si>
    <t>QUEBEC JEAN LESAGE INTL</t>
  </si>
  <si>
    <t>VALCARTIER AIRPORT</t>
  </si>
  <si>
    <t>WHITE ROCK CAMPBELL SCIENTIF</t>
  </si>
  <si>
    <t>PITT MEADOWS CAMPBELL SCIENT</t>
  </si>
  <si>
    <t>SYDNEY A</t>
  </si>
  <si>
    <t>WINNIPEG THE FORKS MAN</t>
  </si>
  <si>
    <t>WINNIPEG INTL</t>
  </si>
  <si>
    <t>GREATER MONCTON INTL</t>
  </si>
  <si>
    <t>SHEARWATER</t>
  </si>
  <si>
    <t>MCNABS ISLAND (AUT)</t>
  </si>
  <si>
    <t>HALIFAX INTL</t>
  </si>
  <si>
    <t>BARRIE-ORO</t>
  </si>
  <si>
    <t>EGBERT CS ONT</t>
  </si>
  <si>
    <t>BORDEN</t>
  </si>
  <si>
    <t>WINDSOR</t>
  </si>
  <si>
    <t>SUDBURY</t>
  </si>
  <si>
    <t>HAMILTON RBG CS ONT</t>
  </si>
  <si>
    <t>BURLINGTON PIERS (AUT) ONT</t>
  </si>
  <si>
    <t>HAMILTON</t>
  </si>
  <si>
    <t>KINGSTON</t>
  </si>
  <si>
    <t>WATERLOO</t>
  </si>
  <si>
    <t>ELORA RCS ONT</t>
  </si>
  <si>
    <t>LONDON</t>
  </si>
  <si>
    <t>LONDON CS ONT</t>
  </si>
  <si>
    <t>OSHAWA</t>
  </si>
  <si>
    <t>OTTAWA MACDONALD CARTIER INT</t>
  </si>
  <si>
    <t>GATINEAU</t>
  </si>
  <si>
    <t>NIAGARA DISTRICT</t>
  </si>
  <si>
    <t>PORT WELLER (AUT) ONT</t>
  </si>
  <si>
    <t>VINELAND STATION RCS ONT</t>
  </si>
  <si>
    <t>TORONTO CITY CENTRE</t>
  </si>
  <si>
    <t>LESTER B PEARSON INTL</t>
  </si>
  <si>
    <t>BUTTONVILLE MUNI</t>
  </si>
  <si>
    <t>MONTREAL INTL MIRABEL</t>
  </si>
  <si>
    <t>MCTAVISH QUE</t>
  </si>
  <si>
    <t>MONTREAL/PIERRE ELLIOTT TRUD</t>
  </si>
  <si>
    <t>MONTREAL/TRUDEAU INT</t>
  </si>
  <si>
    <t>MONTREAL/ST HUBERT</t>
  </si>
  <si>
    <t>STE ANNE DE BELLEVUE 1 QUE</t>
  </si>
  <si>
    <t>JONQUIERE QUE</t>
  </si>
  <si>
    <t>BAGOTVILLE</t>
  </si>
  <si>
    <t>LATERRIERE QUE</t>
  </si>
  <si>
    <t>LA BAIE</t>
  </si>
  <si>
    <t>LENOXVILLE QUE</t>
  </si>
  <si>
    <t>SHERBROOKE</t>
  </si>
  <si>
    <t>LAC MEMPHREMAGOG</t>
  </si>
  <si>
    <t>TROIS RIVIERES QUE</t>
  </si>
  <si>
    <t>NICOLET QUE</t>
  </si>
  <si>
    <t>SHAWINIGAN CS QUE</t>
  </si>
  <si>
    <t>REGINA RCS SASK</t>
  </si>
  <si>
    <t>REGINA INTL</t>
  </si>
  <si>
    <t>BRATT'S LAKE UA SASK</t>
  </si>
  <si>
    <t>SASKATOON J G DIEFENBAKER IN</t>
  </si>
  <si>
    <t>SALON</t>
  </si>
  <si>
    <t>BRAY</t>
  </si>
  <si>
    <t>BEAUCOUZE</t>
  </si>
  <si>
    <t>MARCE</t>
  </si>
  <si>
    <t>BESANCON/THISE(AUT)</t>
  </si>
  <si>
    <t>MERIGNAC</t>
  </si>
  <si>
    <t>GUIPAVAS</t>
  </si>
  <si>
    <t>POULMIC</t>
  </si>
  <si>
    <t>LANDIVISIAU</t>
  </si>
  <si>
    <t>CARPIQUET</t>
  </si>
  <si>
    <t>CORMEILLES EN VEXIN</t>
  </si>
  <si>
    <t>AUVERGNE</t>
  </si>
  <si>
    <t>LONGVIC</t>
  </si>
  <si>
    <t>MEYENHEIM</t>
  </si>
  <si>
    <t>SAINT GEOIRS</t>
  </si>
  <si>
    <t>OCTEVILLE</t>
  </si>
  <si>
    <t>ST GATIEN</t>
  </si>
  <si>
    <t>ARNAGE</t>
  </si>
  <si>
    <t>LESQUIN</t>
  </si>
  <si>
    <t>BELLEGARDE</t>
  </si>
  <si>
    <t>BRON</t>
  </si>
  <si>
    <t>SAINT EXUPERY</t>
  </si>
  <si>
    <t>PROVENCE</t>
  </si>
  <si>
    <t>METZ NANCY LORRAINE</t>
  </si>
  <si>
    <t>MEDITERRANEE</t>
  </si>
  <si>
    <t>BALE MULHOUSE</t>
  </si>
  <si>
    <t>ESSEY</t>
  </si>
  <si>
    <t>TOUL / ROSIERES</t>
  </si>
  <si>
    <t>OCHEY</t>
  </si>
  <si>
    <t>NANTES ATLANTIQUE</t>
  </si>
  <si>
    <t>COTE D AZUR</t>
  </si>
  <si>
    <t>NIMES/COURBESSAC</t>
  </si>
  <si>
    <t>GARONS</t>
  </si>
  <si>
    <t>BRICY</t>
  </si>
  <si>
    <t>VELIZY</t>
  </si>
  <si>
    <t>ORLY</t>
  </si>
  <si>
    <t>LE BOURGET</t>
  </si>
  <si>
    <t>TOUSSUS LE NOBLE</t>
  </si>
  <si>
    <t>CHARLES DE GAULLE</t>
  </si>
  <si>
    <t>RIVESALTES</t>
  </si>
  <si>
    <t>REIMS-PRUNAY</t>
  </si>
  <si>
    <t>ST JACQUES</t>
  </si>
  <si>
    <t>VALLEE DE SEINE</t>
  </si>
  <si>
    <t>BOUTHEON</t>
  </si>
  <si>
    <t>ENTZHEIM</t>
  </si>
  <si>
    <t>LE PALYVESTRE</t>
  </si>
  <si>
    <t>BLAGNAC</t>
  </si>
  <si>
    <t>FRANCAZAL</t>
  </si>
  <si>
    <t>LHERM</t>
  </si>
  <si>
    <t>VAL DE LOIRE</t>
  </si>
  <si>
    <t>GEILENKIRCHEN</t>
  </si>
  <si>
    <t>AUGSBURG</t>
  </si>
  <si>
    <t>LECHFELD</t>
  </si>
  <si>
    <t>TEGEL</t>
  </si>
  <si>
    <t>SCHONEFELD</t>
  </si>
  <si>
    <t>BUCKEBURG</t>
  </si>
  <si>
    <t>BRAUNSCHWEIG WOLFSBURG</t>
  </si>
  <si>
    <t>BREMEN</t>
  </si>
  <si>
    <t>NORDHOLZ</t>
  </si>
  <si>
    <t>ALTENBURG NOBITZ</t>
  </si>
  <si>
    <t>DORTMUND</t>
  </si>
  <si>
    <t>DRESDEN</t>
  </si>
  <si>
    <t>MONCHENGLADBACH</t>
  </si>
  <si>
    <t>ERFURT</t>
  </si>
  <si>
    <t>DUSSELDORF</t>
  </si>
  <si>
    <t>FRANKFURT MAIN</t>
  </si>
  <si>
    <t>EGELSBACH</t>
  </si>
  <si>
    <t>WIESBADEN AAF</t>
  </si>
  <si>
    <t>HAMBURG</t>
  </si>
  <si>
    <t>HAMBURG FINKENWERDER</t>
  </si>
  <si>
    <t>HANNOVER</t>
  </si>
  <si>
    <t>WUNSTORF</t>
  </si>
  <si>
    <t>SCHWABISCH HALL</t>
  </si>
  <si>
    <t>INGOLSTADT MANCHING</t>
  </si>
  <si>
    <t>NEUBURG</t>
  </si>
  <si>
    <t>KARLSRUHE BADEN BADEN</t>
  </si>
  <si>
    <t>KASSEL CALDEN</t>
  </si>
  <si>
    <t>FRITZLAR</t>
  </si>
  <si>
    <t>KIEL HOLTENAU</t>
  </si>
  <si>
    <t>BUCHEL</t>
  </si>
  <si>
    <t>KOLN BONN</t>
  </si>
  <si>
    <t>NORVENICH</t>
  </si>
  <si>
    <t>LEIPZIG HALLE</t>
  </si>
  <si>
    <t>LUBECK BLANKENSEE</t>
  </si>
  <si>
    <t>COCHSTEDT</t>
  </si>
  <si>
    <t>MANNHEIM CITY</t>
  </si>
  <si>
    <t>MUNSTER OSNABRUCK</t>
  </si>
  <si>
    <t>OBERPFAFFENHOFEN</t>
  </si>
  <si>
    <t>MUNCHEN</t>
  </si>
  <si>
    <t>NURNBERG</t>
  </si>
  <si>
    <t>PADERBORN LIPPSTADT</t>
  </si>
  <si>
    <t>HOHENFELS AAF</t>
  </si>
  <si>
    <t>LAAGE</t>
  </si>
  <si>
    <t>SAARBRUCKEN</t>
  </si>
  <si>
    <t>SIEGERLAND</t>
  </si>
  <si>
    <t>LAHR</t>
  </si>
  <si>
    <t>STUTTGART</t>
  </si>
  <si>
    <t>SPANGDAHLEM AB</t>
  </si>
  <si>
    <t>LAUPHEIM</t>
  </si>
  <si>
    <t>NIEDERSTETTEN</t>
  </si>
  <si>
    <t>GIBRALTAR</t>
  </si>
  <si>
    <t>GENERAL SERVANDO CANALES INT</t>
  </si>
  <si>
    <t>GENERAL ABELARDO L RODRIGUEZ</t>
  </si>
  <si>
    <t>ABRAHAM GONZALEZ INTL</t>
  </si>
  <si>
    <t>QUETZALCOATL INTL</t>
  </si>
  <si>
    <t>GENERAL LUCIO BLANCO INTL</t>
  </si>
  <si>
    <t>MAASTRICHT</t>
  </si>
  <si>
    <t>A CORUNA</t>
  </si>
  <si>
    <t>ALBACETE</t>
  </si>
  <si>
    <t>ALICANTE</t>
  </si>
  <si>
    <t>ALMERIA</t>
  </si>
  <si>
    <t>TALAVERA LA REAL</t>
  </si>
  <si>
    <t>BARCELONA</t>
  </si>
  <si>
    <t>SABADELL</t>
  </si>
  <si>
    <t>BILBAO</t>
  </si>
  <si>
    <t>BURGOS</t>
  </si>
  <si>
    <t>MURCIA SAN JAVIER</t>
  </si>
  <si>
    <t>CORDOBA</t>
  </si>
  <si>
    <t>MORON AB</t>
  </si>
  <si>
    <t>VITORIA</t>
  </si>
  <si>
    <t>ASTURIAS</t>
  </si>
  <si>
    <t>ARMILLA</t>
  </si>
  <si>
    <t>GRANADA</t>
  </si>
  <si>
    <t>JEREZ</t>
  </si>
  <si>
    <t>ROTA NAVAL AIR STATION</t>
  </si>
  <si>
    <t>GRAN CANARIA</t>
  </si>
  <si>
    <t>LEON</t>
  </si>
  <si>
    <t>LLEIDA-ALGUAIRE AIRPORT</t>
  </si>
  <si>
    <t>LOGRONO/AGONCILLO</t>
  </si>
  <si>
    <t>CUATRO VIENTOS</t>
  </si>
  <si>
    <t>GETAFE</t>
  </si>
  <si>
    <t>BARAJAS</t>
  </si>
  <si>
    <t>TORREJON</t>
  </si>
  <si>
    <t>MADRI-COLMENAR</t>
  </si>
  <si>
    <t>MALAGA</t>
  </si>
  <si>
    <t>ALCANTARILLA</t>
  </si>
  <si>
    <t>PALMA DE MALLORCA</t>
  </si>
  <si>
    <t>PAMPLONA</t>
  </si>
  <si>
    <t>SALAMANCA</t>
  </si>
  <si>
    <t>SAN SEBASTIAN</t>
  </si>
  <si>
    <t>TENERIFE NORTE</t>
  </si>
  <si>
    <t>SANTANDER</t>
  </si>
  <si>
    <t>SEVILLA HELIPORT</t>
  </si>
  <si>
    <t>SEVILLA</t>
  </si>
  <si>
    <t>REUS</t>
  </si>
  <si>
    <t>VALENCIA</t>
  </si>
  <si>
    <t>VALLADOLID</t>
  </si>
  <si>
    <t>VIGO</t>
  </si>
  <si>
    <t>ZARAGOZA AB</t>
  </si>
  <si>
    <t>DYCE</t>
  </si>
  <si>
    <t>CITY</t>
  </si>
  <si>
    <t>ALDERGROVE</t>
  </si>
  <si>
    <t>BIRMINGHAM</t>
  </si>
  <si>
    <t>BOURNEMOUTH</t>
  </si>
  <si>
    <t>SHOREHAM</t>
  </si>
  <si>
    <t>BRISTOL</t>
  </si>
  <si>
    <t>COLERNE</t>
  </si>
  <si>
    <t>CAMBRIDGE</t>
  </si>
  <si>
    <t>CARDIFF</t>
  </si>
  <si>
    <t>ST ATHAN</t>
  </si>
  <si>
    <t>STANSTED</t>
  </si>
  <si>
    <t>COVENTRY</t>
  </si>
  <si>
    <t>DUNDEE</t>
  </si>
  <si>
    <t>LEUCHARS</t>
  </si>
  <si>
    <t>EDINBURGH</t>
  </si>
  <si>
    <t>EXETER</t>
  </si>
  <si>
    <t>GLASGOW</t>
  </si>
  <si>
    <t>GLOUCESTERSHIRE</t>
  </si>
  <si>
    <t>DONNA NOOK</t>
  </si>
  <si>
    <t>DONNA NOOK RAF</t>
  </si>
  <si>
    <t>LYDD</t>
  </si>
  <si>
    <t>WATTISHAM</t>
  </si>
  <si>
    <t>LECONFIELD (AUT)</t>
  </si>
  <si>
    <t>HUMBERSIDE</t>
  </si>
  <si>
    <t>LEEDS BRADFORD</t>
  </si>
  <si>
    <t>WADDINGTON</t>
  </si>
  <si>
    <t>SCAMPTON</t>
  </si>
  <si>
    <t>CRANWELL</t>
  </si>
  <si>
    <t>CONINGSBY</t>
  </si>
  <si>
    <t>BARKSTON HEATH</t>
  </si>
  <si>
    <t>LIVERPOOL</t>
  </si>
  <si>
    <t>WOODVALE</t>
  </si>
  <si>
    <t>HAWARDEN</t>
  </si>
  <si>
    <t>NORTHOLT</t>
  </si>
  <si>
    <t>BIGGIN HILL</t>
  </si>
  <si>
    <t>HEATHROW</t>
  </si>
  <si>
    <t>LUTON</t>
  </si>
  <si>
    <t>CRANFIELD</t>
  </si>
  <si>
    <t>MANCHESTER</t>
  </si>
  <si>
    <t>YEOVILTON</t>
  </si>
  <si>
    <t>DURHAM TEES VALLEY AIRPORT</t>
  </si>
  <si>
    <t>NORWICH</t>
  </si>
  <si>
    <t>NOTTINGHAM EAST MIDLANDS</t>
  </si>
  <si>
    <t>WITTERING</t>
  </si>
  <si>
    <t>PLYMOUTH/MOUNTBATTE</t>
  </si>
  <si>
    <t>WARTON</t>
  </si>
  <si>
    <t>BLACKPOOL</t>
  </si>
  <si>
    <t>BENSON</t>
  </si>
  <si>
    <t>FARNBOROUGH</t>
  </si>
  <si>
    <t>ODIHAM</t>
  </si>
  <si>
    <t>MANSTON</t>
  </si>
  <si>
    <t>DONCASTER SHEFFIELD</t>
  </si>
  <si>
    <t>SOUTHAMPTON</t>
  </si>
  <si>
    <t>MIDDLE WALLOP</t>
  </si>
  <si>
    <t>SOUTHEND</t>
  </si>
  <si>
    <t>NEWCASTLE</t>
  </si>
  <si>
    <t>GATWICK</t>
  </si>
  <si>
    <t>PEMBRY SANDS</t>
  </si>
  <si>
    <t>FAIRFORD</t>
  </si>
  <si>
    <t>LYNEHAM</t>
  </si>
  <si>
    <t>BRIZE NORTON</t>
  </si>
  <si>
    <t>SHAWBURY</t>
  </si>
  <si>
    <t>COSFORD</t>
  </si>
  <si>
    <t>LINTON ON OUSE</t>
  </si>
  <si>
    <t>BIRMINGHAM INTERNATIONAL AIR</t>
  </si>
  <si>
    <t>BESSEMER AIPORT</t>
  </si>
  <si>
    <t>REDSTONE ARMY AIRFIELD</t>
  </si>
  <si>
    <t>MADISON CO EXECUTIVE ARPT</t>
  </si>
  <si>
    <t>HUNTSVILLE INTL/C.T.JONES FI</t>
  </si>
  <si>
    <t>MOBILE DOWNTOWN AIRPORT</t>
  </si>
  <si>
    <t>MOBILE REGIONAL AIRPORT</t>
  </si>
  <si>
    <t>MAXWELL AFB AIRPORT</t>
  </si>
  <si>
    <t>MONTGOMERY RGNL (DANNELLY F</t>
  </si>
  <si>
    <t>MERRILL FIELD AIRPORT</t>
  </si>
  <si>
    <t>LAKE HOOD SEAPLANE BASE</t>
  </si>
  <si>
    <t>ELMENDORF AFB AIRPORT</t>
  </si>
  <si>
    <t>TED STEVENS ANCHORAGE INTL</t>
  </si>
  <si>
    <t>FT. RICHARDSON/BRYANT AHP A</t>
  </si>
  <si>
    <t>FALCON FIELD AIRPORT</t>
  </si>
  <si>
    <t>CHANDLER MUNICIPAL AIRPORT</t>
  </si>
  <si>
    <t>WILLIAMS GATEWAY AIRPORT</t>
  </si>
  <si>
    <t>PHOENIX SKY HARBOR INTL AIRP</t>
  </si>
  <si>
    <t>GLENDALE MUNICIPAL AIRPORT</t>
  </si>
  <si>
    <t>SCOTTSDALE AIRPORT</t>
  </si>
  <si>
    <t>PHOENIX DEER VALLEY ARPT</t>
  </si>
  <si>
    <t>PHOENIX GOODYEAR AIRPORT</t>
  </si>
  <si>
    <t>LUKE AFB AIRPORT</t>
  </si>
  <si>
    <t>DAVIS-MONTHAN AFB AIRPORT</t>
  </si>
  <si>
    <t>TUCSON INTERNATIONAL AIRPORT</t>
  </si>
  <si>
    <t>RYAN FLD</t>
  </si>
  <si>
    <t>ADAMS FIELD AIRPORT</t>
  </si>
  <si>
    <t>NORTH LITTLE ROCK AIRPORT</t>
  </si>
  <si>
    <t>LITTLE ROCK AFB AIRPORT</t>
  </si>
  <si>
    <t>WEST MEMPHIS MUNICIPAL APT</t>
  </si>
  <si>
    <t>J. WAYNE APT-ORANGE CO APT</t>
  </si>
  <si>
    <t>CORONA MUNI</t>
  </si>
  <si>
    <t>MEADOWS FIELD AIRPORT</t>
  </si>
  <si>
    <t>BROWN FIELD MUNICIPAL ARPT</t>
  </si>
  <si>
    <t>RAMONA AIRPORT</t>
  </si>
  <si>
    <t>TRAVIS AIR FORCE BASE</t>
  </si>
  <si>
    <t>NUT TREE AIRPORT</t>
  </si>
  <si>
    <t>LIVERMORE MUNICIPAL ARPT</t>
  </si>
  <si>
    <t>SAN CARLOS AIRPORT</t>
  </si>
  <si>
    <t>FRESNO CHANDLER EXECUTIVE</t>
  </si>
  <si>
    <t>FRESNO YOSEMITE INTERNATIONA</t>
  </si>
  <si>
    <t>WHITMAN AIRPORT</t>
  </si>
  <si>
    <t>VAN NUYS AIRPORT</t>
  </si>
  <si>
    <t>GENERAL WILLIAM J. FOX AIRFI</t>
  </si>
  <si>
    <t>PDLE PRODN FLT/TST AF PLT</t>
  </si>
  <si>
    <t>LONG BEACH / DAUGHERTY FIELD</t>
  </si>
  <si>
    <t>LOS ALAMITOS AAF AIRPORT</t>
  </si>
  <si>
    <t>ZAMPERINI FIELD AIRPORT</t>
  </si>
  <si>
    <t>FULLERTON MUNICIPAL ARPT</t>
  </si>
  <si>
    <t>DOWNTOWN L.A./USC CAMPUS</t>
  </si>
  <si>
    <t>NRTHORP FLD/HATHRN MUNI AP</t>
  </si>
  <si>
    <t>LOS ANGELES INTERNATIONAL AI</t>
  </si>
  <si>
    <t>SANTA MONICA MUNI AIRPORT</t>
  </si>
  <si>
    <t>BURBANK-GLENDALE-PASA ARPT</t>
  </si>
  <si>
    <t>EL MONTE AIRPORT</t>
  </si>
  <si>
    <t>MDSTO CTY-CO H SHAM FD APT</t>
  </si>
  <si>
    <t>BUCHANAN FIELD AIRPORT</t>
  </si>
  <si>
    <t>OCEANSIDE MUNICIPAL ARPT</t>
  </si>
  <si>
    <t>MARINE CORPS AIR STATION</t>
  </si>
  <si>
    <t>MCCLELLAN-PALOMAR AIRPORT</t>
  </si>
  <si>
    <t>MCOLF CAMP PENDLETON (RED BE</t>
  </si>
  <si>
    <t>OXNARD AIRPORT</t>
  </si>
  <si>
    <t>CAMARILLO AIRPORT</t>
  </si>
  <si>
    <t>POINT MUGU</t>
  </si>
  <si>
    <t>BRACKETT FIELD AIRPORT</t>
  </si>
  <si>
    <t>RIVERSIDE MUNICIPAL ARPT</t>
  </si>
  <si>
    <t>MARCH AIR RESERVE BASE</t>
  </si>
  <si>
    <t>NORTON AAF</t>
  </si>
  <si>
    <t>ONTARIO INTERNATIONAL ARPT</t>
  </si>
  <si>
    <t>CHINO AIRPORT</t>
  </si>
  <si>
    <t>LINCOLN RGNL KARL HARDER FLD</t>
  </si>
  <si>
    <t>AUBURN MUNICIPAL AIRPORT</t>
  </si>
  <si>
    <t>SACRAMENTO EXECUTIVE AIRPORT</t>
  </si>
  <si>
    <t>SACRAMENTO MCCLELLAN AFB</t>
  </si>
  <si>
    <t>SACRAMENTO INTL AIRPORT</t>
  </si>
  <si>
    <t>SACRAMENTO MATHER AIRPORT</t>
  </si>
  <si>
    <t>DAVIS</t>
  </si>
  <si>
    <t>SALINAS MUNICIPAL AIRPORT</t>
  </si>
  <si>
    <t>MONTEREY PENINSULA AIRPORT</t>
  </si>
  <si>
    <t>SAN ANGELO REGIONAL/MATHS FI</t>
  </si>
  <si>
    <t>SAN DIEGO INTERNATIONAL AIRP</t>
  </si>
  <si>
    <t>NORTH ISLAND NAS</t>
  </si>
  <si>
    <t>MONTGOMERY FIELD AIRPORT</t>
  </si>
  <si>
    <t>NAVAL AUXILIARY LANDING FD</t>
  </si>
  <si>
    <t>GILLESPIE FIELD AIRPORT</t>
  </si>
  <si>
    <t>SAN FRANCISCO INTERNATIONAL</t>
  </si>
  <si>
    <t>METRO OAKLAND INTL AIRPORT</t>
  </si>
  <si>
    <t>HAYWARD EXECUTIVE AIRPORT</t>
  </si>
  <si>
    <t>HALF MOON BAY AIRPORT</t>
  </si>
  <si>
    <t>N Y. MINETA SN JO INTL APT</t>
  </si>
  <si>
    <t>REID-HILLVIEW AIRPORT OF SAN</t>
  </si>
  <si>
    <t>MOFFETT FEDERAL AIRFLD APT</t>
  </si>
  <si>
    <t>PALO ALTO AIRPORT OF SANTA C</t>
  </si>
  <si>
    <t>SANTA MARIA PUB/CAPT G A HAN</t>
  </si>
  <si>
    <t>VANDENBERG AFB</t>
  </si>
  <si>
    <t>SONOMA COUNTY AIRPORT</t>
  </si>
  <si>
    <t>STOCKTON METROPOLITAN AIRPOR</t>
  </si>
  <si>
    <t>NAPA COUNTY AIRPORT</t>
  </si>
  <si>
    <t>GNOSS FIELD AIRPORT</t>
  </si>
  <si>
    <t>SOUTHERN CALIFORNIA LOGISTIC</t>
  </si>
  <si>
    <t>VISALIA MUNICIPAL AIRPORT</t>
  </si>
  <si>
    <t>FRONT RANGE</t>
  </si>
  <si>
    <t>AURORA MUNICIPAL AIRPORT</t>
  </si>
  <si>
    <t>DUPAGE AIRPORT</t>
  </si>
  <si>
    <t>LEWIS UNIVERSITY AIRPORT</t>
  </si>
  <si>
    <t>VANCE BRAND AIRPORT</t>
  </si>
  <si>
    <t>CHEYENNE MTN AS</t>
  </si>
  <si>
    <t>CITY OF COLORADO SPRINGS MUN</t>
  </si>
  <si>
    <t>USAF ACADEMY AIRSTRIP AIRPOR</t>
  </si>
  <si>
    <t>BUTTS AAF AIRPORT</t>
  </si>
  <si>
    <t>MEADOW LAKE AIRPORT</t>
  </si>
  <si>
    <t>SCHRIEVER AFB</t>
  </si>
  <si>
    <t>BUCKLEY AIR FORCE BASE</t>
  </si>
  <si>
    <t>ATCT ROCKY MOUNTAIN METRO</t>
  </si>
  <si>
    <t>CENTENNIAL AIRPORT</t>
  </si>
  <si>
    <t>DENVER INTERNATIONAL AIRPORT</t>
  </si>
  <si>
    <t>FORT COLLINS LOVELAND AP</t>
  </si>
  <si>
    <t>GREELEY-WELD COUNTY ARPT</t>
  </si>
  <si>
    <t>PUEBLO MEMORIAL AIRPORT</t>
  </si>
  <si>
    <t>ERIE MUNI</t>
  </si>
  <si>
    <t>BOULDER MUNICIPAL AIRPORT</t>
  </si>
  <si>
    <t>IGOR I SIKORSKY MEMORIAL AIR</t>
  </si>
  <si>
    <t>TWEED-NEW HAVEN AIRPORT</t>
  </si>
  <si>
    <t>HARTFORD-BRAINARD AIRPORT</t>
  </si>
  <si>
    <t>MERIDEN MARKHAM MUNI ARPT</t>
  </si>
  <si>
    <t>WATERBURY-OXFORD AIRPORT</t>
  </si>
  <si>
    <t>DANBURY MUNICIPAL AIRPORT</t>
  </si>
  <si>
    <t>BRADLEY INTERNATIONAL AIRPOR</t>
  </si>
  <si>
    <t>NEW CASTLE COUNTY AIRPORT</t>
  </si>
  <si>
    <t>PAGE FIELD AIRPORT</t>
  </si>
  <si>
    <t>SW FLORIDA INTN AIRPORT</t>
  </si>
  <si>
    <t>FT LAUDER EXECUTIVE ARPT</t>
  </si>
  <si>
    <t>POMPANO BEACH AIRPARK ARPT</t>
  </si>
  <si>
    <t>BOCA RATON AIRPORT</t>
  </si>
  <si>
    <t>GAINESVILLE REGIONAL AIRPORT</t>
  </si>
  <si>
    <t>FT LAUD/HOLLYWOOD INTL APT</t>
  </si>
  <si>
    <t>JACKSONVILLE NAS</t>
  </si>
  <si>
    <t>CRAIG MUNICIPAL AIRPORT</t>
  </si>
  <si>
    <t>JACKSONVILLE INTERNATIONAL</t>
  </si>
  <si>
    <t>WHITEHOUSE NAVAL OUTLYING FI</t>
  </si>
  <si>
    <t>MAYPORT NAF</t>
  </si>
  <si>
    <t>CECIL FIELD AIRPORT</t>
  </si>
  <si>
    <t>LAKELAND LINDER REGIONAL AIR</t>
  </si>
  <si>
    <t>BARTOW MUNICIPAL AIRPORT</t>
  </si>
  <si>
    <t>WINTER HAVEN'S GILBERT APT</t>
  </si>
  <si>
    <t>PLANT CITY MUNICIPAL AIRPORT</t>
  </si>
  <si>
    <t>ZEPHYRHILLS MUNI</t>
  </si>
  <si>
    <t>MIAMI INTERNATIONAL AIRPORT</t>
  </si>
  <si>
    <t>OPA LOCKA AIRPORT</t>
  </si>
  <si>
    <t>NORTH PERRY AIRPORT</t>
  </si>
  <si>
    <t>KENDALL-TAMIAMI EXEC ARPT</t>
  </si>
  <si>
    <t>EXECUTIVE AIRPORT</t>
  </si>
  <si>
    <t>ORLANDO INTERNATIONAL AIRPOR</t>
  </si>
  <si>
    <t>KISSIMMEE GATEWAY AIRPORT</t>
  </si>
  <si>
    <t>ORLANDO SANFORD AIRPORT</t>
  </si>
  <si>
    <t>MELBOURNE INTL AP</t>
  </si>
  <si>
    <t>PATRICK AFB AIRPORT</t>
  </si>
  <si>
    <t>WITHAM FIELD AIRPORT</t>
  </si>
  <si>
    <t>ST LUCIE COUNTY INTL ARPT</t>
  </si>
  <si>
    <t>TALLAHASSEE REGIONAL AIRPORT</t>
  </si>
  <si>
    <t>PETER O KNIGHT AIRPORT</t>
  </si>
  <si>
    <t>TAMPA INTERNATIONAL AIRPORT</t>
  </si>
  <si>
    <t>MAC DILL AFB AIRPORT</t>
  </si>
  <si>
    <t>VANDENBERG AIRPORT</t>
  </si>
  <si>
    <t>ST PETE-CLWTR INTL AIRPORT</t>
  </si>
  <si>
    <t>ALBERT WHITTED AIRPORT</t>
  </si>
  <si>
    <t>PALM BEACH INTERNATIONAL AIR</t>
  </si>
  <si>
    <t>ATHENS/BEN EPPS AIRPORT</t>
  </si>
  <si>
    <t>JACKSON COUNTY AIRPORT</t>
  </si>
  <si>
    <t>WINDER-BORROW AIRPORT</t>
  </si>
  <si>
    <t>HARTSFIELD-JACKSON ATLANTA I</t>
  </si>
  <si>
    <t>FULTON CO-BROWN FLD ARPT</t>
  </si>
  <si>
    <t>DEKALB-PEACHTREE AIRPORT</t>
  </si>
  <si>
    <t>DOBBINS AIR RESERVE BASE AIR</t>
  </si>
  <si>
    <t>AUGUSTA REGIONAL AT BUSH FIE</t>
  </si>
  <si>
    <t>MIDDLE GEORGIA REGIONAL AIRP</t>
  </si>
  <si>
    <t>COBB CO-MC COLLUM FLD ARPT</t>
  </si>
  <si>
    <t>HUNTER ARMY AIRFIELD</t>
  </si>
  <si>
    <t>SAVANNAH/HILTON HEAD INTL AI</t>
  </si>
  <si>
    <t>HONOLULU INTERNATIONAL AIRPO</t>
  </si>
  <si>
    <t>KANEOHE MCAS</t>
  </si>
  <si>
    <t>KALAELOA AIRPORT (JOHN RODGE</t>
  </si>
  <si>
    <t>WHEELER ARMY AIRFIELD</t>
  </si>
  <si>
    <t>BOISE AIR TERMINAL/GOWEN FD</t>
  </si>
  <si>
    <t>NAMPA MUNICIPAL AIRPORT</t>
  </si>
  <si>
    <t>CHICAGO MIDWAY INTL ARPT</t>
  </si>
  <si>
    <t>CHICAGO O'HARE INTERNATIONAL</t>
  </si>
  <si>
    <t>JOLIET REGIONAL AIRPORT</t>
  </si>
  <si>
    <t>GREATER PEORIA REGIONAL AIRP</t>
  </si>
  <si>
    <t>GREATER ROCKFORD AIRPORT</t>
  </si>
  <si>
    <t>ABRAHAM LINCOLN CAPITAL AIRP</t>
  </si>
  <si>
    <t>ST LOUIS DOWNTOWN AIRPORT</t>
  </si>
  <si>
    <t>EVANSVILLE REGIONAL AIRPORT</t>
  </si>
  <si>
    <t>FORT WAYNE INTERNATIONAL AIR</t>
  </si>
  <si>
    <t>AUBURN / DE KALB CO</t>
  </si>
  <si>
    <t>INDIANAPOLIS INTERNATIONAL A</t>
  </si>
  <si>
    <t>EAGLE CREEK AIRPARK ARPT</t>
  </si>
  <si>
    <t>MICHIGAN CITY MUNICIPAL AIRP</t>
  </si>
  <si>
    <t>SOUTH BEND REGIONAL AIRPORT</t>
  </si>
  <si>
    <t>ELKHART MUNICIPAL AIRPORT</t>
  </si>
  <si>
    <t>THE EASTERN IOWA AIRPORT</t>
  </si>
  <si>
    <t>QUAD CITY INTERNATIONAL AIRP</t>
  </si>
  <si>
    <t>DAVENPORT MUNICIPAL AIRPT</t>
  </si>
  <si>
    <t>DES MOINES INTERNATIONAL AIR</t>
  </si>
  <si>
    <t>ANKENY REGIONAL AIRPORT</t>
  </si>
  <si>
    <t>COUNCIL BLUFFS MUNI ARPT</t>
  </si>
  <si>
    <t>JOHNSON CO EXECUTIVE ARPT</t>
  </si>
  <si>
    <t>NEW CENTURY AIRCENTER ARPT</t>
  </si>
  <si>
    <t>PHILIP BILLARD MUNICIPAL AIR</t>
  </si>
  <si>
    <t>FORBES FIELD AIRPORT</t>
  </si>
  <si>
    <t>WICHITA EISENHOWER NATIONAL</t>
  </si>
  <si>
    <t>MCCONNELL AFB AIRPORT</t>
  </si>
  <si>
    <t>COLONEL JAMES JABARA ARPT</t>
  </si>
  <si>
    <t>HENDERSON CITY-COUNTY ARPT</t>
  </si>
  <si>
    <t>ASHLAND RGNL</t>
  </si>
  <si>
    <t>BLUE GRASS AIRPORT</t>
  </si>
  <si>
    <t>LOUISVILLE INTL-STANDIFORD</t>
  </si>
  <si>
    <t>BOWMAN FIELD AIRPORT</t>
  </si>
  <si>
    <t>BATON ROUGE METRO RYAN FIELD</t>
  </si>
  <si>
    <t>LAFAYETTE REGIONAL AIRPORT</t>
  </si>
  <si>
    <t>ACADIANA REGIONAL AIRPORT</t>
  </si>
  <si>
    <t>CHRIS CRUSTA MEMORIAL AIRPOR</t>
  </si>
  <si>
    <t>LAKEFRONT AIRPORT</t>
  </si>
  <si>
    <t>NEW ORLEANS NAS</t>
  </si>
  <si>
    <t>LOUIS ARMSTRONG NEW ORLEANS</t>
  </si>
  <si>
    <t>SHREVEPORT DOWNTOWN ARPT</t>
  </si>
  <si>
    <t>BARKSDALE AIR FORCE BASE</t>
  </si>
  <si>
    <t>SHREVEPORT REGIONAL AIRPORT</t>
  </si>
  <si>
    <t>PORTLAND INTERNATIONAL JETPO</t>
  </si>
  <si>
    <t>BALTIMORE DOWNTOWN</t>
  </si>
  <si>
    <t>BALTIMORE-WASHINGTON INTL AI</t>
  </si>
  <si>
    <t>MARTIN STATE AIRPORT</t>
  </si>
  <si>
    <t>TIPTON</t>
  </si>
  <si>
    <t>COLLEGE PARK AP</t>
  </si>
  <si>
    <t>ANDREWS AIR FORCE BASE AIRPO</t>
  </si>
  <si>
    <t>DAVISON AAF AIRPORT</t>
  </si>
  <si>
    <t>GEN E L LOGAN INTERNATIONAL</t>
  </si>
  <si>
    <t>EAST MILTON</t>
  </si>
  <si>
    <t>NORWOOD MEMORIAL AIRPORT</t>
  </si>
  <si>
    <t>LAURENCE G HANSCOM FLD APT</t>
  </si>
  <si>
    <t>BEVERLY MUNICIPAL AIRPORT</t>
  </si>
  <si>
    <t>LAWRENCE MUNICIPAL AIRPORT</t>
  </si>
  <si>
    <t>BOIRE FIELD AIRPORT</t>
  </si>
  <si>
    <t>SPRINGFIELD-BRANSON REGIONAL</t>
  </si>
  <si>
    <t>WESTOVER AFB/METROPOLITAN AI</t>
  </si>
  <si>
    <t>BARNES MUNICIPAL AIRPORT</t>
  </si>
  <si>
    <t>WORCESTER REGIONAL AIRPORT</t>
  </si>
  <si>
    <t>ANN ARBOR MUNICIPAL ARPT</t>
  </si>
  <si>
    <t>WILLOW RUN AIRPORT</t>
  </si>
  <si>
    <t>DETROIT CITY AIRPORT</t>
  </si>
  <si>
    <t>OAKLAND/TROY AIRPORT</t>
  </si>
  <si>
    <t>DETROIT METRO WAYNE COUNTY A</t>
  </si>
  <si>
    <t>GROSSE ILE MUNICIPAL AIRPORT</t>
  </si>
  <si>
    <t>GERALD R FORD INTERNATIONAL</t>
  </si>
  <si>
    <t>BISHOP INTERNATIONAL AIRPORT</t>
  </si>
  <si>
    <t>CAPITAL CITY AIRPORT</t>
  </si>
  <si>
    <t>MASON JEWETT FIELD AIRPORT</t>
  </si>
  <si>
    <t>FITCH H BEACH AIRPORT</t>
  </si>
  <si>
    <t>TOLEDO SUBURBAN AIRPORT</t>
  </si>
  <si>
    <t>METCALF FIELD AIRPORT</t>
  </si>
  <si>
    <t>SELFRIDGE AIR NATIONAL GUARD</t>
  </si>
  <si>
    <t>MOORHEAD MUNICIPAL AIRPORT</t>
  </si>
  <si>
    <t>MINNEAPOLIS-ST PAUL INTERNAT</t>
  </si>
  <si>
    <t>CRYSTAL AIRPORT</t>
  </si>
  <si>
    <t>ST PAUL DWTWN HOLMAN FD AP</t>
  </si>
  <si>
    <t>ANOKA CO-BLNE AP(JNS FD) AP</t>
  </si>
  <si>
    <t>SOUTH ST PAUL MUNI-RICHARD E</t>
  </si>
  <si>
    <t>FLYING CLOUD AIRPORT</t>
  </si>
  <si>
    <t>ROCHESTER INTERNATIONAL AIRP</t>
  </si>
  <si>
    <t>DODGE CENTER ARPT</t>
  </si>
  <si>
    <t>HAWKINS FIELD AIRPORT</t>
  </si>
  <si>
    <t>JACKSON INTERNATIONAL AIRPOR</t>
  </si>
  <si>
    <t>JOHN BELL WILLIAMS AIRPORT</t>
  </si>
  <si>
    <t>OLIVE BRANCH AIRPORT</t>
  </si>
  <si>
    <t>MIDWEST NAT AIR CENTER AIRPO</t>
  </si>
  <si>
    <t>C.R. WHEELER DOWNTOWN ARPT</t>
  </si>
  <si>
    <t>LEE'S SUMMIT MUNICIPAL APT</t>
  </si>
  <si>
    <t>KANSAS CITY INTERNATIONAL AI</t>
  </si>
  <si>
    <t>LAMBERT-ST LOUIS INTERNATION</t>
  </si>
  <si>
    <t>BILLINGS LOGAN INTERNATIONAL</t>
  </si>
  <si>
    <t>LINCOLN MUNICIPAL AIRPORT</t>
  </si>
  <si>
    <t>EPPLEY AIRFIELD AIRPORT</t>
  </si>
  <si>
    <t>OFFUTT AFB AIRPORT</t>
  </si>
  <si>
    <t>MILLARD AIRPORT</t>
  </si>
  <si>
    <t>BLAIR MUNI AIRPORT</t>
  </si>
  <si>
    <t>BOULDER CITY MUNI</t>
  </si>
  <si>
    <t>NORTH LAS VEGAS AIRPORT</t>
  </si>
  <si>
    <t>MCCARRAN INTERNATIONAL AIRPO</t>
  </si>
  <si>
    <t>HENDERSON EXECUTIVE ARPT</t>
  </si>
  <si>
    <t>RENO/TAHOE INTERNATIONAL AIR</t>
  </si>
  <si>
    <t>RENO / STEAD AIRPORT</t>
  </si>
  <si>
    <t>MANCHESTER AIRPORT</t>
  </si>
  <si>
    <t>CONCORD MUNICIPAL AIRPORT</t>
  </si>
  <si>
    <t>SOMERSET AIRPORT</t>
  </si>
  <si>
    <t>TRENTON MERCER AIRPORT</t>
  </si>
  <si>
    <t>NEWARK LIBERTY INTERNATIONAL</t>
  </si>
  <si>
    <t>ESSEX COUNTY AIRPORT</t>
  </si>
  <si>
    <t>MORRISTOWN MUNICIPAL AIRPORT</t>
  </si>
  <si>
    <t>LINDEN</t>
  </si>
  <si>
    <t>ALBUQUERQUE INTL SUNPORT AIR</t>
  </si>
  <si>
    <t>DOUBLE EAGLE II AIRPORT</t>
  </si>
  <si>
    <t>LAS CRUCES INTL AIRPORT</t>
  </si>
  <si>
    <t>BUFFALO NIAGARA INTERNATIONA</t>
  </si>
  <si>
    <t>NIAGARA FALLS INTL AIRPORT</t>
  </si>
  <si>
    <t>PORT AUTH DOWNTN MANHATTAN W</t>
  </si>
  <si>
    <t>CENTRAL PARK</t>
  </si>
  <si>
    <t>LA GUARDIA AIRPORT</t>
  </si>
  <si>
    <t>TETERBORO AIRPORT</t>
  </si>
  <si>
    <t>JOHN F KENNEDY INTERNATIONAL</t>
  </si>
  <si>
    <t>GREATER ROCHESTER INTERNATIO</t>
  </si>
  <si>
    <t>SYRACUSE HANCOCK INTERNATION</t>
  </si>
  <si>
    <t>WESTCHESTER COUNTY AIRPORT</t>
  </si>
  <si>
    <t>CHARLOTTE/DOUGLAS INTERNATIO</t>
  </si>
  <si>
    <t>GASTONIA MUNICIPAL AIRPORT</t>
  </si>
  <si>
    <t>HORACE WILLIAMS AIRPORT</t>
  </si>
  <si>
    <t>FAYETT RGNL/GRANNIS FLD AP</t>
  </si>
  <si>
    <t>SIMMONS AAF AIRPORT</t>
  </si>
  <si>
    <t>POPE AFB AIRPORT</t>
  </si>
  <si>
    <t>PIEDMONT TRIAD INTERNATIONAL</t>
  </si>
  <si>
    <t>BURLINGTON ALAMANCE RGL AP</t>
  </si>
  <si>
    <t>RALEIGH-DURHAM INTERNATIONAL</t>
  </si>
  <si>
    <t>WILMINGTON INTL</t>
  </si>
  <si>
    <t>SMITH REYNOLDS AIRPORT</t>
  </si>
  <si>
    <t>HECTOR INTERNATIONAL AIRPORT</t>
  </si>
  <si>
    <t>AKRON FULTON INTL AIRPORT</t>
  </si>
  <si>
    <t>AKRON-CANTON REGIONAL AIRPOR</t>
  </si>
  <si>
    <t>RAVENNA/PORTAGE COUNTY AIRPO</t>
  </si>
  <si>
    <t>CINA MUNI APT/LUKN FD APT</t>
  </si>
  <si>
    <t>CINCINNATI/NORTHERN KENTUCKY</t>
  </si>
  <si>
    <t>BUTLER CO. REGIONAL ARPT</t>
  </si>
  <si>
    <t>CLEVELAND BURKE LAKEFNT AP</t>
  </si>
  <si>
    <t>CLEVELAND-HOPKINS INTERNATIO</t>
  </si>
  <si>
    <t>CUYAHOGA COUNTY AIRPORT</t>
  </si>
  <si>
    <t>EASTERWOOD FIELD AIRPORT</t>
  </si>
  <si>
    <t>PORT COLUMBUS INTERNATIONAL</t>
  </si>
  <si>
    <t>BOLTON FIELD AIRPORT</t>
  </si>
  <si>
    <t>OHIO STATE UNIVERSITY ARPT</t>
  </si>
  <si>
    <t>RICKENBACKER INTL AIRPORT</t>
  </si>
  <si>
    <t>COLUMBUS METRO AIRPORT</t>
  </si>
  <si>
    <t>LAWSON AAF AIRPORT</t>
  </si>
  <si>
    <t>WRIGHT-PATTERSON AFB AIRPORT</t>
  </si>
  <si>
    <t>J.M.COX DAYTON INTERNATIONAL</t>
  </si>
  <si>
    <t>DAYTON-WRIGHT BROTHERS APT</t>
  </si>
  <si>
    <t>DENTON MUNICIPAL AIRPORT</t>
  </si>
  <si>
    <t>TOLEDO EXPRESS AIRPORT</t>
  </si>
  <si>
    <t>WILL ROGERS WORLD AIRPORT</t>
  </si>
  <si>
    <t>TINKER AFB AIRPORT</t>
  </si>
  <si>
    <t>WILEY POST AIRPORT</t>
  </si>
  <si>
    <t>UNIVERSITY OF OKLAHOMA WESTH</t>
  </si>
  <si>
    <t>OKLAHOMA CITY/PAGE</t>
  </si>
  <si>
    <t>TULSA INTERNATIONAL AIRPORT</t>
  </si>
  <si>
    <t>RICHARD LLOYD JONES JR APT</t>
  </si>
  <si>
    <t>WILLIAM R POGUE MUNI</t>
  </si>
  <si>
    <t>MAHLON SWEET FIELD AIRPORT</t>
  </si>
  <si>
    <t>PORTLAND INTERNATIONAL AIRPO</t>
  </si>
  <si>
    <t>MCNARY FIELD AIRPORT</t>
  </si>
  <si>
    <t>MC MINNVILLE MUNICIPAL APT</t>
  </si>
  <si>
    <t>SCAPPOOSE INDUS AIRPK ARPT</t>
  </si>
  <si>
    <t>LEHIGH VALLEY INTERNATIONAL</t>
  </si>
  <si>
    <t>QUAKERTOWN AIRPORT</t>
  </si>
  <si>
    <t>PHILADELPHIA INTERNATIONAL A</t>
  </si>
  <si>
    <t>WINGS FIELD AIRPORT</t>
  </si>
  <si>
    <t>NE PHILADELPHIA AIRPORT</t>
  </si>
  <si>
    <t>SOUTH JERSEY REGIONAL ARPT</t>
  </si>
  <si>
    <t>ALLEGHENY COUNTY AIRPORT</t>
  </si>
  <si>
    <t>PITTSBURGH INTERNATIONAL AIR</t>
  </si>
  <si>
    <t>THEODORE F GREEN STATE AIRPO</t>
  </si>
  <si>
    <t>NORTH CENTRAL STATE ARPT</t>
  </si>
  <si>
    <t>QUONSET STATE AIRPORT</t>
  </si>
  <si>
    <t>CHARLESTON EXECUTIVE</t>
  </si>
  <si>
    <t>CHARLESTON AFB/INTERNATIONAL</t>
  </si>
  <si>
    <t>MOUNT PLEASANT</t>
  </si>
  <si>
    <t>COLUMBIA OWENS DOWNTOWN AP</t>
  </si>
  <si>
    <t>COLUMBIA METROPOLITAN AIRPOR</t>
  </si>
  <si>
    <t>MCENTIRE AIR NATIONAL GUARD</t>
  </si>
  <si>
    <t>COLUMBIA REGIONAL AIRPORT</t>
  </si>
  <si>
    <t>GREENVILLE-SPARTANBURG INTL</t>
  </si>
  <si>
    <t>JOE FOSS FIELD AIRPORT</t>
  </si>
  <si>
    <t>LOVELL FIELD AIRPORT</t>
  </si>
  <si>
    <t>OUTLAW FIELD AIRPORT</t>
  </si>
  <si>
    <t>CAMPBELL AAF AIRPORT</t>
  </si>
  <si>
    <t>KNOXVILLE DOWNTOWN ISLAND</t>
  </si>
  <si>
    <t>MC GHEE TYSON AIRPORT</t>
  </si>
  <si>
    <t>OAK RIDGE</t>
  </si>
  <si>
    <t>MEMPHIS INTERNATIONAL AIRPOR</t>
  </si>
  <si>
    <t>MILLINGTON MUNICIPAL AIRPORT</t>
  </si>
  <si>
    <t>JOHN C TUNE</t>
  </si>
  <si>
    <t>NASHVILLE INTERNATIONAL AIRP</t>
  </si>
  <si>
    <t>SMYRNA AIRPORT</t>
  </si>
  <si>
    <t>ABILENE REGIONAL AIRPORT</t>
  </si>
  <si>
    <t>DYESS AFB/ABILENE</t>
  </si>
  <si>
    <t>AMARILLO RICK HUSBAND INTL A</t>
  </si>
  <si>
    <t>AUSTIN-CAMP MABRY</t>
  </si>
  <si>
    <t>AUSTIN-BERGSTROM INTL AIRPOR</t>
  </si>
  <si>
    <t>AUSTIN EXECUTIVE</t>
  </si>
  <si>
    <t>BEAUMONT MUNI</t>
  </si>
  <si>
    <t>SOUTHEAST TEXAS REGIONAL AIR</t>
  </si>
  <si>
    <t>ORANGE COUNTY AIRPORT</t>
  </si>
  <si>
    <t>BROWNSVILLE/S PADRE ISLAND</t>
  </si>
  <si>
    <t>CORPUS CHRISTI INTERNATIONA</t>
  </si>
  <si>
    <t>CORPUS CHRISTI NAS</t>
  </si>
  <si>
    <t>INGLESIDE</t>
  </si>
  <si>
    <t>NUECES COUNTY ARIPORT</t>
  </si>
  <si>
    <t>DALLAS LOVE FIELD AIRPORT</t>
  </si>
  <si>
    <t>DALLAS EXECUTIVE AIRPORT</t>
  </si>
  <si>
    <t>ADDISON AIRPORT</t>
  </si>
  <si>
    <t>DALLAS/FT WORTH INTERNATIONA</t>
  </si>
  <si>
    <t>LANCASTER AIRPORT</t>
  </si>
  <si>
    <t>GRAND PRAIRIE MUNICIPAL AIRP</t>
  </si>
  <si>
    <t>EL PASO INTERNATIONAL AIRPOR</t>
  </si>
  <si>
    <t>BIGGS AAF</t>
  </si>
  <si>
    <t>DONA ANA COUNTY INTL JETPORT</t>
  </si>
  <si>
    <t>FT WORTH MEACHAM INTL ARPT</t>
  </si>
  <si>
    <t>FORT WORTH NAVAL AIR STATION</t>
  </si>
  <si>
    <t>FORT WORTH SPINKS AIRPORT</t>
  </si>
  <si>
    <t>ARLINGTON MUNICIPAL AIRPORT</t>
  </si>
  <si>
    <t>FORT WORTH ALLIANCE ARPT</t>
  </si>
  <si>
    <t>MESQUITE METROPOLITAN ARPT</t>
  </si>
  <si>
    <t>HOUSTON/DUNN HELISTOP</t>
  </si>
  <si>
    <t>WILLIAM P. HOBBY AIRPORT</t>
  </si>
  <si>
    <t>G BUSH INTERCONTINENTAL AP/H</t>
  </si>
  <si>
    <t>ELLINGTON FIELD AIRPORT</t>
  </si>
  <si>
    <t>CLOVER FIELD AIRPORT</t>
  </si>
  <si>
    <t>HOOD AAF AIRPORT</t>
  </si>
  <si>
    <t>KILLEEN MUNICIPAL AIRPORT</t>
  </si>
  <si>
    <t>ROBERT GRAY AFF AIRPORT</t>
  </si>
  <si>
    <t>DRAUGHON-MILLER CNTRL TX RGN</t>
  </si>
  <si>
    <t>LAREDO INTERNATIONAL AIRPORT</t>
  </si>
  <si>
    <t>LUBBOCK INTERNATIONAL AIRPOR</t>
  </si>
  <si>
    <t>MC ALLEN MILLER INTL ARPT</t>
  </si>
  <si>
    <t>MID VALLEY AIRPORT</t>
  </si>
  <si>
    <t>EDINBURG INTL AIRPORT</t>
  </si>
  <si>
    <t>MIDLAND AIRPARK</t>
  </si>
  <si>
    <t>MIDLAND INTERNATIONAL AIRPOR</t>
  </si>
  <si>
    <t>ODESSA-SCHLEMEYER FLD ARPT</t>
  </si>
  <si>
    <t>HOUSTON SOUTHWEST AIRPORT</t>
  </si>
  <si>
    <t>MC KINNEY MUNICIPAL ARPT</t>
  </si>
  <si>
    <t>ROCKWALL MUNI</t>
  </si>
  <si>
    <t>GEORGETOWN MUNICIPAL ARPT</t>
  </si>
  <si>
    <t>LARGO VISTA / RUSTY ALLEN AI</t>
  </si>
  <si>
    <t>STINSON MINICIPAL AIRPORT</t>
  </si>
  <si>
    <t>LACKLAND AIR FORCE BASE (KEL</t>
  </si>
  <si>
    <t>SAN ANTONIO INTERNATIONAL AI</t>
  </si>
  <si>
    <t>RANDOLPH AFB AIRPORT</t>
  </si>
  <si>
    <t>TYLER POUNDS REGIONAL ARPT</t>
  </si>
  <si>
    <t>WACO REGIONAL AIRPORT</t>
  </si>
  <si>
    <t>TSTC WACO</t>
  </si>
  <si>
    <t>MC GREGOR EXECUTIVE ARPT</t>
  </si>
  <si>
    <t>KICKAPOO DOWNTOWN AIRPORT</t>
  </si>
  <si>
    <t>SHEPPARD AFB/WICHITA FALLS M</t>
  </si>
  <si>
    <t>PROVO MUNICIPAL AIRPORT</t>
  </si>
  <si>
    <t>SALT LAKE CITY INTERNATIONAL</t>
  </si>
  <si>
    <t>BURLINGTON INTERNATIONAL AIR</t>
  </si>
  <si>
    <t>NWPT NEWS/WIMBURG INTL APT</t>
  </si>
  <si>
    <t>LANGLEY AFB AIRPORT</t>
  </si>
  <si>
    <t>FELKER ARMY AIRFIELD</t>
  </si>
  <si>
    <t>WILLIAMSBURG-JAMESTOWN APT</t>
  </si>
  <si>
    <t>HAMPTON ROADS EXECUTIVE AIRP</t>
  </si>
  <si>
    <t>CHESAPEAKE REGIONAL ARPT</t>
  </si>
  <si>
    <t>RICHMOND INTERNATIONAL AIRPO</t>
  </si>
  <si>
    <t>RICHMOND (ASOS)</t>
  </si>
  <si>
    <t>CHESTERFIELD AIRPORT</t>
  </si>
  <si>
    <t>OCEANA NAS</t>
  </si>
  <si>
    <t>NORFOLK INTERNATIONAL AIRPOR</t>
  </si>
  <si>
    <t>NAVAL AUXILIARY LANDING FIEL</t>
  </si>
  <si>
    <t>NORFOLK NAS</t>
  </si>
  <si>
    <t>SNOHOMISH CO (PAINE FD) AP</t>
  </si>
  <si>
    <t>ARLINGTON MUNICIPAL ARPT</t>
  </si>
  <si>
    <t>PEARSON FIELD AIRPORT</t>
  </si>
  <si>
    <t>PORTLAND-TROUTDALE AIRPORT</t>
  </si>
  <si>
    <t>PORTLAND-HILLSBORO AIRPORT</t>
  </si>
  <si>
    <t>BOEING FLD/KING CO INTL AP</t>
  </si>
  <si>
    <t>WSFO SEATTLE SAND POINT</t>
  </si>
  <si>
    <t>RENTON MUNICIPAL AIRPORT</t>
  </si>
  <si>
    <t>SEATTLE-TACOMA INTERNATIONAL</t>
  </si>
  <si>
    <t>FELTS FIELD AIRPORT</t>
  </si>
  <si>
    <t>SPOKANE INTERNATIONAL AIRPOR</t>
  </si>
  <si>
    <t>FAIRCHILD AIR FORCE BASE</t>
  </si>
  <si>
    <t>TACOMA NARROWS AIRPORT</t>
  </si>
  <si>
    <t>MCCHORD AFB AIRPORT</t>
  </si>
  <si>
    <t>PUYALLUP THUN FIELD</t>
  </si>
  <si>
    <t>GRAY AFF AIRPORT</t>
  </si>
  <si>
    <t>RONALD REAGAN WASHINGTON NAT</t>
  </si>
  <si>
    <t>TRI-STATE/M.J.FERGUSON FIELD</t>
  </si>
  <si>
    <t>AUSTIN STRAUBEL INTERNATIONA</t>
  </si>
  <si>
    <t>DANE CO REGIONAL-TRUAX FIELD</t>
  </si>
  <si>
    <t>GENERAL MITCHELL INTERNATION</t>
  </si>
  <si>
    <t>LAWRENCE J TIMMERMAN AIRPORT</t>
  </si>
  <si>
    <t>WAUKESHA COUNTY AIRPORT</t>
  </si>
  <si>
    <t>CHEYENNE AIRPORT</t>
  </si>
  <si>
    <t/>
  </si>
  <si>
    <t>---------&gt;</t>
  </si>
  <si>
    <t>LocationName</t>
  </si>
  <si>
    <t>TennesseeLocation</t>
  </si>
  <si>
    <t>TexasLocation</t>
  </si>
  <si>
    <t>UtahLocation</t>
  </si>
  <si>
    <t>VermontLocation</t>
  </si>
  <si>
    <t>VirginiaLocation</t>
  </si>
  <si>
    <t>WashingtonLocation</t>
  </si>
  <si>
    <t>WisconsinLocation</t>
  </si>
  <si>
    <t>WyomingLocation</t>
  </si>
  <si>
    <t>DistrictColumbiaLocation</t>
  </si>
  <si>
    <t>GasWeightedCONUSLocation</t>
  </si>
  <si>
    <t>NewHampshireLocation</t>
  </si>
  <si>
    <t>NewJerseyLocation</t>
  </si>
  <si>
    <t>NewMexicoLocation</t>
  </si>
  <si>
    <t>NewYorkLocation</t>
  </si>
  <si>
    <t>NorthCarolinaLocation</t>
  </si>
  <si>
    <t>NorthDakotaLocation</t>
  </si>
  <si>
    <t>RhodeIslandLocation</t>
  </si>
  <si>
    <t>SouthCarolinaLocation</t>
  </si>
  <si>
    <t>SouthDakotaLocation</t>
  </si>
  <si>
    <t>WestVirginiaLocation</t>
  </si>
  <si>
    <t>WashingtonDCLocation</t>
  </si>
  <si>
    <t>DropDownControl</t>
  </si>
  <si>
    <t>Select Country</t>
  </si>
  <si>
    <t>Select State</t>
  </si>
  <si>
    <t xml:space="preserve"> Select State</t>
  </si>
  <si>
    <t>AlbertaLocation</t>
  </si>
  <si>
    <t>ManitobaLocation</t>
  </si>
  <si>
    <t>Nova ScotiaLocation</t>
  </si>
  <si>
    <t>OntarioLocation</t>
  </si>
  <si>
    <t>QuébecLocation</t>
  </si>
  <si>
    <t>SaskatchewanLocation</t>
  </si>
  <si>
    <t>FranceLocation</t>
  </si>
  <si>
    <t>GermanyLocation</t>
  </si>
  <si>
    <t>MexicoLocation</t>
  </si>
  <si>
    <t>NetherlandsLocation</t>
  </si>
  <si>
    <t>SpainLocation</t>
  </si>
  <si>
    <t>BritishColumbiaLocation</t>
  </si>
  <si>
    <t>CanadianProvinceLocation</t>
  </si>
  <si>
    <t>CapeBretonIslandLocation</t>
  </si>
  <si>
    <t>UnitedKingdomLocation</t>
  </si>
  <si>
    <t>NewBrunswickLocation</t>
  </si>
  <si>
    <t>SateLookup</t>
  </si>
  <si>
    <t>VlookupControl</t>
  </si>
  <si>
    <t>USA</t>
  </si>
  <si>
    <t>Select City</t>
  </si>
  <si>
    <t>USALocation</t>
  </si>
  <si>
    <t>CanadaLocation</t>
  </si>
  <si>
    <t>Country:</t>
  </si>
  <si>
    <t>State/Region:</t>
  </si>
  <si>
    <t>City/Region:</t>
  </si>
  <si>
    <t>GFS</t>
  </si>
  <si>
    <t># of Days:</t>
  </si>
  <si>
    <t>2m Hourly Temp Average</t>
  </si>
  <si>
    <t>EIAStorageLocation</t>
  </si>
  <si>
    <t>CENSUSLocation</t>
  </si>
  <si>
    <t>EIAStorageSubLocation</t>
  </si>
  <si>
    <t>NERCLocation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</si>
  <si>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</si>
  <si>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</si>
  <si>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</si>
  <si>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</si>
  <si>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</si>
  <si>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</si>
  <si>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</si>
  <si>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</si>
  <si>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</si>
  <si>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</si>
  <si>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</si>
  <si>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</si>
  <si>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</si>
  <si>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</si>
  <si>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</si>
  <si>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</si>
  <si>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Canada Loc</t>
  </si>
  <si>
    <t xml:space="preserve"> </t>
  </si>
  <si>
    <t>NovaScotiaLocation</t>
  </si>
  <si>
    <t>FranceStLocation</t>
  </si>
  <si>
    <t>GermanyStLocation</t>
  </si>
  <si>
    <t>MexicoStLocation</t>
  </si>
  <si>
    <t>NetherlandsStLocation</t>
  </si>
  <si>
    <t>SpainStLocation</t>
  </si>
  <si>
    <t>UnitedKingdomStLocation</t>
  </si>
  <si>
    <t>GibraltarStLocation</t>
  </si>
  <si>
    <t>GWCWashington</t>
  </si>
  <si>
    <t>GWCWisconsin</t>
  </si>
  <si>
    <t>GWCWyoming</t>
  </si>
  <si>
    <t>GWCWestVirginia</t>
  </si>
  <si>
    <t>GWCWashingtonDC</t>
  </si>
  <si>
    <t>GWCUtah</t>
  </si>
  <si>
    <t>GWCVermont</t>
  </si>
  <si>
    <t>GWCTexas</t>
  </si>
  <si>
    <t>GWCTennessee</t>
  </si>
  <si>
    <t>GWCSouthDakota</t>
  </si>
  <si>
    <t>GWCPennsylvania</t>
  </si>
  <si>
    <t>GWCSouthCarolina</t>
  </si>
  <si>
    <t>GWCRhodeIsland</t>
  </si>
  <si>
    <t>GWCOregon</t>
  </si>
  <si>
    <t>GWCOklahoma</t>
  </si>
  <si>
    <t>GWCOhio</t>
  </si>
  <si>
    <t>GWCNorthDakota</t>
  </si>
  <si>
    <t>GWCNorthCarolina</t>
  </si>
  <si>
    <t>GWCNewYork</t>
  </si>
  <si>
    <t>GWCNewMexico</t>
  </si>
  <si>
    <t>GWCNewJersey</t>
  </si>
  <si>
    <t>GWCNewHampshire</t>
  </si>
  <si>
    <t>GWCNevada</t>
  </si>
  <si>
    <t>GWCMissouri</t>
  </si>
  <si>
    <t>GWCMontana</t>
  </si>
  <si>
    <t>GWCNebraska</t>
  </si>
  <si>
    <t>GWCMississippi</t>
  </si>
  <si>
    <t>GWCMassachusetts</t>
  </si>
  <si>
    <t>GWCMichigan</t>
  </si>
  <si>
    <t>GWCMinnesota</t>
  </si>
  <si>
    <t>GWCMaine</t>
  </si>
  <si>
    <t>GWCMaryland</t>
  </si>
  <si>
    <t>GWCIowa</t>
  </si>
  <si>
    <t>GWCKansas</t>
  </si>
  <si>
    <t>GWCKentucky</t>
  </si>
  <si>
    <t>GWCLouisiana</t>
  </si>
  <si>
    <t>GWCIllinois</t>
  </si>
  <si>
    <t>GWCIndiana</t>
  </si>
  <si>
    <t>GWCGeorgia</t>
  </si>
  <si>
    <t>GWCHawaii</t>
  </si>
  <si>
    <t>GWCFlorida</t>
  </si>
  <si>
    <t>GWCDelaware</t>
  </si>
  <si>
    <t>GWCConnecticut</t>
  </si>
  <si>
    <t>GWCColorado</t>
  </si>
  <si>
    <t>GWCDistrictofColumbia</t>
  </si>
  <si>
    <t>GWCAlabama</t>
  </si>
  <si>
    <t>GWCAlaska</t>
  </si>
  <si>
    <t>GWCArizona</t>
  </si>
  <si>
    <t>GWCArkansas</t>
  </si>
  <si>
    <t>GWCCalifornia</t>
  </si>
  <si>
    <t>GWCIdaho</t>
  </si>
  <si>
    <t>GWCVirginia</t>
  </si>
  <si>
    <t>GFS Ens</t>
  </si>
  <si>
    <t>ECMWF</t>
  </si>
  <si>
    <t>ECMWF Ens</t>
  </si>
  <si>
    <t>GEFS</t>
  </si>
  <si>
    <t>ECM</t>
  </si>
  <si>
    <t>ECE</t>
  </si>
  <si>
    <t>n/a</t>
  </si>
  <si>
    <t>N/A</t>
  </si>
  <si>
    <t>Lookup</t>
  </si>
  <si>
    <t>All Canada Locations</t>
  </si>
  <si>
    <t>N/A *Coming Soon</t>
  </si>
  <si>
    <t>UnitedKingdom</t>
  </si>
  <si>
    <t>BritishColumbia</t>
  </si>
  <si>
    <t>CanadianProvince</t>
  </si>
  <si>
    <t>CapeBretonIsland</t>
  </si>
  <si>
    <t>NewBrunswick</t>
  </si>
  <si>
    <t>NovaScotia</t>
  </si>
  <si>
    <t>CanadaALLLocations</t>
  </si>
  <si>
    <t>-------STATE -------</t>
  </si>
  <si>
    <t>------REGION------</t>
  </si>
  <si>
    <t>GasWeightedCONUS</t>
  </si>
  <si>
    <t>**GWDD currently only avaliable for US locations</t>
  </si>
  <si>
    <t>View in:</t>
  </si>
  <si>
    <t>00Z-GFS</t>
  </si>
  <si>
    <t>06Z-GFS</t>
  </si>
  <si>
    <t>12Z-GFS</t>
  </si>
  <si>
    <t>18Z-GFS</t>
  </si>
  <si>
    <t>00Z-GEFS</t>
  </si>
  <si>
    <t>06Z-GEFS</t>
  </si>
  <si>
    <t>12Z-GEFS</t>
  </si>
  <si>
    <t>18Z-GEFS</t>
  </si>
  <si>
    <t>GFS Ens 00z</t>
  </si>
  <si>
    <t>06Z-ECM</t>
  </si>
  <si>
    <t>12Z-ECM</t>
  </si>
  <si>
    <t>18Z-ECM</t>
  </si>
  <si>
    <t>00Z-ECE</t>
  </si>
  <si>
    <t>06Z-ECE</t>
  </si>
  <si>
    <t>12Z-ECE</t>
  </si>
  <si>
    <t>18Z-ECE</t>
  </si>
  <si>
    <t>BIAS</t>
  </si>
  <si>
    <t>Bias</t>
  </si>
  <si>
    <t>Temp/GWDD:</t>
  </si>
  <si>
    <t>Forecast Valid Date</t>
  </si>
  <si>
    <t>FV Day 1</t>
  </si>
  <si>
    <t>FV Day 2</t>
  </si>
  <si>
    <t>FV Day 3</t>
  </si>
  <si>
    <t>FV Day 4</t>
  </si>
  <si>
    <t>FV Day 5</t>
  </si>
  <si>
    <t>FV Day 6</t>
  </si>
  <si>
    <t>FV Day 7</t>
  </si>
  <si>
    <t>FV Day 8</t>
  </si>
  <si>
    <t>FV Day 9</t>
  </si>
  <si>
    <t>FV Day 10</t>
  </si>
  <si>
    <t>FV Day 11</t>
  </si>
  <si>
    <t>FV Day 12</t>
  </si>
  <si>
    <t>FV Day 13</t>
  </si>
  <si>
    <t>FV Day 14</t>
  </si>
  <si>
    <t>FV Day 15</t>
  </si>
  <si>
    <t>FV Day 16</t>
  </si>
  <si>
    <t>[HIDE] Symbol</t>
  </si>
  <si>
    <t>[HIDE] Day</t>
  </si>
  <si>
    <t>METAR</t>
  </si>
  <si>
    <t>GFS 00z</t>
  </si>
  <si>
    <t>GFS 06</t>
  </si>
  <si>
    <t>GFS 12</t>
  </si>
  <si>
    <t>GFS 18</t>
  </si>
  <si>
    <t>GFS Ens 06</t>
  </si>
  <si>
    <t>GFS Ens 12</t>
  </si>
  <si>
    <t>GFS Ens 18</t>
  </si>
  <si>
    <t>ECMWF 00z</t>
  </si>
  <si>
    <t>ECMWF 06</t>
  </si>
  <si>
    <t>ECMWF 12</t>
  </si>
  <si>
    <t>ECMWF 18</t>
  </si>
  <si>
    <t>ECMWF Ens 18</t>
  </si>
  <si>
    <t>ECMWF Ens  12</t>
  </si>
  <si>
    <t>ECMWF Ens  06</t>
  </si>
  <si>
    <t>ECMWF Ens  00z</t>
  </si>
  <si>
    <t>RMSE 
(std of BIAS)</t>
  </si>
  <si>
    <t>ERROR</t>
  </si>
  <si>
    <t>Std of 
ERROR</t>
  </si>
  <si>
    <t>St Dev</t>
  </si>
  <si>
    <t>Abs. Value</t>
  </si>
  <si>
    <t>0Z</t>
  </si>
  <si>
    <t>06Z</t>
  </si>
  <si>
    <t>12Z</t>
  </si>
  <si>
    <t>18Z</t>
  </si>
  <si>
    <t>00Z-ECM</t>
  </si>
  <si>
    <t>Metr</t>
  </si>
  <si>
    <t>06z</t>
  </si>
  <si>
    <t>Summary Control Options</t>
  </si>
  <si>
    <t>00z</t>
  </si>
  <si>
    <t>12z</t>
  </si>
  <si>
    <t>18z</t>
  </si>
  <si>
    <t>00z &amp; 12z</t>
  </si>
  <si>
    <t>06z &amp; 18z</t>
  </si>
  <si>
    <t>GFSop</t>
  </si>
  <si>
    <t>GFSens</t>
  </si>
  <si>
    <t>Ecens</t>
  </si>
  <si>
    <t>Ecop</t>
  </si>
  <si>
    <t>06zBIAS_</t>
  </si>
  <si>
    <t>06zStDev_</t>
  </si>
  <si>
    <t>06zBIASError_</t>
  </si>
  <si>
    <t>06zStDevError_</t>
  </si>
  <si>
    <t>00zBIAS_</t>
  </si>
  <si>
    <t>00zStDev_</t>
  </si>
  <si>
    <t>00zBIASError_</t>
  </si>
  <si>
    <t>00zStDevError_</t>
  </si>
  <si>
    <t>18zBIAS_</t>
  </si>
  <si>
    <t>18zStDev_</t>
  </si>
  <si>
    <t>18zBIASError_</t>
  </si>
  <si>
    <t>18zStDevError_</t>
  </si>
  <si>
    <t>12zStDevError_</t>
  </si>
  <si>
    <t>12zBIASError_</t>
  </si>
  <si>
    <t>12zStDev_</t>
  </si>
  <si>
    <t>12zBIAS_</t>
  </si>
  <si>
    <t>0012zBIAS_</t>
  </si>
  <si>
    <t>00_12Z</t>
  </si>
  <si>
    <t>0012zStDev_</t>
  </si>
  <si>
    <t>0012zBIASError_</t>
  </si>
  <si>
    <t>0012zStDevError_</t>
  </si>
  <si>
    <t>06_18Z</t>
  </si>
  <si>
    <t>0618zBIAS_</t>
  </si>
  <si>
    <t>0618zStDev_</t>
  </si>
  <si>
    <t>0618zBIASError_</t>
  </si>
  <si>
    <t>0618zStDevError_</t>
  </si>
  <si>
    <t>0012z</t>
  </si>
  <si>
    <t>0618z</t>
  </si>
  <si>
    <t>GFS_Ens</t>
  </si>
  <si>
    <t>ECMWF_Ens</t>
  </si>
  <si>
    <t>Model Run:</t>
  </si>
  <si>
    <t>ALL</t>
  </si>
  <si>
    <t>Prepared by Tina Hoang &amp; Steve Mitchell</t>
  </si>
  <si>
    <t>Day1</t>
  </si>
  <si>
    <t>Day2</t>
  </si>
  <si>
    <t>Day3</t>
  </si>
  <si>
    <t>Day4</t>
  </si>
  <si>
    <t>Day5</t>
  </si>
  <si>
    <t>Day6</t>
  </si>
  <si>
    <t>Day7</t>
  </si>
  <si>
    <t>Day8</t>
  </si>
  <si>
    <t>Day9</t>
  </si>
  <si>
    <t>Day10</t>
  </si>
  <si>
    <t>Day11</t>
  </si>
  <si>
    <t>Day12</t>
  </si>
  <si>
    <t>Day13</t>
  </si>
  <si>
    <t>Day14</t>
  </si>
  <si>
    <t>Day15</t>
  </si>
  <si>
    <t>Day16</t>
  </si>
  <si>
    <t>Low</t>
  </si>
  <si>
    <t>High</t>
  </si>
  <si>
    <t>Close</t>
  </si>
  <si>
    <t>RMSE</t>
  </si>
  <si>
    <t>Error</t>
  </si>
  <si>
    <t>Std Error</t>
  </si>
  <si>
    <t>Select Model for Chart</t>
  </si>
  <si>
    <t>Bias/RMSE</t>
  </si>
  <si>
    <t>Show</t>
  </si>
  <si>
    <t>Weather Forecast Accuracy: North America &amp; Western Europe</t>
  </si>
  <si>
    <t>Count</t>
  </si>
  <si>
    <t>06ZCount</t>
  </si>
  <si>
    <t>00ZCount</t>
  </si>
  <si>
    <t>v</t>
  </si>
  <si>
    <t>12ZCount</t>
  </si>
  <si>
    <t>18ZCount</t>
  </si>
  <si>
    <t>0012ZCount</t>
  </si>
  <si>
    <t>0012Z</t>
  </si>
  <si>
    <t>0618Z</t>
  </si>
  <si>
    <t>0618ZCount</t>
  </si>
  <si>
    <t>2M DAILY AVG TEMP</t>
  </si>
  <si>
    <t>Data Count Matrix</t>
  </si>
  <si>
    <t>Please select all the variables that you would like to see and model run you would like to see.</t>
  </si>
  <si>
    <t>Farenheit</t>
  </si>
  <si>
    <t>Average Temp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</si>
</sst>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m/d;@"/>
    <numFmt numFmtId="166" formatCode="_(* #,##0.000_);_(* \(#,##0.000\);_(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24"/>
      <color rgb="FF0039A6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sz val="11"/>
      <color theme="0" tint="-0.249977111117893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2" tint="-0.89999084444715716"/>
      <name val="Calibri"/>
      <family val="2"/>
      <scheme val="minor"/>
    </font>
    <font>
      <b/>
      <sz val="11"/>
      <color theme="2" tint="-0.89999084444715716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theme="4"/>
      <name val="Calibri"/>
      <family val="2"/>
      <scheme val="minor"/>
    </font>
    <font>
      <sz val="16"/>
      <color theme="4"/>
      <name val="Calibri"/>
      <family val="2"/>
      <scheme val="minor"/>
    </font>
    <font>
      <sz val="11"/>
      <color rgb="FF33CCCC"/>
      <name val="Calibri"/>
      <family val="2"/>
      <scheme val="minor"/>
    </font>
    <font>
      <b/>
      <sz val="11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name val="Calibri"/>
      <family val="2"/>
      <scheme val="minor"/>
    </font>
    <font>
      <b/>
      <sz val="16"/>
      <color theme="0" tint="-0.249977111117893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A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0039A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rgb="FF004442"/>
        <bgColor indexed="64"/>
      </patternFill>
    </fill>
    <fill>
      <patternFill patternType="solid">
        <fgColor rgb="FF000058"/>
        <bgColor indexed="64"/>
      </patternFill>
    </fill>
    <fill>
      <patternFill patternType="solid">
        <fgColor rgb="FF0000D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1188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414445"/>
        <bgColor indexed="64"/>
      </patternFill>
    </fill>
  </fills>
  <borders count="1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/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1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1" tint="0.1499984740745262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1" tint="0.14999847407452621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1" tint="0.14999847407452621"/>
      </left>
      <right style="thin">
        <color theme="0" tint="-0.34998626667073579"/>
      </right>
      <top style="thin">
        <color theme="0" tint="-0.34998626667073579"/>
      </top>
      <bottom style="medium">
        <color theme="1" tint="0.149998474074526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1" tint="0.14999847407452621"/>
      </bottom>
      <diagonal/>
    </border>
    <border>
      <left style="thin">
        <color theme="0" tint="-0.34998626667073579"/>
      </left>
      <right style="medium">
        <color theme="1" tint="0.14999847407452621"/>
      </right>
      <top style="thin">
        <color theme="0" tint="-0.34998626667073579"/>
      </top>
      <bottom style="medium">
        <color theme="1" tint="0.14999847407452621"/>
      </bottom>
      <diagonal/>
    </border>
    <border>
      <left style="medium">
        <color theme="1" tint="0.14999847407452621"/>
      </left>
      <right style="medium">
        <color theme="1"/>
      </right>
      <top/>
      <bottom style="medium">
        <color theme="1"/>
      </bottom>
      <diagonal/>
    </border>
    <border>
      <left/>
      <right style="medium">
        <color theme="1" tint="0.14999847407452621"/>
      </right>
      <top/>
      <bottom style="medium">
        <color theme="1"/>
      </bottom>
      <diagonal/>
    </border>
    <border>
      <left style="medium">
        <color theme="1" tint="0.14999847407452621"/>
      </left>
      <right style="medium">
        <color theme="1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1" tint="0.14999847407452621"/>
      </right>
      <top/>
      <bottom style="thin">
        <color theme="0" tint="-0.34998626667073579"/>
      </bottom>
      <diagonal/>
    </border>
    <border>
      <left style="medium">
        <color theme="1" tint="0.14999847407452621"/>
      </left>
      <right style="medium">
        <color theme="1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1" tint="0.14999847407452621"/>
      </left>
      <right style="medium">
        <color theme="1"/>
      </right>
      <top style="thin">
        <color theme="0" tint="-0.34998626667073579"/>
      </top>
      <bottom style="medium">
        <color theme="1" tint="0.14999847407452621"/>
      </bottom>
      <diagonal/>
    </border>
    <border>
      <left style="thin">
        <color theme="0" tint="-0.34998626667073579"/>
      </left>
      <right style="medium">
        <color theme="1" tint="0.14999847407452621"/>
      </right>
      <top/>
      <bottom style="medium">
        <color theme="1" tint="0.14999847407452621"/>
      </bottom>
      <diagonal/>
    </border>
    <border>
      <left style="medium">
        <color theme="1" tint="0.14999847407452621"/>
      </left>
      <right/>
      <top/>
      <bottom/>
      <diagonal/>
    </border>
    <border>
      <left/>
      <right style="medium">
        <color theme="1" tint="0.14999847407452621"/>
      </right>
      <top/>
      <bottom/>
      <diagonal/>
    </border>
    <border>
      <left style="medium">
        <color theme="1" tint="0.14999847407452621"/>
      </left>
      <right/>
      <top style="medium">
        <color theme="1" tint="0.14999847407452621"/>
      </top>
      <bottom style="medium">
        <color indexed="64"/>
      </bottom>
      <diagonal/>
    </border>
    <border>
      <left/>
      <right/>
      <top style="medium">
        <color theme="1" tint="0.14999847407452621"/>
      </top>
      <bottom style="medium">
        <color indexed="64"/>
      </bottom>
      <diagonal/>
    </border>
    <border>
      <left/>
      <right style="medium">
        <color theme="1" tint="0.14999847407452621"/>
      </right>
      <top style="medium">
        <color theme="1" tint="0.14999847407452621"/>
      </top>
      <bottom style="medium">
        <color indexed="64"/>
      </bottom>
      <diagonal/>
    </border>
    <border>
      <left style="medium">
        <color theme="1" tint="0.14999847407452621"/>
      </left>
      <right/>
      <top style="medium">
        <color indexed="64"/>
      </top>
      <bottom style="medium">
        <color theme="1" tint="0.14999847407452621"/>
      </bottom>
      <diagonal/>
    </border>
    <border>
      <left/>
      <right/>
      <top style="medium">
        <color indexed="64"/>
      </top>
      <bottom style="medium">
        <color theme="1" tint="0.14999847407452621"/>
      </bottom>
      <diagonal/>
    </border>
    <border>
      <left/>
      <right style="medium">
        <color theme="1" tint="0.14999847407452621"/>
      </right>
      <top style="medium">
        <color indexed="64"/>
      </top>
      <bottom style="medium">
        <color theme="1" tint="0.14999847407452621"/>
      </bottom>
      <diagonal/>
    </border>
    <border>
      <left style="medium">
        <color theme="1" tint="0.14999847407452621"/>
      </left>
      <right/>
      <top style="medium">
        <color theme="1" tint="0.14999847407452621"/>
      </top>
      <bottom style="medium">
        <color theme="1" tint="0.14999847407452621"/>
      </bottom>
      <diagonal/>
    </border>
    <border>
      <left/>
      <right style="medium">
        <color theme="1" tint="0.14999847407452621"/>
      </right>
      <top style="medium">
        <color theme="1" tint="0.14999847407452621"/>
      </top>
      <bottom style="medium">
        <color theme="1" tint="0.14999847407452621"/>
      </bottom>
      <diagonal/>
    </border>
    <border>
      <left style="medium">
        <color theme="1" tint="0.14999847407452621"/>
      </left>
      <right style="medium">
        <color theme="1"/>
      </right>
      <top/>
      <bottom/>
      <diagonal/>
    </border>
    <border>
      <left style="medium">
        <color theme="1" tint="0.1499984740745262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1" tint="0.14999847407452621"/>
      </left>
      <right style="medium">
        <color theme="1"/>
      </right>
      <top style="thin">
        <color theme="0" tint="-0.34998626667073579"/>
      </top>
      <bottom/>
      <diagonal/>
    </border>
    <border>
      <left style="medium">
        <color theme="1" tint="0.14999847407452621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1" tint="0.14999847407452621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1" tint="0.14999847407452621"/>
      </right>
      <top/>
      <bottom/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/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/>
      <right style="medium">
        <color theme="1" tint="0.499984740745262"/>
      </right>
      <top/>
      <bottom style="medium">
        <color theme="1" tint="0.49998474074526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/>
      <right/>
      <top style="thin">
        <color indexed="64"/>
      </top>
      <bottom style="thin">
        <color theme="1" tint="0.499984740745262"/>
      </bottom>
      <diagonal/>
    </border>
    <border>
      <left/>
      <right style="thin">
        <color indexed="64"/>
      </right>
      <top style="thin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0099FF"/>
      </left>
      <right/>
      <top style="thin">
        <color rgb="FF0099FF"/>
      </top>
      <bottom style="thin">
        <color rgb="FF0099FF"/>
      </bottom>
      <diagonal/>
    </border>
    <border>
      <left/>
      <right/>
      <top style="thin">
        <color rgb="FF0099FF"/>
      </top>
      <bottom style="thin">
        <color rgb="FF0099FF"/>
      </bottom>
      <diagonal/>
    </border>
    <border>
      <left/>
      <right style="thin">
        <color rgb="FF0099FF"/>
      </right>
      <top style="thin">
        <color rgb="FF0099FF"/>
      </top>
      <bottom style="thin">
        <color rgb="FF0099FF"/>
      </bottom>
      <diagonal/>
    </border>
    <border>
      <left style="thin">
        <color rgb="FF0099FF"/>
      </left>
      <right style="thin">
        <color rgb="FF0099FF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rgb="FF0099FF"/>
      </left>
      <right style="thin">
        <color rgb="FF0099FF"/>
      </right>
      <top style="thin">
        <color theme="1" tint="0.499984740745262"/>
      </top>
      <bottom style="thin">
        <color rgb="FF0099FF"/>
      </bottom>
      <diagonal/>
    </border>
    <border>
      <left style="thin">
        <color rgb="FF0099FF"/>
      </left>
      <right style="thin">
        <color rgb="FF0099FF"/>
      </right>
      <top/>
      <bottom style="thin">
        <color theme="1" tint="0.499984740745262"/>
      </bottom>
      <diagonal/>
    </border>
    <border>
      <left/>
      <right/>
      <top/>
      <bottom style="thin">
        <color rgb="FF0099FF"/>
      </bottom>
      <diagonal/>
    </border>
    <border>
      <left/>
      <right style="thin">
        <color rgb="FF0099FF"/>
      </right>
      <top/>
      <bottom style="thin">
        <color rgb="FF0099FF"/>
      </bottom>
      <diagonal/>
    </border>
    <border>
      <left style="thin">
        <color rgb="FF0099FF"/>
      </left>
      <right/>
      <top/>
      <bottom style="thin">
        <color rgb="FF0099FF"/>
      </bottom>
      <diagonal/>
    </border>
    <border>
      <left style="thin">
        <color rgb="FF0099FF"/>
      </left>
      <right style="thin">
        <color rgb="FF0099FF"/>
      </right>
      <top style="thin">
        <color rgb="FF0099FF"/>
      </top>
      <bottom style="medium">
        <color rgb="FF0099FF"/>
      </bottom>
      <diagonal/>
    </border>
    <border>
      <left/>
      <right/>
      <top style="thin">
        <color rgb="FF0099FF"/>
      </top>
      <bottom style="medium">
        <color rgb="FF0099FF"/>
      </bottom>
      <diagonal/>
    </border>
    <border>
      <left/>
      <right style="thin">
        <color indexed="64"/>
      </right>
      <top style="thin">
        <color rgb="FF0099FF"/>
      </top>
      <bottom style="medium">
        <color rgb="FF0099FF"/>
      </bottom>
      <diagonal/>
    </border>
    <border>
      <left style="thin">
        <color indexed="64"/>
      </left>
      <right/>
      <top style="thin">
        <color rgb="FF0099FF"/>
      </top>
      <bottom style="medium">
        <color rgb="FF0099FF"/>
      </bottom>
      <diagonal/>
    </border>
    <border>
      <left/>
      <right style="thin">
        <color rgb="FF0099FF"/>
      </right>
      <top style="thin">
        <color rgb="FF0099FF"/>
      </top>
      <bottom style="medium">
        <color rgb="FF0099FF"/>
      </bottom>
      <diagonal/>
    </border>
    <border>
      <left style="thin">
        <color rgb="FF0099FF"/>
      </left>
      <right/>
      <top style="thin">
        <color rgb="FF0099FF"/>
      </top>
      <bottom/>
      <diagonal/>
    </border>
    <border>
      <left/>
      <right/>
      <top style="thin">
        <color rgb="FF0099FF"/>
      </top>
      <bottom/>
      <diagonal/>
    </border>
    <border>
      <left/>
      <right style="thin">
        <color rgb="FF0099FF"/>
      </right>
      <top style="thin">
        <color rgb="FF0099FF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5" fillId="0" borderId="0"/>
  </cellStyleXfs>
  <cellXfs count="444">
    <xf numFmtId="0" fontId="0" fillId="0" borderId="0" xfId="0"/>
    <xf numFmtId="0" fontId="2" fillId="2" borderId="0" xfId="0" applyFont="1" applyFill="1"/>
    <xf numFmtId="164" fontId="2" fillId="2" borderId="0" xfId="1" applyNumberFormat="1" applyFont="1" applyFill="1"/>
    <xf numFmtId="164" fontId="0" fillId="0" borderId="0" xfId="1" applyNumberFormat="1" applyFont="1"/>
    <xf numFmtId="0" fontId="0" fillId="3" borderId="0" xfId="0" applyFill="1"/>
    <xf numFmtId="0" fontId="0" fillId="2" borderId="0" xfId="0" applyFill="1"/>
    <xf numFmtId="0" fontId="4" fillId="0" borderId="0" xfId="2" applyFont="1" applyFill="1" applyBorder="1" applyAlignment="1">
      <alignment wrapText="1"/>
    </xf>
    <xf numFmtId="0" fontId="0" fillId="0" borderId="0" xfId="0" applyAlignment="1">
      <alignment horizontal="left"/>
    </xf>
    <xf numFmtId="0" fontId="3" fillId="4" borderId="0" xfId="0" applyFont="1" applyFill="1"/>
    <xf numFmtId="0" fontId="0" fillId="0" borderId="0" xfId="0" applyNumberFormat="1"/>
    <xf numFmtId="0" fontId="0" fillId="0" borderId="0" xfId="0" quotePrefix="1"/>
    <xf numFmtId="0" fontId="0" fillId="5" borderId="0" xfId="0" applyFill="1"/>
    <xf numFmtId="0" fontId="4" fillId="5" borderId="0" xfId="2" applyFont="1" applyFill="1" applyBorder="1" applyAlignment="1">
      <alignment wrapText="1"/>
    </xf>
    <xf numFmtId="0" fontId="0" fillId="6" borderId="0" xfId="0" applyFill="1"/>
    <xf numFmtId="0" fontId="2" fillId="2" borderId="1" xfId="0" applyFont="1" applyFill="1" applyBorder="1"/>
    <xf numFmtId="164" fontId="2" fillId="2" borderId="1" xfId="1" applyNumberFormat="1" applyFont="1" applyFill="1" applyBorder="1"/>
    <xf numFmtId="0" fontId="0" fillId="0" borderId="0" xfId="0" quotePrefix="1" applyAlignment="1">
      <alignment horizontal="right"/>
    </xf>
    <xf numFmtId="0" fontId="3" fillId="7" borderId="0" xfId="0" applyFont="1" applyFill="1"/>
    <xf numFmtId="0" fontId="6" fillId="0" borderId="0" xfId="0" applyFont="1"/>
    <xf numFmtId="0" fontId="0" fillId="0" borderId="0" xfId="0" applyFill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 vertical="center"/>
    </xf>
    <xf numFmtId="0" fontId="3" fillId="8" borderId="0" xfId="0" applyFont="1" applyFill="1"/>
    <xf numFmtId="0" fontId="3" fillId="9" borderId="0" xfId="0" applyFont="1" applyFill="1"/>
    <xf numFmtId="0" fontId="0" fillId="10" borderId="0" xfId="0" applyFill="1"/>
    <xf numFmtId="0" fontId="0" fillId="11" borderId="0" xfId="0" applyFill="1"/>
    <xf numFmtId="0" fontId="0" fillId="0" borderId="0" xfId="0" applyFont="1" applyAlignment="1">
      <alignment horizontal="center" vertical="center" wrapText="1"/>
    </xf>
    <xf numFmtId="0" fontId="10" fillId="0" borderId="0" xfId="0" applyFont="1"/>
    <xf numFmtId="0" fontId="10" fillId="0" borderId="0" xfId="0" applyFont="1" applyFill="1"/>
    <xf numFmtId="0" fontId="10" fillId="0" borderId="0" xfId="0" applyFont="1" applyAlignment="1">
      <alignment horizontal="center" vertical="center" wrapText="1"/>
    </xf>
    <xf numFmtId="0" fontId="0" fillId="5" borderId="0" xfId="0" quotePrefix="1" applyFill="1"/>
    <xf numFmtId="0" fontId="0" fillId="4" borderId="11" xfId="0" applyFill="1" applyBorder="1" applyAlignment="1">
      <alignment horizontal="center"/>
    </xf>
    <xf numFmtId="2" fontId="9" fillId="4" borderId="9" xfId="0" applyNumberFormat="1" applyFont="1" applyFill="1" applyBorder="1" applyAlignment="1">
      <alignment horizontal="center" vertical="center"/>
    </xf>
    <xf numFmtId="2" fontId="9" fillId="4" borderId="10" xfId="0" applyNumberFormat="1" applyFont="1" applyFill="1" applyBorder="1" applyAlignment="1">
      <alignment horizontal="center" vertical="center"/>
    </xf>
    <xf numFmtId="2" fontId="0" fillId="14" borderId="2" xfId="0" applyNumberFormat="1" applyFill="1" applyBorder="1" applyAlignment="1">
      <alignment horizontal="center" vertical="center"/>
    </xf>
    <xf numFmtId="0" fontId="7" fillId="7" borderId="6" xfId="0" applyFont="1" applyFill="1" applyBorder="1" applyAlignment="1">
      <alignment horizontal="right" vertical="center" indent="1"/>
    </xf>
    <xf numFmtId="0" fontId="7" fillId="7" borderId="7" xfId="0" applyFont="1" applyFill="1" applyBorder="1" applyAlignment="1">
      <alignment horizontal="right" vertical="center" indent="1"/>
    </xf>
    <xf numFmtId="0" fontId="7" fillId="7" borderId="5" xfId="0" applyFont="1" applyFill="1" applyBorder="1" applyAlignment="1">
      <alignment horizontal="right" vertical="center"/>
    </xf>
    <xf numFmtId="0" fontId="7" fillId="7" borderId="6" xfId="0" applyFont="1" applyFill="1" applyBorder="1" applyAlignment="1">
      <alignment horizontal="right" vertical="center"/>
    </xf>
    <xf numFmtId="0" fontId="6" fillId="0" borderId="0" xfId="0" applyFont="1" applyFill="1"/>
    <xf numFmtId="0" fontId="6" fillId="0" borderId="0" xfId="0" applyFont="1" applyFill="1" applyAlignment="1">
      <alignment horizontal="center" vertical="center" wrapText="1"/>
    </xf>
    <xf numFmtId="2" fontId="6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5" fillId="18" borderId="0" xfId="3" applyFill="1"/>
    <xf numFmtId="14" fontId="5" fillId="18" borderId="0" xfId="3" applyNumberFormat="1" applyFill="1" applyAlignment="1">
      <alignment horizontal="left" vertical="center"/>
    </xf>
    <xf numFmtId="22" fontId="5" fillId="18" borderId="0" xfId="3" applyNumberFormat="1" applyFill="1"/>
    <xf numFmtId="2" fontId="0" fillId="0" borderId="2" xfId="0" applyNumberFormat="1" applyFill="1" applyBorder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2" fontId="3" fillId="4" borderId="9" xfId="0" applyNumberFormat="1" applyFont="1" applyFill="1" applyBorder="1" applyAlignment="1">
      <alignment horizontal="center" vertical="center"/>
    </xf>
    <xf numFmtId="2" fontId="3" fillId="17" borderId="3" xfId="0" applyNumberFormat="1" applyFont="1" applyFill="1" applyBorder="1" applyAlignment="1">
      <alignment horizontal="center" vertical="center" wrapText="1"/>
    </xf>
    <xf numFmtId="2" fontId="3" fillId="17" borderId="13" xfId="0" applyNumberFormat="1" applyFont="1" applyFill="1" applyBorder="1" applyAlignment="1">
      <alignment horizontal="center" vertical="center" wrapText="1"/>
    </xf>
    <xf numFmtId="2" fontId="6" fillId="4" borderId="9" xfId="0" applyNumberFormat="1" applyFont="1" applyFill="1" applyBorder="1" applyAlignment="1">
      <alignment horizontal="center" vertical="center"/>
    </xf>
    <xf numFmtId="2" fontId="6" fillId="17" borderId="3" xfId="0" applyNumberFormat="1" applyFont="1" applyFill="1" applyBorder="1" applyAlignment="1">
      <alignment horizontal="center" vertical="center" wrapText="1"/>
    </xf>
    <xf numFmtId="2" fontId="6" fillId="0" borderId="2" xfId="0" applyNumberFormat="1" applyFont="1" applyFill="1" applyBorder="1" applyAlignment="1">
      <alignment horizontal="center" vertical="center"/>
    </xf>
    <xf numFmtId="2" fontId="6" fillId="14" borderId="2" xfId="0" applyNumberFormat="1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0" fontId="0" fillId="0" borderId="0" xfId="0" applyFont="1"/>
    <xf numFmtId="2" fontId="0" fillId="14" borderId="15" xfId="0" applyNumberFormat="1" applyFill="1" applyBorder="1" applyAlignment="1">
      <alignment horizontal="center" vertical="center"/>
    </xf>
    <xf numFmtId="2" fontId="0" fillId="0" borderId="15" xfId="0" applyNumberFormat="1" applyFill="1" applyBorder="1" applyAlignment="1">
      <alignment horizontal="center" vertical="center"/>
    </xf>
    <xf numFmtId="2" fontId="2" fillId="0" borderId="15" xfId="0" applyNumberFormat="1" applyFont="1" applyFill="1" applyBorder="1" applyAlignment="1">
      <alignment horizontal="center" vertical="center"/>
    </xf>
    <xf numFmtId="2" fontId="0" fillId="0" borderId="15" xfId="1" applyNumberFormat="1" applyFont="1" applyBorder="1" applyAlignment="1">
      <alignment horizontal="center"/>
    </xf>
    <xf numFmtId="2" fontId="0" fillId="14" borderId="23" xfId="0" applyNumberFormat="1" applyFill="1" applyBorder="1" applyAlignment="1">
      <alignment horizontal="center" vertical="center"/>
    </xf>
    <xf numFmtId="2" fontId="0" fillId="14" borderId="24" xfId="0" applyNumberFormat="1" applyFill="1" applyBorder="1" applyAlignment="1">
      <alignment horizontal="center" vertical="center"/>
    </xf>
    <xf numFmtId="2" fontId="0" fillId="0" borderId="24" xfId="0" applyNumberFormat="1" applyFill="1" applyBorder="1" applyAlignment="1">
      <alignment horizontal="center" vertical="center"/>
    </xf>
    <xf numFmtId="2" fontId="0" fillId="0" borderId="26" xfId="0" applyNumberFormat="1" applyFill="1" applyBorder="1" applyAlignment="1">
      <alignment horizontal="center" vertical="center"/>
    </xf>
    <xf numFmtId="2" fontId="0" fillId="0" borderId="27" xfId="0" applyNumberFormat="1" applyFill="1" applyBorder="1" applyAlignment="1">
      <alignment horizontal="center" vertical="center"/>
    </xf>
    <xf numFmtId="2" fontId="0" fillId="0" borderId="28" xfId="0" applyNumberFormat="1" applyFill="1" applyBorder="1" applyAlignment="1">
      <alignment horizontal="center" vertical="center"/>
    </xf>
    <xf numFmtId="2" fontId="16" fillId="13" borderId="30" xfId="0" applyNumberFormat="1" applyFont="1" applyFill="1" applyBorder="1" applyAlignment="1">
      <alignment vertical="center"/>
    </xf>
    <xf numFmtId="2" fontId="16" fillId="13" borderId="31" xfId="0" applyNumberFormat="1" applyFont="1" applyFill="1" applyBorder="1" applyAlignment="1">
      <alignment vertical="center"/>
    </xf>
    <xf numFmtId="2" fontId="16" fillId="13" borderId="32" xfId="0" applyNumberFormat="1" applyFont="1" applyFill="1" applyBorder="1" applyAlignment="1">
      <alignment vertical="center"/>
    </xf>
    <xf numFmtId="2" fontId="2" fillId="14" borderId="18" xfId="0" applyNumberFormat="1" applyFont="1" applyFill="1" applyBorder="1" applyAlignment="1">
      <alignment horizontal="center" vertical="center"/>
    </xf>
    <xf numFmtId="2" fontId="0" fillId="14" borderId="19" xfId="0" applyNumberFormat="1" applyFont="1" applyFill="1" applyBorder="1" applyAlignment="1">
      <alignment horizontal="center" vertical="center"/>
    </xf>
    <xf numFmtId="2" fontId="2" fillId="14" borderId="19" xfId="0" applyNumberFormat="1" applyFont="1" applyFill="1" applyBorder="1" applyAlignment="1">
      <alignment horizontal="center" vertical="center"/>
    </xf>
    <xf numFmtId="2" fontId="2" fillId="14" borderId="20" xfId="0" applyNumberFormat="1" applyFont="1" applyFill="1" applyBorder="1" applyAlignment="1">
      <alignment horizontal="center" vertical="center"/>
    </xf>
    <xf numFmtId="2" fontId="9" fillId="17" borderId="21" xfId="0" applyNumberFormat="1" applyFont="1" applyFill="1" applyBorder="1" applyAlignment="1">
      <alignment horizontal="center" vertical="center" wrapText="1"/>
    </xf>
    <xf numFmtId="2" fontId="15" fillId="7" borderId="0" xfId="0" applyNumberFormat="1" applyFont="1" applyFill="1" applyBorder="1" applyAlignment="1">
      <alignment horizontal="center" vertical="center" wrapText="1"/>
    </xf>
    <xf numFmtId="2" fontId="9" fillId="17" borderId="0" xfId="0" applyNumberFormat="1" applyFont="1" applyFill="1" applyBorder="1" applyAlignment="1">
      <alignment horizontal="center" vertical="center" wrapText="1"/>
    </xf>
    <xf numFmtId="2" fontId="15" fillId="7" borderId="22" xfId="0" applyNumberFormat="1" applyFont="1" applyFill="1" applyBorder="1" applyAlignment="1">
      <alignment horizontal="center" vertical="center" wrapText="1"/>
    </xf>
    <xf numFmtId="2" fontId="16" fillId="15" borderId="30" xfId="0" applyNumberFormat="1" applyFont="1" applyFill="1" applyBorder="1" applyAlignment="1">
      <alignment vertical="center"/>
    </xf>
    <xf numFmtId="2" fontId="16" fillId="15" borderId="31" xfId="0" applyNumberFormat="1" applyFont="1" applyFill="1" applyBorder="1" applyAlignment="1">
      <alignment vertical="center"/>
    </xf>
    <xf numFmtId="2" fontId="16" fillId="15" borderId="32" xfId="0" applyNumberFormat="1" applyFont="1" applyFill="1" applyBorder="1" applyAlignment="1">
      <alignment vertical="center"/>
    </xf>
    <xf numFmtId="2" fontId="16" fillId="16" borderId="30" xfId="0" applyNumberFormat="1" applyFont="1" applyFill="1" applyBorder="1" applyAlignment="1">
      <alignment vertical="center"/>
    </xf>
    <xf numFmtId="2" fontId="16" fillId="16" borderId="31" xfId="0" applyNumberFormat="1" applyFont="1" applyFill="1" applyBorder="1" applyAlignment="1">
      <alignment vertical="center"/>
    </xf>
    <xf numFmtId="2" fontId="16" fillId="16" borderId="32" xfId="0" applyNumberFormat="1" applyFont="1" applyFill="1" applyBorder="1" applyAlignment="1">
      <alignment vertical="center"/>
    </xf>
    <xf numFmtId="2" fontId="16" fillId="12" borderId="30" xfId="0" applyNumberFormat="1" applyFont="1" applyFill="1" applyBorder="1" applyAlignment="1">
      <alignment vertical="center"/>
    </xf>
    <xf numFmtId="2" fontId="16" fillId="12" borderId="31" xfId="0" applyNumberFormat="1" applyFont="1" applyFill="1" applyBorder="1" applyAlignment="1">
      <alignment vertical="center"/>
    </xf>
    <xf numFmtId="2" fontId="16" fillId="12" borderId="32" xfId="0" applyNumberFormat="1" applyFont="1" applyFill="1" applyBorder="1" applyAlignment="1">
      <alignment vertical="center"/>
    </xf>
    <xf numFmtId="0" fontId="3" fillId="22" borderId="0" xfId="0" applyFont="1" applyFill="1" applyAlignment="1">
      <alignment horizontal="right"/>
    </xf>
    <xf numFmtId="2" fontId="0" fillId="23" borderId="15" xfId="1" applyNumberFormat="1" applyFont="1" applyFill="1" applyBorder="1" applyAlignment="1">
      <alignment horizontal="center"/>
    </xf>
    <xf numFmtId="2" fontId="0" fillId="24" borderId="15" xfId="0" applyNumberFormat="1" applyFont="1" applyFill="1" applyBorder="1" applyAlignment="1">
      <alignment horizontal="center" vertical="center"/>
    </xf>
    <xf numFmtId="2" fontId="0" fillId="24" borderId="27" xfId="0" applyNumberFormat="1" applyFont="1" applyFill="1" applyBorder="1" applyAlignment="1">
      <alignment horizontal="center" vertical="center"/>
    </xf>
    <xf numFmtId="2" fontId="0" fillId="24" borderId="25" xfId="0" applyNumberFormat="1" applyFont="1" applyFill="1" applyBorder="1" applyAlignment="1">
      <alignment horizontal="center" vertical="center"/>
    </xf>
    <xf numFmtId="2" fontId="0" fillId="24" borderId="29" xfId="0" applyNumberFormat="1" applyFont="1" applyFill="1" applyBorder="1" applyAlignment="1">
      <alignment horizontal="center" vertical="center"/>
    </xf>
    <xf numFmtId="2" fontId="0" fillId="0" borderId="4" xfId="0" applyNumberFormat="1" applyBorder="1"/>
    <xf numFmtId="0" fontId="2" fillId="0" borderId="0" xfId="0" applyFont="1" applyFill="1" applyBorder="1"/>
    <xf numFmtId="2" fontId="0" fillId="0" borderId="0" xfId="0" applyNumberFormat="1" applyFill="1" applyBorder="1"/>
    <xf numFmtId="0" fontId="3" fillId="0" borderId="0" xfId="0" applyFont="1" applyFill="1"/>
    <xf numFmtId="0" fontId="9" fillId="15" borderId="4" xfId="0" applyFont="1" applyFill="1" applyBorder="1"/>
    <xf numFmtId="2" fontId="3" fillId="17" borderId="0" xfId="0" applyNumberFormat="1" applyFont="1" applyFill="1" applyBorder="1" applyAlignment="1">
      <alignment horizontal="center" vertical="center" wrapText="1"/>
    </xf>
    <xf numFmtId="2" fontId="6" fillId="17" borderId="0" xfId="0" applyNumberFormat="1" applyFont="1" applyFill="1" applyBorder="1" applyAlignment="1">
      <alignment horizontal="center" vertical="center" wrapText="1"/>
    </xf>
    <xf numFmtId="2" fontId="6" fillId="14" borderId="15" xfId="0" applyNumberFormat="1" applyFont="1" applyFill="1" applyBorder="1" applyAlignment="1">
      <alignment horizontal="center" vertical="center"/>
    </xf>
    <xf numFmtId="2" fontId="6" fillId="0" borderId="15" xfId="0" applyNumberFormat="1" applyFont="1" applyFill="1" applyBorder="1" applyAlignment="1">
      <alignment horizontal="center" vertical="center"/>
    </xf>
    <xf numFmtId="2" fontId="15" fillId="0" borderId="15" xfId="0" applyNumberFormat="1" applyFont="1" applyFill="1" applyBorder="1" applyAlignment="1">
      <alignment horizontal="center" vertical="center"/>
    </xf>
    <xf numFmtId="2" fontId="0" fillId="14" borderId="34" xfId="0" applyNumberFormat="1" applyFill="1" applyBorder="1" applyAlignment="1">
      <alignment horizontal="center" vertical="center"/>
    </xf>
    <xf numFmtId="2" fontId="0" fillId="14" borderId="35" xfId="0" applyNumberFormat="1" applyFill="1" applyBorder="1" applyAlignment="1">
      <alignment horizontal="center" vertical="center"/>
    </xf>
    <xf numFmtId="2" fontId="0" fillId="0" borderId="35" xfId="0" applyNumberFormat="1" applyFill="1" applyBorder="1" applyAlignment="1">
      <alignment horizontal="center" vertical="center"/>
    </xf>
    <xf numFmtId="2" fontId="2" fillId="0" borderId="34" xfId="0" applyNumberFormat="1" applyFont="1" applyFill="1" applyBorder="1" applyAlignment="1">
      <alignment horizontal="center" vertical="center"/>
    </xf>
    <xf numFmtId="2" fontId="2" fillId="0" borderId="35" xfId="0" applyNumberFormat="1" applyFont="1" applyFill="1" applyBorder="1" applyAlignment="1">
      <alignment horizontal="center" vertical="center"/>
    </xf>
    <xf numFmtId="2" fontId="0" fillId="0" borderId="34" xfId="0" applyNumberFormat="1" applyFill="1" applyBorder="1" applyAlignment="1">
      <alignment horizontal="center" vertical="center"/>
    </xf>
    <xf numFmtId="2" fontId="0" fillId="0" borderId="36" xfId="0" applyNumberFormat="1" applyFill="1" applyBorder="1" applyAlignment="1">
      <alignment horizontal="center" vertical="center"/>
    </xf>
    <xf numFmtId="2" fontId="6" fillId="0" borderId="37" xfId="0" applyNumberFormat="1" applyFont="1" applyFill="1" applyBorder="1" applyAlignment="1">
      <alignment horizontal="center" vertical="center"/>
    </xf>
    <xf numFmtId="2" fontId="0" fillId="0" borderId="37" xfId="0" applyNumberFormat="1" applyFill="1" applyBorder="1" applyAlignment="1">
      <alignment horizontal="center" vertical="center"/>
    </xf>
    <xf numFmtId="2" fontId="0" fillId="0" borderId="38" xfId="0" applyNumberFormat="1" applyFill="1" applyBorder="1" applyAlignment="1">
      <alignment horizontal="center" vertical="center"/>
    </xf>
    <xf numFmtId="0" fontId="9" fillId="4" borderId="39" xfId="0" applyFont="1" applyFill="1" applyBorder="1" applyAlignment="1">
      <alignment horizontal="center" vertical="center" wrapText="1"/>
    </xf>
    <xf numFmtId="2" fontId="3" fillId="17" borderId="40" xfId="0" applyNumberFormat="1" applyFont="1" applyFill="1" applyBorder="1" applyAlignment="1">
      <alignment horizontal="center" vertical="center" wrapText="1"/>
    </xf>
    <xf numFmtId="14" fontId="2" fillId="0" borderId="41" xfId="0" applyNumberFormat="1" applyFont="1" applyFill="1" applyBorder="1" applyAlignment="1">
      <alignment horizontal="center"/>
    </xf>
    <xf numFmtId="2" fontId="0" fillId="14" borderId="42" xfId="0" applyNumberFormat="1" applyFill="1" applyBorder="1" applyAlignment="1">
      <alignment horizontal="center" vertical="center"/>
    </xf>
    <xf numFmtId="14" fontId="2" fillId="0" borderId="43" xfId="0" applyNumberFormat="1" applyFont="1" applyFill="1" applyBorder="1" applyAlignment="1">
      <alignment horizontal="center"/>
    </xf>
    <xf numFmtId="14" fontId="9" fillId="15" borderId="43" xfId="0" applyNumberFormat="1" applyFont="1" applyFill="1" applyBorder="1" applyAlignment="1">
      <alignment horizontal="center"/>
    </xf>
    <xf numFmtId="2" fontId="0" fillId="0" borderId="42" xfId="0" applyNumberFormat="1" applyFont="1" applyFill="1" applyBorder="1" applyAlignment="1">
      <alignment horizontal="center" vertical="center"/>
    </xf>
    <xf numFmtId="14" fontId="2" fillId="0" borderId="44" xfId="0" applyNumberFormat="1" applyFont="1" applyFill="1" applyBorder="1" applyAlignment="1">
      <alignment horizontal="center"/>
    </xf>
    <xf numFmtId="2" fontId="0" fillId="0" borderId="45" xfId="0" applyNumberFormat="1" applyFont="1" applyFill="1" applyBorder="1" applyAlignment="1">
      <alignment horizontal="center" vertical="center"/>
    </xf>
    <xf numFmtId="2" fontId="3" fillId="17" borderId="46" xfId="0" applyNumberFormat="1" applyFont="1" applyFill="1" applyBorder="1" applyAlignment="1">
      <alignment horizontal="center" vertical="center" wrapText="1"/>
    </xf>
    <xf numFmtId="2" fontId="3" fillId="17" borderId="47" xfId="0" applyNumberFormat="1" applyFont="1" applyFill="1" applyBorder="1" applyAlignment="1">
      <alignment horizontal="center" vertical="center" wrapText="1"/>
    </xf>
    <xf numFmtId="2" fontId="6" fillId="4" borderId="51" xfId="0" applyNumberFormat="1" applyFont="1" applyFill="1" applyBorder="1" applyAlignment="1">
      <alignment horizontal="center" vertical="center"/>
    </xf>
    <xf numFmtId="2" fontId="6" fillId="4" borderId="52" xfId="0" applyNumberFormat="1" applyFont="1" applyFill="1" applyBorder="1" applyAlignment="1">
      <alignment horizontal="center" vertical="center"/>
    </xf>
    <xf numFmtId="2" fontId="9" fillId="4" borderId="52" xfId="0" applyNumberFormat="1" applyFont="1" applyFill="1" applyBorder="1" applyAlignment="1">
      <alignment horizontal="center" vertical="center"/>
    </xf>
    <xf numFmtId="2" fontId="9" fillId="4" borderId="53" xfId="0" applyNumberFormat="1" applyFont="1" applyFill="1" applyBorder="1" applyAlignment="1">
      <alignment horizontal="center" vertical="center"/>
    </xf>
    <xf numFmtId="0" fontId="0" fillId="4" borderId="56" xfId="0" applyFill="1" applyBorder="1" applyAlignment="1">
      <alignment horizontal="center"/>
    </xf>
    <xf numFmtId="2" fontId="3" fillId="4" borderId="47" xfId="0" applyNumberFormat="1" applyFont="1" applyFill="1" applyBorder="1" applyAlignment="1">
      <alignment horizontal="center" vertical="center"/>
    </xf>
    <xf numFmtId="2" fontId="10" fillId="14" borderId="42" xfId="0" applyNumberFormat="1" applyFont="1" applyFill="1" applyBorder="1" applyAlignment="1">
      <alignment horizontal="center" vertical="center"/>
    </xf>
    <xf numFmtId="43" fontId="18" fillId="0" borderId="0" xfId="1" applyFont="1"/>
    <xf numFmtId="2" fontId="0" fillId="14" borderId="57" xfId="0" applyNumberFormat="1" applyFill="1" applyBorder="1" applyAlignment="1">
      <alignment horizontal="center" vertical="center"/>
    </xf>
    <xf numFmtId="2" fontId="3" fillId="17" borderId="58" xfId="0" applyNumberFormat="1" applyFont="1" applyFill="1" applyBorder="1" applyAlignment="1">
      <alignment horizontal="center" vertical="center" wrapText="1"/>
    </xf>
    <xf numFmtId="2" fontId="6" fillId="17" borderId="59" xfId="0" applyNumberFormat="1" applyFont="1" applyFill="1" applyBorder="1" applyAlignment="1">
      <alignment horizontal="center" vertical="center" wrapText="1"/>
    </xf>
    <xf numFmtId="2" fontId="3" fillId="17" borderId="59" xfId="0" applyNumberFormat="1" applyFont="1" applyFill="1" applyBorder="1" applyAlignment="1">
      <alignment horizontal="center" vertical="center" wrapText="1"/>
    </xf>
    <xf numFmtId="2" fontId="3" fillId="17" borderId="60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right"/>
    </xf>
    <xf numFmtId="0" fontId="19" fillId="0" borderId="0" xfId="0" applyFont="1" applyFill="1"/>
    <xf numFmtId="0" fontId="19" fillId="0" borderId="0" xfId="0" applyFont="1"/>
    <xf numFmtId="14" fontId="20" fillId="15" borderId="43" xfId="0" applyNumberFormat="1" applyFont="1" applyFill="1" applyBorder="1" applyAlignment="1">
      <alignment horizontal="center"/>
    </xf>
    <xf numFmtId="2" fontId="19" fillId="0" borderId="42" xfId="0" applyNumberFormat="1" applyFont="1" applyFill="1" applyBorder="1" applyAlignment="1">
      <alignment horizontal="center" vertical="center"/>
    </xf>
    <xf numFmtId="2" fontId="0" fillId="14" borderId="2" xfId="0" applyNumberFormat="1" applyFont="1" applyFill="1" applyBorder="1" applyAlignment="1">
      <alignment horizontal="center" vertical="center"/>
    </xf>
    <xf numFmtId="2" fontId="0" fillId="14" borderId="16" xfId="0" applyNumberFormat="1" applyFont="1" applyFill="1" applyBorder="1" applyAlignment="1">
      <alignment horizontal="center" vertical="center"/>
    </xf>
    <xf numFmtId="2" fontId="0" fillId="14" borderId="15" xfId="0" applyNumberFormat="1" applyFont="1" applyFill="1" applyBorder="1" applyAlignment="1">
      <alignment horizontal="center" vertical="center"/>
    </xf>
    <xf numFmtId="2" fontId="0" fillId="14" borderId="25" xfId="0" applyNumberFormat="1" applyFont="1" applyFill="1" applyBorder="1" applyAlignment="1">
      <alignment horizontal="center" vertical="center"/>
    </xf>
    <xf numFmtId="14" fontId="2" fillId="0" borderId="62" xfId="0" applyNumberFormat="1" applyFont="1" applyFill="1" applyBorder="1" applyAlignment="1">
      <alignment horizontal="center"/>
    </xf>
    <xf numFmtId="2" fontId="0" fillId="0" borderId="63" xfId="0" applyNumberFormat="1" applyFill="1" applyBorder="1" applyAlignment="1">
      <alignment horizontal="center" vertical="center"/>
    </xf>
    <xf numFmtId="2" fontId="6" fillId="0" borderId="64" xfId="0" applyNumberFormat="1" applyFont="1" applyFill="1" applyBorder="1" applyAlignment="1">
      <alignment horizontal="center" vertical="center"/>
    </xf>
    <xf numFmtId="2" fontId="0" fillId="0" borderId="64" xfId="0" applyNumberFormat="1" applyFill="1" applyBorder="1" applyAlignment="1">
      <alignment horizontal="center" vertical="center"/>
    </xf>
    <xf numFmtId="2" fontId="0" fillId="0" borderId="65" xfId="0" applyNumberFormat="1" applyFill="1" applyBorder="1" applyAlignment="1">
      <alignment horizontal="center" vertical="center"/>
    </xf>
    <xf numFmtId="2" fontId="0" fillId="0" borderId="66" xfId="0" applyNumberFormat="1" applyFont="1" applyFill="1" applyBorder="1" applyAlignment="1">
      <alignment horizontal="center" vertical="center"/>
    </xf>
    <xf numFmtId="2" fontId="0" fillId="0" borderId="67" xfId="0" applyNumberFormat="1" applyFill="1" applyBorder="1" applyAlignment="1">
      <alignment horizontal="center" vertical="center"/>
    </xf>
    <xf numFmtId="2" fontId="0" fillId="24" borderId="64" xfId="0" applyNumberFormat="1" applyFont="1" applyFill="1" applyBorder="1" applyAlignment="1">
      <alignment horizontal="center" vertical="center"/>
    </xf>
    <xf numFmtId="2" fontId="0" fillId="0" borderId="68" xfId="0" applyNumberFormat="1" applyFill="1" applyBorder="1" applyAlignment="1">
      <alignment horizontal="center" vertical="center"/>
    </xf>
    <xf numFmtId="2" fontId="0" fillId="24" borderId="69" xfId="0" applyNumberFormat="1" applyFont="1" applyFill="1" applyBorder="1" applyAlignment="1">
      <alignment horizontal="center" vertical="center"/>
    </xf>
    <xf numFmtId="2" fontId="21" fillId="6" borderId="15" xfId="0" applyNumberFormat="1" applyFont="1" applyFill="1" applyBorder="1" applyAlignment="1">
      <alignment horizontal="center" vertical="center"/>
    </xf>
    <xf numFmtId="2" fontId="21" fillId="6" borderId="25" xfId="0" applyNumberFormat="1" applyFont="1" applyFill="1" applyBorder="1" applyAlignment="1">
      <alignment horizontal="center" vertical="center"/>
    </xf>
    <xf numFmtId="2" fontId="21" fillId="6" borderId="24" xfId="0" applyNumberFormat="1" applyFont="1" applyFill="1" applyBorder="1" applyAlignment="1">
      <alignment horizontal="center" vertical="center"/>
    </xf>
    <xf numFmtId="2" fontId="21" fillId="6" borderId="2" xfId="0" applyNumberFormat="1" applyFont="1" applyFill="1" applyBorder="1" applyAlignment="1">
      <alignment horizontal="center" vertical="center"/>
    </xf>
    <xf numFmtId="0" fontId="0" fillId="4" borderId="70" xfId="0" applyFill="1" applyBorder="1" applyAlignment="1">
      <alignment horizontal="center"/>
    </xf>
    <xf numFmtId="0" fontId="9" fillId="4" borderId="71" xfId="0" applyFont="1" applyFill="1" applyBorder="1" applyAlignment="1">
      <alignment horizontal="center" vertical="center" wrapText="1"/>
    </xf>
    <xf numFmtId="14" fontId="2" fillId="0" borderId="72" xfId="0" applyNumberFormat="1" applyFont="1" applyFill="1" applyBorder="1" applyAlignment="1">
      <alignment horizontal="center"/>
    </xf>
    <xf numFmtId="14" fontId="2" fillId="0" borderId="73" xfId="0" applyNumberFormat="1" applyFont="1" applyFill="1" applyBorder="1" applyAlignment="1">
      <alignment horizontal="center"/>
    </xf>
    <xf numFmtId="14" fontId="9" fillId="15" borderId="73" xfId="0" applyNumberFormat="1" applyFont="1" applyFill="1" applyBorder="1" applyAlignment="1">
      <alignment horizontal="center"/>
    </xf>
    <xf numFmtId="14" fontId="2" fillId="0" borderId="74" xfId="0" applyNumberFormat="1" applyFont="1" applyFill="1" applyBorder="1" applyAlignment="1">
      <alignment horizontal="center"/>
    </xf>
    <xf numFmtId="2" fontId="3" fillId="4" borderId="10" xfId="0" applyNumberFormat="1" applyFont="1" applyFill="1" applyBorder="1" applyAlignment="1">
      <alignment horizontal="center" vertical="center"/>
    </xf>
    <xf numFmtId="2" fontId="0" fillId="14" borderId="75" xfId="0" applyNumberFormat="1" applyFill="1" applyBorder="1" applyAlignment="1">
      <alignment horizontal="center" vertical="center"/>
    </xf>
    <xf numFmtId="1" fontId="0" fillId="0" borderId="0" xfId="1" applyNumberFormat="1" applyFont="1" applyFill="1" applyBorder="1" applyAlignment="1">
      <alignment horizontal="center"/>
    </xf>
    <xf numFmtId="0" fontId="6" fillId="26" borderId="0" xfId="0" applyFont="1" applyFill="1" applyAlignment="1">
      <alignment horizontal="center"/>
    </xf>
    <xf numFmtId="0" fontId="0" fillId="21" borderId="0" xfId="0" applyFont="1" applyFill="1"/>
    <xf numFmtId="0" fontId="2" fillId="21" borderId="4" xfId="0" applyFont="1" applyFill="1" applyBorder="1"/>
    <xf numFmtId="0" fontId="0" fillId="21" borderId="4" xfId="0" applyFont="1" applyFill="1" applyBorder="1"/>
    <xf numFmtId="0" fontId="2" fillId="27" borderId="4" xfId="0" applyFont="1" applyFill="1" applyBorder="1"/>
    <xf numFmtId="0" fontId="6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0" xfId="0" applyFont="1" applyFill="1"/>
    <xf numFmtId="0" fontId="3" fillId="0" borderId="0" xfId="0" applyFont="1" applyFill="1" applyAlignment="1">
      <alignment horizontal="center" vertical="center"/>
    </xf>
    <xf numFmtId="0" fontId="9" fillId="15" borderId="80" xfId="0" applyFont="1" applyFill="1" applyBorder="1"/>
    <xf numFmtId="2" fontId="0" fillId="0" borderId="83" xfId="0" applyNumberFormat="1" applyBorder="1" applyAlignment="1">
      <alignment horizontal="center" vertical="center"/>
    </xf>
    <xf numFmtId="0" fontId="0" fillId="24" borderId="82" xfId="0" applyFont="1" applyFill="1" applyBorder="1" applyAlignment="1">
      <alignment horizontal="center"/>
    </xf>
    <xf numFmtId="0" fontId="22" fillId="28" borderId="82" xfId="0" applyFont="1" applyFill="1" applyBorder="1"/>
    <xf numFmtId="0" fontId="23" fillId="28" borderId="82" xfId="0" applyFont="1" applyFill="1" applyBorder="1"/>
    <xf numFmtId="0" fontId="22" fillId="28" borderId="82" xfId="0" applyFont="1" applyFill="1" applyBorder="1" applyAlignment="1">
      <alignment horizontal="left" indent="2"/>
    </xf>
    <xf numFmtId="2" fontId="0" fillId="0" borderId="82" xfId="0" applyNumberFormat="1" applyBorder="1"/>
    <xf numFmtId="0" fontId="3" fillId="12" borderId="82" xfId="0" applyFont="1" applyFill="1" applyBorder="1"/>
    <xf numFmtId="0" fontId="9" fillId="12" borderId="82" xfId="0" applyFont="1" applyFill="1" applyBorder="1"/>
    <xf numFmtId="0" fontId="3" fillId="17" borderId="82" xfId="0" applyFont="1" applyFill="1" applyBorder="1"/>
    <xf numFmtId="0" fontId="9" fillId="17" borderId="82" xfId="0" applyFont="1" applyFill="1" applyBorder="1"/>
    <xf numFmtId="0" fontId="3" fillId="25" borderId="82" xfId="0" applyFont="1" applyFill="1" applyBorder="1"/>
    <xf numFmtId="0" fontId="9" fillId="25" borderId="82" xfId="0" applyFont="1" applyFill="1" applyBorder="1"/>
    <xf numFmtId="0" fontId="3" fillId="0" borderId="0" xfId="0" applyFont="1"/>
    <xf numFmtId="0" fontId="3" fillId="0" borderId="84" xfId="0" applyFont="1" applyFill="1" applyBorder="1" applyAlignment="1">
      <alignment horizontal="center"/>
    </xf>
    <xf numFmtId="2" fontId="0" fillId="0" borderId="0" xfId="0" applyNumberFormat="1" applyBorder="1"/>
    <xf numFmtId="0" fontId="0" fillId="0" borderId="0" xfId="0" applyFont="1" applyFill="1" applyBorder="1"/>
    <xf numFmtId="0" fontId="2" fillId="27" borderId="6" xfId="0" applyFont="1" applyFill="1" applyBorder="1"/>
    <xf numFmtId="0" fontId="2" fillId="27" borderId="85" xfId="0" applyFont="1" applyFill="1" applyBorder="1"/>
    <xf numFmtId="0" fontId="0" fillId="27" borderId="6" xfId="0" applyFont="1" applyFill="1" applyBorder="1"/>
    <xf numFmtId="2" fontId="0" fillId="0" borderId="85" xfId="0" applyNumberFormat="1" applyBorder="1"/>
    <xf numFmtId="0" fontId="0" fillId="27" borderId="7" xfId="0" applyFont="1" applyFill="1" applyBorder="1"/>
    <xf numFmtId="2" fontId="0" fillId="0" borderId="8" xfId="0" applyNumberFormat="1" applyBorder="1"/>
    <xf numFmtId="2" fontId="0" fillId="0" borderId="86" xfId="0" applyNumberFormat="1" applyBorder="1"/>
    <xf numFmtId="0" fontId="2" fillId="27" borderId="87" xfId="0" applyFont="1" applyFill="1" applyBorder="1"/>
    <xf numFmtId="0" fontId="2" fillId="27" borderId="81" xfId="0" applyFont="1" applyFill="1" applyBorder="1"/>
    <xf numFmtId="0" fontId="2" fillId="27" borderId="88" xfId="0" applyFont="1" applyFill="1" applyBorder="1"/>
    <xf numFmtId="0" fontId="0" fillId="27" borderId="58" xfId="0" applyFont="1" applyFill="1" applyBorder="1"/>
    <xf numFmtId="0" fontId="0" fillId="27" borderId="59" xfId="0" applyFont="1" applyFill="1" applyBorder="1"/>
    <xf numFmtId="0" fontId="0" fillId="27" borderId="60" xfId="0" applyFont="1" applyFill="1" applyBorder="1"/>
    <xf numFmtId="0" fontId="25" fillId="0" borderId="0" xfId="0" applyFont="1" applyFill="1"/>
    <xf numFmtId="0" fontId="25" fillId="0" borderId="0" xfId="0" applyFont="1"/>
    <xf numFmtId="2" fontId="25" fillId="0" borderId="84" xfId="0" applyNumberFormat="1" applyFont="1" applyFill="1" applyBorder="1" applyAlignment="1">
      <alignment horizontal="center"/>
    </xf>
    <xf numFmtId="0" fontId="2" fillId="27" borderId="94" xfId="0" applyFont="1" applyFill="1" applyBorder="1"/>
    <xf numFmtId="0" fontId="2" fillId="27" borderId="96" xfId="0" applyFont="1" applyFill="1" applyBorder="1"/>
    <xf numFmtId="0" fontId="2" fillId="31" borderId="96" xfId="0" applyFont="1" applyFill="1" applyBorder="1"/>
    <xf numFmtId="0" fontId="9" fillId="13" borderId="96" xfId="0" applyFont="1" applyFill="1" applyBorder="1"/>
    <xf numFmtId="0" fontId="9" fillId="32" borderId="96" xfId="0" applyFont="1" applyFill="1" applyBorder="1"/>
    <xf numFmtId="0" fontId="9" fillId="35" borderId="96" xfId="0" applyFont="1" applyFill="1" applyBorder="1"/>
    <xf numFmtId="0" fontId="28" fillId="36" borderId="96" xfId="0" applyFont="1" applyFill="1" applyBorder="1"/>
    <xf numFmtId="0" fontId="29" fillId="37" borderId="91" xfId="0" applyFont="1" applyFill="1" applyBorder="1"/>
    <xf numFmtId="0" fontId="29" fillId="33" borderId="91" xfId="0" applyFont="1" applyFill="1" applyBorder="1"/>
    <xf numFmtId="0" fontId="29" fillId="34" borderId="91" xfId="0" applyFont="1" applyFill="1" applyBorder="1"/>
    <xf numFmtId="0" fontId="29" fillId="25" borderId="91" xfId="0" applyFont="1" applyFill="1" applyBorder="1"/>
    <xf numFmtId="0" fontId="30" fillId="30" borderId="91" xfId="0" applyFont="1" applyFill="1" applyBorder="1"/>
    <xf numFmtId="0" fontId="30" fillId="29" borderId="91" xfId="0" applyFont="1" applyFill="1" applyBorder="1"/>
    <xf numFmtId="2" fontId="0" fillId="0" borderId="0" xfId="0" applyNumberFormat="1" applyAlignment="1">
      <alignment horizontal="center"/>
    </xf>
    <xf numFmtId="2" fontId="27" fillId="0" borderId="0" xfId="0" applyNumberFormat="1" applyFont="1" applyAlignment="1">
      <alignment horizontal="center"/>
    </xf>
    <xf numFmtId="2" fontId="21" fillId="37" borderId="92" xfId="0" applyNumberFormat="1" applyFont="1" applyFill="1" applyBorder="1" applyAlignment="1">
      <alignment horizontal="center"/>
    </xf>
    <xf numFmtId="2" fontId="21" fillId="37" borderId="93" xfId="0" applyNumberFormat="1" applyFont="1" applyFill="1" applyBorder="1" applyAlignment="1">
      <alignment horizontal="center"/>
    </xf>
    <xf numFmtId="2" fontId="22" fillId="0" borderId="0" xfId="0" applyNumberFormat="1" applyFont="1" applyFill="1" applyAlignment="1">
      <alignment horizontal="center"/>
    </xf>
    <xf numFmtId="2" fontId="27" fillId="0" borderId="0" xfId="0" applyNumberFormat="1" applyFont="1" applyFill="1" applyAlignment="1">
      <alignment horizontal="center"/>
    </xf>
    <xf numFmtId="2" fontId="3" fillId="33" borderId="92" xfId="0" applyNumberFormat="1" applyFont="1" applyFill="1" applyBorder="1" applyAlignment="1">
      <alignment horizontal="center"/>
    </xf>
    <xf numFmtId="2" fontId="3" fillId="33" borderId="93" xfId="0" applyNumberFormat="1" applyFont="1" applyFill="1" applyBorder="1" applyAlignment="1">
      <alignment horizontal="center"/>
    </xf>
    <xf numFmtId="2" fontId="3" fillId="34" borderId="92" xfId="0" applyNumberFormat="1" applyFont="1" applyFill="1" applyBorder="1" applyAlignment="1">
      <alignment horizontal="center"/>
    </xf>
    <xf numFmtId="2" fontId="3" fillId="34" borderId="93" xfId="0" applyNumberFormat="1" applyFont="1" applyFill="1" applyBorder="1" applyAlignment="1">
      <alignment horizontal="center"/>
    </xf>
    <xf numFmtId="2" fontId="3" fillId="25" borderId="92" xfId="0" applyNumberFormat="1" applyFont="1" applyFill="1" applyBorder="1" applyAlignment="1">
      <alignment horizontal="center"/>
    </xf>
    <xf numFmtId="2" fontId="3" fillId="25" borderId="93" xfId="0" applyNumberFormat="1" applyFont="1" applyFill="1" applyBorder="1" applyAlignment="1">
      <alignment horizontal="center"/>
    </xf>
    <xf numFmtId="2" fontId="0" fillId="30" borderId="92" xfId="0" applyNumberFormat="1" applyFont="1" applyFill="1" applyBorder="1" applyAlignment="1">
      <alignment horizontal="center"/>
    </xf>
    <xf numFmtId="2" fontId="27" fillId="30" borderId="92" xfId="0" applyNumberFormat="1" applyFont="1" applyFill="1" applyBorder="1" applyAlignment="1">
      <alignment horizontal="center"/>
    </xf>
    <xf numFmtId="2" fontId="0" fillId="30" borderId="93" xfId="0" applyNumberFormat="1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2" fontId="27" fillId="0" borderId="0" xfId="0" applyNumberFormat="1" applyFont="1" applyFill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27" fillId="0" borderId="0" xfId="0" applyNumberFormat="1" applyFont="1" applyBorder="1" applyAlignment="1">
      <alignment horizontal="center"/>
    </xf>
    <xf numFmtId="2" fontId="0" fillId="29" borderId="92" xfId="0" applyNumberFormat="1" applyFont="1" applyFill="1" applyBorder="1" applyAlignment="1">
      <alignment horizontal="center"/>
    </xf>
    <xf numFmtId="2" fontId="27" fillId="29" borderId="92" xfId="0" applyNumberFormat="1" applyFont="1" applyFill="1" applyBorder="1" applyAlignment="1">
      <alignment horizontal="center"/>
    </xf>
    <xf numFmtId="2" fontId="0" fillId="29" borderId="93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9" fillId="15" borderId="81" xfId="0" applyFont="1" applyFill="1" applyBorder="1" applyAlignment="1">
      <alignment wrapText="1"/>
    </xf>
    <xf numFmtId="0" fontId="6" fillId="4" borderId="0" xfId="0" applyFont="1" applyFill="1"/>
    <xf numFmtId="0" fontId="0" fillId="4" borderId="0" xfId="0" applyFont="1" applyFill="1"/>
    <xf numFmtId="0" fontId="0" fillId="4" borderId="0" xfId="0" applyFont="1" applyFill="1" applyAlignment="1">
      <alignment horizontal="center" vertical="center"/>
    </xf>
    <xf numFmtId="0" fontId="25" fillId="4" borderId="0" xfId="0" applyFont="1" applyFill="1"/>
    <xf numFmtId="0" fontId="6" fillId="4" borderId="0" xfId="0" applyFont="1" applyFill="1" applyAlignment="1">
      <alignment horizontal="center" vertical="center"/>
    </xf>
    <xf numFmtId="0" fontId="0" fillId="4" borderId="0" xfId="0" applyFill="1"/>
    <xf numFmtId="0" fontId="0" fillId="4" borderId="0" xfId="0" applyFont="1" applyFill="1" applyAlignment="1">
      <alignment horizontal="center"/>
    </xf>
    <xf numFmtId="2" fontId="0" fillId="4" borderId="0" xfId="0" applyNumberFormat="1" applyFont="1" applyFill="1" applyAlignment="1">
      <alignment horizontal="center" vertical="center"/>
    </xf>
    <xf numFmtId="0" fontId="6" fillId="4" borderId="0" xfId="0" applyFont="1" applyFill="1" applyAlignment="1">
      <alignment horizontal="right"/>
    </xf>
    <xf numFmtId="2" fontId="0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center" vertical="center"/>
    </xf>
    <xf numFmtId="0" fontId="32" fillId="4" borderId="0" xfId="0" applyFont="1" applyFill="1" applyAlignment="1">
      <alignment vertical="center"/>
    </xf>
    <xf numFmtId="0" fontId="33" fillId="4" borderId="0" xfId="0" applyFont="1" applyFill="1" applyAlignment="1">
      <alignment vertical="center"/>
    </xf>
    <xf numFmtId="166" fontId="10" fillId="0" borderId="0" xfId="1" applyNumberFormat="1" applyFont="1"/>
    <xf numFmtId="166" fontId="10" fillId="4" borderId="0" xfId="1" applyNumberFormat="1" applyFont="1" applyFill="1"/>
    <xf numFmtId="0" fontId="10" fillId="4" borderId="0" xfId="0" applyFont="1" applyFill="1"/>
    <xf numFmtId="0" fontId="10" fillId="14" borderId="0" xfId="0" applyFont="1" applyFill="1"/>
    <xf numFmtId="166" fontId="10" fillId="19" borderId="0" xfId="1" applyNumberFormat="1" applyFont="1" applyFill="1"/>
    <xf numFmtId="0" fontId="10" fillId="19" borderId="0" xfId="0" applyFont="1" applyFill="1"/>
    <xf numFmtId="0" fontId="10" fillId="0" borderId="104" xfId="0" applyFont="1" applyBorder="1"/>
    <xf numFmtId="0" fontId="10" fillId="0" borderId="105" xfId="0" applyFont="1" applyBorder="1"/>
    <xf numFmtId="0" fontId="10" fillId="0" borderId="106" xfId="0" applyFont="1" applyBorder="1"/>
    <xf numFmtId="166" fontId="10" fillId="0" borderId="104" xfId="1" applyNumberFormat="1" applyFont="1" applyBorder="1"/>
    <xf numFmtId="166" fontId="10" fillId="0" borderId="105" xfId="1" applyNumberFormat="1" applyFont="1" applyBorder="1"/>
    <xf numFmtId="166" fontId="10" fillId="0" borderId="106" xfId="1" applyNumberFormat="1" applyFont="1" applyBorder="1"/>
    <xf numFmtId="166" fontId="10" fillId="14" borderId="105" xfId="1" applyNumberFormat="1" applyFont="1" applyFill="1" applyBorder="1"/>
    <xf numFmtId="166" fontId="10" fillId="14" borderId="106" xfId="1" applyNumberFormat="1" applyFont="1" applyFill="1" applyBorder="1"/>
    <xf numFmtId="0" fontId="10" fillId="0" borderId="101" xfId="0" applyFont="1" applyBorder="1"/>
    <xf numFmtId="166" fontId="10" fillId="0" borderId="0" xfId="1" applyNumberFormat="1" applyFont="1" applyBorder="1"/>
    <xf numFmtId="0" fontId="10" fillId="0" borderId="0" xfId="0" applyFont="1" applyBorder="1"/>
    <xf numFmtId="165" fontId="10" fillId="0" borderId="0" xfId="0" applyNumberFormat="1" applyFont="1" applyBorder="1"/>
    <xf numFmtId="2" fontId="10" fillId="0" borderId="0" xfId="0" applyNumberFormat="1" applyFont="1" applyBorder="1"/>
    <xf numFmtId="2" fontId="10" fillId="0" borderId="17" xfId="0" applyNumberFormat="1" applyFont="1" applyBorder="1"/>
    <xf numFmtId="166" fontId="10" fillId="0" borderId="17" xfId="1" applyNumberFormat="1" applyFont="1" applyBorder="1"/>
    <xf numFmtId="166" fontId="10" fillId="14" borderId="0" xfId="1" applyNumberFormat="1" applyFont="1" applyFill="1"/>
    <xf numFmtId="166" fontId="10" fillId="14" borderId="17" xfId="1" applyNumberFormat="1" applyFont="1" applyFill="1" applyBorder="1"/>
    <xf numFmtId="2" fontId="10" fillId="14" borderId="17" xfId="0" applyNumberFormat="1" applyFont="1" applyFill="1" applyBorder="1"/>
    <xf numFmtId="0" fontId="10" fillId="0" borderId="33" xfId="0" applyFont="1" applyBorder="1"/>
    <xf numFmtId="166" fontId="10" fillId="0" borderId="102" xfId="1" applyNumberFormat="1" applyFont="1" applyBorder="1"/>
    <xf numFmtId="0" fontId="10" fillId="0" borderId="102" xfId="0" applyFont="1" applyBorder="1"/>
    <xf numFmtId="165" fontId="10" fillId="0" borderId="102" xfId="0" applyNumberFormat="1" applyFont="1" applyBorder="1"/>
    <xf numFmtId="2" fontId="10" fillId="0" borderId="102" xfId="0" applyNumberFormat="1" applyFont="1" applyBorder="1"/>
    <xf numFmtId="2" fontId="10" fillId="0" borderId="103" xfId="0" applyNumberFormat="1" applyFont="1" applyBorder="1"/>
    <xf numFmtId="0" fontId="10" fillId="14" borderId="105" xfId="0" applyFont="1" applyFill="1" applyBorder="1"/>
    <xf numFmtId="2" fontId="10" fillId="14" borderId="103" xfId="0" applyNumberFormat="1" applyFont="1" applyFill="1" applyBorder="1"/>
    <xf numFmtId="2" fontId="6" fillId="0" borderId="0" xfId="0" applyNumberFormat="1" applyFont="1" applyFill="1"/>
    <xf numFmtId="1" fontId="6" fillId="0" borderId="0" xfId="0" applyNumberFormat="1" applyFont="1" applyFill="1" applyAlignment="1">
      <alignment horizontal="center"/>
    </xf>
    <xf numFmtId="1" fontId="6" fillId="0" borderId="0" xfId="0" applyNumberFormat="1" applyFont="1" applyFill="1"/>
    <xf numFmtId="0" fontId="18" fillId="0" borderId="0" xfId="0" applyFont="1" applyAlignment="1">
      <alignment horizontal="center"/>
    </xf>
    <xf numFmtId="2" fontId="0" fillId="14" borderId="103" xfId="0" applyNumberFormat="1" applyFill="1" applyBorder="1" applyAlignment="1">
      <alignment horizontal="center" vertical="center"/>
    </xf>
    <xf numFmtId="2" fontId="0" fillId="14" borderId="106" xfId="0" applyNumberFormat="1" applyFill="1" applyBorder="1" applyAlignment="1">
      <alignment horizontal="center" vertical="center"/>
    </xf>
    <xf numFmtId="2" fontId="0" fillId="14" borderId="33" xfId="0" applyNumberFormat="1" applyFill="1" applyBorder="1" applyAlignment="1">
      <alignment horizontal="center" vertical="center"/>
    </xf>
    <xf numFmtId="2" fontId="0" fillId="14" borderId="104" xfId="0" applyNumberFormat="1" applyFill="1" applyBorder="1" applyAlignment="1">
      <alignment horizontal="center" vertical="center"/>
    </xf>
    <xf numFmtId="0" fontId="21" fillId="0" borderId="0" xfId="0" applyFont="1"/>
    <xf numFmtId="0" fontId="21" fillId="0" borderId="0" xfId="0" applyFont="1" applyFill="1"/>
    <xf numFmtId="0" fontId="21" fillId="0" borderId="0" xfId="0" applyFont="1" applyAlignment="1">
      <alignment horizontal="center" vertical="center" wrapText="1"/>
    </xf>
    <xf numFmtId="2" fontId="21" fillId="14" borderId="15" xfId="0" applyNumberFormat="1" applyFont="1" applyFill="1" applyBorder="1" applyAlignment="1">
      <alignment horizontal="center" vertical="center"/>
    </xf>
    <xf numFmtId="2" fontId="21" fillId="14" borderId="25" xfId="0" applyNumberFormat="1" applyFont="1" applyFill="1" applyBorder="1" applyAlignment="1">
      <alignment horizontal="center" vertical="center"/>
    </xf>
    <xf numFmtId="2" fontId="0" fillId="14" borderId="64" xfId="0" applyNumberFormat="1" applyFill="1" applyBorder="1" applyAlignment="1">
      <alignment horizontal="center" vertical="center"/>
    </xf>
    <xf numFmtId="2" fontId="0" fillId="14" borderId="64" xfId="0" applyNumberFormat="1" applyFont="1" applyFill="1" applyBorder="1" applyAlignment="1">
      <alignment horizontal="center" vertical="center"/>
    </xf>
    <xf numFmtId="2" fontId="0" fillId="14" borderId="69" xfId="0" applyNumberFormat="1" applyFont="1" applyFill="1" applyBorder="1" applyAlignment="1">
      <alignment horizontal="center" vertical="center"/>
    </xf>
    <xf numFmtId="2" fontId="0" fillId="14" borderId="27" xfId="0" applyNumberFormat="1" applyFill="1" applyBorder="1" applyAlignment="1">
      <alignment horizontal="center" vertical="center"/>
    </xf>
    <xf numFmtId="2" fontId="0" fillId="14" borderId="27" xfId="0" applyNumberFormat="1" applyFont="1" applyFill="1" applyBorder="1" applyAlignment="1">
      <alignment horizontal="center" vertical="center"/>
    </xf>
    <xf numFmtId="2" fontId="0" fillId="14" borderId="29" xfId="0" applyNumberFormat="1" applyFont="1" applyFill="1" applyBorder="1" applyAlignment="1">
      <alignment horizontal="center" vertical="center"/>
    </xf>
    <xf numFmtId="2" fontId="21" fillId="38" borderId="15" xfId="0" applyNumberFormat="1" applyFont="1" applyFill="1" applyBorder="1" applyAlignment="1">
      <alignment horizontal="center" vertical="center"/>
    </xf>
    <xf numFmtId="2" fontId="0" fillId="38" borderId="15" xfId="0" applyNumberFormat="1" applyFill="1" applyBorder="1" applyAlignment="1">
      <alignment horizontal="center" vertical="center"/>
    </xf>
    <xf numFmtId="2" fontId="0" fillId="38" borderId="64" xfId="0" applyNumberFormat="1" applyFill="1" applyBorder="1" applyAlignment="1">
      <alignment horizontal="center" vertical="center"/>
    </xf>
    <xf numFmtId="2" fontId="0" fillId="38" borderId="27" xfId="0" applyNumberFormat="1" applyFill="1" applyBorder="1" applyAlignment="1">
      <alignment horizontal="center" vertical="center"/>
    </xf>
    <xf numFmtId="0" fontId="9" fillId="15" borderId="89" xfId="0" applyFont="1" applyFill="1" applyBorder="1" applyAlignment="1">
      <alignment vertical="center"/>
    </xf>
    <xf numFmtId="0" fontId="9" fillId="15" borderId="99" xfId="0" applyFont="1" applyFill="1" applyBorder="1" applyAlignment="1">
      <alignment vertical="center"/>
    </xf>
    <xf numFmtId="0" fontId="9" fillId="15" borderId="100" xfId="0" applyFont="1" applyFill="1" applyBorder="1" applyAlignment="1">
      <alignment vertical="center"/>
    </xf>
    <xf numFmtId="0" fontId="12" fillId="18" borderId="0" xfId="3" applyFont="1" applyFill="1" applyAlignment="1">
      <alignment vertical="top"/>
    </xf>
    <xf numFmtId="1" fontId="3" fillId="0" borderId="84" xfId="0" applyNumberFormat="1" applyFont="1" applyFill="1" applyBorder="1" applyAlignment="1">
      <alignment horizontal="center"/>
    </xf>
    <xf numFmtId="1" fontId="25" fillId="0" borderId="84" xfId="0" applyNumberFormat="1" applyFont="1" applyFill="1" applyBorder="1" applyAlignment="1">
      <alignment horizontal="center"/>
    </xf>
    <xf numFmtId="1" fontId="0" fillId="0" borderId="83" xfId="0" applyNumberFormat="1" applyBorder="1" applyAlignment="1">
      <alignment horizontal="center" vertical="center"/>
    </xf>
    <xf numFmtId="1" fontId="21" fillId="37" borderId="92" xfId="0" applyNumberFormat="1" applyFont="1" applyFill="1" applyBorder="1" applyAlignment="1">
      <alignment horizontal="center"/>
    </xf>
    <xf numFmtId="1" fontId="21" fillId="37" borderId="93" xfId="0" applyNumberFormat="1" applyFont="1" applyFill="1" applyBorder="1" applyAlignment="1">
      <alignment horizontal="center"/>
    </xf>
    <xf numFmtId="0" fontId="3" fillId="18" borderId="107" xfId="0" applyFont="1" applyFill="1" applyBorder="1" applyAlignment="1">
      <alignment horizontal="left"/>
    </xf>
    <xf numFmtId="2" fontId="25" fillId="18" borderId="108" xfId="0" applyNumberFormat="1" applyFont="1" applyFill="1" applyBorder="1" applyAlignment="1">
      <alignment horizontal="left"/>
    </xf>
    <xf numFmtId="1" fontId="0" fillId="18" borderId="109" xfId="0" applyNumberFormat="1" applyFill="1" applyBorder="1" applyAlignment="1">
      <alignment horizontal="left" vertical="center"/>
    </xf>
    <xf numFmtId="0" fontId="3" fillId="18" borderId="108" xfId="0" applyFont="1" applyFill="1" applyBorder="1" applyAlignment="1">
      <alignment horizontal="left"/>
    </xf>
    <xf numFmtId="0" fontId="3" fillId="18" borderId="113" xfId="0" applyFont="1" applyFill="1" applyBorder="1" applyAlignment="1">
      <alignment horizontal="left"/>
    </xf>
    <xf numFmtId="2" fontId="25" fillId="18" borderId="113" xfId="0" applyNumberFormat="1" applyFont="1" applyFill="1" applyBorder="1" applyAlignment="1">
      <alignment horizontal="left"/>
    </xf>
    <xf numFmtId="1" fontId="0" fillId="18" borderId="114" xfId="0" applyNumberFormat="1" applyFill="1" applyBorder="1" applyAlignment="1">
      <alignment horizontal="left" vertical="center"/>
    </xf>
    <xf numFmtId="0" fontId="3" fillId="18" borderId="115" xfId="0" applyFont="1" applyFill="1" applyBorder="1" applyAlignment="1">
      <alignment horizontal="left"/>
    </xf>
    <xf numFmtId="0" fontId="35" fillId="39" borderId="116" xfId="0" applyFont="1" applyFill="1" applyBorder="1"/>
    <xf numFmtId="0" fontId="35" fillId="39" borderId="117" xfId="0" applyFont="1" applyFill="1" applyBorder="1" applyAlignment="1">
      <alignment horizontal="left" vertical="center"/>
    </xf>
    <xf numFmtId="0" fontId="35" fillId="39" borderId="118" xfId="0" applyFont="1" applyFill="1" applyBorder="1" applyAlignment="1">
      <alignment horizontal="left" vertical="center"/>
    </xf>
    <xf numFmtId="0" fontId="35" fillId="39" borderId="119" xfId="0" applyFont="1" applyFill="1" applyBorder="1" applyAlignment="1">
      <alignment horizontal="left" vertical="center"/>
    </xf>
    <xf numFmtId="0" fontId="35" fillId="39" borderId="120" xfId="0" applyFont="1" applyFill="1" applyBorder="1" applyAlignment="1">
      <alignment horizontal="left" vertical="center"/>
    </xf>
    <xf numFmtId="0" fontId="36" fillId="14" borderId="112" xfId="0" applyFont="1" applyFill="1" applyBorder="1" applyAlignment="1">
      <alignment horizontal="center"/>
    </xf>
    <xf numFmtId="0" fontId="36" fillId="14" borderId="110" xfId="0" applyFont="1" applyFill="1" applyBorder="1" applyAlignment="1">
      <alignment horizontal="center"/>
    </xf>
    <xf numFmtId="0" fontId="36" fillId="14" borderId="111" xfId="0" applyFont="1" applyFill="1" applyBorder="1" applyAlignment="1">
      <alignment horizontal="center"/>
    </xf>
    <xf numFmtId="0" fontId="3" fillId="18" borderId="0" xfId="0" applyFont="1" applyFill="1"/>
    <xf numFmtId="0" fontId="3" fillId="18" borderId="0" xfId="0" applyFont="1" applyFill="1" applyAlignment="1">
      <alignment horizontal="center" vertical="center"/>
    </xf>
    <xf numFmtId="0" fontId="37" fillId="18" borderId="0" xfId="0" applyFont="1" applyFill="1" applyAlignment="1"/>
    <xf numFmtId="0" fontId="25" fillId="18" borderId="0" xfId="0" applyFont="1" applyFill="1"/>
    <xf numFmtId="0" fontId="6" fillId="18" borderId="0" xfId="0" applyFont="1" applyFill="1" applyAlignment="1">
      <alignment horizontal="center" vertical="center"/>
    </xf>
    <xf numFmtId="0" fontId="6" fillId="18" borderId="0" xfId="0" applyFont="1" applyFill="1"/>
    <xf numFmtId="0" fontId="0" fillId="18" borderId="0" xfId="0" applyFill="1"/>
    <xf numFmtId="0" fontId="37" fillId="40" borderId="122" xfId="0" applyFont="1" applyFill="1" applyBorder="1" applyAlignment="1"/>
    <xf numFmtId="0" fontId="3" fillId="40" borderId="122" xfId="0" applyFont="1" applyFill="1" applyBorder="1"/>
    <xf numFmtId="0" fontId="3" fillId="40" borderId="122" xfId="0" applyFont="1" applyFill="1" applyBorder="1" applyAlignment="1">
      <alignment horizontal="center" vertical="center"/>
    </xf>
    <xf numFmtId="0" fontId="3" fillId="40" borderId="123" xfId="0" applyFont="1" applyFill="1" applyBorder="1" applyAlignment="1">
      <alignment horizontal="center" vertical="center"/>
    </xf>
    <xf numFmtId="0" fontId="25" fillId="40" borderId="113" xfId="0" applyFont="1" applyFill="1" applyBorder="1"/>
    <xf numFmtId="0" fontId="6" fillId="40" borderId="113" xfId="0" applyFont="1" applyFill="1" applyBorder="1" applyAlignment="1">
      <alignment horizontal="center" vertical="center"/>
    </xf>
    <xf numFmtId="0" fontId="6" fillId="40" borderId="113" xfId="0" applyFont="1" applyFill="1" applyBorder="1"/>
    <xf numFmtId="0" fontId="6" fillId="40" borderId="114" xfId="0" applyFont="1" applyFill="1" applyBorder="1" applyAlignment="1">
      <alignment horizontal="center" vertical="center"/>
    </xf>
    <xf numFmtId="2" fontId="0" fillId="0" borderId="75" xfId="0" applyNumberFormat="1" applyFill="1" applyBorder="1" applyAlignment="1">
      <alignment horizontal="center" vertical="center"/>
    </xf>
    <xf numFmtId="2" fontId="0" fillId="0" borderId="61" xfId="0" applyNumberFormat="1" applyFill="1" applyBorder="1" applyAlignment="1">
      <alignment horizontal="center" vertical="center"/>
    </xf>
    <xf numFmtId="2" fontId="6" fillId="0" borderId="33" xfId="0" applyNumberFormat="1" applyFont="1" applyFill="1" applyBorder="1" applyAlignment="1">
      <alignment horizontal="center" vertical="center"/>
    </xf>
    <xf numFmtId="2" fontId="15" fillId="0" borderId="33" xfId="0" applyNumberFormat="1" applyFont="1" applyFill="1" applyBorder="1" applyAlignment="1">
      <alignment horizontal="center" vertical="center"/>
    </xf>
    <xf numFmtId="0" fontId="6" fillId="41" borderId="0" xfId="0" applyFont="1" applyFill="1"/>
    <xf numFmtId="0" fontId="0" fillId="41" borderId="0" xfId="0" applyFill="1"/>
    <xf numFmtId="0" fontId="5" fillId="42" borderId="0" xfId="3" applyFill="1" applyAlignment="1">
      <alignment horizontal="center" vertical="center"/>
    </xf>
    <xf numFmtId="0" fontId="5" fillId="42" borderId="4" xfId="0" applyFont="1" applyFill="1" applyBorder="1" applyAlignment="1">
      <alignment horizontal="center"/>
    </xf>
    <xf numFmtId="0" fontId="8" fillId="42" borderId="4" xfId="0" applyFont="1" applyFill="1" applyBorder="1" applyAlignment="1">
      <alignment horizontal="center"/>
    </xf>
    <xf numFmtId="2" fontId="8" fillId="42" borderId="8" xfId="0" applyNumberFormat="1" applyFont="1" applyFill="1" applyBorder="1" applyAlignment="1">
      <alignment horizontal="center" vertical="center"/>
    </xf>
    <xf numFmtId="1" fontId="5" fillId="42" borderId="4" xfId="0" applyNumberFormat="1" applyFont="1" applyFill="1" applyBorder="1" applyAlignment="1">
      <alignment horizontal="center" vertical="center"/>
    </xf>
    <xf numFmtId="0" fontId="26" fillId="42" borderId="9" xfId="0" applyFont="1" applyFill="1" applyBorder="1" applyAlignment="1">
      <alignment horizontal="center" vertical="center"/>
    </xf>
    <xf numFmtId="0" fontId="26" fillId="42" borderId="12" xfId="0" applyFont="1" applyFill="1" applyBorder="1" applyAlignment="1">
      <alignment horizontal="center" vertical="center"/>
    </xf>
    <xf numFmtId="0" fontId="11" fillId="43" borderId="0" xfId="0" applyFont="1" applyFill="1"/>
    <xf numFmtId="0" fontId="0" fillId="43" borderId="0" xfId="0" applyFill="1" applyAlignment="1">
      <alignment horizontal="right"/>
    </xf>
    <xf numFmtId="0" fontId="5" fillId="43" borderId="0" xfId="0" applyFont="1" applyFill="1"/>
    <xf numFmtId="0" fontId="0" fillId="43" borderId="0" xfId="0" applyFill="1"/>
    <xf numFmtId="0" fontId="0" fillId="43" borderId="0" xfId="0" applyFont="1" applyFill="1" applyAlignment="1">
      <alignment horizontal="center" vertical="center" wrapText="1"/>
    </xf>
    <xf numFmtId="0" fontId="0" fillId="43" borderId="0" xfId="0" applyFont="1" applyFill="1" applyAlignment="1">
      <alignment horizontal="right" vertical="center" wrapText="1"/>
    </xf>
    <xf numFmtId="0" fontId="5" fillId="43" borderId="0" xfId="0" applyFont="1" applyFill="1" applyAlignment="1">
      <alignment horizontal="center" vertical="center" wrapText="1"/>
    </xf>
    <xf numFmtId="0" fontId="19" fillId="43" borderId="0" xfId="0" applyFont="1" applyFill="1"/>
    <xf numFmtId="0" fontId="19" fillId="43" borderId="0" xfId="0" applyFont="1" applyFill="1" applyAlignment="1">
      <alignment horizontal="right"/>
    </xf>
    <xf numFmtId="0" fontId="13" fillId="18" borderId="0" xfId="3" applyFont="1" applyFill="1" applyAlignment="1">
      <alignment horizontal="left"/>
    </xf>
    <xf numFmtId="0" fontId="5" fillId="18" borderId="0" xfId="0" applyFont="1" applyFill="1" applyAlignment="1">
      <alignment horizontal="center" vertical="center" wrapText="1"/>
    </xf>
    <xf numFmtId="0" fontId="14" fillId="43" borderId="14" xfId="0" applyFont="1" applyFill="1" applyBorder="1" applyAlignment="1">
      <alignment horizontal="center" vertical="top"/>
    </xf>
    <xf numFmtId="0" fontId="9" fillId="15" borderId="89" xfId="0" applyFont="1" applyFill="1" applyBorder="1" applyAlignment="1">
      <alignment horizontal="center" vertical="center"/>
    </xf>
    <xf numFmtId="0" fontId="9" fillId="15" borderId="99" xfId="0" applyFont="1" applyFill="1" applyBorder="1" applyAlignment="1">
      <alignment horizontal="center" vertical="center"/>
    </xf>
    <xf numFmtId="0" fontId="9" fillId="15" borderId="100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2" fontId="28" fillId="36" borderId="96" xfId="0" applyNumberFormat="1" applyFont="1" applyFill="1" applyBorder="1" applyAlignment="1">
      <alignment horizontal="center"/>
    </xf>
    <xf numFmtId="2" fontId="28" fillId="36" borderId="97" xfId="0" applyNumberFormat="1" applyFont="1" applyFill="1" applyBorder="1" applyAlignment="1">
      <alignment horizontal="center"/>
    </xf>
    <xf numFmtId="2" fontId="28" fillId="36" borderId="98" xfId="0" applyNumberFormat="1" applyFont="1" applyFill="1" applyBorder="1" applyAlignment="1">
      <alignment horizontal="center"/>
    </xf>
    <xf numFmtId="2" fontId="9" fillId="32" borderId="96" xfId="0" applyNumberFormat="1" applyFont="1" applyFill="1" applyBorder="1" applyAlignment="1">
      <alignment horizontal="center"/>
    </xf>
    <xf numFmtId="2" fontId="9" fillId="32" borderId="97" xfId="0" applyNumberFormat="1" applyFont="1" applyFill="1" applyBorder="1" applyAlignment="1">
      <alignment horizontal="center"/>
    </xf>
    <xf numFmtId="2" fontId="9" fillId="32" borderId="98" xfId="0" applyNumberFormat="1" applyFont="1" applyFill="1" applyBorder="1" applyAlignment="1">
      <alignment horizontal="center"/>
    </xf>
    <xf numFmtId="2" fontId="28" fillId="36" borderId="94" xfId="0" applyNumberFormat="1" applyFont="1" applyFill="1" applyBorder="1" applyAlignment="1">
      <alignment horizontal="center"/>
    </xf>
    <xf numFmtId="2" fontId="28" fillId="36" borderId="90" xfId="0" applyNumberFormat="1" applyFont="1" applyFill="1" applyBorder="1" applyAlignment="1">
      <alignment horizontal="center"/>
    </xf>
    <xf numFmtId="2" fontId="28" fillId="36" borderId="95" xfId="0" applyNumberFormat="1" applyFont="1" applyFill="1" applyBorder="1" applyAlignment="1">
      <alignment horizontal="center"/>
    </xf>
    <xf numFmtId="2" fontId="28" fillId="36" borderId="91" xfId="0" applyNumberFormat="1" applyFont="1" applyFill="1" applyBorder="1" applyAlignment="1">
      <alignment horizontal="center"/>
    </xf>
    <xf numFmtId="2" fontId="28" fillId="36" borderId="92" xfId="0" applyNumberFormat="1" applyFont="1" applyFill="1" applyBorder="1" applyAlignment="1">
      <alignment horizontal="center"/>
    </xf>
    <xf numFmtId="2" fontId="28" fillId="36" borderId="93" xfId="0" applyNumberFormat="1" applyFont="1" applyFill="1" applyBorder="1" applyAlignment="1">
      <alignment horizontal="center"/>
    </xf>
    <xf numFmtId="2" fontId="9" fillId="35" borderId="96" xfId="0" applyNumberFormat="1" applyFont="1" applyFill="1" applyBorder="1" applyAlignment="1">
      <alignment horizontal="center"/>
    </xf>
    <xf numFmtId="2" fontId="9" fillId="35" borderId="97" xfId="0" applyNumberFormat="1" applyFont="1" applyFill="1" applyBorder="1" applyAlignment="1">
      <alignment horizontal="center"/>
    </xf>
    <xf numFmtId="2" fontId="9" fillId="35" borderId="98" xfId="0" applyNumberFormat="1" applyFont="1" applyFill="1" applyBorder="1" applyAlignment="1">
      <alignment horizontal="center"/>
    </xf>
    <xf numFmtId="2" fontId="9" fillId="13" borderId="96" xfId="0" applyNumberFormat="1" applyFont="1" applyFill="1" applyBorder="1" applyAlignment="1">
      <alignment horizontal="center"/>
    </xf>
    <xf numFmtId="2" fontId="9" fillId="13" borderId="97" xfId="0" applyNumberFormat="1" applyFont="1" applyFill="1" applyBorder="1" applyAlignment="1">
      <alignment horizontal="center"/>
    </xf>
    <xf numFmtId="2" fontId="9" fillId="13" borderId="98" xfId="0" applyNumberFormat="1" applyFont="1" applyFill="1" applyBorder="1" applyAlignment="1">
      <alignment horizontal="center"/>
    </xf>
    <xf numFmtId="2" fontId="2" fillId="31" borderId="96" xfId="0" applyNumberFormat="1" applyFont="1" applyFill="1" applyBorder="1" applyAlignment="1">
      <alignment horizontal="center"/>
    </xf>
    <xf numFmtId="2" fontId="2" fillId="31" borderId="97" xfId="0" applyNumberFormat="1" applyFont="1" applyFill="1" applyBorder="1" applyAlignment="1">
      <alignment horizontal="center"/>
    </xf>
    <xf numFmtId="2" fontId="2" fillId="31" borderId="98" xfId="0" applyNumberFormat="1" applyFont="1" applyFill="1" applyBorder="1" applyAlignment="1">
      <alignment horizontal="center"/>
    </xf>
    <xf numFmtId="2" fontId="2" fillId="27" borderId="96" xfId="0" applyNumberFormat="1" applyFont="1" applyFill="1" applyBorder="1" applyAlignment="1">
      <alignment horizontal="center"/>
    </xf>
    <xf numFmtId="2" fontId="2" fillId="27" borderId="97" xfId="0" applyNumberFormat="1" applyFont="1" applyFill="1" applyBorder="1" applyAlignment="1">
      <alignment horizontal="center"/>
    </xf>
    <xf numFmtId="2" fontId="2" fillId="27" borderId="98" xfId="0" applyNumberFormat="1" applyFont="1" applyFill="1" applyBorder="1" applyAlignment="1">
      <alignment horizontal="center"/>
    </xf>
    <xf numFmtId="0" fontId="34" fillId="35" borderId="0" xfId="0" applyFont="1" applyFill="1" applyAlignment="1">
      <alignment horizontal="center" wrapText="1"/>
    </xf>
    <xf numFmtId="0" fontId="33" fillId="42" borderId="0" xfId="0" applyFont="1" applyFill="1" applyAlignment="1">
      <alignment horizontal="center" vertical="center"/>
    </xf>
    <xf numFmtId="0" fontId="33" fillId="42" borderId="76" xfId="0" applyFont="1" applyFill="1" applyBorder="1" applyAlignment="1">
      <alignment horizontal="center" vertical="center"/>
    </xf>
    <xf numFmtId="0" fontId="33" fillId="42" borderId="9" xfId="0" applyFont="1" applyFill="1" applyBorder="1" applyAlignment="1">
      <alignment horizontal="center" vertical="center"/>
    </xf>
    <xf numFmtId="0" fontId="33" fillId="42" borderId="77" xfId="0" applyFont="1" applyFill="1" applyBorder="1" applyAlignment="1">
      <alignment horizontal="center" vertical="center"/>
    </xf>
    <xf numFmtId="0" fontId="33" fillId="42" borderId="78" xfId="0" applyFont="1" applyFill="1" applyBorder="1" applyAlignment="1">
      <alignment horizontal="center" vertical="center"/>
    </xf>
    <xf numFmtId="0" fontId="33" fillId="42" borderId="12" xfId="0" applyFont="1" applyFill="1" applyBorder="1" applyAlignment="1">
      <alignment horizontal="center" vertical="center"/>
    </xf>
    <xf numFmtId="0" fontId="33" fillId="42" borderId="79" xfId="0" applyFont="1" applyFill="1" applyBorder="1" applyAlignment="1">
      <alignment horizontal="center" vertical="center"/>
    </xf>
    <xf numFmtId="0" fontId="24" fillId="17" borderId="5" xfId="0" applyFont="1" applyFill="1" applyBorder="1" applyAlignment="1">
      <alignment horizontal="center" vertical="center"/>
    </xf>
    <xf numFmtId="0" fontId="24" fillId="17" borderId="7" xfId="0" applyFont="1" applyFill="1" applyBorder="1" applyAlignment="1">
      <alignment horizontal="center" vertical="center"/>
    </xf>
    <xf numFmtId="0" fontId="37" fillId="40" borderId="121" xfId="0" applyFont="1" applyFill="1" applyBorder="1" applyAlignment="1">
      <alignment horizontal="left" vertical="center"/>
    </xf>
    <xf numFmtId="0" fontId="37" fillId="40" borderId="122" xfId="0" applyFont="1" applyFill="1" applyBorder="1" applyAlignment="1">
      <alignment horizontal="left" vertical="center"/>
    </xf>
    <xf numFmtId="0" fontId="37" fillId="40" borderId="115" xfId="0" applyFont="1" applyFill="1" applyBorder="1" applyAlignment="1">
      <alignment horizontal="left" vertical="center"/>
    </xf>
    <xf numFmtId="0" fontId="37" fillId="40" borderId="113" xfId="0" applyFont="1" applyFill="1" applyBorder="1" applyAlignment="1">
      <alignment horizontal="left" vertical="center"/>
    </xf>
    <xf numFmtId="1" fontId="28" fillId="36" borderId="96" xfId="0" applyNumberFormat="1" applyFont="1" applyFill="1" applyBorder="1" applyAlignment="1">
      <alignment horizontal="center"/>
    </xf>
    <xf numFmtId="1" fontId="28" fillId="36" borderId="97" xfId="0" applyNumberFormat="1" applyFont="1" applyFill="1" applyBorder="1" applyAlignment="1">
      <alignment horizontal="center"/>
    </xf>
    <xf numFmtId="1" fontId="28" fillId="36" borderId="98" xfId="0" applyNumberFormat="1" applyFont="1" applyFill="1" applyBorder="1" applyAlignment="1">
      <alignment horizontal="center"/>
    </xf>
    <xf numFmtId="1" fontId="28" fillId="36" borderId="91" xfId="0" applyNumberFormat="1" applyFont="1" applyFill="1" applyBorder="1" applyAlignment="1">
      <alignment horizontal="center"/>
    </xf>
    <xf numFmtId="1" fontId="28" fillId="36" borderId="92" xfId="0" applyNumberFormat="1" applyFont="1" applyFill="1" applyBorder="1" applyAlignment="1">
      <alignment horizontal="center"/>
    </xf>
    <xf numFmtId="1" fontId="28" fillId="36" borderId="93" xfId="0" applyNumberFormat="1" applyFont="1" applyFill="1" applyBorder="1" applyAlignment="1">
      <alignment horizontal="center"/>
    </xf>
    <xf numFmtId="0" fontId="9" fillId="22" borderId="0" xfId="0" applyFont="1" applyFill="1" applyAlignment="1">
      <alignment horizontal="right"/>
    </xf>
    <xf numFmtId="0" fontId="9" fillId="22" borderId="17" xfId="0" applyFont="1" applyFill="1" applyBorder="1" applyAlignment="1">
      <alignment horizontal="right"/>
    </xf>
    <xf numFmtId="0" fontId="17" fillId="19" borderId="12" xfId="0" applyFont="1" applyFill="1" applyBorder="1" applyAlignment="1">
      <alignment horizontal="center" vertical="center"/>
    </xf>
    <xf numFmtId="0" fontId="0" fillId="0" borderId="0" xfId="0" applyFont="1" applyAlignment="1">
      <alignment horizontal="center" wrapText="1"/>
    </xf>
    <xf numFmtId="2" fontId="16" fillId="13" borderId="48" xfId="0" applyNumberFormat="1" applyFont="1" applyFill="1" applyBorder="1" applyAlignment="1">
      <alignment horizontal="left" vertical="center"/>
    </xf>
    <xf numFmtId="2" fontId="16" fillId="13" borderId="49" xfId="0" applyNumberFormat="1" applyFont="1" applyFill="1" applyBorder="1" applyAlignment="1">
      <alignment horizontal="left" vertical="center"/>
    </xf>
    <xf numFmtId="2" fontId="16" fillId="13" borderId="50" xfId="0" applyNumberFormat="1" applyFont="1" applyFill="1" applyBorder="1" applyAlignment="1">
      <alignment horizontal="left" vertical="center"/>
    </xf>
    <xf numFmtId="0" fontId="17" fillId="19" borderId="18" xfId="0" applyFont="1" applyFill="1" applyBorder="1" applyAlignment="1">
      <alignment horizontal="center" vertical="center"/>
    </xf>
    <xf numFmtId="0" fontId="17" fillId="19" borderId="20" xfId="0" applyFont="1" applyFill="1" applyBorder="1" applyAlignment="1">
      <alignment horizontal="center" vertical="center"/>
    </xf>
    <xf numFmtId="2" fontId="16" fillId="13" borderId="12" xfId="0" applyNumberFormat="1" applyFont="1" applyFill="1" applyBorder="1" applyAlignment="1">
      <alignment horizontal="left" vertical="center"/>
    </xf>
    <xf numFmtId="2" fontId="16" fillId="12" borderId="12" xfId="0" applyNumberFormat="1" applyFont="1" applyFill="1" applyBorder="1" applyAlignment="1">
      <alignment horizontal="left" vertical="center"/>
    </xf>
    <xf numFmtId="2" fontId="16" fillId="20" borderId="12" xfId="0" applyNumberFormat="1" applyFont="1" applyFill="1" applyBorder="1" applyAlignment="1">
      <alignment horizontal="left" vertical="center"/>
    </xf>
    <xf numFmtId="0" fontId="17" fillId="19" borderId="54" xfId="0" applyFont="1" applyFill="1" applyBorder="1" applyAlignment="1">
      <alignment horizontal="center" vertical="center"/>
    </xf>
    <xf numFmtId="0" fontId="17" fillId="19" borderId="55" xfId="0" applyFont="1" applyFill="1" applyBorder="1" applyAlignment="1">
      <alignment horizontal="center" vertical="center"/>
    </xf>
    <xf numFmtId="2" fontId="16" fillId="15" borderId="12" xfId="0" applyNumberFormat="1" applyFont="1" applyFill="1" applyBorder="1" applyAlignment="1">
      <alignment horizontal="left" vertical="center"/>
    </xf>
  </cellXfs>
  <cellStyles count="4">
    <cellStyle name="Comma" xfId="1" builtinId="3"/>
    <cellStyle name="Normal" xfId="0" builtinId="0"/>
    <cellStyle name="Normal 2" xfId="3" xr:uid="{5585A259-6D15-4379-B3E0-EFFA574F42C3}"/>
    <cellStyle name="Normal_Sheet2" xfId="2" xr:uid="{F61D582C-AB89-46D5-9E42-8E9AE9B48A61}"/>
  </cellStyles>
  <dxfs count="2327"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0" tint="-0.14996795556505021"/>
      </font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  <dxf>
      <font>
        <color rgb="FFECC728"/>
      </font>
      <fill>
        <patternFill>
          <bgColor rgb="FFECC728"/>
        </patternFill>
      </fill>
    </dxf>
    <dxf>
      <font>
        <color rgb="FFC0C0C0"/>
      </font>
      <fill>
        <patternFill>
          <bgColor rgb="FFC0C0C0"/>
        </patternFill>
      </fill>
    </dxf>
  </dxfs>
  <tableStyles count="0" defaultTableStyle="TableStyleMedium2" defaultPivotStyle="PivotStyleLight16"/>
  <colors>
    <mruColors>
      <color rgb="FF414445"/>
      <color rgb="FF0099FF"/>
      <color rgb="FF0000D0"/>
      <color rgb="FFC0C0C0"/>
      <color rgb="FFECC728"/>
      <color rgb="FF99CCFF"/>
      <color rgb="FF1188FF"/>
      <color rgb="FF3399FF"/>
      <color rgb="FF006666"/>
      <color rgb="FF00444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ice.xl">
      <tp>
        <v>22.25</v>
        <stp/>
        <stp>*H</stp>
        <stp>KORD MR24!_12Z-ECM</stp>
        <stp>2M DAILY AVG TEMP</stp>
        <stp>D</stp>
        <stp>44773</stp>
        <stp/>
        <stp/>
        <stp>1</stp>
        <tr r="FY148" s="21"/>
        <tr r="EA148" s="21"/>
      </tp>
      <tp>
        <v>21.37</v>
        <stp/>
        <stp>*H</stp>
        <stp>KORD MR26!_00Z-ECM</stp>
        <stp>2M DAILY AVG TEMP</stp>
        <stp>D</stp>
        <stp>44772</stp>
        <stp/>
        <stp/>
        <stp>1</stp>
        <tr r="AH149" s="21"/>
        <tr r="CF149" s="21"/>
      </tp>
      <tp t="s">
        <v/>
        <stp/>
        <stp>*H</stp>
        <stp>KORD MR34!_12Z-ECM</stp>
        <stp>2M DAILY AVG TEMP</stp>
        <stp>D</stp>
        <stp>44772</stp>
        <stp/>
        <stp/>
        <stp>1</stp>
        <tr r="GZ149" s="21"/>
        <tr r="FB149" s="21"/>
      </tp>
      <tp>
        <v>22.06</v>
        <stp/>
        <stp>*H</stp>
        <stp>KORD MR25!_12Z-ECM</stp>
        <stp>2M DAILY AVG TEMP</stp>
        <stp>D</stp>
        <stp>44773</stp>
        <stp/>
        <stp/>
        <stp>1</stp>
        <tr r="GB148" s="21"/>
        <tr r="ED148" s="21"/>
      </tp>
      <tp>
        <v>20.98</v>
        <stp/>
        <stp>*H</stp>
        <stp>KORD MR27!_00Z-ECM</stp>
        <stp>2M DAILY AVG TEMP</stp>
        <stp>D</stp>
        <stp>44772</stp>
        <stp/>
        <stp/>
        <stp>1</stp>
        <tr r="AK149" s="21"/>
        <tr r="CI149" s="21"/>
      </tp>
      <tp t="s">
        <v/>
        <stp/>
        <stp>*H</stp>
        <stp>KORD MR35!_12Z-ECM</stp>
        <stp>2M DAILY AVG TEMP</stp>
        <stp>D</stp>
        <stp>44772</stp>
        <stp/>
        <stp/>
        <stp>1</stp>
        <tr r="FE149" s="21"/>
        <tr r="HC149" s="21"/>
      </tp>
      <tp>
        <v>21.35</v>
        <stp/>
        <stp>*H</stp>
        <stp>KORD MR24!_00Z-ECM</stp>
        <stp>2M DAILY AVG TEMP</stp>
        <stp>D</stp>
        <stp>44772</stp>
        <stp/>
        <stp/>
        <stp>1</stp>
        <tr r="BZ149" s="21"/>
        <tr r="AB149" s="21"/>
      </tp>
      <tp>
        <v>23.28</v>
        <stp/>
        <stp>*H</stp>
        <stp>KORD MR26!_12Z-ECM</stp>
        <stp>2M DAILY AVG TEMP</stp>
        <stp>D</stp>
        <stp>44773</stp>
        <stp/>
        <stp/>
        <stp>1</stp>
        <tr r="EG148" s="21"/>
        <tr r="GE148" s="21"/>
      </tp>
      <tp t="s">
        <v/>
        <stp/>
        <stp>*H</stp>
        <stp>KORD MR34!_00Z-ECM</stp>
        <stp>2M DAILY AVG TEMP</stp>
        <stp>D</stp>
        <stp>44773</stp>
        <stp/>
        <stp/>
        <stp>1</stp>
        <tr r="DG148" s="21"/>
        <tr r="BI148" s="21"/>
      </tp>
      <tp>
        <v>20.79</v>
        <stp/>
        <stp>*H</stp>
        <stp>KORD MR25!_00Z-ECM</stp>
        <stp>2M DAILY AVG TEMP</stp>
        <stp>D</stp>
        <stp>44772</stp>
        <stp/>
        <stp/>
        <stp>1</stp>
        <tr r="AE149" s="21"/>
        <tr r="CC149" s="21"/>
      </tp>
      <tp>
        <v>22.84</v>
        <stp/>
        <stp>*H</stp>
        <stp>KORD MR27!_12Z-ECM</stp>
        <stp>2M DAILY AVG TEMP</stp>
        <stp>D</stp>
        <stp>44773</stp>
        <stp/>
        <stp/>
        <stp>1</stp>
        <tr r="EJ148" s="21"/>
        <tr r="GH148" s="21"/>
      </tp>
      <tp>
        <v>22.57</v>
        <stp/>
        <stp>*H</stp>
        <stp>KORD MR20!_12Z-ECM</stp>
        <stp>2M DAILY AVG TEMP</stp>
        <stp>D</stp>
        <stp>44773</stp>
        <stp/>
        <stp/>
        <stp>1</stp>
        <tr r="FM148" s="21"/>
        <tr r="DO148" s="21"/>
      </tp>
      <tp>
        <v>21.9</v>
        <stp/>
        <stp>*H</stp>
        <stp>KORD MR22!_00Z-ECM</stp>
        <stp>2M DAILY AVG TEMP</stp>
        <stp>D</stp>
        <stp>44772</stp>
        <stp/>
        <stp/>
        <stp>1</stp>
        <tr r="BT149" s="21"/>
        <tr r="V149" s="21"/>
      </tp>
      <tp t="s">
        <v/>
        <stp/>
        <stp>*H</stp>
        <stp>KORD MR30!_12Z-ECM</stp>
        <stp>2M DAILY AVG TEMP</stp>
        <stp>D</stp>
        <stp>44772</stp>
        <stp/>
        <stp/>
        <stp>1</stp>
        <tr r="GN149" s="21"/>
        <tr r="EP149" s="21"/>
      </tp>
      <tp t="s">
        <v/>
        <stp/>
        <stp>*H</stp>
        <stp>KORD MR32!_00Z-ECM</stp>
        <stp>2M DAILY AVG TEMP</stp>
        <stp>D</stp>
        <stp>44773</stp>
        <stp/>
        <stp/>
        <stp>1</stp>
        <tr r="DA148" s="21"/>
        <tr r="BC148" s="21"/>
      </tp>
      <tp>
        <v>22.5</v>
        <stp/>
        <stp>*H</stp>
        <stp>KORD MR21!_12Z-ECM</stp>
        <stp>2M DAILY AVG TEMP</stp>
        <stp>D</stp>
        <stp>44773</stp>
        <stp/>
        <stp/>
        <stp>1</stp>
        <tr r="FP148" s="21"/>
        <tr r="DR148" s="21"/>
      </tp>
      <tp>
        <v>21.88</v>
        <stp/>
        <stp>*H</stp>
        <stp>KORD MR23!_00Z-ECM</stp>
        <stp>2M DAILY AVG TEMP</stp>
        <stp>D</stp>
        <stp>44772</stp>
        <stp/>
        <stp/>
        <stp>1</stp>
        <tr r="Y149" s="21"/>
        <tr r="BW149" s="21"/>
      </tp>
      <tp t="s">
        <v/>
        <stp/>
        <stp>*H</stp>
        <stp>KORD MR31!_12Z-ECM</stp>
        <stp>2M DAILY AVG TEMP</stp>
        <stp>D</stp>
        <stp>44772</stp>
        <stp/>
        <stp/>
        <stp>1</stp>
        <tr r="GQ149" s="21"/>
        <tr r="ES149" s="21"/>
      </tp>
      <tp t="s">
        <v/>
        <stp/>
        <stp>*H</stp>
        <stp>KORD MR33!_00Z-ECM</stp>
        <stp>2M DAILY AVG TEMP</stp>
        <stp>D</stp>
        <stp>44773</stp>
        <stp/>
        <stp/>
        <stp>1</stp>
        <tr r="BF148" s="21"/>
        <tr r="DD148" s="21"/>
      </tp>
      <tp>
        <v>20.98</v>
        <stp/>
        <stp>*H</stp>
        <stp>KORD MR20!_00Z-ECM</stp>
        <stp>2M DAILY AVG TEMP</stp>
        <stp>D</stp>
        <stp>44772</stp>
        <stp/>
        <stp/>
        <stp>1</stp>
        <tr r="BN149" s="21"/>
        <tr r="P149" s="21"/>
      </tp>
      <tp>
        <v>22.38</v>
        <stp/>
        <stp>*H</stp>
        <stp>KORD MR22!_12Z-ECM</stp>
        <stp>2M DAILY AVG TEMP</stp>
        <stp>D</stp>
        <stp>44773</stp>
        <stp/>
        <stp/>
        <stp>1</stp>
        <tr r="DU148" s="21"/>
        <tr r="FS148" s="21"/>
      </tp>
      <tp t="s">
        <v/>
        <stp/>
        <stp>*H</stp>
        <stp>KORD MR30!_00Z-ECM</stp>
        <stp>2M DAILY AVG TEMP</stp>
        <stp>D</stp>
        <stp>44773</stp>
        <stp/>
        <stp/>
        <stp>1</stp>
        <tr r="AW148" s="21"/>
        <tr r="CU148" s="21"/>
      </tp>
      <tp t="s">
        <v/>
        <stp/>
        <stp>*H</stp>
        <stp>KORD MR32!_12Z-ECM</stp>
        <stp>2M DAILY AVG TEMP</stp>
        <stp>D</stp>
        <stp>44772</stp>
        <stp/>
        <stp/>
        <stp>1</stp>
        <tr r="GT149" s="21"/>
        <tr r="EV149" s="21"/>
      </tp>
      <tp>
        <v>21.25</v>
        <stp/>
        <stp>*H</stp>
        <stp>KORD MR21!_00Z-ECM</stp>
        <stp>2M DAILY AVG TEMP</stp>
        <stp>D</stp>
        <stp>44772</stp>
        <stp/>
        <stp/>
        <stp>1</stp>
        <tr r="S149" s="21"/>
        <tr r="BQ149" s="21"/>
      </tp>
      <tp>
        <v>22.04</v>
        <stp/>
        <stp>*H</stp>
        <stp>KORD MR23!_12Z-ECM</stp>
        <stp>2M DAILY AVG TEMP</stp>
        <stp>D</stp>
        <stp>44773</stp>
        <stp/>
        <stp/>
        <stp>1</stp>
        <tr r="FV148" s="21"/>
        <tr r="DX148" s="21"/>
      </tp>
      <tp t="s">
        <v/>
        <stp/>
        <stp>*H</stp>
        <stp>KORD MR31!_00Z-ECM</stp>
        <stp>2M DAILY AVG TEMP</stp>
        <stp>D</stp>
        <stp>44773</stp>
        <stp/>
        <stp/>
        <stp>1</stp>
        <tr r="CX148" s="21"/>
        <tr r="AZ148" s="21"/>
      </tp>
      <tp t="s">
        <v/>
        <stp/>
        <stp>*H</stp>
        <stp>KORD MR33!_12Z-ECM</stp>
        <stp>2M DAILY AVG TEMP</stp>
        <stp>D</stp>
        <stp>44772</stp>
        <stp/>
        <stp/>
        <stp>1</stp>
        <tr r="EY149" s="21"/>
        <tr r="GW149" s="21"/>
      </tp>
      <tp t="s">
        <v/>
        <stp/>
        <stp>*H</stp>
        <stp>KORD MR28!_12Z-ECM</stp>
        <stp>2M DAILY AVG TEMP</stp>
        <stp>D</stp>
        <stp>44773</stp>
        <stp/>
        <stp/>
        <stp>1</stp>
        <tr r="EM148" s="21"/>
        <tr r="GK148" s="21"/>
      </tp>
      <tp t="s">
        <v/>
        <stp/>
        <stp>*H</stp>
        <stp>KORD MR29!_12Z-ECM</stp>
        <stp>2M DAILY AVG TEMP</stp>
        <stp>D</stp>
        <stp>44773</stp>
        <stp/>
        <stp/>
        <stp>1</stp>
        <tr r="GN148" s="21"/>
        <tr r="EP148" s="21"/>
      </tp>
      <tp>
        <v>21.2</v>
        <stp/>
        <stp>*H</stp>
        <stp>KORD MR28!_00Z-ECM</stp>
        <stp>2M DAILY AVG TEMP</stp>
        <stp>D</stp>
        <stp>44772</stp>
        <stp/>
        <stp/>
        <stp>1</stp>
        <tr r="CL149" s="21"/>
        <tr r="AN149" s="21"/>
      </tp>
      <tp>
        <v>20.94</v>
        <stp/>
        <stp>*H</stp>
        <stp>KORD MR29!_00Z-ECM</stp>
        <stp>2M DAILY AVG TEMP</stp>
        <stp>D</stp>
        <stp>44772</stp>
        <stp/>
        <stp/>
        <stp>1</stp>
        <tr r="AQ149" s="21"/>
        <tr r="CO149" s="21"/>
      </tp>
      <tp>
        <v>21.61</v>
        <stp/>
        <stp>*H</stp>
        <stp>KORD MR24!_12Z-ECM</stp>
        <stp>2M DAILY AVG TEMP</stp>
        <stp>D</stp>
        <stp>44772</stp>
        <stp/>
        <stp/>
        <stp>1</stp>
        <tr r="FV149" s="21"/>
        <tr r="DX149" s="21"/>
      </tp>
      <tp>
        <v>22.96</v>
        <stp/>
        <stp>*H</stp>
        <stp>KORD MR26!_00Z-ECM</stp>
        <stp>2M DAILY AVG TEMP</stp>
        <stp>D</stp>
        <stp>44773</stp>
        <stp/>
        <stp/>
        <stp>1</stp>
        <tr r="AK148" s="21"/>
        <tr r="CI148" s="21"/>
      </tp>
      <tp t="s">
        <v/>
        <stp/>
        <stp>*H</stp>
        <stp>KORD MR34!_12Z-ECM</stp>
        <stp>2M DAILY AVG TEMP</stp>
        <stp>D</stp>
        <stp>44773</stp>
        <stp/>
        <stp/>
        <stp>1</stp>
        <tr r="FE148" s="21"/>
        <tr r="HC148" s="21"/>
      </tp>
      <tp>
        <v>21.84</v>
        <stp/>
        <stp>*H</stp>
        <stp>KORD MR25!_12Z-ECM</stp>
        <stp>2M DAILY AVG TEMP</stp>
        <stp>D</stp>
        <stp>44772</stp>
        <stp/>
        <stp/>
        <stp>1</stp>
        <tr r="FY149" s="21"/>
        <tr r="EA149" s="21"/>
      </tp>
      <tp>
        <v>22.04</v>
        <stp/>
        <stp>*H</stp>
        <stp>KORD MR27!_00Z-ECM</stp>
        <stp>2M DAILY AVG TEMP</stp>
        <stp>D</stp>
        <stp>44773</stp>
        <stp/>
        <stp/>
        <stp>1</stp>
        <tr r="CL148" s="21"/>
        <tr r="AN148" s="21"/>
      </tp>
      <tp>
        <v>22.46</v>
        <stp/>
        <stp>*H</stp>
        <stp>KORD MR24!_00Z-ECM</stp>
        <stp>2M DAILY AVG TEMP</stp>
        <stp>D</stp>
        <stp>44773</stp>
        <stp/>
        <stp/>
        <stp>1</stp>
        <tr r="AE148" s="21"/>
        <tr r="CC148" s="21"/>
      </tp>
      <tp>
        <v>20.98</v>
        <stp/>
        <stp>*H</stp>
        <stp>KORD MR26!_12Z-ECM</stp>
        <stp>2M DAILY AVG TEMP</stp>
        <stp>D</stp>
        <stp>44772</stp>
        <stp/>
        <stp/>
        <stp>1</stp>
        <tr r="ED149" s="21"/>
        <tr r="GB149" s="21"/>
      </tp>
      <tp t="s">
        <v/>
        <stp/>
        <stp>*H</stp>
        <stp>KORD MR34!_00Z-ECM</stp>
        <stp>2M DAILY AVG TEMP</stp>
        <stp>D</stp>
        <stp>44772</stp>
        <stp/>
        <stp/>
        <stp>1</stp>
        <tr r="DD149" s="21"/>
        <tr r="BF149" s="21"/>
      </tp>
      <tp>
        <v>21.78</v>
        <stp/>
        <stp>*H</stp>
        <stp>KORD MR25!_00Z-ECM</stp>
        <stp>2M DAILY AVG TEMP</stp>
        <stp>D</stp>
        <stp>44773</stp>
        <stp/>
        <stp/>
        <stp>1</stp>
        <tr r="AH148" s="21"/>
        <tr r="CF148" s="21"/>
      </tp>
      <tp>
        <v>20.84</v>
        <stp/>
        <stp>*H</stp>
        <stp>KORD MR27!_12Z-ECM</stp>
        <stp>2M DAILY AVG TEMP</stp>
        <stp>D</stp>
        <stp>44772</stp>
        <stp/>
        <stp/>
        <stp>1</stp>
        <tr r="EG149" s="21"/>
        <tr r="GE149" s="21"/>
      </tp>
      <tp t="s">
        <v/>
        <stp/>
        <stp>*H</stp>
        <stp>KORD MR35!_00Z-ECM</stp>
        <stp>2M DAILY AVG TEMP</stp>
        <stp>D</stp>
        <stp>44772</stp>
        <stp/>
        <stp/>
        <stp>1</stp>
        <tr r="BI149" s="21"/>
        <tr r="DG149" s="21"/>
      </tp>
      <tp>
        <v>21.02</v>
        <stp/>
        <stp>*H</stp>
        <stp>KORD MR20!_12Z-ECM</stp>
        <stp>2M DAILY AVG TEMP</stp>
        <stp>D</stp>
        <stp>44772</stp>
        <stp/>
        <stp/>
        <stp>1</stp>
        <tr r="FJ149" s="21"/>
        <tr r="DL149" s="21"/>
      </tp>
      <tp>
        <v>22.64</v>
        <stp/>
        <stp>*H</stp>
        <stp>KORD MR22!_00Z-ECM</stp>
        <stp>2M DAILY AVG TEMP</stp>
        <stp>D</stp>
        <stp>44773</stp>
        <stp/>
        <stp/>
        <stp>1</stp>
        <tr r="Y148" s="21"/>
        <tr r="BW148" s="21"/>
      </tp>
      <tp t="s">
        <v/>
        <stp/>
        <stp>*H</stp>
        <stp>KORD MR30!_12Z-ECM</stp>
        <stp>2M DAILY AVG TEMP</stp>
        <stp>D</stp>
        <stp>44773</stp>
        <stp/>
        <stp/>
        <stp>1</stp>
        <tr r="ES148" s="21"/>
        <tr r="GQ148" s="21"/>
      </tp>
      <tp t="s">
        <v/>
        <stp/>
        <stp>*H</stp>
        <stp>KORD MR32!_00Z-ECM</stp>
        <stp>2M DAILY AVG TEMP</stp>
        <stp>D</stp>
        <stp>44772</stp>
        <stp/>
        <stp/>
        <stp>1</stp>
        <tr r="CX149" s="21"/>
        <tr r="AZ149" s="21"/>
      </tp>
      <tp>
        <v>21.74</v>
        <stp/>
        <stp>*H</stp>
        <stp>KORD MR21!_12Z-ECM</stp>
        <stp>2M DAILY AVG TEMP</stp>
        <stp>D</stp>
        <stp>44772</stp>
        <stp/>
        <stp/>
        <stp>1</stp>
        <tr r="FM149" s="21"/>
        <tr r="DO149" s="21"/>
      </tp>
      <tp>
        <v>22.24</v>
        <stp/>
        <stp>*H</stp>
        <stp>KORD MR23!_00Z-ECM</stp>
        <stp>2M DAILY AVG TEMP</stp>
        <stp>D</stp>
        <stp>44773</stp>
        <stp/>
        <stp/>
        <stp>1</stp>
        <tr r="BZ148" s="21"/>
        <tr r="AB148" s="21"/>
      </tp>
      <tp t="s">
        <v/>
        <stp/>
        <stp>*H</stp>
        <stp>KORD MR31!_12Z-ECM</stp>
        <stp>2M DAILY AVG TEMP</stp>
        <stp>D</stp>
        <stp>44773</stp>
        <stp/>
        <stp/>
        <stp>1</stp>
        <tr r="GT148" s="21"/>
        <tr r="EV148" s="21"/>
      </tp>
      <tp t="s">
        <v/>
        <stp/>
        <stp>*H</stp>
        <stp>KORD MR33!_00Z-ECM</stp>
        <stp>2M DAILY AVG TEMP</stp>
        <stp>D</stp>
        <stp>44772</stp>
        <stp/>
        <stp/>
        <stp>1</stp>
        <tr r="DA149" s="21"/>
        <tr r="BC149" s="21"/>
      </tp>
      <tp>
        <v>21.68</v>
        <stp/>
        <stp>*H</stp>
        <stp>KORD MR20!_00Z-ECM</stp>
        <stp>2M DAILY AVG TEMP</stp>
        <stp>D</stp>
        <stp>44773</stp>
        <stp/>
        <stp/>
        <stp>1</stp>
        <tr r="S148" s="21"/>
        <tr r="BQ148" s="21"/>
      </tp>
      <tp>
        <v>21.46</v>
        <stp/>
        <stp>*H</stp>
        <stp>KORD MR22!_12Z-ECM</stp>
        <stp>2M DAILY AVG TEMP</stp>
        <stp>D</stp>
        <stp>44772</stp>
        <stp/>
        <stp/>
        <stp>1</stp>
        <tr r="FP149" s="21"/>
        <tr r="DR149" s="21"/>
      </tp>
      <tp t="s">
        <v/>
        <stp/>
        <stp>*H</stp>
        <stp>KORD MR30!_00Z-ECM</stp>
        <stp>2M DAILY AVG TEMP</stp>
        <stp>D</stp>
        <stp>44772</stp>
        <stp/>
        <stp/>
        <stp>1</stp>
        <tr r="AT149" s="21"/>
        <tr r="CR149" s="21"/>
      </tp>
      <tp t="s">
        <v/>
        <stp/>
        <stp>*H</stp>
        <stp>KORD MR32!_12Z-ECM</stp>
        <stp>2M DAILY AVG TEMP</stp>
        <stp>D</stp>
        <stp>44773</stp>
        <stp/>
        <stp/>
        <stp>1</stp>
        <tr r="GW148" s="21"/>
        <tr r="EY148" s="21"/>
      </tp>
      <tp>
        <v>22.33</v>
        <stp/>
        <stp>*H</stp>
        <stp>KORD MR21!_00Z-ECM</stp>
        <stp>2M DAILY AVG TEMP</stp>
        <stp>D</stp>
        <stp>44773</stp>
        <stp/>
        <stp/>
        <stp>1</stp>
        <tr r="V148" s="21"/>
        <tr r="BT148" s="21"/>
      </tp>
      <tp>
        <v>21.56</v>
        <stp/>
        <stp>*H</stp>
        <stp>KORD MR23!_12Z-ECM</stp>
        <stp>2M DAILY AVG TEMP</stp>
        <stp>D</stp>
        <stp>44772</stp>
        <stp/>
        <stp/>
        <stp>1</stp>
        <tr r="FS149" s="21"/>
        <tr r="DU149" s="21"/>
      </tp>
      <tp t="s">
        <v/>
        <stp/>
        <stp>*H</stp>
        <stp>KORD MR31!_00Z-ECM</stp>
        <stp>2M DAILY AVG TEMP</stp>
        <stp>D</stp>
        <stp>44772</stp>
        <stp/>
        <stp/>
        <stp>1</stp>
        <tr r="CU149" s="21"/>
        <tr r="AW149" s="21"/>
      </tp>
      <tp t="s">
        <v/>
        <stp/>
        <stp>*H</stp>
        <stp>KORD MR33!_12Z-ECM</stp>
        <stp>2M DAILY AVG TEMP</stp>
        <stp>D</stp>
        <stp>44773</stp>
        <stp/>
        <stp/>
        <stp>1</stp>
        <tr r="FB148" s="21"/>
        <tr r="GZ148" s="21"/>
      </tp>
      <tp>
        <v>21.98</v>
        <stp/>
        <stp>*H</stp>
        <stp>KORD MR28!_12Z-ECM</stp>
        <stp>2M DAILY AVG TEMP</stp>
        <stp>D</stp>
        <stp>44772</stp>
        <stp/>
        <stp/>
        <stp>1</stp>
        <tr r="GH149" s="21"/>
        <tr r="EJ149" s="21"/>
      </tp>
      <tp t="s">
        <v/>
        <stp/>
        <stp>*H</stp>
        <stp>KORD MR29!_12Z-ECM</stp>
        <stp>2M DAILY AVG TEMP</stp>
        <stp>D</stp>
        <stp>44772</stp>
        <stp/>
        <stp/>
        <stp>1</stp>
        <tr r="GK149" s="21"/>
        <tr r="EM149" s="21"/>
      </tp>
      <tp>
        <v>21.69</v>
        <stp/>
        <stp>*H</stp>
        <stp>KORD MR28!_00Z-ECM</stp>
        <stp>2M DAILY AVG TEMP</stp>
        <stp>D</stp>
        <stp>44773</stp>
        <stp/>
        <stp/>
        <stp>1</stp>
        <tr r="AQ148" s="21"/>
        <tr r="CO148" s="21"/>
      </tp>
      <tp t="s">
        <v/>
        <stp/>
        <stp>*H</stp>
        <stp>KORD MR29!_00Z-ECM</stp>
        <stp>2M DAILY AVG TEMP</stp>
        <stp>D</stp>
        <stp>44773</stp>
        <stp/>
        <stp/>
        <stp>1</stp>
        <tr r="AT148" s="21"/>
        <tr r="CR148" s="21"/>
      </tp>
      <tp>
        <v>20.84</v>
        <stp/>
        <stp>*H</stp>
        <stp>KORD MR24!_12Z-ECM</stp>
        <stp>2M DAILY AVG TEMP</stp>
        <stp>D</stp>
        <stp>44771</stp>
        <stp/>
        <stp/>
        <stp>1</stp>
        <tr r="FS150" s="21"/>
        <tr r="DU150" s="21"/>
      </tp>
      <tp>
        <v>21.63</v>
        <stp/>
        <stp>*H</stp>
        <stp>KORD MR26!_00Z-ECM</stp>
        <stp>2M DAILY AVG TEMP</stp>
        <stp>D</stp>
        <stp>44770</stp>
        <stp/>
        <stp/>
        <stp>1</stp>
        <tr r="BZ151" s="21"/>
        <tr r="AB151" s="21"/>
      </tp>
      <tp t="s">
        <v/>
        <stp/>
        <stp>*H</stp>
        <stp>KORD MR34!_12Z-ECM</stp>
        <stp>2M DAILY AVG TEMP</stp>
        <stp>D</stp>
        <stp>44770</stp>
        <stp/>
        <stp/>
        <stp>1</stp>
        <tr r="EV151" s="21"/>
        <tr r="GT151" s="21"/>
      </tp>
      <tp t="s">
        <v/>
        <stp/>
        <stp>*H</stp>
        <stp>KORD MR36!_00Z-ECM</stp>
        <stp>2M DAILY AVG TEMP</stp>
        <stp>D</stp>
        <stp>44771</stp>
        <stp/>
        <stp/>
        <stp>1</stp>
        <tr r="DG150" s="21"/>
        <tr r="BI150" s="21"/>
      </tp>
      <tp>
        <v>21.17</v>
        <stp/>
        <stp>*H</stp>
        <stp>KORD MR25!_12Z-ECM</stp>
        <stp>2M DAILY AVG TEMP</stp>
        <stp>D</stp>
        <stp>44771</stp>
        <stp/>
        <stp/>
        <stp>1</stp>
        <tr r="DX150" s="21"/>
        <tr r="FV150" s="21"/>
      </tp>
      <tp>
        <v>24.41</v>
        <stp/>
        <stp>*H</stp>
        <stp>KORD MR27!_00Z-ECM</stp>
        <stp>2M DAILY AVG TEMP</stp>
        <stp>D</stp>
        <stp>44770</stp>
        <stp/>
        <stp/>
        <stp>1</stp>
        <tr r="AE151" s="21"/>
        <tr r="CC151" s="21"/>
      </tp>
      <tp t="s">
        <v/>
        <stp/>
        <stp>*H</stp>
        <stp>KORD MR35!_12Z-ECM</stp>
        <stp>2M DAILY AVG TEMP</stp>
        <stp>D</stp>
        <stp>44770</stp>
        <stp/>
        <stp/>
        <stp>1</stp>
        <tr r="GW151" s="21"/>
        <tr r="EY151" s="21"/>
      </tp>
      <tp>
        <v>24</v>
        <stp/>
        <stp>*H</stp>
        <stp>KORD MR24!_00Z-ECM</stp>
        <stp>2M DAILY AVG TEMP</stp>
        <stp>D</stp>
        <stp>44770</stp>
        <stp/>
        <stp/>
        <stp>1</stp>
        <tr r="V151" s="21"/>
        <tr r="BT151" s="21"/>
      </tp>
      <tp>
        <v>21.4</v>
        <stp/>
        <stp>*H</stp>
        <stp>KORD MR26!_12Z-ECM</stp>
        <stp>2M DAILY AVG TEMP</stp>
        <stp>D</stp>
        <stp>44771</stp>
        <stp/>
        <stp/>
        <stp>1</stp>
        <tr r="EA150" s="21"/>
        <tr r="FY150" s="21"/>
      </tp>
      <tp t="s">
        <v/>
        <stp/>
        <stp>*H</stp>
        <stp>KORD MR34!_00Z-ECM</stp>
        <stp>2M DAILY AVG TEMP</stp>
        <stp>D</stp>
        <stp>44771</stp>
        <stp/>
        <stp/>
        <stp>1</stp>
        <tr r="BC150" s="21"/>
        <tr r="DA150" s="21"/>
      </tp>
      <tp t="s">
        <v/>
        <stp/>
        <stp>*H</stp>
        <stp>KORD MR36!_12Z-ECM</stp>
        <stp>2M DAILY AVG TEMP</stp>
        <stp>D</stp>
        <stp>44770</stp>
        <stp/>
        <stp/>
        <stp>1</stp>
        <tr r="GZ151" s="21"/>
        <tr r="FB151" s="21"/>
      </tp>
      <tp>
        <v>22.74</v>
        <stp/>
        <stp>*H</stp>
        <stp>KORD MR25!_00Z-ECM</stp>
        <stp>2M DAILY AVG TEMP</stp>
        <stp>D</stp>
        <stp>44770</stp>
        <stp/>
        <stp/>
        <stp>1</stp>
        <tr r="BW151" s="21"/>
        <tr r="Y151" s="21"/>
      </tp>
      <tp>
        <v>22.12</v>
        <stp/>
        <stp>*H</stp>
        <stp>KORD MR27!_12Z-ECM</stp>
        <stp>2M DAILY AVG TEMP</stp>
        <stp>D</stp>
        <stp>44771</stp>
        <stp/>
        <stp/>
        <stp>1</stp>
        <tr r="GB150" s="21"/>
        <tr r="ED150" s="21"/>
      </tp>
      <tp t="s">
        <v/>
        <stp/>
        <stp>*H</stp>
        <stp>KORD MR35!_00Z-ECM</stp>
        <stp>2M DAILY AVG TEMP</stp>
        <stp>D</stp>
        <stp>44771</stp>
        <stp/>
        <stp/>
        <stp>1</stp>
        <tr r="DD150" s="21"/>
        <tr r="BF150" s="21"/>
      </tp>
      <tp t="s">
        <v/>
        <stp/>
        <stp>*H</stp>
        <stp>KORD MR37!_12Z-ECM</stp>
        <stp>2M DAILY AVG TEMP</stp>
        <stp>D</stp>
        <stp>44770</stp>
        <stp/>
        <stp/>
        <stp>1</stp>
        <tr r="FE151" s="21"/>
        <tr r="HC151" s="21"/>
      </tp>
      <tp>
        <v>22.82</v>
        <stp/>
        <stp>*H</stp>
        <stp>KORD MR22!_00Z-ECM</stp>
        <stp>2M DAILY AVG TEMP</stp>
        <stp>D</stp>
        <stp>44770</stp>
        <stp/>
        <stp/>
        <stp>1</stp>
        <tr r="P151" s="21"/>
        <tr r="BN151" s="21"/>
      </tp>
      <tp>
        <v>21.97</v>
        <stp/>
        <stp>*H</stp>
        <stp>KORD MR30!_12Z-ECM</stp>
        <stp>2M DAILY AVG TEMP</stp>
        <stp>D</stp>
        <stp>44770</stp>
        <stp/>
        <stp/>
        <stp>1</stp>
        <tr r="EJ151" s="21"/>
        <tr r="GH151" s="21"/>
      </tp>
      <tp t="s">
        <v/>
        <stp/>
        <stp>*H</stp>
        <stp>KORD MR32!_00Z-ECM</stp>
        <stp>2M DAILY AVG TEMP</stp>
        <stp>D</stp>
        <stp>44771</stp>
        <stp/>
        <stp/>
        <stp>1</stp>
        <tr r="AW150" s="21"/>
        <tr r="CU150" s="21"/>
      </tp>
      <tp>
        <v>20.97</v>
        <stp/>
        <stp>*H</stp>
        <stp>KORD MR21!_12Z-ECM</stp>
        <stp>2M DAILY AVG TEMP</stp>
        <stp>D</stp>
        <stp>44771</stp>
        <stp/>
        <stp/>
        <stp>1</stp>
        <tr r="FJ150" s="21"/>
        <tr r="DL150" s="21"/>
      </tp>
      <tp>
        <v>23.46</v>
        <stp/>
        <stp>*H</stp>
        <stp>KORD MR23!_00Z-ECM</stp>
        <stp>2M DAILY AVG TEMP</stp>
        <stp>D</stp>
        <stp>44770</stp>
        <stp/>
        <stp/>
        <stp>1</stp>
        <tr r="S151" s="21"/>
        <tr r="BQ151" s="21"/>
      </tp>
      <tp t="s">
        <v/>
        <stp/>
        <stp>*H</stp>
        <stp>KORD MR31!_12Z-ECM</stp>
        <stp>2M DAILY AVG TEMP</stp>
        <stp>D</stp>
        <stp>44770</stp>
        <stp/>
        <stp/>
        <stp>1</stp>
        <tr r="GK151" s="21"/>
        <tr r="EM151" s="21"/>
      </tp>
      <tp t="s">
        <v/>
        <stp/>
        <stp>*H</stp>
        <stp>KORD MR33!_00Z-ECM</stp>
        <stp>2M DAILY AVG TEMP</stp>
        <stp>D</stp>
        <stp>44771</stp>
        <stp/>
        <stp/>
        <stp>1</stp>
        <tr r="AZ150" s="21"/>
        <tr r="CX150" s="21"/>
      </tp>
      <tp>
        <v>21.06</v>
        <stp/>
        <stp>*H</stp>
        <stp>KORD MR22!_12Z-ECM</stp>
        <stp>2M DAILY AVG TEMP</stp>
        <stp>D</stp>
        <stp>44771</stp>
        <stp/>
        <stp/>
        <stp>1</stp>
        <tr r="DO150" s="21"/>
        <tr r="FM150" s="21"/>
      </tp>
      <tp>
        <v>21.79</v>
        <stp/>
        <stp>*H</stp>
        <stp>KORD MR30!_00Z-ECM</stp>
        <stp>2M DAILY AVG TEMP</stp>
        <stp>D</stp>
        <stp>44771</stp>
        <stp/>
        <stp/>
        <stp>1</stp>
        <tr r="AQ150" s="21"/>
        <tr r="CO150" s="21"/>
      </tp>
      <tp t="s">
        <v/>
        <stp/>
        <stp>*H</stp>
        <stp>KORD MR32!_12Z-ECM</stp>
        <stp>2M DAILY AVG TEMP</stp>
        <stp>D</stp>
        <stp>44770</stp>
        <stp/>
        <stp/>
        <stp>1</stp>
        <tr r="GN151" s="21"/>
        <tr r="EP151" s="21"/>
      </tp>
      <tp>
        <v>20.9</v>
        <stp/>
        <stp>*H</stp>
        <stp>KORD MR23!_12Z-ECM</stp>
        <stp>2M DAILY AVG TEMP</stp>
        <stp>D</stp>
        <stp>44771</stp>
        <stp/>
        <stp/>
        <stp>1</stp>
        <tr r="FP150" s="21"/>
        <tr r="DR150" s="21"/>
      </tp>
      <tp t="s">
        <v/>
        <stp/>
        <stp>*H</stp>
        <stp>KORD MR31!_00Z-ECM</stp>
        <stp>2M DAILY AVG TEMP</stp>
        <stp>D</stp>
        <stp>44771</stp>
        <stp/>
        <stp/>
        <stp>1</stp>
        <tr r="CR150" s="21"/>
        <tr r="AT150" s="21"/>
      </tp>
      <tp t="s">
        <v/>
        <stp/>
        <stp>*H</stp>
        <stp>KORD MR33!_12Z-ECM</stp>
        <stp>2M DAILY AVG TEMP</stp>
        <stp>D</stp>
        <stp>44770</stp>
        <stp/>
        <stp/>
        <stp>1</stp>
        <tr r="ES151" s="21"/>
        <tr r="GQ151" s="21"/>
      </tp>
      <tp>
        <v>21.86</v>
        <stp/>
        <stp>*H</stp>
        <stp>KORD MR28!_12Z-ECM</stp>
        <stp>2M DAILY AVG TEMP</stp>
        <stp>D</stp>
        <stp>44771</stp>
        <stp/>
        <stp/>
        <stp>1</stp>
        <tr r="EG150" s="21"/>
        <tr r="GE150" s="21"/>
      </tp>
      <tp>
        <v>22.36</v>
        <stp/>
        <stp>*H</stp>
        <stp>KORD MR29!_12Z-ECM</stp>
        <stp>2M DAILY AVG TEMP</stp>
        <stp>D</stp>
        <stp>44771</stp>
        <stp/>
        <stp/>
        <stp>1</stp>
        <tr r="GH150" s="21"/>
        <tr r="EJ150" s="21"/>
      </tp>
      <tp>
        <v>24.79</v>
        <stp/>
        <stp>*H</stp>
        <stp>KORD MR28!_00Z-ECM</stp>
        <stp>2M DAILY AVG TEMP</stp>
        <stp>D</stp>
        <stp>44770</stp>
        <stp/>
        <stp/>
        <stp>1</stp>
        <tr r="CF151" s="21"/>
        <tr r="AH151" s="21"/>
      </tp>
      <tp>
        <v>22.23</v>
        <stp/>
        <stp>*H</stp>
        <stp>KORD MR19!_00Z-ECM</stp>
        <stp>2M DAILY AVG TEMP</stp>
        <stp>D</stp>
        <stp>44773</stp>
        <stp/>
        <stp/>
        <stp>1</stp>
        <tr r="BN148" s="21"/>
        <tr r="P148" s="21"/>
      </tp>
      <tp>
        <v>23.46</v>
        <stp/>
        <stp>*H</stp>
        <stp>KORD MR29!_00Z-ECM</stp>
        <stp>2M DAILY AVG TEMP</stp>
        <stp>D</stp>
        <stp>44770</stp>
        <stp/>
        <stp/>
        <stp>1</stp>
        <tr r="AK151" s="21"/>
        <tr r="CI151" s="21"/>
      </tp>
      <tp>
        <v>23.4</v>
        <stp/>
        <stp>*H</stp>
        <stp>KORD MR24!_12Z-ECM</stp>
        <stp>2M DAILY AVG TEMP</stp>
        <stp>D</stp>
        <stp>44770</stp>
        <stp/>
        <stp/>
        <stp>1</stp>
        <tr r="DR151" s="21"/>
        <tr r="FP151" s="21"/>
      </tp>
      <tp>
        <v>21.2</v>
        <stp/>
        <stp>*H</stp>
        <stp>KORD MR26!_00Z-ECM</stp>
        <stp>2M DAILY AVG TEMP</stp>
        <stp>D</stp>
        <stp>44771</stp>
        <stp/>
        <stp/>
        <stp>1</stp>
        <tr r="CC150" s="21"/>
        <tr r="AE150" s="21"/>
      </tp>
      <tp t="s">
        <v/>
        <stp/>
        <stp>*H</stp>
        <stp>KORD MR34!_12Z-ECM</stp>
        <stp>2M DAILY AVG TEMP</stp>
        <stp>D</stp>
        <stp>44771</stp>
        <stp/>
        <stp/>
        <stp>1</stp>
        <tr r="GW150" s="21"/>
        <tr r="EY150" s="21"/>
      </tp>
      <tp t="s">
        <v/>
        <stp/>
        <stp>*H</stp>
        <stp>KORD MR36!_00Z-ECM</stp>
        <stp>2M DAILY AVG TEMP</stp>
        <stp>D</stp>
        <stp>44770</stp>
        <stp/>
        <stp/>
        <stp>1</stp>
        <tr r="BF151" s="21"/>
        <tr r="DD151" s="21"/>
      </tp>
      <tp>
        <v>22.45</v>
        <stp/>
        <stp>*H</stp>
        <stp>KORD MR25!_12Z-ECM</stp>
        <stp>2M DAILY AVG TEMP</stp>
        <stp>D</stp>
        <stp>44770</stp>
        <stp/>
        <stp/>
        <stp>1</stp>
        <tr r="DU151" s="21"/>
        <tr r="FS151" s="21"/>
      </tp>
      <tp>
        <v>22.14</v>
        <stp/>
        <stp>*H</stp>
        <stp>KORD MR27!_00Z-ECM</stp>
        <stp>2M DAILY AVG TEMP</stp>
        <stp>D</stp>
        <stp>44771</stp>
        <stp/>
        <stp/>
        <stp>1</stp>
        <tr r="CF150" s="21"/>
        <tr r="AH150" s="21"/>
      </tp>
      <tp t="s">
        <v/>
        <stp/>
        <stp>*H</stp>
        <stp>KORD MR35!_12Z-ECM</stp>
        <stp>2M DAILY AVG TEMP</stp>
        <stp>D</stp>
        <stp>44771</stp>
        <stp/>
        <stp/>
        <stp>1</stp>
        <tr r="FB150" s="21"/>
        <tr r="GZ150" s="21"/>
      </tp>
      <tp t="s">
        <v/>
        <stp/>
        <stp>*H</stp>
        <stp>KORD MR37!_00Z-ECM</stp>
        <stp>2M DAILY AVG TEMP</stp>
        <stp>D</stp>
        <stp>44770</stp>
        <stp/>
        <stp/>
        <stp>1</stp>
        <tr r="BI151" s="21"/>
        <tr r="DG151" s="21"/>
      </tp>
      <tp>
        <v>21</v>
        <stp/>
        <stp>*H</stp>
        <stp>KORD MR24!_00Z-ECM</stp>
        <stp>2M DAILY AVG TEMP</stp>
        <stp>D</stp>
        <stp>44771</stp>
        <stp/>
        <stp/>
        <stp>1</stp>
        <tr r="BW150" s="21"/>
        <tr r="Y150" s="21"/>
      </tp>
      <tp>
        <v>23.42</v>
        <stp/>
        <stp>*H</stp>
        <stp>KORD MR26!_12Z-ECM</stp>
        <stp>2M DAILY AVG TEMP</stp>
        <stp>D</stp>
        <stp>44770</stp>
        <stp/>
        <stp/>
        <stp>1</stp>
        <tr r="DX151" s="21"/>
        <tr r="FV151" s="21"/>
      </tp>
      <tp t="s">
        <v/>
        <stp/>
        <stp>*H</stp>
        <stp>KORD MR34!_00Z-ECM</stp>
        <stp>2M DAILY AVG TEMP</stp>
        <stp>D</stp>
        <stp>44770</stp>
        <stp/>
        <stp/>
        <stp>1</stp>
        <tr r="CX151" s="21"/>
        <tr r="AZ151" s="21"/>
      </tp>
      <tp t="s">
        <v/>
        <stp/>
        <stp>*H</stp>
        <stp>KORD MR36!_12Z-ECM</stp>
        <stp>2M DAILY AVG TEMP</stp>
        <stp>D</stp>
        <stp>44771</stp>
        <stp/>
        <stp/>
        <stp>1</stp>
        <tr r="HC150" s="21"/>
        <tr r="FE150" s="21"/>
      </tp>
      <tp>
        <v>21.2</v>
        <stp/>
        <stp>*H</stp>
        <stp>KORD MR25!_00Z-ECM</stp>
        <stp>2M DAILY AVG TEMP</stp>
        <stp>D</stp>
        <stp>44771</stp>
        <stp/>
        <stp/>
        <stp>1</stp>
        <tr r="BZ150" s="21"/>
        <tr r="AB150" s="21"/>
      </tp>
      <tp>
        <v>25.02</v>
        <stp/>
        <stp>*H</stp>
        <stp>KORD MR27!_12Z-ECM</stp>
        <stp>2M DAILY AVG TEMP</stp>
        <stp>D</stp>
        <stp>44770</stp>
        <stp/>
        <stp/>
        <stp>1</stp>
        <tr r="FY151" s="21"/>
        <tr r="EA151" s="21"/>
      </tp>
      <tp t="s">
        <v/>
        <stp/>
        <stp>*H</stp>
        <stp>KORD MR35!_00Z-ECM</stp>
        <stp>2M DAILY AVG TEMP</stp>
        <stp>D</stp>
        <stp>44770</stp>
        <stp/>
        <stp/>
        <stp>1</stp>
        <tr r="DA151" s="21"/>
        <tr r="BC151" s="21"/>
      </tp>
      <tp>
        <v>21.2</v>
        <stp/>
        <stp>*H</stp>
        <stp>KORD MR22!_00Z-ECM</stp>
        <stp>2M DAILY AVG TEMP</stp>
        <stp>D</stp>
        <stp>44771</stp>
        <stp/>
        <stp/>
        <stp>1</stp>
        <tr r="S150" s="21"/>
        <tr r="BQ150" s="21"/>
      </tp>
      <tp t="s">
        <v/>
        <stp/>
        <stp>*H</stp>
        <stp>KORD MR30!_12Z-ECM</stp>
        <stp>2M DAILY AVG TEMP</stp>
        <stp>D</stp>
        <stp>44771</stp>
        <stp/>
        <stp/>
        <stp>1</stp>
        <tr r="GK150" s="21"/>
        <tr r="EM150" s="21"/>
      </tp>
      <tp t="s">
        <v/>
        <stp/>
        <stp>*H</stp>
        <stp>KORD MR32!_00Z-ECM</stp>
        <stp>2M DAILY AVG TEMP</stp>
        <stp>D</stp>
        <stp>44770</stp>
        <stp/>
        <stp/>
        <stp>1</stp>
        <tr r="AT151" s="21"/>
        <tr r="CR151" s="21"/>
      </tp>
      <tp>
        <v>21.09</v>
        <stp/>
        <stp>*H</stp>
        <stp>KORD MR23!_00Z-ECM</stp>
        <stp>2M DAILY AVG TEMP</stp>
        <stp>D</stp>
        <stp>44771</stp>
        <stp/>
        <stp/>
        <stp>1</stp>
        <tr r="BT150" s="21"/>
        <tr r="V150" s="21"/>
      </tp>
      <tp t="s">
        <v/>
        <stp/>
        <stp>*H</stp>
        <stp>KORD MR31!_12Z-ECM</stp>
        <stp>2M DAILY AVG TEMP</stp>
        <stp>D</stp>
        <stp>44771</stp>
        <stp/>
        <stp/>
        <stp>1</stp>
        <tr r="EP150" s="21"/>
        <tr r="GN150" s="21"/>
      </tp>
      <tp t="s">
        <v/>
        <stp/>
        <stp>*H</stp>
        <stp>KORD MR33!_00Z-ECM</stp>
        <stp>2M DAILY AVG TEMP</stp>
        <stp>D</stp>
        <stp>44770</stp>
        <stp/>
        <stp/>
        <stp>1</stp>
        <tr r="CU151" s="21"/>
        <tr r="AW151" s="21"/>
      </tp>
      <tp>
        <v>23.28</v>
        <stp/>
        <stp>*H</stp>
        <stp>KORD MR22!_12Z-ECM</stp>
        <stp>2M DAILY AVG TEMP</stp>
        <stp>D</stp>
        <stp>44770</stp>
        <stp/>
        <stp/>
        <stp>1</stp>
        <tr r="FJ151" s="21"/>
        <tr r="DL151" s="21"/>
      </tp>
      <tp>
        <v>22.74</v>
        <stp/>
        <stp>*H</stp>
        <stp>KORD MR30!_00Z-ECM</stp>
        <stp>2M DAILY AVG TEMP</stp>
        <stp>D</stp>
        <stp>44770</stp>
        <stp/>
        <stp/>
        <stp>1</stp>
        <tr r="AN151" s="21"/>
        <tr r="CL151" s="21"/>
      </tp>
      <tp t="s">
        <v/>
        <stp/>
        <stp>*H</stp>
        <stp>KORD MR32!_12Z-ECM</stp>
        <stp>2M DAILY AVG TEMP</stp>
        <stp>D</stp>
        <stp>44771</stp>
        <stp/>
        <stp/>
        <stp>1</stp>
        <tr r="ES150" s="21"/>
        <tr r="GQ150" s="21"/>
      </tp>
      <tp>
        <v>20.71</v>
        <stp/>
        <stp>*H</stp>
        <stp>KORD MR21!_00Z-ECM</stp>
        <stp>2M DAILY AVG TEMP</stp>
        <stp>D</stp>
        <stp>44771</stp>
        <stp/>
        <stp/>
        <stp>1</stp>
        <tr r="P150" s="21"/>
        <tr r="BN150" s="21"/>
      </tp>
      <tp>
        <v>23.62</v>
        <stp/>
        <stp>*H</stp>
        <stp>KORD MR23!_12Z-ECM</stp>
        <stp>2M DAILY AVG TEMP</stp>
        <stp>D</stp>
        <stp>44770</stp>
        <stp/>
        <stp/>
        <stp>1</stp>
        <tr r="DO151" s="21"/>
        <tr r="FM151" s="21"/>
      </tp>
      <tp>
        <v>25.82</v>
        <stp/>
        <stp>*H</stp>
        <stp>KORD MR31!_00Z-ECM</stp>
        <stp>2M DAILY AVG TEMP</stp>
        <stp>D</stp>
        <stp>44770</stp>
        <stp/>
        <stp/>
        <stp>1</stp>
        <tr r="CO151" s="21"/>
        <tr r="AQ151" s="21"/>
      </tp>
      <tp t="s">
        <v/>
        <stp/>
        <stp>*H</stp>
        <stp>KORD MR33!_12Z-ECM</stp>
        <stp>2M DAILY AVG TEMP</stp>
        <stp>D</stp>
        <stp>44771</stp>
        <stp/>
        <stp/>
        <stp>1</stp>
        <tr r="GT150" s="21"/>
        <tr r="EV150" s="21"/>
      </tp>
      <tp>
        <v>23.08</v>
        <stp/>
        <stp>*H</stp>
        <stp>KORD MR28!_12Z-ECM</stp>
        <stp>2M DAILY AVG TEMP</stp>
        <stp>D</stp>
        <stp>44770</stp>
        <stp/>
        <stp/>
        <stp>1</stp>
        <tr r="ED151" s="21"/>
        <tr r="GB151" s="21"/>
      </tp>
      <tp>
        <v>22.06</v>
        <stp/>
        <stp>*H</stp>
        <stp>KORD MR19!_12Z-ECM</stp>
        <stp>2M DAILY AVG TEMP</stp>
        <stp>D</stp>
        <stp>44773</stp>
        <stp/>
        <stp/>
        <stp>1</stp>
        <tr r="DL148" s="21"/>
        <tr r="FJ148" s="21"/>
      </tp>
      <tp>
        <v>23.64</v>
        <stp/>
        <stp>*H</stp>
        <stp>KORD MR29!_12Z-ECM</stp>
        <stp>2M DAILY AVG TEMP</stp>
        <stp>D</stp>
        <stp>44770</stp>
        <stp/>
        <stp/>
        <stp>1</stp>
        <tr r="GE151" s="21"/>
        <tr r="EG151" s="21"/>
      </tp>
      <tp>
        <v>22.74</v>
        <stp/>
        <stp>*H</stp>
        <stp>KORD MR28!_00Z-ECM</stp>
        <stp>2M DAILY AVG TEMP</stp>
        <stp>D</stp>
        <stp>44771</stp>
        <stp/>
        <stp/>
        <stp>1</stp>
        <tr r="AK150" s="21"/>
        <tr r="CI150" s="21"/>
      </tp>
      <tp>
        <v>23.04</v>
        <stp/>
        <stp>*H</stp>
        <stp>KORD MR29!_00Z-ECM</stp>
        <stp>2M DAILY AVG TEMP</stp>
        <stp>D</stp>
        <stp>44771</stp>
        <stp/>
        <stp/>
        <stp>1</stp>
        <tr r="AN150" s="21"/>
        <tr r="CL150" s="21"/>
      </tp>
      <tp t="s">
        <v/>
        <stp/>
        <stp>*H</stp>
        <stp>KORD MR24!_12Z-ECM</stp>
        <stp>2M DAILY AVG TEMP</stp>
        <stp>D</stp>
        <stp>44777</stp>
        <stp/>
        <stp/>
        <stp>1</stp>
        <tr r="EM144" s="21"/>
        <tr r="GK144" s="21"/>
      </tp>
      <tp t="s">
        <v/>
        <stp/>
        <stp>*H</stp>
        <stp>KORD MR26!_00Z-ECM</stp>
        <stp>2M DAILY AVG TEMP</stp>
        <stp>D</stp>
        <stp>44776</stp>
        <stp/>
        <stp/>
        <stp>1</stp>
        <tr r="CR145" s="21"/>
        <tr r="AT145" s="21"/>
      </tp>
      <tp>
        <v>24.16</v>
        <stp/>
        <stp>*H</stp>
        <stp>KORD MR17!_00Z-ECM</stp>
        <stp>2M DAILY AVG TEMP</stp>
        <stp>D</stp>
        <stp>44775</stp>
        <stp/>
        <stp/>
        <stp>1</stp>
        <tr r="BN146" s="21"/>
        <tr r="P146" s="21"/>
      </tp>
      <tp t="s">
        <v/>
        <stp/>
        <stp>*H</stp>
        <stp>KORD MR25!_12Z-ECM</stp>
        <stp>2M DAILY AVG TEMP</stp>
        <stp>D</stp>
        <stp>44777</stp>
        <stp/>
        <stp/>
        <stp>1</stp>
        <tr r="EP144" s="21"/>
        <tr r="GN144" s="21"/>
      </tp>
      <tp t="s">
        <v/>
        <stp/>
        <stp>*H</stp>
        <stp>KORD MR27!_00Z-ECM</stp>
        <stp>2M DAILY AVG TEMP</stp>
        <stp>D</stp>
        <stp>44776</stp>
        <stp/>
        <stp/>
        <stp>1</stp>
        <tr r="AW145" s="21"/>
        <tr r="CU145" s="21"/>
      </tp>
      <tp>
        <v>29.84</v>
        <stp/>
        <stp>*H</stp>
        <stp>KORD MR24!_00Z-ECM</stp>
        <stp>2M DAILY AVG TEMP</stp>
        <stp>D</stp>
        <stp>44776</stp>
        <stp/>
        <stp/>
        <stp>1</stp>
        <tr r="AN145" s="21"/>
        <tr r="CL145" s="21"/>
      </tp>
      <tp t="s">
        <v/>
        <stp/>
        <stp>*H</stp>
        <stp>KORD MR26!_12Z-ECM</stp>
        <stp>2M DAILY AVG TEMP</stp>
        <stp>D</stp>
        <stp>44777</stp>
        <stp/>
        <stp/>
        <stp>1</stp>
        <tr r="GQ144" s="21"/>
        <tr r="ES144" s="21"/>
      </tp>
      <tp>
        <v>25.64</v>
        <stp/>
        <stp>*H</stp>
        <stp>KORD MR25!_00Z-ECM</stp>
        <stp>2M DAILY AVG TEMP</stp>
        <stp>D</stp>
        <stp>44776</stp>
        <stp/>
        <stp/>
        <stp>1</stp>
        <tr r="AQ145" s="21"/>
        <tr r="CO145" s="21"/>
      </tp>
      <tp t="s">
        <v/>
        <stp/>
        <stp>*H</stp>
        <stp>KORD MR27!_12Z-ECM</stp>
        <stp>2M DAILY AVG TEMP</stp>
        <stp>D</stp>
        <stp>44777</stp>
        <stp/>
        <stp/>
        <stp>1</stp>
        <tr r="GT144" s="21"/>
        <tr r="EV144" s="21"/>
      </tp>
      <tp>
        <v>30.62</v>
        <stp/>
        <stp>*H</stp>
        <stp>KORD MR20!_12Z-ECM</stp>
        <stp>2M DAILY AVG TEMP</stp>
        <stp>D</stp>
        <stp>44777</stp>
        <stp/>
        <stp/>
        <stp>1</stp>
        <tr r="FY144" s="21"/>
        <tr r="EA144" s="21"/>
      </tp>
      <tp>
        <v>28.36</v>
        <stp/>
        <stp>*H</stp>
        <stp>KORD MR22!_00Z-ECM</stp>
        <stp>2M DAILY AVG TEMP</stp>
        <stp>D</stp>
        <stp>44776</stp>
        <stp/>
        <stp/>
        <stp>1</stp>
        <tr r="CF145" s="21"/>
        <tr r="AH145" s="21"/>
      </tp>
      <tp t="s">
        <v/>
        <stp/>
        <stp>*H</stp>
        <stp>KORD MR30!_12Z-ECM</stp>
        <stp>2M DAILY AVG TEMP</stp>
        <stp>D</stp>
        <stp>44776</stp>
        <stp/>
        <stp/>
        <stp>1</stp>
        <tr r="FB145" s="21"/>
        <tr r="GZ145" s="21"/>
      </tp>
      <tp>
        <v>27.16</v>
        <stp/>
        <stp>*H</stp>
        <stp>KORD MR21!_12Z-ECM</stp>
        <stp>2M DAILY AVG TEMP</stp>
        <stp>D</stp>
        <stp>44777</stp>
        <stp/>
        <stp/>
        <stp>1</stp>
        <tr r="ED144" s="21"/>
        <tr r="GB144" s="21"/>
      </tp>
      <tp>
        <v>27.02</v>
        <stp/>
        <stp>*H</stp>
        <stp>KORD MR23!_00Z-ECM</stp>
        <stp>2M DAILY AVG TEMP</stp>
        <stp>D</stp>
        <stp>44776</stp>
        <stp/>
        <stp/>
        <stp>1</stp>
        <tr r="CI145" s="21"/>
        <tr r="AK145" s="21"/>
      </tp>
      <tp t="s">
        <v/>
        <stp/>
        <stp>*H</stp>
        <stp>KORD MR31!_12Z-ECM</stp>
        <stp>2M DAILY AVG TEMP</stp>
        <stp>D</stp>
        <stp>44776</stp>
        <stp/>
        <stp/>
        <stp>1</stp>
        <tr r="HC145" s="21"/>
        <tr r="FE145" s="21"/>
      </tp>
      <tp>
        <v>29.8</v>
        <stp/>
        <stp>*H</stp>
        <stp>KORD MR20!_00Z-ECM</stp>
        <stp>2M DAILY AVG TEMP</stp>
        <stp>D</stp>
        <stp>44776</stp>
        <stp/>
        <stp/>
        <stp>1</stp>
        <tr r="BZ145" s="21"/>
        <tr r="AB145" s="21"/>
      </tp>
      <tp>
        <v>29.84</v>
        <stp/>
        <stp>*H</stp>
        <stp>KORD MR22!_12Z-ECM</stp>
        <stp>2M DAILY AVG TEMP</stp>
        <stp>D</stp>
        <stp>44777</stp>
        <stp/>
        <stp/>
        <stp>1</stp>
        <tr r="EG144" s="21"/>
        <tr r="GE144" s="21"/>
      </tp>
      <tp t="s">
        <v/>
        <stp/>
        <stp>*H</stp>
        <stp>KORD MR30!_00Z-ECM</stp>
        <stp>2M DAILY AVG TEMP</stp>
        <stp>D</stp>
        <stp>44777</stp>
        <stp/>
        <stp/>
        <stp>1</stp>
        <tr r="DG144" s="21"/>
        <tr r="BI144" s="21"/>
      </tp>
      <tp>
        <v>30.13</v>
        <stp/>
        <stp>*H</stp>
        <stp>KORD MR21!_00Z-ECM</stp>
        <stp>2M DAILY AVG TEMP</stp>
        <stp>D</stp>
        <stp>44776</stp>
        <stp/>
        <stp/>
        <stp>1</stp>
        <tr r="AE145" s="21"/>
        <tr r="CC145" s="21"/>
      </tp>
      <tp>
        <v>27.87</v>
        <stp/>
        <stp>*H</stp>
        <stp>KORD MR23!_12Z-ECM</stp>
        <stp>2M DAILY AVG TEMP</stp>
        <stp>D</stp>
        <stp>44777</stp>
        <stp/>
        <stp/>
        <stp>1</stp>
        <tr r="GH144" s="21"/>
        <tr r="EJ144" s="21"/>
      </tp>
      <tp>
        <v>26.48</v>
        <stp/>
        <stp>*H</stp>
        <stp>KORD MR18!_12Z-ECM</stp>
        <stp>2M DAILY AVG TEMP</stp>
        <stp>D</stp>
        <stp>44774</stp>
        <stp/>
        <stp/>
        <stp>1</stp>
        <tr r="DL147" s="21"/>
        <tr r="FJ147" s="21"/>
      </tp>
      <tp t="s">
        <v/>
        <stp/>
        <stp>*H</stp>
        <stp>KORD MR28!_12Z-ECM</stp>
        <stp>2M DAILY AVG TEMP</stp>
        <stp>D</stp>
        <stp>44777</stp>
        <stp/>
        <stp/>
        <stp>1</stp>
        <tr r="EY144" s="21"/>
        <tr r="GW144" s="21"/>
      </tp>
      <tp>
        <v>26.22</v>
        <stp/>
        <stp>*H</stp>
        <stp>KORD MR19!_12Z-ECM</stp>
        <stp>2M DAILY AVG TEMP</stp>
        <stp>D</stp>
        <stp>44774</stp>
        <stp/>
        <stp/>
        <stp>1</stp>
        <tr r="DO147" s="21"/>
        <tr r="FM147" s="21"/>
      </tp>
      <tp t="s">
        <v/>
        <stp/>
        <stp>*H</stp>
        <stp>KORD MR29!_12Z-ECM</stp>
        <stp>2M DAILY AVG TEMP</stp>
        <stp>D</stp>
        <stp>44777</stp>
        <stp/>
        <stp/>
        <stp>1</stp>
        <tr r="FB144" s="21"/>
        <tr r="GZ144" s="21"/>
      </tp>
      <tp>
        <v>24.26</v>
        <stp/>
        <stp>*H</stp>
        <stp>KORD MR18!_00Z-ECM</stp>
        <stp>2M DAILY AVG TEMP</stp>
        <stp>D</stp>
        <stp>44775</stp>
        <stp/>
        <stp/>
        <stp>1</stp>
        <tr r="BQ146" s="21"/>
        <tr r="S146" s="21"/>
      </tp>
      <tp t="s">
        <v/>
        <stp/>
        <stp>*H</stp>
        <stp>KORD MR28!_00Z-ECM</stp>
        <stp>2M DAILY AVG TEMP</stp>
        <stp>D</stp>
        <stp>44776</stp>
        <stp/>
        <stp/>
        <stp>1</stp>
        <tr r="CX145" s="21"/>
        <tr r="AZ145" s="21"/>
      </tp>
      <tp>
        <v>24.66</v>
        <stp/>
        <stp>*H</stp>
        <stp>KORD MR19!_00Z-ECM</stp>
        <stp>2M DAILY AVG TEMP</stp>
        <stp>D</stp>
        <stp>44775</stp>
        <stp/>
        <stp/>
        <stp>1</stp>
        <tr r="V146" s="21"/>
        <tr r="BT146" s="21"/>
      </tp>
      <tp t="s">
        <v/>
        <stp/>
        <stp>*H</stp>
        <stp>KORD MR29!_00Z-ECM</stp>
        <stp>2M DAILY AVG TEMP</stp>
        <stp>D</stp>
        <stp>44776</stp>
        <stp/>
        <stp/>
        <stp>1</stp>
        <tr r="DA145" s="21"/>
        <tr r="BC145" s="21"/>
      </tp>
      <tp>
        <v>27.17</v>
        <stp/>
        <stp>*H</stp>
        <stp>KORD MR24!_12Z-ECM</stp>
        <stp>2M DAILY AVG TEMP</stp>
        <stp>D</stp>
        <stp>44776</stp>
        <stp/>
        <stp/>
        <stp>1</stp>
        <tr r="EJ145" s="21"/>
        <tr r="GH145" s="21"/>
      </tp>
      <tp t="s">
        <v/>
        <stp/>
        <stp>*H</stp>
        <stp>KORD MR26!_00Z-ECM</stp>
        <stp>2M DAILY AVG TEMP</stp>
        <stp>D</stp>
        <stp>44777</stp>
        <stp/>
        <stp/>
        <stp>1</stp>
        <tr r="CU144" s="21"/>
        <tr r="AW144" s="21"/>
      </tp>
      <tp t="s">
        <v/>
        <stp/>
        <stp>*H</stp>
        <stp>KORD MR25!_12Z-ECM</stp>
        <stp>2M DAILY AVG TEMP</stp>
        <stp>D</stp>
        <stp>44776</stp>
        <stp/>
        <stp/>
        <stp>1</stp>
        <tr r="GK145" s="21"/>
        <tr r="EM145" s="21"/>
      </tp>
      <tp t="s">
        <v/>
        <stp/>
        <stp>*H</stp>
        <stp>KORD MR27!_00Z-ECM</stp>
        <stp>2M DAILY AVG TEMP</stp>
        <stp>D</stp>
        <stp>44777</stp>
        <stp/>
        <stp/>
        <stp>1</stp>
        <tr r="AZ144" s="21"/>
        <tr r="CX144" s="21"/>
      </tp>
      <tp>
        <v>31.84</v>
        <stp/>
        <stp>*H</stp>
        <stp>KORD MR24!_00Z-ECM</stp>
        <stp>2M DAILY AVG TEMP</stp>
        <stp>D</stp>
        <stp>44777</stp>
        <stp/>
        <stp/>
        <stp>1</stp>
        <tr r="AQ144" s="21"/>
        <tr r="CO144" s="21"/>
      </tp>
      <tp t="s">
        <v/>
        <stp/>
        <stp>*H</stp>
        <stp>KORD MR26!_12Z-ECM</stp>
        <stp>2M DAILY AVG TEMP</stp>
        <stp>D</stp>
        <stp>44776</stp>
        <stp/>
        <stp/>
        <stp>1</stp>
        <tr r="EP145" s="21"/>
        <tr r="GN145" s="21"/>
      </tp>
      <tp>
        <v>24.76</v>
        <stp/>
        <stp>*H</stp>
        <stp>KORD MR17!_12Z-ECM</stp>
        <stp>2M DAILY AVG TEMP</stp>
        <stp>D</stp>
        <stp>44775</stp>
        <stp/>
        <stp/>
        <stp>1</stp>
        <tr r="DL146" s="21"/>
        <tr r="FJ146" s="21"/>
      </tp>
      <tp t="s">
        <v/>
        <stp/>
        <stp>*H</stp>
        <stp>KORD MR25!_00Z-ECM</stp>
        <stp>2M DAILY AVG TEMP</stp>
        <stp>D</stp>
        <stp>44777</stp>
        <stp/>
        <stp/>
        <stp>1</stp>
        <tr r="AT144" s="21"/>
        <tr r="CR144" s="21"/>
      </tp>
      <tp t="s">
        <v/>
        <stp/>
        <stp>*H</stp>
        <stp>KORD MR27!_12Z-ECM</stp>
        <stp>2M DAILY AVG TEMP</stp>
        <stp>D</stp>
        <stp>44776</stp>
        <stp/>
        <stp/>
        <stp>1</stp>
        <tr r="ES145" s="21"/>
        <tr r="GQ145" s="21"/>
      </tp>
      <tp>
        <v>26.84</v>
        <stp/>
        <stp>*H</stp>
        <stp>KORD MR20!_12Z-ECM</stp>
        <stp>2M DAILY AVG TEMP</stp>
        <stp>D</stp>
        <stp>44776</stp>
        <stp/>
        <stp/>
        <stp>1</stp>
        <tr r="DX145" s="21"/>
        <tr r="FV145" s="21"/>
      </tp>
      <tp>
        <v>27.35</v>
        <stp/>
        <stp>*H</stp>
        <stp>KORD MR22!_00Z-ECM</stp>
        <stp>2M DAILY AVG TEMP</stp>
        <stp>D</stp>
        <stp>44777</stp>
        <stp/>
        <stp/>
        <stp>1</stp>
        <tr r="CI144" s="21"/>
        <tr r="AK144" s="21"/>
      </tp>
      <tp t="s">
        <v/>
        <stp/>
        <stp>*H</stp>
        <stp>KORD MR30!_12Z-ECM</stp>
        <stp>2M DAILY AVG TEMP</stp>
        <stp>D</stp>
        <stp>44777</stp>
        <stp/>
        <stp/>
        <stp>1</stp>
        <tr r="FE144" s="21"/>
        <tr r="HC144" s="21"/>
      </tp>
      <tp>
        <v>27.6</v>
        <stp/>
        <stp>*H</stp>
        <stp>KORD MR21!_12Z-ECM</stp>
        <stp>2M DAILY AVG TEMP</stp>
        <stp>D</stp>
        <stp>44776</stp>
        <stp/>
        <stp/>
        <stp>1</stp>
        <tr r="EA145" s="21"/>
        <tr r="FY145" s="21"/>
      </tp>
      <tp>
        <v>30.8</v>
        <stp/>
        <stp>*H</stp>
        <stp>KORD MR23!_00Z-ECM</stp>
        <stp>2M DAILY AVG TEMP</stp>
        <stp>D</stp>
        <stp>44777</stp>
        <stp/>
        <stp/>
        <stp>1</stp>
        <tr r="AN144" s="21"/>
        <tr r="CL144" s="21"/>
      </tp>
      <tp>
        <v>27.96</v>
        <stp/>
        <stp>*H</stp>
        <stp>KORD MR20!_00Z-ECM</stp>
        <stp>2M DAILY AVG TEMP</stp>
        <stp>D</stp>
        <stp>44777</stp>
        <stp/>
        <stp/>
        <stp>1</stp>
        <tr r="CC144" s="21"/>
        <tr r="AE144" s="21"/>
      </tp>
      <tp>
        <v>29.5</v>
        <stp/>
        <stp>*H</stp>
        <stp>KORD MR22!_12Z-ECM</stp>
        <stp>2M DAILY AVG TEMP</stp>
        <stp>D</stp>
        <stp>44776</stp>
        <stp/>
        <stp/>
        <stp>1</stp>
        <tr r="GB145" s="21"/>
        <tr r="ED145" s="21"/>
      </tp>
      <tp t="s">
        <v/>
        <stp/>
        <stp>*H</stp>
        <stp>KORD MR30!_00Z-ECM</stp>
        <stp>2M DAILY AVG TEMP</stp>
        <stp>D</stp>
        <stp>44776</stp>
        <stp/>
        <stp/>
        <stp>1</stp>
        <tr r="DD145" s="21"/>
        <tr r="BF145" s="21"/>
      </tp>
      <tp>
        <v>25.18</v>
        <stp/>
        <stp>*H</stp>
        <stp>KORD MR21!_00Z-ECM</stp>
        <stp>2M DAILY AVG TEMP</stp>
        <stp>D</stp>
        <stp>44777</stp>
        <stp/>
        <stp/>
        <stp>1</stp>
        <tr r="AH144" s="21"/>
        <tr r="CF144" s="21"/>
      </tp>
      <tp>
        <v>21.08</v>
        <stp/>
        <stp>*H</stp>
        <stp>KORD MR23!_12Z-ECM</stp>
        <stp>2M DAILY AVG TEMP</stp>
        <stp>D</stp>
        <stp>44776</stp>
        <stp/>
        <stp/>
        <stp>1</stp>
        <tr r="GE145" s="21"/>
        <tr r="EG145" s="21"/>
      </tp>
      <tp t="s">
        <v/>
        <stp/>
        <stp>*H</stp>
        <stp>KORD MR31!_00Z-ECM</stp>
        <stp>2M DAILY AVG TEMP</stp>
        <stp>D</stp>
        <stp>44776</stp>
        <stp/>
        <stp/>
        <stp>1</stp>
        <tr r="DG145" s="21"/>
        <tr r="BI145" s="21"/>
      </tp>
      <tp>
        <v>24.48</v>
        <stp/>
        <stp>*H</stp>
        <stp>KORD MR18!_12Z-ECM</stp>
        <stp>2M DAILY AVG TEMP</stp>
        <stp>D</stp>
        <stp>44775</stp>
        <stp/>
        <stp/>
        <stp>1</stp>
        <tr r="DO146" s="21"/>
        <tr r="FM146" s="21"/>
      </tp>
      <tp t="s">
        <v/>
        <stp/>
        <stp>*H</stp>
        <stp>KORD MR28!_12Z-ECM</stp>
        <stp>2M DAILY AVG TEMP</stp>
        <stp>D</stp>
        <stp>44776</stp>
        <stp/>
        <stp/>
        <stp>1</stp>
        <tr r="EV145" s="21"/>
        <tr r="GT145" s="21"/>
      </tp>
      <tp>
        <v>25.5</v>
        <stp/>
        <stp>*H</stp>
        <stp>KORD MR19!_12Z-ECM</stp>
        <stp>2M DAILY AVG TEMP</stp>
        <stp>D</stp>
        <stp>44775</stp>
        <stp/>
        <stp/>
        <stp>1</stp>
        <tr r="DR146" s="21"/>
        <tr r="FP146" s="21"/>
      </tp>
      <tp t="s">
        <v/>
        <stp/>
        <stp>*H</stp>
        <stp>KORD MR29!_12Z-ECM</stp>
        <stp>2M DAILY AVG TEMP</stp>
        <stp>D</stp>
        <stp>44776</stp>
        <stp/>
        <stp/>
        <stp>1</stp>
        <tr r="EY145" s="21"/>
        <tr r="GW145" s="21"/>
      </tp>
      <tp>
        <v>25.67</v>
        <stp/>
        <stp>*H</stp>
        <stp>KORD MR18!_00Z-ECM</stp>
        <stp>2M DAILY AVG TEMP</stp>
        <stp>D</stp>
        <stp>44774</stp>
        <stp/>
        <stp/>
        <stp>1</stp>
        <tr r="P147" s="21"/>
        <tr r="BN147" s="21"/>
      </tp>
      <tp t="s">
        <v/>
        <stp/>
        <stp>*H</stp>
        <stp>KORD MR28!_00Z-ECM</stp>
        <stp>2M DAILY AVG TEMP</stp>
        <stp>D</stp>
        <stp>44777</stp>
        <stp/>
        <stp/>
        <stp>1</stp>
        <tr r="DA144" s="21"/>
        <tr r="BC144" s="21"/>
      </tp>
      <tp>
        <v>26.38</v>
        <stp/>
        <stp>*H</stp>
        <stp>KORD MR19!_00Z-ECM</stp>
        <stp>2M DAILY AVG TEMP</stp>
        <stp>D</stp>
        <stp>44774</stp>
        <stp/>
        <stp/>
        <stp>1</stp>
        <tr r="S147" s="21"/>
        <tr r="BQ147" s="21"/>
      </tp>
      <tp t="s">
        <v/>
        <stp/>
        <stp>*H</stp>
        <stp>KORD MR29!_00Z-ECM</stp>
        <stp>2M DAILY AVG TEMP</stp>
        <stp>D</stp>
        <stp>44777</stp>
        <stp/>
        <stp/>
        <stp>1</stp>
        <tr r="BF144" s="21"/>
        <tr r="DD144" s="21"/>
      </tp>
      <tp>
        <v>23.02</v>
        <stp/>
        <stp>*H</stp>
        <stp>KORD MR16!_00Z-ECM</stp>
        <stp>2M DAILY AVG TEMP</stp>
        <stp>D</stp>
        <stp>44777</stp>
        <stp/>
        <stp/>
        <stp>1</stp>
        <tr r="BQ144" s="21"/>
        <tr r="S144" s="21"/>
      </tp>
      <tp>
        <v>24.66</v>
        <stp/>
        <stp>*H</stp>
        <stp>KORD MR24!_12Z-ECM</stp>
        <stp>2M DAILY AVG TEMP</stp>
        <stp>D</stp>
        <stp>44775</stp>
        <stp/>
        <stp/>
        <stp>1</stp>
        <tr r="EG146" s="21"/>
        <tr r="GE146" s="21"/>
      </tp>
      <tp>
        <v>24.7</v>
        <stp/>
        <stp>*H</stp>
        <stp>KORD MR26!_00Z-ECM</stp>
        <stp>2M DAILY AVG TEMP</stp>
        <stp>D</stp>
        <stp>44774</stp>
        <stp/>
        <stp/>
        <stp>1</stp>
        <tr r="AN147" s="21"/>
        <tr r="CL147" s="21"/>
      </tp>
      <tp>
        <v>21.84</v>
        <stp/>
        <stp>*H</stp>
        <stp>KORD MR17!_00Z-ECM</stp>
        <stp>2M DAILY AVG TEMP</stp>
        <stp>D</stp>
        <stp>44777</stp>
        <stp/>
        <stp/>
        <stp>1</stp>
        <tr r="BT144" s="21"/>
        <tr r="V144" s="21"/>
      </tp>
      <tp>
        <v>25.6</v>
        <stp/>
        <stp>*H</stp>
        <stp>KORD MR25!_12Z-ECM</stp>
        <stp>2M DAILY AVG TEMP</stp>
        <stp>D</stp>
        <stp>44775</stp>
        <stp/>
        <stp/>
        <stp>1</stp>
        <tr r="EJ146" s="21"/>
        <tr r="GH146" s="21"/>
      </tp>
      <tp>
        <v>24.67</v>
        <stp/>
        <stp>*H</stp>
        <stp>KORD MR27!_00Z-ECM</stp>
        <stp>2M DAILY AVG TEMP</stp>
        <stp>D</stp>
        <stp>44774</stp>
        <stp/>
        <stp/>
        <stp>1</stp>
        <tr r="CO147" s="21"/>
        <tr r="AQ147" s="21"/>
      </tp>
      <tp>
        <v>27.87</v>
        <stp/>
        <stp>*H</stp>
        <stp>KORD MR16!_12Z-ECM</stp>
        <stp>2M DAILY AVG TEMP</stp>
        <stp>D</stp>
        <stp>44776</stp>
        <stp/>
        <stp/>
        <stp>1</stp>
        <tr r="DL145" s="21"/>
        <tr r="FJ145" s="21"/>
      </tp>
      <tp>
        <v>24.35</v>
        <stp/>
        <stp>*H</stp>
        <stp>KORD MR24!_00Z-ECM</stp>
        <stp>2M DAILY AVG TEMP</stp>
        <stp>D</stp>
        <stp>44774</stp>
        <stp/>
        <stp/>
        <stp>1</stp>
        <tr r="AH147" s="21"/>
        <tr r="CF147" s="21"/>
      </tp>
      <tp t="s">
        <v/>
        <stp/>
        <stp>*H</stp>
        <stp>KORD MR26!_12Z-ECM</stp>
        <stp>2M DAILY AVG TEMP</stp>
        <stp>D</stp>
        <stp>44775</stp>
        <stp/>
        <stp/>
        <stp>1</stp>
        <tr r="GK146" s="21"/>
        <tr r="EM146" s="21"/>
      </tp>
      <tp>
        <v>23.12</v>
        <stp/>
        <stp>*H</stp>
        <stp>KORD MR15!_00Z-ECM</stp>
        <stp>2M DAILY AVG TEMP</stp>
        <stp>D</stp>
        <stp>44777</stp>
        <stp/>
        <stp/>
        <stp>1</stp>
        <tr r="BN144" s="21"/>
        <tr r="P144" s="21"/>
      </tp>
      <tp>
        <v>27.22</v>
        <stp/>
        <stp>*H</stp>
        <stp>KORD MR17!_12Z-ECM</stp>
        <stp>2M DAILY AVG TEMP</stp>
        <stp>D</stp>
        <stp>44776</stp>
        <stp/>
        <stp/>
        <stp>1</stp>
        <tr r="FM145" s="21"/>
        <tr r="DO145" s="21"/>
      </tp>
      <tp>
        <v>22.84</v>
        <stp/>
        <stp>*H</stp>
        <stp>KORD MR25!_00Z-ECM</stp>
        <stp>2M DAILY AVG TEMP</stp>
        <stp>D</stp>
        <stp>44774</stp>
        <stp/>
        <stp/>
        <stp>1</stp>
        <tr r="CI147" s="21"/>
        <tr r="AK147" s="21"/>
      </tp>
      <tp t="s">
        <v/>
        <stp/>
        <stp>*H</stp>
        <stp>KORD MR27!_12Z-ECM</stp>
        <stp>2M DAILY AVG TEMP</stp>
        <stp>D</stp>
        <stp>44775</stp>
        <stp/>
        <stp/>
        <stp>1</stp>
        <tr r="GN146" s="21"/>
        <tr r="EP146" s="21"/>
      </tp>
      <tp>
        <v>22.19</v>
        <stp/>
        <stp>*H</stp>
        <stp>KORD MR20!_12Z-ECM</stp>
        <stp>2M DAILY AVG TEMP</stp>
        <stp>D</stp>
        <stp>44775</stp>
        <stp/>
        <stp/>
        <stp>1</stp>
        <tr r="DU146" s="21"/>
        <tr r="FS146" s="21"/>
      </tp>
      <tp>
        <v>25.59</v>
        <stp/>
        <stp>*H</stp>
        <stp>KORD MR22!_00Z-ECM</stp>
        <stp>2M DAILY AVG TEMP</stp>
        <stp>D</stp>
        <stp>44774</stp>
        <stp/>
        <stp/>
        <stp>1</stp>
        <tr r="AB147" s="21"/>
        <tr r="BZ147" s="21"/>
      </tp>
      <tp t="s">
        <v/>
        <stp/>
        <stp>*H</stp>
        <stp>KORD MR30!_12Z-ECM</stp>
        <stp>2M DAILY AVG TEMP</stp>
        <stp>D</stp>
        <stp>44774</stp>
        <stp/>
        <stp/>
        <stp>1</stp>
        <tr r="GT147" s="21"/>
        <tr r="EV147" s="21"/>
      </tp>
      <tp t="s">
        <v/>
        <stp/>
        <stp>*H</stp>
        <stp>KORD MR32!_00Z-ECM</stp>
        <stp>2M DAILY AVG TEMP</stp>
        <stp>D</stp>
        <stp>44775</stp>
        <stp/>
        <stp/>
        <stp>1</stp>
        <tr r="DG146" s="21"/>
        <tr r="BI146" s="21"/>
      </tp>
      <tp>
        <v>22.42</v>
        <stp/>
        <stp>*H</stp>
        <stp>KORD MR21!_12Z-ECM</stp>
        <stp>2M DAILY AVG TEMP</stp>
        <stp>D</stp>
        <stp>44775</stp>
        <stp/>
        <stp/>
        <stp>1</stp>
        <tr r="FV146" s="21"/>
        <tr r="DX146" s="21"/>
      </tp>
      <tp>
        <v>24.92</v>
        <stp/>
        <stp>*H</stp>
        <stp>KORD MR23!_00Z-ECM</stp>
        <stp>2M DAILY AVG TEMP</stp>
        <stp>D</stp>
        <stp>44774</stp>
        <stp/>
        <stp/>
        <stp>1</stp>
        <tr r="AE147" s="21"/>
        <tr r="CC147" s="21"/>
      </tp>
      <tp t="s">
        <v/>
        <stp/>
        <stp>*H</stp>
        <stp>KORD MR31!_12Z-ECM</stp>
        <stp>2M DAILY AVG TEMP</stp>
        <stp>D</stp>
        <stp>44774</stp>
        <stp/>
        <stp/>
        <stp>1</stp>
        <tr r="GW147" s="21"/>
        <tr r="EY147" s="21"/>
      </tp>
      <tp>
        <v>27.15</v>
        <stp/>
        <stp>*H</stp>
        <stp>KORD MR20!_00Z-ECM</stp>
        <stp>2M DAILY AVG TEMP</stp>
        <stp>D</stp>
        <stp>44774</stp>
        <stp/>
        <stp/>
        <stp>1</stp>
        <tr r="BT147" s="21"/>
        <tr r="V147" s="21"/>
      </tp>
      <tp>
        <v>25.22</v>
        <stp/>
        <stp>*H</stp>
        <stp>KORD MR22!_12Z-ECM</stp>
        <stp>2M DAILY AVG TEMP</stp>
        <stp>D</stp>
        <stp>44775</stp>
        <stp/>
        <stp/>
        <stp>1</stp>
        <tr r="EA146" s="21"/>
        <tr r="FY146" s="21"/>
      </tp>
      <tp t="s">
        <v/>
        <stp/>
        <stp>*H</stp>
        <stp>KORD MR30!_00Z-ECM</stp>
        <stp>2M DAILY AVG TEMP</stp>
        <stp>D</stp>
        <stp>44775</stp>
        <stp/>
        <stp/>
        <stp>1</stp>
        <tr r="BC146" s="21"/>
        <tr r="DA146" s="21"/>
      </tp>
      <tp t="s">
        <v/>
        <stp/>
        <stp>*H</stp>
        <stp>KORD MR32!_12Z-ECM</stp>
        <stp>2M DAILY AVG TEMP</stp>
        <stp>D</stp>
        <stp>44774</stp>
        <stp/>
        <stp/>
        <stp>1</stp>
        <tr r="FB147" s="21"/>
        <tr r="GZ147" s="21"/>
      </tp>
      <tp>
        <v>26.08</v>
        <stp/>
        <stp>*H</stp>
        <stp>KORD MR21!_00Z-ECM</stp>
        <stp>2M DAILY AVG TEMP</stp>
        <stp>D</stp>
        <stp>44774</stp>
        <stp/>
        <stp/>
        <stp>1</stp>
        <tr r="BW147" s="21"/>
        <tr r="Y147" s="21"/>
      </tp>
      <tp>
        <v>19.64</v>
        <stp/>
        <stp>*H</stp>
        <stp>KORD MR23!_12Z-ECM</stp>
        <stp>2M DAILY AVG TEMP</stp>
        <stp>D</stp>
        <stp>44775</stp>
        <stp/>
        <stp/>
        <stp>1</stp>
        <tr r="ED146" s="21"/>
        <tr r="GB146" s="21"/>
      </tp>
      <tp t="s">
        <v/>
        <stp/>
        <stp>*H</stp>
        <stp>KORD MR31!_00Z-ECM</stp>
        <stp>2M DAILY AVG TEMP</stp>
        <stp>D</stp>
        <stp>44775</stp>
        <stp/>
        <stp/>
        <stp>1</stp>
        <tr r="DD146" s="21"/>
        <tr r="BF146" s="21"/>
      </tp>
      <tp t="s">
        <v/>
        <stp/>
        <stp>*H</stp>
        <stp>KORD MR33!_12Z-ECM</stp>
        <stp>2M DAILY AVG TEMP</stp>
        <stp>D</stp>
        <stp>44774</stp>
        <stp/>
        <stp/>
        <stp>1</stp>
        <tr r="HC147" s="21"/>
        <tr r="FE147" s="21"/>
      </tp>
      <tp>
        <v>29.02</v>
        <stp/>
        <stp>*H</stp>
        <stp>KORD MR18!_12Z-ECM</stp>
        <stp>2M DAILY AVG TEMP</stp>
        <stp>D</stp>
        <stp>44776</stp>
        <stp/>
        <stp/>
        <stp>1</stp>
        <tr r="FP145" s="21"/>
        <tr r="DR145" s="21"/>
      </tp>
      <tp t="s">
        <v/>
        <stp/>
        <stp>*H</stp>
        <stp>KORD MR28!_12Z-ECM</stp>
        <stp>2M DAILY AVG TEMP</stp>
        <stp>D</stp>
        <stp>44775</stp>
        <stp/>
        <stp/>
        <stp>1</stp>
        <tr r="GQ146" s="21"/>
        <tr r="ES146" s="21"/>
      </tp>
      <tp>
        <v>30.19</v>
        <stp/>
        <stp>*H</stp>
        <stp>KORD MR19!_12Z-ECM</stp>
        <stp>2M DAILY AVG TEMP</stp>
        <stp>D</stp>
        <stp>44776</stp>
        <stp/>
        <stp/>
        <stp>1</stp>
        <tr r="FS145" s="21"/>
        <tr r="DU145" s="21"/>
      </tp>
      <tp t="s">
        <v/>
        <stp/>
        <stp>*H</stp>
        <stp>KORD MR29!_12Z-ECM</stp>
        <stp>2M DAILY AVG TEMP</stp>
        <stp>D</stp>
        <stp>44775</stp>
        <stp/>
        <stp/>
        <stp>1</stp>
        <tr r="EV146" s="21"/>
        <tr r="GT146" s="21"/>
      </tp>
      <tp>
        <v>21.77</v>
        <stp/>
        <stp>*H</stp>
        <stp>KORD MR18!_00Z-ECM</stp>
        <stp>2M DAILY AVG TEMP</stp>
        <stp>D</stp>
        <stp>44777</stp>
        <stp/>
        <stp/>
        <stp>1</stp>
        <tr r="Y144" s="21"/>
        <tr r="BW144" s="21"/>
      </tp>
      <tp t="s">
        <v/>
        <stp/>
        <stp>*H</stp>
        <stp>KORD MR28!_00Z-ECM</stp>
        <stp>2M DAILY AVG TEMP</stp>
        <stp>D</stp>
        <stp>44774</stp>
        <stp/>
        <stp/>
        <stp>1</stp>
        <tr r="AT147" s="21"/>
        <tr r="CR147" s="21"/>
      </tp>
      <tp>
        <v>24.04</v>
        <stp/>
        <stp>*H</stp>
        <stp>KORD MR19!_00Z-ECM</stp>
        <stp>2M DAILY AVG TEMP</stp>
        <stp>D</stp>
        <stp>44777</stp>
        <stp/>
        <stp/>
        <stp>1</stp>
        <tr r="AB144" s="21"/>
        <tr r="BZ144" s="21"/>
      </tp>
      <tp t="s">
        <v/>
        <stp/>
        <stp>*H</stp>
        <stp>KORD MR29!_00Z-ECM</stp>
        <stp>2M DAILY AVG TEMP</stp>
        <stp>D</stp>
        <stp>44774</stp>
        <stp/>
        <stp/>
        <stp>1</stp>
        <tr r="AW147" s="21"/>
        <tr r="CU147" s="21"/>
      </tp>
      <tp>
        <v>27.4</v>
        <stp/>
        <stp>*H</stp>
        <stp>KORD MR16!_00Z-ECM</stp>
        <stp>2M DAILY AVG TEMP</stp>
        <stp>D</stp>
        <stp>44776</stp>
        <stp/>
        <stp/>
        <stp>1</stp>
        <tr r="BN145" s="21"/>
        <tr r="P145" s="21"/>
      </tp>
      <tp>
        <v>23.66</v>
        <stp/>
        <stp>*H</stp>
        <stp>KORD MR24!_12Z-ECM</stp>
        <stp>2M DAILY AVG TEMP</stp>
        <stp>D</stp>
        <stp>44774</stp>
        <stp/>
        <stp/>
        <stp>1</stp>
        <tr r="GB147" s="21"/>
        <tr r="ED147" s="21"/>
      </tp>
      <tp>
        <v>25.66</v>
        <stp/>
        <stp>*H</stp>
        <stp>KORD MR26!_00Z-ECM</stp>
        <stp>2M DAILY AVG TEMP</stp>
        <stp>D</stp>
        <stp>44775</stp>
        <stp/>
        <stp/>
        <stp>1</stp>
        <tr r="AQ146" s="21"/>
        <tr r="CO146" s="21"/>
      </tp>
      <tp>
        <v>22.64</v>
        <stp/>
        <stp>*H</stp>
        <stp>KORD MR15!_12Z-ECM</stp>
        <stp>2M DAILY AVG TEMP</stp>
        <stp>D</stp>
        <stp>44777</stp>
        <stp/>
        <stp/>
        <stp>1</stp>
        <tr r="DL144" s="21"/>
        <tr r="FJ144" s="21"/>
      </tp>
      <tp>
        <v>27.24</v>
        <stp/>
        <stp>*H</stp>
        <stp>KORD MR17!_00Z-ECM</stp>
        <stp>2M DAILY AVG TEMP</stp>
        <stp>D</stp>
        <stp>44776</stp>
        <stp/>
        <stp/>
        <stp>1</stp>
        <tr r="BQ145" s="21"/>
        <tr r="S145" s="21"/>
      </tp>
      <tp>
        <v>24.64</v>
        <stp/>
        <stp>*H</stp>
        <stp>KORD MR25!_12Z-ECM</stp>
        <stp>2M DAILY AVG TEMP</stp>
        <stp>D</stp>
        <stp>44774</stp>
        <stp/>
        <stp/>
        <stp>1</stp>
        <tr r="EG147" s="21"/>
        <tr r="GE147" s="21"/>
      </tp>
      <tp t="s">
        <v/>
        <stp/>
        <stp>*H</stp>
        <stp>KORD MR27!_00Z-ECM</stp>
        <stp>2M DAILY AVG TEMP</stp>
        <stp>D</stp>
        <stp>44775</stp>
        <stp/>
        <stp/>
        <stp>1</stp>
        <tr r="CR146" s="21"/>
        <tr r="AT146" s="21"/>
      </tp>
      <tp>
        <v>21.95</v>
        <stp/>
        <stp>*H</stp>
        <stp>KORD MR16!_12Z-ECM</stp>
        <stp>2M DAILY AVG TEMP</stp>
        <stp>D</stp>
        <stp>44777</stp>
        <stp/>
        <stp/>
        <stp>1</stp>
        <tr r="DO144" s="21"/>
        <tr r="FM144" s="21"/>
      </tp>
      <tp>
        <v>27.52</v>
        <stp/>
        <stp>*H</stp>
        <stp>KORD MR24!_00Z-ECM</stp>
        <stp>2M DAILY AVG TEMP</stp>
        <stp>D</stp>
        <stp>44775</stp>
        <stp/>
        <stp/>
        <stp>1</stp>
        <tr r="AK146" s="21"/>
        <tr r="CI146" s="21"/>
      </tp>
      <tp>
        <v>24.54</v>
        <stp/>
        <stp>*H</stp>
        <stp>KORD MR26!_12Z-ECM</stp>
        <stp>2M DAILY AVG TEMP</stp>
        <stp>D</stp>
        <stp>44774</stp>
        <stp/>
        <stp/>
        <stp>1</stp>
        <tr r="EJ147" s="21"/>
        <tr r="GH147" s="21"/>
      </tp>
      <tp>
        <v>22.22</v>
        <stp/>
        <stp>*H</stp>
        <stp>KORD MR17!_12Z-ECM</stp>
        <stp>2M DAILY AVG TEMP</stp>
        <stp>D</stp>
        <stp>44777</stp>
        <stp/>
        <stp/>
        <stp>1</stp>
        <tr r="FP144" s="21"/>
        <tr r="DR144" s="21"/>
      </tp>
      <tp>
        <v>24.84</v>
        <stp/>
        <stp>*H</stp>
        <stp>KORD MR25!_00Z-ECM</stp>
        <stp>2M DAILY AVG TEMP</stp>
        <stp>D</stp>
        <stp>44775</stp>
        <stp/>
        <stp/>
        <stp>1</stp>
        <tr r="CL146" s="21"/>
        <tr r="AN146" s="21"/>
      </tp>
      <tp t="s">
        <v/>
        <stp/>
        <stp>*H</stp>
        <stp>KORD MR27!_12Z-ECM</stp>
        <stp>2M DAILY AVG TEMP</stp>
        <stp>D</stp>
        <stp>44774</stp>
        <stp/>
        <stp/>
        <stp>1</stp>
        <tr r="EM147" s="21"/>
        <tr r="GK147" s="21"/>
      </tp>
      <tp>
        <v>26.2</v>
        <stp/>
        <stp>*H</stp>
        <stp>KORD MR20!_12Z-ECM</stp>
        <stp>2M DAILY AVG TEMP</stp>
        <stp>D</stp>
        <stp>44774</stp>
        <stp/>
        <stp/>
        <stp>1</stp>
        <tr r="FP147" s="21"/>
        <tr r="DR147" s="21"/>
      </tp>
      <tp>
        <v>24.36</v>
        <stp/>
        <stp>*H</stp>
        <stp>KORD MR22!_00Z-ECM</stp>
        <stp>2M DAILY AVG TEMP</stp>
        <stp>D</stp>
        <stp>44775</stp>
        <stp/>
        <stp/>
        <stp>1</stp>
        <tr r="AE146" s="21"/>
        <tr r="CC146" s="21"/>
      </tp>
      <tp t="s">
        <v/>
        <stp/>
        <stp>*H</stp>
        <stp>KORD MR30!_12Z-ECM</stp>
        <stp>2M DAILY AVG TEMP</stp>
        <stp>D</stp>
        <stp>44775</stp>
        <stp/>
        <stp/>
        <stp>1</stp>
        <tr r="GW146" s="21"/>
        <tr r="EY146" s="21"/>
      </tp>
      <tp t="s">
        <v/>
        <stp/>
        <stp>*H</stp>
        <stp>KORD MR32!_00Z-ECM</stp>
        <stp>2M DAILY AVG TEMP</stp>
        <stp>D</stp>
        <stp>44774</stp>
        <stp/>
        <stp/>
        <stp>1</stp>
        <tr r="BF147" s="21"/>
        <tr r="DD147" s="21"/>
      </tp>
      <tp>
        <v>25.62</v>
        <stp/>
        <stp>*H</stp>
        <stp>KORD MR21!_12Z-ECM</stp>
        <stp>2M DAILY AVG TEMP</stp>
        <stp>D</stp>
        <stp>44774</stp>
        <stp/>
        <stp/>
        <stp>1</stp>
        <tr r="DU147" s="21"/>
        <tr r="FS147" s="21"/>
      </tp>
      <tp>
        <v>24.04</v>
        <stp/>
        <stp>*H</stp>
        <stp>KORD MR23!_00Z-ECM</stp>
        <stp>2M DAILY AVG TEMP</stp>
        <stp>D</stp>
        <stp>44775</stp>
        <stp/>
        <stp/>
        <stp>1</stp>
        <tr r="CF146" s="21"/>
        <tr r="AH146" s="21"/>
      </tp>
      <tp t="s">
        <v/>
        <stp/>
        <stp>*H</stp>
        <stp>KORD MR31!_12Z-ECM</stp>
        <stp>2M DAILY AVG TEMP</stp>
        <stp>D</stp>
        <stp>44775</stp>
        <stp/>
        <stp/>
        <stp>1</stp>
        <tr r="FB146" s="21"/>
        <tr r="GZ146" s="21"/>
      </tp>
      <tp t="s">
        <v/>
        <stp/>
        <stp>*H</stp>
        <stp>KORD MR33!_00Z-ECM</stp>
        <stp>2M DAILY AVG TEMP</stp>
        <stp>D</stp>
        <stp>44774</stp>
        <stp/>
        <stp/>
        <stp>1</stp>
        <tr r="DG147" s="21"/>
        <tr r="BI147" s="21"/>
      </tp>
      <tp>
        <v>24.36</v>
        <stp/>
        <stp>*H</stp>
        <stp>KORD MR20!_00Z-ECM</stp>
        <stp>2M DAILY AVG TEMP</stp>
        <stp>D</stp>
        <stp>44775</stp>
        <stp/>
        <stp/>
        <stp>1</stp>
        <tr r="BW146" s="21"/>
        <tr r="Y146" s="21"/>
      </tp>
      <tp>
        <v>25.42</v>
        <stp/>
        <stp>*H</stp>
        <stp>KORD MR22!_12Z-ECM</stp>
        <stp>2M DAILY AVG TEMP</stp>
        <stp>D</stp>
        <stp>44774</stp>
        <stp/>
        <stp/>
        <stp>1</stp>
        <tr r="DX147" s="21"/>
        <tr r="FV147" s="21"/>
      </tp>
      <tp t="s">
        <v/>
        <stp/>
        <stp>*H</stp>
        <stp>KORD MR30!_00Z-ECM</stp>
        <stp>2M DAILY AVG TEMP</stp>
        <stp>D</stp>
        <stp>44774</stp>
        <stp/>
        <stp/>
        <stp>1</stp>
        <tr r="AZ147" s="21"/>
        <tr r="CX147" s="21"/>
      </tp>
      <tp t="s">
        <v/>
        <stp/>
        <stp>*H</stp>
        <stp>KORD MR32!_12Z-ECM</stp>
        <stp>2M DAILY AVG TEMP</stp>
        <stp>D</stp>
        <stp>44775</stp>
        <stp/>
        <stp/>
        <stp>1</stp>
        <tr r="HC146" s="21"/>
        <tr r="FE146" s="21"/>
      </tp>
      <tp>
        <v>23.91</v>
        <stp/>
        <stp>*H</stp>
        <stp>KORD MR21!_00Z-ECM</stp>
        <stp>2M DAILY AVG TEMP</stp>
        <stp>D</stp>
        <stp>44775</stp>
        <stp/>
        <stp/>
        <stp>1</stp>
        <tr r="BZ146" s="21"/>
        <tr r="AB146" s="21"/>
      </tp>
      <tp>
        <v>25.66</v>
        <stp/>
        <stp>*H</stp>
        <stp>KORD MR23!_12Z-ECM</stp>
        <stp>2M DAILY AVG TEMP</stp>
        <stp>D</stp>
        <stp>44774</stp>
        <stp/>
        <stp/>
        <stp>1</stp>
        <tr r="FY147" s="21"/>
        <tr r="EA147" s="21"/>
      </tp>
      <tp t="s">
        <v/>
        <stp/>
        <stp>*H</stp>
        <stp>KORD MR31!_00Z-ECM</stp>
        <stp>2M DAILY AVG TEMP</stp>
        <stp>D</stp>
        <stp>44774</stp>
        <stp/>
        <stp/>
        <stp>1</stp>
        <tr r="DA147" s="21"/>
        <tr r="BC147" s="21"/>
      </tp>
      <tp>
        <v>22.61</v>
        <stp/>
        <stp>*H</stp>
        <stp>KORD MR18!_12Z-ECM</stp>
        <stp>2M DAILY AVG TEMP</stp>
        <stp>D</stp>
        <stp>44777</stp>
        <stp/>
        <stp/>
        <stp>1</stp>
        <tr r="DU144" s="21"/>
        <tr r="FS144" s="21"/>
      </tp>
      <tp t="s">
        <v/>
        <stp/>
        <stp>*H</stp>
        <stp>KORD MR28!_12Z-ECM</stp>
        <stp>2M DAILY AVG TEMP</stp>
        <stp>D</stp>
        <stp>44774</stp>
        <stp/>
        <stp/>
        <stp>1</stp>
        <tr r="EP147" s="21"/>
        <tr r="GN147" s="21"/>
      </tp>
      <tp>
        <v>24.56</v>
        <stp/>
        <stp>*H</stp>
        <stp>KORD MR19!_12Z-ECM</stp>
        <stp>2M DAILY AVG TEMP</stp>
        <stp>D</stp>
        <stp>44777</stp>
        <stp/>
        <stp/>
        <stp>1</stp>
        <tr r="DX144" s="21"/>
        <tr r="FV144" s="21"/>
      </tp>
      <tp t="s">
        <v/>
        <stp/>
        <stp>*H</stp>
        <stp>KORD MR29!_12Z-ECM</stp>
        <stp>2M DAILY AVG TEMP</stp>
        <stp>D</stp>
        <stp>44774</stp>
        <stp/>
        <stp/>
        <stp>1</stp>
        <tr r="ES147" s="21"/>
        <tr r="GQ147" s="21"/>
      </tp>
      <tp>
        <v>28.33</v>
        <stp/>
        <stp>*H</stp>
        <stp>KORD MR18!_00Z-ECM</stp>
        <stp>2M DAILY AVG TEMP</stp>
        <stp>D</stp>
        <stp>44776</stp>
        <stp/>
        <stp/>
        <stp>1</stp>
        <tr r="V145" s="21"/>
        <tr r="BT145" s="21"/>
      </tp>
      <tp t="s">
        <v/>
        <stp/>
        <stp>*H</stp>
        <stp>KORD MR28!_00Z-ECM</stp>
        <stp>2M DAILY AVG TEMP</stp>
        <stp>D</stp>
        <stp>44775</stp>
        <stp/>
        <stp/>
        <stp>1</stp>
        <tr r="AW146" s="21"/>
        <tr r="CU146" s="21"/>
      </tp>
      <tp>
        <v>29.94</v>
        <stp/>
        <stp>*H</stp>
        <stp>KORD MR19!_00Z-ECM</stp>
        <stp>2M DAILY AVG TEMP</stp>
        <stp>D</stp>
        <stp>44776</stp>
        <stp/>
        <stp/>
        <stp>1</stp>
        <tr r="BW145" s="21"/>
        <tr r="Y145" s="21"/>
      </tp>
      <tp t="s">
        <v/>
        <stp/>
        <stp>*H</stp>
        <stp>KORD MR29!_00Z-ECM</stp>
        <stp>2M DAILY AVG TEMP</stp>
        <stp>D</stp>
        <stp>44775</stp>
        <stp/>
        <stp/>
        <stp>1</stp>
        <tr r="CX146" s="21"/>
        <tr r="AZ146" s="21"/>
      </tp>
      <tp>
        <v>24.01</v>
        <stp/>
        <stp>*H</stp>
        <stp>KORD MR14!_12Z-ECM</stp>
        <stp>2M DAILY AVG TEMP</stp>
        <stp>D</stp>
        <stp>44778</stp>
        <stp/>
        <stp/>
        <stp>1</stp>
        <tr r="FJ143" s="21"/>
        <tr r="DL143" s="21"/>
      </tp>
      <tp>
        <v>26.57</v>
        <stp/>
        <stp>*H</stp>
        <stp>KORD MR16!_00Z-ECM</stp>
        <stp>2M DAILY AVG TEMP</stp>
        <stp>D</stp>
        <stp>44779</stp>
        <stp/>
        <stp/>
        <stp>1</stp>
        <tr r="BW142" s="21"/>
        <tr r="Y142" s="21"/>
      </tp>
      <tp>
        <v>23.26</v>
        <stp/>
        <stp>*H</stp>
        <stp>KORD MR15!_12Z-ECM</stp>
        <stp>2M DAILY AVG TEMP</stp>
        <stp>D</stp>
        <stp>44778</stp>
        <stp/>
        <stp/>
        <stp>1</stp>
        <tr r="FM143" s="21"/>
        <tr r="DO143" s="21"/>
      </tp>
      <tp>
        <v>26.72</v>
        <stp/>
        <stp>*H</stp>
        <stp>KORD MR17!_00Z-ECM</stp>
        <stp>2M DAILY AVG TEMP</stp>
        <stp>D</stp>
        <stp>44779</stp>
        <stp/>
        <stp/>
        <stp>1</stp>
        <tr r="BZ142" s="21"/>
        <tr r="AB142" s="21"/>
      </tp>
      <tp>
        <v>26.96</v>
        <stp/>
        <stp>*H</stp>
        <stp>KORD MR14!_00Z-ECM</stp>
        <stp>2M DAILY AVG TEMP</stp>
        <stp>D</stp>
        <stp>44779</stp>
        <stp/>
        <stp/>
        <stp>1</stp>
        <tr r="BQ142" s="21"/>
        <tr r="S142" s="21"/>
      </tp>
      <tp>
        <v>23.12</v>
        <stp/>
        <stp>*H</stp>
        <stp>KORD MR16!_12Z-ECM</stp>
        <stp>2M DAILY AVG TEMP</stp>
        <stp>D</stp>
        <stp>44778</stp>
        <stp/>
        <stp/>
        <stp>1</stp>
        <tr r="DR143" s="21"/>
        <tr r="FP143" s="21"/>
      </tp>
      <tp>
        <v>27.3</v>
        <stp/>
        <stp>*H</stp>
        <stp>KORD MR15!_00Z-ECM</stp>
        <stp>2M DAILY AVG TEMP</stp>
        <stp>D</stp>
        <stp>44779</stp>
        <stp/>
        <stp/>
        <stp>1</stp>
        <tr r="V142" s="21"/>
        <tr r="BT142" s="21"/>
      </tp>
      <tp>
        <v>22.74</v>
        <stp/>
        <stp>*H</stp>
        <stp>KORD MR17!_12Z-ECM</stp>
        <stp>2M DAILY AVG TEMP</stp>
        <stp>D</stp>
        <stp>44778</stp>
        <stp/>
        <stp/>
        <stp>1</stp>
        <tr r="DU143" s="21"/>
        <tr r="FS143" s="21"/>
      </tp>
      <tp>
        <v>26.92</v>
        <stp/>
        <stp>*H</stp>
        <stp>KORD MR13!_00Z-ECM</stp>
        <stp>2M DAILY AVG TEMP</stp>
        <stp>D</stp>
        <stp>44779</stp>
        <stp/>
        <stp/>
        <stp>1</stp>
        <tr r="BN142" s="21"/>
        <tr r="P142" s="21"/>
      </tp>
      <tp>
        <v>22.02</v>
        <stp/>
        <stp>*H</stp>
        <stp>KORD MR18!_12Z-ECM</stp>
        <stp>2M DAILY AVG TEMP</stp>
        <stp>D</stp>
        <stp>44778</stp>
        <stp/>
        <stp/>
        <stp>1</stp>
        <tr r="DX143" s="21"/>
        <tr r="FV143" s="21"/>
      </tp>
      <tp>
        <v>22.28</v>
        <stp/>
        <stp>*H</stp>
        <stp>KORD MR19!_12Z-ECM</stp>
        <stp>2M DAILY AVG TEMP</stp>
        <stp>D</stp>
        <stp>44778</stp>
        <stp/>
        <stp/>
        <stp>1</stp>
        <tr r="FY143" s="21"/>
        <tr r="EA143" s="21"/>
      </tp>
      <tp>
        <v>25.12</v>
        <stp/>
        <stp>*H</stp>
        <stp>KORD MR18!_00Z-ECM</stp>
        <stp>2M DAILY AVG TEMP</stp>
        <stp>D</stp>
        <stp>44779</stp>
        <stp/>
        <stp/>
        <stp>1</stp>
        <tr r="CC142" s="21"/>
        <tr r="AE142" s="21"/>
      </tp>
      <tp>
        <v>24.94</v>
        <stp/>
        <stp>*H</stp>
        <stp>KORD MR19!_00Z-ECM</stp>
        <stp>2M DAILY AVG TEMP</stp>
        <stp>D</stp>
        <stp>44779</stp>
        <stp/>
        <stp/>
        <stp>1</stp>
        <tr r="AH142" s="21"/>
        <tr r="CF142" s="21"/>
      </tp>
      <tp>
        <v>27.12</v>
        <stp/>
        <stp>*H</stp>
        <stp>KORD MR14!_12Z-ECM</stp>
        <stp>2M DAILY AVG TEMP</stp>
        <stp>D</stp>
        <stp>44779</stp>
        <stp/>
        <stp/>
        <stp>1</stp>
        <tr r="DO142" s="21"/>
        <tr r="FM142" s="21"/>
      </tp>
      <tp>
        <v>23.34</v>
        <stp/>
        <stp>*H</stp>
        <stp>KORD MR16!_00Z-ECM</stp>
        <stp>2M DAILY AVG TEMP</stp>
        <stp>D</stp>
        <stp>44778</stp>
        <stp/>
        <stp/>
        <stp>1</stp>
        <tr r="BT143" s="21"/>
        <tr r="V143" s="21"/>
      </tp>
      <tp>
        <v>26.34</v>
        <stp/>
        <stp>*H</stp>
        <stp>KORD MR15!_12Z-ECM</stp>
        <stp>2M DAILY AVG TEMP</stp>
        <stp>D</stp>
        <stp>44779</stp>
        <stp/>
        <stp/>
        <stp>1</stp>
        <tr r="FP142" s="21"/>
        <tr r="DR142" s="21"/>
      </tp>
      <tp>
        <v>23.45</v>
        <stp/>
        <stp>*H</stp>
        <stp>KORD MR17!_00Z-ECM</stp>
        <stp>2M DAILY AVG TEMP</stp>
        <stp>D</stp>
        <stp>44778</stp>
        <stp/>
        <stp/>
        <stp>1</stp>
        <tr r="Y143" s="21"/>
        <tr r="BW143" s="21"/>
      </tp>
      <tp>
        <v>24.13</v>
        <stp/>
        <stp>*H</stp>
        <stp>KORD MR14!_00Z-ECM</stp>
        <stp>2M DAILY AVG TEMP</stp>
        <stp>D</stp>
        <stp>44778</stp>
        <stp/>
        <stp/>
        <stp>1</stp>
        <tr r="P143" s="21"/>
        <tr r="BN143" s="21"/>
      </tp>
      <tp>
        <v>26.3</v>
        <stp/>
        <stp>*H</stp>
        <stp>KORD MR16!_12Z-ECM</stp>
        <stp>2M DAILY AVG TEMP</stp>
        <stp>D</stp>
        <stp>44779</stp>
        <stp/>
        <stp/>
        <stp>1</stp>
        <tr r="DU142" s="21"/>
        <tr r="FS142" s="21"/>
      </tp>
      <tp>
        <v>23.48</v>
        <stp/>
        <stp>*H</stp>
        <stp>KORD MR15!_00Z-ECM</stp>
        <stp>2M DAILY AVG TEMP</stp>
        <stp>D</stp>
        <stp>44778</stp>
        <stp/>
        <stp/>
        <stp>1</stp>
        <tr r="BQ143" s="21"/>
        <tr r="S143" s="21"/>
      </tp>
      <tp>
        <v>25.07</v>
        <stp/>
        <stp>*H</stp>
        <stp>KORD MR17!_12Z-ECM</stp>
        <stp>2M DAILY AVG TEMP</stp>
        <stp>D</stp>
        <stp>44779</stp>
        <stp/>
        <stp/>
        <stp>1</stp>
        <tr r="DX142" s="21"/>
        <tr r="FV142" s="21"/>
      </tp>
      <tp>
        <v>26.97</v>
        <stp/>
        <stp>*H</stp>
        <stp>KORD MR13!_12Z-ECM</stp>
        <stp>2M DAILY AVG TEMP</stp>
        <stp>D</stp>
        <stp>44779</stp>
        <stp/>
        <stp/>
        <stp>1</stp>
        <tr r="FJ142" s="21"/>
        <tr r="DL142" s="21"/>
      </tp>
      <tp>
        <v>23.49</v>
        <stp/>
        <stp>*H</stp>
        <stp>KORD MR18!_12Z-ECM</stp>
        <stp>2M DAILY AVG TEMP</stp>
        <stp>D</stp>
        <stp>44779</stp>
        <stp/>
        <stp/>
        <stp>1</stp>
        <tr r="EA142" s="21"/>
        <tr r="FY142" s="21"/>
      </tp>
      <tp>
        <v>25.13</v>
        <stp/>
        <stp>*H</stp>
        <stp>KORD MR19!_12Z-ECM</stp>
        <stp>2M DAILY AVG TEMP</stp>
        <stp>D</stp>
        <stp>44779</stp>
        <stp/>
        <stp/>
        <stp>1</stp>
        <tr r="ED142" s="21"/>
        <tr r="GB142" s="21"/>
      </tp>
      <tp>
        <v>21.48</v>
        <stp/>
        <stp>*H</stp>
        <stp>KORD MR18!_00Z-ECM</stp>
        <stp>2M DAILY AVG TEMP</stp>
        <stp>D</stp>
        <stp>44778</stp>
        <stp/>
        <stp/>
        <stp>1</stp>
        <tr r="AB143" s="21"/>
        <tr r="BZ143" s="21"/>
      </tp>
      <tp>
        <v>22.87</v>
        <stp/>
        <stp>*H</stp>
        <stp>KORD MR19!_00Z-ECM</stp>
        <stp>2M DAILY AVG TEMP</stp>
        <stp>D</stp>
        <stp>44778</stp>
        <stp/>
        <stp/>
        <stp>1</stp>
        <tr r="CC143" s="21"/>
        <tr r="AE143" s="21"/>
      </tp>
      <tp t="s">
        <v/>
        <stp/>
        <stp>*H</stp>
        <stp>KORD MR24!_12Z-ECM</stp>
        <stp>2M DAILY AVG TEMP</stp>
        <stp>D</stp>
        <stp>44779</stp>
        <stp/>
        <stp/>
        <stp>1</stp>
        <tr r="ES142" s="21"/>
        <tr r="GQ142" s="21"/>
      </tp>
      <tp t="s">
        <v/>
        <stp/>
        <stp>*H</stp>
        <stp>KORD MR26!_00Z-ECM</stp>
        <stp>2M DAILY AVG TEMP</stp>
        <stp>D</stp>
        <stp>44778</stp>
        <stp/>
        <stp/>
        <stp>1</stp>
        <tr r="CX143" s="21"/>
        <tr r="AZ143" s="21"/>
      </tp>
      <tp t="s">
        <v/>
        <stp/>
        <stp>*H</stp>
        <stp>KORD MR25!_12Z-ECM</stp>
        <stp>2M DAILY AVG TEMP</stp>
        <stp>D</stp>
        <stp>44779</stp>
        <stp/>
        <stp/>
        <stp>1</stp>
        <tr r="GT142" s="21"/>
        <tr r="EV142" s="21"/>
      </tp>
      <tp t="s">
        <v/>
        <stp/>
        <stp>*H</stp>
        <stp>KORD MR27!_00Z-ECM</stp>
        <stp>2M DAILY AVG TEMP</stp>
        <stp>D</stp>
        <stp>44778</stp>
        <stp/>
        <stp/>
        <stp>1</stp>
        <tr r="DA143" s="21"/>
        <tr r="BC143" s="21"/>
      </tp>
      <tp t="s">
        <v/>
        <stp/>
        <stp>*H</stp>
        <stp>KORD MR24!_00Z-ECM</stp>
        <stp>2M DAILY AVG TEMP</stp>
        <stp>D</stp>
        <stp>44778</stp>
        <stp/>
        <stp/>
        <stp>1</stp>
        <tr r="CR143" s="21"/>
        <tr r="AT143" s="21"/>
      </tp>
      <tp t="s">
        <v/>
        <stp/>
        <stp>*H</stp>
        <stp>KORD MR26!_12Z-ECM</stp>
        <stp>2M DAILY AVG TEMP</stp>
        <stp>D</stp>
        <stp>44779</stp>
        <stp/>
        <stp/>
        <stp>1</stp>
        <tr r="EY142" s="21"/>
        <tr r="GW142" s="21"/>
      </tp>
      <tp t="s">
        <v/>
        <stp/>
        <stp>*H</stp>
        <stp>KORD MR25!_00Z-ECM</stp>
        <stp>2M DAILY AVG TEMP</stp>
        <stp>D</stp>
        <stp>44778</stp>
        <stp/>
        <stp/>
        <stp>1</stp>
        <tr r="AW143" s="21"/>
        <tr r="CU143" s="21"/>
      </tp>
      <tp t="s">
        <v/>
        <stp/>
        <stp>*H</stp>
        <stp>KORD MR27!_12Z-ECM</stp>
        <stp>2M DAILY AVG TEMP</stp>
        <stp>D</stp>
        <stp>44779</stp>
        <stp/>
        <stp/>
        <stp>1</stp>
        <tr r="FB142" s="21"/>
        <tr r="GZ142" s="21"/>
      </tp>
      <tp>
        <v>30.16</v>
        <stp/>
        <stp>*H</stp>
        <stp>KORD MR20!_12Z-ECM</stp>
        <stp>2M DAILY AVG TEMP</stp>
        <stp>D</stp>
        <stp>44779</stp>
        <stp/>
        <stp/>
        <stp>1</stp>
        <tr r="EG142" s="21"/>
        <tr r="GE142" s="21"/>
      </tp>
      <tp>
        <v>27.1</v>
        <stp/>
        <stp>*H</stp>
        <stp>KORD MR22!_00Z-ECM</stp>
        <stp>2M DAILY AVG TEMP</stp>
        <stp>D</stp>
        <stp>44778</stp>
        <stp/>
        <stp/>
        <stp>1</stp>
        <tr r="CL143" s="21"/>
        <tr r="AN143" s="21"/>
      </tp>
      <tp>
        <v>27.25</v>
        <stp/>
        <stp>*H</stp>
        <stp>KORD MR21!_12Z-ECM</stp>
        <stp>2M DAILY AVG TEMP</stp>
        <stp>D</stp>
        <stp>44779</stp>
        <stp/>
        <stp/>
        <stp>1</stp>
        <tr r="GH142" s="21"/>
        <tr r="EJ142" s="21"/>
      </tp>
      <tp>
        <v>30.8</v>
        <stp/>
        <stp>*H</stp>
        <stp>KORD MR23!_00Z-ECM</stp>
        <stp>2M DAILY AVG TEMP</stp>
        <stp>D</stp>
        <stp>44778</stp>
        <stp/>
        <stp/>
        <stp>1</stp>
        <tr r="AQ143" s="21"/>
        <tr r="CO143" s="21"/>
      </tp>
      <tp>
        <v>27.14</v>
        <stp/>
        <stp>*H</stp>
        <stp>KORD MR20!_00Z-ECM</stp>
        <stp>2M DAILY AVG TEMP</stp>
        <stp>D</stp>
        <stp>44778</stp>
        <stp/>
        <stp/>
        <stp>1</stp>
        <tr r="CF143" s="21"/>
        <tr r="AH143" s="21"/>
      </tp>
      <tp t="s">
        <v/>
        <stp/>
        <stp>*H</stp>
        <stp>KORD MR22!_12Z-ECM</stp>
        <stp>2M DAILY AVG TEMP</stp>
        <stp>D</stp>
        <stp>44779</stp>
        <stp/>
        <stp/>
        <stp>1</stp>
        <tr r="EM142" s="21"/>
        <tr r="GK142" s="21"/>
      </tp>
      <tp>
        <v>23.89</v>
        <stp/>
        <stp>*H</stp>
        <stp>KORD MR21!_00Z-ECM</stp>
        <stp>2M DAILY AVG TEMP</stp>
        <stp>D</stp>
        <stp>44778</stp>
        <stp/>
        <stp/>
        <stp>1</stp>
        <tr r="AK143" s="21"/>
        <tr r="CI143" s="21"/>
      </tp>
      <tp t="s">
        <v/>
        <stp/>
        <stp>*H</stp>
        <stp>KORD MR23!_12Z-ECM</stp>
        <stp>2M DAILY AVG TEMP</stp>
        <stp>D</stp>
        <stp>44779</stp>
        <stp/>
        <stp/>
        <stp>1</stp>
        <tr r="GN142" s="21"/>
        <tr r="EP142" s="21"/>
      </tp>
      <tp t="s">
        <v/>
        <stp/>
        <stp>*H</stp>
        <stp>KORD MR28!_12Z-ECM</stp>
        <stp>2M DAILY AVG TEMP</stp>
        <stp>D</stp>
        <stp>44779</stp>
        <stp/>
        <stp/>
        <stp>1</stp>
        <tr r="FE142" s="21"/>
        <tr r="HC142" s="21"/>
      </tp>
      <tp t="s">
        <v/>
        <stp/>
        <stp>*H</stp>
        <stp>KORD MR28!_00Z-ECM</stp>
        <stp>2M DAILY AVG TEMP</stp>
        <stp>D</stp>
        <stp>44778</stp>
        <stp/>
        <stp/>
        <stp>1</stp>
        <tr r="DD143" s="21"/>
        <tr r="BF143" s="21"/>
      </tp>
      <tp t="s">
        <v/>
        <stp/>
        <stp>*H</stp>
        <stp>KORD MR29!_00Z-ECM</stp>
        <stp>2M DAILY AVG TEMP</stp>
        <stp>D</stp>
        <stp>44778</stp>
        <stp/>
        <stp/>
        <stp>1</stp>
        <tr r="BI143" s="21"/>
        <tr r="DG143" s="21"/>
      </tp>
      <tp t="s">
        <v/>
        <stp/>
        <stp>*H</stp>
        <stp>KORD MR24!_12Z-ECM</stp>
        <stp>2M DAILY AVG TEMP</stp>
        <stp>D</stp>
        <stp>44778</stp>
        <stp/>
        <stp/>
        <stp>1</stp>
        <tr r="GN143" s="21"/>
        <tr r="EP143" s="21"/>
      </tp>
      <tp t="s">
        <v/>
        <stp/>
        <stp>*H</stp>
        <stp>KORD MR26!_00Z-ECM</stp>
        <stp>2M DAILY AVG TEMP</stp>
        <stp>D</stp>
        <stp>44779</stp>
        <stp/>
        <stp/>
        <stp>1</stp>
        <tr r="BC142" s="21"/>
        <tr r="DA142" s="21"/>
      </tp>
      <tp t="s">
        <v/>
        <stp/>
        <stp>*H</stp>
        <stp>KORD MR25!_12Z-ECM</stp>
        <stp>2M DAILY AVG TEMP</stp>
        <stp>D</stp>
        <stp>44778</stp>
        <stp/>
        <stp/>
        <stp>1</stp>
        <tr r="ES143" s="21"/>
        <tr r="GQ143" s="21"/>
      </tp>
      <tp t="s">
        <v/>
        <stp/>
        <stp>*H</stp>
        <stp>KORD MR27!_00Z-ECM</stp>
        <stp>2M DAILY AVG TEMP</stp>
        <stp>D</stp>
        <stp>44779</stp>
        <stp/>
        <stp/>
        <stp>1</stp>
        <tr r="BF142" s="21"/>
        <tr r="DD142" s="21"/>
      </tp>
      <tp t="s">
        <v/>
        <stp/>
        <stp>*H</stp>
        <stp>KORD MR24!_00Z-ECM</stp>
        <stp>2M DAILY AVG TEMP</stp>
        <stp>D</stp>
        <stp>44779</stp>
        <stp/>
        <stp/>
        <stp>1</stp>
        <tr r="CU142" s="21"/>
        <tr r="AW142" s="21"/>
      </tp>
      <tp t="s">
        <v/>
        <stp/>
        <stp>*H</stp>
        <stp>KORD MR26!_12Z-ECM</stp>
        <stp>2M DAILY AVG TEMP</stp>
        <stp>D</stp>
        <stp>44778</stp>
        <stp/>
        <stp/>
        <stp>1</stp>
        <tr r="GT143" s="21"/>
        <tr r="EV143" s="21"/>
      </tp>
      <tp t="s">
        <v/>
        <stp/>
        <stp>*H</stp>
        <stp>KORD MR25!_00Z-ECM</stp>
        <stp>2M DAILY AVG TEMP</stp>
        <stp>D</stp>
        <stp>44779</stp>
        <stp/>
        <stp/>
        <stp>1</stp>
        <tr r="CX142" s="21"/>
        <tr r="AZ142" s="21"/>
      </tp>
      <tp t="s">
        <v/>
        <stp/>
        <stp>*H</stp>
        <stp>KORD MR27!_12Z-ECM</stp>
        <stp>2M DAILY AVG TEMP</stp>
        <stp>D</stp>
        <stp>44778</stp>
        <stp/>
        <stp/>
        <stp>1</stp>
        <tr r="EY143" s="21"/>
        <tr r="GW143" s="21"/>
      </tp>
      <tp>
        <v>29.6</v>
        <stp/>
        <stp>*H</stp>
        <stp>KORD MR20!_12Z-ECM</stp>
        <stp>2M DAILY AVG TEMP</stp>
        <stp>D</stp>
        <stp>44778</stp>
        <stp/>
        <stp/>
        <stp>1</stp>
        <tr r="ED143" s="21"/>
        <tr r="GB143" s="21"/>
      </tp>
      <tp>
        <v>29.76</v>
        <stp/>
        <stp>*H</stp>
        <stp>KORD MR22!_00Z-ECM</stp>
        <stp>2M DAILY AVG TEMP</stp>
        <stp>D</stp>
        <stp>44779</stp>
        <stp/>
        <stp/>
        <stp>1</stp>
        <tr r="CO142" s="21"/>
        <tr r="AQ142" s="21"/>
      </tp>
      <tp>
        <v>24.08</v>
        <stp/>
        <stp>*H</stp>
        <stp>KORD MR21!_12Z-ECM</stp>
        <stp>2M DAILY AVG TEMP</stp>
        <stp>D</stp>
        <stp>44778</stp>
        <stp/>
        <stp/>
        <stp>1</stp>
        <tr r="EG143" s="21"/>
        <tr r="GE143" s="21"/>
      </tp>
      <tp t="s">
        <v/>
        <stp/>
        <stp>*H</stp>
        <stp>KORD MR23!_00Z-ECM</stp>
        <stp>2M DAILY AVG TEMP</stp>
        <stp>D</stp>
        <stp>44779</stp>
        <stp/>
        <stp/>
        <stp>1</stp>
        <tr r="AT142" s="21"/>
        <tr r="CR142" s="21"/>
      </tp>
      <tp>
        <v>29.9</v>
        <stp/>
        <stp>*H</stp>
        <stp>KORD MR20!_00Z-ECM</stp>
        <stp>2M DAILY AVG TEMP</stp>
        <stp>D</stp>
        <stp>44779</stp>
        <stp/>
        <stp/>
        <stp>1</stp>
        <tr r="CI142" s="21"/>
        <tr r="AK142" s="21"/>
      </tp>
      <tp>
        <v>26.09</v>
        <stp/>
        <stp>*H</stp>
        <stp>KORD MR22!_12Z-ECM</stp>
        <stp>2M DAILY AVG TEMP</stp>
        <stp>D</stp>
        <stp>44778</stp>
        <stp/>
        <stp/>
        <stp>1</stp>
        <tr r="EJ143" s="21"/>
        <tr r="GH143" s="21"/>
      </tp>
      <tp>
        <v>28.21</v>
        <stp/>
        <stp>*H</stp>
        <stp>KORD MR21!_00Z-ECM</stp>
        <stp>2M DAILY AVG TEMP</stp>
        <stp>D</stp>
        <stp>44779</stp>
        <stp/>
        <stp/>
        <stp>1</stp>
        <tr r="CL142" s="21"/>
        <tr r="AN142" s="21"/>
      </tp>
      <tp t="s">
        <v/>
        <stp/>
        <stp>*H</stp>
        <stp>KORD MR23!_12Z-ECM</stp>
        <stp>2M DAILY AVG TEMP</stp>
        <stp>D</stp>
        <stp>44778</stp>
        <stp/>
        <stp/>
        <stp>1</stp>
        <tr r="EM143" s="21"/>
        <tr r="GK143" s="21"/>
      </tp>
      <tp t="s">
        <v/>
        <stp/>
        <stp>*H</stp>
        <stp>KORD MR28!_12Z-ECM</stp>
        <stp>2M DAILY AVG TEMP</stp>
        <stp>D</stp>
        <stp>44778</stp>
        <stp/>
        <stp/>
        <stp>1</stp>
        <tr r="FB143" s="21"/>
        <tr r="GZ143" s="21"/>
      </tp>
      <tp t="s">
        <v/>
        <stp/>
        <stp>*H</stp>
        <stp>KORD MR29!_12Z-ECM</stp>
        <stp>2M DAILY AVG TEMP</stp>
        <stp>D</stp>
        <stp>44778</stp>
        <stp/>
        <stp/>
        <stp>1</stp>
        <tr r="FE143" s="21"/>
        <tr r="HC143" s="21"/>
      </tp>
      <tp t="s">
        <v/>
        <stp/>
        <stp>*H</stp>
        <stp>KORD MR28!_00Z-ECM</stp>
        <stp>2M DAILY AVG TEMP</stp>
        <stp>D</stp>
        <stp>44779</stp>
        <stp/>
        <stp/>
        <stp>1</stp>
        <tr r="BI142" s="21"/>
        <tr r="DG142" s="21"/>
      </tp>
      <tp>
        <v>29.08</v>
        <stp/>
        <stp>*H</stp>
        <stp>KORD MR34!_12Z-ECM</stp>
        <stp>2M DAILY AVG TEMP</stp>
        <stp>D</stp>
        <stp>44762</stp>
        <stp/>
        <stp/>
        <stp>1</stp>
        <tr r="FV159" s="21"/>
        <tr r="DX159" s="21"/>
      </tp>
      <tp>
        <v>26.25</v>
        <stp/>
        <stp>*H</stp>
        <stp>KORD MR36!_00Z-ECM</stp>
        <stp>2M DAILY AVG TEMP</stp>
        <stp>D</stp>
        <stp>44763</stp>
        <stp/>
        <stp/>
        <stp>1</stp>
        <tr r="CI158" s="21"/>
        <tr r="AK158" s="21"/>
      </tp>
      <tp>
        <v>28.87</v>
        <stp/>
        <stp>*H</stp>
        <stp>KORD MR35!_12Z-ECM</stp>
        <stp>2M DAILY AVG TEMP</stp>
        <stp>D</stp>
        <stp>44762</stp>
        <stp/>
        <stp/>
        <stp>1</stp>
        <tr r="EA159" s="21"/>
        <tr r="FY159" s="21"/>
      </tp>
      <tp>
        <v>26.54</v>
        <stp/>
        <stp>*H</stp>
        <stp>KORD MR37!_00Z-ECM</stp>
        <stp>2M DAILY AVG TEMP</stp>
        <stp>D</stp>
        <stp>44763</stp>
        <stp/>
        <stp/>
        <stp>1</stp>
        <tr r="AN158" s="21"/>
        <tr r="CL158" s="21"/>
      </tp>
      <tp>
        <v>25.43</v>
        <stp/>
        <stp>*H</stp>
        <stp>KORD MR34!_00Z-ECM</stp>
        <stp>2M DAILY AVG TEMP</stp>
        <stp>D</stp>
        <stp>44763</stp>
        <stp/>
        <stp/>
        <stp>1</stp>
        <tr r="AE158" s="21"/>
        <tr r="CC158" s="21"/>
      </tp>
      <tp>
        <v>29.02</v>
        <stp/>
        <stp>*H</stp>
        <stp>KORD MR36!_12Z-ECM</stp>
        <stp>2M DAILY AVG TEMP</stp>
        <stp>D</stp>
        <stp>44762</stp>
        <stp/>
        <stp/>
        <stp>1</stp>
        <tr r="ED159" s="21"/>
        <tr r="GB159" s="21"/>
      </tp>
      <tp>
        <v>25.7</v>
        <stp/>
        <stp>*H</stp>
        <stp>KORD MR35!_00Z-ECM</stp>
        <stp>2M DAILY AVG TEMP</stp>
        <stp>D</stp>
        <stp>44763</stp>
        <stp/>
        <stp/>
        <stp>1</stp>
        <tr r="AH158" s="21"/>
        <tr r="CF158" s="21"/>
      </tp>
      <tp>
        <v>28.59</v>
        <stp/>
        <stp>*H</stp>
        <stp>KORD MR37!_12Z-ECM</stp>
        <stp>2M DAILY AVG TEMP</stp>
        <stp>D</stp>
        <stp>44762</stp>
        <stp/>
        <stp/>
        <stp>1</stp>
        <tr r="GE159" s="21"/>
        <tr r="EG159" s="21"/>
      </tp>
      <tp>
        <v>27.62</v>
        <stp/>
        <stp>*H</stp>
        <stp>KORD MR30!_12Z-ECM</stp>
        <stp>2M DAILY AVG TEMP</stp>
        <stp>D</stp>
        <stp>44762</stp>
        <stp/>
        <stp/>
        <stp>1</stp>
        <tr r="DL159" s="21"/>
        <tr r="FJ159" s="21"/>
      </tp>
      <tp>
        <v>26.26</v>
        <stp/>
        <stp>*H</stp>
        <stp>KORD MR32!_00Z-ECM</stp>
        <stp>2M DAILY AVG TEMP</stp>
        <stp>D</stp>
        <stp>44763</stp>
        <stp/>
        <stp/>
        <stp>1</stp>
        <tr r="Y158" s="21"/>
        <tr r="BW158" s="21"/>
      </tp>
      <tp t="s">
        <v/>
        <stp/>
        <stp>*H</stp>
        <stp>KORD MR40!_12Z-ECM</stp>
        <stp>2M DAILY AVG TEMP</stp>
        <stp>D</stp>
        <stp>44765</stp>
        <stp/>
        <stp/>
        <stp>1</stp>
        <tr r="EY156" s="21"/>
        <tr r="GW156" s="21"/>
      </tp>
      <tp t="s">
        <v/>
        <stp/>
        <stp>*H</stp>
        <stp>KORD MR42!_00Z-ECM</stp>
        <stp>2M DAILY AVG TEMP</stp>
        <stp>D</stp>
        <stp>44764</stp>
        <stp/>
        <stp/>
        <stp>1</stp>
        <tr r="BF157" s="21"/>
        <tr r="DD157" s="21"/>
      </tp>
      <tp>
        <v>27.88</v>
        <stp/>
        <stp>*H</stp>
        <stp>KORD MR31!_12Z-ECM</stp>
        <stp>2M DAILY AVG TEMP</stp>
        <stp>D</stp>
        <stp>44762</stp>
        <stp/>
        <stp/>
        <stp>1</stp>
        <tr r="DO159" s="21"/>
        <tr r="FM159" s="21"/>
      </tp>
      <tp>
        <v>26.98</v>
        <stp/>
        <stp>*H</stp>
        <stp>KORD MR33!_00Z-ECM</stp>
        <stp>2M DAILY AVG TEMP</stp>
        <stp>D</stp>
        <stp>44763</stp>
        <stp/>
        <stp/>
        <stp>1</stp>
        <tr r="AB158" s="21"/>
        <tr r="BZ158" s="21"/>
      </tp>
      <tp t="s">
        <v/>
        <stp/>
        <stp>*H</stp>
        <stp>KORD MR41!_12Z-ECM</stp>
        <stp>2M DAILY AVG TEMP</stp>
        <stp>D</stp>
        <stp>44765</stp>
        <stp/>
        <stp/>
        <stp>1</stp>
        <tr r="FB156" s="21"/>
        <tr r="GZ156" s="21"/>
      </tp>
      <tp t="s">
        <v/>
        <stp/>
        <stp>*H</stp>
        <stp>KORD MR43!_00Z-ECM</stp>
        <stp>2M DAILY AVG TEMP</stp>
        <stp>D</stp>
        <stp>44764</stp>
        <stp/>
        <stp/>
        <stp>1</stp>
        <tr r="BI157" s="21"/>
        <tr r="DG157" s="21"/>
      </tp>
      <tp>
        <v>26.06</v>
        <stp/>
        <stp>*H</stp>
        <stp>KORD MR30!_00Z-ECM</stp>
        <stp>2M DAILY AVG TEMP</stp>
        <stp>D</stp>
        <stp>44763</stp>
        <stp/>
        <stp/>
        <stp>1</stp>
        <tr r="BQ158" s="21"/>
        <tr r="S158" s="21"/>
      </tp>
      <tp>
        <v>27.92</v>
        <stp/>
        <stp>*H</stp>
        <stp>KORD MR32!_12Z-ECM</stp>
        <stp>2M DAILY AVG TEMP</stp>
        <stp>D</stp>
        <stp>44762</stp>
        <stp/>
        <stp/>
        <stp>1</stp>
        <tr r="DR159" s="21"/>
        <tr r="FP159" s="21"/>
      </tp>
      <tp t="s">
        <v/>
        <stp/>
        <stp>*H</stp>
        <stp>KORD MR40!_00Z-ECM</stp>
        <stp>2M DAILY AVG TEMP</stp>
        <stp>D</stp>
        <stp>44764</stp>
        <stp/>
        <stp/>
        <stp>1</stp>
        <tr r="CX157" s="21"/>
        <tr r="AZ157" s="21"/>
      </tp>
      <tp t="s">
        <v/>
        <stp/>
        <stp>*H</stp>
        <stp>KORD MR42!_12Z-ECM</stp>
        <stp>2M DAILY AVG TEMP</stp>
        <stp>D</stp>
        <stp>44765</stp>
        <stp/>
        <stp/>
        <stp>1</stp>
        <tr r="FE156" s="21"/>
        <tr r="HC156" s="21"/>
      </tp>
      <tp>
        <v>26.4</v>
        <stp/>
        <stp>*H</stp>
        <stp>KORD MR31!_00Z-ECM</stp>
        <stp>2M DAILY AVG TEMP</stp>
        <stp>D</stp>
        <stp>44763</stp>
        <stp/>
        <stp/>
        <stp>1</stp>
        <tr r="BT158" s="21"/>
        <tr r="V158" s="21"/>
      </tp>
      <tp>
        <v>27.56</v>
        <stp/>
        <stp>*H</stp>
        <stp>KORD MR33!_12Z-ECM</stp>
        <stp>2M DAILY AVG TEMP</stp>
        <stp>D</stp>
        <stp>44762</stp>
        <stp/>
        <stp/>
        <stp>1</stp>
        <tr r="DU159" s="21"/>
        <tr r="FS159" s="21"/>
      </tp>
      <tp t="s">
        <v/>
        <stp/>
        <stp>*H</stp>
        <stp>KORD MR41!_00Z-ECM</stp>
        <stp>2M DAILY AVG TEMP</stp>
        <stp>D</stp>
        <stp>44764</stp>
        <stp/>
        <stp/>
        <stp>1</stp>
        <tr r="BC157" s="21"/>
        <tr r="DA157" s="21"/>
      </tp>
      <tp>
        <v>28.42</v>
        <stp/>
        <stp>*H</stp>
        <stp>KORD MR38!_12Z-ECM</stp>
        <stp>2M DAILY AVG TEMP</stp>
        <stp>D</stp>
        <stp>44762</stp>
        <stp/>
        <stp/>
        <stp>1</stp>
        <tr r="GH159" s="21"/>
        <tr r="EJ159" s="21"/>
      </tp>
      <tp>
        <v>25.92</v>
        <stp/>
        <stp>*H</stp>
        <stp>KORD MR29!_12Z-ECM</stp>
        <stp>2M DAILY AVG TEMP</stp>
        <stp>D</stp>
        <stp>44763</stp>
        <stp/>
        <stp/>
        <stp>1</stp>
        <tr r="FJ158" s="21"/>
        <tr r="DL158" s="21"/>
      </tp>
      <tp t="s">
        <v/>
        <stp/>
        <stp>*H</stp>
        <stp>KORD MR39!_12Z-ECM</stp>
        <stp>2M DAILY AVG TEMP</stp>
        <stp>D</stp>
        <stp>44762</stp>
        <stp/>
        <stp/>
        <stp>1</stp>
        <tr r="EM159" s="21"/>
        <tr r="GK159" s="21"/>
      </tp>
      <tp>
        <v>31.85</v>
        <stp/>
        <stp>*H</stp>
        <stp>KORD MR38!_00Z-ECM</stp>
        <stp>2M DAILY AVG TEMP</stp>
        <stp>D</stp>
        <stp>44763</stp>
        <stp/>
        <stp/>
        <stp>1</stp>
        <tr r="AQ158" s="21"/>
        <tr r="CO158" s="21"/>
      </tp>
      <tp t="s">
        <v/>
        <stp/>
        <stp>*H</stp>
        <stp>KORD MR39!_00Z-ECM</stp>
        <stp>2M DAILY AVG TEMP</stp>
        <stp>D</stp>
        <stp>44763</stp>
        <stp/>
        <stp/>
        <stp>1</stp>
        <tr r="CR158" s="21"/>
        <tr r="AT158" s="21"/>
      </tp>
      <tp>
        <v>26.61</v>
        <stp/>
        <stp>*H</stp>
        <stp>KORD MR34!_12Z-ECM</stp>
        <stp>2M DAILY AVG TEMP</stp>
        <stp>D</stp>
        <stp>44763</stp>
        <stp/>
        <stp/>
        <stp>1</stp>
        <tr r="EA158" s="21"/>
        <tr r="FY158" s="21"/>
      </tp>
      <tp>
        <v>28.78</v>
        <stp/>
        <stp>*H</stp>
        <stp>KORD MR36!_00Z-ECM</stp>
        <stp>2M DAILY AVG TEMP</stp>
        <stp>D</stp>
        <stp>44762</stp>
        <stp/>
        <stp/>
        <stp>1</stp>
        <tr r="AH159" s="21"/>
        <tr r="CF159" s="21"/>
      </tp>
      <tp>
        <v>25.66</v>
        <stp/>
        <stp>*H</stp>
        <stp>KORD MR35!_12Z-ECM</stp>
        <stp>2M DAILY AVG TEMP</stp>
        <stp>D</stp>
        <stp>44763</stp>
        <stp/>
        <stp/>
        <stp>1</stp>
        <tr r="ED158" s="21"/>
        <tr r="GB158" s="21"/>
      </tp>
      <tp>
        <v>29.62</v>
        <stp/>
        <stp>*H</stp>
        <stp>KORD MR37!_00Z-ECM</stp>
        <stp>2M DAILY AVG TEMP</stp>
        <stp>D</stp>
        <stp>44762</stp>
        <stp/>
        <stp/>
        <stp>1</stp>
        <tr r="CI159" s="21"/>
        <tr r="AK159" s="21"/>
      </tp>
      <tp>
        <v>27.68</v>
        <stp/>
        <stp>*H</stp>
        <stp>KORD MR34!_00Z-ECM</stp>
        <stp>2M DAILY AVG TEMP</stp>
        <stp>D</stp>
        <stp>44762</stp>
        <stp/>
        <stp/>
        <stp>1</stp>
        <tr r="AB159" s="21"/>
        <tr r="BZ159" s="21"/>
      </tp>
      <tp>
        <v>26.48</v>
        <stp/>
        <stp>*H</stp>
        <stp>KORD MR36!_12Z-ECM</stp>
        <stp>2M DAILY AVG TEMP</stp>
        <stp>D</stp>
        <stp>44763</stp>
        <stp/>
        <stp/>
        <stp>1</stp>
        <tr r="GE158" s="21"/>
        <tr r="EG158" s="21"/>
      </tp>
      <tp>
        <v>27.48</v>
        <stp/>
        <stp>*H</stp>
        <stp>KORD MR35!_00Z-ECM</stp>
        <stp>2M DAILY AVG TEMP</stp>
        <stp>D</stp>
        <stp>44762</stp>
        <stp/>
        <stp/>
        <stp>1</stp>
        <tr r="CC159" s="21"/>
        <tr r="AE159" s="21"/>
      </tp>
      <tp>
        <v>24.3</v>
        <stp/>
        <stp>*H</stp>
        <stp>KORD MR37!_12Z-ECM</stp>
        <stp>2M DAILY AVG TEMP</stp>
        <stp>D</stp>
        <stp>44763</stp>
        <stp/>
        <stp/>
        <stp>1</stp>
        <tr r="EJ158" s="21"/>
        <tr r="GH158" s="21"/>
      </tp>
      <tp>
        <v>26.25</v>
        <stp/>
        <stp>*H</stp>
        <stp>KORD MR30!_12Z-ECM</stp>
        <stp>2M DAILY AVG TEMP</stp>
        <stp>D</stp>
        <stp>44763</stp>
        <stp/>
        <stp/>
        <stp>1</stp>
        <tr r="DO158" s="21"/>
        <tr r="FM158" s="21"/>
      </tp>
      <tp>
        <v>27.46</v>
        <stp/>
        <stp>*H</stp>
        <stp>KORD MR32!_00Z-ECM</stp>
        <stp>2M DAILY AVG TEMP</stp>
        <stp>D</stp>
        <stp>44762</stp>
        <stp/>
        <stp/>
        <stp>1</stp>
        <tr r="BT159" s="21"/>
        <tr r="V159" s="21"/>
      </tp>
      <tp t="s">
        <v/>
        <stp/>
        <stp>*H</stp>
        <stp>KORD MR40!_12Z-ECM</stp>
        <stp>2M DAILY AVG TEMP</stp>
        <stp>D</stp>
        <stp>44764</stp>
        <stp/>
        <stp/>
        <stp>1</stp>
        <tr r="EV157" s="21"/>
        <tr r="GT157" s="21"/>
      </tp>
      <tp t="s">
        <v/>
        <stp/>
        <stp>*H</stp>
        <stp>KORD MR42!_00Z-ECM</stp>
        <stp>2M DAILY AVG TEMP</stp>
        <stp>D</stp>
        <stp>44765</stp>
        <stp/>
        <stp/>
        <stp>1</stp>
        <tr r="DG156" s="21"/>
        <tr r="BI156" s="21"/>
      </tp>
      <tp>
        <v>26.2</v>
        <stp/>
        <stp>*H</stp>
        <stp>KORD MR31!_12Z-ECM</stp>
        <stp>2M DAILY AVG TEMP</stp>
        <stp>D</stp>
        <stp>44763</stp>
        <stp/>
        <stp/>
        <stp>1</stp>
        <tr r="FP158" s="21"/>
        <tr r="DR158" s="21"/>
      </tp>
      <tp>
        <v>27.96</v>
        <stp/>
        <stp>*H</stp>
        <stp>KORD MR33!_00Z-ECM</stp>
        <stp>2M DAILY AVG TEMP</stp>
        <stp>D</stp>
        <stp>44762</stp>
        <stp/>
        <stp/>
        <stp>1</stp>
        <tr r="BW159" s="21"/>
        <tr r="Y159" s="21"/>
      </tp>
      <tp t="s">
        <v/>
        <stp/>
        <stp>*H</stp>
        <stp>KORD MR41!_12Z-ECM</stp>
        <stp>2M DAILY AVG TEMP</stp>
        <stp>D</stp>
        <stp>44764</stp>
        <stp/>
        <stp/>
        <stp>1</stp>
        <tr r="GW157" s="21"/>
        <tr r="EY157" s="21"/>
      </tp>
      <tp>
        <v>27.09</v>
        <stp/>
        <stp>*H</stp>
        <stp>KORD MR30!_00Z-ECM</stp>
        <stp>2M DAILY AVG TEMP</stp>
        <stp>D</stp>
        <stp>44762</stp>
        <stp/>
        <stp/>
        <stp>1</stp>
        <tr r="P159" s="21"/>
        <tr r="BN159" s="21"/>
      </tp>
      <tp>
        <v>26.24</v>
        <stp/>
        <stp>*H</stp>
        <stp>KORD MR32!_12Z-ECM</stp>
        <stp>2M DAILY AVG TEMP</stp>
        <stp>D</stp>
        <stp>44763</stp>
        <stp/>
        <stp/>
        <stp>1</stp>
        <tr r="DU158" s="21"/>
        <tr r="FS158" s="21"/>
      </tp>
      <tp t="s">
        <v/>
        <stp/>
        <stp>*H</stp>
        <stp>KORD MR40!_00Z-ECM</stp>
        <stp>2M DAILY AVG TEMP</stp>
        <stp>D</stp>
        <stp>44765</stp>
        <stp/>
        <stp/>
        <stp>1</stp>
        <tr r="BC156" s="21"/>
        <tr r="DA156" s="21"/>
      </tp>
      <tp t="s">
        <v/>
        <stp/>
        <stp>*H</stp>
        <stp>KORD MR42!_12Z-ECM</stp>
        <stp>2M DAILY AVG TEMP</stp>
        <stp>D</stp>
        <stp>44764</stp>
        <stp/>
        <stp/>
        <stp>1</stp>
        <tr r="FB157" s="21"/>
        <tr r="GZ157" s="21"/>
      </tp>
      <tp>
        <v>27.94</v>
        <stp/>
        <stp>*H</stp>
        <stp>KORD MR31!_00Z-ECM</stp>
        <stp>2M DAILY AVG TEMP</stp>
        <stp>D</stp>
        <stp>44762</stp>
        <stp/>
        <stp/>
        <stp>1</stp>
        <tr r="BQ159" s="21"/>
        <tr r="S159" s="21"/>
      </tp>
      <tp>
        <v>25.96</v>
        <stp/>
        <stp>*H</stp>
        <stp>KORD MR33!_12Z-ECM</stp>
        <stp>2M DAILY AVG TEMP</stp>
        <stp>D</stp>
        <stp>44763</stp>
        <stp/>
        <stp/>
        <stp>1</stp>
        <tr r="FV158" s="21"/>
        <tr r="DX158" s="21"/>
      </tp>
      <tp t="s">
        <v/>
        <stp/>
        <stp>*H</stp>
        <stp>KORD MR41!_00Z-ECM</stp>
        <stp>2M DAILY AVG TEMP</stp>
        <stp>D</stp>
        <stp>44765</stp>
        <stp/>
        <stp/>
        <stp>1</stp>
        <tr r="BF156" s="21"/>
        <tr r="DD156" s="21"/>
      </tp>
      <tp t="s">
        <v/>
        <stp/>
        <stp>*H</stp>
        <stp>KORD MR43!_12Z-ECM</stp>
        <stp>2M DAILY AVG TEMP</stp>
        <stp>D</stp>
        <stp>44764</stp>
        <stp/>
        <stp/>
        <stp>1</stp>
        <tr r="HC157" s="21"/>
        <tr r="FE157" s="21"/>
      </tp>
      <tp t="s">
        <v/>
        <stp/>
        <stp>*H</stp>
        <stp>KORD MR38!_12Z-ECM</stp>
        <stp>2M DAILY AVG TEMP</stp>
        <stp>D</stp>
        <stp>44763</stp>
        <stp/>
        <stp/>
        <stp>1</stp>
        <tr r="GK158" s="21"/>
        <tr r="EM158" s="21"/>
      </tp>
      <tp t="s">
        <v/>
        <stp/>
        <stp>*H</stp>
        <stp>KORD MR39!_12Z-ECM</stp>
        <stp>2M DAILY AVG TEMP</stp>
        <stp>D</stp>
        <stp>44763</stp>
        <stp/>
        <stp/>
        <stp>1</stp>
        <tr r="GN158" s="21"/>
        <tr r="EP158" s="21"/>
      </tp>
      <tp>
        <v>30.86</v>
        <stp/>
        <stp>*H</stp>
        <stp>KORD MR38!_00Z-ECM</stp>
        <stp>2M DAILY AVG TEMP</stp>
        <stp>D</stp>
        <stp>44762</stp>
        <stp/>
        <stp/>
        <stp>1</stp>
        <tr r="CL159" s="21"/>
        <tr r="AN159" s="21"/>
      </tp>
      <tp>
        <v>25.73</v>
        <stp/>
        <stp>*H</stp>
        <stp>KORD MR29!_00Z-ECM</stp>
        <stp>2M DAILY AVG TEMP</stp>
        <stp>D</stp>
        <stp>44763</stp>
        <stp/>
        <stp/>
        <stp>1</stp>
        <tr r="BN158" s="21"/>
        <tr r="P158" s="21"/>
      </tp>
      <tp>
        <v>28.58</v>
        <stp/>
        <stp>*H</stp>
        <stp>KORD MR39!_00Z-ECM</stp>
        <stp>2M DAILY AVG TEMP</stp>
        <stp>D</stp>
        <stp>44762</stp>
        <stp/>
        <stp/>
        <stp>1</stp>
        <tr r="AQ159" s="21"/>
        <tr r="CO159" s="21"/>
      </tp>
      <tp t="s">
        <v/>
        <stp/>
        <stp>*H</stp>
        <stp>KORD MR40!_12Z-ECM</stp>
        <stp>2M DAILY AVG TEMP</stp>
        <stp>D</stp>
        <stp>44767</stp>
        <stp/>
        <stp/>
        <stp>1</stp>
        <tr r="FE154" s="21"/>
        <tr r="HC154" s="21"/>
      </tp>
      <tp t="s">
        <v/>
        <stp/>
        <stp>*H</stp>
        <stp>KORD MR40!_00Z-ECM</stp>
        <stp>2M DAILY AVG TEMP</stp>
        <stp>D</stp>
        <stp>44766</stp>
        <stp/>
        <stp/>
        <stp>1</stp>
        <tr r="BF155" s="21"/>
        <tr r="DD155" s="21"/>
      </tp>
      <tp t="s">
        <v/>
        <stp/>
        <stp>*H</stp>
        <stp>KORD MR41!_00Z-ECM</stp>
        <stp>2M DAILY AVG TEMP</stp>
        <stp>D</stp>
        <stp>44766</stp>
        <stp/>
        <stp/>
        <stp>1</stp>
        <tr r="DG155" s="21"/>
        <tr r="BI155" s="21"/>
      </tp>
      <tp t="s">
        <v/>
        <stp/>
        <stp>*H</stp>
        <stp>KORD MR40!_12Z-ECM</stp>
        <stp>2M DAILY AVG TEMP</stp>
        <stp>D</stp>
        <stp>44766</stp>
        <stp/>
        <stp/>
        <stp>1</stp>
        <tr r="FB155" s="21"/>
        <tr r="GZ155" s="21"/>
      </tp>
      <tp t="s">
        <v/>
        <stp/>
        <stp>*H</stp>
        <stp>KORD MR41!_12Z-ECM</stp>
        <stp>2M DAILY AVG TEMP</stp>
        <stp>D</stp>
        <stp>44766</stp>
        <stp/>
        <stp/>
        <stp>1</stp>
        <tr r="HC155" s="21"/>
        <tr r="FE155" s="21"/>
      </tp>
      <tp t="s">
        <v/>
        <stp/>
        <stp>*H</stp>
        <stp>KORD MR40!_00Z-ECM</stp>
        <stp>2M DAILY AVG TEMP</stp>
        <stp>D</stp>
        <stp>44767</stp>
        <stp/>
        <stp/>
        <stp>1</stp>
        <tr r="DG154" s="21"/>
        <tr r="BI154" s="21"/>
      </tp>
      <tp>
        <v>25.97</v>
        <stp/>
        <stp>*H</stp>
        <stp>KORD MR26!_00Z-ECM</stp>
        <stp>2M DAILY AVG TEMP</stp>
        <stp>D</stp>
        <stp>44766</stp>
        <stp/>
        <stp/>
        <stp>1</stp>
        <tr r="P155" s="21"/>
        <tr r="BN155" s="21"/>
      </tp>
      <tp>
        <v>29.1</v>
        <stp/>
        <stp>*H</stp>
        <stp>KORD MR34!_12Z-ECM</stp>
        <stp>2M DAILY AVG TEMP</stp>
        <stp>D</stp>
        <stp>44766</stp>
        <stp/>
        <stp/>
        <stp>1</stp>
        <tr r="GH155" s="21"/>
        <tr r="EJ155" s="21"/>
      </tp>
      <tp t="s">
        <v/>
        <stp/>
        <stp>*H</stp>
        <stp>KORD MR36!_00Z-ECM</stp>
        <stp>2M DAILY AVG TEMP</stp>
        <stp>D</stp>
        <stp>44767</stp>
        <stp/>
        <stp/>
        <stp>1</stp>
        <tr r="CU154" s="21"/>
        <tr r="AW154" s="21"/>
      </tp>
      <tp>
        <v>21.94</v>
        <stp/>
        <stp>*H</stp>
        <stp>KORD MR25!_12Z-ECM</stp>
        <stp>2M DAILY AVG TEMP</stp>
        <stp>D</stp>
        <stp>44767</stp>
        <stp/>
        <stp/>
        <stp>1</stp>
        <tr r="DL154" s="21"/>
        <tr r="FJ154" s="21"/>
      </tp>
      <tp>
        <v>26.98</v>
        <stp/>
        <stp>*H</stp>
        <stp>KORD MR27!_00Z-ECM</stp>
        <stp>2M DAILY AVG TEMP</stp>
        <stp>D</stp>
        <stp>44766</stp>
        <stp/>
        <stp/>
        <stp>1</stp>
        <tr r="S155" s="21"/>
        <tr r="BQ155" s="21"/>
      </tp>
      <tp t="s">
        <v/>
        <stp/>
        <stp>*H</stp>
        <stp>KORD MR35!_12Z-ECM</stp>
        <stp>2M DAILY AVG TEMP</stp>
        <stp>D</stp>
        <stp>44766</stp>
        <stp/>
        <stp/>
        <stp>1</stp>
        <tr r="EM155" s="21"/>
        <tr r="GK155" s="21"/>
      </tp>
      <tp t="s">
        <v/>
        <stp/>
        <stp>*H</stp>
        <stp>KORD MR37!_00Z-ECM</stp>
        <stp>2M DAILY AVG TEMP</stp>
        <stp>D</stp>
        <stp>44767</stp>
        <stp/>
        <stp/>
        <stp>1</stp>
        <tr r="CX154" s="21"/>
        <tr r="AZ154" s="21"/>
      </tp>
      <tp>
        <v>22.56</v>
        <stp/>
        <stp>*H</stp>
        <stp>KORD MR26!_12Z-ECM</stp>
        <stp>2M DAILY AVG TEMP</stp>
        <stp>D</stp>
        <stp>44767</stp>
        <stp/>
        <stp/>
        <stp>1</stp>
        <tr r="FM154" s="21"/>
        <tr r="DO154" s="21"/>
      </tp>
      <tp>
        <v>27.01</v>
        <stp/>
        <stp>*H</stp>
        <stp>KORD MR34!_00Z-ECM</stp>
        <stp>2M DAILY AVG TEMP</stp>
        <stp>D</stp>
        <stp>44767</stp>
        <stp/>
        <stp/>
        <stp>1</stp>
        <tr r="AQ154" s="21"/>
        <tr r="CO154" s="21"/>
      </tp>
      <tp t="s">
        <v/>
        <stp/>
        <stp>*H</stp>
        <stp>KORD MR36!_12Z-ECM</stp>
        <stp>2M DAILY AVG TEMP</stp>
        <stp>D</stp>
        <stp>44766</stp>
        <stp/>
        <stp/>
        <stp>1</stp>
        <tr r="GN155" s="21"/>
        <tr r="EP155" s="21"/>
      </tp>
      <tp>
        <v>23.25</v>
        <stp/>
        <stp>*H</stp>
        <stp>KORD MR27!_12Z-ECM</stp>
        <stp>2M DAILY AVG TEMP</stp>
        <stp>D</stp>
        <stp>44767</stp>
        <stp/>
        <stp/>
        <stp>1</stp>
        <tr r="DR154" s="21"/>
        <tr r="FP154" s="21"/>
      </tp>
      <tp t="s">
        <v/>
        <stp/>
        <stp>*H</stp>
        <stp>KORD MR35!_00Z-ECM</stp>
        <stp>2M DAILY AVG TEMP</stp>
        <stp>D</stp>
        <stp>44767</stp>
        <stp/>
        <stp/>
        <stp>1</stp>
        <tr r="AT154" s="21"/>
        <tr r="CR154" s="21"/>
      </tp>
      <tp t="s">
        <v/>
        <stp/>
        <stp>*H</stp>
        <stp>KORD MR37!_12Z-ECM</stp>
        <stp>2M DAILY AVG TEMP</stp>
        <stp>D</stp>
        <stp>44766</stp>
        <stp/>
        <stp/>
        <stp>1</stp>
        <tr r="GQ155" s="21"/>
        <tr r="ES155" s="21"/>
      </tp>
      <tp>
        <v>26.18</v>
        <stp/>
        <stp>*H</stp>
        <stp>KORD MR30!_12Z-ECM</stp>
        <stp>2M DAILY AVG TEMP</stp>
        <stp>D</stp>
        <stp>44766</stp>
        <stp/>
        <stp/>
        <stp>1</stp>
        <tr r="DX155" s="21"/>
        <tr r="FV155" s="21"/>
      </tp>
      <tp>
        <v>22.62</v>
        <stp/>
        <stp>*H</stp>
        <stp>KORD MR32!_00Z-ECM</stp>
        <stp>2M DAILY AVG TEMP</stp>
        <stp>D</stp>
        <stp>44767</stp>
        <stp/>
        <stp/>
        <stp>1</stp>
        <tr r="AK154" s="21"/>
        <tr r="CI154" s="21"/>
      </tp>
      <tp>
        <v>30.02</v>
        <stp/>
        <stp>*H</stp>
        <stp>KORD MR31!_12Z-ECM</stp>
        <stp>2M DAILY AVG TEMP</stp>
        <stp>D</stp>
        <stp>44766</stp>
        <stp/>
        <stp/>
        <stp>1</stp>
        <tr r="FY155" s="21"/>
        <tr r="EA155" s="21"/>
      </tp>
      <tp>
        <v>24.96</v>
        <stp/>
        <stp>*H</stp>
        <stp>KORD MR33!_00Z-ECM</stp>
        <stp>2M DAILY AVG TEMP</stp>
        <stp>D</stp>
        <stp>44767</stp>
        <stp/>
        <stp/>
        <stp>1</stp>
        <tr r="AN154" s="21"/>
        <tr r="CL154" s="21"/>
      </tp>
      <tp>
        <v>24.22</v>
        <stp/>
        <stp>*H</stp>
        <stp>KORD MR30!_00Z-ECM</stp>
        <stp>2M DAILY AVG TEMP</stp>
        <stp>D</stp>
        <stp>44767</stp>
        <stp/>
        <stp/>
        <stp>1</stp>
        <tr r="CC154" s="21"/>
        <tr r="AE154" s="21"/>
      </tp>
      <tp>
        <v>29.68</v>
        <stp/>
        <stp>*H</stp>
        <stp>KORD MR32!_12Z-ECM</stp>
        <stp>2M DAILY AVG TEMP</stp>
        <stp>D</stp>
        <stp>44766</stp>
        <stp/>
        <stp/>
        <stp>1</stp>
        <tr r="GB155" s="21"/>
        <tr r="ED155" s="21"/>
      </tp>
      <tp>
        <v>23.3</v>
        <stp/>
        <stp>*H</stp>
        <stp>KORD MR31!_00Z-ECM</stp>
        <stp>2M DAILY AVG TEMP</stp>
        <stp>D</stp>
        <stp>44767</stp>
        <stp/>
        <stp/>
        <stp>1</stp>
        <tr r="AH154" s="21"/>
        <tr r="CF154" s="21"/>
      </tp>
      <tp>
        <v>29.55</v>
        <stp/>
        <stp>*H</stp>
        <stp>KORD MR33!_12Z-ECM</stp>
        <stp>2M DAILY AVG TEMP</stp>
        <stp>D</stp>
        <stp>44766</stp>
        <stp/>
        <stp/>
        <stp>1</stp>
        <tr r="GE155" s="21"/>
        <tr r="EG155" s="21"/>
      </tp>
      <tp>
        <v>23.81</v>
        <stp/>
        <stp>*H</stp>
        <stp>KORD MR28!_12Z-ECM</stp>
        <stp>2M DAILY AVG TEMP</stp>
        <stp>D</stp>
        <stp>44767</stp>
        <stp/>
        <stp/>
        <stp>1</stp>
        <tr r="DU154" s="21"/>
        <tr r="FS154" s="21"/>
      </tp>
      <tp t="s">
        <v/>
        <stp/>
        <stp>*H</stp>
        <stp>KORD MR38!_12Z-ECM</stp>
        <stp>2M DAILY AVG TEMP</stp>
        <stp>D</stp>
        <stp>44766</stp>
        <stp/>
        <stp/>
        <stp>1</stp>
        <tr r="EV155" s="21"/>
        <tr r="GT155" s="21"/>
      </tp>
      <tp>
        <v>23.83</v>
        <stp/>
        <stp>*H</stp>
        <stp>KORD MR29!_12Z-ECM</stp>
        <stp>2M DAILY AVG TEMP</stp>
        <stp>D</stp>
        <stp>44767</stp>
        <stp/>
        <stp/>
        <stp>1</stp>
        <tr r="FV154" s="21"/>
        <tr r="DX154" s="21"/>
      </tp>
      <tp t="s">
        <v/>
        <stp/>
        <stp>*H</stp>
        <stp>KORD MR39!_12Z-ECM</stp>
        <stp>2M DAILY AVG TEMP</stp>
        <stp>D</stp>
        <stp>44766</stp>
        <stp/>
        <stp/>
        <stp>1</stp>
        <tr r="GW155" s="21"/>
        <tr r="EY155" s="21"/>
      </tp>
      <tp>
        <v>28.14</v>
        <stp/>
        <stp>*H</stp>
        <stp>KORD MR28!_00Z-ECM</stp>
        <stp>2M DAILY AVG TEMP</stp>
        <stp>D</stp>
        <stp>44766</stp>
        <stp/>
        <stp/>
        <stp>1</stp>
        <tr r="BT155" s="21"/>
        <tr r="V155" s="21"/>
      </tp>
      <tp t="s">
        <v/>
        <stp/>
        <stp>*H</stp>
        <stp>KORD MR38!_00Z-ECM</stp>
        <stp>2M DAILY AVG TEMP</stp>
        <stp>D</stp>
        <stp>44767</stp>
        <stp/>
        <stp/>
        <stp>1</stp>
        <tr r="BC154" s="21"/>
        <tr r="DA154" s="21"/>
      </tp>
      <tp>
        <v>28.37</v>
        <stp/>
        <stp>*H</stp>
        <stp>KORD MR29!_00Z-ECM</stp>
        <stp>2M DAILY AVG TEMP</stp>
        <stp>D</stp>
        <stp>44766</stp>
        <stp/>
        <stp/>
        <stp>1</stp>
        <tr r="BW155" s="21"/>
        <tr r="Y155" s="21"/>
      </tp>
      <tp t="s">
        <v/>
        <stp/>
        <stp>*H</stp>
        <stp>KORD MR39!_00Z-ECM</stp>
        <stp>2M DAILY AVG TEMP</stp>
        <stp>D</stp>
        <stp>44767</stp>
        <stp/>
        <stp/>
        <stp>1</stp>
        <tr r="BF154" s="21"/>
        <tr r="DD154" s="21"/>
      </tp>
      <tp>
        <v>22.36</v>
        <stp/>
        <stp>*H</stp>
        <stp>KORD MR26!_00Z-ECM</stp>
        <stp>2M DAILY AVG TEMP</stp>
        <stp>D</stp>
        <stp>44767</stp>
        <stp/>
        <stp/>
        <stp>1</stp>
        <tr r="BQ154" s="21"/>
        <tr r="S154" s="21"/>
      </tp>
      <tp t="s">
        <v/>
        <stp/>
        <stp>*H</stp>
        <stp>KORD MR34!_12Z-ECM</stp>
        <stp>2M DAILY AVG TEMP</stp>
        <stp>D</stp>
        <stp>44767</stp>
        <stp/>
        <stp/>
        <stp>1</stp>
        <tr r="EM154" s="21"/>
        <tr r="GK154" s="21"/>
      </tp>
      <tp t="s">
        <v/>
        <stp/>
        <stp>*H</stp>
        <stp>KORD MR36!_00Z-ECM</stp>
        <stp>2M DAILY AVG TEMP</stp>
        <stp>D</stp>
        <stp>44766</stp>
        <stp/>
        <stp/>
        <stp>1</stp>
        <tr r="AT155" s="21"/>
        <tr r="CR155" s="21"/>
      </tp>
      <tp>
        <v>22.88</v>
        <stp/>
        <stp>*H</stp>
        <stp>KORD MR27!_00Z-ECM</stp>
        <stp>2M DAILY AVG TEMP</stp>
        <stp>D</stp>
        <stp>44767</stp>
        <stp/>
        <stp/>
        <stp>1</stp>
        <tr r="V154" s="21"/>
        <tr r="BT154" s="21"/>
      </tp>
      <tp t="s">
        <v/>
        <stp/>
        <stp>*H</stp>
        <stp>KORD MR35!_12Z-ECM</stp>
        <stp>2M DAILY AVG TEMP</stp>
        <stp>D</stp>
        <stp>44767</stp>
        <stp/>
        <stp/>
        <stp>1</stp>
        <tr r="GN154" s="21"/>
        <tr r="EP154" s="21"/>
      </tp>
      <tp t="s">
        <v/>
        <stp/>
        <stp>*H</stp>
        <stp>KORD MR37!_00Z-ECM</stp>
        <stp>2M DAILY AVG TEMP</stp>
        <stp>D</stp>
        <stp>44766</stp>
        <stp/>
        <stp/>
        <stp>1</stp>
        <tr r="CU155" s="21"/>
        <tr r="AW155" s="21"/>
      </tp>
      <tp>
        <v>26.14</v>
        <stp/>
        <stp>*H</stp>
        <stp>KORD MR26!_12Z-ECM</stp>
        <stp>2M DAILY AVG TEMP</stp>
        <stp>D</stp>
        <stp>44766</stp>
        <stp/>
        <stp/>
        <stp>1</stp>
        <tr r="DL155" s="21"/>
        <tr r="FJ155" s="21"/>
      </tp>
      <tp>
        <v>27.5</v>
        <stp/>
        <stp>*H</stp>
        <stp>KORD MR34!_00Z-ECM</stp>
        <stp>2M DAILY AVG TEMP</stp>
        <stp>D</stp>
        <stp>44766</stp>
        <stp/>
        <stp/>
        <stp>1</stp>
        <tr r="CL155" s="21"/>
        <tr r="AN155" s="21"/>
      </tp>
      <tp t="s">
        <v/>
        <stp/>
        <stp>*H</stp>
        <stp>KORD MR36!_12Z-ECM</stp>
        <stp>2M DAILY AVG TEMP</stp>
        <stp>D</stp>
        <stp>44767</stp>
        <stp/>
        <stp/>
        <stp>1</stp>
        <tr r="GQ154" s="21"/>
        <tr r="ES154" s="21"/>
      </tp>
      <tp>
        <v>21.9</v>
        <stp/>
        <stp>*H</stp>
        <stp>KORD MR25!_00Z-ECM</stp>
        <stp>2M DAILY AVG TEMP</stp>
        <stp>D</stp>
        <stp>44767</stp>
        <stp/>
        <stp/>
        <stp>1</stp>
        <tr r="P154" s="21"/>
        <tr r="BN154" s="21"/>
      </tp>
      <tp>
        <v>27.2</v>
        <stp/>
        <stp>*H</stp>
        <stp>KORD MR27!_12Z-ECM</stp>
        <stp>2M DAILY AVG TEMP</stp>
        <stp>D</stp>
        <stp>44766</stp>
        <stp/>
        <stp/>
        <stp>1</stp>
        <tr r="FM155" s="21"/>
        <tr r="DO155" s="21"/>
      </tp>
      <tp>
        <v>29.88</v>
        <stp/>
        <stp>*H</stp>
        <stp>KORD MR35!_00Z-ECM</stp>
        <stp>2M DAILY AVG TEMP</stp>
        <stp>D</stp>
        <stp>44766</stp>
        <stp/>
        <stp/>
        <stp>1</stp>
        <tr r="AQ155" s="21"/>
        <tr r="CO155" s="21"/>
      </tp>
      <tp t="s">
        <v/>
        <stp/>
        <stp>*H</stp>
        <stp>KORD MR37!_12Z-ECM</stp>
        <stp>2M DAILY AVG TEMP</stp>
        <stp>D</stp>
        <stp>44767</stp>
        <stp/>
        <stp/>
        <stp>1</stp>
        <tr r="EV154" s="21"/>
        <tr r="GT154" s="21"/>
      </tp>
      <tp>
        <v>21.84</v>
        <stp/>
        <stp>*H</stp>
        <stp>KORD MR30!_12Z-ECM</stp>
        <stp>2M DAILY AVG TEMP</stp>
        <stp>D</stp>
        <stp>44767</stp>
        <stp/>
        <stp/>
        <stp>1</stp>
        <tr r="FY154" s="21"/>
        <tr r="EA154" s="21"/>
      </tp>
      <tp>
        <v>25.7</v>
        <stp/>
        <stp>*H</stp>
        <stp>KORD MR32!_00Z-ECM</stp>
        <stp>2M DAILY AVG TEMP</stp>
        <stp>D</stp>
        <stp>44766</stp>
        <stp/>
        <stp/>
        <stp>1</stp>
        <tr r="CF155" s="21"/>
        <tr r="AH155" s="21"/>
      </tp>
      <tp>
        <v>25.28</v>
        <stp/>
        <stp>*H</stp>
        <stp>KORD MR31!_12Z-ECM</stp>
        <stp>2M DAILY AVG TEMP</stp>
        <stp>D</stp>
        <stp>44767</stp>
        <stp/>
        <stp/>
        <stp>1</stp>
        <tr r="ED154" s="21"/>
        <tr r="GB154" s="21"/>
      </tp>
      <tp>
        <v>26.17</v>
        <stp/>
        <stp>*H</stp>
        <stp>KORD MR33!_00Z-ECM</stp>
        <stp>2M DAILY AVG TEMP</stp>
        <stp>D</stp>
        <stp>44766</stp>
        <stp/>
        <stp/>
        <stp>1</stp>
        <tr r="CI155" s="21"/>
        <tr r="AK155" s="21"/>
      </tp>
      <tp>
        <v>26.82</v>
        <stp/>
        <stp>*H</stp>
        <stp>KORD MR30!_00Z-ECM</stp>
        <stp>2M DAILY AVG TEMP</stp>
        <stp>D</stp>
        <stp>44766</stp>
        <stp/>
        <stp/>
        <stp>1</stp>
        <tr r="BZ155" s="21"/>
        <tr r="AB155" s="21"/>
      </tp>
      <tp>
        <v>25.56</v>
        <stp/>
        <stp>*H</stp>
        <stp>KORD MR32!_12Z-ECM</stp>
        <stp>2M DAILY AVG TEMP</stp>
        <stp>D</stp>
        <stp>44767</stp>
        <stp/>
        <stp/>
        <stp>1</stp>
        <tr r="GE154" s="21"/>
        <tr r="EG154" s="21"/>
      </tp>
      <tp>
        <v>27.6</v>
        <stp/>
        <stp>*H</stp>
        <stp>KORD MR31!_00Z-ECM</stp>
        <stp>2M DAILY AVG TEMP</stp>
        <stp>D</stp>
        <stp>44766</stp>
        <stp/>
        <stp/>
        <stp>1</stp>
        <tr r="CC155" s="21"/>
        <tr r="AE155" s="21"/>
      </tp>
      <tp>
        <v>28.28</v>
        <stp/>
        <stp>*H</stp>
        <stp>KORD MR33!_12Z-ECM</stp>
        <stp>2M DAILY AVG TEMP</stp>
        <stp>D</stp>
        <stp>44767</stp>
        <stp/>
        <stp/>
        <stp>1</stp>
        <tr r="EJ154" s="21"/>
        <tr r="GH154" s="21"/>
      </tp>
      <tp>
        <v>26.81</v>
        <stp/>
        <stp>*H</stp>
        <stp>KORD MR28!_12Z-ECM</stp>
        <stp>2M DAILY AVG TEMP</stp>
        <stp>D</stp>
        <stp>44766</stp>
        <stp/>
        <stp/>
        <stp>1</stp>
        <tr r="FP155" s="21"/>
        <tr r="DR155" s="21"/>
      </tp>
      <tp t="s">
        <v/>
        <stp/>
        <stp>*H</stp>
        <stp>KORD MR38!_12Z-ECM</stp>
        <stp>2M DAILY AVG TEMP</stp>
        <stp>D</stp>
        <stp>44767</stp>
        <stp/>
        <stp/>
        <stp>1</stp>
        <tr r="GW154" s="21"/>
        <tr r="EY154" s="21"/>
      </tp>
      <tp>
        <v>25.2</v>
        <stp/>
        <stp>*H</stp>
        <stp>KORD MR29!_12Z-ECM</stp>
        <stp>2M DAILY AVG TEMP</stp>
        <stp>D</stp>
        <stp>44766</stp>
        <stp/>
        <stp/>
        <stp>1</stp>
        <tr r="DU155" s="21"/>
        <tr r="FS155" s="21"/>
      </tp>
      <tp t="s">
        <v/>
        <stp/>
        <stp>*H</stp>
        <stp>KORD MR39!_12Z-ECM</stp>
        <stp>2M DAILY AVG TEMP</stp>
        <stp>D</stp>
        <stp>44767</stp>
        <stp/>
        <stp/>
        <stp>1</stp>
        <tr r="GZ154" s="21"/>
        <tr r="FB154" s="21"/>
      </tp>
      <tp>
        <v>21.72</v>
        <stp/>
        <stp>*H</stp>
        <stp>KORD MR28!_00Z-ECM</stp>
        <stp>2M DAILY AVG TEMP</stp>
        <stp>D</stp>
        <stp>44767</stp>
        <stp/>
        <stp/>
        <stp>1</stp>
        <tr r="Y154" s="21"/>
        <tr r="BW154" s="21"/>
      </tp>
      <tp t="s">
        <v/>
        <stp/>
        <stp>*H</stp>
        <stp>KORD MR38!_00Z-ECM</stp>
        <stp>2M DAILY AVG TEMP</stp>
        <stp>D</stp>
        <stp>44766</stp>
        <stp/>
        <stp/>
        <stp>1</stp>
        <tr r="AZ155" s="21"/>
        <tr r="CX155" s="21"/>
      </tp>
      <tp>
        <v>23.54</v>
        <stp/>
        <stp>*H</stp>
        <stp>KORD MR29!_00Z-ECM</stp>
        <stp>2M DAILY AVG TEMP</stp>
        <stp>D</stp>
        <stp>44767</stp>
        <stp/>
        <stp/>
        <stp>1</stp>
        <tr r="BZ154" s="21"/>
        <tr r="AB154" s="21"/>
      </tp>
      <tp t="s">
        <v/>
        <stp/>
        <stp>*H</stp>
        <stp>KORD MR39!_00Z-ECM</stp>
        <stp>2M DAILY AVG TEMP</stp>
        <stp>D</stp>
        <stp>44766</stp>
        <stp/>
        <stp/>
        <stp>1</stp>
        <tr r="BC155" s="21"/>
        <tr r="DA155" s="21"/>
      </tp>
      <tp>
        <v>26.91</v>
        <stp/>
        <stp>*H</stp>
        <stp>KORD MR34!_12Z-ECM</stp>
        <stp>2M DAILY AVG TEMP</stp>
        <stp>D</stp>
        <stp>44764</stp>
        <stp/>
        <stp/>
        <stp>1</stp>
        <tr r="GB157" s="21"/>
        <tr r="ED157" s="21"/>
      </tp>
      <tp>
        <v>29.32</v>
        <stp/>
        <stp>*H</stp>
        <stp>KORD MR36!_00Z-ECM</stp>
        <stp>2M DAILY AVG TEMP</stp>
        <stp>D</stp>
        <stp>44765</stp>
        <stp/>
        <stp/>
        <stp>1</stp>
        <tr r="AQ156" s="21"/>
        <tr r="CO156" s="21"/>
      </tp>
      <tp t="s">
        <v/>
        <stp/>
        <stp>*H</stp>
        <stp>KORD MR44!_12Z-ECM</stp>
        <stp>2M DAILY AVG TEMP</stp>
        <stp>D</stp>
        <stp>44763</stp>
        <stp/>
        <stp/>
        <stp>1</stp>
        <tr r="FE158" s="21"/>
        <tr r="HC158" s="21"/>
      </tp>
      <tp>
        <v>26.44</v>
        <stp/>
        <stp>*H</stp>
        <stp>KORD MR35!_12Z-ECM</stp>
        <stp>2M DAILY AVG TEMP</stp>
        <stp>D</stp>
        <stp>44764</stp>
        <stp/>
        <stp/>
        <stp>1</stp>
        <tr r="GE157" s="21"/>
        <tr r="EG157" s="21"/>
      </tp>
      <tp t="s">
        <v/>
        <stp/>
        <stp>*H</stp>
        <stp>KORD MR37!_00Z-ECM</stp>
        <stp>2M DAILY AVG TEMP</stp>
        <stp>D</stp>
        <stp>44765</stp>
        <stp/>
        <stp/>
        <stp>1</stp>
        <tr r="AT156" s="21"/>
        <tr r="CR156" s="21"/>
      </tp>
      <tp>
        <v>28.54</v>
        <stp/>
        <stp>*H</stp>
        <stp>KORD MR34!_00Z-ECM</stp>
        <stp>2M DAILY AVG TEMP</stp>
        <stp>D</stp>
        <stp>44765</stp>
        <stp/>
        <stp/>
        <stp>1</stp>
        <tr r="AK156" s="21"/>
        <tr r="CI156" s="21"/>
      </tp>
      <tp>
        <v>26.74</v>
        <stp/>
        <stp>*H</stp>
        <stp>KORD MR36!_12Z-ECM</stp>
        <stp>2M DAILY AVG TEMP</stp>
        <stp>D</stp>
        <stp>44764</stp>
        <stp/>
        <stp/>
        <stp>1</stp>
        <tr r="EJ157" s="21"/>
        <tr r="GH157" s="21"/>
      </tp>
      <tp t="s">
        <v/>
        <stp/>
        <stp>*H</stp>
        <stp>KORD MR44!_00Z-ECM</stp>
        <stp>2M DAILY AVG TEMP</stp>
        <stp>D</stp>
        <stp>44762</stp>
        <stp/>
        <stp/>
        <stp>1</stp>
        <tr r="DD159" s="21"/>
        <tr r="BF159" s="21"/>
      </tp>
      <tp>
        <v>27.81</v>
        <stp/>
        <stp>*H</stp>
        <stp>KORD MR27!_12Z-ECM</stp>
        <stp>2M DAILY AVG TEMP</stp>
        <stp>D</stp>
        <stp>44765</stp>
        <stp/>
        <stp/>
        <stp>1</stp>
        <tr r="DL156" s="21"/>
        <tr r="FJ156" s="21"/>
      </tp>
      <tp>
        <v>28.66</v>
        <stp/>
        <stp>*H</stp>
        <stp>KORD MR35!_00Z-ECM</stp>
        <stp>2M DAILY AVG TEMP</stp>
        <stp>D</stp>
        <stp>44765</stp>
        <stp/>
        <stp/>
        <stp>1</stp>
        <tr r="AN156" s="21"/>
        <tr r="CL156" s="21"/>
      </tp>
      <tp t="s">
        <v/>
        <stp/>
        <stp>*H</stp>
        <stp>KORD MR37!_12Z-ECM</stp>
        <stp>2M DAILY AVG TEMP</stp>
        <stp>D</stp>
        <stp>44764</stp>
        <stp/>
        <stp/>
        <stp>1</stp>
        <tr r="GK157" s="21"/>
        <tr r="EM157" s="21"/>
      </tp>
      <tp t="s">
        <v/>
        <stp/>
        <stp>*H</stp>
        <stp>KORD MR45!_00Z-ECM</stp>
        <stp>2M DAILY AVG TEMP</stp>
        <stp>D</stp>
        <stp>44762</stp>
        <stp/>
        <stp/>
        <stp>1</stp>
        <tr r="BI159" s="21"/>
        <tr r="DG159" s="21"/>
      </tp>
      <tp>
        <v>25.8</v>
        <stp/>
        <stp>*H</stp>
        <stp>KORD MR30!_12Z-ECM</stp>
        <stp>2M DAILY AVG TEMP</stp>
        <stp>D</stp>
        <stp>44764</stp>
        <stp/>
        <stp/>
        <stp>1</stp>
        <tr r="FP157" s="21"/>
        <tr r="DR157" s="21"/>
      </tp>
      <tp>
        <v>27.88</v>
        <stp/>
        <stp>*H</stp>
        <stp>KORD MR32!_00Z-ECM</stp>
        <stp>2M DAILY AVG TEMP</stp>
        <stp>D</stp>
        <stp>44765</stp>
        <stp/>
        <stp/>
        <stp>1</stp>
        <tr r="AE156" s="21"/>
        <tr r="CC156" s="21"/>
      </tp>
      <tp t="s">
        <v/>
        <stp/>
        <stp>*H</stp>
        <stp>KORD MR40!_12Z-ECM</stp>
        <stp>2M DAILY AVG TEMP</stp>
        <stp>D</stp>
        <stp>44763</stp>
        <stp/>
        <stp/>
        <stp>1</stp>
        <tr r="ES158" s="21"/>
        <tr r="GQ158" s="21"/>
      </tp>
      <tp t="s">
        <v/>
        <stp/>
        <stp>*H</stp>
        <stp>KORD MR42!_00Z-ECM</stp>
        <stp>2M DAILY AVG TEMP</stp>
        <stp>D</stp>
        <stp>44762</stp>
        <stp/>
        <stp/>
        <stp>1</stp>
        <tr r="AZ159" s="21"/>
        <tr r="CX159" s="21"/>
      </tp>
      <tp>
        <v>26.49</v>
        <stp/>
        <stp>*H</stp>
        <stp>KORD MR31!_12Z-ECM</stp>
        <stp>2M DAILY AVG TEMP</stp>
        <stp>D</stp>
        <stp>44764</stp>
        <stp/>
        <stp/>
        <stp>1</stp>
        <tr r="DU157" s="21"/>
        <tr r="FS157" s="21"/>
      </tp>
      <tp>
        <v>26.96</v>
        <stp/>
        <stp>*H</stp>
        <stp>KORD MR33!_00Z-ECM</stp>
        <stp>2M DAILY AVG TEMP</stp>
        <stp>D</stp>
        <stp>44765</stp>
        <stp/>
        <stp/>
        <stp>1</stp>
        <tr r="CF156" s="21"/>
        <tr r="AH156" s="21"/>
      </tp>
      <tp t="s">
        <v/>
        <stp/>
        <stp>*H</stp>
        <stp>KORD MR41!_12Z-ECM</stp>
        <stp>2M DAILY AVG TEMP</stp>
        <stp>D</stp>
        <stp>44763</stp>
        <stp/>
        <stp/>
        <stp>1</stp>
        <tr r="GT158" s="21"/>
        <tr r="EV158" s="21"/>
      </tp>
      <tp t="s">
        <v/>
        <stp/>
        <stp>*H</stp>
        <stp>KORD MR43!_00Z-ECM</stp>
        <stp>2M DAILY AVG TEMP</stp>
        <stp>D</stp>
        <stp>44762</stp>
        <stp/>
        <stp/>
        <stp>1</stp>
        <tr r="BC159" s="21"/>
        <tr r="DA159" s="21"/>
      </tp>
      <tp>
        <v>28.82</v>
        <stp/>
        <stp>*H</stp>
        <stp>KORD MR30!_00Z-ECM</stp>
        <stp>2M DAILY AVG TEMP</stp>
        <stp>D</stp>
        <stp>44765</stp>
        <stp/>
        <stp/>
        <stp>1</stp>
        <tr r="BW156" s="21"/>
        <tr r="Y156" s="21"/>
      </tp>
      <tp>
        <v>27.24</v>
        <stp/>
        <stp>*H</stp>
        <stp>KORD MR32!_12Z-ECM</stp>
        <stp>2M DAILY AVG TEMP</stp>
        <stp>D</stp>
        <stp>44764</stp>
        <stp/>
        <stp/>
        <stp>1</stp>
        <tr r="FV157" s="21"/>
        <tr r="DX157" s="21"/>
      </tp>
      <tp t="s">
        <v/>
        <stp/>
        <stp>*H</stp>
        <stp>KORD MR40!_00Z-ECM</stp>
        <stp>2M DAILY AVG TEMP</stp>
        <stp>D</stp>
        <stp>44762</stp>
        <stp/>
        <stp/>
        <stp>1</stp>
        <tr r="AT159" s="21"/>
        <tr r="CR159" s="21"/>
      </tp>
      <tp t="s">
        <v/>
        <stp/>
        <stp>*H</stp>
        <stp>KORD MR42!_12Z-ECM</stp>
        <stp>2M DAILY AVG TEMP</stp>
        <stp>D</stp>
        <stp>44763</stp>
        <stp/>
        <stp/>
        <stp>1</stp>
        <tr r="EY158" s="21"/>
        <tr r="GW158" s="21"/>
      </tp>
      <tp>
        <v>29</v>
        <stp/>
        <stp>*H</stp>
        <stp>KORD MR31!_00Z-ECM</stp>
        <stp>2M DAILY AVG TEMP</stp>
        <stp>D</stp>
        <stp>44765</stp>
        <stp/>
        <stp/>
        <stp>1</stp>
        <tr r="AB156" s="21"/>
        <tr r="BZ156" s="21"/>
      </tp>
      <tp>
        <v>26.97</v>
        <stp/>
        <stp>*H</stp>
        <stp>KORD MR33!_12Z-ECM</stp>
        <stp>2M DAILY AVG TEMP</stp>
        <stp>D</stp>
        <stp>44764</stp>
        <stp/>
        <stp/>
        <stp>1</stp>
        <tr r="EA157" s="21"/>
        <tr r="FY157" s="21"/>
      </tp>
      <tp t="s">
        <v/>
        <stp/>
        <stp>*H</stp>
        <stp>KORD MR41!_00Z-ECM</stp>
        <stp>2M DAILY AVG TEMP</stp>
        <stp>D</stp>
        <stp>44762</stp>
        <stp/>
        <stp/>
        <stp>1</stp>
        <tr r="AW159" s="21"/>
        <tr r="CU159" s="21"/>
      </tp>
      <tp t="s">
        <v/>
        <stp/>
        <stp>*H</stp>
        <stp>KORD MR43!_12Z-ECM</stp>
        <stp>2M DAILY AVG TEMP</stp>
        <stp>D</stp>
        <stp>44763</stp>
        <stp/>
        <stp/>
        <stp>1</stp>
        <tr r="GZ158" s="21"/>
        <tr r="FB158" s="21"/>
      </tp>
      <tp>
        <v>25.5</v>
        <stp/>
        <stp>*H</stp>
        <stp>KORD MR28!_12Z-ECM</stp>
        <stp>2M DAILY AVG TEMP</stp>
        <stp>D</stp>
        <stp>44765</stp>
        <stp/>
        <stp/>
        <stp>1</stp>
        <tr r="DO156" s="21"/>
        <tr r="FM156" s="21"/>
      </tp>
      <tp t="s">
        <v/>
        <stp/>
        <stp>*H</stp>
        <stp>KORD MR38!_12Z-ECM</stp>
        <stp>2M DAILY AVG TEMP</stp>
        <stp>D</stp>
        <stp>44764</stp>
        <stp/>
        <stp/>
        <stp>1</stp>
        <tr r="EP157" s="21"/>
        <tr r="GN157" s="21"/>
      </tp>
      <tp>
        <v>26.79</v>
        <stp/>
        <stp>*H</stp>
        <stp>KORD MR29!_12Z-ECM</stp>
        <stp>2M DAILY AVG TEMP</stp>
        <stp>D</stp>
        <stp>44765</stp>
        <stp/>
        <stp/>
        <stp>1</stp>
        <tr r="FP156" s="21"/>
        <tr r="DR156" s="21"/>
      </tp>
      <tp t="s">
        <v/>
        <stp/>
        <stp>*H</stp>
        <stp>KORD MR39!_12Z-ECM</stp>
        <stp>2M DAILY AVG TEMP</stp>
        <stp>D</stp>
        <stp>44764</stp>
        <stp/>
        <stp/>
        <stp>1</stp>
        <tr r="GQ157" s="21"/>
        <tr r="ES157" s="21"/>
      </tp>
      <tp>
        <v>24.8</v>
        <stp/>
        <stp>*H</stp>
        <stp>KORD MR28!_00Z-ECM</stp>
        <stp>2M DAILY AVG TEMP</stp>
        <stp>D</stp>
        <stp>44764</stp>
        <stp/>
        <stp/>
        <stp>1</stp>
        <tr r="BN157" s="21"/>
        <tr r="P157" s="21"/>
      </tp>
      <tp t="s">
        <v/>
        <stp/>
        <stp>*H</stp>
        <stp>KORD MR38!_00Z-ECM</stp>
        <stp>2M DAILY AVG TEMP</stp>
        <stp>D</stp>
        <stp>44765</stp>
        <stp/>
        <stp/>
        <stp>1</stp>
        <tr r="CU156" s="21"/>
        <tr r="AW156" s="21"/>
      </tp>
      <tp>
        <v>24.1</v>
        <stp/>
        <stp>*H</stp>
        <stp>KORD MR29!_00Z-ECM</stp>
        <stp>2M DAILY AVG TEMP</stp>
        <stp>D</stp>
        <stp>44764</stp>
        <stp/>
        <stp/>
        <stp>1</stp>
        <tr r="S157" s="21"/>
        <tr r="BQ157" s="21"/>
      </tp>
      <tp t="s">
        <v/>
        <stp/>
        <stp>*H</stp>
        <stp>KORD MR39!_00Z-ECM</stp>
        <stp>2M DAILY AVG TEMP</stp>
        <stp>D</stp>
        <stp>44765</stp>
        <stp/>
        <stp/>
        <stp>1</stp>
        <tr r="CX156" s="21"/>
        <tr r="AZ156" s="21"/>
      </tp>
      <tp>
        <v>28.2</v>
        <stp/>
        <stp>*H</stp>
        <stp>KORD MR34!_12Z-ECM</stp>
        <stp>2M DAILY AVG TEMP</stp>
        <stp>D</stp>
        <stp>44765</stp>
        <stp/>
        <stp/>
        <stp>1</stp>
        <tr r="GE156" s="21"/>
        <tr r="EG156" s="21"/>
      </tp>
      <tp>
        <v>28.78</v>
        <stp/>
        <stp>*H</stp>
        <stp>KORD MR36!_00Z-ECM</stp>
        <stp>2M DAILY AVG TEMP</stp>
        <stp>D</stp>
        <stp>44764</stp>
        <stp/>
        <stp/>
        <stp>1</stp>
        <tr r="CL157" s="21"/>
        <tr r="AN157" s="21"/>
      </tp>
      <tp t="s">
        <v/>
        <stp/>
        <stp>*H</stp>
        <stp>KORD MR44!_12Z-ECM</stp>
        <stp>2M DAILY AVG TEMP</stp>
        <stp>D</stp>
        <stp>44762</stp>
        <stp/>
        <stp/>
        <stp>1</stp>
        <tr r="FB159" s="21"/>
        <tr r="GZ159" s="21"/>
      </tp>
      <tp>
        <v>25.73</v>
        <stp/>
        <stp>*H</stp>
        <stp>KORD MR27!_00Z-ECM</stp>
        <stp>2M DAILY AVG TEMP</stp>
        <stp>D</stp>
        <stp>44765</stp>
        <stp/>
        <stp/>
        <stp>1</stp>
        <tr r="P156" s="21"/>
        <tr r="BN156" s="21"/>
      </tp>
      <tp>
        <v>29.76</v>
        <stp/>
        <stp>*H</stp>
        <stp>KORD MR35!_12Z-ECM</stp>
        <stp>2M DAILY AVG TEMP</stp>
        <stp>D</stp>
        <stp>44765</stp>
        <stp/>
        <stp/>
        <stp>1</stp>
        <tr r="EJ156" s="21"/>
        <tr r="GH156" s="21"/>
      </tp>
      <tp>
        <v>21.4</v>
        <stp/>
        <stp>*H</stp>
        <stp>KORD MR37!_00Z-ECM</stp>
        <stp>2M DAILY AVG TEMP</stp>
        <stp>D</stp>
        <stp>44764</stp>
        <stp/>
        <stp/>
        <stp>1</stp>
        <tr r="AQ157" s="21"/>
        <tr r="CO157" s="21"/>
      </tp>
      <tp t="s">
        <v/>
        <stp/>
        <stp>*H</stp>
        <stp>KORD MR45!_12Z-ECM</stp>
        <stp>2M DAILY AVG TEMP</stp>
        <stp>D</stp>
        <stp>44762</stp>
        <stp/>
        <stp/>
        <stp>1</stp>
        <tr r="FE159" s="21"/>
        <tr r="HC159" s="21"/>
      </tp>
      <tp>
        <v>26.88</v>
        <stp/>
        <stp>*H</stp>
        <stp>KORD MR34!_00Z-ECM</stp>
        <stp>2M DAILY AVG TEMP</stp>
        <stp>D</stp>
        <stp>44764</stp>
        <stp/>
        <stp/>
        <stp>1</stp>
        <tr r="AH157" s="21"/>
        <tr r="CF157" s="21"/>
      </tp>
      <tp t="s">
        <v/>
        <stp/>
        <stp>*H</stp>
        <stp>KORD MR36!_12Z-ECM</stp>
        <stp>2M DAILY AVG TEMP</stp>
        <stp>D</stp>
        <stp>44765</stp>
        <stp/>
        <stp/>
        <stp>1</stp>
        <tr r="GK156" s="21"/>
        <tr r="EM156" s="21"/>
      </tp>
      <tp t="s">
        <v/>
        <stp/>
        <stp>*H</stp>
        <stp>KORD MR44!_00Z-ECM</stp>
        <stp>2M DAILY AVG TEMP</stp>
        <stp>D</stp>
        <stp>44763</stp>
        <stp/>
        <stp/>
        <stp>1</stp>
        <tr r="DG158" s="21"/>
        <tr r="BI158" s="21"/>
      </tp>
      <tp>
        <v>26.94</v>
        <stp/>
        <stp>*H</stp>
        <stp>KORD MR35!_00Z-ECM</stp>
        <stp>2M DAILY AVG TEMP</stp>
        <stp>D</stp>
        <stp>44764</stp>
        <stp/>
        <stp/>
        <stp>1</stp>
        <tr r="AK157" s="21"/>
        <tr r="CI157" s="21"/>
      </tp>
      <tp t="s">
        <v/>
        <stp/>
        <stp>*H</stp>
        <stp>KORD MR37!_12Z-ECM</stp>
        <stp>2M DAILY AVG TEMP</stp>
        <stp>D</stp>
        <stp>44765</stp>
        <stp/>
        <stp/>
        <stp>1</stp>
        <tr r="GN156" s="21"/>
        <tr r="EP156" s="21"/>
      </tp>
      <tp>
        <v>28.2</v>
        <stp/>
        <stp>*H</stp>
        <stp>KORD MR30!_12Z-ECM</stp>
        <stp>2M DAILY AVG TEMP</stp>
        <stp>D</stp>
        <stp>44765</stp>
        <stp/>
        <stp/>
        <stp>1</stp>
        <tr r="FS156" s="21"/>
        <tr r="DU156" s="21"/>
      </tp>
      <tp>
        <v>27.33</v>
        <stp/>
        <stp>*H</stp>
        <stp>KORD MR32!_00Z-ECM</stp>
        <stp>2M DAILY AVG TEMP</stp>
        <stp>D</stp>
        <stp>44764</stp>
        <stp/>
        <stp/>
        <stp>1</stp>
        <tr r="AB157" s="21"/>
        <tr r="BZ157" s="21"/>
      </tp>
      <tp t="s">
        <v/>
        <stp/>
        <stp>*H</stp>
        <stp>KORD MR40!_12Z-ECM</stp>
        <stp>2M DAILY AVG TEMP</stp>
        <stp>D</stp>
        <stp>44762</stp>
        <stp/>
        <stp/>
        <stp>1</stp>
        <tr r="EP159" s="21"/>
        <tr r="GN159" s="21"/>
      </tp>
      <tp t="s">
        <v/>
        <stp/>
        <stp>*H</stp>
        <stp>KORD MR42!_00Z-ECM</stp>
        <stp>2M DAILY AVG TEMP</stp>
        <stp>D</stp>
        <stp>44763</stp>
        <stp/>
        <stp/>
        <stp>1</stp>
        <tr r="DA158" s="21"/>
        <tr r="BC158" s="21"/>
      </tp>
      <tp>
        <v>28.8</v>
        <stp/>
        <stp>*H</stp>
        <stp>KORD MR31!_12Z-ECM</stp>
        <stp>2M DAILY AVG TEMP</stp>
        <stp>D</stp>
        <stp>44765</stp>
        <stp/>
        <stp/>
        <stp>1</stp>
        <tr r="DX156" s="21"/>
        <tr r="FV156" s="21"/>
      </tp>
      <tp>
        <v>27.47</v>
        <stp/>
        <stp>*H</stp>
        <stp>KORD MR33!_00Z-ECM</stp>
        <stp>2M DAILY AVG TEMP</stp>
        <stp>D</stp>
        <stp>44764</stp>
        <stp/>
        <stp/>
        <stp>1</stp>
        <tr r="CC157" s="21"/>
        <tr r="AE157" s="21"/>
      </tp>
      <tp t="s">
        <v/>
        <stp/>
        <stp>*H</stp>
        <stp>KORD MR41!_12Z-ECM</stp>
        <stp>2M DAILY AVG TEMP</stp>
        <stp>D</stp>
        <stp>44762</stp>
        <stp/>
        <stp/>
        <stp>1</stp>
        <tr r="ES159" s="21"/>
        <tr r="GQ159" s="21"/>
      </tp>
      <tp t="s">
        <v/>
        <stp/>
        <stp>*H</stp>
        <stp>KORD MR43!_00Z-ECM</stp>
        <stp>2M DAILY AVG TEMP</stp>
        <stp>D</stp>
        <stp>44763</stp>
        <stp/>
        <stp/>
        <stp>1</stp>
        <tr r="DD158" s="21"/>
        <tr r="BF158" s="21"/>
      </tp>
      <tp>
        <v>25.4</v>
        <stp/>
        <stp>*H</stp>
        <stp>KORD MR30!_00Z-ECM</stp>
        <stp>2M DAILY AVG TEMP</stp>
        <stp>D</stp>
        <stp>44764</stp>
        <stp/>
        <stp/>
        <stp>1</stp>
        <tr r="V157" s="21"/>
        <tr r="BT157" s="21"/>
      </tp>
      <tp>
        <v>27.85</v>
        <stp/>
        <stp>*H</stp>
        <stp>KORD MR32!_12Z-ECM</stp>
        <stp>2M DAILY AVG TEMP</stp>
        <stp>D</stp>
        <stp>44765</stp>
        <stp/>
        <stp/>
        <stp>1</stp>
        <tr r="FY156" s="21"/>
        <tr r="EA156" s="21"/>
      </tp>
      <tp t="s">
        <v/>
        <stp/>
        <stp>*H</stp>
        <stp>KORD MR40!_00Z-ECM</stp>
        <stp>2M DAILY AVG TEMP</stp>
        <stp>D</stp>
        <stp>44763</stp>
        <stp/>
        <stp/>
        <stp>1</stp>
        <tr r="AW158" s="21"/>
        <tr r="CU158" s="21"/>
      </tp>
      <tp t="s">
        <v/>
        <stp/>
        <stp>*H</stp>
        <stp>KORD MR42!_12Z-ECM</stp>
        <stp>2M DAILY AVG TEMP</stp>
        <stp>D</stp>
        <stp>44762</stp>
        <stp/>
        <stp/>
        <stp>1</stp>
        <tr r="EV159" s="21"/>
        <tr r="GT159" s="21"/>
      </tp>
      <tp>
        <v>25.82</v>
        <stp/>
        <stp>*H</stp>
        <stp>KORD MR31!_00Z-ECM</stp>
        <stp>2M DAILY AVG TEMP</stp>
        <stp>D</stp>
        <stp>44764</stp>
        <stp/>
        <stp/>
        <stp>1</stp>
        <tr r="Y157" s="21"/>
        <tr r="BW157" s="21"/>
      </tp>
      <tp>
        <v>29.03</v>
        <stp/>
        <stp>*H</stp>
        <stp>KORD MR33!_12Z-ECM</stp>
        <stp>2M DAILY AVG TEMP</stp>
        <stp>D</stp>
        <stp>44765</stp>
        <stp/>
        <stp/>
        <stp>1</stp>
        <tr r="GB156" s="21"/>
        <tr r="ED156" s="21"/>
      </tp>
      <tp t="s">
        <v/>
        <stp/>
        <stp>*H</stp>
        <stp>KORD MR41!_00Z-ECM</stp>
        <stp>2M DAILY AVG TEMP</stp>
        <stp>D</stp>
        <stp>44763</stp>
        <stp/>
        <stp/>
        <stp>1</stp>
        <tr r="CX158" s="21"/>
        <tr r="AZ158" s="21"/>
      </tp>
      <tp t="s">
        <v/>
        <stp/>
        <stp>*H</stp>
        <stp>KORD MR43!_12Z-ECM</stp>
        <stp>2M DAILY AVG TEMP</stp>
        <stp>D</stp>
        <stp>44762</stp>
        <stp/>
        <stp/>
        <stp>1</stp>
        <tr r="EY159" s="21"/>
        <tr r="GW159" s="21"/>
      </tp>
      <tp>
        <v>23.92</v>
        <stp/>
        <stp>*H</stp>
        <stp>KORD MR28!_12Z-ECM</stp>
        <stp>2M DAILY AVG TEMP</stp>
        <stp>D</stp>
        <stp>44764</stp>
        <stp/>
        <stp/>
        <stp>1</stp>
        <tr r="DL157" s="21"/>
        <tr r="FJ157" s="21"/>
      </tp>
      <tp t="s">
        <v/>
        <stp/>
        <stp>*H</stp>
        <stp>KORD MR38!_12Z-ECM</stp>
        <stp>2M DAILY AVG TEMP</stp>
        <stp>D</stp>
        <stp>44765</stp>
        <stp/>
        <stp/>
        <stp>1</stp>
        <tr r="ES156" s="21"/>
        <tr r="GQ156" s="21"/>
      </tp>
      <tp>
        <v>24.75</v>
        <stp/>
        <stp>*H</stp>
        <stp>KORD MR29!_12Z-ECM</stp>
        <stp>2M DAILY AVG TEMP</stp>
        <stp>D</stp>
        <stp>44764</stp>
        <stp/>
        <stp/>
        <stp>1</stp>
        <tr r="FM157" s="21"/>
        <tr r="DO157" s="21"/>
      </tp>
      <tp t="s">
        <v/>
        <stp/>
        <stp>*H</stp>
        <stp>KORD MR39!_12Z-ECM</stp>
        <stp>2M DAILY AVG TEMP</stp>
        <stp>D</stp>
        <stp>44765</stp>
        <stp/>
        <stp/>
        <stp>1</stp>
        <tr r="EV156" s="21"/>
        <tr r="GT156" s="21"/>
      </tp>
      <tp>
        <v>27.82</v>
        <stp/>
        <stp>*H</stp>
        <stp>KORD MR28!_00Z-ECM</stp>
        <stp>2M DAILY AVG TEMP</stp>
        <stp>D</stp>
        <stp>44765</stp>
        <stp/>
        <stp/>
        <stp>1</stp>
        <tr r="S156" s="21"/>
        <tr r="BQ156" s="21"/>
      </tp>
      <tp t="s">
        <v/>
        <stp/>
        <stp>*H</stp>
        <stp>KORD MR38!_00Z-ECM</stp>
        <stp>2M DAILY AVG TEMP</stp>
        <stp>D</stp>
        <stp>44764</stp>
        <stp/>
        <stp/>
        <stp>1</stp>
        <tr r="AT157" s="21"/>
        <tr r="CR157" s="21"/>
      </tp>
      <tp>
        <v>26.6</v>
        <stp/>
        <stp>*H</stp>
        <stp>KORD MR29!_00Z-ECM</stp>
        <stp>2M DAILY AVG TEMP</stp>
        <stp>D</stp>
        <stp>44765</stp>
        <stp/>
        <stp/>
        <stp>1</stp>
        <tr r="BT156" s="21"/>
        <tr r="V156" s="21"/>
      </tp>
      <tp t="s">
        <v/>
        <stp/>
        <stp>*H</stp>
        <stp>KORD MR39!_00Z-ECM</stp>
        <stp>2M DAILY AVG TEMP</stp>
        <stp>D</stp>
        <stp>44764</stp>
        <stp/>
        <stp/>
        <stp>1</stp>
        <tr r="AW157" s="21"/>
        <tr r="CU157" s="21"/>
      </tp>
      <tp>
        <v>24.3</v>
        <stp/>
        <stp>*H</stp>
        <stp>KORD MR24!_12Z-ECM</stp>
        <stp>2M DAILY AVG TEMP</stp>
        <stp>D</stp>
        <stp>44769</stp>
        <stp/>
        <stp/>
        <stp>1</stp>
        <tr r="DO152" s="21"/>
        <tr r="FM152" s="21"/>
      </tp>
      <tp>
        <v>22.42</v>
        <stp/>
        <stp>*H</stp>
        <stp>KORD MR26!_00Z-ECM</stp>
        <stp>2M DAILY AVG TEMP</stp>
        <stp>D</stp>
        <stp>44768</stp>
        <stp/>
        <stp/>
        <stp>1</stp>
        <tr r="BT153" s="21"/>
        <tr r="V153" s="21"/>
      </tp>
      <tp t="s">
        <v/>
        <stp/>
        <stp>*H</stp>
        <stp>KORD MR34!_12Z-ECM</stp>
        <stp>2M DAILY AVG TEMP</stp>
        <stp>D</stp>
        <stp>44768</stp>
        <stp/>
        <stp/>
        <stp>1</stp>
        <tr r="EP153" s="21"/>
        <tr r="GN153" s="21"/>
      </tp>
      <tp t="s">
        <v/>
        <stp/>
        <stp>*H</stp>
        <stp>KORD MR36!_00Z-ECM</stp>
        <stp>2M DAILY AVG TEMP</stp>
        <stp>D</stp>
        <stp>44769</stp>
        <stp/>
        <stp/>
        <stp>1</stp>
        <tr r="BC152" s="21"/>
        <tr r="DA152" s="21"/>
      </tp>
      <tp>
        <v>24.36</v>
        <stp/>
        <stp>*H</stp>
        <stp>KORD MR25!_12Z-ECM</stp>
        <stp>2M DAILY AVG TEMP</stp>
        <stp>D</stp>
        <stp>44769</stp>
        <stp/>
        <stp/>
        <stp>1</stp>
        <tr r="DR152" s="21"/>
        <tr r="FP152" s="21"/>
      </tp>
      <tp>
        <v>22.58</v>
        <stp/>
        <stp>*H</stp>
        <stp>KORD MR27!_00Z-ECM</stp>
        <stp>2M DAILY AVG TEMP</stp>
        <stp>D</stp>
        <stp>44768</stp>
        <stp/>
        <stp/>
        <stp>1</stp>
        <tr r="BW153" s="21"/>
        <tr r="Y153" s="21"/>
      </tp>
      <tp t="s">
        <v/>
        <stp/>
        <stp>*H</stp>
        <stp>KORD MR35!_12Z-ECM</stp>
        <stp>2M DAILY AVG TEMP</stp>
        <stp>D</stp>
        <stp>44768</stp>
        <stp/>
        <stp/>
        <stp>1</stp>
        <tr r="GQ153" s="21"/>
        <tr r="ES153" s="21"/>
      </tp>
      <tp t="s">
        <v/>
        <stp/>
        <stp>*H</stp>
        <stp>KORD MR37!_00Z-ECM</stp>
        <stp>2M DAILY AVG TEMP</stp>
        <stp>D</stp>
        <stp>44769</stp>
        <stp/>
        <stp/>
        <stp>1</stp>
        <tr r="BF152" s="21"/>
        <tr r="DD152" s="21"/>
      </tp>
      <tp>
        <v>21.31</v>
        <stp/>
        <stp>*H</stp>
        <stp>KORD MR24!_00Z-ECM</stp>
        <stp>2M DAILY AVG TEMP</stp>
        <stp>D</stp>
        <stp>44768</stp>
        <stp/>
        <stp/>
        <stp>1</stp>
        <tr r="BN153" s="21"/>
        <tr r="P153" s="21"/>
      </tp>
      <tp>
        <v>25.64</v>
        <stp/>
        <stp>*H</stp>
        <stp>KORD MR26!_12Z-ECM</stp>
        <stp>2M DAILY AVG TEMP</stp>
        <stp>D</stp>
        <stp>44769</stp>
        <stp/>
        <stp/>
        <stp>1</stp>
        <tr r="DU152" s="21"/>
        <tr r="FS152" s="21"/>
      </tp>
      <tp t="s">
        <v/>
        <stp/>
        <stp>*H</stp>
        <stp>KORD MR34!_00Z-ECM</stp>
        <stp>2M DAILY AVG TEMP</stp>
        <stp>D</stp>
        <stp>44769</stp>
        <stp/>
        <stp/>
        <stp>1</stp>
        <tr r="CU152" s="21"/>
        <tr r="AW152" s="21"/>
      </tp>
      <tp t="s">
        <v/>
        <stp/>
        <stp>*H</stp>
        <stp>KORD MR36!_12Z-ECM</stp>
        <stp>2M DAILY AVG TEMP</stp>
        <stp>D</stp>
        <stp>44768</stp>
        <stp/>
        <stp/>
        <stp>1</stp>
        <tr r="GT153" s="21"/>
        <tr r="EV153" s="21"/>
      </tp>
      <tp>
        <v>21.03</v>
        <stp/>
        <stp>*H</stp>
        <stp>KORD MR25!_00Z-ECM</stp>
        <stp>2M DAILY AVG TEMP</stp>
        <stp>D</stp>
        <stp>44768</stp>
        <stp/>
        <stp/>
        <stp>1</stp>
        <tr r="S153" s="21"/>
        <tr r="BQ153" s="21"/>
      </tp>
      <tp>
        <v>26.96</v>
        <stp/>
        <stp>*H</stp>
        <stp>KORD MR27!_12Z-ECM</stp>
        <stp>2M DAILY AVG TEMP</stp>
        <stp>D</stp>
        <stp>44769</stp>
        <stp/>
        <stp/>
        <stp>1</stp>
        <tr r="DX152" s="21"/>
        <tr r="FV152" s="21"/>
      </tp>
      <tp t="s">
        <v/>
        <stp/>
        <stp>*H</stp>
        <stp>KORD MR35!_00Z-ECM</stp>
        <stp>2M DAILY AVG TEMP</stp>
        <stp>D</stp>
        <stp>44769</stp>
        <stp/>
        <stp/>
        <stp>1</stp>
        <tr r="CX152" s="21"/>
        <tr r="AZ152" s="21"/>
      </tp>
      <tp t="s">
        <v/>
        <stp/>
        <stp>*H</stp>
        <stp>KORD MR37!_12Z-ECM</stp>
        <stp>2M DAILY AVG TEMP</stp>
        <stp>D</stp>
        <stp>44768</stp>
        <stp/>
        <stp/>
        <stp>1</stp>
        <tr r="EY153" s="21"/>
        <tr r="GW153" s="21"/>
      </tp>
      <tp>
        <v>22.44</v>
        <stp/>
        <stp>*H</stp>
        <stp>KORD MR30!_12Z-ECM</stp>
        <stp>2M DAILY AVG TEMP</stp>
        <stp>D</stp>
        <stp>44768</stp>
        <stp/>
        <stp/>
        <stp>1</stp>
        <tr r="ED153" s="21"/>
        <tr r="GB153" s="21"/>
      </tp>
      <tp>
        <v>26.26</v>
        <stp/>
        <stp>*H</stp>
        <stp>KORD MR32!_00Z-ECM</stp>
        <stp>2M DAILY AVG TEMP</stp>
        <stp>D</stp>
        <stp>44769</stp>
        <stp/>
        <stp/>
        <stp>1</stp>
        <tr r="CO152" s="21"/>
        <tr r="AQ152" s="21"/>
      </tp>
      <tp>
        <v>25.48</v>
        <stp/>
        <stp>*H</stp>
        <stp>KORD MR31!_12Z-ECM</stp>
        <stp>2M DAILY AVG TEMP</stp>
        <stp>D</stp>
        <stp>44768</stp>
        <stp/>
        <stp/>
        <stp>1</stp>
        <tr r="EG153" s="21"/>
        <tr r="GE153" s="21"/>
      </tp>
      <tp t="s">
        <v/>
        <stp/>
        <stp>*H</stp>
        <stp>KORD MR33!_00Z-ECM</stp>
        <stp>2M DAILY AVG TEMP</stp>
        <stp>D</stp>
        <stp>44769</stp>
        <stp/>
        <stp/>
        <stp>1</stp>
        <tr r="AT152" s="21"/>
        <tr r="CR152" s="21"/>
      </tp>
      <tp>
        <v>25.7</v>
        <stp/>
        <stp>*H</stp>
        <stp>KORD MR30!_00Z-ECM</stp>
        <stp>2M DAILY AVG TEMP</stp>
        <stp>D</stp>
        <stp>44769</stp>
        <stp/>
        <stp/>
        <stp>1</stp>
        <tr r="AK152" s="21"/>
        <tr r="CI152" s="21"/>
      </tp>
      <tp>
        <v>22.46</v>
        <stp/>
        <stp>*H</stp>
        <stp>KORD MR32!_12Z-ECM</stp>
        <stp>2M DAILY AVG TEMP</stp>
        <stp>D</stp>
        <stp>44768</stp>
        <stp/>
        <stp/>
        <stp>1</stp>
        <tr r="GH153" s="21"/>
        <tr r="EJ153" s="21"/>
      </tp>
      <tp>
        <v>24.21</v>
        <stp/>
        <stp>*H</stp>
        <stp>KORD MR23!_12Z-ECM</stp>
        <stp>2M DAILY AVG TEMP</stp>
        <stp>D</stp>
        <stp>44769</stp>
        <stp/>
        <stp/>
        <stp>1</stp>
        <tr r="DL152" s="21"/>
        <tr r="FJ152" s="21"/>
      </tp>
      <tp>
        <v>27.52</v>
        <stp/>
        <stp>*H</stp>
        <stp>KORD MR31!_00Z-ECM</stp>
        <stp>2M DAILY AVG TEMP</stp>
        <stp>D</stp>
        <stp>44769</stp>
        <stp/>
        <stp/>
        <stp>1</stp>
        <tr r="AN152" s="21"/>
        <tr r="CL152" s="21"/>
      </tp>
      <tp t="s">
        <v/>
        <stp/>
        <stp>*H</stp>
        <stp>KORD MR33!_12Z-ECM</stp>
        <stp>2M DAILY AVG TEMP</stp>
        <stp>D</stp>
        <stp>44768</stp>
        <stp/>
        <stp/>
        <stp>1</stp>
        <tr r="EM153" s="21"/>
        <tr r="GK153" s="21"/>
      </tp>
      <tp>
        <v>25.42</v>
        <stp/>
        <stp>*H</stp>
        <stp>KORD MR28!_12Z-ECM</stp>
        <stp>2M DAILY AVG TEMP</stp>
        <stp>D</stp>
        <stp>44769</stp>
        <stp/>
        <stp/>
        <stp>1</stp>
        <tr r="FY152" s="21"/>
        <tr r="EA152" s="21"/>
      </tp>
      <tp t="s">
        <v/>
        <stp/>
        <stp>*H</stp>
        <stp>KORD MR38!_12Z-ECM</stp>
        <stp>2M DAILY AVG TEMP</stp>
        <stp>D</stp>
        <stp>44768</stp>
        <stp/>
        <stp/>
        <stp>1</stp>
        <tr r="GZ153" s="21"/>
        <tr r="FB153" s="21"/>
      </tp>
      <tp>
        <v>25.44</v>
        <stp/>
        <stp>*H</stp>
        <stp>KORD MR29!_12Z-ECM</stp>
        <stp>2M DAILY AVG TEMP</stp>
        <stp>D</stp>
        <stp>44769</stp>
        <stp/>
        <stp/>
        <stp>1</stp>
        <tr r="ED152" s="21"/>
        <tr r="GB152" s="21"/>
      </tp>
      <tp t="s">
        <v/>
        <stp/>
        <stp>*H</stp>
        <stp>KORD MR39!_12Z-ECM</stp>
        <stp>2M DAILY AVG TEMP</stp>
        <stp>D</stp>
        <stp>44768</stp>
        <stp/>
        <stp/>
        <stp>1</stp>
        <tr r="HC153" s="21"/>
        <tr r="FE153" s="21"/>
      </tp>
      <tp>
        <v>21.88</v>
        <stp/>
        <stp>*H</stp>
        <stp>KORD MR28!_00Z-ECM</stp>
        <stp>2M DAILY AVG TEMP</stp>
        <stp>D</stp>
        <stp>44768</stp>
        <stp/>
        <stp/>
        <stp>1</stp>
        <tr r="BZ153" s="21"/>
        <tr r="AB153" s="21"/>
      </tp>
      <tp t="s">
        <v/>
        <stp/>
        <stp>*H</stp>
        <stp>KORD MR38!_00Z-ECM</stp>
        <stp>2M DAILY AVG TEMP</stp>
        <stp>D</stp>
        <stp>44769</stp>
        <stp/>
        <stp/>
        <stp>1</stp>
        <tr r="DG152" s="21"/>
        <tr r="BI152" s="21"/>
      </tp>
      <tp>
        <v>24.04</v>
        <stp/>
        <stp>*H</stp>
        <stp>KORD MR29!_00Z-ECM</stp>
        <stp>2M DAILY AVG TEMP</stp>
        <stp>D</stp>
        <stp>44768</stp>
        <stp/>
        <stp/>
        <stp>1</stp>
        <tr r="CC153" s="21"/>
        <tr r="AE153" s="21"/>
      </tp>
      <tp>
        <v>21.46</v>
        <stp/>
        <stp>*H</stp>
        <stp>KORD MR24!_12Z-ECM</stp>
        <stp>2M DAILY AVG TEMP</stp>
        <stp>D</stp>
        <stp>44768</stp>
        <stp/>
        <stp/>
        <stp>1</stp>
        <tr r="DL153" s="21"/>
        <tr r="FJ153" s="21"/>
      </tp>
      <tp>
        <v>24.61</v>
        <stp/>
        <stp>*H</stp>
        <stp>KORD MR26!_00Z-ECM</stp>
        <stp>2M DAILY AVG TEMP</stp>
        <stp>D</stp>
        <stp>44769</stp>
        <stp/>
        <stp/>
        <stp>1</stp>
        <tr r="BW152" s="21"/>
        <tr r="Y152" s="21"/>
      </tp>
      <tp t="s">
        <v/>
        <stp/>
        <stp>*H</stp>
        <stp>KORD MR34!_12Z-ECM</stp>
        <stp>2M DAILY AVG TEMP</stp>
        <stp>D</stp>
        <stp>44769</stp>
        <stp/>
        <stp/>
        <stp>1</stp>
        <tr r="GQ152" s="21"/>
        <tr r="ES152" s="21"/>
      </tp>
      <tp t="s">
        <v/>
        <stp/>
        <stp>*H</stp>
        <stp>KORD MR36!_00Z-ECM</stp>
        <stp>2M DAILY AVG TEMP</stp>
        <stp>D</stp>
        <stp>44768</stp>
        <stp/>
        <stp/>
        <stp>1</stp>
        <tr r="CX153" s="21"/>
        <tr r="AZ153" s="21"/>
      </tp>
      <tp>
        <v>21.92</v>
        <stp/>
        <stp>*H</stp>
        <stp>KORD MR25!_12Z-ECM</stp>
        <stp>2M DAILY AVG TEMP</stp>
        <stp>D</stp>
        <stp>44768</stp>
        <stp/>
        <stp/>
        <stp>1</stp>
        <tr r="FM153" s="21"/>
        <tr r="DO153" s="21"/>
      </tp>
      <tp>
        <v>25.81</v>
        <stp/>
        <stp>*H</stp>
        <stp>KORD MR27!_00Z-ECM</stp>
        <stp>2M DAILY AVG TEMP</stp>
        <stp>D</stp>
        <stp>44769</stp>
        <stp/>
        <stp/>
        <stp>1</stp>
        <tr r="BZ152" s="21"/>
        <tr r="AB152" s="21"/>
      </tp>
      <tp t="s">
        <v/>
        <stp/>
        <stp>*H</stp>
        <stp>KORD MR35!_12Z-ECM</stp>
        <stp>2M DAILY AVG TEMP</stp>
        <stp>D</stp>
        <stp>44769</stp>
        <stp/>
        <stp/>
        <stp>1</stp>
        <tr r="GT152" s="21"/>
        <tr r="EV152" s="21"/>
      </tp>
      <tp t="s">
        <v/>
        <stp/>
        <stp>*H</stp>
        <stp>KORD MR37!_00Z-ECM</stp>
        <stp>2M DAILY AVG TEMP</stp>
        <stp>D</stp>
        <stp>44768</stp>
        <stp/>
        <stp/>
        <stp>1</stp>
        <tr r="BC153" s="21"/>
        <tr r="DA153" s="21"/>
      </tp>
      <tp>
        <v>24.24</v>
        <stp/>
        <stp>*H</stp>
        <stp>KORD MR24!_00Z-ECM</stp>
        <stp>2M DAILY AVG TEMP</stp>
        <stp>D</stp>
        <stp>44769</stp>
        <stp/>
        <stp/>
        <stp>1</stp>
        <tr r="S152" s="21"/>
        <tr r="BQ152" s="21"/>
      </tp>
      <tp>
        <v>22.97</v>
        <stp/>
        <stp>*H</stp>
        <stp>KORD MR26!_12Z-ECM</stp>
        <stp>2M DAILY AVG TEMP</stp>
        <stp>D</stp>
        <stp>44768</stp>
        <stp/>
        <stp/>
        <stp>1</stp>
        <tr r="FP153" s="21"/>
        <tr r="DR153" s="21"/>
      </tp>
      <tp t="s">
        <v/>
        <stp/>
        <stp>*H</stp>
        <stp>KORD MR34!_00Z-ECM</stp>
        <stp>2M DAILY AVG TEMP</stp>
        <stp>D</stp>
        <stp>44768</stp>
        <stp/>
        <stp/>
        <stp>1</stp>
        <tr r="CR153" s="21"/>
        <tr r="AT153" s="21"/>
      </tp>
      <tp t="s">
        <v/>
        <stp/>
        <stp>*H</stp>
        <stp>KORD MR36!_12Z-ECM</stp>
        <stp>2M DAILY AVG TEMP</stp>
        <stp>D</stp>
        <stp>44769</stp>
        <stp/>
        <stp/>
        <stp>1</stp>
        <tr r="GW152" s="21"/>
        <tr r="EY152" s="21"/>
      </tp>
      <tp>
        <v>23.6</v>
        <stp/>
        <stp>*H</stp>
        <stp>KORD MR25!_00Z-ECM</stp>
        <stp>2M DAILY AVG TEMP</stp>
        <stp>D</stp>
        <stp>44769</stp>
        <stp/>
        <stp/>
        <stp>1</stp>
        <tr r="V152" s="21"/>
        <tr r="BT152" s="21"/>
      </tp>
      <tp>
        <v>22.83</v>
        <stp/>
        <stp>*H</stp>
        <stp>KORD MR27!_12Z-ECM</stp>
        <stp>2M DAILY AVG TEMP</stp>
        <stp>D</stp>
        <stp>44768</stp>
        <stp/>
        <stp/>
        <stp>1</stp>
        <tr r="DU153" s="21"/>
        <tr r="FS153" s="21"/>
      </tp>
      <tp t="s">
        <v/>
        <stp/>
        <stp>*H</stp>
        <stp>KORD MR35!_00Z-ECM</stp>
        <stp>2M DAILY AVG TEMP</stp>
        <stp>D</stp>
        <stp>44768</stp>
        <stp/>
        <stp/>
        <stp>1</stp>
        <tr r="AW153" s="21"/>
        <tr r="CU153" s="21"/>
      </tp>
      <tp t="s">
        <v/>
        <stp/>
        <stp>*H</stp>
        <stp>KORD MR37!_12Z-ECM</stp>
        <stp>2M DAILY AVG TEMP</stp>
        <stp>D</stp>
        <stp>44769</stp>
        <stp/>
        <stp/>
        <stp>1</stp>
        <tr r="FB152" s="21"/>
        <tr r="GZ152" s="21"/>
      </tp>
      <tp>
        <v>24.46</v>
        <stp/>
        <stp>*H</stp>
        <stp>KORD MR30!_12Z-ECM</stp>
        <stp>2M DAILY AVG TEMP</stp>
        <stp>D</stp>
        <stp>44769</stp>
        <stp/>
        <stp/>
        <stp>1</stp>
        <tr r="EG152" s="21"/>
        <tr r="GE152" s="21"/>
      </tp>
      <tp>
        <v>24.48</v>
        <stp/>
        <stp>*H</stp>
        <stp>KORD MR32!_00Z-ECM</stp>
        <stp>2M DAILY AVG TEMP</stp>
        <stp>D</stp>
        <stp>44768</stp>
        <stp/>
        <stp/>
        <stp>1</stp>
        <tr r="AN153" s="21"/>
        <tr r="CL153" s="21"/>
      </tp>
      <tp>
        <v>24.22</v>
        <stp/>
        <stp>*H</stp>
        <stp>KORD MR23!_00Z-ECM</stp>
        <stp>2M DAILY AVG TEMP</stp>
        <stp>D</stp>
        <stp>44769</stp>
        <stp/>
        <stp/>
        <stp>1</stp>
        <tr r="BN152" s="21"/>
        <tr r="P152" s="21"/>
      </tp>
      <tp>
        <v>25.36</v>
        <stp/>
        <stp>*H</stp>
        <stp>KORD MR31!_12Z-ECM</stp>
        <stp>2M DAILY AVG TEMP</stp>
        <stp>D</stp>
        <stp>44769</stp>
        <stp/>
        <stp/>
        <stp>1</stp>
        <tr r="GH152" s="21"/>
        <tr r="EJ152" s="21"/>
      </tp>
      <tp>
        <v>23.24</v>
        <stp/>
        <stp>*H</stp>
        <stp>KORD MR33!_00Z-ECM</stp>
        <stp>2M DAILY AVG TEMP</stp>
        <stp>D</stp>
        <stp>44768</stp>
        <stp/>
        <stp/>
        <stp>1</stp>
        <tr r="AQ153" s="21"/>
        <tr r="CO153" s="21"/>
      </tp>
      <tp>
        <v>24.9</v>
        <stp/>
        <stp>*H</stp>
        <stp>KORD MR30!_00Z-ECM</stp>
        <stp>2M DAILY AVG TEMP</stp>
        <stp>D</stp>
        <stp>44768</stp>
        <stp/>
        <stp/>
        <stp>1</stp>
        <tr r="CF153" s="21"/>
        <tr r="AH153" s="21"/>
      </tp>
      <tp t="s">
        <v/>
        <stp/>
        <stp>*H</stp>
        <stp>KORD MR32!_12Z-ECM</stp>
        <stp>2M DAILY AVG TEMP</stp>
        <stp>D</stp>
        <stp>44769</stp>
        <stp/>
        <stp/>
        <stp>1</stp>
        <tr r="GK152" s="21"/>
        <tr r="EM152" s="21"/>
      </tp>
      <tp>
        <v>24.1</v>
        <stp/>
        <stp>*H</stp>
        <stp>KORD MR31!_00Z-ECM</stp>
        <stp>2M DAILY AVG TEMP</stp>
        <stp>D</stp>
        <stp>44768</stp>
        <stp/>
        <stp/>
        <stp>1</stp>
        <tr r="AK153" s="21"/>
        <tr r="CI153" s="21"/>
      </tp>
      <tp t="s">
        <v/>
        <stp/>
        <stp>*H</stp>
        <stp>KORD MR33!_12Z-ECM</stp>
        <stp>2M DAILY AVG TEMP</stp>
        <stp>D</stp>
        <stp>44769</stp>
        <stp/>
        <stp/>
        <stp>1</stp>
        <tr r="GN152" s="21"/>
        <tr r="EP152" s="21"/>
      </tp>
      <tp>
        <v>22.88</v>
        <stp/>
        <stp>*H</stp>
        <stp>KORD MR28!_12Z-ECM</stp>
        <stp>2M DAILY AVG TEMP</stp>
        <stp>D</stp>
        <stp>44768</stp>
        <stp/>
        <stp/>
        <stp>1</stp>
        <tr r="FV153" s="21"/>
        <tr r="DX153" s="21"/>
      </tp>
      <tp t="s">
        <v/>
        <stp/>
        <stp>*H</stp>
        <stp>KORD MR38!_12Z-ECM</stp>
        <stp>2M DAILY AVG TEMP</stp>
        <stp>D</stp>
        <stp>44769</stp>
        <stp/>
        <stp/>
        <stp>1</stp>
        <tr r="HC152" s="21"/>
        <tr r="FE152" s="21"/>
      </tp>
      <tp>
        <v>23.49</v>
        <stp/>
        <stp>*H</stp>
        <stp>KORD MR29!_12Z-ECM</stp>
        <stp>2M DAILY AVG TEMP</stp>
        <stp>D</stp>
        <stp>44768</stp>
        <stp/>
        <stp/>
        <stp>1</stp>
        <tr r="FY153" s="21"/>
        <tr r="EA153" s="21"/>
      </tp>
      <tp>
        <v>25.43</v>
        <stp/>
        <stp>*H</stp>
        <stp>KORD MR28!_00Z-ECM</stp>
        <stp>2M DAILY AVG TEMP</stp>
        <stp>D</stp>
        <stp>44769</stp>
        <stp/>
        <stp/>
        <stp>1</stp>
        <tr r="CC152" s="21"/>
        <tr r="AE152" s="21"/>
      </tp>
      <tp t="s">
        <v/>
        <stp/>
        <stp>*H</stp>
        <stp>KORD MR38!_00Z-ECM</stp>
        <stp>2M DAILY AVG TEMP</stp>
        <stp>D</stp>
        <stp>44768</stp>
        <stp/>
        <stp/>
        <stp>1</stp>
        <tr r="BF153" s="21"/>
        <tr r="DD153" s="21"/>
      </tp>
      <tp>
        <v>24.5</v>
        <stp/>
        <stp>*H</stp>
        <stp>KORD MR29!_00Z-ECM</stp>
        <stp>2M DAILY AVG TEMP</stp>
        <stp>D</stp>
        <stp>44769</stp>
        <stp/>
        <stp/>
        <stp>1</stp>
        <tr r="CF152" s="21"/>
        <tr r="AH152" s="21"/>
      </tp>
      <tp t="s">
        <v/>
        <stp/>
        <stp>*H</stp>
        <stp>KORD MR39!_00Z-ECM</stp>
        <stp>2M DAILY AVG TEMP</stp>
        <stp>D</stp>
        <stp>44768</stp>
        <stp/>
        <stp/>
        <stp>1</stp>
        <tr r="DG153" s="21"/>
        <tr r="BI153" s="21"/>
      </tp>
      <tp t="s">
        <v/>
        <stp/>
        <stp>*H</stp>
        <stp>KORD MR14!_12Z-ECM</stp>
        <stp>2M DAILY AVG TEMP</stp>
        <stp>D</stp>
        <stp>44790</stp>
        <stp/>
        <stp/>
        <stp>1</stp>
        <tr r="GT131" s="21"/>
        <tr r="EV131" s="21"/>
      </tp>
      <tp t="s">
        <v/>
        <stp/>
        <stp>*H</stp>
        <stp>KORD MR16!_00Z-ECM</stp>
        <stp>2M DAILY AVG TEMP</stp>
        <stp>D</stp>
        <stp>44791</stp>
        <stp/>
        <stp/>
        <stp>1</stp>
        <tr r="BI130" s="21"/>
        <tr r="DG130" s="21"/>
      </tp>
      <tp t="s">
        <v/>
        <stp/>
        <stp>*H</stp>
        <stp>KORD MR15!_12Z-ECM</stp>
        <stp>2M DAILY AVG TEMP</stp>
        <stp>D</stp>
        <stp>44790</stp>
        <stp/>
        <stp/>
        <stp>1</stp>
        <tr r="EY131" s="21"/>
        <tr r="GW131" s="21"/>
      </tp>
      <tp t="s">
        <v/>
        <stp/>
        <stp>*H</stp>
        <stp>KORD MR14!_00Z-ECM</stp>
        <stp>2M DAILY AVG TEMP</stp>
        <stp>D</stp>
        <stp>44791</stp>
        <stp/>
        <stp/>
        <stp>1</stp>
        <tr r="BC130" s="21"/>
        <tr r="DA130" s="21"/>
      </tp>
      <tp t="s">
        <v/>
        <stp/>
        <stp>*H</stp>
        <stp>KORD MR16!_12Z-ECM</stp>
        <stp>2M DAILY AVG TEMP</stp>
        <stp>D</stp>
        <stp>44790</stp>
        <stp/>
        <stp/>
        <stp>1</stp>
        <tr r="GZ131" s="21"/>
        <tr r="FB131" s="21"/>
      </tp>
      <tp t="s">
        <v/>
        <stp/>
        <stp>*H</stp>
        <stp>KORD MR15!_00Z-ECM</stp>
        <stp>2M DAILY AVG TEMP</stp>
        <stp>D</stp>
        <stp>44791</stp>
        <stp/>
        <stp/>
        <stp>1</stp>
        <tr r="DD130" s="21"/>
        <tr r="BF130" s="21"/>
      </tp>
      <tp t="s">
        <v/>
        <stp/>
        <stp>*H</stp>
        <stp>KORD MR17!_12Z-ECM</stp>
        <stp>2M DAILY AVG TEMP</stp>
        <stp>D</stp>
        <stp>44790</stp>
        <stp/>
        <stp/>
        <stp>1</stp>
        <tr r="FE131" s="21"/>
        <tr r="HC131" s="21"/>
      </tp>
      <tp>
        <v>23.28</v>
        <stp/>
        <stp>*H</stp>
        <stp>KORD MR10!_12Z-ECM</stp>
        <stp>2M DAILY AVG TEMP</stp>
        <stp>D</stp>
        <stp>44790</stp>
        <stp/>
        <stp/>
        <stp>1</stp>
        <tr r="EJ131" s="21"/>
        <tr r="GH131" s="21"/>
      </tp>
      <tp t="s">
        <v/>
        <stp/>
        <stp>*H</stp>
        <stp>KORD MR12!_00Z-ECM</stp>
        <stp>2M DAILY AVG TEMP</stp>
        <stp>D</stp>
        <stp>44791</stp>
        <stp/>
        <stp/>
        <stp>1</stp>
        <tr r="AW130" s="21"/>
        <tr r="CU130" s="21"/>
      </tp>
      <tp t="s">
        <v/>
        <stp/>
        <stp>*H</stp>
        <stp>KORD MR11!_12Z-ECM</stp>
        <stp>2M DAILY AVG TEMP</stp>
        <stp>D</stp>
        <stp>44790</stp>
        <stp/>
        <stp/>
        <stp>1</stp>
        <tr r="EM131" s="21"/>
        <tr r="GK131" s="21"/>
      </tp>
      <tp t="s">
        <v/>
        <stp/>
        <stp>*H</stp>
        <stp>KORD MR13!_00Z-ECM</stp>
        <stp>2M DAILY AVG TEMP</stp>
        <stp>D</stp>
        <stp>44791</stp>
        <stp/>
        <stp/>
        <stp>1</stp>
        <tr r="AZ130" s="21"/>
        <tr r="CX130" s="21"/>
      </tp>
      <tp>
        <v>22.52</v>
        <stp/>
        <stp>*H</stp>
        <stp>KORD MR10!_00Z-ECM</stp>
        <stp>2M DAILY AVG TEMP</stp>
        <stp>D</stp>
        <stp>44791</stp>
        <stp/>
        <stp/>
        <stp>1</stp>
        <tr r="AQ130" s="21"/>
        <tr r="CO130" s="21"/>
      </tp>
      <tp t="s">
        <v/>
        <stp/>
        <stp>*H</stp>
        <stp>KORD MR12!_12Z-ECM</stp>
        <stp>2M DAILY AVG TEMP</stp>
        <stp>D</stp>
        <stp>44790</stp>
        <stp/>
        <stp/>
        <stp>1</stp>
        <tr r="GN131" s="21"/>
        <tr r="EP131" s="21"/>
      </tp>
      <tp t="s">
        <v/>
        <stp/>
        <stp>*H</stp>
        <stp>KORD MR11!_00Z-ECM</stp>
        <stp>2M DAILY AVG TEMP</stp>
        <stp>D</stp>
        <stp>44791</stp>
        <stp/>
        <stp/>
        <stp>1</stp>
        <tr r="AT130" s="21"/>
        <tr r="CR130" s="21"/>
      </tp>
      <tp t="s">
        <v/>
        <stp/>
        <stp>*H</stp>
        <stp>KORD MR13!_12Z-ECM</stp>
        <stp>2M DAILY AVG TEMP</stp>
        <stp>D</stp>
        <stp>44790</stp>
        <stp/>
        <stp/>
        <stp>1</stp>
        <tr r="ES131" s="21"/>
        <tr r="GQ131" s="21"/>
      </tp>
      <tp t="s">
        <v/>
        <stp/>
        <stp>*H</stp>
        <stp>KORD MR14!_12Z-ECM</stp>
        <stp>2M DAILY AVG TEMP</stp>
        <stp>D</stp>
        <stp>44791</stp>
        <stp/>
        <stp/>
        <stp>1</stp>
        <tr r="EY130" s="21"/>
        <tr r="GW130" s="21"/>
      </tp>
      <tp t="s">
        <v/>
        <stp/>
        <stp>*H</stp>
        <stp>KORD MR16!_00Z-ECM</stp>
        <stp>2M DAILY AVG TEMP</stp>
        <stp>D</stp>
        <stp>44790</stp>
        <stp/>
        <stp/>
        <stp>1</stp>
        <tr r="DD131" s="21"/>
        <tr r="BF131" s="21"/>
      </tp>
      <tp t="s">
        <v/>
        <stp/>
        <stp>*H</stp>
        <stp>KORD MR15!_12Z-ECM</stp>
        <stp>2M DAILY AVG TEMP</stp>
        <stp>D</stp>
        <stp>44791</stp>
        <stp/>
        <stp/>
        <stp>1</stp>
        <tr r="GZ130" s="21"/>
        <tr r="FB130" s="21"/>
      </tp>
      <tp t="s">
        <v/>
        <stp/>
        <stp>*H</stp>
        <stp>KORD MR17!_00Z-ECM</stp>
        <stp>2M DAILY AVG TEMP</stp>
        <stp>D</stp>
        <stp>44790</stp>
        <stp/>
        <stp/>
        <stp>1</stp>
        <tr r="DG131" s="21"/>
        <tr r="BI131" s="21"/>
      </tp>
      <tp t="s">
        <v/>
        <stp/>
        <stp>*H</stp>
        <stp>KORD MR14!_00Z-ECM</stp>
        <stp>2M DAILY AVG TEMP</stp>
        <stp>D</stp>
        <stp>44790</stp>
        <stp/>
        <stp/>
        <stp>1</stp>
        <tr r="CX131" s="21"/>
        <tr r="AZ131" s="21"/>
      </tp>
      <tp t="s">
        <v/>
        <stp/>
        <stp>*H</stp>
        <stp>KORD MR16!_12Z-ECM</stp>
        <stp>2M DAILY AVG TEMP</stp>
        <stp>D</stp>
        <stp>44791</stp>
        <stp/>
        <stp/>
        <stp>1</stp>
        <tr r="FE130" s="21"/>
        <tr r="HC130" s="21"/>
      </tp>
      <tp t="s">
        <v/>
        <stp/>
        <stp>*H</stp>
        <stp>KORD MR15!_00Z-ECM</stp>
        <stp>2M DAILY AVG TEMP</stp>
        <stp>D</stp>
        <stp>44790</stp>
        <stp/>
        <stp/>
        <stp>1</stp>
        <tr r="DA131" s="21"/>
        <tr r="BC131" s="21"/>
      </tp>
      <tp t="s">
        <v/>
        <stp/>
        <stp>*H</stp>
        <stp>KORD MR10!_12Z-ECM</stp>
        <stp>2M DAILY AVG TEMP</stp>
        <stp>D</stp>
        <stp>44791</stp>
        <stp/>
        <stp/>
        <stp>1</stp>
        <tr r="GK130" s="21"/>
        <tr r="EM130" s="21"/>
      </tp>
      <tp t="s">
        <v/>
        <stp/>
        <stp>*H</stp>
        <stp>KORD MR12!_00Z-ECM</stp>
        <stp>2M DAILY AVG TEMP</stp>
        <stp>D</stp>
        <stp>44790</stp>
        <stp/>
        <stp/>
        <stp>1</stp>
        <tr r="CR131" s="21"/>
        <tr r="AT131" s="21"/>
      </tp>
      <tp t="s">
        <v/>
        <stp/>
        <stp>*H</stp>
        <stp>KORD MR11!_12Z-ECM</stp>
        <stp>2M DAILY AVG TEMP</stp>
        <stp>D</stp>
        <stp>44791</stp>
        <stp/>
        <stp/>
        <stp>1</stp>
        <tr r="GN130" s="21"/>
        <tr r="EP130" s="21"/>
      </tp>
      <tp t="s">
        <v/>
        <stp/>
        <stp>*H</stp>
        <stp>KORD MR13!_00Z-ECM</stp>
        <stp>2M DAILY AVG TEMP</stp>
        <stp>D</stp>
        <stp>44790</stp>
        <stp/>
        <stp/>
        <stp>1</stp>
        <tr r="AW131" s="21"/>
        <tr r="CU131" s="21"/>
      </tp>
      <tp>
        <v>23.62</v>
        <stp/>
        <stp>*H</stp>
        <stp>KORD MR10!_00Z-ECM</stp>
        <stp>2M DAILY AVG TEMP</stp>
        <stp>D</stp>
        <stp>44790</stp>
        <stp/>
        <stp/>
        <stp>1</stp>
        <tr r="AN131" s="21"/>
        <tr r="CL131" s="21"/>
      </tp>
      <tp t="s">
        <v/>
        <stp/>
        <stp>*H</stp>
        <stp>KORD MR12!_12Z-ECM</stp>
        <stp>2M DAILY AVG TEMP</stp>
        <stp>D</stp>
        <stp>44791</stp>
        <stp/>
        <stp/>
        <stp>1</stp>
        <tr r="ES130" s="21"/>
        <tr r="GQ130" s="21"/>
      </tp>
      <tp>
        <v>23.74</v>
        <stp/>
        <stp>*H</stp>
        <stp>KORD MR11!_00Z-ECM</stp>
        <stp>2M DAILY AVG TEMP</stp>
        <stp>D</stp>
        <stp>44790</stp>
        <stp/>
        <stp/>
        <stp>1</stp>
        <tr r="AQ131" s="21"/>
        <tr r="CO131" s="21"/>
      </tp>
      <tp t="s">
        <v/>
        <stp/>
        <stp>*H</stp>
        <stp>KORD MR13!_12Z-ECM</stp>
        <stp>2M DAILY AVG TEMP</stp>
        <stp>D</stp>
        <stp>44791</stp>
        <stp/>
        <stp/>
        <stp>1</stp>
        <tr r="GT130" s="21"/>
        <tr r="EV130" s="21"/>
      </tp>
      <tp t="s">
        <v/>
        <stp/>
        <stp>*H</stp>
        <stp>KORD MR14!_12Z-ECM</stp>
        <stp>2M DAILY AVG TEMP</stp>
        <stp>D</stp>
        <stp>44792</stp>
        <stp/>
        <stp/>
        <stp>1</stp>
        <tr r="GZ129" s="21"/>
        <tr r="FB129" s="21"/>
      </tp>
      <tp t="s">
        <v/>
        <stp/>
        <stp>*H</stp>
        <stp>KORD MR15!_12Z-ECM</stp>
        <stp>2M DAILY AVG TEMP</stp>
        <stp>D</stp>
        <stp>44792</stp>
        <stp/>
        <stp/>
        <stp>1</stp>
        <tr r="HC129" s="21"/>
        <tr r="FE129" s="21"/>
      </tp>
      <tp t="s">
        <v/>
        <stp/>
        <stp>*H</stp>
        <stp>KORD MR14!_00Z-ECM</stp>
        <stp>2M DAILY AVG TEMP</stp>
        <stp>D</stp>
        <stp>44793</stp>
        <stp/>
        <stp/>
        <stp>1</stp>
        <tr r="DG128" s="21"/>
        <tr r="BI128" s="21"/>
      </tp>
      <tp t="s">
        <v/>
        <stp/>
        <stp>*H</stp>
        <stp>KORD MR10!_12Z-ECM</stp>
        <stp>2M DAILY AVG TEMP</stp>
        <stp>D</stp>
        <stp>44792</stp>
        <stp/>
        <stp/>
        <stp>1</stp>
        <tr r="GN129" s="21"/>
        <tr r="EP129" s="21"/>
      </tp>
      <tp t="s">
        <v/>
        <stp/>
        <stp>*H</stp>
        <stp>KORD MR12!_00Z-ECM</stp>
        <stp>2M DAILY AVG TEMP</stp>
        <stp>D</stp>
        <stp>44793</stp>
        <stp/>
        <stp/>
        <stp>1</stp>
        <tr r="DA128" s="21"/>
        <tr r="BC128" s="21"/>
      </tp>
      <tp t="s">
        <v/>
        <stp/>
        <stp>*H</stp>
        <stp>KORD MR11!_12Z-ECM</stp>
        <stp>2M DAILY AVG TEMP</stp>
        <stp>D</stp>
        <stp>44792</stp>
        <stp/>
        <stp/>
        <stp>1</stp>
        <tr r="ES129" s="21"/>
        <tr r="GQ129" s="21"/>
      </tp>
      <tp t="s">
        <v/>
        <stp/>
        <stp>*H</stp>
        <stp>KORD MR13!_00Z-ECM</stp>
        <stp>2M DAILY AVG TEMP</stp>
        <stp>D</stp>
        <stp>44793</stp>
        <stp/>
        <stp/>
        <stp>1</stp>
        <tr r="BF128" s="21"/>
        <tr r="DD128" s="21"/>
      </tp>
      <tp t="s">
        <v/>
        <stp/>
        <stp>*H</stp>
        <stp>KORD MR10!_00Z-ECM</stp>
        <stp>2M DAILY AVG TEMP</stp>
        <stp>D</stp>
        <stp>44793</stp>
        <stp/>
        <stp/>
        <stp>1</stp>
        <tr r="CU128" s="21"/>
        <tr r="AW128" s="21"/>
      </tp>
      <tp t="s">
        <v/>
        <stp/>
        <stp>*H</stp>
        <stp>KORD MR12!_12Z-ECM</stp>
        <stp>2M DAILY AVG TEMP</stp>
        <stp>D</stp>
        <stp>44792</stp>
        <stp/>
        <stp/>
        <stp>1</stp>
        <tr r="EV129" s="21"/>
        <tr r="GT129" s="21"/>
      </tp>
      <tp t="s">
        <v/>
        <stp/>
        <stp>*H</stp>
        <stp>KORD MR11!_00Z-ECM</stp>
        <stp>2M DAILY AVG TEMP</stp>
        <stp>D</stp>
        <stp>44793</stp>
        <stp/>
        <stp/>
        <stp>1</stp>
        <tr r="CX128" s="21"/>
        <tr r="AZ128" s="21"/>
      </tp>
      <tp t="s">
        <v/>
        <stp/>
        <stp>*H</stp>
        <stp>KORD MR13!_12Z-ECM</stp>
        <stp>2M DAILY AVG TEMP</stp>
        <stp>D</stp>
        <stp>44792</stp>
        <stp/>
        <stp/>
        <stp>1</stp>
        <tr r="GW129" s="21"/>
        <tr r="EY129" s="21"/>
      </tp>
      <tp t="s">
        <v/>
        <stp/>
        <stp>*H</stp>
        <stp>KORD MR14!_12Z-ECM</stp>
        <stp>2M DAILY AVG TEMP</stp>
        <stp>D</stp>
        <stp>44793</stp>
        <stp/>
        <stp/>
        <stp>1</stp>
        <tr r="FE128" s="21"/>
        <tr r="HC128" s="21"/>
      </tp>
      <tp t="s">
        <v/>
        <stp/>
        <stp>*H</stp>
        <stp>KORD MR14!_00Z-ECM</stp>
        <stp>2M DAILY AVG TEMP</stp>
        <stp>D</stp>
        <stp>44792</stp>
        <stp/>
        <stp/>
        <stp>1</stp>
        <tr r="DD129" s="21"/>
        <tr r="BF129" s="21"/>
      </tp>
      <tp t="s">
        <v/>
        <stp/>
        <stp>*H</stp>
        <stp>KORD MR15!_00Z-ECM</stp>
        <stp>2M DAILY AVG TEMP</stp>
        <stp>D</stp>
        <stp>44792</stp>
        <stp/>
        <stp/>
        <stp>1</stp>
        <tr r="DG129" s="21"/>
        <tr r="BI129" s="21"/>
      </tp>
      <tp t="s">
        <v/>
        <stp/>
        <stp>*H</stp>
        <stp>KORD MR10!_12Z-ECM</stp>
        <stp>2M DAILY AVG TEMP</stp>
        <stp>D</stp>
        <stp>44793</stp>
        <stp/>
        <stp/>
        <stp>1</stp>
        <tr r="ES128" s="21"/>
        <tr r="GQ128" s="21"/>
      </tp>
      <tp t="s">
        <v/>
        <stp/>
        <stp>*H</stp>
        <stp>KORD MR12!_00Z-ECM</stp>
        <stp>2M DAILY AVG TEMP</stp>
        <stp>D</stp>
        <stp>44792</stp>
        <stp/>
        <stp/>
        <stp>1</stp>
        <tr r="CX129" s="21"/>
        <tr r="AZ129" s="21"/>
      </tp>
      <tp t="s">
        <v/>
        <stp/>
        <stp>*H</stp>
        <stp>KORD MR11!_12Z-ECM</stp>
        <stp>2M DAILY AVG TEMP</stp>
        <stp>D</stp>
        <stp>44793</stp>
        <stp/>
        <stp/>
        <stp>1</stp>
        <tr r="GT128" s="21"/>
        <tr r="EV128" s="21"/>
      </tp>
      <tp t="s">
        <v/>
        <stp/>
        <stp>*H</stp>
        <stp>KORD MR13!_00Z-ECM</stp>
        <stp>2M DAILY AVG TEMP</stp>
        <stp>D</stp>
        <stp>44792</stp>
        <stp/>
        <stp/>
        <stp>1</stp>
        <tr r="BC129" s="21"/>
        <tr r="DA129" s="21"/>
      </tp>
      <tp t="s">
        <v/>
        <stp/>
        <stp>*H</stp>
        <stp>KORD MR10!_00Z-ECM</stp>
        <stp>2M DAILY AVG TEMP</stp>
        <stp>D</stp>
        <stp>44792</stp>
        <stp/>
        <stp/>
        <stp>1</stp>
        <tr r="AT129" s="21"/>
        <tr r="CR129" s="21"/>
      </tp>
      <tp t="s">
        <v/>
        <stp/>
        <stp>*H</stp>
        <stp>KORD MR12!_12Z-ECM</stp>
        <stp>2M DAILY AVG TEMP</stp>
        <stp>D</stp>
        <stp>44793</stp>
        <stp/>
        <stp/>
        <stp>1</stp>
        <tr r="GW128" s="21"/>
        <tr r="EY128" s="21"/>
      </tp>
      <tp t="s">
        <v/>
        <stp/>
        <stp>*H</stp>
        <stp>KORD MR11!_00Z-ECM</stp>
        <stp>2M DAILY AVG TEMP</stp>
        <stp>D</stp>
        <stp>44792</stp>
        <stp/>
        <stp/>
        <stp>1</stp>
        <tr r="AW129" s="21"/>
        <tr r="CU129" s="21"/>
      </tp>
      <tp t="s">
        <v/>
        <stp/>
        <stp>*H</stp>
        <stp>KORD MR13!_12Z-ECM</stp>
        <stp>2M DAILY AVG TEMP</stp>
        <stp>D</stp>
        <stp>44793</stp>
        <stp/>
        <stp/>
        <stp>1</stp>
        <tr r="FB128" s="21"/>
        <tr r="GZ128" s="21"/>
      </tp>
      <tp t="s">
        <v/>
        <stp/>
        <stp>*H</stp>
        <stp>KORD MR10!_12Z-ECM</stp>
        <stp>2M DAILY AVG TEMP</stp>
        <stp>D</stp>
        <stp>44794</stp>
        <stp/>
        <stp/>
        <stp>1</stp>
        <tr r="EV127" s="21"/>
        <tr r="GT127" s="21"/>
      </tp>
      <tp t="s">
        <v/>
        <stp/>
        <stp>*H</stp>
        <stp>KORD MR12!_00Z-ECM</stp>
        <stp>2M DAILY AVG TEMP</stp>
        <stp>D</stp>
        <stp>44795</stp>
        <stp/>
        <stp/>
        <stp>1</stp>
        <tr r="BI126" s="21"/>
        <tr r="DG126" s="21"/>
      </tp>
      <tp t="s">
        <v/>
        <stp/>
        <stp>*H</stp>
        <stp>KORD MR11!_12Z-ECM</stp>
        <stp>2M DAILY AVG TEMP</stp>
        <stp>D</stp>
        <stp>44794</stp>
        <stp/>
        <stp/>
        <stp>1</stp>
        <tr r="GW127" s="21"/>
        <tr r="EY127" s="21"/>
      </tp>
      <tp t="s">
        <v/>
        <stp/>
        <stp>*H</stp>
        <stp>KORD MR10!_00Z-ECM</stp>
        <stp>2M DAILY AVG TEMP</stp>
        <stp>D</stp>
        <stp>44795</stp>
        <stp/>
        <stp/>
        <stp>1</stp>
        <tr r="DA126" s="21"/>
        <tr r="BC126" s="21"/>
      </tp>
      <tp t="s">
        <v/>
        <stp/>
        <stp>*H</stp>
        <stp>KORD MR12!_12Z-ECM</stp>
        <stp>2M DAILY AVG TEMP</stp>
        <stp>D</stp>
        <stp>44794</stp>
        <stp/>
        <stp/>
        <stp>1</stp>
        <tr r="FB127" s="21"/>
        <tr r="GZ127" s="21"/>
      </tp>
      <tp t="s">
        <v/>
        <stp/>
        <stp>*H</stp>
        <stp>KORD MR11!_00Z-ECM</stp>
        <stp>2M DAILY AVG TEMP</stp>
        <stp>D</stp>
        <stp>44795</stp>
        <stp/>
        <stp/>
        <stp>1</stp>
        <tr r="BF126" s="21"/>
        <tr r="DD126" s="21"/>
      </tp>
      <tp t="s">
        <v/>
        <stp/>
        <stp>*H</stp>
        <stp>KORD MR13!_12Z-ECM</stp>
        <stp>2M DAILY AVG TEMP</stp>
        <stp>D</stp>
        <stp>44794</stp>
        <stp/>
        <stp/>
        <stp>1</stp>
        <tr r="HC127" s="21"/>
        <tr r="FE127" s="21"/>
      </tp>
      <tp t="s">
        <v/>
        <stp/>
        <stp>*H</stp>
        <stp>KORD MR10!_12Z-ECM</stp>
        <stp>2M DAILY AVG TEMP</stp>
        <stp>D</stp>
        <stp>44795</stp>
        <stp/>
        <stp/>
        <stp>1</stp>
        <tr r="GW126" s="21"/>
        <tr r="EY126" s="21"/>
      </tp>
      <tp t="s">
        <v/>
        <stp/>
        <stp>*H</stp>
        <stp>KORD MR12!_00Z-ECM</stp>
        <stp>2M DAILY AVG TEMP</stp>
        <stp>D</stp>
        <stp>44794</stp>
        <stp/>
        <stp/>
        <stp>1</stp>
        <tr r="DD127" s="21"/>
        <tr r="BF127" s="21"/>
      </tp>
      <tp t="s">
        <v/>
        <stp/>
        <stp>*H</stp>
        <stp>KORD MR11!_12Z-ECM</stp>
        <stp>2M DAILY AVG TEMP</stp>
        <stp>D</stp>
        <stp>44795</stp>
        <stp/>
        <stp/>
        <stp>1</stp>
        <tr r="FB126" s="21"/>
        <tr r="GZ126" s="21"/>
      </tp>
      <tp t="s">
        <v/>
        <stp/>
        <stp>*H</stp>
        <stp>KORD MR13!_00Z-ECM</stp>
        <stp>2M DAILY AVG TEMP</stp>
        <stp>D</stp>
        <stp>44794</stp>
        <stp/>
        <stp/>
        <stp>1</stp>
        <tr r="BI127" s="21"/>
        <tr r="DG127" s="21"/>
      </tp>
      <tp t="s">
        <v/>
        <stp/>
        <stp>*H</stp>
        <stp>KORD MR10!_00Z-ECM</stp>
        <stp>2M DAILY AVG TEMP</stp>
        <stp>D</stp>
        <stp>44794</stp>
        <stp/>
        <stp/>
        <stp>1</stp>
        <tr r="AZ127" s="21"/>
        <tr r="CX127" s="21"/>
      </tp>
      <tp t="s">
        <v/>
        <stp/>
        <stp>*H</stp>
        <stp>KORD MR12!_12Z-ECM</stp>
        <stp>2M DAILY AVG TEMP</stp>
        <stp>D</stp>
        <stp>44795</stp>
        <stp/>
        <stp/>
        <stp>1</stp>
        <tr r="FE126" s="21"/>
        <tr r="HC126" s="21"/>
      </tp>
      <tp t="s">
        <v/>
        <stp/>
        <stp>*H</stp>
        <stp>KORD MR11!_00Z-ECM</stp>
        <stp>2M DAILY AVG TEMP</stp>
        <stp>D</stp>
        <stp>44794</stp>
        <stp/>
        <stp/>
        <stp>1</stp>
        <tr r="BC127" s="21"/>
        <tr r="DA127" s="21"/>
      </tp>
      <tp t="s">
        <v/>
        <stp/>
        <stp>*H</stp>
        <stp>KORD MR10!_12Z-ECM</stp>
        <stp>2M DAILY AVG TEMP</stp>
        <stp>D</stp>
        <stp>44796</stp>
        <stp/>
        <stp/>
        <stp>1</stp>
        <tr r="GZ125" s="21"/>
        <tr r="FB125" s="21"/>
      </tp>
      <tp t="s">
        <v/>
        <stp/>
        <stp>*H</stp>
        <stp>KORD MR11!_12Z-ECM</stp>
        <stp>2M DAILY AVG TEMP</stp>
        <stp>D</stp>
        <stp>44796</stp>
        <stp/>
        <stp/>
        <stp>1</stp>
        <tr r="FE125" s="21"/>
        <tr r="HC125" s="21"/>
      </tp>
      <tp t="s">
        <v/>
        <stp/>
        <stp>*H</stp>
        <stp>KORD MR10!_00Z-ECM</stp>
        <stp>2M DAILY AVG TEMP</stp>
        <stp>D</stp>
        <stp>44797</stp>
        <stp/>
        <stp/>
        <stp>1</stp>
        <tr r="BI124" s="21"/>
        <tr r="DG124" s="21"/>
      </tp>
      <tp t="s">
        <v/>
        <stp/>
        <stp>*H</stp>
        <stp>KORD MR10!_12Z-ECM</stp>
        <stp>2M DAILY AVG TEMP</stp>
        <stp>D</stp>
        <stp>44797</stp>
        <stp/>
        <stp/>
        <stp>1</stp>
        <tr r="HC124" s="21"/>
        <tr r="FE124" s="21"/>
      </tp>
      <tp t="s">
        <v/>
        <stp/>
        <stp>*H</stp>
        <stp>KORD MR10!_00Z-ECM</stp>
        <stp>2M DAILY AVG TEMP</stp>
        <stp>D</stp>
        <stp>44796</stp>
        <stp/>
        <stp/>
        <stp>1</stp>
        <tr r="DD125" s="21"/>
        <tr r="BF125" s="21"/>
      </tp>
      <tp t="s">
        <v/>
        <stp/>
        <stp>*H</stp>
        <stp>KORD MR11!_00Z-ECM</stp>
        <stp>2M DAILY AVG TEMP</stp>
        <stp>D</stp>
        <stp>44796</stp>
        <stp/>
        <stp/>
        <stp>1</stp>
        <tr r="DG125" s="21"/>
        <tr r="BI125" s="21"/>
      </tp>
      <tp>
        <v>28.36</v>
        <stp/>
        <stp>*H</stp>
        <stp>KORD MR14!_12Z-ECM</stp>
        <stp>2M DAILY AVG TEMP</stp>
        <stp>D</stp>
        <stp>44780</stp>
        <stp/>
        <stp/>
        <stp>1</stp>
        <tr r="FP141" s="21"/>
        <tr r="DR141" s="21"/>
      </tp>
      <tp>
        <v>20.399999999999999</v>
        <stp/>
        <stp>*H</stp>
        <stp>KORD MR16!_00Z-ECM</stp>
        <stp>2M DAILY AVG TEMP</stp>
        <stp>D</stp>
        <stp>44781</stp>
        <stp/>
        <stp/>
        <stp>1</stp>
        <tr r="CC140" s="21"/>
        <tr r="AE140" s="21"/>
      </tp>
      <tp t="s">
        <v/>
        <stp/>
        <stp>*H</stp>
        <stp>KORD MR24!_12Z-ECM</stp>
        <stp>2M DAILY AVG TEMP</stp>
        <stp>D</stp>
        <stp>44783</stp>
        <stp/>
        <stp/>
        <stp>1</stp>
        <tr r="FE138" s="21"/>
        <tr r="HC138" s="21"/>
      </tp>
      <tp>
        <v>28.12</v>
        <stp/>
        <stp>*H</stp>
        <stp>KORD MR15!_12Z-ECM</stp>
        <stp>2M DAILY AVG TEMP</stp>
        <stp>D</stp>
        <stp>44780</stp>
        <stp/>
        <stp/>
        <stp>1</stp>
        <tr r="DU141" s="21"/>
        <tr r="FS141" s="21"/>
      </tp>
      <tp>
        <v>23.12</v>
        <stp/>
        <stp>*H</stp>
        <stp>KORD MR17!_00Z-ECM</stp>
        <stp>2M DAILY AVG TEMP</stp>
        <stp>D</stp>
        <stp>44781</stp>
        <stp/>
        <stp/>
        <stp>1</stp>
        <tr r="AH140" s="21"/>
        <tr r="CF140" s="21"/>
      </tp>
      <tp>
        <v>24.13</v>
        <stp/>
        <stp>*H</stp>
        <stp>KORD MR14!_00Z-ECM</stp>
        <stp>2M DAILY AVG TEMP</stp>
        <stp>D</stp>
        <stp>44781</stp>
        <stp/>
        <stp/>
        <stp>1</stp>
        <tr r="Y140" s="21"/>
        <tr r="BW140" s="21"/>
      </tp>
      <tp>
        <v>26.98</v>
        <stp/>
        <stp>*H</stp>
        <stp>KORD MR16!_12Z-ECM</stp>
        <stp>2M DAILY AVG TEMP</stp>
        <stp>D</stp>
        <stp>44780</stp>
        <stp/>
        <stp/>
        <stp>1</stp>
        <tr r="DX141" s="21"/>
        <tr r="FV141" s="21"/>
      </tp>
      <tp t="s">
        <v/>
        <stp/>
        <stp>*H</stp>
        <stp>KORD MR24!_00Z-ECM</stp>
        <stp>2M DAILY AVG TEMP</stp>
        <stp>D</stp>
        <stp>44782</stp>
        <stp/>
        <stp/>
        <stp>1</stp>
        <tr r="DD139" s="21"/>
        <tr r="BF139" s="21"/>
      </tp>
      <tp>
        <v>22.52</v>
        <stp/>
        <stp>*H</stp>
        <stp>KORD MR15!_00Z-ECM</stp>
        <stp>2M DAILY AVG TEMP</stp>
        <stp>D</stp>
        <stp>44781</stp>
        <stp/>
        <stp/>
        <stp>1</stp>
        <tr r="BZ140" s="21"/>
        <tr r="AB140" s="21"/>
      </tp>
      <tp>
        <v>23.06</v>
        <stp/>
        <stp>*H</stp>
        <stp>KORD MR17!_12Z-ECM</stp>
        <stp>2M DAILY AVG TEMP</stp>
        <stp>D</stp>
        <stp>44780</stp>
        <stp/>
        <stp/>
        <stp>1</stp>
        <tr r="EA141" s="21"/>
        <tr r="FY141" s="21"/>
      </tp>
      <tp t="s">
        <v/>
        <stp/>
        <stp>*H</stp>
        <stp>KORD MR25!_00Z-ECM</stp>
        <stp>2M DAILY AVG TEMP</stp>
        <stp>D</stp>
        <stp>44782</stp>
        <stp/>
        <stp/>
        <stp>1</stp>
        <tr r="BI139" s="21"/>
        <tr r="DG139" s="21"/>
      </tp>
      <tp>
        <v>26.52</v>
        <stp/>
        <stp>*H</stp>
        <stp>KORD MR12!_00Z-ECM</stp>
        <stp>2M DAILY AVG TEMP</stp>
        <stp>D</stp>
        <stp>44781</stp>
        <stp/>
        <stp/>
        <stp>1</stp>
        <tr r="S140" s="21"/>
        <tr r="BQ140" s="21"/>
      </tp>
      <tp t="s">
        <v/>
        <stp/>
        <stp>*H</stp>
        <stp>KORD MR20!_12Z-ECM</stp>
        <stp>2M DAILY AVG TEMP</stp>
        <stp>D</stp>
        <stp>44783</stp>
        <stp/>
        <stp/>
        <stp>1</stp>
        <tr r="ES138" s="21"/>
        <tr r="GQ138" s="21"/>
      </tp>
      <tp t="s">
        <v/>
        <stp/>
        <stp>*H</stp>
        <stp>KORD MR22!_00Z-ECM</stp>
        <stp>2M DAILY AVG TEMP</stp>
        <stp>D</stp>
        <stp>44782</stp>
        <stp/>
        <stp/>
        <stp>1</stp>
        <tr r="AZ139" s="21"/>
        <tr r="CX139" s="21"/>
      </tp>
      <tp>
        <v>26.48</v>
        <stp/>
        <stp>*H</stp>
        <stp>KORD MR13!_00Z-ECM</stp>
        <stp>2M DAILY AVG TEMP</stp>
        <stp>D</stp>
        <stp>44781</stp>
        <stp/>
        <stp/>
        <stp>1</stp>
        <tr r="V140" s="21"/>
        <tr r="BT140" s="21"/>
      </tp>
      <tp t="s">
        <v/>
        <stp/>
        <stp>*H</stp>
        <stp>KORD MR21!_12Z-ECM</stp>
        <stp>2M DAILY AVG TEMP</stp>
        <stp>D</stp>
        <stp>44783</stp>
        <stp/>
        <stp/>
        <stp>1</stp>
        <tr r="EV138" s="21"/>
        <tr r="GT138" s="21"/>
      </tp>
      <tp t="s">
        <v/>
        <stp/>
        <stp>*H</stp>
        <stp>KORD MR23!_00Z-ECM</stp>
        <stp>2M DAILY AVG TEMP</stp>
        <stp>D</stp>
        <stp>44782</stp>
        <stp/>
        <stp/>
        <stp>1</stp>
        <tr r="DA139" s="21"/>
        <tr r="BC139" s="21"/>
      </tp>
      <tp>
        <v>28.86</v>
        <stp/>
        <stp>*H</stp>
        <stp>KORD MR12!_12Z-ECM</stp>
        <stp>2M DAILY AVG TEMP</stp>
        <stp>D</stp>
        <stp>44780</stp>
        <stp/>
        <stp/>
        <stp>1</stp>
        <tr r="FJ141" s="21"/>
        <tr r="DL141" s="21"/>
      </tp>
      <tp t="s">
        <v/>
        <stp/>
        <stp>*H</stp>
        <stp>KORD MR20!_00Z-ECM</stp>
        <stp>2M DAILY AVG TEMP</stp>
        <stp>D</stp>
        <stp>44782</stp>
        <stp/>
        <stp/>
        <stp>1</stp>
        <tr r="AT139" s="21"/>
        <tr r="CR139" s="21"/>
      </tp>
      <tp t="s">
        <v/>
        <stp/>
        <stp>*H</stp>
        <stp>KORD MR22!_12Z-ECM</stp>
        <stp>2M DAILY AVG TEMP</stp>
        <stp>D</stp>
        <stp>44783</stp>
        <stp/>
        <stp/>
        <stp>1</stp>
        <tr r="EY138" s="21"/>
        <tr r="GW138" s="21"/>
      </tp>
      <tp>
        <v>23.66</v>
        <stp/>
        <stp>*H</stp>
        <stp>KORD MR11!_00Z-ECM</stp>
        <stp>2M DAILY AVG TEMP</stp>
        <stp>D</stp>
        <stp>44781</stp>
        <stp/>
        <stp/>
        <stp>1</stp>
        <tr r="BN140" s="21"/>
        <tr r="P140" s="21"/>
      </tp>
      <tp>
        <v>28.66</v>
        <stp/>
        <stp>*H</stp>
        <stp>KORD MR13!_12Z-ECM</stp>
        <stp>2M DAILY AVG TEMP</stp>
        <stp>D</stp>
        <stp>44780</stp>
        <stp/>
        <stp/>
        <stp>1</stp>
        <tr r="DO141" s="21"/>
        <tr r="FM141" s="21"/>
      </tp>
      <tp t="s">
        <v/>
        <stp/>
        <stp>*H</stp>
        <stp>KORD MR21!_00Z-ECM</stp>
        <stp>2M DAILY AVG TEMP</stp>
        <stp>D</stp>
        <stp>44782</stp>
        <stp/>
        <stp/>
        <stp>1</stp>
        <tr r="AW139" s="21"/>
        <tr r="CU139" s="21"/>
      </tp>
      <tp t="s">
        <v/>
        <stp/>
        <stp>*H</stp>
        <stp>KORD MR23!_12Z-ECM</stp>
        <stp>2M DAILY AVG TEMP</stp>
        <stp>D</stp>
        <stp>44783</stp>
        <stp/>
        <stp/>
        <stp>1</stp>
        <tr r="FB138" s="21"/>
        <tr r="GZ138" s="21"/>
      </tp>
      <tp>
        <v>26.56</v>
        <stp/>
        <stp>*H</stp>
        <stp>KORD MR18!_12Z-ECM</stp>
        <stp>2M DAILY AVG TEMP</stp>
        <stp>D</stp>
        <stp>44780</stp>
        <stp/>
        <stp/>
        <stp>1</stp>
        <tr r="ED141" s="21"/>
        <tr r="GB141" s="21"/>
      </tp>
      <tp>
        <v>24.67</v>
        <stp/>
        <stp>*H</stp>
        <stp>KORD MR19!_12Z-ECM</stp>
        <stp>2M DAILY AVG TEMP</stp>
        <stp>D</stp>
        <stp>44780</stp>
        <stp/>
        <stp/>
        <stp>1</stp>
        <tr r="EG141" s="21"/>
        <tr r="GE141" s="21"/>
      </tp>
      <tp>
        <v>25.28</v>
        <stp/>
        <stp>*H</stp>
        <stp>KORD MR18!_00Z-ECM</stp>
        <stp>2M DAILY AVG TEMP</stp>
        <stp>D</stp>
        <stp>44781</stp>
        <stp/>
        <stp/>
        <stp>1</stp>
        <tr r="AK140" s="21"/>
        <tr r="CI140" s="21"/>
      </tp>
      <tp>
        <v>26.68</v>
        <stp/>
        <stp>*H</stp>
        <stp>KORD MR19!_00Z-ECM</stp>
        <stp>2M DAILY AVG TEMP</stp>
        <stp>D</stp>
        <stp>44781</stp>
        <stp/>
        <stp/>
        <stp>1</stp>
        <tr r="CL140" s="21"/>
        <tr r="AN140" s="21"/>
      </tp>
      <tp>
        <v>26.6</v>
        <stp/>
        <stp>*H</stp>
        <stp>KORD MR14!_12Z-ECM</stp>
        <stp>2M DAILY AVG TEMP</stp>
        <stp>D</stp>
        <stp>44781</stp>
        <stp/>
        <stp/>
        <stp>1</stp>
        <tr r="DU140" s="21"/>
        <tr r="FS140" s="21"/>
      </tp>
      <tp>
        <v>27.64</v>
        <stp/>
        <stp>*H</stp>
        <stp>KORD MR16!_00Z-ECM</stp>
        <stp>2M DAILY AVG TEMP</stp>
        <stp>D</stp>
        <stp>44780</stp>
        <stp/>
        <stp/>
        <stp>1</stp>
        <tr r="BZ141" s="21"/>
        <tr r="AB141" s="21"/>
      </tp>
      <tp t="s">
        <v/>
        <stp/>
        <stp>*H</stp>
        <stp>KORD MR24!_12Z-ECM</stp>
        <stp>2M DAILY AVG TEMP</stp>
        <stp>D</stp>
        <stp>44782</stp>
        <stp/>
        <stp/>
        <stp>1</stp>
        <tr r="GZ139" s="21"/>
        <tr r="FB139" s="21"/>
      </tp>
      <tp>
        <v>27.31</v>
        <stp/>
        <stp>*H</stp>
        <stp>KORD MR15!_12Z-ECM</stp>
        <stp>2M DAILY AVG TEMP</stp>
        <stp>D</stp>
        <stp>44781</stp>
        <stp/>
        <stp/>
        <stp>1</stp>
        <tr r="FV140" s="21"/>
        <tr r="DX140" s="21"/>
      </tp>
      <tp>
        <v>23</v>
        <stp/>
        <stp>*H</stp>
        <stp>KORD MR17!_00Z-ECM</stp>
        <stp>2M DAILY AVG TEMP</stp>
        <stp>D</stp>
        <stp>44780</stp>
        <stp/>
        <stp/>
        <stp>1</stp>
        <tr r="CC141" s="21"/>
        <tr r="AE141" s="21"/>
      </tp>
      <tp t="s">
        <v/>
        <stp/>
        <stp>*H</stp>
        <stp>KORD MR25!_12Z-ECM</stp>
        <stp>2M DAILY AVG TEMP</stp>
        <stp>D</stp>
        <stp>44782</stp>
        <stp/>
        <stp/>
        <stp>1</stp>
        <tr r="HC139" s="21"/>
        <tr r="FE139" s="21"/>
      </tp>
      <tp>
        <v>28.46</v>
        <stp/>
        <stp>*H</stp>
        <stp>KORD MR14!_00Z-ECM</stp>
        <stp>2M DAILY AVG TEMP</stp>
        <stp>D</stp>
        <stp>44780</stp>
        <stp/>
        <stp/>
        <stp>1</stp>
        <tr r="BT141" s="21"/>
        <tr r="V141" s="21"/>
      </tp>
      <tp>
        <v>20.38</v>
        <stp/>
        <stp>*H</stp>
        <stp>KORD MR16!_12Z-ECM</stp>
        <stp>2M DAILY AVG TEMP</stp>
        <stp>D</stp>
        <stp>44781</stp>
        <stp/>
        <stp/>
        <stp>1</stp>
        <tr r="EA140" s="21"/>
        <tr r="FY140" s="21"/>
      </tp>
      <tp t="s">
        <v/>
        <stp/>
        <stp>*H</stp>
        <stp>KORD MR24!_00Z-ECM</stp>
        <stp>2M DAILY AVG TEMP</stp>
        <stp>D</stp>
        <stp>44783</stp>
        <stp/>
        <stp/>
        <stp>1</stp>
        <tr r="BI138" s="21"/>
        <tr r="DG138" s="21"/>
      </tp>
      <tp>
        <v>27.78</v>
        <stp/>
        <stp>*H</stp>
        <stp>KORD MR15!_00Z-ECM</stp>
        <stp>2M DAILY AVG TEMP</stp>
        <stp>D</stp>
        <stp>44780</stp>
        <stp/>
        <stp/>
        <stp>1</stp>
        <tr r="Y141" s="21"/>
        <tr r="BW141" s="21"/>
      </tp>
      <tp>
        <v>23.34</v>
        <stp/>
        <stp>*H</stp>
        <stp>KORD MR17!_12Z-ECM</stp>
        <stp>2M DAILY AVG TEMP</stp>
        <stp>D</stp>
        <stp>44781</stp>
        <stp/>
        <stp/>
        <stp>1</stp>
        <tr r="GB140" s="21"/>
        <tr r="ED140" s="21"/>
      </tp>
      <tp>
        <v>27.93</v>
        <stp/>
        <stp>*H</stp>
        <stp>KORD MR12!_00Z-ECM</stp>
        <stp>2M DAILY AVG TEMP</stp>
        <stp>D</stp>
        <stp>44780</stp>
        <stp/>
        <stp/>
        <stp>1</stp>
        <tr r="P141" s="21"/>
        <tr r="BN141" s="21"/>
      </tp>
      <tp t="s">
        <v/>
        <stp/>
        <stp>*H</stp>
        <stp>KORD MR20!_12Z-ECM</stp>
        <stp>2M DAILY AVG TEMP</stp>
        <stp>D</stp>
        <stp>44782</stp>
        <stp/>
        <stp/>
        <stp>1</stp>
        <tr r="GN139" s="21"/>
        <tr r="EP139" s="21"/>
      </tp>
      <tp t="s">
        <v/>
        <stp/>
        <stp>*H</stp>
        <stp>KORD MR22!_00Z-ECM</stp>
        <stp>2M DAILY AVG TEMP</stp>
        <stp>D</stp>
        <stp>44783</stp>
        <stp/>
        <stp/>
        <stp>1</stp>
        <tr r="BC138" s="21"/>
        <tr r="DA138" s="21"/>
      </tp>
      <tp>
        <v>23.96</v>
        <stp/>
        <stp>*H</stp>
        <stp>KORD MR11!_12Z-ECM</stp>
        <stp>2M DAILY AVG TEMP</stp>
        <stp>D</stp>
        <stp>44781</stp>
        <stp/>
        <stp/>
        <stp>1</stp>
        <tr r="DL140" s="21"/>
        <tr r="FJ140" s="21"/>
      </tp>
      <tp>
        <v>29.54</v>
        <stp/>
        <stp>*H</stp>
        <stp>KORD MR13!_00Z-ECM</stp>
        <stp>2M DAILY AVG TEMP</stp>
        <stp>D</stp>
        <stp>44780</stp>
        <stp/>
        <stp/>
        <stp>1</stp>
        <tr r="BQ141" s="21"/>
        <tr r="S141" s="21"/>
      </tp>
      <tp t="s">
        <v/>
        <stp/>
        <stp>*H</stp>
        <stp>KORD MR21!_12Z-ECM</stp>
        <stp>2M DAILY AVG TEMP</stp>
        <stp>D</stp>
        <stp>44782</stp>
        <stp/>
        <stp/>
        <stp>1</stp>
        <tr r="ES139" s="21"/>
        <tr r="GQ139" s="21"/>
      </tp>
      <tp t="s">
        <v/>
        <stp/>
        <stp>*H</stp>
        <stp>KORD MR23!_00Z-ECM</stp>
        <stp>2M DAILY AVG TEMP</stp>
        <stp>D</stp>
        <stp>44783</stp>
        <stp/>
        <stp/>
        <stp>1</stp>
        <tr r="BF138" s="21"/>
        <tr r="DD138" s="21"/>
      </tp>
      <tp>
        <v>25.69</v>
        <stp/>
        <stp>*H</stp>
        <stp>KORD MR12!_12Z-ECM</stp>
        <stp>2M DAILY AVG TEMP</stp>
        <stp>D</stp>
        <stp>44781</stp>
        <stp/>
        <stp/>
        <stp>1</stp>
        <tr r="DO140" s="21"/>
        <tr r="FM140" s="21"/>
      </tp>
      <tp t="s">
        <v/>
        <stp/>
        <stp>*H</stp>
        <stp>KORD MR20!_00Z-ECM</stp>
        <stp>2M DAILY AVG TEMP</stp>
        <stp>D</stp>
        <stp>44783</stp>
        <stp/>
        <stp/>
        <stp>1</stp>
        <tr r="CU138" s="21"/>
        <tr r="AW138" s="21"/>
      </tp>
      <tp t="s">
        <v/>
        <stp/>
        <stp>*H</stp>
        <stp>KORD MR22!_12Z-ECM</stp>
        <stp>2M DAILY AVG TEMP</stp>
        <stp>D</stp>
        <stp>44782</stp>
        <stp/>
        <stp/>
        <stp>1</stp>
        <tr r="EV139" s="21"/>
        <tr r="GT139" s="21"/>
      </tp>
      <tp>
        <v>24.35</v>
        <stp/>
        <stp>*H</stp>
        <stp>KORD MR13!_12Z-ECM</stp>
        <stp>2M DAILY AVG TEMP</stp>
        <stp>D</stp>
        <stp>44781</stp>
        <stp/>
        <stp/>
        <stp>1</stp>
        <tr r="DR140" s="21"/>
        <tr r="FP140" s="21"/>
      </tp>
      <tp t="s">
        <v/>
        <stp/>
        <stp>*H</stp>
        <stp>KORD MR21!_00Z-ECM</stp>
        <stp>2M DAILY AVG TEMP</stp>
        <stp>D</stp>
        <stp>44783</stp>
        <stp/>
        <stp/>
        <stp>1</stp>
        <tr r="CX138" s="21"/>
        <tr r="AZ138" s="21"/>
      </tp>
      <tp t="s">
        <v/>
        <stp/>
        <stp>*H</stp>
        <stp>KORD MR23!_12Z-ECM</stp>
        <stp>2M DAILY AVG TEMP</stp>
        <stp>D</stp>
        <stp>44782</stp>
        <stp/>
        <stp/>
        <stp>1</stp>
        <tr r="GW139" s="21"/>
        <tr r="EY139" s="21"/>
      </tp>
      <tp>
        <v>22.07</v>
        <stp/>
        <stp>*H</stp>
        <stp>KORD MR18!_12Z-ECM</stp>
        <stp>2M DAILY AVG TEMP</stp>
        <stp>D</stp>
        <stp>44781</stp>
        <stp/>
        <stp/>
        <stp>1</stp>
        <tr r="EG140" s="21"/>
        <tr r="GE140" s="21"/>
      </tp>
      <tp>
        <v>18.82</v>
        <stp/>
        <stp>*H</stp>
        <stp>KORD MR19!_12Z-ECM</stp>
        <stp>2M DAILY AVG TEMP</stp>
        <stp>D</stp>
        <stp>44781</stp>
        <stp/>
        <stp/>
        <stp>1</stp>
        <tr r="EJ140" s="21"/>
        <tr r="GH140" s="21"/>
      </tp>
      <tp>
        <v>24.72</v>
        <stp/>
        <stp>*H</stp>
        <stp>KORD MR18!_00Z-ECM</stp>
        <stp>2M DAILY AVG TEMP</stp>
        <stp>D</stp>
        <stp>44780</stp>
        <stp/>
        <stp/>
        <stp>1</stp>
        <tr r="CF141" s="21"/>
        <tr r="AH141" s="21"/>
      </tp>
      <tp>
        <v>26.31</v>
        <stp/>
        <stp>*H</stp>
        <stp>KORD MR19!_00Z-ECM</stp>
        <stp>2M DAILY AVG TEMP</stp>
        <stp>D</stp>
        <stp>44780</stp>
        <stp/>
        <stp/>
        <stp>1</stp>
        <tr r="CI141" s="21"/>
        <tr r="AK141" s="21"/>
      </tp>
      <tp>
        <v>23.02</v>
        <stp/>
        <stp>*H</stp>
        <stp>KORD MR14!_12Z-ECM</stp>
        <stp>2M DAILY AVG TEMP</stp>
        <stp>D</stp>
        <stp>44782</stp>
        <stp/>
        <stp/>
        <stp>1</stp>
        <tr r="FV139" s="21"/>
        <tr r="DX139" s="21"/>
      </tp>
      <tp>
        <v>21.16</v>
        <stp/>
        <stp>*H</stp>
        <stp>KORD MR16!_00Z-ECM</stp>
        <stp>2M DAILY AVG TEMP</stp>
        <stp>D</stp>
        <stp>44783</stp>
        <stp/>
        <stp/>
        <stp>1</stp>
        <tr r="AK138" s="21"/>
        <tr r="CI138" s="21"/>
      </tp>
      <tp t="s">
        <v/>
        <stp/>
        <stp>*H</stp>
        <stp>KORD MR24!_12Z-ECM</stp>
        <stp>2M DAILY AVG TEMP</stp>
        <stp>D</stp>
        <stp>44781</stp>
        <stp/>
        <stp/>
        <stp>1</stp>
        <tr r="GW140" s="21"/>
        <tr r="EY140" s="21"/>
      </tp>
      <tp t="s">
        <v/>
        <stp/>
        <stp>*H</stp>
        <stp>KORD MR26!_00Z-ECM</stp>
        <stp>2M DAILY AVG TEMP</stp>
        <stp>D</stp>
        <stp>44780</stp>
        <stp/>
        <stp/>
        <stp>1</stp>
        <tr r="DD141" s="21"/>
        <tr r="BF141" s="21"/>
      </tp>
      <tp>
        <v>22.08</v>
        <stp/>
        <stp>*H</stp>
        <stp>KORD MR15!_12Z-ECM</stp>
        <stp>2M DAILY AVG TEMP</stp>
        <stp>D</stp>
        <stp>44782</stp>
        <stp/>
        <stp/>
        <stp>1</stp>
        <tr r="FY139" s="21"/>
        <tr r="EA139" s="21"/>
      </tp>
      <tp>
        <v>23.28</v>
        <stp/>
        <stp>*H</stp>
        <stp>KORD MR17!_00Z-ECM</stp>
        <stp>2M DAILY AVG TEMP</stp>
        <stp>D</stp>
        <stp>44783</stp>
        <stp/>
        <stp/>
        <stp>1</stp>
        <tr r="CL138" s="21"/>
        <tr r="AN138" s="21"/>
      </tp>
      <tp t="s">
        <v/>
        <stp/>
        <stp>*H</stp>
        <stp>KORD MR25!_12Z-ECM</stp>
        <stp>2M DAILY AVG TEMP</stp>
        <stp>D</stp>
        <stp>44781</stp>
        <stp/>
        <stp/>
        <stp>1</stp>
        <tr r="GZ140" s="21"/>
        <tr r="FB140" s="21"/>
      </tp>
      <tp t="s">
        <v/>
        <stp/>
        <stp>*H</stp>
        <stp>KORD MR27!_00Z-ECM</stp>
        <stp>2M DAILY AVG TEMP</stp>
        <stp>D</stp>
        <stp>44780</stp>
        <stp/>
        <stp/>
        <stp>1</stp>
        <tr r="DG141" s="21"/>
        <tr r="BI141" s="21"/>
      </tp>
      <tp>
        <v>22.34</v>
        <stp/>
        <stp>*H</stp>
        <stp>KORD MR14!_00Z-ECM</stp>
        <stp>2M DAILY AVG TEMP</stp>
        <stp>D</stp>
        <stp>44783</stp>
        <stp/>
        <stp/>
        <stp>1</stp>
        <tr r="AE138" s="21"/>
        <tr r="CC138" s="21"/>
      </tp>
      <tp>
        <v>21.76</v>
        <stp/>
        <stp>*H</stp>
        <stp>KORD MR16!_12Z-ECM</stp>
        <stp>2M DAILY AVG TEMP</stp>
        <stp>D</stp>
        <stp>44782</stp>
        <stp/>
        <stp/>
        <stp>1</stp>
        <tr r="GB139" s="21"/>
        <tr r="ED139" s="21"/>
      </tp>
      <tp t="s">
        <v/>
        <stp/>
        <stp>*H</stp>
        <stp>KORD MR24!_00Z-ECM</stp>
        <stp>2M DAILY AVG TEMP</stp>
        <stp>D</stp>
        <stp>44780</stp>
        <stp/>
        <stp/>
        <stp>1</stp>
        <tr r="AZ141" s="21"/>
        <tr r="CX141" s="21"/>
      </tp>
      <tp t="s">
        <v/>
        <stp/>
        <stp>*H</stp>
        <stp>KORD MR26!_12Z-ECM</stp>
        <stp>2M DAILY AVG TEMP</stp>
        <stp>D</stp>
        <stp>44781</stp>
        <stp/>
        <stp/>
        <stp>1</stp>
        <tr r="FE140" s="21"/>
        <tr r="HC140" s="21"/>
      </tp>
      <tp>
        <v>21.24</v>
        <stp/>
        <stp>*H</stp>
        <stp>KORD MR15!_00Z-ECM</stp>
        <stp>2M DAILY AVG TEMP</stp>
        <stp>D</stp>
        <stp>44783</stp>
        <stp/>
        <stp/>
        <stp>1</stp>
        <tr r="AH138" s="21"/>
        <tr r="CF138" s="21"/>
      </tp>
      <tp>
        <v>28.03</v>
        <stp/>
        <stp>*H</stp>
        <stp>KORD MR17!_12Z-ECM</stp>
        <stp>2M DAILY AVG TEMP</stp>
        <stp>D</stp>
        <stp>44782</stp>
        <stp/>
        <stp/>
        <stp>1</stp>
        <tr r="GE139" s="21"/>
        <tr r="EG139" s="21"/>
      </tp>
      <tp t="s">
        <v/>
        <stp/>
        <stp>*H</stp>
        <stp>KORD MR25!_00Z-ECM</stp>
        <stp>2M DAILY AVG TEMP</stp>
        <stp>D</stp>
        <stp>44780</stp>
        <stp/>
        <stp/>
        <stp>1</stp>
        <tr r="DA141" s="21"/>
        <tr r="BC141" s="21"/>
      </tp>
      <tp>
        <v>18.739999999999998</v>
        <stp/>
        <stp>*H</stp>
        <stp>KORD MR10!_12Z-ECM</stp>
        <stp>2M DAILY AVG TEMP</stp>
        <stp>D</stp>
        <stp>44782</stp>
        <stp/>
        <stp/>
        <stp>1</stp>
        <tr r="DL139" s="21"/>
        <tr r="FJ139" s="21"/>
      </tp>
      <tp>
        <v>21.78</v>
        <stp/>
        <stp>*H</stp>
        <stp>KORD MR12!_00Z-ECM</stp>
        <stp>2M DAILY AVG TEMP</stp>
        <stp>D</stp>
        <stp>44783</stp>
        <stp/>
        <stp/>
        <stp>1</stp>
        <tr r="BW138" s="21"/>
        <tr r="Y138" s="21"/>
      </tp>
      <tp t="s">
        <v/>
        <stp/>
        <stp>*H</stp>
        <stp>KORD MR20!_12Z-ECM</stp>
        <stp>2M DAILY AVG TEMP</stp>
        <stp>D</stp>
        <stp>44781</stp>
        <stp/>
        <stp/>
        <stp>1</stp>
        <tr r="EM140" s="21"/>
        <tr r="GK140" s="21"/>
      </tp>
      <tp t="s">
        <v/>
        <stp/>
        <stp>*H</stp>
        <stp>KORD MR22!_00Z-ECM</stp>
        <stp>2M DAILY AVG TEMP</stp>
        <stp>D</stp>
        <stp>44780</stp>
        <stp/>
        <stp/>
        <stp>1</stp>
        <tr r="CR141" s="21"/>
        <tr r="AT141" s="21"/>
      </tp>
      <tp>
        <v>20.32</v>
        <stp/>
        <stp>*H</stp>
        <stp>KORD MR11!_12Z-ECM</stp>
        <stp>2M DAILY AVG TEMP</stp>
        <stp>D</stp>
        <stp>44782</stp>
        <stp/>
        <stp/>
        <stp>1</stp>
        <tr r="FM139" s="21"/>
        <tr r="DO139" s="21"/>
      </tp>
      <tp>
        <v>22.16</v>
        <stp/>
        <stp>*H</stp>
        <stp>KORD MR13!_00Z-ECM</stp>
        <stp>2M DAILY AVG TEMP</stp>
        <stp>D</stp>
        <stp>44783</stp>
        <stp/>
        <stp/>
        <stp>1</stp>
        <tr r="AB138" s="21"/>
        <tr r="BZ138" s="21"/>
      </tp>
      <tp t="s">
        <v/>
        <stp/>
        <stp>*H</stp>
        <stp>KORD MR21!_12Z-ECM</stp>
        <stp>2M DAILY AVG TEMP</stp>
        <stp>D</stp>
        <stp>44781</stp>
        <stp/>
        <stp/>
        <stp>1</stp>
        <tr r="GN140" s="21"/>
        <tr r="EP140" s="21"/>
      </tp>
      <tp t="s">
        <v/>
        <stp/>
        <stp>*H</stp>
        <stp>KORD MR23!_00Z-ECM</stp>
        <stp>2M DAILY AVG TEMP</stp>
        <stp>D</stp>
        <stp>44780</stp>
        <stp/>
        <stp/>
        <stp>1</stp>
        <tr r="AW141" s="21"/>
        <tr r="CU141" s="21"/>
      </tp>
      <tp>
        <v>21.08</v>
        <stp/>
        <stp>*H</stp>
        <stp>KORD MR10!_00Z-ECM</stp>
        <stp>2M DAILY AVG TEMP</stp>
        <stp>D</stp>
        <stp>44783</stp>
        <stp/>
        <stp/>
        <stp>1</stp>
        <tr r="S138" s="21"/>
        <tr r="BQ138" s="21"/>
      </tp>
      <tp>
        <v>20.399999999999999</v>
        <stp/>
        <stp>*H</stp>
        <stp>KORD MR12!_12Z-ECM</stp>
        <stp>2M DAILY AVG TEMP</stp>
        <stp>D</stp>
        <stp>44782</stp>
        <stp/>
        <stp/>
        <stp>1</stp>
        <tr r="FP139" s="21"/>
        <tr r="DR139" s="21"/>
      </tp>
      <tp>
        <v>30.88</v>
        <stp/>
        <stp>*H</stp>
        <stp>KORD MR20!_00Z-ECM</stp>
        <stp>2M DAILY AVG TEMP</stp>
        <stp>D</stp>
        <stp>44780</stp>
        <stp/>
        <stp/>
        <stp>1</stp>
        <tr r="AN141" s="21"/>
        <tr r="CL141" s="21"/>
      </tp>
      <tp t="s">
        <v/>
        <stp/>
        <stp>*H</stp>
        <stp>KORD MR22!_12Z-ECM</stp>
        <stp>2M DAILY AVG TEMP</stp>
        <stp>D</stp>
        <stp>44781</stp>
        <stp/>
        <stp/>
        <stp>1</stp>
        <tr r="GQ140" s="21"/>
        <tr r="ES140" s="21"/>
      </tp>
      <tp>
        <v>20.6</v>
        <stp/>
        <stp>*H</stp>
        <stp>KORD MR11!_00Z-ECM</stp>
        <stp>2M DAILY AVG TEMP</stp>
        <stp>D</stp>
        <stp>44783</stp>
        <stp/>
        <stp/>
        <stp>1</stp>
        <tr r="V138" s="21"/>
        <tr r="BT138" s="21"/>
      </tp>
      <tp>
        <v>21.09</v>
        <stp/>
        <stp>*H</stp>
        <stp>KORD MR13!_12Z-ECM</stp>
        <stp>2M DAILY AVG TEMP</stp>
        <stp>D</stp>
        <stp>44782</stp>
        <stp/>
        <stp/>
        <stp>1</stp>
        <tr r="DU139" s="21"/>
        <tr r="FS139" s="21"/>
      </tp>
      <tp>
        <v>30.58</v>
        <stp/>
        <stp>*H</stp>
        <stp>KORD MR21!_00Z-ECM</stp>
        <stp>2M DAILY AVG TEMP</stp>
        <stp>D</stp>
        <stp>44780</stp>
        <stp/>
        <stp/>
        <stp>1</stp>
        <tr r="AQ141" s="21"/>
        <tr r="CO141" s="21"/>
      </tp>
      <tp t="s">
        <v/>
        <stp/>
        <stp>*H</stp>
        <stp>KORD MR23!_12Z-ECM</stp>
        <stp>2M DAILY AVG TEMP</stp>
        <stp>D</stp>
        <stp>44781</stp>
        <stp/>
        <stp/>
        <stp>1</stp>
        <tr r="EV140" s="21"/>
        <tr r="GT140" s="21"/>
      </tp>
      <tp>
        <v>21.96</v>
        <stp/>
        <stp>*H</stp>
        <stp>KORD MR18!_12Z-ECM</stp>
        <stp>2M DAILY AVG TEMP</stp>
        <stp>D</stp>
        <stp>44782</stp>
        <stp/>
        <stp/>
        <stp>1</stp>
        <tr r="GH139" s="21"/>
        <tr r="EJ139" s="21"/>
      </tp>
      <tp t="s">
        <v/>
        <stp/>
        <stp>*H</stp>
        <stp>KORD MR19!_12Z-ECM</stp>
        <stp>2M DAILY AVG TEMP</stp>
        <stp>D</stp>
        <stp>44782</stp>
        <stp/>
        <stp/>
        <stp>1</stp>
        <tr r="GK139" s="21"/>
        <tr r="EM139" s="21"/>
      </tp>
      <tp>
        <v>23.52</v>
        <stp/>
        <stp>*H</stp>
        <stp>KORD MR18!_00Z-ECM</stp>
        <stp>2M DAILY AVG TEMP</stp>
        <stp>D</stp>
        <stp>44783</stp>
        <stp/>
        <stp/>
        <stp>1</stp>
        <tr r="AQ138" s="21"/>
        <tr r="CO138" s="21"/>
      </tp>
      <tp t="s">
        <v/>
        <stp/>
        <stp>*H</stp>
        <stp>KORD MR19!_00Z-ECM</stp>
        <stp>2M DAILY AVG TEMP</stp>
        <stp>D</stp>
        <stp>44783</stp>
        <stp/>
        <stp/>
        <stp>1</stp>
        <tr r="CR138" s="21"/>
        <tr r="AT138" s="21"/>
      </tp>
      <tp>
        <v>23.4</v>
        <stp/>
        <stp>*H</stp>
        <stp>KORD MR14!_12Z-ECM</stp>
        <stp>2M DAILY AVG TEMP</stp>
        <stp>D</stp>
        <stp>44783</stp>
        <stp/>
        <stp/>
        <stp>1</stp>
        <tr r="EA138" s="21"/>
        <tr r="FY138" s="21"/>
      </tp>
      <tp>
        <v>20.010000000000002</v>
        <stp/>
        <stp>*H</stp>
        <stp>KORD MR16!_00Z-ECM</stp>
        <stp>2M DAILY AVG TEMP</stp>
        <stp>D</stp>
        <stp>44782</stp>
        <stp/>
        <stp/>
        <stp>1</stp>
        <tr r="AH139" s="21"/>
        <tr r="CF139" s="21"/>
      </tp>
      <tp t="s">
        <v/>
        <stp/>
        <stp>*H</stp>
        <stp>KORD MR24!_12Z-ECM</stp>
        <stp>2M DAILY AVG TEMP</stp>
        <stp>D</stp>
        <stp>44780</stp>
        <stp/>
        <stp/>
        <stp>1</stp>
        <tr r="GT141" s="21"/>
        <tr r="EV141" s="21"/>
      </tp>
      <tp t="s">
        <v/>
        <stp/>
        <stp>*H</stp>
        <stp>KORD MR26!_00Z-ECM</stp>
        <stp>2M DAILY AVG TEMP</stp>
        <stp>D</stp>
        <stp>44781</stp>
        <stp/>
        <stp/>
        <stp>1</stp>
        <tr r="BI140" s="21"/>
        <tr r="DG140" s="21"/>
      </tp>
      <tp>
        <v>22.99</v>
        <stp/>
        <stp>*H</stp>
        <stp>KORD MR15!_12Z-ECM</stp>
        <stp>2M DAILY AVG TEMP</stp>
        <stp>D</stp>
        <stp>44783</stp>
        <stp/>
        <stp/>
        <stp>1</stp>
        <tr r="ED138" s="21"/>
        <tr r="GB138" s="21"/>
      </tp>
      <tp>
        <v>27.26</v>
        <stp/>
        <stp>*H</stp>
        <stp>KORD MR17!_00Z-ECM</stp>
        <stp>2M DAILY AVG TEMP</stp>
        <stp>D</stp>
        <stp>44782</stp>
        <stp/>
        <stp/>
        <stp>1</stp>
        <tr r="CI139" s="21"/>
        <tr r="AK139" s="21"/>
      </tp>
      <tp t="s">
        <v/>
        <stp/>
        <stp>*H</stp>
        <stp>KORD MR25!_12Z-ECM</stp>
        <stp>2M DAILY AVG TEMP</stp>
        <stp>D</stp>
        <stp>44780</stp>
        <stp/>
        <stp/>
        <stp>1</stp>
        <tr r="EY141" s="21"/>
        <tr r="GW141" s="21"/>
      </tp>
      <tp>
        <v>20.86</v>
        <stp/>
        <stp>*H</stp>
        <stp>KORD MR14!_00Z-ECM</stp>
        <stp>2M DAILY AVG TEMP</stp>
        <stp>D</stp>
        <stp>44782</stp>
        <stp/>
        <stp/>
        <stp>1</stp>
        <tr r="BZ139" s="21"/>
        <tr r="AB139" s="21"/>
      </tp>
      <tp>
        <v>22.73</v>
        <stp/>
        <stp>*H</stp>
        <stp>KORD MR16!_12Z-ECM</stp>
        <stp>2M DAILY AVG TEMP</stp>
        <stp>D</stp>
        <stp>44783</stp>
        <stp/>
        <stp/>
        <stp>1</stp>
        <tr r="GE138" s="21"/>
        <tr r="EG138" s="21"/>
      </tp>
      <tp t="s">
        <v/>
        <stp/>
        <stp>*H</stp>
        <stp>KORD MR24!_00Z-ECM</stp>
        <stp>2M DAILY AVG TEMP</stp>
        <stp>D</stp>
        <stp>44781</stp>
        <stp/>
        <stp/>
        <stp>1</stp>
        <tr r="DA140" s="21"/>
        <tr r="BC140" s="21"/>
      </tp>
      <tp t="s">
        <v/>
        <stp/>
        <stp>*H</stp>
        <stp>KORD MR26!_12Z-ECM</stp>
        <stp>2M DAILY AVG TEMP</stp>
        <stp>D</stp>
        <stp>44780</stp>
        <stp/>
        <stp/>
        <stp>1</stp>
        <tr r="GZ141" s="21"/>
        <tr r="FB141" s="21"/>
      </tp>
      <tp>
        <v>20</v>
        <stp/>
        <stp>*H</stp>
        <stp>KORD MR15!_00Z-ECM</stp>
        <stp>2M DAILY AVG TEMP</stp>
        <stp>D</stp>
        <stp>44782</stp>
        <stp/>
        <stp/>
        <stp>1</stp>
        <tr r="CC139" s="21"/>
        <tr r="AE139" s="21"/>
      </tp>
      <tp>
        <v>23.41</v>
        <stp/>
        <stp>*H</stp>
        <stp>KORD MR17!_12Z-ECM</stp>
        <stp>2M DAILY AVG TEMP</stp>
        <stp>D</stp>
        <stp>44783</stp>
        <stp/>
        <stp/>
        <stp>1</stp>
        <tr r="GH138" s="21"/>
        <tr r="EJ138" s="21"/>
      </tp>
      <tp t="s">
        <v/>
        <stp/>
        <stp>*H</stp>
        <stp>KORD MR25!_00Z-ECM</stp>
        <stp>2M DAILY AVG TEMP</stp>
        <stp>D</stp>
        <stp>44781</stp>
        <stp/>
        <stp/>
        <stp>1</stp>
        <tr r="BF140" s="21"/>
        <tr r="DD140" s="21"/>
      </tp>
      <tp t="s">
        <v/>
        <stp/>
        <stp>*H</stp>
        <stp>KORD MR27!_12Z-ECM</stp>
        <stp>2M DAILY AVG TEMP</stp>
        <stp>D</stp>
        <stp>44780</stp>
        <stp/>
        <stp/>
        <stp>1</stp>
        <tr r="FE141" s="21"/>
        <tr r="HC141" s="21"/>
      </tp>
      <tp>
        <v>20.86</v>
        <stp/>
        <stp>*H</stp>
        <stp>KORD MR10!_12Z-ECM</stp>
        <stp>2M DAILY AVG TEMP</stp>
        <stp>D</stp>
        <stp>44783</stp>
        <stp/>
        <stp/>
        <stp>1</stp>
        <tr r="DO138" s="21"/>
        <tr r="FM138" s="21"/>
      </tp>
      <tp>
        <v>20.9</v>
        <stp/>
        <stp>*H</stp>
        <stp>KORD MR12!_00Z-ECM</stp>
        <stp>2M DAILY AVG TEMP</stp>
        <stp>D</stp>
        <stp>44782</stp>
        <stp/>
        <stp/>
        <stp>1</stp>
        <tr r="V139" s="21"/>
        <tr r="BT139" s="21"/>
      </tp>
      <tp>
        <v>27.08</v>
        <stp/>
        <stp>*H</stp>
        <stp>KORD MR20!_12Z-ECM</stp>
        <stp>2M DAILY AVG TEMP</stp>
        <stp>D</stp>
        <stp>44780</stp>
        <stp/>
        <stp/>
        <stp>1</stp>
        <tr r="EJ141" s="21"/>
        <tr r="GH141" s="21"/>
      </tp>
      <tp t="s">
        <v/>
        <stp/>
        <stp>*H</stp>
        <stp>KORD MR22!_00Z-ECM</stp>
        <stp>2M DAILY AVG TEMP</stp>
        <stp>D</stp>
        <stp>44781</stp>
        <stp/>
        <stp/>
        <stp>1</stp>
        <tr r="CU140" s="21"/>
        <tr r="AW140" s="21"/>
      </tp>
      <tp>
        <v>21.48</v>
        <stp/>
        <stp>*H</stp>
        <stp>KORD MR11!_12Z-ECM</stp>
        <stp>2M DAILY AVG TEMP</stp>
        <stp>D</stp>
        <stp>44783</stp>
        <stp/>
        <stp/>
        <stp>1</stp>
        <tr r="DR138" s="21"/>
        <tr r="FP138" s="21"/>
      </tp>
      <tp>
        <v>20.67</v>
        <stp/>
        <stp>*H</stp>
        <stp>KORD MR13!_00Z-ECM</stp>
        <stp>2M DAILY AVG TEMP</stp>
        <stp>D</stp>
        <stp>44782</stp>
        <stp/>
        <stp/>
        <stp>1</stp>
        <tr r="BW139" s="21"/>
        <tr r="Y139" s="21"/>
      </tp>
      <tp t="s">
        <v/>
        <stp/>
        <stp>*H</stp>
        <stp>KORD MR21!_12Z-ECM</stp>
        <stp>2M DAILY AVG TEMP</stp>
        <stp>D</stp>
        <stp>44780</stp>
        <stp/>
        <stp/>
        <stp>1</stp>
        <tr r="GK141" s="21"/>
        <tr r="EM141" s="21"/>
      </tp>
      <tp t="s">
        <v/>
        <stp/>
        <stp>*H</stp>
        <stp>KORD MR23!_00Z-ECM</stp>
        <stp>2M DAILY AVG TEMP</stp>
        <stp>D</stp>
        <stp>44781</stp>
        <stp/>
        <stp/>
        <stp>1</stp>
        <tr r="AZ140" s="21"/>
        <tr r="CX140" s="21"/>
      </tp>
      <tp>
        <v>19.149999999999999</v>
        <stp/>
        <stp>*H</stp>
        <stp>KORD MR10!_00Z-ECM</stp>
        <stp>2M DAILY AVG TEMP</stp>
        <stp>D</stp>
        <stp>44782</stp>
        <stp/>
        <stp/>
        <stp>1</stp>
        <tr r="P139" s="21"/>
        <tr r="BN139" s="21"/>
      </tp>
      <tp>
        <v>21.94</v>
        <stp/>
        <stp>*H</stp>
        <stp>KORD MR12!_12Z-ECM</stp>
        <stp>2M DAILY AVG TEMP</stp>
        <stp>D</stp>
        <stp>44783</stp>
        <stp/>
        <stp/>
        <stp>1</stp>
        <tr r="DU138" s="21"/>
        <tr r="FS138" s="21"/>
      </tp>
      <tp>
        <v>29.5</v>
        <stp/>
        <stp>*H</stp>
        <stp>KORD MR20!_00Z-ECM</stp>
        <stp>2M DAILY AVG TEMP</stp>
        <stp>D</stp>
        <stp>44781</stp>
        <stp/>
        <stp/>
        <stp>1</stp>
        <tr r="CO140" s="21"/>
        <tr r="AQ140" s="21"/>
      </tp>
      <tp t="s">
        <v/>
        <stp/>
        <stp>*H</stp>
        <stp>KORD MR22!_12Z-ECM</stp>
        <stp>2M DAILY AVG TEMP</stp>
        <stp>D</stp>
        <stp>44780</stp>
        <stp/>
        <stp/>
        <stp>1</stp>
        <tr r="GN141" s="21"/>
        <tr r="EP141" s="21"/>
      </tp>
      <tp>
        <v>19.73</v>
        <stp/>
        <stp>*H</stp>
        <stp>KORD MR11!_00Z-ECM</stp>
        <stp>2M DAILY AVG TEMP</stp>
        <stp>D</stp>
        <stp>44782</stp>
        <stp/>
        <stp/>
        <stp>1</stp>
        <tr r="S139" s="21"/>
        <tr r="BQ139" s="21"/>
      </tp>
      <tp>
        <v>22.34</v>
        <stp/>
        <stp>*H</stp>
        <stp>KORD MR13!_12Z-ECM</stp>
        <stp>2M DAILY AVG TEMP</stp>
        <stp>D</stp>
        <stp>44783</stp>
        <stp/>
        <stp/>
        <stp>1</stp>
        <tr r="DX138" s="21"/>
        <tr r="FV138" s="21"/>
      </tp>
      <tp t="s">
        <v/>
        <stp/>
        <stp>*H</stp>
        <stp>KORD MR21!_00Z-ECM</stp>
        <stp>2M DAILY AVG TEMP</stp>
        <stp>D</stp>
        <stp>44781</stp>
        <stp/>
        <stp/>
        <stp>1</stp>
        <tr r="AT140" s="21"/>
        <tr r="CR140" s="21"/>
      </tp>
      <tp t="s">
        <v/>
        <stp/>
        <stp>*H</stp>
        <stp>KORD MR23!_12Z-ECM</stp>
        <stp>2M DAILY AVG TEMP</stp>
        <stp>D</stp>
        <stp>44780</stp>
        <stp/>
        <stp/>
        <stp>1</stp>
        <tr r="ES141" s="21"/>
        <tr r="GQ141" s="21"/>
      </tp>
      <tp t="s">
        <v/>
        <stp/>
        <stp>*H</stp>
        <stp>KORD MR18!_12Z-ECM</stp>
        <stp>2M DAILY AVG TEMP</stp>
        <stp>D</stp>
        <stp>44783</stp>
        <stp/>
        <stp/>
        <stp>1</stp>
        <tr r="EM138" s="21"/>
        <tr r="GK138" s="21"/>
      </tp>
      <tp t="s">
        <v/>
        <stp/>
        <stp>*H</stp>
        <stp>KORD MR19!_12Z-ECM</stp>
        <stp>2M DAILY AVG TEMP</stp>
        <stp>D</stp>
        <stp>44783</stp>
        <stp/>
        <stp/>
        <stp>1</stp>
        <tr r="GN138" s="21"/>
        <tr r="EP138" s="21"/>
      </tp>
      <tp>
        <v>25.87</v>
        <stp/>
        <stp>*H</stp>
        <stp>KORD MR18!_00Z-ECM</stp>
        <stp>2M DAILY AVG TEMP</stp>
        <stp>D</stp>
        <stp>44782</stp>
        <stp/>
        <stp/>
        <stp>1</stp>
        <tr r="AN139" s="21"/>
        <tr r="CL139" s="21"/>
      </tp>
      <tp>
        <v>27.26</v>
        <stp/>
        <stp>*H</stp>
        <stp>KORD MR19!_00Z-ECM</stp>
        <stp>2M DAILY AVG TEMP</stp>
        <stp>D</stp>
        <stp>44782</stp>
        <stp/>
        <stp/>
        <stp>1</stp>
        <tr r="CO139" s="21"/>
        <tr r="AQ139" s="21"/>
      </tp>
      <tp>
        <v>21.4</v>
        <stp/>
        <stp>*H</stp>
        <stp>KORD MR14!_12Z-ECM</stp>
        <stp>2M DAILY AVG TEMP</stp>
        <stp>D</stp>
        <stp>44784</stp>
        <stp/>
        <stp/>
        <stp>1</stp>
        <tr r="ED137" s="21"/>
        <tr r="GB137" s="21"/>
      </tp>
      <tp>
        <v>24.36</v>
        <stp/>
        <stp>*H</stp>
        <stp>KORD MR16!_00Z-ECM</stp>
        <stp>2M DAILY AVG TEMP</stp>
        <stp>D</stp>
        <stp>44785</stp>
        <stp/>
        <stp/>
        <stp>1</stp>
        <tr r="AQ136" s="21"/>
        <tr r="CO136" s="21"/>
      </tp>
      <tp>
        <v>24.02</v>
        <stp/>
        <stp>*H</stp>
        <stp>KORD MR15!_12Z-ECM</stp>
        <stp>2M DAILY AVG TEMP</stp>
        <stp>D</stp>
        <stp>44784</stp>
        <stp/>
        <stp/>
        <stp>1</stp>
        <tr r="GE137" s="21"/>
        <tr r="EG137" s="21"/>
      </tp>
      <tp t="s">
        <v/>
        <stp/>
        <stp>*H</stp>
        <stp>KORD MR17!_00Z-ECM</stp>
        <stp>2M DAILY AVG TEMP</stp>
        <stp>D</stp>
        <stp>44785</stp>
        <stp/>
        <stp/>
        <stp>1</stp>
        <tr r="CR136" s="21"/>
        <tr r="AT136" s="21"/>
      </tp>
      <tp>
        <v>23.41</v>
        <stp/>
        <stp>*H</stp>
        <stp>KORD MR14!_00Z-ECM</stp>
        <stp>2M DAILY AVG TEMP</stp>
        <stp>D</stp>
        <stp>44785</stp>
        <stp/>
        <stp/>
        <stp>1</stp>
        <tr r="AK136" s="21"/>
        <tr r="CI136" s="21"/>
      </tp>
      <tp>
        <v>22.34</v>
        <stp/>
        <stp>*H</stp>
        <stp>KORD MR16!_12Z-ECM</stp>
        <stp>2M DAILY AVG TEMP</stp>
        <stp>D</stp>
        <stp>44784</stp>
        <stp/>
        <stp/>
        <stp>1</stp>
        <tr r="GH137" s="21"/>
        <tr r="EJ137" s="21"/>
      </tp>
      <tp>
        <v>19.5</v>
        <stp/>
        <stp>*H</stp>
        <stp>KORD MR15!_00Z-ECM</stp>
        <stp>2M DAILY AVG TEMP</stp>
        <stp>D</stp>
        <stp>44785</stp>
        <stp/>
        <stp/>
        <stp>1</stp>
        <tr r="AN136" s="21"/>
        <tr r="CL136" s="21"/>
      </tp>
      <tp t="s">
        <v/>
        <stp/>
        <stp>*H</stp>
        <stp>KORD MR17!_12Z-ECM</stp>
        <stp>2M DAILY AVG TEMP</stp>
        <stp>D</stp>
        <stp>44784</stp>
        <stp/>
        <stp/>
        <stp>1</stp>
        <tr r="EM137" s="21"/>
        <tr r="GK137" s="21"/>
      </tp>
      <tp>
        <v>22.01</v>
        <stp/>
        <stp>*H</stp>
        <stp>KORD MR10!_12Z-ECM</stp>
        <stp>2M DAILY AVG TEMP</stp>
        <stp>D</stp>
        <stp>44784</stp>
        <stp/>
        <stp/>
        <stp>1</stp>
        <tr r="FP137" s="21"/>
        <tr r="DR137" s="21"/>
      </tp>
      <tp>
        <v>20.9</v>
        <stp/>
        <stp>*H</stp>
        <stp>KORD MR12!_00Z-ECM</stp>
        <stp>2M DAILY AVG TEMP</stp>
        <stp>D</stp>
        <stp>44785</stp>
        <stp/>
        <stp/>
        <stp>1</stp>
        <tr r="AE136" s="21"/>
        <tr r="CC136" s="21"/>
      </tp>
      <tp t="s">
        <v/>
        <stp/>
        <stp>*H</stp>
        <stp>KORD MR20!_12Z-ECM</stp>
        <stp>2M DAILY AVG TEMP</stp>
        <stp>D</stp>
        <stp>44787</stp>
        <stp/>
        <stp/>
        <stp>1</stp>
        <tr r="FE134" s="21"/>
        <tr r="HC134" s="21"/>
      </tp>
      <tp>
        <v>20.52</v>
        <stp/>
        <stp>*H</stp>
        <stp>KORD MR11!_12Z-ECM</stp>
        <stp>2M DAILY AVG TEMP</stp>
        <stp>D</stp>
        <stp>44784</stp>
        <stp/>
        <stp/>
        <stp>1</stp>
        <tr r="FS137" s="21"/>
        <tr r="DU137" s="21"/>
      </tp>
      <tp>
        <v>21.92</v>
        <stp/>
        <stp>*H</stp>
        <stp>KORD MR13!_00Z-ECM</stp>
        <stp>2M DAILY AVG TEMP</stp>
        <stp>D</stp>
        <stp>44785</stp>
        <stp/>
        <stp/>
        <stp>1</stp>
        <tr r="AH136" s="21"/>
        <tr r="CF136" s="21"/>
      </tp>
      <tp>
        <v>20.65</v>
        <stp/>
        <stp>*H</stp>
        <stp>KORD MR10!_00Z-ECM</stp>
        <stp>2M DAILY AVG TEMP</stp>
        <stp>D</stp>
        <stp>44785</stp>
        <stp/>
        <stp/>
        <stp>1</stp>
        <tr r="Y136" s="21"/>
        <tr r="BW136" s="21"/>
      </tp>
      <tp>
        <v>22.38</v>
        <stp/>
        <stp>*H</stp>
        <stp>KORD MR12!_12Z-ECM</stp>
        <stp>2M DAILY AVG TEMP</stp>
        <stp>D</stp>
        <stp>44784</stp>
        <stp/>
        <stp/>
        <stp>1</stp>
        <tr r="FV137" s="21"/>
        <tr r="DX137" s="21"/>
      </tp>
      <tp t="s">
        <v/>
        <stp/>
        <stp>*H</stp>
        <stp>KORD MR20!_00Z-ECM</stp>
        <stp>2M DAILY AVG TEMP</stp>
        <stp>D</stp>
        <stp>44786</stp>
        <stp/>
        <stp/>
        <stp>1</stp>
        <tr r="BF135" s="21"/>
        <tr r="DD135" s="21"/>
      </tp>
      <tp>
        <v>19.440000000000001</v>
        <stp/>
        <stp>*H</stp>
        <stp>KORD MR11!_00Z-ECM</stp>
        <stp>2M DAILY AVG TEMP</stp>
        <stp>D</stp>
        <stp>44785</stp>
        <stp/>
        <stp/>
        <stp>1</stp>
        <tr r="AB136" s="21"/>
        <tr r="BZ136" s="21"/>
      </tp>
      <tp>
        <v>22.29</v>
        <stp/>
        <stp>*H</stp>
        <stp>KORD MR13!_12Z-ECM</stp>
        <stp>2M DAILY AVG TEMP</stp>
        <stp>D</stp>
        <stp>44784</stp>
        <stp/>
        <stp/>
        <stp>1</stp>
        <tr r="FY137" s="21"/>
        <tr r="EA137" s="21"/>
      </tp>
      <tp t="s">
        <v/>
        <stp/>
        <stp>*H</stp>
        <stp>KORD MR21!_00Z-ECM</stp>
        <stp>2M DAILY AVG TEMP</stp>
        <stp>D</stp>
        <stp>44786</stp>
        <stp/>
        <stp/>
        <stp>1</stp>
        <tr r="BI135" s="21"/>
        <tr r="DG135" s="21"/>
      </tp>
      <tp t="s">
        <v/>
        <stp/>
        <stp>*H</stp>
        <stp>KORD MR18!_12Z-ECM</stp>
        <stp>2M DAILY AVG TEMP</stp>
        <stp>D</stp>
        <stp>44784</stp>
        <stp/>
        <stp/>
        <stp>1</stp>
        <tr r="EP137" s="21"/>
        <tr r="GN137" s="21"/>
      </tp>
      <tp t="s">
        <v/>
        <stp/>
        <stp>*H</stp>
        <stp>KORD MR19!_12Z-ECM</stp>
        <stp>2M DAILY AVG TEMP</stp>
        <stp>D</stp>
        <stp>44784</stp>
        <stp/>
        <stp/>
        <stp>1</stp>
        <tr r="ES137" s="21"/>
        <tr r="GQ137" s="21"/>
      </tp>
      <tp t="s">
        <v/>
        <stp/>
        <stp>*H</stp>
        <stp>KORD MR18!_00Z-ECM</stp>
        <stp>2M DAILY AVG TEMP</stp>
        <stp>D</stp>
        <stp>44785</stp>
        <stp/>
        <stp/>
        <stp>1</stp>
        <tr r="CU136" s="21"/>
        <tr r="AW136" s="21"/>
      </tp>
      <tp t="s">
        <v/>
        <stp/>
        <stp>*H</stp>
        <stp>KORD MR19!_00Z-ECM</stp>
        <stp>2M DAILY AVG TEMP</stp>
        <stp>D</stp>
        <stp>44785</stp>
        <stp/>
        <stp/>
        <stp>1</stp>
        <tr r="AZ136" s="21"/>
        <tr r="CX136" s="21"/>
      </tp>
      <tp>
        <v>21.18</v>
        <stp/>
        <stp>*H</stp>
        <stp>KORD MR14!_12Z-ECM</stp>
        <stp>2M DAILY AVG TEMP</stp>
        <stp>D</stp>
        <stp>44785</stp>
        <stp/>
        <stp/>
        <stp>1</stp>
        <tr r="EG136" s="21"/>
        <tr r="GE136" s="21"/>
      </tp>
      <tp>
        <v>23.7</v>
        <stp/>
        <stp>*H</stp>
        <stp>KORD MR16!_00Z-ECM</stp>
        <stp>2M DAILY AVG TEMP</stp>
        <stp>D</stp>
        <stp>44784</stp>
        <stp/>
        <stp/>
        <stp>1</stp>
        <tr r="AN137" s="21"/>
        <tr r="CL137" s="21"/>
      </tp>
      <tp>
        <v>23.82</v>
        <stp/>
        <stp>*H</stp>
        <stp>KORD MR15!_12Z-ECM</stp>
        <stp>2M DAILY AVG TEMP</stp>
        <stp>D</stp>
        <stp>44785</stp>
        <stp/>
        <stp/>
        <stp>1</stp>
        <tr r="EJ136" s="21"/>
        <tr r="GH136" s="21"/>
      </tp>
      <tp>
        <v>21.3</v>
        <stp/>
        <stp>*H</stp>
        <stp>KORD MR17!_00Z-ECM</stp>
        <stp>2M DAILY AVG TEMP</stp>
        <stp>D</stp>
        <stp>44784</stp>
        <stp/>
        <stp/>
        <stp>1</stp>
        <tr r="AQ137" s="21"/>
        <tr r="CO137" s="21"/>
      </tp>
      <tp>
        <v>23.32</v>
        <stp/>
        <stp>*H</stp>
        <stp>KORD MR14!_00Z-ECM</stp>
        <stp>2M DAILY AVG TEMP</stp>
        <stp>D</stp>
        <stp>44784</stp>
        <stp/>
        <stp/>
        <stp>1</stp>
        <tr r="CF137" s="21"/>
        <tr r="AH137" s="21"/>
      </tp>
      <tp t="s">
        <v/>
        <stp/>
        <stp>*H</stp>
        <stp>KORD MR16!_12Z-ECM</stp>
        <stp>2M DAILY AVG TEMP</stp>
        <stp>D</stp>
        <stp>44785</stp>
        <stp/>
        <stp/>
        <stp>1</stp>
        <tr r="GK136" s="21"/>
        <tr r="EM136" s="21"/>
      </tp>
      <tp>
        <v>21.7</v>
        <stp/>
        <stp>*H</stp>
        <stp>KORD MR15!_00Z-ECM</stp>
        <stp>2M DAILY AVG TEMP</stp>
        <stp>D</stp>
        <stp>44784</stp>
        <stp/>
        <stp/>
        <stp>1</stp>
        <tr r="CI137" s="21"/>
        <tr r="AK137" s="21"/>
      </tp>
      <tp t="s">
        <v/>
        <stp/>
        <stp>*H</stp>
        <stp>KORD MR17!_12Z-ECM</stp>
        <stp>2M DAILY AVG TEMP</stp>
        <stp>D</stp>
        <stp>44785</stp>
        <stp/>
        <stp/>
        <stp>1</stp>
        <tr r="GN136" s="21"/>
        <tr r="EP136" s="21"/>
      </tp>
      <tp>
        <v>19.96</v>
        <stp/>
        <stp>*H</stp>
        <stp>KORD MR10!_12Z-ECM</stp>
        <stp>2M DAILY AVG TEMP</stp>
        <stp>D</stp>
        <stp>44785</stp>
        <stp/>
        <stp/>
        <stp>1</stp>
        <tr r="DU136" s="21"/>
        <tr r="FS136" s="21"/>
      </tp>
      <tp>
        <v>22.25</v>
        <stp/>
        <stp>*H</stp>
        <stp>KORD MR12!_00Z-ECM</stp>
        <stp>2M DAILY AVG TEMP</stp>
        <stp>D</stp>
        <stp>44784</stp>
        <stp/>
        <stp/>
        <stp>1</stp>
        <tr r="BZ137" s="21"/>
        <tr r="AB137" s="21"/>
      </tp>
      <tp t="s">
        <v/>
        <stp/>
        <stp>*H</stp>
        <stp>KORD MR20!_12Z-ECM</stp>
        <stp>2M DAILY AVG TEMP</stp>
        <stp>D</stp>
        <stp>44786</stp>
        <stp/>
        <stp/>
        <stp>1</stp>
        <tr r="GZ135" s="21"/>
        <tr r="FB135" s="21"/>
      </tp>
      <tp>
        <v>18.88</v>
        <stp/>
        <stp>*H</stp>
        <stp>KORD MR11!_12Z-ECM</stp>
        <stp>2M DAILY AVG TEMP</stp>
        <stp>D</stp>
        <stp>44785</stp>
        <stp/>
        <stp/>
        <stp>1</stp>
        <tr r="DX136" s="21"/>
        <tr r="FV136" s="21"/>
      </tp>
      <tp>
        <v>21.67</v>
        <stp/>
        <stp>*H</stp>
        <stp>KORD MR13!_00Z-ECM</stp>
        <stp>2M DAILY AVG TEMP</stp>
        <stp>D</stp>
        <stp>44784</stp>
        <stp/>
        <stp/>
        <stp>1</stp>
        <tr r="CC137" s="21"/>
        <tr r="AE137" s="21"/>
      </tp>
      <tp t="s">
        <v/>
        <stp/>
        <stp>*H</stp>
        <stp>KORD MR21!_12Z-ECM</stp>
        <stp>2M DAILY AVG TEMP</stp>
        <stp>D</stp>
        <stp>44786</stp>
        <stp/>
        <stp/>
        <stp>1</stp>
        <tr r="FE135" s="21"/>
        <tr r="HC135" s="21"/>
      </tp>
      <tp>
        <v>21.04</v>
        <stp/>
        <stp>*H</stp>
        <stp>KORD MR10!_00Z-ECM</stp>
        <stp>2M DAILY AVG TEMP</stp>
        <stp>D</stp>
        <stp>44784</stp>
        <stp/>
        <stp/>
        <stp>1</stp>
        <tr r="BT137" s="21"/>
        <tr r="V137" s="21"/>
      </tp>
      <tp>
        <v>22.8</v>
        <stp/>
        <stp>*H</stp>
        <stp>KORD MR12!_12Z-ECM</stp>
        <stp>2M DAILY AVG TEMP</stp>
        <stp>D</stp>
        <stp>44785</stp>
        <stp/>
        <stp/>
        <stp>1</stp>
        <tr r="FY136" s="21"/>
        <tr r="EA136" s="21"/>
      </tp>
      <tp t="s">
        <v/>
        <stp/>
        <stp>*H</stp>
        <stp>KORD MR20!_00Z-ECM</stp>
        <stp>2M DAILY AVG TEMP</stp>
        <stp>D</stp>
        <stp>44787</stp>
        <stp/>
        <stp/>
        <stp>1</stp>
        <tr r="BI134" s="21"/>
        <tr r="DG134" s="21"/>
      </tp>
      <tp>
        <v>20.75</v>
        <stp/>
        <stp>*H</stp>
        <stp>KORD MR11!_00Z-ECM</stp>
        <stp>2M DAILY AVG TEMP</stp>
        <stp>D</stp>
        <stp>44784</stp>
        <stp/>
        <stp/>
        <stp>1</stp>
        <tr r="Y137" s="21"/>
        <tr r="BW137" s="21"/>
      </tp>
      <tp>
        <v>21.52</v>
        <stp/>
        <stp>*H</stp>
        <stp>KORD MR13!_12Z-ECM</stp>
        <stp>2M DAILY AVG TEMP</stp>
        <stp>D</stp>
        <stp>44785</stp>
        <stp/>
        <stp/>
        <stp>1</stp>
        <tr r="ED136" s="21"/>
        <tr r="GB136" s="21"/>
      </tp>
      <tp t="s">
        <v/>
        <stp/>
        <stp>*H</stp>
        <stp>KORD MR18!_12Z-ECM</stp>
        <stp>2M DAILY AVG TEMP</stp>
        <stp>D</stp>
        <stp>44785</stp>
        <stp/>
        <stp/>
        <stp>1</stp>
        <tr r="GQ136" s="21"/>
        <tr r="ES136" s="21"/>
      </tp>
      <tp t="s">
        <v/>
        <stp/>
        <stp>*H</stp>
        <stp>KORD MR19!_12Z-ECM</stp>
        <stp>2M DAILY AVG TEMP</stp>
        <stp>D</stp>
        <stp>44785</stp>
        <stp/>
        <stp/>
        <stp>1</stp>
        <tr r="GT136" s="21"/>
        <tr r="EV136" s="21"/>
      </tp>
      <tp t="s">
        <v/>
        <stp/>
        <stp>*H</stp>
        <stp>KORD MR18!_00Z-ECM</stp>
        <stp>2M DAILY AVG TEMP</stp>
        <stp>D</stp>
        <stp>44784</stp>
        <stp/>
        <stp/>
        <stp>1</stp>
        <tr r="AT137" s="21"/>
        <tr r="CR137" s="21"/>
      </tp>
      <tp t="s">
        <v/>
        <stp/>
        <stp>*H</stp>
        <stp>KORD MR19!_00Z-ECM</stp>
        <stp>2M DAILY AVG TEMP</stp>
        <stp>D</stp>
        <stp>44784</stp>
        <stp/>
        <stp/>
        <stp>1</stp>
        <tr r="CU137" s="21"/>
        <tr r="AW137" s="21"/>
      </tp>
      <tp>
        <v>25.62</v>
        <stp/>
        <stp>*H</stp>
        <stp>KORD MR14!_12Z-ECM</stp>
        <stp>2M DAILY AVG TEMP</stp>
        <stp>D</stp>
        <stp>44786</stp>
        <stp/>
        <stp/>
        <stp>1</stp>
        <tr r="EJ135" s="21"/>
        <tr r="GH135" s="21"/>
      </tp>
      <tp t="s">
        <v/>
        <stp/>
        <stp>*H</stp>
        <stp>KORD MR16!_00Z-ECM</stp>
        <stp>2M DAILY AVG TEMP</stp>
        <stp>D</stp>
        <stp>44787</stp>
        <stp/>
        <stp/>
        <stp>1</stp>
        <tr r="CU134" s="21"/>
        <tr r="AW134" s="21"/>
      </tp>
      <tp t="s">
        <v/>
        <stp/>
        <stp>*H</stp>
        <stp>KORD MR15!_12Z-ECM</stp>
        <stp>2M DAILY AVG TEMP</stp>
        <stp>D</stp>
        <stp>44786</stp>
        <stp/>
        <stp/>
        <stp>1</stp>
        <tr r="GK135" s="21"/>
        <tr r="EM135" s="21"/>
      </tp>
      <tp t="s">
        <v/>
        <stp/>
        <stp>*H</stp>
        <stp>KORD MR17!_00Z-ECM</stp>
        <stp>2M DAILY AVG TEMP</stp>
        <stp>D</stp>
        <stp>44787</stp>
        <stp/>
        <stp/>
        <stp>1</stp>
        <tr r="AZ134" s="21"/>
        <tr r="CX134" s="21"/>
      </tp>
      <tp>
        <v>25.14</v>
        <stp/>
        <stp>*H</stp>
        <stp>KORD MR14!_00Z-ECM</stp>
        <stp>2M DAILY AVG TEMP</stp>
        <stp>D</stp>
        <stp>44787</stp>
        <stp/>
        <stp/>
        <stp>1</stp>
        <tr r="CO134" s="21"/>
        <tr r="AQ134" s="21"/>
      </tp>
      <tp t="s">
        <v/>
        <stp/>
        <stp>*H</stp>
        <stp>KORD MR16!_12Z-ECM</stp>
        <stp>2M DAILY AVG TEMP</stp>
        <stp>D</stp>
        <stp>44786</stp>
        <stp/>
        <stp/>
        <stp>1</stp>
        <tr r="GN135" s="21"/>
        <tr r="EP135" s="21"/>
      </tp>
      <tp t="s">
        <v/>
        <stp/>
        <stp>*H</stp>
        <stp>KORD MR15!_00Z-ECM</stp>
        <stp>2M DAILY AVG TEMP</stp>
        <stp>D</stp>
        <stp>44787</stp>
        <stp/>
        <stp/>
        <stp>1</stp>
        <tr r="CR134" s="21"/>
        <tr r="AT134" s="21"/>
      </tp>
      <tp t="s">
        <v/>
        <stp/>
        <stp>*H</stp>
        <stp>KORD MR17!_12Z-ECM</stp>
        <stp>2M DAILY AVG TEMP</stp>
        <stp>D</stp>
        <stp>44786</stp>
        <stp/>
        <stp/>
        <stp>1</stp>
        <tr r="ES135" s="21"/>
        <tr r="GQ135" s="21"/>
      </tp>
      <tp>
        <v>21.15</v>
        <stp/>
        <stp>*H</stp>
        <stp>KORD MR10!_12Z-ECM</stp>
        <stp>2M DAILY AVG TEMP</stp>
        <stp>D</stp>
        <stp>44786</stp>
        <stp/>
        <stp/>
        <stp>1</stp>
        <tr r="DX135" s="21"/>
        <tr r="FV135" s="21"/>
      </tp>
      <tp>
        <v>27.08</v>
        <stp/>
        <stp>*H</stp>
        <stp>KORD MR12!_00Z-ECM</stp>
        <stp>2M DAILY AVG TEMP</stp>
        <stp>D</stp>
        <stp>44787</stp>
        <stp/>
        <stp/>
        <stp>1</stp>
        <tr r="CI134" s="21"/>
        <tr r="AK134" s="21"/>
      </tp>
      <tp t="s">
        <v/>
        <stp/>
        <stp>*H</stp>
        <stp>KORD MR20!_12Z-ECM</stp>
        <stp>2M DAILY AVG TEMP</stp>
        <stp>D</stp>
        <stp>44785</stp>
        <stp/>
        <stp/>
        <stp>1</stp>
        <tr r="EY136" s="21"/>
        <tr r="GW136" s="21"/>
      </tp>
      <tp t="s">
        <v/>
        <stp/>
        <stp>*H</stp>
        <stp>KORD MR22!_00Z-ECM</stp>
        <stp>2M DAILY AVG TEMP</stp>
        <stp>D</stp>
        <stp>44784</stp>
        <stp/>
        <stp/>
        <stp>1</stp>
        <tr r="BF137" s="21"/>
        <tr r="DD137" s="21"/>
      </tp>
      <tp>
        <v>18.95</v>
        <stp/>
        <stp>*H</stp>
        <stp>KORD MR11!_12Z-ECM</stp>
        <stp>2M DAILY AVG TEMP</stp>
        <stp>D</stp>
        <stp>44786</stp>
        <stp/>
        <stp/>
        <stp>1</stp>
        <tr r="FY135" s="21"/>
        <tr r="EA135" s="21"/>
      </tp>
      <tp>
        <v>28.7</v>
        <stp/>
        <stp>*H</stp>
        <stp>KORD MR13!_00Z-ECM</stp>
        <stp>2M DAILY AVG TEMP</stp>
        <stp>D</stp>
        <stp>44787</stp>
        <stp/>
        <stp/>
        <stp>1</stp>
        <tr r="AN134" s="21"/>
        <tr r="CL134" s="21"/>
      </tp>
      <tp t="s">
        <v/>
        <stp/>
        <stp>*H</stp>
        <stp>KORD MR21!_12Z-ECM</stp>
        <stp>2M DAILY AVG TEMP</stp>
        <stp>D</stp>
        <stp>44785</stp>
        <stp/>
        <stp/>
        <stp>1</stp>
        <tr r="FB136" s="21"/>
        <tr r="GZ136" s="21"/>
      </tp>
      <tp t="s">
        <v/>
        <stp/>
        <stp>*H</stp>
        <stp>KORD MR23!_00Z-ECM</stp>
        <stp>2M DAILY AVG TEMP</stp>
        <stp>D</stp>
        <stp>44784</stp>
        <stp/>
        <stp/>
        <stp>1</stp>
        <tr r="BI137" s="21"/>
        <tr r="DG137" s="21"/>
      </tp>
      <tp>
        <v>22.1</v>
        <stp/>
        <stp>*H</stp>
        <stp>KORD MR10!_00Z-ECM</stp>
        <stp>2M DAILY AVG TEMP</stp>
        <stp>D</stp>
        <stp>44787</stp>
        <stp/>
        <stp/>
        <stp>1</stp>
        <tr r="AE134" s="21"/>
        <tr r="CC134" s="21"/>
      </tp>
      <tp>
        <v>25.38</v>
        <stp/>
        <stp>*H</stp>
        <stp>KORD MR12!_12Z-ECM</stp>
        <stp>2M DAILY AVG TEMP</stp>
        <stp>D</stp>
        <stp>44786</stp>
        <stp/>
        <stp/>
        <stp>1</stp>
        <tr r="GB135" s="21"/>
        <tr r="ED135" s="21"/>
      </tp>
      <tp t="s">
        <v/>
        <stp/>
        <stp>*H</stp>
        <stp>KORD MR20!_00Z-ECM</stp>
        <stp>2M DAILY AVG TEMP</stp>
        <stp>D</stp>
        <stp>44784</stp>
        <stp/>
        <stp/>
        <stp>1</stp>
        <tr r="CX137" s="21"/>
        <tr r="AZ137" s="21"/>
      </tp>
      <tp t="s">
        <v/>
        <stp/>
        <stp>*H</stp>
        <stp>KORD MR22!_12Z-ECM</stp>
        <stp>2M DAILY AVG TEMP</stp>
        <stp>D</stp>
        <stp>44785</stp>
        <stp/>
        <stp/>
        <stp>1</stp>
        <tr r="FE136" s="21"/>
        <tr r="HC136" s="21"/>
      </tp>
      <tp>
        <v>22.1</v>
        <stp/>
        <stp>*H</stp>
        <stp>KORD MR11!_00Z-ECM</stp>
        <stp>2M DAILY AVG TEMP</stp>
        <stp>D</stp>
        <stp>44787</stp>
        <stp/>
        <stp/>
        <stp>1</stp>
        <tr r="AH134" s="21"/>
        <tr r="CF134" s="21"/>
      </tp>
      <tp>
        <v>22.04</v>
        <stp/>
        <stp>*H</stp>
        <stp>KORD MR13!_12Z-ECM</stp>
        <stp>2M DAILY AVG TEMP</stp>
        <stp>D</stp>
        <stp>44786</stp>
        <stp/>
        <stp/>
        <stp>1</stp>
        <tr r="EG135" s="21"/>
        <tr r="GE135" s="21"/>
      </tp>
      <tp t="s">
        <v/>
        <stp/>
        <stp>*H</stp>
        <stp>KORD MR21!_00Z-ECM</stp>
        <stp>2M DAILY AVG TEMP</stp>
        <stp>D</stp>
        <stp>44784</stp>
        <stp/>
        <stp/>
        <stp>1</stp>
        <tr r="BC137" s="21"/>
        <tr r="DA137" s="21"/>
      </tp>
      <tp t="s">
        <v/>
        <stp/>
        <stp>*H</stp>
        <stp>KORD MR18!_12Z-ECM</stp>
        <stp>2M DAILY AVG TEMP</stp>
        <stp>D</stp>
        <stp>44786</stp>
        <stp/>
        <stp/>
        <stp>1</stp>
        <tr r="GT135" s="21"/>
        <tr r="EV135" s="21"/>
      </tp>
      <tp t="s">
        <v/>
        <stp/>
        <stp>*H</stp>
        <stp>KORD MR19!_12Z-ECM</stp>
        <stp>2M DAILY AVG TEMP</stp>
        <stp>D</stp>
        <stp>44786</stp>
        <stp/>
        <stp/>
        <stp>1</stp>
        <tr r="GW135" s="21"/>
        <tr r="EY135" s="21"/>
      </tp>
      <tp t="s">
        <v/>
        <stp/>
        <stp>*H</stp>
        <stp>KORD MR18!_00Z-ECM</stp>
        <stp>2M DAILY AVG TEMP</stp>
        <stp>D</stp>
        <stp>44787</stp>
        <stp/>
        <stp/>
        <stp>1</stp>
        <tr r="BC134" s="21"/>
        <tr r="DA134" s="21"/>
      </tp>
      <tp t="s">
        <v/>
        <stp/>
        <stp>*H</stp>
        <stp>KORD MR19!_00Z-ECM</stp>
        <stp>2M DAILY AVG TEMP</stp>
        <stp>D</stp>
        <stp>44787</stp>
        <stp/>
        <stp/>
        <stp>1</stp>
        <tr r="BF134" s="21"/>
        <tr r="DD134" s="21"/>
      </tp>
      <tp t="s">
        <v/>
        <stp/>
        <stp>*H</stp>
        <stp>KORD MR14!_12Z-ECM</stp>
        <stp>2M DAILY AVG TEMP</stp>
        <stp>D</stp>
        <stp>44787</stp>
        <stp/>
        <stp/>
        <stp>1</stp>
        <tr r="GK134" s="21"/>
        <tr r="EM134" s="21"/>
      </tp>
      <tp t="s">
        <v/>
        <stp/>
        <stp>*H</stp>
        <stp>KORD MR16!_00Z-ECM</stp>
        <stp>2M DAILY AVG TEMP</stp>
        <stp>D</stp>
        <stp>44786</stp>
        <stp/>
        <stp/>
        <stp>1</stp>
        <tr r="CR135" s="21"/>
        <tr r="AT135" s="21"/>
      </tp>
      <tp t="s">
        <v/>
        <stp/>
        <stp>*H</stp>
        <stp>KORD MR15!_12Z-ECM</stp>
        <stp>2M DAILY AVG TEMP</stp>
        <stp>D</stp>
        <stp>44787</stp>
        <stp/>
        <stp/>
        <stp>1</stp>
        <tr r="GN134" s="21"/>
        <tr r="EP134" s="21"/>
      </tp>
      <tp t="s">
        <v/>
        <stp/>
        <stp>*H</stp>
        <stp>KORD MR17!_00Z-ECM</stp>
        <stp>2M DAILY AVG TEMP</stp>
        <stp>D</stp>
        <stp>44786</stp>
        <stp/>
        <stp/>
        <stp>1</stp>
        <tr r="CU135" s="21"/>
        <tr r="AW135" s="21"/>
      </tp>
      <tp>
        <v>23.58</v>
        <stp/>
        <stp>*H</stp>
        <stp>KORD MR14!_00Z-ECM</stp>
        <stp>2M DAILY AVG TEMP</stp>
        <stp>D</stp>
        <stp>44786</stp>
        <stp/>
        <stp/>
        <stp>1</stp>
        <tr r="AN135" s="21"/>
        <tr r="CL135" s="21"/>
      </tp>
      <tp t="s">
        <v/>
        <stp/>
        <stp>*H</stp>
        <stp>KORD MR16!_12Z-ECM</stp>
        <stp>2M DAILY AVG TEMP</stp>
        <stp>D</stp>
        <stp>44787</stp>
        <stp/>
        <stp/>
        <stp>1</stp>
        <tr r="GQ134" s="21"/>
        <tr r="ES134" s="21"/>
      </tp>
      <tp>
        <v>22.86</v>
        <stp/>
        <stp>*H</stp>
        <stp>KORD MR15!_00Z-ECM</stp>
        <stp>2M DAILY AVG TEMP</stp>
        <stp>D</stp>
        <stp>44786</stp>
        <stp/>
        <stp/>
        <stp>1</stp>
        <tr r="CO135" s="21"/>
        <tr r="AQ135" s="21"/>
      </tp>
      <tp t="s">
        <v/>
        <stp/>
        <stp>*H</stp>
        <stp>KORD MR17!_12Z-ECM</stp>
        <stp>2M DAILY AVG TEMP</stp>
        <stp>D</stp>
        <stp>44787</stp>
        <stp/>
        <stp/>
        <stp>1</stp>
        <tr r="GT134" s="21"/>
        <tr r="EV134" s="21"/>
      </tp>
      <tp>
        <v>22.58</v>
        <stp/>
        <stp>*H</stp>
        <stp>KORD MR10!_12Z-ECM</stp>
        <stp>2M DAILY AVG TEMP</stp>
        <stp>D</stp>
        <stp>44787</stp>
        <stp/>
        <stp/>
        <stp>1</stp>
        <tr r="FY134" s="21"/>
        <tr r="EA134" s="21"/>
      </tp>
      <tp>
        <v>22.64</v>
        <stp/>
        <stp>*H</stp>
        <stp>KORD MR12!_00Z-ECM</stp>
        <stp>2M DAILY AVG TEMP</stp>
        <stp>D</stp>
        <stp>44786</stp>
        <stp/>
        <stp/>
        <stp>1</stp>
        <tr r="AH135" s="21"/>
        <tr r="CF135" s="21"/>
      </tp>
      <tp t="s">
        <v/>
        <stp/>
        <stp>*H</stp>
        <stp>KORD MR20!_12Z-ECM</stp>
        <stp>2M DAILY AVG TEMP</stp>
        <stp>D</stp>
        <stp>44784</stp>
        <stp/>
        <stp/>
        <stp>1</stp>
        <tr r="GT137" s="21"/>
        <tr r="EV137" s="21"/>
      </tp>
      <tp t="s">
        <v/>
        <stp/>
        <stp>*H</stp>
        <stp>KORD MR22!_00Z-ECM</stp>
        <stp>2M DAILY AVG TEMP</stp>
        <stp>D</stp>
        <stp>44785</stp>
        <stp/>
        <stp/>
        <stp>1</stp>
        <tr r="DG136" s="21"/>
        <tr r="BI136" s="21"/>
      </tp>
      <tp>
        <v>21.62</v>
        <stp/>
        <stp>*H</stp>
        <stp>KORD MR11!_12Z-ECM</stp>
        <stp>2M DAILY AVG TEMP</stp>
        <stp>D</stp>
        <stp>44787</stp>
        <stp/>
        <stp/>
        <stp>1</stp>
        <tr r="GB134" s="21"/>
        <tr r="ED134" s="21"/>
      </tp>
      <tp>
        <v>26.74</v>
        <stp/>
        <stp>*H</stp>
        <stp>KORD MR13!_00Z-ECM</stp>
        <stp>2M DAILY AVG TEMP</stp>
        <stp>D</stp>
        <stp>44786</stp>
        <stp/>
        <stp/>
        <stp>1</stp>
        <tr r="AK135" s="21"/>
        <tr r="CI135" s="21"/>
      </tp>
      <tp t="s">
        <v/>
        <stp/>
        <stp>*H</stp>
        <stp>KORD MR21!_12Z-ECM</stp>
        <stp>2M DAILY AVG TEMP</stp>
        <stp>D</stp>
        <stp>44784</stp>
        <stp/>
        <stp/>
        <stp>1</stp>
        <tr r="GW137" s="21"/>
        <tr r="EY137" s="21"/>
      </tp>
      <tp>
        <v>20.74</v>
        <stp/>
        <stp>*H</stp>
        <stp>KORD MR10!_00Z-ECM</stp>
        <stp>2M DAILY AVG TEMP</stp>
        <stp>D</stp>
        <stp>44786</stp>
        <stp/>
        <stp/>
        <stp>1</stp>
        <tr r="BZ135" s="21"/>
        <tr r="AB135" s="21"/>
      </tp>
      <tp>
        <v>22.08</v>
        <stp/>
        <stp>*H</stp>
        <stp>KORD MR12!_12Z-ECM</stp>
        <stp>2M DAILY AVG TEMP</stp>
        <stp>D</stp>
        <stp>44787</stp>
        <stp/>
        <stp/>
        <stp>1</stp>
        <tr r="GE134" s="21"/>
        <tr r="EG134" s="21"/>
      </tp>
      <tp t="s">
        <v/>
        <stp/>
        <stp>*H</stp>
        <stp>KORD MR20!_00Z-ECM</stp>
        <stp>2M DAILY AVG TEMP</stp>
        <stp>D</stp>
        <stp>44785</stp>
        <stp/>
        <stp/>
        <stp>1</stp>
        <tr r="BC136" s="21"/>
        <tr r="DA136" s="21"/>
      </tp>
      <tp t="s">
        <v/>
        <stp/>
        <stp>*H</stp>
        <stp>KORD MR22!_12Z-ECM</stp>
        <stp>2M DAILY AVG TEMP</stp>
        <stp>D</stp>
        <stp>44784</stp>
        <stp/>
        <stp/>
        <stp>1</stp>
        <tr r="GZ137" s="21"/>
        <tr r="FB137" s="21"/>
      </tp>
      <tp>
        <v>20.38</v>
        <stp/>
        <stp>*H</stp>
        <stp>KORD MR11!_00Z-ECM</stp>
        <stp>2M DAILY AVG TEMP</stp>
        <stp>D</stp>
        <stp>44786</stp>
        <stp/>
        <stp/>
        <stp>1</stp>
        <tr r="CC135" s="21"/>
        <tr r="AE135" s="21"/>
      </tp>
      <tp>
        <v>25.12</v>
        <stp/>
        <stp>*H</stp>
        <stp>KORD MR13!_12Z-ECM</stp>
        <stp>2M DAILY AVG TEMP</stp>
        <stp>D</stp>
        <stp>44787</stp>
        <stp/>
        <stp/>
        <stp>1</stp>
        <tr r="EJ134" s="21"/>
        <tr r="GH134" s="21"/>
      </tp>
      <tp t="s">
        <v/>
        <stp/>
        <stp>*H</stp>
        <stp>KORD MR21!_00Z-ECM</stp>
        <stp>2M DAILY AVG TEMP</stp>
        <stp>D</stp>
        <stp>44785</stp>
        <stp/>
        <stp/>
        <stp>1</stp>
        <tr r="BF136" s="21"/>
        <tr r="DD136" s="21"/>
      </tp>
      <tp t="s">
        <v/>
        <stp/>
        <stp>*H</stp>
        <stp>KORD MR23!_12Z-ECM</stp>
        <stp>2M DAILY AVG TEMP</stp>
        <stp>D</stp>
        <stp>44784</stp>
        <stp/>
        <stp/>
        <stp>1</stp>
        <tr r="HC137" s="21"/>
        <tr r="FE137" s="21"/>
      </tp>
      <tp t="s">
        <v/>
        <stp/>
        <stp>*H</stp>
        <stp>KORD MR18!_12Z-ECM</stp>
        <stp>2M DAILY AVG TEMP</stp>
        <stp>D</stp>
        <stp>44787</stp>
        <stp/>
        <stp/>
        <stp>1</stp>
        <tr r="EY134" s="21"/>
        <tr r="GW134" s="21"/>
      </tp>
      <tp t="s">
        <v/>
        <stp/>
        <stp>*H</stp>
        <stp>KORD MR19!_12Z-ECM</stp>
        <stp>2M DAILY AVG TEMP</stp>
        <stp>D</stp>
        <stp>44787</stp>
        <stp/>
        <stp/>
        <stp>1</stp>
        <tr r="FB134" s="21"/>
        <tr r="GZ134" s="21"/>
      </tp>
      <tp t="s">
        <v/>
        <stp/>
        <stp>*H</stp>
        <stp>KORD MR18!_00Z-ECM</stp>
        <stp>2M DAILY AVG TEMP</stp>
        <stp>D</stp>
        <stp>44786</stp>
        <stp/>
        <stp/>
        <stp>1</stp>
        <tr r="AZ135" s="21"/>
        <tr r="CX135" s="21"/>
      </tp>
      <tp t="s">
        <v/>
        <stp/>
        <stp>*H</stp>
        <stp>KORD MR19!_00Z-ECM</stp>
        <stp>2M DAILY AVG TEMP</stp>
        <stp>D</stp>
        <stp>44786</stp>
        <stp/>
        <stp/>
        <stp>1</stp>
        <tr r="DA135" s="21"/>
        <tr r="BC135" s="21"/>
      </tp>
      <tp t="s">
        <v/>
        <stp/>
        <stp>*H</stp>
        <stp>KORD MR14!_12Z-ECM</stp>
        <stp>2M DAILY AVG TEMP</stp>
        <stp>D</stp>
        <stp>44788</stp>
        <stp/>
        <stp/>
        <stp>1</stp>
        <tr r="EP133" s="21"/>
        <tr r="GN133" s="21"/>
      </tp>
      <tp t="s">
        <v/>
        <stp/>
        <stp>*H</stp>
        <stp>KORD MR16!_00Z-ECM</stp>
        <stp>2M DAILY AVG TEMP</stp>
        <stp>D</stp>
        <stp>44789</stp>
        <stp/>
        <stp/>
        <stp>1</stp>
        <tr r="DA132" s="21"/>
        <tr r="BC132" s="21"/>
      </tp>
      <tp t="s">
        <v/>
        <stp/>
        <stp>*H</stp>
        <stp>KORD MR15!_12Z-ECM</stp>
        <stp>2M DAILY AVG TEMP</stp>
        <stp>D</stp>
        <stp>44788</stp>
        <stp/>
        <stp/>
        <stp>1</stp>
        <tr r="GQ133" s="21"/>
        <tr r="ES133" s="21"/>
      </tp>
      <tp t="s">
        <v/>
        <stp/>
        <stp>*H</stp>
        <stp>KORD MR17!_00Z-ECM</stp>
        <stp>2M DAILY AVG TEMP</stp>
        <stp>D</stp>
        <stp>44789</stp>
        <stp/>
        <stp/>
        <stp>1</stp>
        <tr r="BF132" s="21"/>
        <tr r="DD132" s="21"/>
      </tp>
      <tp t="s">
        <v/>
        <stp/>
        <stp>*H</stp>
        <stp>KORD MR14!_00Z-ECM</stp>
        <stp>2M DAILY AVG TEMP</stp>
        <stp>D</stp>
        <stp>44789</stp>
        <stp/>
        <stp/>
        <stp>1</stp>
        <tr r="CU132" s="21"/>
        <tr r="AW132" s="21"/>
      </tp>
      <tp t="s">
        <v/>
        <stp/>
        <stp>*H</stp>
        <stp>KORD MR16!_12Z-ECM</stp>
        <stp>2M DAILY AVG TEMP</stp>
        <stp>D</stp>
        <stp>44788</stp>
        <stp/>
        <stp/>
        <stp>1</stp>
        <tr r="EV133" s="21"/>
        <tr r="GT133" s="21"/>
      </tp>
      <tp t="s">
        <v/>
        <stp/>
        <stp>*H</stp>
        <stp>KORD MR15!_00Z-ECM</stp>
        <stp>2M DAILY AVG TEMP</stp>
        <stp>D</stp>
        <stp>44789</stp>
        <stp/>
        <stp/>
        <stp>1</stp>
        <tr r="AZ132" s="21"/>
        <tr r="CX132" s="21"/>
      </tp>
      <tp t="s">
        <v/>
        <stp/>
        <stp>*H</stp>
        <stp>KORD MR17!_12Z-ECM</stp>
        <stp>2M DAILY AVG TEMP</stp>
        <stp>D</stp>
        <stp>44788</stp>
        <stp/>
        <stp/>
        <stp>1</stp>
        <tr r="GW133" s="21"/>
        <tr r="EY133" s="21"/>
      </tp>
      <tp>
        <v>22.92</v>
        <stp/>
        <stp>*H</stp>
        <stp>KORD MR10!_12Z-ECM</stp>
        <stp>2M DAILY AVG TEMP</stp>
        <stp>D</stp>
        <stp>44788</stp>
        <stp/>
        <stp/>
        <stp>1</stp>
        <tr r="ED133" s="21"/>
        <tr r="GB133" s="21"/>
      </tp>
      <tp>
        <v>25.1</v>
        <stp/>
        <stp>*H</stp>
        <stp>KORD MR12!_00Z-ECM</stp>
        <stp>2M DAILY AVG TEMP</stp>
        <stp>D</stp>
        <stp>44789</stp>
        <stp/>
        <stp/>
        <stp>1</stp>
        <tr r="AQ132" s="21"/>
        <tr r="CO132" s="21"/>
      </tp>
      <tp>
        <v>22.08</v>
        <stp/>
        <stp>*H</stp>
        <stp>KORD MR11!_12Z-ECM</stp>
        <stp>2M DAILY AVG TEMP</stp>
        <stp>D</stp>
        <stp>44788</stp>
        <stp/>
        <stp/>
        <stp>1</stp>
        <tr r="GE133" s="21"/>
        <tr r="EG133" s="21"/>
      </tp>
      <tp t="s">
        <v/>
        <stp/>
        <stp>*H</stp>
        <stp>KORD MR13!_00Z-ECM</stp>
        <stp>2M DAILY AVG TEMP</stp>
        <stp>D</stp>
        <stp>44789</stp>
        <stp/>
        <stp/>
        <stp>1</stp>
        <tr r="CR132" s="21"/>
        <tr r="AT132" s="21"/>
      </tp>
      <tp>
        <v>22.81</v>
        <stp/>
        <stp>*H</stp>
        <stp>KORD MR10!_00Z-ECM</stp>
        <stp>2M DAILY AVG TEMP</stp>
        <stp>D</stp>
        <stp>44789</stp>
        <stp/>
        <stp/>
        <stp>1</stp>
        <tr r="AK132" s="21"/>
        <tr r="CI132" s="21"/>
      </tp>
      <tp>
        <v>21.38</v>
        <stp/>
        <stp>*H</stp>
        <stp>KORD MR12!_12Z-ECM</stp>
        <stp>2M DAILY AVG TEMP</stp>
        <stp>D</stp>
        <stp>44788</stp>
        <stp/>
        <stp/>
        <stp>1</stp>
        <tr r="EJ133" s="21"/>
        <tr r="GH133" s="21"/>
      </tp>
      <tp>
        <v>23.51</v>
        <stp/>
        <stp>*H</stp>
        <stp>KORD MR11!_00Z-ECM</stp>
        <stp>2M DAILY AVG TEMP</stp>
        <stp>D</stp>
        <stp>44789</stp>
        <stp/>
        <stp/>
        <stp>1</stp>
        <tr r="CL132" s="21"/>
        <tr r="AN132" s="21"/>
      </tp>
      <tp t="s">
        <v/>
        <stp/>
        <stp>*H</stp>
        <stp>KORD MR13!_12Z-ECM</stp>
        <stp>2M DAILY AVG TEMP</stp>
        <stp>D</stp>
        <stp>44788</stp>
        <stp/>
        <stp/>
        <stp>1</stp>
        <tr r="GK133" s="21"/>
        <tr r="EM133" s="21"/>
      </tp>
      <tp t="s">
        <v/>
        <stp/>
        <stp>*H</stp>
        <stp>KORD MR18!_12Z-ECM</stp>
        <stp>2M DAILY AVG TEMP</stp>
        <stp>D</stp>
        <stp>44788</stp>
        <stp/>
        <stp/>
        <stp>1</stp>
        <tr r="FB133" s="21"/>
        <tr r="GZ133" s="21"/>
      </tp>
      <tp t="s">
        <v/>
        <stp/>
        <stp>*H</stp>
        <stp>KORD MR19!_12Z-ECM</stp>
        <stp>2M DAILY AVG TEMP</stp>
        <stp>D</stp>
        <stp>44788</stp>
        <stp/>
        <stp/>
        <stp>1</stp>
        <tr r="FE133" s="21"/>
        <tr r="HC133" s="21"/>
      </tp>
      <tp t="s">
        <v/>
        <stp/>
        <stp>*H</stp>
        <stp>KORD MR18!_00Z-ECM</stp>
        <stp>2M DAILY AVG TEMP</stp>
        <stp>D</stp>
        <stp>44789</stp>
        <stp/>
        <stp/>
        <stp>1</stp>
        <tr r="BI132" s="21"/>
        <tr r="DG132" s="21"/>
      </tp>
      <tp t="s">
        <v/>
        <stp/>
        <stp>*H</stp>
        <stp>KORD MR14!_12Z-ECM</stp>
        <stp>2M DAILY AVG TEMP</stp>
        <stp>D</stp>
        <stp>44789</stp>
        <stp/>
        <stp/>
        <stp>1</stp>
        <tr r="GQ132" s="21"/>
        <tr r="ES132" s="21"/>
      </tp>
      <tp t="s">
        <v/>
        <stp/>
        <stp>*H</stp>
        <stp>KORD MR16!_00Z-ECM</stp>
        <stp>2M DAILY AVG TEMP</stp>
        <stp>D</stp>
        <stp>44788</stp>
        <stp/>
        <stp/>
        <stp>1</stp>
        <tr r="CX133" s="21"/>
        <tr r="AZ133" s="21"/>
      </tp>
      <tp t="s">
        <v/>
        <stp/>
        <stp>*H</stp>
        <stp>KORD MR15!_12Z-ECM</stp>
        <stp>2M DAILY AVG TEMP</stp>
        <stp>D</stp>
        <stp>44789</stp>
        <stp/>
        <stp/>
        <stp>1</stp>
        <tr r="GT132" s="21"/>
        <tr r="EV132" s="21"/>
      </tp>
      <tp t="s">
        <v/>
        <stp/>
        <stp>*H</stp>
        <stp>KORD MR17!_00Z-ECM</stp>
        <stp>2M DAILY AVG TEMP</stp>
        <stp>D</stp>
        <stp>44788</stp>
        <stp/>
        <stp/>
        <stp>1</stp>
        <tr r="BC133" s="21"/>
        <tr r="DA133" s="21"/>
      </tp>
      <tp t="s">
        <v/>
        <stp/>
        <stp>*H</stp>
        <stp>KORD MR14!_00Z-ECM</stp>
        <stp>2M DAILY AVG TEMP</stp>
        <stp>D</stp>
        <stp>44788</stp>
        <stp/>
        <stp/>
        <stp>1</stp>
        <tr r="CR133" s="21"/>
        <tr r="AT133" s="21"/>
      </tp>
      <tp t="s">
        <v/>
        <stp/>
        <stp>*H</stp>
        <stp>KORD MR16!_12Z-ECM</stp>
        <stp>2M DAILY AVG TEMP</stp>
        <stp>D</stp>
        <stp>44789</stp>
        <stp/>
        <stp/>
        <stp>1</stp>
        <tr r="EY132" s="21"/>
        <tr r="GW132" s="21"/>
      </tp>
      <tp t="s">
        <v/>
        <stp/>
        <stp>*H</stp>
        <stp>KORD MR15!_00Z-ECM</stp>
        <stp>2M DAILY AVG TEMP</stp>
        <stp>D</stp>
        <stp>44788</stp>
        <stp/>
        <stp/>
        <stp>1</stp>
        <tr r="CU133" s="21"/>
        <tr r="AW133" s="21"/>
      </tp>
      <tp t="s">
        <v/>
        <stp/>
        <stp>*H</stp>
        <stp>KORD MR17!_12Z-ECM</stp>
        <stp>2M DAILY AVG TEMP</stp>
        <stp>D</stp>
        <stp>44789</stp>
        <stp/>
        <stp/>
        <stp>1</stp>
        <tr r="FB132" s="21"/>
        <tr r="GZ132" s="21"/>
      </tp>
      <tp>
        <v>23.56</v>
        <stp/>
        <stp>*H</stp>
        <stp>KORD MR10!_12Z-ECM</stp>
        <stp>2M DAILY AVG TEMP</stp>
        <stp>D</stp>
        <stp>44789</stp>
        <stp/>
        <stp/>
        <stp>1</stp>
        <tr r="GE132" s="21"/>
        <tr r="EG132" s="21"/>
      </tp>
      <tp>
        <v>25.39</v>
        <stp/>
        <stp>*H</stp>
        <stp>KORD MR12!_00Z-ECM</stp>
        <stp>2M DAILY AVG TEMP</stp>
        <stp>D</stp>
        <stp>44788</stp>
        <stp/>
        <stp/>
        <stp>1</stp>
        <tr r="AN133" s="21"/>
        <tr r="CL133" s="21"/>
      </tp>
      <tp>
        <v>23.55</v>
        <stp/>
        <stp>*H</stp>
        <stp>KORD MR11!_12Z-ECM</stp>
        <stp>2M DAILY AVG TEMP</stp>
        <stp>D</stp>
        <stp>44789</stp>
        <stp/>
        <stp/>
        <stp>1</stp>
        <tr r="EJ132" s="21"/>
        <tr r="GH132" s="21"/>
      </tp>
      <tp>
        <v>27.38</v>
        <stp/>
        <stp>*H</stp>
        <stp>KORD MR13!_00Z-ECM</stp>
        <stp>2M DAILY AVG TEMP</stp>
        <stp>D</stp>
        <stp>44788</stp>
        <stp/>
        <stp/>
        <stp>1</stp>
        <tr r="AQ133" s="21"/>
        <tr r="CO133" s="21"/>
      </tp>
      <tp>
        <v>23.01</v>
        <stp/>
        <stp>*H</stp>
        <stp>KORD MR10!_00Z-ECM</stp>
        <stp>2M DAILY AVG TEMP</stp>
        <stp>D</stp>
        <stp>44788</stp>
        <stp/>
        <stp/>
        <stp>1</stp>
        <tr r="CF133" s="21"/>
        <tr r="AH133" s="21"/>
      </tp>
      <tp t="s">
        <v/>
        <stp/>
        <stp>*H</stp>
        <stp>KORD MR12!_12Z-ECM</stp>
        <stp>2M DAILY AVG TEMP</stp>
        <stp>D</stp>
        <stp>44789</stp>
        <stp/>
        <stp/>
        <stp>1</stp>
        <tr r="EM132" s="21"/>
        <tr r="GK132" s="21"/>
      </tp>
      <tp>
        <v>21.73</v>
        <stp/>
        <stp>*H</stp>
        <stp>KORD MR11!_00Z-ECM</stp>
        <stp>2M DAILY AVG TEMP</stp>
        <stp>D</stp>
        <stp>44788</stp>
        <stp/>
        <stp/>
        <stp>1</stp>
        <tr r="AK133" s="21"/>
        <tr r="CI133" s="21"/>
      </tp>
      <tp t="s">
        <v/>
        <stp/>
        <stp>*H</stp>
        <stp>KORD MR13!_12Z-ECM</stp>
        <stp>2M DAILY AVG TEMP</stp>
        <stp>D</stp>
        <stp>44789</stp>
        <stp/>
        <stp/>
        <stp>1</stp>
        <tr r="GN132" s="21"/>
        <tr r="EP132" s="21"/>
      </tp>
      <tp t="s">
        <v/>
        <stp/>
        <stp>*H</stp>
        <stp>KORD MR18!_12Z-ECM</stp>
        <stp>2M DAILY AVG TEMP</stp>
        <stp>D</stp>
        <stp>44789</stp>
        <stp/>
        <stp/>
        <stp>1</stp>
        <tr r="HC132" s="21"/>
        <tr r="FE132" s="21"/>
      </tp>
      <tp t="s">
        <v/>
        <stp/>
        <stp>*H</stp>
        <stp>KORD MR18!_00Z-ECM</stp>
        <stp>2M DAILY AVG TEMP</stp>
        <stp>D</stp>
        <stp>44788</stp>
        <stp/>
        <stp/>
        <stp>1</stp>
        <tr r="DD133" s="21"/>
        <tr r="BF133" s="21"/>
      </tp>
      <tp t="s">
        <v/>
        <stp/>
        <stp>*H</stp>
        <stp>KORD MR19!_00Z-ECM</stp>
        <stp>2M DAILY AVG TEMP</stp>
        <stp>D</stp>
        <stp>44788</stp>
        <stp/>
        <stp/>
        <stp>1</stp>
        <tr r="DG133" s="21"/>
        <tr r="BI133" s="21"/>
      </tp>
      <tp>
        <v>22.54</v>
        <stp/>
        <stp>*H</stp>
        <stp>KORD MR24!_12Z-ECE</stp>
        <stp>2M DAILY AVG TEMP</stp>
        <stp>D</stp>
        <stp>44773</stp>
        <stp/>
        <stp/>
        <stp>1</stp>
        <tr r="EA203" s="21"/>
        <tr r="FY203" s="21"/>
      </tp>
      <tp>
        <v>21.31</v>
        <stp/>
        <stp>*H</stp>
        <stp>KORD MR26!_00Z-ECE</stp>
        <stp>2M DAILY AVG TEMP</stp>
        <stp>D</stp>
        <stp>44772</stp>
        <stp/>
        <stp/>
        <stp>1</stp>
        <tr r="CF204" s="21"/>
        <tr r="AH204" s="21"/>
      </tp>
      <tp t="s">
        <v/>
        <stp/>
        <stp>*H</stp>
        <stp>KORD MR34!_12Z-ECE</stp>
        <stp>2M DAILY AVG TEMP</stp>
        <stp>D</stp>
        <stp>44772</stp>
        <stp/>
        <stp/>
        <stp>1</stp>
        <tr r="FB204" s="21"/>
        <tr r="GZ204" s="21"/>
      </tp>
      <tp>
        <v>22.26</v>
        <stp/>
        <stp>*H</stp>
        <stp>KORD MR25!_12Z-ECE</stp>
        <stp>2M DAILY AVG TEMP</stp>
        <stp>D</stp>
        <stp>44773</stp>
        <stp/>
        <stp/>
        <stp>1</stp>
        <tr r="ED203" s="21"/>
        <tr r="GB203" s="21"/>
      </tp>
      <tp>
        <v>21.77</v>
        <stp/>
        <stp>*H</stp>
        <stp>KORD MR27!_00Z-ECE</stp>
        <stp>2M DAILY AVG TEMP</stp>
        <stp>D</stp>
        <stp>44772</stp>
        <stp/>
        <stp/>
        <stp>1</stp>
        <tr r="CI204" s="21"/>
        <tr r="AK204" s="21"/>
      </tp>
      <tp t="s">
        <v/>
        <stp/>
        <stp>*H</stp>
        <stp>KORD MR35!_12Z-ECE</stp>
        <stp>2M DAILY AVG TEMP</stp>
        <stp>D</stp>
        <stp>44772</stp>
        <stp/>
        <stp/>
        <stp>1</stp>
        <tr r="FE204" s="21"/>
        <tr r="HC204" s="21"/>
      </tp>
      <tp>
        <v>20.99</v>
        <stp/>
        <stp>*H</stp>
        <stp>KORD MR24!_00Z-ECE</stp>
        <stp>2M DAILY AVG TEMP</stp>
        <stp>D</stp>
        <stp>44772</stp>
        <stp/>
        <stp/>
        <stp>1</stp>
        <tr r="AB204" s="21"/>
        <tr r="BZ204" s="21"/>
      </tp>
      <tp>
        <v>22.48</v>
        <stp/>
        <stp>*H</stp>
        <stp>KORD MR26!_12Z-ECE</stp>
        <stp>2M DAILY AVG TEMP</stp>
        <stp>D</stp>
        <stp>44773</stp>
        <stp/>
        <stp/>
        <stp>1</stp>
        <tr r="EG203" s="21"/>
        <tr r="GE203" s="21"/>
      </tp>
      <tp t="s">
        <v/>
        <stp/>
        <stp>*H</stp>
        <stp>KORD MR34!_00Z-ECE</stp>
        <stp>2M DAILY AVG TEMP</stp>
        <stp>D</stp>
        <stp>44773</stp>
        <stp/>
        <stp/>
        <stp>1</stp>
        <tr r="DG203" s="21"/>
        <tr r="BI203" s="21"/>
      </tp>
      <tp>
        <v>20.56</v>
        <stp/>
        <stp>*H</stp>
        <stp>KORD MR25!_00Z-ECE</stp>
        <stp>2M DAILY AVG TEMP</stp>
        <stp>D</stp>
        <stp>44772</stp>
        <stp/>
        <stp/>
        <stp>1</stp>
        <tr r="CC204" s="21"/>
        <tr r="AE204" s="21"/>
      </tp>
      <tp>
        <v>22.98</v>
        <stp/>
        <stp>*H</stp>
        <stp>KORD MR27!_12Z-ECE</stp>
        <stp>2M DAILY AVG TEMP</stp>
        <stp>D</stp>
        <stp>44773</stp>
        <stp/>
        <stp/>
        <stp>1</stp>
        <tr r="EJ203" s="21"/>
        <tr r="GH203" s="21"/>
      </tp>
      <tp>
        <v>22.51</v>
        <stp/>
        <stp>*H</stp>
        <stp>KORD MR20!_12Z-ECE</stp>
        <stp>2M DAILY AVG TEMP</stp>
        <stp>D</stp>
        <stp>44773</stp>
        <stp/>
        <stp/>
        <stp>1</stp>
        <tr r="DO203" s="21"/>
        <tr r="FM203" s="21"/>
      </tp>
      <tp>
        <v>21.2</v>
        <stp/>
        <stp>*H</stp>
        <stp>KORD MR22!_00Z-ECE</stp>
        <stp>2M DAILY AVG TEMP</stp>
        <stp>D</stp>
        <stp>44772</stp>
        <stp/>
        <stp/>
        <stp>1</stp>
        <tr r="V204" s="21"/>
        <tr r="BT204" s="21"/>
      </tp>
      <tp>
        <v>23.61</v>
        <stp/>
        <stp>*H</stp>
        <stp>KORD MR30!_12Z-ECE</stp>
        <stp>2M DAILY AVG TEMP</stp>
        <stp>D</stp>
        <stp>44772</stp>
        <stp/>
        <stp/>
        <stp>1</stp>
        <tr r="EP204" s="21"/>
        <tr r="GN204" s="21"/>
      </tp>
      <tp>
        <v>26.21</v>
        <stp/>
        <stp>*H</stp>
        <stp>KORD MR32!_00Z-ECE</stp>
        <stp>2M DAILY AVG TEMP</stp>
        <stp>D</stp>
        <stp>44773</stp>
        <stp/>
        <stp/>
        <stp>1</stp>
        <tr r="DA203" s="21"/>
        <tr r="BC203" s="21"/>
      </tp>
      <tp>
        <v>22.55</v>
        <stp/>
        <stp>*H</stp>
        <stp>KORD MR21!_12Z-ECE</stp>
        <stp>2M DAILY AVG TEMP</stp>
        <stp>D</stp>
        <stp>44773</stp>
        <stp/>
        <stp/>
        <stp>1</stp>
        <tr r="DR203" s="21"/>
        <tr r="FP203" s="21"/>
      </tp>
      <tp>
        <v>21.1</v>
        <stp/>
        <stp>*H</stp>
        <stp>KORD MR23!_00Z-ECE</stp>
        <stp>2M DAILY AVG TEMP</stp>
        <stp>D</stp>
        <stp>44772</stp>
        <stp/>
        <stp/>
        <stp>1</stp>
        <tr r="BW204" s="21"/>
        <tr r="Y204" s="21"/>
      </tp>
      <tp>
        <v>24.88</v>
        <stp/>
        <stp>*H</stp>
        <stp>KORD MR31!_12Z-ECE</stp>
        <stp>2M DAILY AVG TEMP</stp>
        <stp>D</stp>
        <stp>44772</stp>
        <stp/>
        <stp/>
        <stp>1</stp>
        <tr r="ES204" s="21"/>
        <tr r="GQ204" s="21"/>
      </tp>
      <tp>
        <v>26.28</v>
        <stp/>
        <stp>*H</stp>
        <stp>KORD MR33!_00Z-ECE</stp>
        <stp>2M DAILY AVG TEMP</stp>
        <stp>D</stp>
        <stp>44773</stp>
        <stp/>
        <stp/>
        <stp>1</stp>
        <tr r="BF203" s="21"/>
        <tr r="DD203" s="21"/>
      </tp>
      <tp>
        <v>21.02</v>
        <stp/>
        <stp>*H</stp>
        <stp>KORD MR20!_00Z-ECE</stp>
        <stp>2M DAILY AVG TEMP</stp>
        <stp>D</stp>
        <stp>44772</stp>
        <stp/>
        <stp/>
        <stp>1</stp>
        <tr r="P204" s="21"/>
        <tr r="BN204" s="21"/>
      </tp>
      <tp>
        <v>22.53</v>
        <stp/>
        <stp>*H</stp>
        <stp>KORD MR22!_12Z-ECE</stp>
        <stp>2M DAILY AVG TEMP</stp>
        <stp>D</stp>
        <stp>44773</stp>
        <stp/>
        <stp/>
        <stp>1</stp>
        <tr r="DU203" s="21"/>
        <tr r="FS203" s="21"/>
      </tp>
      <tp>
        <v>24.02</v>
        <stp/>
        <stp>*H</stp>
        <stp>KORD MR30!_00Z-ECE</stp>
        <stp>2M DAILY AVG TEMP</stp>
        <stp>D</stp>
        <stp>44773</stp>
        <stp/>
        <stp/>
        <stp>1</stp>
        <tr r="CU203" s="21"/>
        <tr r="AW203" s="21"/>
      </tp>
      <tp>
        <v>25.28</v>
        <stp/>
        <stp>*H</stp>
        <stp>KORD MR32!_12Z-ECE</stp>
        <stp>2M DAILY AVG TEMP</stp>
        <stp>D</stp>
        <stp>44772</stp>
        <stp/>
        <stp/>
        <stp>1</stp>
        <tr r="GT204" s="21"/>
        <tr r="EV204" s="21"/>
      </tp>
      <tp>
        <v>21.03</v>
        <stp/>
        <stp>*H</stp>
        <stp>KORD MR21!_00Z-ECE</stp>
        <stp>2M DAILY AVG TEMP</stp>
        <stp>D</stp>
        <stp>44772</stp>
        <stp/>
        <stp/>
        <stp>1</stp>
        <tr r="BQ204" s="21"/>
        <tr r="S204" s="21"/>
      </tp>
      <tp>
        <v>22.61</v>
        <stp/>
        <stp>*H</stp>
        <stp>KORD MR23!_12Z-ECE</stp>
        <stp>2M DAILY AVG TEMP</stp>
        <stp>D</stp>
        <stp>44773</stp>
        <stp/>
        <stp/>
        <stp>1</stp>
        <tr r="FV203" s="21"/>
        <tr r="DX203" s="21"/>
      </tp>
      <tp>
        <v>24.08</v>
        <stp/>
        <stp>*H</stp>
        <stp>KORD MR31!_00Z-ECE</stp>
        <stp>2M DAILY AVG TEMP</stp>
        <stp>D</stp>
        <stp>44773</stp>
        <stp/>
        <stp/>
        <stp>1</stp>
        <tr r="AZ203" s="21"/>
        <tr r="CX203" s="21"/>
      </tp>
      <tp>
        <v>25.73</v>
        <stp/>
        <stp>*H</stp>
        <stp>KORD MR33!_12Z-ECE</stp>
        <stp>2M DAILY AVG TEMP</stp>
        <stp>D</stp>
        <stp>44772</stp>
        <stp/>
        <stp/>
        <stp>1</stp>
        <tr r="GW204" s="21"/>
        <tr r="EY204" s="21"/>
      </tp>
      <tp>
        <v>23.56</v>
        <stp/>
        <stp>*H</stp>
        <stp>KORD MR28!_12Z-ECE</stp>
        <stp>2M DAILY AVG TEMP</stp>
        <stp>D</stp>
        <stp>44773</stp>
        <stp/>
        <stp/>
        <stp>1</stp>
        <tr r="EM203" s="21"/>
        <tr r="GK203" s="21"/>
      </tp>
      <tp>
        <v>24.8</v>
        <stp/>
        <stp>*H</stp>
        <stp>KORD MR29!_12Z-ECE</stp>
        <stp>2M DAILY AVG TEMP</stp>
        <stp>D</stp>
        <stp>44773</stp>
        <stp/>
        <stp/>
        <stp>1</stp>
        <tr r="GN203" s="21"/>
        <tr r="EP203" s="21"/>
      </tp>
      <tp>
        <v>22.65</v>
        <stp/>
        <stp>*H</stp>
        <stp>KORD MR28!_00Z-ECE</stp>
        <stp>2M DAILY AVG TEMP</stp>
        <stp>D</stp>
        <stp>44772</stp>
        <stp/>
        <stp/>
        <stp>1</stp>
        <tr r="AN204" s="21"/>
        <tr r="CL204" s="21"/>
      </tp>
      <tp>
        <v>22.46</v>
        <stp/>
        <stp>*H</stp>
        <stp>KORD MR29!_00Z-ECE</stp>
        <stp>2M DAILY AVG TEMP</stp>
        <stp>D</stp>
        <stp>44772</stp>
        <stp/>
        <stp/>
        <stp>1</stp>
        <tr r="CO204" s="21"/>
        <tr r="AQ204" s="21"/>
      </tp>
      <tp>
        <v>21.01</v>
        <stp/>
        <stp>*H</stp>
        <stp>KORD MR24!_12Z-ECE</stp>
        <stp>2M DAILY AVG TEMP</stp>
        <stp>D</stp>
        <stp>44772</stp>
        <stp/>
        <stp/>
        <stp>1</stp>
        <tr r="FV204" s="21"/>
        <tr r="DX204" s="21"/>
      </tp>
      <tp>
        <v>22.68</v>
        <stp/>
        <stp>*H</stp>
        <stp>KORD MR26!_00Z-ECE</stp>
        <stp>2M DAILY AVG TEMP</stp>
        <stp>D</stp>
        <stp>44773</stp>
        <stp/>
        <stp/>
        <stp>1</stp>
        <tr r="CI203" s="21"/>
        <tr r="AK203" s="21"/>
      </tp>
      <tp t="s">
        <v/>
        <stp/>
        <stp>*H</stp>
        <stp>KORD MR34!_12Z-ECE</stp>
        <stp>2M DAILY AVG TEMP</stp>
        <stp>D</stp>
        <stp>44773</stp>
        <stp/>
        <stp/>
        <stp>1</stp>
        <tr r="FE203" s="21"/>
        <tr r="HC203" s="21"/>
      </tp>
      <tp>
        <v>20.88</v>
        <stp/>
        <stp>*H</stp>
        <stp>KORD MR25!_12Z-ECE</stp>
        <stp>2M DAILY AVG TEMP</stp>
        <stp>D</stp>
        <stp>44772</stp>
        <stp/>
        <stp/>
        <stp>1</stp>
        <tr r="FY204" s="21"/>
        <tr r="EA204" s="21"/>
      </tp>
      <tp>
        <v>22.75</v>
        <stp/>
        <stp>*H</stp>
        <stp>KORD MR27!_00Z-ECE</stp>
        <stp>2M DAILY AVG TEMP</stp>
        <stp>D</stp>
        <stp>44773</stp>
        <stp/>
        <stp/>
        <stp>1</stp>
        <tr r="CL203" s="21"/>
        <tr r="AN203" s="21"/>
      </tp>
      <tp>
        <v>22.44</v>
        <stp/>
        <stp>*H</stp>
        <stp>KORD MR24!_00Z-ECE</stp>
        <stp>2M DAILY AVG TEMP</stp>
        <stp>D</stp>
        <stp>44773</stp>
        <stp/>
        <stp/>
        <stp>1</stp>
        <tr r="CC203" s="21"/>
        <tr r="AE203" s="21"/>
      </tp>
      <tp>
        <v>21.25</v>
        <stp/>
        <stp>*H</stp>
        <stp>KORD MR26!_12Z-ECE</stp>
        <stp>2M DAILY AVG TEMP</stp>
        <stp>D</stp>
        <stp>44772</stp>
        <stp/>
        <stp/>
        <stp>1</stp>
        <tr r="GB204" s="21"/>
        <tr r="ED204" s="21"/>
      </tp>
      <tp>
        <v>26.55</v>
        <stp/>
        <stp>*H</stp>
        <stp>KORD MR34!_00Z-ECE</stp>
        <stp>2M DAILY AVG TEMP</stp>
        <stp>D</stp>
        <stp>44772</stp>
        <stp/>
        <stp/>
        <stp>1</stp>
        <tr r="BF204" s="21"/>
        <tr r="DD204" s="21"/>
      </tp>
      <tp>
        <v>21.99</v>
        <stp/>
        <stp>*H</stp>
        <stp>KORD MR25!_00Z-ECE</stp>
        <stp>2M DAILY AVG TEMP</stp>
        <stp>D</stp>
        <stp>44773</stp>
        <stp/>
        <stp/>
        <stp>1</stp>
        <tr r="CF203" s="21"/>
        <tr r="AH203" s="21"/>
      </tp>
      <tp>
        <v>22.02</v>
        <stp/>
        <stp>*H</stp>
        <stp>KORD MR27!_12Z-ECE</stp>
        <stp>2M DAILY AVG TEMP</stp>
        <stp>D</stp>
        <stp>44772</stp>
        <stp/>
        <stp/>
        <stp>1</stp>
        <tr r="EG204" s="21"/>
        <tr r="GE204" s="21"/>
      </tp>
      <tp t="s">
        <v/>
        <stp/>
        <stp>*H</stp>
        <stp>KORD MR35!_00Z-ECE</stp>
        <stp>2M DAILY AVG TEMP</stp>
        <stp>D</stp>
        <stp>44772</stp>
        <stp/>
        <stp/>
        <stp>1</stp>
        <tr r="DG204" s="21"/>
        <tr r="BI204" s="21"/>
      </tp>
      <tp>
        <v>21.13</v>
        <stp/>
        <stp>*H</stp>
        <stp>KORD MR20!_12Z-ECE</stp>
        <stp>2M DAILY AVG TEMP</stp>
        <stp>D</stp>
        <stp>44772</stp>
        <stp/>
        <stp/>
        <stp>1</stp>
        <tr r="FJ204" s="21"/>
        <tr r="DL204" s="21"/>
      </tp>
      <tp>
        <v>22.69</v>
        <stp/>
        <stp>*H</stp>
        <stp>KORD MR22!_00Z-ECE</stp>
        <stp>2M DAILY AVG TEMP</stp>
        <stp>D</stp>
        <stp>44773</stp>
        <stp/>
        <stp/>
        <stp>1</stp>
        <tr r="BW203" s="21"/>
        <tr r="Y203" s="21"/>
      </tp>
      <tp>
        <v>24.43</v>
        <stp/>
        <stp>*H</stp>
        <stp>KORD MR30!_12Z-ECE</stp>
        <stp>2M DAILY AVG TEMP</stp>
        <stp>D</stp>
        <stp>44773</stp>
        <stp/>
        <stp/>
        <stp>1</stp>
        <tr r="GQ203" s="21"/>
        <tr r="ES203" s="21"/>
      </tp>
      <tp>
        <v>25.68</v>
        <stp/>
        <stp>*H</stp>
        <stp>KORD MR32!_00Z-ECE</stp>
        <stp>2M DAILY AVG TEMP</stp>
        <stp>D</stp>
        <stp>44772</stp>
        <stp/>
        <stp/>
        <stp>1</stp>
        <tr r="AZ204" s="21"/>
        <tr r="CX204" s="21"/>
      </tp>
      <tp>
        <v>21.11</v>
        <stp/>
        <stp>*H</stp>
        <stp>KORD MR21!_12Z-ECE</stp>
        <stp>2M DAILY AVG TEMP</stp>
        <stp>D</stp>
        <stp>44772</stp>
        <stp/>
        <stp/>
        <stp>1</stp>
        <tr r="FM204" s="21"/>
        <tr r="DO204" s="21"/>
      </tp>
      <tp>
        <v>22.43</v>
        <stp/>
        <stp>*H</stp>
        <stp>KORD MR23!_00Z-ECE</stp>
        <stp>2M DAILY AVG TEMP</stp>
        <stp>D</stp>
        <stp>44773</stp>
        <stp/>
        <stp/>
        <stp>1</stp>
        <tr r="BZ203" s="21"/>
        <tr r="AB203" s="21"/>
      </tp>
      <tp>
        <v>25.2</v>
        <stp/>
        <stp>*H</stp>
        <stp>KORD MR31!_12Z-ECE</stp>
        <stp>2M DAILY AVG TEMP</stp>
        <stp>D</stp>
        <stp>44773</stp>
        <stp/>
        <stp/>
        <stp>1</stp>
        <tr r="GT203" s="21"/>
        <tr r="EV203" s="21"/>
      </tp>
      <tp>
        <v>25.58</v>
        <stp/>
        <stp>*H</stp>
        <stp>KORD MR33!_00Z-ECE</stp>
        <stp>2M DAILY AVG TEMP</stp>
        <stp>D</stp>
        <stp>44772</stp>
        <stp/>
        <stp/>
        <stp>1</stp>
        <tr r="DA204" s="21"/>
        <tr r="BC204" s="21"/>
      </tp>
      <tp>
        <v>22.35</v>
        <stp/>
        <stp>*H</stp>
        <stp>KORD MR20!_00Z-ECE</stp>
        <stp>2M DAILY AVG TEMP</stp>
        <stp>D</stp>
        <stp>44773</stp>
        <stp/>
        <stp/>
        <stp>1</stp>
        <tr r="BQ203" s="21"/>
        <tr r="S203" s="21"/>
      </tp>
      <tp>
        <v>21.15</v>
        <stp/>
        <stp>*H</stp>
        <stp>KORD MR22!_12Z-ECE</stp>
        <stp>2M DAILY AVG TEMP</stp>
        <stp>D</stp>
        <stp>44772</stp>
        <stp/>
        <stp/>
        <stp>1</stp>
        <tr r="DR204" s="21"/>
        <tr r="FP204" s="21"/>
      </tp>
      <tp>
        <v>23.47</v>
        <stp/>
        <stp>*H</stp>
        <stp>KORD MR30!_00Z-ECE</stp>
        <stp>2M DAILY AVG TEMP</stp>
        <stp>D</stp>
        <stp>44772</stp>
        <stp/>
        <stp/>
        <stp>1</stp>
        <tr r="AT204" s="21"/>
        <tr r="CR204" s="21"/>
      </tp>
      <tp>
        <v>25.91</v>
        <stp/>
        <stp>*H</stp>
        <stp>KORD MR32!_12Z-ECE</stp>
        <stp>2M DAILY AVG TEMP</stp>
        <stp>D</stp>
        <stp>44773</stp>
        <stp/>
        <stp/>
        <stp>1</stp>
        <tr r="EY203" s="21"/>
        <tr r="GW203" s="21"/>
      </tp>
      <tp>
        <v>22.24</v>
        <stp/>
        <stp>*H</stp>
        <stp>KORD MR21!_00Z-ECE</stp>
        <stp>2M DAILY AVG TEMP</stp>
        <stp>D</stp>
        <stp>44773</stp>
        <stp/>
        <stp/>
        <stp>1</stp>
        <tr r="V203" s="21"/>
        <tr r="BT203" s="21"/>
      </tp>
      <tp>
        <v>21.22</v>
        <stp/>
        <stp>*H</stp>
        <stp>KORD MR23!_12Z-ECE</stp>
        <stp>2M DAILY AVG TEMP</stp>
        <stp>D</stp>
        <stp>44772</stp>
        <stp/>
        <stp/>
        <stp>1</stp>
        <tr r="FS204" s="21"/>
        <tr r="DU204" s="21"/>
      </tp>
      <tp>
        <v>23.92</v>
        <stp/>
        <stp>*H</stp>
        <stp>KORD MR31!_00Z-ECE</stp>
        <stp>2M DAILY AVG TEMP</stp>
        <stp>D</stp>
        <stp>44772</stp>
        <stp/>
        <stp/>
        <stp>1</stp>
        <tr r="CU204" s="21"/>
        <tr r="AW204" s="21"/>
      </tp>
      <tp t="s">
        <v/>
        <stp/>
        <stp>*H</stp>
        <stp>KORD MR33!_12Z-ECE</stp>
        <stp>2M DAILY AVG TEMP</stp>
        <stp>D</stp>
        <stp>44773</stp>
        <stp/>
        <stp/>
        <stp>1</stp>
        <tr r="FB203" s="21"/>
        <tr r="GZ203" s="21"/>
      </tp>
      <tp>
        <v>22.33</v>
        <stp/>
        <stp>*H</stp>
        <stp>KORD MR28!_12Z-ECE</stp>
        <stp>2M DAILY AVG TEMP</stp>
        <stp>D</stp>
        <stp>44772</stp>
        <stp/>
        <stp/>
        <stp>1</stp>
        <tr r="EJ204" s="21"/>
        <tr r="GH204" s="21"/>
      </tp>
      <tp>
        <v>23.44</v>
        <stp/>
        <stp>*H</stp>
        <stp>KORD MR29!_12Z-ECE</stp>
        <stp>2M DAILY AVG TEMP</stp>
        <stp>D</stp>
        <stp>44772</stp>
        <stp/>
        <stp/>
        <stp>1</stp>
        <tr r="GK204" s="21"/>
        <tr r="EM204" s="21"/>
      </tp>
      <tp>
        <v>24.14</v>
        <stp/>
        <stp>*H</stp>
        <stp>KORD MR28!_00Z-ECE</stp>
        <stp>2M DAILY AVG TEMP</stp>
        <stp>D</stp>
        <stp>44773</stp>
        <stp/>
        <stp/>
        <stp>1</stp>
        <tr r="CO203" s="21"/>
        <tr r="AQ203" s="21"/>
      </tp>
      <tp>
        <v>23.55</v>
        <stp/>
        <stp>*H</stp>
        <stp>KORD MR29!_00Z-ECE</stp>
        <stp>2M DAILY AVG TEMP</stp>
        <stp>D</stp>
        <stp>44773</stp>
        <stp/>
        <stp/>
        <stp>1</stp>
        <tr r="AT203" s="21"/>
        <tr r="CR203" s="21"/>
      </tp>
      <tp>
        <v>20.8</v>
        <stp/>
        <stp>*H</stp>
        <stp>KORD MR24!_12Z-ECE</stp>
        <stp>2M DAILY AVG TEMP</stp>
        <stp>D</stp>
        <stp>44771</stp>
        <stp/>
        <stp/>
        <stp>1</stp>
        <tr r="DU205" s="21"/>
        <tr r="FS205" s="21"/>
      </tp>
      <tp>
        <v>22.47</v>
        <stp/>
        <stp>*H</stp>
        <stp>KORD MR26!_00Z-ECE</stp>
        <stp>2M DAILY AVG TEMP</stp>
        <stp>D</stp>
        <stp>44770</stp>
        <stp/>
        <stp/>
        <stp>1</stp>
        <tr r="BZ206" s="21"/>
        <tr r="AB206" s="21"/>
      </tp>
      <tp>
        <v>25.65</v>
        <stp/>
        <stp>*H</stp>
        <stp>KORD MR34!_12Z-ECE</stp>
        <stp>2M DAILY AVG TEMP</stp>
        <stp>D</stp>
        <stp>44770</stp>
        <stp/>
        <stp/>
        <stp>1</stp>
        <tr r="GT206" s="21"/>
        <tr r="EV206" s="21"/>
      </tp>
      <tp t="s">
        <v/>
        <stp/>
        <stp>*H</stp>
        <stp>KORD MR36!_00Z-ECE</stp>
        <stp>2M DAILY AVG TEMP</stp>
        <stp>D</stp>
        <stp>44771</stp>
        <stp/>
        <stp/>
        <stp>1</stp>
        <tr r="DG205" s="21"/>
        <tr r="BI205" s="21"/>
      </tp>
      <tp>
        <v>21.18</v>
        <stp/>
        <stp>*H</stp>
        <stp>KORD MR25!_12Z-ECE</stp>
        <stp>2M DAILY AVG TEMP</stp>
        <stp>D</stp>
        <stp>44771</stp>
        <stp/>
        <stp/>
        <stp>1</stp>
        <tr r="DX205" s="21"/>
        <tr r="FV205" s="21"/>
      </tp>
      <tp>
        <v>23.9</v>
        <stp/>
        <stp>*H</stp>
        <stp>KORD MR27!_00Z-ECE</stp>
        <stp>2M DAILY AVG TEMP</stp>
        <stp>D</stp>
        <stp>44770</stp>
        <stp/>
        <stp/>
        <stp>1</stp>
        <tr r="AE206" s="21"/>
        <tr r="CC206" s="21"/>
      </tp>
      <tp>
        <v>26.12</v>
        <stp/>
        <stp>*H</stp>
        <stp>KORD MR35!_12Z-ECE</stp>
        <stp>2M DAILY AVG TEMP</stp>
        <stp>D</stp>
        <stp>44770</stp>
        <stp/>
        <stp/>
        <stp>1</stp>
        <tr r="GW206" s="21"/>
        <tr r="EY206" s="21"/>
      </tp>
      <tp>
        <v>23.34</v>
        <stp/>
        <stp>*H</stp>
        <stp>KORD MR24!_00Z-ECE</stp>
        <stp>2M DAILY AVG TEMP</stp>
        <stp>D</stp>
        <stp>44770</stp>
        <stp/>
        <stp/>
        <stp>1</stp>
        <tr r="V206" s="21"/>
        <tr r="BT206" s="21"/>
      </tp>
      <tp>
        <v>21.44</v>
        <stp/>
        <stp>*H</stp>
        <stp>KORD MR26!_12Z-ECE</stp>
        <stp>2M DAILY AVG TEMP</stp>
        <stp>D</stp>
        <stp>44771</stp>
        <stp/>
        <stp/>
        <stp>1</stp>
        <tr r="FY205" s="21"/>
        <tr r="EA205" s="21"/>
      </tp>
      <tp>
        <v>26.03</v>
        <stp/>
        <stp>*H</stp>
        <stp>KORD MR34!_00Z-ECE</stp>
        <stp>2M DAILY AVG TEMP</stp>
        <stp>D</stp>
        <stp>44771</stp>
        <stp/>
        <stp/>
        <stp>1</stp>
        <tr r="BC205" s="21"/>
        <tr r="DA205" s="21"/>
      </tp>
      <tp t="s">
        <v/>
        <stp/>
        <stp>*H</stp>
        <stp>KORD MR36!_12Z-ECE</stp>
        <stp>2M DAILY AVG TEMP</stp>
        <stp>D</stp>
        <stp>44770</stp>
        <stp/>
        <stp/>
        <stp>1</stp>
        <tr r="GZ206" s="21"/>
        <tr r="FB206" s="21"/>
      </tp>
      <tp>
        <v>22.8</v>
        <stp/>
        <stp>*H</stp>
        <stp>KORD MR25!_00Z-ECE</stp>
        <stp>2M DAILY AVG TEMP</stp>
        <stp>D</stp>
        <stp>44770</stp>
        <stp/>
        <stp/>
        <stp>1</stp>
        <tr r="Y206" s="21"/>
        <tr r="BW206" s="21"/>
      </tp>
      <tp>
        <v>22.29</v>
        <stp/>
        <stp>*H</stp>
        <stp>KORD MR27!_12Z-ECE</stp>
        <stp>2M DAILY AVG TEMP</stp>
        <stp>D</stp>
        <stp>44771</stp>
        <stp/>
        <stp/>
        <stp>1</stp>
        <tr r="ED205" s="21"/>
        <tr r="GB205" s="21"/>
      </tp>
      <tp>
        <v>25.59</v>
        <stp/>
        <stp>*H</stp>
        <stp>KORD MR35!_00Z-ECE</stp>
        <stp>2M DAILY AVG TEMP</stp>
        <stp>D</stp>
        <stp>44771</stp>
        <stp/>
        <stp/>
        <stp>1</stp>
        <tr r="DD205" s="21"/>
        <tr r="BF205" s="21"/>
      </tp>
      <tp t="s">
        <v/>
        <stp/>
        <stp>*H</stp>
        <stp>KORD MR37!_12Z-ECE</stp>
        <stp>2M DAILY AVG TEMP</stp>
        <stp>D</stp>
        <stp>44770</stp>
        <stp/>
        <stp/>
        <stp>1</stp>
        <tr r="HC206" s="21"/>
        <tr r="FE206" s="21"/>
      </tp>
      <tp>
        <v>22.28</v>
        <stp/>
        <stp>*H</stp>
        <stp>KORD MR22!_00Z-ECE</stp>
        <stp>2M DAILY AVG TEMP</stp>
        <stp>D</stp>
        <stp>44770</stp>
        <stp/>
        <stp/>
        <stp>1</stp>
        <tr r="BN206" s="21"/>
        <tr r="P206" s="21"/>
      </tp>
      <tp>
        <v>24.29</v>
        <stp/>
        <stp>*H</stp>
        <stp>KORD MR30!_12Z-ECE</stp>
        <stp>2M DAILY AVG TEMP</stp>
        <stp>D</stp>
        <stp>44770</stp>
        <stp/>
        <stp/>
        <stp>1</stp>
        <tr r="EJ206" s="21"/>
        <tr r="GH206" s="21"/>
      </tp>
      <tp>
        <v>25.12</v>
        <stp/>
        <stp>*H</stp>
        <stp>KORD MR32!_00Z-ECE</stp>
        <stp>2M DAILY AVG TEMP</stp>
        <stp>D</stp>
        <stp>44771</stp>
        <stp/>
        <stp/>
        <stp>1</stp>
        <tr r="CU205" s="21"/>
        <tr r="AW205" s="21"/>
      </tp>
      <tp>
        <v>20.67</v>
        <stp/>
        <stp>*H</stp>
        <stp>KORD MR21!_12Z-ECE</stp>
        <stp>2M DAILY AVG TEMP</stp>
        <stp>D</stp>
        <stp>44771</stp>
        <stp/>
        <stp/>
        <stp>1</stp>
        <tr r="DL205" s="21"/>
        <tr r="FJ205" s="21"/>
      </tp>
      <tp>
        <v>22.94</v>
        <stp/>
        <stp>*H</stp>
        <stp>KORD MR23!_00Z-ECE</stp>
        <stp>2M DAILY AVG TEMP</stp>
        <stp>D</stp>
        <stp>44770</stp>
        <stp/>
        <stp/>
        <stp>1</stp>
        <tr r="S206" s="21"/>
        <tr r="BQ206" s="21"/>
      </tp>
      <tp>
        <v>25.06</v>
        <stp/>
        <stp>*H</stp>
        <stp>KORD MR31!_12Z-ECE</stp>
        <stp>2M DAILY AVG TEMP</stp>
        <stp>D</stp>
        <stp>44770</stp>
        <stp/>
        <stp/>
        <stp>1</stp>
        <tr r="GK206" s="21"/>
        <tr r="EM206" s="21"/>
      </tp>
      <tp>
        <v>25.32</v>
        <stp/>
        <stp>*H</stp>
        <stp>KORD MR33!_00Z-ECE</stp>
        <stp>2M DAILY AVG TEMP</stp>
        <stp>D</stp>
        <stp>44771</stp>
        <stp/>
        <stp/>
        <stp>1</stp>
        <tr r="CX205" s="21"/>
        <tr r="AZ205" s="21"/>
      </tp>
      <tp>
        <v>20.8</v>
        <stp/>
        <stp>*H</stp>
        <stp>KORD MR22!_12Z-ECE</stp>
        <stp>2M DAILY AVG TEMP</stp>
        <stp>D</stp>
        <stp>44771</stp>
        <stp/>
        <stp/>
        <stp>1</stp>
        <tr r="FM205" s="21"/>
        <tr r="DO205" s="21"/>
      </tp>
      <tp>
        <v>23.05</v>
        <stp/>
        <stp>*H</stp>
        <stp>KORD MR30!_00Z-ECE</stp>
        <stp>2M DAILY AVG TEMP</stp>
        <stp>D</stp>
        <stp>44771</stp>
        <stp/>
        <stp/>
        <stp>1</stp>
        <tr r="CO205" s="21"/>
        <tr r="AQ205" s="21"/>
      </tp>
      <tp>
        <v>25.02</v>
        <stp/>
        <stp>*H</stp>
        <stp>KORD MR32!_12Z-ECE</stp>
        <stp>2M DAILY AVG TEMP</stp>
        <stp>D</stp>
        <stp>44770</stp>
        <stp/>
        <stp/>
        <stp>1</stp>
        <tr r="GN206" s="21"/>
        <tr r="EP206" s="21"/>
      </tp>
      <tp>
        <v>21.17</v>
        <stp/>
        <stp>*H</stp>
        <stp>KORD MR23!_12Z-ECE</stp>
        <stp>2M DAILY AVG TEMP</stp>
        <stp>D</stp>
        <stp>44771</stp>
        <stp/>
        <stp/>
        <stp>1</stp>
        <tr r="FP205" s="21"/>
        <tr r="DR205" s="21"/>
      </tp>
      <tp>
        <v>23.88</v>
        <stp/>
        <stp>*H</stp>
        <stp>KORD MR31!_00Z-ECE</stp>
        <stp>2M DAILY AVG TEMP</stp>
        <stp>D</stp>
        <stp>44771</stp>
        <stp/>
        <stp/>
        <stp>1</stp>
        <tr r="AT205" s="21"/>
        <tr r="CR205" s="21"/>
      </tp>
      <tp>
        <v>24.9</v>
        <stp/>
        <stp>*H</stp>
        <stp>KORD MR33!_12Z-ECE</stp>
        <stp>2M DAILY AVG TEMP</stp>
        <stp>D</stp>
        <stp>44770</stp>
        <stp/>
        <stp/>
        <stp>1</stp>
        <tr r="ES206" s="21"/>
        <tr r="GQ206" s="21"/>
      </tp>
      <tp>
        <v>22.11</v>
        <stp/>
        <stp>*H</stp>
        <stp>KORD MR28!_12Z-ECE</stp>
        <stp>2M DAILY AVG TEMP</stp>
        <stp>D</stp>
        <stp>44771</stp>
        <stp/>
        <stp/>
        <stp>1</stp>
        <tr r="EG205" s="21"/>
        <tr r="GE205" s="21"/>
      </tp>
      <tp>
        <v>23.26</v>
        <stp/>
        <stp>*H</stp>
        <stp>KORD MR29!_12Z-ECE</stp>
        <stp>2M DAILY AVG TEMP</stp>
        <stp>D</stp>
        <stp>44771</stp>
        <stp/>
        <stp/>
        <stp>1</stp>
        <tr r="GH205" s="21"/>
        <tr r="EJ205" s="21"/>
      </tp>
      <tp>
        <v>24.36</v>
        <stp/>
        <stp>*H</stp>
        <stp>KORD MR28!_00Z-ECE</stp>
        <stp>2M DAILY AVG TEMP</stp>
        <stp>D</stp>
        <stp>44770</stp>
        <stp/>
        <stp/>
        <stp>1</stp>
        <tr r="CF206" s="21"/>
        <tr r="AH206" s="21"/>
      </tp>
      <tp>
        <v>22.91</v>
        <stp/>
        <stp>*H</stp>
        <stp>KORD MR19!_00Z-ECE</stp>
        <stp>2M DAILY AVG TEMP</stp>
        <stp>D</stp>
        <stp>44773</stp>
        <stp/>
        <stp/>
        <stp>1</stp>
        <tr r="P203" s="21"/>
        <tr r="BN203" s="21"/>
      </tp>
      <tp>
        <v>23.71</v>
        <stp/>
        <stp>*H</stp>
        <stp>KORD MR29!_00Z-ECE</stp>
        <stp>2M DAILY AVG TEMP</stp>
        <stp>D</stp>
        <stp>44770</stp>
        <stp/>
        <stp/>
        <stp>1</stp>
        <tr r="CI206" s="21"/>
        <tr r="AK206" s="21"/>
      </tp>
      <tp>
        <v>23.08</v>
        <stp/>
        <stp>*H</stp>
        <stp>KORD MR24!_12Z-ECE</stp>
        <stp>2M DAILY AVG TEMP</stp>
        <stp>D</stp>
        <stp>44770</stp>
        <stp/>
        <stp/>
        <stp>1</stp>
        <tr r="FP206" s="21"/>
        <tr r="DR206" s="21"/>
      </tp>
      <tp>
        <v>21.16</v>
        <stp/>
        <stp>*H</stp>
        <stp>KORD MR26!_00Z-ECE</stp>
        <stp>2M DAILY AVG TEMP</stp>
        <stp>D</stp>
        <stp>44771</stp>
        <stp/>
        <stp/>
        <stp>1</stp>
        <tr r="CC205" s="21"/>
        <tr r="AE205" s="21"/>
      </tp>
      <tp>
        <v>25.68</v>
        <stp/>
        <stp>*H</stp>
        <stp>KORD MR34!_12Z-ECE</stp>
        <stp>2M DAILY AVG TEMP</stp>
        <stp>D</stp>
        <stp>44771</stp>
        <stp/>
        <stp/>
        <stp>1</stp>
        <tr r="GW205" s="21"/>
        <tr r="EY205" s="21"/>
      </tp>
      <tp>
        <v>26.32</v>
        <stp/>
        <stp>*H</stp>
        <stp>KORD MR36!_00Z-ECE</stp>
        <stp>2M DAILY AVG TEMP</stp>
        <stp>D</stp>
        <stp>44770</stp>
        <stp/>
        <stp/>
        <stp>1</stp>
        <tr r="BF206" s="21"/>
        <tr r="DD206" s="21"/>
      </tp>
      <tp>
        <v>22.46</v>
        <stp/>
        <stp>*H</stp>
        <stp>KORD MR25!_12Z-ECE</stp>
        <stp>2M DAILY AVG TEMP</stp>
        <stp>D</stp>
        <stp>44770</stp>
        <stp/>
        <stp/>
        <stp>1</stp>
        <tr r="FS206" s="21"/>
        <tr r="DU206" s="21"/>
      </tp>
      <tp>
        <v>22.49</v>
        <stp/>
        <stp>*H</stp>
        <stp>KORD MR27!_00Z-ECE</stp>
        <stp>2M DAILY AVG TEMP</stp>
        <stp>D</stp>
        <stp>44771</stp>
        <stp/>
        <stp/>
        <stp>1</stp>
        <tr r="CF205" s="21"/>
        <tr r="AH205" s="21"/>
      </tp>
      <tp t="s">
        <v/>
        <stp/>
        <stp>*H</stp>
        <stp>KORD MR35!_12Z-ECE</stp>
        <stp>2M DAILY AVG TEMP</stp>
        <stp>D</stp>
        <stp>44771</stp>
        <stp/>
        <stp/>
        <stp>1</stp>
        <tr r="FB205" s="21"/>
        <tr r="GZ205" s="21"/>
      </tp>
      <tp t="s">
        <v/>
        <stp/>
        <stp>*H</stp>
        <stp>KORD MR37!_00Z-ECE</stp>
        <stp>2M DAILY AVG TEMP</stp>
        <stp>D</stp>
        <stp>44770</stp>
        <stp/>
        <stp/>
        <stp>1</stp>
        <tr r="DG206" s="21"/>
        <tr r="BI206" s="21"/>
      </tp>
      <tp>
        <v>21.18</v>
        <stp/>
        <stp>*H</stp>
        <stp>KORD MR24!_00Z-ECE</stp>
        <stp>2M DAILY AVG TEMP</stp>
        <stp>D</stp>
        <stp>44771</stp>
        <stp/>
        <stp/>
        <stp>1</stp>
        <tr r="BW205" s="21"/>
        <tr r="Y205" s="21"/>
      </tp>
      <tp>
        <v>22.89</v>
        <stp/>
        <stp>*H</stp>
        <stp>KORD MR26!_12Z-ECE</stp>
        <stp>2M DAILY AVG TEMP</stp>
        <stp>D</stp>
        <stp>44770</stp>
        <stp/>
        <stp/>
        <stp>1</stp>
        <tr r="FV206" s="21"/>
        <tr r="DX206" s="21"/>
      </tp>
      <tp>
        <v>25.81</v>
        <stp/>
        <stp>*H</stp>
        <stp>KORD MR34!_00Z-ECE</stp>
        <stp>2M DAILY AVG TEMP</stp>
        <stp>D</stp>
        <stp>44770</stp>
        <stp/>
        <stp/>
        <stp>1</stp>
        <tr r="CX206" s="21"/>
        <tr r="AZ206" s="21"/>
      </tp>
      <tp t="s">
        <v/>
        <stp/>
        <stp>*H</stp>
        <stp>KORD MR36!_12Z-ECE</stp>
        <stp>2M DAILY AVG TEMP</stp>
        <stp>D</stp>
        <stp>44771</stp>
        <stp/>
        <stp/>
        <stp>1</stp>
        <tr r="FE205" s="21"/>
        <tr r="HC205" s="21"/>
      </tp>
      <tp>
        <v>20.96</v>
        <stp/>
        <stp>*H</stp>
        <stp>KORD MR25!_00Z-ECE</stp>
        <stp>2M DAILY AVG TEMP</stp>
        <stp>D</stp>
        <stp>44771</stp>
        <stp/>
        <stp/>
        <stp>1</stp>
        <tr r="BZ205" s="21"/>
        <tr r="AB205" s="21"/>
      </tp>
      <tp>
        <v>23.99</v>
        <stp/>
        <stp>*H</stp>
        <stp>KORD MR27!_12Z-ECE</stp>
        <stp>2M DAILY AVG TEMP</stp>
        <stp>D</stp>
        <stp>44770</stp>
        <stp/>
        <stp/>
        <stp>1</stp>
        <tr r="FY206" s="21"/>
        <tr r="EA206" s="21"/>
      </tp>
      <tp>
        <v>25.45</v>
        <stp/>
        <stp>*H</stp>
        <stp>KORD MR35!_00Z-ECE</stp>
        <stp>2M DAILY AVG TEMP</stp>
        <stp>D</stp>
        <stp>44770</stp>
        <stp/>
        <stp/>
        <stp>1</stp>
        <tr r="BC206" s="21"/>
        <tr r="DA206" s="21"/>
      </tp>
      <tp>
        <v>20.78</v>
        <stp/>
        <stp>*H</stp>
        <stp>KORD MR22!_00Z-ECE</stp>
        <stp>2M DAILY AVG TEMP</stp>
        <stp>D</stp>
        <stp>44771</stp>
        <stp/>
        <stp/>
        <stp>1</stp>
        <tr r="BQ205" s="21"/>
        <tr r="S205" s="21"/>
      </tp>
      <tp>
        <v>23.47</v>
        <stp/>
        <stp>*H</stp>
        <stp>KORD MR30!_12Z-ECE</stp>
        <stp>2M DAILY AVG TEMP</stp>
        <stp>D</stp>
        <stp>44771</stp>
        <stp/>
        <stp/>
        <stp>1</stp>
        <tr r="GK205" s="21"/>
        <tr r="EM205" s="21"/>
      </tp>
      <tp>
        <v>25.07</v>
        <stp/>
        <stp>*H</stp>
        <stp>KORD MR32!_00Z-ECE</stp>
        <stp>2M DAILY AVG TEMP</stp>
        <stp>D</stp>
        <stp>44770</stp>
        <stp/>
        <stp/>
        <stp>1</stp>
        <tr r="AT206" s="21"/>
        <tr r="CR206" s="21"/>
      </tp>
      <tp>
        <v>20.8</v>
        <stp/>
        <stp>*H</stp>
        <stp>KORD MR23!_00Z-ECE</stp>
        <stp>2M DAILY AVG TEMP</stp>
        <stp>D</stp>
        <stp>44771</stp>
        <stp/>
        <stp/>
        <stp>1</stp>
        <tr r="V205" s="21"/>
        <tr r="BT205" s="21"/>
      </tp>
      <tp>
        <v>25.08</v>
        <stp/>
        <stp>*H</stp>
        <stp>KORD MR31!_12Z-ECE</stp>
        <stp>2M DAILY AVG TEMP</stp>
        <stp>D</stp>
        <stp>44771</stp>
        <stp/>
        <stp/>
        <stp>1</stp>
        <tr r="GN205" s="21"/>
        <tr r="EP205" s="21"/>
      </tp>
      <tp>
        <v>24.94</v>
        <stp/>
        <stp>*H</stp>
        <stp>KORD MR33!_00Z-ECE</stp>
        <stp>2M DAILY AVG TEMP</stp>
        <stp>D</stp>
        <stp>44770</stp>
        <stp/>
        <stp/>
        <stp>1</stp>
        <tr r="AW206" s="21"/>
        <tr r="CU206" s="21"/>
      </tp>
      <tp>
        <v>22.65</v>
        <stp/>
        <stp>*H</stp>
        <stp>KORD MR22!_12Z-ECE</stp>
        <stp>2M DAILY AVG TEMP</stp>
        <stp>D</stp>
        <stp>44770</stp>
        <stp/>
        <stp/>
        <stp>1</stp>
        <tr r="DL206" s="21"/>
        <tr r="FJ206" s="21"/>
      </tp>
      <tp>
        <v>23.67</v>
        <stp/>
        <stp>*H</stp>
        <stp>KORD MR30!_00Z-ECE</stp>
        <stp>2M DAILY AVG TEMP</stp>
        <stp>D</stp>
        <stp>44770</stp>
        <stp/>
        <stp/>
        <stp>1</stp>
        <tr r="CL206" s="21"/>
        <tr r="AN206" s="21"/>
      </tp>
      <tp>
        <v>24.74</v>
        <stp/>
        <stp>*H</stp>
        <stp>KORD MR32!_12Z-ECE</stp>
        <stp>2M DAILY AVG TEMP</stp>
        <stp>D</stp>
        <stp>44771</stp>
        <stp/>
        <stp/>
        <stp>1</stp>
        <tr r="ES205" s="21"/>
        <tr r="GQ205" s="21"/>
      </tp>
      <tp>
        <v>20.39</v>
        <stp/>
        <stp>*H</stp>
        <stp>KORD MR21!_00Z-ECE</stp>
        <stp>2M DAILY AVG TEMP</stp>
        <stp>D</stp>
        <stp>44771</stp>
        <stp/>
        <stp/>
        <stp>1</stp>
        <tr r="BN205" s="21"/>
        <tr r="P205" s="21"/>
      </tp>
      <tp>
        <v>23.22</v>
        <stp/>
        <stp>*H</stp>
        <stp>KORD MR23!_12Z-ECE</stp>
        <stp>2M DAILY AVG TEMP</stp>
        <stp>D</stp>
        <stp>44770</stp>
        <stp/>
        <stp/>
        <stp>1</stp>
        <tr r="FM206" s="21"/>
        <tr r="DO206" s="21"/>
      </tp>
      <tp>
        <v>24.61</v>
        <stp/>
        <stp>*H</stp>
        <stp>KORD MR31!_00Z-ECE</stp>
        <stp>2M DAILY AVG TEMP</stp>
        <stp>D</stp>
        <stp>44770</stp>
        <stp/>
        <stp/>
        <stp>1</stp>
        <tr r="AQ206" s="21"/>
        <tr r="CO206" s="21"/>
      </tp>
      <tp>
        <v>25.23</v>
        <stp/>
        <stp>*H</stp>
        <stp>KORD MR33!_12Z-ECE</stp>
        <stp>2M DAILY AVG TEMP</stp>
        <stp>D</stp>
        <stp>44771</stp>
        <stp/>
        <stp/>
        <stp>1</stp>
        <tr r="GT205" s="21"/>
        <tr r="EV205" s="21"/>
      </tp>
      <tp>
        <v>24.14</v>
        <stp/>
        <stp>*H</stp>
        <stp>KORD MR28!_12Z-ECE</stp>
        <stp>2M DAILY AVG TEMP</stp>
        <stp>D</stp>
        <stp>44770</stp>
        <stp/>
        <stp/>
        <stp>1</stp>
        <tr r="GB206" s="21"/>
        <tr r="ED206" s="21"/>
      </tp>
      <tp>
        <v>22.73</v>
        <stp/>
        <stp>*H</stp>
        <stp>KORD MR19!_12Z-ECE</stp>
        <stp>2M DAILY AVG TEMP</stp>
        <stp>D</stp>
        <stp>44773</stp>
        <stp/>
        <stp/>
        <stp>1</stp>
        <tr r="FJ203" s="21"/>
        <tr r="DL203" s="21"/>
      </tp>
      <tp>
        <v>24.85</v>
        <stp/>
        <stp>*H</stp>
        <stp>KORD MR29!_12Z-ECE</stp>
        <stp>2M DAILY AVG TEMP</stp>
        <stp>D</stp>
        <stp>44770</stp>
        <stp/>
        <stp/>
        <stp>1</stp>
        <tr r="EG206" s="21"/>
        <tr r="GE206" s="21"/>
      </tp>
      <tp>
        <v>22.62</v>
        <stp/>
        <stp>*H</stp>
        <stp>KORD MR28!_00Z-ECE</stp>
        <stp>2M DAILY AVG TEMP</stp>
        <stp>D</stp>
        <stp>44771</stp>
        <stp/>
        <stp/>
        <stp>1</stp>
        <tr r="AK205" s="21"/>
        <tr r="CI205" s="21"/>
      </tp>
      <tp>
        <v>22.7</v>
        <stp/>
        <stp>*H</stp>
        <stp>KORD MR29!_00Z-ECE</stp>
        <stp>2M DAILY AVG TEMP</stp>
        <stp>D</stp>
        <stp>44771</stp>
        <stp/>
        <stp/>
        <stp>1</stp>
        <tr r="CL205" s="21"/>
        <tr r="AN205" s="21"/>
      </tp>
      <tp>
        <v>27.28</v>
        <stp/>
        <stp>*H</stp>
        <stp>KORD MR24!_12Z-ECE</stp>
        <stp>2M DAILY AVG TEMP</stp>
        <stp>D</stp>
        <stp>44777</stp>
        <stp/>
        <stp/>
        <stp>1</stp>
        <tr r="EM199" s="21"/>
        <tr r="GK199" s="21"/>
      </tp>
      <tp>
        <v>26.56</v>
        <stp/>
        <stp>*H</stp>
        <stp>KORD MR26!_00Z-ECE</stp>
        <stp>2M DAILY AVG TEMP</stp>
        <stp>D</stp>
        <stp>44776</stp>
        <stp/>
        <stp/>
        <stp>1</stp>
        <tr r="CR200" s="21"/>
        <tr r="AT200" s="21"/>
      </tp>
      <tp>
        <v>25.21</v>
        <stp/>
        <stp>*H</stp>
        <stp>KORD MR17!_00Z-ECE</stp>
        <stp>2M DAILY AVG TEMP</stp>
        <stp>D</stp>
        <stp>44775</stp>
        <stp/>
        <stp/>
        <stp>1</stp>
        <tr r="BN201" s="21"/>
        <tr r="P201" s="21"/>
      </tp>
      <tp>
        <v>25.65</v>
        <stp/>
        <stp>*H</stp>
        <stp>KORD MR25!_12Z-ECE</stp>
        <stp>2M DAILY AVG TEMP</stp>
        <stp>D</stp>
        <stp>44777</stp>
        <stp/>
        <stp/>
        <stp>1</stp>
        <tr r="GN199" s="21"/>
        <tr r="EP199" s="21"/>
      </tp>
      <tp>
        <v>25.63</v>
        <stp/>
        <stp>*H</stp>
        <stp>KORD MR27!_00Z-ECE</stp>
        <stp>2M DAILY AVG TEMP</stp>
        <stp>D</stp>
        <stp>44776</stp>
        <stp/>
        <stp/>
        <stp>1</stp>
        <tr r="CU200" s="21"/>
        <tr r="AW200" s="21"/>
      </tp>
      <tp>
        <v>26.86</v>
        <stp/>
        <stp>*H</stp>
        <stp>KORD MR24!_00Z-ECE</stp>
        <stp>2M DAILY AVG TEMP</stp>
        <stp>D</stp>
        <stp>44776</stp>
        <stp/>
        <stp/>
        <stp>1</stp>
        <tr r="AN200" s="21"/>
        <tr r="CL200" s="21"/>
      </tp>
      <tp>
        <v>26.85</v>
        <stp/>
        <stp>*H</stp>
        <stp>KORD MR26!_12Z-ECE</stp>
        <stp>2M DAILY AVG TEMP</stp>
        <stp>D</stp>
        <stp>44777</stp>
        <stp/>
        <stp/>
        <stp>1</stp>
        <tr r="GQ199" s="21"/>
        <tr r="ES199" s="21"/>
      </tp>
      <tp>
        <v>26.34</v>
        <stp/>
        <stp>*H</stp>
        <stp>KORD MR25!_00Z-ECE</stp>
        <stp>2M DAILY AVG TEMP</stp>
        <stp>D</stp>
        <stp>44776</stp>
        <stp/>
        <stp/>
        <stp>1</stp>
        <tr r="AQ200" s="21"/>
        <tr r="CO200" s="21"/>
      </tp>
      <tp>
        <v>26.39</v>
        <stp/>
        <stp>*H</stp>
        <stp>KORD MR27!_12Z-ECE</stp>
        <stp>2M DAILY AVG TEMP</stp>
        <stp>D</stp>
        <stp>44777</stp>
        <stp/>
        <stp/>
        <stp>1</stp>
        <tr r="EV199" s="21"/>
        <tr r="GT199" s="21"/>
      </tp>
      <tp>
        <v>29.76</v>
        <stp/>
        <stp>*H</stp>
        <stp>KORD MR20!_12Z-ECE</stp>
        <stp>2M DAILY AVG TEMP</stp>
        <stp>D</stp>
        <stp>44777</stp>
        <stp/>
        <stp/>
        <stp>1</stp>
        <tr r="FY199" s="21"/>
        <tr r="EA199" s="21"/>
      </tp>
      <tp>
        <v>27.59</v>
        <stp/>
        <stp>*H</stp>
        <stp>KORD MR22!_00Z-ECE</stp>
        <stp>2M DAILY AVG TEMP</stp>
        <stp>D</stp>
        <stp>44776</stp>
        <stp/>
        <stp/>
        <stp>1</stp>
        <tr r="AH200" s="21"/>
        <tr r="CF200" s="21"/>
      </tp>
      <tp t="s">
        <v/>
        <stp/>
        <stp>*H</stp>
        <stp>KORD MR30!_12Z-ECE</stp>
        <stp>2M DAILY AVG TEMP</stp>
        <stp>D</stp>
        <stp>44776</stp>
        <stp/>
        <stp/>
        <stp>1</stp>
        <tr r="GZ200" s="21"/>
        <tr r="FB200" s="21"/>
      </tp>
      <tp>
        <v>28.49</v>
        <stp/>
        <stp>*H</stp>
        <stp>KORD MR21!_12Z-ECE</stp>
        <stp>2M DAILY AVG TEMP</stp>
        <stp>D</stp>
        <stp>44777</stp>
        <stp/>
        <stp/>
        <stp>1</stp>
        <tr r="ED199" s="21"/>
        <tr r="GB199" s="21"/>
      </tp>
      <tp>
        <v>26.42</v>
        <stp/>
        <stp>*H</stp>
        <stp>KORD MR23!_00Z-ECE</stp>
        <stp>2M DAILY AVG TEMP</stp>
        <stp>D</stp>
        <stp>44776</stp>
        <stp/>
        <stp/>
        <stp>1</stp>
        <tr r="CI200" s="21"/>
        <tr r="AK200" s="21"/>
      </tp>
      <tp t="s">
        <v/>
        <stp/>
        <stp>*H</stp>
        <stp>KORD MR31!_12Z-ECE</stp>
        <stp>2M DAILY AVG TEMP</stp>
        <stp>D</stp>
        <stp>44776</stp>
        <stp/>
        <stp/>
        <stp>1</stp>
        <tr r="FE200" s="21"/>
        <tr r="HC200" s="21"/>
      </tp>
      <tp>
        <v>29.11</v>
        <stp/>
        <stp>*H</stp>
        <stp>KORD MR20!_00Z-ECE</stp>
        <stp>2M DAILY AVG TEMP</stp>
        <stp>D</stp>
        <stp>44776</stp>
        <stp/>
        <stp/>
        <stp>1</stp>
        <tr r="AB200" s="21"/>
        <tr r="BZ200" s="21"/>
      </tp>
      <tp>
        <v>29.25</v>
        <stp/>
        <stp>*H</stp>
        <stp>KORD MR22!_12Z-ECE</stp>
        <stp>2M DAILY AVG TEMP</stp>
        <stp>D</stp>
        <stp>44777</stp>
        <stp/>
        <stp/>
        <stp>1</stp>
        <tr r="EG199" s="21"/>
        <tr r="GE199" s="21"/>
      </tp>
      <tp t="s">
        <v/>
        <stp/>
        <stp>*H</stp>
        <stp>KORD MR30!_00Z-ECE</stp>
        <stp>2M DAILY AVG TEMP</stp>
        <stp>D</stp>
        <stp>44777</stp>
        <stp/>
        <stp/>
        <stp>1</stp>
        <tr r="DG199" s="21"/>
        <tr r="BI199" s="21"/>
      </tp>
      <tp>
        <v>28.7</v>
        <stp/>
        <stp>*H</stp>
        <stp>KORD MR21!_00Z-ECE</stp>
        <stp>2M DAILY AVG TEMP</stp>
        <stp>D</stp>
        <stp>44776</stp>
        <stp/>
        <stp/>
        <stp>1</stp>
        <tr r="CC200" s="21"/>
        <tr r="AE200" s="21"/>
      </tp>
      <tp>
        <v>27.24</v>
        <stp/>
        <stp>*H</stp>
        <stp>KORD MR23!_12Z-ECE</stp>
        <stp>2M DAILY AVG TEMP</stp>
        <stp>D</stp>
        <stp>44777</stp>
        <stp/>
        <stp/>
        <stp>1</stp>
        <tr r="EJ199" s="21"/>
        <tr r="GH199" s="21"/>
      </tp>
      <tp>
        <v>26</v>
        <stp/>
        <stp>*H</stp>
        <stp>KORD MR18!_12Z-ECE</stp>
        <stp>2M DAILY AVG TEMP</stp>
        <stp>D</stp>
        <stp>44774</stp>
        <stp/>
        <stp/>
        <stp>1</stp>
        <tr r="DL202" s="21"/>
        <tr r="FJ202" s="21"/>
      </tp>
      <tp>
        <v>26.33</v>
        <stp/>
        <stp>*H</stp>
        <stp>KORD MR28!_12Z-ECE</stp>
        <stp>2M DAILY AVG TEMP</stp>
        <stp>D</stp>
        <stp>44777</stp>
        <stp/>
        <stp/>
        <stp>1</stp>
        <tr r="EY199" s="21"/>
        <tr r="GW199" s="21"/>
      </tp>
      <tp>
        <v>26.15</v>
        <stp/>
        <stp>*H</stp>
        <stp>KORD MR19!_12Z-ECE</stp>
        <stp>2M DAILY AVG TEMP</stp>
        <stp>D</stp>
        <stp>44774</stp>
        <stp/>
        <stp/>
        <stp>1</stp>
        <tr r="FM202" s="21"/>
        <tr r="DO202" s="21"/>
      </tp>
      <tp t="s">
        <v/>
        <stp/>
        <stp>*H</stp>
        <stp>KORD MR29!_12Z-ECE</stp>
        <stp>2M DAILY AVG TEMP</stp>
        <stp>D</stp>
        <stp>44777</stp>
        <stp/>
        <stp/>
        <stp>1</stp>
        <tr r="GZ199" s="21"/>
        <tr r="FB199" s="21"/>
      </tp>
      <tp>
        <v>24.57</v>
        <stp/>
        <stp>*H</stp>
        <stp>KORD MR18!_00Z-ECE</stp>
        <stp>2M DAILY AVG TEMP</stp>
        <stp>D</stp>
        <stp>44775</stp>
        <stp/>
        <stp/>
        <stp>1</stp>
        <tr r="BQ201" s="21"/>
        <tr r="S201" s="21"/>
      </tp>
      <tp>
        <v>25.54</v>
        <stp/>
        <stp>*H</stp>
        <stp>KORD MR28!_00Z-ECE</stp>
        <stp>2M DAILY AVG TEMP</stp>
        <stp>D</stp>
        <stp>44776</stp>
        <stp/>
        <stp/>
        <stp>1</stp>
        <tr r="CX200" s="21"/>
        <tr r="AZ200" s="21"/>
      </tp>
      <tp>
        <v>25.3</v>
        <stp/>
        <stp>*H</stp>
        <stp>KORD MR19!_00Z-ECE</stp>
        <stp>2M DAILY AVG TEMP</stp>
        <stp>D</stp>
        <stp>44775</stp>
        <stp/>
        <stp/>
        <stp>1</stp>
        <tr r="BT201" s="21"/>
        <tr r="V201" s="21"/>
      </tp>
      <tp>
        <v>25.78</v>
        <stp/>
        <stp>*H</stp>
        <stp>KORD MR29!_00Z-ECE</stp>
        <stp>2M DAILY AVG TEMP</stp>
        <stp>D</stp>
        <stp>44776</stp>
        <stp/>
        <stp/>
        <stp>1</stp>
        <tr r="BC200" s="21"/>
        <tr r="DA200" s="21"/>
      </tp>
      <tp>
        <v>26.76</v>
        <stp/>
        <stp>*H</stp>
        <stp>KORD MR24!_12Z-ECE</stp>
        <stp>2M DAILY AVG TEMP</stp>
        <stp>D</stp>
        <stp>44776</stp>
        <stp/>
        <stp/>
        <stp>1</stp>
        <tr r="EJ200" s="21"/>
        <tr r="GH200" s="21"/>
      </tp>
      <tp>
        <v>27.06</v>
        <stp/>
        <stp>*H</stp>
        <stp>KORD MR26!_00Z-ECE</stp>
        <stp>2M DAILY AVG TEMP</stp>
        <stp>D</stp>
        <stp>44777</stp>
        <stp/>
        <stp/>
        <stp>1</stp>
        <tr r="CU199" s="21"/>
        <tr r="AW199" s="21"/>
      </tp>
      <tp>
        <v>25.91</v>
        <stp/>
        <stp>*H</stp>
        <stp>KORD MR25!_12Z-ECE</stp>
        <stp>2M DAILY AVG TEMP</stp>
        <stp>D</stp>
        <stp>44776</stp>
        <stp/>
        <stp/>
        <stp>1</stp>
        <tr r="EM200" s="21"/>
        <tr r="GK200" s="21"/>
      </tp>
      <tp>
        <v>25.86</v>
        <stp/>
        <stp>*H</stp>
        <stp>KORD MR27!_00Z-ECE</stp>
        <stp>2M DAILY AVG TEMP</stp>
        <stp>D</stp>
        <stp>44777</stp>
        <stp/>
        <stp/>
        <stp>1</stp>
        <tr r="AZ199" s="21"/>
        <tr r="CX199" s="21"/>
      </tp>
      <tp>
        <v>27.68</v>
        <stp/>
        <stp>*H</stp>
        <stp>KORD MR24!_00Z-ECE</stp>
        <stp>2M DAILY AVG TEMP</stp>
        <stp>D</stp>
        <stp>44777</stp>
        <stp/>
        <stp/>
        <stp>1</stp>
        <tr r="CO199" s="21"/>
        <tr r="AQ199" s="21"/>
      </tp>
      <tp>
        <v>26.3</v>
        <stp/>
        <stp>*H</stp>
        <stp>KORD MR26!_12Z-ECE</stp>
        <stp>2M DAILY AVG TEMP</stp>
        <stp>D</stp>
        <stp>44776</stp>
        <stp/>
        <stp/>
        <stp>1</stp>
        <tr r="EP200" s="21"/>
        <tr r="GN200" s="21"/>
      </tp>
      <tp>
        <v>25.12</v>
        <stp/>
        <stp>*H</stp>
        <stp>KORD MR17!_12Z-ECE</stp>
        <stp>2M DAILY AVG TEMP</stp>
        <stp>D</stp>
        <stp>44775</stp>
        <stp/>
        <stp/>
        <stp>1</stp>
        <tr r="FJ201" s="21"/>
        <tr r="DL201" s="21"/>
      </tp>
      <tp>
        <v>26.86</v>
        <stp/>
        <stp>*H</stp>
        <stp>KORD MR25!_00Z-ECE</stp>
        <stp>2M DAILY AVG TEMP</stp>
        <stp>D</stp>
        <stp>44777</stp>
        <stp/>
        <stp/>
        <stp>1</stp>
        <tr r="CR199" s="21"/>
        <tr r="AT199" s="21"/>
      </tp>
      <tp>
        <v>25.85</v>
        <stp/>
        <stp>*H</stp>
        <stp>KORD MR27!_12Z-ECE</stp>
        <stp>2M DAILY AVG TEMP</stp>
        <stp>D</stp>
        <stp>44776</stp>
        <stp/>
        <stp/>
        <stp>1</stp>
        <tr r="ES200" s="21"/>
        <tr r="GQ200" s="21"/>
      </tp>
      <tp>
        <v>27.65</v>
        <stp/>
        <stp>*H</stp>
        <stp>KORD MR20!_12Z-ECE</stp>
        <stp>2M DAILY AVG TEMP</stp>
        <stp>D</stp>
        <stp>44776</stp>
        <stp/>
        <stp/>
        <stp>1</stp>
        <tr r="DX200" s="21"/>
        <tr r="FV200" s="21"/>
      </tp>
      <tp>
        <v>28.57</v>
        <stp/>
        <stp>*H</stp>
        <stp>KORD MR22!_00Z-ECE</stp>
        <stp>2M DAILY AVG TEMP</stp>
        <stp>D</stp>
        <stp>44777</stp>
        <stp/>
        <stp/>
        <stp>1</stp>
        <tr r="CI199" s="21"/>
        <tr r="AK199" s="21"/>
      </tp>
      <tp t="s">
        <v/>
        <stp/>
        <stp>*H</stp>
        <stp>KORD MR30!_12Z-ECE</stp>
        <stp>2M DAILY AVG TEMP</stp>
        <stp>D</stp>
        <stp>44777</stp>
        <stp/>
        <stp/>
        <stp>1</stp>
        <tr r="FE199" s="21"/>
        <tr r="HC199" s="21"/>
      </tp>
      <tp>
        <v>27.83</v>
        <stp/>
        <stp>*H</stp>
        <stp>KORD MR21!_12Z-ECE</stp>
        <stp>2M DAILY AVG TEMP</stp>
        <stp>D</stp>
        <stp>44776</stp>
        <stp/>
        <stp/>
        <stp>1</stp>
        <tr r="EA200" s="21"/>
        <tr r="FY200" s="21"/>
      </tp>
      <tp>
        <v>28.41</v>
        <stp/>
        <stp>*H</stp>
        <stp>KORD MR23!_00Z-ECE</stp>
        <stp>2M DAILY AVG TEMP</stp>
        <stp>D</stp>
        <stp>44777</stp>
        <stp/>
        <stp/>
        <stp>1</stp>
        <tr r="CL199" s="21"/>
        <tr r="AN199" s="21"/>
      </tp>
      <tp>
        <v>27.16</v>
        <stp/>
        <stp>*H</stp>
        <stp>KORD MR20!_00Z-ECE</stp>
        <stp>2M DAILY AVG TEMP</stp>
        <stp>D</stp>
        <stp>44777</stp>
        <stp/>
        <stp/>
        <stp>1</stp>
        <tr r="AE199" s="21"/>
        <tr r="CC199" s="21"/>
      </tp>
      <tp>
        <v>26.9</v>
        <stp/>
        <stp>*H</stp>
        <stp>KORD MR22!_12Z-ECE</stp>
        <stp>2M DAILY AVG TEMP</stp>
        <stp>D</stp>
        <stp>44776</stp>
        <stp/>
        <stp/>
        <stp>1</stp>
        <tr r="ED200" s="21"/>
        <tr r="GB200" s="21"/>
      </tp>
      <tp>
        <v>25.64</v>
        <stp/>
        <stp>*H</stp>
        <stp>KORD MR30!_00Z-ECE</stp>
        <stp>2M DAILY AVG TEMP</stp>
        <stp>D</stp>
        <stp>44776</stp>
        <stp/>
        <stp/>
        <stp>1</stp>
        <tr r="BF200" s="21"/>
        <tr r="DD200" s="21"/>
      </tp>
      <tp>
        <v>28.41</v>
        <stp/>
        <stp>*H</stp>
        <stp>KORD MR21!_00Z-ECE</stp>
        <stp>2M DAILY AVG TEMP</stp>
        <stp>D</stp>
        <stp>44777</stp>
        <stp/>
        <stp/>
        <stp>1</stp>
        <tr r="AH199" s="21"/>
        <tr r="CF199" s="21"/>
      </tp>
      <tp>
        <v>24.99</v>
        <stp/>
        <stp>*H</stp>
        <stp>KORD MR23!_12Z-ECE</stp>
        <stp>2M DAILY AVG TEMP</stp>
        <stp>D</stp>
        <stp>44776</stp>
        <stp/>
        <stp/>
        <stp>1</stp>
        <tr r="EG200" s="21"/>
        <tr r="GE200" s="21"/>
      </tp>
      <tp t="s">
        <v/>
        <stp/>
        <stp>*H</stp>
        <stp>KORD MR31!_00Z-ECE</stp>
        <stp>2M DAILY AVG TEMP</stp>
        <stp>D</stp>
        <stp>44776</stp>
        <stp/>
        <stp/>
        <stp>1</stp>
        <tr r="BI200" s="21"/>
        <tr r="DG200" s="21"/>
      </tp>
      <tp>
        <v>24.89</v>
        <stp/>
        <stp>*H</stp>
        <stp>KORD MR18!_12Z-ECE</stp>
        <stp>2M DAILY AVG TEMP</stp>
        <stp>D</stp>
        <stp>44775</stp>
        <stp/>
        <stp/>
        <stp>1</stp>
        <tr r="FM201" s="21"/>
        <tr r="DO201" s="21"/>
      </tp>
      <tp>
        <v>26.06</v>
        <stp/>
        <stp>*H</stp>
        <stp>KORD MR28!_12Z-ECE</stp>
        <stp>2M DAILY AVG TEMP</stp>
        <stp>D</stp>
        <stp>44776</stp>
        <stp/>
        <stp/>
        <stp>1</stp>
        <tr r="GT200" s="21"/>
        <tr r="EV200" s="21"/>
      </tp>
      <tp>
        <v>25.28</v>
        <stp/>
        <stp>*H</stp>
        <stp>KORD MR19!_12Z-ECE</stp>
        <stp>2M DAILY AVG TEMP</stp>
        <stp>D</stp>
        <stp>44775</stp>
        <stp/>
        <stp/>
        <stp>1</stp>
        <tr r="FP201" s="21"/>
        <tr r="DR201" s="21"/>
      </tp>
      <tp>
        <v>25.38</v>
        <stp/>
        <stp>*H</stp>
        <stp>KORD MR29!_12Z-ECE</stp>
        <stp>2M DAILY AVG TEMP</stp>
        <stp>D</stp>
        <stp>44776</stp>
        <stp/>
        <stp/>
        <stp>1</stp>
        <tr r="GW200" s="21"/>
        <tr r="EY200" s="21"/>
      </tp>
      <tp>
        <v>25.53</v>
        <stp/>
        <stp>*H</stp>
        <stp>KORD MR18!_00Z-ECE</stp>
        <stp>2M DAILY AVG TEMP</stp>
        <stp>D</stp>
        <stp>44774</stp>
        <stp/>
        <stp/>
        <stp>1</stp>
        <tr r="P202" s="21"/>
        <tr r="BN202" s="21"/>
      </tp>
      <tp>
        <v>25.63</v>
        <stp/>
        <stp>*H</stp>
        <stp>KORD MR28!_00Z-ECE</stp>
        <stp>2M DAILY AVG TEMP</stp>
        <stp>D</stp>
        <stp>44777</stp>
        <stp/>
        <stp/>
        <stp>1</stp>
        <tr r="DA199" s="21"/>
        <tr r="BC199" s="21"/>
      </tp>
      <tp>
        <v>26.21</v>
        <stp/>
        <stp>*H</stp>
        <stp>KORD MR19!_00Z-ECE</stp>
        <stp>2M DAILY AVG TEMP</stp>
        <stp>D</stp>
        <stp>44774</stp>
        <stp/>
        <stp/>
        <stp>1</stp>
        <tr r="BQ202" s="21"/>
        <tr r="S202" s="21"/>
      </tp>
      <tp>
        <v>25.86</v>
        <stp/>
        <stp>*H</stp>
        <stp>KORD MR29!_00Z-ECE</stp>
        <stp>2M DAILY AVG TEMP</stp>
        <stp>D</stp>
        <stp>44777</stp>
        <stp/>
        <stp/>
        <stp>1</stp>
        <tr r="DD199" s="21"/>
        <tr r="BF199" s="21"/>
      </tp>
      <tp>
        <v>24.51</v>
        <stp/>
        <stp>*H</stp>
        <stp>KORD MR16!_00Z-ECE</stp>
        <stp>2M DAILY AVG TEMP</stp>
        <stp>D</stp>
        <stp>44777</stp>
        <stp/>
        <stp/>
        <stp>1</stp>
        <tr r="S199" s="21"/>
        <tr r="BQ199" s="21"/>
      </tp>
      <tp>
        <v>25.34</v>
        <stp/>
        <stp>*H</stp>
        <stp>KORD MR24!_12Z-ECE</stp>
        <stp>2M DAILY AVG TEMP</stp>
        <stp>D</stp>
        <stp>44775</stp>
        <stp/>
        <stp/>
        <stp>1</stp>
        <tr r="EG201" s="21"/>
        <tr r="GE201" s="21"/>
      </tp>
      <tp>
        <v>24.6</v>
        <stp/>
        <stp>*H</stp>
        <stp>KORD MR26!_00Z-ECE</stp>
        <stp>2M DAILY AVG TEMP</stp>
        <stp>D</stp>
        <stp>44774</stp>
        <stp/>
        <stp/>
        <stp>1</stp>
        <tr r="CL202" s="21"/>
        <tr r="AN202" s="21"/>
      </tp>
      <tp>
        <v>23.92</v>
        <stp/>
        <stp>*H</stp>
        <stp>KORD MR17!_00Z-ECE</stp>
        <stp>2M DAILY AVG TEMP</stp>
        <stp>D</stp>
        <stp>44777</stp>
        <stp/>
        <stp/>
        <stp>1</stp>
        <tr r="V199" s="21"/>
        <tr r="BT199" s="21"/>
      </tp>
      <tp>
        <v>25.15</v>
        <stp/>
        <stp>*H</stp>
        <stp>KORD MR25!_12Z-ECE</stp>
        <stp>2M DAILY AVG TEMP</stp>
        <stp>D</stp>
        <stp>44775</stp>
        <stp/>
        <stp/>
        <stp>1</stp>
        <tr r="EJ201" s="21"/>
        <tr r="GH201" s="21"/>
      </tp>
      <tp>
        <v>24.01</v>
        <stp/>
        <stp>*H</stp>
        <stp>KORD MR27!_00Z-ECE</stp>
        <stp>2M DAILY AVG TEMP</stp>
        <stp>D</stp>
        <stp>44774</stp>
        <stp/>
        <stp/>
        <stp>1</stp>
        <tr r="CO202" s="21"/>
        <tr r="AQ202" s="21"/>
      </tp>
      <tp>
        <v>28.2</v>
        <stp/>
        <stp>*H</stp>
        <stp>KORD MR16!_12Z-ECE</stp>
        <stp>2M DAILY AVG TEMP</stp>
        <stp>D</stp>
        <stp>44776</stp>
        <stp/>
        <stp/>
        <stp>1</stp>
        <tr r="FJ200" s="21"/>
        <tr r="DL200" s="21"/>
      </tp>
      <tp>
        <v>24.41</v>
        <stp/>
        <stp>*H</stp>
        <stp>KORD MR24!_00Z-ECE</stp>
        <stp>2M DAILY AVG TEMP</stp>
        <stp>D</stp>
        <stp>44774</stp>
        <stp/>
        <stp/>
        <stp>1</stp>
        <tr r="CF202" s="21"/>
        <tr r="AH202" s="21"/>
      </tp>
      <tp>
        <v>25.21</v>
        <stp/>
        <stp>*H</stp>
        <stp>KORD MR26!_12Z-ECE</stp>
        <stp>2M DAILY AVG TEMP</stp>
        <stp>D</stp>
        <stp>44775</stp>
        <stp/>
        <stp/>
        <stp>1</stp>
        <tr r="GK201" s="21"/>
        <tr r="EM201" s="21"/>
      </tp>
      <tp>
        <v>25.4</v>
        <stp/>
        <stp>*H</stp>
        <stp>KORD MR15!_00Z-ECE</stp>
        <stp>2M DAILY AVG TEMP</stp>
        <stp>D</stp>
        <stp>44777</stp>
        <stp/>
        <stp/>
        <stp>1</stp>
        <tr r="BN199" s="21"/>
        <tr r="P199" s="21"/>
      </tp>
      <tp>
        <v>28.58</v>
        <stp/>
        <stp>*H</stp>
        <stp>KORD MR17!_12Z-ECE</stp>
        <stp>2M DAILY AVG TEMP</stp>
        <stp>D</stp>
        <stp>44776</stp>
        <stp/>
        <stp/>
        <stp>1</stp>
        <tr r="FM200" s="21"/>
        <tr r="DO200" s="21"/>
      </tp>
      <tp>
        <v>23.67</v>
        <stp/>
        <stp>*H</stp>
        <stp>KORD MR25!_00Z-ECE</stp>
        <stp>2M DAILY AVG TEMP</stp>
        <stp>D</stp>
        <stp>44774</stp>
        <stp/>
        <stp/>
        <stp>1</stp>
        <tr r="CI202" s="21"/>
        <tr r="AK202" s="21"/>
      </tp>
      <tp>
        <v>25.23</v>
        <stp/>
        <stp>*H</stp>
        <stp>KORD MR27!_12Z-ECE</stp>
        <stp>2M DAILY AVG TEMP</stp>
        <stp>D</stp>
        <stp>44775</stp>
        <stp/>
        <stp/>
        <stp>1</stp>
        <tr r="GN201" s="21"/>
        <tr r="EP201" s="21"/>
      </tp>
      <tp>
        <v>24.13</v>
        <stp/>
        <stp>*H</stp>
        <stp>KORD MR20!_12Z-ECE</stp>
        <stp>2M DAILY AVG TEMP</stp>
        <stp>D</stp>
        <stp>44775</stp>
        <stp/>
        <stp/>
        <stp>1</stp>
        <tr r="DU201" s="21"/>
        <tr r="FS201" s="21"/>
      </tp>
      <tp>
        <v>25.36</v>
        <stp/>
        <stp>*H</stp>
        <stp>KORD MR22!_00Z-ECE</stp>
        <stp>2M DAILY AVG TEMP</stp>
        <stp>D</stp>
        <stp>44774</stp>
        <stp/>
        <stp/>
        <stp>1</stp>
        <tr r="AB202" s="21"/>
        <tr r="BZ202" s="21"/>
      </tp>
      <tp>
        <v>25.13</v>
        <stp/>
        <stp>*H</stp>
        <stp>KORD MR30!_12Z-ECE</stp>
        <stp>2M DAILY AVG TEMP</stp>
        <stp>D</stp>
        <stp>44774</stp>
        <stp/>
        <stp/>
        <stp>1</stp>
        <tr r="GT202" s="21"/>
        <tr r="EV202" s="21"/>
      </tp>
      <tp t="s">
        <v/>
        <stp/>
        <stp>*H</stp>
        <stp>KORD MR32!_00Z-ECE</stp>
        <stp>2M DAILY AVG TEMP</stp>
        <stp>D</stp>
        <stp>44775</stp>
        <stp/>
        <stp/>
        <stp>1</stp>
        <tr r="DG201" s="21"/>
        <tr r="BI201" s="21"/>
      </tp>
      <tp>
        <v>25</v>
        <stp/>
        <stp>*H</stp>
        <stp>KORD MR21!_12Z-ECE</stp>
        <stp>2M DAILY AVG TEMP</stp>
        <stp>D</stp>
        <stp>44775</stp>
        <stp/>
        <stp/>
        <stp>1</stp>
        <tr r="DX201" s="21"/>
        <tr r="FV201" s="21"/>
      </tp>
      <tp>
        <v>24.56</v>
        <stp/>
        <stp>*H</stp>
        <stp>KORD MR23!_00Z-ECE</stp>
        <stp>2M DAILY AVG TEMP</stp>
        <stp>D</stp>
        <stp>44774</stp>
        <stp/>
        <stp/>
        <stp>1</stp>
        <tr r="CC202" s="21"/>
        <tr r="AE202" s="21"/>
      </tp>
      <tp>
        <v>25.7</v>
        <stp/>
        <stp>*H</stp>
        <stp>KORD MR31!_12Z-ECE</stp>
        <stp>2M DAILY AVG TEMP</stp>
        <stp>D</stp>
        <stp>44774</stp>
        <stp/>
        <stp/>
        <stp>1</stp>
        <tr r="GW202" s="21"/>
        <tr r="EY202" s="21"/>
      </tp>
      <tp>
        <v>26.49</v>
        <stp/>
        <stp>*H</stp>
        <stp>KORD MR20!_00Z-ECE</stp>
        <stp>2M DAILY AVG TEMP</stp>
        <stp>D</stp>
        <stp>44774</stp>
        <stp/>
        <stp/>
        <stp>1</stp>
        <tr r="BT202" s="21"/>
        <tr r="V202" s="21"/>
      </tp>
      <tp>
        <v>25.17</v>
        <stp/>
        <stp>*H</stp>
        <stp>KORD MR22!_12Z-ECE</stp>
        <stp>2M DAILY AVG TEMP</stp>
        <stp>D</stp>
        <stp>44775</stp>
        <stp/>
        <stp/>
        <stp>1</stp>
        <tr r="FY201" s="21"/>
        <tr r="EA201" s="21"/>
      </tp>
      <tp>
        <v>25.48</v>
        <stp/>
        <stp>*H</stp>
        <stp>KORD MR30!_00Z-ECE</stp>
        <stp>2M DAILY AVG TEMP</stp>
        <stp>D</stp>
        <stp>44775</stp>
        <stp/>
        <stp/>
        <stp>1</stp>
        <tr r="BC201" s="21"/>
        <tr r="DA201" s="21"/>
      </tp>
      <tp t="s">
        <v/>
        <stp/>
        <stp>*H</stp>
        <stp>KORD MR32!_12Z-ECE</stp>
        <stp>2M DAILY AVG TEMP</stp>
        <stp>D</stp>
        <stp>44774</stp>
        <stp/>
        <stp/>
        <stp>1</stp>
        <tr r="GZ202" s="21"/>
        <tr r="FB202" s="21"/>
      </tp>
      <tp>
        <v>25.59</v>
        <stp/>
        <stp>*H</stp>
        <stp>KORD MR21!_00Z-ECE</stp>
        <stp>2M DAILY AVG TEMP</stp>
        <stp>D</stp>
        <stp>44774</stp>
        <stp/>
        <stp/>
        <stp>1</stp>
        <tr r="BW202" s="21"/>
        <tr r="Y202" s="21"/>
      </tp>
      <tp>
        <v>24.03</v>
        <stp/>
        <stp>*H</stp>
        <stp>KORD MR23!_12Z-ECE</stp>
        <stp>2M DAILY AVG TEMP</stp>
        <stp>D</stp>
        <stp>44775</stp>
        <stp/>
        <stp/>
        <stp>1</stp>
        <tr r="ED201" s="21"/>
        <tr r="GB201" s="21"/>
      </tp>
      <tp>
        <v>24.61</v>
        <stp/>
        <stp>*H</stp>
        <stp>KORD MR31!_00Z-ECE</stp>
        <stp>2M DAILY AVG TEMP</stp>
        <stp>D</stp>
        <stp>44775</stp>
        <stp/>
        <stp/>
        <stp>1</stp>
        <tr r="BF201" s="21"/>
        <tr r="DD201" s="21"/>
      </tp>
      <tp t="s">
        <v/>
        <stp/>
        <stp>*H</stp>
        <stp>KORD MR33!_12Z-ECE</stp>
        <stp>2M DAILY AVG TEMP</stp>
        <stp>D</stp>
        <stp>44774</stp>
        <stp/>
        <stp/>
        <stp>1</stp>
        <tr r="HC202" s="21"/>
        <tr r="FE202" s="21"/>
      </tp>
      <tp>
        <v>28.99</v>
        <stp/>
        <stp>*H</stp>
        <stp>KORD MR18!_12Z-ECE</stp>
        <stp>2M DAILY AVG TEMP</stp>
        <stp>D</stp>
        <stp>44776</stp>
        <stp/>
        <stp/>
        <stp>1</stp>
        <tr r="DR200" s="21"/>
        <tr r="FP200" s="21"/>
      </tp>
      <tp>
        <v>25.55</v>
        <stp/>
        <stp>*H</stp>
        <stp>KORD MR28!_12Z-ECE</stp>
        <stp>2M DAILY AVG TEMP</stp>
        <stp>D</stp>
        <stp>44775</stp>
        <stp/>
        <stp/>
        <stp>1</stp>
        <tr r="ES201" s="21"/>
        <tr r="GQ201" s="21"/>
      </tp>
      <tp>
        <v>29.32</v>
        <stp/>
        <stp>*H</stp>
        <stp>KORD MR19!_12Z-ECE</stp>
        <stp>2M DAILY AVG TEMP</stp>
        <stp>D</stp>
        <stp>44776</stp>
        <stp/>
        <stp/>
        <stp>1</stp>
        <tr r="FS200" s="21"/>
        <tr r="DU200" s="21"/>
      </tp>
      <tp>
        <v>25.81</v>
        <stp/>
        <stp>*H</stp>
        <stp>KORD MR29!_12Z-ECE</stp>
        <stp>2M DAILY AVG TEMP</stp>
        <stp>D</stp>
        <stp>44775</stp>
        <stp/>
        <stp/>
        <stp>1</stp>
        <tr r="EV201" s="21"/>
        <tr r="GT201" s="21"/>
      </tp>
      <tp>
        <v>23.56</v>
        <stp/>
        <stp>*H</stp>
        <stp>KORD MR18!_00Z-ECE</stp>
        <stp>2M DAILY AVG TEMP</stp>
        <stp>D</stp>
        <stp>44777</stp>
        <stp/>
        <stp/>
        <stp>1</stp>
        <tr r="Y199" s="21"/>
        <tr r="BW199" s="21"/>
      </tp>
      <tp>
        <v>25.08</v>
        <stp/>
        <stp>*H</stp>
        <stp>KORD MR28!_00Z-ECE</stp>
        <stp>2M DAILY AVG TEMP</stp>
        <stp>D</stp>
        <stp>44774</stp>
        <stp/>
        <stp/>
        <stp>1</stp>
        <tr r="CR202" s="21"/>
        <tr r="AT202" s="21"/>
      </tp>
      <tp>
        <v>24.64</v>
        <stp/>
        <stp>*H</stp>
        <stp>KORD MR19!_00Z-ECE</stp>
        <stp>2M DAILY AVG TEMP</stp>
        <stp>D</stp>
        <stp>44777</stp>
        <stp/>
        <stp/>
        <stp>1</stp>
        <tr r="AB199" s="21"/>
        <tr r="BZ199" s="21"/>
      </tp>
      <tp>
        <v>24.76</v>
        <stp/>
        <stp>*H</stp>
        <stp>KORD MR29!_00Z-ECE</stp>
        <stp>2M DAILY AVG TEMP</stp>
        <stp>D</stp>
        <stp>44774</stp>
        <stp/>
        <stp/>
        <stp>1</stp>
        <tr r="CU202" s="21"/>
        <tr r="AW202" s="21"/>
      </tp>
      <tp>
        <v>28.04</v>
        <stp/>
        <stp>*H</stp>
        <stp>KORD MR16!_00Z-ECE</stp>
        <stp>2M DAILY AVG TEMP</stp>
        <stp>D</stp>
        <stp>44776</stp>
        <stp/>
        <stp/>
        <stp>1</stp>
        <tr r="BN200" s="21"/>
        <tr r="P200" s="21"/>
      </tp>
      <tp>
        <v>24.24</v>
        <stp/>
        <stp>*H</stp>
        <stp>KORD MR24!_12Z-ECE</stp>
        <stp>2M DAILY AVG TEMP</stp>
        <stp>D</stp>
        <stp>44774</stp>
        <stp/>
        <stp/>
        <stp>1</stp>
        <tr r="ED202" s="21"/>
        <tr r="GB202" s="21"/>
      </tp>
      <tp>
        <v>25.71</v>
        <stp/>
        <stp>*H</stp>
        <stp>KORD MR26!_00Z-ECE</stp>
        <stp>2M DAILY AVG TEMP</stp>
        <stp>D</stp>
        <stp>44775</stp>
        <stp/>
        <stp/>
        <stp>1</stp>
        <tr r="AQ201" s="21"/>
        <tr r="CO201" s="21"/>
      </tp>
      <tp>
        <v>24.24</v>
        <stp/>
        <stp>*H</stp>
        <stp>KORD MR15!_12Z-ECE</stp>
        <stp>2M DAILY AVG TEMP</stp>
        <stp>D</stp>
        <stp>44777</stp>
        <stp/>
        <stp/>
        <stp>1</stp>
        <tr r="DL199" s="21"/>
        <tr r="FJ199" s="21"/>
      </tp>
      <tp>
        <v>28.18</v>
        <stp/>
        <stp>*H</stp>
        <stp>KORD MR17!_00Z-ECE</stp>
        <stp>2M DAILY AVG TEMP</stp>
        <stp>D</stp>
        <stp>44776</stp>
        <stp/>
        <stp/>
        <stp>1</stp>
        <tr r="S200" s="21"/>
        <tr r="BQ200" s="21"/>
      </tp>
      <tp>
        <v>24</v>
        <stp/>
        <stp>*H</stp>
        <stp>KORD MR25!_12Z-ECE</stp>
        <stp>2M DAILY AVG TEMP</stp>
        <stp>D</stp>
        <stp>44774</stp>
        <stp/>
        <stp/>
        <stp>1</stp>
        <tr r="GE202" s="21"/>
        <tr r="EG202" s="21"/>
      </tp>
      <tp>
        <v>24.86</v>
        <stp/>
        <stp>*H</stp>
        <stp>KORD MR27!_00Z-ECE</stp>
        <stp>2M DAILY AVG TEMP</stp>
        <stp>D</stp>
        <stp>44775</stp>
        <stp/>
        <stp/>
        <stp>1</stp>
        <tr r="CR201" s="21"/>
        <tr r="AT201" s="21"/>
      </tp>
      <tp>
        <v>23.67</v>
        <stp/>
        <stp>*H</stp>
        <stp>KORD MR16!_12Z-ECE</stp>
        <stp>2M DAILY AVG TEMP</stp>
        <stp>D</stp>
        <stp>44777</stp>
        <stp/>
        <stp/>
        <stp>1</stp>
        <tr r="FM199" s="21"/>
        <tr r="DO199" s="21"/>
      </tp>
      <tp>
        <v>25.5</v>
        <stp/>
        <stp>*H</stp>
        <stp>KORD MR24!_00Z-ECE</stp>
        <stp>2M DAILY AVG TEMP</stp>
        <stp>D</stp>
        <stp>44775</stp>
        <stp/>
        <stp/>
        <stp>1</stp>
        <tr r="CI201" s="21"/>
        <tr r="AK201" s="21"/>
      </tp>
      <tp>
        <v>24.18</v>
        <stp/>
        <stp>*H</stp>
        <stp>KORD MR26!_12Z-ECE</stp>
        <stp>2M DAILY AVG TEMP</stp>
        <stp>D</stp>
        <stp>44774</stp>
        <stp/>
        <stp/>
        <stp>1</stp>
        <tr r="EJ202" s="21"/>
        <tr r="GH202" s="21"/>
      </tp>
      <tp>
        <v>23.35</v>
        <stp/>
        <stp>*H</stp>
        <stp>KORD MR17!_12Z-ECE</stp>
        <stp>2M DAILY AVG TEMP</stp>
        <stp>D</stp>
        <stp>44777</stp>
        <stp/>
        <stp/>
        <stp>1</stp>
        <tr r="DR199" s="21"/>
        <tr r="FP199" s="21"/>
      </tp>
      <tp>
        <v>24.68</v>
        <stp/>
        <stp>*H</stp>
        <stp>KORD MR25!_00Z-ECE</stp>
        <stp>2M DAILY AVG TEMP</stp>
        <stp>D</stp>
        <stp>44775</stp>
        <stp/>
        <stp/>
        <stp>1</stp>
        <tr r="CL201" s="21"/>
        <tr r="AN201" s="21"/>
      </tp>
      <tp>
        <v>24.23</v>
        <stp/>
        <stp>*H</stp>
        <stp>KORD MR27!_12Z-ECE</stp>
        <stp>2M DAILY AVG TEMP</stp>
        <stp>D</stp>
        <stp>44774</stp>
        <stp/>
        <stp/>
        <stp>1</stp>
        <tr r="GK202" s="21"/>
        <tr r="EM202" s="21"/>
      </tp>
      <tp>
        <v>26.07</v>
        <stp/>
        <stp>*H</stp>
        <stp>KORD MR20!_12Z-ECE</stp>
        <stp>2M DAILY AVG TEMP</stp>
        <stp>D</stp>
        <stp>44774</stp>
        <stp/>
        <stp/>
        <stp>1</stp>
        <tr r="FP202" s="21"/>
        <tr r="DR202" s="21"/>
      </tp>
      <tp>
        <v>25.45</v>
        <stp/>
        <stp>*H</stp>
        <stp>KORD MR22!_00Z-ECE</stp>
        <stp>2M DAILY AVG TEMP</stp>
        <stp>D</stp>
        <stp>44775</stp>
        <stp/>
        <stp/>
        <stp>1</stp>
        <tr r="AE201" s="21"/>
        <tr r="CC201" s="21"/>
      </tp>
      <tp>
        <v>25.6</v>
        <stp/>
        <stp>*H</stp>
        <stp>KORD MR30!_12Z-ECE</stp>
        <stp>2M DAILY AVG TEMP</stp>
        <stp>D</stp>
        <stp>44775</stp>
        <stp/>
        <stp/>
        <stp>1</stp>
        <tr r="GW201" s="21"/>
        <tr r="EY201" s="21"/>
      </tp>
      <tp>
        <v>26.7</v>
        <stp/>
        <stp>*H</stp>
        <stp>KORD MR32!_00Z-ECE</stp>
        <stp>2M DAILY AVG TEMP</stp>
        <stp>D</stp>
        <stp>44774</stp>
        <stp/>
        <stp/>
        <stp>1</stp>
        <tr r="BF202" s="21"/>
        <tr r="DD202" s="21"/>
      </tp>
      <tp>
        <v>25.47</v>
        <stp/>
        <stp>*H</stp>
        <stp>KORD MR21!_12Z-ECE</stp>
        <stp>2M DAILY AVG TEMP</stp>
        <stp>D</stp>
        <stp>44774</stp>
        <stp/>
        <stp/>
        <stp>1</stp>
        <tr r="DU202" s="21"/>
        <tr r="FS202" s="21"/>
      </tp>
      <tp>
        <v>25.08</v>
        <stp/>
        <stp>*H</stp>
        <stp>KORD MR23!_00Z-ECE</stp>
        <stp>2M DAILY AVG TEMP</stp>
        <stp>D</stp>
        <stp>44775</stp>
        <stp/>
        <stp/>
        <stp>1</stp>
        <tr r="CF201" s="21"/>
        <tr r="AH201" s="21"/>
      </tp>
      <tp t="s">
        <v/>
        <stp/>
        <stp>*H</stp>
        <stp>KORD MR31!_12Z-ECE</stp>
        <stp>2M DAILY AVG TEMP</stp>
        <stp>D</stp>
        <stp>44775</stp>
        <stp/>
        <stp/>
        <stp>1</stp>
        <tr r="FB201" s="21"/>
        <tr r="GZ201" s="21"/>
      </tp>
      <tp t="s">
        <v/>
        <stp/>
        <stp>*H</stp>
        <stp>KORD MR33!_00Z-ECE</stp>
        <stp>2M DAILY AVG TEMP</stp>
        <stp>D</stp>
        <stp>44774</stp>
        <stp/>
        <stp/>
        <stp>1</stp>
        <tr r="DG202" s="21"/>
        <tr r="BI202" s="21"/>
      </tp>
      <tp>
        <v>25.56</v>
        <stp/>
        <stp>*H</stp>
        <stp>KORD MR20!_00Z-ECE</stp>
        <stp>2M DAILY AVG TEMP</stp>
        <stp>D</stp>
        <stp>44775</stp>
        <stp/>
        <stp/>
        <stp>1</stp>
        <tr r="Y201" s="21"/>
        <tr r="BW201" s="21"/>
      </tp>
      <tp>
        <v>25.29</v>
        <stp/>
        <stp>*H</stp>
        <stp>KORD MR22!_12Z-ECE</stp>
        <stp>2M DAILY AVG TEMP</stp>
        <stp>D</stp>
        <stp>44774</stp>
        <stp/>
        <stp/>
        <stp>1</stp>
        <tr r="DX202" s="21"/>
        <tr r="FV202" s="21"/>
      </tp>
      <tp>
        <v>24.92</v>
        <stp/>
        <stp>*H</stp>
        <stp>KORD MR30!_00Z-ECE</stp>
        <stp>2M DAILY AVG TEMP</stp>
        <stp>D</stp>
        <stp>44774</stp>
        <stp/>
        <stp/>
        <stp>1</stp>
        <tr r="AZ202" s="21"/>
        <tr r="CX202" s="21"/>
      </tp>
      <tp t="s">
        <v/>
        <stp/>
        <stp>*H</stp>
        <stp>KORD MR32!_12Z-ECE</stp>
        <stp>2M DAILY AVG TEMP</stp>
        <stp>D</stp>
        <stp>44775</stp>
        <stp/>
        <stp/>
        <stp>1</stp>
        <tr r="FE201" s="21"/>
        <tr r="HC201" s="21"/>
      </tp>
      <tp>
        <v>25.58</v>
        <stp/>
        <stp>*H</stp>
        <stp>KORD MR21!_00Z-ECE</stp>
        <stp>2M DAILY AVG TEMP</stp>
        <stp>D</stp>
        <stp>44775</stp>
        <stp/>
        <stp/>
        <stp>1</stp>
        <tr r="AB201" s="21"/>
        <tr r="BZ201" s="21"/>
      </tp>
      <tp>
        <v>24.51</v>
        <stp/>
        <stp>*H</stp>
        <stp>KORD MR23!_12Z-ECE</stp>
        <stp>2M DAILY AVG TEMP</stp>
        <stp>D</stp>
        <stp>44774</stp>
        <stp/>
        <stp/>
        <stp>1</stp>
        <tr r="FY202" s="21"/>
        <tr r="EA202" s="21"/>
      </tp>
      <tp>
        <v>24.21</v>
        <stp/>
        <stp>*H</stp>
        <stp>KORD MR31!_00Z-ECE</stp>
        <stp>2M DAILY AVG TEMP</stp>
        <stp>D</stp>
        <stp>44774</stp>
        <stp/>
        <stp/>
        <stp>1</stp>
        <tr r="BC202" s="21"/>
        <tr r="DA202" s="21"/>
      </tp>
      <tp>
        <v>24</v>
        <stp/>
        <stp>*H</stp>
        <stp>KORD MR18!_12Z-ECE</stp>
        <stp>2M DAILY AVG TEMP</stp>
        <stp>D</stp>
        <stp>44777</stp>
        <stp/>
        <stp/>
        <stp>1</stp>
        <tr r="DU199" s="21"/>
        <tr r="FS199" s="21"/>
      </tp>
      <tp>
        <v>25.07</v>
        <stp/>
        <stp>*H</stp>
        <stp>KORD MR28!_12Z-ECE</stp>
        <stp>2M DAILY AVG TEMP</stp>
        <stp>D</stp>
        <stp>44774</stp>
        <stp/>
        <stp/>
        <stp>1</stp>
        <tr r="EP202" s="21"/>
        <tr r="GN202" s="21"/>
      </tp>
      <tp>
        <v>24.29</v>
        <stp/>
        <stp>*H</stp>
        <stp>KORD MR19!_12Z-ECE</stp>
        <stp>2M DAILY AVG TEMP</stp>
        <stp>D</stp>
        <stp>44777</stp>
        <stp/>
        <stp/>
        <stp>1</stp>
        <tr r="FV199" s="21"/>
        <tr r="DX199" s="21"/>
      </tp>
      <tp>
        <v>25.51</v>
        <stp/>
        <stp>*H</stp>
        <stp>KORD MR29!_12Z-ECE</stp>
        <stp>2M DAILY AVG TEMP</stp>
        <stp>D</stp>
        <stp>44774</stp>
        <stp/>
        <stp/>
        <stp>1</stp>
        <tr r="GQ202" s="21"/>
        <tr r="ES202" s="21"/>
      </tp>
      <tp>
        <v>28.77</v>
        <stp/>
        <stp>*H</stp>
        <stp>KORD MR18!_00Z-ECE</stp>
        <stp>2M DAILY AVG TEMP</stp>
        <stp>D</stp>
        <stp>44776</stp>
        <stp/>
        <stp/>
        <stp>1</stp>
        <tr r="BT200" s="21"/>
        <tr r="V200" s="21"/>
      </tp>
      <tp>
        <v>25.07</v>
        <stp/>
        <stp>*H</stp>
        <stp>KORD MR28!_00Z-ECE</stp>
        <stp>2M DAILY AVG TEMP</stp>
        <stp>D</stp>
        <stp>44775</stp>
        <stp/>
        <stp/>
        <stp>1</stp>
        <tr r="CU201" s="21"/>
        <tr r="AW201" s="21"/>
      </tp>
      <tp>
        <v>29.72</v>
        <stp/>
        <stp>*H</stp>
        <stp>KORD MR19!_00Z-ECE</stp>
        <stp>2M DAILY AVG TEMP</stp>
        <stp>D</stp>
        <stp>44776</stp>
        <stp/>
        <stp/>
        <stp>1</stp>
        <tr r="BW200" s="21"/>
        <tr r="Y200" s="21"/>
      </tp>
      <tp>
        <v>25.53</v>
        <stp/>
        <stp>*H</stp>
        <stp>KORD MR29!_00Z-ECE</stp>
        <stp>2M DAILY AVG TEMP</stp>
        <stp>D</stp>
        <stp>44775</stp>
        <stp/>
        <stp/>
        <stp>1</stp>
        <tr r="CX201" s="21"/>
        <tr r="AZ201" s="21"/>
      </tp>
      <tp>
        <v>25.24</v>
        <stp/>
        <stp>*H</stp>
        <stp>KORD MR14!_12Z-ECE</stp>
        <stp>2M DAILY AVG TEMP</stp>
        <stp>D</stp>
        <stp>44778</stp>
        <stp/>
        <stp/>
        <stp>1</stp>
        <tr r="DL198" s="21"/>
        <tr r="FJ198" s="21"/>
      </tp>
      <tp>
        <v>26.33</v>
        <stp/>
        <stp>*H</stp>
        <stp>KORD MR16!_00Z-ECE</stp>
        <stp>2M DAILY AVG TEMP</stp>
        <stp>D</stp>
        <stp>44779</stp>
        <stp/>
        <stp/>
        <stp>1</stp>
        <tr r="Y197" s="21"/>
        <tr r="BW197" s="21"/>
      </tp>
      <tp>
        <v>24.41</v>
        <stp/>
        <stp>*H</stp>
        <stp>KORD MR15!_12Z-ECE</stp>
        <stp>2M DAILY AVG TEMP</stp>
        <stp>D</stp>
        <stp>44778</stp>
        <stp/>
        <stp/>
        <stp>1</stp>
        <tr r="DO198" s="21"/>
        <tr r="FM198" s="21"/>
      </tp>
      <tp>
        <v>26.4</v>
        <stp/>
        <stp>*H</stp>
        <stp>KORD MR17!_00Z-ECE</stp>
        <stp>2M DAILY AVG TEMP</stp>
        <stp>D</stp>
        <stp>44779</stp>
        <stp/>
        <stp/>
        <stp>1</stp>
        <tr r="AB197" s="21"/>
        <tr r="BZ197" s="21"/>
      </tp>
      <tp>
        <v>26.57</v>
        <stp/>
        <stp>*H</stp>
        <stp>KORD MR14!_00Z-ECE</stp>
        <stp>2M DAILY AVG TEMP</stp>
        <stp>D</stp>
        <stp>44779</stp>
        <stp/>
        <stp/>
        <stp>1</stp>
        <tr r="S197" s="21"/>
        <tr r="BQ197" s="21"/>
      </tp>
      <tp>
        <v>23.18</v>
        <stp/>
        <stp>*H</stp>
        <stp>KORD MR16!_12Z-ECE</stp>
        <stp>2M DAILY AVG TEMP</stp>
        <stp>D</stp>
        <stp>44778</stp>
        <stp/>
        <stp/>
        <stp>1</stp>
        <tr r="DR198" s="21"/>
        <tr r="FP198" s="21"/>
      </tp>
      <tp>
        <v>26.6</v>
        <stp/>
        <stp>*H</stp>
        <stp>KORD MR15!_00Z-ECE</stp>
        <stp>2M DAILY AVG TEMP</stp>
        <stp>D</stp>
        <stp>44779</stp>
        <stp/>
        <stp/>
        <stp>1</stp>
        <tr r="V197" s="21"/>
        <tr r="BT197" s="21"/>
      </tp>
      <tp>
        <v>23.07</v>
        <stp/>
        <stp>*H</stp>
        <stp>KORD MR17!_12Z-ECE</stp>
        <stp>2M DAILY AVG TEMP</stp>
        <stp>D</stp>
        <stp>44778</stp>
        <stp/>
        <stp/>
        <stp>1</stp>
        <tr r="DU198" s="21"/>
        <tr r="FS198" s="21"/>
      </tp>
      <tp>
        <v>26.6</v>
        <stp/>
        <stp>*H</stp>
        <stp>KORD MR13!_00Z-ECE</stp>
        <stp>2M DAILY AVG TEMP</stp>
        <stp>D</stp>
        <stp>44779</stp>
        <stp/>
        <stp/>
        <stp>1</stp>
        <tr r="P197" s="21"/>
        <tr r="BN197" s="21"/>
      </tp>
      <tp>
        <v>22.97</v>
        <stp/>
        <stp>*H</stp>
        <stp>KORD MR18!_12Z-ECE</stp>
        <stp>2M DAILY AVG TEMP</stp>
        <stp>D</stp>
        <stp>44778</stp>
        <stp/>
        <stp/>
        <stp>1</stp>
        <tr r="FV198" s="21"/>
        <tr r="DX198" s="21"/>
      </tp>
      <tp>
        <v>23.57</v>
        <stp/>
        <stp>*H</stp>
        <stp>KORD MR19!_12Z-ECE</stp>
        <stp>2M DAILY AVG TEMP</stp>
        <stp>D</stp>
        <stp>44778</stp>
        <stp/>
        <stp/>
        <stp>1</stp>
        <tr r="EA198" s="21"/>
        <tr r="FY198" s="21"/>
      </tp>
      <tp>
        <v>25.06</v>
        <stp/>
        <stp>*H</stp>
        <stp>KORD MR18!_00Z-ECE</stp>
        <stp>2M DAILY AVG TEMP</stp>
        <stp>D</stp>
        <stp>44779</stp>
        <stp/>
        <stp/>
        <stp>1</stp>
        <tr r="CC197" s="21"/>
        <tr r="AE197" s="21"/>
      </tp>
      <tp>
        <v>24.87</v>
        <stp/>
        <stp>*H</stp>
        <stp>KORD MR19!_00Z-ECE</stp>
        <stp>2M DAILY AVG TEMP</stp>
        <stp>D</stp>
        <stp>44779</stp>
        <stp/>
        <stp/>
        <stp>1</stp>
        <tr r="CF197" s="21"/>
        <tr r="AH197" s="21"/>
      </tp>
      <tp>
        <v>26.87</v>
        <stp/>
        <stp>*H</stp>
        <stp>KORD MR14!_12Z-ECE</stp>
        <stp>2M DAILY AVG TEMP</stp>
        <stp>D</stp>
        <stp>44779</stp>
        <stp/>
        <stp/>
        <stp>1</stp>
        <tr r="FM197" s="21"/>
        <tr r="DO197" s="21"/>
      </tp>
      <tp>
        <v>24.13</v>
        <stp/>
        <stp>*H</stp>
        <stp>KORD MR16!_00Z-ECE</stp>
        <stp>2M DAILY AVG TEMP</stp>
        <stp>D</stp>
        <stp>44778</stp>
        <stp/>
        <stp/>
        <stp>1</stp>
        <tr r="BT198" s="21"/>
        <tr r="V198" s="21"/>
      </tp>
      <tp>
        <v>26.14</v>
        <stp/>
        <stp>*H</stp>
        <stp>KORD MR15!_12Z-ECE</stp>
        <stp>2M DAILY AVG TEMP</stp>
        <stp>D</stp>
        <stp>44779</stp>
        <stp/>
        <stp/>
        <stp>1</stp>
        <tr r="FP197" s="21"/>
        <tr r="DR197" s="21"/>
      </tp>
      <tp>
        <v>23.75</v>
        <stp/>
        <stp>*H</stp>
        <stp>KORD MR17!_00Z-ECE</stp>
        <stp>2M DAILY AVG TEMP</stp>
        <stp>D</stp>
        <stp>44778</stp>
        <stp/>
        <stp/>
        <stp>1</stp>
        <tr r="BW198" s="21"/>
        <tr r="Y198" s="21"/>
      </tp>
      <tp>
        <v>25.26</v>
        <stp/>
        <stp>*H</stp>
        <stp>KORD MR14!_00Z-ECE</stp>
        <stp>2M DAILY AVG TEMP</stp>
        <stp>D</stp>
        <stp>44778</stp>
        <stp/>
        <stp/>
        <stp>1</stp>
        <tr r="BN198" s="21"/>
        <tr r="P198" s="21"/>
      </tp>
      <tp>
        <v>26.17</v>
        <stp/>
        <stp>*H</stp>
        <stp>KORD MR16!_12Z-ECE</stp>
        <stp>2M DAILY AVG TEMP</stp>
        <stp>D</stp>
        <stp>44779</stp>
        <stp/>
        <stp/>
        <stp>1</stp>
        <tr r="DU197" s="21"/>
        <tr r="FS197" s="21"/>
      </tp>
      <tp>
        <v>24.97</v>
        <stp/>
        <stp>*H</stp>
        <stp>KORD MR15!_00Z-ECE</stp>
        <stp>2M DAILY AVG TEMP</stp>
        <stp>D</stp>
        <stp>44778</stp>
        <stp/>
        <stp/>
        <stp>1</stp>
        <tr r="S198" s="21"/>
        <tr r="BQ198" s="21"/>
      </tp>
      <tp>
        <v>25.4</v>
        <stp/>
        <stp>*H</stp>
        <stp>KORD MR17!_12Z-ECE</stp>
        <stp>2M DAILY AVG TEMP</stp>
        <stp>D</stp>
        <stp>44779</stp>
        <stp/>
        <stp/>
        <stp>1</stp>
        <tr r="DX197" s="21"/>
        <tr r="FV197" s="21"/>
      </tp>
      <tp>
        <v>26.89</v>
        <stp/>
        <stp>*H</stp>
        <stp>KORD MR13!_12Z-ECE</stp>
        <stp>2M DAILY AVG TEMP</stp>
        <stp>D</stp>
        <stp>44779</stp>
        <stp/>
        <stp/>
        <stp>1</stp>
        <tr r="DL197" s="21"/>
        <tr r="FJ197" s="21"/>
      </tp>
      <tp>
        <v>24.54</v>
        <stp/>
        <stp>*H</stp>
        <stp>KORD MR18!_12Z-ECE</stp>
        <stp>2M DAILY AVG TEMP</stp>
        <stp>D</stp>
        <stp>44779</stp>
        <stp/>
        <stp/>
        <stp>1</stp>
        <tr r="FY197" s="21"/>
        <tr r="EA197" s="21"/>
      </tp>
      <tp>
        <v>25.25</v>
        <stp/>
        <stp>*H</stp>
        <stp>KORD MR19!_12Z-ECE</stp>
        <stp>2M DAILY AVG TEMP</stp>
        <stp>D</stp>
        <stp>44779</stp>
        <stp/>
        <stp/>
        <stp>1</stp>
        <tr r="GB197" s="21"/>
        <tr r="ED197" s="21"/>
      </tp>
      <tp>
        <v>22.78</v>
        <stp/>
        <stp>*H</stp>
        <stp>KORD MR18!_00Z-ECE</stp>
        <stp>2M DAILY AVG TEMP</stp>
        <stp>D</stp>
        <stp>44778</stp>
        <stp/>
        <stp/>
        <stp>1</stp>
        <tr r="AB198" s="21"/>
        <tr r="BZ198" s="21"/>
      </tp>
      <tp>
        <v>23.23</v>
        <stp/>
        <stp>*H</stp>
        <stp>KORD MR19!_00Z-ECE</stp>
        <stp>2M DAILY AVG TEMP</stp>
        <stp>D</stp>
        <stp>44778</stp>
        <stp/>
        <stp/>
        <stp>1</stp>
        <tr r="AE198" s="21"/>
        <tr r="CC198" s="21"/>
      </tp>
      <tp>
        <v>27.22</v>
        <stp/>
        <stp>*H</stp>
        <stp>KORD MR24!_12Z-ECE</stp>
        <stp>2M DAILY AVG TEMP</stp>
        <stp>D</stp>
        <stp>44779</stp>
        <stp/>
        <stp/>
        <stp>1</stp>
        <tr r="ES197" s="21"/>
        <tr r="GQ197" s="21"/>
      </tp>
      <tp>
        <v>27.3</v>
        <stp/>
        <stp>*H</stp>
        <stp>KORD MR26!_00Z-ECE</stp>
        <stp>2M DAILY AVG TEMP</stp>
        <stp>D</stp>
        <stp>44778</stp>
        <stp/>
        <stp/>
        <stp>1</stp>
        <tr r="AZ198" s="21"/>
        <tr r="CX198" s="21"/>
      </tp>
      <tp>
        <v>25.82</v>
        <stp/>
        <stp>*H</stp>
        <stp>KORD MR25!_12Z-ECE</stp>
        <stp>2M DAILY AVG TEMP</stp>
        <stp>D</stp>
        <stp>44779</stp>
        <stp/>
        <stp/>
        <stp>1</stp>
        <tr r="EV197" s="21"/>
        <tr r="GT197" s="21"/>
      </tp>
      <tp>
        <v>26.24</v>
        <stp/>
        <stp>*H</stp>
        <stp>KORD MR27!_00Z-ECE</stp>
        <stp>2M DAILY AVG TEMP</stp>
        <stp>D</stp>
        <stp>44778</stp>
        <stp/>
        <stp/>
        <stp>1</stp>
        <tr r="BC198" s="21"/>
        <tr r="DA198" s="21"/>
      </tp>
      <tp>
        <v>27.43</v>
        <stp/>
        <stp>*H</stp>
        <stp>KORD MR24!_00Z-ECE</stp>
        <stp>2M DAILY AVG TEMP</stp>
        <stp>D</stp>
        <stp>44778</stp>
        <stp/>
        <stp/>
        <stp>1</stp>
        <tr r="AT198" s="21"/>
        <tr r="CR198" s="21"/>
      </tp>
      <tp>
        <v>26.49</v>
        <stp/>
        <stp>*H</stp>
        <stp>KORD MR26!_12Z-ECE</stp>
        <stp>2M DAILY AVG TEMP</stp>
        <stp>D</stp>
        <stp>44779</stp>
        <stp/>
        <stp/>
        <stp>1</stp>
        <tr r="GW197" s="21"/>
        <tr r="EY197" s="21"/>
      </tp>
      <tp>
        <v>26.48</v>
        <stp/>
        <stp>*H</stp>
        <stp>KORD MR25!_00Z-ECE</stp>
        <stp>2M DAILY AVG TEMP</stp>
        <stp>D</stp>
        <stp>44778</stp>
        <stp/>
        <stp/>
        <stp>1</stp>
        <tr r="AW198" s="21"/>
        <tr r="CU198" s="21"/>
      </tp>
      <tp t="s">
        <v/>
        <stp/>
        <stp>*H</stp>
        <stp>KORD MR27!_12Z-ECE</stp>
        <stp>2M DAILY AVG TEMP</stp>
        <stp>D</stp>
        <stp>44779</stp>
        <stp/>
        <stp/>
        <stp>1</stp>
        <tr r="FB197" s="21"/>
        <tr r="GZ197" s="21"/>
      </tp>
      <tp>
        <v>28.11</v>
        <stp/>
        <stp>*H</stp>
        <stp>KORD MR20!_12Z-ECE</stp>
        <stp>2M DAILY AVG TEMP</stp>
        <stp>D</stp>
        <stp>44779</stp>
        <stp/>
        <stp/>
        <stp>1</stp>
        <tr r="GE197" s="21"/>
        <tr r="EG197" s="21"/>
      </tp>
      <tp>
        <v>26.92</v>
        <stp/>
        <stp>*H</stp>
        <stp>KORD MR22!_00Z-ECE</stp>
        <stp>2M DAILY AVG TEMP</stp>
        <stp>D</stp>
        <stp>44778</stp>
        <stp/>
        <stp/>
        <stp>1</stp>
        <tr r="AN198" s="21"/>
        <tr r="CL198" s="21"/>
      </tp>
      <tp>
        <v>26.97</v>
        <stp/>
        <stp>*H</stp>
        <stp>KORD MR21!_12Z-ECE</stp>
        <stp>2M DAILY AVG TEMP</stp>
        <stp>D</stp>
        <stp>44779</stp>
        <stp/>
        <stp/>
        <stp>1</stp>
        <tr r="EJ197" s="21"/>
        <tr r="GH197" s="21"/>
      </tp>
      <tp>
        <v>28.07</v>
        <stp/>
        <stp>*H</stp>
        <stp>KORD MR23!_00Z-ECE</stp>
        <stp>2M DAILY AVG TEMP</stp>
        <stp>D</stp>
        <stp>44778</stp>
        <stp/>
        <stp/>
        <stp>1</stp>
        <tr r="AQ198" s="21"/>
        <tr r="CO198" s="21"/>
      </tp>
      <tp>
        <v>26.22</v>
        <stp/>
        <stp>*H</stp>
        <stp>KORD MR20!_00Z-ECE</stp>
        <stp>2M DAILY AVG TEMP</stp>
        <stp>D</stp>
        <stp>44778</stp>
        <stp/>
        <stp/>
        <stp>1</stp>
        <tr r="AH198" s="21"/>
        <tr r="CF198" s="21"/>
      </tp>
      <tp>
        <v>28.06</v>
        <stp/>
        <stp>*H</stp>
        <stp>KORD MR22!_12Z-ECE</stp>
        <stp>2M DAILY AVG TEMP</stp>
        <stp>D</stp>
        <stp>44779</stp>
        <stp/>
        <stp/>
        <stp>1</stp>
        <tr r="EM197" s="21"/>
        <tr r="GK197" s="21"/>
      </tp>
      <tp>
        <v>27.11</v>
        <stp/>
        <stp>*H</stp>
        <stp>KORD MR21!_00Z-ECE</stp>
        <stp>2M DAILY AVG TEMP</stp>
        <stp>D</stp>
        <stp>44778</stp>
        <stp/>
        <stp/>
        <stp>1</stp>
        <tr r="AK198" s="21"/>
        <tr r="CI198" s="21"/>
      </tp>
      <tp>
        <v>26.84</v>
        <stp/>
        <stp>*H</stp>
        <stp>KORD MR23!_12Z-ECE</stp>
        <stp>2M DAILY AVG TEMP</stp>
        <stp>D</stp>
        <stp>44779</stp>
        <stp/>
        <stp/>
        <stp>1</stp>
        <tr r="EP197" s="21"/>
        <tr r="GN197" s="21"/>
      </tp>
      <tp t="s">
        <v/>
        <stp/>
        <stp>*H</stp>
        <stp>KORD MR28!_12Z-ECE</stp>
        <stp>2M DAILY AVG TEMP</stp>
        <stp>D</stp>
        <stp>44779</stp>
        <stp/>
        <stp/>
        <stp>1</stp>
        <tr r="HC197" s="21"/>
        <tr r="FE197" s="21"/>
      </tp>
      <tp>
        <v>25.78</v>
        <stp/>
        <stp>*H</stp>
        <stp>KORD MR28!_00Z-ECE</stp>
        <stp>2M DAILY AVG TEMP</stp>
        <stp>D</stp>
        <stp>44778</stp>
        <stp/>
        <stp/>
        <stp>1</stp>
        <tr r="DD198" s="21"/>
        <tr r="BF198" s="21"/>
      </tp>
      <tp t="s">
        <v/>
        <stp/>
        <stp>*H</stp>
        <stp>KORD MR29!_00Z-ECE</stp>
        <stp>2M DAILY AVG TEMP</stp>
        <stp>D</stp>
        <stp>44778</stp>
        <stp/>
        <stp/>
        <stp>1</stp>
        <tr r="BI198" s="21"/>
        <tr r="DG198" s="21"/>
      </tp>
      <tp>
        <v>27.43</v>
        <stp/>
        <stp>*H</stp>
        <stp>KORD MR24!_12Z-ECE</stp>
        <stp>2M DAILY AVG TEMP</stp>
        <stp>D</stp>
        <stp>44778</stp>
        <stp/>
        <stp/>
        <stp>1</stp>
        <tr r="GN198" s="21"/>
        <tr r="EP198" s="21"/>
      </tp>
      <tp>
        <v>27.05</v>
        <stp/>
        <stp>*H</stp>
        <stp>KORD MR26!_00Z-ECE</stp>
        <stp>2M DAILY AVG TEMP</stp>
        <stp>D</stp>
        <stp>44779</stp>
        <stp/>
        <stp/>
        <stp>1</stp>
        <tr r="BC197" s="21"/>
        <tr r="DA197" s="21"/>
      </tp>
      <tp>
        <v>25.82</v>
        <stp/>
        <stp>*H</stp>
        <stp>KORD MR25!_12Z-ECE</stp>
        <stp>2M DAILY AVG TEMP</stp>
        <stp>D</stp>
        <stp>44778</stp>
        <stp/>
        <stp/>
        <stp>1</stp>
        <tr r="GQ198" s="21"/>
        <tr r="ES198" s="21"/>
      </tp>
      <tp>
        <v>26.21</v>
        <stp/>
        <stp>*H</stp>
        <stp>KORD MR27!_00Z-ECE</stp>
        <stp>2M DAILY AVG TEMP</stp>
        <stp>D</stp>
        <stp>44779</stp>
        <stp/>
        <stp/>
        <stp>1</stp>
        <tr r="BF197" s="21"/>
        <tr r="DD197" s="21"/>
      </tp>
      <tp>
        <v>27.04</v>
        <stp/>
        <stp>*H</stp>
        <stp>KORD MR24!_00Z-ECE</stp>
        <stp>2M DAILY AVG TEMP</stp>
        <stp>D</stp>
        <stp>44779</stp>
        <stp/>
        <stp/>
        <stp>1</stp>
        <tr r="CU197" s="21"/>
        <tr r="AW197" s="21"/>
      </tp>
      <tp>
        <v>26.93</v>
        <stp/>
        <stp>*H</stp>
        <stp>KORD MR26!_12Z-ECE</stp>
        <stp>2M DAILY AVG TEMP</stp>
        <stp>D</stp>
        <stp>44778</stp>
        <stp/>
        <stp/>
        <stp>1</stp>
        <tr r="EV198" s="21"/>
        <tr r="GT198" s="21"/>
      </tp>
      <tp>
        <v>26.61</v>
        <stp/>
        <stp>*H</stp>
        <stp>KORD MR25!_00Z-ECE</stp>
        <stp>2M DAILY AVG TEMP</stp>
        <stp>D</stp>
        <stp>44779</stp>
        <stp/>
        <stp/>
        <stp>1</stp>
        <tr r="AZ197" s="21"/>
        <tr r="CX197" s="21"/>
      </tp>
      <tp>
        <v>26.19</v>
        <stp/>
        <stp>*H</stp>
        <stp>KORD MR27!_12Z-ECE</stp>
        <stp>2M DAILY AVG TEMP</stp>
        <stp>D</stp>
        <stp>44778</stp>
        <stp/>
        <stp/>
        <stp>1</stp>
        <tr r="GW198" s="21"/>
        <tr r="EY198" s="21"/>
      </tp>
      <tp>
        <v>28.74</v>
        <stp/>
        <stp>*H</stp>
        <stp>KORD MR20!_12Z-ECE</stp>
        <stp>2M DAILY AVG TEMP</stp>
        <stp>D</stp>
        <stp>44778</stp>
        <stp/>
        <stp/>
        <stp>1</stp>
        <tr r="GB198" s="21"/>
        <tr r="ED198" s="21"/>
      </tp>
      <tp>
        <v>26.12</v>
        <stp/>
        <stp>*H</stp>
        <stp>KORD MR22!_00Z-ECE</stp>
        <stp>2M DAILY AVG TEMP</stp>
        <stp>D</stp>
        <stp>44779</stp>
        <stp/>
        <stp/>
        <stp>1</stp>
        <tr r="AQ197" s="21"/>
        <tr r="CO197" s="21"/>
      </tp>
      <tp>
        <v>27.13</v>
        <stp/>
        <stp>*H</stp>
        <stp>KORD MR21!_12Z-ECE</stp>
        <stp>2M DAILY AVG TEMP</stp>
        <stp>D</stp>
        <stp>44778</stp>
        <stp/>
        <stp/>
        <stp>1</stp>
        <tr r="GE198" s="21"/>
        <tr r="EG198" s="21"/>
      </tp>
      <tp>
        <v>27.53</v>
        <stp/>
        <stp>*H</stp>
        <stp>KORD MR23!_00Z-ECE</stp>
        <stp>2M DAILY AVG TEMP</stp>
        <stp>D</stp>
        <stp>44779</stp>
        <stp/>
        <stp/>
        <stp>1</stp>
        <tr r="AT197" s="21"/>
        <tr r="CR197" s="21"/>
      </tp>
      <tp>
        <v>27.26</v>
        <stp/>
        <stp>*H</stp>
        <stp>KORD MR20!_00Z-ECE</stp>
        <stp>2M DAILY AVG TEMP</stp>
        <stp>D</stp>
        <stp>44779</stp>
        <stp/>
        <stp/>
        <stp>1</stp>
        <tr r="CI197" s="21"/>
        <tr r="AK197" s="21"/>
      </tp>
      <tp>
        <v>29</v>
        <stp/>
        <stp>*H</stp>
        <stp>KORD MR22!_12Z-ECE</stp>
        <stp>2M DAILY AVG TEMP</stp>
        <stp>D</stp>
        <stp>44778</stp>
        <stp/>
        <stp/>
        <stp>1</stp>
        <tr r="GH198" s="21"/>
        <tr r="EJ198" s="21"/>
      </tp>
      <tp>
        <v>27.48</v>
        <stp/>
        <stp>*H</stp>
        <stp>KORD MR21!_00Z-ECE</stp>
        <stp>2M DAILY AVG TEMP</stp>
        <stp>D</stp>
        <stp>44779</stp>
        <stp/>
        <stp/>
        <stp>1</stp>
        <tr r="AN197" s="21"/>
        <tr r="CL197" s="21"/>
      </tp>
      <tp>
        <v>27.46</v>
        <stp/>
        <stp>*H</stp>
        <stp>KORD MR23!_12Z-ECE</stp>
        <stp>2M DAILY AVG TEMP</stp>
        <stp>D</stp>
        <stp>44778</stp>
        <stp/>
        <stp/>
        <stp>1</stp>
        <tr r="EM198" s="21"/>
        <tr r="GK198" s="21"/>
      </tp>
      <tp t="s">
        <v/>
        <stp/>
        <stp>*H</stp>
        <stp>KORD MR28!_12Z-ECE</stp>
        <stp>2M DAILY AVG TEMP</stp>
        <stp>D</stp>
        <stp>44778</stp>
        <stp/>
        <stp/>
        <stp>1</stp>
        <tr r="GZ198" s="21"/>
        <tr r="FB198" s="21"/>
      </tp>
      <tp t="s">
        <v/>
        <stp/>
        <stp>*H</stp>
        <stp>KORD MR29!_12Z-ECE</stp>
        <stp>2M DAILY AVG TEMP</stp>
        <stp>D</stp>
        <stp>44778</stp>
        <stp/>
        <stp/>
        <stp>1</stp>
        <tr r="FE198" s="21"/>
        <tr r="HC198" s="21"/>
      </tp>
      <tp t="s">
        <v/>
        <stp/>
        <stp>*H</stp>
        <stp>KORD MR28!_00Z-ECE</stp>
        <stp>2M DAILY AVG TEMP</stp>
        <stp>D</stp>
        <stp>44779</stp>
        <stp/>
        <stp/>
        <stp>1</stp>
        <tr r="BI197" s="21"/>
        <tr r="DG197" s="21"/>
      </tp>
      <tp>
        <v>27.68</v>
        <stp/>
        <stp>*H</stp>
        <stp>KORD MR34!_12Z-ECE</stp>
        <stp>2M DAILY AVG TEMP</stp>
        <stp>D</stp>
        <stp>44762</stp>
        <stp/>
        <stp/>
        <stp>1</stp>
        <tr r="DX214" s="21"/>
        <tr r="FV214" s="21"/>
      </tp>
      <tp>
        <v>26.35</v>
        <stp/>
        <stp>*H</stp>
        <stp>KORD MR36!_00Z-ECE</stp>
        <stp>2M DAILY AVG TEMP</stp>
        <stp>D</stp>
        <stp>44763</stp>
        <stp/>
        <stp/>
        <stp>1</stp>
        <tr r="CI213" s="21"/>
        <tr r="AK213" s="21"/>
      </tp>
      <tp>
        <v>28.03</v>
        <stp/>
        <stp>*H</stp>
        <stp>KORD MR35!_12Z-ECE</stp>
        <stp>2M DAILY AVG TEMP</stp>
        <stp>D</stp>
        <stp>44762</stp>
        <stp/>
        <stp/>
        <stp>1</stp>
        <tr r="EA214" s="21"/>
        <tr r="FY214" s="21"/>
      </tp>
      <tp>
        <v>26.58</v>
        <stp/>
        <stp>*H</stp>
        <stp>KORD MR37!_00Z-ECE</stp>
        <stp>2M DAILY AVG TEMP</stp>
        <stp>D</stp>
        <stp>44763</stp>
        <stp/>
        <stp/>
        <stp>1</stp>
        <tr r="CL213" s="21"/>
        <tr r="AN213" s="21"/>
      </tp>
      <tp>
        <v>25.2</v>
        <stp/>
        <stp>*H</stp>
        <stp>KORD MR34!_00Z-ECE</stp>
        <stp>2M DAILY AVG TEMP</stp>
        <stp>D</stp>
        <stp>44763</stp>
        <stp/>
        <stp/>
        <stp>1</stp>
        <tr r="AE213" s="21"/>
        <tr r="CC213" s="21"/>
      </tp>
      <tp>
        <v>26.96</v>
        <stp/>
        <stp>*H</stp>
        <stp>KORD MR36!_12Z-ECE</stp>
        <stp>2M DAILY AVG TEMP</stp>
        <stp>D</stp>
        <stp>44762</stp>
        <stp/>
        <stp/>
        <stp>1</stp>
        <tr r="ED214" s="21"/>
        <tr r="GB214" s="21"/>
      </tp>
      <tp>
        <v>25.4</v>
        <stp/>
        <stp>*H</stp>
        <stp>KORD MR35!_00Z-ECE</stp>
        <stp>2M DAILY AVG TEMP</stp>
        <stp>D</stp>
        <stp>44763</stp>
        <stp/>
        <stp/>
        <stp>1</stp>
        <tr r="CF213" s="21"/>
        <tr r="AH213" s="21"/>
      </tp>
      <tp>
        <v>27.34</v>
        <stp/>
        <stp>*H</stp>
        <stp>KORD MR37!_12Z-ECE</stp>
        <stp>2M DAILY AVG TEMP</stp>
        <stp>D</stp>
        <stp>44762</stp>
        <stp/>
        <stp/>
        <stp>1</stp>
        <tr r="EG214" s="21"/>
        <tr r="GE214" s="21"/>
      </tp>
      <tp>
        <v>27.78</v>
        <stp/>
        <stp>*H</stp>
        <stp>KORD MR30!_12Z-ECE</stp>
        <stp>2M DAILY AVG TEMP</stp>
        <stp>D</stp>
        <stp>44762</stp>
        <stp/>
        <stp/>
        <stp>1</stp>
        <tr r="DL214" s="21"/>
        <tr r="FJ214" s="21"/>
      </tp>
      <tp>
        <v>26.36</v>
        <stp/>
        <stp>*H</stp>
        <stp>KORD MR32!_00Z-ECE</stp>
        <stp>2M DAILY AVG TEMP</stp>
        <stp>D</stp>
        <stp>44763</stp>
        <stp/>
        <stp/>
        <stp>1</stp>
        <tr r="BW213" s="21"/>
        <tr r="Y213" s="21"/>
      </tp>
      <tp>
        <v>27.45</v>
        <stp/>
        <stp>*H</stp>
        <stp>KORD MR40!_12Z-ECE</stp>
        <stp>2M DAILY AVG TEMP</stp>
        <stp>D</stp>
        <stp>44765</stp>
        <stp/>
        <stp/>
        <stp>1</stp>
        <tr r="EY211" s="21"/>
        <tr r="GW211" s="21"/>
      </tp>
      <tp>
        <v>27.92</v>
        <stp/>
        <stp>*H</stp>
        <stp>KORD MR42!_00Z-ECE</stp>
        <stp>2M DAILY AVG TEMP</stp>
        <stp>D</stp>
        <stp>44764</stp>
        <stp/>
        <stp/>
        <stp>1</stp>
        <tr r="BF212" s="21"/>
        <tr r="DD212" s="21"/>
      </tp>
      <tp>
        <v>27.73</v>
        <stp/>
        <stp>*H</stp>
        <stp>KORD MR31!_12Z-ECE</stp>
        <stp>2M DAILY AVG TEMP</stp>
        <stp>D</stp>
        <stp>44762</stp>
        <stp/>
        <stp/>
        <stp>1</stp>
        <tr r="FM214" s="21"/>
        <tr r="DO214" s="21"/>
      </tp>
      <tp>
        <v>26.01</v>
        <stp/>
        <stp>*H</stp>
        <stp>KORD MR33!_00Z-ECE</stp>
        <stp>2M DAILY AVG TEMP</stp>
        <stp>D</stp>
        <stp>44763</stp>
        <stp/>
        <stp/>
        <stp>1</stp>
        <tr r="AB213" s="21"/>
        <tr r="BZ213" s="21"/>
      </tp>
      <tp t="s">
        <v/>
        <stp/>
        <stp>*H</stp>
        <stp>KORD MR41!_12Z-ECE</stp>
        <stp>2M DAILY AVG TEMP</stp>
        <stp>D</stp>
        <stp>44765</stp>
        <stp/>
        <stp/>
        <stp>1</stp>
        <tr r="FB211" s="21"/>
        <tr r="GZ211" s="21"/>
      </tp>
      <tp t="s">
        <v/>
        <stp/>
        <stp>*H</stp>
        <stp>KORD MR43!_00Z-ECE</stp>
        <stp>2M DAILY AVG TEMP</stp>
        <stp>D</stp>
        <stp>44764</stp>
        <stp/>
        <stp/>
        <stp>1</stp>
        <tr r="DG212" s="21"/>
        <tr r="BI212" s="21"/>
      </tp>
      <tp>
        <v>26.42</v>
        <stp/>
        <stp>*H</stp>
        <stp>KORD MR30!_00Z-ECE</stp>
        <stp>2M DAILY AVG TEMP</stp>
        <stp>D</stp>
        <stp>44763</stp>
        <stp/>
        <stp/>
        <stp>1</stp>
        <tr r="BQ213" s="21"/>
        <tr r="S213" s="21"/>
      </tp>
      <tp>
        <v>27.7</v>
        <stp/>
        <stp>*H</stp>
        <stp>KORD MR32!_12Z-ECE</stp>
        <stp>2M DAILY AVG TEMP</stp>
        <stp>D</stp>
        <stp>44762</stp>
        <stp/>
        <stp/>
        <stp>1</stp>
        <tr r="DR214" s="21"/>
        <tr r="FP214" s="21"/>
      </tp>
      <tp>
        <v>28.29</v>
        <stp/>
        <stp>*H</stp>
        <stp>KORD MR40!_00Z-ECE</stp>
        <stp>2M DAILY AVG TEMP</stp>
        <stp>D</stp>
        <stp>44764</stp>
        <stp/>
        <stp/>
        <stp>1</stp>
        <tr r="AZ212" s="21"/>
        <tr r="CX212" s="21"/>
      </tp>
      <tp t="s">
        <v/>
        <stp/>
        <stp>*H</stp>
        <stp>KORD MR42!_12Z-ECE</stp>
        <stp>2M DAILY AVG TEMP</stp>
        <stp>D</stp>
        <stp>44765</stp>
        <stp/>
        <stp/>
        <stp>1</stp>
        <tr r="HC211" s="21"/>
        <tr r="FE211" s="21"/>
      </tp>
      <tp>
        <v>26.34</v>
        <stp/>
        <stp>*H</stp>
        <stp>KORD MR31!_00Z-ECE</stp>
        <stp>2M DAILY AVG TEMP</stp>
        <stp>D</stp>
        <stp>44763</stp>
        <stp/>
        <stp/>
        <stp>1</stp>
        <tr r="V213" s="21"/>
        <tr r="BT213" s="21"/>
      </tp>
      <tp>
        <v>27.47</v>
        <stp/>
        <stp>*H</stp>
        <stp>KORD MR33!_12Z-ECE</stp>
        <stp>2M DAILY AVG TEMP</stp>
        <stp>D</stp>
        <stp>44762</stp>
        <stp/>
        <stp/>
        <stp>1</stp>
        <tr r="FS214" s="21"/>
        <tr r="DU214" s="21"/>
      </tp>
      <tp>
        <v>27.66</v>
        <stp/>
        <stp>*H</stp>
        <stp>KORD MR41!_00Z-ECE</stp>
        <stp>2M DAILY AVG TEMP</stp>
        <stp>D</stp>
        <stp>44764</stp>
        <stp/>
        <stp/>
        <stp>1</stp>
        <tr r="DA212" s="21"/>
        <tr r="BC212" s="21"/>
      </tp>
      <tp>
        <v>28.78</v>
        <stp/>
        <stp>*H</stp>
        <stp>KORD MR38!_12Z-ECE</stp>
        <stp>2M DAILY AVG TEMP</stp>
        <stp>D</stp>
        <stp>44762</stp>
        <stp/>
        <stp/>
        <stp>1</stp>
        <tr r="EJ214" s="21"/>
        <tr r="GH214" s="21"/>
      </tp>
      <tp>
        <v>26.19</v>
        <stp/>
        <stp>*H</stp>
        <stp>KORD MR29!_12Z-ECE</stp>
        <stp>2M DAILY AVG TEMP</stp>
        <stp>D</stp>
        <stp>44763</stp>
        <stp/>
        <stp/>
        <stp>1</stp>
        <tr r="DL213" s="21"/>
        <tr r="FJ213" s="21"/>
      </tp>
      <tp>
        <v>28.25</v>
        <stp/>
        <stp>*H</stp>
        <stp>KORD MR39!_12Z-ECE</stp>
        <stp>2M DAILY AVG TEMP</stp>
        <stp>D</stp>
        <stp>44762</stp>
        <stp/>
        <stp/>
        <stp>1</stp>
        <tr r="GK214" s="21"/>
        <tr r="EM214" s="21"/>
      </tp>
      <tp>
        <v>27.41</v>
        <stp/>
        <stp>*H</stp>
        <stp>KORD MR38!_00Z-ECE</stp>
        <stp>2M DAILY AVG TEMP</stp>
        <stp>D</stp>
        <stp>44763</stp>
        <stp/>
        <stp/>
        <stp>1</stp>
        <tr r="AQ213" s="21"/>
        <tr r="CO213" s="21"/>
      </tp>
      <tp>
        <v>28.53</v>
        <stp/>
        <stp>*H</stp>
        <stp>KORD MR39!_00Z-ECE</stp>
        <stp>2M DAILY AVG TEMP</stp>
        <stp>D</stp>
        <stp>44763</stp>
        <stp/>
        <stp/>
        <stp>1</stp>
        <tr r="CR213" s="21"/>
        <tr r="AT213" s="21"/>
      </tp>
      <tp>
        <v>25.69</v>
        <stp/>
        <stp>*H</stp>
        <stp>KORD MR34!_12Z-ECE</stp>
        <stp>2M DAILY AVG TEMP</stp>
        <stp>D</stp>
        <stp>44763</stp>
        <stp/>
        <stp/>
        <stp>1</stp>
        <tr r="EA213" s="21"/>
        <tr r="FY213" s="21"/>
      </tp>
      <tp>
        <v>27.67</v>
        <stp/>
        <stp>*H</stp>
        <stp>KORD MR36!_00Z-ECE</stp>
        <stp>2M DAILY AVG TEMP</stp>
        <stp>D</stp>
        <stp>44762</stp>
        <stp/>
        <stp/>
        <stp>1</stp>
        <tr r="CF214" s="21"/>
        <tr r="AH214" s="21"/>
      </tp>
      <tp>
        <v>26.17</v>
        <stp/>
        <stp>*H</stp>
        <stp>KORD MR35!_12Z-ECE</stp>
        <stp>2M DAILY AVG TEMP</stp>
        <stp>D</stp>
        <stp>44763</stp>
        <stp/>
        <stp/>
        <stp>1</stp>
        <tr r="ED213" s="21"/>
        <tr r="GB213" s="21"/>
      </tp>
      <tp>
        <v>27.64</v>
        <stp/>
        <stp>*H</stp>
        <stp>KORD MR37!_00Z-ECE</stp>
        <stp>2M DAILY AVG TEMP</stp>
        <stp>D</stp>
        <stp>44762</stp>
        <stp/>
        <stp/>
        <stp>1</stp>
        <tr r="CI214" s="21"/>
        <tr r="AK214" s="21"/>
      </tp>
      <tp>
        <v>27.39</v>
        <stp/>
        <stp>*H</stp>
        <stp>KORD MR34!_00Z-ECE</stp>
        <stp>2M DAILY AVG TEMP</stp>
        <stp>D</stp>
        <stp>44762</stp>
        <stp/>
        <stp/>
        <stp>1</stp>
        <tr r="AB214" s="21"/>
        <tr r="BZ214" s="21"/>
      </tp>
      <tp>
        <v>25.95</v>
        <stp/>
        <stp>*H</stp>
        <stp>KORD MR36!_12Z-ECE</stp>
        <stp>2M DAILY AVG TEMP</stp>
        <stp>D</stp>
        <stp>44763</stp>
        <stp/>
        <stp/>
        <stp>1</stp>
        <tr r="EG213" s="21"/>
        <tr r="GE213" s="21"/>
      </tp>
      <tp>
        <v>27.43</v>
        <stp/>
        <stp>*H</stp>
        <stp>KORD MR35!_00Z-ECE</stp>
        <stp>2M DAILY AVG TEMP</stp>
        <stp>D</stp>
        <stp>44762</stp>
        <stp/>
        <stp/>
        <stp>1</stp>
        <tr r="AE214" s="21"/>
        <tr r="CC214" s="21"/>
      </tp>
      <tp>
        <v>26.92</v>
        <stp/>
        <stp>*H</stp>
        <stp>KORD MR37!_12Z-ECE</stp>
        <stp>2M DAILY AVG TEMP</stp>
        <stp>D</stp>
        <stp>44763</stp>
        <stp/>
        <stp/>
        <stp>1</stp>
        <tr r="GH213" s="21"/>
        <tr r="EJ213" s="21"/>
      </tp>
      <tp>
        <v>26.59</v>
        <stp/>
        <stp>*H</stp>
        <stp>KORD MR30!_12Z-ECE</stp>
        <stp>2M DAILY AVG TEMP</stp>
        <stp>D</stp>
        <stp>44763</stp>
        <stp/>
        <stp/>
        <stp>1</stp>
        <tr r="FM213" s="21"/>
        <tr r="DO213" s="21"/>
      </tp>
      <tp>
        <v>27.75</v>
        <stp/>
        <stp>*H</stp>
        <stp>KORD MR32!_00Z-ECE</stp>
        <stp>2M DAILY AVG TEMP</stp>
        <stp>D</stp>
        <stp>44762</stp>
        <stp/>
        <stp/>
        <stp>1</stp>
        <tr r="BT214" s="21"/>
        <tr r="V214" s="21"/>
      </tp>
      <tp>
        <v>27.67</v>
        <stp/>
        <stp>*H</stp>
        <stp>KORD MR40!_12Z-ECE</stp>
        <stp>2M DAILY AVG TEMP</stp>
        <stp>D</stp>
        <stp>44764</stp>
        <stp/>
        <stp/>
        <stp>1</stp>
        <tr r="GT212" s="21"/>
        <tr r="EV212" s="21"/>
      </tp>
      <tp t="s">
        <v/>
        <stp/>
        <stp>*H</stp>
        <stp>KORD MR42!_00Z-ECE</stp>
        <stp>2M DAILY AVG TEMP</stp>
        <stp>D</stp>
        <stp>44765</stp>
        <stp/>
        <stp/>
        <stp>1</stp>
        <tr r="DG211" s="21"/>
        <tr r="BI211" s="21"/>
      </tp>
      <tp>
        <v>26.36</v>
        <stp/>
        <stp>*H</stp>
        <stp>KORD MR31!_12Z-ECE</stp>
        <stp>2M DAILY AVG TEMP</stp>
        <stp>D</stp>
        <stp>44763</stp>
        <stp/>
        <stp/>
        <stp>1</stp>
        <tr r="FP213" s="21"/>
        <tr r="DR213" s="21"/>
      </tp>
      <tp>
        <v>27.98</v>
        <stp/>
        <stp>*H</stp>
        <stp>KORD MR33!_00Z-ECE</stp>
        <stp>2M DAILY AVG TEMP</stp>
        <stp>D</stp>
        <stp>44762</stp>
        <stp/>
        <stp/>
        <stp>1</stp>
        <tr r="Y214" s="21"/>
        <tr r="BW214" s="21"/>
      </tp>
      <tp>
        <v>26.83</v>
        <stp/>
        <stp>*H</stp>
        <stp>KORD MR41!_12Z-ECE</stp>
        <stp>2M DAILY AVG TEMP</stp>
        <stp>D</stp>
        <stp>44764</stp>
        <stp/>
        <stp/>
        <stp>1</stp>
        <tr r="GW212" s="21"/>
        <tr r="EY212" s="21"/>
      </tp>
      <tp>
        <v>27.36</v>
        <stp/>
        <stp>*H</stp>
        <stp>KORD MR30!_00Z-ECE</stp>
        <stp>2M DAILY AVG TEMP</stp>
        <stp>D</stp>
        <stp>44762</stp>
        <stp/>
        <stp/>
        <stp>1</stp>
        <tr r="BN214" s="21"/>
        <tr r="P214" s="21"/>
      </tp>
      <tp>
        <v>25.83</v>
        <stp/>
        <stp>*H</stp>
        <stp>KORD MR32!_12Z-ECE</stp>
        <stp>2M DAILY AVG TEMP</stp>
        <stp>D</stp>
        <stp>44763</stp>
        <stp/>
        <stp/>
        <stp>1</stp>
        <tr r="DU213" s="21"/>
        <tr r="FS213" s="21"/>
      </tp>
      <tp>
        <v>27.95</v>
        <stp/>
        <stp>*H</stp>
        <stp>KORD MR40!_00Z-ECE</stp>
        <stp>2M DAILY AVG TEMP</stp>
        <stp>D</stp>
        <stp>44765</stp>
        <stp/>
        <stp/>
        <stp>1</stp>
        <tr r="BC211" s="21"/>
        <tr r="DA211" s="21"/>
      </tp>
      <tp t="s">
        <v/>
        <stp/>
        <stp>*H</stp>
        <stp>KORD MR42!_12Z-ECE</stp>
        <stp>2M DAILY AVG TEMP</stp>
        <stp>D</stp>
        <stp>44764</stp>
        <stp/>
        <stp/>
        <stp>1</stp>
        <tr r="GZ212" s="21"/>
        <tr r="FB212" s="21"/>
      </tp>
      <tp>
        <v>27.67</v>
        <stp/>
        <stp>*H</stp>
        <stp>KORD MR31!_00Z-ECE</stp>
        <stp>2M DAILY AVG TEMP</stp>
        <stp>D</stp>
        <stp>44762</stp>
        <stp/>
        <stp/>
        <stp>1</stp>
        <tr r="S214" s="21"/>
        <tr r="BQ214" s="21"/>
      </tp>
      <tp>
        <v>25.6</v>
        <stp/>
        <stp>*H</stp>
        <stp>KORD MR33!_12Z-ECE</stp>
        <stp>2M DAILY AVG TEMP</stp>
        <stp>D</stp>
        <stp>44763</stp>
        <stp/>
        <stp/>
        <stp>1</stp>
        <tr r="FV213" s="21"/>
        <tr r="DX213" s="21"/>
      </tp>
      <tp>
        <v>27.88</v>
        <stp/>
        <stp>*H</stp>
        <stp>KORD MR41!_00Z-ECE</stp>
        <stp>2M DAILY AVG TEMP</stp>
        <stp>D</stp>
        <stp>44765</stp>
        <stp/>
        <stp/>
        <stp>1</stp>
        <tr r="DD211" s="21"/>
        <tr r="BF211" s="21"/>
      </tp>
      <tp t="s">
        <v/>
        <stp/>
        <stp>*H</stp>
        <stp>KORD MR43!_12Z-ECE</stp>
        <stp>2M DAILY AVG TEMP</stp>
        <stp>D</stp>
        <stp>44764</stp>
        <stp/>
        <stp/>
        <stp>1</stp>
        <tr r="HC212" s="21"/>
        <tr r="FE212" s="21"/>
      </tp>
      <tp>
        <v>28.5</v>
        <stp/>
        <stp>*H</stp>
        <stp>KORD MR38!_12Z-ECE</stp>
        <stp>2M DAILY AVG TEMP</stp>
        <stp>D</stp>
        <stp>44763</stp>
        <stp/>
        <stp/>
        <stp>1</stp>
        <tr r="EM213" s="21"/>
        <tr r="GK213" s="21"/>
      </tp>
      <tp>
        <v>29.31</v>
        <stp/>
        <stp>*H</stp>
        <stp>KORD MR39!_12Z-ECE</stp>
        <stp>2M DAILY AVG TEMP</stp>
        <stp>D</stp>
        <stp>44763</stp>
        <stp/>
        <stp/>
        <stp>1</stp>
        <tr r="GN213" s="21"/>
        <tr r="EP213" s="21"/>
      </tp>
      <tp>
        <v>27.84</v>
        <stp/>
        <stp>*H</stp>
        <stp>KORD MR38!_00Z-ECE</stp>
        <stp>2M DAILY AVG TEMP</stp>
        <stp>D</stp>
        <stp>44762</stp>
        <stp/>
        <stp/>
        <stp>1</stp>
        <tr r="AN214" s="21"/>
        <tr r="CL214" s="21"/>
      </tp>
      <tp>
        <v>25.84</v>
        <stp/>
        <stp>*H</stp>
        <stp>KORD MR29!_00Z-ECE</stp>
        <stp>2M DAILY AVG TEMP</stp>
        <stp>D</stp>
        <stp>44763</stp>
        <stp/>
        <stp/>
        <stp>1</stp>
        <tr r="BN213" s="21"/>
        <tr r="P213" s="21"/>
      </tp>
      <tp>
        <v>28.13</v>
        <stp/>
        <stp>*H</stp>
        <stp>KORD MR39!_00Z-ECE</stp>
        <stp>2M DAILY AVG TEMP</stp>
        <stp>D</stp>
        <stp>44762</stp>
        <stp/>
        <stp/>
        <stp>1</stp>
        <tr r="CO214" s="21"/>
        <tr r="AQ214" s="21"/>
      </tp>
      <tp t="s">
        <v/>
        <stp/>
        <stp>*H</stp>
        <stp>KORD MR40!_12Z-ECE</stp>
        <stp>2M DAILY AVG TEMP</stp>
        <stp>D</stp>
        <stp>44767</stp>
        <stp/>
        <stp/>
        <stp>1</stp>
        <tr r="HC209" s="21"/>
        <tr r="FE209" s="21"/>
      </tp>
      <tp>
        <v>27.35</v>
        <stp/>
        <stp>*H</stp>
        <stp>KORD MR40!_00Z-ECE</stp>
        <stp>2M DAILY AVG TEMP</stp>
        <stp>D</stp>
        <stp>44766</stp>
        <stp/>
        <stp/>
        <stp>1</stp>
        <tr r="DD210" s="21"/>
        <tr r="BF210" s="21"/>
      </tp>
      <tp t="s">
        <v/>
        <stp/>
        <stp>*H</stp>
        <stp>KORD MR41!_00Z-ECE</stp>
        <stp>2M DAILY AVG TEMP</stp>
        <stp>D</stp>
        <stp>44766</stp>
        <stp/>
        <stp/>
        <stp>1</stp>
        <tr r="DG210" s="21"/>
        <tr r="BI210" s="21"/>
      </tp>
      <tp t="s">
        <v/>
        <stp/>
        <stp>*H</stp>
        <stp>KORD MR40!_12Z-ECE</stp>
        <stp>2M DAILY AVG TEMP</stp>
        <stp>D</stp>
        <stp>44766</stp>
        <stp/>
        <stp/>
        <stp>1</stp>
        <tr r="FB210" s="21"/>
        <tr r="GZ210" s="21"/>
      </tp>
      <tp t="s">
        <v/>
        <stp/>
        <stp>*H</stp>
        <stp>KORD MR41!_12Z-ECE</stp>
        <stp>2M DAILY AVG TEMP</stp>
        <stp>D</stp>
        <stp>44766</stp>
        <stp/>
        <stp/>
        <stp>1</stp>
        <tr r="FE210" s="21"/>
        <tr r="HC210" s="21"/>
      </tp>
      <tp t="s">
        <v/>
        <stp/>
        <stp>*H</stp>
        <stp>KORD MR40!_00Z-ECE</stp>
        <stp>2M DAILY AVG TEMP</stp>
        <stp>D</stp>
        <stp>44767</stp>
        <stp/>
        <stp/>
        <stp>1</stp>
        <tr r="BI209" s="21"/>
        <tr r="DG209" s="21"/>
      </tp>
      <tp>
        <v>25.88</v>
        <stp/>
        <stp>*H</stp>
        <stp>KORD MR26!_00Z-ECE</stp>
        <stp>2M DAILY AVG TEMP</stp>
        <stp>D</stp>
        <stp>44766</stp>
        <stp/>
        <stp/>
        <stp>1</stp>
        <tr r="BN210" s="21"/>
        <tr r="P210" s="21"/>
      </tp>
      <tp>
        <v>26.82</v>
        <stp/>
        <stp>*H</stp>
        <stp>KORD MR34!_12Z-ECE</stp>
        <stp>2M DAILY AVG TEMP</stp>
        <stp>D</stp>
        <stp>44766</stp>
        <stp/>
        <stp/>
        <stp>1</stp>
        <tr r="GH210" s="21"/>
        <tr r="EJ210" s="21"/>
      </tp>
      <tp>
        <v>26.87</v>
        <stp/>
        <stp>*H</stp>
        <stp>KORD MR36!_00Z-ECE</stp>
        <stp>2M DAILY AVG TEMP</stp>
        <stp>D</stp>
        <stp>44767</stp>
        <stp/>
        <stp/>
        <stp>1</stp>
        <tr r="CU209" s="21"/>
        <tr r="AW209" s="21"/>
      </tp>
      <tp>
        <v>21.48</v>
        <stp/>
        <stp>*H</stp>
        <stp>KORD MR25!_12Z-ECE</stp>
        <stp>2M DAILY AVG TEMP</stp>
        <stp>D</stp>
        <stp>44767</stp>
        <stp/>
        <stp/>
        <stp>1</stp>
        <tr r="FJ209" s="21"/>
        <tr r="DL209" s="21"/>
      </tp>
      <tp>
        <v>27.41</v>
        <stp/>
        <stp>*H</stp>
        <stp>KORD MR27!_00Z-ECE</stp>
        <stp>2M DAILY AVG TEMP</stp>
        <stp>D</stp>
        <stp>44766</stp>
        <stp/>
        <stp/>
        <stp>1</stp>
        <tr r="S210" s="21"/>
        <tr r="BQ210" s="21"/>
      </tp>
      <tp>
        <v>28.09</v>
        <stp/>
        <stp>*H</stp>
        <stp>KORD MR35!_12Z-ECE</stp>
        <stp>2M DAILY AVG TEMP</stp>
        <stp>D</stp>
        <stp>44766</stp>
        <stp/>
        <stp/>
        <stp>1</stp>
        <tr r="EM210" s="21"/>
        <tr r="GK210" s="21"/>
      </tp>
      <tp>
        <v>26.41</v>
        <stp/>
        <stp>*H</stp>
        <stp>KORD MR37!_00Z-ECE</stp>
        <stp>2M DAILY AVG TEMP</stp>
        <stp>D</stp>
        <stp>44767</stp>
        <stp/>
        <stp/>
        <stp>1</stp>
        <tr r="AZ209" s="21"/>
        <tr r="CX209" s="21"/>
      </tp>
      <tp>
        <v>21.96</v>
        <stp/>
        <stp>*H</stp>
        <stp>KORD MR26!_12Z-ECE</stp>
        <stp>2M DAILY AVG TEMP</stp>
        <stp>D</stp>
        <stp>44767</stp>
        <stp/>
        <stp/>
        <stp>1</stp>
        <tr r="DO209" s="21"/>
        <tr r="FM209" s="21"/>
      </tp>
      <tp>
        <v>26.54</v>
        <stp/>
        <stp>*H</stp>
        <stp>KORD MR34!_00Z-ECE</stp>
        <stp>2M DAILY AVG TEMP</stp>
        <stp>D</stp>
        <stp>44767</stp>
        <stp/>
        <stp/>
        <stp>1</stp>
        <tr r="AQ209" s="21"/>
        <tr r="CO209" s="21"/>
      </tp>
      <tp>
        <v>27.01</v>
        <stp/>
        <stp>*H</stp>
        <stp>KORD MR36!_12Z-ECE</stp>
        <stp>2M DAILY AVG TEMP</stp>
        <stp>D</stp>
        <stp>44766</stp>
        <stp/>
        <stp/>
        <stp>1</stp>
        <tr r="GN210" s="21"/>
        <tr r="EP210" s="21"/>
      </tp>
      <tp>
        <v>23.3</v>
        <stp/>
        <stp>*H</stp>
        <stp>KORD MR27!_12Z-ECE</stp>
        <stp>2M DAILY AVG TEMP</stp>
        <stp>D</stp>
        <stp>44767</stp>
        <stp/>
        <stp/>
        <stp>1</stp>
        <tr r="DR209" s="21"/>
        <tr r="FP209" s="21"/>
      </tp>
      <tp>
        <v>27.4</v>
        <stp/>
        <stp>*H</stp>
        <stp>KORD MR35!_00Z-ECE</stp>
        <stp>2M DAILY AVG TEMP</stp>
        <stp>D</stp>
        <stp>44767</stp>
        <stp/>
        <stp/>
        <stp>1</stp>
        <tr r="CR209" s="21"/>
        <tr r="AT209" s="21"/>
      </tp>
      <tp>
        <v>26.22</v>
        <stp/>
        <stp>*H</stp>
        <stp>KORD MR37!_12Z-ECE</stp>
        <stp>2M DAILY AVG TEMP</stp>
        <stp>D</stp>
        <stp>44766</stp>
        <stp/>
        <stp/>
        <stp>1</stp>
        <tr r="ES210" s="21"/>
        <tr r="GQ210" s="21"/>
      </tp>
      <tp>
        <v>27.54</v>
        <stp/>
        <stp>*H</stp>
        <stp>KORD MR30!_12Z-ECE</stp>
        <stp>2M DAILY AVG TEMP</stp>
        <stp>D</stp>
        <stp>44766</stp>
        <stp/>
        <stp/>
        <stp>1</stp>
        <tr r="FV210" s="21"/>
        <tr r="DX210" s="21"/>
      </tp>
      <tp>
        <v>24.74</v>
        <stp/>
        <stp>*H</stp>
        <stp>KORD MR32!_00Z-ECE</stp>
        <stp>2M DAILY AVG TEMP</stp>
        <stp>D</stp>
        <stp>44767</stp>
        <stp/>
        <stp/>
        <stp>1</stp>
        <tr r="CI209" s="21"/>
        <tr r="AK209" s="21"/>
      </tp>
      <tp>
        <v>27.93</v>
        <stp/>
        <stp>*H</stp>
        <stp>KORD MR31!_12Z-ECE</stp>
        <stp>2M DAILY AVG TEMP</stp>
        <stp>D</stp>
        <stp>44766</stp>
        <stp/>
        <stp/>
        <stp>1</stp>
        <tr r="EA210" s="21"/>
        <tr r="FY210" s="21"/>
      </tp>
      <tp>
        <v>25.61</v>
        <stp/>
        <stp>*H</stp>
        <stp>KORD MR33!_00Z-ECE</stp>
        <stp>2M DAILY AVG TEMP</stp>
        <stp>D</stp>
        <stp>44767</stp>
        <stp/>
        <stp/>
        <stp>1</stp>
        <tr r="CL209" s="21"/>
        <tr r="AN209" s="21"/>
      </tp>
      <tp>
        <v>24.78</v>
        <stp/>
        <stp>*H</stp>
        <stp>KORD MR30!_00Z-ECE</stp>
        <stp>2M DAILY AVG TEMP</stp>
        <stp>D</stp>
        <stp>44767</stp>
        <stp/>
        <stp/>
        <stp>1</stp>
        <tr r="AE209" s="21"/>
        <tr r="CC209" s="21"/>
      </tp>
      <tp>
        <v>27.2</v>
        <stp/>
        <stp>*H</stp>
        <stp>KORD MR32!_12Z-ECE</stp>
        <stp>2M DAILY AVG TEMP</stp>
        <stp>D</stp>
        <stp>44766</stp>
        <stp/>
        <stp/>
        <stp>1</stp>
        <tr r="GB210" s="21"/>
        <tr r="ED210" s="21"/>
      </tp>
      <tp>
        <v>25.07</v>
        <stp/>
        <stp>*H</stp>
        <stp>KORD MR31!_00Z-ECE</stp>
        <stp>2M DAILY AVG TEMP</stp>
        <stp>D</stp>
        <stp>44767</stp>
        <stp/>
        <stp/>
        <stp>1</stp>
        <tr r="CF209" s="21"/>
        <tr r="AH209" s="21"/>
      </tp>
      <tp>
        <v>26.63</v>
        <stp/>
        <stp>*H</stp>
        <stp>KORD MR33!_12Z-ECE</stp>
        <stp>2M DAILY AVG TEMP</stp>
        <stp>D</stp>
        <stp>44766</stp>
        <stp/>
        <stp/>
        <stp>1</stp>
        <tr r="EG210" s="21"/>
        <tr r="GE210" s="21"/>
      </tp>
      <tp>
        <v>23.87</v>
        <stp/>
        <stp>*H</stp>
        <stp>KORD MR28!_12Z-ECE</stp>
        <stp>2M DAILY AVG TEMP</stp>
        <stp>D</stp>
        <stp>44767</stp>
        <stp/>
        <stp/>
        <stp>1</stp>
        <tr r="DU209" s="21"/>
        <tr r="FS209" s="21"/>
      </tp>
      <tp>
        <v>27.35</v>
        <stp/>
        <stp>*H</stp>
        <stp>KORD MR38!_12Z-ECE</stp>
        <stp>2M DAILY AVG TEMP</stp>
        <stp>D</stp>
        <stp>44766</stp>
        <stp/>
        <stp/>
        <stp>1</stp>
        <tr r="GT210" s="21"/>
        <tr r="EV210" s="21"/>
      </tp>
      <tp>
        <v>24.11</v>
        <stp/>
        <stp>*H</stp>
        <stp>KORD MR29!_12Z-ECE</stp>
        <stp>2M DAILY AVG TEMP</stp>
        <stp>D</stp>
        <stp>44767</stp>
        <stp/>
        <stp/>
        <stp>1</stp>
        <tr r="FV209" s="21"/>
        <tr r="DX209" s="21"/>
      </tp>
      <tp>
        <v>28.62</v>
        <stp/>
        <stp>*H</stp>
        <stp>KORD MR39!_12Z-ECE</stp>
        <stp>2M DAILY AVG TEMP</stp>
        <stp>D</stp>
        <stp>44766</stp>
        <stp/>
        <stp/>
        <stp>1</stp>
        <tr r="GW210" s="21"/>
        <tr r="EY210" s="21"/>
      </tp>
      <tp>
        <v>28.21</v>
        <stp/>
        <stp>*H</stp>
        <stp>KORD MR28!_00Z-ECE</stp>
        <stp>2M DAILY AVG TEMP</stp>
        <stp>D</stp>
        <stp>44766</stp>
        <stp/>
        <stp/>
        <stp>1</stp>
        <tr r="V210" s="21"/>
        <tr r="BT210" s="21"/>
      </tp>
      <tp>
        <v>27.26</v>
        <stp/>
        <stp>*H</stp>
        <stp>KORD MR38!_00Z-ECE</stp>
        <stp>2M DAILY AVG TEMP</stp>
        <stp>D</stp>
        <stp>44767</stp>
        <stp/>
        <stp/>
        <stp>1</stp>
        <tr r="BC209" s="21"/>
        <tr r="DA209" s="21"/>
      </tp>
      <tp>
        <v>28.41</v>
        <stp/>
        <stp>*H</stp>
        <stp>KORD MR29!_00Z-ECE</stp>
        <stp>2M DAILY AVG TEMP</stp>
        <stp>D</stp>
        <stp>44766</stp>
        <stp/>
        <stp/>
        <stp>1</stp>
        <tr r="Y210" s="21"/>
        <tr r="BW210" s="21"/>
      </tp>
      <tp>
        <v>26.26</v>
        <stp/>
        <stp>*H</stp>
        <stp>KORD MR39!_00Z-ECE</stp>
        <stp>2M DAILY AVG TEMP</stp>
        <stp>D</stp>
        <stp>44767</stp>
        <stp/>
        <stp/>
        <stp>1</stp>
        <tr r="DD209" s="21"/>
        <tr r="BF209" s="21"/>
      </tp>
      <tp>
        <v>21.64</v>
        <stp/>
        <stp>*H</stp>
        <stp>KORD MR26!_00Z-ECE</stp>
        <stp>2M DAILY AVG TEMP</stp>
        <stp>D</stp>
        <stp>44767</stp>
        <stp/>
        <stp/>
        <stp>1</stp>
        <tr r="S209" s="21"/>
        <tr r="BQ209" s="21"/>
      </tp>
      <tp>
        <v>26.6</v>
        <stp/>
        <stp>*H</stp>
        <stp>KORD MR34!_12Z-ECE</stp>
        <stp>2M DAILY AVG TEMP</stp>
        <stp>D</stp>
        <stp>44767</stp>
        <stp/>
        <stp/>
        <stp>1</stp>
        <tr r="EM209" s="21"/>
        <tr r="GK209" s="21"/>
      </tp>
      <tp>
        <v>26.6</v>
        <stp/>
        <stp>*H</stp>
        <stp>KORD MR36!_00Z-ECE</stp>
        <stp>2M DAILY AVG TEMP</stp>
        <stp>D</stp>
        <stp>44766</stp>
        <stp/>
        <stp/>
        <stp>1</stp>
        <tr r="AT210" s="21"/>
        <tr r="CR210" s="21"/>
      </tp>
      <tp>
        <v>23.17</v>
        <stp/>
        <stp>*H</stp>
        <stp>KORD MR27!_00Z-ECE</stp>
        <stp>2M DAILY AVG TEMP</stp>
        <stp>D</stp>
        <stp>44767</stp>
        <stp/>
        <stp/>
        <stp>1</stp>
        <tr r="BT209" s="21"/>
        <tr r="V209" s="21"/>
      </tp>
      <tp>
        <v>28.06</v>
        <stp/>
        <stp>*H</stp>
        <stp>KORD MR35!_12Z-ECE</stp>
        <stp>2M DAILY AVG TEMP</stp>
        <stp>D</stp>
        <stp>44767</stp>
        <stp/>
        <stp/>
        <stp>1</stp>
        <tr r="EP209" s="21"/>
        <tr r="GN209" s="21"/>
      </tp>
      <tp>
        <v>27.05</v>
        <stp/>
        <stp>*H</stp>
        <stp>KORD MR37!_00Z-ECE</stp>
        <stp>2M DAILY AVG TEMP</stp>
        <stp>D</stp>
        <stp>44766</stp>
        <stp/>
        <stp/>
        <stp>1</stp>
        <tr r="AW210" s="21"/>
        <tr r="CU210" s="21"/>
      </tp>
      <tp>
        <v>26.23</v>
        <stp/>
        <stp>*H</stp>
        <stp>KORD MR26!_12Z-ECE</stp>
        <stp>2M DAILY AVG TEMP</stp>
        <stp>D</stp>
        <stp>44766</stp>
        <stp/>
        <stp/>
        <stp>1</stp>
        <tr r="FJ210" s="21"/>
        <tr r="DL210" s="21"/>
      </tp>
      <tp>
        <v>27.61</v>
        <stp/>
        <stp>*H</stp>
        <stp>KORD MR34!_00Z-ECE</stp>
        <stp>2M DAILY AVG TEMP</stp>
        <stp>D</stp>
        <stp>44766</stp>
        <stp/>
        <stp/>
        <stp>1</stp>
        <tr r="CL210" s="21"/>
        <tr r="AN210" s="21"/>
      </tp>
      <tp>
        <v>26.78</v>
        <stp/>
        <stp>*H</stp>
        <stp>KORD MR36!_12Z-ECE</stp>
        <stp>2M DAILY AVG TEMP</stp>
        <stp>D</stp>
        <stp>44767</stp>
        <stp/>
        <stp/>
        <stp>1</stp>
        <tr r="ES209" s="21"/>
        <tr r="GQ209" s="21"/>
      </tp>
      <tp>
        <v>21.7</v>
        <stp/>
        <stp>*H</stp>
        <stp>KORD MR25!_00Z-ECE</stp>
        <stp>2M DAILY AVG TEMP</stp>
        <stp>D</stp>
        <stp>44767</stp>
        <stp/>
        <stp/>
        <stp>1</stp>
        <tr r="P209" s="21"/>
        <tr r="BN209" s="21"/>
      </tp>
      <tp>
        <v>27.82</v>
        <stp/>
        <stp>*H</stp>
        <stp>KORD MR27!_12Z-ECE</stp>
        <stp>2M DAILY AVG TEMP</stp>
        <stp>D</stp>
        <stp>44766</stp>
        <stp/>
        <stp/>
        <stp>1</stp>
        <tr r="FM210" s="21"/>
        <tr r="DO210" s="21"/>
      </tp>
      <tp>
        <v>27.62</v>
        <stp/>
        <stp>*H</stp>
        <stp>KORD MR35!_00Z-ECE</stp>
        <stp>2M DAILY AVG TEMP</stp>
        <stp>D</stp>
        <stp>44766</stp>
        <stp/>
        <stp/>
        <stp>1</stp>
        <tr r="AQ210" s="21"/>
        <tr r="CO210" s="21"/>
      </tp>
      <tp>
        <v>26.2</v>
        <stp/>
        <stp>*H</stp>
        <stp>KORD MR37!_12Z-ECE</stp>
        <stp>2M DAILY AVG TEMP</stp>
        <stp>D</stp>
        <stp>44767</stp>
        <stp/>
        <stp/>
        <stp>1</stp>
        <tr r="EV209" s="21"/>
        <tr r="GT209" s="21"/>
      </tp>
      <tp>
        <v>24.65</v>
        <stp/>
        <stp>*H</stp>
        <stp>KORD MR30!_12Z-ECE</stp>
        <stp>2M DAILY AVG TEMP</stp>
        <stp>D</stp>
        <stp>44767</stp>
        <stp/>
        <stp/>
        <stp>1</stp>
        <tr r="EA209" s="21"/>
        <tr r="FY209" s="21"/>
      </tp>
      <tp>
        <v>27.66</v>
        <stp/>
        <stp>*H</stp>
        <stp>KORD MR32!_00Z-ECE</stp>
        <stp>2M DAILY AVG TEMP</stp>
        <stp>D</stp>
        <stp>44766</stp>
        <stp/>
        <stp/>
        <stp>1</stp>
        <tr r="CF210" s="21"/>
        <tr r="AH210" s="21"/>
      </tp>
      <tp>
        <v>25.86</v>
        <stp/>
        <stp>*H</stp>
        <stp>KORD MR31!_12Z-ECE</stp>
        <stp>2M DAILY AVG TEMP</stp>
        <stp>D</stp>
        <stp>44767</stp>
        <stp/>
        <stp/>
        <stp>1</stp>
        <tr r="GB209" s="21"/>
        <tr r="ED209" s="21"/>
      </tp>
      <tp>
        <v>26.86</v>
        <stp/>
        <stp>*H</stp>
        <stp>KORD MR33!_00Z-ECE</stp>
        <stp>2M DAILY AVG TEMP</stp>
        <stp>D</stp>
        <stp>44766</stp>
        <stp/>
        <stp/>
        <stp>1</stp>
        <tr r="AK210" s="21"/>
        <tr r="CI210" s="21"/>
      </tp>
      <tp>
        <v>27.67</v>
        <stp/>
        <stp>*H</stp>
        <stp>KORD MR30!_00Z-ECE</stp>
        <stp>2M DAILY AVG TEMP</stp>
        <stp>D</stp>
        <stp>44766</stp>
        <stp/>
        <stp/>
        <stp>1</stp>
        <tr r="AB210" s="21"/>
        <tr r="BZ210" s="21"/>
      </tp>
      <tp>
        <v>26.26</v>
        <stp/>
        <stp>*H</stp>
        <stp>KORD MR32!_12Z-ECE</stp>
        <stp>2M DAILY AVG TEMP</stp>
        <stp>D</stp>
        <stp>44767</stp>
        <stp/>
        <stp/>
        <stp>1</stp>
        <tr r="EG209" s="21"/>
        <tr r="GE209" s="21"/>
      </tp>
      <tp>
        <v>27.33</v>
        <stp/>
        <stp>*H</stp>
        <stp>KORD MR31!_00Z-ECE</stp>
        <stp>2M DAILY AVG TEMP</stp>
        <stp>D</stp>
        <stp>44766</stp>
        <stp/>
        <stp/>
        <stp>1</stp>
        <tr r="AE210" s="21"/>
        <tr r="CC210" s="21"/>
      </tp>
      <tp>
        <v>25.82</v>
        <stp/>
        <stp>*H</stp>
        <stp>KORD MR33!_12Z-ECE</stp>
        <stp>2M DAILY AVG TEMP</stp>
        <stp>D</stp>
        <stp>44767</stp>
        <stp/>
        <stp/>
        <stp>1</stp>
        <tr r="EJ209" s="21"/>
        <tr r="GH209" s="21"/>
      </tp>
      <tp>
        <v>27.59</v>
        <stp/>
        <stp>*H</stp>
        <stp>KORD MR28!_12Z-ECE</stp>
        <stp>2M DAILY AVG TEMP</stp>
        <stp>D</stp>
        <stp>44766</stp>
        <stp/>
        <stp/>
        <stp>1</stp>
        <tr r="DR210" s="21"/>
        <tr r="FP210" s="21"/>
      </tp>
      <tp>
        <v>27.44</v>
        <stp/>
        <stp>*H</stp>
        <stp>KORD MR38!_12Z-ECE</stp>
        <stp>2M DAILY AVG TEMP</stp>
        <stp>D</stp>
        <stp>44767</stp>
        <stp/>
        <stp/>
        <stp>1</stp>
        <tr r="EY209" s="21"/>
        <tr r="GW209" s="21"/>
      </tp>
      <tp>
        <v>27.84</v>
        <stp/>
        <stp>*H</stp>
        <stp>KORD MR29!_12Z-ECE</stp>
        <stp>2M DAILY AVG TEMP</stp>
        <stp>D</stp>
        <stp>44766</stp>
        <stp/>
        <stp/>
        <stp>1</stp>
        <tr r="FS210" s="21"/>
        <tr r="DU210" s="21"/>
      </tp>
      <tp t="s">
        <v/>
        <stp/>
        <stp>*H</stp>
        <stp>KORD MR39!_12Z-ECE</stp>
        <stp>2M DAILY AVG TEMP</stp>
        <stp>D</stp>
        <stp>44767</stp>
        <stp/>
        <stp/>
        <stp>1</stp>
        <tr r="FB209" s="21"/>
        <tr r="GZ209" s="21"/>
      </tp>
      <tp>
        <v>23.67</v>
        <stp/>
        <stp>*H</stp>
        <stp>KORD MR28!_00Z-ECE</stp>
        <stp>2M DAILY AVG TEMP</stp>
        <stp>D</stp>
        <stp>44767</stp>
        <stp/>
        <stp/>
        <stp>1</stp>
        <tr r="BW209" s="21"/>
        <tr r="Y209" s="21"/>
      </tp>
      <tp>
        <v>27.66</v>
        <stp/>
        <stp>*H</stp>
        <stp>KORD MR38!_00Z-ECE</stp>
        <stp>2M DAILY AVG TEMP</stp>
        <stp>D</stp>
        <stp>44766</stp>
        <stp/>
        <stp/>
        <stp>1</stp>
        <tr r="AZ210" s="21"/>
        <tr r="CX210" s="21"/>
      </tp>
      <tp>
        <v>24.11</v>
        <stp/>
        <stp>*H</stp>
        <stp>KORD MR29!_00Z-ECE</stp>
        <stp>2M DAILY AVG TEMP</stp>
        <stp>D</stp>
        <stp>44767</stp>
        <stp/>
        <stp/>
        <stp>1</stp>
        <tr r="AB209" s="21"/>
        <tr r="BZ209" s="21"/>
      </tp>
      <tp>
        <v>26.56</v>
        <stp/>
        <stp>*H</stp>
        <stp>KORD MR39!_00Z-ECE</stp>
        <stp>2M DAILY AVG TEMP</stp>
        <stp>D</stp>
        <stp>44766</stp>
        <stp/>
        <stp/>
        <stp>1</stp>
        <tr r="BC210" s="21"/>
        <tr r="DA210" s="21"/>
      </tp>
      <tp>
        <v>26.13</v>
        <stp/>
        <stp>*H</stp>
        <stp>KORD MR34!_12Z-ECE</stp>
        <stp>2M DAILY AVG TEMP</stp>
        <stp>D</stp>
        <stp>44764</stp>
        <stp/>
        <stp/>
        <stp>1</stp>
        <tr r="ED212" s="21"/>
        <tr r="GB212" s="21"/>
      </tp>
      <tp>
        <v>26.81</v>
        <stp/>
        <stp>*H</stp>
        <stp>KORD MR36!_00Z-ECE</stp>
        <stp>2M DAILY AVG TEMP</stp>
        <stp>D</stp>
        <stp>44765</stp>
        <stp/>
        <stp/>
        <stp>1</stp>
        <tr r="AQ211" s="21"/>
        <tr r="CO211" s="21"/>
      </tp>
      <tp t="s">
        <v/>
        <stp/>
        <stp>*H</stp>
        <stp>KORD MR44!_12Z-ECE</stp>
        <stp>2M DAILY AVG TEMP</stp>
        <stp>D</stp>
        <stp>44763</stp>
        <stp/>
        <stp/>
        <stp>1</stp>
        <tr r="FE213" s="21"/>
        <tr r="HC213" s="21"/>
      </tp>
      <tp>
        <v>26.73</v>
        <stp/>
        <stp>*H</stp>
        <stp>KORD MR35!_12Z-ECE</stp>
        <stp>2M DAILY AVG TEMP</stp>
        <stp>D</stp>
        <stp>44764</stp>
        <stp/>
        <stp/>
        <stp>1</stp>
        <tr r="GE212" s="21"/>
        <tr r="EG212" s="21"/>
      </tp>
      <tp>
        <v>26.92</v>
        <stp/>
        <stp>*H</stp>
        <stp>KORD MR37!_00Z-ECE</stp>
        <stp>2M DAILY AVG TEMP</stp>
        <stp>D</stp>
        <stp>44765</stp>
        <stp/>
        <stp/>
        <stp>1</stp>
        <tr r="CR211" s="21"/>
        <tr r="AT211" s="21"/>
      </tp>
      <tp>
        <v>27.2</v>
        <stp/>
        <stp>*H</stp>
        <stp>KORD MR34!_00Z-ECE</stp>
        <stp>2M DAILY AVG TEMP</stp>
        <stp>D</stp>
        <stp>44765</stp>
        <stp/>
        <stp/>
        <stp>1</stp>
        <tr r="AK211" s="21"/>
        <tr r="CI211" s="21"/>
      </tp>
      <tp>
        <v>26.4</v>
        <stp/>
        <stp>*H</stp>
        <stp>KORD MR36!_12Z-ECE</stp>
        <stp>2M DAILY AVG TEMP</stp>
        <stp>D</stp>
        <stp>44764</stp>
        <stp/>
        <stp/>
        <stp>1</stp>
        <tr r="GH212" s="21"/>
        <tr r="EJ212" s="21"/>
      </tp>
      <tp>
        <v>25.85</v>
        <stp/>
        <stp>*H</stp>
        <stp>KORD MR44!_00Z-ECE</stp>
        <stp>2M DAILY AVG TEMP</stp>
        <stp>D</stp>
        <stp>44762</stp>
        <stp/>
        <stp/>
        <stp>1</stp>
        <tr r="BF214" s="21"/>
        <tr r="DD214" s="21"/>
      </tp>
      <tp>
        <v>27.98</v>
        <stp/>
        <stp>*H</stp>
        <stp>KORD MR27!_12Z-ECE</stp>
        <stp>2M DAILY AVG TEMP</stp>
        <stp>D</stp>
        <stp>44765</stp>
        <stp/>
        <stp/>
        <stp>1</stp>
        <tr r="FJ211" s="21"/>
        <tr r="DL211" s="21"/>
      </tp>
      <tp>
        <v>27.13</v>
        <stp/>
        <stp>*H</stp>
        <stp>KORD MR35!_00Z-ECE</stp>
        <stp>2M DAILY AVG TEMP</stp>
        <stp>D</stp>
        <stp>44765</stp>
        <stp/>
        <stp/>
        <stp>1</stp>
        <tr r="CL211" s="21"/>
        <tr r="AN211" s="21"/>
      </tp>
      <tp>
        <v>26.24</v>
        <stp/>
        <stp>*H</stp>
        <stp>KORD MR37!_12Z-ECE</stp>
        <stp>2M DAILY AVG TEMP</stp>
        <stp>D</stp>
        <stp>44764</stp>
        <stp/>
        <stp/>
        <stp>1</stp>
        <tr r="GK212" s="21"/>
        <tr r="EM212" s="21"/>
      </tp>
      <tp t="s">
        <v/>
        <stp/>
        <stp>*H</stp>
        <stp>KORD MR45!_00Z-ECE</stp>
        <stp>2M DAILY AVG TEMP</stp>
        <stp>D</stp>
        <stp>44762</stp>
        <stp/>
        <stp/>
        <stp>1</stp>
        <tr r="DG214" s="21"/>
        <tr r="BI214" s="21"/>
      </tp>
      <tp>
        <v>26.23</v>
        <stp/>
        <stp>*H</stp>
        <stp>KORD MR30!_12Z-ECE</stp>
        <stp>2M DAILY AVG TEMP</stp>
        <stp>D</stp>
        <stp>44764</stp>
        <stp/>
        <stp/>
        <stp>1</stp>
        <tr r="DR212" s="21"/>
        <tr r="FP212" s="21"/>
      </tp>
      <tp>
        <v>28.03</v>
        <stp/>
        <stp>*H</stp>
        <stp>KORD MR32!_00Z-ECE</stp>
        <stp>2M DAILY AVG TEMP</stp>
        <stp>D</stp>
        <stp>44765</stp>
        <stp/>
        <stp/>
        <stp>1</stp>
        <tr r="CC211" s="21"/>
        <tr r="AE211" s="21"/>
      </tp>
      <tp>
        <v>28.16</v>
        <stp/>
        <stp>*H</stp>
        <stp>KORD MR40!_12Z-ECE</stp>
        <stp>2M DAILY AVG TEMP</stp>
        <stp>D</stp>
        <stp>44763</stp>
        <stp/>
        <stp/>
        <stp>1</stp>
        <tr r="GQ213" s="21"/>
        <tr r="ES213" s="21"/>
      </tp>
      <tp>
        <v>27.53</v>
        <stp/>
        <stp>*H</stp>
        <stp>KORD MR42!_00Z-ECE</stp>
        <stp>2M DAILY AVG TEMP</stp>
        <stp>D</stp>
        <stp>44762</stp>
        <stp/>
        <stp/>
        <stp>1</stp>
        <tr r="AZ214" s="21"/>
        <tr r="CX214" s="21"/>
      </tp>
      <tp>
        <v>26.41</v>
        <stp/>
        <stp>*H</stp>
        <stp>KORD MR31!_12Z-ECE</stp>
        <stp>2M DAILY AVG TEMP</stp>
        <stp>D</stp>
        <stp>44764</stp>
        <stp/>
        <stp/>
        <stp>1</stp>
        <tr r="FS212" s="21"/>
        <tr r="DU212" s="21"/>
      </tp>
      <tp>
        <v>27.27</v>
        <stp/>
        <stp>*H</stp>
        <stp>KORD MR33!_00Z-ECE</stp>
        <stp>2M DAILY AVG TEMP</stp>
        <stp>D</stp>
        <stp>44765</stp>
        <stp/>
        <stp/>
        <stp>1</stp>
        <tr r="AH211" s="21"/>
        <tr r="CF211" s="21"/>
      </tp>
      <tp>
        <v>27.52</v>
        <stp/>
        <stp>*H</stp>
        <stp>KORD MR41!_12Z-ECE</stp>
        <stp>2M DAILY AVG TEMP</stp>
        <stp>D</stp>
        <stp>44763</stp>
        <stp/>
        <stp/>
        <stp>1</stp>
        <tr r="GT213" s="21"/>
        <tr r="EV213" s="21"/>
      </tp>
      <tp>
        <v>28.15</v>
        <stp/>
        <stp>*H</stp>
        <stp>KORD MR43!_00Z-ECE</stp>
        <stp>2M DAILY AVG TEMP</stp>
        <stp>D</stp>
        <stp>44762</stp>
        <stp/>
        <stp/>
        <stp>1</stp>
        <tr r="DA214" s="21"/>
        <tr r="BC214" s="21"/>
      </tp>
      <tp>
        <v>28.6</v>
        <stp/>
        <stp>*H</stp>
        <stp>KORD MR30!_00Z-ECE</stp>
        <stp>2M DAILY AVG TEMP</stp>
        <stp>D</stp>
        <stp>44765</stp>
        <stp/>
        <stp/>
        <stp>1</stp>
        <tr r="BW211" s="21"/>
        <tr r="Y211" s="21"/>
      </tp>
      <tp>
        <v>27.11</v>
        <stp/>
        <stp>*H</stp>
        <stp>KORD MR32!_12Z-ECE</stp>
        <stp>2M DAILY AVG TEMP</stp>
        <stp>D</stp>
        <stp>44764</stp>
        <stp/>
        <stp/>
        <stp>1</stp>
        <tr r="FV212" s="21"/>
        <tr r="DX212" s="21"/>
      </tp>
      <tp>
        <v>28.03</v>
        <stp/>
        <stp>*H</stp>
        <stp>KORD MR40!_00Z-ECE</stp>
        <stp>2M DAILY AVG TEMP</stp>
        <stp>D</stp>
        <stp>44762</stp>
        <stp/>
        <stp/>
        <stp>1</stp>
        <tr r="AT214" s="21"/>
        <tr r="CR214" s="21"/>
      </tp>
      <tp>
        <v>28.17</v>
        <stp/>
        <stp>*H</stp>
        <stp>KORD MR42!_12Z-ECE</stp>
        <stp>2M DAILY AVG TEMP</stp>
        <stp>D</stp>
        <stp>44763</stp>
        <stp/>
        <stp/>
        <stp>1</stp>
        <tr r="EY213" s="21"/>
        <tr r="GW213" s="21"/>
      </tp>
      <tp>
        <v>28.59</v>
        <stp/>
        <stp>*H</stp>
        <stp>KORD MR31!_00Z-ECE</stp>
        <stp>2M DAILY AVG TEMP</stp>
        <stp>D</stp>
        <stp>44765</stp>
        <stp/>
        <stp/>
        <stp>1</stp>
        <tr r="AB211" s="21"/>
        <tr r="BZ211" s="21"/>
      </tp>
      <tp>
        <v>26.3</v>
        <stp/>
        <stp>*H</stp>
        <stp>KORD MR33!_12Z-ECE</stp>
        <stp>2M DAILY AVG TEMP</stp>
        <stp>D</stp>
        <stp>44764</stp>
        <stp/>
        <stp/>
        <stp>1</stp>
        <tr r="FY212" s="21"/>
        <tr r="EA212" s="21"/>
      </tp>
      <tp>
        <v>28.99</v>
        <stp/>
        <stp>*H</stp>
        <stp>KORD MR41!_00Z-ECE</stp>
        <stp>2M DAILY AVG TEMP</stp>
        <stp>D</stp>
        <stp>44762</stp>
        <stp/>
        <stp/>
        <stp>1</stp>
        <tr r="AW214" s="21"/>
        <tr r="CU214" s="21"/>
      </tp>
      <tp t="s">
        <v/>
        <stp/>
        <stp>*H</stp>
        <stp>KORD MR43!_12Z-ECE</stp>
        <stp>2M DAILY AVG TEMP</stp>
        <stp>D</stp>
        <stp>44763</stp>
        <stp/>
        <stp/>
        <stp>1</stp>
        <tr r="GZ213" s="21"/>
        <tr r="FB213" s="21"/>
      </tp>
      <tp>
        <v>27.73</v>
        <stp/>
        <stp>*H</stp>
        <stp>KORD MR28!_12Z-ECE</stp>
        <stp>2M DAILY AVG TEMP</stp>
        <stp>D</stp>
        <stp>44765</stp>
        <stp/>
        <stp/>
        <stp>1</stp>
        <tr r="DO211" s="21"/>
        <tr r="FM211" s="21"/>
      </tp>
      <tp>
        <v>27.92</v>
        <stp/>
        <stp>*H</stp>
        <stp>KORD MR38!_12Z-ECE</stp>
        <stp>2M DAILY AVG TEMP</stp>
        <stp>D</stp>
        <stp>44764</stp>
        <stp/>
        <stp/>
        <stp>1</stp>
        <tr r="EP212" s="21"/>
        <tr r="GN212" s="21"/>
      </tp>
      <tp>
        <v>28.3</v>
        <stp/>
        <stp>*H</stp>
        <stp>KORD MR29!_12Z-ECE</stp>
        <stp>2M DAILY AVG TEMP</stp>
        <stp>D</stp>
        <stp>44765</stp>
        <stp/>
        <stp/>
        <stp>1</stp>
        <tr r="DR211" s="21"/>
        <tr r="FP211" s="21"/>
      </tp>
      <tp>
        <v>28.97</v>
        <stp/>
        <stp>*H</stp>
        <stp>KORD MR39!_12Z-ECE</stp>
        <stp>2M DAILY AVG TEMP</stp>
        <stp>D</stp>
        <stp>44764</stp>
        <stp/>
        <stp/>
        <stp>1</stp>
        <tr r="ES212" s="21"/>
        <tr r="GQ212" s="21"/>
      </tp>
      <tp>
        <v>25.33</v>
        <stp/>
        <stp>*H</stp>
        <stp>KORD MR28!_00Z-ECE</stp>
        <stp>2M DAILY AVG TEMP</stp>
        <stp>D</stp>
        <stp>44764</stp>
        <stp/>
        <stp/>
        <stp>1</stp>
        <tr r="P212" s="21"/>
        <tr r="BN212" s="21"/>
      </tp>
      <tp>
        <v>27.71</v>
        <stp/>
        <stp>*H</stp>
        <stp>KORD MR38!_00Z-ECE</stp>
        <stp>2M DAILY AVG TEMP</stp>
        <stp>D</stp>
        <stp>44765</stp>
        <stp/>
        <stp/>
        <stp>1</stp>
        <tr r="AW211" s="21"/>
        <tr r="CU211" s="21"/>
      </tp>
      <tp>
        <v>25.25</v>
        <stp/>
        <stp>*H</stp>
        <stp>KORD MR29!_00Z-ECE</stp>
        <stp>2M DAILY AVG TEMP</stp>
        <stp>D</stp>
        <stp>44764</stp>
        <stp/>
        <stp/>
        <stp>1</stp>
        <tr r="S212" s="21"/>
        <tr r="BQ212" s="21"/>
      </tp>
      <tp>
        <v>26.83</v>
        <stp/>
        <stp>*H</stp>
        <stp>KORD MR39!_00Z-ECE</stp>
        <stp>2M DAILY AVG TEMP</stp>
        <stp>D</stp>
        <stp>44765</stp>
        <stp/>
        <stp/>
        <stp>1</stp>
        <tr r="CX211" s="21"/>
        <tr r="AZ211" s="21"/>
      </tp>
      <tp>
        <v>26.65</v>
        <stp/>
        <stp>*H</stp>
        <stp>KORD MR34!_12Z-ECE</stp>
        <stp>2M DAILY AVG TEMP</stp>
        <stp>D</stp>
        <stp>44765</stp>
        <stp/>
        <stp/>
        <stp>1</stp>
        <tr r="EG211" s="21"/>
        <tr r="GE211" s="21"/>
      </tp>
      <tp>
        <v>26.28</v>
        <stp/>
        <stp>*H</stp>
        <stp>KORD MR36!_00Z-ECE</stp>
        <stp>2M DAILY AVG TEMP</stp>
        <stp>D</stp>
        <stp>44764</stp>
        <stp/>
        <stp/>
        <stp>1</stp>
        <tr r="CL212" s="21"/>
        <tr r="AN212" s="21"/>
      </tp>
      <tp t="s">
        <v/>
        <stp/>
        <stp>*H</stp>
        <stp>KORD MR44!_12Z-ECE</stp>
        <stp>2M DAILY AVG TEMP</stp>
        <stp>D</stp>
        <stp>44762</stp>
        <stp/>
        <stp/>
        <stp>1</stp>
        <tr r="GZ214" s="21"/>
        <tr r="FB214" s="21"/>
      </tp>
      <tp>
        <v>28.49</v>
        <stp/>
        <stp>*H</stp>
        <stp>KORD MR27!_00Z-ECE</stp>
        <stp>2M DAILY AVG TEMP</stp>
        <stp>D</stp>
        <stp>44765</stp>
        <stp/>
        <stp/>
        <stp>1</stp>
        <tr r="P211" s="21"/>
        <tr r="BN211" s="21"/>
      </tp>
      <tp>
        <v>27.95</v>
        <stp/>
        <stp>*H</stp>
        <stp>KORD MR35!_12Z-ECE</stp>
        <stp>2M DAILY AVG TEMP</stp>
        <stp>D</stp>
        <stp>44765</stp>
        <stp/>
        <stp/>
        <stp>1</stp>
        <tr r="GH211" s="21"/>
        <tr r="EJ211" s="21"/>
      </tp>
      <tp>
        <v>26.19</v>
        <stp/>
        <stp>*H</stp>
        <stp>KORD MR37!_00Z-ECE</stp>
        <stp>2M DAILY AVG TEMP</stp>
        <stp>D</stp>
        <stp>44764</stp>
        <stp/>
        <stp/>
        <stp>1</stp>
        <tr r="AQ212" s="21"/>
        <tr r="CO212" s="21"/>
      </tp>
      <tp t="s">
        <v/>
        <stp/>
        <stp>*H</stp>
        <stp>KORD MR45!_12Z-ECE</stp>
        <stp>2M DAILY AVG TEMP</stp>
        <stp>D</stp>
        <stp>44762</stp>
        <stp/>
        <stp/>
        <stp>1</stp>
        <tr r="FE214" s="21"/>
        <tr r="HC214" s="21"/>
      </tp>
      <tp>
        <v>26.01</v>
        <stp/>
        <stp>*H</stp>
        <stp>KORD MR34!_00Z-ECE</stp>
        <stp>2M DAILY AVG TEMP</stp>
        <stp>D</stp>
        <stp>44764</stp>
        <stp/>
        <stp/>
        <stp>1</stp>
        <tr r="CF212" s="21"/>
        <tr r="AH212" s="21"/>
      </tp>
      <tp>
        <v>27</v>
        <stp/>
        <stp>*H</stp>
        <stp>KORD MR36!_12Z-ECE</stp>
        <stp>2M DAILY AVG TEMP</stp>
        <stp>D</stp>
        <stp>44765</stp>
        <stp/>
        <stp/>
        <stp>1</stp>
        <tr r="EM211" s="21"/>
        <tr r="GK211" s="21"/>
      </tp>
      <tp t="s">
        <v/>
        <stp/>
        <stp>*H</stp>
        <stp>KORD MR44!_00Z-ECE</stp>
        <stp>2M DAILY AVG TEMP</stp>
        <stp>D</stp>
        <stp>44763</stp>
        <stp/>
        <stp/>
        <stp>1</stp>
        <tr r="DG213" s="21"/>
        <tr r="BI213" s="21"/>
      </tp>
      <tp>
        <v>25.88</v>
        <stp/>
        <stp>*H</stp>
        <stp>KORD MR35!_00Z-ECE</stp>
        <stp>2M DAILY AVG TEMP</stp>
        <stp>D</stp>
        <stp>44764</stp>
        <stp/>
        <stp/>
        <stp>1</stp>
        <tr r="AK212" s="21"/>
        <tr r="CI212" s="21"/>
      </tp>
      <tp>
        <v>26.37</v>
        <stp/>
        <stp>*H</stp>
        <stp>KORD MR37!_12Z-ECE</stp>
        <stp>2M DAILY AVG TEMP</stp>
        <stp>D</stp>
        <stp>44765</stp>
        <stp/>
        <stp/>
        <stp>1</stp>
        <tr r="EP211" s="21"/>
        <tr r="GN211" s="21"/>
      </tp>
      <tp>
        <v>29.07</v>
        <stp/>
        <stp>*H</stp>
        <stp>KORD MR30!_12Z-ECE</stp>
        <stp>2M DAILY AVG TEMP</stp>
        <stp>D</stp>
        <stp>44765</stp>
        <stp/>
        <stp/>
        <stp>1</stp>
        <tr r="FS211" s="21"/>
        <tr r="DU211" s="21"/>
      </tp>
      <tp>
        <v>27.44</v>
        <stp/>
        <stp>*H</stp>
        <stp>KORD MR32!_00Z-ECE</stp>
        <stp>2M DAILY AVG TEMP</stp>
        <stp>D</stp>
        <stp>44764</stp>
        <stp/>
        <stp/>
        <stp>1</stp>
        <tr r="BZ212" s="21"/>
        <tr r="AB212" s="21"/>
      </tp>
      <tp>
        <v>28.01</v>
        <stp/>
        <stp>*H</stp>
        <stp>KORD MR40!_12Z-ECE</stp>
        <stp>2M DAILY AVG TEMP</stp>
        <stp>D</stp>
        <stp>44762</stp>
        <stp/>
        <stp/>
        <stp>1</stp>
        <tr r="GN214" s="21"/>
        <tr r="EP214" s="21"/>
      </tp>
      <tp>
        <v>27.65</v>
        <stp/>
        <stp>*H</stp>
        <stp>KORD MR42!_00Z-ECE</stp>
        <stp>2M DAILY AVG TEMP</stp>
        <stp>D</stp>
        <stp>44763</stp>
        <stp/>
        <stp/>
        <stp>1</stp>
        <tr r="BC213" s="21"/>
        <tr r="DA213" s="21"/>
      </tp>
      <tp>
        <v>28.57</v>
        <stp/>
        <stp>*H</stp>
        <stp>KORD MR31!_12Z-ECE</stp>
        <stp>2M DAILY AVG TEMP</stp>
        <stp>D</stp>
        <stp>44765</stp>
        <stp/>
        <stp/>
        <stp>1</stp>
        <tr r="DX211" s="21"/>
        <tr r="FV211" s="21"/>
      </tp>
      <tp>
        <v>26.68</v>
        <stp/>
        <stp>*H</stp>
        <stp>KORD MR33!_00Z-ECE</stp>
        <stp>2M DAILY AVG TEMP</stp>
        <stp>D</stp>
        <stp>44764</stp>
        <stp/>
        <stp/>
        <stp>1</stp>
        <tr r="CC212" s="21"/>
        <tr r="AE212" s="21"/>
      </tp>
      <tp>
        <v>27.74</v>
        <stp/>
        <stp>*H</stp>
        <stp>KORD MR41!_12Z-ECE</stp>
        <stp>2M DAILY AVG TEMP</stp>
        <stp>D</stp>
        <stp>44762</stp>
        <stp/>
        <stp/>
        <stp>1</stp>
        <tr r="ES214" s="21"/>
        <tr r="GQ214" s="21"/>
      </tp>
      <tp>
        <v>28.32</v>
        <stp/>
        <stp>*H</stp>
        <stp>KORD MR43!_00Z-ECE</stp>
        <stp>2M DAILY AVG TEMP</stp>
        <stp>D</stp>
        <stp>44763</stp>
        <stp/>
        <stp/>
        <stp>1</stp>
        <tr r="BF213" s="21"/>
        <tr r="DD213" s="21"/>
      </tp>
      <tp>
        <v>25.75</v>
        <stp/>
        <stp>*H</stp>
        <stp>KORD MR30!_00Z-ECE</stp>
        <stp>2M DAILY AVG TEMP</stp>
        <stp>D</stp>
        <stp>44764</stp>
        <stp/>
        <stp/>
        <stp>1</stp>
        <tr r="V212" s="21"/>
        <tr r="BT212" s="21"/>
      </tp>
      <tp>
        <v>27.3</v>
        <stp/>
        <stp>*H</stp>
        <stp>KORD MR32!_12Z-ECE</stp>
        <stp>2M DAILY AVG TEMP</stp>
        <stp>D</stp>
        <stp>44765</stp>
        <stp/>
        <stp/>
        <stp>1</stp>
        <tr r="EA211" s="21"/>
        <tr r="FY211" s="21"/>
      </tp>
      <tp>
        <v>28.24</v>
        <stp/>
        <stp>*H</stp>
        <stp>KORD MR40!_00Z-ECE</stp>
        <stp>2M DAILY AVG TEMP</stp>
        <stp>D</stp>
        <stp>44763</stp>
        <stp/>
        <stp/>
        <stp>1</stp>
        <tr r="CU213" s="21"/>
        <tr r="AW213" s="21"/>
      </tp>
      <tp>
        <v>28.01</v>
        <stp/>
        <stp>*H</stp>
        <stp>KORD MR42!_12Z-ECE</stp>
        <stp>2M DAILY AVG TEMP</stp>
        <stp>D</stp>
        <stp>44762</stp>
        <stp/>
        <stp/>
        <stp>1</stp>
        <tr r="GT214" s="21"/>
        <tr r="EV214" s="21"/>
      </tp>
      <tp>
        <v>26.26</v>
        <stp/>
        <stp>*H</stp>
        <stp>KORD MR31!_00Z-ECE</stp>
        <stp>2M DAILY AVG TEMP</stp>
        <stp>D</stp>
        <stp>44764</stp>
        <stp/>
        <stp/>
        <stp>1</stp>
        <tr r="BW212" s="21"/>
        <tr r="Y212" s="21"/>
      </tp>
      <tp>
        <v>26.89</v>
        <stp/>
        <stp>*H</stp>
        <stp>KORD MR33!_12Z-ECE</stp>
        <stp>2M DAILY AVG TEMP</stp>
        <stp>D</stp>
        <stp>44765</stp>
        <stp/>
        <stp/>
        <stp>1</stp>
        <tr r="GB211" s="21"/>
        <tr r="ED211" s="21"/>
      </tp>
      <tp>
        <v>28.2</v>
        <stp/>
        <stp>*H</stp>
        <stp>KORD MR41!_00Z-ECE</stp>
        <stp>2M DAILY AVG TEMP</stp>
        <stp>D</stp>
        <stp>44763</stp>
        <stp/>
        <stp/>
        <stp>1</stp>
        <tr r="CX213" s="21"/>
        <tr r="AZ213" s="21"/>
      </tp>
      <tp>
        <v>27.11</v>
        <stp/>
        <stp>*H</stp>
        <stp>KORD MR43!_12Z-ECE</stp>
        <stp>2M DAILY AVG TEMP</stp>
        <stp>D</stp>
        <stp>44762</stp>
        <stp/>
        <stp/>
        <stp>1</stp>
        <tr r="GW214" s="21"/>
        <tr r="EY214" s="21"/>
      </tp>
      <tp>
        <v>24.98</v>
        <stp/>
        <stp>*H</stp>
        <stp>KORD MR28!_12Z-ECE</stp>
        <stp>2M DAILY AVG TEMP</stp>
        <stp>D</stp>
        <stp>44764</stp>
        <stp/>
        <stp/>
        <stp>1</stp>
        <tr r="FJ212" s="21"/>
        <tr r="DL212" s="21"/>
      </tp>
      <tp>
        <v>27.58</v>
        <stp/>
        <stp>*H</stp>
        <stp>KORD MR38!_12Z-ECE</stp>
        <stp>2M DAILY AVG TEMP</stp>
        <stp>D</stp>
        <stp>44765</stp>
        <stp/>
        <stp/>
        <stp>1</stp>
        <tr r="GQ211" s="21"/>
        <tr r="ES211" s="21"/>
      </tp>
      <tp>
        <v>25.31</v>
        <stp/>
        <stp>*H</stp>
        <stp>KORD MR29!_12Z-ECE</stp>
        <stp>2M DAILY AVG TEMP</stp>
        <stp>D</stp>
        <stp>44764</stp>
        <stp/>
        <stp/>
        <stp>1</stp>
        <tr r="FM212" s="21"/>
        <tr r="DO212" s="21"/>
      </tp>
      <tp>
        <v>28.41</v>
        <stp/>
        <stp>*H</stp>
        <stp>KORD MR39!_12Z-ECE</stp>
        <stp>2M DAILY AVG TEMP</stp>
        <stp>D</stp>
        <stp>44765</stp>
        <stp/>
        <stp/>
        <stp>1</stp>
        <tr r="EV211" s="21"/>
        <tr r="GT211" s="21"/>
      </tp>
      <tp>
        <v>28.63</v>
        <stp/>
        <stp>*H</stp>
        <stp>KORD MR28!_00Z-ECE</stp>
        <stp>2M DAILY AVG TEMP</stp>
        <stp>D</stp>
        <stp>44765</stp>
        <stp/>
        <stp/>
        <stp>1</stp>
        <tr r="BQ211" s="21"/>
        <tr r="S211" s="21"/>
      </tp>
      <tp>
        <v>27.42</v>
        <stp/>
        <stp>*H</stp>
        <stp>KORD MR38!_00Z-ECE</stp>
        <stp>2M DAILY AVG TEMP</stp>
        <stp>D</stp>
        <stp>44764</stp>
        <stp/>
        <stp/>
        <stp>1</stp>
        <tr r="CR212" s="21"/>
        <tr r="AT212" s="21"/>
      </tp>
      <tp>
        <v>28.03</v>
        <stp/>
        <stp>*H</stp>
        <stp>KORD MR29!_00Z-ECE</stp>
        <stp>2M DAILY AVG TEMP</stp>
        <stp>D</stp>
        <stp>44765</stp>
        <stp/>
        <stp/>
        <stp>1</stp>
        <tr r="BT211" s="21"/>
        <tr r="V211" s="21"/>
      </tp>
      <tp>
        <v>27.98</v>
        <stp/>
        <stp>*H</stp>
        <stp>KORD MR39!_00Z-ECE</stp>
        <stp>2M DAILY AVG TEMP</stp>
        <stp>D</stp>
        <stp>44764</stp>
        <stp/>
        <stp/>
        <stp>1</stp>
        <tr r="CU212" s="21"/>
        <tr r="AW212" s="21"/>
      </tp>
      <tp>
        <v>24.38</v>
        <stp/>
        <stp>*H</stp>
        <stp>KORD MR24!_12Z-ECE</stp>
        <stp>2M DAILY AVG TEMP</stp>
        <stp>D</stp>
        <stp>44769</stp>
        <stp/>
        <stp/>
        <stp>1</stp>
        <tr r="DO207" s="21"/>
        <tr r="FM207" s="21"/>
      </tp>
      <tp>
        <v>21.85</v>
        <stp/>
        <stp>*H</stp>
        <stp>KORD MR26!_00Z-ECE</stp>
        <stp>2M DAILY AVG TEMP</stp>
        <stp>D</stp>
        <stp>44768</stp>
        <stp/>
        <stp/>
        <stp>1</stp>
        <tr r="V208" s="21"/>
        <tr r="BT208" s="21"/>
      </tp>
      <tp>
        <v>26.63</v>
        <stp/>
        <stp>*H</stp>
        <stp>KORD MR34!_12Z-ECE</stp>
        <stp>2M DAILY AVG TEMP</stp>
        <stp>D</stp>
        <stp>44768</stp>
        <stp/>
        <stp/>
        <stp>1</stp>
        <tr r="EP208" s="21"/>
        <tr r="GN208" s="21"/>
      </tp>
      <tp>
        <v>26.26</v>
        <stp/>
        <stp>*H</stp>
        <stp>KORD MR36!_00Z-ECE</stp>
        <stp>2M DAILY AVG TEMP</stp>
        <stp>D</stp>
        <stp>44769</stp>
        <stp/>
        <stp/>
        <stp>1</stp>
        <tr r="DA207" s="21"/>
        <tr r="BC207" s="21"/>
      </tp>
      <tp>
        <v>24.13</v>
        <stp/>
        <stp>*H</stp>
        <stp>KORD MR25!_12Z-ECE</stp>
        <stp>2M DAILY AVG TEMP</stp>
        <stp>D</stp>
        <stp>44769</stp>
        <stp/>
        <stp/>
        <stp>1</stp>
        <tr r="DR207" s="21"/>
        <tr r="FP207" s="21"/>
      </tp>
      <tp>
        <v>23.23</v>
        <stp/>
        <stp>*H</stp>
        <stp>KORD MR27!_00Z-ECE</stp>
        <stp>2M DAILY AVG TEMP</stp>
        <stp>D</stp>
        <stp>44768</stp>
        <stp/>
        <stp/>
        <stp>1</stp>
        <tr r="BW208" s="21"/>
        <tr r="Y208" s="21"/>
      </tp>
      <tp>
        <v>27.08</v>
        <stp/>
        <stp>*H</stp>
        <stp>KORD MR35!_12Z-ECE</stp>
        <stp>2M DAILY AVG TEMP</stp>
        <stp>D</stp>
        <stp>44768</stp>
        <stp/>
        <stp/>
        <stp>1</stp>
        <tr r="ES208" s="21"/>
        <tr r="GQ208" s="21"/>
      </tp>
      <tp>
        <v>25.78</v>
        <stp/>
        <stp>*H</stp>
        <stp>KORD MR37!_00Z-ECE</stp>
        <stp>2M DAILY AVG TEMP</stp>
        <stp>D</stp>
        <stp>44769</stp>
        <stp/>
        <stp/>
        <stp>1</stp>
        <tr r="DD207" s="21"/>
        <tr r="BF207" s="21"/>
      </tp>
      <tp>
        <v>21.55</v>
        <stp/>
        <stp>*H</stp>
        <stp>KORD MR24!_00Z-ECE</stp>
        <stp>2M DAILY AVG TEMP</stp>
        <stp>D</stp>
        <stp>44768</stp>
        <stp/>
        <stp/>
        <stp>1</stp>
        <tr r="P208" s="21"/>
        <tr r="BN208" s="21"/>
      </tp>
      <tp>
        <v>24.68</v>
        <stp/>
        <stp>*H</stp>
        <stp>KORD MR26!_12Z-ECE</stp>
        <stp>2M DAILY AVG TEMP</stp>
        <stp>D</stp>
        <stp>44769</stp>
        <stp/>
        <stp/>
        <stp>1</stp>
        <tr r="DU207" s="21"/>
        <tr r="FS207" s="21"/>
      </tp>
      <tp>
        <v>25.75</v>
        <stp/>
        <stp>*H</stp>
        <stp>KORD MR34!_00Z-ECE</stp>
        <stp>2M DAILY AVG TEMP</stp>
        <stp>D</stp>
        <stp>44769</stp>
        <stp/>
        <stp/>
        <stp>1</stp>
        <tr r="AW207" s="21"/>
        <tr r="CU207" s="21"/>
      </tp>
      <tp>
        <v>26.39</v>
        <stp/>
        <stp>*H</stp>
        <stp>KORD MR36!_12Z-ECE</stp>
        <stp>2M DAILY AVG TEMP</stp>
        <stp>D</stp>
        <stp>44768</stp>
        <stp/>
        <stp/>
        <stp>1</stp>
        <tr r="GT208" s="21"/>
        <tr r="EV208" s="21"/>
      </tp>
      <tp>
        <v>21.41</v>
        <stp/>
        <stp>*H</stp>
        <stp>KORD MR25!_00Z-ECE</stp>
        <stp>2M DAILY AVG TEMP</stp>
        <stp>D</stp>
        <stp>44768</stp>
        <stp/>
        <stp/>
        <stp>1</stp>
        <tr r="BQ208" s="21"/>
        <tr r="S208" s="21"/>
      </tp>
      <tp>
        <v>25.72</v>
        <stp/>
        <stp>*H</stp>
        <stp>KORD MR27!_12Z-ECE</stp>
        <stp>2M DAILY AVG TEMP</stp>
        <stp>D</stp>
        <stp>44769</stp>
        <stp/>
        <stp/>
        <stp>1</stp>
        <tr r="FV207" s="21"/>
        <tr r="DX207" s="21"/>
      </tp>
      <tp>
        <v>26.15</v>
        <stp/>
        <stp>*H</stp>
        <stp>KORD MR35!_00Z-ECE</stp>
        <stp>2M DAILY AVG TEMP</stp>
        <stp>D</stp>
        <stp>44769</stp>
        <stp/>
        <stp/>
        <stp>1</stp>
        <tr r="AZ207" s="21"/>
        <tr r="CX207" s="21"/>
      </tp>
      <tp>
        <v>26.77</v>
        <stp/>
        <stp>*H</stp>
        <stp>KORD MR37!_12Z-ECE</stp>
        <stp>2M DAILY AVG TEMP</stp>
        <stp>D</stp>
        <stp>44768</stp>
        <stp/>
        <stp/>
        <stp>1</stp>
        <tr r="GW208" s="21"/>
        <tr r="EY208" s="21"/>
      </tp>
      <tp>
        <v>24.34</v>
        <stp/>
        <stp>*H</stp>
        <stp>KORD MR30!_12Z-ECE</stp>
        <stp>2M DAILY AVG TEMP</stp>
        <stp>D</stp>
        <stp>44768</stp>
        <stp/>
        <stp/>
        <stp>1</stp>
        <tr r="ED208" s="21"/>
        <tr r="GB208" s="21"/>
      </tp>
      <tp>
        <v>25.09</v>
        <stp/>
        <stp>*H</stp>
        <stp>KORD MR32!_00Z-ECE</stp>
        <stp>2M DAILY AVG TEMP</stp>
        <stp>D</stp>
        <stp>44769</stp>
        <stp/>
        <stp/>
        <stp>1</stp>
        <tr r="CO207" s="21"/>
        <tr r="AQ207" s="21"/>
      </tp>
      <tp>
        <v>25.14</v>
        <stp/>
        <stp>*H</stp>
        <stp>KORD MR31!_12Z-ECE</stp>
        <stp>2M DAILY AVG TEMP</stp>
        <stp>D</stp>
        <stp>44768</stp>
        <stp/>
        <stp/>
        <stp>1</stp>
        <tr r="GE208" s="21"/>
        <tr r="EG208" s="21"/>
      </tp>
      <tp>
        <v>25.03</v>
        <stp/>
        <stp>*H</stp>
        <stp>KORD MR33!_00Z-ECE</stp>
        <stp>2M DAILY AVG TEMP</stp>
        <stp>D</stp>
        <stp>44769</stp>
        <stp/>
        <stp/>
        <stp>1</stp>
        <tr r="CR207" s="21"/>
        <tr r="AT207" s="21"/>
      </tp>
      <tp>
        <v>25.28</v>
        <stp/>
        <stp>*H</stp>
        <stp>KORD MR30!_00Z-ECE</stp>
        <stp>2M DAILY AVG TEMP</stp>
        <stp>D</stp>
        <stp>44769</stp>
        <stp/>
        <stp/>
        <stp>1</stp>
        <tr r="CI207" s="21"/>
        <tr r="AK207" s="21"/>
      </tp>
      <tp>
        <v>25.24</v>
        <stp/>
        <stp>*H</stp>
        <stp>KORD MR32!_12Z-ECE</stp>
        <stp>2M DAILY AVG TEMP</stp>
        <stp>D</stp>
        <stp>44768</stp>
        <stp/>
        <stp/>
        <stp>1</stp>
        <tr r="EJ208" s="21"/>
        <tr r="GH208" s="21"/>
      </tp>
      <tp>
        <v>24</v>
        <stp/>
        <stp>*H</stp>
        <stp>KORD MR23!_12Z-ECE</stp>
        <stp>2M DAILY AVG TEMP</stp>
        <stp>D</stp>
        <stp>44769</stp>
        <stp/>
        <stp/>
        <stp>1</stp>
        <tr r="FJ207" s="21"/>
        <tr r="DL207" s="21"/>
      </tp>
      <tp>
        <v>25.25</v>
        <stp/>
        <stp>*H</stp>
        <stp>KORD MR31!_00Z-ECE</stp>
        <stp>2M DAILY AVG TEMP</stp>
        <stp>D</stp>
        <stp>44769</stp>
        <stp/>
        <stp/>
        <stp>1</stp>
        <tr r="AN207" s="21"/>
        <tr r="CL207" s="21"/>
      </tp>
      <tp>
        <v>25.53</v>
        <stp/>
        <stp>*H</stp>
        <stp>KORD MR33!_12Z-ECE</stp>
        <stp>2M DAILY AVG TEMP</stp>
        <stp>D</stp>
        <stp>44768</stp>
        <stp/>
        <stp/>
        <stp>1</stp>
        <tr r="EM208" s="21"/>
        <tr r="GK208" s="21"/>
      </tp>
      <tp>
        <v>25.49</v>
        <stp/>
        <stp>*H</stp>
        <stp>KORD MR28!_12Z-ECE</stp>
        <stp>2M DAILY AVG TEMP</stp>
        <stp>D</stp>
        <stp>44769</stp>
        <stp/>
        <stp/>
        <stp>1</stp>
        <tr r="FY207" s="21"/>
        <tr r="EA207" s="21"/>
      </tp>
      <tp t="s">
        <v/>
        <stp/>
        <stp>*H</stp>
        <stp>KORD MR38!_12Z-ECE</stp>
        <stp>2M DAILY AVG TEMP</stp>
        <stp>D</stp>
        <stp>44768</stp>
        <stp/>
        <stp/>
        <stp>1</stp>
        <tr r="FB208" s="21"/>
        <tr r="GZ208" s="21"/>
      </tp>
      <tp>
        <v>25.62</v>
        <stp/>
        <stp>*H</stp>
        <stp>KORD MR29!_12Z-ECE</stp>
        <stp>2M DAILY AVG TEMP</stp>
        <stp>D</stp>
        <stp>44769</stp>
        <stp/>
        <stp/>
        <stp>1</stp>
        <tr r="ED207" s="21"/>
        <tr r="GB207" s="21"/>
      </tp>
      <tp t="s">
        <v/>
        <stp/>
        <stp>*H</stp>
        <stp>KORD MR39!_12Z-ECE</stp>
        <stp>2M DAILY AVG TEMP</stp>
        <stp>D</stp>
        <stp>44768</stp>
        <stp/>
        <stp/>
        <stp>1</stp>
        <tr r="FE208" s="21"/>
        <tr r="HC208" s="21"/>
      </tp>
      <tp>
        <v>22.77</v>
        <stp/>
        <stp>*H</stp>
        <stp>KORD MR28!_00Z-ECE</stp>
        <stp>2M DAILY AVG TEMP</stp>
        <stp>D</stp>
        <stp>44768</stp>
        <stp/>
        <stp/>
        <stp>1</stp>
        <tr r="AB208" s="21"/>
        <tr r="BZ208" s="21"/>
      </tp>
      <tp t="s">
        <v/>
        <stp/>
        <stp>*H</stp>
        <stp>KORD MR38!_00Z-ECE</stp>
        <stp>2M DAILY AVG TEMP</stp>
        <stp>D</stp>
        <stp>44769</stp>
        <stp/>
        <stp/>
        <stp>1</stp>
        <tr r="BI207" s="21"/>
        <tr r="DG207" s="21"/>
      </tp>
      <tp>
        <v>23.15</v>
        <stp/>
        <stp>*H</stp>
        <stp>KORD MR29!_00Z-ECE</stp>
        <stp>2M DAILY AVG TEMP</stp>
        <stp>D</stp>
        <stp>44768</stp>
        <stp/>
        <stp/>
        <stp>1</stp>
        <tr r="AE208" s="21"/>
        <tr r="CC208" s="21"/>
      </tp>
      <tp>
        <v>22.21</v>
        <stp/>
        <stp>*H</stp>
        <stp>KORD MR24!_12Z-ECE</stp>
        <stp>2M DAILY AVG TEMP</stp>
        <stp>D</stp>
        <stp>44768</stp>
        <stp/>
        <stp/>
        <stp>1</stp>
        <tr r="DL208" s="21"/>
        <tr r="FJ208" s="21"/>
      </tp>
      <tp>
        <v>24.24</v>
        <stp/>
        <stp>*H</stp>
        <stp>KORD MR26!_00Z-ECE</stp>
        <stp>2M DAILY AVG TEMP</stp>
        <stp>D</stp>
        <stp>44769</stp>
        <stp/>
        <stp/>
        <stp>1</stp>
        <tr r="BW207" s="21"/>
        <tr r="Y207" s="21"/>
      </tp>
      <tp>
        <v>25.64</v>
        <stp/>
        <stp>*H</stp>
        <stp>KORD MR34!_12Z-ECE</stp>
        <stp>2M DAILY AVG TEMP</stp>
        <stp>D</stp>
        <stp>44769</stp>
        <stp/>
        <stp/>
        <stp>1</stp>
        <tr r="ES207" s="21"/>
        <tr r="GQ207" s="21"/>
      </tp>
      <tp>
        <v>26.66</v>
        <stp/>
        <stp>*H</stp>
        <stp>KORD MR36!_00Z-ECE</stp>
        <stp>2M DAILY AVG TEMP</stp>
        <stp>D</stp>
        <stp>44768</stp>
        <stp/>
        <stp/>
        <stp>1</stp>
        <tr r="CX208" s="21"/>
        <tr r="AZ208" s="21"/>
      </tp>
      <tp>
        <v>21.67</v>
        <stp/>
        <stp>*H</stp>
        <stp>KORD MR25!_12Z-ECE</stp>
        <stp>2M DAILY AVG TEMP</stp>
        <stp>D</stp>
        <stp>44768</stp>
        <stp/>
        <stp/>
        <stp>1</stp>
        <tr r="DO208" s="21"/>
        <tr r="FM208" s="21"/>
      </tp>
      <tp>
        <v>26.04</v>
        <stp/>
        <stp>*H</stp>
        <stp>KORD MR27!_00Z-ECE</stp>
        <stp>2M DAILY AVG TEMP</stp>
        <stp>D</stp>
        <stp>44769</stp>
        <stp/>
        <stp/>
        <stp>1</stp>
        <tr r="AB207" s="21"/>
        <tr r="BZ207" s="21"/>
      </tp>
      <tp>
        <v>26.57</v>
        <stp/>
        <stp>*H</stp>
        <stp>KORD MR35!_12Z-ECE</stp>
        <stp>2M DAILY AVG TEMP</stp>
        <stp>D</stp>
        <stp>44769</stp>
        <stp/>
        <stp/>
        <stp>1</stp>
        <tr r="EV207" s="21"/>
        <tr r="GT207" s="21"/>
      </tp>
      <tp>
        <v>26.05</v>
        <stp/>
        <stp>*H</stp>
        <stp>KORD MR37!_00Z-ECE</stp>
        <stp>2M DAILY AVG TEMP</stp>
        <stp>D</stp>
        <stp>44768</stp>
        <stp/>
        <stp/>
        <stp>1</stp>
        <tr r="DA208" s="21"/>
        <tr r="BC208" s="21"/>
      </tp>
      <tp>
        <v>24.02</v>
        <stp/>
        <stp>*H</stp>
        <stp>KORD MR24!_00Z-ECE</stp>
        <stp>2M DAILY AVG TEMP</stp>
        <stp>D</stp>
        <stp>44769</stp>
        <stp/>
        <stp/>
        <stp>1</stp>
        <tr r="S207" s="21"/>
        <tr r="BQ207" s="21"/>
      </tp>
      <tp>
        <v>22.31</v>
        <stp/>
        <stp>*H</stp>
        <stp>KORD MR26!_12Z-ECE</stp>
        <stp>2M DAILY AVG TEMP</stp>
        <stp>D</stp>
        <stp>44768</stp>
        <stp/>
        <stp/>
        <stp>1</stp>
        <tr r="FP208" s="21"/>
        <tr r="DR208" s="21"/>
      </tp>
      <tp>
        <v>26.33</v>
        <stp/>
        <stp>*H</stp>
        <stp>KORD MR34!_00Z-ECE</stp>
        <stp>2M DAILY AVG TEMP</stp>
        <stp>D</stp>
        <stp>44768</stp>
        <stp/>
        <stp/>
        <stp>1</stp>
        <tr r="CR208" s="21"/>
        <tr r="AT208" s="21"/>
      </tp>
      <tp>
        <v>25.8</v>
        <stp/>
        <stp>*H</stp>
        <stp>KORD MR36!_12Z-ECE</stp>
        <stp>2M DAILY AVG TEMP</stp>
        <stp>D</stp>
        <stp>44769</stp>
        <stp/>
        <stp/>
        <stp>1</stp>
        <tr r="GW207" s="21"/>
        <tr r="EY207" s="21"/>
      </tp>
      <tp>
        <v>23.63</v>
        <stp/>
        <stp>*H</stp>
        <stp>KORD MR25!_00Z-ECE</stp>
        <stp>2M DAILY AVG TEMP</stp>
        <stp>D</stp>
        <stp>44769</stp>
        <stp/>
        <stp/>
        <stp>1</stp>
        <tr r="V207" s="21"/>
        <tr r="BT207" s="21"/>
      </tp>
      <tp>
        <v>22.91</v>
        <stp/>
        <stp>*H</stp>
        <stp>KORD MR27!_12Z-ECE</stp>
        <stp>2M DAILY AVG TEMP</stp>
        <stp>D</stp>
        <stp>44768</stp>
        <stp/>
        <stp/>
        <stp>1</stp>
        <tr r="FS208" s="21"/>
        <tr r="DU208" s="21"/>
      </tp>
      <tp>
        <v>26.8</v>
        <stp/>
        <stp>*H</stp>
        <stp>KORD MR35!_00Z-ECE</stp>
        <stp>2M DAILY AVG TEMP</stp>
        <stp>D</stp>
        <stp>44768</stp>
        <stp/>
        <stp/>
        <stp>1</stp>
        <tr r="AW208" s="21"/>
        <tr r="CU208" s="21"/>
      </tp>
      <tp t="s">
        <v/>
        <stp/>
        <stp>*H</stp>
        <stp>KORD MR37!_12Z-ECE</stp>
        <stp>2M DAILY AVG TEMP</stp>
        <stp>D</stp>
        <stp>44769</stp>
        <stp/>
        <stp/>
        <stp>1</stp>
        <tr r="GZ207" s="21"/>
        <tr r="FB207" s="21"/>
      </tp>
      <tp>
        <v>25.01</v>
        <stp/>
        <stp>*H</stp>
        <stp>KORD MR30!_12Z-ECE</stp>
        <stp>2M DAILY AVG TEMP</stp>
        <stp>D</stp>
        <stp>44769</stp>
        <stp/>
        <stp/>
        <stp>1</stp>
        <tr r="GE207" s="21"/>
        <tr r="EG207" s="21"/>
      </tp>
      <tp>
        <v>24.24</v>
        <stp/>
        <stp>*H</stp>
        <stp>KORD MR32!_00Z-ECE</stp>
        <stp>2M DAILY AVG TEMP</stp>
        <stp>D</stp>
        <stp>44768</stp>
        <stp/>
        <stp/>
        <stp>1</stp>
        <tr r="CL208" s="21"/>
        <tr r="AN208" s="21"/>
      </tp>
      <tp>
        <v>24.58</v>
        <stp/>
        <stp>*H</stp>
        <stp>KORD MR23!_00Z-ECE</stp>
        <stp>2M DAILY AVG TEMP</stp>
        <stp>D</stp>
        <stp>44769</stp>
        <stp/>
        <stp/>
        <stp>1</stp>
        <tr r="BN207" s="21"/>
        <tr r="P207" s="21"/>
      </tp>
      <tp>
        <v>25.26</v>
        <stp/>
        <stp>*H</stp>
        <stp>KORD MR31!_12Z-ECE</stp>
        <stp>2M DAILY AVG TEMP</stp>
        <stp>D</stp>
        <stp>44769</stp>
        <stp/>
        <stp/>
        <stp>1</stp>
        <tr r="GH207" s="21"/>
        <tr r="EJ207" s="21"/>
      </tp>
      <tp>
        <v>25.29</v>
        <stp/>
        <stp>*H</stp>
        <stp>KORD MR33!_00Z-ECE</stp>
        <stp>2M DAILY AVG TEMP</stp>
        <stp>D</stp>
        <stp>44768</stp>
        <stp/>
        <stp/>
        <stp>1</stp>
        <tr r="CO208" s="21"/>
        <tr r="AQ208" s="21"/>
      </tp>
      <tp>
        <v>25</v>
        <stp/>
        <stp>*H</stp>
        <stp>KORD MR30!_00Z-ECE</stp>
        <stp>2M DAILY AVG TEMP</stp>
        <stp>D</stp>
        <stp>44768</stp>
        <stp/>
        <stp/>
        <stp>1</stp>
        <tr r="CF208" s="21"/>
        <tr r="AH208" s="21"/>
      </tp>
      <tp>
        <v>25.26</v>
        <stp/>
        <stp>*H</stp>
        <stp>KORD MR32!_12Z-ECE</stp>
        <stp>2M DAILY AVG TEMP</stp>
        <stp>D</stp>
        <stp>44769</stp>
        <stp/>
        <stp/>
        <stp>1</stp>
        <tr r="GK207" s="21"/>
        <tr r="EM207" s="21"/>
      </tp>
      <tp>
        <v>24.87</v>
        <stp/>
        <stp>*H</stp>
        <stp>KORD MR31!_00Z-ECE</stp>
        <stp>2M DAILY AVG TEMP</stp>
        <stp>D</stp>
        <stp>44768</stp>
        <stp/>
        <stp/>
        <stp>1</stp>
        <tr r="CI208" s="21"/>
        <tr r="AK208" s="21"/>
      </tp>
      <tp>
        <v>25.16</v>
        <stp/>
        <stp>*H</stp>
        <stp>KORD MR33!_12Z-ECE</stp>
        <stp>2M DAILY AVG TEMP</stp>
        <stp>D</stp>
        <stp>44769</stp>
        <stp/>
        <stp/>
        <stp>1</stp>
        <tr r="EP207" s="21"/>
        <tr r="GN207" s="21"/>
      </tp>
      <tp>
        <v>23.09</v>
        <stp/>
        <stp>*H</stp>
        <stp>KORD MR28!_12Z-ECE</stp>
        <stp>2M DAILY AVG TEMP</stp>
        <stp>D</stp>
        <stp>44768</stp>
        <stp/>
        <stp/>
        <stp>1</stp>
        <tr r="FV208" s="21"/>
        <tr r="DX208" s="21"/>
      </tp>
      <tp t="s">
        <v/>
        <stp/>
        <stp>*H</stp>
        <stp>KORD MR38!_12Z-ECE</stp>
        <stp>2M DAILY AVG TEMP</stp>
        <stp>D</stp>
        <stp>44769</stp>
        <stp/>
        <stp/>
        <stp>1</stp>
        <tr r="HC207" s="21"/>
        <tr r="FE207" s="21"/>
      </tp>
      <tp>
        <v>23.54</v>
        <stp/>
        <stp>*H</stp>
        <stp>KORD MR29!_12Z-ECE</stp>
        <stp>2M DAILY AVG TEMP</stp>
        <stp>D</stp>
        <stp>44768</stp>
        <stp/>
        <stp/>
        <stp>1</stp>
        <tr r="FY208" s="21"/>
        <tr r="EA208" s="21"/>
      </tp>
      <tp>
        <v>25.28</v>
        <stp/>
        <stp>*H</stp>
        <stp>KORD MR28!_00Z-ECE</stp>
        <stp>2M DAILY AVG TEMP</stp>
        <stp>D</stp>
        <stp>44769</stp>
        <stp/>
        <stp/>
        <stp>1</stp>
        <tr r="AE207" s="21"/>
        <tr r="CC207" s="21"/>
      </tp>
      <tp>
        <v>27.12</v>
        <stp/>
        <stp>*H</stp>
        <stp>KORD MR38!_00Z-ECE</stp>
        <stp>2M DAILY AVG TEMP</stp>
        <stp>D</stp>
        <stp>44768</stp>
        <stp/>
        <stp/>
        <stp>1</stp>
        <tr r="DD208" s="21"/>
        <tr r="BF208" s="21"/>
      </tp>
      <tp>
        <v>24.39</v>
        <stp/>
        <stp>*H</stp>
        <stp>KORD MR29!_00Z-ECE</stp>
        <stp>2M DAILY AVG TEMP</stp>
        <stp>D</stp>
        <stp>44769</stp>
        <stp/>
        <stp/>
        <stp>1</stp>
        <tr r="AH207" s="21"/>
        <tr r="CF207" s="21"/>
      </tp>
      <tp t="s">
        <v/>
        <stp/>
        <stp>*H</stp>
        <stp>KORD MR39!_00Z-ECE</stp>
        <stp>2M DAILY AVG TEMP</stp>
        <stp>D</stp>
        <stp>44768</stp>
        <stp/>
        <stp/>
        <stp>1</stp>
        <tr r="BI208" s="21"/>
        <tr r="DG208" s="21"/>
      </tp>
      <tp>
        <v>24.05</v>
        <stp/>
        <stp>*H</stp>
        <stp>KORD MR14!_12Z-ECE</stp>
        <stp>2M DAILY AVG TEMP</stp>
        <stp>D</stp>
        <stp>44790</stp>
        <stp/>
        <stp/>
        <stp>1</stp>
        <tr r="EV186" s="21"/>
        <tr r="GT186" s="21"/>
      </tp>
      <tp t="s">
        <v/>
        <stp/>
        <stp>*H</stp>
        <stp>KORD MR16!_00Z-ECE</stp>
        <stp>2M DAILY AVG TEMP</stp>
        <stp>D</stp>
        <stp>44791</stp>
        <stp/>
        <stp/>
        <stp>1</stp>
        <tr r="BI185" s="21"/>
        <tr r="DG185" s="21"/>
      </tp>
      <tp>
        <v>23.4</v>
        <stp/>
        <stp>*H</stp>
        <stp>KORD MR15!_12Z-ECE</stp>
        <stp>2M DAILY AVG TEMP</stp>
        <stp>D</stp>
        <stp>44790</stp>
        <stp/>
        <stp/>
        <stp>1</stp>
        <tr r="GW186" s="21"/>
        <tr r="EY186" s="21"/>
      </tp>
      <tp>
        <v>24.12</v>
        <stp/>
        <stp>*H</stp>
        <stp>KORD MR14!_00Z-ECE</stp>
        <stp>2M DAILY AVG TEMP</stp>
        <stp>D</stp>
        <stp>44791</stp>
        <stp/>
        <stp/>
        <stp>1</stp>
        <tr r="BC185" s="21"/>
        <tr r="DA185" s="21"/>
      </tp>
      <tp t="s">
        <v/>
        <stp/>
        <stp>*H</stp>
        <stp>KORD MR16!_12Z-ECE</stp>
        <stp>2M DAILY AVG TEMP</stp>
        <stp>D</stp>
        <stp>44790</stp>
        <stp/>
        <stp/>
        <stp>1</stp>
        <tr r="FB186" s="21"/>
        <tr r="GZ186" s="21"/>
      </tp>
      <tp>
        <v>24.71</v>
        <stp/>
        <stp>*H</stp>
        <stp>KORD MR15!_00Z-ECE</stp>
        <stp>2M DAILY AVG TEMP</stp>
        <stp>D</stp>
        <stp>44791</stp>
        <stp/>
        <stp/>
        <stp>1</stp>
        <tr r="BF185" s="21"/>
        <tr r="DD185" s="21"/>
      </tp>
      <tp t="s">
        <v/>
        <stp/>
        <stp>*H</stp>
        <stp>KORD MR17!_12Z-ECE</stp>
        <stp>2M DAILY AVG TEMP</stp>
        <stp>D</stp>
        <stp>44790</stp>
        <stp/>
        <stp/>
        <stp>1</stp>
        <tr r="HC186" s="21"/>
        <tr r="FE186" s="21"/>
      </tp>
      <tp>
        <v>22.58</v>
        <stp/>
        <stp>*H</stp>
        <stp>KORD MR10!_12Z-ECE</stp>
        <stp>2M DAILY AVG TEMP</stp>
        <stp>D</stp>
        <stp>44790</stp>
        <stp/>
        <stp/>
        <stp>1</stp>
        <tr r="EJ186" s="21"/>
        <tr r="GH186" s="21"/>
      </tp>
      <tp>
        <v>23.13</v>
        <stp/>
        <stp>*H</stp>
        <stp>KORD MR12!_00Z-ECE</stp>
        <stp>2M DAILY AVG TEMP</stp>
        <stp>D</stp>
        <stp>44791</stp>
        <stp/>
        <stp/>
        <stp>1</stp>
        <tr r="AW185" s="21"/>
        <tr r="CU185" s="21"/>
      </tp>
      <tp>
        <v>23.31</v>
        <stp/>
        <stp>*H</stp>
        <stp>KORD MR11!_12Z-ECE</stp>
        <stp>2M DAILY AVG TEMP</stp>
        <stp>D</stp>
        <stp>44790</stp>
        <stp/>
        <stp/>
        <stp>1</stp>
        <tr r="GK186" s="21"/>
        <tr r="EM186" s="21"/>
      </tp>
      <tp>
        <v>24.08</v>
        <stp/>
        <stp>*H</stp>
        <stp>KORD MR13!_00Z-ECE</stp>
        <stp>2M DAILY AVG TEMP</stp>
        <stp>D</stp>
        <stp>44791</stp>
        <stp/>
        <stp/>
        <stp>1</stp>
        <tr r="CX185" s="21"/>
        <tr r="AZ185" s="21"/>
      </tp>
      <tp>
        <v>21.62</v>
        <stp/>
        <stp>*H</stp>
        <stp>KORD MR10!_00Z-ECE</stp>
        <stp>2M DAILY AVG TEMP</stp>
        <stp>D</stp>
        <stp>44791</stp>
        <stp/>
        <stp/>
        <stp>1</stp>
        <tr r="CO185" s="21"/>
        <tr r="AQ185" s="21"/>
      </tp>
      <tp>
        <v>24.66</v>
        <stp/>
        <stp>*H</stp>
        <stp>KORD MR12!_12Z-ECE</stp>
        <stp>2M DAILY AVG TEMP</stp>
        <stp>D</stp>
        <stp>44790</stp>
        <stp/>
        <stp/>
        <stp>1</stp>
        <tr r="EP186" s="21"/>
        <tr r="GN186" s="21"/>
      </tp>
      <tp>
        <v>21.81</v>
        <stp/>
        <stp>*H</stp>
        <stp>KORD MR11!_00Z-ECE</stp>
        <stp>2M DAILY AVG TEMP</stp>
        <stp>D</stp>
        <stp>44791</stp>
        <stp/>
        <stp/>
        <stp>1</stp>
        <tr r="CR185" s="21"/>
        <tr r="AT185" s="21"/>
      </tp>
      <tp>
        <v>24.41</v>
        <stp/>
        <stp>*H</stp>
        <stp>KORD MR13!_12Z-ECE</stp>
        <stp>2M DAILY AVG TEMP</stp>
        <stp>D</stp>
        <stp>44790</stp>
        <stp/>
        <stp/>
        <stp>1</stp>
        <tr r="ES186" s="21"/>
        <tr r="GQ186" s="21"/>
      </tp>
      <tp>
        <v>23.74</v>
        <stp/>
        <stp>*H</stp>
        <stp>KORD MR14!_12Z-ECE</stp>
        <stp>2M DAILY AVG TEMP</stp>
        <stp>D</stp>
        <stp>44791</stp>
        <stp/>
        <stp/>
        <stp>1</stp>
        <tr r="GW185" s="21"/>
        <tr r="EY185" s="21"/>
      </tp>
      <tp>
        <v>23.23</v>
        <stp/>
        <stp>*H</stp>
        <stp>KORD MR16!_00Z-ECE</stp>
        <stp>2M DAILY AVG TEMP</stp>
        <stp>D</stp>
        <stp>44790</stp>
        <stp/>
        <stp/>
        <stp>1</stp>
        <tr r="BF186" s="21"/>
        <tr r="DD186" s="21"/>
      </tp>
      <tp t="s">
        <v/>
        <stp/>
        <stp>*H</stp>
        <stp>KORD MR15!_12Z-ECE</stp>
        <stp>2M DAILY AVG TEMP</stp>
        <stp>D</stp>
        <stp>44791</stp>
        <stp/>
        <stp/>
        <stp>1</stp>
        <tr r="GZ185" s="21"/>
        <tr r="FB185" s="21"/>
      </tp>
      <tp t="s">
        <v/>
        <stp/>
        <stp>*H</stp>
        <stp>KORD MR17!_00Z-ECE</stp>
        <stp>2M DAILY AVG TEMP</stp>
        <stp>D</stp>
        <stp>44790</stp>
        <stp/>
        <stp/>
        <stp>1</stp>
        <tr r="DG186" s="21"/>
        <tr r="BI186" s="21"/>
      </tp>
      <tp>
        <v>24.76</v>
        <stp/>
        <stp>*H</stp>
        <stp>KORD MR14!_00Z-ECE</stp>
        <stp>2M DAILY AVG TEMP</stp>
        <stp>D</stp>
        <stp>44790</stp>
        <stp/>
        <stp/>
        <stp>1</stp>
        <tr r="CX186" s="21"/>
        <tr r="AZ186" s="21"/>
      </tp>
      <tp t="s">
        <v/>
        <stp/>
        <stp>*H</stp>
        <stp>KORD MR16!_12Z-ECE</stp>
        <stp>2M DAILY AVG TEMP</stp>
        <stp>D</stp>
        <stp>44791</stp>
        <stp/>
        <stp/>
        <stp>1</stp>
        <tr r="HC185" s="21"/>
        <tr r="FE185" s="21"/>
      </tp>
      <tp>
        <v>24.54</v>
        <stp/>
        <stp>*H</stp>
        <stp>KORD MR15!_00Z-ECE</stp>
        <stp>2M DAILY AVG TEMP</stp>
        <stp>D</stp>
        <stp>44790</stp>
        <stp/>
        <stp/>
        <stp>1</stp>
        <tr r="BC186" s="21"/>
        <tr r="DA186" s="21"/>
      </tp>
      <tp>
        <v>21.78</v>
        <stp/>
        <stp>*H</stp>
        <stp>KORD MR10!_12Z-ECE</stp>
        <stp>2M DAILY AVG TEMP</stp>
        <stp>D</stp>
        <stp>44791</stp>
        <stp/>
        <stp/>
        <stp>1</stp>
        <tr r="GK185" s="21"/>
        <tr r="EM185" s="21"/>
      </tp>
      <tp>
        <v>23.42</v>
        <stp/>
        <stp>*H</stp>
        <stp>KORD MR12!_00Z-ECE</stp>
        <stp>2M DAILY AVG TEMP</stp>
        <stp>D</stp>
        <stp>44790</stp>
        <stp/>
        <stp/>
        <stp>1</stp>
        <tr r="AT186" s="21"/>
        <tr r="CR186" s="21"/>
      </tp>
      <tp>
        <v>23.01</v>
        <stp/>
        <stp>*H</stp>
        <stp>KORD MR11!_12Z-ECE</stp>
        <stp>2M DAILY AVG TEMP</stp>
        <stp>D</stp>
        <stp>44791</stp>
        <stp/>
        <stp/>
        <stp>1</stp>
        <tr r="GN185" s="21"/>
        <tr r="EP185" s="21"/>
      </tp>
      <tp>
        <v>24.89</v>
        <stp/>
        <stp>*H</stp>
        <stp>KORD MR13!_00Z-ECE</stp>
        <stp>2M DAILY AVG TEMP</stp>
        <stp>D</stp>
        <stp>44790</stp>
        <stp/>
        <stp/>
        <stp>1</stp>
        <tr r="AW186" s="21"/>
        <tr r="CU186" s="21"/>
      </tp>
      <tp>
        <v>22.18</v>
        <stp/>
        <stp>*H</stp>
        <stp>KORD MR10!_00Z-ECE</stp>
        <stp>2M DAILY AVG TEMP</stp>
        <stp>D</stp>
        <stp>44790</stp>
        <stp/>
        <stp/>
        <stp>1</stp>
        <tr r="CL186" s="21"/>
        <tr r="AN186" s="21"/>
      </tp>
      <tp>
        <v>24.32</v>
        <stp/>
        <stp>*H</stp>
        <stp>KORD MR12!_12Z-ECE</stp>
        <stp>2M DAILY AVG TEMP</stp>
        <stp>D</stp>
        <stp>44791</stp>
        <stp/>
        <stp/>
        <stp>1</stp>
        <tr r="GQ185" s="21"/>
        <tr r="ES185" s="21"/>
      </tp>
      <tp>
        <v>22.81</v>
        <stp/>
        <stp>*H</stp>
        <stp>KORD MR11!_00Z-ECE</stp>
        <stp>2M DAILY AVG TEMP</stp>
        <stp>D</stp>
        <stp>44790</stp>
        <stp/>
        <stp/>
        <stp>1</stp>
        <tr r="AQ186" s="21"/>
        <tr r="CO186" s="21"/>
      </tp>
      <tp>
        <v>24.25</v>
        <stp/>
        <stp>*H</stp>
        <stp>KORD MR13!_12Z-ECE</stp>
        <stp>2M DAILY AVG TEMP</stp>
        <stp>D</stp>
        <stp>44791</stp>
        <stp/>
        <stp/>
        <stp>1</stp>
        <tr r="EV185" s="21"/>
        <tr r="GT185" s="21"/>
      </tp>
      <tp t="s">
        <v/>
        <stp/>
        <stp>*H</stp>
        <stp>KORD MR14!_12Z-ECE</stp>
        <stp>2M DAILY AVG TEMP</stp>
        <stp>D</stp>
        <stp>44792</stp>
        <stp/>
        <stp/>
        <stp>1</stp>
        <tr r="GZ184" s="21"/>
        <tr r="FB184" s="21"/>
      </tp>
      <tp t="s">
        <v/>
        <stp/>
        <stp>*H</stp>
        <stp>KORD MR15!_12Z-ECE</stp>
        <stp>2M DAILY AVG TEMP</stp>
        <stp>D</stp>
        <stp>44792</stp>
        <stp/>
        <stp/>
        <stp>1</stp>
        <tr r="FE184" s="21"/>
        <tr r="HC184" s="21"/>
      </tp>
      <tp t="s">
        <v/>
        <stp/>
        <stp>*H</stp>
        <stp>KORD MR14!_00Z-ECE</stp>
        <stp>2M DAILY AVG TEMP</stp>
        <stp>D</stp>
        <stp>44793</stp>
        <stp/>
        <stp/>
        <stp>1</stp>
        <tr r="BI183" s="21"/>
        <tr r="DG183" s="21"/>
      </tp>
      <tp>
        <v>21.82</v>
        <stp/>
        <stp>*H</stp>
        <stp>KORD MR10!_12Z-ECE</stp>
        <stp>2M DAILY AVG TEMP</stp>
        <stp>D</stp>
        <stp>44792</stp>
        <stp/>
        <stp/>
        <stp>1</stp>
        <tr r="EP184" s="21"/>
        <tr r="GN184" s="21"/>
      </tp>
      <tp>
        <v>23.5</v>
        <stp/>
        <stp>*H</stp>
        <stp>KORD MR12!_00Z-ECE</stp>
        <stp>2M DAILY AVG TEMP</stp>
        <stp>D</stp>
        <stp>44793</stp>
        <stp/>
        <stp/>
        <stp>1</stp>
        <tr r="DA183" s="21"/>
        <tr r="BC183" s="21"/>
      </tp>
      <tp>
        <v>22.92</v>
        <stp/>
        <stp>*H</stp>
        <stp>KORD MR11!_12Z-ECE</stp>
        <stp>2M DAILY AVG TEMP</stp>
        <stp>D</stp>
        <stp>44792</stp>
        <stp/>
        <stp/>
        <stp>1</stp>
        <tr r="GQ184" s="21"/>
        <tr r="ES184" s="21"/>
      </tp>
      <tp>
        <v>24.34</v>
        <stp/>
        <stp>*H</stp>
        <stp>KORD MR13!_00Z-ECE</stp>
        <stp>2M DAILY AVG TEMP</stp>
        <stp>D</stp>
        <stp>44793</stp>
        <stp/>
        <stp/>
        <stp>1</stp>
        <tr r="DD183" s="21"/>
        <tr r="BF183" s="21"/>
      </tp>
      <tp>
        <v>21.79</v>
        <stp/>
        <stp>*H</stp>
        <stp>KORD MR10!_00Z-ECE</stp>
        <stp>2M DAILY AVG TEMP</stp>
        <stp>D</stp>
        <stp>44793</stp>
        <stp/>
        <stp/>
        <stp>1</stp>
        <tr r="CU183" s="21"/>
        <tr r="AW183" s="21"/>
      </tp>
      <tp>
        <v>24.29</v>
        <stp/>
        <stp>*H</stp>
        <stp>KORD MR12!_12Z-ECE</stp>
        <stp>2M DAILY AVG TEMP</stp>
        <stp>D</stp>
        <stp>44792</stp>
        <stp/>
        <stp/>
        <stp>1</stp>
        <tr r="EV184" s="21"/>
        <tr r="GT184" s="21"/>
      </tp>
      <tp>
        <v>21.68</v>
        <stp/>
        <stp>*H</stp>
        <stp>KORD MR11!_00Z-ECE</stp>
        <stp>2M DAILY AVG TEMP</stp>
        <stp>D</stp>
        <stp>44793</stp>
        <stp/>
        <stp/>
        <stp>1</stp>
        <tr r="AZ183" s="21"/>
        <tr r="CX183" s="21"/>
      </tp>
      <tp>
        <v>24.17</v>
        <stp/>
        <stp>*H</stp>
        <stp>KORD MR13!_12Z-ECE</stp>
        <stp>2M DAILY AVG TEMP</stp>
        <stp>D</stp>
        <stp>44792</stp>
        <stp/>
        <stp/>
        <stp>1</stp>
        <tr r="EY184" s="21"/>
        <tr r="GW184" s="21"/>
      </tp>
      <tp t="s">
        <v/>
        <stp/>
        <stp>*H</stp>
        <stp>KORD MR14!_12Z-ECE</stp>
        <stp>2M DAILY AVG TEMP</stp>
        <stp>D</stp>
        <stp>44793</stp>
        <stp/>
        <stp/>
        <stp>1</stp>
        <tr r="FE183" s="21"/>
        <tr r="HC183" s="21"/>
      </tp>
      <tp>
        <v>24.21</v>
        <stp/>
        <stp>*H</stp>
        <stp>KORD MR14!_00Z-ECE</stp>
        <stp>2M DAILY AVG TEMP</stp>
        <stp>D</stp>
        <stp>44792</stp>
        <stp/>
        <stp/>
        <stp>1</stp>
        <tr r="BF184" s="21"/>
        <tr r="DD184" s="21"/>
      </tp>
      <tp t="s">
        <v/>
        <stp/>
        <stp>*H</stp>
        <stp>KORD MR15!_00Z-ECE</stp>
        <stp>2M DAILY AVG TEMP</stp>
        <stp>D</stp>
        <stp>44792</stp>
        <stp/>
        <stp/>
        <stp>1</stp>
        <tr r="DG184" s="21"/>
        <tr r="BI184" s="21"/>
      </tp>
      <tp>
        <v>21.78</v>
        <stp/>
        <stp>*H</stp>
        <stp>KORD MR10!_12Z-ECE</stp>
        <stp>2M DAILY AVG TEMP</stp>
        <stp>D</stp>
        <stp>44793</stp>
        <stp/>
        <stp/>
        <stp>1</stp>
        <tr r="GQ183" s="21"/>
        <tr r="ES183" s="21"/>
      </tp>
      <tp>
        <v>22.99</v>
        <stp/>
        <stp>*H</stp>
        <stp>KORD MR12!_00Z-ECE</stp>
        <stp>2M DAILY AVG TEMP</stp>
        <stp>D</stp>
        <stp>44792</stp>
        <stp/>
        <stp/>
        <stp>1</stp>
        <tr r="AZ184" s="21"/>
        <tr r="CX184" s="21"/>
      </tp>
      <tp>
        <v>23.16</v>
        <stp/>
        <stp>*H</stp>
        <stp>KORD MR11!_12Z-ECE</stp>
        <stp>2M DAILY AVG TEMP</stp>
        <stp>D</stp>
        <stp>44793</stp>
        <stp/>
        <stp/>
        <stp>1</stp>
        <tr r="GT183" s="21"/>
        <tr r="EV183" s="21"/>
      </tp>
      <tp>
        <v>23.7</v>
        <stp/>
        <stp>*H</stp>
        <stp>KORD MR13!_00Z-ECE</stp>
        <stp>2M DAILY AVG TEMP</stp>
        <stp>D</stp>
        <stp>44792</stp>
        <stp/>
        <stp/>
        <stp>1</stp>
        <tr r="DA184" s="21"/>
        <tr r="BC184" s="21"/>
      </tp>
      <tp>
        <v>21.48</v>
        <stp/>
        <stp>*H</stp>
        <stp>KORD MR10!_00Z-ECE</stp>
        <stp>2M DAILY AVG TEMP</stp>
        <stp>D</stp>
        <stp>44792</stp>
        <stp/>
        <stp/>
        <stp>1</stp>
        <tr r="CR184" s="21"/>
        <tr r="AT184" s="21"/>
      </tp>
      <tp>
        <v>24.72</v>
        <stp/>
        <stp>*H</stp>
        <stp>KORD MR12!_12Z-ECE</stp>
        <stp>2M DAILY AVG TEMP</stp>
        <stp>D</stp>
        <stp>44793</stp>
        <stp/>
        <stp/>
        <stp>1</stp>
        <tr r="GW183" s="21"/>
        <tr r="EY183" s="21"/>
      </tp>
      <tp>
        <v>21.52</v>
        <stp/>
        <stp>*H</stp>
        <stp>KORD MR11!_00Z-ECE</stp>
        <stp>2M DAILY AVG TEMP</stp>
        <stp>D</stp>
        <stp>44792</stp>
        <stp/>
        <stp/>
        <stp>1</stp>
        <tr r="CU184" s="21"/>
        <tr r="AW184" s="21"/>
      </tp>
      <tp t="s">
        <v/>
        <stp/>
        <stp>*H</stp>
        <stp>KORD MR13!_12Z-ECE</stp>
        <stp>2M DAILY AVG TEMP</stp>
        <stp>D</stp>
        <stp>44793</stp>
        <stp/>
        <stp/>
        <stp>1</stp>
        <tr r="FB183" s="21"/>
        <tr r="GZ183" s="21"/>
      </tp>
      <tp>
        <v>21.76</v>
        <stp/>
        <stp>*H</stp>
        <stp>KORD MR10!_12Z-ECE</stp>
        <stp>2M DAILY AVG TEMP</stp>
        <stp>D</stp>
        <stp>44794</stp>
        <stp/>
        <stp/>
        <stp>1</stp>
        <tr r="GT182" s="21"/>
        <tr r="EV182" s="21"/>
      </tp>
      <tp t="s">
        <v/>
        <stp/>
        <stp>*H</stp>
        <stp>KORD MR12!_00Z-ECE</stp>
        <stp>2M DAILY AVG TEMP</stp>
        <stp>D</stp>
        <stp>44795</stp>
        <stp/>
        <stp/>
        <stp>1</stp>
        <tr r="DG181" s="21"/>
        <tr r="BI181" s="21"/>
      </tp>
      <tp>
        <v>23.63</v>
        <stp/>
        <stp>*H</stp>
        <stp>KORD MR11!_12Z-ECE</stp>
        <stp>2M DAILY AVG TEMP</stp>
        <stp>D</stp>
        <stp>44794</stp>
        <stp/>
        <stp/>
        <stp>1</stp>
        <tr r="EY182" s="21"/>
        <tr r="GW182" s="21"/>
      </tp>
      <tp>
        <v>23.06</v>
        <stp/>
        <stp>*H</stp>
        <stp>KORD MR10!_00Z-ECE</stp>
        <stp>2M DAILY AVG TEMP</stp>
        <stp>D</stp>
        <stp>44795</stp>
        <stp/>
        <stp/>
        <stp>1</stp>
        <tr r="BC181" s="21"/>
        <tr r="DA181" s="21"/>
      </tp>
      <tp t="s">
        <v/>
        <stp/>
        <stp>*H</stp>
        <stp>KORD MR12!_12Z-ECE</stp>
        <stp>2M DAILY AVG TEMP</stp>
        <stp>D</stp>
        <stp>44794</stp>
        <stp/>
        <stp/>
        <stp>1</stp>
        <tr r="GZ182" s="21"/>
        <tr r="FB182" s="21"/>
      </tp>
      <tp>
        <v>22.63</v>
        <stp/>
        <stp>*H</stp>
        <stp>KORD MR11!_00Z-ECE</stp>
        <stp>2M DAILY AVG TEMP</stp>
        <stp>D</stp>
        <stp>44795</stp>
        <stp/>
        <stp/>
        <stp>1</stp>
        <tr r="DD181" s="21"/>
        <tr r="BF181" s="21"/>
      </tp>
      <tp t="s">
        <v/>
        <stp/>
        <stp>*H</stp>
        <stp>KORD MR13!_12Z-ECE</stp>
        <stp>2M DAILY AVG TEMP</stp>
        <stp>D</stp>
        <stp>44794</stp>
        <stp/>
        <stp/>
        <stp>1</stp>
        <tr r="FE182" s="21"/>
        <tr r="HC182" s="21"/>
      </tp>
      <tp>
        <v>22.07</v>
        <stp/>
        <stp>*H</stp>
        <stp>KORD MR10!_12Z-ECE</stp>
        <stp>2M DAILY AVG TEMP</stp>
        <stp>D</stp>
        <stp>44795</stp>
        <stp/>
        <stp/>
        <stp>1</stp>
        <tr r="GW181" s="21"/>
        <tr r="EY181" s="21"/>
      </tp>
      <tp>
        <v>24.08</v>
        <stp/>
        <stp>*H</stp>
        <stp>KORD MR12!_00Z-ECE</stp>
        <stp>2M DAILY AVG TEMP</stp>
        <stp>D</stp>
        <stp>44794</stp>
        <stp/>
        <stp/>
        <stp>1</stp>
        <tr r="DD182" s="21"/>
        <tr r="BF182" s="21"/>
      </tp>
      <tp t="s">
        <v/>
        <stp/>
        <stp>*H</stp>
        <stp>KORD MR11!_12Z-ECE</stp>
        <stp>2M DAILY AVG TEMP</stp>
        <stp>D</stp>
        <stp>44795</stp>
        <stp/>
        <stp/>
        <stp>1</stp>
        <tr r="FB181" s="21"/>
        <tr r="GZ181" s="21"/>
      </tp>
      <tp t="s">
        <v/>
        <stp/>
        <stp>*H</stp>
        <stp>KORD MR13!_00Z-ECE</stp>
        <stp>2M DAILY AVG TEMP</stp>
        <stp>D</stp>
        <stp>44794</stp>
        <stp/>
        <stp/>
        <stp>1</stp>
        <tr r="DG182" s="21"/>
        <tr r="BI182" s="21"/>
      </tp>
      <tp>
        <v>22.51</v>
        <stp/>
        <stp>*H</stp>
        <stp>KORD MR10!_00Z-ECE</stp>
        <stp>2M DAILY AVG TEMP</stp>
        <stp>D</stp>
        <stp>44794</stp>
        <stp/>
        <stp/>
        <stp>1</stp>
        <tr r="AZ182" s="21"/>
        <tr r="CX182" s="21"/>
      </tp>
      <tp t="s">
        <v/>
        <stp/>
        <stp>*H</stp>
        <stp>KORD MR12!_12Z-ECE</stp>
        <stp>2M DAILY AVG TEMP</stp>
        <stp>D</stp>
        <stp>44795</stp>
        <stp/>
        <stp/>
        <stp>1</stp>
        <tr r="FE181" s="21"/>
        <tr r="HC181" s="21"/>
      </tp>
      <tp>
        <v>22.16</v>
        <stp/>
        <stp>*H</stp>
        <stp>KORD MR11!_00Z-ECE</stp>
        <stp>2M DAILY AVG TEMP</stp>
        <stp>D</stp>
        <stp>44794</stp>
        <stp/>
        <stp/>
        <stp>1</stp>
        <tr r="DA182" s="21"/>
        <tr r="BC182" s="21"/>
      </tp>
      <tp t="s">
        <v/>
        <stp/>
        <stp>*H</stp>
        <stp>KORD MR10!_12Z-ECE</stp>
        <stp>2M DAILY AVG TEMP</stp>
        <stp>D</stp>
        <stp>44796</stp>
        <stp/>
        <stp/>
        <stp>1</stp>
        <tr r="FB180" s="21"/>
        <tr r="GZ180" s="21"/>
      </tp>
      <tp t="s">
        <v/>
        <stp/>
        <stp>*H</stp>
        <stp>KORD MR11!_12Z-ECE</stp>
        <stp>2M DAILY AVG TEMP</stp>
        <stp>D</stp>
        <stp>44796</stp>
        <stp/>
        <stp/>
        <stp>1</stp>
        <tr r="FE180" s="21"/>
        <tr r="HC180" s="21"/>
      </tp>
      <tp t="s">
        <v/>
        <stp/>
        <stp>*H</stp>
        <stp>KORD MR10!_00Z-ECE</stp>
        <stp>2M DAILY AVG TEMP</stp>
        <stp>D</stp>
        <stp>44797</stp>
        <stp/>
        <stp/>
        <stp>1</stp>
        <tr r="DG179" s="21"/>
        <tr r="BI179" s="21"/>
      </tp>
      <tp t="s">
        <v/>
        <stp/>
        <stp>*H</stp>
        <stp>KORD MR10!_12Z-ECE</stp>
        <stp>2M DAILY AVG TEMP</stp>
        <stp>D</stp>
        <stp>44797</stp>
        <stp/>
        <stp/>
        <stp>1</stp>
        <tr r="HC179" s="21"/>
        <tr r="FE179" s="21"/>
      </tp>
      <tp>
        <v>23.57</v>
        <stp/>
        <stp>*H</stp>
        <stp>KORD MR10!_00Z-ECE</stp>
        <stp>2M DAILY AVG TEMP</stp>
        <stp>D</stp>
        <stp>44796</stp>
        <stp/>
        <stp/>
        <stp>1</stp>
        <tr r="DD180" s="21"/>
        <tr r="BF180" s="21"/>
      </tp>
      <tp t="s">
        <v/>
        <stp/>
        <stp>*H</stp>
        <stp>KORD MR11!_00Z-ECE</stp>
        <stp>2M DAILY AVG TEMP</stp>
        <stp>D</stp>
        <stp>44796</stp>
        <stp/>
        <stp/>
        <stp>1</stp>
        <tr r="BI180" s="21"/>
        <tr r="DG180" s="21"/>
      </tp>
      <tp>
        <v>27.81</v>
        <stp/>
        <stp>*H</stp>
        <stp>KORD MR14!_12Z-ECE</stp>
        <stp>2M DAILY AVG TEMP</stp>
        <stp>D</stp>
        <stp>44780</stp>
        <stp/>
        <stp/>
        <stp>1</stp>
        <tr r="FP196" s="21"/>
        <tr r="DR196" s="21"/>
      </tp>
      <tp>
        <v>23.85</v>
        <stp/>
        <stp>*H</stp>
        <stp>KORD MR16!_00Z-ECE</stp>
        <stp>2M DAILY AVG TEMP</stp>
        <stp>D</stp>
        <stp>44781</stp>
        <stp/>
        <stp/>
        <stp>1</stp>
        <tr r="AE195" s="21"/>
        <tr r="CC195" s="21"/>
      </tp>
      <tp t="s">
        <v/>
        <stp/>
        <stp>*H</stp>
        <stp>KORD MR24!_12Z-ECE</stp>
        <stp>2M DAILY AVG TEMP</stp>
        <stp>D</stp>
        <stp>44783</stp>
        <stp/>
        <stp/>
        <stp>1</stp>
        <tr r="FE193" s="21"/>
        <tr r="HC193" s="21"/>
      </tp>
      <tp>
        <v>27.37</v>
        <stp/>
        <stp>*H</stp>
        <stp>KORD MR15!_12Z-ECE</stp>
        <stp>2M DAILY AVG TEMP</stp>
        <stp>D</stp>
        <stp>44780</stp>
        <stp/>
        <stp/>
        <stp>1</stp>
        <tr r="FS196" s="21"/>
        <tr r="DU196" s="21"/>
      </tp>
      <tp>
        <v>24.03</v>
        <stp/>
        <stp>*H</stp>
        <stp>KORD MR17!_00Z-ECE</stp>
        <stp>2M DAILY AVG TEMP</stp>
        <stp>D</stp>
        <stp>44781</stp>
        <stp/>
        <stp/>
        <stp>1</stp>
        <tr r="AH195" s="21"/>
        <tr r="CF195" s="21"/>
      </tp>
      <tp>
        <v>24.53</v>
        <stp/>
        <stp>*H</stp>
        <stp>KORD MR14!_00Z-ECE</stp>
        <stp>2M DAILY AVG TEMP</stp>
        <stp>D</stp>
        <stp>44781</stp>
        <stp/>
        <stp/>
        <stp>1</stp>
        <tr r="Y195" s="21"/>
        <tr r="BW195" s="21"/>
      </tp>
      <tp>
        <v>26.55</v>
        <stp/>
        <stp>*H</stp>
        <stp>KORD MR16!_12Z-ECE</stp>
        <stp>2M DAILY AVG TEMP</stp>
        <stp>D</stp>
        <stp>44780</stp>
        <stp/>
        <stp/>
        <stp>1</stp>
        <tr r="FV196" s="21"/>
        <tr r="DX196" s="21"/>
      </tp>
      <tp>
        <v>26.07</v>
        <stp/>
        <stp>*H</stp>
        <stp>KORD MR24!_00Z-ECE</stp>
        <stp>2M DAILY AVG TEMP</stp>
        <stp>D</stp>
        <stp>44782</stp>
        <stp/>
        <stp/>
        <stp>1</stp>
        <tr r="DD194" s="21"/>
        <tr r="BF194" s="21"/>
      </tp>
      <tp>
        <v>24.03</v>
        <stp/>
        <stp>*H</stp>
        <stp>KORD MR15!_00Z-ECE</stp>
        <stp>2M DAILY AVG TEMP</stp>
        <stp>D</stp>
        <stp>44781</stp>
        <stp/>
        <stp/>
        <stp>1</stp>
        <tr r="AB195" s="21"/>
        <tr r="BZ195" s="21"/>
      </tp>
      <tp>
        <v>26.54</v>
        <stp/>
        <stp>*H</stp>
        <stp>KORD MR17!_12Z-ECE</stp>
        <stp>2M DAILY AVG TEMP</stp>
        <stp>D</stp>
        <stp>44780</stp>
        <stp/>
        <stp/>
        <stp>1</stp>
        <tr r="EA196" s="21"/>
        <tr r="FY196" s="21"/>
      </tp>
      <tp t="s">
        <v/>
        <stp/>
        <stp>*H</stp>
        <stp>KORD MR25!_00Z-ECE</stp>
        <stp>2M DAILY AVG TEMP</stp>
        <stp>D</stp>
        <stp>44782</stp>
        <stp/>
        <stp/>
        <stp>1</stp>
        <tr r="DG194" s="21"/>
        <tr r="BI194" s="21"/>
      </tp>
      <tp>
        <v>26.59</v>
        <stp/>
        <stp>*H</stp>
        <stp>KORD MR12!_00Z-ECE</stp>
        <stp>2M DAILY AVG TEMP</stp>
        <stp>D</stp>
        <stp>44781</stp>
        <stp/>
        <stp/>
        <stp>1</stp>
        <tr r="BQ195" s="21"/>
        <tr r="S195" s="21"/>
      </tp>
      <tp>
        <v>24.79</v>
        <stp/>
        <stp>*H</stp>
        <stp>KORD MR20!_12Z-ECE</stp>
        <stp>2M DAILY AVG TEMP</stp>
        <stp>D</stp>
        <stp>44783</stp>
        <stp/>
        <stp/>
        <stp>1</stp>
        <tr r="GQ193" s="21"/>
        <tr r="ES193" s="21"/>
      </tp>
      <tp>
        <v>25.58</v>
        <stp/>
        <stp>*H</stp>
        <stp>KORD MR22!_00Z-ECE</stp>
        <stp>2M DAILY AVG TEMP</stp>
        <stp>D</stp>
        <stp>44782</stp>
        <stp/>
        <stp/>
        <stp>1</stp>
        <tr r="CX194" s="21"/>
        <tr r="AZ194" s="21"/>
      </tp>
      <tp>
        <v>27.64</v>
        <stp/>
        <stp>*H</stp>
        <stp>KORD MR13!_00Z-ECE</stp>
        <stp>2M DAILY AVG TEMP</stp>
        <stp>D</stp>
        <stp>44781</stp>
        <stp/>
        <stp/>
        <stp>1</stp>
        <tr r="BT195" s="21"/>
        <tr r="V195" s="21"/>
      </tp>
      <tp>
        <v>25.77</v>
        <stp/>
        <stp>*H</stp>
        <stp>KORD MR21!_12Z-ECE</stp>
        <stp>2M DAILY AVG TEMP</stp>
        <stp>D</stp>
        <stp>44783</stp>
        <stp/>
        <stp/>
        <stp>1</stp>
        <tr r="GT193" s="21"/>
        <tr r="EV193" s="21"/>
      </tp>
      <tp>
        <v>25.68</v>
        <stp/>
        <stp>*H</stp>
        <stp>KORD MR23!_00Z-ECE</stp>
        <stp>2M DAILY AVG TEMP</stp>
        <stp>D</stp>
        <stp>44782</stp>
        <stp/>
        <stp/>
        <stp>1</stp>
        <tr r="DA194" s="21"/>
        <tr r="BC194" s="21"/>
      </tp>
      <tp>
        <v>28.24</v>
        <stp/>
        <stp>*H</stp>
        <stp>KORD MR12!_12Z-ECE</stp>
        <stp>2M DAILY AVG TEMP</stp>
        <stp>D</stp>
        <stp>44780</stp>
        <stp/>
        <stp/>
        <stp>1</stp>
        <tr r="DL196" s="21"/>
        <tr r="FJ196" s="21"/>
      </tp>
      <tp>
        <v>24.63</v>
        <stp/>
        <stp>*H</stp>
        <stp>KORD MR20!_00Z-ECE</stp>
        <stp>2M DAILY AVG TEMP</stp>
        <stp>D</stp>
        <stp>44782</stp>
        <stp/>
        <stp/>
        <stp>1</stp>
        <tr r="CR194" s="21"/>
        <tr r="AT194" s="21"/>
      </tp>
      <tp>
        <v>25.73</v>
        <stp/>
        <stp>*H</stp>
        <stp>KORD MR22!_12Z-ECE</stp>
        <stp>2M DAILY AVG TEMP</stp>
        <stp>D</stp>
        <stp>44783</stp>
        <stp/>
        <stp/>
        <stp>1</stp>
        <tr r="EY193" s="21"/>
        <tr r="GW193" s="21"/>
      </tp>
      <tp>
        <v>25.54</v>
        <stp/>
        <stp>*H</stp>
        <stp>KORD MR11!_00Z-ECE</stp>
        <stp>2M DAILY AVG TEMP</stp>
        <stp>D</stp>
        <stp>44781</stp>
        <stp/>
        <stp/>
        <stp>1</stp>
        <tr r="BN195" s="21"/>
        <tr r="P195" s="21"/>
      </tp>
      <tp>
        <v>28.39</v>
        <stp/>
        <stp>*H</stp>
        <stp>KORD MR13!_12Z-ECE</stp>
        <stp>2M DAILY AVG TEMP</stp>
        <stp>D</stp>
        <stp>44780</stp>
        <stp/>
        <stp/>
        <stp>1</stp>
        <tr r="FM196" s="21"/>
        <tr r="DO196" s="21"/>
      </tp>
      <tp>
        <v>26.34</v>
        <stp/>
        <stp>*H</stp>
        <stp>KORD MR21!_00Z-ECE</stp>
        <stp>2M DAILY AVG TEMP</stp>
        <stp>D</stp>
        <stp>44782</stp>
        <stp/>
        <stp/>
        <stp>1</stp>
        <tr r="AW194" s="21"/>
        <tr r="CU194" s="21"/>
      </tp>
      <tp t="s">
        <v/>
        <stp/>
        <stp>*H</stp>
        <stp>KORD MR23!_12Z-ECE</stp>
        <stp>2M DAILY AVG TEMP</stp>
        <stp>D</stp>
        <stp>44783</stp>
        <stp/>
        <stp/>
        <stp>1</stp>
        <tr r="FB193" s="21"/>
        <tr r="GZ193" s="21"/>
      </tp>
      <tp>
        <v>25.57</v>
        <stp/>
        <stp>*H</stp>
        <stp>KORD MR18!_12Z-ECE</stp>
        <stp>2M DAILY AVG TEMP</stp>
        <stp>D</stp>
        <stp>44780</stp>
        <stp/>
        <stp/>
        <stp>1</stp>
        <tr r="GB196" s="21"/>
        <tr r="ED196" s="21"/>
      </tp>
      <tp>
        <v>25.57</v>
        <stp/>
        <stp>*H</stp>
        <stp>KORD MR19!_12Z-ECE</stp>
        <stp>2M DAILY AVG TEMP</stp>
        <stp>D</stp>
        <stp>44780</stp>
        <stp/>
        <stp/>
        <stp>1</stp>
        <tr r="GE196" s="21"/>
        <tr r="EG196" s="21"/>
      </tp>
      <tp>
        <v>24.85</v>
        <stp/>
        <stp>*H</stp>
        <stp>KORD MR18!_00Z-ECE</stp>
        <stp>2M DAILY AVG TEMP</stp>
        <stp>D</stp>
        <stp>44781</stp>
        <stp/>
        <stp/>
        <stp>1</stp>
        <tr r="CI195" s="21"/>
        <tr r="AK195" s="21"/>
      </tp>
      <tp>
        <v>25.7</v>
        <stp/>
        <stp>*H</stp>
        <stp>KORD MR19!_00Z-ECE</stp>
        <stp>2M DAILY AVG TEMP</stp>
        <stp>D</stp>
        <stp>44781</stp>
        <stp/>
        <stp/>
        <stp>1</stp>
        <tr r="AN195" s="21"/>
        <tr r="CL195" s="21"/>
      </tp>
      <tp>
        <v>24.98</v>
        <stp/>
        <stp>*H</stp>
        <stp>KORD MR14!_12Z-ECE</stp>
        <stp>2M DAILY AVG TEMP</stp>
        <stp>D</stp>
        <stp>44781</stp>
        <stp/>
        <stp/>
        <stp>1</stp>
        <tr r="DU195" s="21"/>
        <tr r="FS195" s="21"/>
      </tp>
      <tp>
        <v>27.16</v>
        <stp/>
        <stp>*H</stp>
        <stp>KORD MR16!_00Z-ECE</stp>
        <stp>2M DAILY AVG TEMP</stp>
        <stp>D</stp>
        <stp>44780</stp>
        <stp/>
        <stp/>
        <stp>1</stp>
        <tr r="AB196" s="21"/>
        <tr r="BZ196" s="21"/>
      </tp>
      <tp t="s">
        <v/>
        <stp/>
        <stp>*H</stp>
        <stp>KORD MR24!_12Z-ECE</stp>
        <stp>2M DAILY AVG TEMP</stp>
        <stp>D</stp>
        <stp>44782</stp>
        <stp/>
        <stp/>
        <stp>1</stp>
        <tr r="FB194" s="21"/>
        <tr r="GZ194" s="21"/>
      </tp>
      <tp>
        <v>24.38</v>
        <stp/>
        <stp>*H</stp>
        <stp>KORD MR15!_12Z-ECE</stp>
        <stp>2M DAILY AVG TEMP</stp>
        <stp>D</stp>
        <stp>44781</stp>
        <stp/>
        <stp/>
        <stp>1</stp>
        <tr r="DX195" s="21"/>
        <tr r="FV195" s="21"/>
      </tp>
      <tp>
        <v>25.99</v>
        <stp/>
        <stp>*H</stp>
        <stp>KORD MR17!_00Z-ECE</stp>
        <stp>2M DAILY AVG TEMP</stp>
        <stp>D</stp>
        <stp>44780</stp>
        <stp/>
        <stp/>
        <stp>1</stp>
        <tr r="CC196" s="21"/>
        <tr r="AE196" s="21"/>
      </tp>
      <tp t="s">
        <v/>
        <stp/>
        <stp>*H</stp>
        <stp>KORD MR25!_12Z-ECE</stp>
        <stp>2M DAILY AVG TEMP</stp>
        <stp>D</stp>
        <stp>44782</stp>
        <stp/>
        <stp/>
        <stp>1</stp>
        <tr r="FE194" s="21"/>
        <tr r="HC194" s="21"/>
      </tp>
      <tp>
        <v>28.04</v>
        <stp/>
        <stp>*H</stp>
        <stp>KORD MR14!_00Z-ECE</stp>
        <stp>2M DAILY AVG TEMP</stp>
        <stp>D</stp>
        <stp>44780</stp>
        <stp/>
        <stp/>
        <stp>1</stp>
        <tr r="BT196" s="21"/>
        <tr r="V196" s="21"/>
      </tp>
      <tp>
        <v>23.81</v>
        <stp/>
        <stp>*H</stp>
        <stp>KORD MR16!_12Z-ECE</stp>
        <stp>2M DAILY AVG TEMP</stp>
        <stp>D</stp>
        <stp>44781</stp>
        <stp/>
        <stp/>
        <stp>1</stp>
        <tr r="EA195" s="21"/>
        <tr r="FY195" s="21"/>
      </tp>
      <tp t="s">
        <v/>
        <stp/>
        <stp>*H</stp>
        <stp>KORD MR24!_00Z-ECE</stp>
        <stp>2M DAILY AVG TEMP</stp>
        <stp>D</stp>
        <stp>44783</stp>
        <stp/>
        <stp/>
        <stp>1</stp>
        <tr r="DG193" s="21"/>
        <tr r="BI193" s="21"/>
      </tp>
      <tp>
        <v>27.61</v>
        <stp/>
        <stp>*H</stp>
        <stp>KORD MR15!_00Z-ECE</stp>
        <stp>2M DAILY AVG TEMP</stp>
        <stp>D</stp>
        <stp>44780</stp>
        <stp/>
        <stp/>
        <stp>1</stp>
        <tr r="BW196" s="21"/>
        <tr r="Y196" s="21"/>
      </tp>
      <tp>
        <v>26.15</v>
        <stp/>
        <stp>*H</stp>
        <stp>KORD MR17!_12Z-ECE</stp>
        <stp>2M DAILY AVG TEMP</stp>
        <stp>D</stp>
        <stp>44781</stp>
        <stp/>
        <stp/>
        <stp>1</stp>
        <tr r="ED195" s="21"/>
        <tr r="GB195" s="21"/>
      </tp>
      <tp>
        <v>28.15</v>
        <stp/>
        <stp>*H</stp>
        <stp>KORD MR12!_00Z-ECE</stp>
        <stp>2M DAILY AVG TEMP</stp>
        <stp>D</stp>
        <stp>44780</stp>
        <stp/>
        <stp/>
        <stp>1</stp>
        <tr r="P196" s="21"/>
        <tr r="BN196" s="21"/>
      </tp>
      <tp>
        <v>25</v>
        <stp/>
        <stp>*H</stp>
        <stp>KORD MR20!_12Z-ECE</stp>
        <stp>2M DAILY AVG TEMP</stp>
        <stp>D</stp>
        <stp>44782</stp>
        <stp/>
        <stp/>
        <stp>1</stp>
        <tr r="EP194" s="21"/>
        <tr r="GN194" s="21"/>
      </tp>
      <tp>
        <v>25.7</v>
        <stp/>
        <stp>*H</stp>
        <stp>KORD MR22!_00Z-ECE</stp>
        <stp>2M DAILY AVG TEMP</stp>
        <stp>D</stp>
        <stp>44783</stp>
        <stp/>
        <stp/>
        <stp>1</stp>
        <tr r="BC193" s="21"/>
        <tr r="DA193" s="21"/>
      </tp>
      <tp>
        <v>25.2</v>
        <stp/>
        <stp>*H</stp>
        <stp>KORD MR11!_12Z-ECE</stp>
        <stp>2M DAILY AVG TEMP</stp>
        <stp>D</stp>
        <stp>44781</stp>
        <stp/>
        <stp/>
        <stp>1</stp>
        <tr r="DL195" s="21"/>
        <tr r="FJ195" s="21"/>
      </tp>
      <tp>
        <v>28.75</v>
        <stp/>
        <stp>*H</stp>
        <stp>KORD MR13!_00Z-ECE</stp>
        <stp>2M DAILY AVG TEMP</stp>
        <stp>D</stp>
        <stp>44780</stp>
        <stp/>
        <stp/>
        <stp>1</stp>
        <tr r="BQ196" s="21"/>
        <tr r="S196" s="21"/>
      </tp>
      <tp>
        <v>26.36</v>
        <stp/>
        <stp>*H</stp>
        <stp>KORD MR21!_12Z-ECE</stp>
        <stp>2M DAILY AVG TEMP</stp>
        <stp>D</stp>
        <stp>44782</stp>
        <stp/>
        <stp/>
        <stp>1</stp>
        <tr r="ES194" s="21"/>
        <tr r="GQ194" s="21"/>
      </tp>
      <tp>
        <v>26.34</v>
        <stp/>
        <stp>*H</stp>
        <stp>KORD MR23!_00Z-ECE</stp>
        <stp>2M DAILY AVG TEMP</stp>
        <stp>D</stp>
        <stp>44783</stp>
        <stp/>
        <stp/>
        <stp>1</stp>
        <tr r="BF193" s="21"/>
        <tr r="DD193" s="21"/>
      </tp>
      <tp>
        <v>27.02</v>
        <stp/>
        <stp>*H</stp>
        <stp>KORD MR12!_12Z-ECE</stp>
        <stp>2M DAILY AVG TEMP</stp>
        <stp>D</stp>
        <stp>44781</stp>
        <stp/>
        <stp/>
        <stp>1</stp>
        <tr r="DO195" s="21"/>
        <tr r="FM195" s="21"/>
      </tp>
      <tp>
        <v>24.46</v>
        <stp/>
        <stp>*H</stp>
        <stp>KORD MR20!_00Z-ECE</stp>
        <stp>2M DAILY AVG TEMP</stp>
        <stp>D</stp>
        <stp>44783</stp>
        <stp/>
        <stp/>
        <stp>1</stp>
        <tr r="CU193" s="21"/>
        <tr r="AW193" s="21"/>
      </tp>
      <tp>
        <v>26.12</v>
        <stp/>
        <stp>*H</stp>
        <stp>KORD MR22!_12Z-ECE</stp>
        <stp>2M DAILY AVG TEMP</stp>
        <stp>D</stp>
        <stp>44782</stp>
        <stp/>
        <stp/>
        <stp>1</stp>
        <tr r="GT194" s="21"/>
        <tr r="EV194" s="21"/>
      </tp>
      <tp>
        <v>25.6</v>
        <stp/>
        <stp>*H</stp>
        <stp>KORD MR13!_12Z-ECE</stp>
        <stp>2M DAILY AVG TEMP</stp>
        <stp>D</stp>
        <stp>44781</stp>
        <stp/>
        <stp/>
        <stp>1</stp>
        <tr r="FP195" s="21"/>
        <tr r="DR195" s="21"/>
      </tp>
      <tp>
        <v>26.17</v>
        <stp/>
        <stp>*H</stp>
        <stp>KORD MR21!_00Z-ECE</stp>
        <stp>2M DAILY AVG TEMP</stp>
        <stp>D</stp>
        <stp>44783</stp>
        <stp/>
        <stp/>
        <stp>1</stp>
        <tr r="AZ193" s="21"/>
        <tr r="CX193" s="21"/>
      </tp>
      <tp>
        <v>25.52</v>
        <stp/>
        <stp>*H</stp>
        <stp>KORD MR23!_12Z-ECE</stp>
        <stp>2M DAILY AVG TEMP</stp>
        <stp>D</stp>
        <stp>44782</stp>
        <stp/>
        <stp/>
        <stp>1</stp>
        <tr r="GW194" s="21"/>
        <tr r="EY194" s="21"/>
      </tp>
      <tp>
        <v>25.1</v>
        <stp/>
        <stp>*H</stp>
        <stp>KORD MR18!_12Z-ECE</stp>
        <stp>2M DAILY AVG TEMP</stp>
        <stp>D</stp>
        <stp>44781</stp>
        <stp/>
        <stp/>
        <stp>1</stp>
        <tr r="GE195" s="21"/>
        <tr r="EG195" s="21"/>
      </tp>
      <tp>
        <v>25.11</v>
        <stp/>
        <stp>*H</stp>
        <stp>KORD MR19!_12Z-ECE</stp>
        <stp>2M DAILY AVG TEMP</stp>
        <stp>D</stp>
        <stp>44781</stp>
        <stp/>
        <stp/>
        <stp>1</stp>
        <tr r="GH195" s="21"/>
        <tr r="EJ195" s="21"/>
      </tp>
      <tp>
        <v>26.18</v>
        <stp/>
        <stp>*H</stp>
        <stp>KORD MR18!_00Z-ECE</stp>
        <stp>2M DAILY AVG TEMP</stp>
        <stp>D</stp>
        <stp>44780</stp>
        <stp/>
        <stp/>
        <stp>1</stp>
        <tr r="CF196" s="21"/>
        <tr r="AH196" s="21"/>
      </tp>
      <tp>
        <v>26.22</v>
        <stp/>
        <stp>*H</stp>
        <stp>KORD MR19!_00Z-ECE</stp>
        <stp>2M DAILY AVG TEMP</stp>
        <stp>D</stp>
        <stp>44780</stp>
        <stp/>
        <stp/>
        <stp>1</stp>
        <tr r="CI196" s="21"/>
        <tr r="AK196" s="21"/>
      </tp>
      <tp>
        <v>21.74</v>
        <stp/>
        <stp>*H</stp>
        <stp>KORD MR14!_12Z-ECE</stp>
        <stp>2M DAILY AVG TEMP</stp>
        <stp>D</stp>
        <stp>44782</stp>
        <stp/>
        <stp/>
        <stp>1</stp>
        <tr r="FV194" s="21"/>
        <tr r="DX194" s="21"/>
      </tp>
      <tp>
        <v>22</v>
        <stp/>
        <stp>*H</stp>
        <stp>KORD MR16!_00Z-ECE</stp>
        <stp>2M DAILY AVG TEMP</stp>
        <stp>D</stp>
        <stp>44783</stp>
        <stp/>
        <stp/>
        <stp>1</stp>
        <tr r="CI193" s="21"/>
        <tr r="AK193" s="21"/>
      </tp>
      <tp>
        <v>26.22</v>
        <stp/>
        <stp>*H</stp>
        <stp>KORD MR24!_12Z-ECE</stp>
        <stp>2M DAILY AVG TEMP</stp>
        <stp>D</stp>
        <stp>44781</stp>
        <stp/>
        <stp/>
        <stp>1</stp>
        <tr r="GW195" s="21"/>
        <tr r="EY195" s="21"/>
      </tp>
      <tp>
        <v>26.78</v>
        <stp/>
        <stp>*H</stp>
        <stp>KORD MR26!_00Z-ECE</stp>
        <stp>2M DAILY AVG TEMP</stp>
        <stp>D</stp>
        <stp>44780</stp>
        <stp/>
        <stp/>
        <stp>1</stp>
        <tr r="DD196" s="21"/>
        <tr r="BF196" s="21"/>
      </tp>
      <tp>
        <v>21.53</v>
        <stp/>
        <stp>*H</stp>
        <stp>KORD MR15!_12Z-ECE</stp>
        <stp>2M DAILY AVG TEMP</stp>
        <stp>D</stp>
        <stp>44782</stp>
        <stp/>
        <stp/>
        <stp>1</stp>
        <tr r="FY194" s="21"/>
        <tr r="EA194" s="21"/>
      </tp>
      <tp>
        <v>23.28</v>
        <stp/>
        <stp>*H</stp>
        <stp>KORD MR17!_00Z-ECE</stp>
        <stp>2M DAILY AVG TEMP</stp>
        <stp>D</stp>
        <stp>44783</stp>
        <stp/>
        <stp/>
        <stp>1</stp>
        <tr r="CL193" s="21"/>
        <tr r="AN193" s="21"/>
      </tp>
      <tp t="s">
        <v/>
        <stp/>
        <stp>*H</stp>
        <stp>KORD MR25!_12Z-ECE</stp>
        <stp>2M DAILY AVG TEMP</stp>
        <stp>D</stp>
        <stp>44781</stp>
        <stp/>
        <stp/>
        <stp>1</stp>
        <tr r="GZ195" s="21"/>
        <tr r="FB195" s="21"/>
      </tp>
      <tp t="s">
        <v/>
        <stp/>
        <stp>*H</stp>
        <stp>KORD MR27!_00Z-ECE</stp>
        <stp>2M DAILY AVG TEMP</stp>
        <stp>D</stp>
        <stp>44780</stp>
        <stp/>
        <stp/>
        <stp>1</stp>
        <tr r="BI196" s="21"/>
        <tr r="DG196" s="21"/>
      </tp>
      <tp>
        <v>21.73</v>
        <stp/>
        <stp>*H</stp>
        <stp>KORD MR14!_00Z-ECE</stp>
        <stp>2M DAILY AVG TEMP</stp>
        <stp>D</stp>
        <stp>44783</stp>
        <stp/>
        <stp/>
        <stp>1</stp>
        <tr r="AE193" s="21"/>
        <tr r="CC193" s="21"/>
      </tp>
      <tp>
        <v>22.74</v>
        <stp/>
        <stp>*H</stp>
        <stp>KORD MR16!_12Z-ECE</stp>
        <stp>2M DAILY AVG TEMP</stp>
        <stp>D</stp>
        <stp>44782</stp>
        <stp/>
        <stp/>
        <stp>1</stp>
        <tr r="ED194" s="21"/>
        <tr r="GB194" s="21"/>
      </tp>
      <tp>
        <v>26.41</v>
        <stp/>
        <stp>*H</stp>
        <stp>KORD MR24!_00Z-ECE</stp>
        <stp>2M DAILY AVG TEMP</stp>
        <stp>D</stp>
        <stp>44780</stp>
        <stp/>
        <stp/>
        <stp>1</stp>
        <tr r="AZ196" s="21"/>
        <tr r="CX196" s="21"/>
      </tp>
      <tp t="s">
        <v/>
        <stp/>
        <stp>*H</stp>
        <stp>KORD MR26!_12Z-ECE</stp>
        <stp>2M DAILY AVG TEMP</stp>
        <stp>D</stp>
        <stp>44781</stp>
        <stp/>
        <stp/>
        <stp>1</stp>
        <tr r="FE195" s="21"/>
        <tr r="HC195" s="21"/>
      </tp>
      <tp>
        <v>21.4</v>
        <stp/>
        <stp>*H</stp>
        <stp>KORD MR15!_00Z-ECE</stp>
        <stp>2M DAILY AVG TEMP</stp>
        <stp>D</stp>
        <stp>44783</stp>
        <stp/>
        <stp/>
        <stp>1</stp>
        <tr r="CF193" s="21"/>
        <tr r="AH193" s="21"/>
      </tp>
      <tp>
        <v>24.95</v>
        <stp/>
        <stp>*H</stp>
        <stp>KORD MR17!_12Z-ECE</stp>
        <stp>2M DAILY AVG TEMP</stp>
        <stp>D</stp>
        <stp>44782</stp>
        <stp/>
        <stp/>
        <stp>1</stp>
        <tr r="GE194" s="21"/>
        <tr r="EG194" s="21"/>
      </tp>
      <tp>
        <v>26.26</v>
        <stp/>
        <stp>*H</stp>
        <stp>KORD MR25!_00Z-ECE</stp>
        <stp>2M DAILY AVG TEMP</stp>
        <stp>D</stp>
        <stp>44780</stp>
        <stp/>
        <stp/>
        <stp>1</stp>
        <tr r="DA196" s="21"/>
        <tr r="BC196" s="21"/>
      </tp>
      <tp>
        <v>20.47</v>
        <stp/>
        <stp>*H</stp>
        <stp>KORD MR10!_12Z-ECE</stp>
        <stp>2M DAILY AVG TEMP</stp>
        <stp>D</stp>
        <stp>44782</stp>
        <stp/>
        <stp/>
        <stp>1</stp>
        <tr r="DL194" s="21"/>
        <tr r="FJ194" s="21"/>
      </tp>
      <tp>
        <v>21.66</v>
        <stp/>
        <stp>*H</stp>
        <stp>KORD MR12!_00Z-ECE</stp>
        <stp>2M DAILY AVG TEMP</stp>
        <stp>D</stp>
        <stp>44783</stp>
        <stp/>
        <stp/>
        <stp>1</stp>
        <tr r="BW193" s="21"/>
        <tr r="Y193" s="21"/>
      </tp>
      <tp>
        <v>25.22</v>
        <stp/>
        <stp>*H</stp>
        <stp>KORD MR20!_12Z-ECE</stp>
        <stp>2M DAILY AVG TEMP</stp>
        <stp>D</stp>
        <stp>44781</stp>
        <stp/>
        <stp/>
        <stp>1</stp>
        <tr r="EM195" s="21"/>
        <tr r="GK195" s="21"/>
      </tp>
      <tp>
        <v>25.65</v>
        <stp/>
        <stp>*H</stp>
        <stp>KORD MR22!_00Z-ECE</stp>
        <stp>2M DAILY AVG TEMP</stp>
        <stp>D</stp>
        <stp>44780</stp>
        <stp/>
        <stp/>
        <stp>1</stp>
        <tr r="AT196" s="21"/>
        <tr r="CR196" s="21"/>
      </tp>
      <tp>
        <v>20.61</v>
        <stp/>
        <stp>*H</stp>
        <stp>KORD MR11!_12Z-ECE</stp>
        <stp>2M DAILY AVG TEMP</stp>
        <stp>D</stp>
        <stp>44782</stp>
        <stp/>
        <stp/>
        <stp>1</stp>
        <tr r="DO194" s="21"/>
        <tr r="FM194" s="21"/>
      </tp>
      <tp>
        <v>22.03</v>
        <stp/>
        <stp>*H</stp>
        <stp>KORD MR13!_00Z-ECE</stp>
        <stp>2M DAILY AVG TEMP</stp>
        <stp>D</stp>
        <stp>44783</stp>
        <stp/>
        <stp/>
        <stp>1</stp>
        <tr r="AB193" s="21"/>
        <tr r="BZ193" s="21"/>
      </tp>
      <tp>
        <v>27.18</v>
        <stp/>
        <stp>*H</stp>
        <stp>KORD MR21!_12Z-ECE</stp>
        <stp>2M DAILY AVG TEMP</stp>
        <stp>D</stp>
        <stp>44781</stp>
        <stp/>
        <stp/>
        <stp>1</stp>
        <tr r="EP195" s="21"/>
        <tr r="GN195" s="21"/>
      </tp>
      <tp>
        <v>26.24</v>
        <stp/>
        <stp>*H</stp>
        <stp>KORD MR23!_00Z-ECE</stp>
        <stp>2M DAILY AVG TEMP</stp>
        <stp>D</stp>
        <stp>44780</stp>
        <stp/>
        <stp/>
        <stp>1</stp>
        <tr r="CU196" s="21"/>
        <tr r="AW196" s="21"/>
      </tp>
      <tp>
        <v>20.37</v>
        <stp/>
        <stp>*H</stp>
        <stp>KORD MR10!_00Z-ECE</stp>
        <stp>2M DAILY AVG TEMP</stp>
        <stp>D</stp>
        <stp>44783</stp>
        <stp/>
        <stp/>
        <stp>1</stp>
        <tr r="S193" s="21"/>
        <tr r="BQ193" s="21"/>
      </tp>
      <tp>
        <v>21.07</v>
        <stp/>
        <stp>*H</stp>
        <stp>KORD MR12!_12Z-ECE</stp>
        <stp>2M DAILY AVG TEMP</stp>
        <stp>D</stp>
        <stp>44782</stp>
        <stp/>
        <stp/>
        <stp>1</stp>
        <tr r="FP194" s="21"/>
        <tr r="DR194" s="21"/>
      </tp>
      <tp>
        <v>27.84</v>
        <stp/>
        <stp>*H</stp>
        <stp>KORD MR20!_00Z-ECE</stp>
        <stp>2M DAILY AVG TEMP</stp>
        <stp>D</stp>
        <stp>44780</stp>
        <stp/>
        <stp/>
        <stp>1</stp>
        <tr r="AN196" s="21"/>
        <tr r="CL196" s="21"/>
      </tp>
      <tp>
        <v>26.56</v>
        <stp/>
        <stp>*H</stp>
        <stp>KORD MR22!_12Z-ECE</stp>
        <stp>2M DAILY AVG TEMP</stp>
        <stp>D</stp>
        <stp>44781</stp>
        <stp/>
        <stp/>
        <stp>1</stp>
        <tr r="GQ195" s="21"/>
        <tr r="ES195" s="21"/>
      </tp>
      <tp>
        <v>20.45</v>
        <stp/>
        <stp>*H</stp>
        <stp>KORD MR11!_00Z-ECE</stp>
        <stp>2M DAILY AVG TEMP</stp>
        <stp>D</stp>
        <stp>44783</stp>
        <stp/>
        <stp/>
        <stp>1</stp>
        <tr r="BT193" s="21"/>
        <tr r="V193" s="21"/>
      </tp>
      <tp>
        <v>21.96</v>
        <stp/>
        <stp>*H</stp>
        <stp>KORD MR13!_12Z-ECE</stp>
        <stp>2M DAILY AVG TEMP</stp>
        <stp>D</stp>
        <stp>44782</stp>
        <stp/>
        <stp/>
        <stp>1</stp>
        <tr r="FS194" s="21"/>
        <tr r="DU194" s="21"/>
      </tp>
      <tp>
        <v>27.26</v>
        <stp/>
        <stp>*H</stp>
        <stp>KORD MR21!_00Z-ECE</stp>
        <stp>2M DAILY AVG TEMP</stp>
        <stp>D</stp>
        <stp>44780</stp>
        <stp/>
        <stp/>
        <stp>1</stp>
        <tr r="CO196" s="21"/>
        <tr r="AQ196" s="21"/>
      </tp>
      <tp>
        <v>25.67</v>
        <stp/>
        <stp>*H</stp>
        <stp>KORD MR23!_12Z-ECE</stp>
        <stp>2M DAILY AVG TEMP</stp>
        <stp>D</stp>
        <stp>44781</stp>
        <stp/>
        <stp/>
        <stp>1</stp>
        <tr r="EV195" s="21"/>
        <tr r="GT195" s="21"/>
      </tp>
      <tp>
        <v>24.43</v>
        <stp/>
        <stp>*H</stp>
        <stp>KORD MR18!_12Z-ECE</stp>
        <stp>2M DAILY AVG TEMP</stp>
        <stp>D</stp>
        <stp>44782</stp>
        <stp/>
        <stp/>
        <stp>1</stp>
        <tr r="EJ194" s="21"/>
        <tr r="GH194" s="21"/>
      </tp>
      <tp>
        <v>24.7</v>
        <stp/>
        <stp>*H</stp>
        <stp>KORD MR19!_12Z-ECE</stp>
        <stp>2M DAILY AVG TEMP</stp>
        <stp>D</stp>
        <stp>44782</stp>
        <stp/>
        <stp/>
        <stp>1</stp>
        <tr r="GK194" s="21"/>
        <tr r="EM194" s="21"/>
      </tp>
      <tp>
        <v>23.22</v>
        <stp/>
        <stp>*H</stp>
        <stp>KORD MR18!_00Z-ECE</stp>
        <stp>2M DAILY AVG TEMP</stp>
        <stp>D</stp>
        <stp>44783</stp>
        <stp/>
        <stp/>
        <stp>1</stp>
        <tr r="AQ193" s="21"/>
        <tr r="CO193" s="21"/>
      </tp>
      <tp>
        <v>24.8</v>
        <stp/>
        <stp>*H</stp>
        <stp>KORD MR19!_00Z-ECE</stp>
        <stp>2M DAILY AVG TEMP</stp>
        <stp>D</stp>
        <stp>44783</stp>
        <stp/>
        <stp/>
        <stp>1</stp>
        <tr r="CR193" s="21"/>
        <tr r="AT193" s="21"/>
      </tp>
      <tp>
        <v>21.93</v>
        <stp/>
        <stp>*H</stp>
        <stp>KORD MR14!_12Z-ECE</stp>
        <stp>2M DAILY AVG TEMP</stp>
        <stp>D</stp>
        <stp>44783</stp>
        <stp/>
        <stp/>
        <stp>1</stp>
        <tr r="EA193" s="21"/>
        <tr r="FY193" s="21"/>
      </tp>
      <tp>
        <v>21.98</v>
        <stp/>
        <stp>*H</stp>
        <stp>KORD MR16!_00Z-ECE</stp>
        <stp>2M DAILY AVG TEMP</stp>
        <stp>D</stp>
        <stp>44782</stp>
        <stp/>
        <stp/>
        <stp>1</stp>
        <tr r="CF194" s="21"/>
        <tr r="AH194" s="21"/>
      </tp>
      <tp>
        <v>26.32</v>
        <stp/>
        <stp>*H</stp>
        <stp>KORD MR24!_12Z-ECE</stp>
        <stp>2M DAILY AVG TEMP</stp>
        <stp>D</stp>
        <stp>44780</stp>
        <stp/>
        <stp/>
        <stp>1</stp>
        <tr r="EV196" s="21"/>
        <tr r="GT196" s="21"/>
      </tp>
      <tp t="s">
        <v/>
        <stp/>
        <stp>*H</stp>
        <stp>KORD MR26!_00Z-ECE</stp>
        <stp>2M DAILY AVG TEMP</stp>
        <stp>D</stp>
        <stp>44781</stp>
        <stp/>
        <stp/>
        <stp>1</stp>
        <tr r="DG195" s="21"/>
        <tr r="BI195" s="21"/>
      </tp>
      <tp>
        <v>21.53</v>
        <stp/>
        <stp>*H</stp>
        <stp>KORD MR15!_12Z-ECE</stp>
        <stp>2M DAILY AVG TEMP</stp>
        <stp>D</stp>
        <stp>44783</stp>
        <stp/>
        <stp/>
        <stp>1</stp>
        <tr r="ED193" s="21"/>
        <tr r="GB193" s="21"/>
      </tp>
      <tp>
        <v>23.86</v>
        <stp/>
        <stp>*H</stp>
        <stp>KORD MR17!_00Z-ECE</stp>
        <stp>2M DAILY AVG TEMP</stp>
        <stp>D</stp>
        <stp>44782</stp>
        <stp/>
        <stp/>
        <stp>1</stp>
        <tr r="CI194" s="21"/>
        <tr r="AK194" s="21"/>
      </tp>
      <tp>
        <v>25.35</v>
        <stp/>
        <stp>*H</stp>
        <stp>KORD MR25!_12Z-ECE</stp>
        <stp>2M DAILY AVG TEMP</stp>
        <stp>D</stp>
        <stp>44780</stp>
        <stp/>
        <stp/>
        <stp>1</stp>
        <tr r="EY196" s="21"/>
        <tr r="GW196" s="21"/>
      </tp>
      <tp>
        <v>21.61</v>
        <stp/>
        <stp>*H</stp>
        <stp>KORD MR14!_00Z-ECE</stp>
        <stp>2M DAILY AVG TEMP</stp>
        <stp>D</stp>
        <stp>44782</stp>
        <stp/>
        <stp/>
        <stp>1</stp>
        <tr r="BZ194" s="21"/>
        <tr r="AB194" s="21"/>
      </tp>
      <tp>
        <v>22.31</v>
        <stp/>
        <stp>*H</stp>
        <stp>KORD MR16!_12Z-ECE</stp>
        <stp>2M DAILY AVG TEMP</stp>
        <stp>D</stp>
        <stp>44783</stp>
        <stp/>
        <stp/>
        <stp>1</stp>
        <tr r="GE193" s="21"/>
        <tr r="EG193" s="21"/>
      </tp>
      <tp>
        <v>26.24</v>
        <stp/>
        <stp>*H</stp>
        <stp>KORD MR24!_00Z-ECE</stp>
        <stp>2M DAILY AVG TEMP</stp>
        <stp>D</stp>
        <stp>44781</stp>
        <stp/>
        <stp/>
        <stp>1</stp>
        <tr r="BC195" s="21"/>
        <tr r="DA195" s="21"/>
      </tp>
      <tp t="s">
        <v/>
        <stp/>
        <stp>*H</stp>
        <stp>KORD MR26!_12Z-ECE</stp>
        <stp>2M DAILY AVG TEMP</stp>
        <stp>D</stp>
        <stp>44780</stp>
        <stp/>
        <stp/>
        <stp>1</stp>
        <tr r="GZ196" s="21"/>
        <tr r="FB196" s="21"/>
      </tp>
      <tp>
        <v>21.34</v>
        <stp/>
        <stp>*H</stp>
        <stp>KORD MR15!_00Z-ECE</stp>
        <stp>2M DAILY AVG TEMP</stp>
        <stp>D</stp>
        <stp>44782</stp>
        <stp/>
        <stp/>
        <stp>1</stp>
        <tr r="CC194" s="21"/>
        <tr r="AE194" s="21"/>
      </tp>
      <tp>
        <v>23.49</v>
        <stp/>
        <stp>*H</stp>
        <stp>KORD MR17!_12Z-ECE</stp>
        <stp>2M DAILY AVG TEMP</stp>
        <stp>D</stp>
        <stp>44783</stp>
        <stp/>
        <stp/>
        <stp>1</stp>
        <tr r="EJ193" s="21"/>
        <tr r="GH193" s="21"/>
      </tp>
      <tp>
        <v>25.93</v>
        <stp/>
        <stp>*H</stp>
        <stp>KORD MR25!_00Z-ECE</stp>
        <stp>2M DAILY AVG TEMP</stp>
        <stp>D</stp>
        <stp>44781</stp>
        <stp/>
        <stp/>
        <stp>1</stp>
        <tr r="DD195" s="21"/>
        <tr r="BF195" s="21"/>
      </tp>
      <tp t="s">
        <v/>
        <stp/>
        <stp>*H</stp>
        <stp>KORD MR27!_12Z-ECE</stp>
        <stp>2M DAILY AVG TEMP</stp>
        <stp>D</stp>
        <stp>44780</stp>
        <stp/>
        <stp/>
        <stp>1</stp>
        <tr r="HC196" s="21"/>
        <tr r="FE196" s="21"/>
      </tp>
      <tp>
        <v>20.78</v>
        <stp/>
        <stp>*H</stp>
        <stp>KORD MR10!_12Z-ECE</stp>
        <stp>2M DAILY AVG TEMP</stp>
        <stp>D</stp>
        <stp>44783</stp>
        <stp/>
        <stp/>
        <stp>1</stp>
        <tr r="DO193" s="21"/>
        <tr r="FM193" s="21"/>
      </tp>
      <tp>
        <v>21.88</v>
        <stp/>
        <stp>*H</stp>
        <stp>KORD MR12!_00Z-ECE</stp>
        <stp>2M DAILY AVG TEMP</stp>
        <stp>D</stp>
        <stp>44782</stp>
        <stp/>
        <stp/>
        <stp>1</stp>
        <tr r="BT194" s="21"/>
        <tr r="V194" s="21"/>
      </tp>
      <tp>
        <v>26.49</v>
        <stp/>
        <stp>*H</stp>
        <stp>KORD MR20!_12Z-ECE</stp>
        <stp>2M DAILY AVG TEMP</stp>
        <stp>D</stp>
        <stp>44780</stp>
        <stp/>
        <stp/>
        <stp>1</stp>
        <tr r="GH196" s="21"/>
        <tr r="EJ196" s="21"/>
      </tp>
      <tp>
        <v>25.45</v>
        <stp/>
        <stp>*H</stp>
        <stp>KORD MR22!_00Z-ECE</stp>
        <stp>2M DAILY AVG TEMP</stp>
        <stp>D</stp>
        <stp>44781</stp>
        <stp/>
        <stp/>
        <stp>1</stp>
        <tr r="CU195" s="21"/>
        <tr r="AW195" s="21"/>
      </tp>
      <tp>
        <v>20.78</v>
        <stp/>
        <stp>*H</stp>
        <stp>KORD MR11!_12Z-ECE</stp>
        <stp>2M DAILY AVG TEMP</stp>
        <stp>D</stp>
        <stp>44783</stp>
        <stp/>
        <stp/>
        <stp>1</stp>
        <tr r="FP193" s="21"/>
        <tr r="DR193" s="21"/>
      </tp>
      <tp>
        <v>22.15</v>
        <stp/>
        <stp>*H</stp>
        <stp>KORD MR13!_00Z-ECE</stp>
        <stp>2M DAILY AVG TEMP</stp>
        <stp>D</stp>
        <stp>44782</stp>
        <stp/>
        <stp/>
        <stp>1</stp>
        <tr r="Y194" s="21"/>
        <tr r="BW194" s="21"/>
      </tp>
      <tp>
        <v>27.3</v>
        <stp/>
        <stp>*H</stp>
        <stp>KORD MR21!_12Z-ECE</stp>
        <stp>2M DAILY AVG TEMP</stp>
        <stp>D</stp>
        <stp>44780</stp>
        <stp/>
        <stp/>
        <stp>1</stp>
        <tr r="GK196" s="21"/>
        <tr r="EM196" s="21"/>
      </tp>
      <tp>
        <v>25.33</v>
        <stp/>
        <stp>*H</stp>
        <stp>KORD MR23!_00Z-ECE</stp>
        <stp>2M DAILY AVG TEMP</stp>
        <stp>D</stp>
        <stp>44781</stp>
        <stp/>
        <stp/>
        <stp>1</stp>
        <tr r="CX195" s="21"/>
        <tr r="AZ195" s="21"/>
      </tp>
      <tp>
        <v>20.149999999999999</v>
        <stp/>
        <stp>*H</stp>
        <stp>KORD MR10!_00Z-ECE</stp>
        <stp>2M DAILY AVG TEMP</stp>
        <stp>D</stp>
        <stp>44782</stp>
        <stp/>
        <stp/>
        <stp>1</stp>
        <tr r="BN194" s="21"/>
        <tr r="P194" s="21"/>
      </tp>
      <tp>
        <v>21.24</v>
        <stp/>
        <stp>*H</stp>
        <stp>KORD MR12!_12Z-ECE</stp>
        <stp>2M DAILY AVG TEMP</stp>
        <stp>D</stp>
        <stp>44783</stp>
        <stp/>
        <stp/>
        <stp>1</stp>
        <tr r="FS193" s="21"/>
        <tr r="DU193" s="21"/>
      </tp>
      <tp>
        <v>26.01</v>
        <stp/>
        <stp>*H</stp>
        <stp>KORD MR20!_00Z-ECE</stp>
        <stp>2M DAILY AVG TEMP</stp>
        <stp>D</stp>
        <stp>44781</stp>
        <stp/>
        <stp/>
        <stp>1</stp>
        <tr r="AQ195" s="21"/>
        <tr r="CO195" s="21"/>
      </tp>
      <tp>
        <v>26.99</v>
        <stp/>
        <stp>*H</stp>
        <stp>KORD MR22!_12Z-ECE</stp>
        <stp>2M DAILY AVG TEMP</stp>
        <stp>D</stp>
        <stp>44780</stp>
        <stp/>
        <stp/>
        <stp>1</stp>
        <tr r="EP196" s="21"/>
        <tr r="GN196" s="21"/>
      </tp>
      <tp>
        <v>20.54</v>
        <stp/>
        <stp>*H</stp>
        <stp>KORD MR11!_00Z-ECE</stp>
        <stp>2M DAILY AVG TEMP</stp>
        <stp>D</stp>
        <stp>44782</stp>
        <stp/>
        <stp/>
        <stp>1</stp>
        <tr r="BQ194" s="21"/>
        <tr r="S194" s="21"/>
      </tp>
      <tp>
        <v>21.97</v>
        <stp/>
        <stp>*H</stp>
        <stp>KORD MR13!_12Z-ECE</stp>
        <stp>2M DAILY AVG TEMP</stp>
        <stp>D</stp>
        <stp>44783</stp>
        <stp/>
        <stp/>
        <stp>1</stp>
        <tr r="DX193" s="21"/>
        <tr r="FV193" s="21"/>
      </tp>
      <tp>
        <v>26.89</v>
        <stp/>
        <stp>*H</stp>
        <stp>KORD MR21!_00Z-ECE</stp>
        <stp>2M DAILY AVG TEMP</stp>
        <stp>D</stp>
        <stp>44781</stp>
        <stp/>
        <stp/>
        <stp>1</stp>
        <tr r="CR195" s="21"/>
        <tr r="AT195" s="21"/>
      </tp>
      <tp>
        <v>26.24</v>
        <stp/>
        <stp>*H</stp>
        <stp>KORD MR23!_12Z-ECE</stp>
        <stp>2M DAILY AVG TEMP</stp>
        <stp>D</stp>
        <stp>44780</stp>
        <stp/>
        <stp/>
        <stp>1</stp>
        <tr r="ES196" s="21"/>
        <tr r="GQ196" s="21"/>
      </tp>
      <tp>
        <v>24.39</v>
        <stp/>
        <stp>*H</stp>
        <stp>KORD MR18!_12Z-ECE</stp>
        <stp>2M DAILY AVG TEMP</stp>
        <stp>D</stp>
        <stp>44783</stp>
        <stp/>
        <stp/>
        <stp>1</stp>
        <tr r="EM193" s="21"/>
        <tr r="GK193" s="21"/>
      </tp>
      <tp>
        <v>25.11</v>
        <stp/>
        <stp>*H</stp>
        <stp>KORD MR19!_12Z-ECE</stp>
        <stp>2M DAILY AVG TEMP</stp>
        <stp>D</stp>
        <stp>44783</stp>
        <stp/>
        <stp/>
        <stp>1</stp>
        <tr r="GN193" s="21"/>
        <tr r="EP193" s="21"/>
      </tp>
      <tp>
        <v>23.8</v>
        <stp/>
        <stp>*H</stp>
        <stp>KORD MR18!_00Z-ECE</stp>
        <stp>2M DAILY AVG TEMP</stp>
        <stp>D</stp>
        <stp>44782</stp>
        <stp/>
        <stp/>
        <stp>1</stp>
        <tr r="AN194" s="21"/>
        <tr r="CL194" s="21"/>
      </tp>
      <tp>
        <v>25.01</v>
        <stp/>
        <stp>*H</stp>
        <stp>KORD MR19!_00Z-ECE</stp>
        <stp>2M DAILY AVG TEMP</stp>
        <stp>D</stp>
        <stp>44782</stp>
        <stp/>
        <stp/>
        <stp>1</stp>
        <tr r="AQ194" s="21"/>
        <tr r="CO194" s="21"/>
      </tp>
      <tp>
        <v>23.43</v>
        <stp/>
        <stp>*H</stp>
        <stp>KORD MR14!_12Z-ECE</stp>
        <stp>2M DAILY AVG TEMP</stp>
        <stp>D</stp>
        <stp>44784</stp>
        <stp/>
        <stp/>
        <stp>1</stp>
        <tr r="GB192" s="21"/>
        <tr r="ED192" s="21"/>
      </tp>
      <tp>
        <v>22.48</v>
        <stp/>
        <stp>*H</stp>
        <stp>KORD MR16!_00Z-ECE</stp>
        <stp>2M DAILY AVG TEMP</stp>
        <stp>D</stp>
        <stp>44785</stp>
        <stp/>
        <stp/>
        <stp>1</stp>
        <tr r="CO191" s="21"/>
        <tr r="AQ191" s="21"/>
      </tp>
      <tp>
        <v>22.59</v>
        <stp/>
        <stp>*H</stp>
        <stp>KORD MR15!_12Z-ECE</stp>
        <stp>2M DAILY AVG TEMP</stp>
        <stp>D</stp>
        <stp>44784</stp>
        <stp/>
        <stp/>
        <stp>1</stp>
        <tr r="EG192" s="21"/>
        <tr r="GE192" s="21"/>
      </tp>
      <tp>
        <v>22.02</v>
        <stp/>
        <stp>*H</stp>
        <stp>KORD MR17!_00Z-ECE</stp>
        <stp>2M DAILY AVG TEMP</stp>
        <stp>D</stp>
        <stp>44785</stp>
        <stp/>
        <stp/>
        <stp>1</stp>
        <tr r="CR191" s="21"/>
        <tr r="AT191" s="21"/>
      </tp>
      <tp>
        <v>22.49</v>
        <stp/>
        <stp>*H</stp>
        <stp>KORD MR14!_00Z-ECE</stp>
        <stp>2M DAILY AVG TEMP</stp>
        <stp>D</stp>
        <stp>44785</stp>
        <stp/>
        <stp/>
        <stp>1</stp>
        <tr r="CI191" s="21"/>
        <tr r="AK191" s="21"/>
      </tp>
      <tp>
        <v>21.74</v>
        <stp/>
        <stp>*H</stp>
        <stp>KORD MR16!_12Z-ECE</stp>
        <stp>2M DAILY AVG TEMP</stp>
        <stp>D</stp>
        <stp>44784</stp>
        <stp/>
        <stp/>
        <stp>1</stp>
        <tr r="EJ192" s="21"/>
        <tr r="GH192" s="21"/>
      </tp>
      <tp>
        <v>22.73</v>
        <stp/>
        <stp>*H</stp>
        <stp>KORD MR15!_00Z-ECE</stp>
        <stp>2M DAILY AVG TEMP</stp>
        <stp>D</stp>
        <stp>44785</stp>
        <stp/>
        <stp/>
        <stp>1</stp>
        <tr r="CL191" s="21"/>
        <tr r="AN191" s="21"/>
      </tp>
      <tp>
        <v>22.83</v>
        <stp/>
        <stp>*H</stp>
        <stp>KORD MR17!_12Z-ECE</stp>
        <stp>2M DAILY AVG TEMP</stp>
        <stp>D</stp>
        <stp>44784</stp>
        <stp/>
        <stp/>
        <stp>1</stp>
        <tr r="GK192" s="21"/>
        <tr r="EM192" s="21"/>
      </tp>
      <tp>
        <v>22.37</v>
        <stp/>
        <stp>*H</stp>
        <stp>KORD MR10!_12Z-ECE</stp>
        <stp>2M DAILY AVG TEMP</stp>
        <stp>D</stp>
        <stp>44784</stp>
        <stp/>
        <stp/>
        <stp>1</stp>
        <tr r="FP192" s="21"/>
        <tr r="DR192" s="21"/>
      </tp>
      <tp>
        <v>20.38</v>
        <stp/>
        <stp>*H</stp>
        <stp>KORD MR12!_00Z-ECE</stp>
        <stp>2M DAILY AVG TEMP</stp>
        <stp>D</stp>
        <stp>44785</stp>
        <stp/>
        <stp/>
        <stp>1</stp>
        <tr r="CC191" s="21"/>
        <tr r="AE191" s="21"/>
      </tp>
      <tp t="s">
        <v/>
        <stp/>
        <stp>*H</stp>
        <stp>KORD MR20!_12Z-ECE</stp>
        <stp>2M DAILY AVG TEMP</stp>
        <stp>D</stp>
        <stp>44787</stp>
        <stp/>
        <stp/>
        <stp>1</stp>
        <tr r="HC189" s="21"/>
        <tr r="FE189" s="21"/>
      </tp>
      <tp>
        <v>21.06</v>
        <stp/>
        <stp>*H</stp>
        <stp>KORD MR11!_12Z-ECE</stp>
        <stp>2M DAILY AVG TEMP</stp>
        <stp>D</stp>
        <stp>44784</stp>
        <stp/>
        <stp/>
        <stp>1</stp>
        <tr r="DU192" s="21"/>
        <tr r="FS192" s="21"/>
      </tp>
      <tp>
        <v>20.52</v>
        <stp/>
        <stp>*H</stp>
        <stp>KORD MR13!_00Z-ECE</stp>
        <stp>2M DAILY AVG TEMP</stp>
        <stp>D</stp>
        <stp>44785</stp>
        <stp/>
        <stp/>
        <stp>1</stp>
        <tr r="AH191" s="21"/>
        <tr r="CF191" s="21"/>
      </tp>
      <tp>
        <v>20.440000000000001</v>
        <stp/>
        <stp>*H</stp>
        <stp>KORD MR10!_00Z-ECE</stp>
        <stp>2M DAILY AVG TEMP</stp>
        <stp>D</stp>
        <stp>44785</stp>
        <stp/>
        <stp/>
        <stp>1</stp>
        <tr r="Y191" s="21"/>
        <tr r="BW191" s="21"/>
      </tp>
      <tp>
        <v>21.62</v>
        <stp/>
        <stp>*H</stp>
        <stp>KORD MR12!_12Z-ECE</stp>
        <stp>2M DAILY AVG TEMP</stp>
        <stp>D</stp>
        <stp>44784</stp>
        <stp/>
        <stp/>
        <stp>1</stp>
        <tr r="DX192" s="21"/>
        <tr r="FV192" s="21"/>
      </tp>
      <tp>
        <v>23.97</v>
        <stp/>
        <stp>*H</stp>
        <stp>KORD MR20!_00Z-ECE</stp>
        <stp>2M DAILY AVG TEMP</stp>
        <stp>D</stp>
        <stp>44786</stp>
        <stp/>
        <stp/>
        <stp>1</stp>
        <tr r="DD190" s="21"/>
        <tr r="BF190" s="21"/>
      </tp>
      <tp>
        <v>19.78</v>
        <stp/>
        <stp>*H</stp>
        <stp>KORD MR11!_00Z-ECE</stp>
        <stp>2M DAILY AVG TEMP</stp>
        <stp>D</stp>
        <stp>44785</stp>
        <stp/>
        <stp/>
        <stp>1</stp>
        <tr r="BZ191" s="21"/>
        <tr r="AB191" s="21"/>
      </tp>
      <tp>
        <v>22.44</v>
        <stp/>
        <stp>*H</stp>
        <stp>KORD MR13!_12Z-ECE</stp>
        <stp>2M DAILY AVG TEMP</stp>
        <stp>D</stp>
        <stp>44784</stp>
        <stp/>
        <stp/>
        <stp>1</stp>
        <tr r="FY192" s="21"/>
        <tr r="EA192" s="21"/>
      </tp>
      <tp t="s">
        <v/>
        <stp/>
        <stp>*H</stp>
        <stp>KORD MR21!_00Z-ECE</stp>
        <stp>2M DAILY AVG TEMP</stp>
        <stp>D</stp>
        <stp>44786</stp>
        <stp/>
        <stp/>
        <stp>1</stp>
        <tr r="DG190" s="21"/>
        <tr r="BI190" s="21"/>
      </tp>
      <tp>
        <v>24.03</v>
        <stp/>
        <stp>*H</stp>
        <stp>KORD MR18!_12Z-ECE</stp>
        <stp>2M DAILY AVG TEMP</stp>
        <stp>D</stp>
        <stp>44784</stp>
        <stp/>
        <stp/>
        <stp>1</stp>
        <tr r="GN192" s="21"/>
        <tr r="EP192" s="21"/>
      </tp>
      <tp>
        <v>24.78</v>
        <stp/>
        <stp>*H</stp>
        <stp>KORD MR19!_12Z-ECE</stp>
        <stp>2M DAILY AVG TEMP</stp>
        <stp>D</stp>
        <stp>44784</stp>
        <stp/>
        <stp/>
        <stp>1</stp>
        <tr r="GQ192" s="21"/>
        <tr r="ES192" s="21"/>
      </tp>
      <tp>
        <v>23.25</v>
        <stp/>
        <stp>*H</stp>
        <stp>KORD MR18!_00Z-ECE</stp>
        <stp>2M DAILY AVG TEMP</stp>
        <stp>D</stp>
        <stp>44785</stp>
        <stp/>
        <stp/>
        <stp>1</stp>
        <tr r="AW191" s="21"/>
        <tr r="CU191" s="21"/>
      </tp>
      <tp>
        <v>24.56</v>
        <stp/>
        <stp>*H</stp>
        <stp>KORD MR19!_00Z-ECE</stp>
        <stp>2M DAILY AVG TEMP</stp>
        <stp>D</stp>
        <stp>44785</stp>
        <stp/>
        <stp/>
        <stp>1</stp>
        <tr r="AZ191" s="21"/>
        <tr r="CX191" s="21"/>
      </tp>
      <tp>
        <v>23.14</v>
        <stp/>
        <stp>*H</stp>
        <stp>KORD MR14!_12Z-ECE</stp>
        <stp>2M DAILY AVG TEMP</stp>
        <stp>D</stp>
        <stp>44785</stp>
        <stp/>
        <stp/>
        <stp>1</stp>
        <tr r="GE191" s="21"/>
        <tr r="EG191" s="21"/>
      </tp>
      <tp>
        <v>22.1</v>
        <stp/>
        <stp>*H</stp>
        <stp>KORD MR16!_00Z-ECE</stp>
        <stp>2M DAILY AVG TEMP</stp>
        <stp>D</stp>
        <stp>44784</stp>
        <stp/>
        <stp/>
        <stp>1</stp>
        <tr r="AN192" s="21"/>
        <tr r="CL192" s="21"/>
      </tp>
      <tp>
        <v>22.47</v>
        <stp/>
        <stp>*H</stp>
        <stp>KORD MR15!_12Z-ECE</stp>
        <stp>2M DAILY AVG TEMP</stp>
        <stp>D</stp>
        <stp>44785</stp>
        <stp/>
        <stp/>
        <stp>1</stp>
        <tr r="GH191" s="21"/>
        <tr r="EJ191" s="21"/>
      </tp>
      <tp>
        <v>22.58</v>
        <stp/>
        <stp>*H</stp>
        <stp>KORD MR17!_00Z-ECE</stp>
        <stp>2M DAILY AVG TEMP</stp>
        <stp>D</stp>
        <stp>44784</stp>
        <stp/>
        <stp/>
        <stp>1</stp>
        <tr r="CO192" s="21"/>
        <tr r="AQ192" s="21"/>
      </tp>
      <tp>
        <v>22.7</v>
        <stp/>
        <stp>*H</stp>
        <stp>KORD MR14!_00Z-ECE</stp>
        <stp>2M DAILY AVG TEMP</stp>
        <stp>D</stp>
        <stp>44784</stp>
        <stp/>
        <stp/>
        <stp>1</stp>
        <tr r="CF192" s="21"/>
        <tr r="AH192" s="21"/>
      </tp>
      <tp>
        <v>21.7</v>
        <stp/>
        <stp>*H</stp>
        <stp>KORD MR16!_12Z-ECE</stp>
        <stp>2M DAILY AVG TEMP</stp>
        <stp>D</stp>
        <stp>44785</stp>
        <stp/>
        <stp/>
        <stp>1</stp>
        <tr r="GK191" s="21"/>
        <tr r="EM191" s="21"/>
      </tp>
      <tp>
        <v>22.6</v>
        <stp/>
        <stp>*H</stp>
        <stp>KORD MR15!_00Z-ECE</stp>
        <stp>2M DAILY AVG TEMP</stp>
        <stp>D</stp>
        <stp>44784</stp>
        <stp/>
        <stp/>
        <stp>1</stp>
        <tr r="CI192" s="21"/>
        <tr r="AK192" s="21"/>
      </tp>
      <tp>
        <v>23.05</v>
        <stp/>
        <stp>*H</stp>
        <stp>KORD MR17!_12Z-ECE</stp>
        <stp>2M DAILY AVG TEMP</stp>
        <stp>D</stp>
        <stp>44785</stp>
        <stp/>
        <stp/>
        <stp>1</stp>
        <tr r="GN191" s="21"/>
        <tr r="EP191" s="21"/>
      </tp>
      <tp>
        <v>20.83</v>
        <stp/>
        <stp>*H</stp>
        <stp>KORD MR10!_12Z-ECE</stp>
        <stp>2M DAILY AVG TEMP</stp>
        <stp>D</stp>
        <stp>44785</stp>
        <stp/>
        <stp/>
        <stp>1</stp>
        <tr r="DU191" s="21"/>
        <tr r="FS191" s="21"/>
      </tp>
      <tp>
        <v>22.19</v>
        <stp/>
        <stp>*H</stp>
        <stp>KORD MR12!_00Z-ECE</stp>
        <stp>2M DAILY AVG TEMP</stp>
        <stp>D</stp>
        <stp>44784</stp>
        <stp/>
        <stp/>
        <stp>1</stp>
        <tr r="BZ192" s="21"/>
        <tr r="AB192" s="21"/>
      </tp>
      <tp t="s">
        <v/>
        <stp/>
        <stp>*H</stp>
        <stp>KORD MR20!_12Z-ECE</stp>
        <stp>2M DAILY AVG TEMP</stp>
        <stp>D</stp>
        <stp>44786</stp>
        <stp/>
        <stp/>
        <stp>1</stp>
        <tr r="GZ190" s="21"/>
        <tr r="FB190" s="21"/>
      </tp>
      <tp>
        <v>19.12</v>
        <stp/>
        <stp>*H</stp>
        <stp>KORD MR11!_12Z-ECE</stp>
        <stp>2M DAILY AVG TEMP</stp>
        <stp>D</stp>
        <stp>44785</stp>
        <stp/>
        <stp/>
        <stp>1</stp>
        <tr r="DX191" s="21"/>
        <tr r="FV191" s="21"/>
      </tp>
      <tp>
        <v>21.93</v>
        <stp/>
        <stp>*H</stp>
        <stp>KORD MR13!_00Z-ECE</stp>
        <stp>2M DAILY AVG TEMP</stp>
        <stp>D</stp>
        <stp>44784</stp>
        <stp/>
        <stp/>
        <stp>1</stp>
        <tr r="CC192" s="21"/>
        <tr r="AE192" s="21"/>
      </tp>
      <tp t="s">
        <v/>
        <stp/>
        <stp>*H</stp>
        <stp>KORD MR21!_12Z-ECE</stp>
        <stp>2M DAILY AVG TEMP</stp>
        <stp>D</stp>
        <stp>44786</stp>
        <stp/>
        <stp/>
        <stp>1</stp>
        <tr r="FE190" s="21"/>
        <tr r="HC190" s="21"/>
      </tp>
      <tp>
        <v>21.94</v>
        <stp/>
        <stp>*H</stp>
        <stp>KORD MR10!_00Z-ECE</stp>
        <stp>2M DAILY AVG TEMP</stp>
        <stp>D</stp>
        <stp>44784</stp>
        <stp/>
        <stp/>
        <stp>1</stp>
        <tr r="BT192" s="21"/>
        <tr r="V192" s="21"/>
      </tp>
      <tp>
        <v>20.41</v>
        <stp/>
        <stp>*H</stp>
        <stp>KORD MR12!_12Z-ECE</stp>
        <stp>2M DAILY AVG TEMP</stp>
        <stp>D</stp>
        <stp>44785</stp>
        <stp/>
        <stp/>
        <stp>1</stp>
        <tr r="EA191" s="21"/>
        <tr r="FY191" s="21"/>
      </tp>
      <tp t="s">
        <v/>
        <stp/>
        <stp>*H</stp>
        <stp>KORD MR20!_00Z-ECE</stp>
        <stp>2M DAILY AVG TEMP</stp>
        <stp>D</stp>
        <stp>44787</stp>
        <stp/>
        <stp/>
        <stp>1</stp>
        <tr r="DG189" s="21"/>
        <tr r="BI189" s="21"/>
      </tp>
      <tp>
        <v>21.52</v>
        <stp/>
        <stp>*H</stp>
        <stp>KORD MR11!_00Z-ECE</stp>
        <stp>2M DAILY AVG TEMP</stp>
        <stp>D</stp>
        <stp>44784</stp>
        <stp/>
        <stp/>
        <stp>1</stp>
        <tr r="Y192" s="21"/>
        <tr r="BW192" s="21"/>
      </tp>
      <tp>
        <v>21.55</v>
        <stp/>
        <stp>*H</stp>
        <stp>KORD MR13!_12Z-ECE</stp>
        <stp>2M DAILY AVG TEMP</stp>
        <stp>D</stp>
        <stp>44785</stp>
        <stp/>
        <stp/>
        <stp>1</stp>
        <tr r="GB191" s="21"/>
        <tr r="ED191" s="21"/>
      </tp>
      <tp>
        <v>23.67</v>
        <stp/>
        <stp>*H</stp>
        <stp>KORD MR18!_12Z-ECE</stp>
        <stp>2M DAILY AVG TEMP</stp>
        <stp>D</stp>
        <stp>44785</stp>
        <stp/>
        <stp/>
        <stp>1</stp>
        <tr r="ES191" s="21"/>
        <tr r="GQ191" s="21"/>
      </tp>
      <tp>
        <v>25.05</v>
        <stp/>
        <stp>*H</stp>
        <stp>KORD MR19!_12Z-ECE</stp>
        <stp>2M DAILY AVG TEMP</stp>
        <stp>D</stp>
        <stp>44785</stp>
        <stp/>
        <stp/>
        <stp>1</stp>
        <tr r="GT191" s="21"/>
        <tr r="EV191" s="21"/>
      </tp>
      <tp>
        <v>23.22</v>
        <stp/>
        <stp>*H</stp>
        <stp>KORD MR18!_00Z-ECE</stp>
        <stp>2M DAILY AVG TEMP</stp>
        <stp>D</stp>
        <stp>44784</stp>
        <stp/>
        <stp/>
        <stp>1</stp>
        <tr r="AT192" s="21"/>
        <tr r="CR192" s="21"/>
      </tp>
      <tp>
        <v>24.8</v>
        <stp/>
        <stp>*H</stp>
        <stp>KORD MR19!_00Z-ECE</stp>
        <stp>2M DAILY AVG TEMP</stp>
        <stp>D</stp>
        <stp>44784</stp>
        <stp/>
        <stp/>
        <stp>1</stp>
        <tr r="AW192" s="21"/>
        <tr r="CU192" s="21"/>
      </tp>
      <tp>
        <v>23.58</v>
        <stp/>
        <stp>*H</stp>
        <stp>KORD MR14!_12Z-ECE</stp>
        <stp>2M DAILY AVG TEMP</stp>
        <stp>D</stp>
        <stp>44786</stp>
        <stp/>
        <stp/>
        <stp>1</stp>
        <tr r="EJ190" s="21"/>
        <tr r="GH190" s="21"/>
      </tp>
      <tp>
        <v>23.43</v>
        <stp/>
        <stp>*H</stp>
        <stp>KORD MR16!_00Z-ECE</stp>
        <stp>2M DAILY AVG TEMP</stp>
        <stp>D</stp>
        <stp>44787</stp>
        <stp/>
        <stp/>
        <stp>1</stp>
        <tr r="AW189" s="21"/>
        <tr r="CU189" s="21"/>
      </tp>
      <tp>
        <v>22.88</v>
        <stp/>
        <stp>*H</stp>
        <stp>KORD MR15!_12Z-ECE</stp>
        <stp>2M DAILY AVG TEMP</stp>
        <stp>D</stp>
        <stp>44786</stp>
        <stp/>
        <stp/>
        <stp>1</stp>
        <tr r="GK190" s="21"/>
        <tr r="EM190" s="21"/>
      </tp>
      <tp>
        <v>21.97</v>
        <stp/>
        <stp>*H</stp>
        <stp>KORD MR17!_00Z-ECE</stp>
        <stp>2M DAILY AVG TEMP</stp>
        <stp>D</stp>
        <stp>44787</stp>
        <stp/>
        <stp/>
        <stp>1</stp>
        <tr r="CX189" s="21"/>
        <tr r="AZ189" s="21"/>
      </tp>
      <tp>
        <v>24.68</v>
        <stp/>
        <stp>*H</stp>
        <stp>KORD MR14!_00Z-ECE</stp>
        <stp>2M DAILY AVG TEMP</stp>
        <stp>D</stp>
        <stp>44787</stp>
        <stp/>
        <stp/>
        <stp>1</stp>
        <tr r="CO189" s="21"/>
        <tr r="AQ189" s="21"/>
      </tp>
      <tp>
        <v>22.12</v>
        <stp/>
        <stp>*H</stp>
        <stp>KORD MR16!_12Z-ECE</stp>
        <stp>2M DAILY AVG TEMP</stp>
        <stp>D</stp>
        <stp>44786</stp>
        <stp/>
        <stp/>
        <stp>1</stp>
        <tr r="GN190" s="21"/>
        <tr r="EP190" s="21"/>
      </tp>
      <tp>
        <v>24.56</v>
        <stp/>
        <stp>*H</stp>
        <stp>KORD MR15!_00Z-ECE</stp>
        <stp>2M DAILY AVG TEMP</stp>
        <stp>D</stp>
        <stp>44787</stp>
        <stp/>
        <stp/>
        <stp>1</stp>
        <tr r="AT189" s="21"/>
        <tr r="CR189" s="21"/>
      </tp>
      <tp>
        <v>23.25</v>
        <stp/>
        <stp>*H</stp>
        <stp>KORD MR17!_12Z-ECE</stp>
        <stp>2M DAILY AVG TEMP</stp>
        <stp>D</stp>
        <stp>44786</stp>
        <stp/>
        <stp/>
        <stp>1</stp>
        <tr r="ES190" s="21"/>
        <tr r="GQ190" s="21"/>
      </tp>
      <tp>
        <v>21.74</v>
        <stp/>
        <stp>*H</stp>
        <stp>KORD MR10!_12Z-ECE</stp>
        <stp>2M DAILY AVG TEMP</stp>
        <stp>D</stp>
        <stp>44786</stp>
        <stp/>
        <stp/>
        <stp>1</stp>
        <tr r="DX190" s="21"/>
        <tr r="FV190" s="21"/>
      </tp>
      <tp>
        <v>24.01</v>
        <stp/>
        <stp>*H</stp>
        <stp>KORD MR12!_00Z-ECE</stp>
        <stp>2M DAILY AVG TEMP</stp>
        <stp>D</stp>
        <stp>44787</stp>
        <stp/>
        <stp/>
        <stp>1</stp>
        <tr r="CI189" s="21"/>
        <tr r="AK189" s="21"/>
      </tp>
      <tp>
        <v>24.47</v>
        <stp/>
        <stp>*H</stp>
        <stp>KORD MR20!_12Z-ECE</stp>
        <stp>2M DAILY AVG TEMP</stp>
        <stp>D</stp>
        <stp>44785</stp>
        <stp/>
        <stp/>
        <stp>1</stp>
        <tr r="GW191" s="21"/>
        <tr r="EY191" s="21"/>
      </tp>
      <tp>
        <v>25.08</v>
        <stp/>
        <stp>*H</stp>
        <stp>KORD MR22!_00Z-ECE</stp>
        <stp>2M DAILY AVG TEMP</stp>
        <stp>D</stp>
        <stp>44784</stp>
        <stp/>
        <stp/>
        <stp>1</stp>
        <tr r="DD192" s="21"/>
        <tr r="BF192" s="21"/>
      </tp>
      <tp>
        <v>19.64</v>
        <stp/>
        <stp>*H</stp>
        <stp>KORD MR11!_12Z-ECE</stp>
        <stp>2M DAILY AVG TEMP</stp>
        <stp>D</stp>
        <stp>44786</stp>
        <stp/>
        <stp/>
        <stp>1</stp>
        <tr r="EA190" s="21"/>
        <tr r="FY190" s="21"/>
      </tp>
      <tp>
        <v>23.53</v>
        <stp/>
        <stp>*H</stp>
        <stp>KORD MR13!_00Z-ECE</stp>
        <stp>2M DAILY AVG TEMP</stp>
        <stp>D</stp>
        <stp>44787</stp>
        <stp/>
        <stp/>
        <stp>1</stp>
        <tr r="AN189" s="21"/>
        <tr r="CL189" s="21"/>
      </tp>
      <tp t="s">
        <v/>
        <stp/>
        <stp>*H</stp>
        <stp>KORD MR21!_12Z-ECE</stp>
        <stp>2M DAILY AVG TEMP</stp>
        <stp>D</stp>
        <stp>44785</stp>
        <stp/>
        <stp/>
        <stp>1</stp>
        <tr r="GZ191" s="21"/>
        <tr r="FB191" s="21"/>
      </tp>
      <tp t="s">
        <v/>
        <stp/>
        <stp>*H</stp>
        <stp>KORD MR23!_00Z-ECE</stp>
        <stp>2M DAILY AVG TEMP</stp>
        <stp>D</stp>
        <stp>44784</stp>
        <stp/>
        <stp/>
        <stp>1</stp>
        <tr r="BI192" s="21"/>
        <tr r="DG192" s="21"/>
      </tp>
      <tp>
        <v>23.68</v>
        <stp/>
        <stp>*H</stp>
        <stp>KORD MR10!_00Z-ECE</stp>
        <stp>2M DAILY AVG TEMP</stp>
        <stp>D</stp>
        <stp>44787</stp>
        <stp/>
        <stp/>
        <stp>1</stp>
        <tr r="CC189" s="21"/>
        <tr r="AE189" s="21"/>
      </tp>
      <tp>
        <v>22.38</v>
        <stp/>
        <stp>*H</stp>
        <stp>KORD MR12!_12Z-ECE</stp>
        <stp>2M DAILY AVG TEMP</stp>
        <stp>D</stp>
        <stp>44786</stp>
        <stp/>
        <stp/>
        <stp>1</stp>
        <tr r="ED190" s="21"/>
        <tr r="GB190" s="21"/>
      </tp>
      <tp>
        <v>24.47</v>
        <stp/>
        <stp>*H</stp>
        <stp>KORD MR20!_00Z-ECE</stp>
        <stp>2M DAILY AVG TEMP</stp>
        <stp>D</stp>
        <stp>44784</stp>
        <stp/>
        <stp/>
        <stp>1</stp>
        <tr r="AZ192" s="21"/>
        <tr r="CX192" s="21"/>
      </tp>
      <tp t="s">
        <v/>
        <stp/>
        <stp>*H</stp>
        <stp>KORD MR22!_12Z-ECE</stp>
        <stp>2M DAILY AVG TEMP</stp>
        <stp>D</stp>
        <stp>44785</stp>
        <stp/>
        <stp/>
        <stp>1</stp>
        <tr r="FE191" s="21"/>
        <tr r="HC191" s="21"/>
      </tp>
      <tp>
        <v>23.79</v>
        <stp/>
        <stp>*H</stp>
        <stp>KORD MR11!_00Z-ECE</stp>
        <stp>2M DAILY AVG TEMP</stp>
        <stp>D</stp>
        <stp>44787</stp>
        <stp/>
        <stp/>
        <stp>1</stp>
        <tr r="CF189" s="21"/>
        <tr r="AH189" s="21"/>
      </tp>
      <tp>
        <v>22.92</v>
        <stp/>
        <stp>*H</stp>
        <stp>KORD MR13!_12Z-ECE</stp>
        <stp>2M DAILY AVG TEMP</stp>
        <stp>D</stp>
        <stp>44786</stp>
        <stp/>
        <stp/>
        <stp>1</stp>
        <tr r="GE190" s="21"/>
        <tr r="EG190" s="21"/>
      </tp>
      <tp>
        <v>25.16</v>
        <stp/>
        <stp>*H</stp>
        <stp>KORD MR21!_00Z-ECE</stp>
        <stp>2M DAILY AVG TEMP</stp>
        <stp>D</stp>
        <stp>44784</stp>
        <stp/>
        <stp/>
        <stp>1</stp>
        <tr r="DA192" s="21"/>
        <tr r="BC192" s="21"/>
      </tp>
      <tp>
        <v>23.7</v>
        <stp/>
        <stp>*H</stp>
        <stp>KORD MR18!_12Z-ECE</stp>
        <stp>2M DAILY AVG TEMP</stp>
        <stp>D</stp>
        <stp>44786</stp>
        <stp/>
        <stp/>
        <stp>1</stp>
        <tr r="GT190" s="21"/>
        <tr r="EV190" s="21"/>
      </tp>
      <tp>
        <v>24.89</v>
        <stp/>
        <stp>*H</stp>
        <stp>KORD MR19!_12Z-ECE</stp>
        <stp>2M DAILY AVG TEMP</stp>
        <stp>D</stp>
        <stp>44786</stp>
        <stp/>
        <stp/>
        <stp>1</stp>
        <tr r="GW190" s="21"/>
        <tr r="EY190" s="21"/>
      </tp>
      <tp>
        <v>23.25</v>
        <stp/>
        <stp>*H</stp>
        <stp>KORD MR18!_00Z-ECE</stp>
        <stp>2M DAILY AVG TEMP</stp>
        <stp>D</stp>
        <stp>44787</stp>
        <stp/>
        <stp/>
        <stp>1</stp>
        <tr r="BC189" s="21"/>
        <tr r="DA189" s="21"/>
      </tp>
      <tp>
        <v>24.42</v>
        <stp/>
        <stp>*H</stp>
        <stp>KORD MR19!_00Z-ECE</stp>
        <stp>2M DAILY AVG TEMP</stp>
        <stp>D</stp>
        <stp>44787</stp>
        <stp/>
        <stp/>
        <stp>1</stp>
        <tr r="DD189" s="21"/>
        <tr r="BF189" s="21"/>
      </tp>
      <tp>
        <v>24.1</v>
        <stp/>
        <stp>*H</stp>
        <stp>KORD MR14!_12Z-ECE</stp>
        <stp>2M DAILY AVG TEMP</stp>
        <stp>D</stp>
        <stp>44787</stp>
        <stp/>
        <stp/>
        <stp>1</stp>
        <tr r="GK189" s="21"/>
        <tr r="EM189" s="21"/>
      </tp>
      <tp>
        <v>22.79</v>
        <stp/>
        <stp>*H</stp>
        <stp>KORD MR16!_00Z-ECE</stp>
        <stp>2M DAILY AVG TEMP</stp>
        <stp>D</stp>
        <stp>44786</stp>
        <stp/>
        <stp/>
        <stp>1</stp>
        <tr r="CR190" s="21"/>
        <tr r="AT190" s="21"/>
      </tp>
      <tp>
        <v>23.59</v>
        <stp/>
        <stp>*H</stp>
        <stp>KORD MR15!_12Z-ECE</stp>
        <stp>2M DAILY AVG TEMP</stp>
        <stp>D</stp>
        <stp>44787</stp>
        <stp/>
        <stp/>
        <stp>1</stp>
        <tr r="EP189" s="21"/>
        <tr r="GN189" s="21"/>
      </tp>
      <tp>
        <v>21.97</v>
        <stp/>
        <stp>*H</stp>
        <stp>KORD MR17!_00Z-ECE</stp>
        <stp>2M DAILY AVG TEMP</stp>
        <stp>D</stp>
        <stp>44786</stp>
        <stp/>
        <stp/>
        <stp>1</stp>
        <tr r="AW190" s="21"/>
        <tr r="CU190" s="21"/>
      </tp>
      <tp>
        <v>23.57</v>
        <stp/>
        <stp>*H</stp>
        <stp>KORD MR14!_00Z-ECE</stp>
        <stp>2M DAILY AVG TEMP</stp>
        <stp>D</stp>
        <stp>44786</stp>
        <stp/>
        <stp/>
        <stp>1</stp>
        <tr r="AN190" s="21"/>
        <tr r="CL190" s="21"/>
      </tp>
      <tp>
        <v>22.79</v>
        <stp/>
        <stp>*H</stp>
        <stp>KORD MR16!_12Z-ECE</stp>
        <stp>2M DAILY AVG TEMP</stp>
        <stp>D</stp>
        <stp>44787</stp>
        <stp/>
        <stp/>
        <stp>1</stp>
        <tr r="GQ189" s="21"/>
        <tr r="ES189" s="21"/>
      </tp>
      <tp>
        <v>24.18</v>
        <stp/>
        <stp>*H</stp>
        <stp>KORD MR15!_00Z-ECE</stp>
        <stp>2M DAILY AVG TEMP</stp>
        <stp>D</stp>
        <stp>44786</stp>
        <stp/>
        <stp/>
        <stp>1</stp>
        <tr r="CO190" s="21"/>
        <tr r="AQ190" s="21"/>
      </tp>
      <tp>
        <v>22.87</v>
        <stp/>
        <stp>*H</stp>
        <stp>KORD MR17!_12Z-ECE</stp>
        <stp>2M DAILY AVG TEMP</stp>
        <stp>D</stp>
        <stp>44787</stp>
        <stp/>
        <stp/>
        <stp>1</stp>
        <tr r="GT189" s="21"/>
        <tr r="EV189" s="21"/>
      </tp>
      <tp>
        <v>24.11</v>
        <stp/>
        <stp>*H</stp>
        <stp>KORD MR10!_12Z-ECE</stp>
        <stp>2M DAILY AVG TEMP</stp>
        <stp>D</stp>
        <stp>44787</stp>
        <stp/>
        <stp/>
        <stp>1</stp>
        <tr r="EA189" s="21"/>
        <tr r="FY189" s="21"/>
      </tp>
      <tp>
        <v>21.26</v>
        <stp/>
        <stp>*H</stp>
        <stp>KORD MR12!_00Z-ECE</stp>
        <stp>2M DAILY AVG TEMP</stp>
        <stp>D</stp>
        <stp>44786</stp>
        <stp/>
        <stp/>
        <stp>1</stp>
        <tr r="AH190" s="21"/>
        <tr r="CF190" s="21"/>
      </tp>
      <tp>
        <v>24.71</v>
        <stp/>
        <stp>*H</stp>
        <stp>KORD MR20!_12Z-ECE</stp>
        <stp>2M DAILY AVG TEMP</stp>
        <stp>D</stp>
        <stp>44784</stp>
        <stp/>
        <stp/>
        <stp>1</stp>
        <tr r="GT192" s="21"/>
        <tr r="EV192" s="21"/>
      </tp>
      <tp t="s">
        <v/>
        <stp/>
        <stp>*H</stp>
        <stp>KORD MR22!_00Z-ECE</stp>
        <stp>2M DAILY AVG TEMP</stp>
        <stp>D</stp>
        <stp>44785</stp>
        <stp/>
        <stp/>
        <stp>1</stp>
        <tr r="DG191" s="21"/>
        <tr r="BI191" s="21"/>
      </tp>
      <tp>
        <v>22.18</v>
        <stp/>
        <stp>*H</stp>
        <stp>KORD MR11!_12Z-ECE</stp>
        <stp>2M DAILY AVG TEMP</stp>
        <stp>D</stp>
        <stp>44787</stp>
        <stp/>
        <stp/>
        <stp>1</stp>
        <tr r="ED189" s="21"/>
        <tr r="GB189" s="21"/>
      </tp>
      <tp>
        <v>21.87</v>
        <stp/>
        <stp>*H</stp>
        <stp>KORD MR13!_00Z-ECE</stp>
        <stp>2M DAILY AVG TEMP</stp>
        <stp>D</stp>
        <stp>44786</stp>
        <stp/>
        <stp/>
        <stp>1</stp>
        <tr r="CI190" s="21"/>
        <tr r="AK190" s="21"/>
      </tp>
      <tp>
        <v>25.77</v>
        <stp/>
        <stp>*H</stp>
        <stp>KORD MR21!_12Z-ECE</stp>
        <stp>2M DAILY AVG TEMP</stp>
        <stp>D</stp>
        <stp>44784</stp>
        <stp/>
        <stp/>
        <stp>1</stp>
        <tr r="GW192" s="21"/>
        <tr r="EY192" s="21"/>
      </tp>
      <tp>
        <v>21.3</v>
        <stp/>
        <stp>*H</stp>
        <stp>KORD MR10!_00Z-ECE</stp>
        <stp>2M DAILY AVG TEMP</stp>
        <stp>D</stp>
        <stp>44786</stp>
        <stp/>
        <stp/>
        <stp>1</stp>
        <tr r="AB190" s="21"/>
        <tr r="BZ190" s="21"/>
      </tp>
      <tp>
        <v>24.53</v>
        <stp/>
        <stp>*H</stp>
        <stp>KORD MR12!_12Z-ECE</stp>
        <stp>2M DAILY AVG TEMP</stp>
        <stp>D</stp>
        <stp>44787</stp>
        <stp/>
        <stp/>
        <stp>1</stp>
        <tr r="EG189" s="21"/>
        <tr r="GE189" s="21"/>
      </tp>
      <tp>
        <v>24.13</v>
        <stp/>
        <stp>*H</stp>
        <stp>KORD MR20!_00Z-ECE</stp>
        <stp>2M DAILY AVG TEMP</stp>
        <stp>D</stp>
        <stp>44785</stp>
        <stp/>
        <stp/>
        <stp>1</stp>
        <tr r="BC191" s="21"/>
        <tr r="DA191" s="21"/>
      </tp>
      <tp t="s">
        <v/>
        <stp/>
        <stp>*H</stp>
        <stp>KORD MR22!_12Z-ECE</stp>
        <stp>2M DAILY AVG TEMP</stp>
        <stp>D</stp>
        <stp>44784</stp>
        <stp/>
        <stp/>
        <stp>1</stp>
        <tr r="FB192" s="21"/>
        <tr r="GZ192" s="21"/>
      </tp>
      <tp>
        <v>21.31</v>
        <stp/>
        <stp>*H</stp>
        <stp>KORD MR11!_00Z-ECE</stp>
        <stp>2M DAILY AVG TEMP</stp>
        <stp>D</stp>
        <stp>44786</stp>
        <stp/>
        <stp/>
        <stp>1</stp>
        <tr r="CC190" s="21"/>
        <tr r="AE190" s="21"/>
      </tp>
      <tp>
        <v>24.23</v>
        <stp/>
        <stp>*H</stp>
        <stp>KORD MR13!_12Z-ECE</stp>
        <stp>2M DAILY AVG TEMP</stp>
        <stp>D</stp>
        <stp>44787</stp>
        <stp/>
        <stp/>
        <stp>1</stp>
        <tr r="GH189" s="21"/>
        <tr r="EJ189" s="21"/>
      </tp>
      <tp>
        <v>25.2</v>
        <stp/>
        <stp>*H</stp>
        <stp>KORD MR21!_00Z-ECE</stp>
        <stp>2M DAILY AVG TEMP</stp>
        <stp>D</stp>
        <stp>44785</stp>
        <stp/>
        <stp/>
        <stp>1</stp>
        <tr r="BF191" s="21"/>
        <tr r="DD191" s="21"/>
      </tp>
      <tp t="s">
        <v/>
        <stp/>
        <stp>*H</stp>
        <stp>KORD MR23!_12Z-ECE</stp>
        <stp>2M DAILY AVG TEMP</stp>
        <stp>D</stp>
        <stp>44784</stp>
        <stp/>
        <stp/>
        <stp>1</stp>
        <tr r="FE192" s="21"/>
        <tr r="HC192" s="21"/>
      </tp>
      <tp>
        <v>23.72</v>
        <stp/>
        <stp>*H</stp>
        <stp>KORD MR18!_12Z-ECE</stp>
        <stp>2M DAILY AVG TEMP</stp>
        <stp>D</stp>
        <stp>44787</stp>
        <stp/>
        <stp/>
        <stp>1</stp>
        <tr r="EY189" s="21"/>
        <tr r="GW189" s="21"/>
      </tp>
      <tp t="s">
        <v/>
        <stp/>
        <stp>*H</stp>
        <stp>KORD MR19!_12Z-ECE</stp>
        <stp>2M DAILY AVG TEMP</stp>
        <stp>D</stp>
        <stp>44787</stp>
        <stp/>
        <stp/>
        <stp>1</stp>
        <tr r="GZ189" s="21"/>
        <tr r="FB189" s="21"/>
      </tp>
      <tp>
        <v>23.44</v>
        <stp/>
        <stp>*H</stp>
        <stp>KORD MR18!_00Z-ECE</stp>
        <stp>2M DAILY AVG TEMP</stp>
        <stp>D</stp>
        <stp>44786</stp>
        <stp/>
        <stp/>
        <stp>1</stp>
        <tr r="CX190" s="21"/>
        <tr r="AZ190" s="21"/>
      </tp>
      <tp>
        <v>24.4</v>
        <stp/>
        <stp>*H</stp>
        <stp>KORD MR19!_00Z-ECE</stp>
        <stp>2M DAILY AVG TEMP</stp>
        <stp>D</stp>
        <stp>44786</stp>
        <stp/>
        <stp/>
        <stp>1</stp>
        <tr r="BC190" s="21"/>
        <tr r="DA190" s="21"/>
      </tp>
      <tp>
        <v>24.47</v>
        <stp/>
        <stp>*H</stp>
        <stp>KORD MR14!_12Z-ECE</stp>
        <stp>2M DAILY AVG TEMP</stp>
        <stp>D</stp>
        <stp>44788</stp>
        <stp/>
        <stp/>
        <stp>1</stp>
        <tr r="EP188" s="21"/>
        <tr r="GN188" s="21"/>
      </tp>
      <tp>
        <v>23.41</v>
        <stp/>
        <stp>*H</stp>
        <stp>KORD MR16!_00Z-ECE</stp>
        <stp>2M DAILY AVG TEMP</stp>
        <stp>D</stp>
        <stp>44789</stp>
        <stp/>
        <stp/>
        <stp>1</stp>
        <tr r="BC187" s="21"/>
        <tr r="DA187" s="21"/>
      </tp>
      <tp>
        <v>23.93</v>
        <stp/>
        <stp>*H</stp>
        <stp>KORD MR15!_12Z-ECE</stp>
        <stp>2M DAILY AVG TEMP</stp>
        <stp>D</stp>
        <stp>44788</stp>
        <stp/>
        <stp/>
        <stp>1</stp>
        <tr r="GQ188" s="21"/>
        <tr r="ES188" s="21"/>
      </tp>
      <tp>
        <v>22.7</v>
        <stp/>
        <stp>*H</stp>
        <stp>KORD MR17!_00Z-ECE</stp>
        <stp>2M DAILY AVG TEMP</stp>
        <stp>D</stp>
        <stp>44789</stp>
        <stp/>
        <stp/>
        <stp>1</stp>
        <tr r="BF187" s="21"/>
        <tr r="DD187" s="21"/>
      </tp>
      <tp>
        <v>25.05</v>
        <stp/>
        <stp>*H</stp>
        <stp>KORD MR14!_00Z-ECE</stp>
        <stp>2M DAILY AVG TEMP</stp>
        <stp>D</stp>
        <stp>44789</stp>
        <stp/>
        <stp/>
        <stp>1</stp>
        <tr r="CU187" s="21"/>
        <tr r="AW187" s="21"/>
      </tp>
      <tp>
        <v>22.9</v>
        <stp/>
        <stp>*H</stp>
        <stp>KORD MR16!_12Z-ECE</stp>
        <stp>2M DAILY AVG TEMP</stp>
        <stp>D</stp>
        <stp>44788</stp>
        <stp/>
        <stp/>
        <stp>1</stp>
        <tr r="EV188" s="21"/>
        <tr r="GT188" s="21"/>
      </tp>
      <tp>
        <v>24.35</v>
        <stp/>
        <stp>*H</stp>
        <stp>KORD MR15!_00Z-ECE</stp>
        <stp>2M DAILY AVG TEMP</stp>
        <stp>D</stp>
        <stp>44789</stp>
        <stp/>
        <stp/>
        <stp>1</stp>
        <tr r="CX187" s="21"/>
        <tr r="AZ187" s="21"/>
      </tp>
      <tp>
        <v>22.9</v>
        <stp/>
        <stp>*H</stp>
        <stp>KORD MR17!_12Z-ECE</stp>
        <stp>2M DAILY AVG TEMP</stp>
        <stp>D</stp>
        <stp>44788</stp>
        <stp/>
        <stp/>
        <stp>1</stp>
        <tr r="EY188" s="21"/>
        <tr r="GW188" s="21"/>
      </tp>
      <tp>
        <v>23.63</v>
        <stp/>
        <stp>*H</stp>
        <stp>KORD MR10!_12Z-ECE</stp>
        <stp>2M DAILY AVG TEMP</stp>
        <stp>D</stp>
        <stp>44788</stp>
        <stp/>
        <stp/>
        <stp>1</stp>
        <tr r="GB188" s="21"/>
        <tr r="ED188" s="21"/>
      </tp>
      <tp>
        <v>23.4</v>
        <stp/>
        <stp>*H</stp>
        <stp>KORD MR12!_00Z-ECE</stp>
        <stp>2M DAILY AVG TEMP</stp>
        <stp>D</stp>
        <stp>44789</stp>
        <stp/>
        <stp/>
        <stp>1</stp>
        <tr r="AQ187" s="21"/>
        <tr r="CO187" s="21"/>
      </tp>
      <tp>
        <v>23.06</v>
        <stp/>
        <stp>*H</stp>
        <stp>KORD MR11!_12Z-ECE</stp>
        <stp>2M DAILY AVG TEMP</stp>
        <stp>D</stp>
        <stp>44788</stp>
        <stp/>
        <stp/>
        <stp>1</stp>
        <tr r="GE188" s="21"/>
        <tr r="EG188" s="21"/>
      </tp>
      <tp>
        <v>24.97</v>
        <stp/>
        <stp>*H</stp>
        <stp>KORD MR13!_00Z-ECE</stp>
        <stp>2M DAILY AVG TEMP</stp>
        <stp>D</stp>
        <stp>44789</stp>
        <stp/>
        <stp/>
        <stp>1</stp>
        <tr r="CR187" s="21"/>
        <tr r="AT187" s="21"/>
      </tp>
      <tp>
        <v>22.91</v>
        <stp/>
        <stp>*H</stp>
        <stp>KORD MR10!_00Z-ECE</stp>
        <stp>2M DAILY AVG TEMP</stp>
        <stp>D</stp>
        <stp>44789</stp>
        <stp/>
        <stp/>
        <stp>1</stp>
        <tr r="AK187" s="21"/>
        <tr r="CI187" s="21"/>
      </tp>
      <tp>
        <v>25.09</v>
        <stp/>
        <stp>*H</stp>
        <stp>KORD MR12!_12Z-ECE</stp>
        <stp>2M DAILY AVG TEMP</stp>
        <stp>D</stp>
        <stp>44788</stp>
        <stp/>
        <stp/>
        <stp>1</stp>
        <tr r="GH188" s="21"/>
        <tr r="EJ188" s="21"/>
      </tp>
      <tp>
        <v>23.57</v>
        <stp/>
        <stp>*H</stp>
        <stp>KORD MR11!_00Z-ECE</stp>
        <stp>2M DAILY AVG TEMP</stp>
        <stp>D</stp>
        <stp>44789</stp>
        <stp/>
        <stp/>
        <stp>1</stp>
        <tr r="AN187" s="21"/>
        <tr r="CL187" s="21"/>
      </tp>
      <tp>
        <v>24.73</v>
        <stp/>
        <stp>*H</stp>
        <stp>KORD MR13!_12Z-ECE</stp>
        <stp>2M DAILY AVG TEMP</stp>
        <stp>D</stp>
        <stp>44788</stp>
        <stp/>
        <stp/>
        <stp>1</stp>
        <tr r="EM188" s="21"/>
        <tr r="GK188" s="21"/>
      </tp>
      <tp t="s">
        <v/>
        <stp/>
        <stp>*H</stp>
        <stp>KORD MR18!_12Z-ECE</stp>
        <stp>2M DAILY AVG TEMP</stp>
        <stp>D</stp>
        <stp>44788</stp>
        <stp/>
        <stp/>
        <stp>1</stp>
        <tr r="GZ188" s="21"/>
        <tr r="FB188" s="21"/>
      </tp>
      <tp t="s">
        <v/>
        <stp/>
        <stp>*H</stp>
        <stp>KORD MR19!_12Z-ECE</stp>
        <stp>2M DAILY AVG TEMP</stp>
        <stp>D</stp>
        <stp>44788</stp>
        <stp/>
        <stp/>
        <stp>1</stp>
        <tr r="FE188" s="21"/>
        <tr r="HC188" s="21"/>
      </tp>
      <tp t="s">
        <v/>
        <stp/>
        <stp>*H</stp>
        <stp>KORD MR18!_00Z-ECE</stp>
        <stp>2M DAILY AVG TEMP</stp>
        <stp>D</stp>
        <stp>44789</stp>
        <stp/>
        <stp/>
        <stp>1</stp>
        <tr r="DG187" s="21"/>
        <tr r="BI187" s="21"/>
      </tp>
      <tp>
        <v>24.15</v>
        <stp/>
        <stp>*H</stp>
        <stp>KORD MR14!_12Z-ECE</stp>
        <stp>2M DAILY AVG TEMP</stp>
        <stp>D</stp>
        <stp>44789</stp>
        <stp/>
        <stp/>
        <stp>1</stp>
        <tr r="ES187" s="21"/>
        <tr r="GQ187" s="21"/>
      </tp>
      <tp>
        <v>23.53</v>
        <stp/>
        <stp>*H</stp>
        <stp>KORD MR16!_00Z-ECE</stp>
        <stp>2M DAILY AVG TEMP</stp>
        <stp>D</stp>
        <stp>44788</stp>
        <stp/>
        <stp/>
        <stp>1</stp>
        <tr r="CX188" s="21"/>
        <tr r="AZ188" s="21"/>
      </tp>
      <tp>
        <v>23.62</v>
        <stp/>
        <stp>*H</stp>
        <stp>KORD MR15!_12Z-ECE</stp>
        <stp>2M DAILY AVG TEMP</stp>
        <stp>D</stp>
        <stp>44789</stp>
        <stp/>
        <stp/>
        <stp>1</stp>
        <tr r="EV187" s="21"/>
        <tr r="GT187" s="21"/>
      </tp>
      <tp>
        <v>22.38</v>
        <stp/>
        <stp>*H</stp>
        <stp>KORD MR17!_00Z-ECE</stp>
        <stp>2M DAILY AVG TEMP</stp>
        <stp>D</stp>
        <stp>44788</stp>
        <stp/>
        <stp/>
        <stp>1</stp>
        <tr r="BC188" s="21"/>
        <tr r="DA188" s="21"/>
      </tp>
      <tp>
        <v>25.14</v>
        <stp/>
        <stp>*H</stp>
        <stp>KORD MR14!_00Z-ECE</stp>
        <stp>2M DAILY AVG TEMP</stp>
        <stp>D</stp>
        <stp>44788</stp>
        <stp/>
        <stp/>
        <stp>1</stp>
        <tr r="AT188" s="21"/>
        <tr r="CR188" s="21"/>
      </tp>
      <tp>
        <v>23.02</v>
        <stp/>
        <stp>*H</stp>
        <stp>KORD MR16!_12Z-ECE</stp>
        <stp>2M DAILY AVG TEMP</stp>
        <stp>D</stp>
        <stp>44789</stp>
        <stp/>
        <stp/>
        <stp>1</stp>
        <tr r="GW187" s="21"/>
        <tr r="EY187" s="21"/>
      </tp>
      <tp>
        <v>24.12</v>
        <stp/>
        <stp>*H</stp>
        <stp>KORD MR15!_00Z-ECE</stp>
        <stp>2M DAILY AVG TEMP</stp>
        <stp>D</stp>
        <stp>44788</stp>
        <stp/>
        <stp/>
        <stp>1</stp>
        <tr r="AW188" s="21"/>
        <tr r="CU188" s="21"/>
      </tp>
      <tp t="s">
        <v/>
        <stp/>
        <stp>*H</stp>
        <stp>KORD MR17!_12Z-ECE</stp>
        <stp>2M DAILY AVG TEMP</stp>
        <stp>D</stp>
        <stp>44789</stp>
        <stp/>
        <stp/>
        <stp>1</stp>
        <tr r="FB187" s="21"/>
        <tr r="GZ187" s="21"/>
      </tp>
      <tp>
        <v>23.15</v>
        <stp/>
        <stp>*H</stp>
        <stp>KORD MR10!_12Z-ECE</stp>
        <stp>2M DAILY AVG TEMP</stp>
        <stp>D</stp>
        <stp>44789</stp>
        <stp/>
        <stp/>
        <stp>1</stp>
        <tr r="EG187" s="21"/>
        <tr r="GE187" s="21"/>
      </tp>
      <tp>
        <v>24.14</v>
        <stp/>
        <stp>*H</stp>
        <stp>KORD MR12!_00Z-ECE</stp>
        <stp>2M DAILY AVG TEMP</stp>
        <stp>D</stp>
        <stp>44788</stp>
        <stp/>
        <stp/>
        <stp>1</stp>
        <tr r="CL188" s="21"/>
        <tr r="AN188" s="21"/>
      </tp>
      <tp>
        <v>23.38</v>
        <stp/>
        <stp>*H</stp>
        <stp>KORD MR11!_12Z-ECE</stp>
        <stp>2M DAILY AVG TEMP</stp>
        <stp>D</stp>
        <stp>44789</stp>
        <stp/>
        <stp/>
        <stp>1</stp>
        <tr r="EJ187" s="21"/>
        <tr r="GH187" s="21"/>
      </tp>
      <tp>
        <v>24.45</v>
        <stp/>
        <stp>*H</stp>
        <stp>KORD MR13!_00Z-ECE</stp>
        <stp>2M DAILY AVG TEMP</stp>
        <stp>D</stp>
        <stp>44788</stp>
        <stp/>
        <stp/>
        <stp>1</stp>
        <tr r="AQ188" s="21"/>
        <tr r="CO188" s="21"/>
      </tp>
      <tp>
        <v>23.7</v>
        <stp/>
        <stp>*H</stp>
        <stp>KORD MR10!_00Z-ECE</stp>
        <stp>2M DAILY AVG TEMP</stp>
        <stp>D</stp>
        <stp>44788</stp>
        <stp/>
        <stp/>
        <stp>1</stp>
        <tr r="CF188" s="21"/>
        <tr r="AH188" s="21"/>
      </tp>
      <tp>
        <v>24.84</v>
        <stp/>
        <stp>*H</stp>
        <stp>KORD MR12!_12Z-ECE</stp>
        <stp>2M DAILY AVG TEMP</stp>
        <stp>D</stp>
        <stp>44789</stp>
        <stp/>
        <stp/>
        <stp>1</stp>
        <tr r="GK187" s="21"/>
        <tr r="EM187" s="21"/>
      </tp>
      <tp>
        <v>23.58</v>
        <stp/>
        <stp>*H</stp>
        <stp>KORD MR11!_00Z-ECE</stp>
        <stp>2M DAILY AVG TEMP</stp>
        <stp>D</stp>
        <stp>44788</stp>
        <stp/>
        <stp/>
        <stp>1</stp>
        <tr r="CI188" s="21"/>
        <tr r="AK188" s="21"/>
      </tp>
      <tp>
        <v>24.62</v>
        <stp/>
        <stp>*H</stp>
        <stp>KORD MR13!_12Z-ECE</stp>
        <stp>2M DAILY AVG TEMP</stp>
        <stp>D</stp>
        <stp>44789</stp>
        <stp/>
        <stp/>
        <stp>1</stp>
        <tr r="GN187" s="21"/>
        <tr r="EP187" s="21"/>
      </tp>
      <tp t="s">
        <v/>
        <stp/>
        <stp>*H</stp>
        <stp>KORD MR18!_12Z-ECE</stp>
        <stp>2M DAILY AVG TEMP</stp>
        <stp>D</stp>
        <stp>44789</stp>
        <stp/>
        <stp/>
        <stp>1</stp>
        <tr r="HC187" s="21"/>
        <tr r="FE187" s="21"/>
      </tp>
      <tp>
        <v>23.16</v>
        <stp/>
        <stp>*H</stp>
        <stp>KORD MR18!_00Z-ECE</stp>
        <stp>2M DAILY AVG TEMP</stp>
        <stp>D</stp>
        <stp>44788</stp>
        <stp/>
        <stp/>
        <stp>1</stp>
        <tr r="BF188" s="21"/>
        <tr r="DD188" s="21"/>
      </tp>
      <tp t="s">
        <v/>
        <stp/>
        <stp>*H</stp>
        <stp>KORD MR19!_00Z-ECE</stp>
        <stp>2M DAILY AVG TEMP</stp>
        <stp>D</stp>
        <stp>44788</stp>
        <stp/>
        <stp/>
        <stp>1</stp>
        <tr r="DG188" s="21"/>
        <tr r="BI188" s="21"/>
      </tp>
      <tp>
        <v>24.54</v>
        <stp/>
        <stp>*H</stp>
        <stp>KORD MR0!_12Z-GEFS</stp>
        <stp>2M DAILY AVG TEMP</stp>
        <stp>D</stp>
        <stp>44792</stp>
        <stp/>
        <stp/>
        <stp>1</stp>
        <tr r="DL75" s="21"/>
      </tp>
      <tp>
        <v>24.96</v>
        <stp/>
        <stp>*H</stp>
        <stp>KORD MR0!_18Z-GEFS</stp>
        <stp>2M DAILY AVG TEMP</stp>
        <stp>D</stp>
        <stp>44798</stp>
        <stp/>
        <stp/>
        <stp>1</stp>
        <tr r="GB69" s="21"/>
      </tp>
      <tp>
        <v>23.56</v>
        <stp/>
        <stp>*H</stp>
        <stp>KORD MR1!_12Z-GEFS</stp>
        <stp>2M DAILY AVG TEMP</stp>
        <stp>D</stp>
        <stp>44793</stp>
        <stp/>
        <stp/>
        <stp>1</stp>
        <tr r="DR74" s="21"/>
      </tp>
      <tp>
        <v>22.83</v>
        <stp/>
        <stp>*H</stp>
        <stp>KORD MR1!_18Z-GEFS</stp>
        <stp>2M DAILY AVG TEMP</stp>
        <stp>D</stp>
        <stp>44799</stp>
        <stp/>
        <stp/>
        <stp>1</stp>
        <tr r="GH68" s="21"/>
      </tp>
      <tp>
        <v>22.34</v>
        <stp/>
        <stp>*H</stp>
        <stp>KORD MR2!_12Z-GEFS</stp>
        <stp>2M DAILY AVG TEMP</stp>
        <stp>D</stp>
        <stp>44790</stp>
        <stp/>
        <stp/>
        <stp>1</stp>
        <tr r="DL77" s="21"/>
      </tp>
      <tp>
        <v>23.37</v>
        <stp/>
        <stp>*H</stp>
        <stp>KORD MR3!_12Z-GEFS</stp>
        <stp>2M DAILY AVG TEMP</stp>
        <stp>D</stp>
        <stp>44791</stp>
        <stp/>
        <stp/>
        <stp>1</stp>
        <tr r="DR76" s="21"/>
      </tp>
      <tp>
        <v>23.75</v>
        <stp/>
        <stp>*H</stp>
        <stp>KORD MR4!_12Z-GEFS</stp>
        <stp>2M DAILY AVG TEMP</stp>
        <stp>D</stp>
        <stp>44796</stp>
        <stp/>
        <stp/>
        <stp>1</stp>
        <tr r="EJ71" s="21"/>
      </tp>
      <tp>
        <v>24.52</v>
        <stp/>
        <stp>*H</stp>
        <stp>KORD MR5!_12Z-GEFS</stp>
        <stp>2M DAILY AVG TEMP</stp>
        <stp>D</stp>
        <stp>44797</stp>
        <stp/>
        <stp/>
        <stp>1</stp>
        <tr r="EP70" s="21"/>
      </tp>
      <tp>
        <v>22.42</v>
        <stp/>
        <stp>*H</stp>
        <stp>KORD MR6!_00Z-GEFS</stp>
        <stp>2M DAILY AVG TEMP</stp>
        <stp>D</stp>
        <stp>44786</stp>
        <stp/>
        <stp/>
        <stp>1</stp>
        <tr r="P81" s="21"/>
      </tp>
      <tp>
        <v>24.35</v>
        <stp/>
        <stp>*H</stp>
        <stp>KORD MR6!_12Z-GEFS</stp>
        <stp>2M DAILY AVG TEMP</stp>
        <stp>D</stp>
        <stp>44794</stp>
        <stp/>
        <stp/>
        <stp>1</stp>
        <tr r="EJ73" s="21"/>
      </tp>
      <tp>
        <v>21.78</v>
        <stp/>
        <stp>*H</stp>
        <stp>KORD MR7!_00Z-GEFS</stp>
        <stp>2M DAILY AVG TEMP</stp>
        <stp>D</stp>
        <stp>44787</stp>
        <stp/>
        <stp/>
        <stp>1</stp>
        <tr r="V80" s="21"/>
      </tp>
      <tp>
        <v>24.78</v>
        <stp/>
        <stp>*H</stp>
        <stp>KORD MR7!_12Z-GEFS</stp>
        <stp>2M DAILY AVG TEMP</stp>
        <stp>D</stp>
        <stp>44795</stp>
        <stp/>
        <stp/>
        <stp>1</stp>
        <tr r="EP72" s="21"/>
      </tp>
      <tp>
        <v>22.99</v>
        <stp/>
        <stp>*H</stp>
        <stp>KORD MR8!_00Z-GEFS</stp>
        <stp>2M DAILY AVG TEMP</stp>
        <stp>D</stp>
        <stp>44788</stp>
        <stp/>
        <stp/>
        <stp>1</stp>
        <tr r="AB79" s="21"/>
      </tp>
      <tp>
        <v>22.99</v>
        <stp/>
        <stp>*H</stp>
        <stp>KORD MR8!_18Z-GEFS</stp>
        <stp>2M DAILY AVG TEMP</stp>
        <stp>D</stp>
        <stp>44790</stp>
        <stp/>
        <stp/>
        <stp>1</stp>
        <tr r="GB77" s="21"/>
      </tp>
      <tp>
        <v>22.34</v>
        <stp/>
        <stp>*H</stp>
        <stp>KORD MR9!_00Z-GEFS</stp>
        <stp>2M DAILY AVG TEMP</stp>
        <stp>D</stp>
        <stp>44789</stp>
        <stp/>
        <stp/>
        <stp>1</stp>
        <tr r="AH78" s="21"/>
      </tp>
      <tp>
        <v>23.3</v>
        <stp/>
        <stp>*H</stp>
        <stp>KORD MR9!_18Z-GEFS</stp>
        <stp>2M DAILY AVG TEMP</stp>
        <stp>D</stp>
        <stp>44791</stp>
        <stp/>
        <stp/>
        <stp>1</stp>
        <tr r="GH76" s="21"/>
      </tp>
      <tp>
        <v>22.86</v>
        <stp/>
        <stp>*H</stp>
        <stp>KORD MR0!_12Z-GEFS</stp>
        <stp>2M DAILY AVG TEMP</stp>
        <stp>D</stp>
        <stp>44793</stp>
        <stp/>
        <stp/>
        <stp>1</stp>
        <tr r="DO74" s="21"/>
      </tp>
      <tp>
        <v>24.18</v>
        <stp/>
        <stp>*H</stp>
        <stp>KORD MR0!_18Z-GEFS</stp>
        <stp>2M DAILY AVG TEMP</stp>
        <stp>D</stp>
        <stp>44799</stp>
        <stp/>
        <stp/>
        <stp>1</stp>
        <tr r="GE68" s="21"/>
      </tp>
      <tp>
        <v>25.08</v>
        <stp/>
        <stp>*H</stp>
        <stp>KORD MR1!_12Z-GEFS</stp>
        <stp>2M DAILY AVG TEMP</stp>
        <stp>D</stp>
        <stp>44792</stp>
        <stp/>
        <stp/>
        <stp>1</stp>
        <tr r="DO75" s="21"/>
      </tp>
      <tp>
        <v>24.04</v>
        <stp/>
        <stp>*H</stp>
        <stp>KORD MR1!_18Z-GEFS</stp>
        <stp>2M DAILY AVG TEMP</stp>
        <stp>D</stp>
        <stp>44798</stp>
        <stp/>
        <stp/>
        <stp>1</stp>
        <tr r="GE69" s="21"/>
      </tp>
      <tp>
        <v>23.25</v>
        <stp/>
        <stp>*H</stp>
        <stp>KORD MR2!_12Z-GEFS</stp>
        <stp>2M DAILY AVG TEMP</stp>
        <stp>D</stp>
        <stp>44791</stp>
        <stp/>
        <stp/>
        <stp>1</stp>
        <tr r="DO76" s="21"/>
      </tp>
      <tp>
        <v>22.37</v>
        <stp/>
        <stp>*H</stp>
        <stp>KORD MR3!_12Z-GEFS</stp>
        <stp>2M DAILY AVG TEMP</stp>
        <stp>D</stp>
        <stp>44790</stp>
        <stp/>
        <stp/>
        <stp>1</stp>
        <tr r="DO77" s="21"/>
      </tp>
      <tp>
        <v>23.73</v>
        <stp/>
        <stp>*H</stp>
        <stp>KORD MR4!_12Z-GEFS</stp>
        <stp>2M DAILY AVG TEMP</stp>
        <stp>D</stp>
        <stp>44797</stp>
        <stp/>
        <stp/>
        <stp>1</stp>
        <tr r="EM70" s="21"/>
      </tp>
      <tp>
        <v>23.72</v>
        <stp/>
        <stp>*H</stp>
        <stp>KORD MR5!_12Z-GEFS</stp>
        <stp>2M DAILY AVG TEMP</stp>
        <stp>D</stp>
        <stp>44796</stp>
        <stp/>
        <stp/>
        <stp>1</stp>
        <tr r="EM71" s="21"/>
      </tp>
      <tp>
        <v>22.22</v>
        <stp/>
        <stp>*H</stp>
        <stp>KORD MR6!_00Z-GEFS</stp>
        <stp>2M DAILY AVG TEMP</stp>
        <stp>D</stp>
        <stp>44787</stp>
        <stp/>
        <stp/>
        <stp>1</stp>
        <tr r="S80" s="21"/>
      </tp>
      <tp>
        <v>24.6</v>
        <stp/>
        <stp>*H</stp>
        <stp>KORD MR6!_12Z-GEFS</stp>
        <stp>2M DAILY AVG TEMP</stp>
        <stp>D</stp>
        <stp>44795</stp>
        <stp/>
        <stp/>
        <stp>1</stp>
        <tr r="EM72" s="21"/>
      </tp>
      <tp>
        <v>22.99</v>
        <stp/>
        <stp>*H</stp>
        <stp>KORD MR7!_00Z-GEFS</stp>
        <stp>2M DAILY AVG TEMP</stp>
        <stp>D</stp>
        <stp>44786</stp>
        <stp/>
        <stp/>
        <stp>1</stp>
        <tr r="S81" s="21"/>
      </tp>
      <tp>
        <v>24.62</v>
        <stp/>
        <stp>*H</stp>
        <stp>KORD MR7!_12Z-GEFS</stp>
        <stp>2M DAILY AVG TEMP</stp>
        <stp>D</stp>
        <stp>44794</stp>
        <stp/>
        <stp/>
        <stp>1</stp>
        <tr r="EM73" s="21"/>
      </tp>
      <tp>
        <v>22.73</v>
        <stp/>
        <stp>*H</stp>
        <stp>KORD MR8!_00Z-GEFS</stp>
        <stp>2M DAILY AVG TEMP</stp>
        <stp>D</stp>
        <stp>44789</stp>
        <stp/>
        <stp/>
        <stp>1</stp>
        <tr r="AE78" s="21"/>
      </tp>
      <tp>
        <v>23.24</v>
        <stp/>
        <stp>*H</stp>
        <stp>KORD MR8!_18Z-GEFS</stp>
        <stp>2M DAILY AVG TEMP</stp>
        <stp>D</stp>
        <stp>44791</stp>
        <stp/>
        <stp/>
        <stp>1</stp>
        <tr r="GE76" s="21"/>
      </tp>
      <tp>
        <v>22.24</v>
        <stp/>
        <stp>*H</stp>
        <stp>KORD MR9!_00Z-GEFS</stp>
        <stp>2M DAILY AVG TEMP</stp>
        <stp>D</stp>
        <stp>44788</stp>
        <stp/>
        <stp/>
        <stp>1</stp>
        <tr r="AE79" s="21"/>
      </tp>
      <tp>
        <v>23.35</v>
        <stp/>
        <stp>*H</stp>
        <stp>KORD MR9!_18Z-GEFS</stp>
        <stp>2M DAILY AVG TEMP</stp>
        <stp>D</stp>
        <stp>44790</stp>
        <stp/>
        <stp/>
        <stp>1</stp>
        <tr r="GE77" s="21"/>
      </tp>
      <tp>
        <v>23.47</v>
        <stp/>
        <stp>*H</stp>
        <stp>KORD MR1!_12Z-GEFS</stp>
        <stp>2M DAILY AVG TEMP</stp>
        <stp>D</stp>
        <stp>44791</stp>
        <stp/>
        <stp/>
        <stp>1</stp>
        <tr r="DL76" s="21"/>
      </tp>
      <tp>
        <v>25.06</v>
        <stp/>
        <stp>*H</stp>
        <stp>KORD MR2!_12Z-GEFS</stp>
        <stp>2M DAILY AVG TEMP</stp>
        <stp>D</stp>
        <stp>44792</stp>
        <stp/>
        <stp/>
        <stp>1</stp>
        <tr r="DR75" s="21"/>
      </tp>
      <tp>
        <v>24.85</v>
        <stp/>
        <stp>*H</stp>
        <stp>KORD MR2!_18Z-GEFS</stp>
        <stp>2M DAILY AVG TEMP</stp>
        <stp>D</stp>
        <stp>44798</stp>
        <stp/>
        <stp/>
        <stp>1</stp>
        <tr r="GH69" s="21"/>
      </tp>
      <tp>
        <v>25.05</v>
        <stp/>
        <stp>*H</stp>
        <stp>KORD MR3!_12Z-GEFS</stp>
        <stp>2M DAILY AVG TEMP</stp>
        <stp>D</stp>
        <stp>44793</stp>
        <stp/>
        <stp/>
        <stp>1</stp>
        <tr r="DX74" s="21"/>
      </tp>
      <tp>
        <v>23.25</v>
        <stp/>
        <stp>*H</stp>
        <stp>KORD MR3!_18Z-GEFS</stp>
        <stp>2M DAILY AVG TEMP</stp>
        <stp>D</stp>
        <stp>44799</stp>
        <stp/>
        <stp/>
        <stp>1</stp>
        <tr r="GN68" s="21"/>
      </tp>
      <tp>
        <v>23.82</v>
        <stp/>
        <stp>*H</stp>
        <stp>KORD MR4!_12Z-GEFS</stp>
        <stp>2M DAILY AVG TEMP</stp>
        <stp>D</stp>
        <stp>44794</stp>
        <stp/>
        <stp/>
        <stp>1</stp>
        <tr r="ED73" s="21"/>
      </tp>
      <tp>
        <v>21.29</v>
        <stp/>
        <stp>*H</stp>
        <stp>KORD MR5!_00Z-GEFS</stp>
        <stp>2M DAILY AVG TEMP</stp>
        <stp>D</stp>
        <stp>44787</stp>
        <stp/>
        <stp/>
        <stp>1</stp>
        <tr r="P80" s="21"/>
      </tp>
      <tp>
        <v>23.47</v>
        <stp/>
        <stp>*H</stp>
        <stp>KORD MR5!_12Z-GEFS</stp>
        <stp>2M DAILY AVG TEMP</stp>
        <stp>D</stp>
        <stp>44795</stp>
        <stp/>
        <stp/>
        <stp>1</stp>
        <tr r="EJ72" s="21"/>
      </tp>
      <tp>
        <v>24.65</v>
        <stp/>
        <stp>*H</stp>
        <stp>KORD MR6!_12Z-GEFS</stp>
        <stp>2M DAILY AVG TEMP</stp>
        <stp>D</stp>
        <stp>44796</stp>
        <stp/>
        <stp/>
        <stp>1</stp>
        <tr r="EP71" s="21"/>
      </tp>
      <tp>
        <v>21.17</v>
        <stp/>
        <stp>*H</stp>
        <stp>KORD MR7!_00Z-GEFS</stp>
        <stp>2M DAILY AVG TEMP</stp>
        <stp>D</stp>
        <stp>44785</stp>
        <stp/>
        <stp/>
        <stp>1</stp>
        <tr r="P82" s="21"/>
      </tp>
      <tp>
        <v>24.62</v>
        <stp/>
        <stp>*H</stp>
        <stp>KORD MR7!_12Z-GEFS</stp>
        <stp>2M DAILY AVG TEMP</stp>
        <stp>D</stp>
        <stp>44797</stp>
        <stp/>
        <stp/>
        <stp>1</stp>
        <tr r="EV70" s="21"/>
      </tp>
      <tp>
        <v>26.01</v>
        <stp/>
        <stp>*H</stp>
        <stp>KORD MR8!_12Z-GEFS</stp>
        <stp>2M DAILY AVG TEMP</stp>
        <stp>D</stp>
        <stp>44798</stp>
        <stp/>
        <stp/>
        <stp>1</stp>
        <tr r="FB69" s="21"/>
      </tp>
      <tp>
        <v>23.33</v>
        <stp/>
        <stp>*H</stp>
        <stp>KORD MR8!_18Z-GEFS</stp>
        <stp>2M DAILY AVG TEMP</stp>
        <stp>D</stp>
        <stp>44792</stp>
        <stp/>
        <stp/>
        <stp>1</stp>
        <tr r="GH75" s="21"/>
      </tp>
      <tp>
        <v>23.45</v>
        <stp/>
        <stp>*H</stp>
        <stp>KORD MR9!_18Z-GEFS</stp>
        <stp>2M DAILY AVG TEMP</stp>
        <stp>D</stp>
        <stp>44793</stp>
        <stp/>
        <stp/>
        <stp>1</stp>
        <tr r="GN74" s="21"/>
      </tp>
      <tp>
        <v>24.66</v>
        <stp/>
        <stp>*H</stp>
        <stp>KORD MR2!_12Z-GEFS</stp>
        <stp>2M DAILY AVG TEMP</stp>
        <stp>D</stp>
        <stp>44793</stp>
        <stp/>
        <stp/>
        <stp>1</stp>
        <tr r="DU74" s="21"/>
      </tp>
      <tp>
        <v>22.67</v>
        <stp/>
        <stp>*H</stp>
        <stp>KORD MR2!_18Z-GEFS</stp>
        <stp>2M DAILY AVG TEMP</stp>
        <stp>D</stp>
        <stp>44799</stp>
        <stp/>
        <stp/>
        <stp>1</stp>
        <tr r="GK68" s="21"/>
      </tp>
      <tp>
        <v>24.78</v>
        <stp/>
        <stp>*H</stp>
        <stp>KORD MR3!_12Z-GEFS</stp>
        <stp>2M DAILY AVG TEMP</stp>
        <stp>D</stp>
        <stp>44792</stp>
        <stp/>
        <stp/>
        <stp>1</stp>
        <tr r="DU75" s="21"/>
      </tp>
      <tp>
        <v>22.71</v>
        <stp/>
        <stp>*H</stp>
        <stp>KORD MR3!_18Z-GEFS</stp>
        <stp>2M DAILY AVG TEMP</stp>
        <stp>D</stp>
        <stp>44798</stp>
        <stp/>
        <stp/>
        <stp>1</stp>
        <tr r="GK69" s="21"/>
      </tp>
      <tp>
        <v>23.83</v>
        <stp/>
        <stp>*H</stp>
        <stp>KORD MR4!_12Z-GEFS</stp>
        <stp>2M DAILY AVG TEMP</stp>
        <stp>D</stp>
        <stp>44795</stp>
        <stp/>
        <stp/>
        <stp>1</stp>
        <tr r="EG72" s="21"/>
      </tp>
      <tp>
        <v>23.55</v>
        <stp/>
        <stp>*H</stp>
        <stp>KORD MR5!_12Z-GEFS</stp>
        <stp>2M DAILY AVG TEMP</stp>
        <stp>D</stp>
        <stp>44794</stp>
        <stp/>
        <stp/>
        <stp>1</stp>
        <tr r="EG73" s="21"/>
      </tp>
      <tp>
        <v>24.73</v>
        <stp/>
        <stp>*H</stp>
        <stp>KORD MR6!_12Z-GEFS</stp>
        <stp>2M DAILY AVG TEMP</stp>
        <stp>D</stp>
        <stp>44797</stp>
        <stp/>
        <stp/>
        <stp>1</stp>
        <tr r="ES70" s="21"/>
      </tp>
      <tp>
        <v>24.87</v>
        <stp/>
        <stp>*H</stp>
        <stp>KORD MR7!_12Z-GEFS</stp>
        <stp>2M DAILY AVG TEMP</stp>
        <stp>D</stp>
        <stp>44796</stp>
        <stp/>
        <stp/>
        <stp>1</stp>
        <tr r="ES71" s="21"/>
      </tp>
      <tp>
        <v>26.33</v>
        <stp/>
        <stp>*H</stp>
        <stp>KORD MR8!_12Z-GEFS</stp>
        <stp>2M DAILY AVG TEMP</stp>
        <stp>D</stp>
        <stp>44799</stp>
        <stp/>
        <stp/>
        <stp>1</stp>
        <tr r="FE68" s="21"/>
      </tp>
      <tp>
        <v>23.34</v>
        <stp/>
        <stp>*H</stp>
        <stp>KORD MR8!_18Z-GEFS</stp>
        <stp>2M DAILY AVG TEMP</stp>
        <stp>D</stp>
        <stp>44793</stp>
        <stp/>
        <stp/>
        <stp>1</stp>
        <tr r="GK74" s="21"/>
      </tp>
      <tp>
        <v>25</v>
        <stp/>
        <stp>*H</stp>
        <stp>KORD MR9!_12Z-GEFS</stp>
        <stp>2M DAILY AVG TEMP</stp>
        <stp>D</stp>
        <stp>44798</stp>
        <stp/>
        <stp/>
        <stp>1</stp>
        <tr r="FE69" s="21"/>
      </tp>
      <tp>
        <v>23.02</v>
        <stp/>
        <stp>*H</stp>
        <stp>KORD MR9!_18Z-GEFS</stp>
        <stp>2M DAILY AVG TEMP</stp>
        <stp>D</stp>
        <stp>44792</stp>
        <stp/>
        <stp/>
        <stp>1</stp>
        <tr r="GK75" s="21"/>
      </tp>
      <tp>
        <v>23.39</v>
        <stp/>
        <stp>*H</stp>
        <stp>KORD MR0!_12Z-GEFS</stp>
        <stp>2M DAILY AVG TEMP</stp>
        <stp>D</stp>
        <stp>44796</stp>
        <stp/>
        <stp/>
        <stp>1</stp>
        <tr r="DX71" s="21"/>
      </tp>
      <tp>
        <v>24.16</v>
        <stp/>
        <stp>*H</stp>
        <stp>KORD MR1!_12Z-GEFS</stp>
        <stp>2M DAILY AVG TEMP</stp>
        <stp>D</stp>
        <stp>44797</stp>
        <stp/>
        <stp/>
        <stp>1</stp>
        <tr r="ED70" s="21"/>
      </tp>
      <tp>
        <v>23.85</v>
        <stp/>
        <stp>*H</stp>
        <stp>KORD MR2!_12Z-GEFS</stp>
        <stp>2M DAILY AVG TEMP</stp>
        <stp>D</stp>
        <stp>44794</stp>
        <stp/>
        <stp/>
        <stp>1</stp>
        <tr r="DX73" s="21"/>
      </tp>
      <tp>
        <v>23.77</v>
        <stp/>
        <stp>*H</stp>
        <stp>KORD MR3!_12Z-GEFS</stp>
        <stp>2M DAILY AVG TEMP</stp>
        <stp>D</stp>
        <stp>44795</stp>
        <stp/>
        <stp/>
        <stp>1</stp>
        <tr r="ED72" s="21"/>
      </tp>
      <tp>
        <v>24.76</v>
        <stp/>
        <stp>*H</stp>
        <stp>KORD MR4!_12Z-GEFS</stp>
        <stp>2M DAILY AVG TEMP</stp>
        <stp>D</stp>
        <stp>44792</stp>
        <stp/>
        <stp/>
        <stp>1</stp>
        <tr r="DX75" s="21"/>
      </tp>
      <tp>
        <v>25.01</v>
        <stp/>
        <stp>*H</stp>
        <stp>KORD MR4!_18Z-GEFS</stp>
        <stp>2M DAILY AVG TEMP</stp>
        <stp>D</stp>
        <stp>44798</stp>
        <stp/>
        <stp/>
        <stp>1</stp>
        <tr r="GN69" s="21"/>
      </tp>
      <tp>
        <v>21.13</v>
        <stp/>
        <stp>*H</stp>
        <stp>KORD MR5!_06Z-GEFS</stp>
        <stp>2M DAILY AVG TEMP</stp>
        <stp>D</stp>
        <stp>44787</stp>
        <stp/>
        <stp/>
        <stp>1</stp>
        <tr r="BN80" s="21"/>
      </tp>
      <tp>
        <v>23.55</v>
        <stp/>
        <stp>*H</stp>
        <stp>KORD MR5!_12Z-GEFS</stp>
        <stp>2M DAILY AVG TEMP</stp>
        <stp>D</stp>
        <stp>44793</stp>
        <stp/>
        <stp/>
        <stp>1</stp>
        <tr r="ED74" s="21"/>
      </tp>
      <tp>
        <v>25.63</v>
        <stp/>
        <stp>*H</stp>
        <stp>KORD MR5!_18Z-GEFS</stp>
        <stp>2M DAILY AVG TEMP</stp>
        <stp>D</stp>
        <stp>44799</stp>
        <stp/>
        <stp/>
        <stp>1</stp>
        <tr r="GT68" s="21"/>
      </tp>
      <tp>
        <v>21.66</v>
        <stp/>
        <stp>*H</stp>
        <stp>KORD MR6!_12Z-GEFS</stp>
        <stp>2M DAILY AVG TEMP</stp>
        <stp>D</stp>
        <stp>44790</stp>
        <stp/>
        <stp/>
        <stp>1</stp>
        <tr r="DX77" s="21"/>
      </tp>
      <tp>
        <v>21.18</v>
        <stp/>
        <stp>*H</stp>
        <stp>KORD MR7!_06Z-GEFS</stp>
        <stp>2M DAILY AVG TEMP</stp>
        <stp>D</stp>
        <stp>44785</stp>
        <stp/>
        <stp/>
        <stp>1</stp>
        <tr r="BN82" s="21"/>
      </tp>
      <tp>
        <v>22.94</v>
        <stp/>
        <stp>*H</stp>
        <stp>KORD MR7!_12Z-GEFS</stp>
        <stp>2M DAILY AVG TEMP</stp>
        <stp>D</stp>
        <stp>44791</stp>
        <stp/>
        <stp/>
        <stp>1</stp>
        <tr r="ED76" s="21"/>
      </tp>
      <tp>
        <v>23.86</v>
        <stp/>
        <stp>*H</stp>
        <stp>KORD MR8!_18Z-GEFS</stp>
        <stp>2M DAILY AVG TEMP</stp>
        <stp>D</stp>
        <stp>44794</stp>
        <stp/>
        <stp/>
        <stp>1</stp>
        <tr r="GN73" s="21"/>
      </tp>
      <tp>
        <v>25.38</v>
        <stp/>
        <stp>*H</stp>
        <stp>KORD MR9!_18Z-GEFS</stp>
        <stp>2M DAILY AVG TEMP</stp>
        <stp>D</stp>
        <stp>44795</stp>
        <stp/>
        <stp/>
        <stp>1</stp>
        <tr r="GT72" s="21"/>
      </tp>
      <tp>
        <v>24.01</v>
        <stp/>
        <stp>*H</stp>
        <stp>KORD MR0!_12Z-GEFS</stp>
        <stp>2M DAILY AVG TEMP</stp>
        <stp>D</stp>
        <stp>44797</stp>
        <stp/>
        <stp/>
        <stp>1</stp>
        <tr r="EA70" s="21"/>
      </tp>
      <tp>
        <v>24.11</v>
        <stp/>
        <stp>*H</stp>
        <stp>KORD MR1!_12Z-GEFS</stp>
        <stp>2M DAILY AVG TEMP</stp>
        <stp>D</stp>
        <stp>44796</stp>
        <stp/>
        <stp/>
        <stp>1</stp>
        <tr r="EA71" s="21"/>
      </tp>
      <tp>
        <v>23.75</v>
        <stp/>
        <stp>*H</stp>
        <stp>KORD MR2!_12Z-GEFS</stp>
        <stp>2M DAILY AVG TEMP</stp>
        <stp>D</stp>
        <stp>44795</stp>
        <stp/>
        <stp/>
        <stp>1</stp>
        <tr r="EA72" s="21"/>
      </tp>
      <tp>
        <v>24.03</v>
        <stp/>
        <stp>*H</stp>
        <stp>KORD MR3!_12Z-GEFS</stp>
        <stp>2M DAILY AVG TEMP</stp>
        <stp>D</stp>
        <stp>44794</stp>
        <stp/>
        <stp/>
        <stp>1</stp>
        <tr r="EA73" s="21"/>
      </tp>
      <tp>
        <v>24.44</v>
        <stp/>
        <stp>*H</stp>
        <stp>KORD MR4!_12Z-GEFS</stp>
        <stp>2M DAILY AVG TEMP</stp>
        <stp>D</stp>
        <stp>44793</stp>
        <stp/>
        <stp/>
        <stp>1</stp>
        <tr r="EA74" s="21"/>
      </tp>
      <tp>
        <v>25.64</v>
        <stp/>
        <stp>*H</stp>
        <stp>KORD MR4!_18Z-GEFS</stp>
        <stp>2M DAILY AVG TEMP</stp>
        <stp>D</stp>
        <stp>44799</stp>
        <stp/>
        <stp/>
        <stp>1</stp>
        <tr r="GQ68" s="21"/>
      </tp>
      <tp>
        <v>23.69</v>
        <stp/>
        <stp>*H</stp>
        <stp>KORD MR5!_12Z-GEFS</stp>
        <stp>2M DAILY AVG TEMP</stp>
        <stp>D</stp>
        <stp>44792</stp>
        <stp/>
        <stp/>
        <stp>1</stp>
        <tr r="EA75" s="21"/>
      </tp>
      <tp>
        <v>24.73</v>
        <stp/>
        <stp>*H</stp>
        <stp>KORD MR5!_18Z-GEFS</stp>
        <stp>2M DAILY AVG TEMP</stp>
        <stp>D</stp>
        <stp>44798</stp>
        <stp/>
        <stp/>
        <stp>1</stp>
        <tr r="GQ69" s="21"/>
      </tp>
      <tp>
        <v>22.36</v>
        <stp/>
        <stp>*H</stp>
        <stp>KORD MR6!_12Z-GEFS</stp>
        <stp>2M DAILY AVG TEMP</stp>
        <stp>D</stp>
        <stp>44791</stp>
        <stp/>
        <stp/>
        <stp>1</stp>
        <tr r="EA76" s="21"/>
      </tp>
      <tp>
        <v>22.13</v>
        <stp/>
        <stp>*H</stp>
        <stp>KORD MR7!_12Z-GEFS</stp>
        <stp>2M DAILY AVG TEMP</stp>
        <stp>D</stp>
        <stp>44790</stp>
        <stp/>
        <stp/>
        <stp>1</stp>
        <tr r="EA77" s="21"/>
      </tp>
      <tp>
        <v>24.64</v>
        <stp/>
        <stp>*H</stp>
        <stp>KORD MR8!_18Z-GEFS</stp>
        <stp>2M DAILY AVG TEMP</stp>
        <stp>D</stp>
        <stp>44795</stp>
        <stp/>
        <stp/>
        <stp>1</stp>
        <tr r="GQ72" s="21"/>
      </tp>
      <tp>
        <v>24.63</v>
        <stp/>
        <stp>*H</stp>
        <stp>KORD MR9!_18Z-GEFS</stp>
        <stp>2M DAILY AVG TEMP</stp>
        <stp>D</stp>
        <stp>44794</stp>
        <stp/>
        <stp/>
        <stp>1</stp>
        <tr r="GQ73" s="21"/>
      </tp>
      <tp>
        <v>22.31</v>
        <stp/>
        <stp>*H</stp>
        <stp>KORD MR0!_12Z-GEFS</stp>
        <stp>2M DAILY AVG TEMP</stp>
        <stp>D</stp>
        <stp>44794</stp>
        <stp/>
        <stp/>
        <stp>1</stp>
        <tr r="DR73" s="21"/>
      </tp>
      <tp>
        <v>23.42</v>
        <stp/>
        <stp>*H</stp>
        <stp>KORD MR1!_12Z-GEFS</stp>
        <stp>2M DAILY AVG TEMP</stp>
        <stp>D</stp>
        <stp>44795</stp>
        <stp/>
        <stp/>
        <stp>1</stp>
        <tr r="DX72" s="21"/>
      </tp>
      <tp>
        <v>24.36</v>
        <stp/>
        <stp>*H</stp>
        <stp>KORD MR2!_12Z-GEFS</stp>
        <stp>2M DAILY AVG TEMP</stp>
        <stp>D</stp>
        <stp>44796</stp>
        <stp/>
        <stp/>
        <stp>1</stp>
        <tr r="ED71" s="21"/>
      </tp>
      <tp>
        <v>23.89</v>
        <stp/>
        <stp>*H</stp>
        <stp>KORD MR3!_12Z-GEFS</stp>
        <stp>2M DAILY AVG TEMP</stp>
        <stp>D</stp>
        <stp>44797</stp>
        <stp/>
        <stp/>
        <stp>1</stp>
        <tr r="EJ70" s="21"/>
      </tp>
      <tp>
        <v>22.38</v>
        <stp/>
        <stp>*H</stp>
        <stp>KORD MR4!_12Z-GEFS</stp>
        <stp>2M DAILY AVG TEMP</stp>
        <stp>D</stp>
        <stp>44790</stp>
        <stp/>
        <stp/>
        <stp>1</stp>
        <tr r="DR77" s="21"/>
      </tp>
      <tp>
        <v>22.71</v>
        <stp/>
        <stp>*H</stp>
        <stp>KORD MR5!_12Z-GEFS</stp>
        <stp>2M DAILY AVG TEMP</stp>
        <stp>D</stp>
        <stp>44791</stp>
        <stp/>
        <stp/>
        <stp>1</stp>
        <tr r="DX76" s="21"/>
      </tp>
      <tp>
        <v>23.03</v>
        <stp/>
        <stp>*H</stp>
        <stp>KORD MR6!_06Z-GEFS</stp>
        <stp>2M DAILY AVG TEMP</stp>
        <stp>D</stp>
        <stp>44786</stp>
        <stp/>
        <stp/>
        <stp>1</stp>
        <tr r="BN81" s="21"/>
      </tp>
      <tp>
        <v>23.34</v>
        <stp/>
        <stp>*H</stp>
        <stp>KORD MR6!_12Z-GEFS</stp>
        <stp>2M DAILY AVG TEMP</stp>
        <stp>D</stp>
        <stp>44792</stp>
        <stp/>
        <stp/>
        <stp>1</stp>
        <tr r="ED75" s="21"/>
      </tp>
      <tp>
        <v>24.59</v>
        <stp/>
        <stp>*H</stp>
        <stp>KORD MR6!_18Z-GEFS</stp>
        <stp>2M DAILY AVG TEMP</stp>
        <stp>D</stp>
        <stp>44798</stp>
        <stp/>
        <stp/>
        <stp>1</stp>
        <tr r="GT69" s="21"/>
      </tp>
      <tp>
        <v>22.29</v>
        <stp/>
        <stp>*H</stp>
        <stp>KORD MR7!_06Z-GEFS</stp>
        <stp>2M DAILY AVG TEMP</stp>
        <stp>D</stp>
        <stp>44787</stp>
        <stp/>
        <stp/>
        <stp>1</stp>
        <tr r="BT80" s="21"/>
      </tp>
      <tp>
        <v>24.71</v>
        <stp/>
        <stp>*H</stp>
        <stp>KORD MR7!_12Z-GEFS</stp>
        <stp>2M DAILY AVG TEMP</stp>
        <stp>D</stp>
        <stp>44793</stp>
        <stp/>
        <stp/>
        <stp>1</stp>
        <tr r="EJ74" s="21"/>
      </tp>
      <tp>
        <v>24.41</v>
        <stp/>
        <stp>*H</stp>
        <stp>KORD MR7!_18Z-GEFS</stp>
        <stp>2M DAILY AVG TEMP</stp>
        <stp>D</stp>
        <stp>44799</stp>
        <stp/>
        <stp/>
        <stp>1</stp>
        <tr r="GZ68" s="21"/>
      </tp>
      <tp>
        <v>22.98</v>
        <stp/>
        <stp>*H</stp>
        <stp>KORD MR8!_06Z-GEFS</stp>
        <stp>2M DAILY AVG TEMP</stp>
        <stp>D</stp>
        <stp>44788</stp>
        <stp/>
        <stp/>
        <stp>1</stp>
        <tr r="BZ79" s="21"/>
      </tp>
      <tp>
        <v>25.26</v>
        <stp/>
        <stp>*H</stp>
        <stp>KORD MR8!_18Z-GEFS</stp>
        <stp>2M DAILY AVG TEMP</stp>
        <stp>D</stp>
        <stp>44796</stp>
        <stp/>
        <stp/>
        <stp>1</stp>
        <tr r="GT71" s="21"/>
      </tp>
      <tp>
        <v>22.06</v>
        <stp/>
        <stp>*H</stp>
        <stp>KORD MR9!_06Z-GEFS</stp>
        <stp>2M DAILY AVG TEMP</stp>
        <stp>D</stp>
        <stp>44789</stp>
        <stp/>
        <stp/>
        <stp>1</stp>
        <tr r="CF78" s="21"/>
      </tp>
      <tp>
        <v>25.28</v>
        <stp/>
        <stp>*H</stp>
        <stp>KORD MR9!_18Z-GEFS</stp>
        <stp>2M DAILY AVG TEMP</stp>
        <stp>D</stp>
        <stp>44797</stp>
        <stp/>
        <stp/>
        <stp>1</stp>
        <tr r="GZ70" s="21"/>
      </tp>
      <tp>
        <v>22.36</v>
        <stp/>
        <stp>*H</stp>
        <stp>KORD MR0!_12Z-GEFS</stp>
        <stp>2M DAILY AVG TEMP</stp>
        <stp>D</stp>
        <stp>44795</stp>
        <stp/>
        <stp/>
        <stp>1</stp>
        <tr r="DU72" s="21"/>
      </tp>
      <tp>
        <v>23.32</v>
        <stp/>
        <stp>*H</stp>
        <stp>KORD MR1!_12Z-GEFS</stp>
        <stp>2M DAILY AVG TEMP</stp>
        <stp>D</stp>
        <stp>44794</stp>
        <stp/>
        <stp/>
        <stp>1</stp>
        <tr r="DU73" s="21"/>
      </tp>
      <tp>
        <v>24.96</v>
        <stp/>
        <stp>*H</stp>
        <stp>KORD MR2!_12Z-GEFS</stp>
        <stp>2M DAILY AVG TEMP</stp>
        <stp>D</stp>
        <stp>44797</stp>
        <stp/>
        <stp/>
        <stp>1</stp>
        <tr r="EG70" s="21"/>
      </tp>
      <tp>
        <v>23.89</v>
        <stp/>
        <stp>*H</stp>
        <stp>KORD MR3!_12Z-GEFS</stp>
        <stp>2M DAILY AVG TEMP</stp>
        <stp>D</stp>
        <stp>44796</stp>
        <stp/>
        <stp/>
        <stp>1</stp>
        <tr r="EG71" s="21"/>
      </tp>
      <tp>
        <v>23.34</v>
        <stp/>
        <stp>*H</stp>
        <stp>KORD MR4!_12Z-GEFS</stp>
        <stp>2M DAILY AVG TEMP</stp>
        <stp>D</stp>
        <stp>44791</stp>
        <stp/>
        <stp/>
        <stp>1</stp>
        <tr r="DU76" s="21"/>
      </tp>
      <tp>
        <v>22.37</v>
        <stp/>
        <stp>*H</stp>
        <stp>KORD MR5!_12Z-GEFS</stp>
        <stp>2M DAILY AVG TEMP</stp>
        <stp>D</stp>
        <stp>44790</stp>
        <stp/>
        <stp/>
        <stp>1</stp>
        <tr r="DU77" s="21"/>
      </tp>
      <tp>
        <v>22.6</v>
        <stp/>
        <stp>*H</stp>
        <stp>KORD MR6!_06Z-GEFS</stp>
        <stp>2M DAILY AVG TEMP</stp>
        <stp>D</stp>
        <stp>44787</stp>
        <stp/>
        <stp/>
        <stp>1</stp>
        <tr r="BQ80" s="21"/>
      </tp>
      <tp>
        <v>24</v>
        <stp/>
        <stp>*H</stp>
        <stp>KORD MR6!_12Z-GEFS</stp>
        <stp>2M DAILY AVG TEMP</stp>
        <stp>D</stp>
        <stp>44793</stp>
        <stp/>
        <stp/>
        <stp>1</stp>
        <tr r="EG74" s="21"/>
      </tp>
      <tp>
        <v>24.98</v>
        <stp/>
        <stp>*H</stp>
        <stp>KORD MR6!_18Z-GEFS</stp>
        <stp>2M DAILY AVG TEMP</stp>
        <stp>D</stp>
        <stp>44799</stp>
        <stp/>
        <stp/>
        <stp>1</stp>
        <tr r="GW68" s="21"/>
      </tp>
      <tp>
        <v>22.79</v>
        <stp/>
        <stp>*H</stp>
        <stp>KORD MR7!_06Z-GEFS</stp>
        <stp>2M DAILY AVG TEMP</stp>
        <stp>D</stp>
        <stp>44786</stp>
        <stp/>
        <stp/>
        <stp>1</stp>
        <tr r="BQ81" s="21"/>
      </tp>
      <tp>
        <v>23.87</v>
        <stp/>
        <stp>*H</stp>
        <stp>KORD MR7!_12Z-GEFS</stp>
        <stp>2M DAILY AVG TEMP</stp>
        <stp>D</stp>
        <stp>44792</stp>
        <stp/>
        <stp/>
        <stp>1</stp>
        <tr r="EG75" s="21"/>
      </tp>
      <tp>
        <v>24.49</v>
        <stp/>
        <stp>*H</stp>
        <stp>KORD MR7!_18Z-GEFS</stp>
        <stp>2M DAILY AVG TEMP</stp>
        <stp>D</stp>
        <stp>44798</stp>
        <stp/>
        <stp/>
        <stp>1</stp>
        <tr r="GW69" s="21"/>
      </tp>
      <tp>
        <v>22.63</v>
        <stp/>
        <stp>*H</stp>
        <stp>KORD MR8!_06Z-GEFS</stp>
        <stp>2M DAILY AVG TEMP</stp>
        <stp>D</stp>
        <stp>44789</stp>
        <stp/>
        <stp/>
        <stp>1</stp>
        <tr r="CC78" s="21"/>
      </tp>
      <tp>
        <v>24.67</v>
        <stp/>
        <stp>*H</stp>
        <stp>KORD MR8!_18Z-GEFS</stp>
        <stp>2M DAILY AVG TEMP</stp>
        <stp>D</stp>
        <stp>44797</stp>
        <stp/>
        <stp/>
        <stp>1</stp>
        <tr r="GW70" s="21"/>
      </tp>
      <tp>
        <v>22.63</v>
        <stp/>
        <stp>*H</stp>
        <stp>KORD MR9!_06Z-GEFS</stp>
        <stp>2M DAILY AVG TEMP</stp>
        <stp>D</stp>
        <stp>44788</stp>
        <stp/>
        <stp/>
        <stp>1</stp>
        <tr r="CC79" s="21"/>
      </tp>
      <tp>
        <v>25.46</v>
        <stp/>
        <stp>*H</stp>
        <stp>KORD MR9!_18Z-GEFS</stp>
        <stp>2M DAILY AVG TEMP</stp>
        <stp>D</stp>
        <stp>44796</stp>
        <stp/>
        <stp/>
        <stp>1</stp>
        <tr r="GW71" s="21"/>
      </tp>
      <tp>
        <v>23.09</v>
        <stp/>
        <stp>*H</stp>
        <stp>KORD MR1!_18Z-GEFS</stp>
        <stp>2M DAILY AVG TEMP</stp>
        <stp>D</stp>
        <stp>44791</stp>
        <stp/>
        <stp/>
        <stp>1</stp>
        <tr r="FJ76" s="21"/>
      </tp>
      <tp>
        <v>24.31</v>
        <stp/>
        <stp>*H</stp>
        <stp>KORD MR2!_12Z-GEFS</stp>
        <stp>2M DAILY AVG TEMP</stp>
        <stp>D</stp>
        <stp>44798</stp>
        <stp/>
        <stp/>
        <stp>1</stp>
        <tr r="EJ69" s="21"/>
      </tp>
      <tp>
        <v>24.82</v>
        <stp/>
        <stp>*H</stp>
        <stp>KORD MR2!_18Z-GEFS</stp>
        <stp>2M DAILY AVG TEMP</stp>
        <stp>D</stp>
        <stp>44792</stp>
        <stp/>
        <stp/>
        <stp>1</stp>
        <tr r="FP75" s="21"/>
      </tp>
      <tp>
        <v>22.99</v>
        <stp/>
        <stp>*H</stp>
        <stp>KORD MR3!_12Z-GEFS</stp>
        <stp>2M DAILY AVG TEMP</stp>
        <stp>D</stp>
        <stp>44799</stp>
        <stp/>
        <stp/>
        <stp>1</stp>
        <tr r="EP68" s="21"/>
      </tp>
      <tp>
        <v>24.79</v>
        <stp/>
        <stp>*H</stp>
        <stp>KORD MR3!_18Z-GEFS</stp>
        <stp>2M DAILY AVG TEMP</stp>
        <stp>D</stp>
        <stp>44793</stp>
        <stp/>
        <stp/>
        <stp>1</stp>
        <tr r="FV74" s="21"/>
      </tp>
      <tp>
        <v>24.2</v>
        <stp/>
        <stp>*H</stp>
        <stp>KORD MR4!_18Z-GEFS</stp>
        <stp>2M DAILY AVG TEMP</stp>
        <stp>D</stp>
        <stp>44794</stp>
        <stp/>
        <stp/>
        <stp>1</stp>
        <tr r="GB73" s="21"/>
      </tp>
      <tp>
        <v>24.12</v>
        <stp/>
        <stp>*H</stp>
        <stp>KORD MR5!_18Z-GEFS</stp>
        <stp>2M DAILY AVG TEMP</stp>
        <stp>D</stp>
        <stp>44795</stp>
        <stp/>
        <stp/>
        <stp>1</stp>
        <tr r="GH72" s="21"/>
      </tp>
      <tp>
        <v>20.98</v>
        <stp/>
        <stp>*H</stp>
        <stp>KORD MR6!_06Z-GEFS</stp>
        <stp>2M DAILY AVG TEMP</stp>
        <stp>D</stp>
        <stp>44788</stp>
        <stp/>
        <stp/>
        <stp>1</stp>
        <tr r="BT79" s="21"/>
      </tp>
      <tp>
        <v>24.68</v>
        <stp/>
        <stp>*H</stp>
        <stp>KORD MR6!_18Z-GEFS</stp>
        <stp>2M DAILY AVG TEMP</stp>
        <stp>D</stp>
        <stp>44796</stp>
        <stp/>
        <stp/>
        <stp>1</stp>
        <tr r="GN71" s="21"/>
      </tp>
      <tp>
        <v>22.04</v>
        <stp/>
        <stp>*H</stp>
        <stp>KORD MR7!_06Z-GEFS</stp>
        <stp>2M DAILY AVG TEMP</stp>
        <stp>D</stp>
        <stp>44789</stp>
        <stp/>
        <stp/>
        <stp>1</stp>
        <tr r="BZ78" s="21"/>
      </tp>
      <tp>
        <v>25.03</v>
        <stp/>
        <stp>*H</stp>
        <stp>KORD MR7!_18Z-GEFS</stp>
        <stp>2M DAILY AVG TEMP</stp>
        <stp>D</stp>
        <stp>44797</stp>
        <stp/>
        <stp/>
        <stp>1</stp>
        <tr r="GT70" s="21"/>
      </tp>
      <tp>
        <v>23.57</v>
        <stp/>
        <stp>*H</stp>
        <stp>KORD MR8!_06Z-GEFS</stp>
        <stp>2M DAILY AVG TEMP</stp>
        <stp>D</stp>
        <stp>44786</stp>
        <stp/>
        <stp/>
        <stp>1</stp>
        <tr r="BT81" s="21"/>
      </tp>
      <tp>
        <v>23.85</v>
        <stp/>
        <stp>*H</stp>
        <stp>KORD MR8!_12Z-GEFS</stp>
        <stp>2M DAILY AVG TEMP</stp>
        <stp>D</stp>
        <stp>44792</stp>
        <stp/>
        <stp/>
        <stp>1</stp>
        <tr r="EJ75" s="21"/>
      </tp>
      <tp>
        <v>23.98</v>
        <stp/>
        <stp>*H</stp>
        <stp>KORD MR8!_18Z-GEFS</stp>
        <stp>2M DAILY AVG TEMP</stp>
        <stp>D</stp>
        <stp>44798</stp>
        <stp/>
        <stp/>
        <stp>1</stp>
        <tr r="GZ69" s="21"/>
      </tp>
      <tp>
        <v>23.43</v>
        <stp/>
        <stp>*H</stp>
        <stp>KORD MR9!_06Z-GEFS</stp>
        <stp>2M DAILY AVG TEMP</stp>
        <stp>D</stp>
        <stp>44787</stp>
        <stp/>
        <stp/>
        <stp>1</stp>
        <tr r="BZ80" s="21"/>
      </tp>
      <tp>
        <v>22.43</v>
        <stp/>
        <stp>*H</stp>
        <stp>KORD MR9!_12Z-GEFS</stp>
        <stp>2M DAILY AVG TEMP</stp>
        <stp>D</stp>
        <stp>44793</stp>
        <stp/>
        <stp/>
        <stp>1</stp>
        <tr r="EP74" s="21"/>
      </tp>
      <tp>
        <v>22.75</v>
        <stp/>
        <stp>*H</stp>
        <stp>KORD MR2!_12Z-GEFS</stp>
        <stp>2M DAILY AVG TEMP</stp>
        <stp>D</stp>
        <stp>44799</stp>
        <stp/>
        <stp/>
        <stp>1</stp>
        <tr r="EM68" s="21"/>
      </tp>
      <tp>
        <v>24.95</v>
        <stp/>
        <stp>*H</stp>
        <stp>KORD MR2!_18Z-GEFS</stp>
        <stp>2M DAILY AVG TEMP</stp>
        <stp>D</stp>
        <stp>44793</stp>
        <stp/>
        <stp/>
        <stp>1</stp>
        <tr r="FS74" s="21"/>
      </tp>
      <tp>
        <v>23.6</v>
        <stp/>
        <stp>*H</stp>
        <stp>KORD MR3!_12Z-GEFS</stp>
        <stp>2M DAILY AVG TEMP</stp>
        <stp>D</stp>
        <stp>44798</stp>
        <stp/>
        <stp/>
        <stp>1</stp>
        <tr r="EM69" s="21"/>
      </tp>
      <tp>
        <v>24.67</v>
        <stp/>
        <stp>*H</stp>
        <stp>KORD MR3!_18Z-GEFS</stp>
        <stp>2M DAILY AVG TEMP</stp>
        <stp>D</stp>
        <stp>44792</stp>
        <stp/>
        <stp/>
        <stp>1</stp>
        <tr r="FS75" s="21"/>
      </tp>
      <tp>
        <v>24.03</v>
        <stp/>
        <stp>*H</stp>
        <stp>KORD MR4!_18Z-GEFS</stp>
        <stp>2M DAILY AVG TEMP</stp>
        <stp>D</stp>
        <stp>44795</stp>
        <stp/>
        <stp/>
        <stp>1</stp>
        <tr r="GE72" s="21"/>
      </tp>
      <tp>
        <v>23.61</v>
        <stp/>
        <stp>*H</stp>
        <stp>KORD MR5!_18Z-GEFS</stp>
        <stp>2M DAILY AVG TEMP</stp>
        <stp>D</stp>
        <stp>44794</stp>
        <stp/>
        <stp/>
        <stp>1</stp>
        <tr r="GE73" s="21"/>
      </tp>
      <tp>
        <v>21.97</v>
        <stp/>
        <stp>*H</stp>
        <stp>KORD MR6!_06Z-GEFS</stp>
        <stp>2M DAILY AVG TEMP</stp>
        <stp>D</stp>
        <stp>44789</stp>
        <stp/>
        <stp/>
        <stp>1</stp>
        <tr r="BW78" s="21"/>
      </tp>
      <tp>
        <v>24.85</v>
        <stp/>
        <stp>*H</stp>
        <stp>KORD MR6!_18Z-GEFS</stp>
        <stp>2M DAILY AVG TEMP</stp>
        <stp>D</stp>
        <stp>44797</stp>
        <stp/>
        <stp/>
        <stp>1</stp>
        <tr r="GQ70" s="21"/>
      </tp>
      <tp>
        <v>21.44</v>
        <stp/>
        <stp>*H</stp>
        <stp>KORD MR7!_06Z-GEFS</stp>
        <stp>2M DAILY AVG TEMP</stp>
        <stp>D</stp>
        <stp>44788</stp>
        <stp/>
        <stp/>
        <stp>1</stp>
        <tr r="BW79" s="21"/>
      </tp>
      <tp>
        <v>25.18</v>
        <stp/>
        <stp>*H</stp>
        <stp>KORD MR7!_18Z-GEFS</stp>
        <stp>2M DAILY AVG TEMP</stp>
        <stp>D</stp>
        <stp>44796</stp>
        <stp/>
        <stp/>
        <stp>1</stp>
        <tr r="GQ71" s="21"/>
      </tp>
      <tp>
        <v>22.81</v>
        <stp/>
        <stp>*H</stp>
        <stp>KORD MR8!_06Z-GEFS</stp>
        <stp>2M DAILY AVG TEMP</stp>
        <stp>D</stp>
        <stp>44787</stp>
        <stp/>
        <stp/>
        <stp>1</stp>
        <tr r="BW80" s="21"/>
      </tp>
      <tp>
        <v>24</v>
        <stp/>
        <stp>*H</stp>
        <stp>KORD MR8!_12Z-GEFS</stp>
        <stp>2M DAILY AVG TEMP</stp>
        <stp>D</stp>
        <stp>44793</stp>
        <stp/>
        <stp/>
        <stp>1</stp>
        <tr r="EM74" s="21"/>
      </tp>
      <tp>
        <v>24.21</v>
        <stp/>
        <stp>*H</stp>
        <stp>KORD MR8!_18Z-GEFS</stp>
        <stp>2M DAILY AVG TEMP</stp>
        <stp>D</stp>
        <stp>44799</stp>
        <stp/>
        <stp/>
        <stp>1</stp>
        <tr r="HC68" s="21"/>
      </tp>
      <tp>
        <v>23.56</v>
        <stp/>
        <stp>*H</stp>
        <stp>KORD MR9!_06Z-GEFS</stp>
        <stp>2M DAILY AVG TEMP</stp>
        <stp>D</stp>
        <stp>44786</stp>
        <stp/>
        <stp/>
        <stp>1</stp>
        <tr r="BW81" s="21"/>
      </tp>
      <tp>
        <v>23.49</v>
        <stp/>
        <stp>*H</stp>
        <stp>KORD MR9!_12Z-GEFS</stp>
        <stp>2M DAILY AVG TEMP</stp>
        <stp>D</stp>
        <stp>44792</stp>
        <stp/>
        <stp/>
        <stp>1</stp>
        <tr r="EM75" s="21"/>
      </tp>
      <tp>
        <v>24.6</v>
        <stp/>
        <stp>*H</stp>
        <stp>KORD MR9!_18Z-GEFS</stp>
        <stp>2M DAILY AVG TEMP</stp>
        <stp>D</stp>
        <stp>44798</stp>
        <stp/>
        <stp/>
        <stp>1</stp>
        <tr r="HC69" s="21"/>
      </tp>
      <tp>
        <v>23.66</v>
        <stp/>
        <stp>*H</stp>
        <stp>KORD MR0!_12Z-GEFS</stp>
        <stp>2M DAILY AVG TEMP</stp>
        <stp>D</stp>
        <stp>44798</stp>
        <stp/>
        <stp/>
        <stp>1</stp>
        <tr r="ED69" s="21"/>
      </tp>
      <tp>
        <v>24.82</v>
        <stp/>
        <stp>*H</stp>
        <stp>KORD MR0!_18Z-GEFS</stp>
        <stp>2M DAILY AVG TEMP</stp>
        <stp>D</stp>
        <stp>44792</stp>
        <stp/>
        <stp/>
        <stp>1</stp>
        <tr r="FJ75" s="21"/>
      </tp>
      <tp>
        <v>23.88</v>
        <stp/>
        <stp>*H</stp>
        <stp>KORD MR1!_12Z-GEFS</stp>
        <stp>2M DAILY AVG TEMP</stp>
        <stp>D</stp>
        <stp>44799</stp>
        <stp/>
        <stp/>
        <stp>1</stp>
        <tr r="EJ68" s="21"/>
      </tp>
      <tp>
        <v>24.48</v>
        <stp/>
        <stp>*H</stp>
        <stp>KORD MR1!_18Z-GEFS</stp>
        <stp>2M DAILY AVG TEMP</stp>
        <stp>D</stp>
        <stp>44793</stp>
        <stp/>
        <stp/>
        <stp>1</stp>
        <tr r="FP74" s="21"/>
      </tp>
      <tp>
        <v>22.31</v>
        <stp/>
        <stp>*H</stp>
        <stp>KORD MR2!_18Z-GEFS</stp>
        <stp>2M DAILY AVG TEMP</stp>
        <stp>D</stp>
        <stp>44790</stp>
        <stp/>
        <stp/>
        <stp>1</stp>
        <tr r="FJ77" s="21"/>
      </tp>
      <tp>
        <v>21.97</v>
        <stp/>
        <stp>*H</stp>
        <stp>KORD MR3!_00Z-GEFS</stp>
        <stp>2M DAILY AVG TEMP</stp>
        <stp>D</stp>
        <stp>44789</stp>
        <stp/>
        <stp/>
        <stp>1</stp>
        <tr r="P78" s="21"/>
      </tp>
      <tp>
        <v>23.2</v>
        <stp/>
        <stp>*H</stp>
        <stp>KORD MR3!_18Z-GEFS</stp>
        <stp>2M DAILY AVG TEMP</stp>
        <stp>D</stp>
        <stp>44791</stp>
        <stp/>
        <stp/>
        <stp>1</stp>
        <tr r="FP76" s="21"/>
      </tp>
      <tp>
        <v>21.4</v>
        <stp/>
        <stp>*H</stp>
        <stp>KORD MR4!_06Z-GEFS</stp>
        <stp>2M DAILY AVG TEMP</stp>
        <stp>D</stp>
        <stp>44788</stp>
        <stp/>
        <stp/>
        <stp>1</stp>
        <tr r="BN79" s="21"/>
      </tp>
      <tp>
        <v>24.21</v>
        <stp/>
        <stp>*H</stp>
        <stp>KORD MR4!_18Z-GEFS</stp>
        <stp>2M DAILY AVG TEMP</stp>
        <stp>D</stp>
        <stp>44796</stp>
        <stp/>
        <stp/>
        <stp>1</stp>
        <tr r="GH71" s="21"/>
      </tp>
      <tp>
        <v>21.93</v>
        <stp/>
        <stp>*H</stp>
        <stp>KORD MR5!_06Z-GEFS</stp>
        <stp>2M DAILY AVG TEMP</stp>
        <stp>D</stp>
        <stp>44789</stp>
        <stp/>
        <stp/>
        <stp>1</stp>
        <tr r="BT78" s="21"/>
      </tp>
      <tp>
        <v>24.52</v>
        <stp/>
        <stp>*H</stp>
        <stp>KORD MR5!_18Z-GEFS</stp>
        <stp>2M DAILY AVG TEMP</stp>
        <stp>D</stp>
        <stp>44797</stp>
        <stp/>
        <stp/>
        <stp>1</stp>
        <tr r="GN70" s="21"/>
      </tp>
      <tp>
        <v>24.1</v>
        <stp/>
        <stp>*H</stp>
        <stp>KORD MR6!_18Z-GEFS</stp>
        <stp>2M DAILY AVG TEMP</stp>
        <stp>D</stp>
        <stp>44794</stp>
        <stp/>
        <stp/>
        <stp>1</stp>
        <tr r="GH73" s="21"/>
      </tp>
      <tp>
        <v>25.2</v>
        <stp/>
        <stp>*H</stp>
        <stp>KORD MR7!_18Z-GEFS</stp>
        <stp>2M DAILY AVG TEMP</stp>
        <stp>D</stp>
        <stp>44795</stp>
        <stp/>
        <stp/>
        <stp>1</stp>
        <tr r="GN72" s="21"/>
      </tp>
      <tp>
        <v>22.13</v>
        <stp/>
        <stp>*H</stp>
        <stp>KORD MR8!_06Z-GEFS</stp>
        <stp>2M DAILY AVG TEMP</stp>
        <stp>D</stp>
        <stp>44784</stp>
        <stp/>
        <stp/>
        <stp>1</stp>
        <tr r="BN83" s="21"/>
      </tp>
      <tp>
        <v>22.37</v>
        <stp/>
        <stp>*H</stp>
        <stp>KORD MR8!_12Z-GEFS</stp>
        <stp>2M DAILY AVG TEMP</stp>
        <stp>D</stp>
        <stp>44790</stp>
        <stp/>
        <stp/>
        <stp>1</stp>
        <tr r="ED77" s="21"/>
      </tp>
      <tp>
        <v>22.8</v>
        <stp/>
        <stp>*H</stp>
        <stp>KORD MR9!_00Z-GEFS</stp>
        <stp>2M DAILY AVG TEMP</stp>
        <stp>D</stp>
        <stp>44783</stp>
        <stp/>
        <stp/>
        <stp>1</stp>
        <tr r="P84" s="21"/>
      </tp>
      <tp>
        <v>22.17</v>
        <stp/>
        <stp>*H</stp>
        <stp>KORD MR9!_06Z-GEFS</stp>
        <stp>2M DAILY AVG TEMP</stp>
        <stp>D</stp>
        <stp>44785</stp>
        <stp/>
        <stp/>
        <stp>1</stp>
        <tr r="BT82" s="21"/>
      </tp>
      <tp>
        <v>23.3</v>
        <stp/>
        <stp>*H</stp>
        <stp>KORD MR9!_12Z-GEFS</stp>
        <stp>2M DAILY AVG TEMP</stp>
        <stp>D</stp>
        <stp>44791</stp>
        <stp/>
        <stp/>
        <stp>1</stp>
        <tr r="EJ76" s="21"/>
      </tp>
      <tp>
        <v>23.36</v>
        <stp/>
        <stp>*H</stp>
        <stp>KORD MR0!_12Z-GEFS</stp>
        <stp>2M DAILY AVG TEMP</stp>
        <stp>D</stp>
        <stp>44799</stp>
        <stp/>
        <stp/>
        <stp>1</stp>
        <tr r="EG68" s="21"/>
      </tp>
      <tp>
        <v>23.42</v>
        <stp/>
        <stp>*H</stp>
        <stp>KORD MR0!_18Z-GEFS</stp>
        <stp>2M DAILY AVG TEMP</stp>
        <stp>D</stp>
        <stp>44793</stp>
        <stp/>
        <stp/>
        <stp>1</stp>
        <tr r="FM74" s="21"/>
      </tp>
      <tp>
        <v>24.12</v>
        <stp/>
        <stp>*H</stp>
        <stp>KORD MR1!_12Z-GEFS</stp>
        <stp>2M DAILY AVG TEMP</stp>
        <stp>D</stp>
        <stp>44798</stp>
        <stp/>
        <stp/>
        <stp>1</stp>
        <tr r="EG69" s="21"/>
      </tp>
      <tp>
        <v>24.92</v>
        <stp/>
        <stp>*H</stp>
        <stp>KORD MR1!_18Z-GEFS</stp>
        <stp>2M DAILY AVG TEMP</stp>
        <stp>D</stp>
        <stp>44792</stp>
        <stp/>
        <stp/>
        <stp>1</stp>
        <tr r="FM75" s="21"/>
      </tp>
      <tp>
        <v>23.4</v>
        <stp/>
        <stp>*H</stp>
        <stp>KORD MR2!_18Z-GEFS</stp>
        <stp>2M DAILY AVG TEMP</stp>
        <stp>D</stp>
        <stp>44791</stp>
        <stp/>
        <stp/>
        <stp>1</stp>
        <tr r="FM76" s="21"/>
      </tp>
      <tp>
        <v>22.39</v>
        <stp/>
        <stp>*H</stp>
        <stp>KORD MR3!_18Z-GEFS</stp>
        <stp>2M DAILY AVG TEMP</stp>
        <stp>D</stp>
        <stp>44790</stp>
        <stp/>
        <stp/>
        <stp>1</stp>
        <tr r="FM77" s="21"/>
      </tp>
      <tp>
        <v>22.1</v>
        <stp/>
        <stp>*H</stp>
        <stp>KORD MR4!_06Z-GEFS</stp>
        <stp>2M DAILY AVG TEMP</stp>
        <stp>D</stp>
        <stp>44789</stp>
        <stp/>
        <stp/>
        <stp>1</stp>
        <tr r="BQ78" s="21"/>
      </tp>
      <tp>
        <v>24.73</v>
        <stp/>
        <stp>*H</stp>
        <stp>KORD MR4!_18Z-GEFS</stp>
        <stp>2M DAILY AVG TEMP</stp>
        <stp>D</stp>
        <stp>44797</stp>
        <stp/>
        <stp/>
        <stp>1</stp>
        <tr r="GK70" s="21"/>
      </tp>
      <tp>
        <v>20.83</v>
        <stp/>
        <stp>*H</stp>
        <stp>KORD MR5!_06Z-GEFS</stp>
        <stp>2M DAILY AVG TEMP</stp>
        <stp>D</stp>
        <stp>44788</stp>
        <stp/>
        <stp/>
        <stp>1</stp>
        <tr r="BQ79" s="21"/>
      </tp>
      <tp>
        <v>24.24</v>
        <stp/>
        <stp>*H</stp>
        <stp>KORD MR5!_18Z-GEFS</stp>
        <stp>2M DAILY AVG TEMP</stp>
        <stp>D</stp>
        <stp>44796</stp>
        <stp/>
        <stp/>
        <stp>1</stp>
        <tr r="GK71" s="21"/>
      </tp>
      <tp>
        <v>24.21</v>
        <stp/>
        <stp>*H</stp>
        <stp>KORD MR6!_18Z-GEFS</stp>
        <stp>2M DAILY AVG TEMP</stp>
        <stp>D</stp>
        <stp>44795</stp>
        <stp/>
        <stp/>
        <stp>1</stp>
        <tr r="GK72" s="21"/>
      </tp>
      <tp>
        <v>25.28</v>
        <stp/>
        <stp>*H</stp>
        <stp>KORD MR7!_18Z-GEFS</stp>
        <stp>2M DAILY AVG TEMP</stp>
        <stp>D</stp>
        <stp>44794</stp>
        <stp/>
        <stp/>
        <stp>1</stp>
        <tr r="GK73" s="21"/>
      </tp>
      <tp>
        <v>21.74</v>
        <stp/>
        <stp>*H</stp>
        <stp>KORD MR8!_06Z-GEFS</stp>
        <stp>2M DAILY AVG TEMP</stp>
        <stp>D</stp>
        <stp>44785</stp>
        <stp/>
        <stp/>
        <stp>1</stp>
        <tr r="BQ82" s="21"/>
      </tp>
      <tp>
        <v>22.95</v>
        <stp/>
        <stp>*H</stp>
        <stp>KORD MR8!_12Z-GEFS</stp>
        <stp>2M DAILY AVG TEMP</stp>
        <stp>D</stp>
        <stp>44791</stp>
        <stp/>
        <stp/>
        <stp>1</stp>
        <tr r="EG76" s="21"/>
      </tp>
      <tp>
        <v>22.26</v>
        <stp/>
        <stp>*H</stp>
        <stp>KORD MR9!_06Z-GEFS</stp>
        <stp>2M DAILY AVG TEMP</stp>
        <stp>D</stp>
        <stp>44784</stp>
        <stp/>
        <stp/>
        <stp>1</stp>
        <tr r="BQ83" s="21"/>
      </tp>
      <tp>
        <v>22.72</v>
        <stp/>
        <stp>*H</stp>
        <stp>KORD MR9!_12Z-GEFS</stp>
        <stp>2M DAILY AVG TEMP</stp>
        <stp>D</stp>
        <stp>44790</stp>
        <stp/>
        <stp/>
        <stp>1</stp>
        <tr r="EG77" s="21"/>
      </tp>
      <tp>
        <v>22.98</v>
        <stp/>
        <stp>*H</stp>
        <stp>KORD MR0!_18Z-GEFS</stp>
        <stp>2M DAILY AVG TEMP</stp>
        <stp>D</stp>
        <stp>44794</stp>
        <stp/>
        <stp/>
        <stp>1</stp>
        <tr r="FP73" s="21"/>
      </tp>
      <tp>
        <v>23.54</v>
        <stp/>
        <stp>*H</stp>
        <stp>KORD MR1!_18Z-GEFS</stp>
        <stp>2M DAILY AVG TEMP</stp>
        <stp>D</stp>
        <stp>44795</stp>
        <stp/>
        <stp/>
        <stp>1</stp>
        <tr r="FV72" s="21"/>
      </tp>
      <tp>
        <v>24.79</v>
        <stp/>
        <stp>*H</stp>
        <stp>KORD MR2!_18Z-GEFS</stp>
        <stp>2M DAILY AVG TEMP</stp>
        <stp>D</stp>
        <stp>44796</stp>
        <stp/>
        <stp/>
        <stp>1</stp>
        <tr r="GB71" s="21"/>
      </tp>
      <tp>
        <v>22.04</v>
        <stp/>
        <stp>*H</stp>
        <stp>KORD MR3!_06Z-GEFS</stp>
        <stp>2M DAILY AVG TEMP</stp>
        <stp>D</stp>
        <stp>44789</stp>
        <stp/>
        <stp/>
        <stp>1</stp>
        <tr r="BN78" s="21"/>
      </tp>
      <tp>
        <v>23.27</v>
        <stp/>
        <stp>*H</stp>
        <stp>KORD MR3!_18Z-GEFS</stp>
        <stp>2M DAILY AVG TEMP</stp>
        <stp>D</stp>
        <stp>44797</stp>
        <stp/>
        <stp/>
        <stp>1</stp>
        <tr r="GH70" s="21"/>
      </tp>
      <tp>
        <v>21.22</v>
        <stp/>
        <stp>*H</stp>
        <stp>KORD MR4!_00Z-GEFS</stp>
        <stp>2M DAILY AVG TEMP</stp>
        <stp>D</stp>
        <stp>44788</stp>
        <stp/>
        <stp/>
        <stp>1</stp>
        <tr r="P79" s="21"/>
      </tp>
      <tp>
        <v>22.33</v>
        <stp/>
        <stp>*H</stp>
        <stp>KORD MR4!_18Z-GEFS</stp>
        <stp>2M DAILY AVG TEMP</stp>
        <stp>D</stp>
        <stp>44790</stp>
        <stp/>
        <stp/>
        <stp>1</stp>
        <tr r="FP77" s="21"/>
      </tp>
      <tp>
        <v>21.74</v>
        <stp/>
        <stp>*H</stp>
        <stp>KORD MR5!_00Z-GEFS</stp>
        <stp>2M DAILY AVG TEMP</stp>
        <stp>D</stp>
        <stp>44789</stp>
        <stp/>
        <stp/>
        <stp>1</stp>
        <tr r="V78" s="21"/>
      </tp>
      <tp>
        <v>22.55</v>
        <stp/>
        <stp>*H</stp>
        <stp>KORD MR5!_18Z-GEFS</stp>
        <stp>2M DAILY AVG TEMP</stp>
        <stp>D</stp>
        <stp>44791</stp>
        <stp/>
        <stp/>
        <stp>1</stp>
        <tr r="FV76" s="21"/>
      </tp>
      <tp>
        <v>24.76</v>
        <stp/>
        <stp>*H</stp>
        <stp>KORD MR6!_12Z-GEFS</stp>
        <stp>2M DAILY AVG TEMP</stp>
        <stp>D</stp>
        <stp>44798</stp>
        <stp/>
        <stp/>
        <stp>1</stp>
        <tr r="EV69" s="21"/>
      </tp>
      <tp>
        <v>23.64</v>
        <stp/>
        <stp>*H</stp>
        <stp>KORD MR6!_18Z-GEFS</stp>
        <stp>2M DAILY AVG TEMP</stp>
        <stp>D</stp>
        <stp>44792</stp>
        <stp/>
        <stp/>
        <stp>1</stp>
        <tr r="GB75" s="21"/>
      </tp>
      <tp>
        <v>24.83</v>
        <stp/>
        <stp>*H</stp>
        <stp>KORD MR7!_12Z-GEFS</stp>
        <stp>2M DAILY AVG TEMP</stp>
        <stp>D</stp>
        <stp>44799</stp>
        <stp/>
        <stp/>
        <stp>1</stp>
        <tr r="FB68" s="21"/>
      </tp>
      <tp>
        <v>24.54</v>
        <stp/>
        <stp>*H</stp>
        <stp>KORD MR7!_18Z-GEFS</stp>
        <stp>2M DAILY AVG TEMP</stp>
        <stp>D</stp>
        <stp>44793</stp>
        <stp/>
        <stp/>
        <stp>1</stp>
        <tr r="GH74" s="21"/>
      </tp>
      <tp>
        <v>22.12</v>
        <stp/>
        <stp>*H</stp>
        <stp>KORD MR8!_00Z-GEFS</stp>
        <stp>2M DAILY AVG TEMP</stp>
        <stp>D</stp>
        <stp>44784</stp>
        <stp/>
        <stp/>
        <stp>1</stp>
        <tr r="P83" s="21"/>
      </tp>
      <tp>
        <v>24.95</v>
        <stp/>
        <stp>*H</stp>
        <stp>KORD MR8!_12Z-GEFS</stp>
        <stp>2M DAILY AVG TEMP</stp>
        <stp>D</stp>
        <stp>44796</stp>
        <stp/>
        <stp/>
        <stp>1</stp>
        <tr r="EV71" s="21"/>
      </tp>
      <tp>
        <v>22.11</v>
        <stp/>
        <stp>*H</stp>
        <stp>KORD MR9!_00Z-GEFS</stp>
        <stp>2M DAILY AVG TEMP</stp>
        <stp>D</stp>
        <stp>44785</stp>
        <stp/>
        <stp/>
        <stp>1</stp>
        <tr r="V82" s="21"/>
      </tp>
      <tp>
        <v>22.87</v>
        <stp/>
        <stp>*H</stp>
        <stp>KORD MR9!_06Z-GEFS</stp>
        <stp>2M DAILY AVG TEMP</stp>
        <stp>D</stp>
        <stp>44783</stp>
        <stp/>
        <stp/>
        <stp>1</stp>
        <tr r="BN84" s="21"/>
      </tp>
      <tp>
        <v>24.88</v>
        <stp/>
        <stp>*H</stp>
        <stp>KORD MR9!_12Z-GEFS</stp>
        <stp>2M DAILY AVG TEMP</stp>
        <stp>D</stp>
        <stp>44797</stp>
        <stp/>
        <stp/>
        <stp>1</stp>
        <tr r="FB70" s="21"/>
      </tp>
      <tp>
        <v>23.18</v>
        <stp/>
        <stp>*H</stp>
        <stp>KORD MR0!_18Z-GEFS</stp>
        <stp>2M DAILY AVG TEMP</stp>
        <stp>D</stp>
        <stp>44795</stp>
        <stp/>
        <stp/>
        <stp>1</stp>
        <tr r="FS72" s="21"/>
      </tp>
      <tp>
        <v>23.57</v>
        <stp/>
        <stp>*H</stp>
        <stp>KORD MR1!_18Z-GEFS</stp>
        <stp>2M DAILY AVG TEMP</stp>
        <stp>D</stp>
        <stp>44794</stp>
        <stp/>
        <stp/>
        <stp>1</stp>
        <tr r="FS73" s="21"/>
      </tp>
      <tp>
        <v>25.65</v>
        <stp/>
        <stp>*H</stp>
        <stp>KORD MR2!_18Z-GEFS</stp>
        <stp>2M DAILY AVG TEMP</stp>
        <stp>D</stp>
        <stp>44797</stp>
        <stp/>
        <stp/>
        <stp>1</stp>
        <tr r="GE70" s="21"/>
      </tp>
      <tp>
        <v>24.22</v>
        <stp/>
        <stp>*H</stp>
        <stp>KORD MR3!_18Z-GEFS</stp>
        <stp>2M DAILY AVG TEMP</stp>
        <stp>D</stp>
        <stp>44796</stp>
        <stp/>
        <stp/>
        <stp>1</stp>
        <tr r="GE71" s="21"/>
      </tp>
      <tp>
        <v>22.14</v>
        <stp/>
        <stp>*H</stp>
        <stp>KORD MR4!_00Z-GEFS</stp>
        <stp>2M DAILY AVG TEMP</stp>
        <stp>D</stp>
        <stp>44789</stp>
        <stp/>
        <stp/>
        <stp>1</stp>
        <tr r="S78" s="21"/>
      </tp>
      <tp>
        <v>22.89</v>
        <stp/>
        <stp>*H</stp>
        <stp>KORD MR4!_18Z-GEFS</stp>
        <stp>2M DAILY AVG TEMP</stp>
        <stp>D</stp>
        <stp>44791</stp>
        <stp/>
        <stp/>
        <stp>1</stp>
        <tr r="FS76" s="21"/>
      </tp>
      <tp>
        <v>20.87</v>
        <stp/>
        <stp>*H</stp>
        <stp>KORD MR5!_00Z-GEFS</stp>
        <stp>2M DAILY AVG TEMP</stp>
        <stp>D</stp>
        <stp>44788</stp>
        <stp/>
        <stp/>
        <stp>1</stp>
        <tr r="S79" s="21"/>
      </tp>
      <tp>
        <v>22.13</v>
        <stp/>
        <stp>*H</stp>
        <stp>KORD MR5!_18Z-GEFS</stp>
        <stp>2M DAILY AVG TEMP</stp>
        <stp>D</stp>
        <stp>44790</stp>
        <stp/>
        <stp/>
        <stp>1</stp>
        <tr r="FS77" s="21"/>
      </tp>
      <tp>
        <v>25.09</v>
        <stp/>
        <stp>*H</stp>
        <stp>KORD MR6!_12Z-GEFS</stp>
        <stp>2M DAILY AVG TEMP</stp>
        <stp>D</stp>
        <stp>44799</stp>
        <stp/>
        <stp/>
        <stp>1</stp>
        <tr r="EY68" s="21"/>
      </tp>
      <tp>
        <v>23.9</v>
        <stp/>
        <stp>*H</stp>
        <stp>KORD MR6!_18Z-GEFS</stp>
        <stp>2M DAILY AVG TEMP</stp>
        <stp>D</stp>
        <stp>44793</stp>
        <stp/>
        <stp/>
        <stp>1</stp>
        <tr r="GE74" s="21"/>
      </tp>
      <tp>
        <v>24.96</v>
        <stp/>
        <stp>*H</stp>
        <stp>KORD MR7!_12Z-GEFS</stp>
        <stp>2M DAILY AVG TEMP</stp>
        <stp>D</stp>
        <stp>44798</stp>
        <stp/>
        <stp/>
        <stp>1</stp>
        <tr r="EY69" s="21"/>
      </tp>
      <tp>
        <v>24.18</v>
        <stp/>
        <stp>*H</stp>
        <stp>KORD MR7!_18Z-GEFS</stp>
        <stp>2M DAILY AVG TEMP</stp>
        <stp>D</stp>
        <stp>44792</stp>
        <stp/>
        <stp/>
        <stp>1</stp>
        <tr r="GE75" s="21"/>
      </tp>
      <tp>
        <v>21.91</v>
        <stp/>
        <stp>*H</stp>
        <stp>KORD MR8!_00Z-GEFS</stp>
        <stp>2M DAILY AVG TEMP</stp>
        <stp>D</stp>
        <stp>44785</stp>
        <stp/>
        <stp/>
        <stp>1</stp>
        <tr r="S82" s="21"/>
      </tp>
      <tp>
        <v>25.8</v>
        <stp/>
        <stp>*H</stp>
        <stp>KORD MR8!_12Z-GEFS</stp>
        <stp>2M DAILY AVG TEMP</stp>
        <stp>D</stp>
        <stp>44797</stp>
        <stp/>
        <stp/>
        <stp>1</stp>
        <tr r="EY70" s="21"/>
      </tp>
      <tp>
        <v>22.74</v>
        <stp/>
        <stp>*H</stp>
        <stp>KORD MR9!_00Z-GEFS</stp>
        <stp>2M DAILY AVG TEMP</stp>
        <stp>D</stp>
        <stp>44784</stp>
        <stp/>
        <stp/>
        <stp>1</stp>
        <tr r="S83" s="21"/>
      </tp>
      <tp>
        <v>24.29</v>
        <stp/>
        <stp>*H</stp>
        <stp>KORD MR9!_12Z-GEFS</stp>
        <stp>2M DAILY AVG TEMP</stp>
        <stp>D</stp>
        <stp>44796</stp>
        <stp/>
        <stp/>
        <stp>1</stp>
        <tr r="EY71" s="21"/>
      </tp>
      <tp>
        <v>24</v>
        <stp/>
        <stp>*H</stp>
        <stp>KORD MR0!_18Z-GEFS</stp>
        <stp>2M DAILY AVG TEMP</stp>
        <stp>D</stp>
        <stp>44796</stp>
        <stp/>
        <stp/>
        <stp>1</stp>
        <tr r="FV71" s="21"/>
      </tp>
      <tp>
        <v>25.19</v>
        <stp/>
        <stp>*H</stp>
        <stp>KORD MR1!_18Z-GEFS</stp>
        <stp>2M DAILY AVG TEMP</stp>
        <stp>D</stp>
        <stp>44797</stp>
        <stp/>
        <stp/>
        <stp>1</stp>
        <tr r="GB70" s="21"/>
      </tp>
      <tp>
        <v>24.3</v>
        <stp/>
        <stp>*H</stp>
        <stp>KORD MR2!_18Z-GEFS</stp>
        <stp>2M DAILY AVG TEMP</stp>
        <stp>D</stp>
        <stp>44794</stp>
        <stp/>
        <stp/>
        <stp>1</stp>
        <tr r="FV73" s="21"/>
      </tp>
      <tp>
        <v>23.75</v>
        <stp/>
        <stp>*H</stp>
        <stp>KORD MR3!_18Z-GEFS</stp>
        <stp>2M DAILY AVG TEMP</stp>
        <stp>D</stp>
        <stp>44795</stp>
        <stp/>
        <stp/>
        <stp>1</stp>
        <tr r="GB72" s="21"/>
      </tp>
      <tp>
        <v>24.27</v>
        <stp/>
        <stp>*H</stp>
        <stp>KORD MR4!_12Z-GEFS</stp>
        <stp>2M DAILY AVG TEMP</stp>
        <stp>D</stp>
        <stp>44798</stp>
        <stp/>
        <stp/>
        <stp>1</stp>
        <tr r="EP69" s="21"/>
      </tp>
      <tp>
        <v>23.75</v>
        <stp/>
        <stp>*H</stp>
        <stp>KORD MR4!_18Z-GEFS</stp>
        <stp>2M DAILY AVG TEMP</stp>
        <stp>D</stp>
        <stp>44792</stp>
        <stp/>
        <stp/>
        <stp>1</stp>
        <tr r="FV75" s="21"/>
      </tp>
      <tp>
        <v>25.06</v>
        <stp/>
        <stp>*H</stp>
        <stp>KORD MR5!_12Z-GEFS</stp>
        <stp>2M DAILY AVG TEMP</stp>
        <stp>D</stp>
        <stp>44799</stp>
        <stp/>
        <stp/>
        <stp>1</stp>
        <tr r="EV68" s="21"/>
      </tp>
      <tp>
        <v>24.14</v>
        <stp/>
        <stp>*H</stp>
        <stp>KORD MR5!_18Z-GEFS</stp>
        <stp>2M DAILY AVG TEMP</stp>
        <stp>D</stp>
        <stp>44793</stp>
        <stp/>
        <stp/>
        <stp>1</stp>
        <tr r="GB74" s="21"/>
      </tp>
      <tp>
        <v>21.4</v>
        <stp/>
        <stp>*H</stp>
        <stp>KORD MR6!_00Z-GEFS</stp>
        <stp>2M DAILY AVG TEMP</stp>
        <stp>D</stp>
        <stp>44788</stp>
        <stp/>
        <stp/>
        <stp>1</stp>
        <tr r="V79" s="21"/>
      </tp>
      <tp>
        <v>21.9</v>
        <stp/>
        <stp>*H</stp>
        <stp>KORD MR6!_18Z-GEFS</stp>
        <stp>2M DAILY AVG TEMP</stp>
        <stp>D</stp>
        <stp>44790</stp>
        <stp/>
        <stp/>
        <stp>1</stp>
        <tr r="FV77" s="21"/>
      </tp>
      <tp>
        <v>22.29</v>
        <stp/>
        <stp>*H</stp>
        <stp>KORD MR7!_00Z-GEFS</stp>
        <stp>2M DAILY AVG TEMP</stp>
        <stp>D</stp>
        <stp>44789</stp>
        <stp/>
        <stp/>
        <stp>1</stp>
        <tr r="AB78" s="21"/>
      </tp>
      <tp>
        <v>23.68</v>
        <stp/>
        <stp>*H</stp>
        <stp>KORD MR7!_18Z-GEFS</stp>
        <stp>2M DAILY AVG TEMP</stp>
        <stp>D</stp>
        <stp>44791</stp>
        <stp/>
        <stp/>
        <stp>1</stp>
        <tr r="GB76" s="21"/>
      </tp>
      <tp>
        <v>24.37</v>
        <stp/>
        <stp>*H</stp>
        <stp>KORD MR8!_00Z-GEFS</stp>
        <stp>2M DAILY AVG TEMP</stp>
        <stp>D</stp>
        <stp>44786</stp>
        <stp/>
        <stp/>
        <stp>1</stp>
        <tr r="V81" s="21"/>
      </tp>
      <tp>
        <v>24.29</v>
        <stp/>
        <stp>*H</stp>
        <stp>KORD MR8!_12Z-GEFS</stp>
        <stp>2M DAILY AVG TEMP</stp>
        <stp>D</stp>
        <stp>44794</stp>
        <stp/>
        <stp/>
        <stp>1</stp>
        <tr r="EP73" s="21"/>
      </tp>
      <tp>
        <v>23.35</v>
        <stp/>
        <stp>*H</stp>
        <stp>KORD MR9!_00Z-GEFS</stp>
        <stp>2M DAILY AVG TEMP</stp>
        <stp>D</stp>
        <stp>44787</stp>
        <stp/>
        <stp/>
        <stp>1</stp>
        <tr r="AB80" s="21"/>
      </tp>
      <tp>
        <v>23.26</v>
        <stp/>
        <stp>*H</stp>
        <stp>KORD MR9!_12Z-GEFS</stp>
        <stp>2M DAILY AVG TEMP</stp>
        <stp>D</stp>
        <stp>44795</stp>
        <stp/>
        <stp/>
        <stp>1</stp>
        <tr r="EV72" s="21"/>
      </tp>
      <tp>
        <v>24.74</v>
        <stp/>
        <stp>*H</stp>
        <stp>KORD MR0!_18Z-GEFS</stp>
        <stp>2M DAILY AVG TEMP</stp>
        <stp>D</stp>
        <stp>44797</stp>
        <stp/>
        <stp/>
        <stp>1</stp>
        <tr r="FY70" s="21"/>
      </tp>
      <tp>
        <v>23.92</v>
        <stp/>
        <stp>*H</stp>
        <stp>KORD MR1!_18Z-GEFS</stp>
        <stp>2M DAILY AVG TEMP</stp>
        <stp>D</stp>
        <stp>44796</stp>
        <stp/>
        <stp/>
        <stp>1</stp>
        <tr r="FY71" s="21"/>
      </tp>
      <tp>
        <v>24.24</v>
        <stp/>
        <stp>*H</stp>
        <stp>KORD MR2!_18Z-GEFS</stp>
        <stp>2M DAILY AVG TEMP</stp>
        <stp>D</stp>
        <stp>44795</stp>
        <stp/>
        <stp/>
        <stp>1</stp>
        <tr r="FY72" s="21"/>
      </tp>
      <tp>
        <v>24.13</v>
        <stp/>
        <stp>*H</stp>
        <stp>KORD MR3!_18Z-GEFS</stp>
        <stp>2M DAILY AVG TEMP</stp>
        <stp>D</stp>
        <stp>44794</stp>
        <stp/>
        <stp/>
        <stp>1</stp>
        <tr r="FY73" s="21"/>
      </tp>
      <tp>
        <v>24.48</v>
        <stp/>
        <stp>*H</stp>
        <stp>KORD MR4!_12Z-GEFS</stp>
        <stp>2M DAILY AVG TEMP</stp>
        <stp>D</stp>
        <stp>44799</stp>
        <stp/>
        <stp/>
        <stp>1</stp>
        <tr r="ES68" s="21"/>
      </tp>
      <tp>
        <v>24.37</v>
        <stp/>
        <stp>*H</stp>
        <stp>KORD MR4!_18Z-GEFS</stp>
        <stp>2M DAILY AVG TEMP</stp>
        <stp>D</stp>
        <stp>44793</stp>
        <stp/>
        <stp/>
        <stp>1</stp>
        <tr r="FY74" s="21"/>
      </tp>
      <tp>
        <v>24.5</v>
        <stp/>
        <stp>*H</stp>
        <stp>KORD MR5!_12Z-GEFS</stp>
        <stp>2M DAILY AVG TEMP</stp>
        <stp>D</stp>
        <stp>44798</stp>
        <stp/>
        <stp/>
        <stp>1</stp>
        <tr r="ES69" s="21"/>
      </tp>
      <tp>
        <v>23.34</v>
        <stp/>
        <stp>*H</stp>
        <stp>KORD MR5!_18Z-GEFS</stp>
        <stp>2M DAILY AVG TEMP</stp>
        <stp>D</stp>
        <stp>44792</stp>
        <stp/>
        <stp/>
        <stp>1</stp>
        <tr r="FY75" s="21"/>
      </tp>
      <tp>
        <v>22.02</v>
        <stp/>
        <stp>*H</stp>
        <stp>KORD MR6!_00Z-GEFS</stp>
        <stp>2M DAILY AVG TEMP</stp>
        <stp>D</stp>
        <stp>44789</stp>
        <stp/>
        <stp/>
        <stp>1</stp>
        <tr r="Y78" s="21"/>
      </tp>
      <tp>
        <v>22.65</v>
        <stp/>
        <stp>*H</stp>
        <stp>KORD MR6!_18Z-GEFS</stp>
        <stp>2M DAILY AVG TEMP</stp>
        <stp>D</stp>
        <stp>44791</stp>
        <stp/>
        <stp/>
        <stp>1</stp>
        <tr r="FY76" s="21"/>
      </tp>
      <tp>
        <v>21.59</v>
        <stp/>
        <stp>*H</stp>
        <stp>KORD MR7!_00Z-GEFS</stp>
        <stp>2M DAILY AVG TEMP</stp>
        <stp>D</stp>
        <stp>44788</stp>
        <stp/>
        <stp/>
        <stp>1</stp>
        <tr r="Y79" s="21"/>
      </tp>
      <tp>
        <v>23.18</v>
        <stp/>
        <stp>*H</stp>
        <stp>KORD MR7!_18Z-GEFS</stp>
        <stp>2M DAILY AVG TEMP</stp>
        <stp>D</stp>
        <stp>44790</stp>
        <stp/>
        <stp/>
        <stp>1</stp>
        <tr r="FY77" s="21"/>
      </tp>
      <tp>
        <v>22.85</v>
        <stp/>
        <stp>*H</stp>
        <stp>KORD MR8!_00Z-GEFS</stp>
        <stp>2M DAILY AVG TEMP</stp>
        <stp>D</stp>
        <stp>44787</stp>
        <stp/>
        <stp/>
        <stp>1</stp>
        <tr r="Y80" s="21"/>
      </tp>
      <tp>
        <v>24.77</v>
        <stp/>
        <stp>*H</stp>
        <stp>KORD MR8!_12Z-GEFS</stp>
        <stp>2M DAILY AVG TEMP</stp>
        <stp>D</stp>
        <stp>44795</stp>
        <stp/>
        <stp/>
        <stp>1</stp>
        <tr r="ES72" s="21"/>
      </tp>
      <tp>
        <v>23.61</v>
        <stp/>
        <stp>*H</stp>
        <stp>KORD MR9!_00Z-GEFS</stp>
        <stp>2M DAILY AVG TEMP</stp>
        <stp>D</stp>
        <stp>44786</stp>
        <stp/>
        <stp/>
        <stp>1</stp>
        <tr r="Y81" s="21"/>
      </tp>
      <tp>
        <v>22.91</v>
        <stp/>
        <stp>*H</stp>
        <stp>KORD MR9!_12Z-GEFS</stp>
        <stp>2M DAILY AVG TEMP</stp>
        <stp>D</stp>
        <stp>44794</stp>
        <stp/>
        <stp/>
        <stp>1</stp>
        <tr r="ES73" s="21"/>
      </tp>
      <tp>
        <v>23.38</v>
        <stp/>
        <stp>*H</stp>
        <stp>KORD MR0!_06Z-GEFS</stp>
        <stp>2M DAILY AVG TEMP</stp>
        <stp>D</stp>
        <stp>44796</stp>
        <stp/>
        <stp/>
        <stp>1</stp>
        <tr r="BZ71" s="21"/>
      </tp>
      <tp>
        <v>22.85</v>
        <stp/>
        <stp>*H</stp>
        <stp>KORD MR1!_00Z-GEFS</stp>
        <stp>2M DAILY AVG TEMP</stp>
        <stp>D</stp>
        <stp>44791</stp>
        <stp/>
        <stp/>
        <stp>1</stp>
        <tr r="P76" s="21"/>
      </tp>
      <tp>
        <v>23.8</v>
        <stp/>
        <stp>*H</stp>
        <stp>KORD MR1!_06Z-GEFS</stp>
        <stp>2M DAILY AVG TEMP</stp>
        <stp>D</stp>
        <stp>44797</stp>
        <stp/>
        <stp/>
        <stp>1</stp>
        <tr r="CF70" s="21"/>
      </tp>
      <tp>
        <v>24.57</v>
        <stp/>
        <stp>*H</stp>
        <stp>KORD MR2!_00Z-GEFS</stp>
        <stp>2M DAILY AVG TEMP</stp>
        <stp>D</stp>
        <stp>44792</stp>
        <stp/>
        <stp/>
        <stp>1</stp>
        <tr r="V75" s="21"/>
      </tp>
      <tp>
        <v>24.34</v>
        <stp/>
        <stp>*H</stp>
        <stp>KORD MR2!_06Z-GEFS</stp>
        <stp>2M DAILY AVG TEMP</stp>
        <stp>D</stp>
        <stp>44794</stp>
        <stp/>
        <stp/>
        <stp>1</stp>
        <tr r="BZ73" s="21"/>
      </tp>
      <tp>
        <v>24.78</v>
        <stp/>
        <stp>*H</stp>
        <stp>KORD MR3!_00Z-GEFS</stp>
        <stp>2M DAILY AVG TEMP</stp>
        <stp>D</stp>
        <stp>44793</stp>
        <stp/>
        <stp/>
        <stp>1</stp>
        <tr r="AB74" s="21"/>
      </tp>
      <tp>
        <v>23.83</v>
        <stp/>
        <stp>*H</stp>
        <stp>KORD MR3!_06Z-GEFS</stp>
        <stp>2M DAILY AVG TEMP</stp>
        <stp>D</stp>
        <stp>44795</stp>
        <stp/>
        <stp/>
        <stp>1</stp>
        <tr r="CF72" s="21"/>
      </tp>
      <tp>
        <v>23.65</v>
        <stp/>
        <stp>*H</stp>
        <stp>KORD MR4!_00Z-GEFS</stp>
        <stp>2M DAILY AVG TEMP</stp>
        <stp>D</stp>
        <stp>44794</stp>
        <stp/>
        <stp/>
        <stp>1</stp>
        <tr r="AH73" s="21"/>
      </tp>
      <tp>
        <v>24.16</v>
        <stp/>
        <stp>*H</stp>
        <stp>KORD MR4!_06Z-GEFS</stp>
        <stp>2M DAILY AVG TEMP</stp>
        <stp>D</stp>
        <stp>44792</stp>
        <stp/>
        <stp/>
        <stp>1</stp>
        <tr r="BZ75" s="21"/>
      </tp>
      <tp>
        <v>24.28</v>
        <stp/>
        <stp>*H</stp>
        <stp>KORD MR5!_00Z-GEFS</stp>
        <stp>2M DAILY AVG TEMP</stp>
        <stp>D</stp>
        <stp>44795</stp>
        <stp/>
        <stp/>
        <stp>1</stp>
        <tr r="AN72" s="21"/>
      </tp>
      <tp>
        <v>24.08</v>
        <stp/>
        <stp>*H</stp>
        <stp>KORD MR5!_06Z-GEFS</stp>
        <stp>2M DAILY AVG TEMP</stp>
        <stp>D</stp>
        <stp>44793</stp>
        <stp/>
        <stp/>
        <stp>1</stp>
        <tr r="CF74" s="21"/>
      </tp>
      <tp>
        <v>20.94</v>
        <stp/>
        <stp>*H</stp>
        <stp>KORD MR5!_12Z-GEFS</stp>
        <stp>2M DAILY AVG TEMP</stp>
        <stp>D</stp>
        <stp>44787</stp>
        <stp/>
        <stp/>
        <stp>1</stp>
        <tr r="DL80" s="21"/>
      </tp>
      <tp>
        <v>25.09</v>
        <stp/>
        <stp>*H</stp>
        <stp>KORD MR6!_00Z-GEFS</stp>
        <stp>2M DAILY AVG TEMP</stp>
        <stp>D</stp>
        <stp>44796</stp>
        <stp/>
        <stp/>
        <stp>1</stp>
        <tr r="AT71" s="21"/>
      </tp>
      <tp>
        <v>22.09</v>
        <stp/>
        <stp>*H</stp>
        <stp>KORD MR6!_06Z-GEFS</stp>
        <stp>2M DAILY AVG TEMP</stp>
        <stp>D</stp>
        <stp>44790</stp>
        <stp/>
        <stp/>
        <stp>1</stp>
        <tr r="BZ77" s="21"/>
      </tp>
      <tp>
        <v>26.22</v>
        <stp/>
        <stp>*H</stp>
        <stp>KORD MR7!_00Z-GEFS</stp>
        <stp>2M DAILY AVG TEMP</stp>
        <stp>D</stp>
        <stp>44797</stp>
        <stp/>
        <stp/>
        <stp>1</stp>
        <tr r="AZ70" s="21"/>
      </tp>
      <tp>
        <v>23.08</v>
        <stp/>
        <stp>*H</stp>
        <stp>KORD MR7!_06Z-GEFS</stp>
        <stp>2M DAILY AVG TEMP</stp>
        <stp>D</stp>
        <stp>44791</stp>
        <stp/>
        <stp/>
        <stp>1</stp>
        <tr r="CF76" s="21"/>
      </tp>
      <tp>
        <v>21.6</v>
        <stp/>
        <stp>*H</stp>
        <stp>KORD MR7!_12Z-GEFS</stp>
        <stp>2M DAILY AVG TEMP</stp>
        <stp>D</stp>
        <stp>44785</stp>
        <stp/>
        <stp/>
        <stp>1</stp>
        <tr r="DL82" s="21"/>
      </tp>
      <tp>
        <v>25.33</v>
        <stp/>
        <stp>*H</stp>
        <stp>KORD MR8!_00Z-GEFS</stp>
        <stp>2M DAILY AVG TEMP</stp>
        <stp>D</stp>
        <stp>44798</stp>
        <stp/>
        <stp/>
        <stp>1</stp>
        <tr r="BF69" s="21"/>
      </tp>
      <tp>
        <v>24.39</v>
        <stp/>
        <stp>*H</stp>
        <stp>KORD MR0!_06Z-GEFS</stp>
        <stp>2M DAILY AVG TEMP</stp>
        <stp>D</stp>
        <stp>44797</stp>
        <stp/>
        <stp/>
        <stp>1</stp>
        <tr r="CC70" s="21"/>
      </tp>
      <tp>
        <v>23.7</v>
        <stp/>
        <stp>*H</stp>
        <stp>KORD MR1!_06Z-GEFS</stp>
        <stp>2M DAILY AVG TEMP</stp>
        <stp>D</stp>
        <stp>44796</stp>
        <stp/>
        <stp/>
        <stp>1</stp>
        <tr r="CC71" s="21"/>
      </tp>
      <tp>
        <v>24.9</v>
        <stp/>
        <stp>*H</stp>
        <stp>KORD MR2!_00Z-GEFS</stp>
        <stp>2M DAILY AVG TEMP</stp>
        <stp>D</stp>
        <stp>44793</stp>
        <stp/>
        <stp/>
        <stp>1</stp>
        <tr r="Y74" s="21"/>
      </tp>
      <tp>
        <v>23.77</v>
        <stp/>
        <stp>*H</stp>
        <stp>KORD MR2!_06Z-GEFS</stp>
        <stp>2M DAILY AVG TEMP</stp>
        <stp>D</stp>
        <stp>44795</stp>
        <stp/>
        <stp/>
        <stp>1</stp>
        <tr r="CC72" s="21"/>
      </tp>
      <tp>
        <v>24.69</v>
        <stp/>
        <stp>*H</stp>
        <stp>KORD MR3!_00Z-GEFS</stp>
        <stp>2M DAILY AVG TEMP</stp>
        <stp>D</stp>
        <stp>44792</stp>
        <stp/>
        <stp/>
        <stp>1</stp>
        <tr r="Y75" s="21"/>
      </tp>
      <tp>
        <v>24.19</v>
        <stp/>
        <stp>*H</stp>
        <stp>KORD MR3!_06Z-GEFS</stp>
        <stp>2M DAILY AVG TEMP</stp>
        <stp>D</stp>
        <stp>44794</stp>
        <stp/>
        <stp/>
        <stp>1</stp>
        <tr r="CC73" s="21"/>
      </tp>
      <tp>
        <v>23.7</v>
        <stp/>
        <stp>*H</stp>
        <stp>KORD MR4!_00Z-GEFS</stp>
        <stp>2M DAILY AVG TEMP</stp>
        <stp>D</stp>
        <stp>44795</stp>
        <stp/>
        <stp/>
        <stp>1</stp>
        <tr r="AK72" s="21"/>
      </tp>
      <tp>
        <v>24.78</v>
        <stp/>
        <stp>*H</stp>
        <stp>KORD MR4!_06Z-GEFS</stp>
        <stp>2M DAILY AVG TEMP</stp>
        <stp>D</stp>
        <stp>44793</stp>
        <stp/>
        <stp/>
        <stp>1</stp>
        <tr r="CC74" s="21"/>
      </tp>
      <tp>
        <v>23.88</v>
        <stp/>
        <stp>*H</stp>
        <stp>KORD MR5!_00Z-GEFS</stp>
        <stp>2M DAILY AVG TEMP</stp>
        <stp>D</stp>
        <stp>44794</stp>
        <stp/>
        <stp/>
        <stp>1</stp>
        <tr r="AK73" s="21"/>
      </tp>
      <tp>
        <v>23.54</v>
        <stp/>
        <stp>*H</stp>
        <stp>KORD MR5!_06Z-GEFS</stp>
        <stp>2M DAILY AVG TEMP</stp>
        <stp>D</stp>
        <stp>44792</stp>
        <stp/>
        <stp/>
        <stp>1</stp>
        <tr r="CC75" s="21"/>
      </tp>
      <tp>
        <v>24.84</v>
        <stp/>
        <stp>*H</stp>
        <stp>KORD MR6!_00Z-GEFS</stp>
        <stp>2M DAILY AVG TEMP</stp>
        <stp>D</stp>
        <stp>44797</stp>
        <stp/>
        <stp/>
        <stp>1</stp>
        <tr r="AW70" s="21"/>
      </tp>
      <tp>
        <v>22.84</v>
        <stp/>
        <stp>*H</stp>
        <stp>KORD MR6!_06Z-GEFS</stp>
        <stp>2M DAILY AVG TEMP</stp>
        <stp>D</stp>
        <stp>44791</stp>
        <stp/>
        <stp/>
        <stp>1</stp>
        <tr r="CC76" s="21"/>
      </tp>
      <tp>
        <v>26.06</v>
        <stp/>
        <stp>*H</stp>
        <stp>KORD MR7!_00Z-GEFS</stp>
        <stp>2M DAILY AVG TEMP</stp>
        <stp>D</stp>
        <stp>44796</stp>
        <stp/>
        <stp/>
        <stp>1</stp>
        <tr r="AW71" s="21"/>
      </tp>
      <tp>
        <v>22.6</v>
        <stp/>
        <stp>*H</stp>
        <stp>KORD MR7!_06Z-GEFS</stp>
        <stp>2M DAILY AVG TEMP</stp>
        <stp>D</stp>
        <stp>44790</stp>
        <stp/>
        <stp/>
        <stp>1</stp>
        <tr r="CC77" s="21"/>
      </tp>
      <tp>
        <v>25.25</v>
        <stp/>
        <stp>*H</stp>
        <stp>KORD MR8!_00Z-GEFS</stp>
        <stp>2M DAILY AVG TEMP</stp>
        <stp>D</stp>
        <stp>44799</stp>
        <stp/>
        <stp/>
        <stp>1</stp>
        <tr r="BI68" s="21"/>
      </tp>
      <tp>
        <v>24.79</v>
        <stp/>
        <stp>*H</stp>
        <stp>KORD MR9!_00Z-GEFS</stp>
        <stp>2M DAILY AVG TEMP</stp>
        <stp>D</stp>
        <stp>44798</stp>
        <stp/>
        <stp/>
        <stp>1</stp>
        <tr r="BI69" s="21"/>
      </tp>
      <tp>
        <v>24.39</v>
        <stp/>
        <stp>*H</stp>
        <stp>KORD MR0!_00Z-GEFS</stp>
        <stp>2M DAILY AVG TEMP</stp>
        <stp>D</stp>
        <stp>44792</stp>
        <stp/>
        <stp/>
        <stp>1</stp>
        <tr r="P75" s="21"/>
      </tp>
      <tp>
        <v>22.19</v>
        <stp/>
        <stp>*H</stp>
        <stp>KORD MR0!_06Z-GEFS</stp>
        <stp>2M DAILY AVG TEMP</stp>
        <stp>D</stp>
        <stp>44794</stp>
        <stp/>
        <stp/>
        <stp>1</stp>
        <tr r="BT73" s="21"/>
      </tp>
      <tp>
        <v>24.2</v>
        <stp/>
        <stp>*H</stp>
        <stp>KORD MR1!_00Z-GEFS</stp>
        <stp>2M DAILY AVG TEMP</stp>
        <stp>D</stp>
        <stp>44793</stp>
        <stp/>
        <stp/>
        <stp>1</stp>
        <tr r="V74" s="21"/>
      </tp>
      <tp>
        <v>23.14</v>
        <stp/>
        <stp>*H</stp>
        <stp>KORD MR1!_06Z-GEFS</stp>
        <stp>2M DAILY AVG TEMP</stp>
        <stp>D</stp>
        <stp>44795</stp>
        <stp/>
        <stp/>
        <stp>1</stp>
        <tr r="BZ72" s="21"/>
      </tp>
      <tp>
        <v>22.03</v>
        <stp/>
        <stp>*H</stp>
        <stp>KORD MR2!_00Z-GEFS</stp>
        <stp>2M DAILY AVG TEMP</stp>
        <stp>D</stp>
        <stp>44790</stp>
        <stp/>
        <stp/>
        <stp>1</stp>
        <tr r="P77" s="21"/>
      </tp>
      <tp>
        <v>23.91</v>
        <stp/>
        <stp>*H</stp>
        <stp>KORD MR2!_06Z-GEFS</stp>
        <stp>2M DAILY AVG TEMP</stp>
        <stp>D</stp>
        <stp>44796</stp>
        <stp/>
        <stp/>
        <stp>1</stp>
        <tr r="CF71" s="21"/>
      </tp>
      <tp>
        <v>23.41</v>
        <stp/>
        <stp>*H</stp>
        <stp>KORD MR3!_00Z-GEFS</stp>
        <stp>2M DAILY AVG TEMP</stp>
        <stp>D</stp>
        <stp>44791</stp>
        <stp/>
        <stp/>
        <stp>1</stp>
        <tr r="V76" s="21"/>
      </tp>
      <tp>
        <v>23.83</v>
        <stp/>
        <stp>*H</stp>
        <stp>KORD MR3!_06Z-GEFS</stp>
        <stp>2M DAILY AVG TEMP</stp>
        <stp>D</stp>
        <stp>44797</stp>
        <stp/>
        <stp/>
        <stp>1</stp>
        <tr r="CL70" s="21"/>
      </tp>
      <tp>
        <v>22.11</v>
        <stp/>
        <stp>*H</stp>
        <stp>KORD MR3!_18Z-GEFS</stp>
        <stp>2M DAILY AVG TEMP</stp>
        <stp>D</stp>
        <stp>44789</stp>
        <stp/>
        <stp/>
        <stp>1</stp>
        <tr r="FJ78" s="21"/>
      </tp>
      <tp>
        <v>24.1</v>
        <stp/>
        <stp>*H</stp>
        <stp>KORD MR4!_00Z-GEFS</stp>
        <stp>2M DAILY AVG TEMP</stp>
        <stp>D</stp>
        <stp>44796</stp>
        <stp/>
        <stp/>
        <stp>1</stp>
        <tr r="AN71" s="21"/>
      </tp>
      <tp>
        <v>22.29</v>
        <stp/>
        <stp>*H</stp>
        <stp>KORD MR4!_06Z-GEFS</stp>
        <stp>2M DAILY AVG TEMP</stp>
        <stp>D</stp>
        <stp>44790</stp>
        <stp/>
        <stp/>
        <stp>1</stp>
        <tr r="BT77" s="21"/>
      </tp>
      <tp>
        <v>24.59</v>
        <stp/>
        <stp>*H</stp>
        <stp>KORD MR5!_00Z-GEFS</stp>
        <stp>2M DAILY AVG TEMP</stp>
        <stp>D</stp>
        <stp>44797</stp>
        <stp/>
        <stp/>
        <stp>1</stp>
        <tr r="AT70" s="21"/>
      </tp>
      <tp>
        <v>22.69</v>
        <stp/>
        <stp>*H</stp>
        <stp>KORD MR5!_06Z-GEFS</stp>
        <stp>2M DAILY AVG TEMP</stp>
        <stp>D</stp>
        <stp>44791</stp>
        <stp/>
        <stp/>
        <stp>1</stp>
        <tr r="BZ76" s="21"/>
      </tp>
      <tp>
        <v>24.62</v>
        <stp/>
        <stp>*H</stp>
        <stp>KORD MR6!_00Z-GEFS</stp>
        <stp>2M DAILY AVG TEMP</stp>
        <stp>D</stp>
        <stp>44794</stp>
        <stp/>
        <stp/>
        <stp>1</stp>
        <tr r="AN73" s="21"/>
      </tp>
      <tp>
        <v>23.7</v>
        <stp/>
        <stp>*H</stp>
        <stp>KORD MR6!_06Z-GEFS</stp>
        <stp>2M DAILY AVG TEMP</stp>
        <stp>D</stp>
        <stp>44792</stp>
        <stp/>
        <stp/>
        <stp>1</stp>
        <tr r="CF75" s="21"/>
      </tp>
      <tp>
        <v>23.05</v>
        <stp/>
        <stp>*H</stp>
        <stp>KORD MR6!_12Z-GEFS</stp>
        <stp>2M DAILY AVG TEMP</stp>
        <stp>D</stp>
        <stp>44786</stp>
        <stp/>
        <stp/>
        <stp>1</stp>
        <tr r="DL81" s="21"/>
      </tp>
      <tp>
        <v>25.59</v>
        <stp/>
        <stp>*H</stp>
        <stp>KORD MR7!_00Z-GEFS</stp>
        <stp>2M DAILY AVG TEMP</stp>
        <stp>D</stp>
        <stp>44795</stp>
        <stp/>
        <stp/>
        <stp>1</stp>
        <tr r="AT72" s="21"/>
      </tp>
      <tp>
        <v>24.26</v>
        <stp/>
        <stp>*H</stp>
        <stp>KORD MR7!_06Z-GEFS</stp>
        <stp>2M DAILY AVG TEMP</stp>
        <stp>D</stp>
        <stp>44793</stp>
        <stp/>
        <stp/>
        <stp>1</stp>
        <tr r="CL74" s="21"/>
      </tp>
      <tp>
        <v>22.16</v>
        <stp/>
        <stp>*H</stp>
        <stp>KORD MR7!_12Z-GEFS</stp>
        <stp>2M DAILY AVG TEMP</stp>
        <stp>D</stp>
        <stp>44787</stp>
        <stp/>
        <stp/>
        <stp>1</stp>
        <tr r="DR80" s="21"/>
      </tp>
      <tp>
        <v>21.98</v>
        <stp/>
        <stp>*H</stp>
        <stp>KORD MR8!_12Z-GEFS</stp>
        <stp>2M DAILY AVG TEMP</stp>
        <stp>D</stp>
        <stp>44788</stp>
        <stp/>
        <stp/>
        <stp>1</stp>
        <tr r="DX79" s="21"/>
      </tp>
      <tp>
        <v>22.57</v>
        <stp/>
        <stp>*H</stp>
        <stp>KORD MR9!_12Z-GEFS</stp>
        <stp>2M DAILY AVG TEMP</stp>
        <stp>D</stp>
        <stp>44789</stp>
        <stp/>
        <stp/>
        <stp>1</stp>
        <tr r="ED78" s="21"/>
      </tp>
      <tp>
        <v>22.98</v>
        <stp/>
        <stp>*H</stp>
        <stp>KORD MR9!_18Z-GEFS</stp>
        <stp>2M DAILY AVG TEMP</stp>
        <stp>D</stp>
        <stp>44783</stp>
        <stp/>
        <stp/>
        <stp>1</stp>
        <tr r="FJ84" s="21"/>
      </tp>
      <tp>
        <v>22.94</v>
        <stp/>
        <stp>*H</stp>
        <stp>KORD MR0!_00Z-GEFS</stp>
        <stp>2M DAILY AVG TEMP</stp>
        <stp>D</stp>
        <stp>44793</stp>
        <stp/>
        <stp/>
        <stp>1</stp>
        <tr r="S74" s="21"/>
      </tp>
      <tp>
        <v>22.11</v>
        <stp/>
        <stp>*H</stp>
        <stp>KORD MR0!_06Z-GEFS</stp>
        <stp>2M DAILY AVG TEMP</stp>
        <stp>D</stp>
        <stp>44795</stp>
        <stp/>
        <stp/>
        <stp>1</stp>
        <tr r="BW72" s="21"/>
      </tp>
      <tp>
        <v>24.9</v>
        <stp/>
        <stp>*H</stp>
        <stp>KORD MR1!_00Z-GEFS</stp>
        <stp>2M DAILY AVG TEMP</stp>
        <stp>D</stp>
        <stp>44792</stp>
        <stp/>
        <stp/>
        <stp>1</stp>
        <tr r="S75" s="21"/>
      </tp>
      <tp>
        <v>23.21</v>
        <stp/>
        <stp>*H</stp>
        <stp>KORD MR1!_06Z-GEFS</stp>
        <stp>2M DAILY AVG TEMP</stp>
        <stp>D</stp>
        <stp>44794</stp>
        <stp/>
        <stp/>
        <stp>1</stp>
        <tr r="BW73" s="21"/>
      </tp>
      <tp>
        <v>23.11</v>
        <stp/>
        <stp>*H</stp>
        <stp>KORD MR2!_00Z-GEFS</stp>
        <stp>2M DAILY AVG TEMP</stp>
        <stp>D</stp>
        <stp>44791</stp>
        <stp/>
        <stp/>
        <stp>1</stp>
        <tr r="S76" s="21"/>
      </tp>
      <tp>
        <v>24.8</v>
        <stp/>
        <stp>*H</stp>
        <stp>KORD MR2!_06Z-GEFS</stp>
        <stp>2M DAILY AVG TEMP</stp>
        <stp>D</stp>
        <stp>44797</stp>
        <stp/>
        <stp/>
        <stp>1</stp>
        <tr r="CI70" s="21"/>
      </tp>
      <tp>
        <v>22.5</v>
        <stp/>
        <stp>*H</stp>
        <stp>KORD MR3!_00Z-GEFS</stp>
        <stp>2M DAILY AVG TEMP</stp>
        <stp>D</stp>
        <stp>44790</stp>
        <stp/>
        <stp/>
        <stp>1</stp>
        <tr r="S77" s="21"/>
      </tp>
      <tp>
        <v>24.31</v>
        <stp/>
        <stp>*H</stp>
        <stp>KORD MR3!_06Z-GEFS</stp>
        <stp>2M DAILY AVG TEMP</stp>
        <stp>D</stp>
        <stp>44796</stp>
        <stp/>
        <stp/>
        <stp>1</stp>
        <tr r="CI71" s="21"/>
      </tp>
      <tp>
        <v>24.35</v>
        <stp/>
        <stp>*H</stp>
        <stp>KORD MR4!_00Z-GEFS</stp>
        <stp>2M DAILY AVG TEMP</stp>
        <stp>D</stp>
        <stp>44797</stp>
        <stp/>
        <stp/>
        <stp>1</stp>
        <tr r="AQ70" s="21"/>
      </tp>
      <tp>
        <v>23</v>
        <stp/>
        <stp>*H</stp>
        <stp>KORD MR4!_06Z-GEFS</stp>
        <stp>2M DAILY AVG TEMP</stp>
        <stp>D</stp>
        <stp>44791</stp>
        <stp/>
        <stp/>
        <stp>1</stp>
        <tr r="BW76" s="21"/>
      </tp>
      <tp>
        <v>24.3</v>
        <stp/>
        <stp>*H</stp>
        <stp>KORD MR5!_00Z-GEFS</stp>
        <stp>2M DAILY AVG TEMP</stp>
        <stp>D</stp>
        <stp>44796</stp>
        <stp/>
        <stp/>
        <stp>1</stp>
        <tr r="AQ71" s="21"/>
      </tp>
      <tp>
        <v>22.17</v>
        <stp/>
        <stp>*H</stp>
        <stp>KORD MR5!_06Z-GEFS</stp>
        <stp>2M DAILY AVG TEMP</stp>
        <stp>D</stp>
        <stp>44790</stp>
        <stp/>
        <stp/>
        <stp>1</stp>
        <tr r="BW77" s="21"/>
      </tp>
      <tp>
        <v>24.92</v>
        <stp/>
        <stp>*H</stp>
        <stp>KORD MR6!_00Z-GEFS</stp>
        <stp>2M DAILY AVG TEMP</stp>
        <stp>D</stp>
        <stp>44795</stp>
        <stp/>
        <stp/>
        <stp>1</stp>
        <tr r="AQ72" s="21"/>
      </tp>
      <tp>
        <v>24.27</v>
        <stp/>
        <stp>*H</stp>
        <stp>KORD MR6!_06Z-GEFS</stp>
        <stp>2M DAILY AVG TEMP</stp>
        <stp>D</stp>
        <stp>44793</stp>
        <stp/>
        <stp/>
        <stp>1</stp>
        <tr r="CI74" s="21"/>
      </tp>
      <tp>
        <v>21.85</v>
        <stp/>
        <stp>*H</stp>
        <stp>KORD MR6!_12Z-GEFS</stp>
        <stp>2M DAILY AVG TEMP</stp>
        <stp>D</stp>
        <stp>44787</stp>
        <stp/>
        <stp/>
        <stp>1</stp>
        <tr r="DO80" s="21"/>
      </tp>
      <tp>
        <v>25.03</v>
        <stp/>
        <stp>*H</stp>
        <stp>KORD MR7!_00Z-GEFS</stp>
        <stp>2M DAILY AVG TEMP</stp>
        <stp>D</stp>
        <stp>44794</stp>
        <stp/>
        <stp/>
        <stp>1</stp>
        <tr r="AQ73" s="21"/>
      </tp>
      <tp>
        <v>23.7</v>
        <stp/>
        <stp>*H</stp>
        <stp>KORD MR7!_06Z-GEFS</stp>
        <stp>2M DAILY AVG TEMP</stp>
        <stp>D</stp>
        <stp>44792</stp>
        <stp/>
        <stp/>
        <stp>1</stp>
        <tr r="CI75" s="21"/>
      </tp>
      <tp>
        <v>22.82</v>
        <stp/>
        <stp>*H</stp>
        <stp>KORD MR7!_12Z-GEFS</stp>
        <stp>2M DAILY AVG TEMP</stp>
        <stp>D</stp>
        <stp>44786</stp>
        <stp/>
        <stp/>
        <stp>1</stp>
        <tr r="DO81" s="21"/>
      </tp>
      <tp>
        <v>22.21</v>
        <stp/>
        <stp>*H</stp>
        <stp>KORD MR8!_12Z-GEFS</stp>
        <stp>2M DAILY AVG TEMP</stp>
        <stp>D</stp>
        <stp>44789</stp>
        <stp/>
        <stp/>
        <stp>1</stp>
        <tr r="EA78" s="21"/>
      </tp>
      <tp>
        <v>22.62</v>
        <stp/>
        <stp>*H</stp>
        <stp>KORD MR9!_12Z-GEFS</stp>
        <stp>2M DAILY AVG TEMP</stp>
        <stp>D</stp>
        <stp>44788</stp>
        <stp/>
        <stp/>
        <stp>1</stp>
        <tr r="EA79" s="21"/>
      </tp>
      <tp>
        <v>22.42</v>
        <stp/>
        <stp>*H</stp>
        <stp>KORD MR0!_00Z-GEFS</stp>
        <stp>2M DAILY AVG TEMP</stp>
        <stp>D</stp>
        <stp>44794</stp>
        <stp/>
        <stp/>
        <stp>1</stp>
        <tr r="V73" s="21"/>
      </tp>
      <tp>
        <v>24.43</v>
        <stp/>
        <stp>*H</stp>
        <stp>KORD MR0!_06Z-GEFS</stp>
        <stp>2M DAILY AVG TEMP</stp>
        <stp>D</stp>
        <stp>44792</stp>
        <stp/>
        <stp/>
        <stp>1</stp>
        <tr r="BN75" s="21"/>
      </tp>
      <tp>
        <v>23.46</v>
        <stp/>
        <stp>*H</stp>
        <stp>KORD MR1!_00Z-GEFS</stp>
        <stp>2M DAILY AVG TEMP</stp>
        <stp>D</stp>
        <stp>44795</stp>
        <stp/>
        <stp/>
        <stp>1</stp>
        <tr r="AB72" s="21"/>
      </tp>
      <tp>
        <v>23.49</v>
        <stp/>
        <stp>*H</stp>
        <stp>KORD MR1!_06Z-GEFS</stp>
        <stp>2M DAILY AVG TEMP</stp>
        <stp>D</stp>
        <stp>44793</stp>
        <stp/>
        <stp/>
        <stp>1</stp>
        <tr r="BT74" s="21"/>
      </tp>
      <tp>
        <v>24.16</v>
        <stp/>
        <stp>*H</stp>
        <stp>KORD MR2!_00Z-GEFS</stp>
        <stp>2M DAILY AVG TEMP</stp>
        <stp>D</stp>
        <stp>44796</stp>
        <stp/>
        <stp/>
        <stp>1</stp>
        <tr r="AH71" s="21"/>
      </tp>
      <tp>
        <v>22.29</v>
        <stp/>
        <stp>*H</stp>
        <stp>KORD MR2!_06Z-GEFS</stp>
        <stp>2M DAILY AVG TEMP</stp>
        <stp>D</stp>
        <stp>44790</stp>
        <stp/>
        <stp/>
        <stp>1</stp>
        <tr r="BN77" s="21"/>
      </tp>
      <tp>
        <v>23.65</v>
        <stp/>
        <stp>*H</stp>
        <stp>KORD MR3!_00Z-GEFS</stp>
        <stp>2M DAILY AVG TEMP</stp>
        <stp>D</stp>
        <stp>44797</stp>
        <stp/>
        <stp/>
        <stp>1</stp>
        <tr r="AN70" s="21"/>
      </tp>
      <tp>
        <v>23.27</v>
        <stp/>
        <stp>*H</stp>
        <stp>KORD MR3!_06Z-GEFS</stp>
        <stp>2M DAILY AVG TEMP</stp>
        <stp>D</stp>
        <stp>44791</stp>
        <stp/>
        <stp/>
        <stp>1</stp>
        <tr r="BT76" s="21"/>
      </tp>
      <tp>
        <v>22.28</v>
        <stp/>
        <stp>*H</stp>
        <stp>KORD MR4!_00Z-GEFS</stp>
        <stp>2M DAILY AVG TEMP</stp>
        <stp>D</stp>
        <stp>44790</stp>
        <stp/>
        <stp/>
        <stp>1</stp>
        <tr r="V77" s="21"/>
      </tp>
      <tp>
        <v>24.3</v>
        <stp/>
        <stp>*H</stp>
        <stp>KORD MR4!_06Z-GEFS</stp>
        <stp>2M DAILY AVG TEMP</stp>
        <stp>D</stp>
        <stp>44796</stp>
        <stp/>
        <stp/>
        <stp>1</stp>
        <tr r="CL71" s="21"/>
      </tp>
      <tp>
        <v>21.18</v>
        <stp/>
        <stp>*H</stp>
        <stp>KORD MR4!_18Z-GEFS</stp>
        <stp>2M DAILY AVG TEMP</stp>
        <stp>D</stp>
        <stp>44788</stp>
        <stp/>
        <stp/>
        <stp>1</stp>
        <tr r="FJ79" s="21"/>
      </tp>
      <tp>
        <v>22.49</v>
        <stp/>
        <stp>*H</stp>
        <stp>KORD MR5!_00Z-GEFS</stp>
        <stp>2M DAILY AVG TEMP</stp>
        <stp>D</stp>
        <stp>44791</stp>
        <stp/>
        <stp/>
        <stp>1</stp>
        <tr r="AB76" s="21"/>
      </tp>
      <tp>
        <v>25.1</v>
        <stp/>
        <stp>*H</stp>
        <stp>KORD MR5!_06Z-GEFS</stp>
        <stp>2M DAILY AVG TEMP</stp>
        <stp>D</stp>
        <stp>44797</stp>
        <stp/>
        <stp/>
        <stp>1</stp>
        <tr r="CR70" s="21"/>
      </tp>
      <tp>
        <v>21.56</v>
        <stp/>
        <stp>*H</stp>
        <stp>KORD MR5!_18Z-GEFS</stp>
        <stp>2M DAILY AVG TEMP</stp>
        <stp>D</stp>
        <stp>44789</stp>
        <stp/>
        <stp/>
        <stp>1</stp>
        <tr r="FP78" s="21"/>
      </tp>
      <tp>
        <v>24.34</v>
        <stp/>
        <stp>*H</stp>
        <stp>KORD MR6!_00Z-GEFS</stp>
        <stp>2M DAILY AVG TEMP</stp>
        <stp>D</stp>
        <stp>44792</stp>
        <stp/>
        <stp/>
        <stp>1</stp>
        <tr r="AH75" s="21"/>
      </tp>
      <tp>
        <v>24.45</v>
        <stp/>
        <stp>*H</stp>
        <stp>KORD MR6!_06Z-GEFS</stp>
        <stp>2M DAILY AVG TEMP</stp>
        <stp>D</stp>
        <stp>44794</stp>
        <stp/>
        <stp/>
        <stp>1</stp>
        <tr r="CL73" s="21"/>
      </tp>
      <tp>
        <v>25.04</v>
        <stp/>
        <stp>*H</stp>
        <stp>KORD MR7!_00Z-GEFS</stp>
        <stp>2M DAILY AVG TEMP</stp>
        <stp>D</stp>
        <stp>44793</stp>
        <stp/>
        <stp/>
        <stp>1</stp>
        <tr r="AN74" s="21"/>
      </tp>
      <tp>
        <v>25.48</v>
        <stp/>
        <stp>*H</stp>
        <stp>KORD MR7!_06Z-GEFS</stp>
        <stp>2M DAILY AVG TEMP</stp>
        <stp>D</stp>
        <stp>44795</stp>
        <stp/>
        <stp/>
        <stp>1</stp>
        <tr r="CR72" s="21"/>
      </tp>
      <tp>
        <v>22.11</v>
        <stp/>
        <stp>*H</stp>
        <stp>KORD MR8!_18Z-GEFS</stp>
        <stp>2M DAILY AVG TEMP</stp>
        <stp>D</stp>
        <stp>44784</stp>
        <stp/>
        <stp/>
        <stp>1</stp>
        <tr r="FJ83" s="21"/>
      </tp>
      <tp>
        <v>22.2</v>
        <stp/>
        <stp>*H</stp>
        <stp>KORD MR9!_18Z-GEFS</stp>
        <stp>2M DAILY AVG TEMP</stp>
        <stp>D</stp>
        <stp>44785</stp>
        <stp/>
        <stp/>
        <stp>1</stp>
        <tr r="FP82" s="21"/>
      </tp>
      <tp>
        <v>22.47</v>
        <stp/>
        <stp>*H</stp>
        <stp>KORD MR0!_00Z-GEFS</stp>
        <stp>2M DAILY AVG TEMP</stp>
        <stp>D</stp>
        <stp>44795</stp>
        <stp/>
        <stp/>
        <stp>1</stp>
        <tr r="Y72" s="21"/>
      </tp>
      <tp>
        <v>22.6</v>
        <stp/>
        <stp>*H</stp>
        <stp>KORD MR0!_06Z-GEFS</stp>
        <stp>2M DAILY AVG TEMP</stp>
        <stp>D</stp>
        <stp>44793</stp>
        <stp/>
        <stp/>
        <stp>1</stp>
        <tr r="BQ74" s="21"/>
      </tp>
      <tp>
        <v>23.62</v>
        <stp/>
        <stp>*H</stp>
        <stp>KORD MR1!_00Z-GEFS</stp>
        <stp>2M DAILY AVG TEMP</stp>
        <stp>D</stp>
        <stp>44794</stp>
        <stp/>
        <stp/>
        <stp>1</stp>
        <tr r="Y73" s="21"/>
      </tp>
      <tp>
        <v>25.24</v>
        <stp/>
        <stp>*H</stp>
        <stp>KORD MR1!_06Z-GEFS</stp>
        <stp>2M DAILY AVG TEMP</stp>
        <stp>D</stp>
        <stp>44792</stp>
        <stp/>
        <stp/>
        <stp>1</stp>
        <tr r="BQ75" s="21"/>
      </tp>
      <tp>
        <v>25.07</v>
        <stp/>
        <stp>*H</stp>
        <stp>KORD MR2!_00Z-GEFS</stp>
        <stp>2M DAILY AVG TEMP</stp>
        <stp>D</stp>
        <stp>44797</stp>
        <stp/>
        <stp/>
        <stp>1</stp>
        <tr r="AK70" s="21"/>
      </tp>
      <tp>
        <v>23.23</v>
        <stp/>
        <stp>*H</stp>
        <stp>KORD MR2!_06Z-GEFS</stp>
        <stp>2M DAILY AVG TEMP</stp>
        <stp>D</stp>
        <stp>44791</stp>
        <stp/>
        <stp/>
        <stp>1</stp>
        <tr r="BQ76" s="21"/>
      </tp>
      <tp>
        <v>24.57</v>
        <stp/>
        <stp>*H</stp>
        <stp>KORD MR3!_00Z-GEFS</stp>
        <stp>2M DAILY AVG TEMP</stp>
        <stp>D</stp>
        <stp>44796</stp>
        <stp/>
        <stp/>
        <stp>1</stp>
        <tr r="AK71" s="21"/>
      </tp>
      <tp>
        <v>22.32</v>
        <stp/>
        <stp>*H</stp>
        <stp>KORD MR3!_06Z-GEFS</stp>
        <stp>2M DAILY AVG TEMP</stp>
        <stp>D</stp>
        <stp>44790</stp>
        <stp/>
        <stp/>
        <stp>1</stp>
        <tr r="BQ77" s="21"/>
      </tp>
      <tp>
        <v>22.64</v>
        <stp/>
        <stp>*H</stp>
        <stp>KORD MR4!_00Z-GEFS</stp>
        <stp>2M DAILY AVG TEMP</stp>
        <stp>D</stp>
        <stp>44791</stp>
        <stp/>
        <stp/>
        <stp>1</stp>
        <tr r="Y76" s="21"/>
      </tp>
      <tp>
        <v>23.61</v>
        <stp/>
        <stp>*H</stp>
        <stp>KORD MR4!_06Z-GEFS</stp>
        <stp>2M DAILY AVG TEMP</stp>
        <stp>D</stp>
        <stp>44797</stp>
        <stp/>
        <stp/>
        <stp>1</stp>
        <tr r="CO70" s="21"/>
      </tp>
      <tp>
        <v>22.05</v>
        <stp/>
        <stp>*H</stp>
        <stp>KORD MR4!_18Z-GEFS</stp>
        <stp>2M DAILY AVG TEMP</stp>
        <stp>D</stp>
        <stp>44789</stp>
        <stp/>
        <stp/>
        <stp>1</stp>
        <tr r="FM78" s="21"/>
      </tp>
      <tp>
        <v>21.94</v>
        <stp/>
        <stp>*H</stp>
        <stp>KORD MR5!_00Z-GEFS</stp>
        <stp>2M DAILY AVG TEMP</stp>
        <stp>D</stp>
        <stp>44790</stp>
        <stp/>
        <stp/>
        <stp>1</stp>
        <tr r="Y77" s="21"/>
      </tp>
      <tp>
        <v>24.53</v>
        <stp/>
        <stp>*H</stp>
        <stp>KORD MR5!_06Z-GEFS</stp>
        <stp>2M DAILY AVG TEMP</stp>
        <stp>D</stp>
        <stp>44796</stp>
        <stp/>
        <stp/>
        <stp>1</stp>
        <tr r="CO71" s="21"/>
      </tp>
      <tp>
        <v>20.59</v>
        <stp/>
        <stp>*H</stp>
        <stp>KORD MR5!_18Z-GEFS</stp>
        <stp>2M DAILY AVG TEMP</stp>
        <stp>D</stp>
        <stp>44788</stp>
        <stp/>
        <stp/>
        <stp>1</stp>
        <tr r="FM79" s="21"/>
      </tp>
      <tp>
        <v>24.59</v>
        <stp/>
        <stp>*H</stp>
        <stp>KORD MR6!_00Z-GEFS</stp>
        <stp>2M DAILY AVG TEMP</stp>
        <stp>D</stp>
        <stp>44793</stp>
        <stp/>
        <stp/>
        <stp>1</stp>
        <tr r="AK74" s="21"/>
      </tp>
      <tp>
        <v>24.55</v>
        <stp/>
        <stp>*H</stp>
        <stp>KORD MR6!_06Z-GEFS</stp>
        <stp>2M DAILY AVG TEMP</stp>
        <stp>D</stp>
        <stp>44795</stp>
        <stp/>
        <stp/>
        <stp>1</stp>
        <tr r="CO72" s="21"/>
      </tp>
      <tp>
        <v>23.82</v>
        <stp/>
        <stp>*H</stp>
        <stp>KORD MR7!_00Z-GEFS</stp>
        <stp>2M DAILY AVG TEMP</stp>
        <stp>D</stp>
        <stp>44792</stp>
        <stp/>
        <stp/>
        <stp>1</stp>
        <tr r="AK75" s="21"/>
      </tp>
      <tp>
        <v>24.91</v>
        <stp/>
        <stp>*H</stp>
        <stp>KORD MR7!_06Z-GEFS</stp>
        <stp>2M DAILY AVG TEMP</stp>
        <stp>D</stp>
        <stp>44794</stp>
        <stp/>
        <stp/>
        <stp>1</stp>
        <tr r="CO73" s="21"/>
      </tp>
      <tp>
        <v>21.99</v>
        <stp/>
        <stp>*H</stp>
        <stp>KORD MR8!_18Z-GEFS</stp>
        <stp>2M DAILY AVG TEMP</stp>
        <stp>D</stp>
        <stp>44785</stp>
        <stp/>
        <stp/>
        <stp>1</stp>
        <tr r="FM82" s="21"/>
      </tp>
      <tp>
        <v>22.43</v>
        <stp/>
        <stp>*H</stp>
        <stp>KORD MR9!_18Z-GEFS</stp>
        <stp>2M DAILY AVG TEMP</stp>
        <stp>D</stp>
        <stp>44784</stp>
        <stp/>
        <stp/>
        <stp>1</stp>
        <tr r="FM83" s="21"/>
      </tp>
      <tp>
        <v>23.74</v>
        <stp/>
        <stp>*H</stp>
        <stp>KORD MR0!_00Z-GEFS</stp>
        <stp>2M DAILY AVG TEMP</stp>
        <stp>D</stp>
        <stp>44796</stp>
        <stp/>
        <stp/>
        <stp>1</stp>
        <tr r="AB71" s="21"/>
      </tp>
      <tp>
        <v>24.13</v>
        <stp/>
        <stp>*H</stp>
        <stp>KORD MR1!_00Z-GEFS</stp>
        <stp>2M DAILY AVG TEMP</stp>
        <stp>D</stp>
        <stp>44797</stp>
        <stp/>
        <stp/>
        <stp>1</stp>
        <tr r="AH70" s="21"/>
      </tp>
      <tp>
        <v>22.97</v>
        <stp/>
        <stp>*H</stp>
        <stp>KORD MR1!_06Z-GEFS</stp>
        <stp>2M DAILY AVG TEMP</stp>
        <stp>D</stp>
        <stp>44791</stp>
        <stp/>
        <stp/>
        <stp>1</stp>
        <tr r="BN76" s="21"/>
      </tp>
      <tp>
        <v>23.93</v>
        <stp/>
        <stp>*H</stp>
        <stp>KORD MR2!_00Z-GEFS</stp>
        <stp>2M DAILY AVG TEMP</stp>
        <stp>D</stp>
        <stp>44794</stp>
        <stp/>
        <stp/>
        <stp>1</stp>
        <tr r="AB73" s="21"/>
      </tp>
      <tp>
        <v>24.69</v>
        <stp/>
        <stp>*H</stp>
        <stp>KORD MR2!_06Z-GEFS</stp>
        <stp>2M DAILY AVG TEMP</stp>
        <stp>D</stp>
        <stp>44792</stp>
        <stp/>
        <stp/>
        <stp>1</stp>
        <tr r="BT75" s="21"/>
      </tp>
      <tp>
        <v>24.44</v>
        <stp/>
        <stp>*H</stp>
        <stp>KORD MR3!_00Z-GEFS</stp>
        <stp>2M DAILY AVG TEMP</stp>
        <stp>D</stp>
        <stp>44795</stp>
        <stp/>
        <stp/>
        <stp>1</stp>
        <tr r="AH72" s="21"/>
      </tp>
      <tp>
        <v>24.9</v>
        <stp/>
        <stp>*H</stp>
        <stp>KORD MR3!_06Z-GEFS</stp>
        <stp>2M DAILY AVG TEMP</stp>
        <stp>D</stp>
        <stp>44793</stp>
        <stp/>
        <stp/>
        <stp>1</stp>
        <tr r="BZ74" s="21"/>
      </tp>
      <tp>
        <v>23.82</v>
        <stp/>
        <stp>*H</stp>
        <stp>KORD MR4!_00Z-GEFS</stp>
        <stp>2M DAILY AVG TEMP</stp>
        <stp>D</stp>
        <stp>44792</stp>
        <stp/>
        <stp/>
        <stp>1</stp>
        <tr r="AB75" s="21"/>
      </tp>
      <tp>
        <v>24.18</v>
        <stp/>
        <stp>*H</stp>
        <stp>KORD MR4!_06Z-GEFS</stp>
        <stp>2M DAILY AVG TEMP</stp>
        <stp>D</stp>
        <stp>44794</stp>
        <stp/>
        <stp/>
        <stp>1</stp>
        <tr r="CF73" s="21"/>
      </tp>
      <tp>
        <v>23.81</v>
        <stp/>
        <stp>*H</stp>
        <stp>KORD MR5!_00Z-GEFS</stp>
        <stp>2M DAILY AVG TEMP</stp>
        <stp>D</stp>
        <stp>44793</stp>
        <stp/>
        <stp/>
        <stp>1</stp>
        <tr r="AH74" s="21"/>
      </tp>
      <tp>
        <v>24.13</v>
        <stp/>
        <stp>*H</stp>
        <stp>KORD MR5!_06Z-GEFS</stp>
        <stp>2M DAILY AVG TEMP</stp>
        <stp>D</stp>
        <stp>44795</stp>
        <stp/>
        <stp/>
        <stp>1</stp>
        <tr r="CL72" s="21"/>
      </tp>
      <tp>
        <v>22.69</v>
        <stp/>
        <stp>*H</stp>
        <stp>KORD MR6!_00Z-GEFS</stp>
        <stp>2M DAILY AVG TEMP</stp>
        <stp>D</stp>
        <stp>44790</stp>
        <stp/>
        <stp/>
        <stp>1</stp>
        <tr r="AB77" s="21"/>
      </tp>
      <tp>
        <v>24.62</v>
        <stp/>
        <stp>*H</stp>
        <stp>KORD MR6!_06Z-GEFS</stp>
        <stp>2M DAILY AVG TEMP</stp>
        <stp>D</stp>
        <stp>44796</stp>
        <stp/>
        <stp/>
        <stp>1</stp>
        <tr r="CR71" s="21"/>
      </tp>
      <tp>
        <v>20.53</v>
        <stp/>
        <stp>*H</stp>
        <stp>KORD MR6!_18Z-GEFS</stp>
        <stp>2M DAILY AVG TEMP</stp>
        <stp>D</stp>
        <stp>44788</stp>
        <stp/>
        <stp/>
        <stp>1</stp>
        <tr r="FP79" s="21"/>
      </tp>
      <tp>
        <v>22.91</v>
        <stp/>
        <stp>*H</stp>
        <stp>KORD MR7!_00Z-GEFS</stp>
        <stp>2M DAILY AVG TEMP</stp>
        <stp>D</stp>
        <stp>44791</stp>
        <stp/>
        <stp/>
        <stp>1</stp>
        <tr r="AH76" s="21"/>
      </tp>
      <tp>
        <v>25.93</v>
        <stp/>
        <stp>*H</stp>
        <stp>KORD MR7!_06Z-GEFS</stp>
        <stp>2M DAILY AVG TEMP</stp>
        <stp>D</stp>
        <stp>44797</stp>
        <stp/>
        <stp/>
        <stp>1</stp>
        <tr r="CX70" s="21"/>
      </tp>
      <tp>
        <v>22.81</v>
        <stp/>
        <stp>*H</stp>
        <stp>KORD MR7!_18Z-GEFS</stp>
        <stp>2M DAILY AVG TEMP</stp>
        <stp>D</stp>
        <stp>44789</stp>
        <stp/>
        <stp/>
        <stp>1</stp>
        <tr r="FV78" s="21"/>
      </tp>
      <tp>
        <v>25.67</v>
        <stp/>
        <stp>*H</stp>
        <stp>KORD MR8!_06Z-GEFS</stp>
        <stp>2M DAILY AVG TEMP</stp>
        <stp>D</stp>
        <stp>44798</stp>
        <stp/>
        <stp/>
        <stp>1</stp>
        <tr r="DD69" s="21"/>
      </tp>
      <tp>
        <v>23.92</v>
        <stp/>
        <stp>*H</stp>
        <stp>KORD MR8!_18Z-GEFS</stp>
        <stp>2M DAILY AVG TEMP</stp>
        <stp>D</stp>
        <stp>44786</stp>
        <stp/>
        <stp/>
        <stp>1</stp>
        <tr r="FP81" s="21"/>
      </tp>
      <tp>
        <v>23.75</v>
        <stp/>
        <stp>*H</stp>
        <stp>KORD MR9!_18Z-GEFS</stp>
        <stp>2M DAILY AVG TEMP</stp>
        <stp>D</stp>
        <stp>44787</stp>
        <stp/>
        <stp/>
        <stp>1</stp>
        <tr r="FV80" s="21"/>
      </tp>
      <tp>
        <v>24.53</v>
        <stp/>
        <stp>*H</stp>
        <stp>KORD MR0!_00Z-GEFS</stp>
        <stp>2M DAILY AVG TEMP</stp>
        <stp>D</stp>
        <stp>44797</stp>
        <stp/>
        <stp/>
        <stp>1</stp>
        <tr r="AE70" s="21"/>
      </tp>
      <tp>
        <v>23.57</v>
        <stp/>
        <stp>*H</stp>
        <stp>KORD MR1!_00Z-GEFS</stp>
        <stp>2M DAILY AVG TEMP</stp>
        <stp>D</stp>
        <stp>44796</stp>
        <stp/>
        <stp/>
        <stp>1</stp>
        <tr r="AE71" s="21"/>
      </tp>
      <tp>
        <v>23.59</v>
        <stp/>
        <stp>*H</stp>
        <stp>KORD MR2!_00Z-GEFS</stp>
        <stp>2M DAILY AVG TEMP</stp>
        <stp>D</stp>
        <stp>44795</stp>
        <stp/>
        <stp/>
        <stp>1</stp>
        <tr r="AE72" s="21"/>
      </tp>
      <tp>
        <v>25.05</v>
        <stp/>
        <stp>*H</stp>
        <stp>KORD MR2!_06Z-GEFS</stp>
        <stp>2M DAILY AVG TEMP</stp>
        <stp>D</stp>
        <stp>44793</stp>
        <stp/>
        <stp/>
        <stp>1</stp>
        <tr r="BW74" s="21"/>
      </tp>
      <tp>
        <v>24.33</v>
        <stp/>
        <stp>*H</stp>
        <stp>KORD MR3!_00Z-GEFS</stp>
        <stp>2M DAILY AVG TEMP</stp>
        <stp>D</stp>
        <stp>44794</stp>
        <stp/>
        <stp/>
        <stp>1</stp>
        <tr r="AE73" s="21"/>
      </tp>
      <tp>
        <v>24.48</v>
        <stp/>
        <stp>*H</stp>
        <stp>KORD MR3!_06Z-GEFS</stp>
        <stp>2M DAILY AVG TEMP</stp>
        <stp>D</stp>
        <stp>44792</stp>
        <stp/>
        <stp/>
        <stp>1</stp>
        <tr r="BW75" s="21"/>
      </tp>
      <tp>
        <v>24.04</v>
        <stp/>
        <stp>*H</stp>
        <stp>KORD MR4!_00Z-GEFS</stp>
        <stp>2M DAILY AVG TEMP</stp>
        <stp>D</stp>
        <stp>44793</stp>
        <stp/>
        <stp/>
        <stp>1</stp>
        <tr r="AE74" s="21"/>
      </tp>
      <tp>
        <v>24.19</v>
        <stp/>
        <stp>*H</stp>
        <stp>KORD MR4!_06Z-GEFS</stp>
        <stp>2M DAILY AVG TEMP</stp>
        <stp>D</stp>
        <stp>44795</stp>
        <stp/>
        <stp/>
        <stp>1</stp>
        <tr r="CI72" s="21"/>
      </tp>
      <tp>
        <v>23.22</v>
        <stp/>
        <stp>*H</stp>
        <stp>KORD MR5!_00Z-GEFS</stp>
        <stp>2M DAILY AVG TEMP</stp>
        <stp>D</stp>
        <stp>44792</stp>
        <stp/>
        <stp/>
        <stp>1</stp>
        <tr r="AE75" s="21"/>
      </tp>
      <tp>
        <v>24.38</v>
        <stp/>
        <stp>*H</stp>
        <stp>KORD MR5!_06Z-GEFS</stp>
        <stp>2M DAILY AVG TEMP</stp>
        <stp>D</stp>
        <stp>44794</stp>
        <stp/>
        <stp/>
        <stp>1</stp>
        <tr r="CI73" s="21"/>
      </tp>
      <tp>
        <v>23.53</v>
        <stp/>
        <stp>*H</stp>
        <stp>KORD MR6!_00Z-GEFS</stp>
        <stp>2M DAILY AVG TEMP</stp>
        <stp>D</stp>
        <stp>44791</stp>
        <stp/>
        <stp/>
        <stp>1</stp>
        <tr r="AE76" s="21"/>
      </tp>
      <tp>
        <v>24.45</v>
        <stp/>
        <stp>*H</stp>
        <stp>KORD MR6!_06Z-GEFS</stp>
        <stp>2M DAILY AVG TEMP</stp>
        <stp>D</stp>
        <stp>44797</stp>
        <stp/>
        <stp/>
        <stp>1</stp>
        <tr r="CU70" s="21"/>
      </tp>
      <tp>
        <v>21.6</v>
        <stp/>
        <stp>*H</stp>
        <stp>KORD MR6!_18Z-GEFS</stp>
        <stp>2M DAILY AVG TEMP</stp>
        <stp>D</stp>
        <stp>44789</stp>
        <stp/>
        <stp/>
        <stp>1</stp>
        <tr r="FS78" s="21"/>
      </tp>
      <tp>
        <v>22.39</v>
        <stp/>
        <stp>*H</stp>
        <stp>KORD MR7!_00Z-GEFS</stp>
        <stp>2M DAILY AVG TEMP</stp>
        <stp>D</stp>
        <stp>44790</stp>
        <stp/>
        <stp/>
        <stp>1</stp>
        <tr r="AE77" s="21"/>
      </tp>
      <tp>
        <v>25.8</v>
        <stp/>
        <stp>*H</stp>
        <stp>KORD MR7!_06Z-GEFS</stp>
        <stp>2M DAILY AVG TEMP</stp>
        <stp>D</stp>
        <stp>44796</stp>
        <stp/>
        <stp/>
        <stp>1</stp>
        <tr r="CU71" s="21"/>
      </tp>
      <tp>
        <v>22.19</v>
        <stp/>
        <stp>*H</stp>
        <stp>KORD MR7!_18Z-GEFS</stp>
        <stp>2M DAILY AVG TEMP</stp>
        <stp>D</stp>
        <stp>44788</stp>
        <stp/>
        <stp/>
        <stp>1</stp>
        <tr r="FS79" s="21"/>
      </tp>
      <tp>
        <v>25.94</v>
        <stp/>
        <stp>*H</stp>
        <stp>KORD MR8!_06Z-GEFS</stp>
        <stp>2M DAILY AVG TEMP</stp>
        <stp>D</stp>
        <stp>44799</stp>
        <stp/>
        <stp/>
        <stp>1</stp>
        <tr r="DG68" s="21"/>
      </tp>
      <tp>
        <v>23.7</v>
        <stp/>
        <stp>*H</stp>
        <stp>KORD MR8!_18Z-GEFS</stp>
        <stp>2M DAILY AVG TEMP</stp>
        <stp>D</stp>
        <stp>44787</stp>
        <stp/>
        <stp/>
        <stp>1</stp>
        <tr r="FS80" s="21"/>
      </tp>
      <tp>
        <v>25.05</v>
        <stp/>
        <stp>*H</stp>
        <stp>KORD MR9!_06Z-GEFS</stp>
        <stp>2M DAILY AVG TEMP</stp>
        <stp>D</stp>
        <stp>44798</stp>
        <stp/>
        <stp/>
        <stp>1</stp>
        <tr r="DG69" s="21"/>
      </tp>
      <tp>
        <v>23.32</v>
        <stp/>
        <stp>*H</stp>
        <stp>KORD MR9!_18Z-GEFS</stp>
        <stp>2M DAILY AVG TEMP</stp>
        <stp>D</stp>
        <stp>44786</stp>
        <stp/>
        <stp/>
        <stp>1</stp>
        <tr r="FS81" s="21"/>
      </tp>
      <tp>
        <v>25.23</v>
        <stp/>
        <stp>*H</stp>
        <stp>KORD MR0!_00Z-GEFS</stp>
        <stp>2M DAILY AVG TEMP</stp>
        <stp>D</stp>
        <stp>44798</stp>
        <stp/>
        <stp/>
        <stp>1</stp>
        <tr r="AH69" s="21"/>
      </tp>
      <tp>
        <v>22.64</v>
        <stp/>
        <stp>*H</stp>
        <stp>KORD MR1!_00Z-GEFS</stp>
        <stp>2M DAILY AVG TEMP</stp>
        <stp>D</stp>
        <stp>44799</stp>
        <stp/>
        <stp/>
        <stp>1</stp>
        <tr r="AN68" s="21"/>
      </tp>
      <tp>
        <v>22.16</v>
        <stp/>
        <stp>*H</stp>
        <stp>KORD MR3!_12Z-GEFS</stp>
        <stp>2M DAILY AVG TEMP</stp>
        <stp>D</stp>
        <stp>44789</stp>
        <stp/>
        <stp/>
        <stp>1</stp>
        <tr r="DL78" s="21"/>
      </tp>
      <tp>
        <v>24.83</v>
        <stp/>
        <stp>*H</stp>
        <stp>KORD MR6!_06Z-GEFS</stp>
        <stp>2M DAILY AVG TEMP</stp>
        <stp>D</stp>
        <stp>44798</stp>
        <stp/>
        <stp/>
        <stp>1</stp>
        <tr r="CX69" s="21"/>
      </tp>
      <tp>
        <v>22.43</v>
        <stp/>
        <stp>*H</stp>
        <stp>KORD MR6!_18Z-GEFS</stp>
        <stp>2M DAILY AVG TEMP</stp>
        <stp>D</stp>
        <stp>44786</stp>
        <stp/>
        <stp/>
        <stp>1</stp>
        <tr r="FJ81" s="21"/>
      </tp>
      <tp>
        <v>25.3</v>
        <stp/>
        <stp>*H</stp>
        <stp>KORD MR7!_06Z-GEFS</stp>
        <stp>2M DAILY AVG TEMP</stp>
        <stp>D</stp>
        <stp>44799</stp>
        <stp/>
        <stp/>
        <stp>1</stp>
        <tr r="DD68" s="21"/>
      </tp>
      <tp>
        <v>22.31</v>
        <stp/>
        <stp>*H</stp>
        <stp>KORD MR7!_18Z-GEFS</stp>
        <stp>2M DAILY AVG TEMP</stp>
        <stp>D</stp>
        <stp>44787</stp>
        <stp/>
        <stp/>
        <stp>1</stp>
        <tr r="FP80" s="21"/>
      </tp>
      <tp>
        <v>22.08</v>
        <stp/>
        <stp>*H</stp>
        <stp>KORD MR8!_00Z-GEFS</stp>
        <stp>2M DAILY AVG TEMP</stp>
        <stp>D</stp>
        <stp>44790</stp>
        <stp/>
        <stp/>
        <stp>1</stp>
        <tr r="AH77" s="21"/>
      </tp>
      <tp>
        <v>25.17</v>
        <stp/>
        <stp>*H</stp>
        <stp>KORD MR8!_06Z-GEFS</stp>
        <stp>2M DAILY AVG TEMP</stp>
        <stp>D</stp>
        <stp>44796</stp>
        <stp/>
        <stp/>
        <stp>1</stp>
        <tr r="CX71" s="21"/>
      </tp>
      <tp>
        <v>23</v>
        <stp/>
        <stp>*H</stp>
        <stp>KORD MR8!_18Z-GEFS</stp>
        <stp>2M DAILY AVG TEMP</stp>
        <stp>D</stp>
        <stp>44788</stp>
        <stp/>
        <stp/>
        <stp>1</stp>
        <tr r="FV79" s="21"/>
      </tp>
      <tp>
        <v>22.45</v>
        <stp/>
        <stp>*H</stp>
        <stp>KORD MR9!_00Z-GEFS</stp>
        <stp>2M DAILY AVG TEMP</stp>
        <stp>D</stp>
        <stp>44791</stp>
        <stp/>
        <stp/>
        <stp>1</stp>
        <tr r="AN76" s="21"/>
      </tp>
      <tp>
        <v>24.77</v>
        <stp/>
        <stp>*H</stp>
        <stp>KORD MR9!_06Z-GEFS</stp>
        <stp>2M DAILY AVG TEMP</stp>
        <stp>D</stp>
        <stp>44797</stp>
        <stp/>
        <stp/>
        <stp>1</stp>
        <tr r="DD70" s="21"/>
      </tp>
      <tp>
        <v>23.21</v>
        <stp/>
        <stp>*H</stp>
        <stp>KORD MR9!_12Z-GEFS</stp>
        <stp>2M DAILY AVG TEMP</stp>
        <stp>D</stp>
        <stp>44783</stp>
        <stp/>
        <stp/>
        <stp>1</stp>
        <tr r="DL84" s="21"/>
      </tp>
      <tp>
        <v>23.25</v>
        <stp/>
        <stp>*H</stp>
        <stp>KORD MR9!_18Z-GEFS</stp>
        <stp>2M DAILY AVG TEMP</stp>
        <stp>D</stp>
        <stp>44789</stp>
        <stp/>
        <stp/>
        <stp>1</stp>
        <tr r="GB78" s="21"/>
      </tp>
      <tp>
        <v>23.96</v>
        <stp/>
        <stp>*H</stp>
        <stp>KORD MR0!_00Z-GEFS</stp>
        <stp>2M DAILY AVG TEMP</stp>
        <stp>D</stp>
        <stp>44799</stp>
        <stp/>
        <stp/>
        <stp>1</stp>
        <tr r="AK68" s="21"/>
      </tp>
      <tp>
        <v>23.11</v>
        <stp/>
        <stp>*H</stp>
        <stp>KORD MR1!_00Z-GEFS</stp>
        <stp>2M DAILY AVG TEMP</stp>
        <stp>D</stp>
        <stp>44798</stp>
        <stp/>
        <stp/>
        <stp>1</stp>
        <tr r="AK69" s="21"/>
      </tp>
      <tp>
        <v>25.44</v>
        <stp/>
        <stp>*H</stp>
        <stp>KORD MR6!_06Z-GEFS</stp>
        <stp>2M DAILY AVG TEMP</stp>
        <stp>D</stp>
        <stp>44799</stp>
        <stp/>
        <stp/>
        <stp>1</stp>
        <tr r="DA68" s="21"/>
      </tp>
      <tp>
        <v>21.55</v>
        <stp/>
        <stp>*H</stp>
        <stp>KORD MR6!_18Z-GEFS</stp>
        <stp>2M DAILY AVG TEMP</stp>
        <stp>D</stp>
        <stp>44787</stp>
        <stp/>
        <stp/>
        <stp>1</stp>
        <tr r="FM80" s="21"/>
      </tp>
      <tp>
        <v>25.05</v>
        <stp/>
        <stp>*H</stp>
        <stp>KORD MR7!_06Z-GEFS</stp>
        <stp>2M DAILY AVG TEMP</stp>
        <stp>D</stp>
        <stp>44798</stp>
        <stp/>
        <stp/>
        <stp>1</stp>
        <tr r="DA69" s="21"/>
      </tp>
      <tp>
        <v>22.51</v>
        <stp/>
        <stp>*H</stp>
        <stp>KORD MR7!_18Z-GEFS</stp>
        <stp>2M DAILY AVG TEMP</stp>
        <stp>D</stp>
        <stp>44786</stp>
        <stp/>
        <stp/>
        <stp>1</stp>
        <tr r="FM81" s="21"/>
      </tp>
      <tp>
        <v>22.52</v>
        <stp/>
        <stp>*H</stp>
        <stp>KORD MR8!_00Z-GEFS</stp>
        <stp>2M DAILY AVG TEMP</stp>
        <stp>D</stp>
        <stp>44791</stp>
        <stp/>
        <stp/>
        <stp>1</stp>
        <tr r="AK76" s="21"/>
      </tp>
      <tp>
        <v>25.35</v>
        <stp/>
        <stp>*H</stp>
        <stp>KORD MR8!_06Z-GEFS</stp>
        <stp>2M DAILY AVG TEMP</stp>
        <stp>D</stp>
        <stp>44797</stp>
        <stp/>
        <stp/>
        <stp>1</stp>
        <tr r="DA70" s="21"/>
      </tp>
      <tp>
        <v>22.82</v>
        <stp/>
        <stp>*H</stp>
        <stp>KORD MR8!_18Z-GEFS</stp>
        <stp>2M DAILY AVG TEMP</stp>
        <stp>D</stp>
        <stp>44789</stp>
        <stp/>
        <stp/>
        <stp>1</stp>
        <tr r="FY78" s="21"/>
      </tp>
      <tp>
        <v>22.29</v>
        <stp/>
        <stp>*H</stp>
        <stp>KORD MR9!_00Z-GEFS</stp>
        <stp>2M DAILY AVG TEMP</stp>
        <stp>D</stp>
        <stp>44790</stp>
        <stp/>
        <stp/>
        <stp>1</stp>
        <tr r="AK77" s="21"/>
      </tp>
      <tp>
        <v>24.39</v>
        <stp/>
        <stp>*H</stp>
        <stp>KORD MR9!_06Z-GEFS</stp>
        <stp>2M DAILY AVG TEMP</stp>
        <stp>D</stp>
        <stp>44796</stp>
        <stp/>
        <stp/>
        <stp>1</stp>
        <tr r="DA71" s="21"/>
      </tp>
      <tp>
        <v>23.13</v>
        <stp/>
        <stp>*H</stp>
        <stp>KORD MR9!_18Z-GEFS</stp>
        <stp>2M DAILY AVG TEMP</stp>
        <stp>D</stp>
        <stp>44788</stp>
        <stp/>
        <stp/>
        <stp>1</stp>
        <tr r="FY79" s="21"/>
      </tp>
      <tp>
        <v>25.37</v>
        <stp/>
        <stp>*H</stp>
        <stp>KORD MR2!_00Z-GEFS</stp>
        <stp>2M DAILY AVG TEMP</stp>
        <stp>D</stp>
        <stp>44798</stp>
        <stp/>
        <stp/>
        <stp>1</stp>
        <tr r="AN69" s="21"/>
      </tp>
      <tp>
        <v>23.31</v>
        <stp/>
        <stp>*H</stp>
        <stp>KORD MR3!_00Z-GEFS</stp>
        <stp>2M DAILY AVG TEMP</stp>
        <stp>D</stp>
        <stp>44799</stp>
        <stp/>
        <stp/>
        <stp>1</stp>
        <tr r="AT68" s="21"/>
      </tp>
      <tp>
        <v>23.43</v>
        <stp/>
        <stp>*H</stp>
        <stp>KORD MR4!_06Z-GEFS</stp>
        <stp>2M DAILY AVG TEMP</stp>
        <stp>D</stp>
        <stp>44798</stp>
        <stp/>
        <stp/>
        <stp>1</stp>
        <tr r="CR69" s="21"/>
      </tp>
      <tp>
        <v>25.32</v>
        <stp/>
        <stp>*H</stp>
        <stp>KORD MR5!_06Z-GEFS</stp>
        <stp>2M DAILY AVG TEMP</stp>
        <stp>D</stp>
        <stp>44799</stp>
        <stp/>
        <stp/>
        <stp>1</stp>
        <tr r="CX68" s="21"/>
      </tp>
      <tp>
        <v>21.66</v>
        <stp/>
        <stp>*H</stp>
        <stp>KORD MR5!_18Z-GEFS</stp>
        <stp>2M DAILY AVG TEMP</stp>
        <stp>D</stp>
        <stp>44787</stp>
        <stp/>
        <stp/>
        <stp>1</stp>
        <tr r="FJ80" s="21"/>
      </tp>
      <tp>
        <v>21.05</v>
        <stp/>
        <stp>*H</stp>
        <stp>KORD MR7!_18Z-GEFS</stp>
        <stp>2M DAILY AVG TEMP</stp>
        <stp>D</stp>
        <stp>44785</stp>
        <stp/>
        <stp/>
        <stp>1</stp>
        <tr r="FJ82" s="21"/>
      </tp>
      <tp>
        <v>23.39</v>
        <stp/>
        <stp>*H</stp>
        <stp>KORD MR8!_00Z-GEFS</stp>
        <stp>2M DAILY AVG TEMP</stp>
        <stp>D</stp>
        <stp>44792</stp>
        <stp/>
        <stp/>
        <stp>1</stp>
        <tr r="AN75" s="21"/>
      </tp>
      <tp>
        <v>23.89</v>
        <stp/>
        <stp>*H</stp>
        <stp>KORD MR8!_06Z-GEFS</stp>
        <stp>2M DAILY AVG TEMP</stp>
        <stp>D</stp>
        <stp>44794</stp>
        <stp/>
        <stp/>
        <stp>1</stp>
        <tr r="CR73" s="21"/>
      </tp>
      <tp>
        <v>23.25</v>
        <stp/>
        <stp>*H</stp>
        <stp>KORD MR9!_00Z-GEFS</stp>
        <stp>2M DAILY AVG TEMP</stp>
        <stp>D</stp>
        <stp>44793</stp>
        <stp/>
        <stp/>
        <stp>1</stp>
        <tr r="AT74" s="21"/>
      </tp>
      <tp>
        <v>24.47</v>
        <stp/>
        <stp>*H</stp>
        <stp>KORD MR9!_06Z-GEFS</stp>
        <stp>2M DAILY AVG TEMP</stp>
        <stp>D</stp>
        <stp>44795</stp>
        <stp/>
        <stp/>
        <stp>1</stp>
        <tr r="CX72" s="21"/>
      </tp>
      <tp>
        <v>24.46</v>
        <stp/>
        <stp>*H</stp>
        <stp>KORD MR2!_00Z-GEFS</stp>
        <stp>2M DAILY AVG TEMP</stp>
        <stp>D</stp>
        <stp>44799</stp>
        <stp/>
        <stp/>
        <stp>1</stp>
        <tr r="AQ68" s="21"/>
      </tp>
      <tp>
        <v>23.55</v>
        <stp/>
        <stp>*H</stp>
        <stp>KORD MR3!_00Z-GEFS</stp>
        <stp>2M DAILY AVG TEMP</stp>
        <stp>D</stp>
        <stp>44798</stp>
        <stp/>
        <stp/>
        <stp>1</stp>
        <tr r="AQ69" s="21"/>
      </tp>
      <tp>
        <v>24.38</v>
        <stp/>
        <stp>*H</stp>
        <stp>KORD MR4!_06Z-GEFS</stp>
        <stp>2M DAILY AVG TEMP</stp>
        <stp>D</stp>
        <stp>44799</stp>
        <stp/>
        <stp/>
        <stp>1</stp>
        <tr r="CU68" s="21"/>
      </tp>
      <tp>
        <v>25.14</v>
        <stp/>
        <stp>*H</stp>
        <stp>KORD MR5!_06Z-GEFS</stp>
        <stp>2M DAILY AVG TEMP</stp>
        <stp>D</stp>
        <stp>44798</stp>
        <stp/>
        <stp/>
        <stp>1</stp>
        <tr r="CU69" s="21"/>
      </tp>
      <tp>
        <v>23.59</v>
        <stp/>
        <stp>*H</stp>
        <stp>KORD MR8!_00Z-GEFS</stp>
        <stp>2M DAILY AVG TEMP</stp>
        <stp>D</stp>
        <stp>44793</stp>
        <stp/>
        <stp/>
        <stp>1</stp>
        <tr r="AQ74" s="21"/>
      </tp>
      <tp>
        <v>24.48</v>
        <stp/>
        <stp>*H</stp>
        <stp>KORD MR8!_06Z-GEFS</stp>
        <stp>2M DAILY AVG TEMP</stp>
        <stp>D</stp>
        <stp>44795</stp>
        <stp/>
        <stp/>
        <stp>1</stp>
        <tr r="CU72" s="21"/>
      </tp>
      <tp>
        <v>22.81</v>
        <stp/>
        <stp>*H</stp>
        <stp>KORD MR9!_00Z-GEFS</stp>
        <stp>2M DAILY AVG TEMP</stp>
        <stp>D</stp>
        <stp>44792</stp>
        <stp/>
        <stp/>
        <stp>1</stp>
        <tr r="AQ75" s="21"/>
      </tp>
      <tp>
        <v>23.68</v>
        <stp/>
        <stp>*H</stp>
        <stp>KORD MR9!_06Z-GEFS</stp>
        <stp>2M DAILY AVG TEMP</stp>
        <stp>D</stp>
        <stp>44794</stp>
        <stp/>
        <stp/>
        <stp>1</stp>
        <tr r="CU73" s="21"/>
      </tp>
      <tp>
        <v>25.1</v>
        <stp/>
        <stp>*H</stp>
        <stp>KORD MR2!_06Z-GEFS</stp>
        <stp>2M DAILY AVG TEMP</stp>
        <stp>D</stp>
        <stp>44798</stp>
        <stp/>
        <stp/>
        <stp>1</stp>
        <tr r="CL69" s="21"/>
      </tp>
      <tp>
        <v>23.32</v>
        <stp/>
        <stp>*H</stp>
        <stp>KORD MR3!_06Z-GEFS</stp>
        <stp>2M DAILY AVG TEMP</stp>
        <stp>D</stp>
        <stp>44799</stp>
        <stp/>
        <stp/>
        <stp>1</stp>
        <tr r="CR68" s="21"/>
      </tp>
      <tp>
        <v>24.19</v>
        <stp/>
        <stp>*H</stp>
        <stp>KORD MR4!_00Z-GEFS</stp>
        <stp>2M DAILY AVG TEMP</stp>
        <stp>D</stp>
        <stp>44798</stp>
        <stp/>
        <stp/>
        <stp>1</stp>
        <tr r="AT69" s="21"/>
      </tp>
      <tp>
        <v>24.56</v>
        <stp/>
        <stp>*H</stp>
        <stp>KORD MR5!_00Z-GEFS</stp>
        <stp>2M DAILY AVG TEMP</stp>
        <stp>D</stp>
        <stp>44799</stp>
        <stp/>
        <stp/>
        <stp>1</stp>
        <tr r="AZ68" s="21"/>
      </tp>
      <tp>
        <v>20.51</v>
        <stp/>
        <stp>*H</stp>
        <stp>KORD MR6!_12Z-GEFS</stp>
        <stp>2M DAILY AVG TEMP</stp>
        <stp>D</stp>
        <stp>44788</stp>
        <stp/>
        <stp/>
        <stp>1</stp>
        <tr r="DR79" s="21"/>
      </tp>
      <tp>
        <v>21.74</v>
        <stp/>
        <stp>*H</stp>
        <stp>KORD MR7!_12Z-GEFS</stp>
        <stp>2M DAILY AVG TEMP</stp>
        <stp>D</stp>
        <stp>44789</stp>
        <stp/>
        <stp/>
        <stp>1</stp>
        <tr r="DX78" s="21"/>
      </tp>
      <tp>
        <v>23.5</v>
        <stp/>
        <stp>*H</stp>
        <stp>KORD MR8!_00Z-GEFS</stp>
        <stp>2M DAILY AVG TEMP</stp>
        <stp>D</stp>
        <stp>44794</stp>
        <stp/>
        <stp/>
        <stp>1</stp>
        <tr r="AT73" s="21"/>
      </tp>
      <tp>
        <v>23.05</v>
        <stp/>
        <stp>*H</stp>
        <stp>KORD MR8!_06Z-GEFS</stp>
        <stp>2M DAILY AVG TEMP</stp>
        <stp>D</stp>
        <stp>44792</stp>
        <stp/>
        <stp/>
        <stp>1</stp>
        <tr r="CL75" s="21"/>
      </tp>
      <tp>
        <v>23.01</v>
        <stp/>
        <stp>*H</stp>
        <stp>KORD MR8!_12Z-GEFS</stp>
        <stp>2M DAILY AVG TEMP</stp>
        <stp>D</stp>
        <stp>44786</stp>
        <stp/>
        <stp/>
        <stp>1</stp>
        <tr r="DR81" s="21"/>
      </tp>
      <tp>
        <v>24.76</v>
        <stp/>
        <stp>*H</stp>
        <stp>KORD MR9!_00Z-GEFS</stp>
        <stp>2M DAILY AVG TEMP</stp>
        <stp>D</stp>
        <stp>44795</stp>
        <stp/>
        <stp/>
        <stp>1</stp>
        <tr r="AZ72" s="21"/>
      </tp>
      <tp>
        <v>23.25</v>
        <stp/>
        <stp>*H</stp>
        <stp>KORD MR9!_06Z-GEFS</stp>
        <stp>2M DAILY AVG TEMP</stp>
        <stp>D</stp>
        <stp>44793</stp>
        <stp/>
        <stp/>
        <stp>1</stp>
        <tr r="CR74" s="21"/>
      </tp>
      <tp>
        <v>23.1</v>
        <stp/>
        <stp>*H</stp>
        <stp>KORD MR9!_12Z-GEFS</stp>
        <stp>2M DAILY AVG TEMP</stp>
        <stp>D</stp>
        <stp>44787</stp>
        <stp/>
        <stp/>
        <stp>1</stp>
        <tr r="DX80" s="21"/>
      </tp>
      <tp>
        <v>24.08</v>
        <stp/>
        <stp>*H</stp>
        <stp>KORD MR2!_06Z-GEFS</stp>
        <stp>2M DAILY AVG TEMP</stp>
        <stp>D</stp>
        <stp>44799</stp>
        <stp/>
        <stp/>
        <stp>1</stp>
        <tr r="CO68" s="21"/>
      </tp>
      <tp>
        <v>22.86</v>
        <stp/>
        <stp>*H</stp>
        <stp>KORD MR3!_06Z-GEFS</stp>
        <stp>2M DAILY AVG TEMP</stp>
        <stp>D</stp>
        <stp>44798</stp>
        <stp/>
        <stp/>
        <stp>1</stp>
        <tr r="CO69" s="21"/>
      </tp>
      <tp>
        <v>24.5</v>
        <stp/>
        <stp>*H</stp>
        <stp>KORD MR4!_00Z-GEFS</stp>
        <stp>2M DAILY AVG TEMP</stp>
        <stp>D</stp>
        <stp>44799</stp>
        <stp/>
        <stp/>
        <stp>1</stp>
        <tr r="AW68" s="21"/>
      </tp>
      <tp>
        <v>24.83</v>
        <stp/>
        <stp>*H</stp>
        <stp>KORD MR5!_00Z-GEFS</stp>
        <stp>2M DAILY AVG TEMP</stp>
        <stp>D</stp>
        <stp>44798</stp>
        <stp/>
        <stp/>
        <stp>1</stp>
        <tr r="AW69" s="21"/>
      </tp>
      <tp>
        <v>21.46</v>
        <stp/>
        <stp>*H</stp>
        <stp>KORD MR6!_12Z-GEFS</stp>
        <stp>2M DAILY AVG TEMP</stp>
        <stp>D</stp>
        <stp>44789</stp>
        <stp/>
        <stp/>
        <stp>1</stp>
        <tr r="DU78" s="21"/>
      </tp>
      <tp>
        <v>20.97</v>
        <stp/>
        <stp>*H</stp>
        <stp>KORD MR7!_12Z-GEFS</stp>
        <stp>2M DAILY AVG TEMP</stp>
        <stp>D</stp>
        <stp>44788</stp>
        <stp/>
        <stp/>
        <stp>1</stp>
        <tr r="DU79" s="21"/>
      </tp>
      <tp>
        <v>24.36</v>
        <stp/>
        <stp>*H</stp>
        <stp>KORD MR8!_00Z-GEFS</stp>
        <stp>2M DAILY AVG TEMP</stp>
        <stp>D</stp>
        <stp>44795</stp>
        <stp/>
        <stp/>
        <stp>1</stp>
        <tr r="AW72" s="21"/>
      </tp>
      <tp>
        <v>23.57</v>
        <stp/>
        <stp>*H</stp>
        <stp>KORD MR8!_06Z-GEFS</stp>
        <stp>2M DAILY AVG TEMP</stp>
        <stp>D</stp>
        <stp>44793</stp>
        <stp/>
        <stp/>
        <stp>1</stp>
        <tr r="CO74" s="21"/>
      </tp>
      <tp>
        <v>22.69</v>
        <stp/>
        <stp>*H</stp>
        <stp>KORD MR8!_12Z-GEFS</stp>
        <stp>2M DAILY AVG TEMP</stp>
        <stp>D</stp>
        <stp>44787</stp>
        <stp/>
        <stp/>
        <stp>1</stp>
        <tr r="DU80" s="21"/>
      </tp>
      <tp>
        <v>23.67</v>
        <stp/>
        <stp>*H</stp>
        <stp>KORD MR9!_00Z-GEFS</stp>
        <stp>2M DAILY AVG TEMP</stp>
        <stp>D</stp>
        <stp>44794</stp>
        <stp/>
        <stp/>
        <stp>1</stp>
        <tr r="AW73" s="21"/>
      </tp>
      <tp>
        <v>22.84</v>
        <stp/>
        <stp>*H</stp>
        <stp>KORD MR9!_06Z-GEFS</stp>
        <stp>2M DAILY AVG TEMP</stp>
        <stp>D</stp>
        <stp>44792</stp>
        <stp/>
        <stp/>
        <stp>1</stp>
        <tr r="CO75" s="21"/>
      </tp>
      <tp>
        <v>23.78</v>
        <stp/>
        <stp>*H</stp>
        <stp>KORD MR9!_12Z-GEFS</stp>
        <stp>2M DAILY AVG TEMP</stp>
        <stp>D</stp>
        <stp>44786</stp>
        <stp/>
        <stp/>
        <stp>1</stp>
        <tr r="DU81" s="21"/>
      </tp>
      <tp>
        <v>24.87</v>
        <stp/>
        <stp>*H</stp>
        <stp>KORD MR0!_06Z-GEFS</stp>
        <stp>2M DAILY AVG TEMP</stp>
        <stp>D</stp>
        <stp>44798</stp>
        <stp/>
        <stp/>
        <stp>1</stp>
        <tr r="CF69" s="21"/>
      </tp>
      <tp>
        <v>23.5</v>
        <stp/>
        <stp>*H</stp>
        <stp>KORD MR1!_06Z-GEFS</stp>
        <stp>2M DAILY AVG TEMP</stp>
        <stp>D</stp>
        <stp>44799</stp>
        <stp/>
        <stp/>
        <stp>1</stp>
        <tr r="CL68" s="21"/>
      </tp>
      <tp>
        <v>21.82</v>
        <stp/>
        <stp>*H</stp>
        <stp>KORD MR4!_12Z-GEFS</stp>
        <stp>2M DAILY AVG TEMP</stp>
        <stp>D</stp>
        <stp>44788</stp>
        <stp/>
        <stp/>
        <stp>1</stp>
        <tr r="DL79" s="21"/>
      </tp>
      <tp>
        <v>22.32</v>
        <stp/>
        <stp>*H</stp>
        <stp>KORD MR5!_12Z-GEFS</stp>
        <stp>2M DAILY AVG TEMP</stp>
        <stp>D</stp>
        <stp>44789</stp>
        <stp/>
        <stp/>
        <stp>1</stp>
        <tr r="DR78" s="21"/>
      </tp>
      <tp>
        <v>25.03</v>
        <stp/>
        <stp>*H</stp>
        <stp>KORD MR6!_00Z-GEFS</stp>
        <stp>2M DAILY AVG TEMP</stp>
        <stp>D</stp>
        <stp>44798</stp>
        <stp/>
        <stp/>
        <stp>1</stp>
        <tr r="AZ69" s="21"/>
      </tp>
      <tp>
        <v>25.88</v>
        <stp/>
        <stp>*H</stp>
        <stp>KORD MR7!_00Z-GEFS</stp>
        <stp>2M DAILY AVG TEMP</stp>
        <stp>D</stp>
        <stp>44799</stp>
        <stp/>
        <stp/>
        <stp>1</stp>
        <tr r="BF68" s="21"/>
      </tp>
      <tp>
        <v>25.31</v>
        <stp/>
        <stp>*H</stp>
        <stp>KORD MR8!_00Z-GEFS</stp>
        <stp>2M DAILY AVG TEMP</stp>
        <stp>D</stp>
        <stp>44796</stp>
        <stp/>
        <stp/>
        <stp>1</stp>
        <tr r="AZ71" s="21"/>
      </tp>
      <tp>
        <v>22.04</v>
        <stp/>
        <stp>*H</stp>
        <stp>KORD MR8!_06Z-GEFS</stp>
        <stp>2M DAILY AVG TEMP</stp>
        <stp>D</stp>
        <stp>44790</stp>
        <stp/>
        <stp/>
        <stp>1</stp>
        <tr r="CF77" s="21"/>
      </tp>
      <tp>
        <v>21.89</v>
        <stp/>
        <stp>*H</stp>
        <stp>KORD MR8!_12Z-GEFS</stp>
        <stp>2M DAILY AVG TEMP</stp>
        <stp>D</stp>
        <stp>44784</stp>
        <stp/>
        <stp/>
        <stp>1</stp>
        <tr r="DL83" s="21"/>
      </tp>
      <tp>
        <v>24.74</v>
        <stp/>
        <stp>*H</stp>
        <stp>KORD MR9!_00Z-GEFS</stp>
        <stp>2M DAILY AVG TEMP</stp>
        <stp>D</stp>
        <stp>44797</stp>
        <stp/>
        <stp/>
        <stp>1</stp>
        <tr r="BF70" s="21"/>
      </tp>
      <tp>
        <v>22.14</v>
        <stp/>
        <stp>*H</stp>
        <stp>KORD MR9!_06Z-GEFS</stp>
        <stp>2M DAILY AVG TEMP</stp>
        <stp>D</stp>
        <stp>44791</stp>
        <stp/>
        <stp/>
        <stp>1</stp>
        <tr r="CL76" s="21"/>
      </tp>
      <tp>
        <v>21.86</v>
        <stp/>
        <stp>*H</stp>
        <stp>KORD MR9!_12Z-GEFS</stp>
        <stp>2M DAILY AVG TEMP</stp>
        <stp>D</stp>
        <stp>44785</stp>
        <stp/>
        <stp/>
        <stp>1</stp>
        <tr r="DR82" s="21"/>
      </tp>
      <tp>
        <v>22.88</v>
        <stp/>
        <stp>*H</stp>
        <stp>KORD MR0!_06Z-GEFS</stp>
        <stp>2M DAILY AVG TEMP</stp>
        <stp>D</stp>
        <stp>44799</stp>
        <stp/>
        <stp/>
        <stp>1</stp>
        <tr r="CI68" s="21"/>
      </tp>
      <tp>
        <v>24.21</v>
        <stp/>
        <stp>*H</stp>
        <stp>KORD MR1!_06Z-GEFS</stp>
        <stp>2M DAILY AVG TEMP</stp>
        <stp>D</stp>
        <stp>44798</stp>
        <stp/>
        <stp/>
        <stp>1</stp>
        <tr r="CI69" s="21"/>
      </tp>
      <tp>
        <v>22.17</v>
        <stp/>
        <stp>*H</stp>
        <stp>KORD MR4!_12Z-GEFS</stp>
        <stp>2M DAILY AVG TEMP</stp>
        <stp>D</stp>
        <stp>44789</stp>
        <stp/>
        <stp/>
        <stp>1</stp>
        <tr r="DO78" s="21"/>
      </tp>
      <tp>
        <v>21.45</v>
        <stp/>
        <stp>*H</stp>
        <stp>KORD MR5!_12Z-GEFS</stp>
        <stp>2M DAILY AVG TEMP</stp>
        <stp>D</stp>
        <stp>44788</stp>
        <stp/>
        <stp/>
        <stp>1</stp>
        <tr r="DO79" s="21"/>
      </tp>
      <tp>
        <v>25.29</v>
        <stp/>
        <stp>*H</stp>
        <stp>KORD MR6!_00Z-GEFS</stp>
        <stp>2M DAILY AVG TEMP</stp>
        <stp>D</stp>
        <stp>44799</stp>
        <stp/>
        <stp/>
        <stp>1</stp>
        <tr r="BC68" s="21"/>
      </tp>
      <tp>
        <v>26.1</v>
        <stp/>
        <stp>*H</stp>
        <stp>KORD MR7!_00Z-GEFS</stp>
        <stp>2M DAILY AVG TEMP</stp>
        <stp>D</stp>
        <stp>44798</stp>
        <stp/>
        <stp/>
        <stp>1</stp>
        <tr r="BC69" s="21"/>
      </tp>
      <tp>
        <v>25.35</v>
        <stp/>
        <stp>*H</stp>
        <stp>KORD MR8!_00Z-GEFS</stp>
        <stp>2M DAILY AVG TEMP</stp>
        <stp>D</stp>
        <stp>44797</stp>
        <stp/>
        <stp/>
        <stp>1</stp>
        <tr r="BC70" s="21"/>
      </tp>
      <tp>
        <v>22.63</v>
        <stp/>
        <stp>*H</stp>
        <stp>KORD MR8!_06Z-GEFS</stp>
        <stp>2M DAILY AVG TEMP</stp>
        <stp>D</stp>
        <stp>44791</stp>
        <stp/>
        <stp/>
        <stp>1</stp>
        <tr r="CI76" s="21"/>
      </tp>
      <tp>
        <v>21.64</v>
        <stp/>
        <stp>*H</stp>
        <stp>KORD MR8!_12Z-GEFS</stp>
        <stp>2M DAILY AVG TEMP</stp>
        <stp>D</stp>
        <stp>44785</stp>
        <stp/>
        <stp/>
        <stp>1</stp>
        <tr r="DO82" s="21"/>
      </tp>
      <tp>
        <v>25.74</v>
        <stp/>
        <stp>*H</stp>
        <stp>KORD MR9!_00Z-GEFS</stp>
        <stp>2M DAILY AVG TEMP</stp>
        <stp>D</stp>
        <stp>44796</stp>
        <stp/>
        <stp/>
        <stp>1</stp>
        <tr r="BC71" s="21"/>
      </tp>
      <tp>
        <v>21.89</v>
        <stp/>
        <stp>*H</stp>
        <stp>KORD MR9!_06Z-GEFS</stp>
        <stp>2M DAILY AVG TEMP</stp>
        <stp>D</stp>
        <stp>44790</stp>
        <stp/>
        <stp/>
        <stp>1</stp>
        <tr r="CI77" s="21"/>
      </tp>
      <tp>
        <v>22.08</v>
        <stp/>
        <stp>*H</stp>
        <stp>KORD MR9!_12Z-GEFS</stp>
        <stp>2M DAILY AVG TEMP</stp>
        <stp>D</stp>
        <stp>44784</stp>
        <stp/>
        <stp/>
        <stp>1</stp>
        <tr r="DO83" s="21"/>
      </tp>
      <tp>
        <v>22.67</v>
        <stp/>
        <stp>*H</stp>
        <stp>KORD MR0!_00Z-GEFS</stp>
        <stp>2M DAILY AVG TEMP</stp>
        <stp>D</stp>
        <stp>44800</stp>
        <stp/>
        <stp/>
        <stp>1</stp>
        <tr r="AN67" s="21"/>
      </tp>
      <tp>
        <v>22.93</v>
        <stp/>
        <stp>*H</stp>
        <stp>KORD MR0!_06Z-GEFS</stp>
        <stp>2M DAILY AVG TEMP</stp>
        <stp>D</stp>
        <stp>44806</stp>
        <stp/>
        <stp/>
        <stp>1</stp>
        <tr r="DD61" s="21"/>
      </tp>
      <tp>
        <v>23.64</v>
        <stp/>
        <stp>*H</stp>
        <stp>KORD MR1!_00Z-GEFS</stp>
        <stp>2M DAILY AVG TEMP</stp>
        <stp>D</stp>
        <stp>44801</stp>
        <stp/>
        <stp/>
        <stp>1</stp>
        <tr r="AT66" s="21"/>
      </tp>
      <tp>
        <v>24.29</v>
        <stp/>
        <stp>*H</stp>
        <stp>KORD MR2!_00Z-GEFS</stp>
        <stp>2M DAILY AVG TEMP</stp>
        <stp>D</stp>
        <stp>44802</stp>
        <stp/>
        <stp/>
        <stp>1</stp>
        <tr r="AZ65" s="21"/>
      </tp>
      <tp>
        <v>25.03</v>
        <stp/>
        <stp>*H</stp>
        <stp>KORD MR2!_06Z-GEFS</stp>
        <stp>2M DAILY AVG TEMP</stp>
        <stp>D</stp>
        <stp>44804</stp>
        <stp/>
        <stp/>
        <stp>1</stp>
        <tr r="DD63" s="21"/>
      </tp>
      <tp>
        <v>24.37</v>
        <stp/>
        <stp>*H</stp>
        <stp>KORD MR3!_00Z-GEFS</stp>
        <stp>2M DAILY AVG TEMP</stp>
        <stp>D</stp>
        <stp>44803</stp>
        <stp/>
        <stp/>
        <stp>1</stp>
        <tr r="BF64" s="21"/>
      </tp>
      <tp>
        <v>23.12</v>
        <stp/>
        <stp>*H</stp>
        <stp>KORD MR4!_06Z-GEFS</stp>
        <stp>2M DAILY AVG TEMP</stp>
        <stp>D</stp>
        <stp>44802</stp>
        <stp/>
        <stp/>
        <stp>1</stp>
        <tr r="DD65" s="21"/>
      </tp>
      <tp>
        <v>25.59</v>
        <stp/>
        <stp>*H</stp>
        <stp>KORD MR6!_06Z-GEFS</stp>
        <stp>2M DAILY AVG TEMP</stp>
        <stp>D</stp>
        <stp>44800</stp>
        <stp/>
        <stp/>
        <stp>1</stp>
        <tr r="DD67" s="21"/>
      </tp>
      <tp>
        <v>23.11</v>
        <stp/>
        <stp>*H</stp>
        <stp>KORD MR0!_00Z-GEFS</stp>
        <stp>2M DAILY AVG TEMP</stp>
        <stp>D</stp>
        <stp>44801</stp>
        <stp/>
        <stp/>
        <stp>1</stp>
        <tr r="AQ66" s="21"/>
      </tp>
      <tp>
        <v>22.26</v>
        <stp/>
        <stp>*H</stp>
        <stp>KORD MR0!_06Z-GEFS</stp>
        <stp>2M DAILY AVG TEMP</stp>
        <stp>D</stp>
        <stp>44807</stp>
        <stp/>
        <stp/>
        <stp>1</stp>
        <tr r="DG60" s="21"/>
      </tp>
      <tp>
        <v>23.06</v>
        <stp/>
        <stp>*H</stp>
        <stp>KORD MR1!_00Z-GEFS</stp>
        <stp>2M DAILY AVG TEMP</stp>
        <stp>D</stp>
        <stp>44800</stp>
        <stp/>
        <stp/>
        <stp>1</stp>
        <tr r="AQ67" s="21"/>
      </tp>
      <tp>
        <v>22.58</v>
        <stp/>
        <stp>*H</stp>
        <stp>KORD MR1!_06Z-GEFS</stp>
        <stp>2M DAILY AVG TEMP</stp>
        <stp>D</stp>
        <stp>44806</stp>
        <stp/>
        <stp/>
        <stp>1</stp>
        <tr r="DG61" s="21"/>
      </tp>
      <tp>
        <v>23.99</v>
        <stp/>
        <stp>*H</stp>
        <stp>KORD MR2!_00Z-GEFS</stp>
        <stp>2M DAILY AVG TEMP</stp>
        <stp>D</stp>
        <stp>44803</stp>
        <stp/>
        <stp/>
        <stp>1</stp>
        <tr r="BC64" s="21"/>
      </tp>
      <tp>
        <v>23.77</v>
        <stp/>
        <stp>*H</stp>
        <stp>KORD MR2!_06Z-GEFS</stp>
        <stp>2M DAILY AVG TEMP</stp>
        <stp>D</stp>
        <stp>44805</stp>
        <stp/>
        <stp/>
        <stp>1</stp>
        <tr r="DG62" s="21"/>
      </tp>
      <tp>
        <v>25.15</v>
        <stp/>
        <stp>*H</stp>
        <stp>KORD MR3!_00Z-GEFS</stp>
        <stp>2M DAILY AVG TEMP</stp>
        <stp>D</stp>
        <stp>44802</stp>
        <stp/>
        <stp/>
        <stp>1</stp>
        <tr r="BC65" s="21"/>
      </tp>
      <tp>
        <v>23.6</v>
        <stp/>
        <stp>*H</stp>
        <stp>KORD MR3!_06Z-GEFS</stp>
        <stp>2M DAILY AVG TEMP</stp>
        <stp>D</stp>
        <stp>44804</stp>
        <stp/>
        <stp/>
        <stp>1</stp>
        <tr r="DG63" s="21"/>
      </tp>
      <tp>
        <v>23.04</v>
        <stp/>
        <stp>*H</stp>
        <stp>KORD MR4!_06Z-GEFS</stp>
        <stp>2M DAILY AVG TEMP</stp>
        <stp>D</stp>
        <stp>44803</stp>
        <stp/>
        <stp/>
        <stp>1</stp>
        <tr r="DG64" s="21"/>
      </tp>
      <tp>
        <v>24.76</v>
        <stp/>
        <stp>*H</stp>
        <stp>KORD MR5!_06Z-GEFS</stp>
        <stp>2M DAILY AVG TEMP</stp>
        <stp>D</stp>
        <stp>44802</stp>
        <stp/>
        <stp/>
        <stp>1</stp>
        <tr r="DG65" s="21"/>
      </tp>
      <tp>
        <v>24.14</v>
        <stp/>
        <stp>*H</stp>
        <stp>KORD MR6!_06Z-GEFS</stp>
        <stp>2M DAILY AVG TEMP</stp>
        <stp>D</stp>
        <stp>44801</stp>
        <stp/>
        <stp/>
        <stp>1</stp>
        <tr r="DG66" s="21"/>
      </tp>
      <tp>
        <v>25.36</v>
        <stp/>
        <stp>*H</stp>
        <stp>KORD MR7!_06Z-GEFS</stp>
        <stp>2M DAILY AVG TEMP</stp>
        <stp>D</stp>
        <stp>44800</stp>
        <stp/>
        <stp/>
        <stp>1</stp>
        <tr r="DG67" s="21"/>
      </tp>
      <tp>
        <v>23.82</v>
        <stp/>
        <stp>*H</stp>
        <stp>KORD MR0!_00Z-GEFS</stp>
        <stp>2M DAILY AVG TEMP</stp>
        <stp>D</stp>
        <stp>44802</stp>
        <stp/>
        <stp/>
        <stp>1</stp>
        <tr r="AT65" s="21"/>
      </tp>
      <tp>
        <v>23.48</v>
        <stp/>
        <stp>*H</stp>
        <stp>KORD MR0!_06Z-GEFS</stp>
        <stp>2M DAILY AVG TEMP</stp>
        <stp>D</stp>
        <stp>44804</stp>
        <stp/>
        <stp/>
        <stp>1</stp>
        <tr r="CX63" s="21"/>
      </tp>
      <tp>
        <v>24</v>
        <stp/>
        <stp>*H</stp>
        <stp>KORD MR1!_00Z-GEFS</stp>
        <stp>2M DAILY AVG TEMP</stp>
        <stp>D</stp>
        <stp>44803</stp>
        <stp/>
        <stp/>
        <stp>1</stp>
        <tr r="AZ64" s="21"/>
      </tp>
      <tp>
        <v>24.03</v>
        <stp/>
        <stp>*H</stp>
        <stp>KORD MR1!_06Z-GEFS</stp>
        <stp>2M DAILY AVG TEMP</stp>
        <stp>D</stp>
        <stp>44805</stp>
        <stp/>
        <stp/>
        <stp>1</stp>
        <tr r="DD62" s="21"/>
      </tp>
      <tp>
        <v>24.5</v>
        <stp/>
        <stp>*H</stp>
        <stp>KORD MR2!_00Z-GEFS</stp>
        <stp>2M DAILY AVG TEMP</stp>
        <stp>D</stp>
        <stp>44800</stp>
        <stp/>
        <stp/>
        <stp>1</stp>
        <tr r="AT67" s="21"/>
      </tp>
      <tp>
        <v>25.36</v>
        <stp/>
        <stp>*H</stp>
        <stp>KORD MR3!_00Z-GEFS</stp>
        <stp>2M DAILY AVG TEMP</stp>
        <stp>D</stp>
        <stp>44801</stp>
        <stp/>
        <stp/>
        <stp>1</stp>
        <tr r="AZ66" s="21"/>
      </tp>
      <tp>
        <v>24.34</v>
        <stp/>
        <stp>*H</stp>
        <stp>KORD MR4!_06Z-GEFS</stp>
        <stp>2M DAILY AVG TEMP</stp>
        <stp>D</stp>
        <stp>44800</stp>
        <stp/>
        <stp/>
        <stp>1</stp>
        <tr r="CX67" s="21"/>
      </tp>
      <tp>
        <v>24.52</v>
        <stp/>
        <stp>*H</stp>
        <stp>KORD MR5!_06Z-GEFS</stp>
        <stp>2M DAILY AVG TEMP</stp>
        <stp>D</stp>
        <stp>44801</stp>
        <stp/>
        <stp/>
        <stp>1</stp>
        <tr r="DD66" s="21"/>
      </tp>
      <tp>
        <v>23.55</v>
        <stp/>
        <stp>*H</stp>
        <stp>KORD MR0!_00Z-GEFS</stp>
        <stp>2M DAILY AVG TEMP</stp>
        <stp>D</stp>
        <stp>44803</stp>
        <stp/>
        <stp/>
        <stp>1</stp>
        <tr r="AW64" s="21"/>
      </tp>
      <tp>
        <v>23.32</v>
        <stp/>
        <stp>*H</stp>
        <stp>KORD MR0!_06Z-GEFS</stp>
        <stp>2M DAILY AVG TEMP</stp>
        <stp>D</stp>
        <stp>44805</stp>
        <stp/>
        <stp/>
        <stp>1</stp>
        <tr r="DA62" s="21"/>
      </tp>
      <tp>
        <v>23.86</v>
        <stp/>
        <stp>*H</stp>
        <stp>KORD MR1!_00Z-GEFS</stp>
        <stp>2M DAILY AVG TEMP</stp>
        <stp>D</stp>
        <stp>44802</stp>
        <stp/>
        <stp/>
        <stp>1</stp>
        <tr r="AW65" s="21"/>
      </tp>
      <tp>
        <v>24.91</v>
        <stp/>
        <stp>*H</stp>
        <stp>KORD MR1!_06Z-GEFS</stp>
        <stp>2M DAILY AVG TEMP</stp>
        <stp>D</stp>
        <stp>44804</stp>
        <stp/>
        <stp/>
        <stp>1</stp>
        <tr r="DA63" s="21"/>
      </tp>
      <tp>
        <v>24.44</v>
        <stp/>
        <stp>*H</stp>
        <stp>KORD MR2!_00Z-GEFS</stp>
        <stp>2M DAILY AVG TEMP</stp>
        <stp>D</stp>
        <stp>44801</stp>
        <stp/>
        <stp/>
        <stp>1</stp>
        <tr r="AW66" s="21"/>
      </tp>
      <tp>
        <v>24.51</v>
        <stp/>
        <stp>*H</stp>
        <stp>KORD MR3!_00Z-GEFS</stp>
        <stp>2M DAILY AVG TEMP</stp>
        <stp>D</stp>
        <stp>44800</stp>
        <stp/>
        <stp/>
        <stp>1</stp>
        <tr r="AW67" s="21"/>
      </tp>
      <tp>
        <v>24.03</v>
        <stp/>
        <stp>*H</stp>
        <stp>KORD MR4!_06Z-GEFS</stp>
        <stp>2M DAILY AVG TEMP</stp>
        <stp>D</stp>
        <stp>44801</stp>
        <stp/>
        <stp/>
        <stp>1</stp>
        <tr r="DA66" s="21"/>
      </tp>
      <tp>
        <v>24.79</v>
        <stp/>
        <stp>*H</stp>
        <stp>KORD MR5!_06Z-GEFS</stp>
        <stp>2M DAILY AVG TEMP</stp>
        <stp>D</stp>
        <stp>44800</stp>
        <stp/>
        <stp/>
        <stp>1</stp>
        <tr r="DA67" s="21"/>
      </tp>
      <tp>
        <v>23.4</v>
        <stp/>
        <stp>*H</stp>
        <stp>KORD MR0!_00Z-GEFS</stp>
        <stp>2M DAILY AVG TEMP</stp>
        <stp>D</stp>
        <stp>44804</stp>
        <stp/>
        <stp/>
        <stp>1</stp>
        <tr r="AZ63" s="21"/>
      </tp>
      <tp>
        <v>24.95</v>
        <stp/>
        <stp>*H</stp>
        <stp>KORD MR0!_06Z-GEFS</stp>
        <stp>2M DAILY AVG TEMP</stp>
        <stp>D</stp>
        <stp>44802</stp>
        <stp/>
        <stp/>
        <stp>1</stp>
        <tr r="CR65" s="21"/>
      </tp>
      <tp>
        <v>24.2</v>
        <stp/>
        <stp>*H</stp>
        <stp>KORD MR1!_00Z-GEFS</stp>
        <stp>2M DAILY AVG TEMP</stp>
        <stp>D</stp>
        <stp>44805</stp>
        <stp/>
        <stp/>
        <stp>1</stp>
        <tr r="BF62" s="21"/>
      </tp>
      <tp>
        <v>24.56</v>
        <stp/>
        <stp>*H</stp>
        <stp>KORD MR1!_06Z-GEFS</stp>
        <stp>2M DAILY AVG TEMP</stp>
        <stp>D</stp>
        <stp>44803</stp>
        <stp/>
        <stp/>
        <stp>1</stp>
        <tr r="CX64" s="21"/>
      </tp>
      <tp>
        <v>23.01</v>
        <stp/>
        <stp>*H</stp>
        <stp>KORD MR2!_06Z-GEFS</stp>
        <stp>2M DAILY AVG TEMP</stp>
        <stp>D</stp>
        <stp>44800</stp>
        <stp/>
        <stp/>
        <stp>1</stp>
        <tr r="CR67" s="21"/>
      </tp>
      <tp>
        <v>24.43</v>
        <stp/>
        <stp>*H</stp>
        <stp>KORD MR3!_06Z-GEFS</stp>
        <stp>2M DAILY AVG TEMP</stp>
        <stp>D</stp>
        <stp>44801</stp>
        <stp/>
        <stp/>
        <stp>1</stp>
        <tr r="CX66" s="21"/>
      </tp>
      <tp>
        <v>24.78</v>
        <stp/>
        <stp>*H</stp>
        <stp>KORD MR4!_00Z-GEFS</stp>
        <stp>2M DAILY AVG TEMP</stp>
        <stp>D</stp>
        <stp>44800</stp>
        <stp/>
        <stp/>
        <stp>1</stp>
        <tr r="AZ67" s="21"/>
      </tp>
      <tp>
        <v>24.9</v>
        <stp/>
        <stp>*H</stp>
        <stp>KORD MR5!_00Z-GEFS</stp>
        <stp>2M DAILY AVG TEMP</stp>
        <stp>D</stp>
        <stp>44801</stp>
        <stp/>
        <stp/>
        <stp>1</stp>
        <tr r="BF66" s="21"/>
      </tp>
      <tp>
        <v>23.79</v>
        <stp/>
        <stp>*H</stp>
        <stp>KORD MR0!_00Z-GEFS</stp>
        <stp>2M DAILY AVG TEMP</stp>
        <stp>D</stp>
        <stp>44805</stp>
        <stp/>
        <stp/>
        <stp>1</stp>
        <tr r="BC62" s="21"/>
      </tp>
      <tp>
        <v>24.51</v>
        <stp/>
        <stp>*H</stp>
        <stp>KORD MR0!_06Z-GEFS</stp>
        <stp>2M DAILY AVG TEMP</stp>
        <stp>D</stp>
        <stp>44803</stp>
        <stp/>
        <stp/>
        <stp>1</stp>
        <tr r="CU64" s="21"/>
      </tp>
      <tp>
        <v>24.68</v>
        <stp/>
        <stp>*H</stp>
        <stp>KORD MR1!_00Z-GEFS</stp>
        <stp>2M DAILY AVG TEMP</stp>
        <stp>D</stp>
        <stp>44804</stp>
        <stp/>
        <stp/>
        <stp>1</stp>
        <tr r="BC63" s="21"/>
      </tp>
      <tp>
        <v>25.02</v>
        <stp/>
        <stp>*H</stp>
        <stp>KORD MR1!_06Z-GEFS</stp>
        <stp>2M DAILY AVG TEMP</stp>
        <stp>D</stp>
        <stp>44802</stp>
        <stp/>
        <stp/>
        <stp>1</stp>
        <tr r="CU65" s="21"/>
      </tp>
      <tp>
        <v>23.6</v>
        <stp/>
        <stp>*H</stp>
        <stp>KORD MR2!_06Z-GEFS</stp>
        <stp>2M DAILY AVG TEMP</stp>
        <stp>D</stp>
        <stp>44801</stp>
        <stp/>
        <stp/>
        <stp>1</stp>
        <tr r="CU66" s="21"/>
      </tp>
      <tp>
        <v>23.91</v>
        <stp/>
        <stp>*H</stp>
        <stp>KORD MR3!_06Z-GEFS</stp>
        <stp>2M DAILY AVG TEMP</stp>
        <stp>D</stp>
        <stp>44800</stp>
        <stp/>
        <stp/>
        <stp>1</stp>
        <tr r="CU67" s="21"/>
      </tp>
      <tp>
        <v>24.36</v>
        <stp/>
        <stp>*H</stp>
        <stp>KORD MR4!_00Z-GEFS</stp>
        <stp>2M DAILY AVG TEMP</stp>
        <stp>D</stp>
        <stp>44801</stp>
        <stp/>
        <stp/>
        <stp>1</stp>
        <tr r="BC66" s="21"/>
      </tp>
      <tp>
        <v>24.68</v>
        <stp/>
        <stp>*H</stp>
        <stp>KORD MR5!_00Z-GEFS</stp>
        <stp>2M DAILY AVG TEMP</stp>
        <stp>D</stp>
        <stp>44800</stp>
        <stp/>
        <stp/>
        <stp>1</stp>
        <tr r="BC67" s="21"/>
      </tp>
      <tp>
        <v>23.66</v>
        <stp/>
        <stp>*H</stp>
        <stp>KORD MR0!_00Z-GEFS</stp>
        <stp>2M DAILY AVG TEMP</stp>
        <stp>D</stp>
        <stp>44806</stp>
        <stp/>
        <stp/>
        <stp>1</stp>
        <tr r="BF61" s="21"/>
      </tp>
      <tp>
        <v>22.88</v>
        <stp/>
        <stp>*H</stp>
        <stp>KORD MR0!_06Z-GEFS</stp>
        <stp>2M DAILY AVG TEMP</stp>
        <stp>D</stp>
        <stp>44800</stp>
        <stp/>
        <stp/>
        <stp>1</stp>
        <tr r="CL67" s="21"/>
      </tp>
      <tp>
        <v>24.19</v>
        <stp/>
        <stp>*H</stp>
        <stp>KORD MR1!_06Z-GEFS</stp>
        <stp>2M DAILY AVG TEMP</stp>
        <stp>D</stp>
        <stp>44801</stp>
        <stp/>
        <stp/>
        <stp>1</stp>
        <tr r="CR66" s="21"/>
      </tp>
      <tp>
        <v>23.64</v>
        <stp/>
        <stp>*H</stp>
        <stp>KORD MR2!_00Z-GEFS</stp>
        <stp>2M DAILY AVG TEMP</stp>
        <stp>D</stp>
        <stp>44804</stp>
        <stp/>
        <stp/>
        <stp>1</stp>
        <tr r="BF63" s="21"/>
      </tp>
      <tp>
        <v>25.04</v>
        <stp/>
        <stp>*H</stp>
        <stp>KORD MR2!_06Z-GEFS</stp>
        <stp>2M DAILY AVG TEMP</stp>
        <stp>D</stp>
        <stp>44802</stp>
        <stp/>
        <stp/>
        <stp>1</stp>
        <tr r="CX65" s="21"/>
      </tp>
      <tp>
        <v>23.6</v>
        <stp/>
        <stp>*H</stp>
        <stp>KORD MR3!_06Z-GEFS</stp>
        <stp>2M DAILY AVG TEMP</stp>
        <stp>D</stp>
        <stp>44803</stp>
        <stp/>
        <stp/>
        <stp>1</stp>
        <tr r="DD64" s="21"/>
      </tp>
      <tp>
        <v>24.15</v>
        <stp/>
        <stp>*H</stp>
        <stp>KORD MR4!_00Z-GEFS</stp>
        <stp>2M DAILY AVG TEMP</stp>
        <stp>D</stp>
        <stp>44802</stp>
        <stp/>
        <stp/>
        <stp>1</stp>
        <tr r="BF65" s="21"/>
      </tp>
      <tp>
        <v>24.82</v>
        <stp/>
        <stp>*H</stp>
        <stp>KORD MR6!_00Z-GEFS</stp>
        <stp>2M DAILY AVG TEMP</stp>
        <stp>D</stp>
        <stp>44800</stp>
        <stp/>
        <stp/>
        <stp>1</stp>
        <tr r="BF67" s="21"/>
      </tp>
      <tp>
        <v>23.59</v>
        <stp/>
        <stp>*H</stp>
        <stp>KORD MR0!_00Z-GEFS</stp>
        <stp>2M DAILY AVG TEMP</stp>
        <stp>D</stp>
        <stp>44807</stp>
        <stp/>
        <stp/>
        <stp>1</stp>
        <tr r="BI60" s="21"/>
      </tp>
      <tp>
        <v>23.98</v>
        <stp/>
        <stp>*H</stp>
        <stp>KORD MR0!_06Z-GEFS</stp>
        <stp>2M DAILY AVG TEMP</stp>
        <stp>D</stp>
        <stp>44801</stp>
        <stp/>
        <stp/>
        <stp>1</stp>
        <tr r="CO66" s="21"/>
      </tp>
      <tp>
        <v>24.74</v>
        <stp/>
        <stp>*H</stp>
        <stp>KORD MR1!_00Z-GEFS</stp>
        <stp>2M DAILY AVG TEMP</stp>
        <stp>D</stp>
        <stp>44806</stp>
        <stp/>
        <stp/>
        <stp>1</stp>
        <tr r="BI61" s="21"/>
      </tp>
      <tp>
        <v>24.14</v>
        <stp/>
        <stp>*H</stp>
        <stp>KORD MR1!_06Z-GEFS</stp>
        <stp>2M DAILY AVG TEMP</stp>
        <stp>D</stp>
        <stp>44800</stp>
        <stp/>
        <stp/>
        <stp>1</stp>
        <tr r="CO67" s="21"/>
      </tp>
      <tp>
        <v>23.51</v>
        <stp/>
        <stp>*H</stp>
        <stp>KORD MR2!_00Z-GEFS</stp>
        <stp>2M DAILY AVG TEMP</stp>
        <stp>D</stp>
        <stp>44805</stp>
        <stp/>
        <stp/>
        <stp>1</stp>
        <tr r="BI62" s="21"/>
      </tp>
      <tp>
        <v>25.36</v>
        <stp/>
        <stp>*H</stp>
        <stp>KORD MR2!_06Z-GEFS</stp>
        <stp>2M DAILY AVG TEMP</stp>
        <stp>D</stp>
        <stp>44803</stp>
        <stp/>
        <stp/>
        <stp>1</stp>
        <tr r="DA64" s="21"/>
      </tp>
      <tp>
        <v>24.55</v>
        <stp/>
        <stp>*H</stp>
        <stp>KORD MR3!_00Z-GEFS</stp>
        <stp>2M DAILY AVG TEMP</stp>
        <stp>D</stp>
        <stp>44804</stp>
        <stp/>
        <stp/>
        <stp>1</stp>
        <tr r="BI63" s="21"/>
      </tp>
      <tp>
        <v>24.1</v>
        <stp/>
        <stp>*H</stp>
        <stp>KORD MR3!_06Z-GEFS</stp>
        <stp>2M DAILY AVG TEMP</stp>
        <stp>D</stp>
        <stp>44802</stp>
        <stp/>
        <stp/>
        <stp>1</stp>
        <tr r="DA65" s="21"/>
      </tp>
      <tp>
        <v>23.39</v>
        <stp/>
        <stp>*H</stp>
        <stp>KORD MR4!_00Z-GEFS</stp>
        <stp>2M DAILY AVG TEMP</stp>
        <stp>D</stp>
        <stp>44803</stp>
        <stp/>
        <stp/>
        <stp>1</stp>
        <tr r="BI64" s="21"/>
      </tp>
      <tp>
        <v>24.59</v>
        <stp/>
        <stp>*H</stp>
        <stp>KORD MR5!_00Z-GEFS</stp>
        <stp>2M DAILY AVG TEMP</stp>
        <stp>D</stp>
        <stp>44802</stp>
        <stp/>
        <stp/>
        <stp>1</stp>
        <tr r="BI65" s="21"/>
      </tp>
      <tp>
        <v>24.72</v>
        <stp/>
        <stp>*H</stp>
        <stp>KORD MR6!_00Z-GEFS</stp>
        <stp>2M DAILY AVG TEMP</stp>
        <stp>D</stp>
        <stp>44801</stp>
        <stp/>
        <stp/>
        <stp>1</stp>
        <tr r="BI66" s="21"/>
      </tp>
      <tp>
        <v>25.03</v>
        <stp/>
        <stp>*H</stp>
        <stp>KORD MR7!_00Z-GEFS</stp>
        <stp>2M DAILY AVG TEMP</stp>
        <stp>D</stp>
        <stp>44800</stp>
        <stp/>
        <stp/>
        <stp>1</stp>
        <tr r="BI67" s="21"/>
      </tp>
      <tp t="s">
        <v/>
        <stp/>
        <stp>*H</stp>
        <stp>KORD MR0!_12Z-GEFS</stp>
        <stp>2M DAILY AVG TEMP</stp>
        <stp>D</stp>
        <stp>44802</stp>
        <stp/>
        <stp/>
        <stp>1</stp>
        <tr r="EP65" s="21"/>
      </tp>
      <tp>
        <v>24.98</v>
        <stp/>
        <stp>*H</stp>
        <stp>KORD MR1!_12Z-GEFS</stp>
        <stp>2M DAILY AVG TEMP</stp>
        <stp>D</stp>
        <stp>44803</stp>
        <stp/>
        <stp/>
        <stp>1</stp>
        <tr r="EV64" s="21"/>
      </tp>
      <tp>
        <v>22.73</v>
        <stp/>
        <stp>*H</stp>
        <stp>KORD MR2!_12Z-GEFS</stp>
        <stp>2M DAILY AVG TEMP</stp>
        <stp>D</stp>
        <stp>44800</stp>
        <stp/>
        <stp/>
        <stp>1</stp>
        <tr r="EP67" s="21"/>
      </tp>
      <tp>
        <v>24.06</v>
        <stp/>
        <stp>*H</stp>
        <stp>KORD MR3!_12Z-GEFS</stp>
        <stp>2M DAILY AVG TEMP</stp>
        <stp>D</stp>
        <stp>44801</stp>
        <stp/>
        <stp/>
        <stp>1</stp>
        <tr r="EV66" s="21"/>
      </tp>
      <tp t="s">
        <v/>
        <stp/>
        <stp>*H</stp>
        <stp>KORD MR0!_12Z-GEFS</stp>
        <stp>2M DAILY AVG TEMP</stp>
        <stp>D</stp>
        <stp>44803</stp>
        <stp/>
        <stp/>
        <stp>1</stp>
        <tr r="ES64" s="21"/>
      </tp>
      <tp>
        <v>24.56</v>
        <stp/>
        <stp>*H</stp>
        <stp>KORD MR1!_12Z-GEFS</stp>
        <stp>2M DAILY AVG TEMP</stp>
        <stp>D</stp>
        <stp>44802</stp>
        <stp/>
        <stp/>
        <stp>1</stp>
        <tr r="ES65" s="21"/>
      </tp>
      <tp>
        <v>22.97</v>
        <stp/>
        <stp>*H</stp>
        <stp>KORD MR2!_12Z-GEFS</stp>
        <stp>2M DAILY AVG TEMP</stp>
        <stp>D</stp>
        <stp>44801</stp>
        <stp/>
        <stp/>
        <stp>1</stp>
        <tr r="ES66" s="21"/>
      </tp>
      <tp>
        <v>24.24</v>
        <stp/>
        <stp>*H</stp>
        <stp>KORD MR3!_12Z-GEFS</stp>
        <stp>2M DAILY AVG TEMP</stp>
        <stp>D</stp>
        <stp>44800</stp>
        <stp/>
        <stp/>
        <stp>1</stp>
        <tr r="ES67" s="21"/>
      </tp>
      <tp>
        <v>23.66</v>
        <stp/>
        <stp>*H</stp>
        <stp>KORD MR0!_12Z-GEFS</stp>
        <stp>2M DAILY AVG TEMP</stp>
        <stp>D</stp>
        <stp>44800</stp>
        <stp/>
        <stp/>
        <stp>1</stp>
        <tr r="EJ67" s="21"/>
      </tp>
      <tp>
        <v>24.64</v>
        <stp/>
        <stp>*H</stp>
        <stp>KORD MR1!_12Z-GEFS</stp>
        <stp>2M DAILY AVG TEMP</stp>
        <stp>D</stp>
        <stp>44801</stp>
        <stp/>
        <stp/>
        <stp>1</stp>
        <tr r="EP66" s="21"/>
      </tp>
      <tp>
        <v>23.91</v>
        <stp/>
        <stp>*H</stp>
        <stp>KORD MR2!_12Z-GEFS</stp>
        <stp>2M DAILY AVG TEMP</stp>
        <stp>D</stp>
        <stp>44802</stp>
        <stp/>
        <stp/>
        <stp>1</stp>
        <tr r="EV65" s="21"/>
      </tp>
      <tp>
        <v>23.71</v>
        <stp/>
        <stp>*H</stp>
        <stp>KORD MR3!_12Z-GEFS</stp>
        <stp>2M DAILY AVG TEMP</stp>
        <stp>D</stp>
        <stp>44803</stp>
        <stp/>
        <stp/>
        <stp>1</stp>
        <tr r="FB64" s="21"/>
      </tp>
      <tp t="s">
        <v/>
        <stp/>
        <stp>*H</stp>
        <stp>KORD MR0!_12Z-GEFS</stp>
        <stp>2M DAILY AVG TEMP</stp>
        <stp>D</stp>
        <stp>44801</stp>
        <stp/>
        <stp/>
        <stp>1</stp>
        <tr r="EM66" s="21"/>
      </tp>
      <tp>
        <v>24.58</v>
        <stp/>
        <stp>*H</stp>
        <stp>KORD MR1!_12Z-GEFS</stp>
        <stp>2M DAILY AVG TEMP</stp>
        <stp>D</stp>
        <stp>44800</stp>
        <stp/>
        <stp/>
        <stp>1</stp>
        <tr r="EM67" s="21"/>
      </tp>
      <tp t="s">
        <v/>
        <stp/>
        <stp>*H</stp>
        <stp>KORD MR2!_12Z-GEFS</stp>
        <stp>2M DAILY AVG TEMP</stp>
        <stp>D</stp>
        <stp>44803</stp>
        <stp/>
        <stp/>
        <stp>1</stp>
        <tr r="EY64" s="21"/>
      </tp>
      <tp>
        <v>23.5</v>
        <stp/>
        <stp>*H</stp>
        <stp>KORD MR3!_12Z-GEFS</stp>
        <stp>2M DAILY AVG TEMP</stp>
        <stp>D</stp>
        <stp>44802</stp>
        <stp/>
        <stp/>
        <stp>1</stp>
        <tr r="EY65" s="21"/>
      </tp>
      <tp t="s">
        <v/>
        <stp/>
        <stp>*H</stp>
        <stp>KORD MR0!_12Z-GEFS</stp>
        <stp>2M DAILY AVG TEMP</stp>
        <stp>D</stp>
        <stp>44806</stp>
        <stp/>
        <stp/>
        <stp>1</stp>
        <tr r="FB61" s="21"/>
      </tp>
      <tp>
        <v>24.11</v>
        <stp/>
        <stp>*H</stp>
        <stp>KORD MR2!_12Z-GEFS</stp>
        <stp>2M DAILY AVG TEMP</stp>
        <stp>D</stp>
        <stp>44804</stp>
        <stp/>
        <stp/>
        <stp>1</stp>
        <tr r="FB63" s="21"/>
      </tp>
      <tp>
        <v>24.14</v>
        <stp/>
        <stp>*H</stp>
        <stp>KORD MR4!_12Z-GEFS</stp>
        <stp>2M DAILY AVG TEMP</stp>
        <stp>D</stp>
        <stp>44802</stp>
        <stp/>
        <stp/>
        <stp>1</stp>
        <tr r="FB65" s="21"/>
      </tp>
      <tp>
        <v>24.74</v>
        <stp/>
        <stp>*H</stp>
        <stp>KORD MR6!_12Z-GEFS</stp>
        <stp>2M DAILY AVG TEMP</stp>
        <stp>D</stp>
        <stp>44800</stp>
        <stp/>
        <stp/>
        <stp>1</stp>
        <tr r="FB67" s="21"/>
      </tp>
      <tp t="s">
        <v/>
        <stp/>
        <stp>*H</stp>
        <stp>KORD MR0!_12Z-GEFS</stp>
        <stp>2M DAILY AVG TEMP</stp>
        <stp>D</stp>
        <stp>44807</stp>
        <stp/>
        <stp/>
        <stp>1</stp>
        <tr r="FE60" s="21"/>
      </tp>
      <tp>
        <v>23.43</v>
        <stp/>
        <stp>*H</stp>
        <stp>KORD MR1!_12Z-GEFS</stp>
        <stp>2M DAILY AVG TEMP</stp>
        <stp>D</stp>
        <stp>44806</stp>
        <stp/>
        <stp/>
        <stp>1</stp>
        <tr r="FE61" s="21"/>
      </tp>
      <tp>
        <v>23.56</v>
        <stp/>
        <stp>*H</stp>
        <stp>KORD MR2!_12Z-GEFS</stp>
        <stp>2M DAILY AVG TEMP</stp>
        <stp>D</stp>
        <stp>44805</stp>
        <stp/>
        <stp/>
        <stp>1</stp>
        <tr r="FE62" s="21"/>
      </tp>
      <tp>
        <v>23.91</v>
        <stp/>
        <stp>*H</stp>
        <stp>KORD MR3!_12Z-GEFS</stp>
        <stp>2M DAILY AVG TEMP</stp>
        <stp>D</stp>
        <stp>44804</stp>
        <stp/>
        <stp/>
        <stp>1</stp>
        <tr r="FE63" s="21"/>
      </tp>
      <tp>
        <v>23.94</v>
        <stp/>
        <stp>*H</stp>
        <stp>KORD MR4!_12Z-GEFS</stp>
        <stp>2M DAILY AVG TEMP</stp>
        <stp>D</stp>
        <stp>44803</stp>
        <stp/>
        <stp/>
        <stp>1</stp>
        <tr r="FE64" s="21"/>
      </tp>
      <tp>
        <v>23.69</v>
        <stp/>
        <stp>*H</stp>
        <stp>KORD MR5!_12Z-GEFS</stp>
        <stp>2M DAILY AVG TEMP</stp>
        <stp>D</stp>
        <stp>44802</stp>
        <stp/>
        <stp/>
        <stp>1</stp>
        <tr r="FE65" s="21"/>
      </tp>
      <tp>
        <v>24.53</v>
        <stp/>
        <stp>*H</stp>
        <stp>KORD MR6!_12Z-GEFS</stp>
        <stp>2M DAILY AVG TEMP</stp>
        <stp>D</stp>
        <stp>44801</stp>
        <stp/>
        <stp/>
        <stp>1</stp>
        <tr r="FE66" s="21"/>
      </tp>
      <tp>
        <v>24.35</v>
        <stp/>
        <stp>*H</stp>
        <stp>KORD MR7!_12Z-GEFS</stp>
        <stp>2M DAILY AVG TEMP</stp>
        <stp>D</stp>
        <stp>44800</stp>
        <stp/>
        <stp/>
        <stp>1</stp>
        <tr r="FE67" s="21"/>
      </tp>
      <tp t="s">
        <v/>
        <stp/>
        <stp>*H</stp>
        <stp>KORD MR0!_12Z-GEFS</stp>
        <stp>2M DAILY AVG TEMP</stp>
        <stp>D</stp>
        <stp>44804</stp>
        <stp/>
        <stp/>
        <stp>1</stp>
        <tr r="EV63" s="21"/>
      </tp>
      <tp>
        <v>24.16</v>
        <stp/>
        <stp>*H</stp>
        <stp>KORD MR1!_12Z-GEFS</stp>
        <stp>2M DAILY AVG TEMP</stp>
        <stp>D</stp>
        <stp>44805</stp>
        <stp/>
        <stp/>
        <stp>1</stp>
        <tr r="FB62" s="21"/>
      </tp>
      <tp>
        <v>24.6</v>
        <stp/>
        <stp>*H</stp>
        <stp>KORD MR4!_12Z-GEFS</stp>
        <stp>2M DAILY AVG TEMP</stp>
        <stp>D</stp>
        <stp>44800</stp>
        <stp/>
        <stp/>
        <stp>1</stp>
        <tr r="EV67" s="21"/>
      </tp>
      <tp>
        <v>23.87</v>
        <stp/>
        <stp>*H</stp>
        <stp>KORD MR5!_12Z-GEFS</stp>
        <stp>2M DAILY AVG TEMP</stp>
        <stp>D</stp>
        <stp>44801</stp>
        <stp/>
        <stp/>
        <stp>1</stp>
        <tr r="FB66" s="21"/>
      </tp>
      <tp t="s">
        <v/>
        <stp/>
        <stp>*H</stp>
        <stp>KORD MR0!_12Z-GEFS</stp>
        <stp>2M DAILY AVG TEMP</stp>
        <stp>D</stp>
        <stp>44805</stp>
        <stp/>
        <stp/>
        <stp>1</stp>
        <tr r="EY62" s="21"/>
      </tp>
      <tp>
        <v>24.35</v>
        <stp/>
        <stp>*H</stp>
        <stp>KORD MR1!_12Z-GEFS</stp>
        <stp>2M DAILY AVG TEMP</stp>
        <stp>D</stp>
        <stp>44804</stp>
        <stp/>
        <stp/>
        <stp>1</stp>
        <tr r="EY63" s="21"/>
      </tp>
      <tp>
        <v>24.93</v>
        <stp/>
        <stp>*H</stp>
        <stp>KORD MR4!_12Z-GEFS</stp>
        <stp>2M DAILY AVG TEMP</stp>
        <stp>D</stp>
        <stp>44801</stp>
        <stp/>
        <stp/>
        <stp>1</stp>
        <tr r="EY66" s="21"/>
      </tp>
      <tp>
        <v>24.67</v>
        <stp/>
        <stp>*H</stp>
        <stp>KORD MR5!_12Z-GEFS</stp>
        <stp>2M DAILY AVG TEMP</stp>
        <stp>D</stp>
        <stp>44800</stp>
        <stp/>
        <stp/>
        <stp>1</stp>
        <tr r="EY67" s="21"/>
      </tp>
      <tp>
        <v>24.35</v>
        <stp/>
        <stp>*H</stp>
        <stp>KORD MR0!_18Z-GEFS</stp>
        <stp>2M DAILY AVG TEMP</stp>
        <stp>D</stp>
        <stp>44800</stp>
        <stp/>
        <stp/>
        <stp>1</stp>
        <tr r="GH67" s="21"/>
      </tp>
      <tp>
        <v>24.73</v>
        <stp/>
        <stp>*H</stp>
        <stp>KORD MR1!_18Z-GEFS</stp>
        <stp>2M DAILY AVG TEMP</stp>
        <stp>D</stp>
        <stp>44801</stp>
        <stp/>
        <stp/>
        <stp>1</stp>
        <tr r="GN66" s="21"/>
      </tp>
      <tp>
        <v>24.34</v>
        <stp/>
        <stp>*H</stp>
        <stp>KORD MR2!_18Z-GEFS</stp>
        <stp>2M DAILY AVG TEMP</stp>
        <stp>D</stp>
        <stp>44802</stp>
        <stp/>
        <stp/>
        <stp>1</stp>
        <tr r="GT65" s="21"/>
      </tp>
      <tp>
        <v>23.81</v>
        <stp/>
        <stp>*H</stp>
        <stp>KORD MR3!_18Z-GEFS</stp>
        <stp>2M DAILY AVG TEMP</stp>
        <stp>D</stp>
        <stp>44803</stp>
        <stp/>
        <stp/>
        <stp>1</stp>
        <tr r="GZ64" s="21"/>
      </tp>
      <tp>
        <v>24.3</v>
        <stp/>
        <stp>*H</stp>
        <stp>KORD MR0!_18Z-GEFS</stp>
        <stp>2M DAILY AVG TEMP</stp>
        <stp>D</stp>
        <stp>44801</stp>
        <stp/>
        <stp/>
        <stp>1</stp>
        <tr r="GK66" s="21"/>
      </tp>
      <tp>
        <v>23.44</v>
        <stp/>
        <stp>*H</stp>
        <stp>KORD MR1!_18Z-GEFS</stp>
        <stp>2M DAILY AVG TEMP</stp>
        <stp>D</stp>
        <stp>44800</stp>
        <stp/>
        <stp/>
        <stp>1</stp>
        <tr r="GK67" s="21"/>
      </tp>
      <tp>
        <v>24.75</v>
        <stp/>
        <stp>*H</stp>
        <stp>KORD MR2!_18Z-GEFS</stp>
        <stp>2M DAILY AVG TEMP</stp>
        <stp>D</stp>
        <stp>44803</stp>
        <stp/>
        <stp/>
        <stp>1</stp>
        <tr r="GW64" s="21"/>
      </tp>
      <tp>
        <v>23.49</v>
        <stp/>
        <stp>*H</stp>
        <stp>KORD MR3!_18Z-GEFS</stp>
        <stp>2M DAILY AVG TEMP</stp>
        <stp>D</stp>
        <stp>44802</stp>
        <stp/>
        <stp/>
        <stp>1</stp>
        <tr r="GW65" s="21"/>
      </tp>
      <tp>
        <v>24.72</v>
        <stp/>
        <stp>*H</stp>
        <stp>KORD MR0!_18Z-GEFS</stp>
        <stp>2M DAILY AVG TEMP</stp>
        <stp>D</stp>
        <stp>44802</stp>
        <stp/>
        <stp/>
        <stp>1</stp>
        <tr r="GN65" s="21"/>
      </tp>
      <tp>
        <v>24.69</v>
        <stp/>
        <stp>*H</stp>
        <stp>KORD MR1!_18Z-GEFS</stp>
        <stp>2M DAILY AVG TEMP</stp>
        <stp>D</stp>
        <stp>44803</stp>
        <stp/>
        <stp/>
        <stp>1</stp>
        <tr r="GT64" s="21"/>
      </tp>
      <tp>
        <v>22.74</v>
        <stp/>
        <stp>*H</stp>
        <stp>KORD MR2!_18Z-GEFS</stp>
        <stp>2M DAILY AVG TEMP</stp>
        <stp>D</stp>
        <stp>44800</stp>
        <stp/>
        <stp/>
        <stp>1</stp>
        <tr r="GN67" s="21"/>
      </tp>
      <tp>
        <v>23.81</v>
        <stp/>
        <stp>*H</stp>
        <stp>KORD MR3!_18Z-GEFS</stp>
        <stp>2M DAILY AVG TEMP</stp>
        <stp>D</stp>
        <stp>44801</stp>
        <stp/>
        <stp/>
        <stp>1</stp>
        <tr r="GT66" s="21"/>
      </tp>
      <tp>
        <v>24.45</v>
        <stp/>
        <stp>*H</stp>
        <stp>KORD MR0!_18Z-GEFS</stp>
        <stp>2M DAILY AVG TEMP</stp>
        <stp>D</stp>
        <stp>44803</stp>
        <stp/>
        <stp/>
        <stp>1</stp>
        <tr r="GQ64" s="21"/>
      </tp>
      <tp>
        <v>24.3</v>
        <stp/>
        <stp>*H</stp>
        <stp>KORD MR1!_18Z-GEFS</stp>
        <stp>2M DAILY AVG TEMP</stp>
        <stp>D</stp>
        <stp>44802</stp>
        <stp/>
        <stp/>
        <stp>1</stp>
        <tr r="GQ65" s="21"/>
      </tp>
      <tp>
        <v>23.65</v>
        <stp/>
        <stp>*H</stp>
        <stp>KORD MR2!_18Z-GEFS</stp>
        <stp>2M DAILY AVG TEMP</stp>
        <stp>D</stp>
        <stp>44801</stp>
        <stp/>
        <stp/>
        <stp>1</stp>
        <tr r="GQ66" s="21"/>
      </tp>
      <tp>
        <v>24.54</v>
        <stp/>
        <stp>*H</stp>
        <stp>KORD MR3!_18Z-GEFS</stp>
        <stp>2M DAILY AVG TEMP</stp>
        <stp>D</stp>
        <stp>44800</stp>
        <stp/>
        <stp/>
        <stp>1</stp>
        <tr r="GQ67" s="21"/>
      </tp>
      <tp>
        <v>23.6</v>
        <stp/>
        <stp>*H</stp>
        <stp>KORD MR0!_18Z-GEFS</stp>
        <stp>2M DAILY AVG TEMP</stp>
        <stp>D</stp>
        <stp>44804</stp>
        <stp/>
        <stp/>
        <stp>1</stp>
        <tr r="GT63" s="21"/>
      </tp>
      <tp>
        <v>24.94</v>
        <stp/>
        <stp>*H</stp>
        <stp>KORD MR1!_18Z-GEFS</stp>
        <stp>2M DAILY AVG TEMP</stp>
        <stp>D</stp>
        <stp>44805</stp>
        <stp/>
        <stp/>
        <stp>1</stp>
        <tr r="GZ62" s="21"/>
      </tp>
      <tp>
        <v>25.09</v>
        <stp/>
        <stp>*H</stp>
        <stp>KORD MR4!_18Z-GEFS</stp>
        <stp>2M DAILY AVG TEMP</stp>
        <stp>D</stp>
        <stp>44800</stp>
        <stp/>
        <stp/>
        <stp>1</stp>
        <tr r="GT67" s="21"/>
      </tp>
      <tp>
        <v>25.39</v>
        <stp/>
        <stp>*H</stp>
        <stp>KORD MR5!_18Z-GEFS</stp>
        <stp>2M DAILY AVG TEMP</stp>
        <stp>D</stp>
        <stp>44801</stp>
        <stp/>
        <stp/>
        <stp>1</stp>
        <tr r="GZ66" s="21"/>
      </tp>
      <tp>
        <v>23.54</v>
        <stp/>
        <stp>*H</stp>
        <stp>KORD MR0!_18Z-GEFS</stp>
        <stp>2M DAILY AVG TEMP</stp>
        <stp>D</stp>
        <stp>44805</stp>
        <stp/>
        <stp/>
        <stp>1</stp>
        <tr r="GW62" s="21"/>
      </tp>
      <tp>
        <v>24.96</v>
        <stp/>
        <stp>*H</stp>
        <stp>KORD MR1!_18Z-GEFS</stp>
        <stp>2M DAILY AVG TEMP</stp>
        <stp>D</stp>
        <stp>44804</stp>
        <stp/>
        <stp/>
        <stp>1</stp>
        <tr r="GW63" s="21"/>
      </tp>
      <tp>
        <v>24.66</v>
        <stp/>
        <stp>*H</stp>
        <stp>KORD MR4!_18Z-GEFS</stp>
        <stp>2M DAILY AVG TEMP</stp>
        <stp>D</stp>
        <stp>44801</stp>
        <stp/>
        <stp/>
        <stp>1</stp>
        <tr r="GW66" s="21"/>
      </tp>
      <tp>
        <v>25.92</v>
        <stp/>
        <stp>*H</stp>
        <stp>KORD MR5!_18Z-GEFS</stp>
        <stp>2M DAILY AVG TEMP</stp>
        <stp>D</stp>
        <stp>44800</stp>
        <stp/>
        <stp/>
        <stp>1</stp>
        <tr r="GW67" s="21"/>
      </tp>
      <tp>
        <v>23.57</v>
        <stp/>
        <stp>*H</stp>
        <stp>KORD MR0!_18Z-GEFS</stp>
        <stp>2M DAILY AVG TEMP</stp>
        <stp>D</stp>
        <stp>44806</stp>
        <stp/>
        <stp/>
        <stp>1</stp>
        <tr r="GZ61" s="21"/>
      </tp>
      <tp>
        <v>25.01</v>
        <stp/>
        <stp>*H</stp>
        <stp>KORD MR2!_18Z-GEFS</stp>
        <stp>2M DAILY AVG TEMP</stp>
        <stp>D</stp>
        <stp>44804</stp>
        <stp/>
        <stp/>
        <stp>1</stp>
        <tr r="GZ63" s="21"/>
      </tp>
      <tp>
        <v>23.7</v>
        <stp/>
        <stp>*H</stp>
        <stp>KORD MR4!_18Z-GEFS</stp>
        <stp>2M DAILY AVG TEMP</stp>
        <stp>D</stp>
        <stp>44802</stp>
        <stp/>
        <stp/>
        <stp>1</stp>
        <tr r="GZ65" s="21"/>
      </tp>
      <tp>
        <v>25.4</v>
        <stp/>
        <stp>*H</stp>
        <stp>KORD MR6!_18Z-GEFS</stp>
        <stp>2M DAILY AVG TEMP</stp>
        <stp>D</stp>
        <stp>44800</stp>
        <stp/>
        <stp/>
        <stp>1</stp>
        <tr r="GZ67" s="21"/>
      </tp>
      <tp>
        <v>22.89</v>
        <stp/>
        <stp>*H</stp>
        <stp>KORD MR0!_18Z-GEFS</stp>
        <stp>2M DAILY AVG TEMP</stp>
        <stp>D</stp>
        <stp>44807</stp>
        <stp/>
        <stp/>
        <stp>1</stp>
        <tr r="HC60" s="21"/>
      </tp>
      <tp>
        <v>24.39</v>
        <stp/>
        <stp>*H</stp>
        <stp>KORD MR1!_18Z-GEFS</stp>
        <stp>2M DAILY AVG TEMP</stp>
        <stp>D</stp>
        <stp>44806</stp>
        <stp/>
        <stp/>
        <stp>1</stp>
        <tr r="HC61" s="21"/>
      </tp>
      <tp>
        <v>24.92</v>
        <stp/>
        <stp>*H</stp>
        <stp>KORD MR2!_18Z-GEFS</stp>
        <stp>2M DAILY AVG TEMP</stp>
        <stp>D</stp>
        <stp>44805</stp>
        <stp/>
        <stp/>
        <stp>1</stp>
        <tr r="HC62" s="21"/>
      </tp>
      <tp>
        <v>23.57</v>
        <stp/>
        <stp>*H</stp>
        <stp>KORD MR3!_18Z-GEFS</stp>
        <stp>2M DAILY AVG TEMP</stp>
        <stp>D</stp>
        <stp>44804</stp>
        <stp/>
        <stp/>
        <stp>1</stp>
        <tr r="HC63" s="21"/>
      </tp>
      <tp>
        <v>23.06</v>
        <stp/>
        <stp>*H</stp>
        <stp>KORD MR4!_18Z-GEFS</stp>
        <stp>2M DAILY AVG TEMP</stp>
        <stp>D</stp>
        <stp>44803</stp>
        <stp/>
        <stp/>
        <stp>1</stp>
        <tr r="HC64" s="21"/>
      </tp>
      <tp>
        <v>24.83</v>
        <stp/>
        <stp>*H</stp>
        <stp>KORD MR5!_18Z-GEFS</stp>
        <stp>2M DAILY AVG TEMP</stp>
        <stp>D</stp>
        <stp>44802</stp>
        <stp/>
        <stp/>
        <stp>1</stp>
        <tr r="HC65" s="21"/>
      </tp>
      <tp>
        <v>25.11</v>
        <stp/>
        <stp>*H</stp>
        <stp>KORD MR6!_18Z-GEFS</stp>
        <stp>2M DAILY AVG TEMP</stp>
        <stp>D</stp>
        <stp>44801</stp>
        <stp/>
        <stp/>
        <stp>1</stp>
        <tr r="HC66" s="21"/>
      </tp>
      <tp>
        <v>24.5</v>
        <stp/>
        <stp>*H</stp>
        <stp>KORD MR7!_18Z-GEFS</stp>
        <stp>2M DAILY AVG TEMP</stp>
        <stp>D</stp>
        <stp>44800</stp>
        <stp/>
        <stp/>
        <stp>1</stp>
        <tr r="HC67" s="21"/>
      </tp>
      <tp>
        <v>21.58</v>
        <stp/>
        <stp>*H</stp>
        <stp>KORD MR21!_12Z-GFS</stp>
        <stp>2M DAILY AVG TEMP</stp>
        <stp>D</stp>
        <stp>44771</stp>
        <stp/>
        <stp/>
        <stp>1</stp>
        <tr r="DL42" s="21"/>
      </tp>
      <tp>
        <v>23.28</v>
        <stp/>
        <stp>*H</stp>
        <stp>KORD MR23!_00Z-GFS</stp>
        <stp>2M DAILY AVG TEMP</stp>
        <stp>D</stp>
        <stp>44770</stp>
        <stp/>
        <stp/>
        <stp>1</stp>
        <tr r="S43" s="21"/>
      </tp>
      <tp>
        <v>21.9</v>
        <stp/>
        <stp>*H</stp>
        <stp>KORD MR25!_06Z-GFS</stp>
        <stp>2M DAILY AVG TEMP</stp>
        <stp>D</stp>
        <stp>44770</stp>
        <stp/>
        <stp/>
        <stp>1</stp>
        <tr r="BW43" s="21"/>
      </tp>
      <tp>
        <v>25.78</v>
        <stp/>
        <stp>*H</stp>
        <stp>KORD MR31!_12Z-GFS</stp>
        <stp>2M DAILY AVG TEMP</stp>
        <stp>D</stp>
        <stp>44770</stp>
        <stp/>
        <stp/>
        <stp>1</stp>
        <tr r="EM43" s="21"/>
      </tp>
      <tp>
        <v>22.86</v>
        <stp/>
        <stp>*H</stp>
        <stp>KORD MR33!_00Z-GFS</stp>
        <stp>2M DAILY AVG TEMP</stp>
        <stp>D</stp>
        <stp>44771</stp>
        <stp/>
        <stp/>
        <stp>1</stp>
        <tr r="AZ42" s="21"/>
      </tp>
      <tp>
        <v>22.44</v>
        <stp/>
        <stp>*H</stp>
        <stp>KORD MR35!_06Z-GFS</stp>
        <stp>2M DAILY AVG TEMP</stp>
        <stp>D</stp>
        <stp>44771</stp>
        <stp/>
        <stp/>
        <stp>1</stp>
        <tr r="DD42" s="21"/>
      </tp>
      <tp>
        <v>23.14</v>
        <stp/>
        <stp>*H</stp>
        <stp>KORD MR22!_00Z-GFS</stp>
        <stp>2M DAILY AVG TEMP</stp>
        <stp>D</stp>
        <stp>44770</stp>
        <stp/>
        <stp/>
        <stp>1</stp>
        <tr r="P43" s="21"/>
      </tp>
      <tp>
        <v>22.88</v>
        <stp/>
        <stp>*H</stp>
        <stp>KORD MR24!_06Z-GFS</stp>
        <stp>2M DAILY AVG TEMP</stp>
        <stp>D</stp>
        <stp>44770</stp>
        <stp/>
        <stp/>
        <stp>1</stp>
        <tr r="BT43" s="21"/>
      </tp>
      <tp>
        <v>23.6</v>
        <stp/>
        <stp>*H</stp>
        <stp>KORD MR30!_12Z-GFS</stp>
        <stp>2M DAILY AVG TEMP</stp>
        <stp>D</stp>
        <stp>44770</stp>
        <stp/>
        <stp/>
        <stp>1</stp>
        <tr r="EJ43" s="21"/>
      </tp>
      <tp>
        <v>23.07</v>
        <stp/>
        <stp>*H</stp>
        <stp>KORD MR32!_00Z-GFS</stp>
        <stp>2M DAILY AVG TEMP</stp>
        <stp>D</stp>
        <stp>44771</stp>
        <stp/>
        <stp/>
        <stp>1</stp>
        <tr r="AW42" s="21"/>
      </tp>
      <tp>
        <v>25.79</v>
        <stp/>
        <stp>*H</stp>
        <stp>KORD MR34!_06Z-GFS</stp>
        <stp>2M DAILY AVG TEMP</stp>
        <stp>D</stp>
        <stp>44771</stp>
        <stp/>
        <stp/>
        <stp>1</stp>
        <tr r="DA42" s="21"/>
      </tp>
      <tp>
        <v>20.7</v>
        <stp/>
        <stp>*H</stp>
        <stp>KORD MR23!_12Z-GFS</stp>
        <stp>2M DAILY AVG TEMP</stp>
        <stp>D</stp>
        <stp>44771</stp>
        <stp/>
        <stp/>
        <stp>1</stp>
        <tr r="DR42" s="21"/>
      </tp>
      <tp>
        <v>22.56</v>
        <stp/>
        <stp>*H</stp>
        <stp>KORD MR27!_06Z-GFS</stp>
        <stp>2M DAILY AVG TEMP</stp>
        <stp>D</stp>
        <stp>44770</stp>
        <stp/>
        <stp/>
        <stp>1</stp>
        <tr r="CC43" s="21"/>
      </tp>
      <tp>
        <v>21.29</v>
        <stp/>
        <stp>*H</stp>
        <stp>KORD MR29!_18Z-GFS</stp>
        <stp>2M DAILY AVG TEMP</stp>
        <stp>D</stp>
        <stp>44771</stp>
        <stp/>
        <stp/>
        <stp>1</stp>
        <tr r="GH42" s="21"/>
      </tp>
      <tp>
        <v>20.72</v>
        <stp/>
        <stp>*H</stp>
        <stp>KORD MR31!_00Z-GFS</stp>
        <stp>2M DAILY AVG TEMP</stp>
        <stp>D</stp>
        <stp>44771</stp>
        <stp/>
        <stp/>
        <stp>1</stp>
        <tr r="AT42" s="21"/>
      </tp>
      <tp>
        <v>23.14</v>
        <stp/>
        <stp>*H</stp>
        <stp>KORD MR33!_12Z-GFS</stp>
        <stp>2M DAILY AVG TEMP</stp>
        <stp>D</stp>
        <stp>44770</stp>
        <stp/>
        <stp/>
        <stp>1</stp>
        <tr r="ES43" s="21"/>
      </tp>
      <tp>
        <v>21.08</v>
        <stp/>
        <stp>*H</stp>
        <stp>KORD MR22!_12Z-GFS</stp>
        <stp>2M DAILY AVG TEMP</stp>
        <stp>D</stp>
        <stp>44771</stp>
        <stp/>
        <stp/>
        <stp>1</stp>
        <tr r="DO42" s="21"/>
      </tp>
      <tp>
        <v>23.31</v>
        <stp/>
        <stp>*H</stp>
        <stp>KORD MR26!_06Z-GFS</stp>
        <stp>2M DAILY AVG TEMP</stp>
        <stp>D</stp>
        <stp>44770</stp>
        <stp/>
        <stp/>
        <stp>1</stp>
        <tr r="BZ43" s="21"/>
      </tp>
      <tp>
        <v>20.52</v>
        <stp/>
        <stp>*H</stp>
        <stp>KORD MR28!_18Z-GFS</stp>
        <stp>2M DAILY AVG TEMP</stp>
        <stp>D</stp>
        <stp>44771</stp>
        <stp/>
        <stp/>
        <stp>1</stp>
        <tr r="GE42" s="21"/>
      </tp>
      <tp>
        <v>23.14</v>
        <stp/>
        <stp>*H</stp>
        <stp>KORD MR30!_00Z-GFS</stp>
        <stp>2M DAILY AVG TEMP</stp>
        <stp>D</stp>
        <stp>44771</stp>
        <stp/>
        <stp/>
        <stp>1</stp>
        <tr r="AQ42" s="21"/>
      </tp>
      <tp>
        <v>24.54</v>
        <stp/>
        <stp>*H</stp>
        <stp>KORD MR32!_12Z-GFS</stp>
        <stp>2M DAILY AVG TEMP</stp>
        <stp>D</stp>
        <stp>44770</stp>
        <stp/>
        <stp/>
        <stp>1</stp>
        <tr r="EP43" s="21"/>
      </tp>
      <tp>
        <v>29.15</v>
        <stp/>
        <stp>*H</stp>
        <stp>KORD MR36!_06Z-GFS</stp>
        <stp>2M DAILY AVG TEMP</stp>
        <stp>D</stp>
        <stp>44771</stp>
        <stp/>
        <stp/>
        <stp>1</stp>
        <tr r="DG42" s="21"/>
      </tp>
      <tp>
        <v>19.829999999999998</v>
        <stp/>
        <stp>*H</stp>
        <stp>KORD MR25!_12Z-GFS</stp>
        <stp>2M DAILY AVG TEMP</stp>
        <stp>D</stp>
        <stp>44771</stp>
        <stp/>
        <stp/>
        <stp>1</stp>
        <tr r="DX42" s="21"/>
      </tp>
      <tp>
        <v>21.28</v>
        <stp/>
        <stp>*H</stp>
        <stp>KORD MR27!_00Z-GFS</stp>
        <stp>2M DAILY AVG TEMP</stp>
        <stp>D</stp>
        <stp>44770</stp>
        <stp/>
        <stp/>
        <stp>1</stp>
        <tr r="AE43" s="21"/>
      </tp>
      <tp>
        <v>25.35</v>
        <stp/>
        <stp>*H</stp>
        <stp>KORD MR31!_06Z-GFS</stp>
        <stp>2M DAILY AVG TEMP</stp>
        <stp>D</stp>
        <stp>44771</stp>
        <stp/>
        <stp/>
        <stp>1</stp>
        <tr r="CR42" s="21"/>
      </tp>
      <tp>
        <v>27.98</v>
        <stp/>
        <stp>*H</stp>
        <stp>KORD MR35!_12Z-GFS</stp>
        <stp>2M DAILY AVG TEMP</stp>
        <stp>D</stp>
        <stp>44770</stp>
        <stp/>
        <stp/>
        <stp>1</stp>
        <tr r="EY43" s="21"/>
      </tp>
      <tp>
        <v>20.2</v>
        <stp/>
        <stp>*H</stp>
        <stp>KORD MR24!_12Z-GFS</stp>
        <stp>2M DAILY AVG TEMP</stp>
        <stp>D</stp>
        <stp>44771</stp>
        <stp/>
        <stp/>
        <stp>1</stp>
        <tr r="DU42" s="21"/>
      </tp>
      <tp>
        <v>21.33</v>
        <stp/>
        <stp>*H</stp>
        <stp>KORD MR26!_00Z-GFS</stp>
        <stp>2M DAILY AVG TEMP</stp>
        <stp>D</stp>
        <stp>44770</stp>
        <stp/>
        <stp/>
        <stp>1</stp>
        <tr r="AB43" s="21"/>
      </tp>
      <tp>
        <v>19.399999999999999</v>
        <stp/>
        <stp>*H</stp>
        <stp>KORD MR30!_06Z-GFS</stp>
        <stp>2M DAILY AVG TEMP</stp>
        <stp>D</stp>
        <stp>44771</stp>
        <stp/>
        <stp/>
        <stp>1</stp>
        <tr r="CO42" s="21"/>
      </tp>
      <tp>
        <v>34.56</v>
        <stp/>
        <stp>*H</stp>
        <stp>KORD MR34!_12Z-GFS</stp>
        <stp>2M DAILY AVG TEMP</stp>
        <stp>D</stp>
        <stp>44770</stp>
        <stp/>
        <stp/>
        <stp>1</stp>
        <tr r="EV43" s="21"/>
      </tp>
      <tp>
        <v>24.44</v>
        <stp/>
        <stp>*H</stp>
        <stp>KORD MR36!_00Z-GFS</stp>
        <stp>2M DAILY AVG TEMP</stp>
        <stp>D</stp>
        <stp>44771</stp>
        <stp/>
        <stp/>
        <stp>1</stp>
        <tr r="BI42" s="21"/>
      </tp>
      <tp>
        <v>23.12</v>
        <stp/>
        <stp>*H</stp>
        <stp>KORD MR23!_06Z-GFS</stp>
        <stp>2M DAILY AVG TEMP</stp>
        <stp>D</stp>
        <stp>44770</stp>
        <stp/>
        <stp/>
        <stp>1</stp>
        <tr r="BQ43" s="21"/>
      </tp>
      <tp>
        <v>22.72</v>
        <stp/>
        <stp>*H</stp>
        <stp>KORD MR25!_00Z-GFS</stp>
        <stp>2M DAILY AVG TEMP</stp>
        <stp>D</stp>
        <stp>44770</stp>
        <stp/>
        <stp/>
        <stp>1</stp>
        <tr r="Y43" s="21"/>
      </tp>
      <tp>
        <v>19.670000000000002</v>
        <stp/>
        <stp>*H</stp>
        <stp>KORD MR27!_12Z-GFS</stp>
        <stp>2M DAILY AVG TEMP</stp>
        <stp>D</stp>
        <stp>44771</stp>
        <stp/>
        <stp/>
        <stp>1</stp>
        <tr r="ED42" s="21"/>
      </tp>
      <tp>
        <v>27.48</v>
        <stp/>
        <stp>*H</stp>
        <stp>KORD MR33!_06Z-GFS</stp>
        <stp>2M DAILY AVG TEMP</stp>
        <stp>D</stp>
        <stp>44771</stp>
        <stp/>
        <stp/>
        <stp>1</stp>
        <tr r="CX42" s="21"/>
      </tp>
      <tp>
        <v>21.32</v>
        <stp/>
        <stp>*H</stp>
        <stp>KORD MR35!_00Z-GFS</stp>
        <stp>2M DAILY AVG TEMP</stp>
        <stp>D</stp>
        <stp>44771</stp>
        <stp/>
        <stp/>
        <stp>1</stp>
        <tr r="BF42" s="21"/>
      </tp>
      <tp>
        <v>31.26</v>
        <stp/>
        <stp>*H</stp>
        <stp>KORD MR37!_12Z-GFS</stp>
        <stp>2M DAILY AVG TEMP</stp>
        <stp>D</stp>
        <stp>44770</stp>
        <stp/>
        <stp/>
        <stp>1</stp>
        <tr r="FE43" s="21"/>
      </tp>
      <tp>
        <v>22.5</v>
        <stp/>
        <stp>*H</stp>
        <stp>KORD MR22!_06Z-GFS</stp>
        <stp>2M DAILY AVG TEMP</stp>
        <stp>D</stp>
        <stp>44770</stp>
        <stp/>
        <stp/>
        <stp>1</stp>
        <tr r="BN43" s="21"/>
      </tp>
      <tp>
        <v>22.1</v>
        <stp/>
        <stp>*H</stp>
        <stp>KORD MR24!_00Z-GFS</stp>
        <stp>2M DAILY AVG TEMP</stp>
        <stp>D</stp>
        <stp>44770</stp>
        <stp/>
        <stp/>
        <stp>1</stp>
        <tr r="V43" s="21"/>
      </tp>
      <tp>
        <v>19.64</v>
        <stp/>
        <stp>*H</stp>
        <stp>KORD MR26!_12Z-GFS</stp>
        <stp>2M DAILY AVG TEMP</stp>
        <stp>D</stp>
        <stp>44771</stp>
        <stp/>
        <stp/>
        <stp>1</stp>
        <tr r="EA42" s="21"/>
      </tp>
      <tp>
        <v>22.26</v>
        <stp/>
        <stp>*H</stp>
        <stp>KORD MR32!_06Z-GFS</stp>
        <stp>2M DAILY AVG TEMP</stp>
        <stp>D</stp>
        <stp>44771</stp>
        <stp/>
        <stp/>
        <stp>1</stp>
        <tr r="CU42" s="21"/>
      </tp>
      <tp>
        <v>27.28</v>
        <stp/>
        <stp>*H</stp>
        <stp>KORD MR34!_00Z-GFS</stp>
        <stp>2M DAILY AVG TEMP</stp>
        <stp>D</stp>
        <stp>44771</stp>
        <stp/>
        <stp/>
        <stp>1</stp>
        <tr r="BC42" s="21"/>
      </tp>
      <tp>
        <v>24.48</v>
        <stp/>
        <stp>*H</stp>
        <stp>KORD MR36!_12Z-GFS</stp>
        <stp>2M DAILY AVG TEMP</stp>
        <stp>D</stp>
        <stp>44770</stp>
        <stp/>
        <stp/>
        <stp>1</stp>
        <tr r="FB43" s="21"/>
      </tp>
      <tp>
        <v>20.3</v>
        <stp/>
        <stp>*H</stp>
        <stp>KORD MR23!_18Z-GFS</stp>
        <stp>2M DAILY AVG TEMP</stp>
        <stp>D</stp>
        <stp>44771</stp>
        <stp/>
        <stp/>
        <stp>1</stp>
        <tr r="FP42" s="21"/>
      </tp>
      <tp>
        <v>22.27</v>
        <stp/>
        <stp>*H</stp>
        <stp>KORD MR29!_12Z-GFS</stp>
        <stp>2M DAILY AVG TEMP</stp>
        <stp>D</stp>
        <stp>44771</stp>
        <stp/>
        <stp/>
        <stp>1</stp>
        <tr r="EJ42" s="21"/>
      </tp>
      <tp>
        <v>26.62</v>
        <stp/>
        <stp>*H</stp>
        <stp>KORD MR33!_18Z-GFS</stp>
        <stp>2M DAILY AVG TEMP</stp>
        <stp>D</stp>
        <stp>44770</stp>
        <stp/>
        <stp/>
        <stp>1</stp>
        <tr r="GQ43" s="21"/>
      </tp>
      <tp>
        <v>20.91</v>
        <stp/>
        <stp>*H</stp>
        <stp>KORD MR22!_18Z-GFS</stp>
        <stp>2M DAILY AVG TEMP</stp>
        <stp>D</stp>
        <stp>44771</stp>
        <stp/>
        <stp/>
        <stp>1</stp>
        <tr r="FM42" s="21"/>
      </tp>
      <tp>
        <v>21.47</v>
        <stp/>
        <stp>*H</stp>
        <stp>KORD MR28!_12Z-GFS</stp>
        <stp>2M DAILY AVG TEMP</stp>
        <stp>D</stp>
        <stp>44771</stp>
        <stp/>
        <stp/>
        <stp>1</stp>
        <tr r="EG42" s="21"/>
      </tp>
      <tp>
        <v>24.6</v>
        <stp/>
        <stp>*H</stp>
        <stp>KORD MR32!_18Z-GFS</stp>
        <stp>2M DAILY AVG TEMP</stp>
        <stp>D</stp>
        <stp>44770</stp>
        <stp/>
        <stp/>
        <stp>1</stp>
        <tr r="GN43" s="21"/>
      </tp>
      <tp>
        <v>23.57</v>
        <stp/>
        <stp>*H</stp>
        <stp>KORD MR19!_00Z-GFS</stp>
        <stp>2M DAILY AVG TEMP</stp>
        <stp>D</stp>
        <stp>44773</stp>
        <stp/>
        <stp/>
        <stp>1</stp>
        <tr r="P40" s="21"/>
      </tp>
      <tp>
        <v>20.87</v>
        <stp/>
        <stp>*H</stp>
        <stp>KORD MR21!_18Z-GFS</stp>
        <stp>2M DAILY AVG TEMP</stp>
        <stp>D</stp>
        <stp>44771</stp>
        <stp/>
        <stp/>
        <stp>1</stp>
        <tr r="FJ42" s="21"/>
      </tp>
      <tp>
        <v>23.28</v>
        <stp/>
        <stp>*H</stp>
        <stp>KORD MR29!_00Z-GFS</stp>
        <stp>2M DAILY AVG TEMP</stp>
        <stp>D</stp>
        <stp>44770</stp>
        <stp/>
        <stp/>
        <stp>1</stp>
        <tr r="AK43" s="21"/>
      </tp>
      <tp>
        <v>26.05</v>
        <stp/>
        <stp>*H</stp>
        <stp>KORD MR31!_18Z-GFS</stp>
        <stp>2M DAILY AVG TEMP</stp>
        <stp>D</stp>
        <stp>44770</stp>
        <stp/>
        <stp/>
        <stp>1</stp>
        <tr r="GK43" s="21"/>
      </tp>
      <tp>
        <v>21.78</v>
        <stp/>
        <stp>*H</stp>
        <stp>KORD MR28!_00Z-GFS</stp>
        <stp>2M DAILY AVG TEMP</stp>
        <stp>D</stp>
        <stp>44770</stp>
        <stp/>
        <stp/>
        <stp>1</stp>
        <tr r="AH43" s="21"/>
      </tp>
      <tp>
        <v>23.7</v>
        <stp/>
        <stp>*H</stp>
        <stp>KORD MR30!_18Z-GFS</stp>
        <stp>2M DAILY AVG TEMP</stp>
        <stp>D</stp>
        <stp>44770</stp>
        <stp/>
        <stp/>
        <stp>1</stp>
        <tr r="GH43" s="21"/>
      </tp>
      <tp>
        <v>23.76</v>
        <stp/>
        <stp>*H</stp>
        <stp>KORD MR19!_06Z-GFS</stp>
        <stp>2M DAILY AVG TEMP</stp>
        <stp>D</stp>
        <stp>44773</stp>
        <stp/>
        <stp/>
        <stp>1</stp>
        <tr r="BN40" s="21"/>
      </tp>
      <tp>
        <v>20.059999999999999</v>
        <stp/>
        <stp>*H</stp>
        <stp>KORD MR27!_18Z-GFS</stp>
        <stp>2M DAILY AVG TEMP</stp>
        <stp>D</stp>
        <stp>44771</stp>
        <stp/>
        <stp/>
        <stp>1</stp>
        <tr r="GB42" s="21"/>
      </tp>
      <tp>
        <v>23.42</v>
        <stp/>
        <stp>*H</stp>
        <stp>KORD MR29!_06Z-GFS</stp>
        <stp>2M DAILY AVG TEMP</stp>
        <stp>D</stp>
        <stp>44770</stp>
        <stp/>
        <stp/>
        <stp>1</stp>
        <tr r="CI43" s="21"/>
      </tp>
      <tp>
        <v>17.32</v>
        <stp/>
        <stp>*H</stp>
        <stp>KORD MR37!_18Z-GFS</stp>
        <stp>2M DAILY AVG TEMP</stp>
        <stp>D</stp>
        <stp>44770</stp>
        <stp/>
        <stp/>
        <stp>1</stp>
        <tr r="HC43" s="21"/>
      </tp>
      <tp>
        <v>19.18</v>
        <stp/>
        <stp>*H</stp>
        <stp>KORD MR26!_18Z-GFS</stp>
        <stp>2M DAILY AVG TEMP</stp>
        <stp>D</stp>
        <stp>44771</stp>
        <stp/>
        <stp/>
        <stp>1</stp>
        <tr r="FY42" s="21"/>
      </tp>
      <tp>
        <v>23.31</v>
        <stp/>
        <stp>*H</stp>
        <stp>KORD MR28!_06Z-GFS</stp>
        <stp>2M DAILY AVG TEMP</stp>
        <stp>D</stp>
        <stp>44770</stp>
        <stp/>
        <stp/>
        <stp>1</stp>
        <tr r="CF43" s="21"/>
      </tp>
      <tp>
        <v>27.56</v>
        <stp/>
        <stp>*H</stp>
        <stp>KORD MR36!_18Z-GFS</stp>
        <stp>2M DAILY AVG TEMP</stp>
        <stp>D</stp>
        <stp>44770</stp>
        <stp/>
        <stp/>
        <stp>1</stp>
        <tr r="GZ43" s="21"/>
      </tp>
      <tp>
        <v>19.940000000000001</v>
        <stp/>
        <stp>*H</stp>
        <stp>KORD MR25!_18Z-GFS</stp>
        <stp>2M DAILY AVG TEMP</stp>
        <stp>D</stp>
        <stp>44771</stp>
        <stp/>
        <stp/>
        <stp>1</stp>
        <tr r="FV42" s="21"/>
      </tp>
      <tp>
        <v>25.8</v>
        <stp/>
        <stp>*H</stp>
        <stp>KORD MR35!_18Z-GFS</stp>
        <stp>2M DAILY AVG TEMP</stp>
        <stp>D</stp>
        <stp>44770</stp>
        <stp/>
        <stp/>
        <stp>1</stp>
        <tr r="GW43" s="21"/>
      </tp>
      <tp>
        <v>19.809999999999999</v>
        <stp/>
        <stp>*H</stp>
        <stp>KORD MR24!_18Z-GFS</stp>
        <stp>2M DAILY AVG TEMP</stp>
        <stp>D</stp>
        <stp>44771</stp>
        <stp/>
        <stp/>
        <stp>1</stp>
        <tr r="FS42" s="21"/>
      </tp>
      <tp>
        <v>29.15</v>
        <stp/>
        <stp>*H</stp>
        <stp>KORD MR34!_18Z-GFS</stp>
        <stp>2M DAILY AVG TEMP</stp>
        <stp>D</stp>
        <stp>44770</stp>
        <stp/>
        <stp/>
        <stp>1</stp>
        <tr r="GT43" s="21"/>
      </tp>
      <tp>
        <v>20.28</v>
        <stp/>
        <stp>*H</stp>
        <stp>KORD MR23!_00Z-GFS</stp>
        <stp>2M DAILY AVG TEMP</stp>
        <stp>D</stp>
        <stp>44771</stp>
        <stp/>
        <stp/>
        <stp>1</stp>
        <tr r="V42" s="21"/>
      </tp>
      <tp>
        <v>19.68</v>
        <stp/>
        <stp>*H</stp>
        <stp>KORD MR25!_06Z-GFS</stp>
        <stp>2M DAILY AVG TEMP</stp>
        <stp>D</stp>
        <stp>44771</stp>
        <stp/>
        <stp/>
        <stp>1</stp>
        <tr r="BZ42" s="21"/>
      </tp>
      <tp>
        <v>24.5</v>
        <stp/>
        <stp>*H</stp>
        <stp>KORD MR31!_12Z-GFS</stp>
        <stp>2M DAILY AVG TEMP</stp>
        <stp>D</stp>
        <stp>44771</stp>
        <stp/>
        <stp/>
        <stp>1</stp>
        <tr r="EP42" s="21"/>
      </tp>
      <tp>
        <v>22.18</v>
        <stp/>
        <stp>*H</stp>
        <stp>KORD MR33!_00Z-GFS</stp>
        <stp>2M DAILY AVG TEMP</stp>
        <stp>D</stp>
        <stp>44770</stp>
        <stp/>
        <stp/>
        <stp>1</stp>
        <tr r="AW43" s="21"/>
      </tp>
      <tp>
        <v>20.98</v>
        <stp/>
        <stp>*H</stp>
        <stp>KORD MR35!_06Z-GFS</stp>
        <stp>2M DAILY AVG TEMP</stp>
        <stp>D</stp>
        <stp>44770</stp>
        <stp/>
        <stp/>
        <stp>1</stp>
        <tr r="DA43" s="21"/>
      </tp>
      <tp>
        <v>20.95</v>
        <stp/>
        <stp>*H</stp>
        <stp>KORD MR22!_00Z-GFS</stp>
        <stp>2M DAILY AVG TEMP</stp>
        <stp>D</stp>
        <stp>44771</stp>
        <stp/>
        <stp/>
        <stp>1</stp>
        <tr r="S42" s="21"/>
      </tp>
      <tp>
        <v>20.46</v>
        <stp/>
        <stp>*H</stp>
        <stp>KORD MR24!_06Z-GFS</stp>
        <stp>2M DAILY AVG TEMP</stp>
        <stp>D</stp>
        <stp>44771</stp>
        <stp/>
        <stp/>
        <stp>1</stp>
        <tr r="BW42" s="21"/>
      </tp>
      <tp>
        <v>24.34</v>
        <stp/>
        <stp>*H</stp>
        <stp>KORD MR30!_12Z-GFS</stp>
        <stp>2M DAILY AVG TEMP</stp>
        <stp>D</stp>
        <stp>44771</stp>
        <stp/>
        <stp/>
        <stp>1</stp>
        <tr r="EM42" s="21"/>
      </tp>
      <tp>
        <v>24.42</v>
        <stp/>
        <stp>*H</stp>
        <stp>KORD MR32!_00Z-GFS</stp>
        <stp>2M DAILY AVG TEMP</stp>
        <stp>D</stp>
        <stp>44770</stp>
        <stp/>
        <stp/>
        <stp>1</stp>
        <tr r="AT43" s="21"/>
      </tp>
      <tp>
        <v>23.91</v>
        <stp/>
        <stp>*H</stp>
        <stp>KORD MR34!_06Z-GFS</stp>
        <stp>2M DAILY AVG TEMP</stp>
        <stp>D</stp>
        <stp>44770</stp>
        <stp/>
        <stp/>
        <stp>1</stp>
        <tr r="CX43" s="21"/>
      </tp>
      <tp>
        <v>23.72</v>
        <stp/>
        <stp>*H</stp>
        <stp>KORD MR19!_18Z-GFS</stp>
        <stp>2M DAILY AVG TEMP</stp>
        <stp>D</stp>
        <stp>44773</stp>
        <stp/>
        <stp/>
        <stp>1</stp>
        <tr r="FJ40" s="21"/>
      </tp>
      <tp>
        <v>20.8</v>
        <stp/>
        <stp>*H</stp>
        <stp>KORD MR21!_00Z-GFS</stp>
        <stp>2M DAILY AVG TEMP</stp>
        <stp>D</stp>
        <stp>44771</stp>
        <stp/>
        <stp/>
        <stp>1</stp>
        <tr r="P42" s="21"/>
      </tp>
      <tp>
        <v>23.54</v>
        <stp/>
        <stp>*H</stp>
        <stp>KORD MR23!_12Z-GFS</stp>
        <stp>2M DAILY AVG TEMP</stp>
        <stp>D</stp>
        <stp>44770</stp>
        <stp/>
        <stp/>
        <stp>1</stp>
        <tr r="DO43" s="21"/>
      </tp>
      <tp>
        <v>20.77</v>
        <stp/>
        <stp>*H</stp>
        <stp>KORD MR27!_06Z-GFS</stp>
        <stp>2M DAILY AVG TEMP</stp>
        <stp>D</stp>
        <stp>44771</stp>
        <stp/>
        <stp/>
        <stp>1</stp>
        <tr r="CF42" s="21"/>
      </tp>
      <tp>
        <v>23.84</v>
        <stp/>
        <stp>*H</stp>
        <stp>KORD MR29!_18Z-GFS</stp>
        <stp>2M DAILY AVG TEMP</stp>
        <stp>D</stp>
        <stp>44770</stp>
        <stp/>
        <stp/>
        <stp>1</stp>
        <tr r="GE43" s="21"/>
      </tp>
      <tp>
        <v>24.56</v>
        <stp/>
        <stp>*H</stp>
        <stp>KORD MR31!_00Z-GFS</stp>
        <stp>2M DAILY AVG TEMP</stp>
        <stp>D</stp>
        <stp>44770</stp>
        <stp/>
        <stp/>
        <stp>1</stp>
        <tr r="AQ43" s="21"/>
      </tp>
      <tp>
        <v>24.78</v>
        <stp/>
        <stp>*H</stp>
        <stp>KORD MR33!_12Z-GFS</stp>
        <stp>2M DAILY AVG TEMP</stp>
        <stp>D</stp>
        <stp>44771</stp>
        <stp/>
        <stp/>
        <stp>1</stp>
        <tr r="EV42" s="21"/>
      </tp>
      <tp>
        <v>24.69</v>
        <stp/>
        <stp>*H</stp>
        <stp>KORD MR37!_06Z-GFS</stp>
        <stp>2M DAILY AVG TEMP</stp>
        <stp>D</stp>
        <stp>44770</stp>
        <stp/>
        <stp/>
        <stp>1</stp>
        <tr r="DG43" s="21"/>
      </tp>
      <tp>
        <v>22.48</v>
        <stp/>
        <stp>*H</stp>
        <stp>KORD MR22!_12Z-GFS</stp>
        <stp>2M DAILY AVG TEMP</stp>
        <stp>D</stp>
        <stp>44770</stp>
        <stp/>
        <stp/>
        <stp>1</stp>
        <tr r="DL43" s="21"/>
      </tp>
      <tp>
        <v>20.29</v>
        <stp/>
        <stp>*H</stp>
        <stp>KORD MR26!_06Z-GFS</stp>
        <stp>2M DAILY AVG TEMP</stp>
        <stp>D</stp>
        <stp>44771</stp>
        <stp/>
        <stp/>
        <stp>1</stp>
        <tr r="CC42" s="21"/>
      </tp>
      <tp>
        <v>20.94</v>
        <stp/>
        <stp>*H</stp>
        <stp>KORD MR28!_18Z-GFS</stp>
        <stp>2M DAILY AVG TEMP</stp>
        <stp>D</stp>
        <stp>44770</stp>
        <stp/>
        <stp/>
        <stp>1</stp>
        <tr r="GB43" s="21"/>
      </tp>
      <tp>
        <v>23.23</v>
        <stp/>
        <stp>*H</stp>
        <stp>KORD MR30!_00Z-GFS</stp>
        <stp>2M DAILY AVG TEMP</stp>
        <stp>D</stp>
        <stp>44770</stp>
        <stp/>
        <stp/>
        <stp>1</stp>
        <tr r="AN43" s="21"/>
      </tp>
      <tp>
        <v>19.489999999999998</v>
        <stp/>
        <stp>*H</stp>
        <stp>KORD MR32!_12Z-GFS</stp>
        <stp>2M DAILY AVG TEMP</stp>
        <stp>D</stp>
        <stp>44771</stp>
        <stp/>
        <stp/>
        <stp>1</stp>
        <tr r="ES42" s="21"/>
      </tp>
      <tp>
        <v>29.5</v>
        <stp/>
        <stp>*H</stp>
        <stp>KORD MR36!_06Z-GFS</stp>
        <stp>2M DAILY AVG TEMP</stp>
        <stp>D</stp>
        <stp>44770</stp>
        <stp/>
        <stp/>
        <stp>1</stp>
        <tr r="DD43" s="21"/>
      </tp>
      <tp>
        <v>20.87</v>
        <stp/>
        <stp>*H</stp>
        <stp>KORD MR21!_06Z-GFS</stp>
        <stp>2M DAILY AVG TEMP</stp>
        <stp>D</stp>
        <stp>44771</stp>
        <stp/>
        <stp/>
        <stp>1</stp>
        <tr r="BN42" s="21"/>
      </tp>
      <tp>
        <v>22.36</v>
        <stp/>
        <stp>*H</stp>
        <stp>KORD MR25!_12Z-GFS</stp>
        <stp>2M DAILY AVG TEMP</stp>
        <stp>D</stp>
        <stp>44770</stp>
        <stp/>
        <stp/>
        <stp>1</stp>
        <tr r="DU43" s="21"/>
      </tp>
      <tp>
        <v>18.93</v>
        <stp/>
        <stp>*H</stp>
        <stp>KORD MR27!_00Z-GFS</stp>
        <stp>2M DAILY AVG TEMP</stp>
        <stp>D</stp>
        <stp>44771</stp>
        <stp/>
        <stp/>
        <stp>1</stp>
        <tr r="AH42" s="21"/>
      </tp>
      <tp>
        <v>31.27</v>
        <stp/>
        <stp>*H</stp>
        <stp>KORD MR31!_06Z-GFS</stp>
        <stp>2M DAILY AVG TEMP</stp>
        <stp>D</stp>
        <stp>44770</stp>
        <stp/>
        <stp/>
        <stp>1</stp>
        <tr r="CO43" s="21"/>
      </tp>
      <tp>
        <v>22.88</v>
        <stp/>
        <stp>*H</stp>
        <stp>KORD MR35!_12Z-GFS</stp>
        <stp>2M DAILY AVG TEMP</stp>
        <stp>D</stp>
        <stp>44771</stp>
        <stp/>
        <stp/>
        <stp>1</stp>
        <tr r="FB42" s="21"/>
      </tp>
      <tp>
        <v>21.34</v>
        <stp/>
        <stp>*H</stp>
        <stp>KORD MR37!_00Z-GFS</stp>
        <stp>2M DAILY AVG TEMP</stp>
        <stp>D</stp>
        <stp>44770</stp>
        <stp/>
        <stp/>
        <stp>1</stp>
        <tr r="BI43" s="21"/>
      </tp>
      <tp>
        <v>21.88</v>
        <stp/>
        <stp>*H</stp>
        <stp>KORD MR24!_12Z-GFS</stp>
        <stp>2M DAILY AVG TEMP</stp>
        <stp>D</stp>
        <stp>44770</stp>
        <stp/>
        <stp/>
        <stp>1</stp>
        <tr r="DR43" s="21"/>
      </tp>
      <tp>
        <v>19.329999999999998</v>
        <stp/>
        <stp>*H</stp>
        <stp>KORD MR26!_00Z-GFS</stp>
        <stp>2M DAILY AVG TEMP</stp>
        <stp>D</stp>
        <stp>44771</stp>
        <stp/>
        <stp/>
        <stp>1</stp>
        <tr r="AE42" s="21"/>
      </tp>
      <tp>
        <v>21.59</v>
        <stp/>
        <stp>*H</stp>
        <stp>KORD MR30!_06Z-GFS</stp>
        <stp>2M DAILY AVG TEMP</stp>
        <stp>D</stp>
        <stp>44770</stp>
        <stp/>
        <stp/>
        <stp>1</stp>
        <tr r="CL43" s="21"/>
      </tp>
      <tp>
        <v>26.1</v>
        <stp/>
        <stp>*H</stp>
        <stp>KORD MR34!_12Z-GFS</stp>
        <stp>2M DAILY AVG TEMP</stp>
        <stp>D</stp>
        <stp>44771</stp>
        <stp/>
        <stp/>
        <stp>1</stp>
        <tr r="EY42" s="21"/>
      </tp>
      <tp>
        <v>23.94</v>
        <stp/>
        <stp>*H</stp>
        <stp>KORD MR36!_00Z-GFS</stp>
        <stp>2M DAILY AVG TEMP</stp>
        <stp>D</stp>
        <stp>44770</stp>
        <stp/>
        <stp/>
        <stp>1</stp>
        <tr r="BF43" s="21"/>
      </tp>
      <tp>
        <v>20.76</v>
        <stp/>
        <stp>*H</stp>
        <stp>KORD MR23!_06Z-GFS</stp>
        <stp>2M DAILY AVG TEMP</stp>
        <stp>D</stp>
        <stp>44771</stp>
        <stp/>
        <stp/>
        <stp>1</stp>
        <tr r="BT42" s="21"/>
      </tp>
      <tp>
        <v>20.39</v>
        <stp/>
        <stp>*H</stp>
        <stp>KORD MR25!_00Z-GFS</stp>
        <stp>2M DAILY AVG TEMP</stp>
        <stp>D</stp>
        <stp>44771</stp>
        <stp/>
        <stp/>
        <stp>1</stp>
        <tr r="AB42" s="21"/>
      </tp>
      <tp>
        <v>22.17</v>
        <stp/>
        <stp>*H</stp>
        <stp>KORD MR27!_12Z-GFS</stp>
        <stp>2M DAILY AVG TEMP</stp>
        <stp>D</stp>
        <stp>44770</stp>
        <stp/>
        <stp/>
        <stp>1</stp>
        <tr r="EA43" s="21"/>
      </tp>
      <tp>
        <v>27.39</v>
        <stp/>
        <stp>*H</stp>
        <stp>KORD MR33!_06Z-GFS</stp>
        <stp>2M DAILY AVG TEMP</stp>
        <stp>D</stp>
        <stp>44770</stp>
        <stp/>
        <stp/>
        <stp>1</stp>
        <tr r="CU43" s="21"/>
      </tp>
      <tp>
        <v>27.74</v>
        <stp/>
        <stp>*H</stp>
        <stp>KORD MR35!_00Z-GFS</stp>
        <stp>2M DAILY AVG TEMP</stp>
        <stp>D</stp>
        <stp>44770</stp>
        <stp/>
        <stp/>
        <stp>1</stp>
        <tr r="BC43" s="21"/>
      </tp>
      <tp>
        <v>20.89</v>
        <stp/>
        <stp>*H</stp>
        <stp>KORD MR22!_06Z-GFS</stp>
        <stp>2M DAILY AVG TEMP</stp>
        <stp>D</stp>
        <stp>44771</stp>
        <stp/>
        <stp/>
        <stp>1</stp>
        <tr r="BQ42" s="21"/>
      </tp>
      <tp>
        <v>19.52</v>
        <stp/>
        <stp>*H</stp>
        <stp>KORD MR24!_00Z-GFS</stp>
        <stp>2M DAILY AVG TEMP</stp>
        <stp>D</stp>
        <stp>44771</stp>
        <stp/>
        <stp/>
        <stp>1</stp>
        <tr r="Y42" s="21"/>
      </tp>
      <tp>
        <v>21.94</v>
        <stp/>
        <stp>*H</stp>
        <stp>KORD MR26!_12Z-GFS</stp>
        <stp>2M DAILY AVG TEMP</stp>
        <stp>D</stp>
        <stp>44770</stp>
        <stp/>
        <stp/>
        <stp>1</stp>
        <tr r="DX43" s="21"/>
      </tp>
      <tp>
        <v>28.62</v>
        <stp/>
        <stp>*H</stp>
        <stp>KORD MR32!_06Z-GFS</stp>
        <stp>2M DAILY AVG TEMP</stp>
        <stp>D</stp>
        <stp>44770</stp>
        <stp/>
        <stp/>
        <stp>1</stp>
        <tr r="CR43" s="21"/>
      </tp>
      <tp>
        <v>27.88</v>
        <stp/>
        <stp>*H</stp>
        <stp>KORD MR34!_00Z-GFS</stp>
        <stp>2M DAILY AVG TEMP</stp>
        <stp>D</stp>
        <stp>44770</stp>
        <stp/>
        <stp/>
        <stp>1</stp>
        <tr r="AZ43" s="21"/>
      </tp>
      <tp>
        <v>23.64</v>
        <stp/>
        <stp>*H</stp>
        <stp>KORD MR36!_12Z-GFS</stp>
        <stp>2M DAILY AVG TEMP</stp>
        <stp>D</stp>
        <stp>44771</stp>
        <stp/>
        <stp/>
        <stp>1</stp>
        <tr r="FE42" s="21"/>
      </tp>
      <tp>
        <v>24.76</v>
        <stp/>
        <stp>*H</stp>
        <stp>KORD MR19!_12Z-GFS</stp>
        <stp>2M DAILY AVG TEMP</stp>
        <stp>D</stp>
        <stp>44773</stp>
        <stp/>
        <stp/>
        <stp>1</stp>
        <tr r="DL40" s="21"/>
      </tp>
      <tp>
        <v>22.67</v>
        <stp/>
        <stp>*H</stp>
        <stp>KORD MR23!_18Z-GFS</stp>
        <stp>2M DAILY AVG TEMP</stp>
        <stp>D</stp>
        <stp>44770</stp>
        <stp/>
        <stp/>
        <stp>1</stp>
        <tr r="FM43" s="21"/>
      </tp>
      <tp>
        <v>22.73</v>
        <stp/>
        <stp>*H</stp>
        <stp>KORD MR29!_12Z-GFS</stp>
        <stp>2M DAILY AVG TEMP</stp>
        <stp>D</stp>
        <stp>44770</stp>
        <stp/>
        <stp/>
        <stp>1</stp>
        <tr r="EG43" s="21"/>
      </tp>
      <tp>
        <v>27.75</v>
        <stp/>
        <stp>*H</stp>
        <stp>KORD MR33!_18Z-GFS</stp>
        <stp>2M DAILY AVG TEMP</stp>
        <stp>D</stp>
        <stp>44771</stp>
        <stp/>
        <stp/>
        <stp>1</stp>
        <tr r="GT42" s="21"/>
      </tp>
      <tp>
        <v>23.08</v>
        <stp/>
        <stp>*H</stp>
        <stp>KORD MR22!_18Z-GFS</stp>
        <stp>2M DAILY AVG TEMP</stp>
        <stp>D</stp>
        <stp>44770</stp>
        <stp/>
        <stp/>
        <stp>1</stp>
        <tr r="FJ43" s="21"/>
      </tp>
      <tp>
        <v>22.96</v>
        <stp/>
        <stp>*H</stp>
        <stp>KORD MR28!_12Z-GFS</stp>
        <stp>2M DAILY AVG TEMP</stp>
        <stp>D</stp>
        <stp>44770</stp>
        <stp/>
        <stp/>
        <stp>1</stp>
        <tr r="ED43" s="21"/>
      </tp>
      <tp>
        <v>20.64</v>
        <stp/>
        <stp>*H</stp>
        <stp>KORD MR32!_18Z-GFS</stp>
        <stp>2M DAILY AVG TEMP</stp>
        <stp>D</stp>
        <stp>44771</stp>
        <stp/>
        <stp/>
        <stp>1</stp>
        <tr r="GQ42" s="21"/>
      </tp>
      <tp>
        <v>23.48</v>
        <stp/>
        <stp>*H</stp>
        <stp>KORD MR29!_00Z-GFS</stp>
        <stp>2M DAILY AVG TEMP</stp>
        <stp>D</stp>
        <stp>44771</stp>
        <stp/>
        <stp/>
        <stp>1</stp>
        <tr r="AN42" s="21"/>
      </tp>
      <tp>
        <v>25.22</v>
        <stp/>
        <stp>*H</stp>
        <stp>KORD MR31!_18Z-GFS</stp>
        <stp>2M DAILY AVG TEMP</stp>
        <stp>D</stp>
        <stp>44771</stp>
        <stp/>
        <stp/>
        <stp>1</stp>
        <tr r="GN42" s="21"/>
      </tp>
      <tp>
        <v>21.72</v>
        <stp/>
        <stp>*H</stp>
        <stp>KORD MR28!_00Z-GFS</stp>
        <stp>2M DAILY AVG TEMP</stp>
        <stp>D</stp>
        <stp>44771</stp>
        <stp/>
        <stp/>
        <stp>1</stp>
        <tr r="AK42" s="21"/>
      </tp>
      <tp>
        <v>22.07</v>
        <stp/>
        <stp>*H</stp>
        <stp>KORD MR30!_18Z-GFS</stp>
        <stp>2M DAILY AVG TEMP</stp>
        <stp>D</stp>
        <stp>44771</stp>
        <stp/>
        <stp/>
        <stp>1</stp>
        <tr r="GK42" s="21"/>
      </tp>
      <tp>
        <v>22.58</v>
        <stp/>
        <stp>*H</stp>
        <stp>KORD MR27!_18Z-GFS</stp>
        <stp>2M DAILY AVG TEMP</stp>
        <stp>D</stp>
        <stp>44770</stp>
        <stp/>
        <stp/>
        <stp>1</stp>
        <tr r="FY43" s="21"/>
      </tp>
      <tp>
        <v>22.59</v>
        <stp/>
        <stp>*H</stp>
        <stp>KORD MR29!_06Z-GFS</stp>
        <stp>2M DAILY AVG TEMP</stp>
        <stp>D</stp>
        <stp>44771</stp>
        <stp/>
        <stp/>
        <stp>1</stp>
        <tr r="CL42" s="21"/>
      </tp>
      <tp>
        <v>21.22</v>
        <stp/>
        <stp>*H</stp>
        <stp>KORD MR26!_18Z-GFS</stp>
        <stp>2M DAILY AVG TEMP</stp>
        <stp>D</stp>
        <stp>44770</stp>
        <stp/>
        <stp/>
        <stp>1</stp>
        <tr r="FV43" s="21"/>
      </tp>
      <tp>
        <v>22.32</v>
        <stp/>
        <stp>*H</stp>
        <stp>KORD MR28!_06Z-GFS</stp>
        <stp>2M DAILY AVG TEMP</stp>
        <stp>D</stp>
        <stp>44771</stp>
        <stp/>
        <stp/>
        <stp>1</stp>
        <tr r="CI42" s="21"/>
      </tp>
      <tp>
        <v>29.16</v>
        <stp/>
        <stp>*H</stp>
        <stp>KORD MR36!_18Z-GFS</stp>
        <stp>2M DAILY AVG TEMP</stp>
        <stp>D</stp>
        <stp>44771</stp>
        <stp/>
        <stp/>
        <stp>1</stp>
        <tr r="HC42" s="21"/>
      </tp>
      <tp>
        <v>22.08</v>
        <stp/>
        <stp>*H</stp>
        <stp>KORD MR25!_18Z-GFS</stp>
        <stp>2M DAILY AVG TEMP</stp>
        <stp>D</stp>
        <stp>44770</stp>
        <stp/>
        <stp/>
        <stp>1</stp>
        <tr r="FS43" s="21"/>
      </tp>
      <tp>
        <v>26.05</v>
        <stp/>
        <stp>*H</stp>
        <stp>KORD MR35!_18Z-GFS</stp>
        <stp>2M DAILY AVG TEMP</stp>
        <stp>D</stp>
        <stp>44771</stp>
        <stp/>
        <stp/>
        <stp>1</stp>
        <tr r="GZ42" s="21"/>
      </tp>
      <tp>
        <v>21.78</v>
        <stp/>
        <stp>*H</stp>
        <stp>KORD MR24!_18Z-GFS</stp>
        <stp>2M DAILY AVG TEMP</stp>
        <stp>D</stp>
        <stp>44770</stp>
        <stp/>
        <stp/>
        <stp>1</stp>
        <tr r="FP43" s="21"/>
      </tp>
      <tp>
        <v>28.04</v>
        <stp/>
        <stp>*H</stp>
        <stp>KORD MR34!_18Z-GFS</stp>
        <stp>2M DAILY AVG TEMP</stp>
        <stp>D</stp>
        <stp>44771</stp>
        <stp/>
        <stp/>
        <stp>1</stp>
        <tr r="GW42" s="21"/>
      </tp>
      <tp>
        <v>24.12</v>
        <stp/>
        <stp>*H</stp>
        <stp>KORD MR21!_12Z-GFS</stp>
        <stp>2M DAILY AVG TEMP</stp>
        <stp>D</stp>
        <stp>44773</stp>
        <stp/>
        <stp/>
        <stp>1</stp>
        <tr r="DR40" s="21"/>
      </tp>
      <tp>
        <v>21.9</v>
        <stp/>
        <stp>*H</stp>
        <stp>KORD MR23!_00Z-GFS</stp>
        <stp>2M DAILY AVG TEMP</stp>
        <stp>D</stp>
        <stp>44772</stp>
        <stp/>
        <stp/>
        <stp>1</stp>
        <tr r="Y41" s="21"/>
      </tp>
      <tp>
        <v>22.04</v>
        <stp/>
        <stp>*H</stp>
        <stp>KORD MR25!_06Z-GFS</stp>
        <stp>2M DAILY AVG TEMP</stp>
        <stp>D</stp>
        <stp>44772</stp>
        <stp/>
        <stp/>
        <stp>1</stp>
        <tr r="CC41" s="21"/>
      </tp>
      <tp>
        <v>24.06</v>
        <stp/>
        <stp>*H</stp>
        <stp>KORD MR31!_12Z-GFS</stp>
        <stp>2M DAILY AVG TEMP</stp>
        <stp>D</stp>
        <stp>44772</stp>
        <stp/>
        <stp/>
        <stp>1</stp>
        <tr r="ES41" s="21"/>
      </tp>
      <tp>
        <v>28.88</v>
        <stp/>
        <stp>*H</stp>
        <stp>KORD MR33!_00Z-GFS</stp>
        <stp>2M DAILY AVG TEMP</stp>
        <stp>D</stp>
        <stp>44773</stp>
        <stp/>
        <stp/>
        <stp>1</stp>
        <tr r="BF40" s="21"/>
      </tp>
      <tp>
        <v>24.02</v>
        <stp/>
        <stp>*H</stp>
        <stp>KORD MR20!_12Z-GFS</stp>
        <stp>2M DAILY AVG TEMP</stp>
        <stp>D</stp>
        <stp>44773</stp>
        <stp/>
        <stp/>
        <stp>1</stp>
        <tr r="DO40" s="21"/>
      </tp>
      <tp>
        <v>22.53</v>
        <stp/>
        <stp>*H</stp>
        <stp>KORD MR22!_00Z-GFS</stp>
        <stp>2M DAILY AVG TEMP</stp>
        <stp>D</stp>
        <stp>44772</stp>
        <stp/>
        <stp/>
        <stp>1</stp>
        <tr r="V41" s="21"/>
      </tp>
      <tp>
        <v>22.5</v>
        <stp/>
        <stp>*H</stp>
        <stp>KORD MR24!_06Z-GFS</stp>
        <stp>2M DAILY AVG TEMP</stp>
        <stp>D</stp>
        <stp>44772</stp>
        <stp/>
        <stp/>
        <stp>1</stp>
        <tr r="BZ41" s="21"/>
      </tp>
      <tp>
        <v>24.54</v>
        <stp/>
        <stp>*H</stp>
        <stp>KORD MR30!_12Z-GFS</stp>
        <stp>2M DAILY AVG TEMP</stp>
        <stp>D</stp>
        <stp>44772</stp>
        <stp/>
        <stp/>
        <stp>1</stp>
        <tr r="EP41" s="21"/>
      </tp>
      <tp>
        <v>21.36</v>
        <stp/>
        <stp>*H</stp>
        <stp>KORD MR32!_00Z-GFS</stp>
        <stp>2M DAILY AVG TEMP</stp>
        <stp>D</stp>
        <stp>44773</stp>
        <stp/>
        <stp/>
        <stp>1</stp>
        <tr r="BC40" s="21"/>
      </tp>
      <tp>
        <v>29.25</v>
        <stp/>
        <stp>*H</stp>
        <stp>KORD MR34!_06Z-GFS</stp>
        <stp>2M DAILY AVG TEMP</stp>
        <stp>D</stp>
        <stp>44773</stp>
        <stp/>
        <stp/>
        <stp>1</stp>
        <tr r="DG40" s="21"/>
      </tp>
      <tp>
        <v>22.33</v>
        <stp/>
        <stp>*H</stp>
        <stp>KORD MR21!_00Z-GFS</stp>
        <stp>2M DAILY AVG TEMP</stp>
        <stp>D</stp>
        <stp>44772</stp>
        <stp/>
        <stp/>
        <stp>1</stp>
        <tr r="S41" s="21"/>
      </tp>
      <tp>
        <v>24.38</v>
        <stp/>
        <stp>*H</stp>
        <stp>KORD MR23!_12Z-GFS</stp>
        <stp>2M DAILY AVG TEMP</stp>
        <stp>D</stp>
        <stp>44773</stp>
        <stp/>
        <stp/>
        <stp>1</stp>
        <tr r="DX40" s="21"/>
      </tp>
      <tp>
        <v>22.52</v>
        <stp/>
        <stp>*H</stp>
        <stp>KORD MR27!_06Z-GFS</stp>
        <stp>2M DAILY AVG TEMP</stp>
        <stp>D</stp>
        <stp>44772</stp>
        <stp/>
        <stp/>
        <stp>1</stp>
        <tr r="CI41" s="21"/>
      </tp>
      <tp>
        <v>25.46</v>
        <stp/>
        <stp>*H</stp>
        <stp>KORD MR29!_18Z-GFS</stp>
        <stp>2M DAILY AVG TEMP</stp>
        <stp>D</stp>
        <stp>44773</stp>
        <stp/>
        <stp/>
        <stp>1</stp>
        <tr r="GN40" s="21"/>
      </tp>
      <tp>
        <v>21.73</v>
        <stp/>
        <stp>*H</stp>
        <stp>KORD MR31!_00Z-GFS</stp>
        <stp>2M DAILY AVG TEMP</stp>
        <stp>D</stp>
        <stp>44773</stp>
        <stp/>
        <stp/>
        <stp>1</stp>
        <tr r="AZ40" s="21"/>
      </tp>
      <tp>
        <v>26.26</v>
        <stp/>
        <stp>*H</stp>
        <stp>KORD MR33!_12Z-GFS</stp>
        <stp>2M DAILY AVG TEMP</stp>
        <stp>D</stp>
        <stp>44772</stp>
        <stp/>
        <stp/>
        <stp>1</stp>
        <tr r="EY41" s="21"/>
      </tp>
      <tp>
        <v>22.3</v>
        <stp/>
        <stp>*H</stp>
        <stp>KORD MR20!_00Z-GFS</stp>
        <stp>2M DAILY AVG TEMP</stp>
        <stp>D</stp>
        <stp>44772</stp>
        <stp/>
        <stp/>
        <stp>1</stp>
        <tr r="P41" s="21"/>
      </tp>
      <tp>
        <v>24.24</v>
        <stp/>
        <stp>*H</stp>
        <stp>KORD MR22!_12Z-GFS</stp>
        <stp>2M DAILY AVG TEMP</stp>
        <stp>D</stp>
        <stp>44773</stp>
        <stp/>
        <stp/>
        <stp>1</stp>
        <tr r="DU40" s="21"/>
      </tp>
      <tp>
        <v>22.59</v>
        <stp/>
        <stp>*H</stp>
        <stp>KORD MR26!_06Z-GFS</stp>
        <stp>2M DAILY AVG TEMP</stp>
        <stp>D</stp>
        <stp>44772</stp>
        <stp/>
        <stp/>
        <stp>1</stp>
        <tr r="CF41" s="21"/>
      </tp>
      <tp>
        <v>23.7</v>
        <stp/>
        <stp>*H</stp>
        <stp>KORD MR28!_18Z-GFS</stp>
        <stp>2M DAILY AVG TEMP</stp>
        <stp>D</stp>
        <stp>44773</stp>
        <stp/>
        <stp/>
        <stp>1</stp>
        <tr r="GK40" s="21"/>
      </tp>
      <tp>
        <v>26.59</v>
        <stp/>
        <stp>*H</stp>
        <stp>KORD MR30!_00Z-GFS</stp>
        <stp>2M DAILY AVG TEMP</stp>
        <stp>D</stp>
        <stp>44773</stp>
        <stp/>
        <stp/>
        <stp>1</stp>
        <tr r="AW40" s="21"/>
      </tp>
      <tp>
        <v>21.6</v>
        <stp/>
        <stp>*H</stp>
        <stp>KORD MR32!_12Z-GFS</stp>
        <stp>2M DAILY AVG TEMP</stp>
        <stp>D</stp>
        <stp>44772</stp>
        <stp/>
        <stp/>
        <stp>1</stp>
        <tr r="EV41" s="21"/>
      </tp>
      <tp>
        <v>22.1</v>
        <stp/>
        <stp>*H</stp>
        <stp>KORD MR21!_06Z-GFS</stp>
        <stp>2M DAILY AVG TEMP</stp>
        <stp>D</stp>
        <stp>44772</stp>
        <stp/>
        <stp/>
        <stp>1</stp>
        <tr r="BQ41" s="21"/>
      </tp>
      <tp>
        <v>23.46</v>
        <stp/>
        <stp>*H</stp>
        <stp>KORD MR25!_12Z-GFS</stp>
        <stp>2M DAILY AVG TEMP</stp>
        <stp>D</stp>
        <stp>44773</stp>
        <stp/>
        <stp/>
        <stp>1</stp>
        <tr r="ED40" s="21"/>
      </tp>
      <tp>
        <v>20.85</v>
        <stp/>
        <stp>*H</stp>
        <stp>KORD MR27!_00Z-GFS</stp>
        <stp>2M DAILY AVG TEMP</stp>
        <stp>D</stp>
        <stp>44772</stp>
        <stp/>
        <stp/>
        <stp>1</stp>
        <tr r="AK41" s="21"/>
      </tp>
      <tp>
        <v>23.7</v>
        <stp/>
        <stp>*H</stp>
        <stp>KORD MR31!_06Z-GFS</stp>
        <stp>2M DAILY AVG TEMP</stp>
        <stp>D</stp>
        <stp>44773</stp>
        <stp/>
        <stp/>
        <stp>1</stp>
        <tr r="CX40" s="21"/>
      </tp>
      <tp>
        <v>23.1</v>
        <stp/>
        <stp>*H</stp>
        <stp>KORD MR35!_12Z-GFS</stp>
        <stp>2M DAILY AVG TEMP</stp>
        <stp>D</stp>
        <stp>44772</stp>
        <stp/>
        <stp/>
        <stp>1</stp>
        <tr r="FE41" s="21"/>
      </tp>
      <tp>
        <v>22.57</v>
        <stp/>
        <stp>*H</stp>
        <stp>KORD MR20!_06Z-GFS</stp>
        <stp>2M DAILY AVG TEMP</stp>
        <stp>D</stp>
        <stp>44772</stp>
        <stp/>
        <stp/>
        <stp>1</stp>
        <tr r="BN41" s="21"/>
      </tp>
      <tp>
        <v>24.2</v>
        <stp/>
        <stp>*H</stp>
        <stp>KORD MR24!_12Z-GFS</stp>
        <stp>2M DAILY AVG TEMP</stp>
        <stp>D</stp>
        <stp>44773</stp>
        <stp/>
        <stp/>
        <stp>1</stp>
        <tr r="EA40" s="21"/>
      </tp>
      <tp>
        <v>20.88</v>
        <stp/>
        <stp>*H</stp>
        <stp>KORD MR26!_00Z-GFS</stp>
        <stp>2M DAILY AVG TEMP</stp>
        <stp>D</stp>
        <stp>44772</stp>
        <stp/>
        <stp/>
        <stp>1</stp>
        <tr r="AH41" s="21"/>
      </tp>
      <tp>
        <v>23.68</v>
        <stp/>
        <stp>*H</stp>
        <stp>KORD MR30!_06Z-GFS</stp>
        <stp>2M DAILY AVG TEMP</stp>
        <stp>D</stp>
        <stp>44773</stp>
        <stp/>
        <stp/>
        <stp>1</stp>
        <tr r="CU40" s="21"/>
      </tp>
      <tp>
        <v>26.82</v>
        <stp/>
        <stp>*H</stp>
        <stp>KORD MR34!_12Z-GFS</stp>
        <stp>2M DAILY AVG TEMP</stp>
        <stp>D</stp>
        <stp>44772</stp>
        <stp/>
        <stp/>
        <stp>1</stp>
        <tr r="FB41" s="21"/>
      </tp>
      <tp>
        <v>22.6</v>
        <stp/>
        <stp>*H</stp>
        <stp>KORD MR23!_06Z-GFS</stp>
        <stp>2M DAILY AVG TEMP</stp>
        <stp>D</stp>
        <stp>44772</stp>
        <stp/>
        <stp/>
        <stp>1</stp>
        <tr r="BW41" s="21"/>
      </tp>
      <tp>
        <v>21.5</v>
        <stp/>
        <stp>*H</stp>
        <stp>KORD MR25!_00Z-GFS</stp>
        <stp>2M DAILY AVG TEMP</stp>
        <stp>D</stp>
        <stp>44772</stp>
        <stp/>
        <stp/>
        <stp>1</stp>
        <tr r="AE41" s="21"/>
      </tp>
      <tp>
        <v>24.02</v>
        <stp/>
        <stp>*H</stp>
        <stp>KORD MR27!_12Z-GFS</stp>
        <stp>2M DAILY AVG TEMP</stp>
        <stp>D</stp>
        <stp>44773</stp>
        <stp/>
        <stp/>
        <stp>1</stp>
        <tr r="EJ40" s="21"/>
      </tp>
      <tp>
        <v>26.16</v>
        <stp/>
        <stp>*H</stp>
        <stp>KORD MR33!_06Z-GFS</stp>
        <stp>2M DAILY AVG TEMP</stp>
        <stp>D</stp>
        <stp>44773</stp>
        <stp/>
        <stp/>
        <stp>1</stp>
        <tr r="DD40" s="21"/>
      </tp>
      <tp>
        <v>22.65</v>
        <stp/>
        <stp>*H</stp>
        <stp>KORD MR22!_06Z-GFS</stp>
        <stp>2M DAILY AVG TEMP</stp>
        <stp>D</stp>
        <stp>44772</stp>
        <stp/>
        <stp/>
        <stp>1</stp>
        <tr r="BT41" s="21"/>
      </tp>
      <tp>
        <v>22.14</v>
        <stp/>
        <stp>*H</stp>
        <stp>KORD MR24!_00Z-GFS</stp>
        <stp>2M DAILY AVG TEMP</stp>
        <stp>D</stp>
        <stp>44772</stp>
        <stp/>
        <stp/>
        <stp>1</stp>
        <tr r="AB41" s="21"/>
      </tp>
      <tp>
        <v>23.46</v>
        <stp/>
        <stp>*H</stp>
        <stp>KORD MR26!_12Z-GFS</stp>
        <stp>2M DAILY AVG TEMP</stp>
        <stp>D</stp>
        <stp>44773</stp>
        <stp/>
        <stp/>
        <stp>1</stp>
        <tr r="EG40" s="21"/>
      </tp>
      <tp>
        <v>21.76</v>
        <stp/>
        <stp>*H</stp>
        <stp>KORD MR32!_06Z-GFS</stp>
        <stp>2M DAILY AVG TEMP</stp>
        <stp>D</stp>
        <stp>44773</stp>
        <stp/>
        <stp/>
        <stp>1</stp>
        <tr r="DA40" s="21"/>
      </tp>
      <tp>
        <v>22.06</v>
        <stp/>
        <stp>*H</stp>
        <stp>KORD MR34!_00Z-GFS</stp>
        <stp>2M DAILY AVG TEMP</stp>
        <stp>D</stp>
        <stp>44773</stp>
        <stp/>
        <stp/>
        <stp>1</stp>
        <tr r="BI40" s="21"/>
      </tp>
      <tp>
        <v>24.2</v>
        <stp/>
        <stp>*H</stp>
        <stp>KORD MR23!_18Z-GFS</stp>
        <stp>2M DAILY AVG TEMP</stp>
        <stp>D</stp>
        <stp>44773</stp>
        <stp/>
        <stp/>
        <stp>1</stp>
        <tr r="FV40" s="21"/>
      </tp>
      <tp>
        <v>24.16</v>
        <stp/>
        <stp>*H</stp>
        <stp>KORD MR29!_12Z-GFS</stp>
        <stp>2M DAILY AVG TEMP</stp>
        <stp>D</stp>
        <stp>44773</stp>
        <stp/>
        <stp/>
        <stp>1</stp>
        <tr r="EP40" s="21"/>
      </tp>
      <tp>
        <v>27.72</v>
        <stp/>
        <stp>*H</stp>
        <stp>KORD MR33!_18Z-GFS</stp>
        <stp>2M DAILY AVG TEMP</stp>
        <stp>D</stp>
        <stp>44772</stp>
        <stp/>
        <stp/>
        <stp>1</stp>
        <tr r="GW41" s="21"/>
      </tp>
      <tp>
        <v>23.98</v>
        <stp/>
        <stp>*H</stp>
        <stp>KORD MR22!_18Z-GFS</stp>
        <stp>2M DAILY AVG TEMP</stp>
        <stp>D</stp>
        <stp>44773</stp>
        <stp/>
        <stp/>
        <stp>1</stp>
        <tr r="FS40" s="21"/>
      </tp>
      <tp>
        <v>25.32</v>
        <stp/>
        <stp>*H</stp>
        <stp>KORD MR28!_12Z-GFS</stp>
        <stp>2M DAILY AVG TEMP</stp>
        <stp>D</stp>
        <stp>44773</stp>
        <stp/>
        <stp/>
        <stp>1</stp>
        <tr r="EM40" s="21"/>
      </tp>
      <tp>
        <v>23.64</v>
        <stp/>
        <stp>*H</stp>
        <stp>KORD MR32!_18Z-GFS</stp>
        <stp>2M DAILY AVG TEMP</stp>
        <stp>D</stp>
        <stp>44772</stp>
        <stp/>
        <stp/>
        <stp>1</stp>
        <tr r="GT41" s="21"/>
      </tp>
      <tp>
        <v>24.29</v>
        <stp/>
        <stp>*H</stp>
        <stp>KORD MR21!_18Z-GFS</stp>
        <stp>2M DAILY AVG TEMP</stp>
        <stp>D</stp>
        <stp>44773</stp>
        <stp/>
        <stp/>
        <stp>1</stp>
        <tr r="FP40" s="21"/>
      </tp>
      <tp>
        <v>26.08</v>
        <stp/>
        <stp>*H</stp>
        <stp>KORD MR29!_00Z-GFS</stp>
        <stp>2M DAILY AVG TEMP</stp>
        <stp>D</stp>
        <stp>44772</stp>
        <stp/>
        <stp/>
        <stp>1</stp>
        <tr r="AQ41" s="21"/>
      </tp>
      <tp>
        <v>24.84</v>
        <stp/>
        <stp>*H</stp>
        <stp>KORD MR31!_18Z-GFS</stp>
        <stp>2M DAILY AVG TEMP</stp>
        <stp>D</stp>
        <stp>44772</stp>
        <stp/>
        <stp/>
        <stp>1</stp>
        <tr r="GQ41" s="21"/>
      </tp>
      <tp>
        <v>23.91</v>
        <stp/>
        <stp>*H</stp>
        <stp>KORD MR20!_18Z-GFS</stp>
        <stp>2M DAILY AVG TEMP</stp>
        <stp>D</stp>
        <stp>44773</stp>
        <stp/>
        <stp/>
        <stp>1</stp>
        <tr r="FM40" s="21"/>
      </tp>
      <tp>
        <v>24.16</v>
        <stp/>
        <stp>*H</stp>
        <stp>KORD MR28!_00Z-GFS</stp>
        <stp>2M DAILY AVG TEMP</stp>
        <stp>D</stp>
        <stp>44772</stp>
        <stp/>
        <stp/>
        <stp>1</stp>
        <tr r="AN41" s="21"/>
      </tp>
      <tp>
        <v>21.56</v>
        <stp/>
        <stp>*H</stp>
        <stp>KORD MR30!_18Z-GFS</stp>
        <stp>2M DAILY AVG TEMP</stp>
        <stp>D</stp>
        <stp>44772</stp>
        <stp/>
        <stp/>
        <stp>1</stp>
        <tr r="GN41" s="21"/>
      </tp>
      <tp>
        <v>23.08</v>
        <stp/>
        <stp>*H</stp>
        <stp>KORD MR27!_18Z-GFS</stp>
        <stp>2M DAILY AVG TEMP</stp>
        <stp>D</stp>
        <stp>44773</stp>
        <stp/>
        <stp/>
        <stp>1</stp>
        <tr r="GH40" s="21"/>
      </tp>
      <tp>
        <v>23.2</v>
        <stp/>
        <stp>*H</stp>
        <stp>KORD MR29!_06Z-GFS</stp>
        <stp>2M DAILY AVG TEMP</stp>
        <stp>D</stp>
        <stp>44772</stp>
        <stp/>
        <stp/>
        <stp>1</stp>
        <tr r="CO41" s="21"/>
      </tp>
      <tp>
        <v>23.42</v>
        <stp/>
        <stp>*H</stp>
        <stp>KORD MR26!_18Z-GFS</stp>
        <stp>2M DAILY AVG TEMP</stp>
        <stp>D</stp>
        <stp>44773</stp>
        <stp/>
        <stp/>
        <stp>1</stp>
        <tr r="GE40" s="21"/>
      </tp>
      <tp>
        <v>23.48</v>
        <stp/>
        <stp>*H</stp>
        <stp>KORD MR28!_06Z-GFS</stp>
        <stp>2M DAILY AVG TEMP</stp>
        <stp>D</stp>
        <stp>44772</stp>
        <stp/>
        <stp/>
        <stp>1</stp>
        <tr r="CL41" s="21"/>
      </tp>
      <tp>
        <v>23.92</v>
        <stp/>
        <stp>*H</stp>
        <stp>KORD MR25!_18Z-GFS</stp>
        <stp>2M DAILY AVG TEMP</stp>
        <stp>D</stp>
        <stp>44773</stp>
        <stp/>
        <stp/>
        <stp>1</stp>
        <tr r="GB40" s="21"/>
      </tp>
      <tp>
        <v>25.54</v>
        <stp/>
        <stp>*H</stp>
        <stp>KORD MR35!_18Z-GFS</stp>
        <stp>2M DAILY AVG TEMP</stp>
        <stp>D</stp>
        <stp>44772</stp>
        <stp/>
        <stp/>
        <stp>1</stp>
        <tr r="HC41" s="21"/>
      </tp>
      <tp>
        <v>23.37</v>
        <stp/>
        <stp>*H</stp>
        <stp>KORD MR24!_18Z-GFS</stp>
        <stp>2M DAILY AVG TEMP</stp>
        <stp>D</stp>
        <stp>44773</stp>
        <stp/>
        <stp/>
        <stp>1</stp>
        <tr r="FY40" s="21"/>
      </tp>
      <tp>
        <v>27.32</v>
        <stp/>
        <stp>*H</stp>
        <stp>KORD MR34!_18Z-GFS</stp>
        <stp>2M DAILY AVG TEMP</stp>
        <stp>D</stp>
        <stp>44772</stp>
        <stp/>
        <stp/>
        <stp>1</stp>
        <tr r="GZ41" s="21"/>
      </tp>
      <tp>
        <v>22.46</v>
        <stp/>
        <stp>*H</stp>
        <stp>KORD MR21!_12Z-GFS</stp>
        <stp>2M DAILY AVG TEMP</stp>
        <stp>D</stp>
        <stp>44772</stp>
        <stp/>
        <stp/>
        <stp>1</stp>
        <tr r="DO41" s="21"/>
      </tp>
      <tp>
        <v>24.22</v>
        <stp/>
        <stp>*H</stp>
        <stp>KORD MR23!_00Z-GFS</stp>
        <stp>2M DAILY AVG TEMP</stp>
        <stp>D</stp>
        <stp>44773</stp>
        <stp/>
        <stp/>
        <stp>1</stp>
        <tr r="AB40" s="21"/>
      </tp>
      <tp>
        <v>23.31</v>
        <stp/>
        <stp>*H</stp>
        <stp>KORD MR25!_06Z-GFS</stp>
        <stp>2M DAILY AVG TEMP</stp>
        <stp>D</stp>
        <stp>44773</stp>
        <stp/>
        <stp/>
        <stp>1</stp>
        <tr r="CF40" s="21"/>
      </tp>
      <tp>
        <v>21.83</v>
        <stp/>
        <stp>*H</stp>
        <stp>KORD MR31!_12Z-GFS</stp>
        <stp>2M DAILY AVG TEMP</stp>
        <stp>D</stp>
        <stp>44773</stp>
        <stp/>
        <stp/>
        <stp>1</stp>
        <tr r="EV40" s="21"/>
      </tp>
      <tp>
        <v>27.62</v>
        <stp/>
        <stp>*H</stp>
        <stp>KORD MR33!_00Z-GFS</stp>
        <stp>2M DAILY AVG TEMP</stp>
        <stp>D</stp>
        <stp>44772</stp>
        <stp/>
        <stp/>
        <stp>1</stp>
        <tr r="BC41" s="21"/>
      </tp>
      <tp>
        <v>24.09</v>
        <stp/>
        <stp>*H</stp>
        <stp>KORD MR35!_06Z-GFS</stp>
        <stp>2M DAILY AVG TEMP</stp>
        <stp>D</stp>
        <stp>44772</stp>
        <stp/>
        <stp/>
        <stp>1</stp>
        <tr r="DG41" s="21"/>
      </tp>
      <tp>
        <v>23.77</v>
        <stp/>
        <stp>*H</stp>
        <stp>KORD MR20!_12Z-GFS</stp>
        <stp>2M DAILY AVG TEMP</stp>
        <stp>D</stp>
        <stp>44772</stp>
        <stp/>
        <stp/>
        <stp>1</stp>
        <tr r="DL41" s="21"/>
      </tp>
      <tp>
        <v>24.14</v>
        <stp/>
        <stp>*H</stp>
        <stp>KORD MR22!_00Z-GFS</stp>
        <stp>2M DAILY AVG TEMP</stp>
        <stp>D</stp>
        <stp>44773</stp>
        <stp/>
        <stp/>
        <stp>1</stp>
        <tr r="Y40" s="21"/>
      </tp>
      <tp>
        <v>23.16</v>
        <stp/>
        <stp>*H</stp>
        <stp>KORD MR24!_06Z-GFS</stp>
        <stp>2M DAILY AVG TEMP</stp>
        <stp>D</stp>
        <stp>44773</stp>
        <stp/>
        <stp/>
        <stp>1</stp>
        <tr r="CC40" s="21"/>
      </tp>
      <tp>
        <v>26.78</v>
        <stp/>
        <stp>*H</stp>
        <stp>KORD MR30!_12Z-GFS</stp>
        <stp>2M DAILY AVG TEMP</stp>
        <stp>D</stp>
        <stp>44773</stp>
        <stp/>
        <stp/>
        <stp>1</stp>
        <tr r="ES40" s="21"/>
      </tp>
      <tp>
        <v>22.98</v>
        <stp/>
        <stp>*H</stp>
        <stp>KORD MR32!_00Z-GFS</stp>
        <stp>2M DAILY AVG TEMP</stp>
        <stp>D</stp>
        <stp>44772</stp>
        <stp/>
        <stp/>
        <stp>1</stp>
        <tr r="AZ41" s="21"/>
      </tp>
      <tp>
        <v>27.36</v>
        <stp/>
        <stp>*H</stp>
        <stp>KORD MR34!_06Z-GFS</stp>
        <stp>2M DAILY AVG TEMP</stp>
        <stp>D</stp>
        <stp>44772</stp>
        <stp/>
        <stp/>
        <stp>1</stp>
        <tr r="DD41" s="21"/>
      </tp>
      <tp>
        <v>24.13</v>
        <stp/>
        <stp>*H</stp>
        <stp>KORD MR21!_00Z-GFS</stp>
        <stp>2M DAILY AVG TEMP</stp>
        <stp>D</stp>
        <stp>44773</stp>
        <stp/>
        <stp/>
        <stp>1</stp>
        <tr r="V40" s="21"/>
      </tp>
      <tp>
        <v>22.2</v>
        <stp/>
        <stp>*H</stp>
        <stp>KORD MR23!_12Z-GFS</stp>
        <stp>2M DAILY AVG TEMP</stp>
        <stp>D</stp>
        <stp>44772</stp>
        <stp/>
        <stp/>
        <stp>1</stp>
        <tr r="DU41" s="21"/>
      </tp>
      <tp>
        <v>23.18</v>
        <stp/>
        <stp>*H</stp>
        <stp>KORD MR27!_06Z-GFS</stp>
        <stp>2M DAILY AVG TEMP</stp>
        <stp>D</stp>
        <stp>44773</stp>
        <stp/>
        <stp/>
        <stp>1</stp>
        <tr r="CL40" s="21"/>
      </tp>
      <tp>
        <v>22</v>
        <stp/>
        <stp>*H</stp>
        <stp>KORD MR29!_18Z-GFS</stp>
        <stp>2M DAILY AVG TEMP</stp>
        <stp>D</stp>
        <stp>44772</stp>
        <stp/>
        <stp/>
        <stp>1</stp>
        <tr r="GK41" s="21"/>
      </tp>
      <tp>
        <v>20.170000000000002</v>
        <stp/>
        <stp>*H</stp>
        <stp>KORD MR31!_00Z-GFS</stp>
        <stp>2M DAILY AVG TEMP</stp>
        <stp>D</stp>
        <stp>44772</stp>
        <stp/>
        <stp/>
        <stp>1</stp>
        <tr r="AW41" s="21"/>
      </tp>
      <tp>
        <v>28.36</v>
        <stp/>
        <stp>*H</stp>
        <stp>KORD MR33!_12Z-GFS</stp>
        <stp>2M DAILY AVG TEMP</stp>
        <stp>D</stp>
        <stp>44773</stp>
        <stp/>
        <stp/>
        <stp>1</stp>
        <tr r="FB40" s="21"/>
      </tp>
      <tp>
        <v>24.04</v>
        <stp/>
        <stp>*H</stp>
        <stp>KORD MR20!_00Z-GFS</stp>
        <stp>2M DAILY AVG TEMP</stp>
        <stp>D</stp>
        <stp>44773</stp>
        <stp/>
        <stp/>
        <stp>1</stp>
        <tr r="S40" s="21"/>
      </tp>
      <tp>
        <v>22.69</v>
        <stp/>
        <stp>*H</stp>
        <stp>KORD MR22!_12Z-GFS</stp>
        <stp>2M DAILY AVG TEMP</stp>
        <stp>D</stp>
        <stp>44772</stp>
        <stp/>
        <stp/>
        <stp>1</stp>
        <tr r="DR41" s="21"/>
      </tp>
      <tp>
        <v>23.92</v>
        <stp/>
        <stp>*H</stp>
        <stp>KORD MR26!_06Z-GFS</stp>
        <stp>2M DAILY AVG TEMP</stp>
        <stp>D</stp>
        <stp>44773</stp>
        <stp/>
        <stp/>
        <stp>1</stp>
        <tr r="CI40" s="21"/>
      </tp>
      <tp>
        <v>22.28</v>
        <stp/>
        <stp>*H</stp>
        <stp>KORD MR28!_18Z-GFS</stp>
        <stp>2M DAILY AVG TEMP</stp>
        <stp>D</stp>
        <stp>44772</stp>
        <stp/>
        <stp/>
        <stp>1</stp>
        <tr r="GH41" s="21"/>
      </tp>
      <tp>
        <v>22.62</v>
        <stp/>
        <stp>*H</stp>
        <stp>KORD MR30!_00Z-GFS</stp>
        <stp>2M DAILY AVG TEMP</stp>
        <stp>D</stp>
        <stp>44772</stp>
        <stp/>
        <stp/>
        <stp>1</stp>
        <tr r="AT41" s="21"/>
      </tp>
      <tp>
        <v>20.86</v>
        <stp/>
        <stp>*H</stp>
        <stp>KORD MR32!_12Z-GFS</stp>
        <stp>2M DAILY AVG TEMP</stp>
        <stp>D</stp>
        <stp>44773</stp>
        <stp/>
        <stp/>
        <stp>1</stp>
        <tr r="EY40" s="21"/>
      </tp>
      <tp>
        <v>23.84</v>
        <stp/>
        <stp>*H</stp>
        <stp>KORD MR21!_06Z-GFS</stp>
        <stp>2M DAILY AVG TEMP</stp>
        <stp>D</stp>
        <stp>44773</stp>
        <stp/>
        <stp/>
        <stp>1</stp>
        <tr r="BT40" s="21"/>
      </tp>
      <tp>
        <v>21.76</v>
        <stp/>
        <stp>*H</stp>
        <stp>KORD MR25!_12Z-GFS</stp>
        <stp>2M DAILY AVG TEMP</stp>
        <stp>D</stp>
        <stp>44772</stp>
        <stp/>
        <stp/>
        <stp>1</stp>
        <tr r="EA41" s="21"/>
      </tp>
      <tp>
        <v>23.11</v>
        <stp/>
        <stp>*H</stp>
        <stp>KORD MR27!_00Z-GFS</stp>
        <stp>2M DAILY AVG TEMP</stp>
        <stp>D</stp>
        <stp>44773</stp>
        <stp/>
        <stp/>
        <stp>1</stp>
        <tr r="AN40" s="21"/>
      </tp>
      <tp>
        <v>23.59</v>
        <stp/>
        <stp>*H</stp>
        <stp>KORD MR31!_06Z-GFS</stp>
        <stp>2M DAILY AVG TEMP</stp>
        <stp>D</stp>
        <stp>44772</stp>
        <stp/>
        <stp/>
        <stp>1</stp>
        <tr r="CU41" s="21"/>
      </tp>
      <tp>
        <v>23.69</v>
        <stp/>
        <stp>*H</stp>
        <stp>KORD MR20!_06Z-GFS</stp>
        <stp>2M DAILY AVG TEMP</stp>
        <stp>D</stp>
        <stp>44773</stp>
        <stp/>
        <stp/>
        <stp>1</stp>
        <tr r="BQ40" s="21"/>
      </tp>
      <tp>
        <v>22.54</v>
        <stp/>
        <stp>*H</stp>
        <stp>KORD MR24!_12Z-GFS</stp>
        <stp>2M DAILY AVG TEMP</stp>
        <stp>D</stp>
        <stp>44772</stp>
        <stp/>
        <stp/>
        <stp>1</stp>
        <tr r="DX41" s="21"/>
      </tp>
      <tp>
        <v>23.27</v>
        <stp/>
        <stp>*H</stp>
        <stp>KORD MR26!_00Z-GFS</stp>
        <stp>2M DAILY AVG TEMP</stp>
        <stp>D</stp>
        <stp>44773</stp>
        <stp/>
        <stp/>
        <stp>1</stp>
        <tr r="AK40" s="21"/>
      </tp>
      <tp>
        <v>22.16</v>
        <stp/>
        <stp>*H</stp>
        <stp>KORD MR30!_06Z-GFS</stp>
        <stp>2M DAILY AVG TEMP</stp>
        <stp>D</stp>
        <stp>44772</stp>
        <stp/>
        <stp/>
        <stp>1</stp>
        <tr r="CR41" s="21"/>
      </tp>
      <tp>
        <v>30.1</v>
        <stp/>
        <stp>*H</stp>
        <stp>KORD MR34!_12Z-GFS</stp>
        <stp>2M DAILY AVG TEMP</stp>
        <stp>D</stp>
        <stp>44773</stp>
        <stp/>
        <stp/>
        <stp>1</stp>
        <tr r="FE40" s="21"/>
      </tp>
      <tp>
        <v>24.69</v>
        <stp/>
        <stp>*H</stp>
        <stp>KORD MR23!_06Z-GFS</stp>
        <stp>2M DAILY AVG TEMP</stp>
        <stp>D</stp>
        <stp>44773</stp>
        <stp/>
        <stp/>
        <stp>1</stp>
        <tr r="BZ40" s="21"/>
      </tp>
      <tp>
        <v>23.02</v>
        <stp/>
        <stp>*H</stp>
        <stp>KORD MR25!_00Z-GFS</stp>
        <stp>2M DAILY AVG TEMP</stp>
        <stp>D</stp>
        <stp>44773</stp>
        <stp/>
        <stp/>
        <stp>1</stp>
        <tr r="AH40" s="21"/>
      </tp>
      <tp>
        <v>22.38</v>
        <stp/>
        <stp>*H</stp>
        <stp>KORD MR27!_12Z-GFS</stp>
        <stp>2M DAILY AVG TEMP</stp>
        <stp>D</stp>
        <stp>44772</stp>
        <stp/>
        <stp/>
        <stp>1</stp>
        <tr r="EG41" s="21"/>
      </tp>
      <tp>
        <v>28.42</v>
        <stp/>
        <stp>*H</stp>
        <stp>KORD MR33!_06Z-GFS</stp>
        <stp>2M DAILY AVG TEMP</stp>
        <stp>D</stp>
        <stp>44772</stp>
        <stp/>
        <stp/>
        <stp>1</stp>
        <tr r="DA41" s="21"/>
      </tp>
      <tp>
        <v>24.28</v>
        <stp/>
        <stp>*H</stp>
        <stp>KORD MR35!_00Z-GFS</stp>
        <stp>2M DAILY AVG TEMP</stp>
        <stp>D</stp>
        <stp>44772</stp>
        <stp/>
        <stp/>
        <stp>1</stp>
        <tr r="BI41" s="21"/>
      </tp>
      <tp>
        <v>24.28</v>
        <stp/>
        <stp>*H</stp>
        <stp>KORD MR22!_06Z-GFS</stp>
        <stp>2M DAILY AVG TEMP</stp>
        <stp>D</stp>
        <stp>44773</stp>
        <stp/>
        <stp/>
        <stp>1</stp>
        <tr r="BW40" s="21"/>
      </tp>
      <tp>
        <v>23.04</v>
        <stp/>
        <stp>*H</stp>
        <stp>KORD MR24!_00Z-GFS</stp>
        <stp>2M DAILY AVG TEMP</stp>
        <stp>D</stp>
        <stp>44773</stp>
        <stp/>
        <stp/>
        <stp>1</stp>
        <tr r="AE40" s="21"/>
      </tp>
      <tp>
        <v>21.86</v>
        <stp/>
        <stp>*H</stp>
        <stp>KORD MR26!_12Z-GFS</stp>
        <stp>2M DAILY AVG TEMP</stp>
        <stp>D</stp>
        <stp>44772</stp>
        <stp/>
        <stp/>
        <stp>1</stp>
        <tr r="ED41" s="21"/>
      </tp>
      <tp>
        <v>21.68</v>
        <stp/>
        <stp>*H</stp>
        <stp>KORD MR32!_06Z-GFS</stp>
        <stp>2M DAILY AVG TEMP</stp>
        <stp>D</stp>
        <stp>44772</stp>
        <stp/>
        <stp/>
        <stp>1</stp>
        <tr r="CX41" s="21"/>
      </tp>
      <tp>
        <v>26.78</v>
        <stp/>
        <stp>*H</stp>
        <stp>KORD MR34!_00Z-GFS</stp>
        <stp>2M DAILY AVG TEMP</stp>
        <stp>D</stp>
        <stp>44772</stp>
        <stp/>
        <stp/>
        <stp>1</stp>
        <tr r="BF41" s="21"/>
      </tp>
      <tp>
        <v>22.2</v>
        <stp/>
        <stp>*H</stp>
        <stp>KORD MR23!_18Z-GFS</stp>
        <stp>2M DAILY AVG TEMP</stp>
        <stp>D</stp>
        <stp>44772</stp>
        <stp/>
        <stp/>
        <stp>1</stp>
        <tr r="FS41" s="21"/>
      </tp>
      <tp>
        <v>23.78</v>
        <stp/>
        <stp>*H</stp>
        <stp>KORD MR29!_12Z-GFS</stp>
        <stp>2M DAILY AVG TEMP</stp>
        <stp>D</stp>
        <stp>44772</stp>
        <stp/>
        <stp/>
        <stp>1</stp>
        <tr r="EM41" s="21"/>
      </tp>
      <tp>
        <v>28.14</v>
        <stp/>
        <stp>*H</stp>
        <stp>KORD MR33!_18Z-GFS</stp>
        <stp>2M DAILY AVG TEMP</stp>
        <stp>D</stp>
        <stp>44773</stp>
        <stp/>
        <stp/>
        <stp>1</stp>
        <tr r="GZ40" s="21"/>
      </tp>
      <tp>
        <v>21.92</v>
        <stp/>
        <stp>*H</stp>
        <stp>KORD MR22!_18Z-GFS</stp>
        <stp>2M DAILY AVG TEMP</stp>
        <stp>D</stp>
        <stp>44772</stp>
        <stp/>
        <stp/>
        <stp>1</stp>
        <tr r="FP41" s="21"/>
      </tp>
      <tp>
        <v>22.83</v>
        <stp/>
        <stp>*H</stp>
        <stp>KORD MR28!_12Z-GFS</stp>
        <stp>2M DAILY AVG TEMP</stp>
        <stp>D</stp>
        <stp>44772</stp>
        <stp/>
        <stp/>
        <stp>1</stp>
        <tr r="EJ41" s="21"/>
      </tp>
      <tp>
        <v>24.73</v>
        <stp/>
        <stp>*H</stp>
        <stp>KORD MR32!_18Z-GFS</stp>
        <stp>2M DAILY AVG TEMP</stp>
        <stp>D</stp>
        <stp>44773</stp>
        <stp/>
        <stp/>
        <stp>1</stp>
        <tr r="GW40" s="21"/>
      </tp>
      <tp>
        <v>22.5</v>
        <stp/>
        <stp>*H</stp>
        <stp>KORD MR21!_18Z-GFS</stp>
        <stp>2M DAILY AVG TEMP</stp>
        <stp>D</stp>
        <stp>44772</stp>
        <stp/>
        <stp/>
        <stp>1</stp>
        <tr r="FM41" s="21"/>
      </tp>
      <tp>
        <v>22.68</v>
        <stp/>
        <stp>*H</stp>
        <stp>KORD MR29!_00Z-GFS</stp>
        <stp>2M DAILY AVG TEMP</stp>
        <stp>D</stp>
        <stp>44773</stp>
        <stp/>
        <stp/>
        <stp>1</stp>
        <tr r="AT40" s="21"/>
      </tp>
      <tp>
        <v>25.78</v>
        <stp/>
        <stp>*H</stp>
        <stp>KORD MR31!_18Z-GFS</stp>
        <stp>2M DAILY AVG TEMP</stp>
        <stp>D</stp>
        <stp>44773</stp>
        <stp/>
        <stp/>
        <stp>1</stp>
        <tr r="GT40" s="21"/>
      </tp>
      <tp>
        <v>22.12</v>
        <stp/>
        <stp>*H</stp>
        <stp>KORD MR20!_18Z-GFS</stp>
        <stp>2M DAILY AVG TEMP</stp>
        <stp>D</stp>
        <stp>44772</stp>
        <stp/>
        <stp/>
        <stp>1</stp>
        <tr r="FJ41" s="21"/>
      </tp>
      <tp>
        <v>27.05</v>
        <stp/>
        <stp>*H</stp>
        <stp>KORD MR28!_00Z-GFS</stp>
        <stp>2M DAILY AVG TEMP</stp>
        <stp>D</stp>
        <stp>44773</stp>
        <stp/>
        <stp/>
        <stp>1</stp>
        <tr r="AQ40" s="21"/>
      </tp>
      <tp>
        <v>24.68</v>
        <stp/>
        <stp>*H</stp>
        <stp>KORD MR30!_18Z-GFS</stp>
        <stp>2M DAILY AVG TEMP</stp>
        <stp>D</stp>
        <stp>44773</stp>
        <stp/>
        <stp/>
        <stp>1</stp>
        <tr r="GQ40" s="21"/>
      </tp>
      <tp>
        <v>21.3</v>
        <stp/>
        <stp>*H</stp>
        <stp>KORD MR27!_18Z-GFS</stp>
        <stp>2M DAILY AVG TEMP</stp>
        <stp>D</stp>
        <stp>44772</stp>
        <stp/>
        <stp/>
        <stp>1</stp>
        <tr r="GE41" s="21"/>
      </tp>
      <tp>
        <v>25.19</v>
        <stp/>
        <stp>*H</stp>
        <stp>KORD MR29!_06Z-GFS</stp>
        <stp>2M DAILY AVG TEMP</stp>
        <stp>D</stp>
        <stp>44773</stp>
        <stp/>
        <stp/>
        <stp>1</stp>
        <tr r="CR40" s="21"/>
      </tp>
      <tp>
        <v>21.34</v>
        <stp/>
        <stp>*H</stp>
        <stp>KORD MR26!_18Z-GFS</stp>
        <stp>2M DAILY AVG TEMP</stp>
        <stp>D</stp>
        <stp>44772</stp>
        <stp/>
        <stp/>
        <stp>1</stp>
        <tr r="GB41" s="21"/>
      </tp>
      <tp>
        <v>25.17</v>
        <stp/>
        <stp>*H</stp>
        <stp>KORD MR28!_06Z-GFS</stp>
        <stp>2M DAILY AVG TEMP</stp>
        <stp>D</stp>
        <stp>44773</stp>
        <stp/>
        <stp/>
        <stp>1</stp>
        <tr r="CO40" s="21"/>
      </tp>
      <tp>
        <v>22.24</v>
        <stp/>
        <stp>*H</stp>
        <stp>KORD MR25!_18Z-GFS</stp>
        <stp>2M DAILY AVG TEMP</stp>
        <stp>D</stp>
        <stp>44772</stp>
        <stp/>
        <stp/>
        <stp>1</stp>
        <tr r="FY41" s="21"/>
      </tp>
      <tp>
        <v>22.19</v>
        <stp/>
        <stp>*H</stp>
        <stp>KORD MR24!_18Z-GFS</stp>
        <stp>2M DAILY AVG TEMP</stp>
        <stp>D</stp>
        <stp>44772</stp>
        <stp/>
        <stp/>
        <stp>1</stp>
        <tr r="FV41" s="21"/>
      </tp>
      <tp>
        <v>26.94</v>
        <stp/>
        <stp>*H</stp>
        <stp>KORD MR34!_18Z-GFS</stp>
        <stp>2M DAILY AVG TEMP</stp>
        <stp>D</stp>
        <stp>44773</stp>
        <stp/>
        <stp/>
        <stp>1</stp>
        <tr r="HC40" s="21"/>
      </tp>
      <tp>
        <v>25.36</v>
        <stp/>
        <stp>*H</stp>
        <stp>KORD MR15!_06Z-GFS</stp>
        <stp>2M DAILY AVG TEMP</stp>
        <stp>D</stp>
        <stp>44777</stp>
        <stp/>
        <stp/>
        <stp>1</stp>
        <tr r="BN36" s="21"/>
      </tp>
      <tp>
        <v>23.66</v>
        <stp/>
        <stp>*H</stp>
        <stp>KORD MR21!_12Z-GFS</stp>
        <stp>2M DAILY AVG TEMP</stp>
        <stp>D</stp>
        <stp>44775</stp>
        <stp/>
        <stp/>
        <stp>1</stp>
        <tr r="DX38" s="21"/>
      </tp>
      <tp>
        <v>26.04</v>
        <stp/>
        <stp>*H</stp>
        <stp>KORD MR23!_00Z-GFS</stp>
        <stp>2M DAILY AVG TEMP</stp>
        <stp>D</stp>
        <stp>44774</stp>
        <stp/>
        <stp/>
        <stp>1</stp>
        <tr r="AE39" s="21"/>
      </tp>
      <tp>
        <v>24.7</v>
        <stp/>
        <stp>*H</stp>
        <stp>KORD MR25!_06Z-GFS</stp>
        <stp>2M DAILY AVG TEMP</stp>
        <stp>D</stp>
        <stp>44774</stp>
        <stp/>
        <stp/>
        <stp>1</stp>
        <tr r="CI39" s="21"/>
      </tp>
      <tp>
        <v>26.64</v>
        <stp/>
        <stp>*H</stp>
        <stp>KORD MR31!_12Z-GFS</stp>
        <stp>2M DAILY AVG TEMP</stp>
        <stp>D</stp>
        <stp>44774</stp>
        <stp/>
        <stp/>
        <stp>1</stp>
        <tr r="EY39" s="21"/>
      </tp>
      <tp>
        <v>25.46</v>
        <stp/>
        <stp>*H</stp>
        <stp>KORD MR20!_12Z-GFS</stp>
        <stp>2M DAILY AVG TEMP</stp>
        <stp>D</stp>
        <stp>44775</stp>
        <stp/>
        <stp/>
        <stp>1</stp>
        <tr r="DU38" s="21"/>
      </tp>
      <tp>
        <v>26.79</v>
        <stp/>
        <stp>*H</stp>
        <stp>KORD MR22!_00Z-GFS</stp>
        <stp>2M DAILY AVG TEMP</stp>
        <stp>D</stp>
        <stp>44774</stp>
        <stp/>
        <stp/>
        <stp>1</stp>
        <tr r="AB39" s="21"/>
      </tp>
      <tp>
        <v>24.84</v>
        <stp/>
        <stp>*H</stp>
        <stp>KORD MR24!_06Z-GFS</stp>
        <stp>2M DAILY AVG TEMP</stp>
        <stp>D</stp>
        <stp>44774</stp>
        <stp/>
        <stp/>
        <stp>1</stp>
        <tr r="CF39" s="21"/>
      </tp>
      <tp>
        <v>29.08</v>
        <stp/>
        <stp>*H</stp>
        <stp>KORD MR30!_12Z-GFS</stp>
        <stp>2M DAILY AVG TEMP</stp>
        <stp>D</stp>
        <stp>44774</stp>
        <stp/>
        <stp/>
        <stp>1</stp>
        <tr r="EV39" s="21"/>
      </tp>
      <tp>
        <v>19.66</v>
        <stp/>
        <stp>*H</stp>
        <stp>KORD MR32!_00Z-GFS</stp>
        <stp>2M DAILY AVG TEMP</stp>
        <stp>D</stp>
        <stp>44775</stp>
        <stp/>
        <stp/>
        <stp>1</stp>
        <tr r="BI38" s="21"/>
      </tp>
      <tp>
        <v>22.69</v>
        <stp/>
        <stp>*H</stp>
        <stp>KORD MR17!_06Z-GFS</stp>
        <stp>2M DAILY AVG TEMP</stp>
        <stp>D</stp>
        <stp>44777</stp>
        <stp/>
        <stp/>
        <stp>1</stp>
        <tr r="BT36" s="21"/>
      </tp>
      <tp>
        <v>31</v>
        <stp/>
        <stp>*H</stp>
        <stp>KORD MR19!_18Z-GFS</stp>
        <stp>2M DAILY AVG TEMP</stp>
        <stp>D</stp>
        <stp>44776</stp>
        <stp/>
        <stp/>
        <stp>1</stp>
        <tr r="FS37" s="21"/>
      </tp>
      <tp>
        <v>27.3</v>
        <stp/>
        <stp>*H</stp>
        <stp>KORD MR21!_00Z-GFS</stp>
        <stp>2M DAILY AVG TEMP</stp>
        <stp>D</stp>
        <stp>44774</stp>
        <stp/>
        <stp/>
        <stp>1</stp>
        <tr r="Y39" s="21"/>
      </tp>
      <tp>
        <v>27.63</v>
        <stp/>
        <stp>*H</stp>
        <stp>KORD MR23!_12Z-GFS</stp>
        <stp>2M DAILY AVG TEMP</stp>
        <stp>D</stp>
        <stp>44775</stp>
        <stp/>
        <stp/>
        <stp>1</stp>
        <tr r="ED38" s="21"/>
      </tp>
      <tp>
        <v>24.23</v>
        <stp/>
        <stp>*H</stp>
        <stp>KORD MR27!_06Z-GFS</stp>
        <stp>2M DAILY AVG TEMP</stp>
        <stp>D</stp>
        <stp>44774</stp>
        <stp/>
        <stp/>
        <stp>1</stp>
        <tr r="CO39" s="21"/>
      </tp>
      <tp>
        <v>29.1</v>
        <stp/>
        <stp>*H</stp>
        <stp>KORD MR29!_18Z-GFS</stp>
        <stp>2M DAILY AVG TEMP</stp>
        <stp>D</stp>
        <stp>44775</stp>
        <stp/>
        <stp/>
        <stp>1</stp>
        <tr r="GT38" s="21"/>
      </tp>
      <tp>
        <v>21.11</v>
        <stp/>
        <stp>*H</stp>
        <stp>KORD MR31!_00Z-GFS</stp>
        <stp>2M DAILY AVG TEMP</stp>
        <stp>D</stp>
        <stp>44775</stp>
        <stp/>
        <stp/>
        <stp>1</stp>
        <tr r="BF38" s="21"/>
      </tp>
      <tp>
        <v>25.44</v>
        <stp/>
        <stp>*H</stp>
        <stp>KORD MR33!_12Z-GFS</stp>
        <stp>2M DAILY AVG TEMP</stp>
        <stp>D</stp>
        <stp>44774</stp>
        <stp/>
        <stp/>
        <stp>1</stp>
        <tr r="FE39" s="21"/>
      </tp>
      <tp>
        <v>23.72</v>
        <stp/>
        <stp>*H</stp>
        <stp>KORD MR16!_06Z-GFS</stp>
        <stp>2M DAILY AVG TEMP</stp>
        <stp>D</stp>
        <stp>44777</stp>
        <stp/>
        <stp/>
        <stp>1</stp>
        <tr r="BQ36" s="21"/>
      </tp>
      <tp>
        <v>28.18</v>
        <stp/>
        <stp>*H</stp>
        <stp>KORD MR18!_18Z-GFS</stp>
        <stp>2M DAILY AVG TEMP</stp>
        <stp>D</stp>
        <stp>44776</stp>
        <stp/>
        <stp/>
        <stp>1</stp>
        <tr r="FP37" s="21"/>
      </tp>
      <tp>
        <v>25.94</v>
        <stp/>
        <stp>*H</stp>
        <stp>KORD MR20!_00Z-GFS</stp>
        <stp>2M DAILY AVG TEMP</stp>
        <stp>D</stp>
        <stp>44774</stp>
        <stp/>
        <stp/>
        <stp>1</stp>
        <tr r="V39" s="21"/>
      </tp>
      <tp>
        <v>24.51</v>
        <stp/>
        <stp>*H</stp>
        <stp>KORD MR22!_12Z-GFS</stp>
        <stp>2M DAILY AVG TEMP</stp>
        <stp>D</stp>
        <stp>44775</stp>
        <stp/>
        <stp/>
        <stp>1</stp>
        <tr r="EA38" s="21"/>
      </tp>
      <tp>
        <v>25.45</v>
        <stp/>
        <stp>*H</stp>
        <stp>KORD MR26!_06Z-GFS</stp>
        <stp>2M DAILY AVG TEMP</stp>
        <stp>D</stp>
        <stp>44774</stp>
        <stp/>
        <stp/>
        <stp>1</stp>
        <tr r="CL39" s="21"/>
      </tp>
      <tp>
        <v>29.53</v>
        <stp/>
        <stp>*H</stp>
        <stp>KORD MR28!_18Z-GFS</stp>
        <stp>2M DAILY AVG TEMP</stp>
        <stp>D</stp>
        <stp>44775</stp>
        <stp/>
        <stp/>
        <stp>1</stp>
        <tr r="GQ38" s="21"/>
      </tp>
      <tp>
        <v>20.58</v>
        <stp/>
        <stp>*H</stp>
        <stp>KORD MR30!_00Z-GFS</stp>
        <stp>2M DAILY AVG TEMP</stp>
        <stp>D</stp>
        <stp>44775</stp>
        <stp/>
        <stp/>
        <stp>1</stp>
        <tr r="BC38" s="21"/>
      </tp>
      <tp>
        <v>26.1</v>
        <stp/>
        <stp>*H</stp>
        <stp>KORD MR32!_12Z-GFS</stp>
        <stp>2M DAILY AVG TEMP</stp>
        <stp>D</stp>
        <stp>44774</stp>
        <stp/>
        <stp/>
        <stp>1</stp>
        <tr r="FB39" s="21"/>
      </tp>
      <tp>
        <v>21.92</v>
        <stp/>
        <stp>*H</stp>
        <stp>KORD MR17!_00Z-GFS</stp>
        <stp>2M DAILY AVG TEMP</stp>
        <stp>D</stp>
        <stp>44777</stp>
        <stp/>
        <stp/>
        <stp>1</stp>
        <tr r="V36" s="21"/>
      </tp>
      <tp>
        <v>25.8</v>
        <stp/>
        <stp>*H</stp>
        <stp>KORD MR21!_06Z-GFS</stp>
        <stp>2M DAILY AVG TEMP</stp>
        <stp>D</stp>
        <stp>44774</stp>
        <stp/>
        <stp/>
        <stp>1</stp>
        <tr r="BW39" s="21"/>
      </tp>
      <tp>
        <v>27.64</v>
        <stp/>
        <stp>*H</stp>
        <stp>KORD MR25!_12Z-GFS</stp>
        <stp>2M DAILY AVG TEMP</stp>
        <stp>D</stp>
        <stp>44775</stp>
        <stp/>
        <stp/>
        <stp>1</stp>
        <tr r="EJ38" s="21"/>
      </tp>
      <tp>
        <v>24.2</v>
        <stp/>
        <stp>*H</stp>
        <stp>KORD MR27!_00Z-GFS</stp>
        <stp>2M DAILY AVG TEMP</stp>
        <stp>D</stp>
        <stp>44774</stp>
        <stp/>
        <stp/>
        <stp>1</stp>
        <tr r="AQ39" s="21"/>
      </tp>
      <tp>
        <v>24.26</v>
        <stp/>
        <stp>*H</stp>
        <stp>KORD MR31!_06Z-GFS</stp>
        <stp>2M DAILY AVG TEMP</stp>
        <stp>D</stp>
        <stp>44775</stp>
        <stp/>
        <stp/>
        <stp>1</stp>
        <tr r="DD38" s="21"/>
      </tp>
      <tp>
        <v>23.68</v>
        <stp/>
        <stp>*H</stp>
        <stp>KORD MR16!_00Z-GFS</stp>
        <stp>2M DAILY AVG TEMP</stp>
        <stp>D</stp>
        <stp>44777</stp>
        <stp/>
        <stp/>
        <stp>1</stp>
        <tr r="S36" s="21"/>
      </tp>
      <tp>
        <v>25.58</v>
        <stp/>
        <stp>*H</stp>
        <stp>KORD MR20!_06Z-GFS</stp>
        <stp>2M DAILY AVG TEMP</stp>
        <stp>D</stp>
        <stp>44774</stp>
        <stp/>
        <stp/>
        <stp>1</stp>
        <tr r="BT39" s="21"/>
      </tp>
      <tp>
        <v>23.96</v>
        <stp/>
        <stp>*H</stp>
        <stp>KORD MR24!_12Z-GFS</stp>
        <stp>2M DAILY AVG TEMP</stp>
        <stp>D</stp>
        <stp>44775</stp>
        <stp/>
        <stp/>
        <stp>1</stp>
        <tr r="EG38" s="21"/>
      </tp>
      <tp>
        <v>24.66</v>
        <stp/>
        <stp>*H</stp>
        <stp>KORD MR26!_00Z-GFS</stp>
        <stp>2M DAILY AVG TEMP</stp>
        <stp>D</stp>
        <stp>44774</stp>
        <stp/>
        <stp/>
        <stp>1</stp>
        <tr r="AN39" s="21"/>
      </tp>
      <tp>
        <v>26.79</v>
        <stp/>
        <stp>*H</stp>
        <stp>KORD MR30!_06Z-GFS</stp>
        <stp>2M DAILY AVG TEMP</stp>
        <stp>D</stp>
        <stp>44775</stp>
        <stp/>
        <stp/>
        <stp>1</stp>
        <tr r="DA38" s="21"/>
      </tp>
      <tp>
        <v>24.52</v>
        <stp/>
        <stp>*H</stp>
        <stp>KORD MR15!_00Z-GFS</stp>
        <stp>2M DAILY AVG TEMP</stp>
        <stp>D</stp>
        <stp>44777</stp>
        <stp/>
        <stp/>
        <stp>1</stp>
        <tr r="P36" s="21"/>
      </tp>
      <tp>
        <v>29.3</v>
        <stp/>
        <stp>*H</stp>
        <stp>KORD MR17!_12Z-GFS</stp>
        <stp>2M DAILY AVG TEMP</stp>
        <stp>D</stp>
        <stp>44776</stp>
        <stp/>
        <stp/>
        <stp>1</stp>
        <tr r="DO37" s="21"/>
      </tp>
      <tp>
        <v>24.75</v>
        <stp/>
        <stp>*H</stp>
        <stp>KORD MR23!_06Z-GFS</stp>
        <stp>2M DAILY AVG TEMP</stp>
        <stp>D</stp>
        <stp>44774</stp>
        <stp/>
        <stp/>
        <stp>1</stp>
        <tr r="CC39" s="21"/>
      </tp>
      <tp>
        <v>24.82</v>
        <stp/>
        <stp>*H</stp>
        <stp>KORD MR25!_00Z-GFS</stp>
        <stp>2M DAILY AVG TEMP</stp>
        <stp>D</stp>
        <stp>44774</stp>
        <stp/>
        <stp/>
        <stp>1</stp>
        <tr r="AK39" s="21"/>
      </tp>
      <tp>
        <v>20.96</v>
        <stp/>
        <stp>*H</stp>
        <stp>KORD MR27!_12Z-GFS</stp>
        <stp>2M DAILY AVG TEMP</stp>
        <stp>D</stp>
        <stp>44775</stp>
        <stp/>
        <stp/>
        <stp>1</stp>
        <tr r="EP38" s="21"/>
      </tp>
      <tp>
        <v>28.22</v>
        <stp/>
        <stp>*H</stp>
        <stp>KORD MR16!_12Z-GFS</stp>
        <stp>2M DAILY AVG TEMP</stp>
        <stp>D</stp>
        <stp>44776</stp>
        <stp/>
        <stp/>
        <stp>1</stp>
        <tr r="DL37" s="21"/>
      </tp>
      <tp>
        <v>26.03</v>
        <stp/>
        <stp>*H</stp>
        <stp>KORD MR22!_06Z-GFS</stp>
        <stp>2M DAILY AVG TEMP</stp>
        <stp>D</stp>
        <stp>44774</stp>
        <stp/>
        <stp/>
        <stp>1</stp>
        <tr r="BZ39" s="21"/>
      </tp>
      <tp>
        <v>24.22</v>
        <stp/>
        <stp>*H</stp>
        <stp>KORD MR24!_00Z-GFS</stp>
        <stp>2M DAILY AVG TEMP</stp>
        <stp>D</stp>
        <stp>44774</stp>
        <stp/>
        <stp/>
        <stp>1</stp>
        <tr r="AH39" s="21"/>
      </tp>
      <tp>
        <v>26.04</v>
        <stp/>
        <stp>*H</stp>
        <stp>KORD MR26!_12Z-GFS</stp>
        <stp>2M DAILY AVG TEMP</stp>
        <stp>D</stp>
        <stp>44775</stp>
        <stp/>
        <stp/>
        <stp>1</stp>
        <tr r="EM38" s="21"/>
      </tp>
      <tp>
        <v>23.4</v>
        <stp/>
        <stp>*H</stp>
        <stp>KORD MR32!_06Z-GFS</stp>
        <stp>2M DAILY AVG TEMP</stp>
        <stp>D</stp>
        <stp>44775</stp>
        <stp/>
        <stp/>
        <stp>1</stp>
        <tr r="DG38" s="21"/>
      </tp>
      <tp>
        <v>28.26</v>
        <stp/>
        <stp>*H</stp>
        <stp>KORD MR19!_12Z-GFS</stp>
        <stp>2M DAILY AVG TEMP</stp>
        <stp>D</stp>
        <stp>44776</stp>
        <stp/>
        <stp/>
        <stp>1</stp>
        <tr r="DU37" s="21"/>
      </tp>
      <tp>
        <v>26.25</v>
        <stp/>
        <stp>*H</stp>
        <stp>KORD MR23!_18Z-GFS</stp>
        <stp>2M DAILY AVG TEMP</stp>
        <stp>D</stp>
        <stp>44775</stp>
        <stp/>
        <stp/>
        <stp>1</stp>
        <tr r="GB38" s="21"/>
      </tp>
      <tp>
        <v>27.46</v>
        <stp/>
        <stp>*H</stp>
        <stp>KORD MR29!_12Z-GFS</stp>
        <stp>2M DAILY AVG TEMP</stp>
        <stp>D</stp>
        <stp>44775</stp>
        <stp/>
        <stp/>
        <stp>1</stp>
        <tr r="EV38" s="21"/>
      </tp>
      <tp>
        <v>22.82</v>
        <stp/>
        <stp>*H</stp>
        <stp>KORD MR33!_18Z-GFS</stp>
        <stp>2M DAILY AVG TEMP</stp>
        <stp>D</stp>
        <stp>44774</stp>
        <stp/>
        <stp/>
        <stp>1</stp>
        <tr r="HC39" s="21"/>
      </tp>
      <tp>
        <v>27.28</v>
        <stp/>
        <stp>*H</stp>
        <stp>KORD MR18!_12Z-GFS</stp>
        <stp>2M DAILY AVG TEMP</stp>
        <stp>D</stp>
        <stp>44776</stp>
        <stp/>
        <stp/>
        <stp>1</stp>
        <tr r="DR37" s="21"/>
      </tp>
      <tp>
        <v>22.84</v>
        <stp/>
        <stp>*H</stp>
        <stp>KORD MR22!_18Z-GFS</stp>
        <stp>2M DAILY AVG TEMP</stp>
        <stp>D</stp>
        <stp>44775</stp>
        <stp/>
        <stp/>
        <stp>1</stp>
        <tr r="FY38" s="21"/>
      </tp>
      <tp>
        <v>18.04</v>
        <stp/>
        <stp>*H</stp>
        <stp>KORD MR28!_12Z-GFS</stp>
        <stp>2M DAILY AVG TEMP</stp>
        <stp>D</stp>
        <stp>44775</stp>
        <stp/>
        <stp/>
        <stp>1</stp>
        <tr r="ES38" s="21"/>
      </tp>
      <tp>
        <v>27.58</v>
        <stp/>
        <stp>*H</stp>
        <stp>KORD MR32!_18Z-GFS</stp>
        <stp>2M DAILY AVG TEMP</stp>
        <stp>D</stp>
        <stp>44774</stp>
        <stp/>
        <stp/>
        <stp>1</stp>
        <tr r="GZ39" s="21"/>
      </tp>
      <tp>
        <v>21.59</v>
        <stp/>
        <stp>*H</stp>
        <stp>KORD MR19!_00Z-GFS</stp>
        <stp>2M DAILY AVG TEMP</stp>
        <stp>D</stp>
        <stp>44777</stp>
        <stp/>
        <stp/>
        <stp>1</stp>
        <tr r="AB36" s="21"/>
      </tp>
      <tp>
        <v>23.18</v>
        <stp/>
        <stp>*H</stp>
        <stp>KORD MR21!_18Z-GFS</stp>
        <stp>2M DAILY AVG TEMP</stp>
        <stp>D</stp>
        <stp>44775</stp>
        <stp/>
        <stp/>
        <stp>1</stp>
        <tr r="FV38" s="21"/>
      </tp>
      <tp>
        <v>24.9</v>
        <stp/>
        <stp>*H</stp>
        <stp>KORD MR29!_00Z-GFS</stp>
        <stp>2M DAILY AVG TEMP</stp>
        <stp>D</stp>
        <stp>44774</stp>
        <stp/>
        <stp/>
        <stp>1</stp>
        <tr r="AW39" s="21"/>
      </tp>
      <tp>
        <v>26.27</v>
        <stp/>
        <stp>*H</stp>
        <stp>KORD MR31!_18Z-GFS</stp>
        <stp>2M DAILY AVG TEMP</stp>
        <stp>D</stp>
        <stp>44774</stp>
        <stp/>
        <stp/>
        <stp>1</stp>
        <tr r="GW39" s="21"/>
      </tp>
      <tp>
        <v>23.9</v>
        <stp/>
        <stp>*H</stp>
        <stp>KORD MR18!_00Z-GFS</stp>
        <stp>2M DAILY AVG TEMP</stp>
        <stp>D</stp>
        <stp>44777</stp>
        <stp/>
        <stp/>
        <stp>1</stp>
        <tr r="Y36" s="21"/>
      </tp>
      <tp>
        <v>23.98</v>
        <stp/>
        <stp>*H</stp>
        <stp>KORD MR20!_18Z-GFS</stp>
        <stp>2M DAILY AVG TEMP</stp>
        <stp>D</stp>
        <stp>44775</stp>
        <stp/>
        <stp/>
        <stp>1</stp>
        <tr r="FS38" s="21"/>
      </tp>
      <tp>
        <v>25.98</v>
        <stp/>
        <stp>*H</stp>
        <stp>KORD MR28!_00Z-GFS</stp>
        <stp>2M DAILY AVG TEMP</stp>
        <stp>D</stp>
        <stp>44774</stp>
        <stp/>
        <stp/>
        <stp>1</stp>
        <tr r="AT39" s="21"/>
      </tp>
      <tp>
        <v>24.44</v>
        <stp/>
        <stp>*H</stp>
        <stp>KORD MR30!_18Z-GFS</stp>
        <stp>2M DAILY AVG TEMP</stp>
        <stp>D</stp>
        <stp>44774</stp>
        <stp/>
        <stp/>
        <stp>1</stp>
        <tr r="GT39" s="21"/>
      </tp>
      <tp>
        <v>29.58</v>
        <stp/>
        <stp>*H</stp>
        <stp>KORD MR17!_18Z-GFS</stp>
        <stp>2M DAILY AVG TEMP</stp>
        <stp>D</stp>
        <stp>44776</stp>
        <stp/>
        <stp/>
        <stp>1</stp>
        <tr r="FM37" s="21"/>
      </tp>
      <tp>
        <v>22.02</v>
        <stp/>
        <stp>*H</stp>
        <stp>KORD MR19!_06Z-GFS</stp>
        <stp>2M DAILY AVG TEMP</stp>
        <stp>D</stp>
        <stp>44777</stp>
        <stp/>
        <stp/>
        <stp>1</stp>
        <tr r="BZ36" s="21"/>
      </tp>
      <tp>
        <v>26.07</v>
        <stp/>
        <stp>*H</stp>
        <stp>KORD MR27!_18Z-GFS</stp>
        <stp>2M DAILY AVG TEMP</stp>
        <stp>D</stp>
        <stp>44775</stp>
        <stp/>
        <stp/>
        <stp>1</stp>
        <tr r="GN38" s="21"/>
      </tp>
      <tp>
        <v>27.14</v>
        <stp/>
        <stp>*H</stp>
        <stp>KORD MR29!_06Z-GFS</stp>
        <stp>2M DAILY AVG TEMP</stp>
        <stp>D</stp>
        <stp>44774</stp>
        <stp/>
        <stp/>
        <stp>1</stp>
        <tr r="CU39" s="21"/>
      </tp>
      <tp>
        <v>28.38</v>
        <stp/>
        <stp>*H</stp>
        <stp>KORD MR16!_18Z-GFS</stp>
        <stp>2M DAILY AVG TEMP</stp>
        <stp>D</stp>
        <stp>44776</stp>
        <stp/>
        <stp/>
        <stp>1</stp>
        <tr r="FJ37" s="21"/>
      </tp>
      <tp>
        <v>23.85</v>
        <stp/>
        <stp>*H</stp>
        <stp>KORD MR18!_06Z-GFS</stp>
        <stp>2M DAILY AVG TEMP</stp>
        <stp>D</stp>
        <stp>44777</stp>
        <stp/>
        <stp/>
        <stp>1</stp>
        <tr r="BW36" s="21"/>
      </tp>
      <tp>
        <v>25.68</v>
        <stp/>
        <stp>*H</stp>
        <stp>KORD MR26!_18Z-GFS</stp>
        <stp>2M DAILY AVG TEMP</stp>
        <stp>D</stp>
        <stp>44775</stp>
        <stp/>
        <stp/>
        <stp>1</stp>
        <tr r="GK38" s="21"/>
      </tp>
      <tp>
        <v>25.83</v>
        <stp/>
        <stp>*H</stp>
        <stp>KORD MR28!_06Z-GFS</stp>
        <stp>2M DAILY AVG TEMP</stp>
        <stp>D</stp>
        <stp>44774</stp>
        <stp/>
        <stp/>
        <stp>1</stp>
        <tr r="CR39" s="21"/>
      </tp>
      <tp>
        <v>28.76</v>
        <stp/>
        <stp>*H</stp>
        <stp>KORD MR25!_18Z-GFS</stp>
        <stp>2M DAILY AVG TEMP</stp>
        <stp>D</stp>
        <stp>44775</stp>
        <stp/>
        <stp/>
        <stp>1</stp>
        <tr r="GH38" s="21"/>
      </tp>
      <tp>
        <v>28.82</v>
        <stp/>
        <stp>*H</stp>
        <stp>KORD MR24!_18Z-GFS</stp>
        <stp>2M DAILY AVG TEMP</stp>
        <stp>D</stp>
        <stp>44775</stp>
        <stp/>
        <stp/>
        <stp>1</stp>
        <tr r="GE38" s="21"/>
      </tp>
      <tp>
        <v>26.32</v>
        <stp/>
        <stp>*H</stp>
        <stp>KORD MR21!_12Z-GFS</stp>
        <stp>2M DAILY AVG TEMP</stp>
        <stp>D</stp>
        <stp>44774</stp>
        <stp/>
        <stp/>
        <stp>1</stp>
        <tr r="DU39" s="21"/>
      </tp>
      <tp>
        <v>24.48</v>
        <stp/>
        <stp>*H</stp>
        <stp>KORD MR23!_00Z-GFS</stp>
        <stp>2M DAILY AVG TEMP</stp>
        <stp>D</stp>
        <stp>44775</stp>
        <stp/>
        <stp/>
        <stp>1</stp>
        <tr r="AH38" s="21"/>
      </tp>
      <tp>
        <v>25.74</v>
        <stp/>
        <stp>*H</stp>
        <stp>KORD MR25!_06Z-GFS</stp>
        <stp>2M DAILY AVG TEMP</stp>
        <stp>D</stp>
        <stp>44775</stp>
        <stp/>
        <stp/>
        <stp>1</stp>
        <tr r="CL38" s="21"/>
      </tp>
      <tp>
        <v>26.84</v>
        <stp/>
        <stp>*H</stp>
        <stp>KORD MR31!_12Z-GFS</stp>
        <stp>2M DAILY AVG TEMP</stp>
        <stp>D</stp>
        <stp>44775</stp>
        <stp/>
        <stp/>
        <stp>1</stp>
        <tr r="FB38" s="21"/>
      </tp>
      <tp>
        <v>25.86</v>
        <stp/>
        <stp>*H</stp>
        <stp>KORD MR33!_00Z-GFS</stp>
        <stp>2M DAILY AVG TEMP</stp>
        <stp>D</stp>
        <stp>44774</stp>
        <stp/>
        <stp/>
        <stp>1</stp>
        <tr r="BI39" s="21"/>
      </tp>
      <tp>
        <v>25.32</v>
        <stp/>
        <stp>*H</stp>
        <stp>KORD MR20!_12Z-GFS</stp>
        <stp>2M DAILY AVG TEMP</stp>
        <stp>D</stp>
        <stp>44774</stp>
        <stp/>
        <stp/>
        <stp>1</stp>
        <tr r="DR39" s="21"/>
      </tp>
      <tp>
        <v>25</v>
        <stp/>
        <stp>*H</stp>
        <stp>KORD MR22!_00Z-GFS</stp>
        <stp>2M DAILY AVG TEMP</stp>
        <stp>D</stp>
        <stp>44775</stp>
        <stp/>
        <stp/>
        <stp>1</stp>
        <tr r="AE38" s="21"/>
      </tp>
      <tp>
        <v>23.97</v>
        <stp/>
        <stp>*H</stp>
        <stp>KORD MR24!_06Z-GFS</stp>
        <stp>2M DAILY AVG TEMP</stp>
        <stp>D</stp>
        <stp>44775</stp>
        <stp/>
        <stp/>
        <stp>1</stp>
        <tr r="CI38" s="21"/>
      </tp>
      <tp>
        <v>22.9</v>
        <stp/>
        <stp>*H</stp>
        <stp>KORD MR30!_12Z-GFS</stp>
        <stp>2M DAILY AVG TEMP</stp>
        <stp>D</stp>
        <stp>44775</stp>
        <stp/>
        <stp/>
        <stp>1</stp>
        <tr r="EY38" s="21"/>
      </tp>
      <tp>
        <v>18.739999999999998</v>
        <stp/>
        <stp>*H</stp>
        <stp>KORD MR32!_00Z-GFS</stp>
        <stp>2M DAILY AVG TEMP</stp>
        <stp>D</stp>
        <stp>44774</stp>
        <stp/>
        <stp/>
        <stp>1</stp>
        <tr r="BF39" s="21"/>
      </tp>
      <tp>
        <v>29.2</v>
        <stp/>
        <stp>*H</stp>
        <stp>KORD MR17!_06Z-GFS</stp>
        <stp>2M DAILY AVG TEMP</stp>
        <stp>D</stp>
        <stp>44776</stp>
        <stp/>
        <stp/>
        <stp>1</stp>
        <tr r="BQ37" s="21"/>
      </tp>
      <tp>
        <v>21.18</v>
        <stp/>
        <stp>*H</stp>
        <stp>KORD MR19!_18Z-GFS</stp>
        <stp>2M DAILY AVG TEMP</stp>
        <stp>D</stp>
        <stp>44777</stp>
        <stp/>
        <stp/>
        <stp>1</stp>
        <tr r="FV36" s="21"/>
      </tp>
      <tp>
        <v>24.46</v>
        <stp/>
        <stp>*H</stp>
        <stp>KORD MR21!_00Z-GFS</stp>
        <stp>2M DAILY AVG TEMP</stp>
        <stp>D</stp>
        <stp>44775</stp>
        <stp/>
        <stp/>
        <stp>1</stp>
        <tr r="AB38" s="21"/>
      </tp>
      <tp>
        <v>26</v>
        <stp/>
        <stp>*H</stp>
        <stp>KORD MR23!_12Z-GFS</stp>
        <stp>2M DAILY AVG TEMP</stp>
        <stp>D</stp>
        <stp>44774</stp>
        <stp/>
        <stp/>
        <stp>1</stp>
        <tr r="EA39" s="21"/>
      </tp>
      <tp>
        <v>25.78</v>
        <stp/>
        <stp>*H</stp>
        <stp>KORD MR27!_06Z-GFS</stp>
        <stp>2M DAILY AVG TEMP</stp>
        <stp>D</stp>
        <stp>44775</stp>
        <stp/>
        <stp/>
        <stp>1</stp>
        <tr r="CR38" s="21"/>
      </tp>
      <tp>
        <v>30.04</v>
        <stp/>
        <stp>*H</stp>
        <stp>KORD MR29!_18Z-GFS</stp>
        <stp>2M DAILY AVG TEMP</stp>
        <stp>D</stp>
        <stp>44774</stp>
        <stp/>
        <stp/>
        <stp>1</stp>
        <tr r="GQ39" s="21"/>
      </tp>
      <tp>
        <v>24.15</v>
        <stp/>
        <stp>*H</stp>
        <stp>KORD MR31!_00Z-GFS</stp>
        <stp>2M DAILY AVG TEMP</stp>
        <stp>D</stp>
        <stp>44774</stp>
        <stp/>
        <stp/>
        <stp>1</stp>
        <tr r="BC39" s="21"/>
      </tp>
      <tp>
        <v>27.71</v>
        <stp/>
        <stp>*H</stp>
        <stp>KORD MR16!_06Z-GFS</stp>
        <stp>2M DAILY AVG TEMP</stp>
        <stp>D</stp>
        <stp>44776</stp>
        <stp/>
        <stp/>
        <stp>1</stp>
        <tr r="BN37" s="21"/>
      </tp>
      <tp>
        <v>22.68</v>
        <stp/>
        <stp>*H</stp>
        <stp>KORD MR18!_18Z-GFS</stp>
        <stp>2M DAILY AVG TEMP</stp>
        <stp>D</stp>
        <stp>44777</stp>
        <stp/>
        <stp/>
        <stp>1</stp>
        <tr r="FS36" s="21"/>
      </tp>
      <tp>
        <v>24.35</v>
        <stp/>
        <stp>*H</stp>
        <stp>KORD MR20!_00Z-GFS</stp>
        <stp>2M DAILY AVG TEMP</stp>
        <stp>D</stp>
        <stp>44775</stp>
        <stp/>
        <stp/>
        <stp>1</stp>
        <tr r="Y38" s="21"/>
      </tp>
      <tp>
        <v>26.76</v>
        <stp/>
        <stp>*H</stp>
        <stp>KORD MR22!_12Z-GFS</stp>
        <stp>2M DAILY AVG TEMP</stp>
        <stp>D</stp>
        <stp>44774</stp>
        <stp/>
        <stp/>
        <stp>1</stp>
        <tr r="DX39" s="21"/>
      </tp>
      <tp>
        <v>30.18</v>
        <stp/>
        <stp>*H</stp>
        <stp>KORD MR26!_06Z-GFS</stp>
        <stp>2M DAILY AVG TEMP</stp>
        <stp>D</stp>
        <stp>44775</stp>
        <stp/>
        <stp/>
        <stp>1</stp>
        <tr r="CO38" s="21"/>
      </tp>
      <tp>
        <v>26.76</v>
        <stp/>
        <stp>*H</stp>
        <stp>KORD MR28!_18Z-GFS</stp>
        <stp>2M DAILY AVG TEMP</stp>
        <stp>D</stp>
        <stp>44774</stp>
        <stp/>
        <stp/>
        <stp>1</stp>
        <tr r="GN39" s="21"/>
      </tp>
      <tp>
        <v>23.98</v>
        <stp/>
        <stp>*H</stp>
        <stp>KORD MR30!_00Z-GFS</stp>
        <stp>2M DAILY AVG TEMP</stp>
        <stp>D</stp>
        <stp>44774</stp>
        <stp/>
        <stp/>
        <stp>1</stp>
        <tr r="AZ39" s="21"/>
      </tp>
      <tp>
        <v>30.16</v>
        <stp/>
        <stp>*H</stp>
        <stp>KORD MR32!_12Z-GFS</stp>
        <stp>2M DAILY AVG TEMP</stp>
        <stp>D</stp>
        <stp>44775</stp>
        <stp/>
        <stp/>
        <stp>1</stp>
        <tr r="FE38" s="21"/>
      </tp>
      <tp>
        <v>24.13</v>
        <stp/>
        <stp>*H</stp>
        <stp>KORD MR15!_12Z-GFS</stp>
        <stp>2M DAILY AVG TEMP</stp>
        <stp>D</stp>
        <stp>44777</stp>
        <stp/>
        <stp/>
        <stp>1</stp>
        <tr r="DL36" s="21"/>
      </tp>
      <tp>
        <v>27.36</v>
        <stp/>
        <stp>*H</stp>
        <stp>KORD MR17!_00Z-GFS</stp>
        <stp>2M DAILY AVG TEMP</stp>
        <stp>D</stp>
        <stp>44776</stp>
        <stp/>
        <stp/>
        <stp>1</stp>
        <tr r="S37" s="21"/>
      </tp>
      <tp>
        <v>22.81</v>
        <stp/>
        <stp>*H</stp>
        <stp>KORD MR21!_06Z-GFS</stp>
        <stp>2M DAILY AVG TEMP</stp>
        <stp>D</stp>
        <stp>44775</stp>
        <stp/>
        <stp/>
        <stp>1</stp>
        <tr r="BZ38" s="21"/>
      </tp>
      <tp>
        <v>24.9</v>
        <stp/>
        <stp>*H</stp>
        <stp>KORD MR25!_12Z-GFS</stp>
        <stp>2M DAILY AVG TEMP</stp>
        <stp>D</stp>
        <stp>44774</stp>
        <stp/>
        <stp/>
        <stp>1</stp>
        <tr r="EG39" s="21"/>
      </tp>
      <tp>
        <v>27.43</v>
        <stp/>
        <stp>*H</stp>
        <stp>KORD MR27!_00Z-GFS</stp>
        <stp>2M DAILY AVG TEMP</stp>
        <stp>D</stp>
        <stp>44775</stp>
        <stp/>
        <stp/>
        <stp>1</stp>
        <tr r="AT38" s="21"/>
      </tp>
      <tp>
        <v>24.64</v>
        <stp/>
        <stp>*H</stp>
        <stp>KORD MR31!_06Z-GFS</stp>
        <stp>2M DAILY AVG TEMP</stp>
        <stp>D</stp>
        <stp>44774</stp>
        <stp/>
        <stp/>
        <stp>1</stp>
        <tr r="DA39" s="21"/>
      </tp>
      <tp>
        <v>29.32</v>
        <stp/>
        <stp>*H</stp>
        <stp>KORD MR16!_00Z-GFS</stp>
        <stp>2M DAILY AVG TEMP</stp>
        <stp>D</stp>
        <stp>44776</stp>
        <stp/>
        <stp/>
        <stp>1</stp>
        <tr r="P37" s="21"/>
      </tp>
      <tp>
        <v>25.48</v>
        <stp/>
        <stp>*H</stp>
        <stp>KORD MR20!_06Z-GFS</stp>
        <stp>2M DAILY AVG TEMP</stp>
        <stp>D</stp>
        <stp>44775</stp>
        <stp/>
        <stp/>
        <stp>1</stp>
        <tr r="BW38" s="21"/>
      </tp>
      <tp>
        <v>25.2</v>
        <stp/>
        <stp>*H</stp>
        <stp>KORD MR24!_12Z-GFS</stp>
        <stp>2M DAILY AVG TEMP</stp>
        <stp>D</stp>
        <stp>44774</stp>
        <stp/>
        <stp/>
        <stp>1</stp>
        <tr r="ED39" s="21"/>
      </tp>
      <tp>
        <v>24.1</v>
        <stp/>
        <stp>*H</stp>
        <stp>KORD MR26!_00Z-GFS</stp>
        <stp>2M DAILY AVG TEMP</stp>
        <stp>D</stp>
        <stp>44775</stp>
        <stp/>
        <stp/>
        <stp>1</stp>
        <tr r="AQ38" s="21"/>
      </tp>
      <tp>
        <v>24.74</v>
        <stp/>
        <stp>*H</stp>
        <stp>KORD MR30!_06Z-GFS</stp>
        <stp>2M DAILY AVG TEMP</stp>
        <stp>D</stp>
        <stp>44774</stp>
        <stp/>
        <stp/>
        <stp>1</stp>
        <tr r="CX39" s="21"/>
      </tp>
      <tp>
        <v>22.77</v>
        <stp/>
        <stp>*H</stp>
        <stp>KORD MR17!_12Z-GFS</stp>
        <stp>2M DAILY AVG TEMP</stp>
        <stp>D</stp>
        <stp>44777</stp>
        <stp/>
        <stp/>
        <stp>1</stp>
        <tr r="DR36" s="21"/>
      </tp>
      <tp>
        <v>25.96</v>
        <stp/>
        <stp>*H</stp>
        <stp>KORD MR23!_06Z-GFS</stp>
        <stp>2M DAILY AVG TEMP</stp>
        <stp>D</stp>
        <stp>44775</stp>
        <stp/>
        <stp/>
        <stp>1</stp>
        <tr r="CF38" s="21"/>
      </tp>
      <tp>
        <v>27.2</v>
        <stp/>
        <stp>*H</stp>
        <stp>KORD MR25!_00Z-GFS</stp>
        <stp>2M DAILY AVG TEMP</stp>
        <stp>D</stp>
        <stp>44775</stp>
        <stp/>
        <stp/>
        <stp>1</stp>
        <tr r="AN38" s="21"/>
      </tp>
      <tp>
        <v>26.36</v>
        <stp/>
        <stp>*H</stp>
        <stp>KORD MR27!_12Z-GFS</stp>
        <stp>2M DAILY AVG TEMP</stp>
        <stp>D</stp>
        <stp>44774</stp>
        <stp/>
        <stp/>
        <stp>1</stp>
        <tr r="EM39" s="21"/>
      </tp>
      <tp>
        <v>26.05</v>
        <stp/>
        <stp>*H</stp>
        <stp>KORD MR33!_06Z-GFS</stp>
        <stp>2M DAILY AVG TEMP</stp>
        <stp>D</stp>
        <stp>44774</stp>
        <stp/>
        <stp/>
        <stp>1</stp>
        <tr r="DG39" s="21"/>
      </tp>
      <tp>
        <v>23.99</v>
        <stp/>
        <stp>*H</stp>
        <stp>KORD MR16!_12Z-GFS</stp>
        <stp>2M DAILY AVG TEMP</stp>
        <stp>D</stp>
        <stp>44777</stp>
        <stp/>
        <stp/>
        <stp>1</stp>
        <tr r="DO36" s="21"/>
      </tp>
      <tp>
        <v>22.67</v>
        <stp/>
        <stp>*H</stp>
        <stp>KORD MR22!_06Z-GFS</stp>
        <stp>2M DAILY AVG TEMP</stp>
        <stp>D</stp>
        <stp>44775</stp>
        <stp/>
        <stp/>
        <stp>1</stp>
        <tr r="CC38" s="21"/>
      </tp>
      <tp>
        <v>25.66</v>
        <stp/>
        <stp>*H</stp>
        <stp>KORD MR24!_00Z-GFS</stp>
        <stp>2M DAILY AVG TEMP</stp>
        <stp>D</stp>
        <stp>44775</stp>
        <stp/>
        <stp/>
        <stp>1</stp>
        <tr r="AK38" s="21"/>
      </tp>
      <tp>
        <v>25.86</v>
        <stp/>
        <stp>*H</stp>
        <stp>KORD MR26!_12Z-GFS</stp>
        <stp>2M DAILY AVG TEMP</stp>
        <stp>D</stp>
        <stp>44774</stp>
        <stp/>
        <stp/>
        <stp>1</stp>
        <tr r="EJ39" s="21"/>
      </tp>
      <tp>
        <v>21.7</v>
        <stp/>
        <stp>*H</stp>
        <stp>KORD MR32!_06Z-GFS</stp>
        <stp>2M DAILY AVG TEMP</stp>
        <stp>D</stp>
        <stp>44774</stp>
        <stp/>
        <stp/>
        <stp>1</stp>
        <tr r="DD39" s="21"/>
      </tp>
      <tp>
        <v>22.01</v>
        <stp/>
        <stp>*H</stp>
        <stp>KORD MR19!_12Z-GFS</stp>
        <stp>2M DAILY AVG TEMP</stp>
        <stp>D</stp>
        <stp>44777</stp>
        <stp/>
        <stp/>
        <stp>1</stp>
        <tr r="DX36" s="21"/>
      </tp>
      <tp>
        <v>25.05</v>
        <stp/>
        <stp>*H</stp>
        <stp>KORD MR23!_18Z-GFS</stp>
        <stp>2M DAILY AVG TEMP</stp>
        <stp>D</stp>
        <stp>44774</stp>
        <stp/>
        <stp/>
        <stp>1</stp>
        <tr r="FY39" s="21"/>
      </tp>
      <tp>
        <v>27.74</v>
        <stp/>
        <stp>*H</stp>
        <stp>KORD MR29!_12Z-GFS</stp>
        <stp>2M DAILY AVG TEMP</stp>
        <stp>D</stp>
        <stp>44774</stp>
        <stp/>
        <stp/>
        <stp>1</stp>
        <tr r="ES39" s="21"/>
      </tp>
      <tp>
        <v>22.96</v>
        <stp/>
        <stp>*H</stp>
        <stp>KORD MR18!_12Z-GFS</stp>
        <stp>2M DAILY AVG TEMP</stp>
        <stp>D</stp>
        <stp>44777</stp>
        <stp/>
        <stp/>
        <stp>1</stp>
        <tr r="DU36" s="21"/>
      </tp>
      <tp>
        <v>25.52</v>
        <stp/>
        <stp>*H</stp>
        <stp>KORD MR22!_18Z-GFS</stp>
        <stp>2M DAILY AVG TEMP</stp>
        <stp>D</stp>
        <stp>44774</stp>
        <stp/>
        <stp/>
        <stp>1</stp>
        <tr r="FV39" s="21"/>
      </tp>
      <tp>
        <v>24.18</v>
        <stp/>
        <stp>*H</stp>
        <stp>KORD MR28!_12Z-GFS</stp>
        <stp>2M DAILY AVG TEMP</stp>
        <stp>D</stp>
        <stp>44774</stp>
        <stp/>
        <stp/>
        <stp>1</stp>
        <tr r="EP39" s="21"/>
      </tp>
      <tp>
        <v>27.92</v>
        <stp/>
        <stp>*H</stp>
        <stp>KORD MR32!_18Z-GFS</stp>
        <stp>2M DAILY AVG TEMP</stp>
        <stp>D</stp>
        <stp>44775</stp>
        <stp/>
        <stp/>
        <stp>1</stp>
        <tr r="HC38" s="21"/>
      </tp>
      <tp>
        <v>27.9</v>
        <stp/>
        <stp>*H</stp>
        <stp>KORD MR19!_00Z-GFS</stp>
        <stp>2M DAILY AVG TEMP</stp>
        <stp>D</stp>
        <stp>44776</stp>
        <stp/>
        <stp/>
        <stp>1</stp>
        <tr r="Y37" s="21"/>
      </tp>
      <tp>
        <v>26.46</v>
        <stp/>
        <stp>*H</stp>
        <stp>KORD MR21!_18Z-GFS</stp>
        <stp>2M DAILY AVG TEMP</stp>
        <stp>D</stp>
        <stp>44774</stp>
        <stp/>
        <stp/>
        <stp>1</stp>
        <tr r="FS39" s="21"/>
      </tp>
      <tp>
        <v>29.6</v>
        <stp/>
        <stp>*H</stp>
        <stp>KORD MR29!_00Z-GFS</stp>
        <stp>2M DAILY AVG TEMP</stp>
        <stp>D</stp>
        <stp>44775</stp>
        <stp/>
        <stp/>
        <stp>1</stp>
        <tr r="AZ38" s="21"/>
      </tp>
      <tp>
        <v>22.48</v>
        <stp/>
        <stp>*H</stp>
        <stp>KORD MR31!_18Z-GFS</stp>
        <stp>2M DAILY AVG TEMP</stp>
        <stp>D</stp>
        <stp>44775</stp>
        <stp/>
        <stp/>
        <stp>1</stp>
        <tr r="GZ38" s="21"/>
      </tp>
      <tp>
        <v>28.66</v>
        <stp/>
        <stp>*H</stp>
        <stp>KORD MR18!_00Z-GFS</stp>
        <stp>2M DAILY AVG TEMP</stp>
        <stp>D</stp>
        <stp>44776</stp>
        <stp/>
        <stp/>
        <stp>1</stp>
        <tr r="V37" s="21"/>
      </tp>
      <tp>
        <v>25.73</v>
        <stp/>
        <stp>*H</stp>
        <stp>KORD MR20!_18Z-GFS</stp>
        <stp>2M DAILY AVG TEMP</stp>
        <stp>D</stp>
        <stp>44774</stp>
        <stp/>
        <stp/>
        <stp>1</stp>
        <tr r="FP39" s="21"/>
      </tp>
      <tp>
        <v>29.38</v>
        <stp/>
        <stp>*H</stp>
        <stp>KORD MR28!_00Z-GFS</stp>
        <stp>2M DAILY AVG TEMP</stp>
        <stp>D</stp>
        <stp>44775</stp>
        <stp/>
        <stp/>
        <stp>1</stp>
        <tr r="AW38" s="21"/>
      </tp>
      <tp>
        <v>27.36</v>
        <stp/>
        <stp>*H</stp>
        <stp>KORD MR30!_18Z-GFS</stp>
        <stp>2M DAILY AVG TEMP</stp>
        <stp>D</stp>
        <stp>44775</stp>
        <stp/>
        <stp/>
        <stp>1</stp>
        <tr r="GW38" s="21"/>
      </tp>
      <tp>
        <v>22.4</v>
        <stp/>
        <stp>*H</stp>
        <stp>KORD MR17!_18Z-GFS</stp>
        <stp>2M DAILY AVG TEMP</stp>
        <stp>D</stp>
        <stp>44777</stp>
        <stp/>
        <stp/>
        <stp>1</stp>
        <tr r="FP36" s="21"/>
      </tp>
      <tp>
        <v>29.18</v>
        <stp/>
        <stp>*H</stp>
        <stp>KORD MR19!_06Z-GFS</stp>
        <stp>2M DAILY AVG TEMP</stp>
        <stp>D</stp>
        <stp>44776</stp>
        <stp/>
        <stp/>
        <stp>1</stp>
        <tr r="BW37" s="21"/>
      </tp>
      <tp>
        <v>24.37</v>
        <stp/>
        <stp>*H</stp>
        <stp>KORD MR27!_18Z-GFS</stp>
        <stp>2M DAILY AVG TEMP</stp>
        <stp>D</stp>
        <stp>44774</stp>
        <stp/>
        <stp/>
        <stp>1</stp>
        <tr r="GK39" s="21"/>
      </tp>
      <tp>
        <v>19.73</v>
        <stp/>
        <stp>*H</stp>
        <stp>KORD MR29!_06Z-GFS</stp>
        <stp>2M DAILY AVG TEMP</stp>
        <stp>D</stp>
        <stp>44775</stp>
        <stp/>
        <stp/>
        <stp>1</stp>
        <tr r="CX38" s="21"/>
      </tp>
      <tp>
        <v>23.24</v>
        <stp/>
        <stp>*H</stp>
        <stp>KORD MR16!_18Z-GFS</stp>
        <stp>2M DAILY AVG TEMP</stp>
        <stp>D</stp>
        <stp>44777</stp>
        <stp/>
        <stp/>
        <stp>1</stp>
        <tr r="FM36" s="21"/>
      </tp>
      <tp>
        <v>28.04</v>
        <stp/>
        <stp>*H</stp>
        <stp>KORD MR18!_06Z-GFS</stp>
        <stp>2M DAILY AVG TEMP</stp>
        <stp>D</stp>
        <stp>44776</stp>
        <stp/>
        <stp/>
        <stp>1</stp>
        <tr r="BT37" s="21"/>
      </tp>
      <tp>
        <v>24.6</v>
        <stp/>
        <stp>*H</stp>
        <stp>KORD MR26!_18Z-GFS</stp>
        <stp>2M DAILY AVG TEMP</stp>
        <stp>D</stp>
        <stp>44774</stp>
        <stp/>
        <stp/>
        <stp>1</stp>
        <tr r="GH39" s="21"/>
      </tp>
      <tp>
        <v>22.07</v>
        <stp/>
        <stp>*H</stp>
        <stp>KORD MR28!_06Z-GFS</stp>
        <stp>2M DAILY AVG TEMP</stp>
        <stp>D</stp>
        <stp>44775</stp>
        <stp/>
        <stp/>
        <stp>1</stp>
        <tr r="CU38" s="21"/>
      </tp>
      <tp>
        <v>24.18</v>
        <stp/>
        <stp>*H</stp>
        <stp>KORD MR15!_18Z-GFS</stp>
        <stp>2M DAILY AVG TEMP</stp>
        <stp>D</stp>
        <stp>44777</stp>
        <stp/>
        <stp/>
        <stp>1</stp>
        <tr r="FJ36" s="21"/>
      </tp>
      <tp>
        <v>25.52</v>
        <stp/>
        <stp>*H</stp>
        <stp>KORD MR25!_18Z-GFS</stp>
        <stp>2M DAILY AVG TEMP</stp>
        <stp>D</stp>
        <stp>44774</stp>
        <stp/>
        <stp/>
        <stp>1</stp>
        <tr r="GE39" s="21"/>
      </tp>
      <tp>
        <v>25</v>
        <stp/>
        <stp>*H</stp>
        <stp>KORD MR24!_18Z-GFS</stp>
        <stp>2M DAILY AVG TEMP</stp>
        <stp>D</stp>
        <stp>44774</stp>
        <stp/>
        <stp/>
        <stp>1</stp>
        <tr r="GB39" s="21"/>
      </tp>
      <tp>
        <v>31.84</v>
        <stp/>
        <stp>*H</stp>
        <stp>KORD MR21!_12Z-GFS</stp>
        <stp>2M DAILY AVG TEMP</stp>
        <stp>D</stp>
        <stp>44777</stp>
        <stp/>
        <stp/>
        <stp>1</stp>
        <tr r="ED36" s="21"/>
      </tp>
      <tp>
        <v>26.5</v>
        <stp/>
        <stp>*H</stp>
        <stp>KORD MR23!_00Z-GFS</stp>
        <stp>2M DAILY AVG TEMP</stp>
        <stp>D</stp>
        <stp>44776</stp>
        <stp/>
        <stp/>
        <stp>1</stp>
        <tr r="AK37" s="21"/>
      </tp>
      <tp>
        <v>21.77</v>
        <stp/>
        <stp>*H</stp>
        <stp>KORD MR25!_06Z-GFS</stp>
        <stp>2M DAILY AVG TEMP</stp>
        <stp>D</stp>
        <stp>44776</stp>
        <stp/>
        <stp/>
        <stp>1</stp>
        <tr r="CO37" s="21"/>
      </tp>
      <tp>
        <v>27.25</v>
        <stp/>
        <stp>*H</stp>
        <stp>KORD MR31!_12Z-GFS</stp>
        <stp>2M DAILY AVG TEMP</stp>
        <stp>D</stp>
        <stp>44776</stp>
        <stp/>
        <stp/>
        <stp>1</stp>
        <tr r="FE37" s="21"/>
      </tp>
      <tp>
        <v>22.62</v>
        <stp/>
        <stp>*H</stp>
        <stp>KORD MR20!_12Z-GFS</stp>
        <stp>2M DAILY AVG TEMP</stp>
        <stp>D</stp>
        <stp>44777</stp>
        <stp/>
        <stp/>
        <stp>1</stp>
        <tr r="EA36" s="21"/>
      </tp>
      <tp>
        <v>29.86</v>
        <stp/>
        <stp>*H</stp>
        <stp>KORD MR22!_00Z-GFS</stp>
        <stp>2M DAILY AVG TEMP</stp>
        <stp>D</stp>
        <stp>44776</stp>
        <stp/>
        <stp/>
        <stp>1</stp>
        <tr r="AH37" s="21"/>
      </tp>
      <tp>
        <v>26.38</v>
        <stp/>
        <stp>*H</stp>
        <stp>KORD MR24!_06Z-GFS</stp>
        <stp>2M DAILY AVG TEMP</stp>
        <stp>D</stp>
        <stp>44776</stp>
        <stp/>
        <stp/>
        <stp>1</stp>
        <tr r="CL37" s="21"/>
      </tp>
      <tp>
        <v>29.71</v>
        <stp/>
        <stp>*H</stp>
        <stp>KORD MR30!_12Z-GFS</stp>
        <stp>2M DAILY AVG TEMP</stp>
        <stp>D</stp>
        <stp>44776</stp>
        <stp/>
        <stp/>
        <stp>1</stp>
        <tr r="FB37" s="21"/>
      </tp>
      <tp>
        <v>26.5</v>
        <stp/>
        <stp>*H</stp>
        <stp>KORD MR17!_06Z-GFS</stp>
        <stp>2M DAILY AVG TEMP</stp>
        <stp>D</stp>
        <stp>44775</stp>
        <stp/>
        <stp/>
        <stp>1</stp>
        <tr r="BN38" s="21"/>
      </tp>
      <tp>
        <v>25.58</v>
        <stp/>
        <stp>*H</stp>
        <stp>KORD MR19!_18Z-GFS</stp>
        <stp>2M DAILY AVG TEMP</stp>
        <stp>D</stp>
        <stp>44774</stp>
        <stp/>
        <stp/>
        <stp>1</stp>
        <tr r="FM39" s="21"/>
      </tp>
      <tp>
        <v>30.82</v>
        <stp/>
        <stp>*H</stp>
        <stp>KORD MR21!_00Z-GFS</stp>
        <stp>2M DAILY AVG TEMP</stp>
        <stp>D</stp>
        <stp>44776</stp>
        <stp/>
        <stp/>
        <stp>1</stp>
        <tr r="AE37" s="21"/>
      </tp>
      <tp>
        <v>33.69</v>
        <stp/>
        <stp>*H</stp>
        <stp>KORD MR23!_12Z-GFS</stp>
        <stp>2M DAILY AVG TEMP</stp>
        <stp>D</stp>
        <stp>44777</stp>
        <stp/>
        <stp/>
        <stp>1</stp>
        <tr r="EJ36" s="21"/>
      </tp>
      <tp>
        <v>27.64</v>
        <stp/>
        <stp>*H</stp>
        <stp>KORD MR27!_06Z-GFS</stp>
        <stp>2M DAILY AVG TEMP</stp>
        <stp>D</stp>
        <stp>44776</stp>
        <stp/>
        <stp/>
        <stp>1</stp>
        <tr r="CU37" s="21"/>
      </tp>
      <tp>
        <v>33.94</v>
        <stp/>
        <stp>*H</stp>
        <stp>KORD MR29!_18Z-GFS</stp>
        <stp>2M DAILY AVG TEMP</stp>
        <stp>D</stp>
        <stp>44777</stp>
        <stp/>
        <stp/>
        <stp>1</stp>
        <tr r="GZ36" s="21"/>
      </tp>
      <tp>
        <v>24.92</v>
        <stp/>
        <stp>*H</stp>
        <stp>KORD MR18!_18Z-GFS</stp>
        <stp>2M DAILY AVG TEMP</stp>
        <stp>D</stp>
        <stp>44774</stp>
        <stp/>
        <stp/>
        <stp>1</stp>
        <tr r="FJ39" s="21"/>
      </tp>
      <tp>
        <v>29.78</v>
        <stp/>
        <stp>*H</stp>
        <stp>KORD MR20!_00Z-GFS</stp>
        <stp>2M DAILY AVG TEMP</stp>
        <stp>D</stp>
        <stp>44776</stp>
        <stp/>
        <stp/>
        <stp>1</stp>
        <tr r="AB37" s="21"/>
      </tp>
      <tp>
        <v>32.82</v>
        <stp/>
        <stp>*H</stp>
        <stp>KORD MR22!_12Z-GFS</stp>
        <stp>2M DAILY AVG TEMP</stp>
        <stp>D</stp>
        <stp>44777</stp>
        <stp/>
        <stp/>
        <stp>1</stp>
        <tr r="EG36" s="21"/>
      </tp>
      <tp>
        <v>30.85</v>
        <stp/>
        <stp>*H</stp>
        <stp>KORD MR26!_06Z-GFS</stp>
        <stp>2M DAILY AVG TEMP</stp>
        <stp>D</stp>
        <stp>44776</stp>
        <stp/>
        <stp/>
        <stp>1</stp>
        <tr r="CR37" s="21"/>
      </tp>
      <tp>
        <v>32.520000000000003</v>
        <stp/>
        <stp>*H</stp>
        <stp>KORD MR28!_18Z-GFS</stp>
        <stp>2M DAILY AVG TEMP</stp>
        <stp>D</stp>
        <stp>44777</stp>
        <stp/>
        <stp/>
        <stp>1</stp>
        <tr r="GW36" s="21"/>
      </tp>
      <tp>
        <v>29.94</v>
        <stp/>
        <stp>*H</stp>
        <stp>KORD MR30!_00Z-GFS</stp>
        <stp>2M DAILY AVG TEMP</stp>
        <stp>D</stp>
        <stp>44777</stp>
        <stp/>
        <stp/>
        <stp>1</stp>
        <tr r="BI36" s="21"/>
      </tp>
      <tp>
        <v>25.79</v>
        <stp/>
        <stp>*H</stp>
        <stp>KORD MR17!_00Z-GFS</stp>
        <stp>2M DAILY AVG TEMP</stp>
        <stp>D</stp>
        <stp>44775</stp>
        <stp/>
        <stp/>
        <stp>1</stp>
        <tr r="P38" s="21"/>
      </tp>
      <tp>
        <v>28.17</v>
        <stp/>
        <stp>*H</stp>
        <stp>KORD MR21!_06Z-GFS</stp>
        <stp>2M DAILY AVG TEMP</stp>
        <stp>D</stp>
        <stp>44776</stp>
        <stp/>
        <stp/>
        <stp>1</stp>
        <tr r="CC37" s="21"/>
      </tp>
      <tp>
        <v>33.57</v>
        <stp/>
        <stp>*H</stp>
        <stp>KORD MR25!_12Z-GFS</stp>
        <stp>2M DAILY AVG TEMP</stp>
        <stp>D</stp>
        <stp>44777</stp>
        <stp/>
        <stp/>
        <stp>1</stp>
        <tr r="EP36" s="21"/>
      </tp>
      <tp>
        <v>27.34</v>
        <stp/>
        <stp>*H</stp>
        <stp>KORD MR27!_00Z-GFS</stp>
        <stp>2M DAILY AVG TEMP</stp>
        <stp>D</stp>
        <stp>44776</stp>
        <stp/>
        <stp/>
        <stp>1</stp>
        <tr r="AW37" s="21"/>
      </tp>
      <tp>
        <v>30.51</v>
        <stp/>
        <stp>*H</stp>
        <stp>KORD MR20!_06Z-GFS</stp>
        <stp>2M DAILY AVG TEMP</stp>
        <stp>D</stp>
        <stp>44776</stp>
        <stp/>
        <stp/>
        <stp>1</stp>
        <tr r="BZ37" s="21"/>
      </tp>
      <tp>
        <v>33.659999999999997</v>
        <stp/>
        <stp>*H</stp>
        <stp>KORD MR24!_12Z-GFS</stp>
        <stp>2M DAILY AVG TEMP</stp>
        <stp>D</stp>
        <stp>44777</stp>
        <stp/>
        <stp/>
        <stp>1</stp>
        <tr r="EM36" s="21"/>
      </tp>
      <tp>
        <v>21.32</v>
        <stp/>
        <stp>*H</stp>
        <stp>KORD MR26!_00Z-GFS</stp>
        <stp>2M DAILY AVG TEMP</stp>
        <stp>D</stp>
        <stp>44776</stp>
        <stp/>
        <stp/>
        <stp>1</stp>
        <tr r="AT37" s="21"/>
      </tp>
      <tp>
        <v>31.4</v>
        <stp/>
        <stp>*H</stp>
        <stp>KORD MR30!_06Z-GFS</stp>
        <stp>2M DAILY AVG TEMP</stp>
        <stp>D</stp>
        <stp>44777</stp>
        <stp/>
        <stp/>
        <stp>1</stp>
        <tr r="DG36" s="21"/>
      </tp>
      <tp>
        <v>26.68</v>
        <stp/>
        <stp>*H</stp>
        <stp>KORD MR23!_06Z-GFS</stp>
        <stp>2M DAILY AVG TEMP</stp>
        <stp>D</stp>
        <stp>44776</stp>
        <stp/>
        <stp/>
        <stp>1</stp>
        <tr r="CI37" s="21"/>
      </tp>
      <tp>
        <v>19.940000000000001</v>
        <stp/>
        <stp>*H</stp>
        <stp>KORD MR25!_00Z-GFS</stp>
        <stp>2M DAILY AVG TEMP</stp>
        <stp>D</stp>
        <stp>44776</stp>
        <stp/>
        <stp/>
        <stp>1</stp>
        <tr r="AQ37" s="21"/>
      </tp>
      <tp>
        <v>21.25</v>
        <stp/>
        <stp>*H</stp>
        <stp>KORD MR27!_12Z-GFS</stp>
        <stp>2M DAILY AVG TEMP</stp>
        <stp>D</stp>
        <stp>44777</stp>
        <stp/>
        <stp/>
        <stp>1</stp>
        <tr r="EV36" s="21"/>
      </tp>
      <tp>
        <v>25.78</v>
        <stp/>
        <stp>*H</stp>
        <stp>KORD MR22!_06Z-GFS</stp>
        <stp>2M DAILY AVG TEMP</stp>
        <stp>D</stp>
        <stp>44776</stp>
        <stp/>
        <stp/>
        <stp>1</stp>
        <tr r="CF37" s="21"/>
      </tp>
      <tp>
        <v>30.6</v>
        <stp/>
        <stp>*H</stp>
        <stp>KORD MR24!_00Z-GFS</stp>
        <stp>2M DAILY AVG TEMP</stp>
        <stp>D</stp>
        <stp>44776</stp>
        <stp/>
        <stp/>
        <stp>1</stp>
        <tr r="AN37" s="21"/>
      </tp>
      <tp>
        <v>20.86</v>
        <stp/>
        <stp>*H</stp>
        <stp>KORD MR26!_12Z-GFS</stp>
        <stp>2M DAILY AVG TEMP</stp>
        <stp>D</stp>
        <stp>44777</stp>
        <stp/>
        <stp/>
        <stp>1</stp>
        <tr r="ES36" s="21"/>
      </tp>
      <tp>
        <v>24.26</v>
        <stp/>
        <stp>*H</stp>
        <stp>KORD MR19!_12Z-GFS</stp>
        <stp>2M DAILY AVG TEMP</stp>
        <stp>D</stp>
        <stp>44774</stp>
        <stp/>
        <stp/>
        <stp>1</stp>
        <tr r="DO39" s="21"/>
      </tp>
      <tp>
        <v>28.44</v>
        <stp/>
        <stp>*H</stp>
        <stp>KORD MR23!_18Z-GFS</stp>
        <stp>2M DAILY AVG TEMP</stp>
        <stp>D</stp>
        <stp>44777</stp>
        <stp/>
        <stp/>
        <stp>1</stp>
        <tr r="GH36" s="21"/>
      </tp>
      <tp>
        <v>27.32</v>
        <stp/>
        <stp>*H</stp>
        <stp>KORD MR29!_12Z-GFS</stp>
        <stp>2M DAILY AVG TEMP</stp>
        <stp>D</stp>
        <stp>44777</stp>
        <stp/>
        <stp/>
        <stp>1</stp>
        <tr r="FB36" s="21"/>
      </tp>
      <tp>
        <v>25.18</v>
        <stp/>
        <stp>*H</stp>
        <stp>KORD MR18!_12Z-GFS</stp>
        <stp>2M DAILY AVG TEMP</stp>
        <stp>D</stp>
        <stp>44774</stp>
        <stp/>
        <stp/>
        <stp>1</stp>
        <tr r="DL39" s="21"/>
      </tp>
      <tp>
        <v>30.49</v>
        <stp/>
        <stp>*H</stp>
        <stp>KORD MR22!_18Z-GFS</stp>
        <stp>2M DAILY AVG TEMP</stp>
        <stp>D</stp>
        <stp>44777</stp>
        <stp/>
        <stp/>
        <stp>1</stp>
        <tr r="GE36" s="21"/>
      </tp>
      <tp>
        <v>23.46</v>
        <stp/>
        <stp>*H</stp>
        <stp>KORD MR28!_12Z-GFS</stp>
        <stp>2M DAILY AVG TEMP</stp>
        <stp>D</stp>
        <stp>44777</stp>
        <stp/>
        <stp/>
        <stp>1</stp>
        <tr r="EY36" s="21"/>
      </tp>
      <tp>
        <v>25.02</v>
        <stp/>
        <stp>*H</stp>
        <stp>KORD MR19!_00Z-GFS</stp>
        <stp>2M DAILY AVG TEMP</stp>
        <stp>D</stp>
        <stp>44775</stp>
        <stp/>
        <stp/>
        <stp>1</stp>
        <tr r="V38" s="21"/>
      </tp>
      <tp>
        <v>32.380000000000003</v>
        <stp/>
        <stp>*H</stp>
        <stp>KORD MR21!_18Z-GFS</stp>
        <stp>2M DAILY AVG TEMP</stp>
        <stp>D</stp>
        <stp>44777</stp>
        <stp/>
        <stp/>
        <stp>1</stp>
        <tr r="GB36" s="21"/>
      </tp>
      <tp>
        <v>28.92</v>
        <stp/>
        <stp>*H</stp>
        <stp>KORD MR29!_00Z-GFS</stp>
        <stp>2M DAILY AVG TEMP</stp>
        <stp>D</stp>
        <stp>44776</stp>
        <stp/>
        <stp/>
        <stp>1</stp>
        <tr r="BC37" s="21"/>
      </tp>
      <tp>
        <v>18.440000000000001</v>
        <stp/>
        <stp>*H</stp>
        <stp>KORD MR31!_18Z-GFS</stp>
        <stp>2M DAILY AVG TEMP</stp>
        <stp>D</stp>
        <stp>44776</stp>
        <stp/>
        <stp/>
        <stp>1</stp>
        <tr r="HC37" s="21"/>
      </tp>
      <tp>
        <v>25.4</v>
        <stp/>
        <stp>*H</stp>
        <stp>KORD MR18!_00Z-GFS</stp>
        <stp>2M DAILY AVG TEMP</stp>
        <stp>D</stp>
        <stp>44775</stp>
        <stp/>
        <stp/>
        <stp>1</stp>
        <tr r="S38" s="21"/>
      </tp>
      <tp>
        <v>32.020000000000003</v>
        <stp/>
        <stp>*H</stp>
        <stp>KORD MR20!_18Z-GFS</stp>
        <stp>2M DAILY AVG TEMP</stp>
        <stp>D</stp>
        <stp>44777</stp>
        <stp/>
        <stp/>
        <stp>1</stp>
        <tr r="FY36" s="21"/>
      </tp>
      <tp>
        <v>29.04</v>
        <stp/>
        <stp>*H</stp>
        <stp>KORD MR28!_00Z-GFS</stp>
        <stp>2M DAILY AVG TEMP</stp>
        <stp>D</stp>
        <stp>44776</stp>
        <stp/>
        <stp/>
        <stp>1</stp>
        <tr r="AZ37" s="21"/>
      </tp>
      <tp>
        <v>30.81</v>
        <stp/>
        <stp>*H</stp>
        <stp>KORD MR30!_18Z-GFS</stp>
        <stp>2M DAILY AVG TEMP</stp>
        <stp>D</stp>
        <stp>44776</stp>
        <stp/>
        <stp/>
        <stp>1</stp>
        <tr r="GZ37" s="21"/>
      </tp>
      <tp>
        <v>24.64</v>
        <stp/>
        <stp>*H</stp>
        <stp>KORD MR19!_06Z-GFS</stp>
        <stp>2M DAILY AVG TEMP</stp>
        <stp>D</stp>
        <stp>44775</stp>
        <stp/>
        <stp/>
        <stp>1</stp>
        <tr r="BT38" s="21"/>
      </tp>
      <tp>
        <v>24.47</v>
        <stp/>
        <stp>*H</stp>
        <stp>KORD MR27!_18Z-GFS</stp>
        <stp>2M DAILY AVG TEMP</stp>
        <stp>D</stp>
        <stp>44777</stp>
        <stp/>
        <stp/>
        <stp>1</stp>
        <tr r="GT36" s="21"/>
      </tp>
      <tp>
        <v>20.399999999999999</v>
        <stp/>
        <stp>*H</stp>
        <stp>KORD MR29!_06Z-GFS</stp>
        <stp>2M DAILY AVG TEMP</stp>
        <stp>D</stp>
        <stp>44776</stp>
        <stp/>
        <stp/>
        <stp>1</stp>
        <tr r="DA37" s="21"/>
      </tp>
      <tp>
        <v>25.6</v>
        <stp/>
        <stp>*H</stp>
        <stp>KORD MR18!_06Z-GFS</stp>
        <stp>2M DAILY AVG TEMP</stp>
        <stp>D</stp>
        <stp>44775</stp>
        <stp/>
        <stp/>
        <stp>1</stp>
        <tr r="BQ38" s="21"/>
      </tp>
      <tp>
        <v>26.09</v>
        <stp/>
        <stp>*H</stp>
        <stp>KORD MR26!_18Z-GFS</stp>
        <stp>2M DAILY AVG TEMP</stp>
        <stp>D</stp>
        <stp>44777</stp>
        <stp/>
        <stp/>
        <stp>1</stp>
        <tr r="GQ36" s="21"/>
      </tp>
      <tp>
        <v>22.33</v>
        <stp/>
        <stp>*H</stp>
        <stp>KORD MR28!_06Z-GFS</stp>
        <stp>2M DAILY AVG TEMP</stp>
        <stp>D</stp>
        <stp>44776</stp>
        <stp/>
        <stp/>
        <stp>1</stp>
        <tr r="CX37" s="21"/>
      </tp>
      <tp>
        <v>34.25</v>
        <stp/>
        <stp>*H</stp>
        <stp>KORD MR25!_18Z-GFS</stp>
        <stp>2M DAILY AVG TEMP</stp>
        <stp>D</stp>
        <stp>44777</stp>
        <stp/>
        <stp/>
        <stp>1</stp>
        <tr r="GN36" s="21"/>
      </tp>
      <tp>
        <v>32.450000000000003</v>
        <stp/>
        <stp>*H</stp>
        <stp>KORD MR24!_18Z-GFS</stp>
        <stp>2M DAILY AVG TEMP</stp>
        <stp>D</stp>
        <stp>44777</stp>
        <stp/>
        <stp/>
        <stp>1</stp>
        <tr r="GK36" s="21"/>
      </tp>
      <tp>
        <v>30.55</v>
        <stp/>
        <stp>*H</stp>
        <stp>KORD MR21!_12Z-GFS</stp>
        <stp>2M DAILY AVG TEMP</stp>
        <stp>D</stp>
        <stp>44776</stp>
        <stp/>
        <stp/>
        <stp>1</stp>
        <tr r="EA37" s="21"/>
      </tp>
      <tp>
        <v>30.3</v>
        <stp/>
        <stp>*H</stp>
        <stp>KORD MR23!_00Z-GFS</stp>
        <stp>2M DAILY AVG TEMP</stp>
        <stp>D</stp>
        <stp>44777</stp>
        <stp/>
        <stp/>
        <stp>1</stp>
        <tr r="AN36" s="21"/>
      </tp>
      <tp>
        <v>24.83</v>
        <stp/>
        <stp>*H</stp>
        <stp>KORD MR25!_06Z-GFS</stp>
        <stp>2M DAILY AVG TEMP</stp>
        <stp>D</stp>
        <stp>44777</stp>
        <stp/>
        <stp/>
        <stp>1</stp>
        <tr r="CR36" s="21"/>
      </tp>
      <tp>
        <v>30.42</v>
        <stp/>
        <stp>*H</stp>
        <stp>KORD MR20!_12Z-GFS</stp>
        <stp>2M DAILY AVG TEMP</stp>
        <stp>D</stp>
        <stp>44776</stp>
        <stp/>
        <stp/>
        <stp>1</stp>
        <tr r="DX37" s="21"/>
      </tp>
      <tp>
        <v>32.04</v>
        <stp/>
        <stp>*H</stp>
        <stp>KORD MR22!_00Z-GFS</stp>
        <stp>2M DAILY AVG TEMP</stp>
        <stp>D</stp>
        <stp>44777</stp>
        <stp/>
        <stp/>
        <stp>1</stp>
        <tr r="AK36" s="21"/>
      </tp>
      <tp>
        <v>25.94</v>
        <stp/>
        <stp>*H</stp>
        <stp>KORD MR24!_06Z-GFS</stp>
        <stp>2M DAILY AVG TEMP</stp>
        <stp>D</stp>
        <stp>44777</stp>
        <stp/>
        <stp/>
        <stp>1</stp>
        <tr r="CO36" s="21"/>
      </tp>
      <tp>
        <v>33.340000000000003</v>
        <stp/>
        <stp>*H</stp>
        <stp>KORD MR30!_12Z-GFS</stp>
        <stp>2M DAILY AVG TEMP</stp>
        <stp>D</stp>
        <stp>44777</stp>
        <stp/>
        <stp/>
        <stp>1</stp>
        <tr r="FE36" s="21"/>
      </tp>
      <tp>
        <v>25.46</v>
        <stp/>
        <stp>*H</stp>
        <stp>KORD MR19!_18Z-GFS</stp>
        <stp>2M DAILY AVG TEMP</stp>
        <stp>D</stp>
        <stp>44775</stp>
        <stp/>
        <stp/>
        <stp>1</stp>
        <tr r="FP38" s="21"/>
      </tp>
      <tp>
        <v>29.62</v>
        <stp/>
        <stp>*H</stp>
        <stp>KORD MR21!_00Z-GFS</stp>
        <stp>2M DAILY AVG TEMP</stp>
        <stp>D</stp>
        <stp>44777</stp>
        <stp/>
        <stp/>
        <stp>1</stp>
        <tr r="AH36" s="21"/>
      </tp>
      <tp>
        <v>30.04</v>
        <stp/>
        <stp>*H</stp>
        <stp>KORD MR23!_12Z-GFS</stp>
        <stp>2M DAILY AVG TEMP</stp>
        <stp>D</stp>
        <stp>44776</stp>
        <stp/>
        <stp/>
        <stp>1</stp>
        <tr r="EG37" s="21"/>
      </tp>
      <tp>
        <v>28.86</v>
        <stp/>
        <stp>*H</stp>
        <stp>KORD MR27!_06Z-GFS</stp>
        <stp>2M DAILY AVG TEMP</stp>
        <stp>D</stp>
        <stp>44777</stp>
        <stp/>
        <stp/>
        <stp>1</stp>
        <tr r="CX36" s="21"/>
      </tp>
      <tp>
        <v>33.6</v>
        <stp/>
        <stp>*H</stp>
        <stp>KORD MR29!_18Z-GFS</stp>
        <stp>2M DAILY AVG TEMP</stp>
        <stp>D</stp>
        <stp>44776</stp>
        <stp/>
        <stp/>
        <stp>1</stp>
        <tr r="GW37" s="21"/>
      </tp>
      <tp>
        <v>22.02</v>
        <stp/>
        <stp>*H</stp>
        <stp>KORD MR31!_00Z-GFS</stp>
        <stp>2M DAILY AVG TEMP</stp>
        <stp>D</stp>
        <stp>44776</stp>
        <stp/>
        <stp/>
        <stp>1</stp>
        <tr r="BI37" s="21"/>
      </tp>
      <tp>
        <v>25.72</v>
        <stp/>
        <stp>*H</stp>
        <stp>KORD MR18!_18Z-GFS</stp>
        <stp>2M DAILY AVG TEMP</stp>
        <stp>D</stp>
        <stp>44775</stp>
        <stp/>
        <stp/>
        <stp>1</stp>
        <tr r="FM38" s="21"/>
      </tp>
      <tp>
        <v>29.74</v>
        <stp/>
        <stp>*H</stp>
        <stp>KORD MR20!_00Z-GFS</stp>
        <stp>2M DAILY AVG TEMP</stp>
        <stp>D</stp>
        <stp>44777</stp>
        <stp/>
        <stp/>
        <stp>1</stp>
        <tr r="AE36" s="21"/>
      </tp>
      <tp>
        <v>28.6</v>
        <stp/>
        <stp>*H</stp>
        <stp>KORD MR22!_12Z-GFS</stp>
        <stp>2M DAILY AVG TEMP</stp>
        <stp>D</stp>
        <stp>44776</stp>
        <stp/>
        <stp/>
        <stp>1</stp>
        <tr r="ED37" s="21"/>
      </tp>
      <tp>
        <v>30.56</v>
        <stp/>
        <stp>*H</stp>
        <stp>KORD MR26!_06Z-GFS</stp>
        <stp>2M DAILY AVG TEMP</stp>
        <stp>D</stp>
        <stp>44777</stp>
        <stp/>
        <stp/>
        <stp>1</stp>
        <tr r="CU36" s="21"/>
      </tp>
      <tp>
        <v>31.82</v>
        <stp/>
        <stp>*H</stp>
        <stp>KORD MR28!_18Z-GFS</stp>
        <stp>2M DAILY AVG TEMP</stp>
        <stp>D</stp>
        <stp>44776</stp>
        <stp/>
        <stp/>
        <stp>1</stp>
        <tr r="GT37" s="21"/>
      </tp>
      <tp>
        <v>24.54</v>
        <stp/>
        <stp>*H</stp>
        <stp>KORD MR30!_00Z-GFS</stp>
        <stp>2M DAILY AVG TEMP</stp>
        <stp>D</stp>
        <stp>44776</stp>
        <stp/>
        <stp/>
        <stp>1</stp>
        <tr r="BF37" s="21"/>
      </tp>
      <tp>
        <v>31.08</v>
        <stp/>
        <stp>*H</stp>
        <stp>KORD MR21!_06Z-GFS</stp>
        <stp>2M DAILY AVG TEMP</stp>
        <stp>D</stp>
        <stp>44777</stp>
        <stp/>
        <stp/>
        <stp>1</stp>
        <tr r="CF36" s="21"/>
      </tp>
      <tp>
        <v>31.12</v>
        <stp/>
        <stp>*H</stp>
        <stp>KORD MR25!_12Z-GFS</stp>
        <stp>2M DAILY AVG TEMP</stp>
        <stp>D</stp>
        <stp>44776</stp>
        <stp/>
        <stp/>
        <stp>1</stp>
        <tr r="EM37" s="21"/>
      </tp>
      <tp>
        <v>27.88</v>
        <stp/>
        <stp>*H</stp>
        <stp>KORD MR27!_00Z-GFS</stp>
        <stp>2M DAILY AVG TEMP</stp>
        <stp>D</stp>
        <stp>44777</stp>
        <stp/>
        <stp/>
        <stp>1</stp>
        <tr r="AZ36" s="21"/>
      </tp>
      <tp>
        <v>27.81</v>
        <stp/>
        <stp>*H</stp>
        <stp>KORD MR31!_06Z-GFS</stp>
        <stp>2M DAILY AVG TEMP</stp>
        <stp>D</stp>
        <stp>44776</stp>
        <stp/>
        <stp/>
        <stp>1</stp>
        <tr r="DG37" s="21"/>
      </tp>
      <tp>
        <v>22.75</v>
        <stp/>
        <stp>*H</stp>
        <stp>KORD MR20!_06Z-GFS</stp>
        <stp>2M DAILY AVG TEMP</stp>
        <stp>D</stp>
        <stp>44777</stp>
        <stp/>
        <stp/>
        <stp>1</stp>
        <tr r="CC36" s="21"/>
      </tp>
      <tp>
        <v>29.64</v>
        <stp/>
        <stp>*H</stp>
        <stp>KORD MR24!_12Z-GFS</stp>
        <stp>2M DAILY AVG TEMP</stp>
        <stp>D</stp>
        <stp>44776</stp>
        <stp/>
        <stp/>
        <stp>1</stp>
        <tr r="EJ37" s="21"/>
      </tp>
      <tp>
        <v>19.010000000000002</v>
        <stp/>
        <stp>*H</stp>
        <stp>KORD MR26!_00Z-GFS</stp>
        <stp>2M DAILY AVG TEMP</stp>
        <stp>D</stp>
        <stp>44777</stp>
        <stp/>
        <stp/>
        <stp>1</stp>
        <tr r="AW36" s="21"/>
      </tp>
      <tp>
        <v>30.77</v>
        <stp/>
        <stp>*H</stp>
        <stp>KORD MR30!_06Z-GFS</stp>
        <stp>2M DAILY AVG TEMP</stp>
        <stp>D</stp>
        <stp>44776</stp>
        <stp/>
        <stp/>
        <stp>1</stp>
        <tr r="DD37" s="21"/>
      </tp>
      <tp>
        <v>27.2</v>
        <stp/>
        <stp>*H</stp>
        <stp>KORD MR17!_12Z-GFS</stp>
        <stp>2M DAILY AVG TEMP</stp>
        <stp>D</stp>
        <stp>44775</stp>
        <stp/>
        <stp/>
        <stp>1</stp>
        <tr r="DL38" s="21"/>
      </tp>
      <tp>
        <v>30.12</v>
        <stp/>
        <stp>*H</stp>
        <stp>KORD MR23!_06Z-GFS</stp>
        <stp>2M DAILY AVG TEMP</stp>
        <stp>D</stp>
        <stp>44777</stp>
        <stp/>
        <stp/>
        <stp>1</stp>
        <tr r="CL36" s="21"/>
      </tp>
      <tp>
        <v>20.34</v>
        <stp/>
        <stp>*H</stp>
        <stp>KORD MR25!_00Z-GFS</stp>
        <stp>2M DAILY AVG TEMP</stp>
        <stp>D</stp>
        <stp>44777</stp>
        <stp/>
        <stp/>
        <stp>1</stp>
        <tr r="AT36" s="21"/>
      </tp>
      <tp>
        <v>20.22</v>
        <stp/>
        <stp>*H</stp>
        <stp>KORD MR27!_12Z-GFS</stp>
        <stp>2M DAILY AVG TEMP</stp>
        <stp>D</stp>
        <stp>44776</stp>
        <stp/>
        <stp/>
        <stp>1</stp>
        <tr r="ES37" s="21"/>
      </tp>
      <tp>
        <v>34.08</v>
        <stp/>
        <stp>*H</stp>
        <stp>KORD MR22!_06Z-GFS</stp>
        <stp>2M DAILY AVG TEMP</stp>
        <stp>D</stp>
        <stp>44777</stp>
        <stp/>
        <stp/>
        <stp>1</stp>
        <tr r="CI36" s="21"/>
      </tp>
      <tp>
        <v>33.14</v>
        <stp/>
        <stp>*H</stp>
        <stp>KORD MR24!_00Z-GFS</stp>
        <stp>2M DAILY AVG TEMP</stp>
        <stp>D</stp>
        <stp>44777</stp>
        <stp/>
        <stp/>
        <stp>1</stp>
        <tr r="AQ36" s="21"/>
      </tp>
      <tp>
        <v>22.58</v>
        <stp/>
        <stp>*H</stp>
        <stp>KORD MR26!_12Z-GFS</stp>
        <stp>2M DAILY AVG TEMP</stp>
        <stp>D</stp>
        <stp>44776</stp>
        <stp/>
        <stp/>
        <stp>1</stp>
        <tr r="EP37" s="21"/>
      </tp>
      <tp>
        <v>24.34</v>
        <stp/>
        <stp>*H</stp>
        <stp>KORD MR19!_12Z-GFS</stp>
        <stp>2M DAILY AVG TEMP</stp>
        <stp>D</stp>
        <stp>44775</stp>
        <stp/>
        <stp/>
        <stp>1</stp>
        <tr r="DR38" s="21"/>
      </tp>
      <tp>
        <v>31.13</v>
        <stp/>
        <stp>*H</stp>
        <stp>KORD MR23!_18Z-GFS</stp>
        <stp>2M DAILY AVG TEMP</stp>
        <stp>D</stp>
        <stp>44776</stp>
        <stp/>
        <stp/>
        <stp>1</stp>
        <tr r="GE37" s="21"/>
      </tp>
      <tp>
        <v>28.28</v>
        <stp/>
        <stp>*H</stp>
        <stp>KORD MR29!_12Z-GFS</stp>
        <stp>2M DAILY AVG TEMP</stp>
        <stp>D</stp>
        <stp>44776</stp>
        <stp/>
        <stp/>
        <stp>1</stp>
        <tr r="EY37" s="21"/>
      </tp>
      <tp>
        <v>26.28</v>
        <stp/>
        <stp>*H</stp>
        <stp>KORD MR18!_12Z-GFS</stp>
        <stp>2M DAILY AVG TEMP</stp>
        <stp>D</stp>
        <stp>44775</stp>
        <stp/>
        <stp/>
        <stp>1</stp>
        <tr r="DO38" s="21"/>
      </tp>
      <tp>
        <v>28.42</v>
        <stp/>
        <stp>*H</stp>
        <stp>KORD MR22!_18Z-GFS</stp>
        <stp>2M DAILY AVG TEMP</stp>
        <stp>D</stp>
        <stp>44776</stp>
        <stp/>
        <stp/>
        <stp>1</stp>
        <tr r="GB37" s="21"/>
      </tp>
      <tp>
        <v>20.5</v>
        <stp/>
        <stp>*H</stp>
        <stp>KORD MR28!_12Z-GFS</stp>
        <stp>2M DAILY AVG TEMP</stp>
        <stp>D</stp>
        <stp>44776</stp>
        <stp/>
        <stp/>
        <stp>1</stp>
        <tr r="EV37" s="21"/>
      </tp>
      <tp>
        <v>25.33</v>
        <stp/>
        <stp>*H</stp>
        <stp>KORD MR19!_00Z-GFS</stp>
        <stp>2M DAILY AVG TEMP</stp>
        <stp>D</stp>
        <stp>44774</stp>
        <stp/>
        <stp/>
        <stp>1</stp>
        <tr r="S39" s="21"/>
      </tp>
      <tp>
        <v>27.83</v>
        <stp/>
        <stp>*H</stp>
        <stp>KORD MR21!_18Z-GFS</stp>
        <stp>2M DAILY AVG TEMP</stp>
        <stp>D</stp>
        <stp>44776</stp>
        <stp/>
        <stp/>
        <stp>1</stp>
        <tr r="FY37" s="21"/>
      </tp>
      <tp>
        <v>24.48</v>
        <stp/>
        <stp>*H</stp>
        <stp>KORD MR29!_00Z-GFS</stp>
        <stp>2M DAILY AVG TEMP</stp>
        <stp>D</stp>
        <stp>44777</stp>
        <stp/>
        <stp/>
        <stp>1</stp>
        <tr r="BF36" s="21"/>
      </tp>
      <tp>
        <v>24.74</v>
        <stp/>
        <stp>*H</stp>
        <stp>KORD MR18!_00Z-GFS</stp>
        <stp>2M DAILY AVG TEMP</stp>
        <stp>D</stp>
        <stp>44774</stp>
        <stp/>
        <stp/>
        <stp>1</stp>
        <tr r="P39" s="21"/>
      </tp>
      <tp>
        <v>29.68</v>
        <stp/>
        <stp>*H</stp>
        <stp>KORD MR20!_18Z-GFS</stp>
        <stp>2M DAILY AVG TEMP</stp>
        <stp>D</stp>
        <stp>44776</stp>
        <stp/>
        <stp/>
        <stp>1</stp>
        <tr r="FV37" s="21"/>
      </tp>
      <tp>
        <v>28.52</v>
        <stp/>
        <stp>*H</stp>
        <stp>KORD MR28!_00Z-GFS</stp>
        <stp>2M DAILY AVG TEMP</stp>
        <stp>D</stp>
        <stp>44777</stp>
        <stp/>
        <stp/>
        <stp>1</stp>
        <tr r="BC36" s="21"/>
      </tp>
      <tp>
        <v>30.1</v>
        <stp/>
        <stp>*H</stp>
        <stp>KORD MR30!_18Z-GFS</stp>
        <stp>2M DAILY AVG TEMP</stp>
        <stp>D</stp>
        <stp>44777</stp>
        <stp/>
        <stp/>
        <stp>1</stp>
        <tr r="HC36" s="21"/>
      </tp>
      <tp>
        <v>25.59</v>
        <stp/>
        <stp>*H</stp>
        <stp>KORD MR17!_18Z-GFS</stp>
        <stp>2M DAILY AVG TEMP</stp>
        <stp>D</stp>
        <stp>44775</stp>
        <stp/>
        <stp/>
        <stp>1</stp>
        <tr r="FJ38" s="21"/>
      </tp>
      <tp>
        <v>24.99</v>
        <stp/>
        <stp>*H</stp>
        <stp>KORD MR19!_06Z-GFS</stp>
        <stp>2M DAILY AVG TEMP</stp>
        <stp>D</stp>
        <stp>44774</stp>
        <stp/>
        <stp/>
        <stp>1</stp>
        <tr r="BQ39" s="21"/>
      </tp>
      <tp>
        <v>24.58</v>
        <stp/>
        <stp>*H</stp>
        <stp>KORD MR27!_18Z-GFS</stp>
        <stp>2M DAILY AVG TEMP</stp>
        <stp>D</stp>
        <stp>44776</stp>
        <stp/>
        <stp/>
        <stp>1</stp>
        <tr r="GQ37" s="21"/>
      </tp>
      <tp>
        <v>21.68</v>
        <stp/>
        <stp>*H</stp>
        <stp>KORD MR29!_06Z-GFS</stp>
        <stp>2M DAILY AVG TEMP</stp>
        <stp>D</stp>
        <stp>44777</stp>
        <stp/>
        <stp/>
        <stp>1</stp>
        <tr r="DD36" s="21"/>
      </tp>
      <tp>
        <v>24.48</v>
        <stp/>
        <stp>*H</stp>
        <stp>KORD MR18!_06Z-GFS</stp>
        <stp>2M DAILY AVG TEMP</stp>
        <stp>D</stp>
        <stp>44774</stp>
        <stp/>
        <stp/>
        <stp>1</stp>
        <tr r="BN39" s="21"/>
      </tp>
      <tp>
        <v>25.18</v>
        <stp/>
        <stp>*H</stp>
        <stp>KORD MR26!_18Z-GFS</stp>
        <stp>2M DAILY AVG TEMP</stp>
        <stp>D</stp>
        <stp>44776</stp>
        <stp/>
        <stp/>
        <stp>1</stp>
        <tr r="GN37" s="21"/>
      </tp>
      <tp>
        <v>25.29</v>
        <stp/>
        <stp>*H</stp>
        <stp>KORD MR28!_06Z-GFS</stp>
        <stp>2M DAILY AVG TEMP</stp>
        <stp>D</stp>
        <stp>44777</stp>
        <stp/>
        <stp/>
        <stp>1</stp>
        <tr r="DA36" s="21"/>
      </tp>
      <tp>
        <v>32.74</v>
        <stp/>
        <stp>*H</stp>
        <stp>KORD MR25!_18Z-GFS</stp>
        <stp>2M DAILY AVG TEMP</stp>
        <stp>D</stp>
        <stp>44776</stp>
        <stp/>
        <stp/>
        <stp>1</stp>
        <tr r="GK37" s="21"/>
      </tp>
      <tp>
        <v>31.95</v>
        <stp/>
        <stp>*H</stp>
        <stp>KORD MR24!_18Z-GFS</stp>
        <stp>2M DAILY AVG TEMP</stp>
        <stp>D</stp>
        <stp>44776</stp>
        <stp/>
        <stp/>
        <stp>1</stp>
        <tr r="GH37" s="21"/>
      </tp>
      <tp>
        <v>30.24</v>
        <stp/>
        <stp>*H</stp>
        <stp>KORD MR21!_12Z-GFS</stp>
        <stp>2M DAILY AVG TEMP</stp>
        <stp>D</stp>
        <stp>44779</stp>
        <stp/>
        <stp/>
        <stp>1</stp>
        <tr r="EJ34" s="21"/>
      </tp>
      <tp>
        <v>23.53</v>
        <stp/>
        <stp>*H</stp>
        <stp>KORD MR23!_00Z-GFS</stp>
        <stp>2M DAILY AVG TEMP</stp>
        <stp>D</stp>
        <stp>44778</stp>
        <stp/>
        <stp/>
        <stp>1</stp>
        <tr r="AQ35" s="21"/>
      </tp>
      <tp>
        <v>30.04</v>
        <stp/>
        <stp>*H</stp>
        <stp>KORD MR25!_06Z-GFS</stp>
        <stp>2M DAILY AVG TEMP</stp>
        <stp>D</stp>
        <stp>44778</stp>
        <stp/>
        <stp/>
        <stp>1</stp>
        <tr r="CU35" s="21"/>
      </tp>
      <tp>
        <v>25.57</v>
        <stp/>
        <stp>*H</stp>
        <stp>KORD MR20!_12Z-GFS</stp>
        <stp>2M DAILY AVG TEMP</stp>
        <stp>D</stp>
        <stp>44779</stp>
        <stp/>
        <stp/>
        <stp>1</stp>
        <tr r="EG34" s="21"/>
      </tp>
      <tp>
        <v>26.04</v>
        <stp/>
        <stp>*H</stp>
        <stp>KORD MR22!_00Z-GFS</stp>
        <stp>2M DAILY AVG TEMP</stp>
        <stp>D</stp>
        <stp>44778</stp>
        <stp/>
        <stp/>
        <stp>1</stp>
        <tr r="AN35" s="21"/>
      </tp>
      <tp>
        <v>23.23</v>
        <stp/>
        <stp>*H</stp>
        <stp>KORD MR24!_06Z-GFS</stp>
        <stp>2M DAILY AVG TEMP</stp>
        <stp>D</stp>
        <stp>44778</stp>
        <stp/>
        <stp/>
        <stp>1</stp>
        <tr r="CR35" s="21"/>
      </tp>
      <tp>
        <v>26.06</v>
        <stp/>
        <stp>*H</stp>
        <stp>KORD MR21!_00Z-GFS</stp>
        <stp>2M DAILY AVG TEMP</stp>
        <stp>D</stp>
        <stp>44778</stp>
        <stp/>
        <stp/>
        <stp>1</stp>
        <tr r="AK35" s="21"/>
      </tp>
      <tp>
        <v>29.18</v>
        <stp/>
        <stp>*H</stp>
        <stp>KORD MR23!_12Z-GFS</stp>
        <stp>2M DAILY AVG TEMP</stp>
        <stp>D</stp>
        <stp>44779</stp>
        <stp/>
        <stp/>
        <stp>1</stp>
        <tr r="EP34" s="21"/>
      </tp>
      <tp>
        <v>29.34</v>
        <stp/>
        <stp>*H</stp>
        <stp>KORD MR27!_06Z-GFS</stp>
        <stp>2M DAILY AVG TEMP</stp>
        <stp>D</stp>
        <stp>44778</stp>
        <stp/>
        <stp/>
        <stp>1</stp>
        <tr r="DA35" s="21"/>
      </tp>
      <tp>
        <v>28.96</v>
        <stp/>
        <stp>*H</stp>
        <stp>KORD MR20!_00Z-GFS</stp>
        <stp>2M DAILY AVG TEMP</stp>
        <stp>D</stp>
        <stp>44778</stp>
        <stp/>
        <stp/>
        <stp>1</stp>
        <tr r="AH35" s="21"/>
      </tp>
      <tp>
        <v>24.76</v>
        <stp/>
        <stp>*H</stp>
        <stp>KORD MR22!_12Z-GFS</stp>
        <stp>2M DAILY AVG TEMP</stp>
        <stp>D</stp>
        <stp>44779</stp>
        <stp/>
        <stp/>
        <stp>1</stp>
        <tr r="EM34" s="21"/>
      </tp>
      <tp>
        <v>23.17</v>
        <stp/>
        <stp>*H</stp>
        <stp>KORD MR26!_06Z-GFS</stp>
        <stp>2M DAILY AVG TEMP</stp>
        <stp>D</stp>
        <stp>44778</stp>
        <stp/>
        <stp/>
        <stp>1</stp>
        <tr r="CX35" s="21"/>
      </tp>
      <tp>
        <v>32.35</v>
        <stp/>
        <stp>*H</stp>
        <stp>KORD MR28!_18Z-GFS</stp>
        <stp>2M DAILY AVG TEMP</stp>
        <stp>D</stp>
        <stp>44779</stp>
        <stp/>
        <stp/>
        <stp>1</stp>
        <tr r="HC34" s="21"/>
      </tp>
      <tp>
        <v>30.2</v>
        <stp/>
        <stp>*H</stp>
        <stp>KORD MR21!_06Z-GFS</stp>
        <stp>2M DAILY AVG TEMP</stp>
        <stp>D</stp>
        <stp>44778</stp>
        <stp/>
        <stp/>
        <stp>1</stp>
        <tr r="CI35" s="21"/>
      </tp>
      <tp>
        <v>28.89</v>
        <stp/>
        <stp>*H</stp>
        <stp>KORD MR25!_12Z-GFS</stp>
        <stp>2M DAILY AVG TEMP</stp>
        <stp>D</stp>
        <stp>44779</stp>
        <stp/>
        <stp/>
        <stp>1</stp>
        <tr r="EV34" s="21"/>
      </tp>
      <tp>
        <v>25.14</v>
        <stp/>
        <stp>*H</stp>
        <stp>KORD MR27!_00Z-GFS</stp>
        <stp>2M DAILY AVG TEMP</stp>
        <stp>D</stp>
        <stp>44778</stp>
        <stp/>
        <stp/>
        <stp>1</stp>
        <tr r="BC35" s="21"/>
      </tp>
      <tp>
        <v>25.72</v>
        <stp/>
        <stp>*H</stp>
        <stp>KORD MR20!_06Z-GFS</stp>
        <stp>2M DAILY AVG TEMP</stp>
        <stp>D</stp>
        <stp>44778</stp>
        <stp/>
        <stp/>
        <stp>1</stp>
        <tr r="CF35" s="21"/>
      </tp>
      <tp>
        <v>31.6</v>
        <stp/>
        <stp>*H</stp>
        <stp>KORD MR24!_12Z-GFS</stp>
        <stp>2M DAILY AVG TEMP</stp>
        <stp>D</stp>
        <stp>44779</stp>
        <stp/>
        <stp/>
        <stp>1</stp>
        <tr r="ES34" s="21"/>
      </tp>
      <tp>
        <v>22.34</v>
        <stp/>
        <stp>*H</stp>
        <stp>KORD MR26!_00Z-GFS</stp>
        <stp>2M DAILY AVG TEMP</stp>
        <stp>D</stp>
        <stp>44778</stp>
        <stp/>
        <stp/>
        <stp>1</stp>
        <tr r="AZ35" s="21"/>
      </tp>
      <tp>
        <v>30.11</v>
        <stp/>
        <stp>*H</stp>
        <stp>KORD MR23!_06Z-GFS</stp>
        <stp>2M DAILY AVG TEMP</stp>
        <stp>D</stp>
        <stp>44778</stp>
        <stp/>
        <stp/>
        <stp>1</stp>
        <tr r="CO35" s="21"/>
      </tp>
      <tp>
        <v>22.51</v>
        <stp/>
        <stp>*H</stp>
        <stp>KORD MR25!_00Z-GFS</stp>
        <stp>2M DAILY AVG TEMP</stp>
        <stp>D</stp>
        <stp>44778</stp>
        <stp/>
        <stp/>
        <stp>1</stp>
        <tr r="AW35" s="21"/>
      </tp>
      <tp>
        <v>24.35</v>
        <stp/>
        <stp>*H</stp>
        <stp>KORD MR27!_12Z-GFS</stp>
        <stp>2M DAILY AVG TEMP</stp>
        <stp>D</stp>
        <stp>44779</stp>
        <stp/>
        <stp/>
        <stp>1</stp>
        <tr r="FB34" s="21"/>
      </tp>
      <tp>
        <v>25.68</v>
        <stp/>
        <stp>*H</stp>
        <stp>KORD MR22!_06Z-GFS</stp>
        <stp>2M DAILY AVG TEMP</stp>
        <stp>D</stp>
        <stp>44778</stp>
        <stp/>
        <stp/>
        <stp>1</stp>
        <tr r="CL35" s="21"/>
      </tp>
      <tp>
        <v>31.85</v>
        <stp/>
        <stp>*H</stp>
        <stp>KORD MR24!_00Z-GFS</stp>
        <stp>2M DAILY AVG TEMP</stp>
        <stp>D</stp>
        <stp>44778</stp>
        <stp/>
        <stp/>
        <stp>1</stp>
        <tr r="AT35" s="21"/>
      </tp>
      <tp>
        <v>27.86</v>
        <stp/>
        <stp>*H</stp>
        <stp>KORD MR26!_12Z-GFS</stp>
        <stp>2M DAILY AVG TEMP</stp>
        <stp>D</stp>
        <stp>44779</stp>
        <stp/>
        <stp/>
        <stp>1</stp>
        <tr r="EY34" s="21"/>
      </tp>
      <tp>
        <v>25.02</v>
        <stp/>
        <stp>*H</stp>
        <stp>KORD MR23!_18Z-GFS</stp>
        <stp>2M DAILY AVG TEMP</stp>
        <stp>D</stp>
        <stp>44779</stp>
        <stp/>
        <stp/>
        <stp>1</stp>
        <tr r="GN34" s="21"/>
      </tp>
      <tp>
        <v>20.5</v>
        <stp/>
        <stp>*H</stp>
        <stp>KORD MR22!_18Z-GFS</stp>
        <stp>2M DAILY AVG TEMP</stp>
        <stp>D</stp>
        <stp>44779</stp>
        <stp/>
        <stp/>
        <stp>1</stp>
        <tr r="GK34" s="21"/>
      </tp>
      <tp>
        <v>24.24</v>
        <stp/>
        <stp>*H</stp>
        <stp>KORD MR28!_12Z-GFS</stp>
        <stp>2M DAILY AVG TEMP</stp>
        <stp>D</stp>
        <stp>44779</stp>
        <stp/>
        <stp/>
        <stp>1</stp>
        <tr r="FE34" s="21"/>
      </tp>
      <tp>
        <v>24.14</v>
        <stp/>
        <stp>*H</stp>
        <stp>KORD MR21!_18Z-GFS</stp>
        <stp>2M DAILY AVG TEMP</stp>
        <stp>D</stp>
        <stp>44779</stp>
        <stp/>
        <stp/>
        <stp>1</stp>
        <tr r="GH34" s="21"/>
      </tp>
      <tp>
        <v>26.18</v>
        <stp/>
        <stp>*H</stp>
        <stp>KORD MR29!_00Z-GFS</stp>
        <stp>2M DAILY AVG TEMP</stp>
        <stp>D</stp>
        <stp>44778</stp>
        <stp/>
        <stp/>
        <stp>1</stp>
        <tr r="BI35" s="21"/>
      </tp>
      <tp>
        <v>29.62</v>
        <stp/>
        <stp>*H</stp>
        <stp>KORD MR20!_18Z-GFS</stp>
        <stp>2M DAILY AVG TEMP</stp>
        <stp>D</stp>
        <stp>44779</stp>
        <stp/>
        <stp/>
        <stp>1</stp>
        <tr r="GE34" s="21"/>
      </tp>
      <tp>
        <v>30.54</v>
        <stp/>
        <stp>*H</stp>
        <stp>KORD MR28!_00Z-GFS</stp>
        <stp>2M DAILY AVG TEMP</stp>
        <stp>D</stp>
        <stp>44778</stp>
        <stp/>
        <stp/>
        <stp>1</stp>
        <tr r="BF35" s="21"/>
      </tp>
      <tp>
        <v>28.04</v>
        <stp/>
        <stp>*H</stp>
        <stp>KORD MR27!_18Z-GFS</stp>
        <stp>2M DAILY AVG TEMP</stp>
        <stp>D</stp>
        <stp>44779</stp>
        <stp/>
        <stp/>
        <stp>1</stp>
        <tr r="GZ34" s="21"/>
      </tp>
      <tp>
        <v>23.44</v>
        <stp/>
        <stp>*H</stp>
        <stp>KORD MR29!_06Z-GFS</stp>
        <stp>2M DAILY AVG TEMP</stp>
        <stp>D</stp>
        <stp>44778</stp>
        <stp/>
        <stp/>
        <stp>1</stp>
        <tr r="DG35" s="21"/>
      </tp>
      <tp>
        <v>30.13</v>
        <stp/>
        <stp>*H</stp>
        <stp>KORD MR26!_18Z-GFS</stp>
        <stp>2M DAILY AVG TEMP</stp>
        <stp>D</stp>
        <stp>44779</stp>
        <stp/>
        <stp/>
        <stp>1</stp>
        <tr r="GW34" s="21"/>
      </tp>
      <tp>
        <v>25.8</v>
        <stp/>
        <stp>*H</stp>
        <stp>KORD MR28!_06Z-GFS</stp>
        <stp>2M DAILY AVG TEMP</stp>
        <stp>D</stp>
        <stp>44778</stp>
        <stp/>
        <stp/>
        <stp>1</stp>
        <tr r="DD35" s="21"/>
      </tp>
      <tp>
        <v>33.76</v>
        <stp/>
        <stp>*H</stp>
        <stp>KORD MR25!_18Z-GFS</stp>
        <stp>2M DAILY AVG TEMP</stp>
        <stp>D</stp>
        <stp>44779</stp>
        <stp/>
        <stp/>
        <stp>1</stp>
        <tr r="GT34" s="21"/>
      </tp>
      <tp>
        <v>33.700000000000003</v>
        <stp/>
        <stp>*H</stp>
        <stp>KORD MR24!_18Z-GFS</stp>
        <stp>2M DAILY AVG TEMP</stp>
        <stp>D</stp>
        <stp>44779</stp>
        <stp/>
        <stp/>
        <stp>1</stp>
        <tr r="GQ34" s="21"/>
      </tp>
      <tp>
        <v>30.38</v>
        <stp/>
        <stp>*H</stp>
        <stp>KORD MR21!_12Z-GFS</stp>
        <stp>2M DAILY AVG TEMP</stp>
        <stp>D</stp>
        <stp>44778</stp>
        <stp/>
        <stp/>
        <stp>1</stp>
        <tr r="EG35" s="21"/>
      </tp>
      <tp>
        <v>27.42</v>
        <stp/>
        <stp>*H</stp>
        <stp>KORD MR23!_00Z-GFS</stp>
        <stp>2M DAILY AVG TEMP</stp>
        <stp>D</stp>
        <stp>44779</stp>
        <stp/>
        <stp/>
        <stp>1</stp>
        <tr r="AT34" s="21"/>
      </tp>
      <tp>
        <v>31.88</v>
        <stp/>
        <stp>*H</stp>
        <stp>KORD MR25!_06Z-GFS</stp>
        <stp>2M DAILY AVG TEMP</stp>
        <stp>D</stp>
        <stp>44779</stp>
        <stp/>
        <stp/>
        <stp>1</stp>
        <tr r="CX34" s="21"/>
      </tp>
      <tp>
        <v>22.95</v>
        <stp/>
        <stp>*H</stp>
        <stp>KORD MR20!_12Z-GFS</stp>
        <stp>2M DAILY AVG TEMP</stp>
        <stp>D</stp>
        <stp>44778</stp>
        <stp/>
        <stp/>
        <stp>1</stp>
        <tr r="ED35" s="21"/>
      </tp>
      <tp>
        <v>22.68</v>
        <stp/>
        <stp>*H</stp>
        <stp>KORD MR22!_00Z-GFS</stp>
        <stp>2M DAILY AVG TEMP</stp>
        <stp>D</stp>
        <stp>44779</stp>
        <stp/>
        <stp/>
        <stp>1</stp>
        <tr r="AQ34" s="21"/>
      </tp>
      <tp>
        <v>27.46</v>
        <stp/>
        <stp>*H</stp>
        <stp>KORD MR24!_06Z-GFS</stp>
        <stp>2M DAILY AVG TEMP</stp>
        <stp>D</stp>
        <stp>44779</stp>
        <stp/>
        <stp/>
        <stp>1</stp>
        <tr r="CU34" s="21"/>
      </tp>
      <tp>
        <v>22.22</v>
        <stp/>
        <stp>*H</stp>
        <stp>KORD MR21!_00Z-GFS</stp>
        <stp>2M DAILY AVG TEMP</stp>
        <stp>D</stp>
        <stp>44779</stp>
        <stp/>
        <stp/>
        <stp>1</stp>
        <tr r="AN34" s="21"/>
      </tp>
      <tp>
        <v>32.18</v>
        <stp/>
        <stp>*H</stp>
        <stp>KORD MR23!_12Z-GFS</stp>
        <stp>2M DAILY AVG TEMP</stp>
        <stp>D</stp>
        <stp>44778</stp>
        <stp/>
        <stp/>
        <stp>1</stp>
        <tr r="EM35" s="21"/>
      </tp>
      <tp>
        <v>30.58</v>
        <stp/>
        <stp>*H</stp>
        <stp>KORD MR27!_06Z-GFS</stp>
        <stp>2M DAILY AVG TEMP</stp>
        <stp>D</stp>
        <stp>44779</stp>
        <stp/>
        <stp/>
        <stp>1</stp>
        <tr r="DD34" s="21"/>
      </tp>
      <tp>
        <v>34.31</v>
        <stp/>
        <stp>*H</stp>
        <stp>KORD MR29!_18Z-GFS</stp>
        <stp>2M DAILY AVG TEMP</stp>
        <stp>D</stp>
        <stp>44778</stp>
        <stp/>
        <stp/>
        <stp>1</stp>
        <tr r="HC35" s="21"/>
      </tp>
      <tp>
        <v>32.1</v>
        <stp/>
        <stp>*H</stp>
        <stp>KORD MR20!_00Z-GFS</stp>
        <stp>2M DAILY AVG TEMP</stp>
        <stp>D</stp>
        <stp>44779</stp>
        <stp/>
        <stp/>
        <stp>1</stp>
        <tr r="AK34" s="21"/>
      </tp>
      <tp>
        <v>25.52</v>
        <stp/>
        <stp>*H</stp>
        <stp>KORD MR22!_12Z-GFS</stp>
        <stp>2M DAILY AVG TEMP</stp>
        <stp>D</stp>
        <stp>44778</stp>
        <stp/>
        <stp/>
        <stp>1</stp>
        <tr r="EJ35" s="21"/>
      </tp>
      <tp>
        <v>24.2</v>
        <stp/>
        <stp>*H</stp>
        <stp>KORD MR26!_06Z-GFS</stp>
        <stp>2M DAILY AVG TEMP</stp>
        <stp>D</stp>
        <stp>44779</stp>
        <stp/>
        <stp/>
        <stp>1</stp>
        <tr r="DA34" s="21"/>
      </tp>
      <tp>
        <v>33.020000000000003</v>
        <stp/>
        <stp>*H</stp>
        <stp>KORD MR28!_18Z-GFS</stp>
        <stp>2M DAILY AVG TEMP</stp>
        <stp>D</stp>
        <stp>44778</stp>
        <stp/>
        <stp/>
        <stp>1</stp>
        <tr r="GZ35" s="21"/>
      </tp>
      <tp>
        <v>25.08</v>
        <stp/>
        <stp>*H</stp>
        <stp>KORD MR21!_06Z-GFS</stp>
        <stp>2M DAILY AVG TEMP</stp>
        <stp>D</stp>
        <stp>44779</stp>
        <stp/>
        <stp/>
        <stp>1</stp>
        <tr r="CL34" s="21"/>
      </tp>
      <tp>
        <v>34.270000000000003</v>
        <stp/>
        <stp>*H</stp>
        <stp>KORD MR25!_12Z-GFS</stp>
        <stp>2M DAILY AVG TEMP</stp>
        <stp>D</stp>
        <stp>44778</stp>
        <stp/>
        <stp/>
        <stp>1</stp>
        <tr r="ES35" s="21"/>
      </tp>
      <tp>
        <v>20.56</v>
        <stp/>
        <stp>*H</stp>
        <stp>KORD MR27!_00Z-GFS</stp>
        <stp>2M DAILY AVG TEMP</stp>
        <stp>D</stp>
        <stp>44779</stp>
        <stp/>
        <stp/>
        <stp>1</stp>
        <tr r="BF34" s="21"/>
      </tp>
      <tp>
        <v>30.28</v>
        <stp/>
        <stp>*H</stp>
        <stp>KORD MR20!_06Z-GFS</stp>
        <stp>2M DAILY AVG TEMP</stp>
        <stp>D</stp>
        <stp>44779</stp>
        <stp/>
        <stp/>
        <stp>1</stp>
        <tr r="CI34" s="21"/>
      </tp>
      <tp>
        <v>32.5</v>
        <stp/>
        <stp>*H</stp>
        <stp>KORD MR24!_12Z-GFS</stp>
        <stp>2M DAILY AVG TEMP</stp>
        <stp>D</stp>
        <stp>44778</stp>
        <stp/>
        <stp/>
        <stp>1</stp>
        <tr r="EP35" s="21"/>
      </tp>
      <tp>
        <v>23.36</v>
        <stp/>
        <stp>*H</stp>
        <stp>KORD MR26!_00Z-GFS</stp>
        <stp>2M DAILY AVG TEMP</stp>
        <stp>D</stp>
        <stp>44779</stp>
        <stp/>
        <stp/>
        <stp>1</stp>
        <tr r="BC34" s="21"/>
      </tp>
      <tp>
        <v>30.56</v>
        <stp/>
        <stp>*H</stp>
        <stp>KORD MR23!_06Z-GFS</stp>
        <stp>2M DAILY AVG TEMP</stp>
        <stp>D</stp>
        <stp>44779</stp>
        <stp/>
        <stp/>
        <stp>1</stp>
        <tr r="CR34" s="21"/>
      </tp>
      <tp>
        <v>27.48</v>
        <stp/>
        <stp>*H</stp>
        <stp>KORD MR25!_00Z-GFS</stp>
        <stp>2M DAILY AVG TEMP</stp>
        <stp>D</stp>
        <stp>44779</stp>
        <stp/>
        <stp/>
        <stp>1</stp>
        <tr r="AZ34" s="21"/>
      </tp>
      <tp>
        <v>23.46</v>
        <stp/>
        <stp>*H</stp>
        <stp>KORD MR27!_12Z-GFS</stp>
        <stp>2M DAILY AVG TEMP</stp>
        <stp>D</stp>
        <stp>44778</stp>
        <stp/>
        <stp/>
        <stp>1</stp>
        <tr r="EY35" s="21"/>
      </tp>
      <tp>
        <v>21.44</v>
        <stp/>
        <stp>*H</stp>
        <stp>KORD MR22!_06Z-GFS</stp>
        <stp>2M DAILY AVG TEMP</stp>
        <stp>D</stp>
        <stp>44779</stp>
        <stp/>
        <stp/>
        <stp>1</stp>
        <tr r="CO34" s="21"/>
      </tp>
      <tp>
        <v>29.54</v>
        <stp/>
        <stp>*H</stp>
        <stp>KORD MR24!_00Z-GFS</stp>
        <stp>2M DAILY AVG TEMP</stp>
        <stp>D</stp>
        <stp>44779</stp>
        <stp/>
        <stp/>
        <stp>1</stp>
        <tr r="AW34" s="21"/>
      </tp>
      <tp>
        <v>23.1</v>
        <stp/>
        <stp>*H</stp>
        <stp>KORD MR26!_12Z-GFS</stp>
        <stp>2M DAILY AVG TEMP</stp>
        <stp>D</stp>
        <stp>44778</stp>
        <stp/>
        <stp/>
        <stp>1</stp>
        <tr r="EV35" s="21"/>
      </tp>
      <tp>
        <v>23.98</v>
        <stp/>
        <stp>*H</stp>
        <stp>KORD MR23!_18Z-GFS</stp>
        <stp>2M DAILY AVG TEMP</stp>
        <stp>D</stp>
        <stp>44778</stp>
        <stp/>
        <stp/>
        <stp>1</stp>
        <tr r="GK35" s="21"/>
      </tp>
      <tp>
        <v>27.24</v>
        <stp/>
        <stp>*H</stp>
        <stp>KORD MR29!_12Z-GFS</stp>
        <stp>2M DAILY AVG TEMP</stp>
        <stp>D</stp>
        <stp>44778</stp>
        <stp/>
        <stp/>
        <stp>1</stp>
        <tr r="FE35" s="21"/>
      </tp>
      <tp>
        <v>20.56</v>
        <stp/>
        <stp>*H</stp>
        <stp>KORD MR22!_18Z-GFS</stp>
        <stp>2M DAILY AVG TEMP</stp>
        <stp>D</stp>
        <stp>44778</stp>
        <stp/>
        <stp/>
        <stp>1</stp>
        <tr r="GH35" s="21"/>
      </tp>
      <tp>
        <v>26.44</v>
        <stp/>
        <stp>*H</stp>
        <stp>KORD MR28!_12Z-GFS</stp>
        <stp>2M DAILY AVG TEMP</stp>
        <stp>D</stp>
        <stp>44778</stp>
        <stp/>
        <stp/>
        <stp>1</stp>
        <tr r="FB35" s="21"/>
      </tp>
      <tp>
        <v>27.62</v>
        <stp/>
        <stp>*H</stp>
        <stp>KORD MR21!_18Z-GFS</stp>
        <stp>2M DAILY AVG TEMP</stp>
        <stp>D</stp>
        <stp>44778</stp>
        <stp/>
        <stp/>
        <stp>1</stp>
        <tr r="GE35" s="21"/>
      </tp>
      <tp>
        <v>25.62</v>
        <stp/>
        <stp>*H</stp>
        <stp>KORD MR20!_18Z-GFS</stp>
        <stp>2M DAILY AVG TEMP</stp>
        <stp>D</stp>
        <stp>44778</stp>
        <stp/>
        <stp/>
        <stp>1</stp>
        <tr r="GB35" s="21"/>
      </tp>
      <tp>
        <v>30.36</v>
        <stp/>
        <stp>*H</stp>
        <stp>KORD MR28!_00Z-GFS</stp>
        <stp>2M DAILY AVG TEMP</stp>
        <stp>D</stp>
        <stp>44779</stp>
        <stp/>
        <stp/>
        <stp>1</stp>
        <tr r="BI34" s="21"/>
      </tp>
      <tp>
        <v>26.88</v>
        <stp/>
        <stp>*H</stp>
        <stp>KORD MR27!_18Z-GFS</stp>
        <stp>2M DAILY AVG TEMP</stp>
        <stp>D</stp>
        <stp>44778</stp>
        <stp/>
        <stp/>
        <stp>1</stp>
        <tr r="GW35" s="21"/>
      </tp>
      <tp>
        <v>28.54</v>
        <stp/>
        <stp>*H</stp>
        <stp>KORD MR26!_18Z-GFS</stp>
        <stp>2M DAILY AVG TEMP</stp>
        <stp>D</stp>
        <stp>44778</stp>
        <stp/>
        <stp/>
        <stp>1</stp>
        <tr r="GT35" s="21"/>
      </tp>
      <tp>
        <v>25.92</v>
        <stp/>
        <stp>*H</stp>
        <stp>KORD MR28!_06Z-GFS</stp>
        <stp>2M DAILY AVG TEMP</stp>
        <stp>D</stp>
        <stp>44779</stp>
        <stp/>
        <stp/>
        <stp>1</stp>
        <tr r="DG34" s="21"/>
      </tp>
      <tp>
        <v>35.06</v>
        <stp/>
        <stp>*H</stp>
        <stp>KORD MR25!_18Z-GFS</stp>
        <stp>2M DAILY AVG TEMP</stp>
        <stp>D</stp>
        <stp>44778</stp>
        <stp/>
        <stp/>
        <stp>1</stp>
        <tr r="GQ35" s="21"/>
      </tp>
      <tp>
        <v>32.880000000000003</v>
        <stp/>
        <stp>*H</stp>
        <stp>KORD MR24!_18Z-GFS</stp>
        <stp>2M DAILY AVG TEMP</stp>
        <stp>D</stp>
        <stp>44778</stp>
        <stp/>
        <stp/>
        <stp>1</stp>
        <tr r="GN35" s="21"/>
      </tp>
      <tp>
        <v>28.24</v>
        <stp/>
        <stp>*H</stp>
        <stp>KORD MR13!_00Z-GFS</stp>
        <stp>2M DAILY AVG TEMP</stp>
        <stp>D</stp>
        <stp>44779</stp>
        <stp/>
        <stp/>
        <stp>1</stp>
        <tr r="P34" s="21"/>
      </tp>
      <tp>
        <v>28.38</v>
        <stp/>
        <stp>*H</stp>
        <stp>KORD MR15!_06Z-GFS</stp>
        <stp>2M DAILY AVG TEMP</stp>
        <stp>D</stp>
        <stp>44779</stp>
        <stp/>
        <stp/>
        <stp>1</stp>
        <tr r="BT34" s="21"/>
      </tp>
      <tp>
        <v>28.44</v>
        <stp/>
        <stp>*H</stp>
        <stp>KORD MR14!_06Z-GFS</stp>
        <stp>2M DAILY AVG TEMP</stp>
        <stp>D</stp>
        <stp>44779</stp>
        <stp/>
        <stp/>
        <stp>1</stp>
        <tr r="BQ34" s="21"/>
      </tp>
      <tp>
        <v>28.7</v>
        <stp/>
        <stp>*H</stp>
        <stp>KORD MR17!_06Z-GFS</stp>
        <stp>2M DAILY AVG TEMP</stp>
        <stp>D</stp>
        <stp>44779</stp>
        <stp/>
        <stp/>
        <stp>1</stp>
        <tr r="BZ34" s="21"/>
      </tp>
      <tp>
        <v>21.84</v>
        <stp/>
        <stp>*H</stp>
        <stp>KORD MR19!_18Z-GFS</stp>
        <stp>2M DAILY AVG TEMP</stp>
        <stp>D</stp>
        <stp>44778</stp>
        <stp/>
        <stp/>
        <stp>1</stp>
        <tr r="FY35" s="21"/>
      </tp>
      <tp>
        <v>28.24</v>
        <stp/>
        <stp>*H</stp>
        <stp>KORD MR16!_06Z-GFS</stp>
        <stp>2M DAILY AVG TEMP</stp>
        <stp>D</stp>
        <stp>44779</stp>
        <stp/>
        <stp/>
        <stp>1</stp>
        <tr r="BW34" s="21"/>
      </tp>
      <tp>
        <v>23.74</v>
        <stp/>
        <stp>*H</stp>
        <stp>KORD MR18!_18Z-GFS</stp>
        <stp>2M DAILY AVG TEMP</stp>
        <stp>D</stp>
        <stp>44778</stp>
        <stp/>
        <stp/>
        <stp>1</stp>
        <tr r="FV35" s="21"/>
      </tp>
      <tp>
        <v>25.94</v>
        <stp/>
        <stp>*H</stp>
        <stp>KORD MR15!_12Z-GFS</stp>
        <stp>2M DAILY AVG TEMP</stp>
        <stp>D</stp>
        <stp>44778</stp>
        <stp/>
        <stp/>
        <stp>1</stp>
        <tr r="DO35" s="21"/>
      </tp>
      <tp>
        <v>28.34</v>
        <stp/>
        <stp>*H</stp>
        <stp>KORD MR17!_00Z-GFS</stp>
        <stp>2M DAILY AVG TEMP</stp>
        <stp>D</stp>
        <stp>44779</stp>
        <stp/>
        <stp/>
        <stp>1</stp>
        <tr r="AB34" s="21"/>
      </tp>
      <tp>
        <v>26.09</v>
        <stp/>
        <stp>*H</stp>
        <stp>KORD MR14!_12Z-GFS</stp>
        <stp>2M DAILY AVG TEMP</stp>
        <stp>D</stp>
        <stp>44778</stp>
        <stp/>
        <stp/>
        <stp>1</stp>
        <tr r="DL35" s="21"/>
      </tp>
      <tp>
        <v>28.63</v>
        <stp/>
        <stp>*H</stp>
        <stp>KORD MR16!_00Z-GFS</stp>
        <stp>2M DAILY AVG TEMP</stp>
        <stp>D</stp>
        <stp>44779</stp>
        <stp/>
        <stp/>
        <stp>1</stp>
        <tr r="Y34" s="21"/>
      </tp>
      <tp>
        <v>28.52</v>
        <stp/>
        <stp>*H</stp>
        <stp>KORD MR13!_06Z-GFS</stp>
        <stp>2M DAILY AVG TEMP</stp>
        <stp>D</stp>
        <stp>44779</stp>
        <stp/>
        <stp/>
        <stp>1</stp>
        <tr r="BN34" s="21"/>
      </tp>
      <tp>
        <v>28.46</v>
        <stp/>
        <stp>*H</stp>
        <stp>KORD MR15!_00Z-GFS</stp>
        <stp>2M DAILY AVG TEMP</stp>
        <stp>D</stp>
        <stp>44779</stp>
        <stp/>
        <stp/>
        <stp>1</stp>
        <tr r="V34" s="21"/>
      </tp>
      <tp>
        <v>23.96</v>
        <stp/>
        <stp>*H</stp>
        <stp>KORD MR17!_12Z-GFS</stp>
        <stp>2M DAILY AVG TEMP</stp>
        <stp>D</stp>
        <stp>44778</stp>
        <stp/>
        <stp/>
        <stp>1</stp>
        <tr r="DU35" s="21"/>
      </tp>
      <tp>
        <v>28.16</v>
        <stp/>
        <stp>*H</stp>
        <stp>KORD MR14!_00Z-GFS</stp>
        <stp>2M DAILY AVG TEMP</stp>
        <stp>D</stp>
        <stp>44779</stp>
        <stp/>
        <stp/>
        <stp>1</stp>
        <tr r="S34" s="21"/>
      </tp>
      <tp>
        <v>25.09</v>
        <stp/>
        <stp>*H</stp>
        <stp>KORD MR16!_12Z-GFS</stp>
        <stp>2M DAILY AVG TEMP</stp>
        <stp>D</stp>
        <stp>44778</stp>
        <stp/>
        <stp/>
        <stp>1</stp>
        <tr r="DR35" s="21"/>
      </tp>
      <tp>
        <v>23.43</v>
        <stp/>
        <stp>*H</stp>
        <stp>KORD MR19!_12Z-GFS</stp>
        <stp>2M DAILY AVG TEMP</stp>
        <stp>D</stp>
        <stp>44778</stp>
        <stp/>
        <stp/>
        <stp>1</stp>
        <tr r="EA35" s="21"/>
      </tp>
      <tp>
        <v>24.1</v>
        <stp/>
        <stp>*H</stp>
        <stp>KORD MR18!_12Z-GFS</stp>
        <stp>2M DAILY AVG TEMP</stp>
        <stp>D</stp>
        <stp>44778</stp>
        <stp/>
        <stp/>
        <stp>1</stp>
        <tr r="DX35" s="21"/>
      </tp>
      <tp>
        <v>24.64</v>
        <stp/>
        <stp>*H</stp>
        <stp>KORD MR19!_00Z-GFS</stp>
        <stp>2M DAILY AVG TEMP</stp>
        <stp>D</stp>
        <stp>44779</stp>
        <stp/>
        <stp/>
        <stp>1</stp>
        <tr r="AH34" s="21"/>
      </tp>
      <tp>
        <v>27.42</v>
        <stp/>
        <stp>*H</stp>
        <stp>KORD MR18!_00Z-GFS</stp>
        <stp>2M DAILY AVG TEMP</stp>
        <stp>D</stp>
        <stp>44779</stp>
        <stp/>
        <stp/>
        <stp>1</stp>
        <tr r="AE34" s="21"/>
      </tp>
      <tp>
        <v>23.64</v>
        <stp/>
        <stp>*H</stp>
        <stp>KORD MR17!_18Z-GFS</stp>
        <stp>2M DAILY AVG TEMP</stp>
        <stp>D</stp>
        <stp>44778</stp>
        <stp/>
        <stp/>
        <stp>1</stp>
        <tr r="FS35" s="21"/>
      </tp>
      <tp>
        <v>24.95</v>
        <stp/>
        <stp>*H</stp>
        <stp>KORD MR19!_06Z-GFS</stp>
        <stp>2M DAILY AVG TEMP</stp>
        <stp>D</stp>
        <stp>44779</stp>
        <stp/>
        <stp/>
        <stp>1</stp>
        <tr r="CF34" s="21"/>
      </tp>
      <tp>
        <v>24.25</v>
        <stp/>
        <stp>*H</stp>
        <stp>KORD MR16!_18Z-GFS</stp>
        <stp>2M DAILY AVG TEMP</stp>
        <stp>D</stp>
        <stp>44778</stp>
        <stp/>
        <stp/>
        <stp>1</stp>
        <tr r="FP35" s="21"/>
      </tp>
      <tp>
        <v>27.75</v>
        <stp/>
        <stp>*H</stp>
        <stp>KORD MR18!_06Z-GFS</stp>
        <stp>2M DAILY AVG TEMP</stp>
        <stp>D</stp>
        <stp>44779</stp>
        <stp/>
        <stp/>
        <stp>1</stp>
        <tr r="CC34" s="21"/>
      </tp>
      <tp>
        <v>24.78</v>
        <stp/>
        <stp>*H</stp>
        <stp>KORD MR15!_18Z-GFS</stp>
        <stp>2M DAILY AVG TEMP</stp>
        <stp>D</stp>
        <stp>44778</stp>
        <stp/>
        <stp/>
        <stp>1</stp>
        <tr r="FM35" s="21"/>
      </tp>
      <tp>
        <v>25.72</v>
        <stp/>
        <stp>*H</stp>
        <stp>KORD MR14!_18Z-GFS</stp>
        <stp>2M DAILY AVG TEMP</stp>
        <stp>D</stp>
        <stp>44778</stp>
        <stp/>
        <stp/>
        <stp>1</stp>
        <tr r="FJ35" s="21"/>
      </tp>
      <tp>
        <v>25.47</v>
        <stp/>
        <stp>*H</stp>
        <stp>KORD MR15!_06Z-GFS</stp>
        <stp>2M DAILY AVG TEMP</stp>
        <stp>D</stp>
        <stp>44778</stp>
        <stp/>
        <stp/>
        <stp>1</stp>
        <tr r="BQ35" s="21"/>
      </tp>
      <tp>
        <v>25.6</v>
        <stp/>
        <stp>*H</stp>
        <stp>KORD MR14!_06Z-GFS</stp>
        <stp>2M DAILY AVG TEMP</stp>
        <stp>D</stp>
        <stp>44778</stp>
        <stp/>
        <stp/>
        <stp>1</stp>
        <tr r="BN35" s="21"/>
      </tp>
      <tp>
        <v>28.98</v>
        <stp/>
        <stp>*H</stp>
        <stp>KORD MR13!_12Z-GFS</stp>
        <stp>2M DAILY AVG TEMP</stp>
        <stp>D</stp>
        <stp>44779</stp>
        <stp/>
        <stp/>
        <stp>1</stp>
        <tr r="DL34" s="21"/>
      </tp>
      <tp>
        <v>24.34</v>
        <stp/>
        <stp>*H</stp>
        <stp>KORD MR17!_06Z-GFS</stp>
        <stp>2M DAILY AVG TEMP</stp>
        <stp>D</stp>
        <stp>44778</stp>
        <stp/>
        <stp/>
        <stp>1</stp>
        <tr r="BW35" s="21"/>
      </tp>
      <tp>
        <v>26.07</v>
        <stp/>
        <stp>*H</stp>
        <stp>KORD MR19!_18Z-GFS</stp>
        <stp>2M DAILY AVG TEMP</stp>
        <stp>D</stp>
        <stp>44779</stp>
        <stp/>
        <stp/>
        <stp>1</stp>
        <tr r="GB34" s="21"/>
      </tp>
      <tp>
        <v>24.92</v>
        <stp/>
        <stp>*H</stp>
        <stp>KORD MR16!_06Z-GFS</stp>
        <stp>2M DAILY AVG TEMP</stp>
        <stp>D</stp>
        <stp>44778</stp>
        <stp/>
        <stp/>
        <stp>1</stp>
        <tr r="BT35" s="21"/>
      </tp>
      <tp>
        <v>26.97</v>
        <stp/>
        <stp>*H</stp>
        <stp>KORD MR18!_18Z-GFS</stp>
        <stp>2M DAILY AVG TEMP</stp>
        <stp>D</stp>
        <stp>44779</stp>
        <stp/>
        <stp/>
        <stp>1</stp>
        <tr r="FY34" s="21"/>
      </tp>
      <tp>
        <v>28.52</v>
        <stp/>
        <stp>*H</stp>
        <stp>KORD MR15!_12Z-GFS</stp>
        <stp>2M DAILY AVG TEMP</stp>
        <stp>D</stp>
        <stp>44779</stp>
        <stp/>
        <stp/>
        <stp>1</stp>
        <tr r="DR34" s="21"/>
      </tp>
      <tp>
        <v>24.35</v>
        <stp/>
        <stp>*H</stp>
        <stp>KORD MR17!_00Z-GFS</stp>
        <stp>2M DAILY AVG TEMP</stp>
        <stp>D</stp>
        <stp>44778</stp>
        <stp/>
        <stp/>
        <stp>1</stp>
        <tr r="Y35" s="21"/>
      </tp>
      <tp>
        <v>28.56</v>
        <stp/>
        <stp>*H</stp>
        <stp>KORD MR14!_12Z-GFS</stp>
        <stp>2M DAILY AVG TEMP</stp>
        <stp>D</stp>
        <stp>44779</stp>
        <stp/>
        <stp/>
        <stp>1</stp>
        <tr r="DO34" s="21"/>
      </tp>
      <tp>
        <v>24.98</v>
        <stp/>
        <stp>*H</stp>
        <stp>KORD MR16!_00Z-GFS</stp>
        <stp>2M DAILY AVG TEMP</stp>
        <stp>D</stp>
        <stp>44778</stp>
        <stp/>
        <stp/>
        <stp>1</stp>
        <tr r="V35" s="21"/>
      </tp>
      <tp>
        <v>24.84</v>
        <stp/>
        <stp>*H</stp>
        <stp>KORD MR15!_00Z-GFS</stp>
        <stp>2M DAILY AVG TEMP</stp>
        <stp>D</stp>
        <stp>44778</stp>
        <stp/>
        <stp/>
        <stp>1</stp>
        <tr r="S35" s="21"/>
      </tp>
      <tp>
        <v>28.48</v>
        <stp/>
        <stp>*H</stp>
        <stp>KORD MR17!_12Z-GFS</stp>
        <stp>2M DAILY AVG TEMP</stp>
        <stp>D</stp>
        <stp>44779</stp>
        <stp/>
        <stp/>
        <stp>1</stp>
        <tr r="DX34" s="21"/>
      </tp>
      <tp>
        <v>25.74</v>
        <stp/>
        <stp>*H</stp>
        <stp>KORD MR14!_00Z-GFS</stp>
        <stp>2M DAILY AVG TEMP</stp>
        <stp>D</stp>
        <stp>44778</stp>
        <stp/>
        <stp/>
        <stp>1</stp>
        <tr r="P35" s="21"/>
      </tp>
      <tp>
        <v>27.99</v>
        <stp/>
        <stp>*H</stp>
        <stp>KORD MR16!_12Z-GFS</stp>
        <stp>2M DAILY AVG TEMP</stp>
        <stp>D</stp>
        <stp>44779</stp>
        <stp/>
        <stp/>
        <stp>1</stp>
        <tr r="DU34" s="21"/>
      </tp>
      <tp>
        <v>28.38</v>
        <stp/>
        <stp>*H</stp>
        <stp>KORD MR13!_18Z-GFS</stp>
        <stp>2M DAILY AVG TEMP</stp>
        <stp>D</stp>
        <stp>44779</stp>
        <stp/>
        <stp/>
        <stp>1</stp>
        <tr r="FJ34" s="21"/>
      </tp>
      <tp>
        <v>26.29</v>
        <stp/>
        <stp>*H</stp>
        <stp>KORD MR19!_12Z-GFS</stp>
        <stp>2M DAILY AVG TEMP</stp>
        <stp>D</stp>
        <stp>44779</stp>
        <stp/>
        <stp/>
        <stp>1</stp>
        <tr r="ED34" s="21"/>
      </tp>
      <tp>
        <v>28.9</v>
        <stp/>
        <stp>*H</stp>
        <stp>KORD MR18!_12Z-GFS</stp>
        <stp>2M DAILY AVG TEMP</stp>
        <stp>D</stp>
        <stp>44779</stp>
        <stp/>
        <stp/>
        <stp>1</stp>
        <tr r="EA34" s="21"/>
      </tp>
      <tp>
        <v>21.78</v>
        <stp/>
        <stp>*H</stp>
        <stp>KORD MR19!_00Z-GFS</stp>
        <stp>2M DAILY AVG TEMP</stp>
        <stp>D</stp>
        <stp>44778</stp>
        <stp/>
        <stp/>
        <stp>1</stp>
        <tr r="AE35" s="21"/>
      </tp>
      <tp>
        <v>23.72</v>
        <stp/>
        <stp>*H</stp>
        <stp>KORD MR18!_00Z-GFS</stp>
        <stp>2M DAILY AVG TEMP</stp>
        <stp>D</stp>
        <stp>44778</stp>
        <stp/>
        <stp/>
        <stp>1</stp>
        <tr r="AB35" s="21"/>
      </tp>
      <tp>
        <v>28.25</v>
        <stp/>
        <stp>*H</stp>
        <stp>KORD MR17!_18Z-GFS</stp>
        <stp>2M DAILY AVG TEMP</stp>
        <stp>D</stp>
        <stp>44779</stp>
        <stp/>
        <stp/>
        <stp>1</stp>
        <tr r="FV34" s="21"/>
      </tp>
      <tp>
        <v>22.56</v>
        <stp/>
        <stp>*H</stp>
        <stp>KORD MR19!_06Z-GFS</stp>
        <stp>2M DAILY AVG TEMP</stp>
        <stp>D</stp>
        <stp>44778</stp>
        <stp/>
        <stp/>
        <stp>1</stp>
        <tr r="CC35" s="21"/>
      </tp>
      <tp>
        <v>28.5</v>
        <stp/>
        <stp>*H</stp>
        <stp>KORD MR16!_18Z-GFS</stp>
        <stp>2M DAILY AVG TEMP</stp>
        <stp>D</stp>
        <stp>44779</stp>
        <stp/>
        <stp/>
        <stp>1</stp>
        <tr r="FS34" s="21"/>
      </tp>
      <tp>
        <v>23.64</v>
        <stp/>
        <stp>*H</stp>
        <stp>KORD MR18!_06Z-GFS</stp>
        <stp>2M DAILY AVG TEMP</stp>
        <stp>D</stp>
        <stp>44778</stp>
        <stp/>
        <stp/>
        <stp>1</stp>
        <tr r="BZ35" s="21"/>
      </tp>
      <tp>
        <v>28.34</v>
        <stp/>
        <stp>*H</stp>
        <stp>KORD MR15!_18Z-GFS</stp>
        <stp>2M DAILY AVG TEMP</stp>
        <stp>D</stp>
        <stp>44779</stp>
        <stp/>
        <stp/>
        <stp>1</stp>
        <tr r="FP34" s="21"/>
      </tp>
      <tp>
        <v>28.37</v>
        <stp/>
        <stp>*H</stp>
        <stp>KORD MR14!_18Z-GFS</stp>
        <stp>2M DAILY AVG TEMP</stp>
        <stp>D</stp>
        <stp>44779</stp>
        <stp/>
        <stp/>
        <stp>1</stp>
        <tr r="FM34" s="21"/>
      </tp>
      <tp>
        <v>24.94</v>
        <stp/>
        <stp>*H</stp>
        <stp>KORD MR40!_12Z-GFS</stp>
        <stp>2M DAILY AVG TEMP</stp>
        <stp>D</stp>
        <stp>44767</stp>
        <stp/>
        <stp/>
        <stp>1</stp>
        <tr r="FE46" s="21"/>
      </tp>
      <tp>
        <v>24.82</v>
        <stp/>
        <stp>*H</stp>
        <stp>KORD MR41!_00Z-GFS</stp>
        <stp>2M DAILY AVG TEMP</stp>
        <stp>D</stp>
        <stp>44766</stp>
        <stp/>
        <stp/>
        <stp>1</stp>
        <tr r="BI47" s="21"/>
      </tp>
      <tp>
        <v>24.84</v>
        <stp/>
        <stp>*H</stp>
        <stp>KORD MR40!_00Z-GFS</stp>
        <stp>2M DAILY AVG TEMP</stp>
        <stp>D</stp>
        <stp>44766</stp>
        <stp/>
        <stp/>
        <stp>1</stp>
        <tr r="BF47" s="21"/>
      </tp>
      <tp>
        <v>24.74</v>
        <stp/>
        <stp>*H</stp>
        <stp>KORD MR41!_06Z-GFS</stp>
        <stp>2M DAILY AVG TEMP</stp>
        <stp>D</stp>
        <stp>44766</stp>
        <stp/>
        <stp/>
        <stp>1</stp>
        <tr r="DG47" s="21"/>
      </tp>
      <tp>
        <v>26.14</v>
        <stp/>
        <stp>*H</stp>
        <stp>KORD MR40!_06Z-GFS</stp>
        <stp>2M DAILY AVG TEMP</stp>
        <stp>D</stp>
        <stp>44766</stp>
        <stp/>
        <stp/>
        <stp>1</stp>
        <tr r="DD47" s="21"/>
      </tp>
      <tp>
        <v>24.52</v>
        <stp/>
        <stp>*H</stp>
        <stp>KORD MR40!_18Z-GFS</stp>
        <stp>2M DAILY AVG TEMP</stp>
        <stp>D</stp>
        <stp>44767</stp>
        <stp/>
        <stp/>
        <stp>1</stp>
        <tr r="HC46" s="21"/>
      </tp>
      <tp>
        <v>24.84</v>
        <stp/>
        <stp>*H</stp>
        <stp>KORD MR41!_12Z-GFS</stp>
        <stp>2M DAILY AVG TEMP</stp>
        <stp>D</stp>
        <stp>44766</stp>
        <stp/>
        <stp/>
        <stp>1</stp>
        <tr r="FE47" s="21"/>
      </tp>
      <tp>
        <v>24.48</v>
        <stp/>
        <stp>*H</stp>
        <stp>KORD MR40!_12Z-GFS</stp>
        <stp>2M DAILY AVG TEMP</stp>
        <stp>D</stp>
        <stp>44766</stp>
        <stp/>
        <stp/>
        <stp>1</stp>
        <tr r="FB47" s="21"/>
      </tp>
      <tp>
        <v>25.34</v>
        <stp/>
        <stp>*H</stp>
        <stp>KORD MR40!_00Z-GFS</stp>
        <stp>2M DAILY AVG TEMP</stp>
        <stp>D</stp>
        <stp>44767</stp>
        <stp/>
        <stp/>
        <stp>1</stp>
        <tr r="BI46" s="21"/>
      </tp>
      <tp>
        <v>22.97</v>
        <stp/>
        <stp>*H</stp>
        <stp>KORD MR40!_06Z-GFS</stp>
        <stp>2M DAILY AVG TEMP</stp>
        <stp>D</stp>
        <stp>44767</stp>
        <stp/>
        <stp/>
        <stp>1</stp>
        <tr r="DG46" s="21"/>
      </tp>
      <tp>
        <v>30.1</v>
        <stp/>
        <stp>*H</stp>
        <stp>KORD MR41!_18Z-GFS</stp>
        <stp>2M DAILY AVG TEMP</stp>
        <stp>D</stp>
        <stp>44766</stp>
        <stp/>
        <stp/>
        <stp>1</stp>
        <tr r="HC47" s="21"/>
      </tp>
      <tp>
        <v>24.53</v>
        <stp/>
        <stp>*H</stp>
        <stp>KORD MR40!_18Z-GFS</stp>
        <stp>2M DAILY AVG TEMP</stp>
        <stp>D</stp>
        <stp>44766</stp>
        <stp/>
        <stp/>
        <stp>1</stp>
        <tr r="GZ47" s="21"/>
      </tp>
      <tp>
        <v>26.54</v>
        <stp/>
        <stp>*H</stp>
        <stp>KORD MR31!_12Z-GFS</stp>
        <stp>2M DAILY AVG TEMP</stp>
        <stp>D</stp>
        <stp>44762</stp>
        <stp/>
        <stp/>
        <stp>1</stp>
        <tr r="DO51" s="21"/>
      </tp>
      <tp>
        <v>26.16</v>
        <stp/>
        <stp>*H</stp>
        <stp>KORD MR33!_00Z-GFS</stp>
        <stp>2M DAILY AVG TEMP</stp>
        <stp>D</stp>
        <stp>44763</stp>
        <stp/>
        <stp/>
        <stp>1</stp>
        <tr r="AB50" s="21"/>
      </tp>
      <tp>
        <v>22.64</v>
        <stp/>
        <stp>*H</stp>
        <stp>KORD MR35!_06Z-GFS</stp>
        <stp>2M DAILY AVG TEMP</stp>
        <stp>D</stp>
        <stp>44763</stp>
        <stp/>
        <stp/>
        <stp>1</stp>
        <tr r="CF50" s="21"/>
      </tp>
      <tp>
        <v>21.96</v>
        <stp/>
        <stp>*H</stp>
        <stp>KORD MR41!_12Z-GFS</stp>
        <stp>2M DAILY AVG TEMP</stp>
        <stp>D</stp>
        <stp>44765</stp>
        <stp/>
        <stp/>
        <stp>1</stp>
        <tr r="FB48" s="21"/>
      </tp>
      <tp>
        <v>22.16</v>
        <stp/>
        <stp>*H</stp>
        <stp>KORD MR43!_00Z-GFS</stp>
        <stp>2M DAILY AVG TEMP</stp>
        <stp>D</stp>
        <stp>44764</stp>
        <stp/>
        <stp/>
        <stp>1</stp>
        <tr r="BI49" s="21"/>
      </tp>
      <tp>
        <v>26.07</v>
        <stp/>
        <stp>*H</stp>
        <stp>KORD MR30!_12Z-GFS</stp>
        <stp>2M DAILY AVG TEMP</stp>
        <stp>D</stp>
        <stp>44762</stp>
        <stp/>
        <stp/>
        <stp>1</stp>
        <tr r="DL51" s="21"/>
      </tp>
      <tp>
        <v>26.31</v>
        <stp/>
        <stp>*H</stp>
        <stp>KORD MR32!_00Z-GFS</stp>
        <stp>2M DAILY AVG TEMP</stp>
        <stp>D</stp>
        <stp>44763</stp>
        <stp/>
        <stp/>
        <stp>1</stp>
        <tr r="Y50" s="21"/>
      </tp>
      <tp>
        <v>25.62</v>
        <stp/>
        <stp>*H</stp>
        <stp>KORD MR34!_06Z-GFS</stp>
        <stp>2M DAILY AVG TEMP</stp>
        <stp>D</stp>
        <stp>44763</stp>
        <stp/>
        <stp/>
        <stp>1</stp>
        <tr r="CC50" s="21"/>
      </tp>
      <tp>
        <v>28.21</v>
        <stp/>
        <stp>*H</stp>
        <stp>KORD MR40!_12Z-GFS</stp>
        <stp>2M DAILY AVG TEMP</stp>
        <stp>D</stp>
        <stp>44765</stp>
        <stp/>
        <stp/>
        <stp>1</stp>
        <tr r="EY48" s="21"/>
      </tp>
      <tp>
        <v>29.49</v>
        <stp/>
        <stp>*H</stp>
        <stp>KORD MR42!_00Z-GFS</stp>
        <stp>2M DAILY AVG TEMP</stp>
        <stp>D</stp>
        <stp>44764</stp>
        <stp/>
        <stp/>
        <stp>1</stp>
        <tr r="BF49" s="21"/>
      </tp>
      <tp>
        <v>25.89</v>
        <stp/>
        <stp>*H</stp>
        <stp>KORD MR29!_18Z-GFS</stp>
        <stp>2M DAILY AVG TEMP</stp>
        <stp>D</stp>
        <stp>44763</stp>
        <stp/>
        <stp/>
        <stp>1</stp>
        <tr r="FJ50" s="21"/>
      </tp>
      <tp>
        <v>26.38</v>
        <stp/>
        <stp>*H</stp>
        <stp>KORD MR31!_00Z-GFS</stp>
        <stp>2M DAILY AVG TEMP</stp>
        <stp>D</stp>
        <stp>44763</stp>
        <stp/>
        <stp/>
        <stp>1</stp>
        <tr r="V50" s="21"/>
      </tp>
      <tp>
        <v>26.92</v>
        <stp/>
        <stp>*H</stp>
        <stp>KORD MR33!_12Z-GFS</stp>
        <stp>2M DAILY AVG TEMP</stp>
        <stp>D</stp>
        <stp>44762</stp>
        <stp/>
        <stp/>
        <stp>1</stp>
        <tr r="DU51" s="21"/>
      </tp>
      <tp>
        <v>24.58</v>
        <stp/>
        <stp>*H</stp>
        <stp>KORD MR37!_06Z-GFS</stp>
        <stp>2M DAILY AVG TEMP</stp>
        <stp>D</stp>
        <stp>44763</stp>
        <stp/>
        <stp/>
        <stp>1</stp>
        <tr r="CL50" s="21"/>
      </tp>
      <tp>
        <v>25.26</v>
        <stp/>
        <stp>*H</stp>
        <stp>KORD MR39!_18Z-GFS</stp>
        <stp>2M DAILY AVG TEMP</stp>
        <stp>D</stp>
        <stp>44762</stp>
        <stp/>
        <stp/>
        <stp>1</stp>
        <tr r="GK51" s="21"/>
      </tp>
      <tp>
        <v>26.85</v>
        <stp/>
        <stp>*H</stp>
        <stp>KORD MR41!_00Z-GFS</stp>
        <stp>2M DAILY AVG TEMP</stp>
        <stp>D</stp>
        <stp>44764</stp>
        <stp/>
        <stp/>
        <stp>1</stp>
        <tr r="BC49" s="21"/>
      </tp>
      <tp>
        <v>25.79</v>
        <stp/>
        <stp>*H</stp>
        <stp>KORD MR30!_00Z-GFS</stp>
        <stp>2M DAILY AVG TEMP</stp>
        <stp>D</stp>
        <stp>44763</stp>
        <stp/>
        <stp/>
        <stp>1</stp>
        <tr r="S50" s="21"/>
      </tp>
      <tp>
        <v>26.57</v>
        <stp/>
        <stp>*H</stp>
        <stp>KORD MR32!_12Z-GFS</stp>
        <stp>2M DAILY AVG TEMP</stp>
        <stp>D</stp>
        <stp>44762</stp>
        <stp/>
        <stp/>
        <stp>1</stp>
        <tr r="DR51" s="21"/>
      </tp>
      <tp>
        <v>24.01</v>
        <stp/>
        <stp>*H</stp>
        <stp>KORD MR36!_06Z-GFS</stp>
        <stp>2M DAILY AVG TEMP</stp>
        <stp>D</stp>
        <stp>44763</stp>
        <stp/>
        <stp/>
        <stp>1</stp>
        <tr r="CI50" s="21"/>
      </tp>
      <tp>
        <v>24.22</v>
        <stp/>
        <stp>*H</stp>
        <stp>KORD MR38!_18Z-GFS</stp>
        <stp>2M DAILY AVG TEMP</stp>
        <stp>D</stp>
        <stp>44762</stp>
        <stp/>
        <stp/>
        <stp>1</stp>
        <tr r="GH51" s="21"/>
      </tp>
      <tp>
        <v>23.3</v>
        <stp/>
        <stp>*H</stp>
        <stp>KORD MR40!_00Z-GFS</stp>
        <stp>2M DAILY AVG TEMP</stp>
        <stp>D</stp>
        <stp>44764</stp>
        <stp/>
        <stp/>
        <stp>1</stp>
        <tr r="AZ49" s="21"/>
      </tp>
      <tp>
        <v>23.23</v>
        <stp/>
        <stp>*H</stp>
        <stp>KORD MR42!_12Z-GFS</stp>
        <stp>2M DAILY AVG TEMP</stp>
        <stp>D</stp>
        <stp>44765</stp>
        <stp/>
        <stp/>
        <stp>1</stp>
        <tr r="FE48" s="21"/>
      </tp>
      <tp>
        <v>26.62</v>
        <stp/>
        <stp>*H</stp>
        <stp>KORD MR31!_06Z-GFS</stp>
        <stp>2M DAILY AVG TEMP</stp>
        <stp>D</stp>
        <stp>44763</stp>
        <stp/>
        <stp/>
        <stp>1</stp>
        <tr r="BT50" s="21"/>
      </tp>
      <tp>
        <v>27.48</v>
        <stp/>
        <stp>*H</stp>
        <stp>KORD MR35!_12Z-GFS</stp>
        <stp>2M DAILY AVG TEMP</stp>
        <stp>D</stp>
        <stp>44762</stp>
        <stp/>
        <stp/>
        <stp>1</stp>
        <tr r="EA51" s="21"/>
      </tp>
      <tp>
        <v>22.5</v>
        <stp/>
        <stp>*H</stp>
        <stp>KORD MR37!_00Z-GFS</stp>
        <stp>2M DAILY AVG TEMP</stp>
        <stp>D</stp>
        <stp>44763</stp>
        <stp/>
        <stp/>
        <stp>1</stp>
        <tr r="AN50" s="21"/>
      </tp>
      <tp>
        <v>24.8</v>
        <stp/>
        <stp>*H</stp>
        <stp>KORD MR41!_06Z-GFS</stp>
        <stp>2M DAILY AVG TEMP</stp>
        <stp>D</stp>
        <stp>44764</stp>
        <stp/>
        <stp/>
        <stp>1</stp>
        <tr r="DA49" s="21"/>
      </tp>
      <tp>
        <v>25.82</v>
        <stp/>
        <stp>*H</stp>
        <stp>KORD MR30!_06Z-GFS</stp>
        <stp>2M DAILY AVG TEMP</stp>
        <stp>D</stp>
        <stp>44763</stp>
        <stp/>
        <stp/>
        <stp>1</stp>
        <tr r="BQ50" s="21"/>
      </tp>
      <tp>
        <v>28.4</v>
        <stp/>
        <stp>*H</stp>
        <stp>KORD MR34!_12Z-GFS</stp>
        <stp>2M DAILY AVG TEMP</stp>
        <stp>D</stp>
        <stp>44762</stp>
        <stp/>
        <stp/>
        <stp>1</stp>
        <tr r="DX51" s="21"/>
      </tp>
      <tp>
        <v>22.59</v>
        <stp/>
        <stp>*H</stp>
        <stp>KORD MR36!_00Z-GFS</stp>
        <stp>2M DAILY AVG TEMP</stp>
        <stp>D</stp>
        <stp>44763</stp>
        <stp/>
        <stp/>
        <stp>1</stp>
        <tr r="AK50" s="21"/>
      </tp>
      <tp>
        <v>24.55</v>
        <stp/>
        <stp>*H</stp>
        <stp>KORD MR40!_06Z-GFS</stp>
        <stp>2M DAILY AVG TEMP</stp>
        <stp>D</stp>
        <stp>44764</stp>
        <stp/>
        <stp/>
        <stp>1</stp>
        <tr r="CX49" s="21"/>
      </tp>
      <tp>
        <v>26.16</v>
        <stp/>
        <stp>*H</stp>
        <stp>KORD MR33!_06Z-GFS</stp>
        <stp>2M DAILY AVG TEMP</stp>
        <stp>D</stp>
        <stp>44763</stp>
        <stp/>
        <stp/>
        <stp>1</stp>
        <tr r="BZ50" s="21"/>
      </tp>
      <tp>
        <v>25.53</v>
        <stp/>
        <stp>*H</stp>
        <stp>KORD MR35!_00Z-GFS</stp>
        <stp>2M DAILY AVG TEMP</stp>
        <stp>D</stp>
        <stp>44763</stp>
        <stp/>
        <stp/>
        <stp>1</stp>
        <tr r="AH50" s="21"/>
      </tp>
      <tp>
        <v>25.87</v>
        <stp/>
        <stp>*H</stp>
        <stp>KORD MR37!_12Z-GFS</stp>
        <stp>2M DAILY AVG TEMP</stp>
        <stp>D</stp>
        <stp>44762</stp>
        <stp/>
        <stp/>
        <stp>1</stp>
        <tr r="EG51" s="21"/>
      </tp>
      <tp>
        <v>27.26</v>
        <stp/>
        <stp>*H</stp>
        <stp>KORD MR43!_06Z-GFS</stp>
        <stp>2M DAILY AVG TEMP</stp>
        <stp>D</stp>
        <stp>44764</stp>
        <stp/>
        <stp/>
        <stp>1</stp>
        <tr r="DG49" s="21"/>
      </tp>
      <tp>
        <v>26.64</v>
        <stp/>
        <stp>*H</stp>
        <stp>KORD MR32!_06Z-GFS</stp>
        <stp>2M DAILY AVG TEMP</stp>
        <stp>D</stp>
        <stp>44763</stp>
        <stp/>
        <stp/>
        <stp>1</stp>
        <tr r="BW50" s="21"/>
      </tp>
      <tp>
        <v>25.53</v>
        <stp/>
        <stp>*H</stp>
        <stp>KORD MR34!_00Z-GFS</stp>
        <stp>2M DAILY AVG TEMP</stp>
        <stp>D</stp>
        <stp>44763</stp>
        <stp/>
        <stp/>
        <stp>1</stp>
        <tr r="AE50" s="21"/>
      </tp>
      <tp>
        <v>26.04</v>
        <stp/>
        <stp>*H</stp>
        <stp>KORD MR36!_12Z-GFS</stp>
        <stp>2M DAILY AVG TEMP</stp>
        <stp>D</stp>
        <stp>44762</stp>
        <stp/>
        <stp/>
        <stp>1</stp>
        <tr r="ED51" s="21"/>
      </tp>
      <tp>
        <v>28</v>
        <stp/>
        <stp>*H</stp>
        <stp>KORD MR42!_06Z-GFS</stp>
        <stp>2M DAILY AVG TEMP</stp>
        <stp>D</stp>
        <stp>44764</stp>
        <stp/>
        <stp/>
        <stp>1</stp>
        <tr r="DD49" s="21"/>
      </tp>
      <tp>
        <v>26.94</v>
        <stp/>
        <stp>*H</stp>
        <stp>KORD MR29!_12Z-GFS</stp>
        <stp>2M DAILY AVG TEMP</stp>
        <stp>D</stp>
        <stp>44763</stp>
        <stp/>
        <stp/>
        <stp>1</stp>
        <tr r="DL50" s="21"/>
      </tp>
      <tp>
        <v>26.71</v>
        <stp/>
        <stp>*H</stp>
        <stp>KORD MR33!_18Z-GFS</stp>
        <stp>2M DAILY AVG TEMP</stp>
        <stp>D</stp>
        <stp>44762</stp>
        <stp/>
        <stp/>
        <stp>1</stp>
        <tr r="FS51" s="21"/>
      </tp>
      <tp>
        <v>27.4</v>
        <stp/>
        <stp>*H</stp>
        <stp>KORD MR39!_12Z-GFS</stp>
        <stp>2M DAILY AVG TEMP</stp>
        <stp>D</stp>
        <stp>44762</stp>
        <stp/>
        <stp/>
        <stp>1</stp>
        <tr r="EM51" s="21"/>
      </tp>
      <tp>
        <v>26.38</v>
        <stp/>
        <stp>*H</stp>
        <stp>KORD MR32!_18Z-GFS</stp>
        <stp>2M DAILY AVG TEMP</stp>
        <stp>D</stp>
        <stp>44762</stp>
        <stp/>
        <stp/>
        <stp>1</stp>
        <tr r="FP51" s="21"/>
      </tp>
      <tp>
        <v>26.62</v>
        <stp/>
        <stp>*H</stp>
        <stp>KORD MR38!_12Z-GFS</stp>
        <stp>2M DAILY AVG TEMP</stp>
        <stp>D</stp>
        <stp>44762</stp>
        <stp/>
        <stp/>
        <stp>1</stp>
        <tr r="EJ51" s="21"/>
      </tp>
      <tp>
        <v>30.12</v>
        <stp/>
        <stp>*H</stp>
        <stp>KORD MR42!_18Z-GFS</stp>
        <stp>2M DAILY AVG TEMP</stp>
        <stp>D</stp>
        <stp>44765</stp>
        <stp/>
        <stp/>
        <stp>1</stp>
        <tr r="HC48" s="21"/>
      </tp>
      <tp>
        <v>26.88</v>
        <stp/>
        <stp>*H</stp>
        <stp>KORD MR31!_18Z-GFS</stp>
        <stp>2M DAILY AVG TEMP</stp>
        <stp>D</stp>
        <stp>44762</stp>
        <stp/>
        <stp/>
        <stp>1</stp>
        <tr r="FM51" s="21"/>
      </tp>
      <tp>
        <v>28.11</v>
        <stp/>
        <stp>*H</stp>
        <stp>KORD MR39!_00Z-GFS</stp>
        <stp>2M DAILY AVG TEMP</stp>
        <stp>D</stp>
        <stp>44763</stp>
        <stp/>
        <stp/>
        <stp>1</stp>
        <tr r="AT50" s="21"/>
      </tp>
      <tp>
        <v>28.78</v>
        <stp/>
        <stp>*H</stp>
        <stp>KORD MR41!_18Z-GFS</stp>
        <stp>2M DAILY AVG TEMP</stp>
        <stp>D</stp>
        <stp>44765</stp>
        <stp/>
        <stp/>
        <stp>1</stp>
        <tr r="GZ48" s="21"/>
      </tp>
      <tp>
        <v>25.78</v>
        <stp/>
        <stp>*H</stp>
        <stp>KORD MR30!_18Z-GFS</stp>
        <stp>2M DAILY AVG TEMP</stp>
        <stp>D</stp>
        <stp>44762</stp>
        <stp/>
        <stp/>
        <stp>1</stp>
        <tr r="FJ51" s="21"/>
      </tp>
      <tp>
        <v>29.24</v>
        <stp/>
        <stp>*H</stp>
        <stp>KORD MR38!_00Z-GFS</stp>
        <stp>2M DAILY AVG TEMP</stp>
        <stp>D</stp>
        <stp>44763</stp>
        <stp/>
        <stp/>
        <stp>1</stp>
        <tr r="AQ50" s="21"/>
      </tp>
      <tp>
        <v>24</v>
        <stp/>
        <stp>*H</stp>
        <stp>KORD MR40!_18Z-GFS</stp>
        <stp>2M DAILY AVG TEMP</stp>
        <stp>D</stp>
        <stp>44765</stp>
        <stp/>
        <stp/>
        <stp>1</stp>
        <tr r="GW48" s="21"/>
      </tp>
      <tp>
        <v>27.36</v>
        <stp/>
        <stp>*H</stp>
        <stp>KORD MR37!_18Z-GFS</stp>
        <stp>2M DAILY AVG TEMP</stp>
        <stp>D</stp>
        <stp>44762</stp>
        <stp/>
        <stp/>
        <stp>1</stp>
        <tr r="GE51" s="21"/>
      </tp>
      <tp>
        <v>21.84</v>
        <stp/>
        <stp>*H</stp>
        <stp>KORD MR39!_06Z-GFS</stp>
        <stp>2M DAILY AVG TEMP</stp>
        <stp>D</stp>
        <stp>44763</stp>
        <stp/>
        <stp/>
        <stp>1</stp>
        <tr r="CR50" s="21"/>
      </tp>
      <tp>
        <v>28.7</v>
        <stp/>
        <stp>*H</stp>
        <stp>KORD MR36!_18Z-GFS</stp>
        <stp>2M DAILY AVG TEMP</stp>
        <stp>D</stp>
        <stp>44762</stp>
        <stp/>
        <stp/>
        <stp>1</stp>
        <tr r="GB51" s="21"/>
      </tp>
      <tp>
        <v>23.76</v>
        <stp/>
        <stp>*H</stp>
        <stp>KORD MR38!_06Z-GFS</stp>
        <stp>2M DAILY AVG TEMP</stp>
        <stp>D</stp>
        <stp>44763</stp>
        <stp/>
        <stp/>
        <stp>1</stp>
        <tr r="CO50" s="21"/>
      </tp>
      <tp>
        <v>24.12</v>
        <stp/>
        <stp>*H</stp>
        <stp>KORD MR35!_18Z-GFS</stp>
        <stp>2M DAILY AVG TEMP</stp>
        <stp>D</stp>
        <stp>44762</stp>
        <stp/>
        <stp/>
        <stp>1</stp>
        <tr r="FY51" s="21"/>
      </tp>
      <tp>
        <v>27.68</v>
        <stp/>
        <stp>*H</stp>
        <stp>KORD MR34!_18Z-GFS</stp>
        <stp>2M DAILY AVG TEMP</stp>
        <stp>D</stp>
        <stp>44762</stp>
        <stp/>
        <stp/>
        <stp>1</stp>
        <tr r="FV51" s="21"/>
      </tp>
      <tp>
        <v>26.44</v>
        <stp/>
        <stp>*H</stp>
        <stp>KORD MR31!_12Z-GFS</stp>
        <stp>2M DAILY AVG TEMP</stp>
        <stp>D</stp>
        <stp>44763</stp>
        <stp/>
        <stp/>
        <stp>1</stp>
        <tr r="DR50" s="21"/>
      </tp>
      <tp>
        <v>27.36</v>
        <stp/>
        <stp>*H</stp>
        <stp>KORD MR33!_00Z-GFS</stp>
        <stp>2M DAILY AVG TEMP</stp>
        <stp>D</stp>
        <stp>44762</stp>
        <stp/>
        <stp/>
        <stp>1</stp>
        <tr r="Y51" s="21"/>
      </tp>
      <tp>
        <v>24.89</v>
        <stp/>
        <stp>*H</stp>
        <stp>KORD MR35!_06Z-GFS</stp>
        <stp>2M DAILY AVG TEMP</stp>
        <stp>D</stp>
        <stp>44762</stp>
        <stp/>
        <stp/>
        <stp>1</stp>
        <tr r="CC51" s="21"/>
      </tp>
      <tp>
        <v>30.08</v>
        <stp/>
        <stp>*H</stp>
        <stp>KORD MR41!_12Z-GFS</stp>
        <stp>2M DAILY AVG TEMP</stp>
        <stp>D</stp>
        <stp>44764</stp>
        <stp/>
        <stp/>
        <stp>1</stp>
        <tr r="EY49" s="21"/>
      </tp>
      <tp>
        <v>26.08</v>
        <stp/>
        <stp>*H</stp>
        <stp>KORD MR30!_12Z-GFS</stp>
        <stp>2M DAILY AVG TEMP</stp>
        <stp>D</stp>
        <stp>44763</stp>
        <stp/>
        <stp/>
        <stp>1</stp>
        <tr r="DO50" s="21"/>
      </tp>
      <tp>
        <v>26.06</v>
        <stp/>
        <stp>*H</stp>
        <stp>KORD MR32!_00Z-GFS</stp>
        <stp>2M DAILY AVG TEMP</stp>
        <stp>D</stp>
        <stp>44762</stp>
        <stp/>
        <stp/>
        <stp>1</stp>
        <tr r="V51" s="21"/>
      </tp>
      <tp>
        <v>27.71</v>
        <stp/>
        <stp>*H</stp>
        <stp>KORD MR34!_06Z-GFS</stp>
        <stp>2M DAILY AVG TEMP</stp>
        <stp>D</stp>
        <stp>44762</stp>
        <stp/>
        <stp/>
        <stp>1</stp>
        <tr r="BZ51" s="21"/>
      </tp>
      <tp>
        <v>28.8</v>
        <stp/>
        <stp>*H</stp>
        <stp>KORD MR40!_12Z-GFS</stp>
        <stp>2M DAILY AVG TEMP</stp>
        <stp>D</stp>
        <stp>44764</stp>
        <stp/>
        <stp/>
        <stp>1</stp>
        <tr r="EV49" s="21"/>
      </tp>
      <tp>
        <v>30.38</v>
        <stp/>
        <stp>*H</stp>
        <stp>KORD MR42!_00Z-GFS</stp>
        <stp>2M DAILY AVG TEMP</stp>
        <stp>D</stp>
        <stp>44765</stp>
        <stp/>
        <stp/>
        <stp>1</stp>
        <tr r="BI48" s="21"/>
      </tp>
      <tp>
        <v>26.4</v>
        <stp/>
        <stp>*H</stp>
        <stp>KORD MR31!_00Z-GFS</stp>
        <stp>2M DAILY AVG TEMP</stp>
        <stp>D</stp>
        <stp>44762</stp>
        <stp/>
        <stp/>
        <stp>1</stp>
        <tr r="S51" s="21"/>
      </tp>
      <tp>
        <v>26.42</v>
        <stp/>
        <stp>*H</stp>
        <stp>KORD MR33!_12Z-GFS</stp>
        <stp>2M DAILY AVG TEMP</stp>
        <stp>D</stp>
        <stp>44763</stp>
        <stp/>
        <stp/>
        <stp>1</stp>
        <tr r="DX50" s="21"/>
      </tp>
      <tp>
        <v>26.41</v>
        <stp/>
        <stp>*H</stp>
        <stp>KORD MR37!_06Z-GFS</stp>
        <stp>2M DAILY AVG TEMP</stp>
        <stp>D</stp>
        <stp>44762</stp>
        <stp/>
        <stp/>
        <stp>1</stp>
        <tr r="CI51" s="21"/>
      </tp>
      <tp>
        <v>29.18</v>
        <stp/>
        <stp>*H</stp>
        <stp>KORD MR39!_18Z-GFS</stp>
        <stp>2M DAILY AVG TEMP</stp>
        <stp>D</stp>
        <stp>44763</stp>
        <stp/>
        <stp/>
        <stp>1</stp>
        <tr r="GN50" s="21"/>
      </tp>
      <tp>
        <v>25.32</v>
        <stp/>
        <stp>*H</stp>
        <stp>KORD MR41!_00Z-GFS</stp>
        <stp>2M DAILY AVG TEMP</stp>
        <stp>D</stp>
        <stp>44765</stp>
        <stp/>
        <stp/>
        <stp>1</stp>
        <tr r="BF48" s="21"/>
      </tp>
      <tp>
        <v>20.23</v>
        <stp/>
        <stp>*H</stp>
        <stp>KORD MR43!_12Z-GFS</stp>
        <stp>2M DAILY AVG TEMP</stp>
        <stp>D</stp>
        <stp>44764</stp>
        <stp/>
        <stp/>
        <stp>1</stp>
        <tr r="FE49" s="21"/>
      </tp>
      <tp>
        <v>25.41</v>
        <stp/>
        <stp>*H</stp>
        <stp>KORD MR30!_00Z-GFS</stp>
        <stp>2M DAILY AVG TEMP</stp>
        <stp>D</stp>
        <stp>44762</stp>
        <stp/>
        <stp/>
        <stp>1</stp>
        <tr r="P51" s="21"/>
      </tp>
      <tp>
        <v>26.58</v>
        <stp/>
        <stp>*H</stp>
        <stp>KORD MR32!_12Z-GFS</stp>
        <stp>2M DAILY AVG TEMP</stp>
        <stp>D</stp>
        <stp>44763</stp>
        <stp/>
        <stp/>
        <stp>1</stp>
        <tr r="DU50" s="21"/>
      </tp>
      <tp>
        <v>23.31</v>
        <stp/>
        <stp>*H</stp>
        <stp>KORD MR36!_06Z-GFS</stp>
        <stp>2M DAILY AVG TEMP</stp>
        <stp>D</stp>
        <stp>44762</stp>
        <stp/>
        <stp/>
        <stp>1</stp>
        <tr r="CF51" s="21"/>
      </tp>
      <tp>
        <v>25.8</v>
        <stp/>
        <stp>*H</stp>
        <stp>KORD MR38!_18Z-GFS</stp>
        <stp>2M DAILY AVG TEMP</stp>
        <stp>D</stp>
        <stp>44763</stp>
        <stp/>
        <stp/>
        <stp>1</stp>
        <tr r="GK50" s="21"/>
      </tp>
      <tp>
        <v>23.93</v>
        <stp/>
        <stp>*H</stp>
        <stp>KORD MR40!_00Z-GFS</stp>
        <stp>2M DAILY AVG TEMP</stp>
        <stp>D</stp>
        <stp>44765</stp>
        <stp/>
        <stp/>
        <stp>1</stp>
        <tr r="BC48" s="21"/>
      </tp>
      <tp>
        <v>26.34</v>
        <stp/>
        <stp>*H</stp>
        <stp>KORD MR42!_12Z-GFS</stp>
        <stp>2M DAILY AVG TEMP</stp>
        <stp>D</stp>
        <stp>44764</stp>
        <stp/>
        <stp/>
        <stp>1</stp>
        <tr r="FB49" s="21"/>
      </tp>
      <tp>
        <v>26.56</v>
        <stp/>
        <stp>*H</stp>
        <stp>KORD MR31!_06Z-GFS</stp>
        <stp>2M DAILY AVG TEMP</stp>
        <stp>D</stp>
        <stp>44762</stp>
        <stp/>
        <stp/>
        <stp>1</stp>
        <tr r="BQ51" s="21"/>
      </tp>
      <tp>
        <v>23.67</v>
        <stp/>
        <stp>*H</stp>
        <stp>KORD MR35!_12Z-GFS</stp>
        <stp>2M DAILY AVG TEMP</stp>
        <stp>D</stp>
        <stp>44763</stp>
        <stp/>
        <stp/>
        <stp>1</stp>
        <tr r="ED50" s="21"/>
      </tp>
      <tp>
        <v>27.58</v>
        <stp/>
        <stp>*H</stp>
        <stp>KORD MR37!_00Z-GFS</stp>
        <stp>2M DAILY AVG TEMP</stp>
        <stp>D</stp>
        <stp>44762</stp>
        <stp/>
        <stp/>
        <stp>1</stp>
        <tr r="AK51" s="21"/>
      </tp>
      <tp>
        <v>25.18</v>
        <stp/>
        <stp>*H</stp>
        <stp>KORD MR41!_06Z-GFS</stp>
        <stp>2M DAILY AVG TEMP</stp>
        <stp>D</stp>
        <stp>44765</stp>
        <stp/>
        <stp/>
        <stp>1</stp>
        <tr r="DD48" s="21"/>
      </tp>
      <tp>
        <v>25.76</v>
        <stp/>
        <stp>*H</stp>
        <stp>KORD MR30!_06Z-GFS</stp>
        <stp>2M DAILY AVG TEMP</stp>
        <stp>D</stp>
        <stp>44762</stp>
        <stp/>
        <stp/>
        <stp>1</stp>
        <tr r="BN51" s="21"/>
      </tp>
      <tp>
        <v>26.21</v>
        <stp/>
        <stp>*H</stp>
        <stp>KORD MR34!_12Z-GFS</stp>
        <stp>2M DAILY AVG TEMP</stp>
        <stp>D</stp>
        <stp>44763</stp>
        <stp/>
        <stp/>
        <stp>1</stp>
        <tr r="EA50" s="21"/>
      </tp>
      <tp>
        <v>23</v>
        <stp/>
        <stp>*H</stp>
        <stp>KORD MR36!_00Z-GFS</stp>
        <stp>2M DAILY AVG TEMP</stp>
        <stp>D</stp>
        <stp>44762</stp>
        <stp/>
        <stp/>
        <stp>1</stp>
        <tr r="AH51" s="21"/>
      </tp>
      <tp>
        <v>25.04</v>
        <stp/>
        <stp>*H</stp>
        <stp>KORD MR40!_06Z-GFS</stp>
        <stp>2M DAILY AVG TEMP</stp>
        <stp>D</stp>
        <stp>44765</stp>
        <stp/>
        <stp/>
        <stp>1</stp>
        <tr r="DA48" s="21"/>
      </tp>
      <tp>
        <v>26.64</v>
        <stp/>
        <stp>*H</stp>
        <stp>KORD MR33!_06Z-GFS</stp>
        <stp>2M DAILY AVG TEMP</stp>
        <stp>D</stp>
        <stp>44762</stp>
        <stp/>
        <stp/>
        <stp>1</stp>
        <tr r="BW51" s="21"/>
      </tp>
      <tp>
        <v>25.58</v>
        <stp/>
        <stp>*H</stp>
        <stp>KORD MR35!_00Z-GFS</stp>
        <stp>2M DAILY AVG TEMP</stp>
        <stp>D</stp>
        <stp>44762</stp>
        <stp/>
        <stp/>
        <stp>1</stp>
        <tr r="AE51" s="21"/>
      </tp>
      <tp>
        <v>25.52</v>
        <stp/>
        <stp>*H</stp>
        <stp>KORD MR37!_12Z-GFS</stp>
        <stp>2M DAILY AVG TEMP</stp>
        <stp>D</stp>
        <stp>44763</stp>
        <stp/>
        <stp/>
        <stp>1</stp>
        <tr r="EJ50" s="21"/>
      </tp>
      <tp>
        <v>26.92</v>
        <stp/>
        <stp>*H</stp>
        <stp>KORD MR32!_06Z-GFS</stp>
        <stp>2M DAILY AVG TEMP</stp>
        <stp>D</stp>
        <stp>44762</stp>
        <stp/>
        <stp/>
        <stp>1</stp>
        <tr r="BT51" s="21"/>
      </tp>
      <tp>
        <v>28.26</v>
        <stp/>
        <stp>*H</stp>
        <stp>KORD MR34!_00Z-GFS</stp>
        <stp>2M DAILY AVG TEMP</stp>
        <stp>D</stp>
        <stp>44762</stp>
        <stp/>
        <stp/>
        <stp>1</stp>
        <tr r="AB51" s="21"/>
      </tp>
      <tp>
        <v>27.24</v>
        <stp/>
        <stp>*H</stp>
        <stp>KORD MR36!_12Z-GFS</stp>
        <stp>2M DAILY AVG TEMP</stp>
        <stp>D</stp>
        <stp>44763</stp>
        <stp/>
        <stp/>
        <stp>1</stp>
        <tr r="EG50" s="21"/>
      </tp>
      <tp>
        <v>27.82</v>
        <stp/>
        <stp>*H</stp>
        <stp>KORD MR42!_06Z-GFS</stp>
        <stp>2M DAILY AVG TEMP</stp>
        <stp>D</stp>
        <stp>44765</stp>
        <stp/>
        <stp/>
        <stp>1</stp>
        <tr r="DG48" s="21"/>
      </tp>
      <tp>
        <v>25.45</v>
        <stp/>
        <stp>*H</stp>
        <stp>KORD MR33!_18Z-GFS</stp>
        <stp>2M DAILY AVG TEMP</stp>
        <stp>D</stp>
        <stp>44763</stp>
        <stp/>
        <stp/>
        <stp>1</stp>
        <tr r="FV50" s="21"/>
      </tp>
      <tp>
        <v>30.18</v>
        <stp/>
        <stp>*H</stp>
        <stp>KORD MR39!_12Z-GFS</stp>
        <stp>2M DAILY AVG TEMP</stp>
        <stp>D</stp>
        <stp>44763</stp>
        <stp/>
        <stp/>
        <stp>1</stp>
        <tr r="EP50" s="21"/>
      </tp>
      <tp>
        <v>29.18</v>
        <stp/>
        <stp>*H</stp>
        <stp>KORD MR43!_18Z-GFS</stp>
        <stp>2M DAILY AVG TEMP</stp>
        <stp>D</stp>
        <stp>44764</stp>
        <stp/>
        <stp/>
        <stp>1</stp>
        <tr r="HC49" s="21"/>
      </tp>
      <tp>
        <v>25.87</v>
        <stp/>
        <stp>*H</stp>
        <stp>KORD MR32!_18Z-GFS</stp>
        <stp>2M DAILY AVG TEMP</stp>
        <stp>D</stp>
        <stp>44763</stp>
        <stp/>
        <stp/>
        <stp>1</stp>
        <tr r="FS50" s="21"/>
      </tp>
      <tp>
        <v>25.4</v>
        <stp/>
        <stp>*H</stp>
        <stp>KORD MR38!_12Z-GFS</stp>
        <stp>2M DAILY AVG TEMP</stp>
        <stp>D</stp>
        <stp>44763</stp>
        <stp/>
        <stp/>
        <stp>1</stp>
        <tr r="EM50" s="21"/>
      </tp>
      <tp>
        <v>32.03</v>
        <stp/>
        <stp>*H</stp>
        <stp>KORD MR42!_18Z-GFS</stp>
        <stp>2M DAILY AVG TEMP</stp>
        <stp>D</stp>
        <stp>44764</stp>
        <stp/>
        <stp/>
        <stp>1</stp>
        <tr r="GZ49" s="21"/>
      </tp>
      <tp>
        <v>25.98</v>
        <stp/>
        <stp>*H</stp>
        <stp>KORD MR29!_00Z-GFS</stp>
        <stp>2M DAILY AVG TEMP</stp>
        <stp>D</stp>
        <stp>44763</stp>
        <stp/>
        <stp/>
        <stp>1</stp>
        <tr r="P50" s="21"/>
      </tp>
      <tp>
        <v>26.48</v>
        <stp/>
        <stp>*H</stp>
        <stp>KORD MR31!_18Z-GFS</stp>
        <stp>2M DAILY AVG TEMP</stp>
        <stp>D</stp>
        <stp>44763</stp>
        <stp/>
        <stp/>
        <stp>1</stp>
        <tr r="FP50" s="21"/>
      </tp>
      <tp>
        <v>28.96</v>
        <stp/>
        <stp>*H</stp>
        <stp>KORD MR39!_00Z-GFS</stp>
        <stp>2M DAILY AVG TEMP</stp>
        <stp>D</stp>
        <stp>44762</stp>
        <stp/>
        <stp/>
        <stp>1</stp>
        <tr r="AQ51" s="21"/>
      </tp>
      <tp>
        <v>25.52</v>
        <stp/>
        <stp>*H</stp>
        <stp>KORD MR41!_18Z-GFS</stp>
        <stp>2M DAILY AVG TEMP</stp>
        <stp>D</stp>
        <stp>44764</stp>
        <stp/>
        <stp/>
        <stp>1</stp>
        <tr r="GW49" s="21"/>
      </tp>
      <tp>
        <v>25.84</v>
        <stp/>
        <stp>*H</stp>
        <stp>KORD MR30!_18Z-GFS</stp>
        <stp>2M DAILY AVG TEMP</stp>
        <stp>D</stp>
        <stp>44763</stp>
        <stp/>
        <stp/>
        <stp>1</stp>
        <tr r="FM50" s="21"/>
      </tp>
      <tp>
        <v>28.7</v>
        <stp/>
        <stp>*H</stp>
        <stp>KORD MR38!_00Z-GFS</stp>
        <stp>2M DAILY AVG TEMP</stp>
        <stp>D</stp>
        <stp>44762</stp>
        <stp/>
        <stp/>
        <stp>1</stp>
        <tr r="AN51" s="21"/>
      </tp>
      <tp>
        <v>22.8</v>
        <stp/>
        <stp>*H</stp>
        <stp>KORD MR40!_18Z-GFS</stp>
        <stp>2M DAILY AVG TEMP</stp>
        <stp>D</stp>
        <stp>44764</stp>
        <stp/>
        <stp/>
        <stp>1</stp>
        <tr r="GT49" s="21"/>
      </tp>
      <tp>
        <v>26.14</v>
        <stp/>
        <stp>*H</stp>
        <stp>KORD MR29!_06Z-GFS</stp>
        <stp>2M DAILY AVG TEMP</stp>
        <stp>D</stp>
        <stp>44763</stp>
        <stp/>
        <stp/>
        <stp>1</stp>
        <tr r="BN50" s="21"/>
      </tp>
      <tp>
        <v>28.46</v>
        <stp/>
        <stp>*H</stp>
        <stp>KORD MR37!_18Z-GFS</stp>
        <stp>2M DAILY AVG TEMP</stp>
        <stp>D</stp>
        <stp>44763</stp>
        <stp/>
        <stp/>
        <stp>1</stp>
        <tr r="GH50" s="21"/>
      </tp>
      <tp>
        <v>29.06</v>
        <stp/>
        <stp>*H</stp>
        <stp>KORD MR39!_06Z-GFS</stp>
        <stp>2M DAILY AVG TEMP</stp>
        <stp>D</stp>
        <stp>44762</stp>
        <stp/>
        <stp/>
        <stp>1</stp>
        <tr r="CO51" s="21"/>
      </tp>
      <tp>
        <v>26.5</v>
        <stp/>
        <stp>*H</stp>
        <stp>KORD MR36!_18Z-GFS</stp>
        <stp>2M DAILY AVG TEMP</stp>
        <stp>D</stp>
        <stp>44763</stp>
        <stp/>
        <stp/>
        <stp>1</stp>
        <tr r="GE50" s="21"/>
      </tp>
      <tp>
        <v>22.24</v>
        <stp/>
        <stp>*H</stp>
        <stp>KORD MR38!_06Z-GFS</stp>
        <stp>2M DAILY AVG TEMP</stp>
        <stp>D</stp>
        <stp>44762</stp>
        <stp/>
        <stp/>
        <stp>1</stp>
        <tr r="CL51" s="21"/>
      </tp>
      <tp>
        <v>24.28</v>
        <stp/>
        <stp>*H</stp>
        <stp>KORD MR35!_18Z-GFS</stp>
        <stp>2M DAILY AVG TEMP</stp>
        <stp>D</stp>
        <stp>44763</stp>
        <stp/>
        <stp/>
        <stp>1</stp>
        <tr r="GB50" s="21"/>
      </tp>
      <tp>
        <v>25.46</v>
        <stp/>
        <stp>*H</stp>
        <stp>KORD MR34!_18Z-GFS</stp>
        <stp>2M DAILY AVG TEMP</stp>
        <stp>D</stp>
        <stp>44763</stp>
        <stp/>
        <stp/>
        <stp>1</stp>
        <tr r="FY50" s="21"/>
      </tp>
      <tp>
        <v>28.38</v>
        <stp/>
        <stp>*H</stp>
        <stp>KORD MR31!_12Z-GFS</stp>
        <stp>2M DAILY AVG TEMP</stp>
        <stp>D</stp>
        <stp>44764</stp>
        <stp/>
        <stp/>
        <stp>1</stp>
        <tr r="DU49" s="21"/>
      </tp>
      <tp>
        <v>24.66</v>
        <stp/>
        <stp>*H</stp>
        <stp>KORD MR33!_00Z-GFS</stp>
        <stp>2M DAILY AVG TEMP</stp>
        <stp>D</stp>
        <stp>44765</stp>
        <stp/>
        <stp/>
        <stp>1</stp>
        <tr r="AH48" s="21"/>
      </tp>
      <tp>
        <v>27.38</v>
        <stp/>
        <stp>*H</stp>
        <stp>KORD MR35!_06Z-GFS</stp>
        <stp>2M DAILY AVG TEMP</stp>
        <stp>D</stp>
        <stp>44765</stp>
        <stp/>
        <stp/>
        <stp>1</stp>
        <tr r="CL48" s="21"/>
      </tp>
      <tp>
        <v>29.66</v>
        <stp/>
        <stp>*H</stp>
        <stp>KORD MR41!_12Z-GFS</stp>
        <stp>2M DAILY AVG TEMP</stp>
        <stp>D</stp>
        <stp>44763</stp>
        <stp/>
        <stp/>
        <stp>1</stp>
        <tr r="EV50" s="21"/>
      </tp>
      <tp>
        <v>26.04</v>
        <stp/>
        <stp>*H</stp>
        <stp>KORD MR43!_00Z-GFS</stp>
        <stp>2M DAILY AVG TEMP</stp>
        <stp>D</stp>
        <stp>44762</stp>
        <stp/>
        <stp/>
        <stp>1</stp>
        <tr r="BC51" s="21"/>
      </tp>
      <tp>
        <v>24.26</v>
        <stp/>
        <stp>*H</stp>
        <stp>KORD MR45!_06Z-GFS</stp>
        <stp>2M DAILY AVG TEMP</stp>
        <stp>D</stp>
        <stp>44762</stp>
        <stp/>
        <stp/>
        <stp>1</stp>
        <tr r="DG51" s="21"/>
      </tp>
      <tp>
        <v>25.04</v>
        <stp/>
        <stp>*H</stp>
        <stp>KORD MR30!_12Z-GFS</stp>
        <stp>2M DAILY AVG TEMP</stp>
        <stp>D</stp>
        <stp>44764</stp>
        <stp/>
        <stp/>
        <stp>1</stp>
        <tr r="DR49" s="21"/>
      </tp>
      <tp>
        <v>25.84</v>
        <stp/>
        <stp>*H</stp>
        <stp>KORD MR32!_00Z-GFS</stp>
        <stp>2M DAILY AVG TEMP</stp>
        <stp>D</stp>
        <stp>44765</stp>
        <stp/>
        <stp/>
        <stp>1</stp>
        <tr r="AE48" s="21"/>
      </tp>
      <tp>
        <v>30.4</v>
        <stp/>
        <stp>*H</stp>
        <stp>KORD MR34!_06Z-GFS</stp>
        <stp>2M DAILY AVG TEMP</stp>
        <stp>D</stp>
        <stp>44765</stp>
        <stp/>
        <stp/>
        <stp>1</stp>
        <tr r="CI48" s="21"/>
      </tp>
      <tp>
        <v>31.15</v>
        <stp/>
        <stp>*H</stp>
        <stp>KORD MR40!_12Z-GFS</stp>
        <stp>2M DAILY AVG TEMP</stp>
        <stp>D</stp>
        <stp>44763</stp>
        <stp/>
        <stp/>
        <stp>1</stp>
        <tr r="ES50" s="21"/>
      </tp>
      <tp>
        <v>31.5</v>
        <stp/>
        <stp>*H</stp>
        <stp>KORD MR42!_00Z-GFS</stp>
        <stp>2M DAILY AVG TEMP</stp>
        <stp>D</stp>
        <stp>44762</stp>
        <stp/>
        <stp/>
        <stp>1</stp>
        <tr r="AZ51" s="21"/>
      </tp>
      <tp>
        <v>29.22</v>
        <stp/>
        <stp>*H</stp>
        <stp>KORD MR44!_06Z-GFS</stp>
        <stp>2M DAILY AVG TEMP</stp>
        <stp>D</stp>
        <stp>44762</stp>
        <stp/>
        <stp/>
        <stp>1</stp>
        <tr r="DD51" s="21"/>
      </tp>
      <tp>
        <v>27.52</v>
        <stp/>
        <stp>*H</stp>
        <stp>KORD MR29!_18Z-GFS</stp>
        <stp>2M DAILY AVG TEMP</stp>
        <stp>D</stp>
        <stp>44765</stp>
        <stp/>
        <stp/>
        <stp>1</stp>
        <tr r="FP48" s="21"/>
      </tp>
      <tp>
        <v>28.44</v>
        <stp/>
        <stp>*H</stp>
        <stp>KORD MR31!_00Z-GFS</stp>
        <stp>2M DAILY AVG TEMP</stp>
        <stp>D</stp>
        <stp>44765</stp>
        <stp/>
        <stp/>
        <stp>1</stp>
        <tr r="AB48" s="21"/>
      </tp>
      <tp>
        <v>28.02</v>
        <stp/>
        <stp>*H</stp>
        <stp>KORD MR33!_12Z-GFS</stp>
        <stp>2M DAILY AVG TEMP</stp>
        <stp>D</stp>
        <stp>44764</stp>
        <stp/>
        <stp/>
        <stp>1</stp>
        <tr r="EA49" s="21"/>
      </tp>
      <tp>
        <v>26.23</v>
        <stp/>
        <stp>*H</stp>
        <stp>KORD MR37!_06Z-GFS</stp>
        <stp>2M DAILY AVG TEMP</stp>
        <stp>D</stp>
        <stp>44765</stp>
        <stp/>
        <stp/>
        <stp>1</stp>
        <tr r="CR48" s="21"/>
      </tp>
      <tp>
        <v>31.54</v>
        <stp/>
        <stp>*H</stp>
        <stp>KORD MR39!_18Z-GFS</stp>
        <stp>2M DAILY AVG TEMP</stp>
        <stp>D</stp>
        <stp>44764</stp>
        <stp/>
        <stp/>
        <stp>1</stp>
        <tr r="GQ49" s="21"/>
      </tp>
      <tp>
        <v>25.96</v>
        <stp/>
        <stp>*H</stp>
        <stp>KORD MR41!_00Z-GFS</stp>
        <stp>2M DAILY AVG TEMP</stp>
        <stp>D</stp>
        <stp>44762</stp>
        <stp/>
        <stp/>
        <stp>1</stp>
        <tr r="AW51" s="21"/>
      </tp>
      <tp>
        <v>23.33</v>
        <stp/>
        <stp>*H</stp>
        <stp>KORD MR43!_12Z-GFS</stp>
        <stp>2M DAILY AVG TEMP</stp>
        <stp>D</stp>
        <stp>44763</stp>
        <stp/>
        <stp/>
        <stp>1</stp>
        <tr r="FB50" s="21"/>
      </tp>
      <tp>
        <v>28.04</v>
        <stp/>
        <stp>*H</stp>
        <stp>KORD MR28!_18Z-GFS</stp>
        <stp>2M DAILY AVG TEMP</stp>
        <stp>D</stp>
        <stp>44765</stp>
        <stp/>
        <stp/>
        <stp>1</stp>
        <tr r="FM48" s="21"/>
      </tp>
      <tp>
        <v>29.14</v>
        <stp/>
        <stp>*H</stp>
        <stp>KORD MR30!_00Z-GFS</stp>
        <stp>2M DAILY AVG TEMP</stp>
        <stp>D</stp>
        <stp>44765</stp>
        <stp/>
        <stp/>
        <stp>1</stp>
        <tr r="Y48" s="21"/>
      </tp>
      <tp>
        <v>28.42</v>
        <stp/>
        <stp>*H</stp>
        <stp>KORD MR32!_12Z-GFS</stp>
        <stp>2M DAILY AVG TEMP</stp>
        <stp>D</stp>
        <stp>44764</stp>
        <stp/>
        <stp/>
        <stp>1</stp>
        <tr r="DX49" s="21"/>
      </tp>
      <tp>
        <v>24.31</v>
        <stp/>
        <stp>*H</stp>
        <stp>KORD MR36!_06Z-GFS</stp>
        <stp>2M DAILY AVG TEMP</stp>
        <stp>D</stp>
        <stp>44765</stp>
        <stp/>
        <stp/>
        <stp>1</stp>
        <tr r="CO48" s="21"/>
      </tp>
      <tp>
        <v>25.14</v>
        <stp/>
        <stp>*H</stp>
        <stp>KORD MR38!_18Z-GFS</stp>
        <stp>2M DAILY AVG TEMP</stp>
        <stp>D</stp>
        <stp>44764</stp>
        <stp/>
        <stp/>
        <stp>1</stp>
        <tr r="GN49" s="21"/>
      </tp>
      <tp>
        <v>28.46</v>
        <stp/>
        <stp>*H</stp>
        <stp>KORD MR40!_00Z-GFS</stp>
        <stp>2M DAILY AVG TEMP</stp>
        <stp>D</stp>
        <stp>44762</stp>
        <stp/>
        <stp/>
        <stp>1</stp>
        <tr r="AT51" s="21"/>
      </tp>
      <tp>
        <v>32.82</v>
        <stp/>
        <stp>*H</stp>
        <stp>KORD MR42!_12Z-GFS</stp>
        <stp>2M DAILY AVG TEMP</stp>
        <stp>D</stp>
        <stp>44763</stp>
        <stp/>
        <stp/>
        <stp>1</stp>
        <tr r="EY50" s="21"/>
      </tp>
      <tp>
        <v>29.42</v>
        <stp/>
        <stp>*H</stp>
        <stp>KORD MR31!_06Z-GFS</stp>
        <stp>2M DAILY AVG TEMP</stp>
        <stp>D</stp>
        <stp>44765</stp>
        <stp/>
        <stp/>
        <stp>1</stp>
        <tr r="BZ48" s="21"/>
      </tp>
      <tp>
        <v>26.62</v>
        <stp/>
        <stp>*H</stp>
        <stp>KORD MR35!_12Z-GFS</stp>
        <stp>2M DAILY AVG TEMP</stp>
        <stp>D</stp>
        <stp>44764</stp>
        <stp/>
        <stp/>
        <stp>1</stp>
        <tr r="EG49" s="21"/>
      </tp>
      <tp>
        <v>24.14</v>
        <stp/>
        <stp>*H</stp>
        <stp>KORD MR37!_00Z-GFS</stp>
        <stp>2M DAILY AVG TEMP</stp>
        <stp>D</stp>
        <stp>44765</stp>
        <stp/>
        <stp/>
        <stp>1</stp>
        <tr r="AT48" s="21"/>
      </tp>
      <tp>
        <v>32.229999999999997</v>
        <stp/>
        <stp>*H</stp>
        <stp>KORD MR41!_06Z-GFS</stp>
        <stp>2M DAILY AVG TEMP</stp>
        <stp>D</stp>
        <stp>44762</stp>
        <stp/>
        <stp/>
        <stp>1</stp>
        <tr r="CU51" s="21"/>
      </tp>
      <tp>
        <v>27.96</v>
        <stp/>
        <stp>*H</stp>
        <stp>KORD MR30!_06Z-GFS</stp>
        <stp>2M DAILY AVG TEMP</stp>
        <stp>D</stp>
        <stp>44765</stp>
        <stp/>
        <stp/>
        <stp>1</stp>
        <tr r="BW48" s="21"/>
      </tp>
      <tp>
        <v>27.69</v>
        <stp/>
        <stp>*H</stp>
        <stp>KORD MR34!_12Z-GFS</stp>
        <stp>2M DAILY AVG TEMP</stp>
        <stp>D</stp>
        <stp>44764</stp>
        <stp/>
        <stp/>
        <stp>1</stp>
        <tr r="ED49" s="21"/>
      </tp>
      <tp>
        <v>25.24</v>
        <stp/>
        <stp>*H</stp>
        <stp>KORD MR36!_00Z-GFS</stp>
        <stp>2M DAILY AVG TEMP</stp>
        <stp>D</stp>
        <stp>44765</stp>
        <stp/>
        <stp/>
        <stp>1</stp>
        <tr r="AQ48" s="21"/>
      </tp>
      <tp>
        <v>30.82</v>
        <stp/>
        <stp>*H</stp>
        <stp>KORD MR40!_06Z-GFS</stp>
        <stp>2M DAILY AVG TEMP</stp>
        <stp>D</stp>
        <stp>44762</stp>
        <stp/>
        <stp/>
        <stp>1</stp>
        <tr r="CR51" s="21"/>
      </tp>
      <tp>
        <v>29.46</v>
        <stp/>
        <stp>*H</stp>
        <stp>KORD MR44!_12Z-GFS</stp>
        <stp>2M DAILY AVG TEMP</stp>
        <stp>D</stp>
        <stp>44763</stp>
        <stp/>
        <stp/>
        <stp>1</stp>
        <tr r="FE50" s="21"/>
      </tp>
      <tp>
        <v>27.78</v>
        <stp/>
        <stp>*H</stp>
        <stp>KORD MR27!_12Z-GFS</stp>
        <stp>2M DAILY AVG TEMP</stp>
        <stp>D</stp>
        <stp>44765</stp>
        <stp/>
        <stp/>
        <stp>1</stp>
        <tr r="DL48" s="21"/>
      </tp>
      <tp>
        <v>25.76</v>
        <stp/>
        <stp>*H</stp>
        <stp>KORD MR33!_06Z-GFS</stp>
        <stp>2M DAILY AVG TEMP</stp>
        <stp>D</stp>
        <stp>44765</stp>
        <stp/>
        <stp/>
        <stp>1</stp>
        <tr r="CF48" s="21"/>
      </tp>
      <tp>
        <v>27.28</v>
        <stp/>
        <stp>*H</stp>
        <stp>KORD MR35!_00Z-GFS</stp>
        <stp>2M DAILY AVG TEMP</stp>
        <stp>D</stp>
        <stp>44765</stp>
        <stp/>
        <stp/>
        <stp>1</stp>
        <tr r="AN48" s="21"/>
      </tp>
      <tp>
        <v>25.64</v>
        <stp/>
        <stp>*H</stp>
        <stp>KORD MR37!_12Z-GFS</stp>
        <stp>2M DAILY AVG TEMP</stp>
        <stp>D</stp>
        <stp>44764</stp>
        <stp/>
        <stp/>
        <stp>1</stp>
        <tr r="EM49" s="21"/>
      </tp>
      <tp>
        <v>30.7</v>
        <stp/>
        <stp>*H</stp>
        <stp>KORD MR43!_06Z-GFS</stp>
        <stp>2M DAILY AVG TEMP</stp>
        <stp>D</stp>
        <stp>44762</stp>
        <stp/>
        <stp/>
        <stp>1</stp>
        <tr r="DA51" s="21"/>
      </tp>
      <tp>
        <v>24</v>
        <stp/>
        <stp>*H</stp>
        <stp>KORD MR45!_00Z-GFS</stp>
        <stp>2M DAILY AVG TEMP</stp>
        <stp>D</stp>
        <stp>44762</stp>
        <stp/>
        <stp/>
        <stp>1</stp>
        <tr r="BI51" s="21"/>
      </tp>
      <tp>
        <v>22.94</v>
        <stp/>
        <stp>*H</stp>
        <stp>KORD MR32!_06Z-GFS</stp>
        <stp>2M DAILY AVG TEMP</stp>
        <stp>D</stp>
        <stp>44765</stp>
        <stp/>
        <stp/>
        <stp>1</stp>
        <tr r="CC48" s="21"/>
      </tp>
      <tp>
        <v>29.58</v>
        <stp/>
        <stp>*H</stp>
        <stp>KORD MR34!_00Z-GFS</stp>
        <stp>2M DAILY AVG TEMP</stp>
        <stp>D</stp>
        <stp>44765</stp>
        <stp/>
        <stp/>
        <stp>1</stp>
        <tr r="AK48" s="21"/>
      </tp>
      <tp>
        <v>22.88</v>
        <stp/>
        <stp>*H</stp>
        <stp>KORD MR36!_12Z-GFS</stp>
        <stp>2M DAILY AVG TEMP</stp>
        <stp>D</stp>
        <stp>44764</stp>
        <stp/>
        <stp/>
        <stp>1</stp>
        <tr r="EJ49" s="21"/>
      </tp>
      <tp>
        <v>28.24</v>
        <stp/>
        <stp>*H</stp>
        <stp>KORD MR42!_06Z-GFS</stp>
        <stp>2M DAILY AVG TEMP</stp>
        <stp>D</stp>
        <stp>44762</stp>
        <stp/>
        <stp/>
        <stp>1</stp>
        <tr r="CX51" s="21"/>
      </tp>
      <tp>
        <v>29.81</v>
        <stp/>
        <stp>*H</stp>
        <stp>KORD MR44!_00Z-GFS</stp>
        <stp>2M DAILY AVG TEMP</stp>
        <stp>D</stp>
        <stp>44762</stp>
        <stp/>
        <stp/>
        <stp>1</stp>
        <tr r="BF51" s="21"/>
      </tp>
      <tp>
        <v>26.2</v>
        <stp/>
        <stp>*H</stp>
        <stp>KORD MR29!_12Z-GFS</stp>
        <stp>2M DAILY AVG TEMP</stp>
        <stp>D</stp>
        <stp>44765</stp>
        <stp/>
        <stp/>
        <stp>1</stp>
        <tr r="DR48" s="21"/>
      </tp>
      <tp>
        <v>27.12</v>
        <stp/>
        <stp>*H</stp>
        <stp>KORD MR33!_18Z-GFS</stp>
        <stp>2M DAILY AVG TEMP</stp>
        <stp>D</stp>
        <stp>44764</stp>
        <stp/>
        <stp/>
        <stp>1</stp>
        <tr r="FY49" s="21"/>
      </tp>
      <tp>
        <v>30.58</v>
        <stp/>
        <stp>*H</stp>
        <stp>KORD MR39!_12Z-GFS</stp>
        <stp>2M DAILY AVG TEMP</stp>
        <stp>D</stp>
        <stp>44764</stp>
        <stp/>
        <stp/>
        <stp>1</stp>
        <tr r="ES49" s="21"/>
      </tp>
      <tp>
        <v>28.08</v>
        <stp/>
        <stp>*H</stp>
        <stp>KORD MR43!_18Z-GFS</stp>
        <stp>2M DAILY AVG TEMP</stp>
        <stp>D</stp>
        <stp>44763</stp>
        <stp/>
        <stp/>
        <stp>1</stp>
        <tr r="GZ50" s="21"/>
      </tp>
      <tp>
        <v>28.02</v>
        <stp/>
        <stp>*H</stp>
        <stp>KORD MR28!_12Z-GFS</stp>
        <stp>2M DAILY AVG TEMP</stp>
        <stp>D</stp>
        <stp>44765</stp>
        <stp/>
        <stp/>
        <stp>1</stp>
        <tr r="DO48" s="21"/>
      </tp>
      <tp>
        <v>27.02</v>
        <stp/>
        <stp>*H</stp>
        <stp>KORD MR32!_18Z-GFS</stp>
        <stp>2M DAILY AVG TEMP</stp>
        <stp>D</stp>
        <stp>44764</stp>
        <stp/>
        <stp/>
        <stp>1</stp>
        <tr r="FV49" s="21"/>
      </tp>
      <tp>
        <v>25.07</v>
        <stp/>
        <stp>*H</stp>
        <stp>KORD MR38!_12Z-GFS</stp>
        <stp>2M DAILY AVG TEMP</stp>
        <stp>D</stp>
        <stp>44764</stp>
        <stp/>
        <stp/>
        <stp>1</stp>
        <tr r="EP49" s="21"/>
      </tp>
      <tp>
        <v>32.64</v>
        <stp/>
        <stp>*H</stp>
        <stp>KORD MR42!_18Z-GFS</stp>
        <stp>2M DAILY AVG TEMP</stp>
        <stp>D</stp>
        <stp>44763</stp>
        <stp/>
        <stp/>
        <stp>1</stp>
        <tr r="GW50" s="21"/>
      </tp>
      <tp>
        <v>23.71</v>
        <stp/>
        <stp>*H</stp>
        <stp>KORD MR29!_00Z-GFS</stp>
        <stp>2M DAILY AVG TEMP</stp>
        <stp>D</stp>
        <stp>44764</stp>
        <stp/>
        <stp/>
        <stp>1</stp>
        <tr r="S49" s="21"/>
      </tp>
      <tp>
        <v>25</v>
        <stp/>
        <stp>*H</stp>
        <stp>KORD MR31!_18Z-GFS</stp>
        <stp>2M DAILY AVG TEMP</stp>
        <stp>D</stp>
        <stp>44764</stp>
        <stp/>
        <stp/>
        <stp>1</stp>
        <tr r="FS49" s="21"/>
      </tp>
      <tp>
        <v>26.14</v>
        <stp/>
        <stp>*H</stp>
        <stp>KORD MR39!_00Z-GFS</stp>
        <stp>2M DAILY AVG TEMP</stp>
        <stp>D</stp>
        <stp>44765</stp>
        <stp/>
        <stp/>
        <stp>1</stp>
        <tr r="AZ48" s="21"/>
      </tp>
      <tp>
        <v>29.72</v>
        <stp/>
        <stp>*H</stp>
        <stp>KORD MR41!_18Z-GFS</stp>
        <stp>2M DAILY AVG TEMP</stp>
        <stp>D</stp>
        <stp>44763</stp>
        <stp/>
        <stp/>
        <stp>1</stp>
        <tr r="GT50" s="21"/>
      </tp>
      <tp>
        <v>25.36</v>
        <stp/>
        <stp>*H</stp>
        <stp>KORD MR28!_00Z-GFS</stp>
        <stp>2M DAILY AVG TEMP</stp>
        <stp>D</stp>
        <stp>44764</stp>
        <stp/>
        <stp/>
        <stp>1</stp>
        <tr r="P49" s="21"/>
      </tp>
      <tp>
        <v>27.66</v>
        <stp/>
        <stp>*H</stp>
        <stp>KORD MR30!_18Z-GFS</stp>
        <stp>2M DAILY AVG TEMP</stp>
        <stp>D</stp>
        <stp>44764</stp>
        <stp/>
        <stp/>
        <stp>1</stp>
        <tr r="FP49" s="21"/>
      </tp>
      <tp>
        <v>25.12</v>
        <stp/>
        <stp>*H</stp>
        <stp>KORD MR38!_00Z-GFS</stp>
        <stp>2M DAILY AVG TEMP</stp>
        <stp>D</stp>
        <stp>44765</stp>
        <stp/>
        <stp/>
        <stp>1</stp>
        <tr r="AW48" s="21"/>
      </tp>
      <tp>
        <v>20.12</v>
        <stp/>
        <stp>*H</stp>
        <stp>KORD MR40!_18Z-GFS</stp>
        <stp>2M DAILY AVG TEMP</stp>
        <stp>D</stp>
        <stp>44763</stp>
        <stp/>
        <stp/>
        <stp>1</stp>
        <tr r="GQ50" s="21"/>
      </tp>
      <tp>
        <v>27.87</v>
        <stp/>
        <stp>*H</stp>
        <stp>KORD MR27!_18Z-GFS</stp>
        <stp>2M DAILY AVG TEMP</stp>
        <stp>D</stp>
        <stp>44765</stp>
        <stp/>
        <stp/>
        <stp>1</stp>
        <tr r="FJ48" s="21"/>
      </tp>
      <tp>
        <v>25.23</v>
        <stp/>
        <stp>*H</stp>
        <stp>KORD MR29!_06Z-GFS</stp>
        <stp>2M DAILY AVG TEMP</stp>
        <stp>D</stp>
        <stp>44764</stp>
        <stp/>
        <stp/>
        <stp>1</stp>
        <tr r="BQ49" s="21"/>
      </tp>
      <tp>
        <v>23.66</v>
        <stp/>
        <stp>*H</stp>
        <stp>KORD MR37!_18Z-GFS</stp>
        <stp>2M DAILY AVG TEMP</stp>
        <stp>D</stp>
        <stp>44764</stp>
        <stp/>
        <stp/>
        <stp>1</stp>
        <tr r="GK49" s="21"/>
      </tp>
      <tp>
        <v>22.36</v>
        <stp/>
        <stp>*H</stp>
        <stp>KORD MR39!_06Z-GFS</stp>
        <stp>2M DAILY AVG TEMP</stp>
        <stp>D</stp>
        <stp>44765</stp>
        <stp/>
        <stp/>
        <stp>1</stp>
        <tr r="CX48" s="21"/>
      </tp>
      <tp>
        <v>25.88</v>
        <stp/>
        <stp>*H</stp>
        <stp>KORD MR28!_06Z-GFS</stp>
        <stp>2M DAILY AVG TEMP</stp>
        <stp>D</stp>
        <stp>44764</stp>
        <stp/>
        <stp/>
        <stp>1</stp>
        <tr r="BN49" s="21"/>
      </tp>
      <tp>
        <v>22.2</v>
        <stp/>
        <stp>*H</stp>
        <stp>KORD MR36!_18Z-GFS</stp>
        <stp>2M DAILY AVG TEMP</stp>
        <stp>D</stp>
        <stp>44764</stp>
        <stp/>
        <stp/>
        <stp>1</stp>
        <tr r="GH49" s="21"/>
      </tp>
      <tp>
        <v>26.94</v>
        <stp/>
        <stp>*H</stp>
        <stp>KORD MR38!_06Z-GFS</stp>
        <stp>2M DAILY AVG TEMP</stp>
        <stp>D</stp>
        <stp>44765</stp>
        <stp/>
        <stp/>
        <stp>1</stp>
        <tr r="CU48" s="21"/>
      </tp>
      <tp>
        <v>26.63</v>
        <stp/>
        <stp>*H</stp>
        <stp>KORD MR35!_18Z-GFS</stp>
        <stp>2M DAILY AVG TEMP</stp>
        <stp>D</stp>
        <stp>44764</stp>
        <stp/>
        <stp/>
        <stp>1</stp>
        <tr r="GE49" s="21"/>
      </tp>
      <tp>
        <v>27.38</v>
        <stp/>
        <stp>*H</stp>
        <stp>KORD MR34!_18Z-GFS</stp>
        <stp>2M DAILY AVG TEMP</stp>
        <stp>D</stp>
        <stp>44764</stp>
        <stp/>
        <stp/>
        <stp>1</stp>
        <tr r="GB49" s="21"/>
      </tp>
      <tp>
        <v>23.7</v>
        <stp/>
        <stp>*H</stp>
        <stp>KORD MR44!_18Z-GFS</stp>
        <stp>2M DAILY AVG TEMP</stp>
        <stp>D</stp>
        <stp>44763</stp>
        <stp/>
        <stp/>
        <stp>1</stp>
        <tr r="HC50" s="21"/>
      </tp>
      <tp>
        <v>29.54</v>
        <stp/>
        <stp>*H</stp>
        <stp>KORD MR31!_12Z-GFS</stp>
        <stp>2M DAILY AVG TEMP</stp>
        <stp>D</stp>
        <stp>44765</stp>
        <stp/>
        <stp/>
        <stp>1</stp>
        <tr r="DX48" s="21"/>
      </tp>
      <tp>
        <v>26.44</v>
        <stp/>
        <stp>*H</stp>
        <stp>KORD MR33!_00Z-GFS</stp>
        <stp>2M DAILY AVG TEMP</stp>
        <stp>D</stp>
        <stp>44764</stp>
        <stp/>
        <stp/>
        <stp>1</stp>
        <tr r="AE49" s="21"/>
      </tp>
      <tp>
        <v>26.26</v>
        <stp/>
        <stp>*H</stp>
        <stp>KORD MR35!_06Z-GFS</stp>
        <stp>2M DAILY AVG TEMP</stp>
        <stp>D</stp>
        <stp>44764</stp>
        <stp/>
        <stp/>
        <stp>1</stp>
        <tr r="CI49" s="21"/>
      </tp>
      <tp>
        <v>26.1</v>
        <stp/>
        <stp>*H</stp>
        <stp>KORD MR41!_12Z-GFS</stp>
        <stp>2M DAILY AVG TEMP</stp>
        <stp>D</stp>
        <stp>44762</stp>
        <stp/>
        <stp/>
        <stp>1</stp>
        <tr r="ES51" s="21"/>
      </tp>
      <tp>
        <v>25.1</v>
        <stp/>
        <stp>*H</stp>
        <stp>KORD MR43!_00Z-GFS</stp>
        <stp>2M DAILY AVG TEMP</stp>
        <stp>D</stp>
        <stp>44763</stp>
        <stp/>
        <stp/>
        <stp>1</stp>
        <tr r="BF50" s="21"/>
      </tp>
      <tp>
        <v>27.9</v>
        <stp/>
        <stp>*H</stp>
        <stp>KORD MR30!_12Z-GFS</stp>
        <stp>2M DAILY AVG TEMP</stp>
        <stp>D</stp>
        <stp>44765</stp>
        <stp/>
        <stp/>
        <stp>1</stp>
        <tr r="DU48" s="21"/>
      </tp>
      <tp>
        <v>28.84</v>
        <stp/>
        <stp>*H</stp>
        <stp>KORD MR32!_00Z-GFS</stp>
        <stp>2M DAILY AVG TEMP</stp>
        <stp>D</stp>
        <stp>44764</stp>
        <stp/>
        <stp/>
        <stp>1</stp>
        <tr r="AB49" s="21"/>
      </tp>
      <tp>
        <v>28.04</v>
        <stp/>
        <stp>*H</stp>
        <stp>KORD MR34!_06Z-GFS</stp>
        <stp>2M DAILY AVG TEMP</stp>
        <stp>D</stp>
        <stp>44764</stp>
        <stp/>
        <stp/>
        <stp>1</stp>
        <tr r="CF49" s="21"/>
      </tp>
      <tp>
        <v>28.83</v>
        <stp/>
        <stp>*H</stp>
        <stp>KORD MR40!_12Z-GFS</stp>
        <stp>2M DAILY AVG TEMP</stp>
        <stp>D</stp>
        <stp>44762</stp>
        <stp/>
        <stp/>
        <stp>1</stp>
        <tr r="EP51" s="21"/>
      </tp>
      <tp>
        <v>31.3</v>
        <stp/>
        <stp>*H</stp>
        <stp>KORD MR42!_00Z-GFS</stp>
        <stp>2M DAILY AVG TEMP</stp>
        <stp>D</stp>
        <stp>44763</stp>
        <stp/>
        <stp/>
        <stp>1</stp>
        <tr r="BC50" s="21"/>
      </tp>
      <tp>
        <v>31.04</v>
        <stp/>
        <stp>*H</stp>
        <stp>KORD MR44!_06Z-GFS</stp>
        <stp>2M DAILY AVG TEMP</stp>
        <stp>D</stp>
        <stp>44763</stp>
        <stp/>
        <stp/>
        <stp>1</stp>
        <tr r="DG50" s="21"/>
      </tp>
      <tp>
        <v>27.62</v>
        <stp/>
        <stp>*H</stp>
        <stp>KORD MR27!_06Z-GFS</stp>
        <stp>2M DAILY AVG TEMP</stp>
        <stp>D</stp>
        <stp>44765</stp>
        <stp/>
        <stp/>
        <stp>1</stp>
        <tr r="BN48" s="21"/>
      </tp>
      <tp>
        <v>24.62</v>
        <stp/>
        <stp>*H</stp>
        <stp>KORD MR29!_18Z-GFS</stp>
        <stp>2M DAILY AVG TEMP</stp>
        <stp>D</stp>
        <stp>44764</stp>
        <stp/>
        <stp/>
        <stp>1</stp>
        <tr r="FM49" s="21"/>
      </tp>
      <tp>
        <v>27.68</v>
        <stp/>
        <stp>*H</stp>
        <stp>KORD MR31!_00Z-GFS</stp>
        <stp>2M DAILY AVG TEMP</stp>
        <stp>D</stp>
        <stp>44764</stp>
        <stp/>
        <stp/>
        <stp>1</stp>
        <tr r="Y49" s="21"/>
      </tp>
      <tp>
        <v>28.42</v>
        <stp/>
        <stp>*H</stp>
        <stp>KORD MR33!_12Z-GFS</stp>
        <stp>2M DAILY AVG TEMP</stp>
        <stp>D</stp>
        <stp>44765</stp>
        <stp/>
        <stp/>
        <stp>1</stp>
        <tr r="ED48" s="21"/>
      </tp>
      <tp>
        <v>24.12</v>
        <stp/>
        <stp>*H</stp>
        <stp>KORD MR37!_06Z-GFS</stp>
        <stp>2M DAILY AVG TEMP</stp>
        <stp>D</stp>
        <stp>44764</stp>
        <stp/>
        <stp/>
        <stp>1</stp>
        <tr r="CO49" s="21"/>
      </tp>
      <tp>
        <v>28.87</v>
        <stp/>
        <stp>*H</stp>
        <stp>KORD MR39!_18Z-GFS</stp>
        <stp>2M DAILY AVG TEMP</stp>
        <stp>D</stp>
        <stp>44765</stp>
        <stp/>
        <stp/>
        <stp>1</stp>
        <tr r="GT48" s="21"/>
      </tp>
      <tp>
        <v>26.62</v>
        <stp/>
        <stp>*H</stp>
        <stp>KORD MR41!_00Z-GFS</stp>
        <stp>2M DAILY AVG TEMP</stp>
        <stp>D</stp>
        <stp>44763</stp>
        <stp/>
        <stp/>
        <stp>1</stp>
        <tr r="AZ50" s="21"/>
      </tp>
      <tp>
        <v>21.66</v>
        <stp/>
        <stp>*H</stp>
        <stp>KORD MR43!_12Z-GFS</stp>
        <stp>2M DAILY AVG TEMP</stp>
        <stp>D</stp>
        <stp>44762</stp>
        <stp/>
        <stp/>
        <stp>1</stp>
        <tr r="EY51" s="21"/>
      </tp>
      <tp>
        <v>24.2</v>
        <stp/>
        <stp>*H</stp>
        <stp>KORD MR28!_18Z-GFS</stp>
        <stp>2M DAILY AVG TEMP</stp>
        <stp>D</stp>
        <stp>44764</stp>
        <stp/>
        <stp/>
        <stp>1</stp>
        <tr r="FJ49" s="21"/>
      </tp>
      <tp>
        <v>26.16</v>
        <stp/>
        <stp>*H</stp>
        <stp>KORD MR30!_00Z-GFS</stp>
        <stp>2M DAILY AVG TEMP</stp>
        <stp>D</stp>
        <stp>44764</stp>
        <stp/>
        <stp/>
        <stp>1</stp>
        <tr r="V49" s="21"/>
      </tp>
      <tp>
        <v>25.38</v>
        <stp/>
        <stp>*H</stp>
        <stp>KORD MR32!_12Z-GFS</stp>
        <stp>2M DAILY AVG TEMP</stp>
        <stp>D</stp>
        <stp>44765</stp>
        <stp/>
        <stp/>
        <stp>1</stp>
        <tr r="EA48" s="21"/>
      </tp>
      <tp>
        <v>24.88</v>
        <stp/>
        <stp>*H</stp>
        <stp>KORD MR36!_06Z-GFS</stp>
        <stp>2M DAILY AVG TEMP</stp>
        <stp>D</stp>
        <stp>44764</stp>
        <stp/>
        <stp/>
        <stp>1</stp>
        <tr r="CL49" s="21"/>
      </tp>
      <tp>
        <v>27.41</v>
        <stp/>
        <stp>*H</stp>
        <stp>KORD MR38!_18Z-GFS</stp>
        <stp>2M DAILY AVG TEMP</stp>
        <stp>D</stp>
        <stp>44765</stp>
        <stp/>
        <stp/>
        <stp>1</stp>
        <tr r="GQ48" s="21"/>
      </tp>
      <tp>
        <v>24.81</v>
        <stp/>
        <stp>*H</stp>
        <stp>KORD MR40!_00Z-GFS</stp>
        <stp>2M DAILY AVG TEMP</stp>
        <stp>D</stp>
        <stp>44763</stp>
        <stp/>
        <stp/>
        <stp>1</stp>
        <tr r="AW50" s="21"/>
      </tp>
      <tp>
        <v>32.28</v>
        <stp/>
        <stp>*H</stp>
        <stp>KORD MR42!_12Z-GFS</stp>
        <stp>2M DAILY AVG TEMP</stp>
        <stp>D</stp>
        <stp>44762</stp>
        <stp/>
        <stp/>
        <stp>1</stp>
        <tr r="EV51" s="21"/>
      </tp>
      <tp>
        <v>26.96</v>
        <stp/>
        <stp>*H</stp>
        <stp>KORD MR27!_00Z-GFS</stp>
        <stp>2M DAILY AVG TEMP</stp>
        <stp>D</stp>
        <stp>44765</stp>
        <stp/>
        <stp/>
        <stp>1</stp>
        <tr r="P48" s="21"/>
      </tp>
      <tp>
        <v>27.82</v>
        <stp/>
        <stp>*H</stp>
        <stp>KORD MR31!_06Z-GFS</stp>
        <stp>2M DAILY AVG TEMP</stp>
        <stp>D</stp>
        <stp>44764</stp>
        <stp/>
        <stp/>
        <stp>1</stp>
        <tr r="BW49" s="21"/>
      </tp>
      <tp>
        <v>29.13</v>
        <stp/>
        <stp>*H</stp>
        <stp>KORD MR35!_12Z-GFS</stp>
        <stp>2M DAILY AVG TEMP</stp>
        <stp>D</stp>
        <stp>44765</stp>
        <stp/>
        <stp/>
        <stp>1</stp>
        <tr r="EJ48" s="21"/>
      </tp>
      <tp>
        <v>22.84</v>
        <stp/>
        <stp>*H</stp>
        <stp>KORD MR37!_00Z-GFS</stp>
        <stp>2M DAILY AVG TEMP</stp>
        <stp>D</stp>
        <stp>44764</stp>
        <stp/>
        <stp/>
        <stp>1</stp>
        <tr r="AQ49" s="21"/>
      </tp>
      <tp>
        <v>28.76</v>
        <stp/>
        <stp>*H</stp>
        <stp>KORD MR41!_06Z-GFS</stp>
        <stp>2M DAILY AVG TEMP</stp>
        <stp>D</stp>
        <stp>44763</stp>
        <stp/>
        <stp/>
        <stp>1</stp>
        <tr r="CX50" s="21"/>
      </tp>
      <tp>
        <v>25.72</v>
        <stp/>
        <stp>*H</stp>
        <stp>KORD MR45!_12Z-GFS</stp>
        <stp>2M DAILY AVG TEMP</stp>
        <stp>D</stp>
        <stp>44762</stp>
        <stp/>
        <stp/>
        <stp>1</stp>
        <tr r="FE51" s="21"/>
      </tp>
      <tp>
        <v>25.17</v>
        <stp/>
        <stp>*H</stp>
        <stp>KORD MR30!_06Z-GFS</stp>
        <stp>2M DAILY AVG TEMP</stp>
        <stp>D</stp>
        <stp>44764</stp>
        <stp/>
        <stp/>
        <stp>1</stp>
        <tr r="BT49" s="21"/>
      </tp>
      <tp>
        <v>31.29</v>
        <stp/>
        <stp>*H</stp>
        <stp>KORD MR34!_12Z-GFS</stp>
        <stp>2M DAILY AVG TEMP</stp>
        <stp>D</stp>
        <stp>44765</stp>
        <stp/>
        <stp/>
        <stp>1</stp>
        <tr r="EG48" s="21"/>
      </tp>
      <tp>
        <v>23.76</v>
        <stp/>
        <stp>*H</stp>
        <stp>KORD MR36!_00Z-GFS</stp>
        <stp>2M DAILY AVG TEMP</stp>
        <stp>D</stp>
        <stp>44764</stp>
        <stp/>
        <stp/>
        <stp>1</stp>
        <tr r="AN49" s="21"/>
      </tp>
      <tp>
        <v>30.38</v>
        <stp/>
        <stp>*H</stp>
        <stp>KORD MR40!_06Z-GFS</stp>
        <stp>2M DAILY AVG TEMP</stp>
        <stp>D</stp>
        <stp>44763</stp>
        <stp/>
        <stp/>
        <stp>1</stp>
        <tr r="CU50" s="21"/>
      </tp>
      <tp>
        <v>29.26</v>
        <stp/>
        <stp>*H</stp>
        <stp>KORD MR44!_12Z-GFS</stp>
        <stp>2M DAILY AVG TEMP</stp>
        <stp>D</stp>
        <stp>44762</stp>
        <stp/>
        <stp/>
        <stp>1</stp>
        <tr r="FB51" s="21"/>
      </tp>
      <tp>
        <v>26.43</v>
        <stp/>
        <stp>*H</stp>
        <stp>KORD MR33!_06Z-GFS</stp>
        <stp>2M DAILY AVG TEMP</stp>
        <stp>D</stp>
        <stp>44764</stp>
        <stp/>
        <stp/>
        <stp>1</stp>
        <tr r="CC49" s="21"/>
      </tp>
      <tp>
        <v>26.68</v>
        <stp/>
        <stp>*H</stp>
        <stp>KORD MR35!_00Z-GFS</stp>
        <stp>2M DAILY AVG TEMP</stp>
        <stp>D</stp>
        <stp>44764</stp>
        <stp/>
        <stp/>
        <stp>1</stp>
        <tr r="AK49" s="21"/>
      </tp>
      <tp>
        <v>22.8</v>
        <stp/>
        <stp>*H</stp>
        <stp>KORD MR37!_12Z-GFS</stp>
        <stp>2M DAILY AVG TEMP</stp>
        <stp>D</stp>
        <stp>44765</stp>
        <stp/>
        <stp/>
        <stp>1</stp>
        <tr r="EP48" s="21"/>
      </tp>
      <tp>
        <v>28.55</v>
        <stp/>
        <stp>*H</stp>
        <stp>KORD MR43!_06Z-GFS</stp>
        <stp>2M DAILY AVG TEMP</stp>
        <stp>D</stp>
        <stp>44763</stp>
        <stp/>
        <stp/>
        <stp>1</stp>
        <tr r="DD50" s="21"/>
      </tp>
      <tp>
        <v>25.22</v>
        <stp/>
        <stp>*H</stp>
        <stp>KORD MR32!_06Z-GFS</stp>
        <stp>2M DAILY AVG TEMP</stp>
        <stp>D</stp>
        <stp>44764</stp>
        <stp/>
        <stp/>
        <stp>1</stp>
        <tr r="BZ49" s="21"/>
      </tp>
      <tp>
        <v>27.42</v>
        <stp/>
        <stp>*H</stp>
        <stp>KORD MR34!_00Z-GFS</stp>
        <stp>2M DAILY AVG TEMP</stp>
        <stp>D</stp>
        <stp>44764</stp>
        <stp/>
        <stp/>
        <stp>1</stp>
        <tr r="AH49" s="21"/>
      </tp>
      <tp>
        <v>24.62</v>
        <stp/>
        <stp>*H</stp>
        <stp>KORD MR36!_12Z-GFS</stp>
        <stp>2M DAILY AVG TEMP</stp>
        <stp>D</stp>
        <stp>44765</stp>
        <stp/>
        <stp/>
        <stp>1</stp>
        <tr r="EM48" s="21"/>
      </tp>
      <tp>
        <v>31.58</v>
        <stp/>
        <stp>*H</stp>
        <stp>KORD MR42!_06Z-GFS</stp>
        <stp>2M DAILY AVG TEMP</stp>
        <stp>D</stp>
        <stp>44763</stp>
        <stp/>
        <stp/>
        <stp>1</stp>
        <tr r="DA50" s="21"/>
      </tp>
      <tp>
        <v>29.34</v>
        <stp/>
        <stp>*H</stp>
        <stp>KORD MR44!_00Z-GFS</stp>
        <stp>2M DAILY AVG TEMP</stp>
        <stp>D</stp>
        <stp>44763</stp>
        <stp/>
        <stp/>
        <stp>1</stp>
        <tr r="BI50" s="21"/>
      </tp>
      <tp>
        <v>23.74</v>
        <stp/>
        <stp>*H</stp>
        <stp>KORD MR29!_12Z-GFS</stp>
        <stp>2M DAILY AVG TEMP</stp>
        <stp>D</stp>
        <stp>44764</stp>
        <stp/>
        <stp/>
        <stp>1</stp>
        <tr r="DO49" s="21"/>
      </tp>
      <tp>
        <v>30.14</v>
        <stp/>
        <stp>*H</stp>
        <stp>KORD MR33!_18Z-GFS</stp>
        <stp>2M DAILY AVG TEMP</stp>
        <stp>D</stp>
        <stp>44765</stp>
        <stp/>
        <stp/>
        <stp>1</stp>
        <tr r="GB48" s="21"/>
      </tp>
      <tp>
        <v>27</v>
        <stp/>
        <stp>*H</stp>
        <stp>KORD MR39!_12Z-GFS</stp>
        <stp>2M DAILY AVG TEMP</stp>
        <stp>D</stp>
        <stp>44765</stp>
        <stp/>
        <stp/>
        <stp>1</stp>
        <tr r="EV48" s="21"/>
      </tp>
      <tp>
        <v>28.16</v>
        <stp/>
        <stp>*H</stp>
        <stp>KORD MR43!_18Z-GFS</stp>
        <stp>2M DAILY AVG TEMP</stp>
        <stp>D</stp>
        <stp>44762</stp>
        <stp/>
        <stp/>
        <stp>1</stp>
        <tr r="GW51" s="21"/>
      </tp>
      <tp>
        <v>26.54</v>
        <stp/>
        <stp>*H</stp>
        <stp>KORD MR28!_12Z-GFS</stp>
        <stp>2M DAILY AVG TEMP</stp>
        <stp>D</stp>
        <stp>44764</stp>
        <stp/>
        <stp/>
        <stp>1</stp>
        <tr r="DL49" s="21"/>
      </tp>
      <tp>
        <v>30.09</v>
        <stp/>
        <stp>*H</stp>
        <stp>KORD MR32!_18Z-GFS</stp>
        <stp>2M DAILY AVG TEMP</stp>
        <stp>D</stp>
        <stp>44765</stp>
        <stp/>
        <stp/>
        <stp>1</stp>
        <tr r="FY48" s="21"/>
      </tp>
      <tp>
        <v>23.1</v>
        <stp/>
        <stp>*H</stp>
        <stp>KORD MR38!_12Z-GFS</stp>
        <stp>2M DAILY AVG TEMP</stp>
        <stp>D</stp>
        <stp>44765</stp>
        <stp/>
        <stp/>
        <stp>1</stp>
        <tr r="ES48" s="21"/>
      </tp>
      <tp>
        <v>30.99</v>
        <stp/>
        <stp>*H</stp>
        <stp>KORD MR42!_18Z-GFS</stp>
        <stp>2M DAILY AVG TEMP</stp>
        <stp>D</stp>
        <stp>44762</stp>
        <stp/>
        <stp/>
        <stp>1</stp>
        <tr r="GT51" s="21"/>
      </tp>
      <tp>
        <v>27.98</v>
        <stp/>
        <stp>*H</stp>
        <stp>KORD MR29!_00Z-GFS</stp>
        <stp>2M DAILY AVG TEMP</stp>
        <stp>D</stp>
        <stp>44765</stp>
        <stp/>
        <stp/>
        <stp>1</stp>
        <tr r="V48" s="21"/>
      </tp>
      <tp>
        <v>27.46</v>
        <stp/>
        <stp>*H</stp>
        <stp>KORD MR31!_18Z-GFS</stp>
        <stp>2M DAILY AVG TEMP</stp>
        <stp>D</stp>
        <stp>44765</stp>
        <stp/>
        <stp/>
        <stp>1</stp>
        <tr r="FV48" s="21"/>
      </tp>
      <tp>
        <v>26.48</v>
        <stp/>
        <stp>*H</stp>
        <stp>KORD MR39!_00Z-GFS</stp>
        <stp>2M DAILY AVG TEMP</stp>
        <stp>D</stp>
        <stp>44764</stp>
        <stp/>
        <stp/>
        <stp>1</stp>
        <tr r="AW49" s="21"/>
      </tp>
      <tp>
        <v>32.340000000000003</v>
        <stp/>
        <stp>*H</stp>
        <stp>KORD MR41!_18Z-GFS</stp>
        <stp>2M DAILY AVG TEMP</stp>
        <stp>D</stp>
        <stp>44762</stp>
        <stp/>
        <stp/>
        <stp>1</stp>
        <tr r="GQ51" s="21"/>
      </tp>
      <tp>
        <v>27.48</v>
        <stp/>
        <stp>*H</stp>
        <stp>KORD MR28!_00Z-GFS</stp>
        <stp>2M DAILY AVG TEMP</stp>
        <stp>D</stp>
        <stp>44765</stp>
        <stp/>
        <stp/>
        <stp>1</stp>
        <tr r="S48" s="21"/>
      </tp>
      <tp>
        <v>27.27</v>
        <stp/>
        <stp>*H</stp>
        <stp>KORD MR30!_18Z-GFS</stp>
        <stp>2M DAILY AVG TEMP</stp>
        <stp>D</stp>
        <stp>44765</stp>
        <stp/>
        <stp/>
        <stp>1</stp>
        <tr r="FS48" s="21"/>
      </tp>
      <tp>
        <v>24.96</v>
        <stp/>
        <stp>*H</stp>
        <stp>KORD MR38!_00Z-GFS</stp>
        <stp>2M DAILY AVG TEMP</stp>
        <stp>D</stp>
        <stp>44764</stp>
        <stp/>
        <stp/>
        <stp>1</stp>
        <tr r="AT49" s="21"/>
      </tp>
      <tp>
        <v>24.28</v>
        <stp/>
        <stp>*H</stp>
        <stp>KORD MR40!_18Z-GFS</stp>
        <stp>2M DAILY AVG TEMP</stp>
        <stp>D</stp>
        <stp>44762</stp>
        <stp/>
        <stp/>
        <stp>1</stp>
        <tr r="GN51" s="21"/>
      </tp>
      <tp>
        <v>26.98</v>
        <stp/>
        <stp>*H</stp>
        <stp>KORD MR29!_06Z-GFS</stp>
        <stp>2M DAILY AVG TEMP</stp>
        <stp>D</stp>
        <stp>44765</stp>
        <stp/>
        <stp/>
        <stp>1</stp>
        <tr r="BT48" s="21"/>
      </tp>
      <tp>
        <v>26.22</v>
        <stp/>
        <stp>*H</stp>
        <stp>KORD MR37!_18Z-GFS</stp>
        <stp>2M DAILY AVG TEMP</stp>
        <stp>D</stp>
        <stp>44765</stp>
        <stp/>
        <stp/>
        <stp>1</stp>
        <tr r="GN48" s="21"/>
      </tp>
      <tp>
        <v>20.77</v>
        <stp/>
        <stp>*H</stp>
        <stp>KORD MR39!_06Z-GFS</stp>
        <stp>2M DAILY AVG TEMP</stp>
        <stp>D</stp>
        <stp>44764</stp>
        <stp/>
        <stp/>
        <stp>1</stp>
        <tr r="CU49" s="21"/>
      </tp>
      <tp>
        <v>28.12</v>
        <stp/>
        <stp>*H</stp>
        <stp>KORD MR28!_06Z-GFS</stp>
        <stp>2M DAILY AVG TEMP</stp>
        <stp>D</stp>
        <stp>44765</stp>
        <stp/>
        <stp/>
        <stp>1</stp>
        <tr r="BQ48" s="21"/>
      </tp>
      <tp>
        <v>23.54</v>
        <stp/>
        <stp>*H</stp>
        <stp>KORD MR36!_18Z-GFS</stp>
        <stp>2M DAILY AVG TEMP</stp>
        <stp>D</stp>
        <stp>44765</stp>
        <stp/>
        <stp/>
        <stp>1</stp>
        <tr r="GK48" s="21"/>
      </tp>
      <tp>
        <v>25.83</v>
        <stp/>
        <stp>*H</stp>
        <stp>KORD MR38!_06Z-GFS</stp>
        <stp>2M DAILY AVG TEMP</stp>
        <stp>D</stp>
        <stp>44764</stp>
        <stp/>
        <stp/>
        <stp>1</stp>
        <tr r="CR49" s="21"/>
      </tp>
      <tp>
        <v>25.04</v>
        <stp/>
        <stp>*H</stp>
        <stp>KORD MR35!_18Z-GFS</stp>
        <stp>2M DAILY AVG TEMP</stp>
        <stp>D</stp>
        <stp>44765</stp>
        <stp/>
        <stp/>
        <stp>1</stp>
        <tr r="GH48" s="21"/>
      </tp>
      <tp>
        <v>24.46</v>
        <stp/>
        <stp>*H</stp>
        <stp>KORD MR45!_18Z-GFS</stp>
        <stp>2M DAILY AVG TEMP</stp>
        <stp>D</stp>
        <stp>44762</stp>
        <stp/>
        <stp/>
        <stp>1</stp>
        <tr r="HC51" s="21"/>
      </tp>
      <tp>
        <v>30.18</v>
        <stp/>
        <stp>*H</stp>
        <stp>KORD MR34!_18Z-GFS</stp>
        <stp>2M DAILY AVG TEMP</stp>
        <stp>D</stp>
        <stp>44765</stp>
        <stp/>
        <stp/>
        <stp>1</stp>
        <tr r="GE48" s="21"/>
      </tp>
      <tp>
        <v>24.74</v>
        <stp/>
        <stp>*H</stp>
        <stp>KORD MR44!_18Z-GFS</stp>
        <stp>2M DAILY AVG TEMP</stp>
        <stp>D</stp>
        <stp>44762</stp>
        <stp/>
        <stp/>
        <stp>1</stp>
        <tr r="GZ51" s="21"/>
      </tp>
      <tp>
        <v>23.58</v>
        <stp/>
        <stp>*H</stp>
        <stp>KORD MR31!_12Z-GFS</stp>
        <stp>2M DAILY AVG TEMP</stp>
        <stp>D</stp>
        <stp>44766</stp>
        <stp/>
        <stp/>
        <stp>1</stp>
        <tr r="EA47" s="21"/>
      </tp>
      <tp>
        <v>29.76</v>
        <stp/>
        <stp>*H</stp>
        <stp>KORD MR33!_00Z-GFS</stp>
        <stp>2M DAILY AVG TEMP</stp>
        <stp>D</stp>
        <stp>44767</stp>
        <stp/>
        <stp/>
        <stp>1</stp>
        <tr r="AN46" s="21"/>
      </tp>
      <tp>
        <v>28.92</v>
        <stp/>
        <stp>*H</stp>
        <stp>KORD MR35!_06Z-GFS</stp>
        <stp>2M DAILY AVG TEMP</stp>
        <stp>D</stp>
        <stp>44767</stp>
        <stp/>
        <stp/>
        <stp>1</stp>
        <tr r="CR46" s="21"/>
      </tp>
      <tp>
        <v>25.32</v>
        <stp/>
        <stp>*H</stp>
        <stp>KORD MR30!_12Z-GFS</stp>
        <stp>2M DAILY AVG TEMP</stp>
        <stp>D</stp>
        <stp>44766</stp>
        <stp/>
        <stp/>
        <stp>1</stp>
        <tr r="DX47" s="21"/>
      </tp>
      <tp>
        <v>29.07</v>
        <stp/>
        <stp>*H</stp>
        <stp>KORD MR32!_00Z-GFS</stp>
        <stp>2M DAILY AVG TEMP</stp>
        <stp>D</stp>
        <stp>44767</stp>
        <stp/>
        <stp/>
        <stp>1</stp>
        <tr r="AK46" s="21"/>
      </tp>
      <tp>
        <v>24.84</v>
        <stp/>
        <stp>*H</stp>
        <stp>KORD MR34!_06Z-GFS</stp>
        <stp>2M DAILY AVG TEMP</stp>
        <stp>D</stp>
        <stp>44767</stp>
        <stp/>
        <stp/>
        <stp>1</stp>
        <tr r="CO46" s="21"/>
      </tp>
      <tp>
        <v>24.4</v>
        <stp/>
        <stp>*H</stp>
        <stp>KORD MR27!_06Z-GFS</stp>
        <stp>2M DAILY AVG TEMP</stp>
        <stp>D</stp>
        <stp>44766</stp>
        <stp/>
        <stp/>
        <stp>1</stp>
        <tr r="BQ47" s="21"/>
      </tp>
      <tp>
        <v>22.08</v>
        <stp/>
        <stp>*H</stp>
        <stp>KORD MR29!_18Z-GFS</stp>
        <stp>2M DAILY AVG TEMP</stp>
        <stp>D</stp>
        <stp>44767</stp>
        <stp/>
        <stp/>
        <stp>1</stp>
        <tr r="FV46" s="21"/>
      </tp>
      <tp>
        <v>21.3</v>
        <stp/>
        <stp>*H</stp>
        <stp>KORD MR31!_00Z-GFS</stp>
        <stp>2M DAILY AVG TEMP</stp>
        <stp>D</stp>
        <stp>44767</stp>
        <stp/>
        <stp/>
        <stp>1</stp>
        <tr r="AH46" s="21"/>
      </tp>
      <tp>
        <v>26.52</v>
        <stp/>
        <stp>*H</stp>
        <stp>KORD MR33!_12Z-GFS</stp>
        <stp>2M DAILY AVG TEMP</stp>
        <stp>D</stp>
        <stp>44766</stp>
        <stp/>
        <stp/>
        <stp>1</stp>
        <tr r="EG47" s="21"/>
      </tp>
      <tp>
        <v>20.16</v>
        <stp/>
        <stp>*H</stp>
        <stp>KORD MR37!_06Z-GFS</stp>
        <stp>2M DAILY AVG TEMP</stp>
        <stp>D</stp>
        <stp>44767</stp>
        <stp/>
        <stp/>
        <stp>1</stp>
        <tr r="CX46" s="21"/>
      </tp>
      <tp>
        <v>24.04</v>
        <stp/>
        <stp>*H</stp>
        <stp>KORD MR39!_18Z-GFS</stp>
        <stp>2M DAILY AVG TEMP</stp>
        <stp>D</stp>
        <stp>44766</stp>
        <stp/>
        <stp/>
        <stp>1</stp>
        <tr r="GW47" s="21"/>
      </tp>
      <tp>
        <v>24.62</v>
        <stp/>
        <stp>*H</stp>
        <stp>KORD MR26!_06Z-GFS</stp>
        <stp>2M DAILY AVG TEMP</stp>
        <stp>D</stp>
        <stp>44766</stp>
        <stp/>
        <stp/>
        <stp>1</stp>
        <tr r="BN47" s="21"/>
      </tp>
      <tp>
        <v>22.52</v>
        <stp/>
        <stp>*H</stp>
        <stp>KORD MR28!_18Z-GFS</stp>
        <stp>2M DAILY AVG TEMP</stp>
        <stp>D</stp>
        <stp>44767</stp>
        <stp/>
        <stp/>
        <stp>1</stp>
        <tr r="FS46" s="21"/>
      </tp>
      <tp>
        <v>21.46</v>
        <stp/>
        <stp>*H</stp>
        <stp>KORD MR30!_00Z-GFS</stp>
        <stp>2M DAILY AVG TEMP</stp>
        <stp>D</stp>
        <stp>44767</stp>
        <stp/>
        <stp/>
        <stp>1</stp>
        <tr r="AE46" s="21"/>
      </tp>
      <tp>
        <v>21.24</v>
        <stp/>
        <stp>*H</stp>
        <stp>KORD MR32!_12Z-GFS</stp>
        <stp>2M DAILY AVG TEMP</stp>
        <stp>D</stp>
        <stp>44766</stp>
        <stp/>
        <stp/>
        <stp>1</stp>
        <tr r="ED47" s="21"/>
      </tp>
      <tp>
        <v>24.3</v>
        <stp/>
        <stp>*H</stp>
        <stp>KORD MR36!_06Z-GFS</stp>
        <stp>2M DAILY AVG TEMP</stp>
        <stp>D</stp>
        <stp>44767</stp>
        <stp/>
        <stp/>
        <stp>1</stp>
        <tr r="CU46" s="21"/>
      </tp>
      <tp>
        <v>29.47</v>
        <stp/>
        <stp>*H</stp>
        <stp>KORD MR38!_18Z-GFS</stp>
        <stp>2M DAILY AVG TEMP</stp>
        <stp>D</stp>
        <stp>44766</stp>
        <stp/>
        <stp/>
        <stp>1</stp>
        <tr r="GT47" s="21"/>
      </tp>
      <tp>
        <v>21.84</v>
        <stp/>
        <stp>*H</stp>
        <stp>KORD MR25!_12Z-GFS</stp>
        <stp>2M DAILY AVG TEMP</stp>
        <stp>D</stp>
        <stp>44767</stp>
        <stp/>
        <stp/>
        <stp>1</stp>
        <tr r="DL46" s="21"/>
      </tp>
      <tp>
        <v>24.83</v>
        <stp/>
        <stp>*H</stp>
        <stp>KORD MR27!_00Z-GFS</stp>
        <stp>2M DAILY AVG TEMP</stp>
        <stp>D</stp>
        <stp>44766</stp>
        <stp/>
        <stp/>
        <stp>1</stp>
        <tr r="S47" s="21"/>
      </tp>
      <tp>
        <v>24.04</v>
        <stp/>
        <stp>*H</stp>
        <stp>KORD MR31!_06Z-GFS</stp>
        <stp>2M DAILY AVG TEMP</stp>
        <stp>D</stp>
        <stp>44767</stp>
        <stp/>
        <stp/>
        <stp>1</stp>
        <tr r="CF46" s="21"/>
      </tp>
      <tp>
        <v>31.16</v>
        <stp/>
        <stp>*H</stp>
        <stp>KORD MR35!_12Z-GFS</stp>
        <stp>2M DAILY AVG TEMP</stp>
        <stp>D</stp>
        <stp>44766</stp>
        <stp/>
        <stp/>
        <stp>1</stp>
        <tr r="EM47" s="21"/>
      </tp>
      <tp>
        <v>25.98</v>
        <stp/>
        <stp>*H</stp>
        <stp>KORD MR37!_00Z-GFS</stp>
        <stp>2M DAILY AVG TEMP</stp>
        <stp>D</stp>
        <stp>44767</stp>
        <stp/>
        <stp/>
        <stp>1</stp>
        <tr r="AZ46" s="21"/>
      </tp>
      <tp>
        <v>24.62</v>
        <stp/>
        <stp>*H</stp>
        <stp>KORD MR26!_00Z-GFS</stp>
        <stp>2M DAILY AVG TEMP</stp>
        <stp>D</stp>
        <stp>44766</stp>
        <stp/>
        <stp/>
        <stp>1</stp>
        <tr r="P47" s="21"/>
      </tp>
      <tp>
        <v>23.16</v>
        <stp/>
        <stp>*H</stp>
        <stp>KORD MR30!_06Z-GFS</stp>
        <stp>2M DAILY AVG TEMP</stp>
        <stp>D</stp>
        <stp>44767</stp>
        <stp/>
        <stp/>
        <stp>1</stp>
        <tr r="CC46" s="21"/>
      </tp>
      <tp>
        <v>30.4</v>
        <stp/>
        <stp>*H</stp>
        <stp>KORD MR34!_12Z-GFS</stp>
        <stp>2M DAILY AVG TEMP</stp>
        <stp>D</stp>
        <stp>44766</stp>
        <stp/>
        <stp/>
        <stp>1</stp>
        <tr r="EJ47" s="21"/>
      </tp>
      <tp>
        <v>32.950000000000003</v>
        <stp/>
        <stp>*H</stp>
        <stp>KORD MR36!_00Z-GFS</stp>
        <stp>2M DAILY AVG TEMP</stp>
        <stp>D</stp>
        <stp>44767</stp>
        <stp/>
        <stp/>
        <stp>1</stp>
        <tr r="AW46" s="21"/>
      </tp>
      <tp>
        <v>19.8</v>
        <stp/>
        <stp>*H</stp>
        <stp>KORD MR27!_12Z-GFS</stp>
        <stp>2M DAILY AVG TEMP</stp>
        <stp>D</stp>
        <stp>44767</stp>
        <stp/>
        <stp/>
        <stp>1</stp>
        <tr r="DR46" s="21"/>
      </tp>
      <tp>
        <v>25.95</v>
        <stp/>
        <stp>*H</stp>
        <stp>KORD MR33!_06Z-GFS</stp>
        <stp>2M DAILY AVG TEMP</stp>
        <stp>D</stp>
        <stp>44767</stp>
        <stp/>
        <stp/>
        <stp>1</stp>
        <tr r="CL46" s="21"/>
      </tp>
      <tp>
        <v>29.84</v>
        <stp/>
        <stp>*H</stp>
        <stp>KORD MR35!_00Z-GFS</stp>
        <stp>2M DAILY AVG TEMP</stp>
        <stp>D</stp>
        <stp>44767</stp>
        <stp/>
        <stp/>
        <stp>1</stp>
        <tr r="AT46" s="21"/>
      </tp>
      <tp>
        <v>23.79</v>
        <stp/>
        <stp>*H</stp>
        <stp>KORD MR37!_12Z-GFS</stp>
        <stp>2M DAILY AVG TEMP</stp>
        <stp>D</stp>
        <stp>44766</stp>
        <stp/>
        <stp/>
        <stp>1</stp>
        <tr r="ES47" s="21"/>
      </tp>
      <tp>
        <v>20.18</v>
        <stp/>
        <stp>*H</stp>
        <stp>KORD MR26!_12Z-GFS</stp>
        <stp>2M DAILY AVG TEMP</stp>
        <stp>D</stp>
        <stp>44767</stp>
        <stp/>
        <stp/>
        <stp>1</stp>
        <tr r="DO46" s="21"/>
      </tp>
      <tp>
        <v>23.3</v>
        <stp/>
        <stp>*H</stp>
        <stp>KORD MR32!_06Z-GFS</stp>
        <stp>2M DAILY AVG TEMP</stp>
        <stp>D</stp>
        <stp>44767</stp>
        <stp/>
        <stp/>
        <stp>1</stp>
        <tr r="CI46" s="21"/>
      </tp>
      <tp>
        <v>33.24</v>
        <stp/>
        <stp>*H</stp>
        <stp>KORD MR34!_00Z-GFS</stp>
        <stp>2M DAILY AVG TEMP</stp>
        <stp>D</stp>
        <stp>44767</stp>
        <stp/>
        <stp/>
        <stp>1</stp>
        <tr r="AQ46" s="21"/>
      </tp>
      <tp>
        <v>27.76</v>
        <stp/>
        <stp>*H</stp>
        <stp>KORD MR36!_12Z-GFS</stp>
        <stp>2M DAILY AVG TEMP</stp>
        <stp>D</stp>
        <stp>44766</stp>
        <stp/>
        <stp/>
        <stp>1</stp>
        <tr r="EP47" s="21"/>
      </tp>
      <tp>
        <v>21.48</v>
        <stp/>
        <stp>*H</stp>
        <stp>KORD MR29!_12Z-GFS</stp>
        <stp>2M DAILY AVG TEMP</stp>
        <stp>D</stp>
        <stp>44767</stp>
        <stp/>
        <stp/>
        <stp>1</stp>
        <tr r="DX46" s="21"/>
      </tp>
      <tp>
        <v>24.96</v>
        <stp/>
        <stp>*H</stp>
        <stp>KORD MR33!_18Z-GFS</stp>
        <stp>2M DAILY AVG TEMP</stp>
        <stp>D</stp>
        <stp>44766</stp>
        <stp/>
        <stp/>
        <stp>1</stp>
        <tr r="GE47" s="21"/>
      </tp>
      <tp>
        <v>24.51</v>
        <stp/>
        <stp>*H</stp>
        <stp>KORD MR39!_12Z-GFS</stp>
        <stp>2M DAILY AVG TEMP</stp>
        <stp>D</stp>
        <stp>44766</stp>
        <stp/>
        <stp/>
        <stp>1</stp>
        <tr r="EY47" s="21"/>
      </tp>
      <tp>
        <v>21.19</v>
        <stp/>
        <stp>*H</stp>
        <stp>KORD MR28!_12Z-GFS</stp>
        <stp>2M DAILY AVG TEMP</stp>
        <stp>D</stp>
        <stp>44767</stp>
        <stp/>
        <stp/>
        <stp>1</stp>
        <tr r="DU46" s="21"/>
      </tp>
      <tp>
        <v>25.14</v>
        <stp/>
        <stp>*H</stp>
        <stp>KORD MR32!_18Z-GFS</stp>
        <stp>2M DAILY AVG TEMP</stp>
        <stp>D</stp>
        <stp>44766</stp>
        <stp/>
        <stp/>
        <stp>1</stp>
        <tr r="GB47" s="21"/>
      </tp>
      <tp>
        <v>24.12</v>
        <stp/>
        <stp>*H</stp>
        <stp>KORD MR38!_12Z-GFS</stp>
        <stp>2M DAILY AVG TEMP</stp>
        <stp>D</stp>
        <stp>44766</stp>
        <stp/>
        <stp/>
        <stp>1</stp>
        <tr r="EV47" s="21"/>
      </tp>
      <tp>
        <v>24.94</v>
        <stp/>
        <stp>*H</stp>
        <stp>KORD MR29!_00Z-GFS</stp>
        <stp>2M DAILY AVG TEMP</stp>
        <stp>D</stp>
        <stp>44766</stp>
        <stp/>
        <stp/>
        <stp>1</stp>
        <tr r="Y47" s="21"/>
      </tp>
      <tp>
        <v>26.02</v>
        <stp/>
        <stp>*H</stp>
        <stp>KORD MR31!_18Z-GFS</stp>
        <stp>2M DAILY AVG TEMP</stp>
        <stp>D</stp>
        <stp>44766</stp>
        <stp/>
        <stp/>
        <stp>1</stp>
        <tr r="FY47" s="21"/>
      </tp>
      <tp>
        <v>26.97</v>
        <stp/>
        <stp>*H</stp>
        <stp>KORD MR39!_00Z-GFS</stp>
        <stp>2M DAILY AVG TEMP</stp>
        <stp>D</stp>
        <stp>44767</stp>
        <stp/>
        <stp/>
        <stp>1</stp>
        <tr r="BF46" s="21"/>
      </tp>
      <tp>
        <v>26.14</v>
        <stp/>
        <stp>*H</stp>
        <stp>KORD MR28!_00Z-GFS</stp>
        <stp>2M DAILY AVG TEMP</stp>
        <stp>D</stp>
        <stp>44766</stp>
        <stp/>
        <stp/>
        <stp>1</stp>
        <tr r="V47" s="21"/>
      </tp>
      <tp>
        <v>23.27</v>
        <stp/>
        <stp>*H</stp>
        <stp>KORD MR30!_18Z-GFS</stp>
        <stp>2M DAILY AVG TEMP</stp>
        <stp>D</stp>
        <stp>44766</stp>
        <stp/>
        <stp/>
        <stp>1</stp>
        <tr r="FV47" s="21"/>
      </tp>
      <tp>
        <v>30.56</v>
        <stp/>
        <stp>*H</stp>
        <stp>KORD MR38!_00Z-GFS</stp>
        <stp>2M DAILY AVG TEMP</stp>
        <stp>D</stp>
        <stp>44767</stp>
        <stp/>
        <stp/>
        <stp>1</stp>
        <tr r="BC46" s="21"/>
      </tp>
      <tp>
        <v>21.4</v>
        <stp/>
        <stp>*H</stp>
        <stp>KORD MR27!_18Z-GFS</stp>
        <stp>2M DAILY AVG TEMP</stp>
        <stp>D</stp>
        <stp>44767</stp>
        <stp/>
        <stp/>
        <stp>1</stp>
        <tr r="FP46" s="21"/>
      </tp>
      <tp>
        <v>25.44</v>
        <stp/>
        <stp>*H</stp>
        <stp>KORD MR29!_06Z-GFS</stp>
        <stp>2M DAILY AVG TEMP</stp>
        <stp>D</stp>
        <stp>44766</stp>
        <stp/>
        <stp/>
        <stp>1</stp>
        <tr r="BW47" s="21"/>
      </tp>
      <tp>
        <v>28.76</v>
        <stp/>
        <stp>*H</stp>
        <stp>KORD MR37!_18Z-GFS</stp>
        <stp>2M DAILY AVG TEMP</stp>
        <stp>D</stp>
        <stp>44766</stp>
        <stp/>
        <stp/>
        <stp>1</stp>
        <tr r="GQ47" s="21"/>
      </tp>
      <tp>
        <v>22.9</v>
        <stp/>
        <stp>*H</stp>
        <stp>KORD MR39!_06Z-GFS</stp>
        <stp>2M DAILY AVG TEMP</stp>
        <stp>D</stp>
        <stp>44767</stp>
        <stp/>
        <stp/>
        <stp>1</stp>
        <tr r="DD46" s="21"/>
      </tp>
      <tp>
        <v>19.71</v>
        <stp/>
        <stp>*H</stp>
        <stp>KORD MR26!_18Z-GFS</stp>
        <stp>2M DAILY AVG TEMP</stp>
        <stp>D</stp>
        <stp>44767</stp>
        <stp/>
        <stp/>
        <stp>1</stp>
        <tr r="FM46" s="21"/>
      </tp>
      <tp>
        <v>27.18</v>
        <stp/>
        <stp>*H</stp>
        <stp>KORD MR28!_06Z-GFS</stp>
        <stp>2M DAILY AVG TEMP</stp>
        <stp>D</stp>
        <stp>44766</stp>
        <stp/>
        <stp/>
        <stp>1</stp>
        <tr r="BT47" s="21"/>
      </tp>
      <tp>
        <v>23.98</v>
        <stp/>
        <stp>*H</stp>
        <stp>KORD MR36!_18Z-GFS</stp>
        <stp>2M DAILY AVG TEMP</stp>
        <stp>D</stp>
        <stp>44766</stp>
        <stp/>
        <stp/>
        <stp>1</stp>
        <tr r="GN47" s="21"/>
      </tp>
      <tp>
        <v>24.06</v>
        <stp/>
        <stp>*H</stp>
        <stp>KORD MR38!_06Z-GFS</stp>
        <stp>2M DAILY AVG TEMP</stp>
        <stp>D</stp>
        <stp>44767</stp>
        <stp/>
        <stp/>
        <stp>1</stp>
        <tr r="DA46" s="21"/>
      </tp>
      <tp>
        <v>20.309999999999999</v>
        <stp/>
        <stp>*H</stp>
        <stp>KORD MR25!_18Z-GFS</stp>
        <stp>2M DAILY AVG TEMP</stp>
        <stp>D</stp>
        <stp>44767</stp>
        <stp/>
        <stp/>
        <stp>1</stp>
        <tr r="FJ46" s="21"/>
      </tp>
      <tp>
        <v>19.59</v>
        <stp/>
        <stp>*H</stp>
        <stp>KORD MR35!_18Z-GFS</stp>
        <stp>2M DAILY AVG TEMP</stp>
        <stp>D</stp>
        <stp>44766</stp>
        <stp/>
        <stp/>
        <stp>1</stp>
        <tr r="GK47" s="21"/>
      </tp>
      <tp>
        <v>32.28</v>
        <stp/>
        <stp>*H</stp>
        <stp>KORD MR34!_18Z-GFS</stp>
        <stp>2M DAILY AVG TEMP</stp>
        <stp>D</stp>
        <stp>44766</stp>
        <stp/>
        <stp/>
        <stp>1</stp>
        <tr r="GH47" s="21"/>
      </tp>
      <tp>
        <v>21.2</v>
        <stp/>
        <stp>*H</stp>
        <stp>KORD MR25!_06Z-GFS</stp>
        <stp>2M DAILY AVG TEMP</stp>
        <stp>D</stp>
        <stp>44767</stp>
        <stp/>
        <stp/>
        <stp>1</stp>
        <tr r="BN46" s="21"/>
      </tp>
      <tp>
        <v>22.36</v>
        <stp/>
        <stp>*H</stp>
        <stp>KORD MR31!_12Z-GFS</stp>
        <stp>2M DAILY AVG TEMP</stp>
        <stp>D</stp>
        <stp>44767</stp>
        <stp/>
        <stp/>
        <stp>1</stp>
        <tr r="ED46" s="21"/>
      </tp>
      <tp>
        <v>30.08</v>
        <stp/>
        <stp>*H</stp>
        <stp>KORD MR33!_00Z-GFS</stp>
        <stp>2M DAILY AVG TEMP</stp>
        <stp>D</stp>
        <stp>44766</stp>
        <stp/>
        <stp/>
        <stp>1</stp>
        <tr r="AK47" s="21"/>
      </tp>
      <tp>
        <v>31.62</v>
        <stp/>
        <stp>*H</stp>
        <stp>KORD MR35!_06Z-GFS</stp>
        <stp>2M DAILY AVG TEMP</stp>
        <stp>D</stp>
        <stp>44766</stp>
        <stp/>
        <stp/>
        <stp>1</stp>
        <tr r="CO47" s="21"/>
      </tp>
      <tp>
        <v>22.46</v>
        <stp/>
        <stp>*H</stp>
        <stp>KORD MR30!_12Z-GFS</stp>
        <stp>2M DAILY AVG TEMP</stp>
        <stp>D</stp>
        <stp>44767</stp>
        <stp/>
        <stp/>
        <stp>1</stp>
        <tr r="EA46" s="21"/>
      </tp>
      <tp>
        <v>24</v>
        <stp/>
        <stp>*H</stp>
        <stp>KORD MR32!_00Z-GFS</stp>
        <stp>2M DAILY AVG TEMP</stp>
        <stp>D</stp>
        <stp>44766</stp>
        <stp/>
        <stp/>
        <stp>1</stp>
        <tr r="AH47" s="21"/>
      </tp>
      <tp>
        <v>26.5</v>
        <stp/>
        <stp>*H</stp>
        <stp>KORD MR34!_06Z-GFS</stp>
        <stp>2M DAILY AVG TEMP</stp>
        <stp>D</stp>
        <stp>44766</stp>
        <stp/>
        <stp/>
        <stp>1</stp>
        <tr r="CL47" s="21"/>
      </tp>
      <tp>
        <v>20.92</v>
        <stp/>
        <stp>*H</stp>
        <stp>KORD MR27!_06Z-GFS</stp>
        <stp>2M DAILY AVG TEMP</stp>
        <stp>D</stp>
        <stp>44767</stp>
        <stp/>
        <stp/>
        <stp>1</stp>
        <tr r="BT46" s="21"/>
      </tp>
      <tp>
        <v>23.39</v>
        <stp/>
        <stp>*H</stp>
        <stp>KORD MR29!_18Z-GFS</stp>
        <stp>2M DAILY AVG TEMP</stp>
        <stp>D</stp>
        <stp>44766</stp>
        <stp/>
        <stp/>
        <stp>1</stp>
        <tr r="FS47" s="21"/>
      </tp>
      <tp>
        <v>22.5</v>
        <stp/>
        <stp>*H</stp>
        <stp>KORD MR31!_00Z-GFS</stp>
        <stp>2M DAILY AVG TEMP</stp>
        <stp>D</stp>
        <stp>44766</stp>
        <stp/>
        <stp/>
        <stp>1</stp>
        <tr r="AE47" s="21"/>
      </tp>
      <tp>
        <v>24.73</v>
        <stp/>
        <stp>*H</stp>
        <stp>KORD MR33!_12Z-GFS</stp>
        <stp>2M DAILY AVG TEMP</stp>
        <stp>D</stp>
        <stp>44767</stp>
        <stp/>
        <stp/>
        <stp>1</stp>
        <tr r="EJ46" s="21"/>
      </tp>
      <tp>
        <v>21.14</v>
        <stp/>
        <stp>*H</stp>
        <stp>KORD MR37!_06Z-GFS</stp>
        <stp>2M DAILY AVG TEMP</stp>
        <stp>D</stp>
        <stp>44766</stp>
        <stp/>
        <stp/>
        <stp>1</stp>
        <tr r="CU47" s="21"/>
      </tp>
      <tp>
        <v>25.2</v>
        <stp/>
        <stp>*H</stp>
        <stp>KORD MR39!_18Z-GFS</stp>
        <stp>2M DAILY AVG TEMP</stp>
        <stp>D</stp>
        <stp>44767</stp>
        <stp/>
        <stp/>
        <stp>1</stp>
        <tr r="GZ46" s="21"/>
      </tp>
      <tp>
        <v>20.170000000000002</v>
        <stp/>
        <stp>*H</stp>
        <stp>KORD MR26!_06Z-GFS</stp>
        <stp>2M DAILY AVG TEMP</stp>
        <stp>D</stp>
        <stp>44767</stp>
        <stp/>
        <stp/>
        <stp>1</stp>
        <tr r="BQ46" s="21"/>
      </tp>
      <tp>
        <v>26.16</v>
        <stp/>
        <stp>*H</stp>
        <stp>KORD MR28!_18Z-GFS</stp>
        <stp>2M DAILY AVG TEMP</stp>
        <stp>D</stp>
        <stp>44766</stp>
        <stp/>
        <stp/>
        <stp>1</stp>
        <tr r="FP47" s="21"/>
      </tp>
      <tp>
        <v>24.86</v>
        <stp/>
        <stp>*H</stp>
        <stp>KORD MR30!_00Z-GFS</stp>
        <stp>2M DAILY AVG TEMP</stp>
        <stp>D</stp>
        <stp>44766</stp>
        <stp/>
        <stp/>
        <stp>1</stp>
        <tr r="AB47" s="21"/>
      </tp>
      <tp>
        <v>26.49</v>
        <stp/>
        <stp>*H</stp>
        <stp>KORD MR32!_12Z-GFS</stp>
        <stp>2M DAILY AVG TEMP</stp>
        <stp>D</stp>
        <stp>44767</stp>
        <stp/>
        <stp/>
        <stp>1</stp>
        <tr r="EG46" s="21"/>
      </tp>
      <tp>
        <v>22.5</v>
        <stp/>
        <stp>*H</stp>
        <stp>KORD MR36!_06Z-GFS</stp>
        <stp>2M DAILY AVG TEMP</stp>
        <stp>D</stp>
        <stp>44766</stp>
        <stp/>
        <stp/>
        <stp>1</stp>
        <tr r="CR47" s="21"/>
      </tp>
      <tp>
        <v>28.5</v>
        <stp/>
        <stp>*H</stp>
        <stp>KORD MR38!_18Z-GFS</stp>
        <stp>2M DAILY AVG TEMP</stp>
        <stp>D</stp>
        <stp>44767</stp>
        <stp/>
        <stp/>
        <stp>1</stp>
        <tr r="GW46" s="21"/>
      </tp>
      <tp>
        <v>20.78</v>
        <stp/>
        <stp>*H</stp>
        <stp>KORD MR27!_00Z-GFS</stp>
        <stp>2M DAILY AVG TEMP</stp>
        <stp>D</stp>
        <stp>44767</stp>
        <stp/>
        <stp/>
        <stp>1</stp>
        <tr r="V46" s="21"/>
      </tp>
      <tp>
        <v>24.08</v>
        <stp/>
        <stp>*H</stp>
        <stp>KORD MR31!_06Z-GFS</stp>
        <stp>2M DAILY AVG TEMP</stp>
        <stp>D</stp>
        <stp>44766</stp>
        <stp/>
        <stp/>
        <stp>1</stp>
        <tr r="CC47" s="21"/>
      </tp>
      <tp>
        <v>27.25</v>
        <stp/>
        <stp>*H</stp>
        <stp>KORD MR35!_12Z-GFS</stp>
        <stp>2M DAILY AVG TEMP</stp>
        <stp>D</stp>
        <stp>44767</stp>
        <stp/>
        <stp/>
        <stp>1</stp>
        <tr r="EP46" s="21"/>
      </tp>
      <tp>
        <v>25.16</v>
        <stp/>
        <stp>*H</stp>
        <stp>KORD MR37!_00Z-GFS</stp>
        <stp>2M DAILY AVG TEMP</stp>
        <stp>D</stp>
        <stp>44766</stp>
        <stp/>
        <stp/>
        <stp>1</stp>
        <tr r="AW47" s="21"/>
      </tp>
      <tp>
        <v>21.04</v>
        <stp/>
        <stp>*H</stp>
        <stp>KORD MR26!_00Z-GFS</stp>
        <stp>2M DAILY AVG TEMP</stp>
        <stp>D</stp>
        <stp>44767</stp>
        <stp/>
        <stp/>
        <stp>1</stp>
        <tr r="S46" s="21"/>
      </tp>
      <tp>
        <v>23.68</v>
        <stp/>
        <stp>*H</stp>
        <stp>KORD MR30!_06Z-GFS</stp>
        <stp>2M DAILY AVG TEMP</stp>
        <stp>D</stp>
        <stp>44766</stp>
        <stp/>
        <stp/>
        <stp>1</stp>
        <tr r="BZ47" s="21"/>
      </tp>
      <tp>
        <v>28.89</v>
        <stp/>
        <stp>*H</stp>
        <stp>KORD MR34!_12Z-GFS</stp>
        <stp>2M DAILY AVG TEMP</stp>
        <stp>D</stp>
        <stp>44767</stp>
        <stp/>
        <stp/>
        <stp>1</stp>
        <tr r="EM46" s="21"/>
      </tp>
      <tp>
        <v>29.18</v>
        <stp/>
        <stp>*H</stp>
        <stp>KORD MR36!_00Z-GFS</stp>
        <stp>2M DAILY AVG TEMP</stp>
        <stp>D</stp>
        <stp>44766</stp>
        <stp/>
        <stp/>
        <stp>1</stp>
        <tr r="AT47" s="21"/>
      </tp>
      <tp>
        <v>20.88</v>
        <stp/>
        <stp>*H</stp>
        <stp>KORD MR25!_00Z-GFS</stp>
        <stp>2M DAILY AVG TEMP</stp>
        <stp>D</stp>
        <stp>44767</stp>
        <stp/>
        <stp/>
        <stp>1</stp>
        <tr r="P46" s="21"/>
      </tp>
      <tp>
        <v>25.14</v>
        <stp/>
        <stp>*H</stp>
        <stp>KORD MR27!_12Z-GFS</stp>
        <stp>2M DAILY AVG TEMP</stp>
        <stp>D</stp>
        <stp>44766</stp>
        <stp/>
        <stp/>
        <stp>1</stp>
        <tr r="DO47" s="21"/>
      </tp>
      <tp>
        <v>28.18</v>
        <stp/>
        <stp>*H</stp>
        <stp>KORD MR33!_06Z-GFS</stp>
        <stp>2M DAILY AVG TEMP</stp>
        <stp>D</stp>
        <stp>44766</stp>
        <stp/>
        <stp/>
        <stp>1</stp>
        <tr r="CI47" s="21"/>
      </tp>
      <tp>
        <v>27.74</v>
        <stp/>
        <stp>*H</stp>
        <stp>KORD MR35!_00Z-GFS</stp>
        <stp>2M DAILY AVG TEMP</stp>
        <stp>D</stp>
        <stp>44766</stp>
        <stp/>
        <stp/>
        <stp>1</stp>
        <tr r="AQ47" s="21"/>
      </tp>
      <tp>
        <v>26.43</v>
        <stp/>
        <stp>*H</stp>
        <stp>KORD MR37!_12Z-GFS</stp>
        <stp>2M DAILY AVG TEMP</stp>
        <stp>D</stp>
        <stp>44767</stp>
        <stp/>
        <stp/>
        <stp>1</stp>
        <tr r="EV46" s="21"/>
      </tp>
      <tp>
        <v>24.66</v>
        <stp/>
        <stp>*H</stp>
        <stp>KORD MR26!_12Z-GFS</stp>
        <stp>2M DAILY AVG TEMP</stp>
        <stp>D</stp>
        <stp>44766</stp>
        <stp/>
        <stp/>
        <stp>1</stp>
        <tr r="DL47" s="21"/>
      </tp>
      <tp>
        <v>18.98</v>
        <stp/>
        <stp>*H</stp>
        <stp>KORD MR32!_06Z-GFS</stp>
        <stp>2M DAILY AVG TEMP</stp>
        <stp>D</stp>
        <stp>44766</stp>
        <stp/>
        <stp/>
        <stp>1</stp>
        <tr r="CF47" s="21"/>
      </tp>
      <tp>
        <v>31.84</v>
        <stp/>
        <stp>*H</stp>
        <stp>KORD MR34!_00Z-GFS</stp>
        <stp>2M DAILY AVG TEMP</stp>
        <stp>D</stp>
        <stp>44766</stp>
        <stp/>
        <stp/>
        <stp>1</stp>
        <tr r="AN47" s="21"/>
      </tp>
      <tp>
        <v>29.43</v>
        <stp/>
        <stp>*H</stp>
        <stp>KORD MR36!_12Z-GFS</stp>
        <stp>2M DAILY AVG TEMP</stp>
        <stp>D</stp>
        <stp>44767</stp>
        <stp/>
        <stp/>
        <stp>1</stp>
        <tr r="ES46" s="21"/>
      </tp>
      <tp>
        <v>25.06</v>
        <stp/>
        <stp>*H</stp>
        <stp>KORD MR29!_12Z-GFS</stp>
        <stp>2M DAILY AVG TEMP</stp>
        <stp>D</stp>
        <stp>44766</stp>
        <stp/>
        <stp/>
        <stp>1</stp>
        <tr r="DU47" s="21"/>
      </tp>
      <tp>
        <v>26.96</v>
        <stp/>
        <stp>*H</stp>
        <stp>KORD MR33!_18Z-GFS</stp>
        <stp>2M DAILY AVG TEMP</stp>
        <stp>D</stp>
        <stp>44767</stp>
        <stp/>
        <stp/>
        <stp>1</stp>
        <tr r="GH46" s="21"/>
      </tp>
      <tp>
        <v>24.08</v>
        <stp/>
        <stp>*H</stp>
        <stp>KORD MR39!_12Z-GFS</stp>
        <stp>2M DAILY AVG TEMP</stp>
        <stp>D</stp>
        <stp>44767</stp>
        <stp/>
        <stp/>
        <stp>1</stp>
        <tr r="FB46" s="21"/>
      </tp>
      <tp>
        <v>26.51</v>
        <stp/>
        <stp>*H</stp>
        <stp>KORD MR28!_12Z-GFS</stp>
        <stp>2M DAILY AVG TEMP</stp>
        <stp>D</stp>
        <stp>44766</stp>
        <stp/>
        <stp/>
        <stp>1</stp>
        <tr r="DR47" s="21"/>
      </tp>
      <tp>
        <v>22.4</v>
        <stp/>
        <stp>*H</stp>
        <stp>KORD MR32!_18Z-GFS</stp>
        <stp>2M DAILY AVG TEMP</stp>
        <stp>D</stp>
        <stp>44767</stp>
        <stp/>
        <stp/>
        <stp>1</stp>
        <tr r="GE46" s="21"/>
      </tp>
      <tp>
        <v>25.68</v>
        <stp/>
        <stp>*H</stp>
        <stp>KORD MR38!_12Z-GFS</stp>
        <stp>2M DAILY AVG TEMP</stp>
        <stp>D</stp>
        <stp>44767</stp>
        <stp/>
        <stp/>
        <stp>1</stp>
        <tr r="EY46" s="21"/>
      </tp>
      <tp>
        <v>22.82</v>
        <stp/>
        <stp>*H</stp>
        <stp>KORD MR29!_00Z-GFS</stp>
        <stp>2M DAILY AVG TEMP</stp>
        <stp>D</stp>
        <stp>44767</stp>
        <stp/>
        <stp/>
        <stp>1</stp>
        <tr r="AB46" s="21"/>
      </tp>
      <tp>
        <v>27.1</v>
        <stp/>
        <stp>*H</stp>
        <stp>KORD MR31!_18Z-GFS</stp>
        <stp>2M DAILY AVG TEMP</stp>
        <stp>D</stp>
        <stp>44767</stp>
        <stp/>
        <stp/>
        <stp>1</stp>
        <tr r="GB46" s="21"/>
      </tp>
      <tp>
        <v>25.04</v>
        <stp/>
        <stp>*H</stp>
        <stp>KORD MR39!_00Z-GFS</stp>
        <stp>2M DAILY AVG TEMP</stp>
        <stp>D</stp>
        <stp>44766</stp>
        <stp/>
        <stp/>
        <stp>1</stp>
        <tr r="BC47" s="21"/>
      </tp>
      <tp>
        <v>21.54</v>
        <stp/>
        <stp>*H</stp>
        <stp>KORD MR28!_00Z-GFS</stp>
        <stp>2M DAILY AVG TEMP</stp>
        <stp>D</stp>
        <stp>44767</stp>
        <stp/>
        <stp/>
        <stp>1</stp>
        <tr r="Y46" s="21"/>
      </tp>
      <tp>
        <v>21.98</v>
        <stp/>
        <stp>*H</stp>
        <stp>KORD MR30!_18Z-GFS</stp>
        <stp>2M DAILY AVG TEMP</stp>
        <stp>D</stp>
        <stp>44767</stp>
        <stp/>
        <stp/>
        <stp>1</stp>
        <tr r="FY46" s="21"/>
      </tp>
      <tp>
        <v>26.1</v>
        <stp/>
        <stp>*H</stp>
        <stp>KORD MR38!_00Z-GFS</stp>
        <stp>2M DAILY AVG TEMP</stp>
        <stp>D</stp>
        <stp>44766</stp>
        <stp/>
        <stp/>
        <stp>1</stp>
        <tr r="AZ47" s="21"/>
      </tp>
      <tp>
        <v>25.04</v>
        <stp/>
        <stp>*H</stp>
        <stp>KORD MR27!_18Z-GFS</stp>
        <stp>2M DAILY AVG TEMP</stp>
        <stp>D</stp>
        <stp>44766</stp>
        <stp/>
        <stp/>
        <stp>1</stp>
        <tr r="FM47" s="21"/>
      </tp>
      <tp>
        <v>22.26</v>
        <stp/>
        <stp>*H</stp>
        <stp>KORD MR29!_06Z-GFS</stp>
        <stp>2M DAILY AVG TEMP</stp>
        <stp>D</stp>
        <stp>44767</stp>
        <stp/>
        <stp/>
        <stp>1</stp>
        <tr r="BZ46" s="21"/>
      </tp>
      <tp>
        <v>23.08</v>
        <stp/>
        <stp>*H</stp>
        <stp>KORD MR37!_18Z-GFS</stp>
        <stp>2M DAILY AVG TEMP</stp>
        <stp>D</stp>
        <stp>44767</stp>
        <stp/>
        <stp/>
        <stp>1</stp>
        <tr r="GT46" s="21"/>
      </tp>
      <tp>
        <v>24.48</v>
        <stp/>
        <stp>*H</stp>
        <stp>KORD MR39!_06Z-GFS</stp>
        <stp>2M DAILY AVG TEMP</stp>
        <stp>D</stp>
        <stp>44766</stp>
        <stp/>
        <stp/>
        <stp>1</stp>
        <tr r="DA47" s="21"/>
      </tp>
      <tp>
        <v>24.32</v>
        <stp/>
        <stp>*H</stp>
        <stp>KORD MR26!_18Z-GFS</stp>
        <stp>2M DAILY AVG TEMP</stp>
        <stp>D</stp>
        <stp>44766</stp>
        <stp/>
        <stp/>
        <stp>1</stp>
        <tr r="FJ47" s="21"/>
      </tp>
      <tp>
        <v>21.22</v>
        <stp/>
        <stp>*H</stp>
        <stp>KORD MR28!_06Z-GFS</stp>
        <stp>2M DAILY AVG TEMP</stp>
        <stp>D</stp>
        <stp>44767</stp>
        <stp/>
        <stp/>
        <stp>1</stp>
        <tr r="BW46" s="21"/>
      </tp>
      <tp>
        <v>24.04</v>
        <stp/>
        <stp>*H</stp>
        <stp>KORD MR36!_18Z-GFS</stp>
        <stp>2M DAILY AVG TEMP</stp>
        <stp>D</stp>
        <stp>44767</stp>
        <stp/>
        <stp/>
        <stp>1</stp>
        <tr r="GQ46" s="21"/>
      </tp>
      <tp>
        <v>24.9</v>
        <stp/>
        <stp>*H</stp>
        <stp>KORD MR38!_06Z-GFS</stp>
        <stp>2M DAILY AVG TEMP</stp>
        <stp>D</stp>
        <stp>44766</stp>
        <stp/>
        <stp/>
        <stp>1</stp>
        <tr r="CX47" s="21"/>
      </tp>
      <tp>
        <v>21.7</v>
        <stp/>
        <stp>*H</stp>
        <stp>KORD MR35!_18Z-GFS</stp>
        <stp>2M DAILY AVG TEMP</stp>
        <stp>D</stp>
        <stp>44767</stp>
        <stp/>
        <stp/>
        <stp>1</stp>
        <tr r="GN46" s="21"/>
      </tp>
      <tp>
        <v>32.86</v>
        <stp/>
        <stp>*H</stp>
        <stp>KORD MR34!_18Z-GFS</stp>
        <stp>2M DAILY AVG TEMP</stp>
        <stp>D</stp>
        <stp>44767</stp>
        <stp/>
        <stp/>
        <stp>1</stp>
        <tr r="GK46" s="21"/>
      </tp>
      <tp>
        <v>22.22</v>
        <stp/>
        <stp>*H</stp>
        <stp>KORD MR25!_06Z-GFS</stp>
        <stp>2M DAILY AVG TEMP</stp>
        <stp>D</stp>
        <stp>44768</stp>
        <stp/>
        <stp/>
        <stp>1</stp>
        <tr r="BQ45" s="21"/>
      </tp>
      <tp>
        <v>23.21</v>
        <stp/>
        <stp>*H</stp>
        <stp>KORD MR31!_12Z-GFS</stp>
        <stp>2M DAILY AVG TEMP</stp>
        <stp>D</stp>
        <stp>44768</stp>
        <stp/>
        <stp/>
        <stp>1</stp>
        <tr r="EG45" s="21"/>
      </tp>
      <tp>
        <v>23.1</v>
        <stp/>
        <stp>*H</stp>
        <stp>KORD MR33!_00Z-GFS</stp>
        <stp>2M DAILY AVG TEMP</stp>
        <stp>D</stp>
        <stp>44769</stp>
        <stp/>
        <stp/>
        <stp>1</stp>
        <tr r="AT44" s="21"/>
      </tp>
      <tp>
        <v>21.06</v>
        <stp/>
        <stp>*H</stp>
        <stp>KORD MR35!_06Z-GFS</stp>
        <stp>2M DAILY AVG TEMP</stp>
        <stp>D</stp>
        <stp>44769</stp>
        <stp/>
        <stp/>
        <stp>1</stp>
        <tr r="CX44" s="21"/>
      </tp>
      <tp>
        <v>22.4</v>
        <stp/>
        <stp>*H</stp>
        <stp>KORD MR24!_06Z-GFS</stp>
        <stp>2M DAILY AVG TEMP</stp>
        <stp>D</stp>
        <stp>44768</stp>
        <stp/>
        <stp/>
        <stp>1</stp>
        <tr r="BN45" s="21"/>
      </tp>
      <tp>
        <v>23.59</v>
        <stp/>
        <stp>*H</stp>
        <stp>KORD MR30!_12Z-GFS</stp>
        <stp>2M DAILY AVG TEMP</stp>
        <stp>D</stp>
        <stp>44768</stp>
        <stp/>
        <stp/>
        <stp>1</stp>
        <tr r="ED45" s="21"/>
      </tp>
      <tp>
        <v>29.36</v>
        <stp/>
        <stp>*H</stp>
        <stp>KORD MR32!_00Z-GFS</stp>
        <stp>2M DAILY AVG TEMP</stp>
        <stp>D</stp>
        <stp>44769</stp>
        <stp/>
        <stp/>
        <stp>1</stp>
        <tr r="AQ44" s="21"/>
      </tp>
      <tp>
        <v>21.56</v>
        <stp/>
        <stp>*H</stp>
        <stp>KORD MR34!_06Z-GFS</stp>
        <stp>2M DAILY AVG TEMP</stp>
        <stp>D</stp>
        <stp>44769</stp>
        <stp/>
        <stp/>
        <stp>1</stp>
        <tr r="CU44" s="21"/>
      </tp>
      <tp>
        <v>24.5</v>
        <stp/>
        <stp>*H</stp>
        <stp>KORD MR23!_12Z-GFS</stp>
        <stp>2M DAILY AVG TEMP</stp>
        <stp>D</stp>
        <stp>44769</stp>
        <stp/>
        <stp/>
        <stp>1</stp>
        <tr r="DL44" s="21"/>
      </tp>
      <tp>
        <v>22.72</v>
        <stp/>
        <stp>*H</stp>
        <stp>KORD MR27!_06Z-GFS</stp>
        <stp>2M DAILY AVG TEMP</stp>
        <stp>D</stp>
        <stp>44768</stp>
        <stp/>
        <stp/>
        <stp>1</stp>
        <tr r="BW45" s="21"/>
      </tp>
      <tp>
        <v>25.18</v>
        <stp/>
        <stp>*H</stp>
        <stp>KORD MR29!_18Z-GFS</stp>
        <stp>2M DAILY AVG TEMP</stp>
        <stp>D</stp>
        <stp>44769</stp>
        <stp/>
        <stp/>
        <stp>1</stp>
        <tr r="GB44" s="21"/>
      </tp>
      <tp>
        <v>19.920000000000002</v>
        <stp/>
        <stp>*H</stp>
        <stp>KORD MR31!_00Z-GFS</stp>
        <stp>2M DAILY AVG TEMP</stp>
        <stp>D</stp>
        <stp>44769</stp>
        <stp/>
        <stp/>
        <stp>1</stp>
        <tr r="AN44" s="21"/>
      </tp>
      <tp>
        <v>18.39</v>
        <stp/>
        <stp>*H</stp>
        <stp>KORD MR33!_12Z-GFS</stp>
        <stp>2M DAILY AVG TEMP</stp>
        <stp>D</stp>
        <stp>44768</stp>
        <stp/>
        <stp/>
        <stp>1</stp>
        <tr r="EM45" s="21"/>
      </tp>
      <tp>
        <v>22.34</v>
        <stp/>
        <stp>*H</stp>
        <stp>KORD MR37!_06Z-GFS</stp>
        <stp>2M DAILY AVG TEMP</stp>
        <stp>D</stp>
        <stp>44769</stp>
        <stp/>
        <stp/>
        <stp>1</stp>
        <tr r="DD44" s="21"/>
      </tp>
      <tp>
        <v>25.3</v>
        <stp/>
        <stp>*H</stp>
        <stp>KORD MR39!_18Z-GFS</stp>
        <stp>2M DAILY AVG TEMP</stp>
        <stp>D</stp>
        <stp>44768</stp>
        <stp/>
        <stp/>
        <stp>1</stp>
        <tr r="HC45" s="21"/>
      </tp>
      <tp>
        <v>21.88</v>
        <stp/>
        <stp>*H</stp>
        <stp>KORD MR26!_06Z-GFS</stp>
        <stp>2M DAILY AVG TEMP</stp>
        <stp>D</stp>
        <stp>44768</stp>
        <stp/>
        <stp/>
        <stp>1</stp>
        <tr r="BT45" s="21"/>
      </tp>
      <tp>
        <v>25.86</v>
        <stp/>
        <stp>*H</stp>
        <stp>KORD MR28!_18Z-GFS</stp>
        <stp>2M DAILY AVG TEMP</stp>
        <stp>D</stp>
        <stp>44769</stp>
        <stp/>
        <stp/>
        <stp>1</stp>
        <tr r="FY44" s="21"/>
      </tp>
      <tp>
        <v>25.81</v>
        <stp/>
        <stp>*H</stp>
        <stp>KORD MR30!_00Z-GFS</stp>
        <stp>2M DAILY AVG TEMP</stp>
        <stp>D</stp>
        <stp>44769</stp>
        <stp/>
        <stp/>
        <stp>1</stp>
        <tr r="AK44" s="21"/>
      </tp>
      <tp>
        <v>27.72</v>
        <stp/>
        <stp>*H</stp>
        <stp>KORD MR32!_12Z-GFS</stp>
        <stp>2M DAILY AVG TEMP</stp>
        <stp>D</stp>
        <stp>44768</stp>
        <stp/>
        <stp/>
        <stp>1</stp>
        <tr r="EJ45" s="21"/>
      </tp>
      <tp>
        <v>26.87</v>
        <stp/>
        <stp>*H</stp>
        <stp>KORD MR36!_06Z-GFS</stp>
        <stp>2M DAILY AVG TEMP</stp>
        <stp>D</stp>
        <stp>44769</stp>
        <stp/>
        <stp/>
        <stp>1</stp>
        <tr r="DA44" s="21"/>
      </tp>
      <tp>
        <v>21.51</v>
        <stp/>
        <stp>*H</stp>
        <stp>KORD MR38!_18Z-GFS</stp>
        <stp>2M DAILY AVG TEMP</stp>
        <stp>D</stp>
        <stp>44768</stp>
        <stp/>
        <stp/>
        <stp>1</stp>
        <tr r="GZ45" s="21"/>
      </tp>
      <tp>
        <v>24.2</v>
        <stp/>
        <stp>*H</stp>
        <stp>KORD MR25!_12Z-GFS</stp>
        <stp>2M DAILY AVG TEMP</stp>
        <stp>D</stp>
        <stp>44769</stp>
        <stp/>
        <stp/>
        <stp>1</stp>
        <tr r="DR44" s="21"/>
      </tp>
      <tp>
        <v>22.92</v>
        <stp/>
        <stp>*H</stp>
        <stp>KORD MR27!_00Z-GFS</stp>
        <stp>2M DAILY AVG TEMP</stp>
        <stp>D</stp>
        <stp>44768</stp>
        <stp/>
        <stp/>
        <stp>1</stp>
        <tr r="Y45" s="21"/>
      </tp>
      <tp>
        <v>29.46</v>
        <stp/>
        <stp>*H</stp>
        <stp>KORD MR31!_06Z-GFS</stp>
        <stp>2M DAILY AVG TEMP</stp>
        <stp>D</stp>
        <stp>44769</stp>
        <stp/>
        <stp/>
        <stp>1</stp>
        <tr r="CL44" s="21"/>
      </tp>
      <tp>
        <v>31.8</v>
        <stp/>
        <stp>*H</stp>
        <stp>KORD MR35!_12Z-GFS</stp>
        <stp>2M DAILY AVG TEMP</stp>
        <stp>D</stp>
        <stp>44768</stp>
        <stp/>
        <stp/>
        <stp>1</stp>
        <tr r="ES45" s="21"/>
      </tp>
      <tp>
        <v>19.760000000000002</v>
        <stp/>
        <stp>*H</stp>
        <stp>KORD MR37!_00Z-GFS</stp>
        <stp>2M DAILY AVG TEMP</stp>
        <stp>D</stp>
        <stp>44769</stp>
        <stp/>
        <stp/>
        <stp>1</stp>
        <tr r="BF44" s="21"/>
      </tp>
      <tp>
        <v>23.64</v>
        <stp/>
        <stp>*H</stp>
        <stp>KORD MR24!_12Z-GFS</stp>
        <stp>2M DAILY AVG TEMP</stp>
        <stp>D</stp>
        <stp>44769</stp>
        <stp/>
        <stp/>
        <stp>1</stp>
        <tr r="DO44" s="21"/>
      </tp>
      <tp>
        <v>21.94</v>
        <stp/>
        <stp>*H</stp>
        <stp>KORD MR26!_00Z-GFS</stp>
        <stp>2M DAILY AVG TEMP</stp>
        <stp>D</stp>
        <stp>44768</stp>
        <stp/>
        <stp/>
        <stp>1</stp>
        <tr r="V45" s="21"/>
      </tp>
      <tp>
        <v>25.94</v>
        <stp/>
        <stp>*H</stp>
        <stp>KORD MR30!_06Z-GFS</stp>
        <stp>2M DAILY AVG TEMP</stp>
        <stp>D</stp>
        <stp>44769</stp>
        <stp/>
        <stp/>
        <stp>1</stp>
        <tr r="CI44" s="21"/>
      </tp>
      <tp>
        <v>30.46</v>
        <stp/>
        <stp>*H</stp>
        <stp>KORD MR34!_12Z-GFS</stp>
        <stp>2M DAILY AVG TEMP</stp>
        <stp>D</stp>
        <stp>44768</stp>
        <stp/>
        <stp/>
        <stp>1</stp>
        <tr r="EP45" s="21"/>
      </tp>
      <tp>
        <v>25.82</v>
        <stp/>
        <stp>*H</stp>
        <stp>KORD MR36!_00Z-GFS</stp>
        <stp>2M DAILY AVG TEMP</stp>
        <stp>D</stp>
        <stp>44769</stp>
        <stp/>
        <stp/>
        <stp>1</stp>
        <tr r="BC44" s="21"/>
      </tp>
      <tp>
        <v>21.56</v>
        <stp/>
        <stp>*H</stp>
        <stp>KORD MR25!_00Z-GFS</stp>
        <stp>2M DAILY AVG TEMP</stp>
        <stp>D</stp>
        <stp>44768</stp>
        <stp/>
        <stp/>
        <stp>1</stp>
        <tr r="S45" s="21"/>
      </tp>
      <tp>
        <v>25.38</v>
        <stp/>
        <stp>*H</stp>
        <stp>KORD MR27!_12Z-GFS</stp>
        <stp>2M DAILY AVG TEMP</stp>
        <stp>D</stp>
        <stp>44769</stp>
        <stp/>
        <stp/>
        <stp>1</stp>
        <tr r="DX44" s="21"/>
      </tp>
      <tp>
        <v>28.62</v>
        <stp/>
        <stp>*H</stp>
        <stp>KORD MR33!_06Z-GFS</stp>
        <stp>2M DAILY AVG TEMP</stp>
        <stp>D</stp>
        <stp>44769</stp>
        <stp/>
        <stp/>
        <stp>1</stp>
        <tr r="CR44" s="21"/>
      </tp>
      <tp>
        <v>27.1</v>
        <stp/>
        <stp>*H</stp>
        <stp>KORD MR35!_00Z-GFS</stp>
        <stp>2M DAILY AVG TEMP</stp>
        <stp>D</stp>
        <stp>44769</stp>
        <stp/>
        <stp/>
        <stp>1</stp>
        <tr r="AZ44" s="21"/>
      </tp>
      <tp>
        <v>29.95</v>
        <stp/>
        <stp>*H</stp>
        <stp>KORD MR37!_12Z-GFS</stp>
        <stp>2M DAILY AVG TEMP</stp>
        <stp>D</stp>
        <stp>44768</stp>
        <stp/>
        <stp/>
        <stp>1</stp>
        <tr r="EY45" s="21"/>
      </tp>
      <tp>
        <v>22.49</v>
        <stp/>
        <stp>*H</stp>
        <stp>KORD MR24!_00Z-GFS</stp>
        <stp>2M DAILY AVG TEMP</stp>
        <stp>D</stp>
        <stp>44768</stp>
        <stp/>
        <stp/>
        <stp>1</stp>
        <tr r="P45" s="21"/>
      </tp>
      <tp>
        <v>23.51</v>
        <stp/>
        <stp>*H</stp>
        <stp>KORD MR26!_12Z-GFS</stp>
        <stp>2M DAILY AVG TEMP</stp>
        <stp>D</stp>
        <stp>44769</stp>
        <stp/>
        <stp/>
        <stp>1</stp>
        <tr r="DU44" s="21"/>
      </tp>
      <tp>
        <v>27.84</v>
        <stp/>
        <stp>*H</stp>
        <stp>KORD MR32!_06Z-GFS</stp>
        <stp>2M DAILY AVG TEMP</stp>
        <stp>D</stp>
        <stp>44769</stp>
        <stp/>
        <stp/>
        <stp>1</stp>
        <tr r="CO44" s="21"/>
      </tp>
      <tp>
        <v>25.68</v>
        <stp/>
        <stp>*H</stp>
        <stp>KORD MR34!_00Z-GFS</stp>
        <stp>2M DAILY AVG TEMP</stp>
        <stp>D</stp>
        <stp>44769</stp>
        <stp/>
        <stp/>
        <stp>1</stp>
        <tr r="AW44" s="21"/>
      </tp>
      <tp>
        <v>31.9</v>
        <stp/>
        <stp>*H</stp>
        <stp>KORD MR36!_12Z-GFS</stp>
        <stp>2M DAILY AVG TEMP</stp>
        <stp>D</stp>
        <stp>44768</stp>
        <stp/>
        <stp/>
        <stp>1</stp>
        <tr r="EV45" s="21"/>
      </tp>
      <tp>
        <v>23.9</v>
        <stp/>
        <stp>*H</stp>
        <stp>KORD MR23!_18Z-GFS</stp>
        <stp>2M DAILY AVG TEMP</stp>
        <stp>D</stp>
        <stp>44769</stp>
        <stp/>
        <stp/>
        <stp>1</stp>
        <tr r="FJ44" s="21"/>
      </tp>
      <tp>
        <v>24.76</v>
        <stp/>
        <stp>*H</stp>
        <stp>KORD MR29!_12Z-GFS</stp>
        <stp>2M DAILY AVG TEMP</stp>
        <stp>D</stp>
        <stp>44769</stp>
        <stp/>
        <stp/>
        <stp>1</stp>
        <tr r="ED44" s="21"/>
      </tp>
      <tp>
        <v>30.29</v>
        <stp/>
        <stp>*H</stp>
        <stp>KORD MR33!_18Z-GFS</stp>
        <stp>2M DAILY AVG TEMP</stp>
        <stp>D</stp>
        <stp>44768</stp>
        <stp/>
        <stp/>
        <stp>1</stp>
        <tr r="GK45" s="21"/>
      </tp>
      <tp>
        <v>24.93</v>
        <stp/>
        <stp>*H</stp>
        <stp>KORD MR39!_12Z-GFS</stp>
        <stp>2M DAILY AVG TEMP</stp>
        <stp>D</stp>
        <stp>44768</stp>
        <stp/>
        <stp/>
        <stp>1</stp>
        <tr r="FE45" s="21"/>
      </tp>
      <tp>
        <v>25</v>
        <stp/>
        <stp>*H</stp>
        <stp>KORD MR28!_12Z-GFS</stp>
        <stp>2M DAILY AVG TEMP</stp>
        <stp>D</stp>
        <stp>44769</stp>
        <stp/>
        <stp/>
        <stp>1</stp>
        <tr r="EA44" s="21"/>
      </tp>
      <tp>
        <v>24.27</v>
        <stp/>
        <stp>*H</stp>
        <stp>KORD MR32!_18Z-GFS</stp>
        <stp>2M DAILY AVG TEMP</stp>
        <stp>D</stp>
        <stp>44768</stp>
        <stp/>
        <stp/>
        <stp>1</stp>
        <tr r="GH45" s="21"/>
      </tp>
      <tp>
        <v>20.22</v>
        <stp/>
        <stp>*H</stp>
        <stp>KORD MR38!_12Z-GFS</stp>
        <stp>2M DAILY AVG TEMP</stp>
        <stp>D</stp>
        <stp>44768</stp>
        <stp/>
        <stp/>
        <stp>1</stp>
        <tr r="FB45" s="21"/>
      </tp>
      <tp>
        <v>24.02</v>
        <stp/>
        <stp>*H</stp>
        <stp>KORD MR29!_00Z-GFS</stp>
        <stp>2M DAILY AVG TEMP</stp>
        <stp>D</stp>
        <stp>44768</stp>
        <stp/>
        <stp/>
        <stp>1</stp>
        <tr r="AE45" s="21"/>
      </tp>
      <tp>
        <v>29.18</v>
        <stp/>
        <stp>*H</stp>
        <stp>KORD MR31!_18Z-GFS</stp>
        <stp>2M DAILY AVG TEMP</stp>
        <stp>D</stp>
        <stp>44768</stp>
        <stp/>
        <stp/>
        <stp>1</stp>
        <tr r="GE45" s="21"/>
      </tp>
      <tp>
        <v>23.52</v>
        <stp/>
        <stp>*H</stp>
        <stp>KORD MR28!_00Z-GFS</stp>
        <stp>2M DAILY AVG TEMP</stp>
        <stp>D</stp>
        <stp>44768</stp>
        <stp/>
        <stp/>
        <stp>1</stp>
        <tr r="AB45" s="21"/>
      </tp>
      <tp>
        <v>22.42</v>
        <stp/>
        <stp>*H</stp>
        <stp>KORD MR30!_18Z-GFS</stp>
        <stp>2M DAILY AVG TEMP</stp>
        <stp>D</stp>
        <stp>44768</stp>
        <stp/>
        <stp/>
        <stp>1</stp>
        <tr r="GB45" s="21"/>
      </tp>
      <tp>
        <v>29.32</v>
        <stp/>
        <stp>*H</stp>
        <stp>KORD MR38!_00Z-GFS</stp>
        <stp>2M DAILY AVG TEMP</stp>
        <stp>D</stp>
        <stp>44769</stp>
        <stp/>
        <stp/>
        <stp>1</stp>
        <tr r="BI44" s="21"/>
      </tp>
      <tp>
        <v>24.12</v>
        <stp/>
        <stp>*H</stp>
        <stp>KORD MR27!_18Z-GFS</stp>
        <stp>2M DAILY AVG TEMP</stp>
        <stp>D</stp>
        <stp>44769</stp>
        <stp/>
        <stp/>
        <stp>1</stp>
        <tr r="FV44" s="21"/>
      </tp>
      <tp>
        <v>22.48</v>
        <stp/>
        <stp>*H</stp>
        <stp>KORD MR29!_06Z-GFS</stp>
        <stp>2M DAILY AVG TEMP</stp>
        <stp>D</stp>
        <stp>44768</stp>
        <stp/>
        <stp/>
        <stp>1</stp>
        <tr r="CC45" s="21"/>
      </tp>
      <tp>
        <v>22.83</v>
        <stp/>
        <stp>*H</stp>
        <stp>KORD MR37!_18Z-GFS</stp>
        <stp>2M DAILY AVG TEMP</stp>
        <stp>D</stp>
        <stp>44768</stp>
        <stp/>
        <stp/>
        <stp>1</stp>
        <tr r="GW45" s="21"/>
      </tp>
      <tp>
        <v>23.28</v>
        <stp/>
        <stp>*H</stp>
        <stp>KORD MR26!_18Z-GFS</stp>
        <stp>2M DAILY AVG TEMP</stp>
        <stp>D</stp>
        <stp>44769</stp>
        <stp/>
        <stp/>
        <stp>1</stp>
        <tr r="FS44" s="21"/>
      </tp>
      <tp>
        <v>23.59</v>
        <stp/>
        <stp>*H</stp>
        <stp>KORD MR28!_06Z-GFS</stp>
        <stp>2M DAILY AVG TEMP</stp>
        <stp>D</stp>
        <stp>44768</stp>
        <stp/>
        <stp/>
        <stp>1</stp>
        <tr r="BZ45" s="21"/>
      </tp>
      <tp>
        <v>24.63</v>
        <stp/>
        <stp>*H</stp>
        <stp>KORD MR36!_18Z-GFS</stp>
        <stp>2M DAILY AVG TEMP</stp>
        <stp>D</stp>
        <stp>44768</stp>
        <stp/>
        <stp/>
        <stp>1</stp>
        <tr r="GT45" s="21"/>
      </tp>
      <tp>
        <v>25.22</v>
        <stp/>
        <stp>*H</stp>
        <stp>KORD MR38!_06Z-GFS</stp>
        <stp>2M DAILY AVG TEMP</stp>
        <stp>D</stp>
        <stp>44769</stp>
        <stp/>
        <stp/>
        <stp>1</stp>
        <tr r="DG44" s="21"/>
      </tp>
      <tp>
        <v>24.94</v>
        <stp/>
        <stp>*H</stp>
        <stp>KORD MR25!_18Z-GFS</stp>
        <stp>2M DAILY AVG TEMP</stp>
        <stp>D</stp>
        <stp>44769</stp>
        <stp/>
        <stp/>
        <stp>1</stp>
        <tr r="FP44" s="21"/>
      </tp>
      <tp>
        <v>25.01</v>
        <stp/>
        <stp>*H</stp>
        <stp>KORD MR35!_18Z-GFS</stp>
        <stp>2M DAILY AVG TEMP</stp>
        <stp>D</stp>
        <stp>44768</stp>
        <stp/>
        <stp/>
        <stp>1</stp>
        <tr r="GQ45" s="21"/>
      </tp>
      <tp>
        <v>23.22</v>
        <stp/>
        <stp>*H</stp>
        <stp>KORD MR24!_18Z-GFS</stp>
        <stp>2M DAILY AVG TEMP</stp>
        <stp>D</stp>
        <stp>44769</stp>
        <stp/>
        <stp/>
        <stp>1</stp>
        <tr r="FM44" s="21"/>
      </tp>
      <tp>
        <v>34.81</v>
        <stp/>
        <stp>*H</stp>
        <stp>KORD MR34!_18Z-GFS</stp>
        <stp>2M DAILY AVG TEMP</stp>
        <stp>D</stp>
        <stp>44768</stp>
        <stp/>
        <stp/>
        <stp>1</stp>
        <tr r="GN45" s="21"/>
      </tp>
      <tp>
        <v>23.58</v>
        <stp/>
        <stp>*H</stp>
        <stp>KORD MR23!_00Z-GFS</stp>
        <stp>2M DAILY AVG TEMP</stp>
        <stp>D</stp>
        <stp>44769</stp>
        <stp/>
        <stp/>
        <stp>1</stp>
        <tr r="P44" s="21"/>
      </tp>
      <tp>
        <v>24.38</v>
        <stp/>
        <stp>*H</stp>
        <stp>KORD MR25!_06Z-GFS</stp>
        <stp>2M DAILY AVG TEMP</stp>
        <stp>D</stp>
        <stp>44769</stp>
        <stp/>
        <stp/>
        <stp>1</stp>
        <tr r="BT44" s="21"/>
      </tp>
      <tp>
        <v>24.17</v>
        <stp/>
        <stp>*H</stp>
        <stp>KORD MR31!_12Z-GFS</stp>
        <stp>2M DAILY AVG TEMP</stp>
        <stp>D</stp>
        <stp>44769</stp>
        <stp/>
        <stp/>
        <stp>1</stp>
        <tr r="EJ44" s="21"/>
      </tp>
      <tp>
        <v>32.840000000000003</v>
        <stp/>
        <stp>*H</stp>
        <stp>KORD MR33!_00Z-GFS</stp>
        <stp>2M DAILY AVG TEMP</stp>
        <stp>D</stp>
        <stp>44768</stp>
        <stp/>
        <stp/>
        <stp>1</stp>
        <tr r="AQ45" s="21"/>
      </tp>
      <tp>
        <v>23.93</v>
        <stp/>
        <stp>*H</stp>
        <stp>KORD MR35!_06Z-GFS</stp>
        <stp>2M DAILY AVG TEMP</stp>
        <stp>D</stp>
        <stp>44768</stp>
        <stp/>
        <stp/>
        <stp>1</stp>
        <tr r="CU45" s="21"/>
      </tp>
      <tp>
        <v>23.46</v>
        <stp/>
        <stp>*H</stp>
        <stp>KORD MR24!_06Z-GFS</stp>
        <stp>2M DAILY AVG TEMP</stp>
        <stp>D</stp>
        <stp>44769</stp>
        <stp/>
        <stp/>
        <stp>1</stp>
        <tr r="BQ44" s="21"/>
      </tp>
      <tp>
        <v>24.86</v>
        <stp/>
        <stp>*H</stp>
        <stp>KORD MR30!_12Z-GFS</stp>
        <stp>2M DAILY AVG TEMP</stp>
        <stp>D</stp>
        <stp>44769</stp>
        <stp/>
        <stp/>
        <stp>1</stp>
        <tr r="EG44" s="21"/>
      </tp>
      <tp>
        <v>25.74</v>
        <stp/>
        <stp>*H</stp>
        <stp>KORD MR32!_00Z-GFS</stp>
        <stp>2M DAILY AVG TEMP</stp>
        <stp>D</stp>
        <stp>44768</stp>
        <stp/>
        <stp/>
        <stp>1</stp>
        <tr r="AN45" s="21"/>
      </tp>
      <tp>
        <v>21.64</v>
        <stp/>
        <stp>*H</stp>
        <stp>KORD MR34!_06Z-GFS</stp>
        <stp>2M DAILY AVG TEMP</stp>
        <stp>D</stp>
        <stp>44768</stp>
        <stp/>
        <stp/>
        <stp>1</stp>
        <tr r="CR45" s="21"/>
      </tp>
      <tp>
        <v>25.28</v>
        <stp/>
        <stp>*H</stp>
        <stp>KORD MR27!_06Z-GFS</stp>
        <stp>2M DAILY AVG TEMP</stp>
        <stp>D</stp>
        <stp>44769</stp>
        <stp/>
        <stp/>
        <stp>1</stp>
        <tr r="BZ44" s="21"/>
      </tp>
      <tp>
        <v>23.76</v>
        <stp/>
        <stp>*H</stp>
        <stp>KORD MR29!_18Z-GFS</stp>
        <stp>2M DAILY AVG TEMP</stp>
        <stp>D</stp>
        <stp>44768</stp>
        <stp/>
        <stp/>
        <stp>1</stp>
        <tr r="FY45" s="21"/>
      </tp>
      <tp>
        <v>21.38</v>
        <stp/>
        <stp>*H</stp>
        <stp>KORD MR31!_00Z-GFS</stp>
        <stp>2M DAILY AVG TEMP</stp>
        <stp>D</stp>
        <stp>44768</stp>
        <stp/>
        <stp/>
        <stp>1</stp>
        <tr r="AK45" s="21"/>
      </tp>
      <tp>
        <v>20.75</v>
        <stp/>
        <stp>*H</stp>
        <stp>KORD MR33!_12Z-GFS</stp>
        <stp>2M DAILY AVG TEMP</stp>
        <stp>D</stp>
        <stp>44769</stp>
        <stp/>
        <stp/>
        <stp>1</stp>
        <tr r="EP44" s="21"/>
      </tp>
      <tp>
        <v>21.43</v>
        <stp/>
        <stp>*H</stp>
        <stp>KORD MR37!_06Z-GFS</stp>
        <stp>2M DAILY AVG TEMP</stp>
        <stp>D</stp>
        <stp>44768</stp>
        <stp/>
        <stp/>
        <stp>1</stp>
        <tr r="DA45" s="21"/>
      </tp>
      <tp>
        <v>24.68</v>
        <stp/>
        <stp>*H</stp>
        <stp>KORD MR26!_06Z-GFS</stp>
        <stp>2M DAILY AVG TEMP</stp>
        <stp>D</stp>
        <stp>44769</stp>
        <stp/>
        <stp/>
        <stp>1</stp>
        <tr r="BW44" s="21"/>
      </tp>
      <tp>
        <v>24.26</v>
        <stp/>
        <stp>*H</stp>
        <stp>KORD MR28!_18Z-GFS</stp>
        <stp>2M DAILY AVG TEMP</stp>
        <stp>D</stp>
        <stp>44768</stp>
        <stp/>
        <stp/>
        <stp>1</stp>
        <tr r="FV45" s="21"/>
      </tp>
      <tp>
        <v>19.52</v>
        <stp/>
        <stp>*H</stp>
        <stp>KORD MR30!_00Z-GFS</stp>
        <stp>2M DAILY AVG TEMP</stp>
        <stp>D</stp>
        <stp>44768</stp>
        <stp/>
        <stp/>
        <stp>1</stp>
        <tr r="AH45" s="21"/>
      </tp>
      <tp>
        <v>26.12</v>
        <stp/>
        <stp>*H</stp>
        <stp>KORD MR32!_12Z-GFS</stp>
        <stp>2M DAILY AVG TEMP</stp>
        <stp>D</stp>
        <stp>44769</stp>
        <stp/>
        <stp/>
        <stp>1</stp>
        <tr r="EM44" s="21"/>
      </tp>
      <tp>
        <v>24.98</v>
        <stp/>
        <stp>*H</stp>
        <stp>KORD MR36!_06Z-GFS</stp>
        <stp>2M DAILY AVG TEMP</stp>
        <stp>D</stp>
        <stp>44768</stp>
        <stp/>
        <stp/>
        <stp>1</stp>
        <tr r="CX45" s="21"/>
      </tp>
      <tp>
        <v>19.100000000000001</v>
        <stp/>
        <stp>*H</stp>
        <stp>KORD MR38!_18Z-GFS</stp>
        <stp>2M DAILY AVG TEMP</stp>
        <stp>D</stp>
        <stp>44769</stp>
        <stp/>
        <stp/>
        <stp>1</stp>
        <tr r="HC44" s="21"/>
      </tp>
      <tp>
        <v>22.41</v>
        <stp/>
        <stp>*H</stp>
        <stp>KORD MR25!_12Z-GFS</stp>
        <stp>2M DAILY AVG TEMP</stp>
        <stp>D</stp>
        <stp>44768</stp>
        <stp/>
        <stp/>
        <stp>1</stp>
        <tr r="DO45" s="21"/>
      </tp>
      <tp>
        <v>23.62</v>
        <stp/>
        <stp>*H</stp>
        <stp>KORD MR27!_00Z-GFS</stp>
        <stp>2M DAILY AVG TEMP</stp>
        <stp>D</stp>
        <stp>44769</stp>
        <stp/>
        <stp/>
        <stp>1</stp>
        <tr r="AB44" s="21"/>
      </tp>
      <tp>
        <v>24.98</v>
        <stp/>
        <stp>*H</stp>
        <stp>KORD MR31!_06Z-GFS</stp>
        <stp>2M DAILY AVG TEMP</stp>
        <stp>D</stp>
        <stp>44768</stp>
        <stp/>
        <stp/>
        <stp>1</stp>
        <tr r="CI45" s="21"/>
      </tp>
      <tp>
        <v>32.11</v>
        <stp/>
        <stp>*H</stp>
        <stp>KORD MR35!_12Z-GFS</stp>
        <stp>2M DAILY AVG TEMP</stp>
        <stp>D</stp>
        <stp>44769</stp>
        <stp/>
        <stp/>
        <stp>1</stp>
        <tr r="EV44" s="21"/>
      </tp>
      <tp>
        <v>20.59</v>
        <stp/>
        <stp>*H</stp>
        <stp>KORD MR37!_00Z-GFS</stp>
        <stp>2M DAILY AVG TEMP</stp>
        <stp>D</stp>
        <stp>44768</stp>
        <stp/>
        <stp/>
        <stp>1</stp>
        <tr r="BC45" s="21"/>
      </tp>
      <tp>
        <v>23.15</v>
        <stp/>
        <stp>*H</stp>
        <stp>KORD MR24!_12Z-GFS</stp>
        <stp>2M DAILY AVG TEMP</stp>
        <stp>D</stp>
        <stp>44768</stp>
        <stp/>
        <stp/>
        <stp>1</stp>
        <tr r="DL45" s="21"/>
      </tp>
      <tp>
        <v>24.33</v>
        <stp/>
        <stp>*H</stp>
        <stp>KORD MR26!_00Z-GFS</stp>
        <stp>2M DAILY AVG TEMP</stp>
        <stp>D</stp>
        <stp>44769</stp>
        <stp/>
        <stp/>
        <stp>1</stp>
        <tr r="Y44" s="21"/>
      </tp>
      <tp>
        <v>24.24</v>
        <stp/>
        <stp>*H</stp>
        <stp>KORD MR30!_06Z-GFS</stp>
        <stp>2M DAILY AVG TEMP</stp>
        <stp>D</stp>
        <stp>44768</stp>
        <stp/>
        <stp/>
        <stp>1</stp>
        <tr r="CF45" s="21"/>
      </tp>
      <tp>
        <v>34.39</v>
        <stp/>
        <stp>*H</stp>
        <stp>KORD MR34!_12Z-GFS</stp>
        <stp>2M DAILY AVG TEMP</stp>
        <stp>D</stp>
        <stp>44769</stp>
        <stp/>
        <stp/>
        <stp>1</stp>
        <tr r="ES44" s="21"/>
      </tp>
      <tp>
        <v>33.56</v>
        <stp/>
        <stp>*H</stp>
        <stp>KORD MR36!_00Z-GFS</stp>
        <stp>2M DAILY AVG TEMP</stp>
        <stp>D</stp>
        <stp>44768</stp>
        <stp/>
        <stp/>
        <stp>1</stp>
        <tr r="AZ45" s="21"/>
      </tp>
      <tp>
        <v>23.72</v>
        <stp/>
        <stp>*H</stp>
        <stp>KORD MR23!_06Z-GFS</stp>
        <stp>2M DAILY AVG TEMP</stp>
        <stp>D</stp>
        <stp>44769</stp>
        <stp/>
        <stp/>
        <stp>1</stp>
        <tr r="BN44" s="21"/>
      </tp>
      <tp>
        <v>24.81</v>
        <stp/>
        <stp>*H</stp>
        <stp>KORD MR25!_00Z-GFS</stp>
        <stp>2M DAILY AVG TEMP</stp>
        <stp>D</stp>
        <stp>44769</stp>
        <stp/>
        <stp/>
        <stp>1</stp>
        <tr r="V44" s="21"/>
      </tp>
      <tp>
        <v>21.63</v>
        <stp/>
        <stp>*H</stp>
        <stp>KORD MR27!_12Z-GFS</stp>
        <stp>2M DAILY AVG TEMP</stp>
        <stp>D</stp>
        <stp>44768</stp>
        <stp/>
        <stp/>
        <stp>1</stp>
        <tr r="DU45" s="21"/>
      </tp>
      <tp>
        <v>25.3</v>
        <stp/>
        <stp>*H</stp>
        <stp>KORD MR33!_06Z-GFS</stp>
        <stp>2M DAILY AVG TEMP</stp>
        <stp>D</stp>
        <stp>44768</stp>
        <stp/>
        <stp/>
        <stp>1</stp>
        <tr r="CO45" s="21"/>
      </tp>
      <tp>
        <v>21.92</v>
        <stp/>
        <stp>*H</stp>
        <stp>KORD MR35!_00Z-GFS</stp>
        <stp>2M DAILY AVG TEMP</stp>
        <stp>D</stp>
        <stp>44768</stp>
        <stp/>
        <stp/>
        <stp>1</stp>
        <tr r="AW45" s="21"/>
      </tp>
      <tp>
        <v>28.88</v>
        <stp/>
        <stp>*H</stp>
        <stp>KORD MR37!_12Z-GFS</stp>
        <stp>2M DAILY AVG TEMP</stp>
        <stp>D</stp>
        <stp>44769</stp>
        <stp/>
        <stp/>
        <stp>1</stp>
        <tr r="FB44" s="21"/>
      </tp>
      <tp>
        <v>23.94</v>
        <stp/>
        <stp>*H</stp>
        <stp>KORD MR24!_00Z-GFS</stp>
        <stp>2M DAILY AVG TEMP</stp>
        <stp>D</stp>
        <stp>44769</stp>
        <stp/>
        <stp/>
        <stp>1</stp>
        <tr r="S44" s="21"/>
      </tp>
      <tp>
        <v>21.16</v>
        <stp/>
        <stp>*H</stp>
        <stp>KORD MR26!_12Z-GFS</stp>
        <stp>2M DAILY AVG TEMP</stp>
        <stp>D</stp>
        <stp>44768</stp>
        <stp/>
        <stp/>
        <stp>1</stp>
        <tr r="DR45" s="21"/>
      </tp>
      <tp>
        <v>27.2</v>
        <stp/>
        <stp>*H</stp>
        <stp>KORD MR32!_06Z-GFS</stp>
        <stp>2M DAILY AVG TEMP</stp>
        <stp>D</stp>
        <stp>44768</stp>
        <stp/>
        <stp/>
        <stp>1</stp>
        <tr r="CL45" s="21"/>
      </tp>
      <tp>
        <v>32.520000000000003</v>
        <stp/>
        <stp>*H</stp>
        <stp>KORD MR34!_00Z-GFS</stp>
        <stp>2M DAILY AVG TEMP</stp>
        <stp>D</stp>
        <stp>44768</stp>
        <stp/>
        <stp/>
        <stp>1</stp>
        <tr r="AT45" s="21"/>
      </tp>
      <tp>
        <v>28.1</v>
        <stp/>
        <stp>*H</stp>
        <stp>KORD MR36!_12Z-GFS</stp>
        <stp>2M DAILY AVG TEMP</stp>
        <stp>D</stp>
        <stp>44769</stp>
        <stp/>
        <stp/>
        <stp>1</stp>
        <tr r="EY44" s="21"/>
      </tp>
      <tp>
        <v>23.5</v>
        <stp/>
        <stp>*H</stp>
        <stp>KORD MR29!_12Z-GFS</stp>
        <stp>2M DAILY AVG TEMP</stp>
        <stp>D</stp>
        <stp>44768</stp>
        <stp/>
        <stp/>
        <stp>1</stp>
        <tr r="EA45" s="21"/>
      </tp>
      <tp>
        <v>28.12</v>
        <stp/>
        <stp>*H</stp>
        <stp>KORD MR33!_18Z-GFS</stp>
        <stp>2M DAILY AVG TEMP</stp>
        <stp>D</stp>
        <stp>44769</stp>
        <stp/>
        <stp/>
        <stp>1</stp>
        <tr r="GN44" s="21"/>
      </tp>
      <tp>
        <v>23.42</v>
        <stp/>
        <stp>*H</stp>
        <stp>KORD MR28!_12Z-GFS</stp>
        <stp>2M DAILY AVG TEMP</stp>
        <stp>D</stp>
        <stp>44768</stp>
        <stp/>
        <stp/>
        <stp>1</stp>
        <tr r="DX45" s="21"/>
      </tp>
      <tp>
        <v>23.86</v>
        <stp/>
        <stp>*H</stp>
        <stp>KORD MR32!_18Z-GFS</stp>
        <stp>2M DAILY AVG TEMP</stp>
        <stp>D</stp>
        <stp>44769</stp>
        <stp/>
        <stp/>
        <stp>1</stp>
        <tr r="GK44" s="21"/>
      </tp>
      <tp>
        <v>17.52</v>
        <stp/>
        <stp>*H</stp>
        <stp>KORD MR38!_12Z-GFS</stp>
        <stp>2M DAILY AVG TEMP</stp>
        <stp>D</stp>
        <stp>44769</stp>
        <stp/>
        <stp/>
        <stp>1</stp>
        <tr r="FE44" s="21"/>
      </tp>
      <tp>
        <v>24.82</v>
        <stp/>
        <stp>*H</stp>
        <stp>KORD MR29!_00Z-GFS</stp>
        <stp>2M DAILY AVG TEMP</stp>
        <stp>D</stp>
        <stp>44769</stp>
        <stp/>
        <stp/>
        <stp>1</stp>
        <tr r="AH44" s="21"/>
      </tp>
      <tp>
        <v>27.58</v>
        <stp/>
        <stp>*H</stp>
        <stp>KORD MR31!_18Z-GFS</stp>
        <stp>2M DAILY AVG TEMP</stp>
        <stp>D</stp>
        <stp>44769</stp>
        <stp/>
        <stp/>
        <stp>1</stp>
        <tr r="GH44" s="21"/>
      </tp>
      <tp>
        <v>24.92</v>
        <stp/>
        <stp>*H</stp>
        <stp>KORD MR39!_00Z-GFS</stp>
        <stp>2M DAILY AVG TEMP</stp>
        <stp>D</stp>
        <stp>44768</stp>
        <stp/>
        <stp/>
        <stp>1</stp>
        <tr r="BI45" s="21"/>
      </tp>
      <tp>
        <v>22.82</v>
        <stp/>
        <stp>*H</stp>
        <stp>KORD MR28!_00Z-GFS</stp>
        <stp>2M DAILY AVG TEMP</stp>
        <stp>D</stp>
        <stp>44769</stp>
        <stp/>
        <stp/>
        <stp>1</stp>
        <tr r="AE44" s="21"/>
      </tp>
      <tp>
        <v>27.47</v>
        <stp/>
        <stp>*H</stp>
        <stp>KORD MR30!_18Z-GFS</stp>
        <stp>2M DAILY AVG TEMP</stp>
        <stp>D</stp>
        <stp>44769</stp>
        <stp/>
        <stp/>
        <stp>1</stp>
        <tr r="GE44" s="21"/>
      </tp>
      <tp>
        <v>31.2</v>
        <stp/>
        <stp>*H</stp>
        <stp>KORD MR38!_00Z-GFS</stp>
        <stp>2M DAILY AVG TEMP</stp>
        <stp>D</stp>
        <stp>44768</stp>
        <stp/>
        <stp/>
        <stp>1</stp>
        <tr r="BF45" s="21"/>
      </tp>
      <tp>
        <v>23.25</v>
        <stp/>
        <stp>*H</stp>
        <stp>KORD MR27!_18Z-GFS</stp>
        <stp>2M DAILY AVG TEMP</stp>
        <stp>D</stp>
        <stp>44768</stp>
        <stp/>
        <stp/>
        <stp>1</stp>
        <tr r="FS45" s="21"/>
      </tp>
      <tp>
        <v>25.88</v>
        <stp/>
        <stp>*H</stp>
        <stp>KORD MR29!_06Z-GFS</stp>
        <stp>2M DAILY AVG TEMP</stp>
        <stp>D</stp>
        <stp>44769</stp>
        <stp/>
        <stp/>
        <stp>1</stp>
        <tr r="CF44" s="21"/>
      </tp>
      <tp>
        <v>21.58</v>
        <stp/>
        <stp>*H</stp>
        <stp>KORD MR37!_18Z-GFS</stp>
        <stp>2M DAILY AVG TEMP</stp>
        <stp>D</stp>
        <stp>44769</stp>
        <stp/>
        <stp/>
        <stp>1</stp>
        <tr r="GZ44" s="21"/>
      </tp>
      <tp>
        <v>22.98</v>
        <stp/>
        <stp>*H</stp>
        <stp>KORD MR39!_06Z-GFS</stp>
        <stp>2M DAILY AVG TEMP</stp>
        <stp>D</stp>
        <stp>44768</stp>
        <stp/>
        <stp/>
        <stp>1</stp>
        <tr r="DG45" s="21"/>
      </tp>
      <tp>
        <v>20.420000000000002</v>
        <stp/>
        <stp>*H</stp>
        <stp>KORD MR26!_18Z-GFS</stp>
        <stp>2M DAILY AVG TEMP</stp>
        <stp>D</stp>
        <stp>44768</stp>
        <stp/>
        <stp/>
        <stp>1</stp>
        <tr r="FP45" s="21"/>
      </tp>
      <tp>
        <v>25.5</v>
        <stp/>
        <stp>*H</stp>
        <stp>KORD MR28!_06Z-GFS</stp>
        <stp>2M DAILY AVG TEMP</stp>
        <stp>D</stp>
        <stp>44769</stp>
        <stp/>
        <stp/>
        <stp>1</stp>
        <tr r="CC44" s="21"/>
      </tp>
      <tp>
        <v>26.04</v>
        <stp/>
        <stp>*H</stp>
        <stp>KORD MR36!_18Z-GFS</stp>
        <stp>2M DAILY AVG TEMP</stp>
        <stp>D</stp>
        <stp>44769</stp>
        <stp/>
        <stp/>
        <stp>1</stp>
        <tr r="GW44" s="21"/>
      </tp>
      <tp>
        <v>24.52</v>
        <stp/>
        <stp>*H</stp>
        <stp>KORD MR38!_06Z-GFS</stp>
        <stp>2M DAILY AVG TEMP</stp>
        <stp>D</stp>
        <stp>44768</stp>
        <stp/>
        <stp/>
        <stp>1</stp>
        <tr r="DD45" s="21"/>
      </tp>
      <tp>
        <v>21.3</v>
        <stp/>
        <stp>*H</stp>
        <stp>KORD MR25!_18Z-GFS</stp>
        <stp>2M DAILY AVG TEMP</stp>
        <stp>D</stp>
        <stp>44768</stp>
        <stp/>
        <stp/>
        <stp>1</stp>
        <tr r="FM45" s="21"/>
      </tp>
      <tp>
        <v>26.89</v>
        <stp/>
        <stp>*H</stp>
        <stp>KORD MR35!_18Z-GFS</stp>
        <stp>2M DAILY AVG TEMP</stp>
        <stp>D</stp>
        <stp>44769</stp>
        <stp/>
        <stp/>
        <stp>1</stp>
        <tr r="GT44" s="21"/>
      </tp>
      <tp>
        <v>22.36</v>
        <stp/>
        <stp>*H</stp>
        <stp>KORD MR24!_18Z-GFS</stp>
        <stp>2M DAILY AVG TEMP</stp>
        <stp>D</stp>
        <stp>44768</stp>
        <stp/>
        <stp/>
        <stp>1</stp>
        <tr r="FJ45" s="21"/>
      </tp>
      <tp>
        <v>33.21</v>
        <stp/>
        <stp>*H</stp>
        <stp>KORD MR34!_18Z-GFS</stp>
        <stp>2M DAILY AVG TEMP</stp>
        <stp>D</stp>
        <stp>44769</stp>
        <stp/>
        <stp/>
        <stp>1</stp>
        <tr r="GQ44" s="21"/>
      </tp>
      <tp>
        <v>19.96</v>
        <stp/>
        <stp>*H</stp>
        <stp>KORD MR11!_12Z-GFS</stp>
        <stp>2M DAILY AVG TEMP</stp>
        <stp>D</stp>
        <stp>44792</stp>
        <stp/>
        <stp/>
        <stp>1</stp>
        <tr r="ES21" s="21"/>
      </tp>
      <tp>
        <v>30.42</v>
        <stp/>
        <stp>*H</stp>
        <stp>KORD MR13!_00Z-GFS</stp>
        <stp>2M DAILY AVG TEMP</stp>
        <stp>D</stp>
        <stp>44793</stp>
        <stp/>
        <stp/>
        <stp>1</stp>
        <tr r="BF20" s="21"/>
      </tp>
      <tp>
        <v>21.94</v>
        <stp/>
        <stp>*H</stp>
        <stp>KORD MR10!_12Z-GFS</stp>
        <stp>2M DAILY AVG TEMP</stp>
        <stp>D</stp>
        <stp>44792</stp>
        <stp/>
        <stp/>
        <stp>1</stp>
        <tr r="EP21" s="21"/>
      </tp>
      <tp>
        <v>24.32</v>
        <stp/>
        <stp>*H</stp>
        <stp>KORD MR12!_00Z-GFS</stp>
        <stp>2M DAILY AVG TEMP</stp>
        <stp>D</stp>
        <stp>44793</stp>
        <stp/>
        <stp/>
        <stp>1</stp>
        <tr r="BC20" s="21"/>
      </tp>
      <tp>
        <v>25.7</v>
        <stp/>
        <stp>*H</stp>
        <stp>KORD MR14!_06Z-GFS</stp>
        <stp>2M DAILY AVG TEMP</stp>
        <stp>D</stp>
        <stp>44793</stp>
        <stp/>
        <stp/>
        <stp>1</stp>
        <tr r="DG20" s="21"/>
      </tp>
      <tp>
        <v>26.4</v>
        <stp/>
        <stp>*H</stp>
        <stp>KORD MR11!_00Z-GFS</stp>
        <stp>2M DAILY AVG TEMP</stp>
        <stp>D</stp>
        <stp>44793</stp>
        <stp/>
        <stp/>
        <stp>1</stp>
        <tr r="AZ20" s="21"/>
      </tp>
      <tp>
        <v>24.36</v>
        <stp/>
        <stp>*H</stp>
        <stp>KORD MR13!_12Z-GFS</stp>
        <stp>2M DAILY AVG TEMP</stp>
        <stp>D</stp>
        <stp>44792</stp>
        <stp/>
        <stp/>
        <stp>1</stp>
        <tr r="EY21" s="21"/>
      </tp>
      <tp>
        <v>19.84</v>
        <stp/>
        <stp>*H</stp>
        <stp>KORD MR10!_00Z-GFS</stp>
        <stp>2M DAILY AVG TEMP</stp>
        <stp>D</stp>
        <stp>44793</stp>
        <stp/>
        <stp/>
        <stp>1</stp>
        <tr r="AW20" s="21"/>
      </tp>
      <tp>
        <v>21.84</v>
        <stp/>
        <stp>*H</stp>
        <stp>KORD MR12!_12Z-GFS</stp>
        <stp>2M DAILY AVG TEMP</stp>
        <stp>D</stp>
        <stp>44792</stp>
        <stp/>
        <stp/>
        <stp>1</stp>
        <tr r="EV21" s="21"/>
      </tp>
      <tp>
        <v>19.079999999999998</v>
        <stp/>
        <stp>*H</stp>
        <stp>KORD MR11!_06Z-GFS</stp>
        <stp>2M DAILY AVG TEMP</stp>
        <stp>D</stp>
        <stp>44793</stp>
        <stp/>
        <stp/>
        <stp>1</stp>
        <tr r="CX20" s="21"/>
      </tp>
      <tp>
        <v>23.68</v>
        <stp/>
        <stp>*H</stp>
        <stp>KORD MR15!_12Z-GFS</stp>
        <stp>2M DAILY AVG TEMP</stp>
        <stp>D</stp>
        <stp>44792</stp>
        <stp/>
        <stp/>
        <stp>1</stp>
        <tr r="FE21" s="21"/>
      </tp>
      <tp>
        <v>22.52</v>
        <stp/>
        <stp>*H</stp>
        <stp>KORD MR10!_06Z-GFS</stp>
        <stp>2M DAILY AVG TEMP</stp>
        <stp>D</stp>
        <stp>44793</stp>
        <stp/>
        <stp/>
        <stp>1</stp>
        <tr r="CU20" s="21"/>
      </tp>
      <tp>
        <v>25.84</v>
        <stp/>
        <stp>*H</stp>
        <stp>KORD MR14!_12Z-GFS</stp>
        <stp>2M DAILY AVG TEMP</stp>
        <stp>D</stp>
        <stp>44792</stp>
        <stp/>
        <stp/>
        <stp>1</stp>
        <tr r="FB21" s="21"/>
      </tp>
      <tp>
        <v>25.04</v>
        <stp/>
        <stp>*H</stp>
        <stp>KORD MR13!_06Z-GFS</stp>
        <stp>2M DAILY AVG TEMP</stp>
        <stp>D</stp>
        <stp>44793</stp>
        <stp/>
        <stp/>
        <stp>1</stp>
        <tr r="DD20" s="21"/>
      </tp>
      <tp>
        <v>23.32</v>
        <stp/>
        <stp>*H</stp>
        <stp>KORD MR12!_06Z-GFS</stp>
        <stp>2M DAILY AVG TEMP</stp>
        <stp>D</stp>
        <stp>44793</stp>
        <stp/>
        <stp/>
        <stp>1</stp>
        <tr r="DA20" s="21"/>
      </tp>
      <tp>
        <v>27.9</v>
        <stp/>
        <stp>*H</stp>
        <stp>KORD MR14!_00Z-GFS</stp>
        <stp>2M DAILY AVG TEMP</stp>
        <stp>D</stp>
        <stp>44793</stp>
        <stp/>
        <stp/>
        <stp>1</stp>
        <tr r="BI20" s="21"/>
      </tp>
      <tp>
        <v>21.02</v>
        <stp/>
        <stp>*H</stp>
        <stp>KORD MR13!_18Z-GFS</stp>
        <stp>2M DAILY AVG TEMP</stp>
        <stp>D</stp>
        <stp>44792</stp>
        <stp/>
        <stp/>
        <stp>1</stp>
        <tr r="GW21" s="21"/>
      </tp>
      <tp>
        <v>26.48</v>
        <stp/>
        <stp>*H</stp>
        <stp>KORD MR12!_18Z-GFS</stp>
        <stp>2M DAILY AVG TEMP</stp>
        <stp>D</stp>
        <stp>44792</stp>
        <stp/>
        <stp/>
        <stp>1</stp>
        <tr r="GT21" s="21"/>
      </tp>
      <tp>
        <v>24.42</v>
        <stp/>
        <stp>*H</stp>
        <stp>KORD MR11!_18Z-GFS</stp>
        <stp>2M DAILY AVG TEMP</stp>
        <stp>D</stp>
        <stp>44792</stp>
        <stp/>
        <stp/>
        <stp>1</stp>
        <tr r="GQ21" s="21"/>
      </tp>
      <tp>
        <v>19.04</v>
        <stp/>
        <stp>*H</stp>
        <stp>KORD MR10!_18Z-GFS</stp>
        <stp>2M DAILY AVG TEMP</stp>
        <stp>D</stp>
        <stp>44792</stp>
        <stp/>
        <stp/>
        <stp>1</stp>
        <tr r="GN21" s="21"/>
      </tp>
      <tp>
        <v>23.94</v>
        <stp/>
        <stp>*H</stp>
        <stp>KORD MR15!_18Z-GFS</stp>
        <stp>2M DAILY AVG TEMP</stp>
        <stp>D</stp>
        <stp>44792</stp>
        <stp/>
        <stp/>
        <stp>1</stp>
        <tr r="HC21" s="21"/>
      </tp>
      <tp>
        <v>21.28</v>
        <stp/>
        <stp>*H</stp>
        <stp>KORD MR14!_18Z-GFS</stp>
        <stp>2M DAILY AVG TEMP</stp>
        <stp>D</stp>
        <stp>44792</stp>
        <stp/>
        <stp/>
        <stp>1</stp>
        <tr r="GZ21" s="21"/>
      </tp>
      <tp>
        <v>21.12</v>
        <stp/>
        <stp>*H</stp>
        <stp>KORD MR11!_12Z-GFS</stp>
        <stp>2M DAILY AVG TEMP</stp>
        <stp>D</stp>
        <stp>44793</stp>
        <stp/>
        <stp/>
        <stp>1</stp>
        <tr r="EV20" s="21"/>
      </tp>
      <tp>
        <v>25.95</v>
        <stp/>
        <stp>*H</stp>
        <stp>KORD MR13!_00Z-GFS</stp>
        <stp>2M DAILY AVG TEMP</stp>
        <stp>D</stp>
        <stp>44792</stp>
        <stp/>
        <stp/>
        <stp>1</stp>
        <tr r="BC21" s="21"/>
      </tp>
      <tp>
        <v>28.95</v>
        <stp/>
        <stp>*H</stp>
        <stp>KORD MR15!_06Z-GFS</stp>
        <stp>2M DAILY AVG TEMP</stp>
        <stp>D</stp>
        <stp>44792</stp>
        <stp/>
        <stp/>
        <stp>1</stp>
        <tr r="DG21" s="21"/>
      </tp>
      <tp>
        <v>23.22</v>
        <stp/>
        <stp>*H</stp>
        <stp>KORD MR10!_12Z-GFS</stp>
        <stp>2M DAILY AVG TEMP</stp>
        <stp>D</stp>
        <stp>44793</stp>
        <stp/>
        <stp/>
        <stp>1</stp>
        <tr r="ES20" s="21"/>
      </tp>
      <tp>
        <v>23.17</v>
        <stp/>
        <stp>*H</stp>
        <stp>KORD MR12!_00Z-GFS</stp>
        <stp>2M DAILY AVG TEMP</stp>
        <stp>D</stp>
        <stp>44792</stp>
        <stp/>
        <stp/>
        <stp>1</stp>
        <tr r="AZ21" s="21"/>
      </tp>
      <tp>
        <v>24.45</v>
        <stp/>
        <stp>*H</stp>
        <stp>KORD MR14!_06Z-GFS</stp>
        <stp>2M DAILY AVG TEMP</stp>
        <stp>D</stp>
        <stp>44792</stp>
        <stp/>
        <stp/>
        <stp>1</stp>
        <tr r="DD21" s="21"/>
      </tp>
      <tp>
        <v>25.27</v>
        <stp/>
        <stp>*H</stp>
        <stp>KORD MR11!_00Z-GFS</stp>
        <stp>2M DAILY AVG TEMP</stp>
        <stp>D</stp>
        <stp>44792</stp>
        <stp/>
        <stp/>
        <stp>1</stp>
        <tr r="AW21" s="21"/>
      </tp>
      <tp>
        <v>27.24</v>
        <stp/>
        <stp>*H</stp>
        <stp>KORD MR13!_12Z-GFS</stp>
        <stp>2M DAILY AVG TEMP</stp>
        <stp>D</stp>
        <stp>44793</stp>
        <stp/>
        <stp/>
        <stp>1</stp>
        <tr r="FB20" s="21"/>
      </tp>
      <tp>
        <v>22.04</v>
        <stp/>
        <stp>*H</stp>
        <stp>KORD MR10!_00Z-GFS</stp>
        <stp>2M DAILY AVG TEMP</stp>
        <stp>D</stp>
        <stp>44792</stp>
        <stp/>
        <stp/>
        <stp>1</stp>
        <tr r="AT21" s="21"/>
      </tp>
      <tp>
        <v>22.44</v>
        <stp/>
        <stp>*H</stp>
        <stp>KORD MR12!_12Z-GFS</stp>
        <stp>2M DAILY AVG TEMP</stp>
        <stp>D</stp>
        <stp>44793</stp>
        <stp/>
        <stp/>
        <stp>1</stp>
        <tr r="EY20" s="21"/>
      </tp>
      <tp>
        <v>19.309999999999999</v>
        <stp/>
        <stp>*H</stp>
        <stp>KORD MR11!_06Z-GFS</stp>
        <stp>2M DAILY AVG TEMP</stp>
        <stp>D</stp>
        <stp>44792</stp>
        <stp/>
        <stp/>
        <stp>1</stp>
        <tr r="CU21" s="21"/>
      </tp>
      <tp>
        <v>21.16</v>
        <stp/>
        <stp>*H</stp>
        <stp>KORD MR10!_06Z-GFS</stp>
        <stp>2M DAILY AVG TEMP</stp>
        <stp>D</stp>
        <stp>44792</stp>
        <stp/>
        <stp/>
        <stp>1</stp>
        <tr r="CR21" s="21"/>
      </tp>
      <tp>
        <v>26.5</v>
        <stp/>
        <stp>*H</stp>
        <stp>KORD MR14!_12Z-GFS</stp>
        <stp>2M DAILY AVG TEMP</stp>
        <stp>D</stp>
        <stp>44793</stp>
        <stp/>
        <stp/>
        <stp>1</stp>
        <tr r="FE20" s="21"/>
      </tp>
      <tp>
        <v>23.16</v>
        <stp/>
        <stp>*H</stp>
        <stp>KORD MR13!_06Z-GFS</stp>
        <stp>2M DAILY AVG TEMP</stp>
        <stp>D</stp>
        <stp>44792</stp>
        <stp/>
        <stp/>
        <stp>1</stp>
        <tr r="DA21" s="21"/>
      </tp>
      <tp>
        <v>23.1</v>
        <stp/>
        <stp>*H</stp>
        <stp>KORD MR15!_00Z-GFS</stp>
        <stp>2M DAILY AVG TEMP</stp>
        <stp>D</stp>
        <stp>44792</stp>
        <stp/>
        <stp/>
        <stp>1</stp>
        <tr r="BI21" s="21"/>
      </tp>
      <tp>
        <v>21.64</v>
        <stp/>
        <stp>*H</stp>
        <stp>KORD MR12!_06Z-GFS</stp>
        <stp>2M DAILY AVG TEMP</stp>
        <stp>D</stp>
        <stp>44792</stp>
        <stp/>
        <stp/>
        <stp>1</stp>
        <tr r="CX21" s="21"/>
      </tp>
      <tp>
        <v>26.72</v>
        <stp/>
        <stp>*H</stp>
        <stp>KORD MR14!_00Z-GFS</stp>
        <stp>2M DAILY AVG TEMP</stp>
        <stp>D</stp>
        <stp>44792</stp>
        <stp/>
        <stp/>
        <stp>1</stp>
        <tr r="BF21" s="21"/>
      </tp>
      <tp>
        <v>21.38</v>
        <stp/>
        <stp>*H</stp>
        <stp>KORD MR13!_18Z-GFS</stp>
        <stp>2M DAILY AVG TEMP</stp>
        <stp>D</stp>
        <stp>44793</stp>
        <stp/>
        <stp/>
        <stp>1</stp>
        <tr r="GZ20" s="21"/>
      </tp>
      <tp>
        <v>24.26</v>
        <stp/>
        <stp>*H</stp>
        <stp>KORD MR12!_18Z-GFS</stp>
        <stp>2M DAILY AVG TEMP</stp>
        <stp>D</stp>
        <stp>44793</stp>
        <stp/>
        <stp/>
        <stp>1</stp>
        <tr r="GW20" s="21"/>
      </tp>
      <tp>
        <v>25.22</v>
        <stp/>
        <stp>*H</stp>
        <stp>KORD MR11!_18Z-GFS</stp>
        <stp>2M DAILY AVG TEMP</stp>
        <stp>D</stp>
        <stp>44793</stp>
        <stp/>
        <stp/>
        <stp>1</stp>
        <tr r="GT20" s="21"/>
      </tp>
      <tp>
        <v>21.64</v>
        <stp/>
        <stp>*H</stp>
        <stp>KORD MR10!_18Z-GFS</stp>
        <stp>2M DAILY AVG TEMP</stp>
        <stp>D</stp>
        <stp>44793</stp>
        <stp/>
        <stp/>
        <stp>1</stp>
        <tr r="GQ20" s="21"/>
      </tp>
      <tp>
        <v>20.94</v>
        <stp/>
        <stp>*H</stp>
        <stp>KORD MR14!_18Z-GFS</stp>
        <stp>2M DAILY AVG TEMP</stp>
        <stp>D</stp>
        <stp>44793</stp>
        <stp/>
        <stp/>
        <stp>1</stp>
        <tr r="HC20" s="21"/>
      </tp>
      <tp>
        <v>19.66</v>
        <stp/>
        <stp>*H</stp>
        <stp>KORD MR11!_12Z-GFS</stp>
        <stp>2M DAILY AVG TEMP</stp>
        <stp>D</stp>
        <stp>44790</stp>
        <stp/>
        <stp/>
        <stp>1</stp>
        <tr r="EM23" s="21"/>
      </tp>
      <tp>
        <v>24.5</v>
        <stp/>
        <stp>*H</stp>
        <stp>KORD MR13!_00Z-GFS</stp>
        <stp>2M DAILY AVG TEMP</stp>
        <stp>D</stp>
        <stp>44791</stp>
        <stp/>
        <stp/>
        <stp>1</stp>
        <tr r="AZ22" s="21"/>
      </tp>
      <tp>
        <v>27.29</v>
        <stp/>
        <stp>*H</stp>
        <stp>KORD MR15!_06Z-GFS</stp>
        <stp>2M DAILY AVG TEMP</stp>
        <stp>D</stp>
        <stp>44791</stp>
        <stp/>
        <stp/>
        <stp>1</stp>
        <tr r="DD22" s="21"/>
      </tp>
      <tp>
        <v>20.92</v>
        <stp/>
        <stp>*H</stp>
        <stp>KORD MR10!_12Z-GFS</stp>
        <stp>2M DAILY AVG TEMP</stp>
        <stp>D</stp>
        <stp>44790</stp>
        <stp/>
        <stp/>
        <stp>1</stp>
        <tr r="EJ23" s="21"/>
      </tp>
      <tp>
        <v>23.55</v>
        <stp/>
        <stp>*H</stp>
        <stp>KORD MR12!_00Z-GFS</stp>
        <stp>2M DAILY AVG TEMP</stp>
        <stp>D</stp>
        <stp>44791</stp>
        <stp/>
        <stp/>
        <stp>1</stp>
        <tr r="AW22" s="21"/>
      </tp>
      <tp>
        <v>22.95</v>
        <stp/>
        <stp>*H</stp>
        <stp>KORD MR14!_06Z-GFS</stp>
        <stp>2M DAILY AVG TEMP</stp>
        <stp>D</stp>
        <stp>44791</stp>
        <stp/>
        <stp/>
        <stp>1</stp>
        <tr r="DA22" s="21"/>
      </tp>
      <tp>
        <v>25.3</v>
        <stp/>
        <stp>*H</stp>
        <stp>KORD MR11!_00Z-GFS</stp>
        <stp>2M DAILY AVG TEMP</stp>
        <stp>D</stp>
        <stp>44791</stp>
        <stp/>
        <stp/>
        <stp>1</stp>
        <tr r="AT22" s="21"/>
      </tp>
      <tp>
        <v>20.100000000000001</v>
        <stp/>
        <stp>*H</stp>
        <stp>KORD MR13!_12Z-GFS</stp>
        <stp>2M DAILY AVG TEMP</stp>
        <stp>D</stp>
        <stp>44790</stp>
        <stp/>
        <stp/>
        <stp>1</stp>
        <tr r="ES23" s="21"/>
      </tp>
      <tp>
        <v>21.24</v>
        <stp/>
        <stp>*H</stp>
        <stp>KORD MR10!_00Z-GFS</stp>
        <stp>2M DAILY AVG TEMP</stp>
        <stp>D</stp>
        <stp>44791</stp>
        <stp/>
        <stp/>
        <stp>1</stp>
        <tr r="AQ22" s="21"/>
      </tp>
      <tp>
        <v>22.67</v>
        <stp/>
        <stp>*H</stp>
        <stp>KORD MR12!_12Z-GFS</stp>
        <stp>2M DAILY AVG TEMP</stp>
        <stp>D</stp>
        <stp>44790</stp>
        <stp/>
        <stp/>
        <stp>1</stp>
        <tr r="EP23" s="21"/>
      </tp>
      <tp>
        <v>22.69</v>
        <stp/>
        <stp>*H</stp>
        <stp>KORD MR16!_06Z-GFS</stp>
        <stp>2M DAILY AVG TEMP</stp>
        <stp>D</stp>
        <stp>44791</stp>
        <stp/>
        <stp/>
        <stp>1</stp>
        <tr r="DG22" s="21"/>
      </tp>
      <tp>
        <v>23.23</v>
        <stp/>
        <stp>*H</stp>
        <stp>KORD MR11!_06Z-GFS</stp>
        <stp>2M DAILY AVG TEMP</stp>
        <stp>D</stp>
        <stp>44791</stp>
        <stp/>
        <stp/>
        <stp>1</stp>
        <tr r="CR22" s="21"/>
      </tp>
      <tp>
        <v>28.66</v>
        <stp/>
        <stp>*H</stp>
        <stp>KORD MR15!_12Z-GFS</stp>
        <stp>2M DAILY AVG TEMP</stp>
        <stp>D</stp>
        <stp>44790</stp>
        <stp/>
        <stp/>
        <stp>1</stp>
        <tr r="EY23" s="21"/>
      </tp>
      <tp>
        <v>20.82</v>
        <stp/>
        <stp>*H</stp>
        <stp>KORD MR10!_06Z-GFS</stp>
        <stp>2M DAILY AVG TEMP</stp>
        <stp>D</stp>
        <stp>44791</stp>
        <stp/>
        <stp/>
        <stp>1</stp>
        <tr r="CO22" s="21"/>
      </tp>
      <tp>
        <v>24.78</v>
        <stp/>
        <stp>*H</stp>
        <stp>KORD MR14!_12Z-GFS</stp>
        <stp>2M DAILY AVG TEMP</stp>
        <stp>D</stp>
        <stp>44790</stp>
        <stp/>
        <stp/>
        <stp>1</stp>
        <tr r="EV23" s="21"/>
      </tp>
      <tp>
        <v>27.02</v>
        <stp/>
        <stp>*H</stp>
        <stp>KORD MR16!_00Z-GFS</stp>
        <stp>2M DAILY AVG TEMP</stp>
        <stp>D</stp>
        <stp>44791</stp>
        <stp/>
        <stp/>
        <stp>1</stp>
        <tr r="BI22" s="21"/>
      </tp>
      <tp>
        <v>21.56</v>
        <stp/>
        <stp>*H</stp>
        <stp>KORD MR13!_06Z-GFS</stp>
        <stp>2M DAILY AVG TEMP</stp>
        <stp>D</stp>
        <stp>44791</stp>
        <stp/>
        <stp/>
        <stp>1</stp>
        <tr r="CX22" s="21"/>
      </tp>
      <tp>
        <v>21.7</v>
        <stp/>
        <stp>*H</stp>
        <stp>KORD MR15!_00Z-GFS</stp>
        <stp>2M DAILY AVG TEMP</stp>
        <stp>D</stp>
        <stp>44791</stp>
        <stp/>
        <stp/>
        <stp>1</stp>
        <tr r="BF22" s="21"/>
      </tp>
      <tp>
        <v>25.05</v>
        <stp/>
        <stp>*H</stp>
        <stp>KORD MR17!_12Z-GFS</stp>
        <stp>2M DAILY AVG TEMP</stp>
        <stp>D</stp>
        <stp>44790</stp>
        <stp/>
        <stp/>
        <stp>1</stp>
        <tr r="FE23" s="21"/>
      </tp>
      <tp>
        <v>20.61</v>
        <stp/>
        <stp>*H</stp>
        <stp>KORD MR12!_06Z-GFS</stp>
        <stp>2M DAILY AVG TEMP</stp>
        <stp>D</stp>
        <stp>44791</stp>
        <stp/>
        <stp/>
        <stp>1</stp>
        <tr r="CU22" s="21"/>
      </tp>
      <tp>
        <v>25.08</v>
        <stp/>
        <stp>*H</stp>
        <stp>KORD MR14!_00Z-GFS</stp>
        <stp>2M DAILY AVG TEMP</stp>
        <stp>D</stp>
        <stp>44791</stp>
        <stp/>
        <stp/>
        <stp>1</stp>
        <tr r="BC22" s="21"/>
      </tp>
      <tp>
        <v>16.940000000000001</v>
        <stp/>
        <stp>*H</stp>
        <stp>KORD MR16!_12Z-GFS</stp>
        <stp>2M DAILY AVG TEMP</stp>
        <stp>D</stp>
        <stp>44790</stp>
        <stp/>
        <stp/>
        <stp>1</stp>
        <tr r="FB23" s="21"/>
      </tp>
      <tp>
        <v>22.96</v>
        <stp/>
        <stp>*H</stp>
        <stp>KORD MR13!_18Z-GFS</stp>
        <stp>2M DAILY AVG TEMP</stp>
        <stp>D</stp>
        <stp>44790</stp>
        <stp/>
        <stp/>
        <stp>1</stp>
        <tr r="GQ23" s="21"/>
      </tp>
      <tp>
        <v>26.22</v>
        <stp/>
        <stp>*H</stp>
        <stp>KORD MR12!_18Z-GFS</stp>
        <stp>2M DAILY AVG TEMP</stp>
        <stp>D</stp>
        <stp>44790</stp>
        <stp/>
        <stp/>
        <stp>1</stp>
        <tr r="GN23" s="21"/>
      </tp>
      <tp>
        <v>23.98</v>
        <stp/>
        <stp>*H</stp>
        <stp>KORD MR11!_18Z-GFS</stp>
        <stp>2M DAILY AVG TEMP</stp>
        <stp>D</stp>
        <stp>44790</stp>
        <stp/>
        <stp/>
        <stp>1</stp>
        <tr r="GK23" s="21"/>
      </tp>
      <tp>
        <v>21.26</v>
        <stp/>
        <stp>*H</stp>
        <stp>KORD MR10!_18Z-GFS</stp>
        <stp>2M DAILY AVG TEMP</stp>
        <stp>D</stp>
        <stp>44790</stp>
        <stp/>
        <stp/>
        <stp>1</stp>
        <tr r="GH23" s="21"/>
      </tp>
      <tp>
        <v>30.8</v>
        <stp/>
        <stp>*H</stp>
        <stp>KORD MR17!_18Z-GFS</stp>
        <stp>2M DAILY AVG TEMP</stp>
        <stp>D</stp>
        <stp>44790</stp>
        <stp/>
        <stp/>
        <stp>1</stp>
        <tr r="HC23" s="21"/>
      </tp>
      <tp>
        <v>31.5</v>
        <stp/>
        <stp>*H</stp>
        <stp>KORD MR16!_18Z-GFS</stp>
        <stp>2M DAILY AVG TEMP</stp>
        <stp>D</stp>
        <stp>44790</stp>
        <stp/>
        <stp/>
        <stp>1</stp>
        <tr r="GZ23" s="21"/>
      </tp>
      <tp>
        <v>29.55</v>
        <stp/>
        <stp>*H</stp>
        <stp>KORD MR15!_18Z-GFS</stp>
        <stp>2M DAILY AVG TEMP</stp>
        <stp>D</stp>
        <stp>44790</stp>
        <stp/>
        <stp/>
        <stp>1</stp>
        <tr r="GW23" s="21"/>
      </tp>
      <tp>
        <v>28.38</v>
        <stp/>
        <stp>*H</stp>
        <stp>KORD MR14!_18Z-GFS</stp>
        <stp>2M DAILY AVG TEMP</stp>
        <stp>D</stp>
        <stp>44790</stp>
        <stp/>
        <stp/>
        <stp>1</stp>
        <tr r="GT23" s="21"/>
      </tp>
      <tp>
        <v>19.32</v>
        <stp/>
        <stp>*H</stp>
        <stp>KORD MR11!_12Z-GFS</stp>
        <stp>2M DAILY AVG TEMP</stp>
        <stp>D</stp>
        <stp>44791</stp>
        <stp/>
        <stp/>
        <stp>1</stp>
        <tr r="EP22" s="21"/>
      </tp>
      <tp>
        <v>28.48</v>
        <stp/>
        <stp>*H</stp>
        <stp>KORD MR13!_00Z-GFS</stp>
        <stp>2M DAILY AVG TEMP</stp>
        <stp>D</stp>
        <stp>44790</stp>
        <stp/>
        <stp/>
        <stp>1</stp>
        <tr r="AW23" s="21"/>
      </tp>
      <tp>
        <v>26.68</v>
        <stp/>
        <stp>*H</stp>
        <stp>KORD MR15!_06Z-GFS</stp>
        <stp>2M DAILY AVG TEMP</stp>
        <stp>D</stp>
        <stp>44790</stp>
        <stp/>
        <stp/>
        <stp>1</stp>
        <tr r="DA23" s="21"/>
      </tp>
      <tp>
        <v>20.63</v>
        <stp/>
        <stp>*H</stp>
        <stp>KORD MR10!_12Z-GFS</stp>
        <stp>2M DAILY AVG TEMP</stp>
        <stp>D</stp>
        <stp>44791</stp>
        <stp/>
        <stp/>
        <stp>1</stp>
        <tr r="EM22" s="21"/>
      </tp>
      <tp>
        <v>23.92</v>
        <stp/>
        <stp>*H</stp>
        <stp>KORD MR12!_00Z-GFS</stp>
        <stp>2M DAILY AVG TEMP</stp>
        <stp>D</stp>
        <stp>44790</stp>
        <stp/>
        <stp/>
        <stp>1</stp>
        <tr r="AT23" s="21"/>
      </tp>
      <tp>
        <v>19.850000000000001</v>
        <stp/>
        <stp>*H</stp>
        <stp>KORD MR14!_06Z-GFS</stp>
        <stp>2M DAILY AVG TEMP</stp>
        <stp>D</stp>
        <stp>44790</stp>
        <stp/>
        <stp/>
        <stp>1</stp>
        <tr r="CX23" s="21"/>
      </tp>
      <tp>
        <v>25.7</v>
        <stp/>
        <stp>*H</stp>
        <stp>KORD MR11!_00Z-GFS</stp>
        <stp>2M DAILY AVG TEMP</stp>
        <stp>D</stp>
        <stp>44790</stp>
        <stp/>
        <stp/>
        <stp>1</stp>
        <tr r="AQ23" s="21"/>
      </tp>
      <tp>
        <v>21.92</v>
        <stp/>
        <stp>*H</stp>
        <stp>KORD MR13!_12Z-GFS</stp>
        <stp>2M DAILY AVG TEMP</stp>
        <stp>D</stp>
        <stp>44791</stp>
        <stp/>
        <stp/>
        <stp>1</stp>
        <tr r="EV22" s="21"/>
      </tp>
      <tp>
        <v>27.84</v>
        <stp/>
        <stp>*H</stp>
        <stp>KORD MR17!_06Z-GFS</stp>
        <stp>2M DAILY AVG TEMP</stp>
        <stp>D</stp>
        <stp>44790</stp>
        <stp/>
        <stp/>
        <stp>1</stp>
        <tr r="DG23" s="21"/>
      </tp>
      <tp>
        <v>22.37</v>
        <stp/>
        <stp>*H</stp>
        <stp>KORD MR10!_00Z-GFS</stp>
        <stp>2M DAILY AVG TEMP</stp>
        <stp>D</stp>
        <stp>44790</stp>
        <stp/>
        <stp/>
        <stp>1</stp>
        <tr r="AN23" s="21"/>
      </tp>
      <tp>
        <v>21.8</v>
        <stp/>
        <stp>*H</stp>
        <stp>KORD MR12!_12Z-GFS</stp>
        <stp>2M DAILY AVG TEMP</stp>
        <stp>D</stp>
        <stp>44791</stp>
        <stp/>
        <stp/>
        <stp>1</stp>
        <tr r="ES22" s="21"/>
      </tp>
      <tp>
        <v>26.03</v>
        <stp/>
        <stp>*H</stp>
        <stp>KORD MR16!_06Z-GFS</stp>
        <stp>2M DAILY AVG TEMP</stp>
        <stp>D</stp>
        <stp>44790</stp>
        <stp/>
        <stp/>
        <stp>1</stp>
        <tr r="DD23" s="21"/>
      </tp>
      <tp>
        <v>23.9</v>
        <stp/>
        <stp>*H</stp>
        <stp>KORD MR11!_06Z-GFS</stp>
        <stp>2M DAILY AVG TEMP</stp>
        <stp>D</stp>
        <stp>44790</stp>
        <stp/>
        <stp/>
        <stp>1</stp>
        <tr r="CO23" s="21"/>
      </tp>
      <tp>
        <v>23.07</v>
        <stp/>
        <stp>*H</stp>
        <stp>KORD MR15!_12Z-GFS</stp>
        <stp>2M DAILY AVG TEMP</stp>
        <stp>D</stp>
        <stp>44791</stp>
        <stp/>
        <stp/>
        <stp>1</stp>
        <tr r="FB22" s="21"/>
      </tp>
      <tp>
        <v>25.01</v>
        <stp/>
        <stp>*H</stp>
        <stp>KORD MR17!_00Z-GFS</stp>
        <stp>2M DAILY AVG TEMP</stp>
        <stp>D</stp>
        <stp>44790</stp>
        <stp/>
        <stp/>
        <stp>1</stp>
        <tr r="BI23" s="21"/>
      </tp>
      <tp>
        <v>21.21</v>
        <stp/>
        <stp>*H</stp>
        <stp>KORD MR10!_06Z-GFS</stp>
        <stp>2M DAILY AVG TEMP</stp>
        <stp>D</stp>
        <stp>44790</stp>
        <stp/>
        <stp/>
        <stp>1</stp>
        <tr r="CL23" s="21"/>
      </tp>
      <tp>
        <v>24.94</v>
        <stp/>
        <stp>*H</stp>
        <stp>KORD MR14!_12Z-GFS</stp>
        <stp>2M DAILY AVG TEMP</stp>
        <stp>D</stp>
        <stp>44791</stp>
        <stp/>
        <stp/>
        <stp>1</stp>
        <tr r="EY22" s="21"/>
      </tp>
      <tp>
        <v>24.94</v>
        <stp/>
        <stp>*H</stp>
        <stp>KORD MR16!_00Z-GFS</stp>
        <stp>2M DAILY AVG TEMP</stp>
        <stp>D</stp>
        <stp>44790</stp>
        <stp/>
        <stp/>
        <stp>1</stp>
        <tr r="BF23" s="21"/>
      </tp>
      <tp>
        <v>20.72</v>
        <stp/>
        <stp>*H</stp>
        <stp>KORD MR13!_06Z-GFS</stp>
        <stp>2M DAILY AVG TEMP</stp>
        <stp>D</stp>
        <stp>44790</stp>
        <stp/>
        <stp/>
        <stp>1</stp>
        <tr r="CU23" s="21"/>
      </tp>
      <tp>
        <v>25.73</v>
        <stp/>
        <stp>*H</stp>
        <stp>KORD MR15!_00Z-GFS</stp>
        <stp>2M DAILY AVG TEMP</stp>
        <stp>D</stp>
        <stp>44790</stp>
        <stp/>
        <stp/>
        <stp>1</stp>
        <tr r="BC23" s="21"/>
      </tp>
      <tp>
        <v>20.86</v>
        <stp/>
        <stp>*H</stp>
        <stp>KORD MR12!_06Z-GFS</stp>
        <stp>2M DAILY AVG TEMP</stp>
        <stp>D</stp>
        <stp>44790</stp>
        <stp/>
        <stp/>
        <stp>1</stp>
        <tr r="CR23" s="21"/>
      </tp>
      <tp>
        <v>23.29</v>
        <stp/>
        <stp>*H</stp>
        <stp>KORD MR14!_00Z-GFS</stp>
        <stp>2M DAILY AVG TEMP</stp>
        <stp>D</stp>
        <stp>44790</stp>
        <stp/>
        <stp/>
        <stp>1</stp>
        <tr r="AZ23" s="21"/>
      </tp>
      <tp>
        <v>20.91</v>
        <stp/>
        <stp>*H</stp>
        <stp>KORD MR16!_12Z-GFS</stp>
        <stp>2M DAILY AVG TEMP</stp>
        <stp>D</stp>
        <stp>44791</stp>
        <stp/>
        <stp/>
        <stp>1</stp>
        <tr r="FE22" s="21"/>
      </tp>
      <tp>
        <v>21.27</v>
        <stp/>
        <stp>*H</stp>
        <stp>KORD MR13!_18Z-GFS</stp>
        <stp>2M DAILY AVG TEMP</stp>
        <stp>D</stp>
        <stp>44791</stp>
        <stp/>
        <stp/>
        <stp>1</stp>
        <tr r="GT22" s="21"/>
      </tp>
      <tp>
        <v>23.59</v>
        <stp/>
        <stp>*H</stp>
        <stp>KORD MR12!_18Z-GFS</stp>
        <stp>2M DAILY AVG TEMP</stp>
        <stp>D</stp>
        <stp>44791</stp>
        <stp/>
        <stp/>
        <stp>1</stp>
        <tr r="GQ22" s="21"/>
      </tp>
      <tp>
        <v>22.16</v>
        <stp/>
        <stp>*H</stp>
        <stp>KORD MR11!_18Z-GFS</stp>
        <stp>2M DAILY AVG TEMP</stp>
        <stp>D</stp>
        <stp>44791</stp>
        <stp/>
        <stp/>
        <stp>1</stp>
        <tr r="GN22" s="21"/>
      </tp>
      <tp>
        <v>19.920000000000002</v>
        <stp/>
        <stp>*H</stp>
        <stp>KORD MR10!_18Z-GFS</stp>
        <stp>2M DAILY AVG TEMP</stp>
        <stp>D</stp>
        <stp>44791</stp>
        <stp/>
        <stp/>
        <stp>1</stp>
        <tr r="GK22" s="21"/>
      </tp>
      <tp>
        <v>31.1</v>
        <stp/>
        <stp>*H</stp>
        <stp>KORD MR16!_18Z-GFS</stp>
        <stp>2M DAILY AVG TEMP</stp>
        <stp>D</stp>
        <stp>44791</stp>
        <stp/>
        <stp/>
        <stp>1</stp>
        <tr r="HC22" s="21"/>
      </tp>
      <tp>
        <v>26.36</v>
        <stp/>
        <stp>*H</stp>
        <stp>KORD MR15!_18Z-GFS</stp>
        <stp>2M DAILY AVG TEMP</stp>
        <stp>D</stp>
        <stp>44791</stp>
        <stp/>
        <stp/>
        <stp>1</stp>
        <tr r="GZ22" s="21"/>
      </tp>
      <tp>
        <v>29.02</v>
        <stp/>
        <stp>*H</stp>
        <stp>KORD MR14!_18Z-GFS</stp>
        <stp>2M DAILY AVG TEMP</stp>
        <stp>D</stp>
        <stp>44791</stp>
        <stp/>
        <stp/>
        <stp>1</stp>
        <tr r="GW22" s="21"/>
      </tp>
      <tp>
        <v>25.2</v>
        <stp/>
        <stp>*H</stp>
        <stp>KORD MR11!_12Z-GFS</stp>
        <stp>2M DAILY AVG TEMP</stp>
        <stp>D</stp>
        <stp>44796</stp>
        <stp/>
        <stp/>
        <stp>1</stp>
        <tr r="FE17" s="21"/>
      </tp>
      <tp>
        <v>23.15</v>
        <stp/>
        <stp>*H</stp>
        <stp>KORD MR10!_12Z-GFS</stp>
        <stp>2M DAILY AVG TEMP</stp>
        <stp>D</stp>
        <stp>44796</stp>
        <stp/>
        <stp/>
        <stp>1</stp>
        <tr r="FB17" s="21"/>
      </tp>
      <tp>
        <v>23.27</v>
        <stp/>
        <stp>*H</stp>
        <stp>KORD MR10!_00Z-GFS</stp>
        <stp>2M DAILY AVG TEMP</stp>
        <stp>D</stp>
        <stp>44797</stp>
        <stp/>
        <stp/>
        <stp>1</stp>
        <tr r="BI16" s="21"/>
      </tp>
      <tp>
        <v>21.02</v>
        <stp/>
        <stp>*H</stp>
        <stp>KORD MR10!_06Z-GFS</stp>
        <stp>2M DAILY AVG TEMP</stp>
        <stp>D</stp>
        <stp>44797</stp>
        <stp/>
        <stp/>
        <stp>1</stp>
        <tr r="DG16" s="21"/>
      </tp>
      <tp>
        <v>21.98</v>
        <stp/>
        <stp>*H</stp>
        <stp>KORD MR11!_18Z-GFS</stp>
        <stp>2M DAILY AVG TEMP</stp>
        <stp>D</stp>
        <stp>44796</stp>
        <stp/>
        <stp/>
        <stp>1</stp>
        <tr r="HC17" s="21"/>
      </tp>
      <tp>
        <v>27.34</v>
        <stp/>
        <stp>*H</stp>
        <stp>KORD MR10!_18Z-GFS</stp>
        <stp>2M DAILY AVG TEMP</stp>
        <stp>D</stp>
        <stp>44796</stp>
        <stp/>
        <stp/>
        <stp>1</stp>
        <tr r="GZ17" s="21"/>
      </tp>
      <tp>
        <v>25.43</v>
        <stp/>
        <stp>*H</stp>
        <stp>KORD MR10!_12Z-GFS</stp>
        <stp>2M DAILY AVG TEMP</stp>
        <stp>D</stp>
        <stp>44797</stp>
        <stp/>
        <stp/>
        <stp>1</stp>
        <tr r="FE16" s="21"/>
      </tp>
      <tp>
        <v>23.66</v>
        <stp/>
        <stp>*H</stp>
        <stp>KORD MR11!_00Z-GFS</stp>
        <stp>2M DAILY AVG TEMP</stp>
        <stp>D</stp>
        <stp>44796</stp>
        <stp/>
        <stp/>
        <stp>1</stp>
        <tr r="BI17" s="21"/>
      </tp>
      <tp>
        <v>24.14</v>
        <stp/>
        <stp>*H</stp>
        <stp>KORD MR10!_00Z-GFS</stp>
        <stp>2M DAILY AVG TEMP</stp>
        <stp>D</stp>
        <stp>44796</stp>
        <stp/>
        <stp/>
        <stp>1</stp>
        <tr r="BF17" s="21"/>
      </tp>
      <tp>
        <v>23.05</v>
        <stp/>
        <stp>*H</stp>
        <stp>KORD MR11!_06Z-GFS</stp>
        <stp>2M DAILY AVG TEMP</stp>
        <stp>D</stp>
        <stp>44796</stp>
        <stp/>
        <stp/>
        <stp>1</stp>
        <tr r="DG17" s="21"/>
      </tp>
      <tp>
        <v>23.49</v>
        <stp/>
        <stp>*H</stp>
        <stp>KORD MR10!_06Z-GFS</stp>
        <stp>2M DAILY AVG TEMP</stp>
        <stp>D</stp>
        <stp>44796</stp>
        <stp/>
        <stp/>
        <stp>1</stp>
        <tr r="DD17" s="21"/>
      </tp>
      <tp>
        <v>26.48</v>
        <stp/>
        <stp>*H</stp>
        <stp>KORD MR10!_18Z-GFS</stp>
        <stp>2M DAILY AVG TEMP</stp>
        <stp>D</stp>
        <stp>44797</stp>
        <stp/>
        <stp/>
        <stp>1</stp>
        <tr r="HC16" s="21"/>
      </tp>
      <tp>
        <v>22.7</v>
        <stp/>
        <stp>*H</stp>
        <stp>KORD MR11!_12Z-GFS</stp>
        <stp>2M DAILY AVG TEMP</stp>
        <stp>D</stp>
        <stp>44794</stp>
        <stp/>
        <stp/>
        <stp>1</stp>
        <tr r="EY19" s="21"/>
      </tp>
      <tp>
        <v>24.39</v>
        <stp/>
        <stp>*H</stp>
        <stp>KORD MR10!_12Z-GFS</stp>
        <stp>2M DAILY AVG TEMP</stp>
        <stp>D</stp>
        <stp>44794</stp>
        <stp/>
        <stp/>
        <stp>1</stp>
        <tr r="EV19" s="21"/>
      </tp>
      <tp>
        <v>28.79</v>
        <stp/>
        <stp>*H</stp>
        <stp>KORD MR12!_00Z-GFS</stp>
        <stp>2M DAILY AVG TEMP</stp>
        <stp>D</stp>
        <stp>44795</stp>
        <stp/>
        <stp/>
        <stp>1</stp>
        <tr r="BI18" s="21"/>
      </tp>
      <tp>
        <v>23.44</v>
        <stp/>
        <stp>*H</stp>
        <stp>KORD MR11!_00Z-GFS</stp>
        <stp>2M DAILY AVG TEMP</stp>
        <stp>D</stp>
        <stp>44795</stp>
        <stp/>
        <stp/>
        <stp>1</stp>
        <tr r="BF18" s="21"/>
      </tp>
      <tp>
        <v>31.49</v>
        <stp/>
        <stp>*H</stp>
        <stp>KORD MR13!_12Z-GFS</stp>
        <stp>2M DAILY AVG TEMP</stp>
        <stp>D</stp>
        <stp>44794</stp>
        <stp/>
        <stp/>
        <stp>1</stp>
        <tr r="FE19" s="21"/>
      </tp>
      <tp>
        <v>23.24</v>
        <stp/>
        <stp>*H</stp>
        <stp>KORD MR10!_00Z-GFS</stp>
        <stp>2M DAILY AVG TEMP</stp>
        <stp>D</stp>
        <stp>44795</stp>
        <stp/>
        <stp/>
        <stp>1</stp>
        <tr r="BC18" s="21"/>
      </tp>
      <tp>
        <v>24.68</v>
        <stp/>
        <stp>*H</stp>
        <stp>KORD MR12!_12Z-GFS</stp>
        <stp>2M DAILY AVG TEMP</stp>
        <stp>D</stp>
        <stp>44794</stp>
        <stp/>
        <stp/>
        <stp>1</stp>
        <tr r="FB19" s="21"/>
      </tp>
      <tp>
        <v>23.8</v>
        <stp/>
        <stp>*H</stp>
        <stp>KORD MR11!_06Z-GFS</stp>
        <stp>2M DAILY AVG TEMP</stp>
        <stp>D</stp>
        <stp>44795</stp>
        <stp/>
        <stp/>
        <stp>1</stp>
        <tr r="DD18" s="21"/>
      </tp>
      <tp>
        <v>24.84</v>
        <stp/>
        <stp>*H</stp>
        <stp>KORD MR10!_06Z-GFS</stp>
        <stp>2M DAILY AVG TEMP</stp>
        <stp>D</stp>
        <stp>44795</stp>
        <stp/>
        <stp/>
        <stp>1</stp>
        <tr r="DA18" s="21"/>
      </tp>
      <tp>
        <v>19.18</v>
        <stp/>
        <stp>*H</stp>
        <stp>KORD MR12!_06Z-GFS</stp>
        <stp>2M DAILY AVG TEMP</stp>
        <stp>D</stp>
        <stp>44795</stp>
        <stp/>
        <stp/>
        <stp>1</stp>
        <tr r="DG18" s="21"/>
      </tp>
      <tp>
        <v>23.46</v>
        <stp/>
        <stp>*H</stp>
        <stp>KORD MR13!_18Z-GFS</stp>
        <stp>2M DAILY AVG TEMP</stp>
        <stp>D</stp>
        <stp>44794</stp>
        <stp/>
        <stp/>
        <stp>1</stp>
        <tr r="HC19" s="21"/>
      </tp>
      <tp>
        <v>25.04</v>
        <stp/>
        <stp>*H</stp>
        <stp>KORD MR12!_18Z-GFS</stp>
        <stp>2M DAILY AVG TEMP</stp>
        <stp>D</stp>
        <stp>44794</stp>
        <stp/>
        <stp/>
        <stp>1</stp>
        <tr r="GZ19" s="21"/>
      </tp>
      <tp>
        <v>26.31</v>
        <stp/>
        <stp>*H</stp>
        <stp>KORD MR11!_18Z-GFS</stp>
        <stp>2M DAILY AVG TEMP</stp>
        <stp>D</stp>
        <stp>44794</stp>
        <stp/>
        <stp/>
        <stp>1</stp>
        <tr r="GW19" s="21"/>
      </tp>
      <tp>
        <v>26.3</v>
        <stp/>
        <stp>*H</stp>
        <stp>KORD MR10!_18Z-GFS</stp>
        <stp>2M DAILY AVG TEMP</stp>
        <stp>D</stp>
        <stp>44794</stp>
        <stp/>
        <stp/>
        <stp>1</stp>
        <tr r="GT19" s="21"/>
      </tp>
      <tp>
        <v>23.52</v>
        <stp/>
        <stp>*H</stp>
        <stp>KORD MR11!_12Z-GFS</stp>
        <stp>2M DAILY AVG TEMP</stp>
        <stp>D</stp>
        <stp>44795</stp>
        <stp/>
        <stp/>
        <stp>1</stp>
        <tr r="FB18" s="21"/>
      </tp>
      <tp>
        <v>22.82</v>
        <stp/>
        <stp>*H</stp>
        <stp>KORD MR13!_00Z-GFS</stp>
        <stp>2M DAILY AVG TEMP</stp>
        <stp>D</stp>
        <stp>44794</stp>
        <stp/>
        <stp/>
        <stp>1</stp>
        <tr r="BI19" s="21"/>
      </tp>
      <tp>
        <v>23.5</v>
        <stp/>
        <stp>*H</stp>
        <stp>KORD MR10!_12Z-GFS</stp>
        <stp>2M DAILY AVG TEMP</stp>
        <stp>D</stp>
        <stp>44795</stp>
        <stp/>
        <stp/>
        <stp>1</stp>
        <tr r="EY18" s="21"/>
      </tp>
      <tp>
        <v>26.16</v>
        <stp/>
        <stp>*H</stp>
        <stp>KORD MR12!_00Z-GFS</stp>
        <stp>2M DAILY AVG TEMP</stp>
        <stp>D</stp>
        <stp>44794</stp>
        <stp/>
        <stp/>
        <stp>1</stp>
        <tr r="BF19" s="21"/>
      </tp>
      <tp>
        <v>23.1</v>
        <stp/>
        <stp>*H</stp>
        <stp>KORD MR11!_00Z-GFS</stp>
        <stp>2M DAILY AVG TEMP</stp>
        <stp>D</stp>
        <stp>44794</stp>
        <stp/>
        <stp/>
        <stp>1</stp>
        <tr r="BC19" s="21"/>
      </tp>
      <tp>
        <v>21.84</v>
        <stp/>
        <stp>*H</stp>
        <stp>KORD MR10!_00Z-GFS</stp>
        <stp>2M DAILY AVG TEMP</stp>
        <stp>D</stp>
        <stp>44794</stp>
        <stp/>
        <stp/>
        <stp>1</stp>
        <tr r="AZ19" s="21"/>
      </tp>
      <tp>
        <v>25.23</v>
        <stp/>
        <stp>*H</stp>
        <stp>KORD MR12!_12Z-GFS</stp>
        <stp>2M DAILY AVG TEMP</stp>
        <stp>D</stp>
        <stp>44795</stp>
        <stp/>
        <stp/>
        <stp>1</stp>
        <tr r="FE18" s="21"/>
      </tp>
      <tp>
        <v>20.84</v>
        <stp/>
        <stp>*H</stp>
        <stp>KORD MR11!_06Z-GFS</stp>
        <stp>2M DAILY AVG TEMP</stp>
        <stp>D</stp>
        <stp>44794</stp>
        <stp/>
        <stp/>
        <stp>1</stp>
        <tr r="DA19" s="21"/>
      </tp>
      <tp>
        <v>23.78</v>
        <stp/>
        <stp>*H</stp>
        <stp>KORD MR10!_06Z-GFS</stp>
        <stp>2M DAILY AVG TEMP</stp>
        <stp>D</stp>
        <stp>44794</stp>
        <stp/>
        <stp/>
        <stp>1</stp>
        <tr r="CX19" s="21"/>
      </tp>
      <tp>
        <v>27.06</v>
        <stp/>
        <stp>*H</stp>
        <stp>KORD MR13!_06Z-GFS</stp>
        <stp>2M DAILY AVG TEMP</stp>
        <stp>D</stp>
        <stp>44794</stp>
        <stp/>
        <stp/>
        <stp>1</stp>
        <tr r="DG19" s="21"/>
      </tp>
      <tp>
        <v>25.04</v>
        <stp/>
        <stp>*H</stp>
        <stp>KORD MR12!_06Z-GFS</stp>
        <stp>2M DAILY AVG TEMP</stp>
        <stp>D</stp>
        <stp>44794</stp>
        <stp/>
        <stp/>
        <stp>1</stp>
        <tr r="DD19" s="21"/>
      </tp>
      <tp>
        <v>26.71</v>
        <stp/>
        <stp>*H</stp>
        <stp>KORD MR12!_18Z-GFS</stp>
        <stp>2M DAILY AVG TEMP</stp>
        <stp>D</stp>
        <stp>44795</stp>
        <stp/>
        <stp/>
        <stp>1</stp>
        <tr r="HC18" s="21"/>
      </tp>
      <tp>
        <v>23.44</v>
        <stp/>
        <stp>*H</stp>
        <stp>KORD MR11!_18Z-GFS</stp>
        <stp>2M DAILY AVG TEMP</stp>
        <stp>D</stp>
        <stp>44795</stp>
        <stp/>
        <stp/>
        <stp>1</stp>
        <tr r="GZ18" s="21"/>
      </tp>
      <tp>
        <v>25.8</v>
        <stp/>
        <stp>*H</stp>
        <stp>KORD MR10!_18Z-GFS</stp>
        <stp>2M DAILY AVG TEMP</stp>
        <stp>D</stp>
        <stp>44795</stp>
        <stp/>
        <stp/>
        <stp>1</stp>
        <tr r="GW18" s="21"/>
      </tp>
      <tp>
        <v>21.04</v>
        <stp/>
        <stp>*H</stp>
        <stp>KORD MR11!_12Z-GFS</stp>
        <stp>2M DAILY AVG TEMP</stp>
        <stp>D</stp>
        <stp>44782</stp>
        <stp/>
        <stp/>
        <stp>1</stp>
        <tr r="DO31" s="21"/>
      </tp>
      <tp>
        <v>24.7</v>
        <stp/>
        <stp>*H</stp>
        <stp>KORD MR13!_00Z-GFS</stp>
        <stp>2M DAILY AVG TEMP</stp>
        <stp>D</stp>
        <stp>44783</stp>
        <stp/>
        <stp/>
        <stp>1</stp>
        <tr r="AB30" s="21"/>
      </tp>
      <tp>
        <v>23.26</v>
        <stp/>
        <stp>*H</stp>
        <stp>KORD MR15!_06Z-GFS</stp>
        <stp>2M DAILY AVG TEMP</stp>
        <stp>D</stp>
        <stp>44783</stp>
        <stp/>
        <stp/>
        <stp>1</stp>
        <tr r="CF30" s="21"/>
      </tp>
      <tp>
        <v>27.27</v>
        <stp/>
        <stp>*H</stp>
        <stp>KORD MR21!_12Z-GFS</stp>
        <stp>2M DAILY AVG TEMP</stp>
        <stp>D</stp>
        <stp>44781</stp>
        <stp/>
        <stp/>
        <stp>1</stp>
        <tr r="EP32" s="21"/>
      </tp>
      <tp>
        <v>29.78</v>
        <stp/>
        <stp>*H</stp>
        <stp>KORD MR23!_00Z-GFS</stp>
        <stp>2M DAILY AVG TEMP</stp>
        <stp>D</stp>
        <stp>44780</stp>
        <stp/>
        <stp/>
        <stp>1</stp>
        <tr r="AW33" s="21"/>
      </tp>
      <tp>
        <v>28.72</v>
        <stp/>
        <stp>*H</stp>
        <stp>KORD MR25!_06Z-GFS</stp>
        <stp>2M DAILY AVG TEMP</stp>
        <stp>D</stp>
        <stp>44780</stp>
        <stp/>
        <stp/>
        <stp>1</stp>
        <tr r="DA33" s="21"/>
      </tp>
      <tp>
        <v>21.32</v>
        <stp/>
        <stp>*H</stp>
        <stp>KORD MR10!_12Z-GFS</stp>
        <stp>2M DAILY AVG TEMP</stp>
        <stp>D</stp>
        <stp>44782</stp>
        <stp/>
        <stp/>
        <stp>1</stp>
        <tr r="DL31" s="21"/>
      </tp>
      <tp>
        <v>23.41</v>
        <stp/>
        <stp>*H</stp>
        <stp>KORD MR12!_00Z-GFS</stp>
        <stp>2M DAILY AVG TEMP</stp>
        <stp>D</stp>
        <stp>44783</stp>
        <stp/>
        <stp/>
        <stp>1</stp>
        <tr r="Y30" s="21"/>
      </tp>
      <tp>
        <v>25.84</v>
        <stp/>
        <stp>*H</stp>
        <stp>KORD MR14!_06Z-GFS</stp>
        <stp>2M DAILY AVG TEMP</stp>
        <stp>D</stp>
        <stp>44783</stp>
        <stp/>
        <stp/>
        <stp>1</stp>
        <tr r="CC30" s="21"/>
      </tp>
      <tp>
        <v>32.659999999999997</v>
        <stp/>
        <stp>*H</stp>
        <stp>KORD MR20!_12Z-GFS</stp>
        <stp>2M DAILY AVG TEMP</stp>
        <stp>D</stp>
        <stp>44781</stp>
        <stp/>
        <stp/>
        <stp>1</stp>
        <tr r="EM32" s="21"/>
      </tp>
      <tp>
        <v>24.51</v>
        <stp/>
        <stp>*H</stp>
        <stp>KORD MR22!_00Z-GFS</stp>
        <stp>2M DAILY AVG TEMP</stp>
        <stp>D</stp>
        <stp>44780</stp>
        <stp/>
        <stp/>
        <stp>1</stp>
        <tr r="AT33" s="21"/>
      </tp>
      <tp>
        <v>30.88</v>
        <stp/>
        <stp>*H</stp>
        <stp>KORD MR24!_06Z-GFS</stp>
        <stp>2M DAILY AVG TEMP</stp>
        <stp>D</stp>
        <stp>44780</stp>
        <stp/>
        <stp/>
        <stp>1</stp>
        <tr r="CX33" s="21"/>
      </tp>
      <tp>
        <v>22.68</v>
        <stp/>
        <stp>*H</stp>
        <stp>KORD MR11!_00Z-GFS</stp>
        <stp>2M DAILY AVG TEMP</stp>
        <stp>D</stp>
        <stp>44783</stp>
        <stp/>
        <stp/>
        <stp>1</stp>
        <tr r="V30" s="21"/>
      </tp>
      <tp>
        <v>22.66</v>
        <stp/>
        <stp>*H</stp>
        <stp>KORD MR13!_12Z-GFS</stp>
        <stp>2M DAILY AVG TEMP</stp>
        <stp>D</stp>
        <stp>44782</stp>
        <stp/>
        <stp/>
        <stp>1</stp>
        <tr r="DU31" s="21"/>
      </tp>
      <tp>
        <v>24.36</v>
        <stp/>
        <stp>*H</stp>
        <stp>KORD MR17!_06Z-GFS</stp>
        <stp>2M DAILY AVG TEMP</stp>
        <stp>D</stp>
        <stp>44783</stp>
        <stp/>
        <stp/>
        <stp>1</stp>
        <tr r="CL30" s="21"/>
      </tp>
      <tp>
        <v>21.4</v>
        <stp/>
        <stp>*H</stp>
        <stp>KORD MR19!_18Z-GFS</stp>
        <stp>2M DAILY AVG TEMP</stp>
        <stp>D</stp>
        <stp>44782</stp>
        <stp/>
        <stp/>
        <stp>1</stp>
        <tr r="GK31" s="21"/>
      </tp>
      <tp>
        <v>22.86</v>
        <stp/>
        <stp>*H</stp>
        <stp>KORD MR21!_00Z-GFS</stp>
        <stp>2M DAILY AVG TEMP</stp>
        <stp>D</stp>
        <stp>44780</stp>
        <stp/>
        <stp/>
        <stp>1</stp>
        <tr r="AQ33" s="21"/>
      </tp>
      <tp>
        <v>27.64</v>
        <stp/>
        <stp>*H</stp>
        <stp>KORD MR23!_12Z-GFS</stp>
        <stp>2M DAILY AVG TEMP</stp>
        <stp>D</stp>
        <stp>44781</stp>
        <stp/>
        <stp/>
        <stp>1</stp>
        <tr r="EV32" s="21"/>
      </tp>
      <tp>
        <v>25.84</v>
        <stp/>
        <stp>*H</stp>
        <stp>KORD MR27!_06Z-GFS</stp>
        <stp>2M DAILY AVG TEMP</stp>
        <stp>D</stp>
        <stp>44780</stp>
        <stp/>
        <stp/>
        <stp>1</stp>
        <tr r="DG33" s="21"/>
      </tp>
      <tp>
        <v>22.6</v>
        <stp/>
        <stp>*H</stp>
        <stp>KORD MR10!_00Z-GFS</stp>
        <stp>2M DAILY AVG TEMP</stp>
        <stp>D</stp>
        <stp>44783</stp>
        <stp/>
        <stp/>
        <stp>1</stp>
        <tr r="S30" s="21"/>
      </tp>
      <tp>
        <v>21.5</v>
        <stp/>
        <stp>*H</stp>
        <stp>KORD MR12!_12Z-GFS</stp>
        <stp>2M DAILY AVG TEMP</stp>
        <stp>D</stp>
        <stp>44782</stp>
        <stp/>
        <stp/>
        <stp>1</stp>
        <tr r="DR31" s="21"/>
      </tp>
      <tp>
        <v>24.59</v>
        <stp/>
        <stp>*H</stp>
        <stp>KORD MR16!_06Z-GFS</stp>
        <stp>2M DAILY AVG TEMP</stp>
        <stp>D</stp>
        <stp>44783</stp>
        <stp/>
        <stp/>
        <stp>1</stp>
        <tr r="CI30" s="21"/>
      </tp>
      <tp>
        <v>21.78</v>
        <stp/>
        <stp>*H</stp>
        <stp>KORD MR18!_18Z-GFS</stp>
        <stp>2M DAILY AVG TEMP</stp>
        <stp>D</stp>
        <stp>44782</stp>
        <stp/>
        <stp/>
        <stp>1</stp>
        <tr r="GH31" s="21"/>
      </tp>
      <tp>
        <v>26.38</v>
        <stp/>
        <stp>*H</stp>
        <stp>KORD MR20!_00Z-GFS</stp>
        <stp>2M DAILY AVG TEMP</stp>
        <stp>D</stp>
        <stp>44780</stp>
        <stp/>
        <stp/>
        <stp>1</stp>
        <tr r="AN33" s="21"/>
      </tp>
      <tp>
        <v>31.78</v>
        <stp/>
        <stp>*H</stp>
        <stp>KORD MR22!_12Z-GFS</stp>
        <stp>2M DAILY AVG TEMP</stp>
        <stp>D</stp>
        <stp>44781</stp>
        <stp/>
        <stp/>
        <stp>1</stp>
        <tr r="ES32" s="21"/>
      </tp>
      <tp>
        <v>24.1</v>
        <stp/>
        <stp>*H</stp>
        <stp>KORD MR26!_06Z-GFS</stp>
        <stp>2M DAILY AVG TEMP</stp>
        <stp>D</stp>
        <stp>44780</stp>
        <stp/>
        <stp/>
        <stp>1</stp>
        <tr r="DD33" s="21"/>
      </tp>
      <tp>
        <v>22.65</v>
        <stp/>
        <stp>*H</stp>
        <stp>KORD MR11!_06Z-GFS</stp>
        <stp>2M DAILY AVG TEMP</stp>
        <stp>D</stp>
        <stp>44783</stp>
        <stp/>
        <stp/>
        <stp>1</stp>
        <tr r="BT30" s="21"/>
      </tp>
      <tp>
        <v>21.7</v>
        <stp/>
        <stp>*H</stp>
        <stp>KORD MR15!_12Z-GFS</stp>
        <stp>2M DAILY AVG TEMP</stp>
        <stp>D</stp>
        <stp>44782</stp>
        <stp/>
        <stp/>
        <stp>1</stp>
        <tr r="EA31" s="21"/>
      </tp>
      <tp>
        <v>24.66</v>
        <stp/>
        <stp>*H</stp>
        <stp>KORD MR17!_00Z-GFS</stp>
        <stp>2M DAILY AVG TEMP</stp>
        <stp>D</stp>
        <stp>44783</stp>
        <stp/>
        <stp/>
        <stp>1</stp>
        <tr r="AN30" s="21"/>
      </tp>
      <tp>
        <v>22.2</v>
        <stp/>
        <stp>*H</stp>
        <stp>KORD MR21!_06Z-GFS</stp>
        <stp>2M DAILY AVG TEMP</stp>
        <stp>D</stp>
        <stp>44780</stp>
        <stp/>
        <stp/>
        <stp>1</stp>
        <tr r="CO33" s="21"/>
      </tp>
      <tp>
        <v>30.89</v>
        <stp/>
        <stp>*H</stp>
        <stp>KORD MR25!_12Z-GFS</stp>
        <stp>2M DAILY AVG TEMP</stp>
        <stp>D</stp>
        <stp>44781</stp>
        <stp/>
        <stp/>
        <stp>1</stp>
        <tr r="FB32" s="21"/>
      </tp>
      <tp>
        <v>22.82</v>
        <stp/>
        <stp>*H</stp>
        <stp>KORD MR27!_00Z-GFS</stp>
        <stp>2M DAILY AVG TEMP</stp>
        <stp>D</stp>
        <stp>44780</stp>
        <stp/>
        <stp/>
        <stp>1</stp>
        <tr r="BI33" s="21"/>
      </tp>
      <tp>
        <v>22.23</v>
        <stp/>
        <stp>*H</stp>
        <stp>KORD MR10!_06Z-GFS</stp>
        <stp>2M DAILY AVG TEMP</stp>
        <stp>D</stp>
        <stp>44783</stp>
        <stp/>
        <stp/>
        <stp>1</stp>
        <tr r="BQ30" s="21"/>
      </tp>
      <tp>
        <v>22.68</v>
        <stp/>
        <stp>*H</stp>
        <stp>KORD MR14!_12Z-GFS</stp>
        <stp>2M DAILY AVG TEMP</stp>
        <stp>D</stp>
        <stp>44782</stp>
        <stp/>
        <stp/>
        <stp>1</stp>
        <tr r="DX31" s="21"/>
      </tp>
      <tp>
        <v>22.26</v>
        <stp/>
        <stp>*H</stp>
        <stp>KORD MR16!_00Z-GFS</stp>
        <stp>2M DAILY AVG TEMP</stp>
        <stp>D</stp>
        <stp>44783</stp>
        <stp/>
        <stp/>
        <stp>1</stp>
        <tr r="AK30" s="21"/>
      </tp>
      <tp>
        <v>26.92</v>
        <stp/>
        <stp>*H</stp>
        <stp>KORD MR20!_06Z-GFS</stp>
        <stp>2M DAILY AVG TEMP</stp>
        <stp>D</stp>
        <stp>44780</stp>
        <stp/>
        <stp/>
        <stp>1</stp>
        <tr r="CL33" s="21"/>
      </tp>
      <tp>
        <v>32.840000000000003</v>
        <stp/>
        <stp>*H</stp>
        <stp>KORD MR24!_12Z-GFS</stp>
        <stp>2M DAILY AVG TEMP</stp>
        <stp>D</stp>
        <stp>44781</stp>
        <stp/>
        <stp/>
        <stp>1</stp>
        <tr r="EY32" s="21"/>
      </tp>
      <tp>
        <v>22.42</v>
        <stp/>
        <stp>*H</stp>
        <stp>KORD MR26!_00Z-GFS</stp>
        <stp>2M DAILY AVG TEMP</stp>
        <stp>D</stp>
        <stp>44780</stp>
        <stp/>
        <stp/>
        <stp>1</stp>
        <tr r="BF33" s="21"/>
      </tp>
      <tp>
        <v>23.87</v>
        <stp/>
        <stp>*H</stp>
        <stp>KORD MR13!_06Z-GFS</stp>
        <stp>2M DAILY AVG TEMP</stp>
        <stp>D</stp>
        <stp>44783</stp>
        <stp/>
        <stp/>
        <stp>1</stp>
        <tr r="BZ30" s="21"/>
      </tp>
      <tp>
        <v>20.77</v>
        <stp/>
        <stp>*H</stp>
        <stp>KORD MR15!_00Z-GFS</stp>
        <stp>2M DAILY AVG TEMP</stp>
        <stp>D</stp>
        <stp>44783</stp>
        <stp/>
        <stp/>
        <stp>1</stp>
        <tr r="AH30" s="21"/>
      </tp>
      <tp>
        <v>21.89</v>
        <stp/>
        <stp>*H</stp>
        <stp>KORD MR17!_12Z-GFS</stp>
        <stp>2M DAILY AVG TEMP</stp>
        <stp>D</stp>
        <stp>44782</stp>
        <stp/>
        <stp/>
        <stp>1</stp>
        <tr r="EG31" s="21"/>
      </tp>
      <tp>
        <v>31.52</v>
        <stp/>
        <stp>*H</stp>
        <stp>KORD MR23!_06Z-GFS</stp>
        <stp>2M DAILY AVG TEMP</stp>
        <stp>D</stp>
        <stp>44780</stp>
        <stp/>
        <stp/>
        <stp>1</stp>
        <tr r="CU33" s="21"/>
      </tp>
      <tp>
        <v>31.21</v>
        <stp/>
        <stp>*H</stp>
        <stp>KORD MR25!_00Z-GFS</stp>
        <stp>2M DAILY AVG TEMP</stp>
        <stp>D</stp>
        <stp>44780</stp>
        <stp/>
        <stp/>
        <stp>1</stp>
        <tr r="BC33" s="21"/>
      </tp>
      <tp>
        <v>23.08</v>
        <stp/>
        <stp>*H</stp>
        <stp>KORD MR12!_06Z-GFS</stp>
        <stp>2M DAILY AVG TEMP</stp>
        <stp>D</stp>
        <stp>44783</stp>
        <stp/>
        <stp/>
        <stp>1</stp>
        <tr r="BW30" s="21"/>
      </tp>
      <tp>
        <v>24.42</v>
        <stp/>
        <stp>*H</stp>
        <stp>KORD MR14!_00Z-GFS</stp>
        <stp>2M DAILY AVG TEMP</stp>
        <stp>D</stp>
        <stp>44783</stp>
        <stp/>
        <stp/>
        <stp>1</stp>
        <tr r="AE30" s="21"/>
      </tp>
      <tp>
        <v>20.61</v>
        <stp/>
        <stp>*H</stp>
        <stp>KORD MR16!_12Z-GFS</stp>
        <stp>2M DAILY AVG TEMP</stp>
        <stp>D</stp>
        <stp>44782</stp>
        <stp/>
        <stp/>
        <stp>1</stp>
        <tr r="ED31" s="21"/>
      </tp>
      <tp>
        <v>21.7</v>
        <stp/>
        <stp>*H</stp>
        <stp>KORD MR22!_06Z-GFS</stp>
        <stp>2M DAILY AVG TEMP</stp>
        <stp>D</stp>
        <stp>44780</stp>
        <stp/>
        <stp/>
        <stp>1</stp>
        <tr r="CR33" s="21"/>
      </tp>
      <tp>
        <v>23.99</v>
        <stp/>
        <stp>*H</stp>
        <stp>KORD MR24!_00Z-GFS</stp>
        <stp>2M DAILY AVG TEMP</stp>
        <stp>D</stp>
        <stp>44780</stp>
        <stp/>
        <stp/>
        <stp>1</stp>
        <tr r="AZ33" s="21"/>
      </tp>
      <tp>
        <v>30.48</v>
        <stp/>
        <stp>*H</stp>
        <stp>KORD MR26!_12Z-GFS</stp>
        <stp>2M DAILY AVG TEMP</stp>
        <stp>D</stp>
        <stp>44781</stp>
        <stp/>
        <stp/>
        <stp>1</stp>
        <tr r="FE32" s="21"/>
      </tp>
      <tp>
        <v>23.38</v>
        <stp/>
        <stp>*H</stp>
        <stp>KORD MR13!_18Z-GFS</stp>
        <stp>2M DAILY AVG TEMP</stp>
        <stp>D</stp>
        <stp>44782</stp>
        <stp/>
        <stp/>
        <stp>1</stp>
        <tr r="FS31" s="21"/>
      </tp>
      <tp>
        <v>26.12</v>
        <stp/>
        <stp>*H</stp>
        <stp>KORD MR19!_12Z-GFS</stp>
        <stp>2M DAILY AVG TEMP</stp>
        <stp>D</stp>
        <stp>44782</stp>
        <stp/>
        <stp/>
        <stp>1</stp>
        <tr r="EM31" s="21"/>
      </tp>
      <tp>
        <v>28.99</v>
        <stp/>
        <stp>*H</stp>
        <stp>KORD MR23!_18Z-GFS</stp>
        <stp>2M DAILY AVG TEMP</stp>
        <stp>D</stp>
        <stp>44781</stp>
        <stp/>
        <stp/>
        <stp>1</stp>
        <tr r="GT32" s="21"/>
      </tp>
      <tp>
        <v>22.5</v>
        <stp/>
        <stp>*H</stp>
        <stp>KORD MR12!_18Z-GFS</stp>
        <stp>2M DAILY AVG TEMP</stp>
        <stp>D</stp>
        <stp>44782</stp>
        <stp/>
        <stp/>
        <stp>1</stp>
        <tr r="FP31" s="21"/>
      </tp>
      <tp>
        <v>27.46</v>
        <stp/>
        <stp>*H</stp>
        <stp>KORD MR18!_12Z-GFS</stp>
        <stp>2M DAILY AVG TEMP</stp>
        <stp>D</stp>
        <stp>44782</stp>
        <stp/>
        <stp/>
        <stp>1</stp>
        <tr r="EJ31" s="21"/>
      </tp>
      <tp>
        <v>25.56</v>
        <stp/>
        <stp>*H</stp>
        <stp>KORD MR22!_18Z-GFS</stp>
        <stp>2M DAILY AVG TEMP</stp>
        <stp>D</stp>
        <stp>44781</stp>
        <stp/>
        <stp/>
        <stp>1</stp>
        <tr r="GQ32" s="21"/>
      </tp>
      <tp>
        <v>21.3</v>
        <stp/>
        <stp>*H</stp>
        <stp>KORD MR11!_18Z-GFS</stp>
        <stp>2M DAILY AVG TEMP</stp>
        <stp>D</stp>
        <stp>44782</stp>
        <stp/>
        <stp/>
        <stp>1</stp>
        <tr r="FM31" s="21"/>
      </tp>
      <tp>
        <v>22.86</v>
        <stp/>
        <stp>*H</stp>
        <stp>KORD MR19!_00Z-GFS</stp>
        <stp>2M DAILY AVG TEMP</stp>
        <stp>D</stp>
        <stp>44783</stp>
        <stp/>
        <stp/>
        <stp>1</stp>
        <tr r="AT30" s="21"/>
      </tp>
      <tp>
        <v>27.04</v>
        <stp/>
        <stp>*H</stp>
        <stp>KORD MR21!_18Z-GFS</stp>
        <stp>2M DAILY AVG TEMP</stp>
        <stp>D</stp>
        <stp>44781</stp>
        <stp/>
        <stp/>
        <stp>1</stp>
        <tr r="GN32" s="21"/>
      </tp>
      <tp>
        <v>21.52</v>
        <stp/>
        <stp>*H</stp>
        <stp>KORD MR10!_18Z-GFS</stp>
        <stp>2M DAILY AVG TEMP</stp>
        <stp>D</stp>
        <stp>44782</stp>
        <stp/>
        <stp/>
        <stp>1</stp>
        <tr r="FJ31" s="21"/>
      </tp>
      <tp>
        <v>30.64</v>
        <stp/>
        <stp>*H</stp>
        <stp>KORD MR18!_00Z-GFS</stp>
        <stp>2M DAILY AVG TEMP</stp>
        <stp>D</stp>
        <stp>44783</stp>
        <stp/>
        <stp/>
        <stp>1</stp>
        <tr r="AQ30" s="21"/>
      </tp>
      <tp>
        <v>28.45</v>
        <stp/>
        <stp>*H</stp>
        <stp>KORD MR20!_18Z-GFS</stp>
        <stp>2M DAILY AVG TEMP</stp>
        <stp>D</stp>
        <stp>44781</stp>
        <stp/>
        <stp/>
        <stp>1</stp>
        <tr r="GK32" s="21"/>
      </tp>
      <tp>
        <v>23.28</v>
        <stp/>
        <stp>*H</stp>
        <stp>KORD MR17!_18Z-GFS</stp>
        <stp>2M DAILY AVG TEMP</stp>
        <stp>D</stp>
        <stp>44782</stp>
        <stp/>
        <stp/>
        <stp>1</stp>
        <tr r="GE31" s="21"/>
      </tp>
      <tp>
        <v>25.1</v>
        <stp/>
        <stp>*H</stp>
        <stp>KORD MR19!_06Z-GFS</stp>
        <stp>2M DAILY AVG TEMP</stp>
        <stp>D</stp>
        <stp>44783</stp>
        <stp/>
        <stp/>
        <stp>1</stp>
        <tr r="CR30" s="21"/>
      </tp>
      <tp>
        <v>22.31</v>
        <stp/>
        <stp>*H</stp>
        <stp>KORD MR16!_18Z-GFS</stp>
        <stp>2M DAILY AVG TEMP</stp>
        <stp>D</stp>
        <stp>44782</stp>
        <stp/>
        <stp/>
        <stp>1</stp>
        <tr r="GB31" s="21"/>
      </tp>
      <tp>
        <v>25.56</v>
        <stp/>
        <stp>*H</stp>
        <stp>KORD MR18!_06Z-GFS</stp>
        <stp>2M DAILY AVG TEMP</stp>
        <stp>D</stp>
        <stp>44783</stp>
        <stp/>
        <stp/>
        <stp>1</stp>
        <tr r="CO30" s="21"/>
      </tp>
      <tp>
        <v>25.46</v>
        <stp/>
        <stp>*H</stp>
        <stp>KORD MR26!_18Z-GFS</stp>
        <stp>2M DAILY AVG TEMP</stp>
        <stp>D</stp>
        <stp>44781</stp>
        <stp/>
        <stp/>
        <stp>1</stp>
        <tr r="HC32" s="21"/>
      </tp>
      <tp>
        <v>19.940000000000001</v>
        <stp/>
        <stp>*H</stp>
        <stp>KORD MR15!_18Z-GFS</stp>
        <stp>2M DAILY AVG TEMP</stp>
        <stp>D</stp>
        <stp>44782</stp>
        <stp/>
        <stp/>
        <stp>1</stp>
        <tr r="FY31" s="21"/>
      </tp>
      <tp>
        <v>31.69</v>
        <stp/>
        <stp>*H</stp>
        <stp>KORD MR25!_18Z-GFS</stp>
        <stp>2M DAILY AVG TEMP</stp>
        <stp>D</stp>
        <stp>44781</stp>
        <stp/>
        <stp/>
        <stp>1</stp>
        <tr r="GZ32" s="21"/>
      </tp>
      <tp>
        <v>20.38</v>
        <stp/>
        <stp>*H</stp>
        <stp>KORD MR14!_18Z-GFS</stp>
        <stp>2M DAILY AVG TEMP</stp>
        <stp>D</stp>
        <stp>44782</stp>
        <stp/>
        <stp/>
        <stp>1</stp>
        <tr r="FV31" s="21"/>
      </tp>
      <tp>
        <v>34.299999999999997</v>
        <stp/>
        <stp>*H</stp>
        <stp>KORD MR24!_18Z-GFS</stp>
        <stp>2M DAILY AVG TEMP</stp>
        <stp>D</stp>
        <stp>44781</stp>
        <stp/>
        <stp/>
        <stp>1</stp>
        <tr r="GW32" s="21"/>
      </tp>
      <tp>
        <v>22.33</v>
        <stp/>
        <stp>*H</stp>
        <stp>KORD MR11!_12Z-GFS</stp>
        <stp>2M DAILY AVG TEMP</stp>
        <stp>D</stp>
        <stp>44783</stp>
        <stp/>
        <stp/>
        <stp>1</stp>
        <tr r="DR30" s="21"/>
      </tp>
      <tp>
        <v>22.56</v>
        <stp/>
        <stp>*H</stp>
        <stp>KORD MR13!_00Z-GFS</stp>
        <stp>2M DAILY AVG TEMP</stp>
        <stp>D</stp>
        <stp>44782</stp>
        <stp/>
        <stp/>
        <stp>1</stp>
        <tr r="Y31" s="21"/>
      </tp>
      <tp>
        <v>20.86</v>
        <stp/>
        <stp>*H</stp>
        <stp>KORD MR15!_06Z-GFS</stp>
        <stp>2M DAILY AVG TEMP</stp>
        <stp>D</stp>
        <stp>44782</stp>
        <stp/>
        <stp/>
        <stp>1</stp>
        <tr r="CC31" s="21"/>
      </tp>
      <tp>
        <v>28.31</v>
        <stp/>
        <stp>*H</stp>
        <stp>KORD MR21!_12Z-GFS</stp>
        <stp>2M DAILY AVG TEMP</stp>
        <stp>D</stp>
        <stp>44780</stp>
        <stp/>
        <stp/>
        <stp>1</stp>
        <tr r="EM33" s="21"/>
      </tp>
      <tp>
        <v>22.63</v>
        <stp/>
        <stp>*H</stp>
        <stp>KORD MR23!_00Z-GFS</stp>
        <stp>2M DAILY AVG TEMP</stp>
        <stp>D</stp>
        <stp>44781</stp>
        <stp/>
        <stp/>
        <stp>1</stp>
        <tr r="AZ32" s="21"/>
      </tp>
      <tp>
        <v>25.7</v>
        <stp/>
        <stp>*H</stp>
        <stp>KORD MR25!_06Z-GFS</stp>
        <stp>2M DAILY AVG TEMP</stp>
        <stp>D</stp>
        <stp>44781</stp>
        <stp/>
        <stp/>
        <stp>1</stp>
        <tr r="DD32" s="21"/>
      </tp>
      <tp>
        <v>22.38</v>
        <stp/>
        <stp>*H</stp>
        <stp>KORD MR10!_12Z-GFS</stp>
        <stp>2M DAILY AVG TEMP</stp>
        <stp>D</stp>
        <stp>44783</stp>
        <stp/>
        <stp/>
        <stp>1</stp>
        <tr r="DO30" s="21"/>
      </tp>
      <tp>
        <v>22.56</v>
        <stp/>
        <stp>*H</stp>
        <stp>KORD MR12!_00Z-GFS</stp>
        <stp>2M DAILY AVG TEMP</stp>
        <stp>D</stp>
        <stp>44782</stp>
        <stp/>
        <stp/>
        <stp>1</stp>
        <tr r="V31" s="21"/>
      </tp>
      <tp>
        <v>23.7</v>
        <stp/>
        <stp>*H</stp>
        <stp>KORD MR14!_06Z-GFS</stp>
        <stp>2M DAILY AVG TEMP</stp>
        <stp>D</stp>
        <stp>44782</stp>
        <stp/>
        <stp/>
        <stp>1</stp>
        <tr r="BZ31" s="21"/>
      </tp>
      <tp>
        <v>29.75</v>
        <stp/>
        <stp>*H</stp>
        <stp>KORD MR20!_12Z-GFS</stp>
        <stp>2M DAILY AVG TEMP</stp>
        <stp>D</stp>
        <stp>44780</stp>
        <stp/>
        <stp/>
        <stp>1</stp>
        <tr r="EJ33" s="21"/>
      </tp>
      <tp>
        <v>25.95</v>
        <stp/>
        <stp>*H</stp>
        <stp>KORD MR22!_00Z-GFS</stp>
        <stp>2M DAILY AVG TEMP</stp>
        <stp>D</stp>
        <stp>44781</stp>
        <stp/>
        <stp/>
        <stp>1</stp>
        <tr r="AW32" s="21"/>
      </tp>
      <tp>
        <v>30.24</v>
        <stp/>
        <stp>*H</stp>
        <stp>KORD MR24!_06Z-GFS</stp>
        <stp>2M DAILY AVG TEMP</stp>
        <stp>D</stp>
        <stp>44781</stp>
        <stp/>
        <stp/>
        <stp>1</stp>
        <tr r="DA32" s="21"/>
      </tp>
      <tp>
        <v>21.4</v>
        <stp/>
        <stp>*H</stp>
        <stp>KORD MR11!_00Z-GFS</stp>
        <stp>2M DAILY AVG TEMP</stp>
        <stp>D</stp>
        <stp>44782</stp>
        <stp/>
        <stp/>
        <stp>1</stp>
        <tr r="S31" s="21"/>
      </tp>
      <tp>
        <v>23.6</v>
        <stp/>
        <stp>*H</stp>
        <stp>KORD MR13!_12Z-GFS</stp>
        <stp>2M DAILY AVG TEMP</stp>
        <stp>D</stp>
        <stp>44783</stp>
        <stp/>
        <stp/>
        <stp>1</stp>
        <tr r="DX30" s="21"/>
      </tp>
      <tp>
        <v>21.02</v>
        <stp/>
        <stp>*H</stp>
        <stp>KORD MR17!_06Z-GFS</stp>
        <stp>2M DAILY AVG TEMP</stp>
        <stp>D</stp>
        <stp>44782</stp>
        <stp/>
        <stp/>
        <stp>1</stp>
        <tr r="CI31" s="21"/>
      </tp>
      <tp>
        <v>20.100000000000001</v>
        <stp/>
        <stp>*H</stp>
        <stp>KORD MR19!_18Z-GFS</stp>
        <stp>2M DAILY AVG TEMP</stp>
        <stp>D</stp>
        <stp>44783</stp>
        <stp/>
        <stp/>
        <stp>1</stp>
        <tr r="GN30" s="21"/>
      </tp>
      <tp>
        <v>23.3</v>
        <stp/>
        <stp>*H</stp>
        <stp>KORD MR21!_00Z-GFS</stp>
        <stp>2M DAILY AVG TEMP</stp>
        <stp>D</stp>
        <stp>44781</stp>
        <stp/>
        <stp/>
        <stp>1</stp>
        <tr r="AT32" s="21"/>
      </tp>
      <tp>
        <v>30.08</v>
        <stp/>
        <stp>*H</stp>
        <stp>KORD MR23!_12Z-GFS</stp>
        <stp>2M DAILY AVG TEMP</stp>
        <stp>D</stp>
        <stp>44780</stp>
        <stp/>
        <stp/>
        <stp>1</stp>
        <tr r="ES33" s="21"/>
      </tp>
      <tp>
        <v>21.23</v>
        <stp/>
        <stp>*H</stp>
        <stp>KORD MR10!_00Z-GFS</stp>
        <stp>2M DAILY AVG TEMP</stp>
        <stp>D</stp>
        <stp>44782</stp>
        <stp/>
        <stp/>
        <stp>1</stp>
        <tr r="P31" s="21"/>
      </tp>
      <tp>
        <v>22.88</v>
        <stp/>
        <stp>*H</stp>
        <stp>KORD MR12!_12Z-GFS</stp>
        <stp>2M DAILY AVG TEMP</stp>
        <stp>D</stp>
        <stp>44783</stp>
        <stp/>
        <stp/>
        <stp>1</stp>
        <tr r="DU30" s="21"/>
      </tp>
      <tp>
        <v>21.98</v>
        <stp/>
        <stp>*H</stp>
        <stp>KORD MR16!_06Z-GFS</stp>
        <stp>2M DAILY AVG TEMP</stp>
        <stp>D</stp>
        <stp>44782</stp>
        <stp/>
        <stp/>
        <stp>1</stp>
        <tr r="CF31" s="21"/>
      </tp>
      <tp>
        <v>22.48</v>
        <stp/>
        <stp>*H</stp>
        <stp>KORD MR18!_18Z-GFS</stp>
        <stp>2M DAILY AVG TEMP</stp>
        <stp>D</stp>
        <stp>44783</stp>
        <stp/>
        <stp/>
        <stp>1</stp>
        <tr r="GK30" s="21"/>
      </tp>
      <tp>
        <v>26.64</v>
        <stp/>
        <stp>*H</stp>
        <stp>KORD MR20!_00Z-GFS</stp>
        <stp>2M DAILY AVG TEMP</stp>
        <stp>D</stp>
        <stp>44781</stp>
        <stp/>
        <stp/>
        <stp>1</stp>
        <tr r="AQ32" s="21"/>
      </tp>
      <tp>
        <v>29.17</v>
        <stp/>
        <stp>*H</stp>
        <stp>KORD MR22!_12Z-GFS</stp>
        <stp>2M DAILY AVG TEMP</stp>
        <stp>D</stp>
        <stp>44780</stp>
        <stp/>
        <stp/>
        <stp>1</stp>
        <tr r="EP33" s="21"/>
      </tp>
      <tp>
        <v>27.46</v>
        <stp/>
        <stp>*H</stp>
        <stp>KORD MR26!_06Z-GFS</stp>
        <stp>2M DAILY AVG TEMP</stp>
        <stp>D</stp>
        <stp>44781</stp>
        <stp/>
        <stp/>
        <stp>1</stp>
        <tr r="DG32" s="21"/>
      </tp>
      <tp>
        <v>21.26</v>
        <stp/>
        <stp>*H</stp>
        <stp>KORD MR11!_06Z-GFS</stp>
        <stp>2M DAILY AVG TEMP</stp>
        <stp>D</stp>
        <stp>44782</stp>
        <stp/>
        <stp/>
        <stp>1</stp>
        <tr r="BQ31" s="21"/>
      </tp>
      <tp>
        <v>22.8</v>
        <stp/>
        <stp>*H</stp>
        <stp>KORD MR15!_12Z-GFS</stp>
        <stp>2M DAILY AVG TEMP</stp>
        <stp>D</stp>
        <stp>44783</stp>
        <stp/>
        <stp/>
        <stp>1</stp>
        <tr r="ED30" s="21"/>
      </tp>
      <tp>
        <v>25.96</v>
        <stp/>
        <stp>*H</stp>
        <stp>KORD MR17!_00Z-GFS</stp>
        <stp>2M DAILY AVG TEMP</stp>
        <stp>D</stp>
        <stp>44782</stp>
        <stp/>
        <stp/>
        <stp>1</stp>
        <tr r="AK31" s="21"/>
      </tp>
      <tp>
        <v>24.12</v>
        <stp/>
        <stp>*H</stp>
        <stp>KORD MR21!_06Z-GFS</stp>
        <stp>2M DAILY AVG TEMP</stp>
        <stp>D</stp>
        <stp>44781</stp>
        <stp/>
        <stp/>
        <stp>1</stp>
        <tr r="CR32" s="21"/>
      </tp>
      <tp>
        <v>27.9</v>
        <stp/>
        <stp>*H</stp>
        <stp>KORD MR25!_12Z-GFS</stp>
        <stp>2M DAILY AVG TEMP</stp>
        <stp>D</stp>
        <stp>44780</stp>
        <stp/>
        <stp/>
        <stp>1</stp>
        <tr r="EY33" s="21"/>
      </tp>
      <tp>
        <v>21.16</v>
        <stp/>
        <stp>*H</stp>
        <stp>KORD MR10!_06Z-GFS</stp>
        <stp>2M DAILY AVG TEMP</stp>
        <stp>D</stp>
        <stp>44782</stp>
        <stp/>
        <stp/>
        <stp>1</stp>
        <tr r="BN31" s="21"/>
      </tp>
      <tp>
        <v>24.74</v>
        <stp/>
        <stp>*H</stp>
        <stp>KORD MR14!_12Z-GFS</stp>
        <stp>2M DAILY AVG TEMP</stp>
        <stp>D</stp>
        <stp>44783</stp>
        <stp/>
        <stp/>
        <stp>1</stp>
        <tr r="EA30" s="21"/>
      </tp>
      <tp>
        <v>20.45</v>
        <stp/>
        <stp>*H</stp>
        <stp>KORD MR16!_00Z-GFS</stp>
        <stp>2M DAILY AVG TEMP</stp>
        <stp>D</stp>
        <stp>44782</stp>
        <stp/>
        <stp/>
        <stp>1</stp>
        <tr r="AH31" s="21"/>
      </tp>
      <tp>
        <v>23.9</v>
        <stp/>
        <stp>*H</stp>
        <stp>KORD MR20!_06Z-GFS</stp>
        <stp>2M DAILY AVG TEMP</stp>
        <stp>D</stp>
        <stp>44781</stp>
        <stp/>
        <stp/>
        <stp>1</stp>
        <tr r="CO32" s="21"/>
      </tp>
      <tp>
        <v>32.479999999999997</v>
        <stp/>
        <stp>*H</stp>
        <stp>KORD MR24!_12Z-GFS</stp>
        <stp>2M DAILY AVG TEMP</stp>
        <stp>D</stp>
        <stp>44780</stp>
        <stp/>
        <stp/>
        <stp>1</stp>
        <tr r="EV33" s="21"/>
      </tp>
      <tp>
        <v>25</v>
        <stp/>
        <stp>*H</stp>
        <stp>KORD MR26!_00Z-GFS</stp>
        <stp>2M DAILY AVG TEMP</stp>
        <stp>D</stp>
        <stp>44781</stp>
        <stp/>
        <stp/>
        <stp>1</stp>
        <tr r="BI32" s="21"/>
      </tp>
      <tp>
        <v>21.86</v>
        <stp/>
        <stp>*H</stp>
        <stp>KORD MR13!_06Z-GFS</stp>
        <stp>2M DAILY AVG TEMP</stp>
        <stp>D</stp>
        <stp>44782</stp>
        <stp/>
        <stp/>
        <stp>1</stp>
        <tr r="BW31" s="21"/>
      </tp>
      <tp>
        <v>19.440000000000001</v>
        <stp/>
        <stp>*H</stp>
        <stp>KORD MR15!_00Z-GFS</stp>
        <stp>2M DAILY AVG TEMP</stp>
        <stp>D</stp>
        <stp>44782</stp>
        <stp/>
        <stp/>
        <stp>1</stp>
        <tr r="AE31" s="21"/>
      </tp>
      <tp>
        <v>24.8</v>
        <stp/>
        <stp>*H</stp>
        <stp>KORD MR17!_12Z-GFS</stp>
        <stp>2M DAILY AVG TEMP</stp>
        <stp>D</stp>
        <stp>44783</stp>
        <stp/>
        <stp/>
        <stp>1</stp>
        <tr r="EJ30" s="21"/>
      </tp>
      <tp>
        <v>26.5</v>
        <stp/>
        <stp>*H</stp>
        <stp>KORD MR23!_06Z-GFS</stp>
        <stp>2M DAILY AVG TEMP</stp>
        <stp>D</stp>
        <stp>44781</stp>
        <stp/>
        <stp/>
        <stp>1</stp>
        <tr r="CX32" s="21"/>
      </tp>
      <tp>
        <v>31.32</v>
        <stp/>
        <stp>*H</stp>
        <stp>KORD MR25!_00Z-GFS</stp>
        <stp>2M DAILY AVG TEMP</stp>
        <stp>D</stp>
        <stp>44781</stp>
        <stp/>
        <stp/>
        <stp>1</stp>
        <tr r="BF32" s="21"/>
      </tp>
      <tp>
        <v>25.46</v>
        <stp/>
        <stp>*H</stp>
        <stp>KORD MR27!_12Z-GFS</stp>
        <stp>2M DAILY AVG TEMP</stp>
        <stp>D</stp>
        <stp>44780</stp>
        <stp/>
        <stp/>
        <stp>1</stp>
        <tr r="FE33" s="21"/>
      </tp>
      <tp>
        <v>22.48</v>
        <stp/>
        <stp>*H</stp>
        <stp>KORD MR12!_06Z-GFS</stp>
        <stp>2M DAILY AVG TEMP</stp>
        <stp>D</stp>
        <stp>44782</stp>
        <stp/>
        <stp/>
        <stp>1</stp>
        <tr r="BT31" s="21"/>
      </tp>
      <tp>
        <v>23.33</v>
        <stp/>
        <stp>*H</stp>
        <stp>KORD MR14!_00Z-GFS</stp>
        <stp>2M DAILY AVG TEMP</stp>
        <stp>D</stp>
        <stp>44782</stp>
        <stp/>
        <stp/>
        <stp>1</stp>
        <tr r="AB31" s="21"/>
      </tp>
      <tp>
        <v>22.32</v>
        <stp/>
        <stp>*H</stp>
        <stp>KORD MR16!_12Z-GFS</stp>
        <stp>2M DAILY AVG TEMP</stp>
        <stp>D</stp>
        <stp>44783</stp>
        <stp/>
        <stp/>
        <stp>1</stp>
        <tr r="EG30" s="21"/>
      </tp>
      <tp>
        <v>23.36</v>
        <stp/>
        <stp>*H</stp>
        <stp>KORD MR22!_06Z-GFS</stp>
        <stp>2M DAILY AVG TEMP</stp>
        <stp>D</stp>
        <stp>44781</stp>
        <stp/>
        <stp/>
        <stp>1</stp>
        <tr r="CU32" s="21"/>
      </tp>
      <tp>
        <v>24.36</v>
        <stp/>
        <stp>*H</stp>
        <stp>KORD MR24!_00Z-GFS</stp>
        <stp>2M DAILY AVG TEMP</stp>
        <stp>D</stp>
        <stp>44781</stp>
        <stp/>
        <stp/>
        <stp>1</stp>
        <tr r="BC32" s="21"/>
      </tp>
      <tp>
        <v>28.87</v>
        <stp/>
        <stp>*H</stp>
        <stp>KORD MR26!_12Z-GFS</stp>
        <stp>2M DAILY AVG TEMP</stp>
        <stp>D</stp>
        <stp>44780</stp>
        <stp/>
        <stp/>
        <stp>1</stp>
        <tr r="FB33" s="21"/>
      </tp>
      <tp>
        <v>25.5</v>
        <stp/>
        <stp>*H</stp>
        <stp>KORD MR13!_18Z-GFS</stp>
        <stp>2M DAILY AVG TEMP</stp>
        <stp>D</stp>
        <stp>44783</stp>
        <stp/>
        <stp/>
        <stp>1</stp>
        <tr r="FV30" s="21"/>
      </tp>
      <tp>
        <v>24.68</v>
        <stp/>
        <stp>*H</stp>
        <stp>KORD MR19!_12Z-GFS</stp>
        <stp>2M DAILY AVG TEMP</stp>
        <stp>D</stp>
        <stp>44783</stp>
        <stp/>
        <stp/>
        <stp>1</stp>
        <tr r="EP30" s="21"/>
      </tp>
      <tp>
        <v>27.02</v>
        <stp/>
        <stp>*H</stp>
        <stp>KORD MR23!_18Z-GFS</stp>
        <stp>2M DAILY AVG TEMP</stp>
        <stp>D</stp>
        <stp>44780</stp>
        <stp/>
        <stp/>
        <stp>1</stp>
        <tr r="GQ33" s="21"/>
      </tp>
      <tp>
        <v>23.06</v>
        <stp/>
        <stp>*H</stp>
        <stp>KORD MR12!_18Z-GFS</stp>
        <stp>2M DAILY AVG TEMP</stp>
        <stp>D</stp>
        <stp>44783</stp>
        <stp/>
        <stp/>
        <stp>1</stp>
        <tr r="FS30" s="21"/>
      </tp>
      <tp>
        <v>30.24</v>
        <stp/>
        <stp>*H</stp>
        <stp>KORD MR18!_12Z-GFS</stp>
        <stp>2M DAILY AVG TEMP</stp>
        <stp>D</stp>
        <stp>44783</stp>
        <stp/>
        <stp/>
        <stp>1</stp>
        <tr r="EM30" s="21"/>
      </tp>
      <tp>
        <v>23.02</v>
        <stp/>
        <stp>*H</stp>
        <stp>KORD MR22!_18Z-GFS</stp>
        <stp>2M DAILY AVG TEMP</stp>
        <stp>D</stp>
        <stp>44780</stp>
        <stp/>
        <stp/>
        <stp>1</stp>
        <tr r="GN33" s="21"/>
      </tp>
      <tp>
        <v>22.62</v>
        <stp/>
        <stp>*H</stp>
        <stp>KORD MR11!_18Z-GFS</stp>
        <stp>2M DAILY AVG TEMP</stp>
        <stp>D</stp>
        <stp>44783</stp>
        <stp/>
        <stp/>
        <stp>1</stp>
        <tr r="FP30" s="21"/>
      </tp>
      <tp>
        <v>26.26</v>
        <stp/>
        <stp>*H</stp>
        <stp>KORD MR19!_00Z-GFS</stp>
        <stp>2M DAILY AVG TEMP</stp>
        <stp>D</stp>
        <stp>44782</stp>
        <stp/>
        <stp/>
        <stp>1</stp>
        <tr r="AQ31" s="21"/>
      </tp>
      <tp>
        <v>26.7</v>
        <stp/>
        <stp>*H</stp>
        <stp>KORD MR21!_18Z-GFS</stp>
        <stp>2M DAILY AVG TEMP</stp>
        <stp>D</stp>
        <stp>44780</stp>
        <stp/>
        <stp/>
        <stp>1</stp>
        <tr r="GK33" s="21"/>
      </tp>
      <tp>
        <v>22.6</v>
        <stp/>
        <stp>*H</stp>
        <stp>KORD MR10!_18Z-GFS</stp>
        <stp>2M DAILY AVG TEMP</stp>
        <stp>D</stp>
        <stp>44783</stp>
        <stp/>
        <stp/>
        <stp>1</stp>
        <tr r="FM30" s="21"/>
      </tp>
      <tp>
        <v>25.33</v>
        <stp/>
        <stp>*H</stp>
        <stp>KORD MR18!_00Z-GFS</stp>
        <stp>2M DAILY AVG TEMP</stp>
        <stp>D</stp>
        <stp>44782</stp>
        <stp/>
        <stp/>
        <stp>1</stp>
        <tr r="AN31" s="21"/>
      </tp>
      <tp>
        <v>31.14</v>
        <stp/>
        <stp>*H</stp>
        <stp>KORD MR20!_18Z-GFS</stp>
        <stp>2M DAILY AVG TEMP</stp>
        <stp>D</stp>
        <stp>44780</stp>
        <stp/>
        <stp/>
        <stp>1</stp>
        <tr r="GH33" s="21"/>
      </tp>
      <tp>
        <v>25.74</v>
        <stp/>
        <stp>*H</stp>
        <stp>KORD MR17!_18Z-GFS</stp>
        <stp>2M DAILY AVG TEMP</stp>
        <stp>D</stp>
        <stp>44783</stp>
        <stp/>
        <stp/>
        <stp>1</stp>
        <tr r="GH30" s="21"/>
      </tp>
      <tp>
        <v>23.62</v>
        <stp/>
        <stp>*H</stp>
        <stp>KORD MR19!_06Z-GFS</stp>
        <stp>2M DAILY AVG TEMP</stp>
        <stp>D</stp>
        <stp>44782</stp>
        <stp/>
        <stp/>
        <stp>1</stp>
        <tr r="CO31" s="21"/>
      </tp>
      <tp>
        <v>28.14</v>
        <stp/>
        <stp>*H</stp>
        <stp>KORD MR27!_18Z-GFS</stp>
        <stp>2M DAILY AVG TEMP</stp>
        <stp>D</stp>
        <stp>44780</stp>
        <stp/>
        <stp/>
        <stp>1</stp>
        <tr r="HC33" s="21"/>
      </tp>
      <tp>
        <v>23.89</v>
        <stp/>
        <stp>*H</stp>
        <stp>KORD MR16!_18Z-GFS</stp>
        <stp>2M DAILY AVG TEMP</stp>
        <stp>D</stp>
        <stp>44783</stp>
        <stp/>
        <stp/>
        <stp>1</stp>
        <tr r="GE30" s="21"/>
      </tp>
      <tp>
        <v>22.01</v>
        <stp/>
        <stp>*H</stp>
        <stp>KORD MR18!_06Z-GFS</stp>
        <stp>2M DAILY AVG TEMP</stp>
        <stp>D</stp>
        <stp>44782</stp>
        <stp/>
        <stp/>
        <stp>1</stp>
        <tr r="CL31" s="21"/>
      </tp>
      <tp>
        <v>29.22</v>
        <stp/>
        <stp>*H</stp>
        <stp>KORD MR26!_18Z-GFS</stp>
        <stp>2M DAILY AVG TEMP</stp>
        <stp>D</stp>
        <stp>44780</stp>
        <stp/>
        <stp/>
        <stp>1</stp>
        <tr r="GZ33" s="21"/>
      </tp>
      <tp>
        <v>20.83</v>
        <stp/>
        <stp>*H</stp>
        <stp>KORD MR15!_18Z-GFS</stp>
        <stp>2M DAILY AVG TEMP</stp>
        <stp>D</stp>
        <stp>44783</stp>
        <stp/>
        <stp/>
        <stp>1</stp>
        <tr r="GB30" s="21"/>
      </tp>
      <tp>
        <v>33.71</v>
        <stp/>
        <stp>*H</stp>
        <stp>KORD MR25!_18Z-GFS</stp>
        <stp>2M DAILY AVG TEMP</stp>
        <stp>D</stp>
        <stp>44780</stp>
        <stp/>
        <stp/>
        <stp>1</stp>
        <tr r="GW33" s="21"/>
      </tp>
      <tp>
        <v>23.03</v>
        <stp/>
        <stp>*H</stp>
        <stp>KORD MR14!_18Z-GFS</stp>
        <stp>2M DAILY AVG TEMP</stp>
        <stp>D</stp>
        <stp>44783</stp>
        <stp/>
        <stp/>
        <stp>1</stp>
        <tr r="FY30" s="21"/>
      </tp>
      <tp>
        <v>34.119999999999997</v>
        <stp/>
        <stp>*H</stp>
        <stp>KORD MR24!_18Z-GFS</stp>
        <stp>2M DAILY AVG TEMP</stp>
        <stp>D</stp>
        <stp>44780</stp>
        <stp/>
        <stp/>
        <stp>1</stp>
        <tr r="GT33" s="21"/>
      </tp>
      <tp>
        <v>21.74</v>
        <stp/>
        <stp>*H</stp>
        <stp>KORD MR13!_00Z-GFS</stp>
        <stp>2M DAILY AVG TEMP</stp>
        <stp>D</stp>
        <stp>44781</stp>
        <stp/>
        <stp/>
        <stp>1</stp>
        <tr r="V32" s="21"/>
      </tp>
      <tp>
        <v>25.78</v>
        <stp/>
        <stp>*H</stp>
        <stp>KORD MR15!_06Z-GFS</stp>
        <stp>2M DAILY AVG TEMP</stp>
        <stp>D</stp>
        <stp>44781</stp>
        <stp/>
        <stp/>
        <stp>1</stp>
        <tr r="BZ32" s="21"/>
      </tp>
      <tp>
        <v>26.08</v>
        <stp/>
        <stp>*H</stp>
        <stp>KORD MR21!_12Z-GFS</stp>
        <stp>2M DAILY AVG TEMP</stp>
        <stp>D</stp>
        <stp>44783</stp>
        <stp/>
        <stp/>
        <stp>1</stp>
        <tr r="EV30" s="21"/>
      </tp>
      <tp>
        <v>24.3</v>
        <stp/>
        <stp>*H</stp>
        <stp>KORD MR23!_00Z-GFS</stp>
        <stp>2M DAILY AVG TEMP</stp>
        <stp>D</stp>
        <stp>44782</stp>
        <stp/>
        <stp/>
        <stp>1</stp>
        <tr r="BC31" s="21"/>
      </tp>
      <tp>
        <v>27.44</v>
        <stp/>
        <stp>*H</stp>
        <stp>KORD MR25!_06Z-GFS</stp>
        <stp>2M DAILY AVG TEMP</stp>
        <stp>D</stp>
        <stp>44782</stp>
        <stp/>
        <stp/>
        <stp>1</stp>
        <tr r="DG31" s="21"/>
      </tp>
      <tp>
        <v>26.2</v>
        <stp/>
        <stp>*H</stp>
        <stp>KORD MR12!_00Z-GFS</stp>
        <stp>2M DAILY AVG TEMP</stp>
        <stp>D</stp>
        <stp>44781</stp>
        <stp/>
        <stp/>
        <stp>1</stp>
        <tr r="S32" s="21"/>
      </tp>
      <tp>
        <v>22.73</v>
        <stp/>
        <stp>*H</stp>
        <stp>KORD MR14!_06Z-GFS</stp>
        <stp>2M DAILY AVG TEMP</stp>
        <stp>D</stp>
        <stp>44781</stp>
        <stp/>
        <stp/>
        <stp>1</stp>
        <tr r="BW32" s="21"/>
      </tp>
      <tp>
        <v>25.12</v>
        <stp/>
        <stp>*H</stp>
        <stp>KORD MR20!_12Z-GFS</stp>
        <stp>2M DAILY AVG TEMP</stp>
        <stp>D</stp>
        <stp>44783</stp>
        <stp/>
        <stp/>
        <stp>1</stp>
        <tr r="ES30" s="21"/>
      </tp>
      <tp>
        <v>28.4</v>
        <stp/>
        <stp>*H</stp>
        <stp>KORD MR22!_00Z-GFS</stp>
        <stp>2M DAILY AVG TEMP</stp>
        <stp>D</stp>
        <stp>44782</stp>
        <stp/>
        <stp/>
        <stp>1</stp>
        <tr r="AZ31" s="21"/>
      </tp>
      <tp>
        <v>30.26</v>
        <stp/>
        <stp>*H</stp>
        <stp>KORD MR24!_06Z-GFS</stp>
        <stp>2M DAILY AVG TEMP</stp>
        <stp>D</stp>
        <stp>44782</stp>
        <stp/>
        <stp/>
        <stp>1</stp>
        <tr r="DD31" s="21"/>
      </tp>
      <tp>
        <v>23.06</v>
        <stp/>
        <stp>*H</stp>
        <stp>KORD MR11!_00Z-GFS</stp>
        <stp>2M DAILY AVG TEMP</stp>
        <stp>D</stp>
        <stp>44781</stp>
        <stp/>
        <stp/>
        <stp>1</stp>
        <tr r="P32" s="21"/>
      </tp>
      <tp>
        <v>26.42</v>
        <stp/>
        <stp>*H</stp>
        <stp>KORD MR13!_12Z-GFS</stp>
        <stp>2M DAILY AVG TEMP</stp>
        <stp>D</stp>
        <stp>44780</stp>
        <stp/>
        <stp/>
        <stp>1</stp>
        <tr r="DO33" s="21"/>
      </tp>
      <tp>
        <v>19.3</v>
        <stp/>
        <stp>*H</stp>
        <stp>KORD MR17!_06Z-GFS</stp>
        <stp>2M DAILY AVG TEMP</stp>
        <stp>D</stp>
        <stp>44781</stp>
        <stp/>
        <stp/>
        <stp>1</stp>
        <tr r="CF32" s="21"/>
      </tp>
      <tp>
        <v>26.28</v>
        <stp/>
        <stp>*H</stp>
        <stp>KORD MR19!_18Z-GFS</stp>
        <stp>2M DAILY AVG TEMP</stp>
        <stp>D</stp>
        <stp>44780</stp>
        <stp/>
        <stp/>
        <stp>1</stp>
        <tr r="GE33" s="21"/>
      </tp>
      <tp>
        <v>25.66</v>
        <stp/>
        <stp>*H</stp>
        <stp>KORD MR21!_00Z-GFS</stp>
        <stp>2M DAILY AVG TEMP</stp>
        <stp>D</stp>
        <stp>44782</stp>
        <stp/>
        <stp/>
        <stp>1</stp>
        <tr r="AW31" s="21"/>
      </tp>
      <tp>
        <v>22.92</v>
        <stp/>
        <stp>*H</stp>
        <stp>KORD MR23!_12Z-GFS</stp>
        <stp>2M DAILY AVG TEMP</stp>
        <stp>D</stp>
        <stp>44783</stp>
        <stp/>
        <stp/>
        <stp>1</stp>
        <tr r="FB30" s="21"/>
      </tp>
      <tp>
        <v>23.01</v>
        <stp/>
        <stp>*H</stp>
        <stp>KORD MR12!_12Z-GFS</stp>
        <stp>2M DAILY AVG TEMP</stp>
        <stp>D</stp>
        <stp>44780</stp>
        <stp/>
        <stp/>
        <stp>1</stp>
        <tr r="DL33" s="21"/>
      </tp>
      <tp>
        <v>20.420000000000002</v>
        <stp/>
        <stp>*H</stp>
        <stp>KORD MR16!_06Z-GFS</stp>
        <stp>2M DAILY AVG TEMP</stp>
        <stp>D</stp>
        <stp>44781</stp>
        <stp/>
        <stp/>
        <stp>1</stp>
        <tr r="CC32" s="21"/>
      </tp>
      <tp>
        <v>28.77</v>
        <stp/>
        <stp>*H</stp>
        <stp>KORD MR18!_18Z-GFS</stp>
        <stp>2M DAILY AVG TEMP</stp>
        <stp>D</stp>
        <stp>44780</stp>
        <stp/>
        <stp/>
        <stp>1</stp>
        <tr r="GB33" s="21"/>
      </tp>
      <tp>
        <v>26.97</v>
        <stp/>
        <stp>*H</stp>
        <stp>KORD MR20!_00Z-GFS</stp>
        <stp>2M DAILY AVG TEMP</stp>
        <stp>D</stp>
        <stp>44782</stp>
        <stp/>
        <stp/>
        <stp>1</stp>
        <tr r="AT31" s="21"/>
      </tp>
      <tp>
        <v>20.79</v>
        <stp/>
        <stp>*H</stp>
        <stp>KORD MR22!_12Z-GFS</stp>
        <stp>2M DAILY AVG TEMP</stp>
        <stp>D</stp>
        <stp>44783</stp>
        <stp/>
        <stp/>
        <stp>1</stp>
        <tr r="EY30" s="21"/>
      </tp>
      <tp>
        <v>23.42</v>
        <stp/>
        <stp>*H</stp>
        <stp>KORD MR11!_06Z-GFS</stp>
        <stp>2M DAILY AVG TEMP</stp>
        <stp>D</stp>
        <stp>44781</stp>
        <stp/>
        <stp/>
        <stp>1</stp>
        <tr r="BN32" s="21"/>
      </tp>
      <tp>
        <v>30.05</v>
        <stp/>
        <stp>*H</stp>
        <stp>KORD MR15!_12Z-GFS</stp>
        <stp>2M DAILY AVG TEMP</stp>
        <stp>D</stp>
        <stp>44780</stp>
        <stp/>
        <stp/>
        <stp>1</stp>
        <tr r="DU33" s="21"/>
      </tp>
      <tp>
        <v>24.82</v>
        <stp/>
        <stp>*H</stp>
        <stp>KORD MR17!_00Z-GFS</stp>
        <stp>2M DAILY AVG TEMP</stp>
        <stp>D</stp>
        <stp>44781</stp>
        <stp/>
        <stp/>
        <stp>1</stp>
        <tr r="AH32" s="21"/>
      </tp>
      <tp>
        <v>27.3</v>
        <stp/>
        <stp>*H</stp>
        <stp>KORD MR21!_06Z-GFS</stp>
        <stp>2M DAILY AVG TEMP</stp>
        <stp>D</stp>
        <stp>44782</stp>
        <stp/>
        <stp/>
        <stp>1</stp>
        <tr r="CU31" s="21"/>
      </tp>
      <tp>
        <v>26.74</v>
        <stp/>
        <stp>*H</stp>
        <stp>KORD MR14!_12Z-GFS</stp>
        <stp>2M DAILY AVG TEMP</stp>
        <stp>D</stp>
        <stp>44780</stp>
        <stp/>
        <stp/>
        <stp>1</stp>
        <tr r="DR33" s="21"/>
      </tp>
      <tp>
        <v>23.22</v>
        <stp/>
        <stp>*H</stp>
        <stp>KORD MR16!_00Z-GFS</stp>
        <stp>2M DAILY AVG TEMP</stp>
        <stp>D</stp>
        <stp>44781</stp>
        <stp/>
        <stp/>
        <stp>1</stp>
        <tr r="AE32" s="21"/>
      </tp>
      <tp>
        <v>26.2</v>
        <stp/>
        <stp>*H</stp>
        <stp>KORD MR20!_06Z-GFS</stp>
        <stp>2M DAILY AVG TEMP</stp>
        <stp>D</stp>
        <stp>44782</stp>
        <stp/>
        <stp/>
        <stp>1</stp>
        <tr r="CR31" s="21"/>
      </tp>
      <tp>
        <v>27.7</v>
        <stp/>
        <stp>*H</stp>
        <stp>KORD MR24!_12Z-GFS</stp>
        <stp>2M DAILY AVG TEMP</stp>
        <stp>D</stp>
        <stp>44783</stp>
        <stp/>
        <stp/>
        <stp>1</stp>
        <tr r="FE30" s="21"/>
      </tp>
      <tp>
        <v>23.35</v>
        <stp/>
        <stp>*H</stp>
        <stp>KORD MR13!_06Z-GFS</stp>
        <stp>2M DAILY AVG TEMP</stp>
        <stp>D</stp>
        <stp>44781</stp>
        <stp/>
        <stp/>
        <stp>1</stp>
        <tr r="BT32" s="21"/>
      </tp>
      <tp>
        <v>23.99</v>
        <stp/>
        <stp>*H</stp>
        <stp>KORD MR15!_00Z-GFS</stp>
        <stp>2M DAILY AVG TEMP</stp>
        <stp>D</stp>
        <stp>44781</stp>
        <stp/>
        <stp/>
        <stp>1</stp>
        <tr r="AB32" s="21"/>
      </tp>
      <tp>
        <v>30.96</v>
        <stp/>
        <stp>*H</stp>
        <stp>KORD MR17!_12Z-GFS</stp>
        <stp>2M DAILY AVG TEMP</stp>
        <stp>D</stp>
        <stp>44780</stp>
        <stp/>
        <stp/>
        <stp>1</stp>
        <tr r="EA33" s="21"/>
      </tp>
      <tp>
        <v>30.44</v>
        <stp/>
        <stp>*H</stp>
        <stp>KORD MR23!_06Z-GFS</stp>
        <stp>2M DAILY AVG TEMP</stp>
        <stp>D</stp>
        <stp>44782</stp>
        <stp/>
        <stp/>
        <stp>1</stp>
        <tr r="DA31" s="21"/>
      </tp>
      <tp>
        <v>32.119999999999997</v>
        <stp/>
        <stp>*H</stp>
        <stp>KORD MR25!_00Z-GFS</stp>
        <stp>2M DAILY AVG TEMP</stp>
        <stp>D</stp>
        <stp>44782</stp>
        <stp/>
        <stp/>
        <stp>1</stp>
        <tr r="BI31" s="21"/>
      </tp>
      <tp>
        <v>25.5</v>
        <stp/>
        <stp>*H</stp>
        <stp>KORD MR12!_06Z-GFS</stp>
        <stp>2M DAILY AVG TEMP</stp>
        <stp>D</stp>
        <stp>44781</stp>
        <stp/>
        <stp/>
        <stp>1</stp>
        <tr r="BQ32" s="21"/>
      </tp>
      <tp>
        <v>21.32</v>
        <stp/>
        <stp>*H</stp>
        <stp>KORD MR14!_00Z-GFS</stp>
        <stp>2M DAILY AVG TEMP</stp>
        <stp>D</stp>
        <stp>44781</stp>
        <stp/>
        <stp/>
        <stp>1</stp>
        <tr r="Y32" s="21"/>
      </tp>
      <tp>
        <v>29.62</v>
        <stp/>
        <stp>*H</stp>
        <stp>KORD MR16!_12Z-GFS</stp>
        <stp>2M DAILY AVG TEMP</stp>
        <stp>D</stp>
        <stp>44780</stp>
        <stp/>
        <stp/>
        <stp>1</stp>
        <tr r="DX33" s="21"/>
      </tp>
      <tp>
        <v>25.64</v>
        <stp/>
        <stp>*H</stp>
        <stp>KORD MR22!_06Z-GFS</stp>
        <stp>2M DAILY AVG TEMP</stp>
        <stp>D</stp>
        <stp>44782</stp>
        <stp/>
        <stp/>
        <stp>1</stp>
        <tr r="CX31" s="21"/>
      </tp>
      <tp>
        <v>26.56</v>
        <stp/>
        <stp>*H</stp>
        <stp>KORD MR24!_00Z-GFS</stp>
        <stp>2M DAILY AVG TEMP</stp>
        <stp>D</stp>
        <stp>44782</stp>
        <stp/>
        <stp/>
        <stp>1</stp>
        <tr r="BF31" s="21"/>
      </tp>
      <tp>
        <v>28.65</v>
        <stp/>
        <stp>*H</stp>
        <stp>KORD MR13!_18Z-GFS</stp>
        <stp>2M DAILY AVG TEMP</stp>
        <stp>D</stp>
        <stp>44780</stp>
        <stp/>
        <stp/>
        <stp>1</stp>
        <tr r="FM33" s="21"/>
      </tp>
      <tp>
        <v>28.14</v>
        <stp/>
        <stp>*H</stp>
        <stp>KORD MR19!_12Z-GFS</stp>
        <stp>2M DAILY AVG TEMP</stp>
        <stp>D</stp>
        <stp>44780</stp>
        <stp/>
        <stp/>
        <stp>1</stp>
        <tr r="EG33" s="21"/>
      </tp>
      <tp>
        <v>23.58</v>
        <stp/>
        <stp>*H</stp>
        <stp>KORD MR23!_18Z-GFS</stp>
        <stp>2M DAILY AVG TEMP</stp>
        <stp>D</stp>
        <stp>44783</stp>
        <stp/>
        <stp/>
        <stp>1</stp>
        <tr r="GZ30" s="21"/>
      </tp>
      <tp>
        <v>25.66</v>
        <stp/>
        <stp>*H</stp>
        <stp>KORD MR12!_18Z-GFS</stp>
        <stp>2M DAILY AVG TEMP</stp>
        <stp>D</stp>
        <stp>44780</stp>
        <stp/>
        <stp/>
        <stp>1</stp>
        <tr r="FJ33" s="21"/>
      </tp>
      <tp>
        <v>23.14</v>
        <stp/>
        <stp>*H</stp>
        <stp>KORD MR18!_12Z-GFS</stp>
        <stp>2M DAILY AVG TEMP</stp>
        <stp>D</stp>
        <stp>44780</stp>
        <stp/>
        <stp/>
        <stp>1</stp>
        <tr r="ED33" s="21"/>
      </tp>
      <tp>
        <v>22.88</v>
        <stp/>
        <stp>*H</stp>
        <stp>KORD MR22!_18Z-GFS</stp>
        <stp>2M DAILY AVG TEMP</stp>
        <stp>D</stp>
        <stp>44783</stp>
        <stp/>
        <stp/>
        <stp>1</stp>
        <tr r="GW30" s="21"/>
      </tp>
      <tp>
        <v>28.12</v>
        <stp/>
        <stp>*H</stp>
        <stp>KORD MR19!_00Z-GFS</stp>
        <stp>2M DAILY AVG TEMP</stp>
        <stp>D</stp>
        <stp>44781</stp>
        <stp/>
        <stp/>
        <stp>1</stp>
        <tr r="AN32" s="21"/>
      </tp>
      <tp>
        <v>29.23</v>
        <stp/>
        <stp>*H</stp>
        <stp>KORD MR21!_18Z-GFS</stp>
        <stp>2M DAILY AVG TEMP</stp>
        <stp>D</stp>
        <stp>44783</stp>
        <stp/>
        <stp/>
        <stp>1</stp>
        <tr r="GT30" s="21"/>
      </tp>
      <tp>
        <v>24.97</v>
        <stp/>
        <stp>*H</stp>
        <stp>KORD MR18!_00Z-GFS</stp>
        <stp>2M DAILY AVG TEMP</stp>
        <stp>D</stp>
        <stp>44781</stp>
        <stp/>
        <stp/>
        <stp>1</stp>
        <tr r="AK32" s="21"/>
      </tp>
      <tp>
        <v>30.52</v>
        <stp/>
        <stp>*H</stp>
        <stp>KORD MR20!_18Z-GFS</stp>
        <stp>2M DAILY AVG TEMP</stp>
        <stp>D</stp>
        <stp>44783</stp>
        <stp/>
        <stp/>
        <stp>1</stp>
        <tr r="GQ30" s="21"/>
      </tp>
      <tp>
        <v>32.880000000000003</v>
        <stp/>
        <stp>*H</stp>
        <stp>KORD MR17!_18Z-GFS</stp>
        <stp>2M DAILY AVG TEMP</stp>
        <stp>D</stp>
        <stp>44780</stp>
        <stp/>
        <stp/>
        <stp>1</stp>
        <tr r="FY33" s="21"/>
      </tp>
      <tp>
        <v>24.46</v>
        <stp/>
        <stp>*H</stp>
        <stp>KORD MR19!_06Z-GFS</stp>
        <stp>2M DAILY AVG TEMP</stp>
        <stp>D</stp>
        <stp>44781</stp>
        <stp/>
        <stp/>
        <stp>1</stp>
        <tr r="CL32" s="21"/>
      </tp>
      <tp>
        <v>30.01</v>
        <stp/>
        <stp>*H</stp>
        <stp>KORD MR16!_18Z-GFS</stp>
        <stp>2M DAILY AVG TEMP</stp>
        <stp>D</stp>
        <stp>44780</stp>
        <stp/>
        <stp/>
        <stp>1</stp>
        <tr r="FV33" s="21"/>
      </tp>
      <tp>
        <v>21.48</v>
        <stp/>
        <stp>*H</stp>
        <stp>KORD MR18!_06Z-GFS</stp>
        <stp>2M DAILY AVG TEMP</stp>
        <stp>D</stp>
        <stp>44781</stp>
        <stp/>
        <stp/>
        <stp>1</stp>
        <tr r="CI32" s="21"/>
      </tp>
      <tp>
        <v>29.81</v>
        <stp/>
        <stp>*H</stp>
        <stp>KORD MR15!_18Z-GFS</stp>
        <stp>2M DAILY AVG TEMP</stp>
        <stp>D</stp>
        <stp>44780</stp>
        <stp/>
        <stp/>
        <stp>1</stp>
        <tr r="FS33" s="21"/>
      </tp>
      <tp>
        <v>29.88</v>
        <stp/>
        <stp>*H</stp>
        <stp>KORD MR14!_18Z-GFS</stp>
        <stp>2M DAILY AVG TEMP</stp>
        <stp>D</stp>
        <stp>44780</stp>
        <stp/>
        <stp/>
        <stp>1</stp>
        <tr r="FP33" s="21"/>
      </tp>
      <tp>
        <v>34.159999999999997</v>
        <stp/>
        <stp>*H</stp>
        <stp>KORD MR24!_18Z-GFS</stp>
        <stp>2M DAILY AVG TEMP</stp>
        <stp>D</stp>
        <stp>44783</stp>
        <stp/>
        <stp/>
        <stp>1</stp>
        <tr r="HC30" s="21"/>
      </tp>
      <tp>
        <v>23.53</v>
        <stp/>
        <stp>*H</stp>
        <stp>KORD MR11!_12Z-GFS</stp>
        <stp>2M DAILY AVG TEMP</stp>
        <stp>D</stp>
        <stp>44781</stp>
        <stp/>
        <stp/>
        <stp>1</stp>
        <tr r="DL32" s="21"/>
      </tp>
      <tp>
        <v>28.05</v>
        <stp/>
        <stp>*H</stp>
        <stp>KORD MR13!_00Z-GFS</stp>
        <stp>2M DAILY AVG TEMP</stp>
        <stp>D</stp>
        <stp>44780</stp>
        <stp/>
        <stp/>
        <stp>1</stp>
        <tr r="S33" s="21"/>
      </tp>
      <tp>
        <v>29.22</v>
        <stp/>
        <stp>*H</stp>
        <stp>KORD MR15!_06Z-GFS</stp>
        <stp>2M DAILY AVG TEMP</stp>
        <stp>D</stp>
        <stp>44780</stp>
        <stp/>
        <stp/>
        <stp>1</stp>
        <tr r="BW33" s="21"/>
      </tp>
      <tp>
        <v>25.02</v>
        <stp/>
        <stp>*H</stp>
        <stp>KORD MR21!_12Z-GFS</stp>
        <stp>2M DAILY AVG TEMP</stp>
        <stp>D</stp>
        <stp>44782</stp>
        <stp/>
        <stp/>
        <stp>1</stp>
        <tr r="ES31" s="21"/>
      </tp>
      <tp>
        <v>28.55</v>
        <stp/>
        <stp>*H</stp>
        <stp>KORD MR23!_00Z-GFS</stp>
        <stp>2M DAILY AVG TEMP</stp>
        <stp>D</stp>
        <stp>44783</stp>
        <stp/>
        <stp/>
        <stp>1</stp>
        <tr r="BF30" s="21"/>
      </tp>
      <tp>
        <v>26.42</v>
        <stp/>
        <stp>*H</stp>
        <stp>KORD MR12!_00Z-GFS</stp>
        <stp>2M DAILY AVG TEMP</stp>
        <stp>D</stp>
        <stp>44780</stp>
        <stp/>
        <stp/>
        <stp>1</stp>
        <tr r="P33" s="21"/>
      </tp>
      <tp>
        <v>28.26</v>
        <stp/>
        <stp>*H</stp>
        <stp>KORD MR14!_06Z-GFS</stp>
        <stp>2M DAILY AVG TEMP</stp>
        <stp>D</stp>
        <stp>44780</stp>
        <stp/>
        <stp/>
        <stp>1</stp>
        <tr r="BT33" s="21"/>
      </tp>
      <tp>
        <v>27.84</v>
        <stp/>
        <stp>*H</stp>
        <stp>KORD MR20!_12Z-GFS</stp>
        <stp>2M DAILY AVG TEMP</stp>
        <stp>D</stp>
        <stp>44782</stp>
        <stp/>
        <stp/>
        <stp>1</stp>
        <tr r="EP31" s="21"/>
      </tp>
      <tp>
        <v>29.83</v>
        <stp/>
        <stp>*H</stp>
        <stp>KORD MR22!_00Z-GFS</stp>
        <stp>2M DAILY AVG TEMP</stp>
        <stp>D</stp>
        <stp>44783</stp>
        <stp/>
        <stp/>
        <stp>1</stp>
        <tr r="BC30" s="21"/>
      </tp>
      <tp>
        <v>32.18</v>
        <stp/>
        <stp>*H</stp>
        <stp>KORD MR24!_06Z-GFS</stp>
        <stp>2M DAILY AVG TEMP</stp>
        <stp>D</stp>
        <stp>44783</stp>
        <stp/>
        <stp/>
        <stp>1</stp>
        <tr r="DG30" s="21"/>
      </tp>
      <tp>
        <v>26.06</v>
        <stp/>
        <stp>*H</stp>
        <stp>KORD MR13!_12Z-GFS</stp>
        <stp>2M DAILY AVG TEMP</stp>
        <stp>D</stp>
        <stp>44781</stp>
        <stp/>
        <stp/>
        <stp>1</stp>
        <tr r="DR32" s="21"/>
      </tp>
      <tp>
        <v>29.71</v>
        <stp/>
        <stp>*H</stp>
        <stp>KORD MR17!_06Z-GFS</stp>
        <stp>2M DAILY AVG TEMP</stp>
        <stp>D</stp>
        <stp>44780</stp>
        <stp/>
        <stp/>
        <stp>1</stp>
        <tr r="CC33" s="21"/>
      </tp>
      <tp>
        <v>27.81</v>
        <stp/>
        <stp>*H</stp>
        <stp>KORD MR19!_18Z-GFS</stp>
        <stp>2M DAILY AVG TEMP</stp>
        <stp>D</stp>
        <stp>44781</stp>
        <stp/>
        <stp/>
        <stp>1</stp>
        <tr r="GH32" s="21"/>
      </tp>
      <tp>
        <v>28.84</v>
        <stp/>
        <stp>*H</stp>
        <stp>KORD MR21!_00Z-GFS</stp>
        <stp>2M DAILY AVG TEMP</stp>
        <stp>D</stp>
        <stp>44783</stp>
        <stp/>
        <stp/>
        <stp>1</stp>
        <tr r="AZ30" s="21"/>
      </tp>
      <tp>
        <v>21.88</v>
        <stp/>
        <stp>*H</stp>
        <stp>KORD MR23!_12Z-GFS</stp>
        <stp>2M DAILY AVG TEMP</stp>
        <stp>D</stp>
        <stp>44782</stp>
        <stp/>
        <stp/>
        <stp>1</stp>
        <tr r="EY31" s="21"/>
      </tp>
      <tp>
        <v>23.6</v>
        <stp/>
        <stp>*H</stp>
        <stp>KORD MR12!_12Z-GFS</stp>
        <stp>2M DAILY AVG TEMP</stp>
        <stp>D</stp>
        <stp>44781</stp>
        <stp/>
        <stp/>
        <stp>1</stp>
        <tr r="DO32" s="21"/>
      </tp>
      <tp>
        <v>28.7</v>
        <stp/>
        <stp>*H</stp>
        <stp>KORD MR16!_06Z-GFS</stp>
        <stp>2M DAILY AVG TEMP</stp>
        <stp>D</stp>
        <stp>44780</stp>
        <stp/>
        <stp/>
        <stp>1</stp>
        <tr r="BZ33" s="21"/>
      </tp>
      <tp>
        <v>31.37</v>
        <stp/>
        <stp>*H</stp>
        <stp>KORD MR18!_18Z-GFS</stp>
        <stp>2M DAILY AVG TEMP</stp>
        <stp>D</stp>
        <stp>44781</stp>
        <stp/>
        <stp/>
        <stp>1</stp>
        <tr r="GE32" s="21"/>
      </tp>
      <tp>
        <v>22.47</v>
        <stp/>
        <stp>*H</stp>
        <stp>KORD MR20!_00Z-GFS</stp>
        <stp>2M DAILY AVG TEMP</stp>
        <stp>D</stp>
        <stp>44783</stp>
        <stp/>
        <stp/>
        <stp>1</stp>
        <tr r="AW30" s="21"/>
      </tp>
      <tp>
        <v>31.37</v>
        <stp/>
        <stp>*H</stp>
        <stp>KORD MR22!_12Z-GFS</stp>
        <stp>2M DAILY AVG TEMP</stp>
        <stp>D</stp>
        <stp>44782</stp>
        <stp/>
        <stp/>
        <stp>1</stp>
        <tr r="EV31" s="21"/>
      </tp>
      <tp>
        <v>25.44</v>
        <stp/>
        <stp>*H</stp>
        <stp>KORD MR15!_12Z-GFS</stp>
        <stp>2M DAILY AVG TEMP</stp>
        <stp>D</stp>
        <stp>44781</stp>
        <stp/>
        <stp/>
        <stp>1</stp>
        <tr r="DX32" s="21"/>
      </tp>
      <tp>
        <v>32.07</v>
        <stp/>
        <stp>*H</stp>
        <stp>KORD MR17!_00Z-GFS</stp>
        <stp>2M DAILY AVG TEMP</stp>
        <stp>D</stp>
        <stp>44780</stp>
        <stp/>
        <stp/>
        <stp>1</stp>
        <tr r="AE33" s="21"/>
      </tp>
      <tp>
        <v>23.98</v>
        <stp/>
        <stp>*H</stp>
        <stp>KORD MR21!_06Z-GFS</stp>
        <stp>2M DAILY AVG TEMP</stp>
        <stp>D</stp>
        <stp>44783</stp>
        <stp/>
        <stp/>
        <stp>1</stp>
        <tr r="CX30" s="21"/>
      </tp>
      <tp>
        <v>32.44</v>
        <stp/>
        <stp>*H</stp>
        <stp>KORD MR25!_12Z-GFS</stp>
        <stp>2M DAILY AVG TEMP</stp>
        <stp>D</stp>
        <stp>44782</stp>
        <stp/>
        <stp/>
        <stp>1</stp>
        <tr r="FE31" s="21"/>
      </tp>
      <tp>
        <v>25.44</v>
        <stp/>
        <stp>*H</stp>
        <stp>KORD MR14!_12Z-GFS</stp>
        <stp>2M DAILY AVG TEMP</stp>
        <stp>D</stp>
        <stp>44781</stp>
        <stp/>
        <stp/>
        <stp>1</stp>
        <tr r="DU32" s="21"/>
      </tp>
      <tp>
        <v>30.94</v>
        <stp/>
        <stp>*H</stp>
        <stp>KORD MR16!_00Z-GFS</stp>
        <stp>2M DAILY AVG TEMP</stp>
        <stp>D</stp>
        <stp>44780</stp>
        <stp/>
        <stp/>
        <stp>1</stp>
        <tr r="AB33" s="21"/>
      </tp>
      <tp>
        <v>30.44</v>
        <stp/>
        <stp>*H</stp>
        <stp>KORD MR20!_06Z-GFS</stp>
        <stp>2M DAILY AVG TEMP</stp>
        <stp>D</stp>
        <stp>44783</stp>
        <stp/>
        <stp/>
        <stp>1</stp>
        <tr r="CU30" s="21"/>
      </tp>
      <tp>
        <v>31.96</v>
        <stp/>
        <stp>*H</stp>
        <stp>KORD MR24!_12Z-GFS</stp>
        <stp>2M DAILY AVG TEMP</stp>
        <stp>D</stp>
        <stp>44782</stp>
        <stp/>
        <stp/>
        <stp>1</stp>
        <tr r="FB31" s="21"/>
      </tp>
      <tp>
        <v>26.77</v>
        <stp/>
        <stp>*H</stp>
        <stp>KORD MR13!_06Z-GFS</stp>
        <stp>2M DAILY AVG TEMP</stp>
        <stp>D</stp>
        <stp>44780</stp>
        <stp/>
        <stp/>
        <stp>1</stp>
        <tr r="BQ33" s="21"/>
      </tp>
      <tp>
        <v>29.94</v>
        <stp/>
        <stp>*H</stp>
        <stp>KORD MR15!_00Z-GFS</stp>
        <stp>2M DAILY AVG TEMP</stp>
        <stp>D</stp>
        <stp>44780</stp>
        <stp/>
        <stp/>
        <stp>1</stp>
        <tr r="Y33" s="21"/>
      </tp>
      <tp>
        <v>22.82</v>
        <stp/>
        <stp>*H</stp>
        <stp>KORD MR17!_12Z-GFS</stp>
        <stp>2M DAILY AVG TEMP</stp>
        <stp>D</stp>
        <stp>44781</stp>
        <stp/>
        <stp/>
        <stp>1</stp>
        <tr r="ED32" s="21"/>
      </tp>
      <tp>
        <v>27.27</v>
        <stp/>
        <stp>*H</stp>
        <stp>KORD MR23!_06Z-GFS</stp>
        <stp>2M DAILY AVG TEMP</stp>
        <stp>D</stp>
        <stp>44783</stp>
        <stp/>
        <stp/>
        <stp>1</stp>
        <tr r="DD30" s="21"/>
      </tp>
      <tp>
        <v>24.14</v>
        <stp/>
        <stp>*H</stp>
        <stp>KORD MR12!_06Z-GFS</stp>
        <stp>2M DAILY AVG TEMP</stp>
        <stp>D</stp>
        <stp>44780</stp>
        <stp/>
        <stp/>
        <stp>1</stp>
        <tr r="BN33" s="21"/>
      </tp>
      <tp>
        <v>28.92</v>
        <stp/>
        <stp>*H</stp>
        <stp>KORD MR14!_00Z-GFS</stp>
        <stp>2M DAILY AVG TEMP</stp>
        <stp>D</stp>
        <stp>44780</stp>
        <stp/>
        <stp/>
        <stp>1</stp>
        <tr r="V33" s="21"/>
      </tp>
      <tp>
        <v>23.02</v>
        <stp/>
        <stp>*H</stp>
        <stp>KORD MR16!_12Z-GFS</stp>
        <stp>2M DAILY AVG TEMP</stp>
        <stp>D</stp>
        <stp>44781</stp>
        <stp/>
        <stp/>
        <stp>1</stp>
        <tr r="EA32" s="21"/>
      </tp>
      <tp>
        <v>28.88</v>
        <stp/>
        <stp>*H</stp>
        <stp>KORD MR22!_06Z-GFS</stp>
        <stp>2M DAILY AVG TEMP</stp>
        <stp>D</stp>
        <stp>44783</stp>
        <stp/>
        <stp/>
        <stp>1</stp>
        <tr r="DA30" s="21"/>
      </tp>
      <tp>
        <v>28.88</v>
        <stp/>
        <stp>*H</stp>
        <stp>KORD MR24!_00Z-GFS</stp>
        <stp>2M DAILY AVG TEMP</stp>
        <stp>D</stp>
        <stp>44783</stp>
        <stp/>
        <stp/>
        <stp>1</stp>
        <tr r="BI30" s="21"/>
      </tp>
      <tp>
        <v>23.86</v>
        <stp/>
        <stp>*H</stp>
        <stp>KORD MR13!_18Z-GFS</stp>
        <stp>2M DAILY AVG TEMP</stp>
        <stp>D</stp>
        <stp>44781</stp>
        <stp/>
        <stp/>
        <stp>1</stp>
        <tr r="FP32" s="21"/>
      </tp>
      <tp>
        <v>23.72</v>
        <stp/>
        <stp>*H</stp>
        <stp>KORD MR19!_12Z-GFS</stp>
        <stp>2M DAILY AVG TEMP</stp>
        <stp>D</stp>
        <stp>44781</stp>
        <stp/>
        <stp/>
        <stp>1</stp>
        <tr r="EJ32" s="21"/>
      </tp>
      <tp>
        <v>23.6</v>
        <stp/>
        <stp>*H</stp>
        <stp>KORD MR23!_18Z-GFS</stp>
        <stp>2M DAILY AVG TEMP</stp>
        <stp>D</stp>
        <stp>44782</stp>
        <stp/>
        <stp/>
        <stp>1</stp>
        <tr r="GW31" s="21"/>
      </tp>
      <tp>
        <v>26.5</v>
        <stp/>
        <stp>*H</stp>
        <stp>KORD MR12!_18Z-GFS</stp>
        <stp>2M DAILY AVG TEMP</stp>
        <stp>D</stp>
        <stp>44781</stp>
        <stp/>
        <stp/>
        <stp>1</stp>
        <tr r="FM32" s="21"/>
      </tp>
      <tp>
        <v>23.1</v>
        <stp/>
        <stp>*H</stp>
        <stp>KORD MR18!_12Z-GFS</stp>
        <stp>2M DAILY AVG TEMP</stp>
        <stp>D</stp>
        <stp>44781</stp>
        <stp/>
        <stp/>
        <stp>1</stp>
        <tr r="EG32" s="21"/>
      </tp>
      <tp>
        <v>28.58</v>
        <stp/>
        <stp>*H</stp>
        <stp>KORD MR22!_18Z-GFS</stp>
        <stp>2M DAILY AVG TEMP</stp>
        <stp>D</stp>
        <stp>44782</stp>
        <stp/>
        <stp/>
        <stp>1</stp>
        <tr r="GT31" s="21"/>
      </tp>
      <tp>
        <v>24.22</v>
        <stp/>
        <stp>*H</stp>
        <stp>KORD MR11!_18Z-GFS</stp>
        <stp>2M DAILY AVG TEMP</stp>
        <stp>D</stp>
        <stp>44781</stp>
        <stp/>
        <stp/>
        <stp>1</stp>
        <tr r="FJ32" s="21"/>
      </tp>
      <tp>
        <v>26.4</v>
        <stp/>
        <stp>*H</stp>
        <stp>KORD MR19!_00Z-GFS</stp>
        <stp>2M DAILY AVG TEMP</stp>
        <stp>D</stp>
        <stp>44780</stp>
        <stp/>
        <stp/>
        <stp>1</stp>
        <tr r="AK33" s="21"/>
      </tp>
      <tp>
        <v>25.92</v>
        <stp/>
        <stp>*H</stp>
        <stp>KORD MR21!_18Z-GFS</stp>
        <stp>2M DAILY AVG TEMP</stp>
        <stp>D</stp>
        <stp>44782</stp>
        <stp/>
        <stp/>
        <stp>1</stp>
        <tr r="GQ31" s="21"/>
      </tp>
      <tp>
        <v>30.16</v>
        <stp/>
        <stp>*H</stp>
        <stp>KORD MR18!_00Z-GFS</stp>
        <stp>2M DAILY AVG TEMP</stp>
        <stp>D</stp>
        <stp>44780</stp>
        <stp/>
        <stp/>
        <stp>1</stp>
        <tr r="AH33" s="21"/>
      </tp>
      <tp>
        <v>29.13</v>
        <stp/>
        <stp>*H</stp>
        <stp>KORD MR20!_18Z-GFS</stp>
        <stp>2M DAILY AVG TEMP</stp>
        <stp>D</stp>
        <stp>44782</stp>
        <stp/>
        <stp/>
        <stp>1</stp>
        <tr r="GN31" s="21"/>
      </tp>
      <tp>
        <v>24.82</v>
        <stp/>
        <stp>*H</stp>
        <stp>KORD MR17!_18Z-GFS</stp>
        <stp>2M DAILY AVG TEMP</stp>
        <stp>D</stp>
        <stp>44781</stp>
        <stp/>
        <stp/>
        <stp>1</stp>
        <tr r="GB32" s="21"/>
      </tp>
      <tp>
        <v>27.73</v>
        <stp/>
        <stp>*H</stp>
        <stp>KORD MR19!_06Z-GFS</stp>
        <stp>2M DAILY AVG TEMP</stp>
        <stp>D</stp>
        <stp>44780</stp>
        <stp/>
        <stp/>
        <stp>1</stp>
        <tr r="CI33" s="21"/>
      </tp>
      <tp>
        <v>22.98</v>
        <stp/>
        <stp>*H</stp>
        <stp>KORD MR16!_18Z-GFS</stp>
        <stp>2M DAILY AVG TEMP</stp>
        <stp>D</stp>
        <stp>44781</stp>
        <stp/>
        <stp/>
        <stp>1</stp>
        <tr r="FY32" s="21"/>
      </tp>
      <tp>
        <v>29.94</v>
        <stp/>
        <stp>*H</stp>
        <stp>KORD MR18!_06Z-GFS</stp>
        <stp>2M DAILY AVG TEMP</stp>
        <stp>D</stp>
        <stp>44780</stp>
        <stp/>
        <stp/>
        <stp>1</stp>
        <tr r="CF33" s="21"/>
      </tp>
      <tp>
        <v>23.54</v>
        <stp/>
        <stp>*H</stp>
        <stp>KORD MR15!_18Z-GFS</stp>
        <stp>2M DAILY AVG TEMP</stp>
        <stp>D</stp>
        <stp>44781</stp>
        <stp/>
        <stp/>
        <stp>1</stp>
        <tr r="FV32" s="21"/>
      </tp>
      <tp>
        <v>22.5</v>
        <stp/>
        <stp>*H</stp>
        <stp>KORD MR25!_18Z-GFS</stp>
        <stp>2M DAILY AVG TEMP</stp>
        <stp>D</stp>
        <stp>44782</stp>
        <stp/>
        <stp/>
        <stp>1</stp>
        <tr r="HC31" s="21"/>
      </tp>
      <tp>
        <v>22.58</v>
        <stp/>
        <stp>*H</stp>
        <stp>KORD MR14!_18Z-GFS</stp>
        <stp>2M DAILY AVG TEMP</stp>
        <stp>D</stp>
        <stp>44781</stp>
        <stp/>
        <stp/>
        <stp>1</stp>
        <tr r="FS32" s="21"/>
      </tp>
      <tp>
        <v>35.39</v>
        <stp/>
        <stp>*H</stp>
        <stp>KORD MR24!_18Z-GFS</stp>
        <stp>2M DAILY AVG TEMP</stp>
        <stp>D</stp>
        <stp>44782</stp>
        <stp/>
        <stp/>
        <stp>1</stp>
        <tr r="GZ31" s="21"/>
      </tp>
      <tp>
        <v>22.82</v>
        <stp/>
        <stp>*H</stp>
        <stp>KORD MR11!_12Z-GFS</stp>
        <stp>2M DAILY AVG TEMP</stp>
        <stp>D</stp>
        <stp>44786</stp>
        <stp/>
        <stp/>
        <stp>1</stp>
        <tr r="EA27" s="21"/>
      </tp>
      <tp>
        <v>30.56</v>
        <stp/>
        <stp>*H</stp>
        <stp>KORD MR13!_00Z-GFS</stp>
        <stp>2M DAILY AVG TEMP</stp>
        <stp>D</stp>
        <stp>44787</stp>
        <stp/>
        <stp/>
        <stp>1</stp>
        <tr r="AN26" s="21"/>
      </tp>
      <tp>
        <v>18.600000000000001</v>
        <stp/>
        <stp>*H</stp>
        <stp>KORD MR15!_06Z-GFS</stp>
        <stp>2M DAILY AVG TEMP</stp>
        <stp>D</stp>
        <stp>44787</stp>
        <stp/>
        <stp/>
        <stp>1</stp>
        <tr r="CR26" s="21"/>
      </tp>
      <tp>
        <v>21.19</v>
        <stp/>
        <stp>*H</stp>
        <stp>KORD MR21!_12Z-GFS</stp>
        <stp>2M DAILY AVG TEMP</stp>
        <stp>D</stp>
        <stp>44785</stp>
        <stp/>
        <stp/>
        <stp>1</stp>
        <tr r="FB28" s="21"/>
      </tp>
      <tp>
        <v>24.65</v>
        <stp/>
        <stp>*H</stp>
        <stp>KORD MR23!_00Z-GFS</stp>
        <stp>2M DAILY AVG TEMP</stp>
        <stp>D</stp>
        <stp>44784</stp>
        <stp/>
        <stp/>
        <stp>1</stp>
        <tr r="BI29" s="21"/>
      </tp>
      <tp>
        <v>21.88</v>
        <stp/>
        <stp>*H</stp>
        <stp>KORD MR10!_12Z-GFS</stp>
        <stp>2M DAILY AVG TEMP</stp>
        <stp>D</stp>
        <stp>44786</stp>
        <stp/>
        <stp/>
        <stp>1</stp>
        <tr r="DX27" s="21"/>
      </tp>
      <tp>
        <v>18.86</v>
        <stp/>
        <stp>*H</stp>
        <stp>KORD MR12!_00Z-GFS</stp>
        <stp>2M DAILY AVG TEMP</stp>
        <stp>D</stp>
        <stp>44787</stp>
        <stp/>
        <stp/>
        <stp>1</stp>
        <tr r="AK26" s="21"/>
      </tp>
      <tp>
        <v>21.64</v>
        <stp/>
        <stp>*H</stp>
        <stp>KORD MR14!_06Z-GFS</stp>
        <stp>2M DAILY AVG TEMP</stp>
        <stp>D</stp>
        <stp>44787</stp>
        <stp/>
        <stp/>
        <stp>1</stp>
        <tr r="CO26" s="21"/>
      </tp>
      <tp>
        <v>21.96</v>
        <stp/>
        <stp>*H</stp>
        <stp>KORD MR20!_12Z-GFS</stp>
        <stp>2M DAILY AVG TEMP</stp>
        <stp>D</stp>
        <stp>44785</stp>
        <stp/>
        <stp/>
        <stp>1</stp>
        <tr r="EY28" s="21"/>
      </tp>
      <tp>
        <v>30.46</v>
        <stp/>
        <stp>*H</stp>
        <stp>KORD MR22!_00Z-GFS</stp>
        <stp>2M DAILY AVG TEMP</stp>
        <stp>D</stp>
        <stp>44784</stp>
        <stp/>
        <stp/>
        <stp>1</stp>
        <tr r="BF29" s="21"/>
      </tp>
      <tp>
        <v>23.8</v>
        <stp/>
        <stp>*H</stp>
        <stp>KORD MR11!_00Z-GFS</stp>
        <stp>2M DAILY AVG TEMP</stp>
        <stp>D</stp>
        <stp>44787</stp>
        <stp/>
        <stp/>
        <stp>1</stp>
        <tr r="AH26" s="21"/>
      </tp>
      <tp>
        <v>22.86</v>
        <stp/>
        <stp>*H</stp>
        <stp>KORD MR13!_12Z-GFS</stp>
        <stp>2M DAILY AVG TEMP</stp>
        <stp>D</stp>
        <stp>44786</stp>
        <stp/>
        <stp/>
        <stp>1</stp>
        <tr r="EG27" s="21"/>
      </tp>
      <tp>
        <v>26.37</v>
        <stp/>
        <stp>*H</stp>
        <stp>KORD MR17!_06Z-GFS</stp>
        <stp>2M DAILY AVG TEMP</stp>
        <stp>D</stp>
        <stp>44787</stp>
        <stp/>
        <stp/>
        <stp>1</stp>
        <tr r="CX26" s="21"/>
      </tp>
      <tp>
        <v>24.78</v>
        <stp/>
        <stp>*H</stp>
        <stp>KORD MR19!_18Z-GFS</stp>
        <stp>2M DAILY AVG TEMP</stp>
        <stp>D</stp>
        <stp>44786</stp>
        <stp/>
        <stp/>
        <stp>1</stp>
        <tr r="GW27" s="21"/>
      </tp>
      <tp>
        <v>24.58</v>
        <stp/>
        <stp>*H</stp>
        <stp>KORD MR21!_00Z-GFS</stp>
        <stp>2M DAILY AVG TEMP</stp>
        <stp>D</stp>
        <stp>44784</stp>
        <stp/>
        <stp/>
        <stp>1</stp>
        <tr r="BC29" s="21"/>
      </tp>
      <tp>
        <v>21.99</v>
        <stp/>
        <stp>*H</stp>
        <stp>KORD MR10!_00Z-GFS</stp>
        <stp>2M DAILY AVG TEMP</stp>
        <stp>D</stp>
        <stp>44787</stp>
        <stp/>
        <stp/>
        <stp>1</stp>
        <tr r="AE26" s="21"/>
      </tp>
      <tp>
        <v>21.33</v>
        <stp/>
        <stp>*H</stp>
        <stp>KORD MR12!_12Z-GFS</stp>
        <stp>2M DAILY AVG TEMP</stp>
        <stp>D</stp>
        <stp>44786</stp>
        <stp/>
        <stp/>
        <stp>1</stp>
        <tr r="ED27" s="21"/>
      </tp>
      <tp>
        <v>27.72</v>
        <stp/>
        <stp>*H</stp>
        <stp>KORD MR16!_06Z-GFS</stp>
        <stp>2M DAILY AVG TEMP</stp>
        <stp>D</stp>
        <stp>44787</stp>
        <stp/>
        <stp/>
        <stp>1</stp>
        <tr r="CU26" s="21"/>
      </tp>
      <tp>
        <v>24.7</v>
        <stp/>
        <stp>*H</stp>
        <stp>KORD MR18!_18Z-GFS</stp>
        <stp>2M DAILY AVG TEMP</stp>
        <stp>D</stp>
        <stp>44786</stp>
        <stp/>
        <stp/>
        <stp>1</stp>
        <tr r="GT27" s="21"/>
      </tp>
      <tp>
        <v>22.58</v>
        <stp/>
        <stp>*H</stp>
        <stp>KORD MR20!_00Z-GFS</stp>
        <stp>2M DAILY AVG TEMP</stp>
        <stp>D</stp>
        <stp>44784</stp>
        <stp/>
        <stp/>
        <stp>1</stp>
        <tr r="AZ29" s="21"/>
      </tp>
      <tp>
        <v>23.22</v>
        <stp/>
        <stp>*H</stp>
        <stp>KORD MR22!_12Z-GFS</stp>
        <stp>2M DAILY AVG TEMP</stp>
        <stp>D</stp>
        <stp>44785</stp>
        <stp/>
        <stp/>
        <stp>1</stp>
        <tr r="FE28" s="21"/>
      </tp>
      <tp>
        <v>20.52</v>
        <stp/>
        <stp>*H</stp>
        <stp>KORD MR11!_06Z-GFS</stp>
        <stp>2M DAILY AVG TEMP</stp>
        <stp>D</stp>
        <stp>44787</stp>
        <stp/>
        <stp/>
        <stp>1</stp>
        <tr r="CF26" s="21"/>
      </tp>
      <tp>
        <v>24.15</v>
        <stp/>
        <stp>*H</stp>
        <stp>KORD MR15!_12Z-GFS</stp>
        <stp>2M DAILY AVG TEMP</stp>
        <stp>D</stp>
        <stp>44786</stp>
        <stp/>
        <stp/>
        <stp>1</stp>
        <tr r="EM27" s="21"/>
      </tp>
      <tp>
        <v>24.46</v>
        <stp/>
        <stp>*H</stp>
        <stp>KORD MR17!_00Z-GFS</stp>
        <stp>2M DAILY AVG TEMP</stp>
        <stp>D</stp>
        <stp>44787</stp>
        <stp/>
        <stp/>
        <stp>1</stp>
        <tr r="AZ26" s="21"/>
      </tp>
      <tp>
        <v>21.48</v>
        <stp/>
        <stp>*H</stp>
        <stp>KORD MR21!_06Z-GFS</stp>
        <stp>2M DAILY AVG TEMP</stp>
        <stp>D</stp>
        <stp>44784</stp>
        <stp/>
        <stp/>
        <stp>1</stp>
        <tr r="DA29" s="21"/>
      </tp>
      <tp>
        <v>18.96</v>
        <stp/>
        <stp>*H</stp>
        <stp>KORD MR10!_06Z-GFS</stp>
        <stp>2M DAILY AVG TEMP</stp>
        <stp>D</stp>
        <stp>44787</stp>
        <stp/>
        <stp/>
        <stp>1</stp>
        <tr r="CC26" s="21"/>
      </tp>
      <tp>
        <v>21.98</v>
        <stp/>
        <stp>*H</stp>
        <stp>KORD MR14!_12Z-GFS</stp>
        <stp>2M DAILY AVG TEMP</stp>
        <stp>D</stp>
        <stp>44786</stp>
        <stp/>
        <stp/>
        <stp>1</stp>
        <tr r="EJ27" s="21"/>
      </tp>
      <tp>
        <v>29.06</v>
        <stp/>
        <stp>*H</stp>
        <stp>KORD MR16!_00Z-GFS</stp>
        <stp>2M DAILY AVG TEMP</stp>
        <stp>D</stp>
        <stp>44787</stp>
        <stp/>
        <stp/>
        <stp>1</stp>
        <tr r="AW26" s="21"/>
      </tp>
      <tp>
        <v>30.78</v>
        <stp/>
        <stp>*H</stp>
        <stp>KORD MR20!_06Z-GFS</stp>
        <stp>2M DAILY AVG TEMP</stp>
        <stp>D</stp>
        <stp>44784</stp>
        <stp/>
        <stp/>
        <stp>1</stp>
        <tr r="CX29" s="21"/>
      </tp>
      <tp>
        <v>23.25</v>
        <stp/>
        <stp>*H</stp>
        <stp>KORD MR13!_06Z-GFS</stp>
        <stp>2M DAILY AVG TEMP</stp>
        <stp>D</stp>
        <stp>44787</stp>
        <stp/>
        <stp/>
        <stp>1</stp>
        <tr r="CL26" s="21"/>
      </tp>
      <tp>
        <v>27.86</v>
        <stp/>
        <stp>*H</stp>
        <stp>KORD MR15!_00Z-GFS</stp>
        <stp>2M DAILY AVG TEMP</stp>
        <stp>D</stp>
        <stp>44787</stp>
        <stp/>
        <stp/>
        <stp>1</stp>
        <tr r="AT26" s="21"/>
      </tp>
      <tp>
        <v>32.6</v>
        <stp/>
        <stp>*H</stp>
        <stp>KORD MR17!_12Z-GFS</stp>
        <stp>2M DAILY AVG TEMP</stp>
        <stp>D</stp>
        <stp>44786</stp>
        <stp/>
        <stp/>
        <stp>1</stp>
        <tr r="ES27" s="21"/>
      </tp>
      <tp>
        <v>23.16</v>
        <stp/>
        <stp>*H</stp>
        <stp>KORD MR23!_06Z-GFS</stp>
        <stp>2M DAILY AVG TEMP</stp>
        <stp>D</stp>
        <stp>44784</stp>
        <stp/>
        <stp/>
        <stp>1</stp>
        <tr r="DG29" s="21"/>
      </tp>
      <tp>
        <v>20.78</v>
        <stp/>
        <stp>*H</stp>
        <stp>KORD MR12!_06Z-GFS</stp>
        <stp>2M DAILY AVG TEMP</stp>
        <stp>D</stp>
        <stp>44787</stp>
        <stp/>
        <stp/>
        <stp>1</stp>
        <tr r="CI26" s="21"/>
      </tp>
      <tp>
        <v>29.11</v>
        <stp/>
        <stp>*H</stp>
        <stp>KORD MR14!_00Z-GFS</stp>
        <stp>2M DAILY AVG TEMP</stp>
        <stp>D</stp>
        <stp>44787</stp>
        <stp/>
        <stp/>
        <stp>1</stp>
        <tr r="AQ26" s="21"/>
      </tp>
      <tp>
        <v>26.02</v>
        <stp/>
        <stp>*H</stp>
        <stp>KORD MR16!_12Z-GFS</stp>
        <stp>2M DAILY AVG TEMP</stp>
        <stp>D</stp>
        <stp>44786</stp>
        <stp/>
        <stp/>
        <stp>1</stp>
        <tr r="EP27" s="21"/>
      </tp>
      <tp>
        <v>29.08</v>
        <stp/>
        <stp>*H</stp>
        <stp>KORD MR22!_06Z-GFS</stp>
        <stp>2M DAILY AVG TEMP</stp>
        <stp>D</stp>
        <stp>44784</stp>
        <stp/>
        <stp/>
        <stp>1</stp>
        <tr r="DD29" s="21"/>
      </tp>
      <tp>
        <v>22.66</v>
        <stp/>
        <stp>*H</stp>
        <stp>KORD MR13!_18Z-GFS</stp>
        <stp>2M DAILY AVG TEMP</stp>
        <stp>D</stp>
        <stp>44786</stp>
        <stp/>
        <stp/>
        <stp>1</stp>
        <tr r="GE27" s="21"/>
      </tp>
      <tp>
        <v>20.86</v>
        <stp/>
        <stp>*H</stp>
        <stp>KORD MR19!_12Z-GFS</stp>
        <stp>2M DAILY AVG TEMP</stp>
        <stp>D</stp>
        <stp>44786</stp>
        <stp/>
        <stp/>
        <stp>1</stp>
        <tr r="EY27" s="21"/>
      </tp>
      <tp>
        <v>21.82</v>
        <stp/>
        <stp>*H</stp>
        <stp>KORD MR12!_18Z-GFS</stp>
        <stp>2M DAILY AVG TEMP</stp>
        <stp>D</stp>
        <stp>44786</stp>
        <stp/>
        <stp/>
        <stp>1</stp>
        <tr r="GB27" s="21"/>
      </tp>
      <tp>
        <v>24.7</v>
        <stp/>
        <stp>*H</stp>
        <stp>KORD MR18!_12Z-GFS</stp>
        <stp>2M DAILY AVG TEMP</stp>
        <stp>D</stp>
        <stp>44786</stp>
        <stp/>
        <stp/>
        <stp>1</stp>
        <tr r="EV27" s="21"/>
      </tp>
      <tp>
        <v>26.72</v>
        <stp/>
        <stp>*H</stp>
        <stp>KORD MR22!_18Z-GFS</stp>
        <stp>2M DAILY AVG TEMP</stp>
        <stp>D</stp>
        <stp>44785</stp>
        <stp/>
        <stp/>
        <stp>1</stp>
        <tr r="HC28" s="21"/>
      </tp>
      <tp>
        <v>20.9</v>
        <stp/>
        <stp>*H</stp>
        <stp>KORD MR11!_18Z-GFS</stp>
        <stp>2M DAILY AVG TEMP</stp>
        <stp>D</stp>
        <stp>44786</stp>
        <stp/>
        <stp/>
        <stp>1</stp>
        <tr r="FY27" s="21"/>
      </tp>
      <tp>
        <v>29.33</v>
        <stp/>
        <stp>*H</stp>
        <stp>KORD MR19!_00Z-GFS</stp>
        <stp>2M DAILY AVG TEMP</stp>
        <stp>D</stp>
        <stp>44787</stp>
        <stp/>
        <stp/>
        <stp>1</stp>
        <tr r="BF26" s="21"/>
      </tp>
      <tp>
        <v>21.42</v>
        <stp/>
        <stp>*H</stp>
        <stp>KORD MR21!_18Z-GFS</stp>
        <stp>2M DAILY AVG TEMP</stp>
        <stp>D</stp>
        <stp>44785</stp>
        <stp/>
        <stp/>
        <stp>1</stp>
        <tr r="GZ28" s="21"/>
      </tp>
      <tp>
        <v>22.04</v>
        <stp/>
        <stp>*H</stp>
        <stp>KORD MR10!_18Z-GFS</stp>
        <stp>2M DAILY AVG TEMP</stp>
        <stp>D</stp>
        <stp>44786</stp>
        <stp/>
        <stp/>
        <stp>1</stp>
        <tr r="FV27" s="21"/>
      </tp>
      <tp>
        <v>21.22</v>
        <stp/>
        <stp>*H</stp>
        <stp>KORD MR18!_00Z-GFS</stp>
        <stp>2M DAILY AVG TEMP</stp>
        <stp>D</stp>
        <stp>44787</stp>
        <stp/>
        <stp/>
        <stp>1</stp>
        <tr r="BC26" s="21"/>
      </tp>
      <tp>
        <v>30.75</v>
        <stp/>
        <stp>*H</stp>
        <stp>KORD MR20!_18Z-GFS</stp>
        <stp>2M DAILY AVG TEMP</stp>
        <stp>D</stp>
        <stp>44785</stp>
        <stp/>
        <stp/>
        <stp>1</stp>
        <tr r="GW28" s="21"/>
      </tp>
      <tp>
        <v>28.66</v>
        <stp/>
        <stp>*H</stp>
        <stp>KORD MR17!_18Z-GFS</stp>
        <stp>2M DAILY AVG TEMP</stp>
        <stp>D</stp>
        <stp>44786</stp>
        <stp/>
        <stp/>
        <stp>1</stp>
        <tr r="GQ27" s="21"/>
      </tp>
      <tp>
        <v>23.43</v>
        <stp/>
        <stp>*H</stp>
        <stp>KORD MR19!_06Z-GFS</stp>
        <stp>2M DAILY AVG TEMP</stp>
        <stp>D</stp>
        <stp>44787</stp>
        <stp/>
        <stp/>
        <stp>1</stp>
        <tr r="DD26" s="21"/>
      </tp>
      <tp>
        <v>32.4</v>
        <stp/>
        <stp>*H</stp>
        <stp>KORD MR16!_18Z-GFS</stp>
        <stp>2M DAILY AVG TEMP</stp>
        <stp>D</stp>
        <stp>44786</stp>
        <stp/>
        <stp/>
        <stp>1</stp>
        <tr r="GN27" s="21"/>
      </tp>
      <tp>
        <v>26.82</v>
        <stp/>
        <stp>*H</stp>
        <stp>KORD MR18!_06Z-GFS</stp>
        <stp>2M DAILY AVG TEMP</stp>
        <stp>D</stp>
        <stp>44787</stp>
        <stp/>
        <stp/>
        <stp>1</stp>
        <tr r="DA26" s="21"/>
      </tp>
      <tp>
        <v>25.08</v>
        <stp/>
        <stp>*H</stp>
        <stp>KORD MR15!_18Z-GFS</stp>
        <stp>2M DAILY AVG TEMP</stp>
        <stp>D</stp>
        <stp>44786</stp>
        <stp/>
        <stp/>
        <stp>1</stp>
        <tr r="GK27" s="21"/>
      </tp>
      <tp>
        <v>24.58</v>
        <stp/>
        <stp>*H</stp>
        <stp>KORD MR14!_18Z-GFS</stp>
        <stp>2M DAILY AVG TEMP</stp>
        <stp>D</stp>
        <stp>44786</stp>
        <stp/>
        <stp/>
        <stp>1</stp>
        <tr r="GH27" s="21"/>
      </tp>
      <tp>
        <v>24.29</v>
        <stp/>
        <stp>*H</stp>
        <stp>KORD MR11!_12Z-GFS</stp>
        <stp>2M DAILY AVG TEMP</stp>
        <stp>D</stp>
        <stp>44787</stp>
        <stp/>
        <stp/>
        <stp>1</stp>
        <tr r="ED26" s="21"/>
      </tp>
      <tp>
        <v>29.14</v>
        <stp/>
        <stp>*H</stp>
        <stp>KORD MR13!_00Z-GFS</stp>
        <stp>2M DAILY AVG TEMP</stp>
        <stp>D</stp>
        <stp>44786</stp>
        <stp/>
        <stp/>
        <stp>1</stp>
        <tr r="AK27" s="21"/>
      </tp>
      <tp>
        <v>21.88</v>
        <stp/>
        <stp>*H</stp>
        <stp>KORD MR15!_06Z-GFS</stp>
        <stp>2M DAILY AVG TEMP</stp>
        <stp>D</stp>
        <stp>44786</stp>
        <stp/>
        <stp/>
        <stp>1</stp>
        <tr r="CO27" s="21"/>
      </tp>
      <tp>
        <v>24.98</v>
        <stp/>
        <stp>*H</stp>
        <stp>KORD MR21!_12Z-GFS</stp>
        <stp>2M DAILY AVG TEMP</stp>
        <stp>D</stp>
        <stp>44784</stp>
        <stp/>
        <stp/>
        <stp>1</stp>
        <tr r="EY29" s="21"/>
      </tp>
      <tp>
        <v>23.22</v>
        <stp/>
        <stp>*H</stp>
        <stp>KORD MR10!_12Z-GFS</stp>
        <stp>2M DAILY AVG TEMP</stp>
        <stp>D</stp>
        <stp>44787</stp>
        <stp/>
        <stp/>
        <stp>1</stp>
        <tr r="EA26" s="21"/>
      </tp>
      <tp>
        <v>22.14</v>
        <stp/>
        <stp>*H</stp>
        <stp>KORD MR12!_00Z-GFS</stp>
        <stp>2M DAILY AVG TEMP</stp>
        <stp>D</stp>
        <stp>44786</stp>
        <stp/>
        <stp/>
        <stp>1</stp>
        <tr r="AH27" s="21"/>
      </tp>
      <tp>
        <v>19.86</v>
        <stp/>
        <stp>*H</stp>
        <stp>KORD MR14!_06Z-GFS</stp>
        <stp>2M DAILY AVG TEMP</stp>
        <stp>D</stp>
        <stp>44786</stp>
        <stp/>
        <stp/>
        <stp>1</stp>
        <tr r="CL27" s="21"/>
      </tp>
      <tp>
        <v>24.55</v>
        <stp/>
        <stp>*H</stp>
        <stp>KORD MR20!_12Z-GFS</stp>
        <stp>2M DAILY AVG TEMP</stp>
        <stp>D</stp>
        <stp>44784</stp>
        <stp/>
        <stp/>
        <stp>1</stp>
        <tr r="EV29" s="21"/>
      </tp>
      <tp>
        <v>32.119999999999997</v>
        <stp/>
        <stp>*H</stp>
        <stp>KORD MR22!_00Z-GFS</stp>
        <stp>2M DAILY AVG TEMP</stp>
        <stp>D</stp>
        <stp>44785</stp>
        <stp/>
        <stp/>
        <stp>1</stp>
        <tr r="BI28" s="21"/>
      </tp>
      <tp>
        <v>21.18</v>
        <stp/>
        <stp>*H</stp>
        <stp>KORD MR11!_00Z-GFS</stp>
        <stp>2M DAILY AVG TEMP</stp>
        <stp>D</stp>
        <stp>44786</stp>
        <stp/>
        <stp/>
        <stp>1</stp>
        <tr r="AE27" s="21"/>
      </tp>
      <tp>
        <v>23.76</v>
        <stp/>
        <stp>*H</stp>
        <stp>KORD MR13!_12Z-GFS</stp>
        <stp>2M DAILY AVG TEMP</stp>
        <stp>D</stp>
        <stp>44787</stp>
        <stp/>
        <stp/>
        <stp>1</stp>
        <tr r="EJ26" s="21"/>
      </tp>
      <tp>
        <v>23.76</v>
        <stp/>
        <stp>*H</stp>
        <stp>KORD MR17!_06Z-GFS</stp>
        <stp>2M DAILY AVG TEMP</stp>
        <stp>D</stp>
        <stp>44786</stp>
        <stp/>
        <stp/>
        <stp>1</stp>
        <tr r="CU27" s="21"/>
      </tp>
      <tp>
        <v>26.37</v>
        <stp/>
        <stp>*H</stp>
        <stp>KORD MR19!_18Z-GFS</stp>
        <stp>2M DAILY AVG TEMP</stp>
        <stp>D</stp>
        <stp>44787</stp>
        <stp/>
        <stp/>
        <stp>1</stp>
        <tr r="GZ26" s="21"/>
      </tp>
      <tp>
        <v>29.79</v>
        <stp/>
        <stp>*H</stp>
        <stp>KORD MR21!_00Z-GFS</stp>
        <stp>2M DAILY AVG TEMP</stp>
        <stp>D</stp>
        <stp>44785</stp>
        <stp/>
        <stp/>
        <stp>1</stp>
        <tr r="BF28" s="21"/>
      </tp>
      <tp>
        <v>24.64</v>
        <stp/>
        <stp>*H</stp>
        <stp>KORD MR23!_12Z-GFS</stp>
        <stp>2M DAILY AVG TEMP</stp>
        <stp>D</stp>
        <stp>44784</stp>
        <stp/>
        <stp/>
        <stp>1</stp>
        <tr r="FE29" s="21"/>
      </tp>
      <tp>
        <v>23.62</v>
        <stp/>
        <stp>*H</stp>
        <stp>KORD MR10!_00Z-GFS</stp>
        <stp>2M DAILY AVG TEMP</stp>
        <stp>D</stp>
        <stp>44786</stp>
        <stp/>
        <stp/>
        <stp>1</stp>
        <tr r="AB27" s="21"/>
      </tp>
      <tp>
        <v>23.04</v>
        <stp/>
        <stp>*H</stp>
        <stp>KORD MR12!_12Z-GFS</stp>
        <stp>2M DAILY AVG TEMP</stp>
        <stp>D</stp>
        <stp>44787</stp>
        <stp/>
        <stp/>
        <stp>1</stp>
        <tr r="EG26" s="21"/>
      </tp>
      <tp>
        <v>28.24</v>
        <stp/>
        <stp>*H</stp>
        <stp>KORD MR16!_06Z-GFS</stp>
        <stp>2M DAILY AVG TEMP</stp>
        <stp>D</stp>
        <stp>44786</stp>
        <stp/>
        <stp/>
        <stp>1</stp>
        <tr r="CR27" s="21"/>
      </tp>
      <tp>
        <v>24.64</v>
        <stp/>
        <stp>*H</stp>
        <stp>KORD MR18!_18Z-GFS</stp>
        <stp>2M DAILY AVG TEMP</stp>
        <stp>D</stp>
        <stp>44787</stp>
        <stp/>
        <stp/>
        <stp>1</stp>
        <tr r="GW26" s="21"/>
      </tp>
      <tp>
        <v>23.24</v>
        <stp/>
        <stp>*H</stp>
        <stp>KORD MR20!_00Z-GFS</stp>
        <stp>2M DAILY AVG TEMP</stp>
        <stp>D</stp>
        <stp>44785</stp>
        <stp/>
        <stp/>
        <stp>1</stp>
        <tr r="BC28" s="21"/>
      </tp>
      <tp>
        <v>21.82</v>
        <stp/>
        <stp>*H</stp>
        <stp>KORD MR22!_12Z-GFS</stp>
        <stp>2M DAILY AVG TEMP</stp>
        <stp>D</stp>
        <stp>44784</stp>
        <stp/>
        <stp/>
        <stp>1</stp>
        <tr r="FB29" s="21"/>
      </tp>
      <tp>
        <v>16.68</v>
        <stp/>
        <stp>*H</stp>
        <stp>KORD MR11!_06Z-GFS</stp>
        <stp>2M DAILY AVG TEMP</stp>
        <stp>D</stp>
        <stp>44786</stp>
        <stp/>
        <stp/>
        <stp>1</stp>
        <tr r="CC27" s="21"/>
      </tp>
      <tp>
        <v>22.7</v>
        <stp/>
        <stp>*H</stp>
        <stp>KORD MR15!_12Z-GFS</stp>
        <stp>2M DAILY AVG TEMP</stp>
        <stp>D</stp>
        <stp>44787</stp>
        <stp/>
        <stp/>
        <stp>1</stp>
        <tr r="EP26" s="21"/>
      </tp>
      <tp>
        <v>25.24</v>
        <stp/>
        <stp>*H</stp>
        <stp>KORD MR17!_00Z-GFS</stp>
        <stp>2M DAILY AVG TEMP</stp>
        <stp>D</stp>
        <stp>44786</stp>
        <stp/>
        <stp/>
        <stp>1</stp>
        <tr r="AW27" s="21"/>
      </tp>
      <tp>
        <v>22.98</v>
        <stp/>
        <stp>*H</stp>
        <stp>KORD MR21!_06Z-GFS</stp>
        <stp>2M DAILY AVG TEMP</stp>
        <stp>D</stp>
        <stp>44785</stp>
        <stp/>
        <stp/>
        <stp>1</stp>
        <tr r="DD28" s="21"/>
      </tp>
      <tp>
        <v>22.04</v>
        <stp/>
        <stp>*H</stp>
        <stp>KORD MR10!_06Z-GFS</stp>
        <stp>2M DAILY AVG TEMP</stp>
        <stp>D</stp>
        <stp>44786</stp>
        <stp/>
        <stp/>
        <stp>1</stp>
        <tr r="BZ27" s="21"/>
      </tp>
      <tp>
        <v>21.82</v>
        <stp/>
        <stp>*H</stp>
        <stp>KORD MR14!_12Z-GFS</stp>
        <stp>2M DAILY AVG TEMP</stp>
        <stp>D</stp>
        <stp>44787</stp>
        <stp/>
        <stp/>
        <stp>1</stp>
        <tr r="EM26" s="21"/>
      </tp>
      <tp>
        <v>26.45</v>
        <stp/>
        <stp>*H</stp>
        <stp>KORD MR16!_00Z-GFS</stp>
        <stp>2M DAILY AVG TEMP</stp>
        <stp>D</stp>
        <stp>44786</stp>
        <stp/>
        <stp/>
        <stp>1</stp>
        <tr r="AT27" s="21"/>
      </tp>
      <tp>
        <v>27.56</v>
        <stp/>
        <stp>*H</stp>
        <stp>KORD MR20!_06Z-GFS</stp>
        <stp>2M DAILY AVG TEMP</stp>
        <stp>D</stp>
        <stp>44785</stp>
        <stp/>
        <stp/>
        <stp>1</stp>
        <tr r="DA28" s="21"/>
      </tp>
      <tp>
        <v>22.08</v>
        <stp/>
        <stp>*H</stp>
        <stp>KORD MR13!_06Z-GFS</stp>
        <stp>2M DAILY AVG TEMP</stp>
        <stp>D</stp>
        <stp>44786</stp>
        <stp/>
        <stp/>
        <stp>1</stp>
        <tr r="CI27" s="21"/>
      </tp>
      <tp>
        <v>25.75</v>
        <stp/>
        <stp>*H</stp>
        <stp>KORD MR15!_00Z-GFS</stp>
        <stp>2M DAILY AVG TEMP</stp>
        <stp>D</stp>
        <stp>44786</stp>
        <stp/>
        <stp/>
        <stp>1</stp>
        <tr r="AQ27" s="21"/>
      </tp>
      <tp>
        <v>32.15</v>
        <stp/>
        <stp>*H</stp>
        <stp>KORD MR17!_12Z-GFS</stp>
        <stp>2M DAILY AVG TEMP</stp>
        <stp>D</stp>
        <stp>44787</stp>
        <stp/>
        <stp/>
        <stp>1</stp>
        <tr r="EV26" s="21"/>
      </tp>
      <tp>
        <v>20.34</v>
        <stp/>
        <stp>*H</stp>
        <stp>KORD MR12!_06Z-GFS</stp>
        <stp>2M DAILY AVG TEMP</stp>
        <stp>D</stp>
        <stp>44786</stp>
        <stp/>
        <stp/>
        <stp>1</stp>
        <tr r="CF27" s="21"/>
      </tp>
      <tp>
        <v>24.06</v>
        <stp/>
        <stp>*H</stp>
        <stp>KORD MR14!_00Z-GFS</stp>
        <stp>2M DAILY AVG TEMP</stp>
        <stp>D</stp>
        <stp>44786</stp>
        <stp/>
        <stp/>
        <stp>1</stp>
        <tr r="AN27" s="21"/>
      </tp>
      <tp>
        <v>23.18</v>
        <stp/>
        <stp>*H</stp>
        <stp>KORD MR16!_12Z-GFS</stp>
        <stp>2M DAILY AVG TEMP</stp>
        <stp>D</stp>
        <stp>44787</stp>
        <stp/>
        <stp/>
        <stp>1</stp>
        <tr r="ES26" s="21"/>
      </tp>
      <tp>
        <v>29.41</v>
        <stp/>
        <stp>*H</stp>
        <stp>KORD MR22!_06Z-GFS</stp>
        <stp>2M DAILY AVG TEMP</stp>
        <stp>D</stp>
        <stp>44785</stp>
        <stp/>
        <stp/>
        <stp>1</stp>
        <tr r="DG28" s="21"/>
      </tp>
      <tp>
        <v>23.22</v>
        <stp/>
        <stp>*H</stp>
        <stp>KORD MR13!_18Z-GFS</stp>
        <stp>2M DAILY AVG TEMP</stp>
        <stp>D</stp>
        <stp>44787</stp>
        <stp/>
        <stp/>
        <stp>1</stp>
        <tr r="GH26" s="21"/>
      </tp>
      <tp>
        <v>21.32</v>
        <stp/>
        <stp>*H</stp>
        <stp>KORD MR19!_12Z-GFS</stp>
        <stp>2M DAILY AVG TEMP</stp>
        <stp>D</stp>
        <stp>44787</stp>
        <stp/>
        <stp/>
        <stp>1</stp>
        <tr r="FB26" s="21"/>
      </tp>
      <tp>
        <v>26.27</v>
        <stp/>
        <stp>*H</stp>
        <stp>KORD MR23!_18Z-GFS</stp>
        <stp>2M DAILY AVG TEMP</stp>
        <stp>D</stp>
        <stp>44784</stp>
        <stp/>
        <stp/>
        <stp>1</stp>
        <tr r="HC29" s="21"/>
      </tp>
      <tp>
        <v>24.06</v>
        <stp/>
        <stp>*H</stp>
        <stp>KORD MR12!_18Z-GFS</stp>
        <stp>2M DAILY AVG TEMP</stp>
        <stp>D</stp>
        <stp>44787</stp>
        <stp/>
        <stp/>
        <stp>1</stp>
        <tr r="GE26" s="21"/>
      </tp>
      <tp>
        <v>23.92</v>
        <stp/>
        <stp>*H</stp>
        <stp>KORD MR18!_12Z-GFS</stp>
        <stp>2M DAILY AVG TEMP</stp>
        <stp>D</stp>
        <stp>44787</stp>
        <stp/>
        <stp/>
        <stp>1</stp>
        <tr r="EY26" s="21"/>
      </tp>
      <tp>
        <v>25.42</v>
        <stp/>
        <stp>*H</stp>
        <stp>KORD MR22!_18Z-GFS</stp>
        <stp>2M DAILY AVG TEMP</stp>
        <stp>D</stp>
        <stp>44784</stp>
        <stp/>
        <stp/>
        <stp>1</stp>
        <tr r="GZ29" s="21"/>
      </tp>
      <tp>
        <v>22.37</v>
        <stp/>
        <stp>*H</stp>
        <stp>KORD MR11!_18Z-GFS</stp>
        <stp>2M DAILY AVG TEMP</stp>
        <stp>D</stp>
        <stp>44787</stp>
        <stp/>
        <stp/>
        <stp>1</stp>
        <tr r="GB26" s="21"/>
      </tp>
      <tp>
        <v>28.33</v>
        <stp/>
        <stp>*H</stp>
        <stp>KORD MR19!_00Z-GFS</stp>
        <stp>2M DAILY AVG TEMP</stp>
        <stp>D</stp>
        <stp>44786</stp>
        <stp/>
        <stp/>
        <stp>1</stp>
        <tr r="BC27" s="21"/>
      </tp>
      <tp>
        <v>28.88</v>
        <stp/>
        <stp>*H</stp>
        <stp>KORD MR21!_18Z-GFS</stp>
        <stp>2M DAILY AVG TEMP</stp>
        <stp>D</stp>
        <stp>44784</stp>
        <stp/>
        <stp/>
        <stp>1</stp>
        <tr r="GW29" s="21"/>
      </tp>
      <tp>
        <v>21.27</v>
        <stp/>
        <stp>*H</stp>
        <stp>KORD MR10!_18Z-GFS</stp>
        <stp>2M DAILY AVG TEMP</stp>
        <stp>D</stp>
        <stp>44787</stp>
        <stp/>
        <stp/>
        <stp>1</stp>
        <tr r="FY26" s="21"/>
      </tp>
      <tp>
        <v>20.05</v>
        <stp/>
        <stp>*H</stp>
        <stp>KORD MR18!_00Z-GFS</stp>
        <stp>2M DAILY AVG TEMP</stp>
        <stp>D</stp>
        <stp>44786</stp>
        <stp/>
        <stp/>
        <stp>1</stp>
        <tr r="AZ27" s="21"/>
      </tp>
      <tp>
        <v>32.549999999999997</v>
        <stp/>
        <stp>*H</stp>
        <stp>KORD MR20!_18Z-GFS</stp>
        <stp>2M DAILY AVG TEMP</stp>
        <stp>D</stp>
        <stp>44784</stp>
        <stp/>
        <stp/>
        <stp>1</stp>
        <tr r="GT29" s="21"/>
      </tp>
      <tp>
        <v>31.08</v>
        <stp/>
        <stp>*H</stp>
        <stp>KORD MR17!_18Z-GFS</stp>
        <stp>2M DAILY AVG TEMP</stp>
        <stp>D</stp>
        <stp>44787</stp>
        <stp/>
        <stp/>
        <stp>1</stp>
        <tr r="GT26" s="21"/>
      </tp>
      <tp>
        <v>23.02</v>
        <stp/>
        <stp>*H</stp>
        <stp>KORD MR19!_06Z-GFS</stp>
        <stp>2M DAILY AVG TEMP</stp>
        <stp>D</stp>
        <stp>44786</stp>
        <stp/>
        <stp/>
        <stp>1</stp>
        <tr r="DA27" s="21"/>
      </tp>
      <tp>
        <v>32.58</v>
        <stp/>
        <stp>*H</stp>
        <stp>KORD MR16!_18Z-GFS</stp>
        <stp>2M DAILY AVG TEMP</stp>
        <stp>D</stp>
        <stp>44787</stp>
        <stp/>
        <stp/>
        <stp>1</stp>
        <tr r="GQ26" s="21"/>
      </tp>
      <tp>
        <v>25.98</v>
        <stp/>
        <stp>*H</stp>
        <stp>KORD MR18!_06Z-GFS</stp>
        <stp>2M DAILY AVG TEMP</stp>
        <stp>D</stp>
        <stp>44786</stp>
        <stp/>
        <stp/>
        <stp>1</stp>
        <tr r="CX27" s="21"/>
      </tp>
      <tp>
        <v>26.54</v>
        <stp/>
        <stp>*H</stp>
        <stp>KORD MR15!_18Z-GFS</stp>
        <stp>2M DAILY AVG TEMP</stp>
        <stp>D</stp>
        <stp>44787</stp>
        <stp/>
        <stp/>
        <stp>1</stp>
        <tr r="GN26" s="21"/>
      </tp>
      <tp>
        <v>22.5</v>
        <stp/>
        <stp>*H</stp>
        <stp>KORD MR14!_18Z-GFS</stp>
        <stp>2M DAILY AVG TEMP</stp>
        <stp>D</stp>
        <stp>44787</stp>
        <stp/>
        <stp/>
        <stp>1</stp>
        <tr r="GK26" s="21"/>
      </tp>
      <tp>
        <v>21.92</v>
        <stp/>
        <stp>*H</stp>
        <stp>KORD MR11!_12Z-GFS</stp>
        <stp>2M DAILY AVG TEMP</stp>
        <stp>D</stp>
        <stp>44784</stp>
        <stp/>
        <stp/>
        <stp>1</stp>
        <tr r="DU29" s="21"/>
      </tp>
      <tp>
        <v>24.54</v>
        <stp/>
        <stp>*H</stp>
        <stp>KORD MR13!_00Z-GFS</stp>
        <stp>2M DAILY AVG TEMP</stp>
        <stp>D</stp>
        <stp>44785</stp>
        <stp/>
        <stp/>
        <stp>1</stp>
        <tr r="AH28" s="21"/>
      </tp>
      <tp>
        <v>22.06</v>
        <stp/>
        <stp>*H</stp>
        <stp>KORD MR15!_06Z-GFS</stp>
        <stp>2M DAILY AVG TEMP</stp>
        <stp>D</stp>
        <stp>44785</stp>
        <stp/>
        <stp/>
        <stp>1</stp>
        <tr r="CL28" s="21"/>
      </tp>
      <tp>
        <v>22.29</v>
        <stp/>
        <stp>*H</stp>
        <stp>KORD MR10!_12Z-GFS</stp>
        <stp>2M DAILY AVG TEMP</stp>
        <stp>D</stp>
        <stp>44784</stp>
        <stp/>
        <stp/>
        <stp>1</stp>
        <tr r="DR29" s="21"/>
      </tp>
      <tp>
        <v>22.3</v>
        <stp/>
        <stp>*H</stp>
        <stp>KORD MR12!_00Z-GFS</stp>
        <stp>2M DAILY AVG TEMP</stp>
        <stp>D</stp>
        <stp>44785</stp>
        <stp/>
        <stp/>
        <stp>1</stp>
        <tr r="AE28" s="21"/>
      </tp>
      <tp>
        <v>21.74</v>
        <stp/>
        <stp>*H</stp>
        <stp>KORD MR14!_06Z-GFS</stp>
        <stp>2M DAILY AVG TEMP</stp>
        <stp>D</stp>
        <stp>44785</stp>
        <stp/>
        <stp/>
        <stp>1</stp>
        <tr r="CI28" s="21"/>
      </tp>
      <tp>
        <v>24.94</v>
        <stp/>
        <stp>*H</stp>
        <stp>KORD MR20!_12Z-GFS</stp>
        <stp>2M DAILY AVG TEMP</stp>
        <stp>D</stp>
        <stp>44787</stp>
        <stp/>
        <stp/>
        <stp>1</stp>
        <tr r="FE26" s="21"/>
      </tp>
      <tp>
        <v>20.68</v>
        <stp/>
        <stp>*H</stp>
        <stp>KORD MR11!_00Z-GFS</stp>
        <stp>2M DAILY AVG TEMP</stp>
        <stp>D</stp>
        <stp>44785</stp>
        <stp/>
        <stp/>
        <stp>1</stp>
        <tr r="AB28" s="21"/>
      </tp>
      <tp>
        <v>23.01</v>
        <stp/>
        <stp>*H</stp>
        <stp>KORD MR13!_12Z-GFS</stp>
        <stp>2M DAILY AVG TEMP</stp>
        <stp>D</stp>
        <stp>44784</stp>
        <stp/>
        <stp/>
        <stp>1</stp>
        <tr r="EA29" s="21"/>
      </tp>
      <tp>
        <v>21.5</v>
        <stp/>
        <stp>*H</stp>
        <stp>KORD MR17!_06Z-GFS</stp>
        <stp>2M DAILY AVG TEMP</stp>
        <stp>D</stp>
        <stp>44785</stp>
        <stp/>
        <stp/>
        <stp>1</stp>
        <tr r="CR28" s="21"/>
      </tp>
      <tp>
        <v>21.26</v>
        <stp/>
        <stp>*H</stp>
        <stp>KORD MR19!_18Z-GFS</stp>
        <stp>2M DAILY AVG TEMP</stp>
        <stp>D</stp>
        <stp>44784</stp>
        <stp/>
        <stp/>
        <stp>1</stp>
        <tr r="GQ29" s="21"/>
      </tp>
      <tp>
        <v>25.37</v>
        <stp/>
        <stp>*H</stp>
        <stp>KORD MR21!_00Z-GFS</stp>
        <stp>2M DAILY AVG TEMP</stp>
        <stp>D</stp>
        <stp>44786</stp>
        <stp/>
        <stp/>
        <stp>1</stp>
        <tr r="BI27" s="21"/>
      </tp>
      <tp>
        <v>21.76</v>
        <stp/>
        <stp>*H</stp>
        <stp>KORD MR10!_00Z-GFS</stp>
        <stp>2M DAILY AVG TEMP</stp>
        <stp>D</stp>
        <stp>44785</stp>
        <stp/>
        <stp/>
        <stp>1</stp>
        <tr r="Y28" s="21"/>
      </tp>
      <tp>
        <v>20.64</v>
        <stp/>
        <stp>*H</stp>
        <stp>KORD MR12!_12Z-GFS</stp>
        <stp>2M DAILY AVG TEMP</stp>
        <stp>D</stp>
        <stp>44784</stp>
        <stp/>
        <stp/>
        <stp>1</stp>
        <tr r="DX29" s="21"/>
      </tp>
      <tp>
        <v>26.92</v>
        <stp/>
        <stp>*H</stp>
        <stp>KORD MR16!_06Z-GFS</stp>
        <stp>2M DAILY AVG TEMP</stp>
        <stp>D</stp>
        <stp>44785</stp>
        <stp/>
        <stp/>
        <stp>1</stp>
        <tr r="CO28" s="21"/>
      </tp>
      <tp>
        <v>24.23</v>
        <stp/>
        <stp>*H</stp>
        <stp>KORD MR18!_18Z-GFS</stp>
        <stp>2M DAILY AVG TEMP</stp>
        <stp>D</stp>
        <stp>44784</stp>
        <stp/>
        <stp/>
        <stp>1</stp>
        <tr r="GN29" s="21"/>
      </tp>
      <tp>
        <v>26.44</v>
        <stp/>
        <stp>*H</stp>
        <stp>KORD MR20!_00Z-GFS</stp>
        <stp>2M DAILY AVG TEMP</stp>
        <stp>D</stp>
        <stp>44786</stp>
        <stp/>
        <stp/>
        <stp>1</stp>
        <tr r="BF27" s="21"/>
      </tp>
      <tp>
        <v>20.62</v>
        <stp/>
        <stp>*H</stp>
        <stp>KORD MR11!_06Z-GFS</stp>
        <stp>2M DAILY AVG TEMP</stp>
        <stp>D</stp>
        <stp>44785</stp>
        <stp/>
        <stp/>
        <stp>1</stp>
        <tr r="BZ28" s="21"/>
      </tp>
      <tp>
        <v>25.14</v>
        <stp/>
        <stp>*H</stp>
        <stp>KORD MR15!_12Z-GFS</stp>
        <stp>2M DAILY AVG TEMP</stp>
        <stp>D</stp>
        <stp>44784</stp>
        <stp/>
        <stp/>
        <stp>1</stp>
        <tr r="EG29" s="21"/>
      </tp>
      <tp>
        <v>21.79</v>
        <stp/>
        <stp>*H</stp>
        <stp>KORD MR17!_00Z-GFS</stp>
        <stp>2M DAILY AVG TEMP</stp>
        <stp>D</stp>
        <stp>44785</stp>
        <stp/>
        <stp/>
        <stp>1</stp>
        <tr r="AT28" s="21"/>
      </tp>
      <tp>
        <v>25.52</v>
        <stp/>
        <stp>*H</stp>
        <stp>KORD MR21!_06Z-GFS</stp>
        <stp>2M DAILY AVG TEMP</stp>
        <stp>D</stp>
        <stp>44786</stp>
        <stp/>
        <stp/>
        <stp>1</stp>
        <tr r="DG27" s="21"/>
      </tp>
      <tp>
        <v>21.26</v>
        <stp/>
        <stp>*H</stp>
        <stp>KORD MR10!_06Z-GFS</stp>
        <stp>2M DAILY AVG TEMP</stp>
        <stp>D</stp>
        <stp>44785</stp>
        <stp/>
        <stp/>
        <stp>1</stp>
        <tr r="BW28" s="21"/>
      </tp>
      <tp>
        <v>21.48</v>
        <stp/>
        <stp>*H</stp>
        <stp>KORD MR14!_12Z-GFS</stp>
        <stp>2M DAILY AVG TEMP</stp>
        <stp>D</stp>
        <stp>44784</stp>
        <stp/>
        <stp/>
        <stp>1</stp>
        <tr r="ED29" s="21"/>
      </tp>
      <tp>
        <v>25.98</v>
        <stp/>
        <stp>*H</stp>
        <stp>KORD MR16!_00Z-GFS</stp>
        <stp>2M DAILY AVG TEMP</stp>
        <stp>D</stp>
        <stp>44785</stp>
        <stp/>
        <stp/>
        <stp>1</stp>
        <tr r="AQ28" s="21"/>
      </tp>
      <tp>
        <v>28.41</v>
        <stp/>
        <stp>*H</stp>
        <stp>KORD MR20!_06Z-GFS</stp>
        <stp>2M DAILY AVG TEMP</stp>
        <stp>D</stp>
        <stp>44786</stp>
        <stp/>
        <stp/>
        <stp>1</stp>
        <tr r="DD27" s="21"/>
      </tp>
      <tp>
        <v>21.56</v>
        <stp/>
        <stp>*H</stp>
        <stp>KORD MR13!_06Z-GFS</stp>
        <stp>2M DAILY AVG TEMP</stp>
        <stp>D</stp>
        <stp>44785</stp>
        <stp/>
        <stp/>
        <stp>1</stp>
        <tr r="CF28" s="21"/>
      </tp>
      <tp>
        <v>25.93</v>
        <stp/>
        <stp>*H</stp>
        <stp>KORD MR15!_00Z-GFS</stp>
        <stp>2M DAILY AVG TEMP</stp>
        <stp>D</stp>
        <stp>44785</stp>
        <stp/>
        <stp/>
        <stp>1</stp>
        <tr r="AN28" s="21"/>
      </tp>
      <tp>
        <v>25.05</v>
        <stp/>
        <stp>*H</stp>
        <stp>KORD MR17!_12Z-GFS</stp>
        <stp>2M DAILY AVG TEMP</stp>
        <stp>D</stp>
        <stp>44784</stp>
        <stp/>
        <stp/>
        <stp>1</stp>
        <tr r="EM29" s="21"/>
      </tp>
      <tp>
        <v>21.78</v>
        <stp/>
        <stp>*H</stp>
        <stp>KORD MR12!_06Z-GFS</stp>
        <stp>2M DAILY AVG TEMP</stp>
        <stp>D</stp>
        <stp>44785</stp>
        <stp/>
        <stp/>
        <stp>1</stp>
        <tr r="CC28" s="21"/>
      </tp>
      <tp>
        <v>22.08</v>
        <stp/>
        <stp>*H</stp>
        <stp>KORD MR14!_00Z-GFS</stp>
        <stp>2M DAILY AVG TEMP</stp>
        <stp>D</stp>
        <stp>44785</stp>
        <stp/>
        <stp/>
        <stp>1</stp>
        <tr r="AK28" s="21"/>
      </tp>
      <tp>
        <v>23.64</v>
        <stp/>
        <stp>*H</stp>
        <stp>KORD MR16!_12Z-GFS</stp>
        <stp>2M DAILY AVG TEMP</stp>
        <stp>D</stp>
        <stp>44784</stp>
        <stp/>
        <stp/>
        <stp>1</stp>
        <tr r="EJ29" s="21"/>
      </tp>
      <tp>
        <v>22.28</v>
        <stp/>
        <stp>*H</stp>
        <stp>KORD MR13!_18Z-GFS</stp>
        <stp>2M DAILY AVG TEMP</stp>
        <stp>D</stp>
        <stp>44784</stp>
        <stp/>
        <stp/>
        <stp>1</stp>
        <tr r="FY29" s="21"/>
      </tp>
      <tp>
        <v>21.47</v>
        <stp/>
        <stp>*H</stp>
        <stp>KORD MR19!_12Z-GFS</stp>
        <stp>2M DAILY AVG TEMP</stp>
        <stp>D</stp>
        <stp>44784</stp>
        <stp/>
        <stp/>
        <stp>1</stp>
        <tr r="ES29" s="21"/>
      </tp>
      <tp>
        <v>20.34</v>
        <stp/>
        <stp>*H</stp>
        <stp>KORD MR12!_18Z-GFS</stp>
        <stp>2M DAILY AVG TEMP</stp>
        <stp>D</stp>
        <stp>44784</stp>
        <stp/>
        <stp/>
        <stp>1</stp>
        <tr r="FV29" s="21"/>
      </tp>
      <tp>
        <v>24.74</v>
        <stp/>
        <stp>*H</stp>
        <stp>KORD MR18!_12Z-GFS</stp>
        <stp>2M DAILY AVG TEMP</stp>
        <stp>D</stp>
        <stp>44784</stp>
        <stp/>
        <stp/>
        <stp>1</stp>
        <tr r="EP29" s="21"/>
      </tp>
      <tp>
        <v>21.04</v>
        <stp/>
        <stp>*H</stp>
        <stp>KORD MR11!_18Z-GFS</stp>
        <stp>2M DAILY AVG TEMP</stp>
        <stp>D</stp>
        <stp>44784</stp>
        <stp/>
        <stp/>
        <stp>1</stp>
        <tr r="FS29" s="21"/>
      </tp>
      <tp>
        <v>27.14</v>
        <stp/>
        <stp>*H</stp>
        <stp>KORD MR19!_00Z-GFS</stp>
        <stp>2M DAILY AVG TEMP</stp>
        <stp>D</stp>
        <stp>44785</stp>
        <stp/>
        <stp/>
        <stp>1</stp>
        <tr r="AZ28" s="21"/>
      </tp>
      <tp>
        <v>22.62</v>
        <stp/>
        <stp>*H</stp>
        <stp>KORD MR10!_18Z-GFS</stp>
        <stp>2M DAILY AVG TEMP</stp>
        <stp>D</stp>
        <stp>44784</stp>
        <stp/>
        <stp/>
        <stp>1</stp>
        <tr r="FP29" s="21"/>
      </tp>
      <tp>
        <v>18.940000000000001</v>
        <stp/>
        <stp>*H</stp>
        <stp>KORD MR18!_00Z-GFS</stp>
        <stp>2M DAILY AVG TEMP</stp>
        <stp>D</stp>
        <stp>44785</stp>
        <stp/>
        <stp/>
        <stp>1</stp>
        <tr r="AW28" s="21"/>
      </tp>
      <tp>
        <v>24.04</v>
        <stp/>
        <stp>*H</stp>
        <stp>KORD MR20!_18Z-GFS</stp>
        <stp>2M DAILY AVG TEMP</stp>
        <stp>D</stp>
        <stp>44787</stp>
        <stp/>
        <stp/>
        <stp>1</stp>
        <tr r="HC26" s="21"/>
      </tp>
      <tp>
        <v>26.88</v>
        <stp/>
        <stp>*H</stp>
        <stp>KORD MR17!_18Z-GFS</stp>
        <stp>2M DAILY AVG TEMP</stp>
        <stp>D</stp>
        <stp>44784</stp>
        <stp/>
        <stp/>
        <stp>1</stp>
        <tr r="GK29" s="21"/>
      </tp>
      <tp>
        <v>27.34</v>
        <stp/>
        <stp>*H</stp>
        <stp>KORD MR19!_06Z-GFS</stp>
        <stp>2M DAILY AVG TEMP</stp>
        <stp>D</stp>
        <stp>44785</stp>
        <stp/>
        <stp/>
        <stp>1</stp>
        <tr r="CX28" s="21"/>
      </tp>
      <tp>
        <v>26.24</v>
        <stp/>
        <stp>*H</stp>
        <stp>KORD MR16!_18Z-GFS</stp>
        <stp>2M DAILY AVG TEMP</stp>
        <stp>D</stp>
        <stp>44784</stp>
        <stp/>
        <stp/>
        <stp>1</stp>
        <tr r="GH29" s="21"/>
      </tp>
      <tp>
        <v>22.76</v>
        <stp/>
        <stp>*H</stp>
        <stp>KORD MR18!_06Z-GFS</stp>
        <stp>2M DAILY AVG TEMP</stp>
        <stp>D</stp>
        <stp>44785</stp>
        <stp/>
        <stp/>
        <stp>1</stp>
        <tr r="CU28" s="21"/>
      </tp>
      <tp>
        <v>21.22</v>
        <stp/>
        <stp>*H</stp>
        <stp>KORD MR15!_18Z-GFS</stp>
        <stp>2M DAILY AVG TEMP</stp>
        <stp>D</stp>
        <stp>44784</stp>
        <stp/>
        <stp/>
        <stp>1</stp>
        <tr r="GE29" s="21"/>
      </tp>
      <tp>
        <v>25.03</v>
        <stp/>
        <stp>*H</stp>
        <stp>KORD MR14!_18Z-GFS</stp>
        <stp>2M DAILY AVG TEMP</stp>
        <stp>D</stp>
        <stp>44784</stp>
        <stp/>
        <stp/>
        <stp>1</stp>
        <tr r="GB29" s="21"/>
      </tp>
      <tp>
        <v>22.18</v>
        <stp/>
        <stp>*H</stp>
        <stp>KORD MR11!_12Z-GFS</stp>
        <stp>2M DAILY AVG TEMP</stp>
        <stp>D</stp>
        <stp>44785</stp>
        <stp/>
        <stp/>
        <stp>1</stp>
        <tr r="DX28" s="21"/>
      </tp>
      <tp>
        <v>23</v>
        <stp/>
        <stp>*H</stp>
        <stp>KORD MR13!_00Z-GFS</stp>
        <stp>2M DAILY AVG TEMP</stp>
        <stp>D</stp>
        <stp>44784</stp>
        <stp/>
        <stp/>
        <stp>1</stp>
        <tr r="AE29" s="21"/>
      </tp>
      <tp>
        <v>24.6</v>
        <stp/>
        <stp>*H</stp>
        <stp>KORD MR15!_06Z-GFS</stp>
        <stp>2M DAILY AVG TEMP</stp>
        <stp>D</stp>
        <stp>44784</stp>
        <stp/>
        <stp/>
        <stp>1</stp>
        <tr r="CI29" s="21"/>
      </tp>
      <tp>
        <v>21.57</v>
        <stp/>
        <stp>*H</stp>
        <stp>KORD MR21!_12Z-GFS</stp>
        <stp>2M DAILY AVG TEMP</stp>
        <stp>D</stp>
        <stp>44786</stp>
        <stp/>
        <stp/>
        <stp>1</stp>
        <tr r="FE27" s="21"/>
      </tp>
      <tp>
        <v>22</v>
        <stp/>
        <stp>*H</stp>
        <stp>KORD MR10!_12Z-GFS</stp>
        <stp>2M DAILY AVG TEMP</stp>
        <stp>D</stp>
        <stp>44785</stp>
        <stp/>
        <stp/>
        <stp>1</stp>
        <tr r="DU28" s="21"/>
      </tp>
      <tp>
        <v>24.24</v>
        <stp/>
        <stp>*H</stp>
        <stp>KORD MR12!_00Z-GFS</stp>
        <stp>2M DAILY AVG TEMP</stp>
        <stp>D</stp>
        <stp>44784</stp>
        <stp/>
        <stp/>
        <stp>1</stp>
        <tr r="AB29" s="21"/>
      </tp>
      <tp>
        <v>23.52</v>
        <stp/>
        <stp>*H</stp>
        <stp>KORD MR14!_06Z-GFS</stp>
        <stp>2M DAILY AVG TEMP</stp>
        <stp>D</stp>
        <stp>44784</stp>
        <stp/>
        <stp/>
        <stp>1</stp>
        <tr r="CF29" s="21"/>
      </tp>
      <tp>
        <v>22.94</v>
        <stp/>
        <stp>*H</stp>
        <stp>KORD MR20!_12Z-GFS</stp>
        <stp>2M DAILY AVG TEMP</stp>
        <stp>D</stp>
        <stp>44786</stp>
        <stp/>
        <stp/>
        <stp>1</stp>
        <tr r="FB27" s="21"/>
      </tp>
      <tp>
        <v>22.16</v>
        <stp/>
        <stp>*H</stp>
        <stp>KORD MR11!_00Z-GFS</stp>
        <stp>2M DAILY AVG TEMP</stp>
        <stp>D</stp>
        <stp>44784</stp>
        <stp/>
        <stp/>
        <stp>1</stp>
        <tr r="Y29" s="21"/>
      </tp>
      <tp>
        <v>21.78</v>
        <stp/>
        <stp>*H</stp>
        <stp>KORD MR13!_12Z-GFS</stp>
        <stp>2M DAILY AVG TEMP</stp>
        <stp>D</stp>
        <stp>44785</stp>
        <stp/>
        <stp/>
        <stp>1</stp>
        <tr r="ED28" s="21"/>
      </tp>
      <tp>
        <v>23.66</v>
        <stp/>
        <stp>*H</stp>
        <stp>KORD MR17!_06Z-GFS</stp>
        <stp>2M DAILY AVG TEMP</stp>
        <stp>D</stp>
        <stp>44784</stp>
        <stp/>
        <stp/>
        <stp>1</stp>
        <tr r="CO29" s="21"/>
      </tp>
      <tp>
        <v>22.48</v>
        <stp/>
        <stp>*H</stp>
        <stp>KORD MR19!_18Z-GFS</stp>
        <stp>2M DAILY AVG TEMP</stp>
        <stp>D</stp>
        <stp>44785</stp>
        <stp/>
        <stp/>
        <stp>1</stp>
        <tr r="GT28" s="21"/>
      </tp>
      <tp>
        <v>22.7</v>
        <stp/>
        <stp>*H</stp>
        <stp>KORD MR10!_00Z-GFS</stp>
        <stp>2M DAILY AVG TEMP</stp>
        <stp>D</stp>
        <stp>44784</stp>
        <stp/>
        <stp/>
        <stp>1</stp>
        <tr r="V29" s="21"/>
      </tp>
      <tp>
        <v>20.34</v>
        <stp/>
        <stp>*H</stp>
        <stp>KORD MR12!_12Z-GFS</stp>
        <stp>2M DAILY AVG TEMP</stp>
        <stp>D</stp>
        <stp>44785</stp>
        <stp/>
        <stp/>
        <stp>1</stp>
        <tr r="EA28" s="21"/>
      </tp>
      <tp>
        <v>25.74</v>
        <stp/>
        <stp>*H</stp>
        <stp>KORD MR16!_06Z-GFS</stp>
        <stp>2M DAILY AVG TEMP</stp>
        <stp>D</stp>
        <stp>44784</stp>
        <stp/>
        <stp/>
        <stp>1</stp>
        <tr r="CL29" s="21"/>
      </tp>
      <tp>
        <v>28.02</v>
        <stp/>
        <stp>*H</stp>
        <stp>KORD MR18!_18Z-GFS</stp>
        <stp>2M DAILY AVG TEMP</stp>
        <stp>D</stp>
        <stp>44785</stp>
        <stp/>
        <stp/>
        <stp>1</stp>
        <tr r="GQ28" s="21"/>
      </tp>
      <tp>
        <v>28.72</v>
        <stp/>
        <stp>*H</stp>
        <stp>KORD MR20!_00Z-GFS</stp>
        <stp>2M DAILY AVG TEMP</stp>
        <stp>D</stp>
        <stp>44787</stp>
        <stp/>
        <stp/>
        <stp>1</stp>
        <tr r="BI26" s="21"/>
      </tp>
      <tp>
        <v>21.55</v>
        <stp/>
        <stp>*H</stp>
        <stp>KORD MR11!_06Z-GFS</stp>
        <stp>2M DAILY AVG TEMP</stp>
        <stp>D</stp>
        <stp>44784</stp>
        <stp/>
        <stp/>
        <stp>1</stp>
        <tr r="BW29" s="21"/>
      </tp>
      <tp>
        <v>23.11</v>
        <stp/>
        <stp>*H</stp>
        <stp>KORD MR15!_12Z-GFS</stp>
        <stp>2M DAILY AVG TEMP</stp>
        <stp>D</stp>
        <stp>44785</stp>
        <stp/>
        <stp/>
        <stp>1</stp>
        <tr r="EJ28" s="21"/>
      </tp>
      <tp>
        <v>22.04</v>
        <stp/>
        <stp>*H</stp>
        <stp>KORD MR17!_00Z-GFS</stp>
        <stp>2M DAILY AVG TEMP</stp>
        <stp>D</stp>
        <stp>44784</stp>
        <stp/>
        <stp/>
        <stp>1</stp>
        <tr r="AQ29" s="21"/>
      </tp>
      <tp>
        <v>21.91</v>
        <stp/>
        <stp>*H</stp>
        <stp>KORD MR10!_06Z-GFS</stp>
        <stp>2M DAILY AVG TEMP</stp>
        <stp>D</stp>
        <stp>44784</stp>
        <stp/>
        <stp/>
        <stp>1</stp>
        <tr r="BT29" s="21"/>
      </tp>
      <tp>
        <v>20.309999999999999</v>
        <stp/>
        <stp>*H</stp>
        <stp>KORD MR14!_12Z-GFS</stp>
        <stp>2M DAILY AVG TEMP</stp>
        <stp>D</stp>
        <stp>44785</stp>
        <stp/>
        <stp/>
        <stp>1</stp>
        <tr r="EG28" s="21"/>
      </tp>
      <tp>
        <v>24.98</v>
        <stp/>
        <stp>*H</stp>
        <stp>KORD MR16!_00Z-GFS</stp>
        <stp>2M DAILY AVG TEMP</stp>
        <stp>D</stp>
        <stp>44784</stp>
        <stp/>
        <stp/>
        <stp>1</stp>
        <tr r="AN29" s="21"/>
      </tp>
      <tp>
        <v>29.96</v>
        <stp/>
        <stp>*H</stp>
        <stp>KORD MR20!_06Z-GFS</stp>
        <stp>2M DAILY AVG TEMP</stp>
        <stp>D</stp>
        <stp>44787</stp>
        <stp/>
        <stp/>
        <stp>1</stp>
        <tr r="DG26" s="21"/>
      </tp>
      <tp>
        <v>22.4</v>
        <stp/>
        <stp>*H</stp>
        <stp>KORD MR13!_06Z-GFS</stp>
        <stp>2M DAILY AVG TEMP</stp>
        <stp>D</stp>
        <stp>44784</stp>
        <stp/>
        <stp/>
        <stp>1</stp>
        <tr r="CC29" s="21"/>
      </tp>
      <tp>
        <v>23.97</v>
        <stp/>
        <stp>*H</stp>
        <stp>KORD MR15!_00Z-GFS</stp>
        <stp>2M DAILY AVG TEMP</stp>
        <stp>D</stp>
        <stp>44784</stp>
        <stp/>
        <stp/>
        <stp>1</stp>
        <tr r="AK29" s="21"/>
      </tp>
      <tp>
        <v>26.03</v>
        <stp/>
        <stp>*H</stp>
        <stp>KORD MR17!_12Z-GFS</stp>
        <stp>2M DAILY AVG TEMP</stp>
        <stp>D</stp>
        <stp>44785</stp>
        <stp/>
        <stp/>
        <stp>1</stp>
        <tr r="EP28" s="21"/>
      </tp>
      <tp>
        <v>22.33</v>
        <stp/>
        <stp>*H</stp>
        <stp>KORD MR12!_06Z-GFS</stp>
        <stp>2M DAILY AVG TEMP</stp>
        <stp>D</stp>
        <stp>44784</stp>
        <stp/>
        <stp/>
        <stp>1</stp>
        <tr r="BZ29" s="21"/>
      </tp>
      <tp>
        <v>24.56</v>
        <stp/>
        <stp>*H</stp>
        <stp>KORD MR14!_00Z-GFS</stp>
        <stp>2M DAILY AVG TEMP</stp>
        <stp>D</stp>
        <stp>44784</stp>
        <stp/>
        <stp/>
        <stp>1</stp>
        <tr r="AH29" s="21"/>
      </tp>
      <tp>
        <v>23.22</v>
        <stp/>
        <stp>*H</stp>
        <stp>KORD MR16!_12Z-GFS</stp>
        <stp>2M DAILY AVG TEMP</stp>
        <stp>D</stp>
        <stp>44785</stp>
        <stp/>
        <stp/>
        <stp>1</stp>
        <tr r="EM28" s="21"/>
      </tp>
      <tp>
        <v>21.46</v>
        <stp/>
        <stp>*H</stp>
        <stp>KORD MR13!_18Z-GFS</stp>
        <stp>2M DAILY AVG TEMP</stp>
        <stp>D</stp>
        <stp>44785</stp>
        <stp/>
        <stp/>
        <stp>1</stp>
        <tr r="GB28" s="21"/>
      </tp>
      <tp>
        <v>19.079999999999998</v>
        <stp/>
        <stp>*H</stp>
        <stp>KORD MR19!_12Z-GFS</stp>
        <stp>2M DAILY AVG TEMP</stp>
        <stp>D</stp>
        <stp>44785</stp>
        <stp/>
        <stp/>
        <stp>1</stp>
        <tr r="EV28" s="21"/>
      </tp>
      <tp>
        <v>21.02</v>
        <stp/>
        <stp>*H</stp>
        <stp>KORD MR12!_18Z-GFS</stp>
        <stp>2M DAILY AVG TEMP</stp>
        <stp>D</stp>
        <stp>44785</stp>
        <stp/>
        <stp/>
        <stp>1</stp>
        <tr r="FY28" s="21"/>
      </tp>
      <tp>
        <v>25.25</v>
        <stp/>
        <stp>*H</stp>
        <stp>KORD MR18!_12Z-GFS</stp>
        <stp>2M DAILY AVG TEMP</stp>
        <stp>D</stp>
        <stp>44785</stp>
        <stp/>
        <stp/>
        <stp>1</stp>
        <tr r="ES28" s="21"/>
      </tp>
      <tp>
        <v>19.899999999999999</v>
        <stp/>
        <stp>*H</stp>
        <stp>KORD MR11!_18Z-GFS</stp>
        <stp>2M DAILY AVG TEMP</stp>
        <stp>D</stp>
        <stp>44785</stp>
        <stp/>
        <stp/>
        <stp>1</stp>
        <tr r="FV28" s="21"/>
      </tp>
      <tp>
        <v>24.95</v>
        <stp/>
        <stp>*H</stp>
        <stp>KORD MR19!_00Z-GFS</stp>
        <stp>2M DAILY AVG TEMP</stp>
        <stp>D</stp>
        <stp>44784</stp>
        <stp/>
        <stp/>
        <stp>1</stp>
        <tr r="AW29" s="21"/>
      </tp>
      <tp>
        <v>21.64</v>
        <stp/>
        <stp>*H</stp>
        <stp>KORD MR21!_18Z-GFS</stp>
        <stp>2M DAILY AVG TEMP</stp>
        <stp>D</stp>
        <stp>44786</stp>
        <stp/>
        <stp/>
        <stp>1</stp>
        <tr r="HC27" s="21"/>
      </tp>
      <tp>
        <v>21.89</v>
        <stp/>
        <stp>*H</stp>
        <stp>KORD MR10!_18Z-GFS</stp>
        <stp>2M DAILY AVG TEMP</stp>
        <stp>D</stp>
        <stp>44785</stp>
        <stp/>
        <stp/>
        <stp>1</stp>
        <tr r="FS28" s="21"/>
      </tp>
      <tp>
        <v>19.7</v>
        <stp/>
        <stp>*H</stp>
        <stp>KORD MR18!_00Z-GFS</stp>
        <stp>2M DAILY AVG TEMP</stp>
        <stp>D</stp>
        <stp>44784</stp>
        <stp/>
        <stp/>
        <stp>1</stp>
        <tr r="AT29" s="21"/>
      </tp>
      <tp>
        <v>24.96</v>
        <stp/>
        <stp>*H</stp>
        <stp>KORD MR20!_18Z-GFS</stp>
        <stp>2M DAILY AVG TEMP</stp>
        <stp>D</stp>
        <stp>44786</stp>
        <stp/>
        <stp/>
        <stp>1</stp>
        <tr r="GZ27" s="21"/>
      </tp>
      <tp>
        <v>27.07</v>
        <stp/>
        <stp>*H</stp>
        <stp>KORD MR17!_18Z-GFS</stp>
        <stp>2M DAILY AVG TEMP</stp>
        <stp>D</stp>
        <stp>44785</stp>
        <stp/>
        <stp/>
        <stp>1</stp>
        <tr r="GN28" s="21"/>
      </tp>
      <tp>
        <v>27.12</v>
        <stp/>
        <stp>*H</stp>
        <stp>KORD MR19!_06Z-GFS</stp>
        <stp>2M DAILY AVG TEMP</stp>
        <stp>D</stp>
        <stp>44784</stp>
        <stp/>
        <stp/>
        <stp>1</stp>
        <tr r="CU29" s="21"/>
      </tp>
      <tp>
        <v>29.08</v>
        <stp/>
        <stp>*H</stp>
        <stp>KORD MR16!_18Z-GFS</stp>
        <stp>2M DAILY AVG TEMP</stp>
        <stp>D</stp>
        <stp>44785</stp>
        <stp/>
        <stp/>
        <stp>1</stp>
        <tr r="GK28" s="21"/>
      </tp>
      <tp>
        <v>25.9</v>
        <stp/>
        <stp>*H</stp>
        <stp>KORD MR18!_06Z-GFS</stp>
        <stp>2M DAILY AVG TEMP</stp>
        <stp>D</stp>
        <stp>44784</stp>
        <stp/>
        <stp/>
        <stp>1</stp>
        <tr r="CR29" s="21"/>
      </tp>
      <tp>
        <v>23.75</v>
        <stp/>
        <stp>*H</stp>
        <stp>KORD MR15!_18Z-GFS</stp>
        <stp>2M DAILY AVG TEMP</stp>
        <stp>D</stp>
        <stp>44785</stp>
        <stp/>
        <stp/>
        <stp>1</stp>
        <tr r="GH28" s="21"/>
      </tp>
      <tp>
        <v>22.78</v>
        <stp/>
        <stp>*H</stp>
        <stp>KORD MR14!_18Z-GFS</stp>
        <stp>2M DAILY AVG TEMP</stp>
        <stp>D</stp>
        <stp>44785</stp>
        <stp/>
        <stp/>
        <stp>1</stp>
        <tr r="GE28" s="21"/>
      </tp>
      <tp>
        <v>25.1</v>
        <stp/>
        <stp>*H</stp>
        <stp>KORD MR11!_12Z-GFS</stp>
        <stp>2M DAILY AVG TEMP</stp>
        <stp>D</stp>
        <stp>44788</stp>
        <stp/>
        <stp/>
        <stp>1</stp>
        <tr r="EG25" s="21"/>
      </tp>
      <tp>
        <v>27.71</v>
        <stp/>
        <stp>*H</stp>
        <stp>KORD MR13!_00Z-GFS</stp>
        <stp>2M DAILY AVG TEMP</stp>
        <stp>D</stp>
        <stp>44789</stp>
        <stp/>
        <stp/>
        <stp>1</stp>
        <tr r="AT24" s="21"/>
      </tp>
      <tp>
        <v>25.26</v>
        <stp/>
        <stp>*H</stp>
        <stp>KORD MR15!_06Z-GFS</stp>
        <stp>2M DAILY AVG TEMP</stp>
        <stp>D</stp>
        <stp>44789</stp>
        <stp/>
        <stp/>
        <stp>1</stp>
        <tr r="CX24" s="21"/>
      </tp>
      <tp>
        <v>24.9</v>
        <stp/>
        <stp>*H</stp>
        <stp>KORD MR10!_12Z-GFS</stp>
        <stp>2M DAILY AVG TEMP</stp>
        <stp>D</stp>
        <stp>44788</stp>
        <stp/>
        <stp/>
        <stp>1</stp>
        <tr r="ED25" s="21"/>
      </tp>
      <tp>
        <v>23.36</v>
        <stp/>
        <stp>*H</stp>
        <stp>KORD MR12!_00Z-GFS</stp>
        <stp>2M DAILY AVG TEMP</stp>
        <stp>D</stp>
        <stp>44789</stp>
        <stp/>
        <stp/>
        <stp>1</stp>
        <tr r="AQ24" s="21"/>
      </tp>
      <tp>
        <v>17.600000000000001</v>
        <stp/>
        <stp>*H</stp>
        <stp>KORD MR14!_06Z-GFS</stp>
        <stp>2M DAILY AVG TEMP</stp>
        <stp>D</stp>
        <stp>44789</stp>
        <stp/>
        <stp/>
        <stp>1</stp>
        <tr r="CU24" s="21"/>
      </tp>
      <tp>
        <v>24.31</v>
        <stp/>
        <stp>*H</stp>
        <stp>KORD MR11!_00Z-GFS</stp>
        <stp>2M DAILY AVG TEMP</stp>
        <stp>D</stp>
        <stp>44789</stp>
        <stp/>
        <stp/>
        <stp>1</stp>
        <tr r="AN24" s="21"/>
      </tp>
      <tp>
        <v>23.38</v>
        <stp/>
        <stp>*H</stp>
        <stp>KORD MR13!_12Z-GFS</stp>
        <stp>2M DAILY AVG TEMP</stp>
        <stp>D</stp>
        <stp>44788</stp>
        <stp/>
        <stp/>
        <stp>1</stp>
        <tr r="EM25" s="21"/>
      </tp>
      <tp>
        <v>25.74</v>
        <stp/>
        <stp>*H</stp>
        <stp>KORD MR17!_06Z-GFS</stp>
        <stp>2M DAILY AVG TEMP</stp>
        <stp>D</stp>
        <stp>44789</stp>
        <stp/>
        <stp/>
        <stp>1</stp>
        <tr r="DD24" s="21"/>
      </tp>
      <tp>
        <v>26.56</v>
        <stp/>
        <stp>*H</stp>
        <stp>KORD MR19!_18Z-GFS</stp>
        <stp>2M DAILY AVG TEMP</stp>
        <stp>D</stp>
        <stp>44788</stp>
        <stp/>
        <stp/>
        <stp>1</stp>
        <tr r="HC25" s="21"/>
      </tp>
      <tp>
        <v>22.87</v>
        <stp/>
        <stp>*H</stp>
        <stp>KORD MR10!_00Z-GFS</stp>
        <stp>2M DAILY AVG TEMP</stp>
        <stp>D</stp>
        <stp>44789</stp>
        <stp/>
        <stp/>
        <stp>1</stp>
        <tr r="AK24" s="21"/>
      </tp>
      <tp>
        <v>23.74</v>
        <stp/>
        <stp>*H</stp>
        <stp>KORD MR12!_12Z-GFS</stp>
        <stp>2M DAILY AVG TEMP</stp>
        <stp>D</stp>
        <stp>44788</stp>
        <stp/>
        <stp/>
        <stp>1</stp>
        <tr r="EJ25" s="21"/>
      </tp>
      <tp>
        <v>23.7</v>
        <stp/>
        <stp>*H</stp>
        <stp>KORD MR16!_06Z-GFS</stp>
        <stp>2M DAILY AVG TEMP</stp>
        <stp>D</stp>
        <stp>44789</stp>
        <stp/>
        <stp/>
        <stp>1</stp>
        <tr r="DA24" s="21"/>
      </tp>
      <tp>
        <v>26.52</v>
        <stp/>
        <stp>*H</stp>
        <stp>KORD MR18!_18Z-GFS</stp>
        <stp>2M DAILY AVG TEMP</stp>
        <stp>D</stp>
        <stp>44788</stp>
        <stp/>
        <stp/>
        <stp>1</stp>
        <tr r="GZ25" s="21"/>
      </tp>
      <tp>
        <v>23.6</v>
        <stp/>
        <stp>*H</stp>
        <stp>KORD MR11!_06Z-GFS</stp>
        <stp>2M DAILY AVG TEMP</stp>
        <stp>D</stp>
        <stp>44789</stp>
        <stp/>
        <stp/>
        <stp>1</stp>
        <tr r="CL24" s="21"/>
      </tp>
      <tp>
        <v>24.42</v>
        <stp/>
        <stp>*H</stp>
        <stp>KORD MR15!_12Z-GFS</stp>
        <stp>2M DAILY AVG TEMP</stp>
        <stp>D</stp>
        <stp>44788</stp>
        <stp/>
        <stp/>
        <stp>1</stp>
        <tr r="ES25" s="21"/>
      </tp>
      <tp>
        <v>23.6</v>
        <stp/>
        <stp>*H</stp>
        <stp>KORD MR17!_00Z-GFS</stp>
        <stp>2M DAILY AVG TEMP</stp>
        <stp>D</stp>
        <stp>44789</stp>
        <stp/>
        <stp/>
        <stp>1</stp>
        <tr r="BF24" s="21"/>
      </tp>
      <tp>
        <v>21.45</v>
        <stp/>
        <stp>*H</stp>
        <stp>KORD MR10!_06Z-GFS</stp>
        <stp>2M DAILY AVG TEMP</stp>
        <stp>D</stp>
        <stp>44789</stp>
        <stp/>
        <stp/>
        <stp>1</stp>
        <tr r="CI24" s="21"/>
      </tp>
      <tp>
        <v>23.49</v>
        <stp/>
        <stp>*H</stp>
        <stp>KORD MR14!_12Z-GFS</stp>
        <stp>2M DAILY AVG TEMP</stp>
        <stp>D</stp>
        <stp>44788</stp>
        <stp/>
        <stp/>
        <stp>1</stp>
        <tr r="EP25" s="21"/>
      </tp>
      <tp>
        <v>23.58</v>
        <stp/>
        <stp>*H</stp>
        <stp>KORD MR16!_00Z-GFS</stp>
        <stp>2M DAILY AVG TEMP</stp>
        <stp>D</stp>
        <stp>44789</stp>
        <stp/>
        <stp/>
        <stp>1</stp>
        <tr r="BC24" s="21"/>
      </tp>
      <tp>
        <v>21.92</v>
        <stp/>
        <stp>*H</stp>
        <stp>KORD MR13!_06Z-GFS</stp>
        <stp>2M DAILY AVG TEMP</stp>
        <stp>D</stp>
        <stp>44789</stp>
        <stp/>
        <stp/>
        <stp>1</stp>
        <tr r="CR24" s="21"/>
      </tp>
      <tp>
        <v>24.66</v>
        <stp/>
        <stp>*H</stp>
        <stp>KORD MR15!_00Z-GFS</stp>
        <stp>2M DAILY AVG TEMP</stp>
        <stp>D</stp>
        <stp>44789</stp>
        <stp/>
        <stp/>
        <stp>1</stp>
        <tr r="AZ24" s="21"/>
      </tp>
      <tp>
        <v>28.38</v>
        <stp/>
        <stp>*H</stp>
        <stp>KORD MR17!_12Z-GFS</stp>
        <stp>2M DAILY AVG TEMP</stp>
        <stp>D</stp>
        <stp>44788</stp>
        <stp/>
        <stp/>
        <stp>1</stp>
        <tr r="EY25" s="21"/>
      </tp>
      <tp>
        <v>24.98</v>
        <stp/>
        <stp>*H</stp>
        <stp>KORD MR12!_06Z-GFS</stp>
        <stp>2M DAILY AVG TEMP</stp>
        <stp>D</stp>
        <stp>44789</stp>
        <stp/>
        <stp/>
        <stp>1</stp>
        <tr r="CO24" s="21"/>
      </tp>
      <tp>
        <v>22.86</v>
        <stp/>
        <stp>*H</stp>
        <stp>KORD MR14!_00Z-GFS</stp>
        <stp>2M DAILY AVG TEMP</stp>
        <stp>D</stp>
        <stp>44789</stp>
        <stp/>
        <stp/>
        <stp>1</stp>
        <tr r="AW24" s="21"/>
      </tp>
      <tp>
        <v>23.74</v>
        <stp/>
        <stp>*H</stp>
        <stp>KORD MR16!_12Z-GFS</stp>
        <stp>2M DAILY AVG TEMP</stp>
        <stp>D</stp>
        <stp>44788</stp>
        <stp/>
        <stp/>
        <stp>1</stp>
        <tr r="EV25" s="21"/>
      </tp>
      <tp>
        <v>23.74</v>
        <stp/>
        <stp>*H</stp>
        <stp>KORD MR13!_18Z-GFS</stp>
        <stp>2M DAILY AVG TEMP</stp>
        <stp>D</stp>
        <stp>44788</stp>
        <stp/>
        <stp/>
        <stp>1</stp>
        <tr r="GK25" s="21"/>
      </tp>
      <tp>
        <v>22.02</v>
        <stp/>
        <stp>*H</stp>
        <stp>KORD MR19!_12Z-GFS</stp>
        <stp>2M DAILY AVG TEMP</stp>
        <stp>D</stp>
        <stp>44788</stp>
        <stp/>
        <stp/>
        <stp>1</stp>
        <tr r="FE25" s="21"/>
      </tp>
      <tp>
        <v>25.56</v>
        <stp/>
        <stp>*H</stp>
        <stp>KORD MR12!_18Z-GFS</stp>
        <stp>2M DAILY AVG TEMP</stp>
        <stp>D</stp>
        <stp>44788</stp>
        <stp/>
        <stp/>
        <stp>1</stp>
        <tr r="GH25" s="21"/>
      </tp>
      <tp>
        <v>24.67</v>
        <stp/>
        <stp>*H</stp>
        <stp>KORD MR18!_12Z-GFS</stp>
        <stp>2M DAILY AVG TEMP</stp>
        <stp>D</stp>
        <stp>44788</stp>
        <stp/>
        <stp/>
        <stp>1</stp>
        <tr r="FB25" s="21"/>
      </tp>
      <tp>
        <v>23.36</v>
        <stp/>
        <stp>*H</stp>
        <stp>KORD MR11!_18Z-GFS</stp>
        <stp>2M DAILY AVG TEMP</stp>
        <stp>D</stp>
        <stp>44788</stp>
        <stp/>
        <stp/>
        <stp>1</stp>
        <tr r="GE25" s="21"/>
      </tp>
      <tp>
        <v>22.48</v>
        <stp/>
        <stp>*H</stp>
        <stp>KORD MR10!_18Z-GFS</stp>
        <stp>2M DAILY AVG TEMP</stp>
        <stp>D</stp>
        <stp>44788</stp>
        <stp/>
        <stp/>
        <stp>1</stp>
        <tr r="GB25" s="21"/>
      </tp>
      <tp>
        <v>22.8</v>
        <stp/>
        <stp>*H</stp>
        <stp>KORD MR18!_00Z-GFS</stp>
        <stp>2M DAILY AVG TEMP</stp>
        <stp>D</stp>
        <stp>44789</stp>
        <stp/>
        <stp/>
        <stp>1</stp>
        <tr r="BI24" s="21"/>
      </tp>
      <tp>
        <v>32.659999999999997</v>
        <stp/>
        <stp>*H</stp>
        <stp>KORD MR17!_18Z-GFS</stp>
        <stp>2M DAILY AVG TEMP</stp>
        <stp>D</stp>
        <stp>44788</stp>
        <stp/>
        <stp/>
        <stp>1</stp>
        <tr r="GW25" s="21"/>
      </tp>
      <tp>
        <v>31.92</v>
        <stp/>
        <stp>*H</stp>
        <stp>KORD MR16!_18Z-GFS</stp>
        <stp>2M DAILY AVG TEMP</stp>
        <stp>D</stp>
        <stp>44788</stp>
        <stp/>
        <stp/>
        <stp>1</stp>
        <tr r="GT25" s="21"/>
      </tp>
      <tp>
        <v>25.08</v>
        <stp/>
        <stp>*H</stp>
        <stp>KORD MR18!_06Z-GFS</stp>
        <stp>2M DAILY AVG TEMP</stp>
        <stp>D</stp>
        <stp>44789</stp>
        <stp/>
        <stp/>
        <stp>1</stp>
        <tr r="DG24" s="21"/>
      </tp>
      <tp>
        <v>28.4</v>
        <stp/>
        <stp>*H</stp>
        <stp>KORD MR15!_18Z-GFS</stp>
        <stp>2M DAILY AVG TEMP</stp>
        <stp>D</stp>
        <stp>44788</stp>
        <stp/>
        <stp/>
        <stp>1</stp>
        <tr r="GQ25" s="21"/>
      </tp>
      <tp>
        <v>24.29</v>
        <stp/>
        <stp>*H</stp>
        <stp>KORD MR14!_18Z-GFS</stp>
        <stp>2M DAILY AVG TEMP</stp>
        <stp>D</stp>
        <stp>44788</stp>
        <stp/>
        <stp/>
        <stp>1</stp>
        <tr r="GN25" s="21"/>
      </tp>
      <tp>
        <v>24.43</v>
        <stp/>
        <stp>*H</stp>
        <stp>KORD MR11!_12Z-GFS</stp>
        <stp>2M DAILY AVG TEMP</stp>
        <stp>D</stp>
        <stp>44789</stp>
        <stp/>
        <stp/>
        <stp>1</stp>
        <tr r="EJ24" s="21"/>
      </tp>
      <tp>
        <v>26.93</v>
        <stp/>
        <stp>*H</stp>
        <stp>KORD MR13!_00Z-GFS</stp>
        <stp>2M DAILY AVG TEMP</stp>
        <stp>D</stp>
        <stp>44788</stp>
        <stp/>
        <stp/>
        <stp>1</stp>
        <tr r="AQ25" s="21"/>
      </tp>
      <tp>
        <v>21.68</v>
        <stp/>
        <stp>*H</stp>
        <stp>KORD MR15!_06Z-GFS</stp>
        <stp>2M DAILY AVG TEMP</stp>
        <stp>D</stp>
        <stp>44788</stp>
        <stp/>
        <stp/>
        <stp>1</stp>
        <tr r="CU25" s="21"/>
      </tp>
      <tp>
        <v>22.23</v>
        <stp/>
        <stp>*H</stp>
        <stp>KORD MR10!_12Z-GFS</stp>
        <stp>2M DAILY AVG TEMP</stp>
        <stp>D</stp>
        <stp>44789</stp>
        <stp/>
        <stp/>
        <stp>1</stp>
        <tr r="EG24" s="21"/>
      </tp>
      <tp>
        <v>21.33</v>
        <stp/>
        <stp>*H</stp>
        <stp>KORD MR12!_00Z-GFS</stp>
        <stp>2M DAILY AVG TEMP</stp>
        <stp>D</stp>
        <stp>44788</stp>
        <stp/>
        <stp/>
        <stp>1</stp>
        <tr r="AN25" s="21"/>
      </tp>
      <tp>
        <v>21.6</v>
        <stp/>
        <stp>*H</stp>
        <stp>KORD MR14!_06Z-GFS</stp>
        <stp>2M DAILY AVG TEMP</stp>
        <stp>D</stp>
        <stp>44788</stp>
        <stp/>
        <stp/>
        <stp>1</stp>
        <tr r="CR25" s="21"/>
      </tp>
      <tp>
        <v>23.34</v>
        <stp/>
        <stp>*H</stp>
        <stp>KORD MR11!_00Z-GFS</stp>
        <stp>2M DAILY AVG TEMP</stp>
        <stp>D</stp>
        <stp>44788</stp>
        <stp/>
        <stp/>
        <stp>1</stp>
        <tr r="AK25" s="21"/>
      </tp>
      <tp>
        <v>18.98</v>
        <stp/>
        <stp>*H</stp>
        <stp>KORD MR13!_12Z-GFS</stp>
        <stp>2M DAILY AVG TEMP</stp>
        <stp>D</stp>
        <stp>44789</stp>
        <stp/>
        <stp/>
        <stp>1</stp>
        <tr r="EP24" s="21"/>
      </tp>
      <tp>
        <v>29.42</v>
        <stp/>
        <stp>*H</stp>
        <stp>KORD MR17!_06Z-GFS</stp>
        <stp>2M DAILY AVG TEMP</stp>
        <stp>D</stp>
        <stp>44788</stp>
        <stp/>
        <stp/>
        <stp>1</stp>
        <tr r="DA25" s="21"/>
      </tp>
      <tp>
        <v>21.5</v>
        <stp/>
        <stp>*H</stp>
        <stp>KORD MR10!_00Z-GFS</stp>
        <stp>2M DAILY AVG TEMP</stp>
        <stp>D</stp>
        <stp>44788</stp>
        <stp/>
        <stp/>
        <stp>1</stp>
        <tr r="AH25" s="21"/>
      </tp>
      <tp>
        <v>24.82</v>
        <stp/>
        <stp>*H</stp>
        <stp>KORD MR12!_12Z-GFS</stp>
        <stp>2M DAILY AVG TEMP</stp>
        <stp>D</stp>
        <stp>44789</stp>
        <stp/>
        <stp/>
        <stp>1</stp>
        <tr r="EM24" s="21"/>
      </tp>
      <tp>
        <v>27.4</v>
        <stp/>
        <stp>*H</stp>
        <stp>KORD MR16!_06Z-GFS</stp>
        <stp>2M DAILY AVG TEMP</stp>
        <stp>D</stp>
        <stp>44788</stp>
        <stp/>
        <stp/>
        <stp>1</stp>
        <tr r="CX25" s="21"/>
      </tp>
      <tp>
        <v>27.84</v>
        <stp/>
        <stp>*H</stp>
        <stp>KORD MR18!_18Z-GFS</stp>
        <stp>2M DAILY AVG TEMP</stp>
        <stp>D</stp>
        <stp>44789</stp>
        <stp/>
        <stp/>
        <stp>1</stp>
        <tr r="HC24" s="21"/>
      </tp>
      <tp>
        <v>23.18</v>
        <stp/>
        <stp>*H</stp>
        <stp>KORD MR11!_06Z-GFS</stp>
        <stp>2M DAILY AVG TEMP</stp>
        <stp>D</stp>
        <stp>44788</stp>
        <stp/>
        <stp/>
        <stp>1</stp>
        <tr r="CI25" s="21"/>
      </tp>
      <tp>
        <v>26.28</v>
        <stp/>
        <stp>*H</stp>
        <stp>KORD MR15!_12Z-GFS</stp>
        <stp>2M DAILY AVG TEMP</stp>
        <stp>D</stp>
        <stp>44789</stp>
        <stp/>
        <stp/>
        <stp>1</stp>
        <tr r="EV24" s="21"/>
      </tp>
      <tp>
        <v>23.31</v>
        <stp/>
        <stp>*H</stp>
        <stp>KORD MR17!_00Z-GFS</stp>
        <stp>2M DAILY AVG TEMP</stp>
        <stp>D</stp>
        <stp>44788</stp>
        <stp/>
        <stp/>
        <stp>1</stp>
        <tr r="BC25" s="21"/>
      </tp>
      <tp>
        <v>21.4</v>
        <stp/>
        <stp>*H</stp>
        <stp>KORD MR10!_06Z-GFS</stp>
        <stp>2M DAILY AVG TEMP</stp>
        <stp>D</stp>
        <stp>44788</stp>
        <stp/>
        <stp/>
        <stp>1</stp>
        <tr r="CF25" s="21"/>
      </tp>
      <tp>
        <v>25.22</v>
        <stp/>
        <stp>*H</stp>
        <stp>KORD MR14!_12Z-GFS</stp>
        <stp>2M DAILY AVG TEMP</stp>
        <stp>D</stp>
        <stp>44789</stp>
        <stp/>
        <stp/>
        <stp>1</stp>
        <tr r="ES24" s="21"/>
      </tp>
      <tp>
        <v>29.74</v>
        <stp/>
        <stp>*H</stp>
        <stp>KORD MR16!_00Z-GFS</stp>
        <stp>2M DAILY AVG TEMP</stp>
        <stp>D</stp>
        <stp>44788</stp>
        <stp/>
        <stp/>
        <stp>1</stp>
        <tr r="AZ25" s="21"/>
      </tp>
      <tp>
        <v>26.21</v>
        <stp/>
        <stp>*H</stp>
        <stp>KORD MR13!_06Z-GFS</stp>
        <stp>2M DAILY AVG TEMP</stp>
        <stp>D</stp>
        <stp>44788</stp>
        <stp/>
        <stp/>
        <stp>1</stp>
        <tr r="CO25" s="21"/>
      </tp>
      <tp>
        <v>25.56</v>
        <stp/>
        <stp>*H</stp>
        <stp>KORD MR15!_00Z-GFS</stp>
        <stp>2M DAILY AVG TEMP</stp>
        <stp>D</stp>
        <stp>44788</stp>
        <stp/>
        <stp/>
        <stp>1</stp>
        <tr r="AW25" s="21"/>
      </tp>
      <tp>
        <v>30.68</v>
        <stp/>
        <stp>*H</stp>
        <stp>KORD MR17!_12Z-GFS</stp>
        <stp>2M DAILY AVG TEMP</stp>
        <stp>D</stp>
        <stp>44789</stp>
        <stp/>
        <stp/>
        <stp>1</stp>
        <tr r="FB24" s="21"/>
      </tp>
      <tp>
        <v>22.57</v>
        <stp/>
        <stp>*H</stp>
        <stp>KORD MR12!_06Z-GFS</stp>
        <stp>2M DAILY AVG TEMP</stp>
        <stp>D</stp>
        <stp>44788</stp>
        <stp/>
        <stp/>
        <stp>1</stp>
        <tr r="CL25" s="21"/>
      </tp>
      <tp>
        <v>26.65</v>
        <stp/>
        <stp>*H</stp>
        <stp>KORD MR14!_00Z-GFS</stp>
        <stp>2M DAILY AVG TEMP</stp>
        <stp>D</stp>
        <stp>44788</stp>
        <stp/>
        <stp/>
        <stp>1</stp>
        <tr r="AT25" s="21"/>
      </tp>
      <tp>
        <v>18.45</v>
        <stp/>
        <stp>*H</stp>
        <stp>KORD MR16!_12Z-GFS</stp>
        <stp>2M DAILY AVG TEMP</stp>
        <stp>D</stp>
        <stp>44789</stp>
        <stp/>
        <stp/>
        <stp>1</stp>
        <tr r="EY24" s="21"/>
      </tp>
      <tp>
        <v>22.96</v>
        <stp/>
        <stp>*H</stp>
        <stp>KORD MR13!_18Z-GFS</stp>
        <stp>2M DAILY AVG TEMP</stp>
        <stp>D</stp>
        <stp>44789</stp>
        <stp/>
        <stp/>
        <stp>1</stp>
        <tr r="GN24" s="21"/>
      </tp>
      <tp>
        <v>26.26</v>
        <stp/>
        <stp>*H</stp>
        <stp>KORD MR12!_18Z-GFS</stp>
        <stp>2M DAILY AVG TEMP</stp>
        <stp>D</stp>
        <stp>44789</stp>
        <stp/>
        <stp/>
        <stp>1</stp>
        <tr r="GK24" s="21"/>
      </tp>
      <tp>
        <v>24.42</v>
        <stp/>
        <stp>*H</stp>
        <stp>KORD MR18!_12Z-GFS</stp>
        <stp>2M DAILY AVG TEMP</stp>
        <stp>D</stp>
        <stp>44789</stp>
        <stp/>
        <stp/>
        <stp>1</stp>
        <tr r="FE24" s="21"/>
      </tp>
      <tp>
        <v>24.25</v>
        <stp/>
        <stp>*H</stp>
        <stp>KORD MR11!_18Z-GFS</stp>
        <stp>2M DAILY AVG TEMP</stp>
        <stp>D</stp>
        <stp>44789</stp>
        <stp/>
        <stp/>
        <stp>1</stp>
        <tr r="GH24" s="21"/>
      </tp>
      <tp>
        <v>27.07</v>
        <stp/>
        <stp>*H</stp>
        <stp>KORD MR19!_00Z-GFS</stp>
        <stp>2M DAILY AVG TEMP</stp>
        <stp>D</stp>
        <stp>44788</stp>
        <stp/>
        <stp/>
        <stp>1</stp>
        <tr r="BI25" s="21"/>
      </tp>
      <tp>
        <v>22.59</v>
        <stp/>
        <stp>*H</stp>
        <stp>KORD MR10!_18Z-GFS</stp>
        <stp>2M DAILY AVG TEMP</stp>
        <stp>D</stp>
        <stp>44789</stp>
        <stp/>
        <stp/>
        <stp>1</stp>
        <tr r="GE24" s="21"/>
      </tp>
      <tp>
        <v>22.52</v>
        <stp/>
        <stp>*H</stp>
        <stp>KORD MR18!_00Z-GFS</stp>
        <stp>2M DAILY AVG TEMP</stp>
        <stp>D</stp>
        <stp>44788</stp>
        <stp/>
        <stp/>
        <stp>1</stp>
        <tr r="BF25" s="21"/>
      </tp>
      <tp>
        <v>31.74</v>
        <stp/>
        <stp>*H</stp>
        <stp>KORD MR17!_18Z-GFS</stp>
        <stp>2M DAILY AVG TEMP</stp>
        <stp>D</stp>
        <stp>44789</stp>
        <stp/>
        <stp/>
        <stp>1</stp>
        <tr r="GZ24" s="21"/>
      </tp>
      <tp>
        <v>24.9</v>
        <stp/>
        <stp>*H</stp>
        <stp>KORD MR19!_06Z-GFS</stp>
        <stp>2M DAILY AVG TEMP</stp>
        <stp>D</stp>
        <stp>44788</stp>
        <stp/>
        <stp/>
        <stp>1</stp>
        <tr r="DG25" s="21"/>
      </tp>
      <tp>
        <v>32.33</v>
        <stp/>
        <stp>*H</stp>
        <stp>KORD MR16!_18Z-GFS</stp>
        <stp>2M DAILY AVG TEMP</stp>
        <stp>D</stp>
        <stp>44789</stp>
        <stp/>
        <stp/>
        <stp>1</stp>
        <tr r="GW24" s="21"/>
      </tp>
      <tp>
        <v>22.56</v>
        <stp/>
        <stp>*H</stp>
        <stp>KORD MR18!_06Z-GFS</stp>
        <stp>2M DAILY AVG TEMP</stp>
        <stp>D</stp>
        <stp>44788</stp>
        <stp/>
        <stp/>
        <stp>1</stp>
        <tr r="DD25" s="21"/>
      </tp>
      <tp>
        <v>28.9</v>
        <stp/>
        <stp>*H</stp>
        <stp>KORD MR15!_18Z-GFS</stp>
        <stp>2M DAILY AVG TEMP</stp>
        <stp>D</stp>
        <stp>44789</stp>
        <stp/>
        <stp/>
        <stp>1</stp>
        <tr r="GT24" s="21"/>
      </tp>
      <tp>
        <v>26.57</v>
        <stp/>
        <stp>*H</stp>
        <stp>KORD MR14!_18Z-GFS</stp>
        <stp>2M DAILY AVG TEMP</stp>
        <stp>D</stp>
        <stp>44789</stp>
        <stp/>
        <stp/>
        <stp>1</stp>
        <tr r="GQ24" s="21"/>
      </tp>
      <tp>
        <v>21.322600000000001</v>
        <stp/>
        <stp>*H</stp>
        <stp>KORD-METR</stp>
        <stp>2M Daily Avg Temp</stp>
        <stp>D</stp>
        <stp>44788</stp>
        <stp/>
        <stp/>
        <stp>-1</stp>
        <tr r="H25" s="21"/>
      </tp>
      <tp>
        <v>21.720800000000001</v>
        <stp/>
        <stp>*H</stp>
        <stp>KORD-METR</stp>
        <stp>2M Daily Avg Temp</stp>
        <stp>D</stp>
        <stp>44789</stp>
        <stp/>
        <stp/>
        <stp>-1</stp>
        <tr r="H24" s="21"/>
      </tp>
      <tp>
        <v>20.465499999999999</v>
        <stp/>
        <stp>*H</stp>
        <stp>KORD-METR</stp>
        <stp>2M Daily Avg Temp</stp>
        <stp>D</stp>
        <stp>44782</stp>
        <stp/>
        <stp/>
        <stp>-1</stp>
        <tr r="H31" s="21"/>
      </tp>
      <tp>
        <v>23.308299999999999</v>
        <stp/>
        <stp>*H</stp>
        <stp>KORD-METR</stp>
        <stp>2M Daily Avg Temp</stp>
        <stp>D</stp>
        <stp>44783</stp>
        <stp/>
        <stp/>
        <stp>-1</stp>
        <tr r="H30" s="21"/>
      </tp>
      <tp>
        <v>25.648399999999999</v>
        <stp/>
        <stp>*H</stp>
        <stp>KORD-METR</stp>
        <stp>2M Daily Avg Temp</stp>
        <stp>D</stp>
        <stp>44780</stp>
        <stp/>
        <stp/>
        <stp>-1</stp>
        <tr r="H33" s="21"/>
      </tp>
      <tp>
        <v>22.481100000000001</v>
        <stp/>
        <stp>*H</stp>
        <stp>KORD-METR</stp>
        <stp>2M Daily Avg Temp</stp>
        <stp>D</stp>
        <stp>44781</stp>
        <stp/>
        <stp/>
        <stp>-1</stp>
        <tr r="H32" s="21"/>
      </tp>
      <tp>
        <v>23.033300000000001</v>
        <stp/>
        <stp>*H</stp>
        <stp>KORD-METR</stp>
        <stp>2M Daily Avg Temp</stp>
        <stp>D</stp>
        <stp>44786</stp>
        <stp/>
        <stp/>
        <stp>-1</stp>
        <tr r="H27" s="21"/>
      </tp>
      <tp>
        <v>21.246700000000001</v>
        <stp/>
        <stp>*H</stp>
        <stp>KORD-METR</stp>
        <stp>2M Daily Avg Temp</stp>
        <stp>D</stp>
        <stp>44787</stp>
        <stp/>
        <stp/>
        <stp>-1</stp>
        <tr r="H26" s="21"/>
      </tp>
      <tp>
        <v>22.668800000000001</v>
        <stp/>
        <stp>*H</stp>
        <stp>KORD-METR</stp>
        <stp>2M Daily Avg Temp</stp>
        <stp>D</stp>
        <stp>44784</stp>
        <stp/>
        <stp/>
        <stp>-1</stp>
        <tr r="H29" s="21"/>
      </tp>
      <tp>
        <v>20.991700000000002</v>
        <stp/>
        <stp>*H</stp>
        <stp>KORD-METR</stp>
        <stp>2M Daily Avg Temp</stp>
        <stp>D</stp>
        <stp>44785</stp>
        <stp/>
        <stp/>
        <stp>-1</stp>
        <tr r="H28" s="21"/>
      </tp>
      <tp t="s">
        <v/>
        <stp/>
        <stp>*H</stp>
        <stp>KORD-METR</stp>
        <stp>2M Daily Avg Temp</stp>
        <stp>D</stp>
        <stp>44798</stp>
        <stp/>
        <stp/>
        <stp>-1</stp>
        <tr r="H15" s="21"/>
      </tp>
      <tp t="s">
        <v/>
        <stp/>
        <stp>*H</stp>
        <stp>KORD-METR</stp>
        <stp>2M Daily Avg Temp</stp>
        <stp>D</stp>
        <stp>44799</stp>
        <stp/>
        <stp/>
        <stp>-1</stp>
        <tr r="H14" s="21"/>
      </tp>
      <tp t="s">
        <v/>
        <stp/>
        <stp>*H</stp>
        <stp>KORD-METR</stp>
        <stp>2M Daily Avg Temp</stp>
        <stp>D</stp>
        <stp>44792</stp>
        <stp/>
        <stp/>
        <stp>-1</stp>
        <tr r="H21" s="21"/>
      </tp>
      <tp t="s">
        <v/>
        <stp/>
        <stp>*H</stp>
        <stp>KORD-METR</stp>
        <stp>2M Daily Avg Temp</stp>
        <stp>D</stp>
        <stp>44793</stp>
        <stp/>
        <stp/>
        <stp>-1</stp>
        <tr r="H20" s="21"/>
      </tp>
      <tp>
        <v>22.273900000000001</v>
        <stp/>
        <stp>*H</stp>
        <stp>KORD-METR</stp>
        <stp>2M Daily Avg Temp</stp>
        <stp>D</stp>
        <stp>44790</stp>
        <stp/>
        <stp/>
        <stp>-1</stp>
        <tr r="H23" s="21"/>
      </tp>
      <tp>
        <v>23.083300000000001</v>
        <stp/>
        <stp>*H</stp>
        <stp>KORD-METR</stp>
        <stp>2M Daily Avg Temp</stp>
        <stp>D</stp>
        <stp>44791</stp>
        <stp/>
        <stp/>
        <stp>-1</stp>
        <tr r="H22" s="21"/>
      </tp>
      <tp t="s">
        <v/>
        <stp/>
        <stp>*H</stp>
        <stp>KORD-METR</stp>
        <stp>2M Daily Avg Temp</stp>
        <stp>D</stp>
        <stp>44796</stp>
        <stp/>
        <stp/>
        <stp>-1</stp>
        <tr r="H17" s="21"/>
      </tp>
      <tp t="s">
        <v/>
        <stp/>
        <stp>*H</stp>
        <stp>KORD-METR</stp>
        <stp>2M Daily Avg Temp</stp>
        <stp>D</stp>
        <stp>44797</stp>
        <stp/>
        <stp/>
        <stp>-1</stp>
        <tr r="H16" s="21"/>
      </tp>
      <tp t="s">
        <v/>
        <stp/>
        <stp>*H</stp>
        <stp>KORD-METR</stp>
        <stp>2M Daily Avg Temp</stp>
        <stp>D</stp>
        <stp>44794</stp>
        <stp/>
        <stp/>
        <stp>-1</stp>
        <tr r="H19" s="21"/>
      </tp>
      <tp t="s">
        <v/>
        <stp/>
        <stp>*H</stp>
        <stp>KORD-METR</stp>
        <stp>2M Daily Avg Temp</stp>
        <stp>D</stp>
        <stp>44795</stp>
        <stp/>
        <stp/>
        <stp>-1</stp>
        <tr r="H18" s="21"/>
      </tp>
      <tp t="s">
        <v/>
        <stp/>
        <stp>*H</stp>
        <stp>KORD MRFALSE!_06Z-GFS</stp>
        <stp>2M DAILY AVG TEMP</stp>
        <stp>D</stp>
        <stp>44795</stp>
        <stp/>
        <stp/>
        <stp>1</stp>
        <tr r="BN18" s="21"/>
        <tr r="BQ18" s="21"/>
        <tr r="BT18" s="21"/>
      </tp>
      <tp t="s">
        <v/>
        <stp/>
        <stp>*H</stp>
        <stp>KORD MRFALSE!_00Z-GFS</stp>
        <stp>2M DAILY AVG TEMP</stp>
        <stp>D</stp>
        <stp>44795</stp>
        <stp/>
        <stp/>
        <stp>1</stp>
        <tr r="S18" s="21"/>
        <tr r="V18" s="21"/>
        <tr r="P18" s="21"/>
      </tp>
      <tp t="s">
        <v/>
        <stp/>
        <stp>*H</stp>
        <stp>KORD MRFALSE!_12Z-GFS</stp>
        <stp>2M DAILY AVG TEMP</stp>
        <stp>D</stp>
        <stp>44794</stp>
        <stp/>
        <stp/>
        <stp>1</stp>
        <tr r="DO19" s="21"/>
        <tr r="DL19" s="21"/>
      </tp>
      <tp t="s">
        <v/>
        <stp/>
        <stp>*H</stp>
        <stp>KORD MRFALSE!_18Z-GFS</stp>
        <stp>2M DAILY AVG TEMP</stp>
        <stp>D</stp>
        <stp>44794</stp>
        <stp/>
        <stp/>
        <stp>1</stp>
        <tr r="FM19" s="21"/>
        <tr r="FJ19" s="21"/>
      </tp>
      <tp t="s">
        <v/>
        <stp/>
        <stp>*H</stp>
        <stp>KORD MRFALSE!_06Z-GFS</stp>
        <stp>2M DAILY AVG TEMP</stp>
        <stp>D</stp>
        <stp>44794</stp>
        <stp/>
        <stp/>
        <stp>1</stp>
        <tr r="BN19" s="21"/>
        <tr r="BQ19" s="21"/>
      </tp>
      <tp t="s">
        <v/>
        <stp/>
        <stp>*H</stp>
        <stp>KORD MRFALSE!_00Z-GFS</stp>
        <stp>2M DAILY AVG TEMP</stp>
        <stp>D</stp>
        <stp>44794</stp>
        <stp/>
        <stp/>
        <stp>1</stp>
        <tr r="S19" s="21"/>
        <tr r="P19" s="21"/>
      </tp>
      <tp t="s">
        <v/>
        <stp/>
        <stp>*H</stp>
        <stp>KORD MRFALSE!_12Z-GFS</stp>
        <stp>2M DAILY AVG TEMP</stp>
        <stp>D</stp>
        <stp>44795</stp>
        <stp/>
        <stp/>
        <stp>1</stp>
        <tr r="DO18" s="21"/>
        <tr r="DR18" s="21"/>
        <tr r="DL18" s="21"/>
      </tp>
      <tp t="s">
        <v/>
        <stp/>
        <stp>*H</stp>
        <stp>KORD MRFALSE!_18Z-GFS</stp>
        <stp>2M DAILY AVG TEMP</stp>
        <stp>D</stp>
        <stp>44795</stp>
        <stp/>
        <stp/>
        <stp>1</stp>
        <tr r="FJ18" s="21"/>
        <tr r="FP18" s="21"/>
        <tr r="FM18" s="21"/>
      </tp>
      <tp t="s">
        <v/>
        <stp/>
        <stp>*H</stp>
        <stp>KORD MRFALSE!_06Z-GFS</stp>
        <stp>2M DAILY AVG TEMP</stp>
        <stp>D</stp>
        <stp>44797</stp>
        <stp/>
        <stp/>
        <stp>1</stp>
        <tr r="BW16" s="21"/>
        <tr r="BQ16" s="21"/>
        <tr r="BT16" s="21"/>
        <tr r="BN16" s="21"/>
        <tr r="BZ16" s="21"/>
      </tp>
      <tp t="s">
        <v/>
        <stp/>
        <stp>*H</stp>
        <stp>KORD MRFALSE!_00Z-GFS</stp>
        <stp>2M DAILY AVG TEMP</stp>
        <stp>D</stp>
        <stp>44797</stp>
        <stp/>
        <stp/>
        <stp>1</stp>
        <tr r="S16" s="21"/>
        <tr r="AB16" s="21"/>
        <tr r="Y16" s="21"/>
        <tr r="V16" s="21"/>
        <tr r="P16" s="21"/>
      </tp>
      <tp t="s">
        <v/>
        <stp/>
        <stp>*H</stp>
        <stp>KORD MRFALSE!_12Z-GFS</stp>
        <stp>2M DAILY AVG TEMP</stp>
        <stp>D</stp>
        <stp>44796</stp>
        <stp/>
        <stp/>
        <stp>1</stp>
        <tr r="DU17" s="21"/>
        <tr r="DR17" s="21"/>
        <tr r="DO17" s="21"/>
        <tr r="DL17" s="21"/>
      </tp>
      <tp t="s">
        <v/>
        <stp/>
        <stp>*H</stp>
        <stp>KORD MRFALSE!_18Z-GFS</stp>
        <stp>2M DAILY AVG TEMP</stp>
        <stp>D</stp>
        <stp>44796</stp>
        <stp/>
        <stp/>
        <stp>1</stp>
        <tr r="FS17" s="21"/>
        <tr r="FJ17" s="21"/>
        <tr r="FP17" s="21"/>
        <tr r="FM17" s="21"/>
      </tp>
      <tp t="s">
        <v/>
        <stp/>
        <stp>*H</stp>
        <stp>KORD MRFALSE!_06Z-GFS</stp>
        <stp>2M DAILY AVG TEMP</stp>
        <stp>D</stp>
        <stp>44796</stp>
        <stp/>
        <stp/>
        <stp>1</stp>
        <tr r="BW17" s="21"/>
        <tr r="BT17" s="21"/>
        <tr r="BQ17" s="21"/>
        <tr r="BN17" s="21"/>
      </tp>
      <tp t="s">
        <v/>
        <stp/>
        <stp>*H</stp>
        <stp>KORD MRFALSE!_00Z-GFS</stp>
        <stp>2M DAILY AVG TEMP</stp>
        <stp>D</stp>
        <stp>44796</stp>
        <stp/>
        <stp/>
        <stp>1</stp>
        <tr r="S17" s="21"/>
        <tr r="V17" s="21"/>
        <tr r="P17" s="21"/>
        <tr r="Y17" s="21"/>
      </tp>
      <tp t="s">
        <v/>
        <stp/>
        <stp>*H</stp>
        <stp>KORD MRFALSE!_12Z-GFS</stp>
        <stp>2M DAILY AVG TEMP</stp>
        <stp>D</stp>
        <stp>44797</stp>
        <stp/>
        <stp/>
        <stp>1</stp>
        <tr r="DL16" s="21"/>
        <tr r="DR16" s="21"/>
        <tr r="DX16" s="21"/>
        <tr r="DU16" s="21"/>
        <tr r="DO16" s="21"/>
      </tp>
      <tp t="s">
        <v/>
        <stp/>
        <stp>*H</stp>
        <stp>KORD MRFALSE!_18Z-GFS</stp>
        <stp>2M DAILY AVG TEMP</stp>
        <stp>D</stp>
        <stp>44797</stp>
        <stp/>
        <stp/>
        <stp>1</stp>
        <tr r="FM16" s="21"/>
        <tr r="FV16" s="21"/>
        <tr r="FP16" s="21"/>
        <tr r="FS16" s="21"/>
        <tr r="FJ16" s="21"/>
      </tp>
      <tp t="s">
        <v/>
        <stp/>
        <stp>*H</stp>
        <stp>KORD MRFALSE!_06Z-GFS</stp>
        <stp>2M DAILY AVG TEMP</stp>
        <stp>D</stp>
        <stp>44793</stp>
        <stp/>
        <stp/>
        <stp>1</stp>
        <tr r="BN20" s="21"/>
      </tp>
      <tp t="s">
        <v/>
        <stp/>
        <stp>*H</stp>
        <stp>KORD MRFALSE!_00Z-GFS</stp>
        <stp>2M DAILY AVG TEMP</stp>
        <stp>D</stp>
        <stp>44793</stp>
        <stp/>
        <stp/>
        <stp>1</stp>
        <tr r="P20" s="21"/>
      </tp>
      <tp t="s">
        <v/>
        <stp/>
        <stp>*H</stp>
        <stp>KORD MRFALSE!_12Z-GFS</stp>
        <stp>2M DAILY AVG TEMP</stp>
        <stp>D</stp>
        <stp>44793</stp>
        <stp/>
        <stp/>
        <stp>1</stp>
        <tr r="DL20" s="21"/>
      </tp>
      <tp t="s">
        <v/>
        <stp/>
        <stp>*H</stp>
        <stp>KORD MRFALSE!_18Z-GFS</stp>
        <stp>2M DAILY AVG TEMP</stp>
        <stp>D</stp>
        <stp>44793</stp>
        <stp/>
        <stp/>
        <stp>1</stp>
        <tr r="FJ20" s="21"/>
      </tp>
      <tp t="s">
        <v/>
        <stp/>
        <stp>*H</stp>
        <stp>KORD MRFALSE!_06Z-GFS</stp>
        <stp>2M DAILY AVG TEMP</stp>
        <stp>D</stp>
        <stp>44799</stp>
        <stp/>
        <stp/>
        <stp>1</stp>
        <tr r="BZ14" s="21"/>
        <tr r="BT14" s="21"/>
        <tr r="CF14" s="21"/>
        <tr r="BN14" s="21"/>
        <tr r="CC14" s="21"/>
        <tr r="BW14" s="21"/>
        <tr r="BQ14" s="21"/>
      </tp>
      <tp t="s">
        <v/>
        <stp/>
        <stp>*H</stp>
        <stp>KORD MRFALSE!_00Z-GFS</stp>
        <stp>2M DAILY AVG TEMP</stp>
        <stp>D</stp>
        <stp>44799</stp>
        <stp/>
        <stp/>
        <stp>1</stp>
        <tr r="AE14" s="21"/>
        <tr r="S14" s="21"/>
        <tr r="V14" s="21"/>
        <tr r="P14" s="21"/>
        <tr r="AH14" s="21"/>
        <tr r="AB14" s="21"/>
        <tr r="Y14" s="21"/>
      </tp>
      <tp t="s">
        <v/>
        <stp/>
        <stp>*H</stp>
        <stp>KORD MRFALSE!_12Z-GFS</stp>
        <stp>2M DAILY AVG TEMP</stp>
        <stp>D</stp>
        <stp>44798</stp>
        <stp/>
        <stp/>
        <stp>1</stp>
        <tr r="DU15" s="21"/>
        <tr r="DL15" s="21"/>
        <tr r="DO15" s="21"/>
        <tr r="EA15" s="21"/>
        <tr r="DX15" s="21"/>
        <tr r="DR15" s="21"/>
      </tp>
      <tp t="s">
        <v/>
        <stp/>
        <stp>*H</stp>
        <stp>KORD MRFALSE!_18Z-GFS</stp>
        <stp>2M DAILY AVG TEMP</stp>
        <stp>D</stp>
        <stp>44798</stp>
        <stp/>
        <stp/>
        <stp>1</stp>
        <tr r="FY15" s="21"/>
        <tr r="FV15" s="21"/>
        <tr r="FP15" s="21"/>
        <tr r="FM15" s="21"/>
        <tr r="FS15" s="21"/>
        <tr r="FJ15" s="21"/>
      </tp>
      <tp t="s">
        <v/>
        <stp/>
        <stp>*H</stp>
        <stp>KORD MRFALSE!_06Z-GFS</stp>
        <stp>2M DAILY AVG TEMP</stp>
        <stp>D</stp>
        <stp>44798</stp>
        <stp/>
        <stp/>
        <stp>1</stp>
        <tr r="CC15" s="21"/>
        <tr r="BQ15" s="21"/>
        <tr r="BT15" s="21"/>
        <tr r="BZ15" s="21"/>
        <tr r="BN15" s="21"/>
        <tr r="BW15" s="21"/>
      </tp>
      <tp t="s">
        <v/>
        <stp/>
        <stp>*H</stp>
        <stp>KORD MRFALSE!_00Z-GFS</stp>
        <stp>2M DAILY AVG TEMP</stp>
        <stp>D</stp>
        <stp>44798</stp>
        <stp/>
        <stp/>
        <stp>1</stp>
        <tr r="P15" s="21"/>
        <tr r="AE15" s="21"/>
        <tr r="AB15" s="21"/>
        <tr r="S15" s="21"/>
        <tr r="Y15" s="21"/>
        <tr r="V15" s="21"/>
      </tp>
      <tp t="s">
        <v/>
        <stp/>
        <stp>*H</stp>
        <stp>KORD MRFALSE!_12Z-GFS</stp>
        <stp>2M DAILY AVG TEMP</stp>
        <stp>D</stp>
        <stp>44799</stp>
        <stp/>
        <stp/>
        <stp>1</stp>
        <tr r="ED14" s="21"/>
        <tr r="DX14" s="21"/>
        <tr r="DR14" s="21"/>
        <tr r="DU14" s="21"/>
        <tr r="DO14" s="21"/>
        <tr r="EA14" s="21"/>
        <tr r="DL14" s="21"/>
      </tp>
      <tp t="s">
        <v/>
        <stp/>
        <stp>*H</stp>
        <stp>KORD MRFALSE!_18Z-GFS</stp>
        <stp>2M DAILY AVG TEMP</stp>
        <stp>D</stp>
        <stp>44799</stp>
        <stp/>
        <stp/>
        <stp>1</stp>
        <tr r="FJ14" s="21"/>
        <tr r="FY14" s="21"/>
        <tr r="FV14" s="21"/>
        <tr r="FP14" s="21"/>
        <tr r="GB14" s="21"/>
        <tr r="FS14" s="21"/>
        <tr r="FM14" s="21"/>
      </tp>
      <tp t="s">
        <v/>
        <stp/>
        <stp>*H</stp>
        <stp>KORD-METR</stp>
        <stp>2M Daily Avg Temp</stp>
        <stp>D</stp>
        <stp>44808</stp>
        <stp/>
        <stp/>
        <stp>-1</stp>
        <tr r="H5" s="21"/>
      </tp>
      <tp t="s">
        <v/>
        <stp/>
        <stp>*H</stp>
        <stp>KORD-METR</stp>
        <stp>2M Daily Avg Temp</stp>
        <stp>D</stp>
        <stp>44802</stp>
        <stp/>
        <stp/>
        <stp>-1</stp>
        <tr r="H11" s="21"/>
      </tp>
      <tp t="s">
        <v/>
        <stp/>
        <stp>*H</stp>
        <stp>KORD-METR</stp>
        <stp>2M Daily Avg Temp</stp>
        <stp>D</stp>
        <stp>44803</stp>
        <stp/>
        <stp/>
        <stp>-1</stp>
        <tr r="H10" s="21"/>
      </tp>
      <tp t="s">
        <v/>
        <stp/>
        <stp>*H</stp>
        <stp>KORD-METR</stp>
        <stp>2M Daily Avg Temp</stp>
        <stp>D</stp>
        <stp>44800</stp>
        <stp/>
        <stp/>
        <stp>-1</stp>
        <tr r="H13" s="21"/>
      </tp>
      <tp t="s">
        <v/>
        <stp/>
        <stp>*H</stp>
        <stp>KORD-METR</stp>
        <stp>2M Daily Avg Temp</stp>
        <stp>D</stp>
        <stp>44801</stp>
        <stp/>
        <stp/>
        <stp>-1</stp>
        <tr r="H12" s="21"/>
      </tp>
      <tp t="s">
        <v/>
        <stp/>
        <stp>*H</stp>
        <stp>KORD-METR</stp>
        <stp>2M Daily Avg Temp</stp>
        <stp>D</stp>
        <stp>44806</stp>
        <stp/>
        <stp/>
        <stp>-1</stp>
        <tr r="H7" s="21"/>
      </tp>
      <tp t="s">
        <v/>
        <stp/>
        <stp>*H</stp>
        <stp>KORD-METR</stp>
        <stp>2M Daily Avg Temp</stp>
        <stp>D</stp>
        <stp>44807</stp>
        <stp/>
        <stp/>
        <stp>-1</stp>
        <tr r="H6" s="21"/>
      </tp>
      <tp t="s">
        <v/>
        <stp/>
        <stp>*H</stp>
        <stp>KORD-METR</stp>
        <stp>2M Daily Avg Temp</stp>
        <stp>D</stp>
        <stp>44804</stp>
        <stp/>
        <stp/>
        <stp>-1</stp>
        <tr r="H9" s="21"/>
      </tp>
      <tp t="s">
        <v/>
        <stp/>
        <stp>*H</stp>
        <stp>KORD-METR</stp>
        <stp>2M Daily Avg Temp</stp>
        <stp>D</stp>
        <stp>44805</stp>
        <stp/>
        <stp/>
        <stp>-1</stp>
        <tr r="H8" s="21"/>
      </tp>
      <tp t="s">
        <v/>
        <stp/>
        <stp>*H</stp>
        <stp>KORD MRFALSE!_06Z-GFS</stp>
        <stp>2M DAILY AVG TEMP</stp>
        <stp>D</stp>
        <stp>44805</stp>
        <stp/>
        <stp/>
        <stp>1</stp>
        <tr r="CX8" s="21"/>
        <tr r="CL8" s="21"/>
        <tr r="CF8" s="21"/>
        <tr r="CU8" s="21"/>
        <tr r="BZ8" s="21"/>
        <tr r="BW8" s="21"/>
        <tr r="BT8" s="21"/>
        <tr r="BN8" s="21"/>
        <tr r="CR8" s="21"/>
        <tr r="CI8" s="21"/>
        <tr r="CO8" s="21"/>
        <tr r="CC8" s="21"/>
        <tr r="BQ8" s="21"/>
      </tp>
      <tp t="s">
        <v/>
        <stp/>
        <stp>*H</stp>
        <stp>KORD MRFALSE!_00Z-GFS</stp>
        <stp>2M DAILY AVG TEMP</stp>
        <stp>D</stp>
        <stp>44805</stp>
        <stp/>
        <stp/>
        <stp>1</stp>
        <tr r="AZ8" s="21"/>
        <tr r="AW8" s="21"/>
        <tr r="AH8" s="21"/>
        <tr r="AQ8" s="21"/>
        <tr r="AB8" s="21"/>
        <tr r="Y8" s="21"/>
        <tr r="AE8" s="21"/>
        <tr r="P8" s="21"/>
        <tr r="AT8" s="21"/>
        <tr r="S8" s="21"/>
        <tr r="V8" s="21"/>
        <tr r="AN8" s="21"/>
        <tr r="AK8" s="21"/>
      </tp>
      <tp t="s">
        <v/>
        <stp/>
        <stp>*H</stp>
        <stp>KORD MRFALSE!_12Z-GFS</stp>
        <stp>2M DAILY AVG TEMP</stp>
        <stp>D</stp>
        <stp>44804</stp>
        <stp/>
        <stp/>
        <stp>1</stp>
        <tr r="EP9" s="21"/>
        <tr r="EA9" s="21"/>
        <tr r="ES9" s="21"/>
        <tr r="EJ9" s="21"/>
        <tr r="DU9" s="21"/>
        <tr r="DR9" s="21"/>
        <tr r="DO9" s="21"/>
        <tr r="DL9" s="21"/>
        <tr r="EM9" s="21"/>
        <tr r="ED9" s="21"/>
        <tr r="DX9" s="21"/>
        <tr r="EG9" s="21"/>
      </tp>
      <tp t="s">
        <v/>
        <stp/>
        <stp>*H</stp>
        <stp>KORD MRFALSE!_18Z-GFS</stp>
        <stp>2M DAILY AVG TEMP</stp>
        <stp>D</stp>
        <stp>44804</stp>
        <stp/>
        <stp/>
        <stp>1</stp>
        <tr r="GN9" s="21"/>
        <tr r="FY9" s="21"/>
        <tr r="FS9" s="21"/>
        <tr r="FM9" s="21"/>
        <tr r="GQ9" s="21"/>
        <tr r="GB9" s="21"/>
        <tr r="GH9" s="21"/>
        <tr r="FP9" s="21"/>
        <tr r="GE9" s="21"/>
        <tr r="GK9" s="21"/>
        <tr r="FV9" s="21"/>
        <tr r="FJ9" s="21"/>
      </tp>
      <tp t="s">
        <v/>
        <stp/>
        <stp>*H</stp>
        <stp>KORD MRFALSE!_06Z-GFS</stp>
        <stp>2M DAILY AVG TEMP</stp>
        <stp>D</stp>
        <stp>44804</stp>
        <stp/>
        <stp/>
        <stp>1</stp>
        <tr r="CF9" s="21"/>
        <tr r="CR9" s="21"/>
        <tr r="BW9" s="21"/>
        <tr r="BQ9" s="21"/>
        <tr r="CC9" s="21"/>
        <tr r="BZ9" s="21"/>
        <tr r="CU9" s="21"/>
        <tr r="CI9" s="21"/>
        <tr r="BT9" s="21"/>
        <tr r="BN9" s="21"/>
        <tr r="CL9" s="21"/>
        <tr r="CO9" s="21"/>
      </tp>
      <tp t="s">
        <v/>
        <stp/>
        <stp>*H</stp>
        <stp>KORD MRFALSE!_00Z-GFS</stp>
        <stp>2M DAILY AVG TEMP</stp>
        <stp>D</stp>
        <stp>44804</stp>
        <stp/>
        <stp/>
        <stp>1</stp>
        <tr r="AW9" s="21"/>
        <tr r="Y9" s="21"/>
        <tr r="V9" s="21"/>
        <tr r="AQ9" s="21"/>
        <tr r="AN9" s="21"/>
        <tr r="S9" s="21"/>
        <tr r="AK9" s="21"/>
        <tr r="AH9" s="21"/>
        <tr r="AE9" s="21"/>
        <tr r="AT9" s="21"/>
        <tr r="P9" s="21"/>
        <tr r="AB9" s="21"/>
      </tp>
      <tp t="s">
        <v/>
        <stp/>
        <stp>*H</stp>
        <stp>KORD MRFALSE!_12Z-GFS</stp>
        <stp>2M DAILY AVG TEMP</stp>
        <stp>D</stp>
        <stp>44805</stp>
        <stp/>
        <stp/>
        <stp>1</stp>
        <tr r="DU8" s="21"/>
        <tr r="EA8" s="21"/>
        <tr r="DL8" s="21"/>
        <tr r="EP8" s="21"/>
        <tr r="EJ8" s="21"/>
        <tr r="EM8" s="21"/>
        <tr r="ES8" s="21"/>
        <tr r="EG8" s="21"/>
        <tr r="DX8" s="21"/>
        <tr r="DR8" s="21"/>
        <tr r="DO8" s="21"/>
        <tr r="ED8" s="21"/>
        <tr r="EV8" s="21"/>
      </tp>
      <tp t="s">
        <v/>
        <stp/>
        <stp>*H</stp>
        <stp>KORD MRFALSE!_18Z-GFS</stp>
        <stp>2M DAILY AVG TEMP</stp>
        <stp>D</stp>
        <stp>44805</stp>
        <stp/>
        <stp/>
        <stp>1</stp>
        <tr r="GT8" s="21"/>
        <tr r="GK8" s="21"/>
        <tr r="GH8" s="21"/>
        <tr r="GB8" s="21"/>
        <tr r="FY8" s="21"/>
        <tr r="FP8" s="21"/>
        <tr r="FM8" s="21"/>
        <tr r="GE8" s="21"/>
        <tr r="GN8" s="21"/>
        <tr r="FV8" s="21"/>
        <tr r="FJ8" s="21"/>
        <tr r="GQ8" s="21"/>
        <tr r="FS8" s="21"/>
      </tp>
      <tp t="s">
        <v/>
        <stp/>
        <stp>*H</stp>
        <stp>KORD MRFALSE!_06Z-GFS</stp>
        <stp>2M DAILY AVG TEMP</stp>
        <stp>D</stp>
        <stp>44807</stp>
        <stp/>
        <stp/>
        <stp>1</stp>
        <tr r="CC6" s="21"/>
        <tr r="BT6" s="21"/>
        <tr r="BN6" s="21"/>
        <tr r="CO6" s="21"/>
        <tr r="BZ6" s="21"/>
        <tr r="CI6" s="21"/>
        <tr r="CF6" s="21"/>
        <tr r="DA6" s="21"/>
        <tr r="CU6" s="21"/>
        <tr r="CL6" s="21"/>
        <tr r="CX6" s="21"/>
        <tr r="DD6" s="21"/>
        <tr r="CR6" s="21"/>
        <tr r="BW6" s="21"/>
        <tr r="BQ6" s="21"/>
      </tp>
      <tp t="s">
        <v/>
        <stp/>
        <stp>*H</stp>
        <stp>KORD MRFALSE!_00Z-GFS</stp>
        <stp>2M DAILY AVG TEMP</stp>
        <stp>D</stp>
        <stp>44807</stp>
        <stp/>
        <stp/>
        <stp>1</stp>
        <tr r="AZ6" s="21"/>
        <tr r="AE6" s="21"/>
        <tr r="AB6" s="21"/>
        <tr r="Y6" s="21"/>
        <tr r="BF6" s="21"/>
        <tr r="AT6" s="21"/>
        <tr r="AK6" s="21"/>
        <tr r="V6" s="21"/>
        <tr r="AW6" s="21"/>
        <tr r="BC6" s="21"/>
        <tr r="AQ6" s="21"/>
        <tr r="AH6" s="21"/>
        <tr r="AN6" s="21"/>
        <tr r="S6" s="21"/>
        <tr r="P6" s="21"/>
      </tp>
      <tp t="s">
        <v/>
        <stp/>
        <stp>*H</stp>
        <stp>KORD MRFALSE!_12Z-GFS</stp>
        <stp>2M DAILY AVG TEMP</stp>
        <stp>D</stp>
        <stp>44806</stp>
        <stp/>
        <stp/>
        <stp>1</stp>
        <tr r="EA7" s="21"/>
        <tr r="ES7" s="21"/>
        <tr r="DX7" s="21"/>
        <tr r="EJ7" s="21"/>
        <tr r="EG7" s="21"/>
        <tr r="DU7" s="21"/>
        <tr r="EP7" s="21"/>
        <tr r="EY7" s="21"/>
        <tr r="ED7" s="21"/>
        <tr r="DR7" s="21"/>
        <tr r="DL7" s="21"/>
        <tr r="EV7" s="21"/>
        <tr r="EM7" s="21"/>
        <tr r="DO7" s="21"/>
      </tp>
      <tp t="s">
        <v/>
        <stp/>
        <stp>*H</stp>
        <stp>KORD MRFALSE!_18Z-GFS</stp>
        <stp>2M DAILY AVG TEMP</stp>
        <stp>D</stp>
        <stp>44806</stp>
        <stp/>
        <stp/>
        <stp>1</stp>
        <tr r="GQ7" s="21"/>
        <tr r="GK7" s="21"/>
        <tr r="GE7" s="21"/>
        <tr r="FY7" s="21"/>
        <tr r="FV7" s="21"/>
        <tr r="GW7" s="21"/>
        <tr r="GH7" s="21"/>
        <tr r="FM7" s="21"/>
        <tr r="GT7" s="21"/>
        <tr r="GB7" s="21"/>
        <tr r="GN7" s="21"/>
        <tr r="FP7" s="21"/>
        <tr r="FJ7" s="21"/>
        <tr r="FS7" s="21"/>
      </tp>
      <tp t="s">
        <v/>
        <stp/>
        <stp>*H</stp>
        <stp>KORD MRFALSE!_06Z-GFS</stp>
        <stp>2M DAILY AVG TEMP</stp>
        <stp>D</stp>
        <stp>44806</stp>
        <stp/>
        <stp/>
        <stp>1</stp>
        <tr r="DA7" s="21"/>
        <tr r="CO7" s="21"/>
        <tr r="CC7" s="21"/>
        <tr r="BT7" s="21"/>
        <tr r="CR7" s="21"/>
        <tr r="CI7" s="21"/>
        <tr r="BW7" s="21"/>
        <tr r="BZ7" s="21"/>
        <tr r="CX7" s="21"/>
        <tr r="CU7" s="21"/>
        <tr r="CL7" s="21"/>
        <tr r="CF7" s="21"/>
        <tr r="BQ7" s="21"/>
        <tr r="BN7" s="21"/>
      </tp>
      <tp t="s">
        <v/>
        <stp/>
        <stp>*H</stp>
        <stp>KORD MRFALSE!_00Z-GFS</stp>
        <stp>2M DAILY AVG TEMP</stp>
        <stp>D</stp>
        <stp>44806</stp>
        <stp/>
        <stp/>
        <stp>1</stp>
        <tr r="AT7" s="21"/>
        <tr r="Y7" s="21"/>
        <tr r="P7" s="21"/>
        <tr r="AZ7" s="21"/>
        <tr r="AN7" s="21"/>
        <tr r="AH7" s="21"/>
        <tr r="AB7" s="21"/>
        <tr r="S7" s="21"/>
        <tr r="AK7" s="21"/>
        <tr r="AQ7" s="21"/>
        <tr r="V7" s="21"/>
        <tr r="BC7" s="21"/>
        <tr r="AW7" s="21"/>
        <tr r="AE7" s="21"/>
      </tp>
      <tp t="s">
        <v/>
        <stp/>
        <stp>*H</stp>
        <stp>KORD MRFALSE!_12Z-GFS</stp>
        <stp>2M DAILY AVG TEMP</stp>
        <stp>D</stp>
        <stp>44807</stp>
        <stp/>
        <stp/>
        <stp>1</stp>
        <tr r="EP6" s="21"/>
        <tr r="DR6" s="21"/>
        <tr r="FB6" s="21"/>
        <tr r="EV6" s="21"/>
        <tr r="EM6" s="21"/>
        <tr r="ED6" s="21"/>
        <tr r="EY6" s="21"/>
        <tr r="EG6" s="21"/>
        <tr r="DU6" s="21"/>
        <tr r="EA6" s="21"/>
        <tr r="ES6" s="21"/>
        <tr r="DX6" s="21"/>
        <tr r="DO6" s="21"/>
        <tr r="EJ6" s="21"/>
        <tr r="DL6" s="21"/>
      </tp>
      <tp t="s">
        <v/>
        <stp/>
        <stp>*H</stp>
        <stp>KORD MRFALSE!_18Z-GFS</stp>
        <stp>2M DAILY AVG TEMP</stp>
        <stp>D</stp>
        <stp>44807</stp>
        <stp/>
        <stp/>
        <stp>1</stp>
        <tr r="GZ6" s="21"/>
        <tr r="GT6" s="21"/>
        <tr r="GN6" s="21"/>
        <tr r="FP6" s="21"/>
        <tr r="FJ6" s="21"/>
        <tr r="GW6" s="21"/>
        <tr r="GB6" s="21"/>
        <tr r="FV6" s="21"/>
        <tr r="GQ6" s="21"/>
        <tr r="GK6" s="21"/>
        <tr r="GE6" s="21"/>
        <tr r="FM6" s="21"/>
        <tr r="FS6" s="21"/>
        <tr r="GH6" s="21"/>
        <tr r="FY6" s="21"/>
      </tp>
      <tp t="s">
        <v/>
        <stp/>
        <stp>*H</stp>
        <stp>KORD MRFALSE!_06Z-GFS</stp>
        <stp>2M DAILY AVG TEMP</stp>
        <stp>D</stp>
        <stp>44801</stp>
        <stp/>
        <stp/>
        <stp>1</stp>
        <tr r="CC12" s="21"/>
        <tr r="BZ12" s="21"/>
        <tr r="CF12" s="21"/>
        <tr r="BT12" s="21"/>
        <tr r="CL12" s="21"/>
        <tr r="CI12" s="21"/>
        <tr r="BW12" s="21"/>
        <tr r="BQ12" s="21"/>
        <tr r="BN12" s="21"/>
      </tp>
      <tp t="s">
        <v/>
        <stp/>
        <stp>*H</stp>
        <stp>KORD MRFALSE!_00Z-GFS</stp>
        <stp>2M DAILY AVG TEMP</stp>
        <stp>D</stp>
        <stp>44801</stp>
        <stp/>
        <stp/>
        <stp>1</stp>
        <tr r="P12" s="21"/>
        <tr r="AN12" s="21"/>
        <tr r="AK12" s="21"/>
        <tr r="AE12" s="21"/>
        <tr r="AB12" s="21"/>
        <tr r="V12" s="21"/>
        <tr r="S12" s="21"/>
        <tr r="Y12" s="21"/>
        <tr r="AH12" s="21"/>
      </tp>
      <tp t="s">
        <v/>
        <stp/>
        <stp>*H</stp>
        <stp>KORD MRFALSE!_12Z-GFS</stp>
        <stp>2M DAILY AVG TEMP</stp>
        <stp>D</stp>
        <stp>44800</stp>
        <stp/>
        <stp/>
        <stp>1</stp>
        <tr r="DX13" s="21"/>
        <tr r="EA13" s="21"/>
        <tr r="ED13" s="21"/>
        <tr r="EG13" s="21"/>
        <tr r="DR13" s="21"/>
        <tr r="DU13" s="21"/>
        <tr r="DO13" s="21"/>
        <tr r="DL13" s="21"/>
      </tp>
      <tp t="s">
        <v/>
        <stp/>
        <stp>*H</stp>
        <stp>KORD MRFALSE!_18Z-GFS</stp>
        <stp>2M DAILY AVG TEMP</stp>
        <stp>D</stp>
        <stp>44800</stp>
        <stp/>
        <stp/>
        <stp>1</stp>
        <tr r="FM13" s="21"/>
        <tr r="FV13" s="21"/>
        <tr r="FS13" s="21"/>
        <tr r="FP13" s="21"/>
        <tr r="FJ13" s="21"/>
        <tr r="GB13" s="21"/>
        <tr r="FY13" s="21"/>
        <tr r="GE13" s="21"/>
      </tp>
      <tp t="s">
        <v/>
        <stp/>
        <stp>*H</stp>
        <stp>KORD MRFALSE!_06Z-GFS</stp>
        <stp>2M DAILY AVG TEMP</stp>
        <stp>D</stp>
        <stp>44800</stp>
        <stp/>
        <stp/>
        <stp>1</stp>
        <tr r="BT13" s="21"/>
        <tr r="BW13" s="21"/>
        <tr r="CC13" s="21"/>
        <tr r="BZ13" s="21"/>
        <tr r="BN13" s="21"/>
        <tr r="CI13" s="21"/>
        <tr r="CF13" s="21"/>
        <tr r="BQ13" s="21"/>
      </tp>
      <tp t="s">
        <v/>
        <stp/>
        <stp>*H</stp>
        <stp>KORD MRFALSE!_00Z-GFS</stp>
        <stp>2M DAILY AVG TEMP</stp>
        <stp>D</stp>
        <stp>44800</stp>
        <stp/>
        <stp/>
        <stp>1</stp>
        <tr r="AK13" s="21"/>
        <tr r="AE13" s="21"/>
        <tr r="V13" s="21"/>
        <tr r="P13" s="21"/>
        <tr r="AB13" s="21"/>
        <tr r="Y13" s="21"/>
        <tr r="S13" s="21"/>
        <tr r="AH13" s="21"/>
      </tp>
      <tp t="s">
        <v/>
        <stp/>
        <stp>*H</stp>
        <stp>KORD MRFALSE!_12Z-GFS</stp>
        <stp>2M DAILY AVG TEMP</stp>
        <stp>D</stp>
        <stp>44801</stp>
        <stp/>
        <stp/>
        <stp>1</stp>
        <tr r="EG12" s="21"/>
        <tr r="DO12" s="21"/>
        <tr r="ED12" s="21"/>
        <tr r="DX12" s="21"/>
        <tr r="DR12" s="21"/>
        <tr r="EA12" s="21"/>
        <tr r="DL12" s="21"/>
        <tr r="DU12" s="21"/>
        <tr r="EJ12" s="21"/>
      </tp>
      <tp t="s">
        <v/>
        <stp/>
        <stp>*H</stp>
        <stp>KORD MRFALSE!_18Z-GFS</stp>
        <stp>2M DAILY AVG TEMP</stp>
        <stp>D</stp>
        <stp>44801</stp>
        <stp/>
        <stp/>
        <stp>1</stp>
        <tr r="GE12" s="21"/>
        <tr r="FS12" s="21"/>
        <tr r="FY12" s="21"/>
        <tr r="FJ12" s="21"/>
        <tr r="GB12" s="21"/>
        <tr r="FP12" s="21"/>
        <tr r="GH12" s="21"/>
        <tr r="FV12" s="21"/>
        <tr r="FM12" s="21"/>
      </tp>
      <tp t="s">
        <v/>
        <stp/>
        <stp>*H</stp>
        <stp>KORD MRFALSE!_06Z-GFS</stp>
        <stp>2M DAILY AVG TEMP</stp>
        <stp>D</stp>
        <stp>44803</stp>
        <stp/>
        <stp/>
        <stp>1</stp>
        <tr r="CR10" s="21"/>
        <tr r="CL10" s="21"/>
        <tr r="BW10" s="21"/>
        <tr r="BQ10" s="21"/>
        <tr r="CC10" s="21"/>
        <tr r="BN10" s="21"/>
        <tr r="CO10" s="21"/>
        <tr r="CI10" s="21"/>
        <tr r="BZ10" s="21"/>
        <tr r="CF10" s="21"/>
        <tr r="BT10" s="21"/>
      </tp>
      <tp t="s">
        <v/>
        <stp/>
        <stp>*H</stp>
        <stp>KORD MRFALSE!_00Z-GFS</stp>
        <stp>2M DAILY AVG TEMP</stp>
        <stp>D</stp>
        <stp>44803</stp>
        <stp/>
        <stp/>
        <stp>1</stp>
        <tr r="AH10" s="21"/>
        <tr r="AE10" s="21"/>
        <tr r="P10" s="21"/>
        <tr r="AN10" s="21"/>
        <tr r="AK10" s="21"/>
        <tr r="Y10" s="21"/>
        <tr r="S10" s="21"/>
        <tr r="AQ10" s="21"/>
        <tr r="AT10" s="21"/>
        <tr r="AB10" s="21"/>
        <tr r="V10" s="21"/>
      </tp>
      <tp t="s">
        <v/>
        <stp/>
        <stp>*H</stp>
        <stp>KORD MRFALSE!_12Z-GFS</stp>
        <stp>2M DAILY AVG TEMP</stp>
        <stp>D</stp>
        <stp>44802</stp>
        <stp/>
        <stp/>
        <stp>1</stp>
        <tr r="EA11" s="21"/>
        <tr r="DU11" s="21"/>
        <tr r="DO11" s="21"/>
        <tr r="DL11" s="21"/>
        <tr r="EG11" s="21"/>
        <tr r="DX11" s="21"/>
        <tr r="EM11" s="21"/>
        <tr r="EJ11" s="21"/>
        <tr r="ED11" s="21"/>
        <tr r="DR11" s="21"/>
      </tp>
      <tp t="s">
        <v/>
        <stp/>
        <stp>*H</stp>
        <stp>KORD MRFALSE!_18Z-GFS</stp>
        <stp>2M DAILY AVG TEMP</stp>
        <stp>D</stp>
        <stp>44802</stp>
        <stp/>
        <stp/>
        <stp>1</stp>
        <tr r="FV11" s="21"/>
        <tr r="FM11" s="21"/>
        <tr r="GB11" s="21"/>
        <tr r="FP11" s="21"/>
        <tr r="GK11" s="21"/>
        <tr r="FS11" s="21"/>
        <tr r="GH11" s="21"/>
        <tr r="FY11" s="21"/>
        <tr r="FJ11" s="21"/>
        <tr r="GE11" s="21"/>
      </tp>
      <tp t="s">
        <v/>
        <stp/>
        <stp>*H</stp>
        <stp>KORD MRFALSE!_06Z-GFS</stp>
        <stp>2M DAILY AVG TEMP</stp>
        <stp>D</stp>
        <stp>44802</stp>
        <stp/>
        <stp/>
        <stp>1</stp>
        <tr r="CC11" s="21"/>
        <tr r="BQ11" s="21"/>
        <tr r="BN11" s="21"/>
        <tr r="CO11" s="21"/>
        <tr r="CL11" s="21"/>
        <tr r="BW11" s="21"/>
        <tr r="BZ11" s="21"/>
        <tr r="BT11" s="21"/>
        <tr r="CI11" s="21"/>
        <tr r="CF11" s="21"/>
      </tp>
      <tp t="s">
        <v/>
        <stp/>
        <stp>*H</stp>
        <stp>KORD MRFALSE!_00Z-GFS</stp>
        <stp>2M DAILY AVG TEMP</stp>
        <stp>D</stp>
        <stp>44802</stp>
        <stp/>
        <stp/>
        <stp>1</stp>
        <tr r="AH11" s="21"/>
        <tr r="AK11" s="21"/>
        <tr r="AB11" s="21"/>
        <tr r="S11" s="21"/>
        <tr r="AN11" s="21"/>
        <tr r="AQ11" s="21"/>
        <tr r="P11" s="21"/>
        <tr r="AE11" s="21"/>
        <tr r="Y11" s="21"/>
        <tr r="V11" s="21"/>
      </tp>
      <tp t="s">
        <v/>
        <stp/>
        <stp>*H</stp>
        <stp>KORD MRFALSE!_12Z-GFS</stp>
        <stp>2M DAILY AVG TEMP</stp>
        <stp>D</stp>
        <stp>44803</stp>
        <stp/>
        <stp/>
        <stp>1</stp>
        <tr r="EA10" s="21"/>
        <tr r="EP10" s="21"/>
        <tr r="EG10" s="21"/>
        <tr r="DU10" s="21"/>
        <tr r="DO10" s="21"/>
        <tr r="DR10" s="21"/>
        <tr r="EJ10" s="21"/>
        <tr r="ED10" s="21"/>
        <tr r="DX10" s="21"/>
        <tr r="EM10" s="21"/>
        <tr r="DL10" s="21"/>
      </tp>
      <tp t="s">
        <v/>
        <stp/>
        <stp>*H</stp>
        <stp>KORD MRFALSE!_18Z-GFS</stp>
        <stp>2M DAILY AVG TEMP</stp>
        <stp>D</stp>
        <stp>44803</stp>
        <stp/>
        <stp/>
        <stp>1</stp>
        <tr r="FV10" s="21"/>
        <tr r="FS10" s="21"/>
        <tr r="FM10" s="21"/>
        <tr r="GN10" s="21"/>
        <tr r="FP10" s="21"/>
        <tr r="GK10" s="21"/>
        <tr r="GB10" s="21"/>
        <tr r="GH10" s="21"/>
        <tr r="FJ10" s="21"/>
        <tr r="GE10" s="21"/>
        <tr r="FY10" s="21"/>
      </tp>
      <tp t="s">
        <v/>
        <stp/>
        <stp>*H</stp>
        <stp>KORD MRFALSE!_12Z-GFS</stp>
        <stp>2M DAILY AVG TEMP</stp>
        <stp>D</stp>
        <stp>44808</stp>
        <stp/>
        <stp/>
        <stp>1</stp>
        <tr r="FB5" s="21"/>
        <tr r="EV5" s="21"/>
        <tr r="EP5" s="21"/>
        <tr r="EG5" s="21"/>
        <tr r="DR5" s="21"/>
        <tr r="FE5" s="21"/>
        <tr r="EA5" s="21"/>
        <tr r="DO5" s="21"/>
        <tr r="DL5" s="21"/>
        <tr r="EY5" s="21"/>
        <tr r="EJ5" s="21"/>
        <tr r="ED5" s="21"/>
        <tr r="DU5" s="21"/>
        <tr r="ES5" s="21"/>
        <tr r="EM5" s="21"/>
        <tr r="DX5" s="21"/>
      </tp>
      <tp t="s">
        <v/>
        <stp/>
        <stp>*H</stp>
        <stp>KORD MRFALSE!_18Z-GFS</stp>
        <stp>2M DAILY AVG TEMP</stp>
        <stp>D</stp>
        <stp>44808</stp>
        <stp/>
        <stp/>
        <stp>1</stp>
        <tr r="GT5" s="21"/>
        <tr r="GQ5" s="21"/>
        <tr r="GN5" s="21"/>
        <tr r="GK5" s="21"/>
        <tr r="GH5" s="21"/>
        <tr r="FV5" s="21"/>
        <tr r="FP5" s="21"/>
        <tr r="HC5" s="21"/>
        <tr r="GB5" s="21"/>
        <tr r="FY5" s="21"/>
        <tr r="GW5" s="21"/>
        <tr r="FJ5" s="21"/>
        <tr r="GZ5" s="21"/>
        <tr r="GE5" s="21"/>
        <tr r="FS5" s="21"/>
        <tr r="FM5" s="21"/>
      </tp>
      <tp t="s">
        <v/>
        <stp/>
        <stp>*H</stp>
        <stp>KORD MRFALSE!_06Z-GFS</stp>
        <stp>2M DAILY AVG TEMP</stp>
        <stp>D</stp>
        <stp>44808</stp>
        <stp/>
        <stp/>
        <stp>1</stp>
        <tr r="CO5" s="21"/>
        <tr r="BW5" s="21"/>
        <tr r="CL5" s="21"/>
        <tr r="CI5" s="21"/>
        <tr r="CF5" s="21"/>
        <tr r="BN5" s="21"/>
        <tr r="DA5" s="21"/>
        <tr r="CX5" s="21"/>
        <tr r="CC5" s="21"/>
        <tr r="BZ5" s="21"/>
        <tr r="BQ5" s="21"/>
        <tr r="BT5" s="21"/>
        <tr r="DG5" s="21"/>
        <tr r="DD5" s="21"/>
        <tr r="CU5" s="21"/>
        <tr r="CR5" s="21"/>
      </tp>
      <tp t="s">
        <v/>
        <stp/>
        <stp>*H</stp>
        <stp>KORD MRFALSE!_00Z-GFS</stp>
        <stp>2M DAILY AVG TEMP</stp>
        <stp>D</stp>
        <stp>44808</stp>
        <stp/>
        <stp/>
        <stp>1</stp>
        <tr r="AN5" s="21"/>
        <tr r="AQ5" s="21"/>
        <tr r="BI5" s="21"/>
        <tr r="BF5" s="21"/>
        <tr r="Y5" s="21"/>
        <tr r="AW5" s="21"/>
        <tr r="AT5" s="21"/>
        <tr r="S5" s="21"/>
        <tr r="BC5" s="21"/>
        <tr r="P5" s="21"/>
        <tr r="AK5" s="21"/>
        <tr r="AH5" s="21"/>
        <tr r="V5" s="21"/>
        <tr r="AZ5" s="21"/>
        <tr r="AE5" s="21"/>
        <tr r="AB5" s="21"/>
      </tp>
      <tp>
        <v>23.004200000000001</v>
        <stp/>
        <stp>*H</stp>
        <stp>KORD-METR</stp>
        <stp>2M Daily Avg Temp</stp>
        <stp>D</stp>
        <stp>44768</stp>
        <stp/>
        <stp/>
        <stp>-1</stp>
        <tr r="H45" s="21"/>
      </tp>
      <tp>
        <v>23.910299999999999</v>
        <stp/>
        <stp>*H</stp>
        <stp>KORD-METR</stp>
        <stp>2M Daily Avg Temp</stp>
        <stp>D</stp>
        <stp>44769</stp>
        <stp/>
        <stp/>
        <stp>-1</stp>
        <tr r="H44" s="21"/>
      </tp>
      <tp>
        <v>27.316700000000001</v>
        <stp/>
        <stp>*H</stp>
        <stp>KORD-METR</stp>
        <stp>2M Daily Avg Temp</stp>
        <stp>D</stp>
        <stp>44762</stp>
        <stp/>
        <stp/>
        <stp>-1</stp>
        <tr r="H51" s="21"/>
      </tp>
      <tp>
        <v>27.707699999999999</v>
        <stp/>
        <stp>*H</stp>
        <stp>KORD-METR</stp>
        <stp>2M Daily Avg Temp</stp>
        <stp>D</stp>
        <stp>44763</stp>
        <stp/>
        <stp/>
        <stp>-1</stp>
        <tr r="H50" s="21"/>
      </tp>
      <tp>
        <v>25.9114</v>
        <stp/>
        <stp>*H</stp>
        <stp>KORD-METR</stp>
        <stp>2M Daily Avg Temp</stp>
        <stp>D</stp>
        <stp>44766</stp>
        <stp/>
        <stp/>
        <stp>-1</stp>
        <tr r="H47" s="21"/>
      </tp>
      <tp>
        <v>21.6875</v>
        <stp/>
        <stp>*H</stp>
        <stp>KORD-METR</stp>
        <stp>2M Daily Avg Temp</stp>
        <stp>D</stp>
        <stp>44767</stp>
        <stp/>
        <stp/>
        <stp>-1</stp>
        <tr r="H46" s="21"/>
      </tp>
      <tp>
        <v>26.716000000000001</v>
        <stp/>
        <stp>*H</stp>
        <stp>KORD-METR</stp>
        <stp>2M Daily Avg Temp</stp>
        <stp>D</stp>
        <stp>44764</stp>
        <stp/>
        <stp/>
        <stp>-1</stp>
        <tr r="H49" s="21"/>
      </tp>
      <tp>
        <v>24.393899999999999</v>
        <stp/>
        <stp>*H</stp>
        <stp>KORD-METR</stp>
        <stp>2M Daily Avg Temp</stp>
        <stp>D</stp>
        <stp>44765</stp>
        <stp/>
        <stp/>
        <stp>-1</stp>
        <tr r="H48" s="21"/>
      </tp>
      <tp>
        <v>25.912500000000001</v>
        <stp/>
        <stp>*H</stp>
        <stp>KORD-METR</stp>
        <stp>2M Daily Avg Temp</stp>
        <stp>D</stp>
        <stp>44778</stp>
        <stp/>
        <stp/>
        <stp>-1</stp>
        <tr r="H35" s="21"/>
      </tp>
      <tp>
        <v>28.808299999999999</v>
        <stp/>
        <stp>*H</stp>
        <stp>KORD-METR</stp>
        <stp>2M Daily Avg Temp</stp>
        <stp>D</stp>
        <stp>44779</stp>
        <stp/>
        <stp/>
        <stp>-1</stp>
        <tr r="H34" s="21"/>
      </tp>
      <tp>
        <v>23.383299999999998</v>
        <stp/>
        <stp>*H</stp>
        <stp>KORD-METR</stp>
        <stp>2M Daily Avg Temp</stp>
        <stp>D</stp>
        <stp>44772</stp>
        <stp/>
        <stp/>
        <stp>-1</stp>
        <tr r="H41" s="21"/>
      </tp>
      <tp>
        <v>24.770800000000001</v>
        <stp/>
        <stp>*H</stp>
        <stp>KORD-METR</stp>
        <stp>2M Daily Avg Temp</stp>
        <stp>D</stp>
        <stp>44773</stp>
        <stp/>
        <stp/>
        <stp>-1</stp>
        <tr r="H40" s="21"/>
      </tp>
      <tp>
        <v>23.229199999999999</v>
        <stp/>
        <stp>*H</stp>
        <stp>KORD-METR</stp>
        <stp>2M Daily Avg Temp</stp>
        <stp>D</stp>
        <stp>44770</stp>
        <stp/>
        <stp/>
        <stp>-1</stp>
        <tr r="H43" s="21"/>
      </tp>
      <tp>
        <v>22.2958</v>
        <stp/>
        <stp>*H</stp>
        <stp>KORD-METR</stp>
        <stp>2M Daily Avg Temp</stp>
        <stp>D</stp>
        <stp>44771</stp>
        <stp/>
        <stp/>
        <stp>-1</stp>
        <tr r="H42" s="21"/>
      </tp>
      <tp>
        <v>27.292300000000001</v>
        <stp/>
        <stp>*H</stp>
        <stp>KORD-METR</stp>
        <stp>2M Daily Avg Temp</stp>
        <stp>D</stp>
        <stp>44776</stp>
        <stp/>
        <stp/>
        <stp>-1</stp>
        <tr r="H37" s="21"/>
      </tp>
      <tp>
        <v>24.617599999999999</v>
        <stp/>
        <stp>*H</stp>
        <stp>KORD-METR</stp>
        <stp>2M Daily Avg Temp</stp>
        <stp>D</stp>
        <stp>44777</stp>
        <stp/>
        <stp/>
        <stp>-1</stp>
        <tr r="H36" s="21"/>
      </tp>
      <tp>
        <v>25.689299999999999</v>
        <stp/>
        <stp>*H</stp>
        <stp>KORD-METR</stp>
        <stp>2M Daily Avg Temp</stp>
        <stp>D</stp>
        <stp>44774</stp>
        <stp/>
        <stp/>
        <stp>-1</stp>
        <tr r="H39" s="21"/>
      </tp>
      <tp>
        <v>26.070799999999998</v>
        <stp/>
        <stp>*H</stp>
        <stp>KORD-METR</stp>
        <stp>2M Daily Avg Temp</stp>
        <stp>D</stp>
        <stp>44775</stp>
        <stp/>
        <stp/>
        <stp>-1</stp>
        <tr r="H38" s="21"/>
      </tp>
      <tp t="s">
        <v/>
        <stp/>
        <stp>*H</stp>
        <stp>KORD MRFALSE!_00Z-ECE</stp>
        <stp>2M DAILY AVG TEMP</stp>
        <stp>D</stp>
        <stp>44797</stp>
        <stp/>
        <stp/>
        <stp>1</stp>
        <tr r="BZ179" s="21"/>
        <tr r="AB179" s="21"/>
        <tr r="BT179" s="21"/>
        <tr r="V179" s="21"/>
        <tr r="S179" s="21"/>
        <tr r="Y179" s="21"/>
        <tr r="BW179" s="21"/>
        <tr r="BQ179" s="21"/>
        <tr r="BN179" s="21"/>
        <tr r="P179" s="21"/>
      </tp>
      <tp t="s">
        <v/>
        <stp/>
        <stp>*H</stp>
        <stp>KORD MRFALSE!_12Z-ECE</stp>
        <stp>2M DAILY AVG TEMP</stp>
        <stp>D</stp>
        <stp>44796</stp>
        <stp/>
        <stp/>
        <stp>1</stp>
        <tr r="FS180" s="21"/>
        <tr r="DU180" s="21"/>
        <tr r="FM180" s="21"/>
        <tr r="DO180" s="21"/>
        <tr r="FP180" s="21"/>
        <tr r="FJ180" s="21"/>
        <tr r="DR180" s="21"/>
        <tr r="DL180" s="21"/>
      </tp>
      <tp t="s">
        <v/>
        <stp/>
        <stp>*H</stp>
        <stp>KORD MRFALSE!_00Z-ECE</stp>
        <stp>2M DAILY AVG TEMP</stp>
        <stp>D</stp>
        <stp>44796</stp>
        <stp/>
        <stp/>
        <stp>1</stp>
        <tr r="BT180" s="21"/>
        <tr r="Y180" s="21"/>
        <tr r="BN180" s="21"/>
        <tr r="BW180" s="21"/>
        <tr r="S180" s="21"/>
        <tr r="BQ180" s="21"/>
        <tr r="V180" s="21"/>
        <tr r="P180" s="21"/>
      </tp>
      <tp t="s">
        <v/>
        <stp/>
        <stp>*H</stp>
        <stp>KORD MRFALSE!_12Z-ECE</stp>
        <stp>2M DAILY AVG TEMP</stp>
        <stp>D</stp>
        <stp>44797</stp>
        <stp/>
        <stp/>
        <stp>1</stp>
        <tr r="DU179" s="21"/>
        <tr r="DX179" s="21"/>
        <tr r="FP179" s="21"/>
        <tr r="FS179" s="21"/>
        <tr r="FM179" s="21"/>
        <tr r="DO179" s="21"/>
        <tr r="FV179" s="21"/>
        <tr r="DL179" s="21"/>
        <tr r="FJ179" s="21"/>
        <tr r="DR179" s="21"/>
      </tp>
      <tp t="s">
        <v/>
        <stp/>
        <stp>*H</stp>
        <stp>KORD MRFALSE!_00Z-ECE</stp>
        <stp>2M DAILY AVG TEMP</stp>
        <stp>D</stp>
        <stp>44795</stp>
        <stp/>
        <stp/>
        <stp>1</stp>
        <tr r="S181" s="21"/>
        <tr r="P181" s="21"/>
        <tr r="BQ181" s="21"/>
        <tr r="BN181" s="21"/>
        <tr r="BT181" s="21"/>
        <tr r="V181" s="21"/>
      </tp>
      <tp t="s">
        <v/>
        <stp/>
        <stp>*H</stp>
        <stp>KORD MRFALSE!_12Z-ECE</stp>
        <stp>2M DAILY AVG TEMP</stp>
        <stp>D</stp>
        <stp>44794</stp>
        <stp/>
        <stp/>
        <stp>1</stp>
        <tr r="FM182" s="21"/>
        <tr r="DL182" s="21"/>
        <tr r="FJ182" s="21"/>
        <tr r="DO182" s="21"/>
      </tp>
      <tp t="s">
        <v/>
        <stp/>
        <stp>*H</stp>
        <stp>KORD MRFALSE!_00Z-ECE</stp>
        <stp>2M DAILY AVG TEMP</stp>
        <stp>D</stp>
        <stp>44794</stp>
        <stp/>
        <stp/>
        <stp>1</stp>
        <tr r="S182" s="21"/>
        <tr r="BN182" s="21"/>
        <tr r="BQ182" s="21"/>
        <tr r="P182" s="21"/>
      </tp>
      <tp t="s">
        <v/>
        <stp/>
        <stp>*H</stp>
        <stp>KORD MRFALSE!_12Z-ECE</stp>
        <stp>2M DAILY AVG TEMP</stp>
        <stp>D</stp>
        <stp>44795</stp>
        <stp/>
        <stp/>
        <stp>1</stp>
        <tr r="DR181" s="21"/>
        <tr r="FM181" s="21"/>
        <tr r="DL181" s="21"/>
        <tr r="FJ181" s="21"/>
        <tr r="DO181" s="21"/>
        <tr r="FP181" s="21"/>
      </tp>
      <tp t="s">
        <v/>
        <stp/>
        <stp>*H</stp>
        <stp>KORD MRFALSE!_00Z-ECE</stp>
        <stp>2M DAILY AVG TEMP</stp>
        <stp>D</stp>
        <stp>44793</stp>
        <stp/>
        <stp/>
        <stp>1</stp>
        <tr r="P183" s="21"/>
        <tr r="BN183" s="21"/>
      </tp>
      <tp t="s">
        <v/>
        <stp/>
        <stp>*H</stp>
        <stp>KORD MRFALSE!_12Z-ECE</stp>
        <stp>2M DAILY AVG TEMP</stp>
        <stp>D</stp>
        <stp>44793</stp>
        <stp/>
        <stp/>
        <stp>1</stp>
        <tr r="FJ183" s="21"/>
        <tr r="DL183" s="21"/>
      </tp>
      <tp t="s">
        <v/>
        <stp/>
        <stp>*H</stp>
        <stp>KORD MRFALSE!_00Z-ECE</stp>
        <stp>2M DAILY AVG TEMP</stp>
        <stp>D</stp>
        <stp>44799</stp>
        <stp/>
        <stp/>
        <stp>1</stp>
        <tr r="AE177" s="21"/>
        <tr r="BZ177" s="21"/>
        <tr r="BQ177" s="21"/>
        <tr r="CF177" s="21"/>
        <tr r="Y177" s="21"/>
        <tr r="V177" s="21"/>
        <tr r="S177" s="21"/>
        <tr r="BN177" s="21"/>
        <tr r="P177" s="21"/>
        <tr r="BW177" s="21"/>
        <tr r="AB177" s="21"/>
        <tr r="AH177" s="21"/>
        <tr r="CC177" s="21"/>
        <tr r="BT177" s="21"/>
      </tp>
      <tp t="s">
        <v/>
        <stp/>
        <stp>*H</stp>
        <stp>KORD MRFALSE!_12Z-ECE</stp>
        <stp>2M DAILY AVG TEMP</stp>
        <stp>D</stp>
        <stp>44798</stp>
        <stp/>
        <stp/>
        <stp>1</stp>
        <tr r="EA178" s="21"/>
        <tr r="DR178" s="21"/>
        <tr r="FP178" s="21"/>
        <tr r="FM178" s="21"/>
        <tr r="DO178" s="21"/>
        <tr r="FJ178" s="21"/>
        <tr r="DL178" s="21"/>
        <tr r="DU178" s="21"/>
        <tr r="FY178" s="21"/>
        <tr r="FS178" s="21"/>
        <tr r="FV178" s="21"/>
        <tr r="DX178" s="21"/>
      </tp>
      <tp t="s">
        <v/>
        <stp/>
        <stp>*H</stp>
        <stp>KORD MRFALSE!_00Z-ECE</stp>
        <stp>2M DAILY AVG TEMP</stp>
        <stp>D</stp>
        <stp>44798</stp>
        <stp/>
        <stp/>
        <stp>1</stp>
        <tr r="BW178" s="21"/>
        <tr r="BQ178" s="21"/>
        <tr r="S178" s="21"/>
        <tr r="BT178" s="21"/>
        <tr r="AB178" s="21"/>
        <tr r="Y178" s="21"/>
        <tr r="BN178" s="21"/>
        <tr r="CC178" s="21"/>
        <tr r="P178" s="21"/>
        <tr r="AE178" s="21"/>
        <tr r="BZ178" s="21"/>
        <tr r="V178" s="21"/>
      </tp>
      <tp t="s">
        <v/>
        <stp/>
        <stp>*H</stp>
        <stp>KORD MRFALSE!_12Z-ECE</stp>
        <stp>2M DAILY AVG TEMP</stp>
        <stp>D</stp>
        <stp>44799</stp>
        <stp/>
        <stp/>
        <stp>1</stp>
        <tr r="DL177" s="21"/>
        <tr r="GB177" s="21"/>
        <tr r="FY177" s="21"/>
        <tr r="EA177" s="21"/>
        <tr r="DU177" s="21"/>
        <tr r="DR177" s="21"/>
        <tr r="FM177" s="21"/>
        <tr r="FJ177" s="21"/>
        <tr r="FV177" s="21"/>
        <tr r="FP177" s="21"/>
        <tr r="FS177" s="21"/>
        <tr r="ED177" s="21"/>
        <tr r="DX177" s="21"/>
        <tr r="DO177" s="21"/>
      </tp>
      <tp t="s">
        <v/>
        <stp/>
        <stp>*H</stp>
        <stp>KORD MRFALSE!_00Z-ECM</stp>
        <stp>2M DAILY AVG TEMP</stp>
        <stp>D</stp>
        <stp>44807</stp>
        <stp/>
        <stp/>
        <stp>1</stp>
        <tr r="DA114" s="21"/>
        <tr r="AZ114" s="21"/>
        <tr r="AB114" s="21"/>
        <tr r="BF114" s="21"/>
        <tr r="AT114" s="21"/>
        <tr r="AN114" s="21"/>
        <tr r="CF114" s="21"/>
        <tr r="CC114" s="21"/>
        <tr r="AE114" s="21"/>
        <tr r="DD114" s="21"/>
        <tr r="AW114" s="21"/>
        <tr r="BQ114" s="21"/>
        <tr r="BN114" s="21"/>
        <tr r="P114" s="21"/>
        <tr r="CX114" s="21"/>
        <tr r="AQ114" s="21"/>
        <tr r="BC114" s="21"/>
        <tr r="CU114" s="21"/>
        <tr r="CL114" s="21"/>
        <tr r="CI114" s="21"/>
        <tr r="AK114" s="21"/>
        <tr r="Y114" s="21"/>
        <tr r="BZ114" s="21"/>
        <tr r="BW114" s="21"/>
        <tr r="BT114" s="21"/>
        <tr r="V114" s="21"/>
        <tr r="CR114" s="21"/>
        <tr r="CO114" s="21"/>
        <tr r="AH114" s="21"/>
        <tr r="S114" s="21"/>
      </tp>
      <tp t="s">
        <v/>
        <stp/>
        <stp>*H</stp>
        <stp>KORD MRFALSE!_12Z-ECM</stp>
        <stp>2M DAILY AVG TEMP</stp>
        <stp>D</stp>
        <stp>44806</stp>
        <stp/>
        <stp/>
        <stp>1</stp>
        <tr r="EA115" s="21"/>
        <tr r="FY115" s="21"/>
        <tr r="FV115" s="21"/>
        <tr r="DX115" s="21"/>
        <tr r="DR115" s="21"/>
        <tr r="DO115" s="21"/>
        <tr r="ES115" s="21"/>
        <tr r="GQ115" s="21"/>
        <tr r="GH115" s="21"/>
        <tr r="DU115" s="21"/>
        <tr r="FP115" s="21"/>
        <tr r="EY115" s="21"/>
        <tr r="GN115" s="21"/>
        <tr r="EG115" s="21"/>
        <tr r="GB115" s="21"/>
        <tr r="FJ115" s="21"/>
        <tr r="GK115" s="21"/>
        <tr r="EJ115" s="21"/>
        <tr r="DL115" s="21"/>
        <tr r="GW115" s="21"/>
        <tr r="EV115" s="21"/>
        <tr r="EP115" s="21"/>
        <tr r="FM115" s="21"/>
        <tr r="GE115" s="21"/>
        <tr r="FS115" s="21"/>
        <tr r="GT115" s="21"/>
        <tr r="EM115" s="21"/>
        <tr r="ED115" s="21"/>
      </tp>
      <tp t="s">
        <v/>
        <stp/>
        <stp>*H</stp>
        <stp>KORD MRFALSE!_00Z-ECM</stp>
        <stp>2M DAILY AVG TEMP</stp>
        <stp>D</stp>
        <stp>44806</stp>
        <stp/>
        <stp/>
        <stp>1</stp>
        <tr r="AW115" s="21"/>
        <tr r="CU115" s="21"/>
        <tr r="CR115" s="21"/>
        <tr r="CI115" s="21"/>
        <tr r="AE115" s="21"/>
        <tr r="BZ115" s="21"/>
        <tr r="Y115" s="21"/>
        <tr r="AT115" s="21"/>
        <tr r="AQ115" s="21"/>
        <tr r="BW115" s="21"/>
        <tr r="AZ115" s="21"/>
        <tr r="CO115" s="21"/>
        <tr r="AN115" s="21"/>
        <tr r="CL115" s="21"/>
        <tr r="CF115" s="21"/>
        <tr r="CX115" s="21"/>
        <tr r="AK115" s="21"/>
        <tr r="V115" s="21"/>
        <tr r="BT115" s="21"/>
        <tr r="DA115" s="21"/>
        <tr r="BC115" s="21"/>
        <tr r="CC115" s="21"/>
        <tr r="S115" s="21"/>
        <tr r="AH115" s="21"/>
        <tr r="AB115" s="21"/>
        <tr r="BN115" s="21"/>
        <tr r="BQ115" s="21"/>
        <tr r="P115" s="21"/>
      </tp>
      <tp t="s">
        <v/>
        <stp/>
        <stp>*H</stp>
        <stp>KORD MRFALSE!_12Z-ECM</stp>
        <stp>2M DAILY AVG TEMP</stp>
        <stp>D</stp>
        <stp>44807</stp>
        <stp/>
        <stp/>
        <stp>1</stp>
        <tr r="ES114" s="21"/>
        <tr r="GE114" s="21"/>
        <tr r="DX114" s="21"/>
        <tr r="FS114" s="21"/>
        <tr r="EV114" s="21"/>
        <tr r="GQ114" s="21"/>
        <tr r="GH114" s="21"/>
        <tr r="EG114" s="21"/>
        <tr r="FV114" s="21"/>
        <tr r="DR114" s="21"/>
        <tr r="FJ114" s="21"/>
        <tr r="EY114" s="21"/>
        <tr r="GN114" s="21"/>
        <tr r="EM114" s="21"/>
        <tr r="FP114" s="21"/>
        <tr r="FM114" s="21"/>
        <tr r="DL114" s="21"/>
        <tr r="GZ114" s="21"/>
        <tr r="ED114" s="21"/>
        <tr r="FY114" s="21"/>
        <tr r="EA114" s="21"/>
        <tr r="GK114" s="21"/>
        <tr r="FB114" s="21"/>
        <tr r="GW114" s="21"/>
        <tr r="GT114" s="21"/>
        <tr r="EP114" s="21"/>
        <tr r="EJ114" s="21"/>
        <tr r="GB114" s="21"/>
        <tr r="DU114" s="21"/>
        <tr r="DO114" s="21"/>
      </tp>
      <tp t="s">
        <v/>
        <stp/>
        <stp>*H</stp>
        <stp>KORD MRFALSE!_00Z-ECM</stp>
        <stp>2M DAILY AVG TEMP</stp>
        <stp>D</stp>
        <stp>44805</stp>
        <stp/>
        <stp/>
        <stp>1</stp>
        <tr r="CX116" s="21"/>
        <tr r="AT116" s="21"/>
        <tr r="BN116" s="21"/>
        <tr r="AZ116" s="21"/>
        <tr r="CL116" s="21"/>
        <tr r="AH116" s="21"/>
        <tr r="CC116" s="21"/>
        <tr r="CR116" s="21"/>
        <tr r="AQ116" s="21"/>
        <tr r="CF116" s="21"/>
        <tr r="S116" s="21"/>
        <tr r="CU116" s="21"/>
        <tr r="CI116" s="21"/>
        <tr r="AB116" s="21"/>
        <tr r="BT116" s="21"/>
        <tr r="BZ116" s="21"/>
        <tr r="Y116" s="21"/>
        <tr r="V116" s="21"/>
        <tr r="BQ116" s="21"/>
        <tr r="P116" s="21"/>
        <tr r="BW116" s="21"/>
        <tr r="AW116" s="21"/>
        <tr r="CO116" s="21"/>
        <tr r="AN116" s="21"/>
        <tr r="AK116" s="21"/>
        <tr r="AE116" s="21"/>
      </tp>
      <tp t="s">
        <v/>
        <stp/>
        <stp>*H</stp>
        <stp>KORD MRFALSE!_12Z-ECM</stp>
        <stp>2M DAILY AVG TEMP</stp>
        <stp>D</stp>
        <stp>44804</stp>
        <stp/>
        <stp/>
        <stp>1</stp>
        <tr r="EG117" s="21"/>
        <tr r="FY117" s="21"/>
        <tr r="EA117" s="21"/>
        <tr r="FM117" s="21"/>
        <tr r="GQ117" s="21"/>
        <tr r="GK117" s="21"/>
        <tr r="GE117" s="21"/>
        <tr r="GB117" s="21"/>
        <tr r="FP117" s="21"/>
        <tr r="DX117" s="21"/>
        <tr r="FS117" s="21"/>
        <tr r="DR117" s="21"/>
        <tr r="DO117" s="21"/>
        <tr r="DL117" s="21"/>
        <tr r="FJ117" s="21"/>
        <tr r="FV117" s="21"/>
        <tr r="ES117" s="21"/>
        <tr r="GN117" s="21"/>
        <tr r="EP117" s="21"/>
        <tr r="EM117" s="21"/>
        <tr r="EJ117" s="21"/>
        <tr r="GH117" s="21"/>
        <tr r="ED117" s="21"/>
        <tr r="DU117" s="21"/>
      </tp>
      <tp t="s">
        <v/>
        <stp/>
        <stp>*H</stp>
        <stp>KORD MRFALSE!_00Z-ECM</stp>
        <stp>2M DAILY AVG TEMP</stp>
        <stp>D</stp>
        <stp>44804</stp>
        <stp/>
        <stp/>
        <stp>1</stp>
        <tr r="AK117" s="21"/>
        <tr r="AH117" s="21"/>
        <tr r="CF117" s="21"/>
        <tr r="CC117" s="21"/>
        <tr r="BN117" s="21"/>
        <tr r="CU117" s="21"/>
        <tr r="AQ117" s="21"/>
        <tr r="CL117" s="21"/>
        <tr r="Y117" s="21"/>
        <tr r="AT117" s="21"/>
        <tr r="AE117" s="21"/>
        <tr r="AB117" s="21"/>
        <tr r="BW117" s="21"/>
        <tr r="V117" s="21"/>
        <tr r="CO117" s="21"/>
        <tr r="CI117" s="21"/>
        <tr r="S117" s="21"/>
        <tr r="BQ117" s="21"/>
        <tr r="AN117" s="21"/>
        <tr r="BZ117" s="21"/>
        <tr r="BT117" s="21"/>
        <tr r="AW117" s="21"/>
        <tr r="CR117" s="21"/>
        <tr r="P117" s="21"/>
      </tp>
      <tp t="s">
        <v/>
        <stp/>
        <stp>*H</stp>
        <stp>KORD MRFALSE!_12Z-ECM</stp>
        <stp>2M DAILY AVG TEMP</stp>
        <stp>D</stp>
        <stp>44805</stp>
        <stp/>
        <stp/>
        <stp>1</stp>
        <tr r="EV116" s="21"/>
        <tr r="ES116" s="21"/>
        <tr r="GQ116" s="21"/>
        <tr r="FS116" s="21"/>
        <tr r="EP116" s="21"/>
        <tr r="ED116" s="21"/>
        <tr r="GB116" s="21"/>
        <tr r="DO116" s="21"/>
        <tr r="FJ116" s="21"/>
        <tr r="EM116" s="21"/>
        <tr r="GE116" s="21"/>
        <tr r="DX116" s="21"/>
        <tr r="FP116" s="21"/>
        <tr r="GK116" s="21"/>
        <tr r="EJ116" s="21"/>
        <tr r="EA116" s="21"/>
        <tr r="DR116" s="21"/>
        <tr r="FM116" s="21"/>
        <tr r="DL116" s="21"/>
        <tr r="FV116" s="21"/>
        <tr r="GT116" s="21"/>
        <tr r="GH116" s="21"/>
        <tr r="GN116" s="21"/>
        <tr r="EG116" s="21"/>
        <tr r="FY116" s="21"/>
        <tr r="DU116" s="21"/>
      </tp>
      <tp t="s">
        <v/>
        <stp/>
        <stp>*H</stp>
        <stp>KORD MRFALSE!_00Z-ECM</stp>
        <stp>2M DAILY AVG TEMP</stp>
        <stp>D</stp>
        <stp>44803</stp>
        <stp/>
        <stp/>
        <stp>1</stp>
        <tr r="AN118" s="21"/>
        <tr r="CF118" s="21"/>
        <tr r="AE118" s="21"/>
        <tr r="BZ118" s="21"/>
        <tr r="BW118" s="21"/>
        <tr r="V118" s="21"/>
        <tr r="CO118" s="21"/>
        <tr r="Y118" s="21"/>
        <tr r="BT118" s="21"/>
        <tr r="BN118" s="21"/>
        <tr r="P118" s="21"/>
        <tr r="CR118" s="21"/>
        <tr r="CI118" s="21"/>
        <tr r="CC118" s="21"/>
        <tr r="AB118" s="21"/>
        <tr r="BQ118" s="21"/>
        <tr r="AQ118" s="21"/>
        <tr r="AK118" s="21"/>
        <tr r="S118" s="21"/>
        <tr r="AT118" s="21"/>
        <tr r="CL118" s="21"/>
        <tr r="AH118" s="21"/>
      </tp>
      <tp t="s">
        <v/>
        <stp/>
        <stp>*H</stp>
        <stp>KORD MRFALSE!_12Z-ECM</stp>
        <stp>2M DAILY AVG TEMP</stp>
        <stp>D</stp>
        <stp>44802</stp>
        <stp/>
        <stp/>
        <stp>1</stp>
        <tr r="GK119" s="21"/>
        <tr r="DX119" s="21"/>
        <tr r="EJ119" s="21"/>
        <tr r="GE119" s="21"/>
        <tr r="GB119" s="21"/>
        <tr r="EA119" s="21"/>
        <tr r="FV119" s="21"/>
        <tr r="DR119" s="21"/>
        <tr r="ED119" s="21"/>
        <tr r="FP119" s="21"/>
        <tr r="FS119" s="21"/>
        <tr r="DL119" s="21"/>
        <tr r="GH119" s="21"/>
        <tr r="EG119" s="21"/>
        <tr r="DU119" s="21"/>
        <tr r="FM119" s="21"/>
        <tr r="FJ119" s="21"/>
        <tr r="EM119" s="21"/>
        <tr r="FY119" s="21"/>
        <tr r="DO119" s="21"/>
      </tp>
      <tp t="s">
        <v/>
        <stp/>
        <stp>*H</stp>
        <stp>KORD MRFALSE!_00Z-ECM</stp>
        <stp>2M DAILY AVG TEMP</stp>
        <stp>D</stp>
        <stp>44802</stp>
        <stp/>
        <stp/>
        <stp>1</stp>
        <tr r="Y119" s="21"/>
        <tr r="BQ119" s="21"/>
        <tr r="BN119" s="21"/>
        <tr r="CL119" s="21"/>
        <tr r="AK119" s="21"/>
        <tr r="CF119" s="21"/>
        <tr r="AE119" s="21"/>
        <tr r="CC119" s="21"/>
        <tr r="BZ119" s="21"/>
        <tr r="BT119" s="21"/>
        <tr r="CI119" s="21"/>
        <tr r="BW119" s="21"/>
        <tr r="V119" s="21"/>
        <tr r="P119" s="21"/>
        <tr r="CO119" s="21"/>
        <tr r="AB119" s="21"/>
        <tr r="AN119" s="21"/>
        <tr r="S119" s="21"/>
        <tr r="AQ119" s="21"/>
        <tr r="AH119" s="21"/>
      </tp>
      <tp t="s">
        <v/>
        <stp/>
        <stp>*H</stp>
        <stp>KORD MRFALSE!_12Z-ECM</stp>
        <stp>2M DAILY AVG TEMP</stp>
        <stp>D</stp>
        <stp>44803</stp>
        <stp/>
        <stp/>
        <stp>1</stp>
        <tr r="EM118" s="21"/>
        <tr r="EJ118" s="21"/>
        <tr r="GB118" s="21"/>
        <tr r="DU118" s="21"/>
        <tr r="GE118" s="21"/>
        <tr r="FV118" s="21"/>
        <tr r="FJ118" s="21"/>
        <tr r="EP118" s="21"/>
        <tr r="GK118" s="21"/>
        <tr r="FY118" s="21"/>
        <tr r="DX118" s="21"/>
        <tr r="FS118" s="21"/>
        <tr r="DR118" s="21"/>
        <tr r="EG118" s="21"/>
        <tr r="ED118" s="21"/>
        <tr r="FM118" s="21"/>
        <tr r="GN118" s="21"/>
        <tr r="GH118" s="21"/>
        <tr r="EA118" s="21"/>
        <tr r="DL118" s="21"/>
        <tr r="FP118" s="21"/>
        <tr r="DO118" s="21"/>
      </tp>
      <tp t="s">
        <v/>
        <stp/>
        <stp>*H</stp>
        <stp>KORD MRFALSE!_00Z-ECM</stp>
        <stp>2M DAILY AVG TEMP</stp>
        <stp>D</stp>
        <stp>44801</stp>
        <stp/>
        <stp/>
        <stp>1</stp>
        <tr r="AK120" s="21"/>
        <tr r="CI120" s="21"/>
        <tr r="AE120" s="21"/>
        <tr r="P120" s="21"/>
        <tr r="BW120" s="21"/>
        <tr r="S120" s="21"/>
        <tr r="BN120" s="21"/>
        <tr r="CL120" s="21"/>
        <tr r="AH120" s="21"/>
        <tr r="CC120" s="21"/>
        <tr r="BZ120" s="21"/>
        <tr r="BT120" s="21"/>
        <tr r="CF120" s="21"/>
        <tr r="V120" s="21"/>
        <tr r="AN120" s="21"/>
        <tr r="AB120" s="21"/>
        <tr r="Y120" s="21"/>
        <tr r="BQ120" s="21"/>
      </tp>
      <tp t="s">
        <v/>
        <stp/>
        <stp>*H</stp>
        <stp>KORD MRFALSE!_12Z-ECM</stp>
        <stp>2M DAILY AVG TEMP</stp>
        <stp>D</stp>
        <stp>44800</stp>
        <stp/>
        <stp/>
        <stp>1</stp>
        <tr r="EG121" s="21"/>
        <tr r="FY121" s="21"/>
        <tr r="FS121" s="21"/>
        <tr r="GE121" s="21"/>
        <tr r="DO121" s="21"/>
        <tr r="FM121" s="21"/>
        <tr r="FJ121" s="21"/>
        <tr r="ED121" s="21"/>
        <tr r="GB121" s="21"/>
        <tr r="EA121" s="21"/>
        <tr r="DU121" s="21"/>
        <tr r="FP121" s="21"/>
        <tr r="DX121" s="21"/>
        <tr r="FV121" s="21"/>
        <tr r="DR121" s="21"/>
        <tr r="DL121" s="21"/>
      </tp>
      <tp t="s">
        <v/>
        <stp/>
        <stp>*H</stp>
        <stp>KORD MRFALSE!_00Z-ECM</stp>
        <stp>2M DAILY AVG TEMP</stp>
        <stp>D</stp>
        <stp>44800</stp>
        <stp/>
        <stp/>
        <stp>1</stp>
        <tr r="BN121" s="21"/>
        <tr r="CF121" s="21"/>
        <tr r="AH121" s="21"/>
        <tr r="CC121" s="21"/>
        <tr r="BT121" s="21"/>
        <tr r="V121" s="21"/>
        <tr r="AK121" s="21"/>
        <tr r="BZ121" s="21"/>
        <tr r="CI121" s="21"/>
        <tr r="AE121" s="21"/>
        <tr r="AB121" s="21"/>
        <tr r="Y121" s="21"/>
        <tr r="BQ121" s="21"/>
        <tr r="P121" s="21"/>
        <tr r="BW121" s="21"/>
        <tr r="S121" s="21"/>
      </tp>
      <tp t="s">
        <v/>
        <stp/>
        <stp>*H</stp>
        <stp>KORD MRFALSE!_12Z-ECM</stp>
        <stp>2M DAILY AVG TEMP</stp>
        <stp>D</stp>
        <stp>44801</stp>
        <stp/>
        <stp/>
        <stp>1</stp>
        <tr r="EJ120" s="21"/>
        <tr r="FV120" s="21"/>
        <tr r="DX120" s="21"/>
        <tr r="FS120" s="21"/>
        <tr r="GE120" s="21"/>
        <tr r="FY120" s="21"/>
        <tr r="EA120" s="21"/>
        <tr r="DU120" s="21"/>
        <tr r="ED120" s="21"/>
        <tr r="DL120" s="21"/>
        <tr r="GH120" s="21"/>
        <tr r="GB120" s="21"/>
        <tr r="DR120" s="21"/>
        <tr r="FP120" s="21"/>
        <tr r="EG120" s="21"/>
        <tr r="FM120" s="21"/>
        <tr r="DO120" s="21"/>
        <tr r="FJ120" s="21"/>
      </tp>
      <tp t="s">
        <v/>
        <stp/>
        <stp>*H</stp>
        <stp>KORD MRFALSE!_12Z-ECM</stp>
        <stp>2M DAILY AVG TEMP</stp>
        <stp>D</stp>
        <stp>44808</stp>
        <stp/>
        <stp/>
        <stp>1</stp>
        <tr r="HC113" s="21"/>
        <tr r="GT113" s="21"/>
        <tr r="EM113" s="21"/>
        <tr r="FS113" s="21"/>
        <tr r="FM113" s="21"/>
        <tr r="FJ113" s="21"/>
        <tr r="FE113" s="21"/>
        <tr r="FB113" s="21"/>
        <tr r="ES113" s="21"/>
        <tr r="GH113" s="21"/>
        <tr r="EG113" s="21"/>
        <tr r="GE113" s="21"/>
        <tr r="ED113" s="21"/>
        <tr r="FY113" s="21"/>
        <tr r="DX113" s="21"/>
        <tr r="DR113" s="21"/>
        <tr r="DO113" s="21"/>
        <tr r="EA113" s="21"/>
        <tr r="FV113" s="21"/>
        <tr r="FP113" s="21"/>
        <tr r="GN113" s="21"/>
        <tr r="GB113" s="21"/>
        <tr r="DL113" s="21"/>
        <tr r="EY113" s="21"/>
        <tr r="EV113" s="21"/>
        <tr r="GQ113" s="21"/>
        <tr r="GW113" s="21"/>
        <tr r="EP113" s="21"/>
        <tr r="GK113" s="21"/>
        <tr r="EJ113" s="21"/>
        <tr r="DU113" s="21"/>
        <tr r="GZ113" s="21"/>
      </tp>
      <tp t="s">
        <v/>
        <stp/>
        <stp>*H</stp>
        <stp>KORD MRFALSE!_00Z-ECM</stp>
        <stp>2M DAILY AVG TEMP</stp>
        <stp>D</stp>
        <stp>44808</stp>
        <stp/>
        <stp/>
        <stp>1</stp>
        <tr r="AH113" s="21"/>
        <tr r="CC113" s="21"/>
        <tr r="BZ113" s="21"/>
        <tr r="BW113" s="21"/>
        <tr r="P113" s="21"/>
        <tr r="CX113" s="21"/>
        <tr r="CU113" s="21"/>
        <tr r="AT113" s="21"/>
        <tr r="CI113" s="21"/>
        <tr r="CF113" s="21"/>
        <tr r="V113" s="21"/>
        <tr r="DD113" s="21"/>
        <tr r="CL113" s="21"/>
        <tr r="AQ113" s="21"/>
        <tr r="BN113" s="21"/>
        <tr r="DG113" s="21"/>
        <tr r="BF113" s="21"/>
        <tr r="AZ113" s="21"/>
        <tr r="AW113" s="21"/>
        <tr r="BT113" s="21"/>
        <tr r="S113" s="21"/>
        <tr r="BI113" s="21"/>
        <tr r="AK113" s="21"/>
        <tr r="Y113" s="21"/>
        <tr r="DA113" s="21"/>
        <tr r="BC113" s="21"/>
        <tr r="CO113" s="21"/>
        <tr r="AE113" s="21"/>
        <tr r="AB113" s="21"/>
        <tr r="CR113" s="21"/>
        <tr r="AN113" s="21"/>
        <tr r="BQ113" s="21"/>
      </tp>
      <tp t="s">
        <v/>
        <stp/>
        <stp>*H</stp>
        <stp>KORD MRFALSE!_00Z-ECM</stp>
        <stp>2M DAILY AVG TEMP</stp>
        <stp>D</stp>
        <stp>44797</stp>
        <stp/>
        <stp/>
        <stp>1</stp>
        <tr r="BZ124" s="21"/>
        <tr r="BW124" s="21"/>
        <tr r="Y124" s="21"/>
        <tr r="V124" s="21"/>
        <tr r="BQ124" s="21"/>
        <tr r="S124" s="21"/>
        <tr r="BT124" s="21"/>
        <tr r="P124" s="21"/>
        <tr r="AB124" s="21"/>
        <tr r="BN124" s="21"/>
      </tp>
      <tp t="s">
        <v/>
        <stp/>
        <stp>*H</stp>
        <stp>KORD MRFALSE!_12Z-ECM</stp>
        <stp>2M DAILY AVG TEMP</stp>
        <stp>D</stp>
        <stp>44796</stp>
        <stp/>
        <stp/>
        <stp>1</stp>
        <tr r="FP125" s="21"/>
        <tr r="DO125" s="21"/>
        <tr r="DU125" s="21"/>
        <tr r="FJ125" s="21"/>
        <tr r="FS125" s="21"/>
        <tr r="DR125" s="21"/>
        <tr r="FM125" s="21"/>
        <tr r="DL125" s="21"/>
      </tp>
      <tp t="s">
        <v/>
        <stp/>
        <stp>*H</stp>
        <stp>KORD MRFALSE!_00Z-ECM</stp>
        <stp>2M DAILY AVG TEMP</stp>
        <stp>D</stp>
        <stp>44796</stp>
        <stp/>
        <stp/>
        <stp>1</stp>
        <tr r="BT125" s="21"/>
        <tr r="BN125" s="21"/>
        <tr r="Y125" s="21"/>
        <tr r="BW125" s="21"/>
        <tr r="S125" s="21"/>
        <tr r="BQ125" s="21"/>
        <tr r="P125" s="21"/>
        <tr r="V125" s="21"/>
      </tp>
      <tp t="s">
        <v/>
        <stp/>
        <stp>*H</stp>
        <stp>KORD MRFALSE!_12Z-ECM</stp>
        <stp>2M DAILY AVG TEMP</stp>
        <stp>D</stp>
        <stp>44797</stp>
        <stp/>
        <stp/>
        <stp>1</stp>
        <tr r="FJ124" s="21"/>
        <tr r="DU124" s="21"/>
        <tr r="FP124" s="21"/>
        <tr r="FM124" s="21"/>
        <tr r="DX124" s="21"/>
        <tr r="DR124" s="21"/>
        <tr r="DO124" s="21"/>
        <tr r="FS124" s="21"/>
        <tr r="FV124" s="21"/>
        <tr r="DL124" s="21"/>
      </tp>
      <tp t="s">
        <v/>
        <stp/>
        <stp>*H</stp>
        <stp>KORD MRFALSE!_00Z-ECM</stp>
        <stp>2M DAILY AVG TEMP</stp>
        <stp>D</stp>
        <stp>44795</stp>
        <stp/>
        <stp/>
        <stp>1</stp>
        <tr r="V126" s="21"/>
        <tr r="BT126" s="21"/>
        <tr r="BN126" s="21"/>
        <tr r="P126" s="21"/>
        <tr r="S126" s="21"/>
        <tr r="BQ126" s="21"/>
      </tp>
      <tp t="s">
        <v/>
        <stp/>
        <stp>*H</stp>
        <stp>KORD MRFALSE!_12Z-ECM</stp>
        <stp>2M DAILY AVG TEMP</stp>
        <stp>D</stp>
        <stp>44794</stp>
        <stp/>
        <stp/>
        <stp>1</stp>
        <tr r="DO127" s="21"/>
        <tr r="FM127" s="21"/>
        <tr r="DL127" s="21"/>
        <tr r="FJ127" s="21"/>
      </tp>
      <tp t="s">
        <v/>
        <stp/>
        <stp>*H</stp>
        <stp>KORD MRFALSE!_00Z-ECM</stp>
        <stp>2M DAILY AVG TEMP</stp>
        <stp>D</stp>
        <stp>44794</stp>
        <stp/>
        <stp/>
        <stp>1</stp>
        <tr r="BQ127" s="21"/>
        <tr r="BN127" s="21"/>
        <tr r="S127" s="21"/>
        <tr r="P127" s="21"/>
      </tp>
      <tp t="s">
        <v/>
        <stp/>
        <stp>*H</stp>
        <stp>KORD MRFALSE!_12Z-ECM</stp>
        <stp>2M DAILY AVG TEMP</stp>
        <stp>D</stp>
        <stp>44795</stp>
        <stp/>
        <stp/>
        <stp>1</stp>
        <tr r="DR126" s="21"/>
        <tr r="FP126" s="21"/>
        <tr r="DL126" s="21"/>
        <tr r="FJ126" s="21"/>
        <tr r="FM126" s="21"/>
        <tr r="DO126" s="21"/>
      </tp>
      <tp t="s">
        <v/>
        <stp/>
        <stp>*H</stp>
        <stp>KORD MRFALSE!_00Z-ECM</stp>
        <stp>2M DAILY AVG TEMP</stp>
        <stp>D</stp>
        <stp>44793</stp>
        <stp/>
        <stp/>
        <stp>1</stp>
        <tr r="P128" s="21"/>
        <tr r="BN128" s="21"/>
      </tp>
      <tp t="s">
        <v/>
        <stp/>
        <stp>*H</stp>
        <stp>KORD MRFALSE!_12Z-ECM</stp>
        <stp>2M DAILY AVG TEMP</stp>
        <stp>D</stp>
        <stp>44793</stp>
        <stp/>
        <stp/>
        <stp>1</stp>
        <tr r="DL128" s="21"/>
        <tr r="FJ128" s="21"/>
      </tp>
      <tp t="s">
        <v/>
        <stp/>
        <stp>*H</stp>
        <stp>KORD MRFALSE!_00Z-ECM</stp>
        <stp>2M DAILY AVG TEMP</stp>
        <stp>D</stp>
        <stp>44799</stp>
        <stp/>
        <stp/>
        <stp>1</stp>
        <tr r="AH122" s="21"/>
        <tr r="BW122" s="21"/>
        <tr r="BQ122" s="21"/>
        <tr r="CF122" s="21"/>
        <tr r="BZ122" s="21"/>
        <tr r="P122" s="21"/>
        <tr r="BN122" s="21"/>
        <tr r="AE122" s="21"/>
        <tr r="Y122" s="21"/>
        <tr r="V122" s="21"/>
        <tr r="AB122" s="21"/>
        <tr r="S122" s="21"/>
        <tr r="CC122" s="21"/>
        <tr r="BT122" s="21"/>
      </tp>
      <tp t="s">
        <v/>
        <stp/>
        <stp>*H</stp>
        <stp>KORD MRFALSE!_12Z-ECM</stp>
        <stp>2M DAILY AVG TEMP</stp>
        <stp>D</stp>
        <stp>44798</stp>
        <stp/>
        <stp/>
        <stp>1</stp>
        <tr r="DX123" s="21"/>
        <tr r="DU123" s="21"/>
        <tr r="EA123" s="21"/>
        <tr r="FV123" s="21"/>
        <tr r="DR123" s="21"/>
        <tr r="FY123" s="21"/>
        <tr r="FM123" s="21"/>
        <tr r="DO123" s="21"/>
        <tr r="FJ123" s="21"/>
        <tr r="FS123" s="21"/>
        <tr r="FP123" s="21"/>
        <tr r="DL123" s="21"/>
      </tp>
      <tp t="s">
        <v/>
        <stp/>
        <stp>*H</stp>
        <stp>KORD MRFALSE!_00Z-ECM</stp>
        <stp>2M DAILY AVG TEMP</stp>
        <stp>D</stp>
        <stp>44798</stp>
        <stp/>
        <stp/>
        <stp>1</stp>
        <tr r="BZ123" s="21"/>
        <tr r="Y123" s="21"/>
        <tr r="AB123" s="21"/>
        <tr r="V123" s="21"/>
        <tr r="BQ123" s="21"/>
        <tr r="BN123" s="21"/>
        <tr r="P123" s="21"/>
        <tr r="AE123" s="21"/>
        <tr r="CC123" s="21"/>
        <tr r="BW123" s="21"/>
        <tr r="S123" s="21"/>
        <tr r="BT123" s="21"/>
      </tp>
      <tp t="s">
        <v/>
        <stp/>
        <stp>*H</stp>
        <stp>KORD MRFALSE!_12Z-ECM</stp>
        <stp>2M DAILY AVG TEMP</stp>
        <stp>D</stp>
        <stp>44799</stp>
        <stp/>
        <stp/>
        <stp>1</stp>
        <tr r="DU122" s="21"/>
        <tr r="FP122" s="21"/>
        <tr r="FY122" s="21"/>
        <tr r="FS122" s="21"/>
        <tr r="ED122" s="21"/>
        <tr r="FV122" s="21"/>
        <tr r="FJ122" s="21"/>
        <tr r="EA122" s="21"/>
        <tr r="DO122" s="21"/>
        <tr r="GB122" s="21"/>
        <tr r="FM122" s="21"/>
        <tr r="DX122" s="21"/>
        <tr r="DR122" s="21"/>
        <tr r="DL122" s="21"/>
      </tp>
      <tp t="s">
        <v/>
        <stp/>
        <stp>*H</stp>
        <stp>KORD MRFALSE!_00Z-ECE</stp>
        <stp>2M DAILY AVG TEMP</stp>
        <stp>D</stp>
        <stp>44807</stp>
        <stp/>
        <stp/>
        <stp>1</stp>
        <tr r="CO169" s="21"/>
        <tr r="AQ169" s="21"/>
        <tr r="CF169" s="21"/>
        <tr r="S169" s="21"/>
        <tr r="BF169" s="21"/>
        <tr r="AE169" s="21"/>
        <tr r="CC169" s="21"/>
        <tr r="BZ169" s="21"/>
        <tr r="BQ169" s="21"/>
        <tr r="DD169" s="21"/>
        <tr r="CU169" s="21"/>
        <tr r="CI169" s="21"/>
        <tr r="AH169" s="21"/>
        <tr r="V169" s="21"/>
        <tr r="CX169" s="21"/>
        <tr r="AW169" s="21"/>
        <tr r="CL169" s="21"/>
        <tr r="AN169" s="21"/>
        <tr r="AK169" s="21"/>
        <tr r="BW169" s="21"/>
        <tr r="AB169" s="21"/>
        <tr r="P169" s="21"/>
        <tr r="DA169" s="21"/>
        <tr r="BC169" s="21"/>
        <tr r="CR169" s="21"/>
        <tr r="AT169" s="21"/>
        <tr r="Y169" s="21"/>
        <tr r="AZ169" s="21"/>
        <tr r="BT169" s="21"/>
        <tr r="BN169" s="21"/>
      </tp>
      <tp t="s">
        <v/>
        <stp/>
        <stp>*H</stp>
        <stp>KORD MRFALSE!_12Z-ECE</stp>
        <stp>2M DAILY AVG TEMP</stp>
        <stp>D</stp>
        <stp>44806</stp>
        <stp/>
        <stp/>
        <stp>1</stp>
        <tr r="GT170" s="21"/>
        <tr r="EV170" s="21"/>
        <tr r="EJ170" s="21"/>
        <tr r="GH170" s="21"/>
        <tr r="FV170" s="21"/>
        <tr r="GW170" s="21"/>
        <tr r="EP170" s="21"/>
        <tr r="DU170" s="21"/>
        <tr r="DL170" s="21"/>
        <tr r="GQ170" s="21"/>
        <tr r="GE170" s="21"/>
        <tr r="EG170" s="21"/>
        <tr r="DR170" s="21"/>
        <tr r="EY170" s="21"/>
        <tr r="EM170" s="21"/>
        <tr r="DX170" s="21"/>
        <tr r="GK170" s="21"/>
        <tr r="GB170" s="21"/>
        <tr r="EA170" s="21"/>
        <tr r="FS170" s="21"/>
        <tr r="FM170" s="21"/>
        <tr r="GN170" s="21"/>
        <tr r="ED170" s="21"/>
        <tr r="FY170" s="21"/>
        <tr r="DO170" s="21"/>
        <tr r="ES170" s="21"/>
        <tr r="FP170" s="21"/>
        <tr r="FJ170" s="21"/>
      </tp>
      <tp t="s">
        <v/>
        <stp/>
        <stp>*H</stp>
        <stp>KORD MRFALSE!_00Z-ECE</stp>
        <stp>2M DAILY AVG TEMP</stp>
        <stp>D</stp>
        <stp>44806</stp>
        <stp/>
        <stp/>
        <stp>1</stp>
        <tr r="CO170" s="21"/>
        <tr r="CF170" s="21"/>
        <tr r="AH170" s="21"/>
        <tr r="BZ170" s="21"/>
        <tr r="BW170" s="21"/>
        <tr r="V170" s="21"/>
        <tr r="BT170" s="21"/>
        <tr r="BN170" s="21"/>
        <tr r="AZ170" s="21"/>
        <tr r="AW170" s="21"/>
        <tr r="AT170" s="21"/>
        <tr r="AK170" s="21"/>
        <tr r="CC170" s="21"/>
        <tr r="AB170" s="21"/>
        <tr r="BQ170" s="21"/>
        <tr r="CX170" s="21"/>
        <tr r="DA170" s="21"/>
        <tr r="BC170" s="21"/>
        <tr r="CU170" s="21"/>
        <tr r="CR170" s="21"/>
        <tr r="P170" s="21"/>
        <tr r="AQ170" s="21"/>
        <tr r="S170" s="21"/>
        <tr r="CI170" s="21"/>
        <tr r="CL170" s="21"/>
        <tr r="AN170" s="21"/>
        <tr r="AE170" s="21"/>
        <tr r="Y170" s="21"/>
      </tp>
      <tp t="s">
        <v/>
        <stp/>
        <stp>*H</stp>
        <stp>KORD MRFALSE!_12Z-ECE</stp>
        <stp>2M DAILY AVG TEMP</stp>
        <stp>D</stp>
        <stp>44807</stp>
        <stp/>
        <stp/>
        <stp>1</stp>
        <tr r="GW169" s="21"/>
        <tr r="GH169" s="21"/>
        <tr r="EG169" s="21"/>
        <tr r="ED169" s="21"/>
        <tr r="FY169" s="21"/>
        <tr r="GT169" s="21"/>
        <tr r="EM169" s="21"/>
        <tr r="EJ169" s="21"/>
        <tr r="FV169" s="21"/>
        <tr r="FS169" s="21"/>
        <tr r="DR169" s="21"/>
        <tr r="FJ169" s="21"/>
        <tr r="FB169" s="21"/>
        <tr r="GN169" s="21"/>
        <tr r="GB169" s="21"/>
        <tr r="FP169" s="21"/>
        <tr r="DO169" s="21"/>
        <tr r="GZ169" s="21"/>
        <tr r="EY169" s="21"/>
        <tr r="EV169" s="21"/>
        <tr r="EP169" s="21"/>
        <tr r="FM169" s="21"/>
        <tr r="DL169" s="21"/>
        <tr r="GE169" s="21"/>
        <tr r="DU169" s="21"/>
        <tr r="ES169" s="21"/>
        <tr r="GQ169" s="21"/>
        <tr r="GK169" s="21"/>
        <tr r="EA169" s="21"/>
        <tr r="DX169" s="21"/>
      </tp>
      <tp t="s">
        <v/>
        <stp/>
        <stp>*H</stp>
        <stp>KORD MRFALSE!_00Z-ECE</stp>
        <stp>2M DAILY AVG TEMP</stp>
        <stp>D</stp>
        <stp>44805</stp>
        <stp/>
        <stp/>
        <stp>1</stp>
        <tr r="AZ171" s="21"/>
        <tr r="CO171" s="21"/>
        <tr r="AT171" s="21"/>
        <tr r="CL171" s="21"/>
        <tr r="CI171" s="21"/>
        <tr r="AH171" s="21"/>
        <tr r="AW171" s="21"/>
        <tr r="CR171" s="21"/>
        <tr r="AN171" s="21"/>
        <tr r="CF171" s="21"/>
        <tr r="AK171" s="21"/>
        <tr r="CC171" s="21"/>
        <tr r="Y171" s="21"/>
        <tr r="CX171" s="21"/>
        <tr r="CU171" s="21"/>
        <tr r="AQ171" s="21"/>
        <tr r="BW171" s="21"/>
        <tr r="S171" s="21"/>
        <tr r="BZ171" s="21"/>
        <tr r="BT171" s="21"/>
        <tr r="BQ171" s="21"/>
        <tr r="P171" s="21"/>
        <tr r="AB171" s="21"/>
        <tr r="AE171" s="21"/>
        <tr r="V171" s="21"/>
        <tr r="BN171" s="21"/>
      </tp>
      <tp t="s">
        <v/>
        <stp/>
        <stp>*H</stp>
        <stp>KORD MRFALSE!_12Z-ECE</stp>
        <stp>2M DAILY AVG TEMP</stp>
        <stp>D</stp>
        <stp>44804</stp>
        <stp/>
        <stp/>
        <stp>1</stp>
        <tr r="GK172" s="21"/>
        <tr r="EJ172" s="21"/>
        <tr r="EG172" s="21"/>
        <tr r="EA172" s="21"/>
        <tr r="DX172" s="21"/>
        <tr r="FV172" s="21"/>
        <tr r="GB172" s="21"/>
        <tr r="DR172" s="21"/>
        <tr r="EM172" s="21"/>
        <tr r="ED172" s="21"/>
        <tr r="DU172" s="21"/>
        <tr r="FS172" s="21"/>
        <tr r="ES172" s="21"/>
        <tr r="EP172" s="21"/>
        <tr r="GE172" s="21"/>
        <tr r="FY172" s="21"/>
        <tr r="GQ172" s="21"/>
        <tr r="GH172" s="21"/>
        <tr r="DO172" s="21"/>
        <tr r="GN172" s="21"/>
        <tr r="FP172" s="21"/>
        <tr r="FM172" s="21"/>
        <tr r="DL172" s="21"/>
        <tr r="FJ172" s="21"/>
      </tp>
      <tp t="s">
        <v/>
        <stp/>
        <stp>*H</stp>
        <stp>KORD MRFALSE!_00Z-ECE</stp>
        <stp>2M DAILY AVG TEMP</stp>
        <stp>D</stp>
        <stp>44804</stp>
        <stp/>
        <stp/>
        <stp>1</stp>
        <tr r="CR172" s="21"/>
        <tr r="CC172" s="21"/>
        <tr r="P172" s="21"/>
        <tr r="CU172" s="21"/>
        <tr r="CI172" s="21"/>
        <tr r="AK172" s="21"/>
        <tr r="AE172" s="21"/>
        <tr r="BW172" s="21"/>
        <tr r="BT172" s="21"/>
        <tr r="Y172" s="21"/>
        <tr r="BN172" s="21"/>
        <tr r="AT172" s="21"/>
        <tr r="CL172" s="21"/>
        <tr r="V172" s="21"/>
        <tr r="CO172" s="21"/>
        <tr r="AB172" s="21"/>
        <tr r="S172" s="21"/>
        <tr r="AW172" s="21"/>
        <tr r="AN172" s="21"/>
        <tr r="CF172" s="21"/>
        <tr r="AH172" s="21"/>
        <tr r="AQ172" s="21"/>
        <tr r="BZ172" s="21"/>
        <tr r="BQ172" s="21"/>
      </tp>
      <tp t="s">
        <v/>
        <stp/>
        <stp>*H</stp>
        <stp>KORD MRFALSE!_12Z-ECE</stp>
        <stp>2M DAILY AVG TEMP</stp>
        <stp>D</stp>
        <stp>44805</stp>
        <stp/>
        <stp/>
        <stp>1</stp>
        <tr r="GT171" s="21"/>
        <tr r="GQ171" s="21"/>
        <tr r="DL171" s="21"/>
        <tr r="ES171" s="21"/>
        <tr r="GH171" s="21"/>
        <tr r="EG171" s="21"/>
        <tr r="ED171" s="21"/>
        <tr r="GB171" s="21"/>
        <tr r="FY171" s="21"/>
        <tr r="EA171" s="21"/>
        <tr r="DR171" s="21"/>
        <tr r="EV171" s="21"/>
        <tr r="EP171" s="21"/>
        <tr r="GN171" s="21"/>
        <tr r="EJ171" s="21"/>
        <tr r="GE171" s="21"/>
        <tr r="FS171" s="21"/>
        <tr r="DO171" s="21"/>
        <tr r="FJ171" s="21"/>
        <tr r="GK171" s="21"/>
        <tr r="DX171" s="21"/>
        <tr r="EM171" s="21"/>
        <tr r="FV171" s="21"/>
        <tr r="FM171" s="21"/>
        <tr r="FP171" s="21"/>
        <tr r="DU171" s="21"/>
      </tp>
      <tp t="s">
        <v/>
        <stp/>
        <stp>*H</stp>
        <stp>KORD MRFALSE!_00Z-ECE</stp>
        <stp>2M DAILY AVG TEMP</stp>
        <stp>D</stp>
        <stp>44803</stp>
        <stp/>
        <stp/>
        <stp>1</stp>
        <tr r="AN173" s="21"/>
        <tr r="AH173" s="21"/>
        <tr r="CR173" s="21"/>
        <tr r="CI173" s="21"/>
        <tr r="CC173" s="21"/>
        <tr r="BZ173" s="21"/>
        <tr r="BW173" s="21"/>
        <tr r="AB173" s="21"/>
        <tr r="Y173" s="21"/>
        <tr r="CO173" s="21"/>
        <tr r="AQ173" s="21"/>
        <tr r="CF173" s="21"/>
        <tr r="AK173" s="21"/>
        <tr r="AE173" s="21"/>
        <tr r="S173" s="21"/>
        <tr r="CL173" s="21"/>
        <tr r="BQ173" s="21"/>
        <tr r="V173" s="21"/>
        <tr r="P173" s="21"/>
        <tr r="BN173" s="21"/>
        <tr r="AT173" s="21"/>
        <tr r="BT173" s="21"/>
      </tp>
      <tp t="s">
        <v/>
        <stp/>
        <stp>*H</stp>
        <stp>KORD MRFALSE!_12Z-ECE</stp>
        <stp>2M DAILY AVG TEMP</stp>
        <stp>D</stp>
        <stp>44802</stp>
        <stp/>
        <stp/>
        <stp>1</stp>
        <tr r="DR174" s="21"/>
        <tr r="EJ174" s="21"/>
        <tr r="FS174" s="21"/>
        <tr r="FM174" s="21"/>
        <tr r="GK174" s="21"/>
        <tr r="EG174" s="21"/>
        <tr r="ED174" s="21"/>
        <tr r="GE174" s="21"/>
        <tr r="DL174" s="21"/>
        <tr r="FJ174" s="21"/>
        <tr r="DX174" s="21"/>
        <tr r="FV174" s="21"/>
        <tr r="DU174" s="21"/>
        <tr r="DO174" s="21"/>
        <tr r="EM174" s="21"/>
        <tr r="EA174" s="21"/>
        <tr r="GH174" s="21"/>
        <tr r="GB174" s="21"/>
        <tr r="FY174" s="21"/>
        <tr r="FP174" s="21"/>
      </tp>
      <tp t="s">
        <v/>
        <stp/>
        <stp>*H</stp>
        <stp>KORD MRFALSE!_00Z-ECE</stp>
        <stp>2M DAILY AVG TEMP</stp>
        <stp>D</stp>
        <stp>44802</stp>
        <stp/>
        <stp/>
        <stp>1</stp>
        <tr r="BQ174" s="21"/>
        <tr r="V174" s="21"/>
        <tr r="CL174" s="21"/>
        <tr r="AN174" s="21"/>
        <tr r="S174" s="21"/>
        <tr r="BN174" s="21"/>
        <tr r="CI174" s="21"/>
        <tr r="CC174" s="21"/>
        <tr r="AE174" s="21"/>
        <tr r="AB174" s="21"/>
        <tr r="Y174" s="21"/>
        <tr r="AQ174" s="21"/>
        <tr r="AK174" s="21"/>
        <tr r="AH174" s="21"/>
        <tr r="BZ174" s="21"/>
        <tr r="BT174" s="21"/>
        <tr r="P174" s="21"/>
        <tr r="CF174" s="21"/>
        <tr r="BW174" s="21"/>
        <tr r="CO174" s="21"/>
      </tp>
      <tp t="s">
        <v/>
        <stp/>
        <stp>*H</stp>
        <stp>KORD MRFALSE!_12Z-ECE</stp>
        <stp>2M DAILY AVG TEMP</stp>
        <stp>D</stp>
        <stp>44803</stp>
        <stp/>
        <stp/>
        <stp>1</stp>
        <tr r="EJ173" s="21"/>
        <tr r="GE173" s="21"/>
        <tr r="GB173" s="21"/>
        <tr r="FP173" s="21"/>
        <tr r="DO173" s="21"/>
        <tr r="GH173" s="21"/>
        <tr r="FV173" s="21"/>
        <tr r="DU173" s="21"/>
        <tr r="FJ173" s="21"/>
        <tr r="EP173" s="21"/>
        <tr r="FY173" s="21"/>
        <tr r="DX173" s="21"/>
        <tr r="DR173" s="21"/>
        <tr r="FM173" s="21"/>
        <tr r="DL173" s="21"/>
        <tr r="EM173" s="21"/>
        <tr r="EG173" s="21"/>
        <tr r="EA173" s="21"/>
        <tr r="GK173" s="21"/>
        <tr r="FS173" s="21"/>
        <tr r="GN173" s="21"/>
        <tr r="ED173" s="21"/>
      </tp>
      <tp t="s">
        <v/>
        <stp/>
        <stp>*H</stp>
        <stp>KORD MRFALSE!_00Z-ECE</stp>
        <stp>2M DAILY AVG TEMP</stp>
        <stp>D</stp>
        <stp>44801</stp>
        <stp/>
        <stp/>
        <stp>1</stp>
        <tr r="CF175" s="21"/>
        <tr r="BZ175" s="21"/>
        <tr r="AE175" s="21"/>
        <tr r="Y175" s="21"/>
        <tr r="BQ175" s="21"/>
        <tr r="CI175" s="21"/>
        <tr r="CC175" s="21"/>
        <tr r="P175" s="21"/>
        <tr r="AN175" s="21"/>
        <tr r="AK175" s="21"/>
        <tr r="BN175" s="21"/>
        <tr r="V175" s="21"/>
        <tr r="CL175" s="21"/>
        <tr r="AH175" s="21"/>
        <tr r="BW175" s="21"/>
        <tr r="BT175" s="21"/>
        <tr r="S175" s="21"/>
        <tr r="AB175" s="21"/>
      </tp>
      <tp t="s">
        <v/>
        <stp/>
        <stp>*H</stp>
        <stp>KORD MRFALSE!_12Z-ECE</stp>
        <stp>2M DAILY AVG TEMP</stp>
        <stp>D</stp>
        <stp>44800</stp>
        <stp/>
        <stp/>
        <stp>1</stp>
        <tr r="DX176" s="21"/>
        <tr r="FS176" s="21"/>
        <tr r="GB176" s="21"/>
        <tr r="FY176" s="21"/>
        <tr r="FM176" s="21"/>
        <tr r="DL176" s="21"/>
        <tr r="GE176" s="21"/>
        <tr r="FV176" s="21"/>
        <tr r="FP176" s="21"/>
        <tr r="DR176" s="21"/>
        <tr r="FJ176" s="21"/>
        <tr r="ED176" s="21"/>
        <tr r="EA176" s="21"/>
        <tr r="DO176" s="21"/>
        <tr r="EG176" s="21"/>
        <tr r="DU176" s="21"/>
      </tp>
      <tp t="s">
        <v/>
        <stp/>
        <stp>*H</stp>
        <stp>KORD MRFALSE!_00Z-ECE</stp>
        <stp>2M DAILY AVG TEMP</stp>
        <stp>D</stp>
        <stp>44800</stp>
        <stp/>
        <stp/>
        <stp>1</stp>
        <tr r="CC176" s="21"/>
        <tr r="AH176" s="21"/>
        <tr r="BT176" s="21"/>
        <tr r="BQ176" s="21"/>
        <tr r="V176" s="21"/>
        <tr r="CF176" s="21"/>
        <tr r="AE176" s="21"/>
        <tr r="BZ176" s="21"/>
        <tr r="BW176" s="21"/>
        <tr r="CI176" s="21"/>
        <tr r="AB176" s="21"/>
        <tr r="S176" s="21"/>
        <tr r="BN176" s="21"/>
        <tr r="AK176" s="21"/>
        <tr r="Y176" s="21"/>
        <tr r="P176" s="21"/>
      </tp>
      <tp t="s">
        <v/>
        <stp/>
        <stp>*H</stp>
        <stp>KORD MRFALSE!_12Z-ECE</stp>
        <stp>2M DAILY AVG TEMP</stp>
        <stp>D</stp>
        <stp>44801</stp>
        <stp/>
        <stp/>
        <stp>1</stp>
        <tr r="EJ175" s="21"/>
        <tr r="GH175" s="21"/>
        <tr r="EG175" s="21"/>
        <tr r="EA175" s="21"/>
        <tr r="DU175" s="21"/>
        <tr r="FM175" s="21"/>
        <tr r="GE175" s="21"/>
        <tr r="DL175" s="21"/>
        <tr r="GB175" s="21"/>
        <tr r="FV175" s="21"/>
        <tr r="FY175" s="21"/>
        <tr r="FS175" s="21"/>
        <tr r="ED175" s="21"/>
        <tr r="DX175" s="21"/>
        <tr r="FP175" s="21"/>
        <tr r="FJ175" s="21"/>
        <tr r="DR175" s="21"/>
        <tr r="DO175" s="21"/>
      </tp>
      <tp t="s">
        <v/>
        <stp/>
        <stp>*H</stp>
        <stp>KORD MRFALSE!_12Z-ECE</stp>
        <stp>2M DAILY AVG TEMP</stp>
        <stp>D</stp>
        <stp>44808</stp>
        <stp/>
        <stp/>
        <stp>1</stp>
        <tr r="FE168" s="21"/>
        <tr r="DU168" s="21"/>
        <tr r="FM168" s="21"/>
        <tr r="EY168" s="21"/>
        <tr r="GW168" s="21"/>
        <tr r="ES168" s="21"/>
        <tr r="EM168" s="21"/>
        <tr r="EJ168" s="21"/>
        <tr r="EG168" s="21"/>
        <tr r="FJ168" s="21"/>
        <tr r="HC168" s="21"/>
        <tr r="GZ168" s="21"/>
        <tr r="GH168" s="21"/>
        <tr r="ED168" s="21"/>
        <tr r="FY168" s="21"/>
        <tr r="DL168" s="21"/>
        <tr r="GE168" s="21"/>
        <tr r="EA168" s="21"/>
        <tr r="FP168" s="21"/>
        <tr r="DR168" s="21"/>
        <tr r="DO168" s="21"/>
        <tr r="GB168" s="21"/>
        <tr r="FB168" s="21"/>
        <tr r="GT168" s="21"/>
        <tr r="EV168" s="21"/>
        <tr r="GQ168" s="21"/>
        <tr r="EP168" s="21"/>
        <tr r="GN168" s="21"/>
        <tr r="GK168" s="21"/>
        <tr r="DX168" s="21"/>
        <tr r="FV168" s="21"/>
        <tr r="FS168" s="21"/>
      </tp>
      <tp t="s">
        <v/>
        <stp/>
        <stp>*H</stp>
        <stp>KORD MRFALSE!_00Z-ECE</stp>
        <stp>2M DAILY AVG TEMP</stp>
        <stp>D</stp>
        <stp>44808</stp>
        <stp/>
        <stp/>
        <stp>1</stp>
        <tr r="DG168" s="21"/>
        <tr r="DD168" s="21"/>
        <tr r="AZ168" s="21"/>
        <tr r="AH168" s="21"/>
        <tr r="CC168" s="21"/>
        <tr r="AE168" s="21"/>
        <tr r="DA168" s="21"/>
        <tr r="BF168" s="21"/>
        <tr r="CU168" s="21"/>
        <tr r="AW168" s="21"/>
        <tr r="CL168" s="21"/>
        <tr r="Y168" s="21"/>
        <tr r="V168" s="21"/>
        <tr r="BN168" s="21"/>
        <tr r="BI168" s="21"/>
        <tr r="CR168" s="21"/>
        <tr r="CO168" s="21"/>
        <tr r="AQ168" s="21"/>
        <tr r="CF168" s="21"/>
        <tr r="AK168" s="21"/>
        <tr r="BW168" s="21"/>
        <tr r="P168" s="21"/>
        <tr r="BC168" s="21"/>
        <tr r="BT168" s="21"/>
        <tr r="AN168" s="21"/>
        <tr r="AB168" s="21"/>
        <tr r="CI168" s="21"/>
        <tr r="S168" s="21"/>
        <tr r="CX168" s="21"/>
        <tr r="AT168" s="21"/>
        <tr r="BZ168" s="21"/>
        <tr r="BQ168" s="21"/>
      </tp>
      <tp t="s">
        <v/>
        <stp/>
        <stp>*H</stp>
        <stp>KORD MRFALSE!_12Z-GEFS</stp>
        <stp>2M DAILY AVG TEMP</stp>
        <stp>D</stp>
        <stp>44805</stp>
        <stp/>
        <stp/>
        <stp>1</stp>
        <tr r="ES62" s="21"/>
        <tr r="EM62" s="21"/>
        <tr r="DL62" s="21"/>
        <tr r="ED62" s="21"/>
        <tr r="DX62" s="21"/>
        <tr r="DR62" s="21"/>
        <tr r="EV62" s="21"/>
        <tr r="EP62" s="21"/>
        <tr r="DU62" s="21"/>
        <tr r="EG62" s="21"/>
        <tr r="EA62" s="21"/>
        <tr r="DO62" s="21"/>
        <tr r="EJ62" s="21"/>
      </tp>
      <tp t="s">
        <v/>
        <stp/>
        <stp>*H</stp>
        <stp>KORD MRFALSE!_12Z-GEFS</stp>
        <stp>2M DAILY AVG TEMP</stp>
        <stp>D</stp>
        <stp>44804</stp>
        <stp/>
        <stp/>
        <stp>1</stp>
        <tr r="DX63" s="21"/>
        <tr r="DU63" s="21"/>
        <tr r="EP63" s="21"/>
        <tr r="EM63" s="21"/>
        <tr r="EG63" s="21"/>
        <tr r="ED63" s="21"/>
        <tr r="DR63" s="21"/>
        <tr r="DO63" s="21"/>
        <tr r="EA63" s="21"/>
        <tr r="ES63" s="21"/>
        <tr r="EJ63" s="21"/>
        <tr r="DL63" s="21"/>
      </tp>
      <tp t="s">
        <v/>
        <stp/>
        <stp>*H</stp>
        <stp>KORD MRFALSE!_12Z-GEFS</stp>
        <stp>2M DAILY AVG TEMP</stp>
        <stp>D</stp>
        <stp>44807</stp>
        <stp/>
        <stp/>
        <stp>1</stp>
        <tr r="FB60" s="21"/>
        <tr r="EG60" s="21"/>
        <tr r="ED60" s="21"/>
        <tr r="EJ60" s="21"/>
        <tr r="EV60" s="21"/>
        <tr r="EP60" s="21"/>
        <tr r="EA60" s="21"/>
        <tr r="DO60" s="21"/>
        <tr r="DX60" s="21"/>
        <tr r="EY60" s="21"/>
        <tr r="ES60" s="21"/>
        <tr r="EM60" s="21"/>
        <tr r="DU60" s="21"/>
        <tr r="DR60" s="21"/>
        <tr r="DL60" s="21"/>
      </tp>
      <tp t="s">
        <v/>
        <stp/>
        <stp>*H</stp>
        <stp>KORD MRFALSE!_12Z-GEFS</stp>
        <stp>2M DAILY AVG TEMP</stp>
        <stp>D</stp>
        <stp>44806</stp>
        <stp/>
        <stp/>
        <stp>1</stp>
        <tr r="EY61" s="21"/>
        <tr r="EG61" s="21"/>
        <tr r="ED61" s="21"/>
        <tr r="DO61" s="21"/>
        <tr r="EV61" s="21"/>
        <tr r="ES61" s="21"/>
        <tr r="DR61" s="21"/>
        <tr r="EJ61" s="21"/>
        <tr r="EP61" s="21"/>
        <tr r="EM61" s="21"/>
        <tr r="DX61" s="21"/>
        <tr r="DU61" s="21"/>
        <tr r="DL61" s="21"/>
        <tr r="EA61" s="21"/>
      </tp>
      <tp t="s">
        <v/>
        <stp/>
        <stp>*H</stp>
        <stp>KORD MRFALSE!_12Z-GEFS</stp>
        <stp>2M DAILY AVG TEMP</stp>
        <stp>D</stp>
        <stp>44801</stp>
        <stp/>
        <stp/>
        <stp>1</stp>
        <tr r="ED66" s="21"/>
        <tr r="DX66" s="21"/>
        <tr r="DU66" s="21"/>
        <tr r="EA66" s="21"/>
        <tr r="EG66" s="21"/>
        <tr r="DR66" s="21"/>
        <tr r="DO66" s="21"/>
        <tr r="DL66" s="21"/>
        <tr r="EJ66" s="21"/>
      </tp>
      <tp t="s">
        <v/>
        <stp/>
        <stp>*H</stp>
        <stp>KORD MRFALSE!_12Z-GEFS</stp>
        <stp>2M DAILY AVG TEMP</stp>
        <stp>D</stp>
        <stp>44800</stp>
        <stp/>
        <stp/>
        <stp>1</stp>
        <tr r="EG67" s="21"/>
        <tr r="ED67" s="21"/>
        <tr r="EA67" s="21"/>
        <tr r="DX67" s="21"/>
        <tr r="DO67" s="21"/>
        <tr r="DU67" s="21"/>
        <tr r="DR67" s="21"/>
        <tr r="DL67" s="21"/>
      </tp>
      <tp t="s">
        <v/>
        <stp/>
        <stp>*H</stp>
        <stp>KORD MRFALSE!_12Z-GEFS</stp>
        <stp>2M DAILY AVG TEMP</stp>
        <stp>D</stp>
        <stp>44803</stp>
        <stp/>
        <stp/>
        <stp>1</stp>
        <tr r="EA64" s="21"/>
        <tr r="DU64" s="21"/>
        <tr r="DR64" s="21"/>
        <tr r="DO64" s="21"/>
        <tr r="EP64" s="21"/>
        <tr r="EJ64" s="21"/>
        <tr r="ED64" s="21"/>
        <tr r="DX64" s="21"/>
        <tr r="DL64" s="21"/>
        <tr r="EM64" s="21"/>
        <tr r="EG64" s="21"/>
      </tp>
      <tp t="s">
        <v/>
        <stp/>
        <stp>*H</stp>
        <stp>KORD MRFALSE!_12Z-GEFS</stp>
        <stp>2M DAILY AVG TEMP</stp>
        <stp>D</stp>
        <stp>44802</stp>
        <stp/>
        <stp/>
        <stp>1</stp>
        <tr r="ED65" s="21"/>
        <tr r="DU65" s="21"/>
        <tr r="EJ65" s="21"/>
        <tr r="EG65" s="21"/>
        <tr r="DR65" s="21"/>
        <tr r="EM65" s="21"/>
        <tr r="DX65" s="21"/>
        <tr r="DO65" s="21"/>
        <tr r="EA65" s="21"/>
        <tr r="DL65" s="21"/>
      </tp>
      <tp t="s">
        <v/>
        <stp/>
        <stp>*H</stp>
        <stp>KORD MRFALSE!_18Z-GEFS</stp>
        <stp>2M DAILY AVG TEMP</stp>
        <stp>D</stp>
        <stp>44808</stp>
        <stp/>
        <stp/>
        <stp>1</stp>
        <tr r="FJ59" s="21"/>
        <tr r="FY59" s="21"/>
        <tr r="HC59" s="21"/>
        <tr r="GZ59" s="21"/>
        <tr r="GQ59" s="21"/>
        <tr r="GK59" s="21"/>
        <tr r="GB59" s="21"/>
        <tr r="GH59" s="21"/>
        <tr r="GT59" s="21"/>
        <tr r="GN59" s="21"/>
        <tr r="FV59" s="21"/>
        <tr r="FM59" s="21"/>
        <tr r="GE59" s="21"/>
        <tr r="GW59" s="21"/>
        <tr r="FS59" s="21"/>
        <tr r="FP59" s="21"/>
      </tp>
      <tp t="s">
        <v/>
        <stp/>
        <stp>*H</stp>
        <stp>KORD MRFALSE!_18Z-GEFS</stp>
        <stp>2M DAILY AVG TEMP</stp>
        <stp>D</stp>
        <stp>44807</stp>
        <stp/>
        <stp/>
        <stp>1</stp>
        <tr r="GE60" s="21"/>
        <tr r="FM60" s="21"/>
        <tr r="GZ60" s="21"/>
        <tr r="GW60" s="21"/>
        <tr r="GN60" s="21"/>
        <tr r="FS60" s="21"/>
        <tr r="GK60" s="21"/>
        <tr r="GH60" s="21"/>
        <tr r="GB60" s="21"/>
        <tr r="FY60" s="21"/>
        <tr r="FV60" s="21"/>
        <tr r="GT60" s="21"/>
        <tr r="FJ60" s="21"/>
        <tr r="GQ60" s="21"/>
        <tr r="FP60" s="21"/>
      </tp>
      <tp t="s">
        <v/>
        <stp/>
        <stp>*H</stp>
        <stp>KORD MRFALSE!_18Z-GEFS</stp>
        <stp>2M DAILY AVG TEMP</stp>
        <stp>D</stp>
        <stp>44806</stp>
        <stp/>
        <stp/>
        <stp>1</stp>
        <tr r="GB61" s="21"/>
        <tr r="FV61" s="21"/>
        <tr r="GT61" s="21"/>
        <tr r="GN61" s="21"/>
        <tr r="FY61" s="21"/>
        <tr r="GE61" s="21"/>
        <tr r="GW61" s="21"/>
        <tr r="FS61" s="21"/>
        <tr r="FP61" s="21"/>
        <tr r="FM61" s="21"/>
        <tr r="GQ61" s="21"/>
        <tr r="GK61" s="21"/>
        <tr r="GH61" s="21"/>
        <tr r="FJ61" s="21"/>
      </tp>
      <tp t="s">
        <v/>
        <stp/>
        <stp>*H</stp>
        <stp>KORD MRFALSE!_18Z-GEFS</stp>
        <stp>2M DAILY AVG TEMP</stp>
        <stp>D</stp>
        <stp>44805</stp>
        <stp/>
        <stp/>
        <stp>1</stp>
        <tr r="GK62" s="21"/>
        <tr r="GH62" s="21"/>
        <tr r="GE62" s="21"/>
        <tr r="GB62" s="21"/>
        <tr r="FP62" s="21"/>
        <tr r="FY62" s="21"/>
        <tr r="FV62" s="21"/>
        <tr r="FM62" s="21"/>
        <tr r="FJ62" s="21"/>
        <tr r="GT62" s="21"/>
        <tr r="GN62" s="21"/>
        <tr r="FS62" s="21"/>
        <tr r="GQ62" s="21"/>
      </tp>
      <tp t="s">
        <v/>
        <stp/>
        <stp>*H</stp>
        <stp>KORD MRFALSE!_18Z-GEFS</stp>
        <stp>2M DAILY AVG TEMP</stp>
        <stp>D</stp>
        <stp>44804</stp>
        <stp/>
        <stp/>
        <stp>1</stp>
        <tr r="GE63" s="21"/>
        <tr r="FJ63" s="21"/>
        <tr r="GH63" s="21"/>
        <tr r="GB63" s="21"/>
        <tr r="GQ63" s="21"/>
        <tr r="GN63" s="21"/>
        <tr r="GK63" s="21"/>
        <tr r="FS63" s="21"/>
        <tr r="FP63" s="21"/>
        <tr r="FM63" s="21"/>
        <tr r="FY63" s="21"/>
        <tr r="FV63" s="21"/>
      </tp>
      <tp t="s">
        <v/>
        <stp/>
        <stp>*H</stp>
        <stp>KORD MRFALSE!_18Z-GEFS</stp>
        <stp>2M DAILY AVG TEMP</stp>
        <stp>D</stp>
        <stp>44803</stp>
        <stp/>
        <stp/>
        <stp>1</stp>
        <tr r="GH64" s="21"/>
        <tr r="FM64" s="21"/>
        <tr r="FJ64" s="21"/>
        <tr r="FY64" s="21"/>
        <tr r="FP64" s="21"/>
        <tr r="GE64" s="21"/>
        <tr r="GB64" s="21"/>
        <tr r="FV64" s="21"/>
        <tr r="GN64" s="21"/>
        <tr r="FS64" s="21"/>
        <tr r="GK64" s="21"/>
      </tp>
      <tp t="s">
        <v/>
        <stp/>
        <stp>*H</stp>
        <stp>KORD MRFALSE!_12Z-GEFS</stp>
        <stp>2M DAILY AVG TEMP</stp>
        <stp>D</stp>
        <stp>44808</stp>
        <stp/>
        <stp/>
        <stp>1</stp>
        <tr r="ES59" s="21"/>
        <tr r="ED59" s="21"/>
        <tr r="EA59" s="21"/>
        <tr r="DX59" s="21"/>
        <tr r="EY59" s="21"/>
        <tr r="EM59" s="21"/>
        <tr r="FE59" s="21"/>
        <tr r="EV59" s="21"/>
        <tr r="EP59" s="21"/>
        <tr r="EG59" s="21"/>
        <tr r="DU59" s="21"/>
        <tr r="DR59" s="21"/>
        <tr r="FB59" s="21"/>
        <tr r="EJ59" s="21"/>
        <tr r="DO59" s="21"/>
        <tr r="DL59" s="21"/>
      </tp>
      <tp t="s">
        <v/>
        <stp/>
        <stp>*H</stp>
        <stp>KORD MRFALSE!_18Z-GEFS</stp>
        <stp>2M DAILY AVG TEMP</stp>
        <stp>D</stp>
        <stp>44802</stp>
        <stp/>
        <stp/>
        <stp>1</stp>
        <tr r="GE65" s="21"/>
        <tr r="GK65" s="21"/>
        <tr r="FP65" s="21"/>
        <tr r="FY65" s="21"/>
        <tr r="FV65" s="21"/>
        <tr r="FJ65" s="21"/>
        <tr r="GB65" s="21"/>
        <tr r="GH65" s="21"/>
        <tr r="FM65" s="21"/>
        <tr r="FS65" s="21"/>
      </tp>
      <tp t="s">
        <v/>
        <stp/>
        <stp>*H</stp>
        <stp>KORD MRFALSE!_18Z-GEFS</stp>
        <stp>2M DAILY AVG TEMP</stp>
        <stp>D</stp>
        <stp>44801</stp>
        <stp/>
        <stp/>
        <stp>1</stp>
        <tr r="FS66" s="21"/>
        <tr r="FJ66" s="21"/>
        <tr r="GE66" s="21"/>
        <tr r="FV66" s="21"/>
        <tr r="FM66" s="21"/>
        <tr r="GH66" s="21"/>
        <tr r="GB66" s="21"/>
        <tr r="FY66" s="21"/>
        <tr r="FP66" s="21"/>
      </tp>
      <tp t="s">
        <v/>
        <stp/>
        <stp>*H</stp>
        <stp>KORD MRFALSE!_18Z-GEFS</stp>
        <stp>2M DAILY AVG TEMP</stp>
        <stp>D</stp>
        <stp>44800</stp>
        <stp/>
        <stp/>
        <stp>1</stp>
        <tr r="GB67" s="21"/>
        <tr r="FY67" s="21"/>
        <tr r="FV67" s="21"/>
        <tr r="FJ67" s="21"/>
        <tr r="GE67" s="21"/>
        <tr r="FS67" s="21"/>
        <tr r="FM67" s="21"/>
        <tr r="FP67" s="21"/>
      </tp>
      <tp t="s">
        <v/>
        <stp/>
        <stp>*H</stp>
        <stp>KORD MRFALSE!_00Z-GEFS</stp>
        <stp>2M DAILY AVG TEMP</stp>
        <stp>D</stp>
        <stp>44807</stp>
        <stp/>
        <stp/>
        <stp>1</stp>
        <tr r="BC60" s="21"/>
        <tr r="AZ60" s="21"/>
        <tr r="AE60" s="21"/>
        <tr r="V60" s="21"/>
        <tr r="Y60" s="21"/>
        <tr r="AK60" s="21"/>
        <tr r="AW60" s="21"/>
        <tr r="AH60" s="21"/>
        <tr r="P60" s="21"/>
        <tr r="BF60" s="21"/>
        <tr r="AT60" s="21"/>
        <tr r="AQ60" s="21"/>
        <tr r="AN60" s="21"/>
        <tr r="AB60" s="21"/>
        <tr r="S60" s="21"/>
      </tp>
      <tp t="s">
        <v/>
        <stp/>
        <stp>*H</stp>
        <stp>KORD MRFALSE!_06Z-GEFS</stp>
        <stp>2M DAILY AVG TEMP</stp>
        <stp>D</stp>
        <stp>44801</stp>
        <stp/>
        <stp/>
        <stp>1</stp>
        <tr r="CI66" s="21"/>
        <tr r="CF66" s="21"/>
        <tr r="BN66" s="21"/>
        <tr r="BW66" s="21"/>
        <tr r="BT66" s="21"/>
        <tr r="CL66" s="21"/>
        <tr r="BQ66" s="21"/>
        <tr r="BZ66" s="21"/>
        <tr r="CC66" s="21"/>
      </tp>
      <tp t="s">
        <v/>
        <stp/>
        <stp>*H</stp>
        <stp>KORD MRFALSE!_00Z-GEFS</stp>
        <stp>2M DAILY AVG TEMP</stp>
        <stp>D</stp>
        <stp>44806</stp>
        <stp/>
        <stp/>
        <stp>1</stp>
        <tr r="AE61" s="21"/>
        <tr r="AW61" s="21"/>
        <tr r="P61" s="21"/>
        <tr r="AT61" s="21"/>
        <tr r="AN61" s="21"/>
        <tr r="BC61" s="21"/>
        <tr r="AH61" s="21"/>
        <tr r="S61" s="21"/>
        <tr r="AQ61" s="21"/>
        <tr r="V61" s="21"/>
        <tr r="AZ61" s="21"/>
        <tr r="Y61" s="21"/>
        <tr r="AK61" s="21"/>
        <tr r="AB61" s="21"/>
      </tp>
      <tp t="s">
        <v/>
        <stp/>
        <stp>*H</stp>
        <stp>KORD MRFALSE!_06Z-GEFS</stp>
        <stp>2M DAILY AVG TEMP</stp>
        <stp>D</stp>
        <stp>44800</stp>
        <stp/>
        <stp/>
        <stp>1</stp>
        <tr r="BN67" s="21"/>
        <tr r="BZ67" s="21"/>
        <tr r="CF67" s="21"/>
        <tr r="BT67" s="21"/>
        <tr r="BW67" s="21"/>
        <tr r="BQ67" s="21"/>
        <tr r="CI67" s="21"/>
        <tr r="CC67" s="21"/>
      </tp>
      <tp t="s">
        <v/>
        <stp/>
        <stp>*H</stp>
        <stp>KORD MRFALSE!_00Z-GEFS</stp>
        <stp>2M DAILY AVG TEMP</stp>
        <stp>D</stp>
        <stp>44805</stp>
        <stp/>
        <stp/>
        <stp>1</stp>
        <tr r="AN62" s="21"/>
        <tr r="AH62" s="21"/>
        <tr r="AB62" s="21"/>
        <tr r="Y62" s="21"/>
        <tr r="AZ62" s="21"/>
        <tr r="AE62" s="21"/>
        <tr r="S62" s="21"/>
        <tr r="P62" s="21"/>
        <tr r="AW62" s="21"/>
        <tr r="AT62" s="21"/>
        <tr r="AK62" s="21"/>
        <tr r="V62" s="21"/>
        <tr r="AQ62" s="21"/>
      </tp>
      <tp t="s">
        <v/>
        <stp/>
        <stp>*H</stp>
        <stp>KORD MRFALSE!_06Z-GEFS</stp>
        <stp>2M DAILY AVG TEMP</stp>
        <stp>D</stp>
        <stp>44803</stp>
        <stp/>
        <stp/>
        <stp>1</stp>
        <tr r="BW64" s="21"/>
        <tr r="BT64" s="21"/>
        <tr r="BQ64" s="21"/>
        <tr r="CL64" s="21"/>
        <tr r="CI64" s="21"/>
        <tr r="BZ64" s="21"/>
        <tr r="CR64" s="21"/>
        <tr r="CF64" s="21"/>
        <tr r="CC64" s="21"/>
        <tr r="CO64" s="21"/>
        <tr r="BN64" s="21"/>
      </tp>
      <tp t="s">
        <v/>
        <stp/>
        <stp>*H</stp>
        <stp>KORD MRFALSE!_00Z-GEFS</stp>
        <stp>2M DAILY AVG TEMP</stp>
        <stp>D</stp>
        <stp>44804</stp>
        <stp/>
        <stp/>
        <stp>1</stp>
        <tr r="AW63" s="21"/>
        <tr r="AK63" s="21"/>
        <tr r="AB63" s="21"/>
        <tr r="P63" s="21"/>
        <tr r="AE63" s="21"/>
        <tr r="S63" s="21"/>
        <tr r="AQ63" s="21"/>
        <tr r="AH63" s="21"/>
        <tr r="AN63" s="21"/>
        <tr r="AT63" s="21"/>
        <tr r="Y63" s="21"/>
        <tr r="V63" s="21"/>
      </tp>
      <tp t="s">
        <v/>
        <stp/>
        <stp>*H</stp>
        <stp>KORD MRFALSE!_06Z-GEFS</stp>
        <stp>2M DAILY AVG TEMP</stp>
        <stp>D</stp>
        <stp>44802</stp>
        <stp/>
        <stp/>
        <stp>1</stp>
        <tr r="CI65" s="21"/>
        <tr r="CF65" s="21"/>
        <tr r="CL65" s="21"/>
        <tr r="BW65" s="21"/>
        <tr r="CC65" s="21"/>
        <tr r="BT65" s="21"/>
        <tr r="BZ65" s="21"/>
        <tr r="BN65" s="21"/>
        <tr r="CO65" s="21"/>
        <tr r="BQ65" s="21"/>
      </tp>
      <tp t="s">
        <v/>
        <stp/>
        <stp>*H</stp>
        <stp>KORD MRFALSE!_00Z-GEFS</stp>
        <stp>2M DAILY AVG TEMP</stp>
        <stp>D</stp>
        <stp>44803</stp>
        <stp/>
        <stp/>
        <stp>1</stp>
        <tr r="AT64" s="21"/>
        <tr r="P64" s="21"/>
        <tr r="AQ64" s="21"/>
        <tr r="AK64" s="21"/>
        <tr r="V64" s="21"/>
        <tr r="AE64" s="21"/>
        <tr r="S64" s="21"/>
        <tr r="AN64" s="21"/>
        <tr r="AH64" s="21"/>
        <tr r="AB64" s="21"/>
        <tr r="Y64" s="21"/>
      </tp>
      <tp t="s">
        <v/>
        <stp/>
        <stp>*H</stp>
        <stp>KORD MRFALSE!_06Z-GEFS</stp>
        <stp>2M DAILY AVG TEMP</stp>
        <stp>D</stp>
        <stp>44805</stp>
        <stp/>
        <stp/>
        <stp>1</stp>
        <tr r="CF62" s="21"/>
        <tr r="BQ62" s="21"/>
        <tr r="CL62" s="21"/>
        <tr r="BZ62" s="21"/>
        <tr r="BN62" s="21"/>
        <tr r="CC62" s="21"/>
        <tr r="CU62" s="21"/>
        <tr r="CR62" s="21"/>
        <tr r="CX62" s="21"/>
        <tr r="CO62" s="21"/>
        <tr r="CI62" s="21"/>
        <tr r="BW62" s="21"/>
        <tr r="BT62" s="21"/>
      </tp>
      <tp t="s">
        <v/>
        <stp/>
        <stp>*H</stp>
        <stp>KORD MRFALSE!_00Z-GEFS</stp>
        <stp>2M DAILY AVG TEMP</stp>
        <stp>D</stp>
        <stp>44802</stp>
        <stp/>
        <stp/>
        <stp>1</stp>
        <tr r="AK65" s="21"/>
        <tr r="Y65" s="21"/>
        <tr r="AQ65" s="21"/>
        <tr r="V65" s="21"/>
        <tr r="S65" s="21"/>
        <tr r="P65" s="21"/>
        <tr r="AH65" s="21"/>
        <tr r="AN65" s="21"/>
        <tr r="AE65" s="21"/>
        <tr r="AB65" s="21"/>
      </tp>
      <tp t="s">
        <v/>
        <stp/>
        <stp>*H</stp>
        <stp>KORD MRFALSE!_06Z-GEFS</stp>
        <stp>2M DAILY AVG TEMP</stp>
        <stp>D</stp>
        <stp>44804</stp>
        <stp/>
        <stp/>
        <stp>1</stp>
        <tr r="CI63" s="21"/>
        <tr r="CC63" s="21"/>
        <tr r="BT63" s="21"/>
        <tr r="CU63" s="21"/>
        <tr r="CL63" s="21"/>
        <tr r="BW63" s="21"/>
        <tr r="BQ63" s="21"/>
        <tr r="CF63" s="21"/>
        <tr r="BZ63" s="21"/>
        <tr r="CR63" s="21"/>
        <tr r="BN63" s="21"/>
        <tr r="CO63" s="21"/>
      </tp>
      <tp t="s">
        <v/>
        <stp/>
        <stp>*H</stp>
        <stp>KORD MRFALSE!_00Z-GEFS</stp>
        <stp>2M DAILY AVG TEMP</stp>
        <stp>D</stp>
        <stp>44801</stp>
        <stp/>
        <stp/>
        <stp>1</stp>
        <tr r="V66" s="21"/>
        <tr r="AN66" s="21"/>
        <tr r="P66" s="21"/>
        <tr r="AH66" s="21"/>
        <tr r="AB66" s="21"/>
        <tr r="S66" s="21"/>
        <tr r="AE66" s="21"/>
        <tr r="AK66" s="21"/>
        <tr r="Y66" s="21"/>
      </tp>
      <tp t="s">
        <v/>
        <stp/>
        <stp>*H</stp>
        <stp>KORD MRFALSE!_06Z-GEFS</stp>
        <stp>2M DAILY AVG TEMP</stp>
        <stp>D</stp>
        <stp>44807</stp>
        <stp/>
        <stp/>
        <stp>1</stp>
        <tr r="DD60" s="21"/>
        <tr r="CU60" s="21"/>
        <tr r="CR60" s="21"/>
        <tr r="BZ60" s="21"/>
        <tr r="BN60" s="21"/>
        <tr r="CI60" s="21"/>
        <tr r="CC60" s="21"/>
        <tr r="BQ60" s="21"/>
        <tr r="CX60" s="21"/>
        <tr r="CF60" s="21"/>
        <tr r="CL60" s="21"/>
        <tr r="BW60" s="21"/>
        <tr r="BT60" s="21"/>
        <tr r="DA60" s="21"/>
        <tr r="CO60" s="21"/>
      </tp>
      <tp t="s">
        <v/>
        <stp/>
        <stp>*H</stp>
        <stp>KORD MRFALSE!_00Z-GEFS</stp>
        <stp>2M DAILY AVG TEMP</stp>
        <stp>D</stp>
        <stp>44800</stp>
        <stp/>
        <stp/>
        <stp>1</stp>
        <tr r="S67" s="21"/>
        <tr r="AH67" s="21"/>
        <tr r="Y67" s="21"/>
        <tr r="P67" s="21"/>
        <tr r="V67" s="21"/>
        <tr r="AK67" s="21"/>
        <tr r="AE67" s="21"/>
        <tr r="AB67" s="21"/>
      </tp>
      <tp t="s">
        <v/>
        <stp/>
        <stp>*H</stp>
        <stp>KORD MRFALSE!_06Z-GEFS</stp>
        <stp>2M DAILY AVG TEMP</stp>
        <stp>D</stp>
        <stp>44806</stp>
        <stp/>
        <stp/>
        <stp>1</stp>
        <tr r="DA61" s="21"/>
        <tr r="BW61" s="21"/>
        <tr r="BN61" s="21"/>
        <tr r="CU61" s="21"/>
        <tr r="CO61" s="21"/>
        <tr r="CL61" s="21"/>
        <tr r="CI61" s="21"/>
        <tr r="BZ61" s="21"/>
        <tr r="CX61" s="21"/>
        <tr r="CC61" s="21"/>
        <tr r="CF61" s="21"/>
        <tr r="CR61" s="21"/>
        <tr r="BT61" s="21"/>
        <tr r="BQ61" s="21"/>
      </tp>
      <tp t="s">
        <v/>
        <stp/>
        <stp>*H</stp>
        <stp>KORD MRFALSE!_06Z-GEFS</stp>
        <stp>2M DAILY AVG TEMP</stp>
        <stp>D</stp>
        <stp>44808</stp>
        <stp/>
        <stp/>
        <stp>1</stp>
        <tr r="CX59" s="21"/>
        <tr r="CO59" s="21"/>
        <tr r="BZ59" s="21"/>
        <tr r="DA59" s="21"/>
        <tr r="CL59" s="21"/>
        <tr r="BQ59" s="21"/>
        <tr r="DG59" s="21"/>
        <tr r="CU59" s="21"/>
        <tr r="CR59" s="21"/>
        <tr r="CI59" s="21"/>
        <tr r="CF59" s="21"/>
        <tr r="BW59" s="21"/>
        <tr r="BN59" s="21"/>
        <tr r="DD59" s="21"/>
        <tr r="CC59" s="21"/>
        <tr r="BT59" s="21"/>
      </tp>
      <tp t="s">
        <v/>
        <stp/>
        <stp>*H</stp>
        <stp>KORD MRFALSE!_00Z-GEFS</stp>
        <stp>2M DAILY AVG TEMP</stp>
        <stp>D</stp>
        <stp>44808</stp>
        <stp/>
        <stp/>
        <stp>1</stp>
        <tr r="AN59" s="21"/>
        <tr r="V59" s="21"/>
        <tr r="P59" s="21"/>
        <tr r="AK59" s="21"/>
        <tr r="AB59" s="21"/>
        <tr r="BI59" s="21"/>
        <tr r="AH59" s="21"/>
        <tr r="BC59" s="21"/>
        <tr r="AW59" s="21"/>
        <tr r="AQ59" s="21"/>
        <tr r="AE59" s="21"/>
        <tr r="Y59" s="21"/>
        <tr r="BF59" s="21"/>
        <tr r="AZ59" s="21"/>
        <tr r="AT59" s="21"/>
        <tr r="S59" s="21"/>
      </tp>
      <tp t="s">
        <v/>
        <stp/>
        <stp>*H</stp>
        <stp>KORD MRFALSE!_00Z-GEFS</stp>
        <stp>2M DAILY AVG TEMP</stp>
        <stp>D</stp>
        <stp>44797</stp>
        <stp/>
        <stp/>
        <stp>1</stp>
        <tr r="Y70" s="21"/>
        <tr r="P70" s="21"/>
        <tr r="AB70" s="21"/>
        <tr r="V70" s="21"/>
        <tr r="S70" s="21"/>
      </tp>
      <tp t="s">
        <v/>
        <stp/>
        <stp>*H</stp>
        <stp>KORD MRFALSE!_00Z-GEFS</stp>
        <stp>2M DAILY AVG TEMP</stp>
        <stp>D</stp>
        <stp>44796</stp>
        <stp/>
        <stp/>
        <stp>1</stp>
        <tr r="V71" s="21"/>
        <tr r="S71" s="21"/>
        <tr r="P71" s="21"/>
        <tr r="Y71" s="21"/>
      </tp>
      <tp t="s">
        <v/>
        <stp/>
        <stp>*H</stp>
        <stp>KORD MRFALSE!_00Z-GEFS</stp>
        <stp>2M DAILY AVG TEMP</stp>
        <stp>D</stp>
        <stp>44795</stp>
        <stp/>
        <stp/>
        <stp>1</stp>
        <tr r="P72" s="21"/>
        <tr r="V72" s="21"/>
        <tr r="S72" s="21"/>
      </tp>
      <tp t="s">
        <v/>
        <stp/>
        <stp>*H</stp>
        <stp>KORD MRFALSE!_06Z-GEFS</stp>
        <stp>2M DAILY AVG TEMP</stp>
        <stp>D</stp>
        <stp>44793</stp>
        <stp/>
        <stp/>
        <stp>1</stp>
        <tr r="BN74" s="21"/>
      </tp>
      <tp t="s">
        <v/>
        <stp/>
        <stp>*H</stp>
        <stp>KORD MRFALSE!_00Z-GEFS</stp>
        <stp>2M DAILY AVG TEMP</stp>
        <stp>D</stp>
        <stp>44794</stp>
        <stp/>
        <stp/>
        <stp>1</stp>
        <tr r="S73" s="21"/>
        <tr r="P73" s="21"/>
      </tp>
      <tp t="s">
        <v/>
        <stp/>
        <stp>*H</stp>
        <stp>KORD MRFALSE!_00Z-GEFS</stp>
        <stp>2M DAILY AVG TEMP</stp>
        <stp>D</stp>
        <stp>44793</stp>
        <stp/>
        <stp/>
        <stp>1</stp>
        <tr r="P74" s="21"/>
      </tp>
      <tp t="s">
        <v/>
        <stp/>
        <stp>*H</stp>
        <stp>KORD MRFALSE!_06Z-GEFS</stp>
        <stp>2M DAILY AVG TEMP</stp>
        <stp>D</stp>
        <stp>44795</stp>
        <stp/>
        <stp/>
        <stp>1</stp>
        <tr r="BT72" s="21"/>
        <tr r="BN72" s="21"/>
        <tr r="BQ72" s="21"/>
      </tp>
      <tp t="s">
        <v/>
        <stp/>
        <stp>*H</stp>
        <stp>KORD MRFALSE!_06Z-GEFS</stp>
        <stp>2M DAILY AVG TEMP</stp>
        <stp>D</stp>
        <stp>44794</stp>
        <stp/>
        <stp/>
        <stp>1</stp>
        <tr r="BQ73" s="21"/>
        <tr r="BN73" s="21"/>
      </tp>
      <tp t="s">
        <v/>
        <stp/>
        <stp>*H</stp>
        <stp>KORD MRFALSE!_06Z-GEFS</stp>
        <stp>2M DAILY AVG TEMP</stp>
        <stp>D</stp>
        <stp>44797</stp>
        <stp/>
        <stp/>
        <stp>1</stp>
        <tr r="BW70" s="21"/>
        <tr r="BZ70" s="21"/>
        <tr r="BN70" s="21"/>
        <tr r="BT70" s="21"/>
        <tr r="BQ70" s="21"/>
      </tp>
      <tp t="s">
        <v/>
        <stp/>
        <stp>*H</stp>
        <stp>KORD MRFALSE!_06Z-GEFS</stp>
        <stp>2M DAILY AVG TEMP</stp>
        <stp>D</stp>
        <stp>44796</stp>
        <stp/>
        <stp/>
        <stp>1</stp>
        <tr r="BN71" s="21"/>
        <tr r="BT71" s="21"/>
        <tr r="BW71" s="21"/>
        <tr r="BQ71" s="21"/>
      </tp>
      <tp t="s">
        <v/>
        <stp/>
        <stp>*H</stp>
        <stp>KORD MRFALSE!_06Z-GEFS</stp>
        <stp>2M DAILY AVG TEMP</stp>
        <stp>D</stp>
        <stp>44799</stp>
        <stp/>
        <stp/>
        <stp>1</stp>
        <tr r="CF68" s="21"/>
        <tr r="BQ68" s="21"/>
        <tr r="BN68" s="21"/>
        <tr r="BW68" s="21"/>
        <tr r="BZ68" s="21"/>
        <tr r="BT68" s="21"/>
        <tr r="CC68" s="21"/>
      </tp>
      <tp t="s">
        <v/>
        <stp/>
        <stp>*H</stp>
        <stp>KORD MRFALSE!_06Z-GEFS</stp>
        <stp>2M DAILY AVG TEMP</stp>
        <stp>D</stp>
        <stp>44798</stp>
        <stp/>
        <stp/>
        <stp>1</stp>
        <tr r="CC69" s="21"/>
        <tr r="BW69" s="21"/>
        <tr r="BN69" s="21"/>
        <tr r="BT69" s="21"/>
        <tr r="BQ69" s="21"/>
        <tr r="BZ69" s="21"/>
      </tp>
      <tp t="s">
        <v/>
        <stp/>
        <stp>*H</stp>
        <stp>KORD MRFALSE!_00Z-GEFS</stp>
        <stp>2M DAILY AVG TEMP</stp>
        <stp>D</stp>
        <stp>44799</stp>
        <stp/>
        <stp/>
        <stp>1</stp>
        <tr r="AE68" s="21"/>
        <tr r="S68" s="21"/>
        <tr r="AH68" s="21"/>
        <tr r="V68" s="21"/>
        <tr r="P68" s="21"/>
        <tr r="AB68" s="21"/>
        <tr r="Y68" s="21"/>
      </tp>
      <tp t="s">
        <v/>
        <stp/>
        <stp>*H</stp>
        <stp>KORD MRFALSE!_00Z-GEFS</stp>
        <stp>2M DAILY AVG TEMP</stp>
        <stp>D</stp>
        <stp>44798</stp>
        <stp/>
        <stp/>
        <stp>1</stp>
        <tr r="AB69" s="21"/>
        <tr r="AE69" s="21"/>
        <tr r="V69" s="21"/>
        <tr r="P69" s="21"/>
        <tr r="Y69" s="21"/>
        <tr r="S69" s="21"/>
      </tp>
      <tp t="s">
        <v/>
        <stp/>
        <stp>*H</stp>
        <stp>KORD MRFALSE!_12Z-GEFS</stp>
        <stp>2M DAILY AVG TEMP</stp>
        <stp>D</stp>
        <stp>44795</stp>
        <stp/>
        <stp/>
        <stp>1</stp>
        <tr r="DL72" s="21"/>
        <tr r="DR72" s="21"/>
        <tr r="DO72" s="21"/>
      </tp>
      <tp t="s">
        <v/>
        <stp/>
        <stp>*H</stp>
        <stp>KORD MRFALSE!_12Z-GEFS</stp>
        <stp>2M DAILY AVG TEMP</stp>
        <stp>D</stp>
        <stp>44794</stp>
        <stp/>
        <stp/>
        <stp>1</stp>
        <tr r="DL73" s="21"/>
        <tr r="DO73" s="21"/>
      </tp>
      <tp t="s">
        <v/>
        <stp/>
        <stp>*H</stp>
        <stp>KORD MRFALSE!_12Z-GEFS</stp>
        <stp>2M DAILY AVG TEMP</stp>
        <stp>D</stp>
        <stp>44797</stp>
        <stp/>
        <stp/>
        <stp>1</stp>
        <tr r="DX70" s="21"/>
        <tr r="DR70" s="21"/>
        <tr r="DO70" s="21"/>
        <tr r="DL70" s="21"/>
        <tr r="DU70" s="21"/>
      </tp>
      <tp t="s">
        <v/>
        <stp/>
        <stp>*H</stp>
        <stp>KORD MRFALSE!_12Z-GEFS</stp>
        <stp>2M DAILY AVG TEMP</stp>
        <stp>D</stp>
        <stp>44796</stp>
        <stp/>
        <stp/>
        <stp>1</stp>
        <tr r="DR71" s="21"/>
        <tr r="DO71" s="21"/>
        <tr r="DL71" s="21"/>
        <tr r="DU71" s="21"/>
      </tp>
      <tp t="s">
        <v/>
        <stp/>
        <stp>*H</stp>
        <stp>KORD MRFALSE!_12Z-GEFS</stp>
        <stp>2M DAILY AVG TEMP</stp>
        <stp>D</stp>
        <stp>44793</stp>
        <stp/>
        <stp/>
        <stp>1</stp>
        <tr r="DL74" s="21"/>
      </tp>
      <tp t="s">
        <v/>
        <stp/>
        <stp>*H</stp>
        <stp>KORD MRFALSE!_18Z-GEFS</stp>
        <stp>2M DAILY AVG TEMP</stp>
        <stp>D</stp>
        <stp>44799</stp>
        <stp/>
        <stp/>
        <stp>1</stp>
        <tr r="GB68" s="21"/>
        <tr r="FV68" s="21"/>
        <tr r="FM68" s="21"/>
        <tr r="FP68" s="21"/>
        <tr r="FJ68" s="21"/>
        <tr r="FY68" s="21"/>
        <tr r="FS68" s="21"/>
      </tp>
      <tp t="s">
        <v/>
        <stp/>
        <stp>*H</stp>
        <stp>KORD MRFALSE!_18Z-GEFS</stp>
        <stp>2M DAILY AVG TEMP</stp>
        <stp>D</stp>
        <stp>44798</stp>
        <stp/>
        <stp/>
        <stp>1</stp>
        <tr r="FP69" s="21"/>
        <tr r="FV69" s="21"/>
        <tr r="FJ69" s="21"/>
        <tr r="FM69" s="21"/>
        <tr r="FY69" s="21"/>
        <tr r="FS69" s="21"/>
      </tp>
      <tp t="s">
        <v/>
        <stp/>
        <stp>*H</stp>
        <stp>KORD MRFALSE!_18Z-GEFS</stp>
        <stp>2M DAILY AVG TEMP</stp>
        <stp>D</stp>
        <stp>44797</stp>
        <stp/>
        <stp/>
        <stp>1</stp>
        <tr r="FJ70" s="21"/>
        <tr r="FV70" s="21"/>
        <tr r="FS70" s="21"/>
        <tr r="FP70" s="21"/>
        <tr r="FM70" s="21"/>
      </tp>
      <tp t="s">
        <v/>
        <stp/>
        <stp>*H</stp>
        <stp>KORD MRFALSE!_18Z-GEFS</stp>
        <stp>2M DAILY AVG TEMP</stp>
        <stp>D</stp>
        <stp>44796</stp>
        <stp/>
        <stp/>
        <stp>1</stp>
        <tr r="FP71" s="21"/>
        <tr r="FS71" s="21"/>
        <tr r="FM71" s="21"/>
        <tr r="FJ71" s="21"/>
      </tp>
      <tp t="s">
        <v/>
        <stp/>
        <stp>*H</stp>
        <stp>KORD MRFALSE!_18Z-GEFS</stp>
        <stp>2M DAILY AVG TEMP</stp>
        <stp>D</stp>
        <stp>44795</stp>
        <stp/>
        <stp/>
        <stp>1</stp>
        <tr r="FP72" s="21"/>
        <tr r="FJ72" s="21"/>
        <tr r="FM72" s="21"/>
      </tp>
      <tp t="s">
        <v/>
        <stp/>
        <stp>*H</stp>
        <stp>KORD MRFALSE!_18Z-GEFS</stp>
        <stp>2M DAILY AVG TEMP</stp>
        <stp>D</stp>
        <stp>44794</stp>
        <stp/>
        <stp/>
        <stp>1</stp>
        <tr r="FJ73" s="21"/>
        <tr r="FM73" s="21"/>
      </tp>
      <tp t="s">
        <v/>
        <stp/>
        <stp>*H</stp>
        <stp>KORD MRFALSE!_12Z-GEFS</stp>
        <stp>2M DAILY AVG TEMP</stp>
        <stp>D</stp>
        <stp>44799</stp>
        <stp/>
        <stp/>
        <stp>1</stp>
        <tr r="ED68" s="21"/>
        <tr r="DU68" s="21"/>
        <tr r="DR68" s="21"/>
        <tr r="DL68" s="21"/>
        <tr r="DO68" s="21"/>
        <tr r="DX68" s="21"/>
        <tr r="EA68" s="21"/>
      </tp>
      <tp t="s">
        <v/>
        <stp/>
        <stp>*H</stp>
        <stp>KORD MRFALSE!_18Z-GEFS</stp>
        <stp>2M DAILY AVG TEMP</stp>
        <stp>D</stp>
        <stp>44793</stp>
        <stp/>
        <stp/>
        <stp>1</stp>
        <tr r="FJ74" s="21"/>
      </tp>
      <tp t="s">
        <v/>
        <stp/>
        <stp>*H</stp>
        <stp>KORD MRFALSE!_12Z-GEFS</stp>
        <stp>2M DAILY AVG TEMP</stp>
        <stp>D</stp>
        <stp>44798</stp>
        <stp/>
        <stp/>
        <stp>1</stp>
        <tr r="DO69" s="21"/>
        <tr r="EA69" s="21"/>
        <tr r="DU69" s="21"/>
        <tr r="DR69" s="21"/>
        <tr r="DL69" s="21"/>
        <tr r="DX69" s="21"/>
      </tp>
      <tp>
        <v>24.4</v>
        <stp/>
        <stp>*H</stp>
        <stp>KORD MR0!_12Z-GFS</stp>
        <stp>2M DAILY AVG TEMP</stp>
        <stp>D</stp>
        <stp>44797</stp>
        <stp/>
        <stp/>
        <stp>1</stp>
        <tr r="EA16" s="21"/>
      </tp>
      <tp>
        <v>23.1</v>
        <stp/>
        <stp>*H</stp>
        <stp>KORD MR2!_00Z-GFS</stp>
        <stp>2M DAILY AVG TEMP</stp>
        <stp>D</stp>
        <stp>44796</stp>
        <stp/>
        <stp/>
        <stp>1</stp>
        <tr r="AH17" s="21"/>
      </tp>
      <tp>
        <v>23.26</v>
        <stp/>
        <stp>*H</stp>
        <stp>KORD MR4!_06Z-GFS</stp>
        <stp>2M DAILY AVG TEMP</stp>
        <stp>D</stp>
        <stp>44796</stp>
        <stp/>
        <stp/>
        <stp>1</stp>
        <tr r="CL17" s="21"/>
      </tp>
      <tp>
        <v>23.62</v>
        <stp/>
        <stp>*H</stp>
        <stp>KORD MR1!_12Z-GFS</stp>
        <stp>2M DAILY AVG TEMP</stp>
        <stp>D</stp>
        <stp>44797</stp>
        <stp/>
        <stp/>
        <stp>1</stp>
        <tr r="ED16" s="21"/>
      </tp>
      <tp>
        <v>22.43</v>
        <stp/>
        <stp>*H</stp>
        <stp>KORD MR3!_00Z-GFS</stp>
        <stp>2M DAILY AVG TEMP</stp>
        <stp>D</stp>
        <stp>44796</stp>
        <stp/>
        <stp/>
        <stp>1</stp>
        <tr r="AK17" s="21"/>
      </tp>
      <tp>
        <v>22.48</v>
        <stp/>
        <stp>*H</stp>
        <stp>KORD MR5!_06Z-GFS</stp>
        <stp>2M DAILY AVG TEMP</stp>
        <stp>D</stp>
        <stp>44796</stp>
        <stp/>
        <stp/>
        <stp>1</stp>
        <tr r="CO17" s="21"/>
      </tp>
      <tp>
        <v>22.98</v>
        <stp/>
        <stp>*H</stp>
        <stp>KORD MR0!_00Z-GFS</stp>
        <stp>2M DAILY AVG TEMP</stp>
        <stp>D</stp>
        <stp>44796</stp>
        <stp/>
        <stp/>
        <stp>1</stp>
        <tr r="AB17" s="21"/>
      </tp>
      <tp>
        <v>25.08</v>
        <stp/>
        <stp>*H</stp>
        <stp>KORD MR2!_12Z-GFS</stp>
        <stp>2M DAILY AVG TEMP</stp>
        <stp>D</stp>
        <stp>44797</stp>
        <stp/>
        <stp/>
        <stp>1</stp>
        <tr r="EG16" s="21"/>
      </tp>
      <tp>
        <v>24.98</v>
        <stp/>
        <stp>*H</stp>
        <stp>KORD MR6!_06Z-GFS</stp>
        <stp>2M DAILY AVG TEMP</stp>
        <stp>D</stp>
        <stp>44796</stp>
        <stp/>
        <stp/>
        <stp>1</stp>
        <tr r="CR17" s="21"/>
      </tp>
      <tp>
        <v>24.36</v>
        <stp/>
        <stp>*H</stp>
        <stp>KORD MR8!_18Z-GFS</stp>
        <stp>2M DAILY AVG TEMP</stp>
        <stp>D</stp>
        <stp>44797</stp>
        <stp/>
        <stp/>
        <stp>1</stp>
        <tr r="GW16" s="21"/>
      </tp>
      <tp>
        <v>22.8</v>
        <stp/>
        <stp>*H</stp>
        <stp>KORD MR1!_00Z-GFS</stp>
        <stp>2M DAILY AVG TEMP</stp>
        <stp>D</stp>
        <stp>44796</stp>
        <stp/>
        <stp/>
        <stp>1</stp>
        <tr r="AE17" s="21"/>
      </tp>
      <tp>
        <v>23.12</v>
        <stp/>
        <stp>*H</stp>
        <stp>KORD MR3!_12Z-GFS</stp>
        <stp>2M DAILY AVG TEMP</stp>
        <stp>D</stp>
        <stp>44797</stp>
        <stp/>
        <stp/>
        <stp>1</stp>
        <tr r="EJ16" s="21"/>
      </tp>
      <tp>
        <v>20.45</v>
        <stp/>
        <stp>*H</stp>
        <stp>KORD MR7!_06Z-GFS</stp>
        <stp>2M DAILY AVG TEMP</stp>
        <stp>D</stp>
        <stp>44796</stp>
        <stp/>
        <stp/>
        <stp>1</stp>
        <tr r="CU17" s="21"/>
      </tp>
      <tp>
        <v>27.69</v>
        <stp/>
        <stp>*H</stp>
        <stp>KORD MR9!_18Z-GFS</stp>
        <stp>2M DAILY AVG TEMP</stp>
        <stp>D</stp>
        <stp>44797</stp>
        <stp/>
        <stp/>
        <stp>1</stp>
        <tr r="GZ16" s="21"/>
      </tp>
      <tp>
        <v>22.75</v>
        <stp/>
        <stp>*H</stp>
        <stp>KORD MR0!_06Z-GFS</stp>
        <stp>2M DAILY AVG TEMP</stp>
        <stp>D</stp>
        <stp>44796</stp>
        <stp/>
        <stp/>
        <stp>1</stp>
        <tr r="BZ17" s="21"/>
      </tp>
      <tp>
        <v>22.94</v>
        <stp/>
        <stp>*H</stp>
        <stp>KORD MR4!_12Z-GFS</stp>
        <stp>2M DAILY AVG TEMP</stp>
        <stp>D</stp>
        <stp>44797</stp>
        <stp/>
        <stp/>
        <stp>1</stp>
        <tr r="EM16" s="21"/>
      </tp>
      <tp>
        <v>23.9</v>
        <stp/>
        <stp>*H</stp>
        <stp>KORD MR6!_00Z-GFS</stp>
        <stp>2M DAILY AVG TEMP</stp>
        <stp>D</stp>
        <stp>44796</stp>
        <stp/>
        <stp/>
        <stp>1</stp>
        <tr r="AT17" s="21"/>
      </tp>
      <tp>
        <v>21.82</v>
        <stp/>
        <stp>*H</stp>
        <stp>KORD MR1!_06Z-GFS</stp>
        <stp>2M DAILY AVG TEMP</stp>
        <stp>D</stp>
        <stp>44796</stp>
        <stp/>
        <stp/>
        <stp>1</stp>
        <tr r="CC17" s="21"/>
      </tp>
      <tp>
        <v>24.11</v>
        <stp/>
        <stp>*H</stp>
        <stp>KORD MR5!_12Z-GFS</stp>
        <stp>2M DAILY AVG TEMP</stp>
        <stp>D</stp>
        <stp>44797</stp>
        <stp/>
        <stp/>
        <stp>1</stp>
        <tr r="EP16" s="21"/>
      </tp>
      <tp>
        <v>23.42</v>
        <stp/>
        <stp>*H</stp>
        <stp>KORD MR7!_00Z-GFS</stp>
        <stp>2M DAILY AVG TEMP</stp>
        <stp>D</stp>
        <stp>44796</stp>
        <stp/>
        <stp/>
        <stp>1</stp>
        <tr r="AW17" s="21"/>
      </tp>
      <tp>
        <v>21.87</v>
        <stp/>
        <stp>*H</stp>
        <stp>KORD MR2!_06Z-GFS</stp>
        <stp>2M DAILY AVG TEMP</stp>
        <stp>D</stp>
        <stp>44796</stp>
        <stp/>
        <stp/>
        <stp>1</stp>
        <tr r="CF17" s="21"/>
      </tp>
      <tp>
        <v>24.32</v>
        <stp/>
        <stp>*H</stp>
        <stp>KORD MR4!_00Z-GFS</stp>
        <stp>2M DAILY AVG TEMP</stp>
        <stp>D</stp>
        <stp>44796</stp>
        <stp/>
        <stp/>
        <stp>1</stp>
        <tr r="AN17" s="21"/>
      </tp>
      <tp>
        <v>26.7</v>
        <stp/>
        <stp>*H</stp>
        <stp>KORD MR6!_12Z-GFS</stp>
        <stp>2M DAILY AVG TEMP</stp>
        <stp>D</stp>
        <stp>44797</stp>
        <stp/>
        <stp/>
        <stp>1</stp>
        <tr r="ES16" s="21"/>
      </tp>
      <tp>
        <v>24.1</v>
        <stp/>
        <stp>*H</stp>
        <stp>KORD MR3!_06Z-GFS</stp>
        <stp>2M DAILY AVG TEMP</stp>
        <stp>D</stp>
        <stp>44796</stp>
        <stp/>
        <stp/>
        <stp>1</stp>
        <tr r="CI17" s="21"/>
      </tp>
      <tp>
        <v>23.65</v>
        <stp/>
        <stp>*H</stp>
        <stp>KORD MR5!_00Z-GFS</stp>
        <stp>2M DAILY AVG TEMP</stp>
        <stp>D</stp>
        <stp>44796</stp>
        <stp/>
        <stp/>
        <stp>1</stp>
        <tr r="AQ17" s="21"/>
      </tp>
      <tp>
        <v>26.28</v>
        <stp/>
        <stp>*H</stp>
        <stp>KORD MR7!_12Z-GFS</stp>
        <stp>2M DAILY AVG TEMP</stp>
        <stp>D</stp>
        <stp>44797</stp>
        <stp/>
        <stp/>
        <stp>1</stp>
        <tr r="EV16" s="21"/>
      </tp>
      <tp>
        <v>25.36</v>
        <stp/>
        <stp>*H</stp>
        <stp>KORD MR2!_18Z-GFS</stp>
        <stp>2M DAILY AVG TEMP</stp>
        <stp>D</stp>
        <stp>44797</stp>
        <stp/>
        <stp/>
        <stp>1</stp>
        <tr r="GE16" s="21"/>
      </tp>
      <tp>
        <v>26.78</v>
        <stp/>
        <stp>*H</stp>
        <stp>KORD MR8!_12Z-GFS</stp>
        <stp>2M DAILY AVG TEMP</stp>
        <stp>D</stp>
        <stp>44797</stp>
        <stp/>
        <stp/>
        <stp>1</stp>
        <tr r="EY16" s="21"/>
      </tp>
      <tp>
        <v>24.48</v>
        <stp/>
        <stp>*H</stp>
        <stp>KORD MR3!_18Z-GFS</stp>
        <stp>2M DAILY AVG TEMP</stp>
        <stp>D</stp>
        <stp>44797</stp>
        <stp/>
        <stp/>
        <stp>1</stp>
        <tr r="GH16" s="21"/>
      </tp>
      <tp>
        <v>25.11</v>
        <stp/>
        <stp>*H</stp>
        <stp>KORD MR9!_12Z-GFS</stp>
        <stp>2M DAILY AVG TEMP</stp>
        <stp>D</stp>
        <stp>44797</stp>
        <stp/>
        <stp/>
        <stp>1</stp>
        <tr r="FB16" s="21"/>
      </tp>
      <tp>
        <v>25.62</v>
        <stp/>
        <stp>*H</stp>
        <stp>KORD MR0!_18Z-GFS</stp>
        <stp>2M DAILY AVG TEMP</stp>
        <stp>D</stp>
        <stp>44797</stp>
        <stp/>
        <stp/>
        <stp>1</stp>
        <tr r="FY16" s="21"/>
      </tp>
      <tp>
        <v>21.15</v>
        <stp/>
        <stp>*H</stp>
        <stp>KORD MR8!_00Z-GFS</stp>
        <stp>2M DAILY AVG TEMP</stp>
        <stp>D</stp>
        <stp>44796</stp>
        <stp/>
        <stp/>
        <stp>1</stp>
        <tr r="AZ17" s="21"/>
      </tp>
      <tp>
        <v>25.06</v>
        <stp/>
        <stp>*H</stp>
        <stp>KORD MR1!_18Z-GFS</stp>
        <stp>2M DAILY AVG TEMP</stp>
        <stp>D</stp>
        <stp>44797</stp>
        <stp/>
        <stp/>
        <stp>1</stp>
        <tr r="GB16" s="21"/>
      </tp>
      <tp>
        <v>26.76</v>
        <stp/>
        <stp>*H</stp>
        <stp>KORD MR9!_00Z-GFS</stp>
        <stp>2M DAILY AVG TEMP</stp>
        <stp>D</stp>
        <stp>44796</stp>
        <stp/>
        <stp/>
        <stp>1</stp>
        <tr r="BC17" s="21"/>
      </tp>
      <tp>
        <v>23.02</v>
        <stp/>
        <stp>*H</stp>
        <stp>KORD MR6!_18Z-GFS</stp>
        <stp>2M DAILY AVG TEMP</stp>
        <stp>D</stp>
        <stp>44797</stp>
        <stp/>
        <stp/>
        <stp>1</stp>
        <tr r="GQ16" s="21"/>
      </tp>
      <tp>
        <v>24.54</v>
        <stp/>
        <stp>*H</stp>
        <stp>KORD MR8!_06Z-GFS</stp>
        <stp>2M DAILY AVG TEMP</stp>
        <stp>D</stp>
        <stp>44796</stp>
        <stp/>
        <stp/>
        <stp>1</stp>
        <tr r="CX17" s="21"/>
      </tp>
      <tp>
        <v>19.309999999999999</v>
        <stp/>
        <stp>*H</stp>
        <stp>KORD MR7!_18Z-GFS</stp>
        <stp>2M DAILY AVG TEMP</stp>
        <stp>D</stp>
        <stp>44797</stp>
        <stp/>
        <stp/>
        <stp>1</stp>
        <tr r="GT16" s="21"/>
      </tp>
      <tp>
        <v>27.09</v>
        <stp/>
        <stp>*H</stp>
        <stp>KORD MR9!_06Z-GFS</stp>
        <stp>2M DAILY AVG TEMP</stp>
        <stp>D</stp>
        <stp>44796</stp>
        <stp/>
        <stp/>
        <stp>1</stp>
        <tr r="DA17" s="21"/>
      </tp>
      <tp>
        <v>23.22</v>
        <stp/>
        <stp>*H</stp>
        <stp>KORD MR4!_18Z-GFS</stp>
        <stp>2M DAILY AVG TEMP</stp>
        <stp>D</stp>
        <stp>44797</stp>
        <stp/>
        <stp/>
        <stp>1</stp>
        <tr r="GK16" s="21"/>
      </tp>
      <tp>
        <v>24.3</v>
        <stp/>
        <stp>*H</stp>
        <stp>KORD MR5!_18Z-GFS</stp>
        <stp>2M DAILY AVG TEMP</stp>
        <stp>D</stp>
        <stp>44797</stp>
        <stp/>
        <stp/>
        <stp>1</stp>
        <tr r="GN16" s="21"/>
      </tp>
      <tp>
        <v>22.25</v>
        <stp/>
        <stp>*H</stp>
        <stp>KORD MR0!_12Z-GFS</stp>
        <stp>2M DAILY AVG TEMP</stp>
        <stp>D</stp>
        <stp>44796</stp>
        <stp/>
        <stp/>
        <stp>1</stp>
        <tr r="DX17" s="21"/>
      </tp>
      <tp>
        <v>24.58</v>
        <stp/>
        <stp>*H</stp>
        <stp>KORD MR2!_00Z-GFS</stp>
        <stp>2M DAILY AVG TEMP</stp>
        <stp>D</stp>
        <stp>44797</stp>
        <stp/>
        <stp/>
        <stp>1</stp>
        <tr r="AK16" s="21"/>
      </tp>
      <tp>
        <v>20.84</v>
        <stp/>
        <stp>*H</stp>
        <stp>KORD MR4!_06Z-GFS</stp>
        <stp>2M DAILY AVG TEMP</stp>
        <stp>D</stp>
        <stp>44797</stp>
        <stp/>
        <stp/>
        <stp>1</stp>
        <tr r="CO16" s="21"/>
      </tp>
      <tp>
        <v>23.48</v>
        <stp/>
        <stp>*H</stp>
        <stp>KORD MR1!_12Z-GFS</stp>
        <stp>2M DAILY AVG TEMP</stp>
        <stp>D</stp>
        <stp>44796</stp>
        <stp/>
        <stp/>
        <stp>1</stp>
        <tr r="EA17" s="21"/>
      </tp>
      <tp>
        <v>22.88</v>
        <stp/>
        <stp>*H</stp>
        <stp>KORD MR3!_00Z-GFS</stp>
        <stp>2M DAILY AVG TEMP</stp>
        <stp>D</stp>
        <stp>44797</stp>
        <stp/>
        <stp/>
        <stp>1</stp>
        <tr r="AN16" s="21"/>
      </tp>
      <tp>
        <v>23.98</v>
        <stp/>
        <stp>*H</stp>
        <stp>KORD MR5!_06Z-GFS</stp>
        <stp>2M DAILY AVG TEMP</stp>
        <stp>D</stp>
        <stp>44797</stp>
        <stp/>
        <stp/>
        <stp>1</stp>
        <tr r="CR16" s="21"/>
      </tp>
      <tp>
        <v>25.38</v>
        <stp/>
        <stp>*H</stp>
        <stp>KORD MR0!_00Z-GFS</stp>
        <stp>2M DAILY AVG TEMP</stp>
        <stp>D</stp>
        <stp>44797</stp>
        <stp/>
        <stp/>
        <stp>1</stp>
        <tr r="AE16" s="21"/>
      </tp>
      <tp>
        <v>23.42</v>
        <stp/>
        <stp>*H</stp>
        <stp>KORD MR2!_12Z-GFS</stp>
        <stp>2M DAILY AVG TEMP</stp>
        <stp>D</stp>
        <stp>44796</stp>
        <stp/>
        <stp/>
        <stp>1</stp>
        <tr r="ED17" s="21"/>
      </tp>
      <tp>
        <v>26.04</v>
        <stp/>
        <stp>*H</stp>
        <stp>KORD MR6!_06Z-GFS</stp>
        <stp>2M DAILY AVG TEMP</stp>
        <stp>D</stp>
        <stp>44797</stp>
        <stp/>
        <stp/>
        <stp>1</stp>
        <tr r="CU16" s="21"/>
      </tp>
      <tp>
        <v>23.44</v>
        <stp/>
        <stp>*H</stp>
        <stp>KORD MR8!_18Z-GFS</stp>
        <stp>2M DAILY AVG TEMP</stp>
        <stp>D</stp>
        <stp>44796</stp>
        <stp/>
        <stp/>
        <stp>1</stp>
        <tr r="GT17" s="21"/>
      </tp>
      <tp>
        <v>24</v>
        <stp/>
        <stp>*H</stp>
        <stp>KORD MR1!_00Z-GFS</stp>
        <stp>2M DAILY AVG TEMP</stp>
        <stp>D</stp>
        <stp>44797</stp>
        <stp/>
        <stp/>
        <stp>1</stp>
        <tr r="AH16" s="21"/>
      </tp>
      <tp>
        <v>22.01</v>
        <stp/>
        <stp>*H</stp>
        <stp>KORD MR3!_12Z-GFS</stp>
        <stp>2M DAILY AVG TEMP</stp>
        <stp>D</stp>
        <stp>44796</stp>
        <stp/>
        <stp/>
        <stp>1</stp>
        <tr r="EG17" s="21"/>
      </tp>
      <tp>
        <v>21.48</v>
        <stp/>
        <stp>*H</stp>
        <stp>KORD MR7!_06Z-GFS</stp>
        <stp>2M DAILY AVG TEMP</stp>
        <stp>D</stp>
        <stp>44797</stp>
        <stp/>
        <stp/>
        <stp>1</stp>
        <tr r="CX16" s="21"/>
      </tp>
      <tp>
        <v>26.98</v>
        <stp/>
        <stp>*H</stp>
        <stp>KORD MR9!_18Z-GFS</stp>
        <stp>2M DAILY AVG TEMP</stp>
        <stp>D</stp>
        <stp>44796</stp>
        <stp/>
        <stp/>
        <stp>1</stp>
        <tr r="GW17" s="21"/>
      </tp>
      <tp>
        <v>24.54</v>
        <stp/>
        <stp>*H</stp>
        <stp>KORD MR0!_06Z-GFS</stp>
        <stp>2M DAILY AVG TEMP</stp>
        <stp>D</stp>
        <stp>44797</stp>
        <stp/>
        <stp/>
        <stp>1</stp>
        <tr r="CC16" s="21"/>
      </tp>
      <tp>
        <v>23.44</v>
        <stp/>
        <stp>*H</stp>
        <stp>KORD MR4!_12Z-GFS</stp>
        <stp>2M DAILY AVG TEMP</stp>
        <stp>D</stp>
        <stp>44796</stp>
        <stp/>
        <stp/>
        <stp>1</stp>
        <tr r="EJ17" s="21"/>
      </tp>
      <tp>
        <v>25.41</v>
        <stp/>
        <stp>*H</stp>
        <stp>KORD MR6!_00Z-GFS</stp>
        <stp>2M DAILY AVG TEMP</stp>
        <stp>D</stp>
        <stp>44797</stp>
        <stp/>
        <stp/>
        <stp>1</stp>
        <tr r="AW16" s="21"/>
      </tp>
      <tp>
        <v>24.04</v>
        <stp/>
        <stp>*H</stp>
        <stp>KORD MR1!_06Z-GFS</stp>
        <stp>2M DAILY AVG TEMP</stp>
        <stp>D</stp>
        <stp>44797</stp>
        <stp/>
        <stp/>
        <stp>1</stp>
        <tr r="CF16" s="21"/>
      </tp>
      <tp>
        <v>22.84</v>
        <stp/>
        <stp>*H</stp>
        <stp>KORD MR5!_12Z-GFS</stp>
        <stp>2M DAILY AVG TEMP</stp>
        <stp>D</stp>
        <stp>44796</stp>
        <stp/>
        <stp/>
        <stp>1</stp>
        <tr r="EM17" s="21"/>
      </tp>
      <tp>
        <v>24.49</v>
        <stp/>
        <stp>*H</stp>
        <stp>KORD MR7!_00Z-GFS</stp>
        <stp>2M DAILY AVG TEMP</stp>
        <stp>D</stp>
        <stp>44797</stp>
        <stp/>
        <stp/>
        <stp>1</stp>
        <tr r="AZ16" s="21"/>
      </tp>
      <tp>
        <v>23.18</v>
        <stp/>
        <stp>*H</stp>
        <stp>KORD MR2!_06Z-GFS</stp>
        <stp>2M DAILY AVG TEMP</stp>
        <stp>D</stp>
        <stp>44797</stp>
        <stp/>
        <stp/>
        <stp>1</stp>
        <tr r="CI16" s="21"/>
      </tp>
      <tp>
        <v>24.19</v>
        <stp/>
        <stp>*H</stp>
        <stp>KORD MR4!_00Z-GFS</stp>
        <stp>2M DAILY AVG TEMP</stp>
        <stp>D</stp>
        <stp>44797</stp>
        <stp/>
        <stp/>
        <stp>1</stp>
        <tr r="AQ16" s="21"/>
      </tp>
      <tp>
        <v>26.36</v>
        <stp/>
        <stp>*H</stp>
        <stp>KORD MR6!_12Z-GFS</stp>
        <stp>2M DAILY AVG TEMP</stp>
        <stp>D</stp>
        <stp>44796</stp>
        <stp/>
        <stp/>
        <stp>1</stp>
        <tr r="EP17" s="21"/>
      </tp>
      <tp>
        <v>25.12</v>
        <stp/>
        <stp>*H</stp>
        <stp>KORD MR3!_06Z-GFS</stp>
        <stp>2M DAILY AVG TEMP</stp>
        <stp>D</stp>
        <stp>44797</stp>
        <stp/>
        <stp/>
        <stp>1</stp>
        <tr r="CL16" s="21"/>
      </tp>
      <tp>
        <v>24.13</v>
        <stp/>
        <stp>*H</stp>
        <stp>KORD MR5!_00Z-GFS</stp>
        <stp>2M DAILY AVG TEMP</stp>
        <stp>D</stp>
        <stp>44797</stp>
        <stp/>
        <stp/>
        <stp>1</stp>
        <tr r="AT16" s="21"/>
      </tp>
      <tp>
        <v>26.74</v>
        <stp/>
        <stp>*H</stp>
        <stp>KORD MR7!_12Z-GFS</stp>
        <stp>2M DAILY AVG TEMP</stp>
        <stp>D</stp>
        <stp>44796</stp>
        <stp/>
        <stp/>
        <stp>1</stp>
        <tr r="ES17" s="21"/>
      </tp>
      <tp>
        <v>23.82</v>
        <stp/>
        <stp>*H</stp>
        <stp>KORD MR2!_18Z-GFS</stp>
        <stp>2M DAILY AVG TEMP</stp>
        <stp>D</stp>
        <stp>44796</stp>
        <stp/>
        <stp/>
        <stp>1</stp>
        <tr r="GB17" s="21"/>
      </tp>
      <tp>
        <v>27.74</v>
        <stp/>
        <stp>*H</stp>
        <stp>KORD MR8!_12Z-GFS</stp>
        <stp>2M DAILY AVG TEMP</stp>
        <stp>D</stp>
        <stp>44796</stp>
        <stp/>
        <stp/>
        <stp>1</stp>
        <tr r="EV17" s="21"/>
      </tp>
      <tp>
        <v>22.28</v>
        <stp/>
        <stp>*H</stp>
        <stp>KORD MR3!_18Z-GFS</stp>
        <stp>2M DAILY AVG TEMP</stp>
        <stp>D</stp>
        <stp>44796</stp>
        <stp/>
        <stp/>
        <stp>1</stp>
        <tr r="GE17" s="21"/>
      </tp>
      <tp>
        <v>27.8</v>
        <stp/>
        <stp>*H</stp>
        <stp>KORD MR9!_12Z-GFS</stp>
        <stp>2M DAILY AVG TEMP</stp>
        <stp>D</stp>
        <stp>44796</stp>
        <stp/>
        <stp/>
        <stp>1</stp>
        <tr r="EY17" s="21"/>
      </tp>
      <tp>
        <v>24.31</v>
        <stp/>
        <stp>*H</stp>
        <stp>KORD MR0!_18Z-GFS</stp>
        <stp>2M DAILY AVG TEMP</stp>
        <stp>D</stp>
        <stp>44796</stp>
        <stp/>
        <stp/>
        <stp>1</stp>
        <tr r="FV17" s="21"/>
      </tp>
      <tp>
        <v>23.76</v>
        <stp/>
        <stp>*H</stp>
        <stp>KORD MR8!_00Z-GFS</stp>
        <stp>2M DAILY AVG TEMP</stp>
        <stp>D</stp>
        <stp>44797</stp>
        <stp/>
        <stp/>
        <stp>1</stp>
        <tr r="BC16" s="21"/>
      </tp>
      <tp>
        <v>23.89</v>
        <stp/>
        <stp>*H</stp>
        <stp>KORD MR1!_18Z-GFS</stp>
        <stp>2M DAILY AVG TEMP</stp>
        <stp>D</stp>
        <stp>44796</stp>
        <stp/>
        <stp/>
        <stp>1</stp>
        <tr r="FY17" s="21"/>
      </tp>
      <tp>
        <v>18.86</v>
        <stp/>
        <stp>*H</stp>
        <stp>KORD MR9!_00Z-GFS</stp>
        <stp>2M DAILY AVG TEMP</stp>
        <stp>D</stp>
        <stp>44797</stp>
        <stp/>
        <stp/>
        <stp>1</stp>
        <tr r="BF16" s="21"/>
      </tp>
      <tp>
        <v>21.93</v>
        <stp/>
        <stp>*H</stp>
        <stp>KORD MR6!_18Z-GFS</stp>
        <stp>2M DAILY AVG TEMP</stp>
        <stp>D</stp>
        <stp>44796</stp>
        <stp/>
        <stp/>
        <stp>1</stp>
        <tr r="GN17" s="21"/>
      </tp>
      <tp>
        <v>18.64</v>
        <stp/>
        <stp>*H</stp>
        <stp>KORD MR8!_06Z-GFS</stp>
        <stp>2M DAILY AVG TEMP</stp>
        <stp>D</stp>
        <stp>44797</stp>
        <stp/>
        <stp/>
        <stp>1</stp>
        <tr r="DA16" s="21"/>
      </tp>
      <tp>
        <v>17.489999999999998</v>
        <stp/>
        <stp>*H</stp>
        <stp>KORD MR7!_18Z-GFS</stp>
        <stp>2M DAILY AVG TEMP</stp>
        <stp>D</stp>
        <stp>44796</stp>
        <stp/>
        <stp/>
        <stp>1</stp>
        <tr r="GQ17" s="21"/>
      </tp>
      <tp>
        <v>28.94</v>
        <stp/>
        <stp>*H</stp>
        <stp>KORD MR9!_06Z-GFS</stp>
        <stp>2M DAILY AVG TEMP</stp>
        <stp>D</stp>
        <stp>44797</stp>
        <stp/>
        <stp/>
        <stp>1</stp>
        <tr r="DD16" s="21"/>
      </tp>
      <tp>
        <v>23.64</v>
        <stp/>
        <stp>*H</stp>
        <stp>KORD MR4!_18Z-GFS</stp>
        <stp>2M DAILY AVG TEMP</stp>
        <stp>D</stp>
        <stp>44796</stp>
        <stp/>
        <stp/>
        <stp>1</stp>
        <tr r="GH17" s="21"/>
      </tp>
      <tp>
        <v>23.62</v>
        <stp/>
        <stp>*H</stp>
        <stp>KORD MR5!_18Z-GFS</stp>
        <stp>2M DAILY AVG TEMP</stp>
        <stp>D</stp>
        <stp>44796</stp>
        <stp/>
        <stp/>
        <stp>1</stp>
        <tr r="GK17" s="21"/>
      </tp>
      <tp>
        <v>21.99</v>
        <stp/>
        <stp>*H</stp>
        <stp>KORD MR0!_12Z-GFS</stp>
        <stp>2M DAILY AVG TEMP</stp>
        <stp>D</stp>
        <stp>44795</stp>
        <stp/>
        <stp/>
        <stp>1</stp>
        <tr r="DU18" s="21"/>
      </tp>
      <tp>
        <v>20.7</v>
        <stp/>
        <stp>*H</stp>
        <stp>KORD MR2!_00Z-GFS</stp>
        <stp>2M DAILY AVG TEMP</stp>
        <stp>D</stp>
        <stp>44794</stp>
        <stp/>
        <stp/>
        <stp>1</stp>
        <tr r="AB19" s="21"/>
      </tp>
      <tp>
        <v>23</v>
        <stp/>
        <stp>*H</stp>
        <stp>KORD MR4!_06Z-GFS</stp>
        <stp>2M DAILY AVG TEMP</stp>
        <stp>D</stp>
        <stp>44794</stp>
        <stp/>
        <stp/>
        <stp>1</stp>
        <tr r="CF19" s="21"/>
      </tp>
      <tp>
        <v>22.74</v>
        <stp/>
        <stp>*H</stp>
        <stp>KORD MR1!_12Z-GFS</stp>
        <stp>2M DAILY AVG TEMP</stp>
        <stp>D</stp>
        <stp>44795</stp>
        <stp/>
        <stp/>
        <stp>1</stp>
        <tr r="DX18" s="21"/>
      </tp>
      <tp>
        <v>22.4</v>
        <stp/>
        <stp>*H</stp>
        <stp>KORD MR3!_00Z-GFS</stp>
        <stp>2M DAILY AVG TEMP</stp>
        <stp>D</stp>
        <stp>44794</stp>
        <stp/>
        <stp/>
        <stp>1</stp>
        <tr r="AE19" s="21"/>
      </tp>
      <tp>
        <v>21.15</v>
        <stp/>
        <stp>*H</stp>
        <stp>KORD MR5!_06Z-GFS</stp>
        <stp>2M DAILY AVG TEMP</stp>
        <stp>D</stp>
        <stp>44794</stp>
        <stp/>
        <stp/>
        <stp>1</stp>
        <tr r="CI19" s="21"/>
      </tp>
      <tp>
        <v>21.62</v>
        <stp/>
        <stp>*H</stp>
        <stp>KORD MR0!_00Z-GFS</stp>
        <stp>2M DAILY AVG TEMP</stp>
        <stp>D</stp>
        <stp>44794</stp>
        <stp/>
        <stp/>
        <stp>1</stp>
        <tr r="V19" s="21"/>
      </tp>
      <tp>
        <v>22.14</v>
        <stp/>
        <stp>*H</stp>
        <stp>KORD MR2!_12Z-GFS</stp>
        <stp>2M DAILY AVG TEMP</stp>
        <stp>D</stp>
        <stp>44795</stp>
        <stp/>
        <stp/>
        <stp>1</stp>
        <tr r="EA18" s="21"/>
      </tp>
      <tp>
        <v>22.83</v>
        <stp/>
        <stp>*H</stp>
        <stp>KORD MR6!_06Z-GFS</stp>
        <stp>2M DAILY AVG TEMP</stp>
        <stp>D</stp>
        <stp>44794</stp>
        <stp/>
        <stp/>
        <stp>1</stp>
        <tr r="CL19" s="21"/>
      </tp>
      <tp>
        <v>21.14</v>
        <stp/>
        <stp>*H</stp>
        <stp>KORD MR8!_18Z-GFS</stp>
        <stp>2M DAILY AVG TEMP</stp>
        <stp>D</stp>
        <stp>44795</stp>
        <stp/>
        <stp/>
        <stp>1</stp>
        <tr r="GQ18" s="21"/>
      </tp>
      <tp>
        <v>21.68</v>
        <stp/>
        <stp>*H</stp>
        <stp>KORD MR1!_00Z-GFS</stp>
        <stp>2M DAILY AVG TEMP</stp>
        <stp>D</stp>
        <stp>44794</stp>
        <stp/>
        <stp/>
        <stp>1</stp>
        <tr r="Y19" s="21"/>
      </tp>
      <tp>
        <v>21.24</v>
        <stp/>
        <stp>*H</stp>
        <stp>KORD MR3!_12Z-GFS</stp>
        <stp>2M DAILY AVG TEMP</stp>
        <stp>D</stp>
        <stp>44795</stp>
        <stp/>
        <stp/>
        <stp>1</stp>
        <tr r="ED18" s="21"/>
      </tp>
      <tp>
        <v>19.84</v>
        <stp/>
        <stp>*H</stp>
        <stp>KORD MR7!_06Z-GFS</stp>
        <stp>2M DAILY AVG TEMP</stp>
        <stp>D</stp>
        <stp>44794</stp>
        <stp/>
        <stp/>
        <stp>1</stp>
        <tr r="CO19" s="21"/>
      </tp>
      <tp>
        <v>25.94</v>
        <stp/>
        <stp>*H</stp>
        <stp>KORD MR9!_18Z-GFS</stp>
        <stp>2M DAILY AVG TEMP</stp>
        <stp>D</stp>
        <stp>44795</stp>
        <stp/>
        <stp/>
        <stp>1</stp>
        <tr r="GT18" s="21"/>
      </tp>
      <tp>
        <v>22.56</v>
        <stp/>
        <stp>*H</stp>
        <stp>KORD MR0!_06Z-GFS</stp>
        <stp>2M DAILY AVG TEMP</stp>
        <stp>D</stp>
        <stp>44794</stp>
        <stp/>
        <stp/>
        <stp>1</stp>
        <tr r="BT19" s="21"/>
      </tp>
      <tp>
        <v>21.84</v>
        <stp/>
        <stp>*H</stp>
        <stp>KORD MR4!_12Z-GFS</stp>
        <stp>2M DAILY AVG TEMP</stp>
        <stp>D</stp>
        <stp>44795</stp>
        <stp/>
        <stp/>
        <stp>1</stp>
        <tr r="EG18" s="21"/>
      </tp>
      <tp>
        <v>18.34</v>
        <stp/>
        <stp>*H</stp>
        <stp>KORD MR6!_00Z-GFS</stp>
        <stp>2M DAILY AVG TEMP</stp>
        <stp>D</stp>
        <stp>44794</stp>
        <stp/>
        <stp/>
        <stp>1</stp>
        <tr r="AN19" s="21"/>
      </tp>
      <tp>
        <v>21.69</v>
        <stp/>
        <stp>*H</stp>
        <stp>KORD MR1!_06Z-GFS</stp>
        <stp>2M DAILY AVG TEMP</stp>
        <stp>D</stp>
        <stp>44794</stp>
        <stp/>
        <stp/>
        <stp>1</stp>
        <tr r="BW19" s="21"/>
      </tp>
      <tp>
        <v>21.15</v>
        <stp/>
        <stp>*H</stp>
        <stp>KORD MR5!_12Z-GFS</stp>
        <stp>2M DAILY AVG TEMP</stp>
        <stp>D</stp>
        <stp>44795</stp>
        <stp/>
        <stp/>
        <stp>1</stp>
        <tr r="EJ18" s="21"/>
      </tp>
      <tp>
        <v>21.02</v>
        <stp/>
        <stp>*H</stp>
        <stp>KORD MR7!_00Z-GFS</stp>
        <stp>2M DAILY AVG TEMP</stp>
        <stp>D</stp>
        <stp>44794</stp>
        <stp/>
        <stp/>
        <stp>1</stp>
        <tr r="AQ19" s="21"/>
      </tp>
      <tp>
        <v>22.76</v>
        <stp/>
        <stp>*H</stp>
        <stp>KORD MR2!_06Z-GFS</stp>
        <stp>2M DAILY AVG TEMP</stp>
        <stp>D</stp>
        <stp>44794</stp>
        <stp/>
        <stp/>
        <stp>1</stp>
        <tr r="BZ19" s="21"/>
      </tp>
      <tp>
        <v>22.94</v>
        <stp/>
        <stp>*H</stp>
        <stp>KORD MR4!_00Z-GFS</stp>
        <stp>2M DAILY AVG TEMP</stp>
        <stp>D</stp>
        <stp>44794</stp>
        <stp/>
        <stp/>
        <stp>1</stp>
        <tr r="AH19" s="21"/>
      </tp>
      <tp>
        <v>25.42</v>
        <stp/>
        <stp>*H</stp>
        <stp>KORD MR6!_12Z-GFS</stp>
        <stp>2M DAILY AVG TEMP</stp>
        <stp>D</stp>
        <stp>44795</stp>
        <stp/>
        <stp/>
        <stp>1</stp>
        <tr r="EM18" s="21"/>
      </tp>
      <tp>
        <v>21.44</v>
        <stp/>
        <stp>*H</stp>
        <stp>KORD MR3!_06Z-GFS</stp>
        <stp>2M DAILY AVG TEMP</stp>
        <stp>D</stp>
        <stp>44794</stp>
        <stp/>
        <stp/>
        <stp>1</stp>
        <tr r="CC19" s="21"/>
      </tp>
      <tp>
        <v>24.87</v>
        <stp/>
        <stp>*H</stp>
        <stp>KORD MR5!_00Z-GFS</stp>
        <stp>2M DAILY AVG TEMP</stp>
        <stp>D</stp>
        <stp>44794</stp>
        <stp/>
        <stp/>
        <stp>1</stp>
        <tr r="AK19" s="21"/>
      </tp>
      <tp>
        <v>25.12</v>
        <stp/>
        <stp>*H</stp>
        <stp>KORD MR7!_12Z-GFS</stp>
        <stp>2M DAILY AVG TEMP</stp>
        <stp>D</stp>
        <stp>44795</stp>
        <stp/>
        <stp/>
        <stp>1</stp>
        <tr r="EP18" s="21"/>
      </tp>
      <tp>
        <v>22.58</v>
        <stp/>
        <stp>*H</stp>
        <stp>KORD MR2!_18Z-GFS</stp>
        <stp>2M DAILY AVG TEMP</stp>
        <stp>D</stp>
        <stp>44795</stp>
        <stp/>
        <stp/>
        <stp>1</stp>
        <tr r="FY18" s="21"/>
      </tp>
      <tp>
        <v>25.26</v>
        <stp/>
        <stp>*H</stp>
        <stp>KORD MR8!_12Z-GFS</stp>
        <stp>2M DAILY AVG TEMP</stp>
        <stp>D</stp>
        <stp>44795</stp>
        <stp/>
        <stp/>
        <stp>1</stp>
        <tr r="ES18" s="21"/>
      </tp>
      <tp>
        <v>22</v>
        <stp/>
        <stp>*H</stp>
        <stp>KORD MR3!_18Z-GFS</stp>
        <stp>2M DAILY AVG TEMP</stp>
        <stp>D</stp>
        <stp>44795</stp>
        <stp/>
        <stp/>
        <stp>1</stp>
        <tr r="GB18" s="21"/>
      </tp>
      <tp>
        <v>25.14</v>
        <stp/>
        <stp>*H</stp>
        <stp>KORD MR9!_12Z-GFS</stp>
        <stp>2M DAILY AVG TEMP</stp>
        <stp>D</stp>
        <stp>44795</stp>
        <stp/>
        <stp/>
        <stp>1</stp>
        <tr r="EV18" s="21"/>
      </tp>
      <tp>
        <v>22.84</v>
        <stp/>
        <stp>*H</stp>
        <stp>KORD MR0!_18Z-GFS</stp>
        <stp>2M DAILY AVG TEMP</stp>
        <stp>D</stp>
        <stp>44795</stp>
        <stp/>
        <stp/>
        <stp>1</stp>
        <tr r="FS18" s="21"/>
      </tp>
      <tp>
        <v>19.32</v>
        <stp/>
        <stp>*H</stp>
        <stp>KORD MR8!_00Z-GFS</stp>
        <stp>2M DAILY AVG TEMP</stp>
        <stp>D</stp>
        <stp>44794</stp>
        <stp/>
        <stp/>
        <stp>1</stp>
        <tr r="AT19" s="21"/>
      </tp>
      <tp>
        <v>22.54</v>
        <stp/>
        <stp>*H</stp>
        <stp>KORD MR1!_18Z-GFS</stp>
        <stp>2M DAILY AVG TEMP</stp>
        <stp>D</stp>
        <stp>44795</stp>
        <stp/>
        <stp/>
        <stp>1</stp>
        <tr r="FV18" s="21"/>
      </tp>
      <tp>
        <v>24.91</v>
        <stp/>
        <stp>*H</stp>
        <stp>KORD MR9!_00Z-GFS</stp>
        <stp>2M DAILY AVG TEMP</stp>
        <stp>D</stp>
        <stp>44794</stp>
        <stp/>
        <stp/>
        <stp>1</stp>
        <tr r="AW19" s="21"/>
      </tp>
      <tp>
        <v>21.35</v>
        <stp/>
        <stp>*H</stp>
        <stp>KORD MR6!_18Z-GFS</stp>
        <stp>2M DAILY AVG TEMP</stp>
        <stp>D</stp>
        <stp>44795</stp>
        <stp/>
        <stp/>
        <stp>1</stp>
        <tr r="GK18" s="21"/>
      </tp>
      <tp>
        <v>21.18</v>
        <stp/>
        <stp>*H</stp>
        <stp>KORD MR8!_06Z-GFS</stp>
        <stp>2M DAILY AVG TEMP</stp>
        <stp>D</stp>
        <stp>44794</stp>
        <stp/>
        <stp/>
        <stp>1</stp>
        <tr r="CR19" s="21"/>
      </tp>
      <tp>
        <v>22.4</v>
        <stp/>
        <stp>*H</stp>
        <stp>KORD MR7!_18Z-GFS</stp>
        <stp>2M DAILY AVG TEMP</stp>
        <stp>D</stp>
        <stp>44795</stp>
        <stp/>
        <stp/>
        <stp>1</stp>
        <tr r="GN18" s="21"/>
      </tp>
      <tp>
        <v>24.14</v>
        <stp/>
        <stp>*H</stp>
        <stp>KORD MR9!_06Z-GFS</stp>
        <stp>2M DAILY AVG TEMP</stp>
        <stp>D</stp>
        <stp>44794</stp>
        <stp/>
        <stp/>
        <stp>1</stp>
        <tr r="CU19" s="21"/>
      </tp>
      <tp>
        <v>21.57</v>
        <stp/>
        <stp>*H</stp>
        <stp>KORD MR4!_18Z-GFS</stp>
        <stp>2M DAILY AVG TEMP</stp>
        <stp>D</stp>
        <stp>44795</stp>
        <stp/>
        <stp/>
        <stp>1</stp>
        <tr r="GE18" s="21"/>
      </tp>
      <tp>
        <v>21.8</v>
        <stp/>
        <stp>*H</stp>
        <stp>KORD MR5!_18Z-GFS</stp>
        <stp>2M DAILY AVG TEMP</stp>
        <stp>D</stp>
        <stp>44795</stp>
        <stp/>
        <stp/>
        <stp>1</stp>
        <tr r="GH18" s="21"/>
      </tp>
      <tp>
        <v>21.92</v>
        <stp/>
        <stp>*H</stp>
        <stp>KORD MR0!_12Z-GFS</stp>
        <stp>2M DAILY AVG TEMP</stp>
        <stp>D</stp>
        <stp>44794</stp>
        <stp/>
        <stp/>
        <stp>1</stp>
        <tr r="DR19" s="21"/>
      </tp>
      <tp>
        <v>20.68</v>
        <stp/>
        <stp>*H</stp>
        <stp>KORD MR2!_00Z-GFS</stp>
        <stp>2M DAILY AVG TEMP</stp>
        <stp>D</stp>
        <stp>44795</stp>
        <stp/>
        <stp/>
        <stp>1</stp>
        <tr r="AE18" s="21"/>
      </tp>
      <tp>
        <v>22.5</v>
        <stp/>
        <stp>*H</stp>
        <stp>KORD MR4!_06Z-GFS</stp>
        <stp>2M DAILY AVG TEMP</stp>
        <stp>D</stp>
        <stp>44795</stp>
        <stp/>
        <stp/>
        <stp>1</stp>
        <tr r="CI18" s="21"/>
      </tp>
      <tp>
        <v>21.29</v>
        <stp/>
        <stp>*H</stp>
        <stp>KORD MR1!_12Z-GFS</stp>
        <stp>2M DAILY AVG TEMP</stp>
        <stp>D</stp>
        <stp>44794</stp>
        <stp/>
        <stp/>
        <stp>1</stp>
        <tr r="DU19" s="21"/>
      </tp>
      <tp>
        <v>22.28</v>
        <stp/>
        <stp>*H</stp>
        <stp>KORD MR3!_00Z-GFS</stp>
        <stp>2M DAILY AVG TEMP</stp>
        <stp>D</stp>
        <stp>44795</stp>
        <stp/>
        <stp/>
        <stp>1</stp>
        <tr r="AH18" s="21"/>
      </tp>
      <tp>
        <v>21.82</v>
        <stp/>
        <stp>*H</stp>
        <stp>KORD MR5!_06Z-GFS</stp>
        <stp>2M DAILY AVG TEMP</stp>
        <stp>D</stp>
        <stp>44795</stp>
        <stp/>
        <stp/>
        <stp>1</stp>
        <tr r="CL18" s="21"/>
      </tp>
      <tp>
        <v>22.36</v>
        <stp/>
        <stp>*H</stp>
        <stp>KORD MR0!_00Z-GFS</stp>
        <stp>2M DAILY AVG TEMP</stp>
        <stp>D</stp>
        <stp>44795</stp>
        <stp/>
        <stp/>
        <stp>1</stp>
        <tr r="Y18" s="21"/>
      </tp>
      <tp>
        <v>21.8</v>
        <stp/>
        <stp>*H</stp>
        <stp>KORD MR2!_12Z-GFS</stp>
        <stp>2M DAILY AVG TEMP</stp>
        <stp>D</stp>
        <stp>44794</stp>
        <stp/>
        <stp/>
        <stp>1</stp>
        <tr r="DX19" s="21"/>
      </tp>
      <tp>
        <v>23.12</v>
        <stp/>
        <stp>*H</stp>
        <stp>KORD MR6!_06Z-GFS</stp>
        <stp>2M DAILY AVG TEMP</stp>
        <stp>D</stp>
        <stp>44795</stp>
        <stp/>
        <stp/>
        <stp>1</stp>
        <tr r="CO18" s="21"/>
      </tp>
      <tp>
        <v>17.77</v>
        <stp/>
        <stp>*H</stp>
        <stp>KORD MR8!_18Z-GFS</stp>
        <stp>2M DAILY AVG TEMP</stp>
        <stp>D</stp>
        <stp>44794</stp>
        <stp/>
        <stp/>
        <stp>1</stp>
        <tr r="GN19" s="21"/>
      </tp>
      <tp>
        <v>22.66</v>
        <stp/>
        <stp>*H</stp>
        <stp>KORD MR1!_00Z-GFS</stp>
        <stp>2M DAILY AVG TEMP</stp>
        <stp>D</stp>
        <stp>44795</stp>
        <stp/>
        <stp/>
        <stp>1</stp>
        <tr r="AB18" s="21"/>
      </tp>
      <tp>
        <v>22.19</v>
        <stp/>
        <stp>*H</stp>
        <stp>KORD MR3!_12Z-GFS</stp>
        <stp>2M DAILY AVG TEMP</stp>
        <stp>D</stp>
        <stp>44794</stp>
        <stp/>
        <stp/>
        <stp>1</stp>
        <tr r="EA19" s="21"/>
      </tp>
      <tp>
        <v>19.32</v>
        <stp/>
        <stp>*H</stp>
        <stp>KORD MR7!_06Z-GFS</stp>
        <stp>2M DAILY AVG TEMP</stp>
        <stp>D</stp>
        <stp>44795</stp>
        <stp/>
        <stp/>
        <stp>1</stp>
        <tr r="CR18" s="21"/>
      </tp>
      <tp>
        <v>24.08</v>
        <stp/>
        <stp>*H</stp>
        <stp>KORD MR9!_18Z-GFS</stp>
        <stp>2M DAILY AVG TEMP</stp>
        <stp>D</stp>
        <stp>44794</stp>
        <stp/>
        <stp/>
        <stp>1</stp>
        <tr r="GQ19" s="21"/>
      </tp>
      <tp>
        <v>22.59</v>
        <stp/>
        <stp>*H</stp>
        <stp>KORD MR0!_06Z-GFS</stp>
        <stp>2M DAILY AVG TEMP</stp>
        <stp>D</stp>
        <stp>44795</stp>
        <stp/>
        <stp/>
        <stp>1</stp>
        <tr r="BW18" s="21"/>
      </tp>
      <tp>
        <v>23.64</v>
        <stp/>
        <stp>*H</stp>
        <stp>KORD MR4!_12Z-GFS</stp>
        <stp>2M DAILY AVG TEMP</stp>
        <stp>D</stp>
        <stp>44794</stp>
        <stp/>
        <stp/>
        <stp>1</stp>
        <tr r="ED19" s="21"/>
      </tp>
      <tp>
        <v>21.91</v>
        <stp/>
        <stp>*H</stp>
        <stp>KORD MR6!_00Z-GFS</stp>
        <stp>2M DAILY AVG TEMP</stp>
        <stp>D</stp>
        <stp>44795</stp>
        <stp/>
        <stp/>
        <stp>1</stp>
        <tr r="AQ18" s="21"/>
      </tp>
      <tp>
        <v>22.34</v>
        <stp/>
        <stp>*H</stp>
        <stp>KORD MR1!_06Z-GFS</stp>
        <stp>2M DAILY AVG TEMP</stp>
        <stp>D</stp>
        <stp>44795</stp>
        <stp/>
        <stp/>
        <stp>1</stp>
        <tr r="BZ18" s="21"/>
      </tp>
      <tp>
        <v>22.51</v>
        <stp/>
        <stp>*H</stp>
        <stp>KORD MR5!_12Z-GFS</stp>
        <stp>2M DAILY AVG TEMP</stp>
        <stp>D</stp>
        <stp>44794</stp>
        <stp/>
        <stp/>
        <stp>1</stp>
        <tr r="EG19" s="21"/>
      </tp>
      <tp>
        <v>21.36</v>
        <stp/>
        <stp>*H</stp>
        <stp>KORD MR7!_00Z-GFS</stp>
        <stp>2M DAILY AVG TEMP</stp>
        <stp>D</stp>
        <stp>44795</stp>
        <stp/>
        <stp/>
        <stp>1</stp>
        <tr r="AT18" s="21"/>
      </tp>
      <tp>
        <v>21.8</v>
        <stp/>
        <stp>*H</stp>
        <stp>KORD MR2!_06Z-GFS</stp>
        <stp>2M DAILY AVG TEMP</stp>
        <stp>D</stp>
        <stp>44795</stp>
        <stp/>
        <stp/>
        <stp>1</stp>
        <tr r="CC18" s="21"/>
      </tp>
      <tp>
        <v>23.06</v>
        <stp/>
        <stp>*H</stp>
        <stp>KORD MR4!_00Z-GFS</stp>
        <stp>2M DAILY AVG TEMP</stp>
        <stp>D</stp>
        <stp>44795</stp>
        <stp/>
        <stp/>
        <stp>1</stp>
        <tr r="AK18" s="21"/>
      </tp>
      <tp>
        <v>25.28</v>
        <stp/>
        <stp>*H</stp>
        <stp>KORD MR6!_12Z-GFS</stp>
        <stp>2M DAILY AVG TEMP</stp>
        <stp>D</stp>
        <stp>44794</stp>
        <stp/>
        <stp/>
        <stp>1</stp>
        <tr r="EJ19" s="21"/>
      </tp>
      <tp>
        <v>22.5</v>
        <stp/>
        <stp>*H</stp>
        <stp>KORD MR3!_06Z-GFS</stp>
        <stp>2M DAILY AVG TEMP</stp>
        <stp>D</stp>
        <stp>44795</stp>
        <stp/>
        <stp/>
        <stp>1</stp>
        <tr r="CF18" s="21"/>
      </tp>
      <tp>
        <v>23.82</v>
        <stp/>
        <stp>*H</stp>
        <stp>KORD MR5!_00Z-GFS</stp>
        <stp>2M DAILY AVG TEMP</stp>
        <stp>D</stp>
        <stp>44795</stp>
        <stp/>
        <stp/>
        <stp>1</stp>
        <tr r="AN18" s="21"/>
      </tp>
      <tp>
        <v>23.44</v>
        <stp/>
        <stp>*H</stp>
        <stp>KORD MR7!_12Z-GFS</stp>
        <stp>2M DAILY AVG TEMP</stp>
        <stp>D</stp>
        <stp>44794</stp>
        <stp/>
        <stp/>
        <stp>1</stp>
        <tr r="EM19" s="21"/>
      </tp>
      <tp>
        <v>21.86</v>
        <stp/>
        <stp>*H</stp>
        <stp>KORD MR2!_18Z-GFS</stp>
        <stp>2M DAILY AVG TEMP</stp>
        <stp>D</stp>
        <stp>44794</stp>
        <stp/>
        <stp/>
        <stp>1</stp>
        <tr r="FV19" s="21"/>
      </tp>
      <tp>
        <v>22.18</v>
        <stp/>
        <stp>*H</stp>
        <stp>KORD MR8!_12Z-GFS</stp>
        <stp>2M DAILY AVG TEMP</stp>
        <stp>D</stp>
        <stp>44794</stp>
        <stp/>
        <stp/>
        <stp>1</stp>
        <tr r="EP19" s="21"/>
      </tp>
      <tp>
        <v>22.53</v>
        <stp/>
        <stp>*H</stp>
        <stp>KORD MR3!_18Z-GFS</stp>
        <stp>2M DAILY AVG TEMP</stp>
        <stp>D</stp>
        <stp>44794</stp>
        <stp/>
        <stp/>
        <stp>1</stp>
        <tr r="FY19" s="21"/>
      </tp>
      <tp>
        <v>24.94</v>
        <stp/>
        <stp>*H</stp>
        <stp>KORD MR9!_12Z-GFS</stp>
        <stp>2M DAILY AVG TEMP</stp>
        <stp>D</stp>
        <stp>44794</stp>
        <stp/>
        <stp/>
        <stp>1</stp>
        <tr r="ES19" s="21"/>
      </tp>
      <tp>
        <v>22.29</v>
        <stp/>
        <stp>*H</stp>
        <stp>KORD MR0!_18Z-GFS</stp>
        <stp>2M DAILY AVG TEMP</stp>
        <stp>D</stp>
        <stp>44794</stp>
        <stp/>
        <stp/>
        <stp>1</stp>
        <tr r="FP19" s="21"/>
      </tp>
      <tp>
        <v>18.579999999999998</v>
        <stp/>
        <stp>*H</stp>
        <stp>KORD MR8!_00Z-GFS</stp>
        <stp>2M DAILY AVG TEMP</stp>
        <stp>D</stp>
        <stp>44795</stp>
        <stp/>
        <stp/>
        <stp>1</stp>
        <tr r="AW18" s="21"/>
      </tp>
      <tp>
        <v>22.05</v>
        <stp/>
        <stp>*H</stp>
        <stp>KORD MR1!_18Z-GFS</stp>
        <stp>2M DAILY AVG TEMP</stp>
        <stp>D</stp>
        <stp>44794</stp>
        <stp/>
        <stp/>
        <stp>1</stp>
        <tr r="FS19" s="21"/>
      </tp>
      <tp>
        <v>26.88</v>
        <stp/>
        <stp>*H</stp>
        <stp>KORD MR9!_00Z-GFS</stp>
        <stp>2M DAILY AVG TEMP</stp>
        <stp>D</stp>
        <stp>44795</stp>
        <stp/>
        <stp/>
        <stp>1</stp>
        <tr r="AZ18" s="21"/>
      </tp>
      <tp>
        <v>21.06</v>
        <stp/>
        <stp>*H</stp>
        <stp>KORD MR6!_18Z-GFS</stp>
        <stp>2M DAILY AVG TEMP</stp>
        <stp>D</stp>
        <stp>44794</stp>
        <stp/>
        <stp/>
        <stp>1</stp>
        <tr r="GH19" s="21"/>
      </tp>
      <tp>
        <v>22.38</v>
        <stp/>
        <stp>*H</stp>
        <stp>KORD MR8!_06Z-GFS</stp>
        <stp>2M DAILY AVG TEMP</stp>
        <stp>D</stp>
        <stp>44795</stp>
        <stp/>
        <stp/>
        <stp>1</stp>
        <tr r="CU18" s="21"/>
      </tp>
      <tp>
        <v>29.07</v>
        <stp/>
        <stp>*H</stp>
        <stp>KORD MR7!_18Z-GFS</stp>
        <stp>2M DAILY AVG TEMP</stp>
        <stp>D</stp>
        <stp>44794</stp>
        <stp/>
        <stp/>
        <stp>1</stp>
        <tr r="GK19" s="21"/>
      </tp>
      <tp>
        <v>23.47</v>
        <stp/>
        <stp>*H</stp>
        <stp>KORD MR9!_06Z-GFS</stp>
        <stp>2M DAILY AVG TEMP</stp>
        <stp>D</stp>
        <stp>44795</stp>
        <stp/>
        <stp/>
        <stp>1</stp>
        <tr r="CX18" s="21"/>
      </tp>
      <tp>
        <v>22.2</v>
        <stp/>
        <stp>*H</stp>
        <stp>KORD MR4!_18Z-GFS</stp>
        <stp>2M DAILY AVG TEMP</stp>
        <stp>D</stp>
        <stp>44794</stp>
        <stp/>
        <stp/>
        <stp>1</stp>
        <tr r="GB19" s="21"/>
      </tp>
      <tp>
        <v>22.96</v>
        <stp/>
        <stp>*H</stp>
        <stp>KORD MR5!_18Z-GFS</stp>
        <stp>2M DAILY AVG TEMP</stp>
        <stp>D</stp>
        <stp>44794</stp>
        <stp/>
        <stp/>
        <stp>1</stp>
        <tr r="GE19" s="21"/>
      </tp>
      <tp>
        <v>21.86</v>
        <stp/>
        <stp>*H</stp>
        <stp>KORD MR0!_12Z-GFS</stp>
        <stp>2M DAILY AVG TEMP</stp>
        <stp>D</stp>
        <stp>44793</stp>
        <stp/>
        <stp/>
        <stp>1</stp>
        <tr r="DO20" s="21"/>
      </tp>
      <tp>
        <v>24.74</v>
        <stp/>
        <stp>*H</stp>
        <stp>KORD MR2!_00Z-GFS</stp>
        <stp>2M DAILY AVG TEMP</stp>
        <stp>D</stp>
        <stp>44792</stp>
        <stp/>
        <stp/>
        <stp>1</stp>
        <tr r="V21" s="21"/>
      </tp>
      <tp>
        <v>24</v>
        <stp/>
        <stp>*H</stp>
        <stp>KORD MR4!_06Z-GFS</stp>
        <stp>2M DAILY AVG TEMP</stp>
        <stp>D</stp>
        <stp>44792</stp>
        <stp/>
        <stp/>
        <stp>1</stp>
        <tr r="BZ21" s="21"/>
      </tp>
      <tp>
        <v>20.83</v>
        <stp/>
        <stp>*H</stp>
        <stp>KORD MR1!_12Z-GFS</stp>
        <stp>2M DAILY AVG TEMP</stp>
        <stp>D</stp>
        <stp>44793</stp>
        <stp/>
        <stp/>
        <stp>1</stp>
        <tr r="DR20" s="21"/>
      </tp>
      <tp>
        <v>25.13</v>
        <stp/>
        <stp>*H</stp>
        <stp>KORD MR3!_00Z-GFS</stp>
        <stp>2M DAILY AVG TEMP</stp>
        <stp>D</stp>
        <stp>44792</stp>
        <stp/>
        <stp/>
        <stp>1</stp>
        <tr r="Y21" s="21"/>
      </tp>
      <tp>
        <v>24.56</v>
        <stp/>
        <stp>*H</stp>
        <stp>KORD MR5!_06Z-GFS</stp>
        <stp>2M DAILY AVG TEMP</stp>
        <stp>D</stp>
        <stp>44792</stp>
        <stp/>
        <stp/>
        <stp>1</stp>
        <tr r="CC21" s="21"/>
      </tp>
      <tp>
        <v>24.78</v>
        <stp/>
        <stp>*H</stp>
        <stp>KORD MR0!_00Z-GFS</stp>
        <stp>2M DAILY AVG TEMP</stp>
        <stp>D</stp>
        <stp>44792</stp>
        <stp/>
        <stp/>
        <stp>1</stp>
        <tr r="P21" s="21"/>
      </tp>
      <tp>
        <v>23.88</v>
        <stp/>
        <stp>*H</stp>
        <stp>KORD MR2!_12Z-GFS</stp>
        <stp>2M DAILY AVG TEMP</stp>
        <stp>D</stp>
        <stp>44793</stp>
        <stp/>
        <stp/>
        <stp>1</stp>
        <tr r="DU20" s="21"/>
      </tp>
      <tp>
        <v>25.06</v>
        <stp/>
        <stp>*H</stp>
        <stp>KORD MR6!_06Z-GFS</stp>
        <stp>2M DAILY AVG TEMP</stp>
        <stp>D</stp>
        <stp>44792</stp>
        <stp/>
        <stp/>
        <stp>1</stp>
        <tr r="CF21" s="21"/>
      </tp>
      <tp>
        <v>17.86</v>
        <stp/>
        <stp>*H</stp>
        <stp>KORD MR8!_18Z-GFS</stp>
        <stp>2M DAILY AVG TEMP</stp>
        <stp>D</stp>
        <stp>44793</stp>
        <stp/>
        <stp/>
        <stp>1</stp>
        <tr r="GK20" s="21"/>
      </tp>
      <tp>
        <v>24.95</v>
        <stp/>
        <stp>*H</stp>
        <stp>KORD MR1!_00Z-GFS</stp>
        <stp>2M DAILY AVG TEMP</stp>
        <stp>D</stp>
        <stp>44792</stp>
        <stp/>
        <stp/>
        <stp>1</stp>
        <tr r="S21" s="21"/>
      </tp>
      <tp>
        <v>22.98</v>
        <stp/>
        <stp>*H</stp>
        <stp>KORD MR3!_12Z-GFS</stp>
        <stp>2M DAILY AVG TEMP</stp>
        <stp>D</stp>
        <stp>44793</stp>
        <stp/>
        <stp/>
        <stp>1</stp>
        <tr r="DX20" s="21"/>
      </tp>
      <tp>
        <v>22.56</v>
        <stp/>
        <stp>*H</stp>
        <stp>KORD MR7!_06Z-GFS</stp>
        <stp>2M DAILY AVG TEMP</stp>
        <stp>D</stp>
        <stp>44792</stp>
        <stp/>
        <stp/>
        <stp>1</stp>
        <tr r="CI21" s="21"/>
      </tp>
      <tp>
        <v>23.16</v>
        <stp/>
        <stp>*H</stp>
        <stp>KORD MR9!_18Z-GFS</stp>
        <stp>2M DAILY AVG TEMP</stp>
        <stp>D</stp>
        <stp>44793</stp>
        <stp/>
        <stp/>
        <stp>1</stp>
        <tr r="GN20" s="21"/>
      </tp>
      <tp>
        <v>24.72</v>
        <stp/>
        <stp>*H</stp>
        <stp>KORD MR0!_06Z-GFS</stp>
        <stp>2M DAILY AVG TEMP</stp>
        <stp>D</stp>
        <stp>44792</stp>
        <stp/>
        <stp/>
        <stp>1</stp>
        <tr r="BN21" s="21"/>
      </tp>
      <tp>
        <v>21.84</v>
        <stp/>
        <stp>*H</stp>
        <stp>KORD MR4!_12Z-GFS</stp>
        <stp>2M DAILY AVG TEMP</stp>
        <stp>D</stp>
        <stp>44793</stp>
        <stp/>
        <stp/>
        <stp>1</stp>
        <tr r="EA20" s="21"/>
      </tp>
      <tp>
        <v>24.79</v>
        <stp/>
        <stp>*H</stp>
        <stp>KORD MR6!_00Z-GFS</stp>
        <stp>2M DAILY AVG TEMP</stp>
        <stp>D</stp>
        <stp>44792</stp>
        <stp/>
        <stp/>
        <stp>1</stp>
        <tr r="AH21" s="21"/>
      </tp>
      <tp>
        <v>25.44</v>
        <stp/>
        <stp>*H</stp>
        <stp>KORD MR1!_06Z-GFS</stp>
        <stp>2M DAILY AVG TEMP</stp>
        <stp>D</stp>
        <stp>44792</stp>
        <stp/>
        <stp/>
        <stp>1</stp>
        <tr r="BQ21" s="21"/>
      </tp>
      <tp>
        <v>24.32</v>
        <stp/>
        <stp>*H</stp>
        <stp>KORD MR5!_12Z-GFS</stp>
        <stp>2M DAILY AVG TEMP</stp>
        <stp>D</stp>
        <stp>44793</stp>
        <stp/>
        <stp/>
        <stp>1</stp>
        <tr r="ED20" s="21"/>
      </tp>
      <tp>
        <v>21.54</v>
        <stp/>
        <stp>*H</stp>
        <stp>KORD MR7!_00Z-GFS</stp>
        <stp>2M DAILY AVG TEMP</stp>
        <stp>D</stp>
        <stp>44792</stp>
        <stp/>
        <stp/>
        <stp>1</stp>
        <tr r="AK21" s="21"/>
      </tp>
      <tp>
        <v>25.18</v>
        <stp/>
        <stp>*H</stp>
        <stp>KORD MR2!_06Z-GFS</stp>
        <stp>2M DAILY AVG TEMP</stp>
        <stp>D</stp>
        <stp>44792</stp>
        <stp/>
        <stp/>
        <stp>1</stp>
        <tr r="BT21" s="21"/>
      </tp>
      <tp>
        <v>24.57</v>
        <stp/>
        <stp>*H</stp>
        <stp>KORD MR4!_00Z-GFS</stp>
        <stp>2M DAILY AVG TEMP</stp>
        <stp>D</stp>
        <stp>44792</stp>
        <stp/>
        <stp/>
        <stp>1</stp>
        <tr r="AB21" s="21"/>
      </tp>
      <tp>
        <v>25</v>
        <stp/>
        <stp>*H</stp>
        <stp>KORD MR6!_12Z-GFS</stp>
        <stp>2M DAILY AVG TEMP</stp>
        <stp>D</stp>
        <stp>44793</stp>
        <stp/>
        <stp/>
        <stp>1</stp>
        <tr r="EG20" s="21"/>
      </tp>
      <tp>
        <v>24.88</v>
        <stp/>
        <stp>*H</stp>
        <stp>KORD MR3!_06Z-GFS</stp>
        <stp>2M DAILY AVG TEMP</stp>
        <stp>D</stp>
        <stp>44792</stp>
        <stp/>
        <stp/>
        <stp>1</stp>
        <tr r="BW21" s="21"/>
      </tp>
      <tp>
        <v>23.36</v>
        <stp/>
        <stp>*H</stp>
        <stp>KORD MR5!_00Z-GFS</stp>
        <stp>2M DAILY AVG TEMP</stp>
        <stp>D</stp>
        <stp>44792</stp>
        <stp/>
        <stp/>
        <stp>1</stp>
        <tr r="AE21" s="21"/>
      </tp>
      <tp>
        <v>26.59</v>
        <stp/>
        <stp>*H</stp>
        <stp>KORD MR7!_12Z-GFS</stp>
        <stp>2M DAILY AVG TEMP</stp>
        <stp>D</stp>
        <stp>44793</stp>
        <stp/>
        <stp/>
        <stp>1</stp>
        <tr r="EJ20" s="21"/>
      </tp>
      <tp>
        <v>24.32</v>
        <stp/>
        <stp>*H</stp>
        <stp>KORD MR2!_18Z-GFS</stp>
        <stp>2M DAILY AVG TEMP</stp>
        <stp>D</stp>
        <stp>44793</stp>
        <stp/>
        <stp/>
        <stp>1</stp>
        <tr r="FS20" s="21"/>
      </tp>
      <tp>
        <v>25.3</v>
        <stp/>
        <stp>*H</stp>
        <stp>KORD MR8!_12Z-GFS</stp>
        <stp>2M DAILY AVG TEMP</stp>
        <stp>D</stp>
        <stp>44793</stp>
        <stp/>
        <stp/>
        <stp>1</stp>
        <tr r="EM20" s="21"/>
      </tp>
      <tp>
        <v>24.4</v>
        <stp/>
        <stp>*H</stp>
        <stp>KORD MR3!_18Z-GFS</stp>
        <stp>2M DAILY AVG TEMP</stp>
        <stp>D</stp>
        <stp>44793</stp>
        <stp/>
        <stp/>
        <stp>1</stp>
        <tr r="FV20" s="21"/>
      </tp>
      <tp>
        <v>23.13</v>
        <stp/>
        <stp>*H</stp>
        <stp>KORD MR9!_12Z-GFS</stp>
        <stp>2M DAILY AVG TEMP</stp>
        <stp>D</stp>
        <stp>44793</stp>
        <stp/>
        <stp/>
        <stp>1</stp>
        <tr r="EP20" s="21"/>
      </tp>
      <tp>
        <v>21.98</v>
        <stp/>
        <stp>*H</stp>
        <stp>KORD MR0!_18Z-GFS</stp>
        <stp>2M DAILY AVG TEMP</stp>
        <stp>D</stp>
        <stp>44793</stp>
        <stp/>
        <stp/>
        <stp>1</stp>
        <tr r="FM20" s="21"/>
      </tp>
      <tp>
        <v>25.08</v>
        <stp/>
        <stp>*H</stp>
        <stp>KORD MR8!_00Z-GFS</stp>
        <stp>2M DAILY AVG TEMP</stp>
        <stp>D</stp>
        <stp>44792</stp>
        <stp/>
        <stp/>
        <stp>1</stp>
        <tr r="AN21" s="21"/>
      </tp>
      <tp>
        <v>21.46</v>
        <stp/>
        <stp>*H</stp>
        <stp>KORD MR1!_18Z-GFS</stp>
        <stp>2M DAILY AVG TEMP</stp>
        <stp>D</stp>
        <stp>44793</stp>
        <stp/>
        <stp/>
        <stp>1</stp>
        <tr r="FP20" s="21"/>
      </tp>
      <tp>
        <v>23.36</v>
        <stp/>
        <stp>*H</stp>
        <stp>KORD MR9!_00Z-GFS</stp>
        <stp>2M DAILY AVG TEMP</stp>
        <stp>D</stp>
        <stp>44792</stp>
        <stp/>
        <stp/>
        <stp>1</stp>
        <tr r="AQ21" s="21"/>
      </tp>
      <tp>
        <v>23.1</v>
        <stp/>
        <stp>*H</stp>
        <stp>KORD MR6!_18Z-GFS</stp>
        <stp>2M DAILY AVG TEMP</stp>
        <stp>D</stp>
        <stp>44793</stp>
        <stp/>
        <stp/>
        <stp>1</stp>
        <tr r="GE20" s="21"/>
      </tp>
      <tp>
        <v>21.11</v>
        <stp/>
        <stp>*H</stp>
        <stp>KORD MR8!_06Z-GFS</stp>
        <stp>2M DAILY AVG TEMP</stp>
        <stp>D</stp>
        <stp>44792</stp>
        <stp/>
        <stp/>
        <stp>1</stp>
        <tr r="CL21" s="21"/>
      </tp>
      <tp>
        <v>29.18</v>
        <stp/>
        <stp>*H</stp>
        <stp>KORD MR7!_18Z-GFS</stp>
        <stp>2M DAILY AVG TEMP</stp>
        <stp>D</stp>
        <stp>44793</stp>
        <stp/>
        <stp/>
        <stp>1</stp>
        <tr r="GH20" s="21"/>
      </tp>
      <tp>
        <v>22.52</v>
        <stp/>
        <stp>*H</stp>
        <stp>KORD MR9!_06Z-GFS</stp>
        <stp>2M DAILY AVG TEMP</stp>
        <stp>D</stp>
        <stp>44792</stp>
        <stp/>
        <stp/>
        <stp>1</stp>
        <tr r="CO21" s="21"/>
      </tp>
      <tp>
        <v>24.56</v>
        <stp/>
        <stp>*H</stp>
        <stp>KORD MR4!_18Z-GFS</stp>
        <stp>2M DAILY AVG TEMP</stp>
        <stp>D</stp>
        <stp>44793</stp>
        <stp/>
        <stp/>
        <stp>1</stp>
        <tr r="FY20" s="21"/>
      </tp>
      <tp>
        <v>24.66</v>
        <stp/>
        <stp>*H</stp>
        <stp>KORD MR5!_18Z-GFS</stp>
        <stp>2M DAILY AVG TEMP</stp>
        <stp>D</stp>
        <stp>44793</stp>
        <stp/>
        <stp/>
        <stp>1</stp>
        <tr r="GB20" s="21"/>
      </tp>
      <tp>
        <v>25.16</v>
        <stp/>
        <stp>*H</stp>
        <stp>KORD MR0!_12Z-GFS</stp>
        <stp>2M DAILY AVG TEMP</stp>
        <stp>D</stp>
        <stp>44792</stp>
        <stp/>
        <stp/>
        <stp>1</stp>
        <tr r="DL21" s="21"/>
      </tp>
      <tp>
        <v>23.85</v>
        <stp/>
        <stp>*H</stp>
        <stp>KORD MR2!_00Z-GFS</stp>
        <stp>2M DAILY AVG TEMP</stp>
        <stp>D</stp>
        <stp>44793</stp>
        <stp/>
        <stp/>
        <stp>1</stp>
        <tr r="Y20" s="21"/>
      </tp>
      <tp>
        <v>25.06</v>
        <stp/>
        <stp>*H</stp>
        <stp>KORD MR4!_06Z-GFS</stp>
        <stp>2M DAILY AVG TEMP</stp>
        <stp>D</stp>
        <stp>44793</stp>
        <stp/>
        <stp/>
        <stp>1</stp>
        <tr r="CC20" s="21"/>
      </tp>
      <tp>
        <v>25.26</v>
        <stp/>
        <stp>*H</stp>
        <stp>KORD MR1!_12Z-GFS</stp>
        <stp>2M DAILY AVG TEMP</stp>
        <stp>D</stp>
        <stp>44792</stp>
        <stp/>
        <stp/>
        <stp>1</stp>
        <tr r="DO21" s="21"/>
      </tp>
      <tp>
        <v>22.96</v>
        <stp/>
        <stp>*H</stp>
        <stp>KORD MR3!_00Z-GFS</stp>
        <stp>2M DAILY AVG TEMP</stp>
        <stp>D</stp>
        <stp>44793</stp>
        <stp/>
        <stp/>
        <stp>1</stp>
        <tr r="AB20" s="21"/>
      </tp>
      <tp>
        <v>24.86</v>
        <stp/>
        <stp>*H</stp>
        <stp>KORD MR5!_06Z-GFS</stp>
        <stp>2M DAILY AVG TEMP</stp>
        <stp>D</stp>
        <stp>44793</stp>
        <stp/>
        <stp/>
        <stp>1</stp>
        <tr r="CF20" s="21"/>
      </tp>
      <tp>
        <v>21.62</v>
        <stp/>
        <stp>*H</stp>
        <stp>KORD MR0!_00Z-GFS</stp>
        <stp>2M DAILY AVG TEMP</stp>
        <stp>D</stp>
        <stp>44793</stp>
        <stp/>
        <stp/>
        <stp>1</stp>
        <tr r="S20" s="21"/>
      </tp>
      <tp>
        <v>25</v>
        <stp/>
        <stp>*H</stp>
        <stp>KORD MR2!_12Z-GFS</stp>
        <stp>2M DAILY AVG TEMP</stp>
        <stp>D</stp>
        <stp>44792</stp>
        <stp/>
        <stp/>
        <stp>1</stp>
        <tr r="DR21" s="21"/>
      </tp>
      <tp>
        <v>24.95</v>
        <stp/>
        <stp>*H</stp>
        <stp>KORD MR6!_06Z-GFS</stp>
        <stp>2M DAILY AVG TEMP</stp>
        <stp>D</stp>
        <stp>44793</stp>
        <stp/>
        <stp/>
        <stp>1</stp>
        <tr r="CI20" s="21"/>
      </tp>
      <tp>
        <v>20.53</v>
        <stp/>
        <stp>*H</stp>
        <stp>KORD MR8!_18Z-GFS</stp>
        <stp>2M DAILY AVG TEMP</stp>
        <stp>D</stp>
        <stp>44792</stp>
        <stp/>
        <stp/>
        <stp>1</stp>
        <tr r="GH21" s="21"/>
      </tp>
      <tp>
        <v>21.64</v>
        <stp/>
        <stp>*H</stp>
        <stp>KORD MR1!_00Z-GFS</stp>
        <stp>2M DAILY AVG TEMP</stp>
        <stp>D</stp>
        <stp>44793</stp>
        <stp/>
        <stp/>
        <stp>1</stp>
        <tr r="V20" s="21"/>
      </tp>
      <tp>
        <v>24.57</v>
        <stp/>
        <stp>*H</stp>
        <stp>KORD MR3!_12Z-GFS</stp>
        <stp>2M DAILY AVG TEMP</stp>
        <stp>D</stp>
        <stp>44792</stp>
        <stp/>
        <stp/>
        <stp>1</stp>
        <tr r="DU21" s="21"/>
      </tp>
      <tp>
        <v>20.440000000000001</v>
        <stp/>
        <stp>*H</stp>
        <stp>KORD MR7!_06Z-GFS</stp>
        <stp>2M DAILY AVG TEMP</stp>
        <stp>D</stp>
        <stp>44793</stp>
        <stp/>
        <stp/>
        <stp>1</stp>
        <tr r="CL20" s="21"/>
      </tp>
      <tp>
        <v>21.88</v>
        <stp/>
        <stp>*H</stp>
        <stp>KORD MR9!_18Z-GFS</stp>
        <stp>2M DAILY AVG TEMP</stp>
        <stp>D</stp>
        <stp>44792</stp>
        <stp/>
        <stp/>
        <stp>1</stp>
        <tr r="GK21" s="21"/>
      </tp>
      <tp>
        <v>21.84</v>
        <stp/>
        <stp>*H</stp>
        <stp>KORD MR0!_06Z-GFS</stp>
        <stp>2M DAILY AVG TEMP</stp>
        <stp>D</stp>
        <stp>44793</stp>
        <stp/>
        <stp/>
        <stp>1</stp>
        <tr r="BQ20" s="21"/>
      </tp>
      <tp>
        <v>25.13</v>
        <stp/>
        <stp>*H</stp>
        <stp>KORD MR4!_12Z-GFS</stp>
        <stp>2M DAILY AVG TEMP</stp>
        <stp>D</stp>
        <stp>44792</stp>
        <stp/>
        <stp/>
        <stp>1</stp>
        <tr r="DX21" s="21"/>
      </tp>
      <tp>
        <v>19.21</v>
        <stp/>
        <stp>*H</stp>
        <stp>KORD MR6!_00Z-GFS</stp>
        <stp>2M DAILY AVG TEMP</stp>
        <stp>D</stp>
        <stp>44793</stp>
        <stp/>
        <stp/>
        <stp>1</stp>
        <tr r="AK20" s="21"/>
      </tp>
      <tp>
        <v>20.58</v>
        <stp/>
        <stp>*H</stp>
        <stp>KORD MR1!_06Z-GFS</stp>
        <stp>2M DAILY AVG TEMP</stp>
        <stp>D</stp>
        <stp>44793</stp>
        <stp/>
        <stp/>
        <stp>1</stp>
        <tr r="BT20" s="21"/>
      </tp>
      <tp>
        <v>24.43</v>
        <stp/>
        <stp>*H</stp>
        <stp>KORD MR5!_12Z-GFS</stp>
        <stp>2M DAILY AVG TEMP</stp>
        <stp>D</stp>
        <stp>44792</stp>
        <stp/>
        <stp/>
        <stp>1</stp>
        <tr r="EA21" s="21"/>
      </tp>
      <tp>
        <v>20.58</v>
        <stp/>
        <stp>*H</stp>
        <stp>KORD MR7!_00Z-GFS</stp>
        <stp>2M DAILY AVG TEMP</stp>
        <stp>D</stp>
        <stp>44793</stp>
        <stp/>
        <stp/>
        <stp>1</stp>
        <tr r="AN20" s="21"/>
      </tp>
      <tp>
        <v>22.92</v>
        <stp/>
        <stp>*H</stp>
        <stp>KORD MR2!_06Z-GFS</stp>
        <stp>2M DAILY AVG TEMP</stp>
        <stp>D</stp>
        <stp>44793</stp>
        <stp/>
        <stp/>
        <stp>1</stp>
        <tr r="BW20" s="21"/>
      </tp>
      <tp>
        <v>24.84</v>
        <stp/>
        <stp>*H</stp>
        <stp>KORD MR4!_00Z-GFS</stp>
        <stp>2M DAILY AVG TEMP</stp>
        <stp>D</stp>
        <stp>44793</stp>
        <stp/>
        <stp/>
        <stp>1</stp>
        <tr r="AE20" s="21"/>
      </tp>
      <tp>
        <v>24.34</v>
        <stp/>
        <stp>*H</stp>
        <stp>KORD MR6!_12Z-GFS</stp>
        <stp>2M DAILY AVG TEMP</stp>
        <stp>D</stp>
        <stp>44792</stp>
        <stp/>
        <stp/>
        <stp>1</stp>
        <tr r="ED21" s="21"/>
      </tp>
      <tp>
        <v>23.16</v>
        <stp/>
        <stp>*H</stp>
        <stp>KORD MR3!_06Z-GFS</stp>
        <stp>2M DAILY AVG TEMP</stp>
        <stp>D</stp>
        <stp>44793</stp>
        <stp/>
        <stp/>
        <stp>1</stp>
        <tr r="BZ20" s="21"/>
      </tp>
      <tp>
        <v>23.73</v>
        <stp/>
        <stp>*H</stp>
        <stp>KORD MR5!_00Z-GFS</stp>
        <stp>2M DAILY AVG TEMP</stp>
        <stp>D</stp>
        <stp>44793</stp>
        <stp/>
        <stp/>
        <stp>1</stp>
        <tr r="AH20" s="21"/>
      </tp>
      <tp>
        <v>24.32</v>
        <stp/>
        <stp>*H</stp>
        <stp>KORD MR7!_12Z-GFS</stp>
        <stp>2M DAILY AVG TEMP</stp>
        <stp>D</stp>
        <stp>44792</stp>
        <stp/>
        <stp/>
        <stp>1</stp>
        <tr r="EG21" s="21"/>
      </tp>
      <tp>
        <v>24.53</v>
        <stp/>
        <stp>*H</stp>
        <stp>KORD MR2!_18Z-GFS</stp>
        <stp>2M DAILY AVG TEMP</stp>
        <stp>D</stp>
        <stp>44792</stp>
        <stp/>
        <stp/>
        <stp>1</stp>
        <tr r="FP21" s="21"/>
      </tp>
      <tp>
        <v>25.36</v>
        <stp/>
        <stp>*H</stp>
        <stp>KORD MR8!_12Z-GFS</stp>
        <stp>2M DAILY AVG TEMP</stp>
        <stp>D</stp>
        <stp>44792</stp>
        <stp/>
        <stp/>
        <stp>1</stp>
        <tr r="EJ21" s="21"/>
      </tp>
      <tp>
        <v>24.31</v>
        <stp/>
        <stp>*H</stp>
        <stp>KORD MR3!_18Z-GFS</stp>
        <stp>2M DAILY AVG TEMP</stp>
        <stp>D</stp>
        <stp>44792</stp>
        <stp/>
        <stp/>
        <stp>1</stp>
        <tr r="FS21" s="21"/>
      </tp>
      <tp>
        <v>22.93</v>
        <stp/>
        <stp>*H</stp>
        <stp>KORD MR9!_12Z-GFS</stp>
        <stp>2M DAILY AVG TEMP</stp>
        <stp>D</stp>
        <stp>44792</stp>
        <stp/>
        <stp/>
        <stp>1</stp>
        <tr r="EM21" s="21"/>
      </tp>
      <tp>
        <v>25.04</v>
        <stp/>
        <stp>*H</stp>
        <stp>KORD MR0!_18Z-GFS</stp>
        <stp>2M DAILY AVG TEMP</stp>
        <stp>D</stp>
        <stp>44792</stp>
        <stp/>
        <stp/>
        <stp>1</stp>
        <tr r="FJ21" s="21"/>
      </tp>
      <tp>
        <v>21.94</v>
        <stp/>
        <stp>*H</stp>
        <stp>KORD MR8!_00Z-GFS</stp>
        <stp>2M DAILY AVG TEMP</stp>
        <stp>D</stp>
        <stp>44793</stp>
        <stp/>
        <stp/>
        <stp>1</stp>
        <tr r="AQ20" s="21"/>
      </tp>
      <tp>
        <v>25.11</v>
        <stp/>
        <stp>*H</stp>
        <stp>KORD MR1!_18Z-GFS</stp>
        <stp>2M DAILY AVG TEMP</stp>
        <stp>D</stp>
        <stp>44792</stp>
        <stp/>
        <stp/>
        <stp>1</stp>
        <tr r="FM21" s="21"/>
      </tp>
      <tp>
        <v>24.43</v>
        <stp/>
        <stp>*H</stp>
        <stp>KORD MR9!_00Z-GFS</stp>
        <stp>2M DAILY AVG TEMP</stp>
        <stp>D</stp>
        <stp>44793</stp>
        <stp/>
        <stp/>
        <stp>1</stp>
        <tr r="AT20" s="21"/>
      </tp>
      <tp>
        <v>25.05</v>
        <stp/>
        <stp>*H</stp>
        <stp>KORD MR6!_18Z-GFS</stp>
        <stp>2M DAILY AVG TEMP</stp>
        <stp>D</stp>
        <stp>44792</stp>
        <stp/>
        <stp/>
        <stp>1</stp>
        <tr r="GB21" s="21"/>
      </tp>
      <tp>
        <v>19.96</v>
        <stp/>
        <stp>*H</stp>
        <stp>KORD MR8!_06Z-GFS</stp>
        <stp>2M DAILY AVG TEMP</stp>
        <stp>D</stp>
        <stp>44793</stp>
        <stp/>
        <stp/>
        <stp>1</stp>
        <tr r="CO20" s="21"/>
      </tp>
      <tp>
        <v>25.62</v>
        <stp/>
        <stp>*H</stp>
        <stp>KORD MR7!_18Z-GFS</stp>
        <stp>2M DAILY AVG TEMP</stp>
        <stp>D</stp>
        <stp>44792</stp>
        <stp/>
        <stp/>
        <stp>1</stp>
        <tr r="GE21" s="21"/>
      </tp>
      <tp>
        <v>24.32</v>
        <stp/>
        <stp>*H</stp>
        <stp>KORD MR9!_06Z-GFS</stp>
        <stp>2M DAILY AVG TEMP</stp>
        <stp>D</stp>
        <stp>44793</stp>
        <stp/>
        <stp/>
        <stp>1</stp>
        <tr r="CR20" s="21"/>
      </tp>
      <tp>
        <v>24.32</v>
        <stp/>
        <stp>*H</stp>
        <stp>KORD MR4!_18Z-GFS</stp>
        <stp>2M DAILY AVG TEMP</stp>
        <stp>D</stp>
        <stp>44792</stp>
        <stp/>
        <stp/>
        <stp>1</stp>
        <tr r="FV21" s="21"/>
      </tp>
      <tp>
        <v>23.98</v>
        <stp/>
        <stp>*H</stp>
        <stp>KORD MR5!_18Z-GFS</stp>
        <stp>2M DAILY AVG TEMP</stp>
        <stp>D</stp>
        <stp>44792</stp>
        <stp/>
        <stp/>
        <stp>1</stp>
        <tr r="FY21" s="21"/>
      </tp>
      <tp>
        <v>22.21</v>
        <stp/>
        <stp>*H</stp>
        <stp>KORD MR2!_00Z-GFS</stp>
        <stp>2M DAILY AVG TEMP</stp>
        <stp>D</stp>
        <stp>44790</stp>
        <stp/>
        <stp/>
        <stp>1</stp>
        <tr r="P23" s="21"/>
      </tp>
      <tp>
        <v>22.3</v>
        <stp/>
        <stp>*H</stp>
        <stp>KORD MR4!_06Z-GFS</stp>
        <stp>2M DAILY AVG TEMP</stp>
        <stp>D</stp>
        <stp>44790</stp>
        <stp/>
        <stp/>
        <stp>1</stp>
        <tr r="BT23" s="21"/>
      </tp>
      <tp>
        <v>23.3</v>
        <stp/>
        <stp>*H</stp>
        <stp>KORD MR1!_12Z-GFS</stp>
        <stp>2M DAILY AVG TEMP</stp>
        <stp>D</stp>
        <stp>44791</stp>
        <stp/>
        <stp/>
        <stp>1</stp>
        <tr r="DL22" s="21"/>
      </tp>
      <tp>
        <v>22.51</v>
        <stp/>
        <stp>*H</stp>
        <stp>KORD MR3!_00Z-GFS</stp>
        <stp>2M DAILY AVG TEMP</stp>
        <stp>D</stp>
        <stp>44790</stp>
        <stp/>
        <stp/>
        <stp>1</stp>
        <tr r="S23" s="21"/>
      </tp>
      <tp>
        <v>22.18</v>
        <stp/>
        <stp>*H</stp>
        <stp>KORD MR5!_06Z-GFS</stp>
        <stp>2M DAILY AVG TEMP</stp>
        <stp>D</stp>
        <stp>44790</stp>
        <stp/>
        <stp/>
        <stp>1</stp>
        <tr r="BW23" s="21"/>
      </tp>
      <tp>
        <v>22.7</v>
        <stp/>
        <stp>*H</stp>
        <stp>KORD MR2!_12Z-GFS</stp>
        <stp>2M DAILY AVG TEMP</stp>
        <stp>D</stp>
        <stp>44791</stp>
        <stp/>
        <stp/>
        <stp>1</stp>
        <tr r="DO22" s="21"/>
      </tp>
      <tp>
        <v>23.06</v>
        <stp/>
        <stp>*H</stp>
        <stp>KORD MR6!_06Z-GFS</stp>
        <stp>2M DAILY AVG TEMP</stp>
        <stp>D</stp>
        <stp>44790</stp>
        <stp/>
        <stp/>
        <stp>1</stp>
        <tr r="BZ23" s="21"/>
      </tp>
      <tp>
        <v>21.78</v>
        <stp/>
        <stp>*H</stp>
        <stp>KORD MR8!_18Z-GFS</stp>
        <stp>2M DAILY AVG TEMP</stp>
        <stp>D</stp>
        <stp>44791</stp>
        <stp/>
        <stp/>
        <stp>1</stp>
        <tr r="GE22" s="21"/>
      </tp>
      <tp>
        <v>22.86</v>
        <stp/>
        <stp>*H</stp>
        <stp>KORD MR3!_12Z-GFS</stp>
        <stp>2M DAILY AVG TEMP</stp>
        <stp>D</stp>
        <stp>44791</stp>
        <stp/>
        <stp/>
        <stp>1</stp>
        <tr r="DR22" s="21"/>
      </tp>
      <tp>
        <v>23.64</v>
        <stp/>
        <stp>*H</stp>
        <stp>KORD MR7!_06Z-GFS</stp>
        <stp>2M DAILY AVG TEMP</stp>
        <stp>D</stp>
        <stp>44790</stp>
        <stp/>
        <stp/>
        <stp>1</stp>
        <tr r="CC23" s="21"/>
      </tp>
      <tp>
        <v>20.9</v>
        <stp/>
        <stp>*H</stp>
        <stp>KORD MR9!_18Z-GFS</stp>
        <stp>2M DAILY AVG TEMP</stp>
        <stp>D</stp>
        <stp>44791</stp>
        <stp/>
        <stp/>
        <stp>1</stp>
        <tr r="GH22" s="21"/>
      </tp>
      <tp>
        <v>23</v>
        <stp/>
        <stp>*H</stp>
        <stp>KORD MR4!_12Z-GFS</stp>
        <stp>2M DAILY AVG TEMP</stp>
        <stp>D</stp>
        <stp>44791</stp>
        <stp/>
        <stp/>
        <stp>1</stp>
        <tr r="DU22" s="21"/>
      </tp>
      <tp>
        <v>22.84</v>
        <stp/>
        <stp>*H</stp>
        <stp>KORD MR6!_00Z-GFS</stp>
        <stp>2M DAILY AVG TEMP</stp>
        <stp>D</stp>
        <stp>44790</stp>
        <stp/>
        <stp/>
        <stp>1</stp>
        <tr r="AB23" s="21"/>
      </tp>
      <tp>
        <v>23.32</v>
        <stp/>
        <stp>*H</stp>
        <stp>KORD MR5!_12Z-GFS</stp>
        <stp>2M DAILY AVG TEMP</stp>
        <stp>D</stp>
        <stp>44791</stp>
        <stp/>
        <stp/>
        <stp>1</stp>
        <tr r="DX22" s="21"/>
      </tp>
      <tp>
        <v>23.92</v>
        <stp/>
        <stp>*H</stp>
        <stp>KORD MR7!_00Z-GFS</stp>
        <stp>2M DAILY AVG TEMP</stp>
        <stp>D</stp>
        <stp>44790</stp>
        <stp/>
        <stp/>
        <stp>1</stp>
        <tr r="AE23" s="21"/>
      </tp>
      <tp>
        <v>22.64</v>
        <stp/>
        <stp>*H</stp>
        <stp>KORD MR2!_06Z-GFS</stp>
        <stp>2M DAILY AVG TEMP</stp>
        <stp>D</stp>
        <stp>44790</stp>
        <stp/>
        <stp/>
        <stp>1</stp>
        <tr r="BN23" s="21"/>
      </tp>
      <tp>
        <v>22.1</v>
        <stp/>
        <stp>*H</stp>
        <stp>KORD MR4!_00Z-GFS</stp>
        <stp>2M DAILY AVG TEMP</stp>
        <stp>D</stp>
        <stp>44790</stp>
        <stp/>
        <stp/>
        <stp>1</stp>
        <tr r="V23" s="21"/>
      </tp>
      <tp>
        <v>22.95</v>
        <stp/>
        <stp>*H</stp>
        <stp>KORD MR6!_12Z-GFS</stp>
        <stp>2M DAILY AVG TEMP</stp>
        <stp>D</stp>
        <stp>44791</stp>
        <stp/>
        <stp/>
        <stp>1</stp>
        <tr r="EA22" s="21"/>
      </tp>
      <tp>
        <v>22.23</v>
        <stp/>
        <stp>*H</stp>
        <stp>KORD MR3!_06Z-GFS</stp>
        <stp>2M DAILY AVG TEMP</stp>
        <stp>D</stp>
        <stp>44790</stp>
        <stp/>
        <stp/>
        <stp>1</stp>
        <tr r="BQ23" s="21"/>
      </tp>
      <tp>
        <v>21.68</v>
        <stp/>
        <stp>*H</stp>
        <stp>KORD MR5!_00Z-GFS</stp>
        <stp>2M DAILY AVG TEMP</stp>
        <stp>D</stp>
        <stp>44790</stp>
        <stp/>
        <stp/>
        <stp>1</stp>
        <tr r="Y23" s="21"/>
      </tp>
      <tp>
        <v>22.76</v>
        <stp/>
        <stp>*H</stp>
        <stp>KORD MR7!_12Z-GFS</stp>
        <stp>2M DAILY AVG TEMP</stp>
        <stp>D</stp>
        <stp>44791</stp>
        <stp/>
        <stp/>
        <stp>1</stp>
        <tr r="ED22" s="21"/>
      </tp>
      <tp>
        <v>22.64</v>
        <stp/>
        <stp>*H</stp>
        <stp>KORD MR2!_18Z-GFS</stp>
        <stp>2M DAILY AVG TEMP</stp>
        <stp>D</stp>
        <stp>44791</stp>
        <stp/>
        <stp/>
        <stp>1</stp>
        <tr r="FM22" s="21"/>
      </tp>
      <tp>
        <v>22.97</v>
        <stp/>
        <stp>*H</stp>
        <stp>KORD MR8!_12Z-GFS</stp>
        <stp>2M DAILY AVG TEMP</stp>
        <stp>D</stp>
        <stp>44791</stp>
        <stp/>
        <stp/>
        <stp>1</stp>
        <tr r="EG22" s="21"/>
      </tp>
      <tp>
        <v>22.9</v>
        <stp/>
        <stp>*H</stp>
        <stp>KORD MR3!_18Z-GFS</stp>
        <stp>2M DAILY AVG TEMP</stp>
        <stp>D</stp>
        <stp>44791</stp>
        <stp/>
        <stp/>
        <stp>1</stp>
        <tr r="FP22" s="21"/>
      </tp>
      <tp>
        <v>21.42</v>
        <stp/>
        <stp>*H</stp>
        <stp>KORD MR9!_12Z-GFS</stp>
        <stp>2M DAILY AVG TEMP</stp>
        <stp>D</stp>
        <stp>44791</stp>
        <stp/>
        <stp/>
        <stp>1</stp>
        <tr r="EJ22" s="21"/>
      </tp>
      <tp>
        <v>23.39</v>
        <stp/>
        <stp>*H</stp>
        <stp>KORD MR8!_00Z-GFS</stp>
        <stp>2M DAILY AVG TEMP</stp>
        <stp>D</stp>
        <stp>44790</stp>
        <stp/>
        <stp/>
        <stp>1</stp>
        <tr r="AH23" s="21"/>
      </tp>
      <tp>
        <v>22.42</v>
        <stp/>
        <stp>*H</stp>
        <stp>KORD MR1!_18Z-GFS</stp>
        <stp>2M DAILY AVG TEMP</stp>
        <stp>D</stp>
        <stp>44791</stp>
        <stp/>
        <stp/>
        <stp>1</stp>
        <tr r="FJ22" s="21"/>
      </tp>
      <tp>
        <v>19.78</v>
        <stp/>
        <stp>*H</stp>
        <stp>KORD MR9!_00Z-GFS</stp>
        <stp>2M DAILY AVG TEMP</stp>
        <stp>D</stp>
        <stp>44790</stp>
        <stp/>
        <stp/>
        <stp>1</stp>
        <tr r="AK23" s="21"/>
      </tp>
      <tp>
        <v>22.84</v>
        <stp/>
        <stp>*H</stp>
        <stp>KORD MR6!_18Z-GFS</stp>
        <stp>2M DAILY AVG TEMP</stp>
        <stp>D</stp>
        <stp>44791</stp>
        <stp/>
        <stp/>
        <stp>1</stp>
        <tr r="FY22" s="21"/>
      </tp>
      <tp>
        <v>21.96</v>
        <stp/>
        <stp>*H</stp>
        <stp>KORD MR8!_06Z-GFS</stp>
        <stp>2M DAILY AVG TEMP</stp>
        <stp>D</stp>
        <stp>44790</stp>
        <stp/>
        <stp/>
        <stp>1</stp>
        <tr r="CF23" s="21"/>
      </tp>
      <tp>
        <v>23.58</v>
        <stp/>
        <stp>*H</stp>
        <stp>KORD MR7!_18Z-GFS</stp>
        <stp>2M DAILY AVG TEMP</stp>
        <stp>D</stp>
        <stp>44791</stp>
        <stp/>
        <stp/>
        <stp>1</stp>
        <tr r="GB22" s="21"/>
      </tp>
      <tp>
        <v>21.47</v>
        <stp/>
        <stp>*H</stp>
        <stp>KORD MR9!_06Z-GFS</stp>
        <stp>2M DAILY AVG TEMP</stp>
        <stp>D</stp>
        <stp>44790</stp>
        <stp/>
        <stp/>
        <stp>1</stp>
        <tr r="CI23" s="21"/>
      </tp>
      <tp>
        <v>23.22</v>
        <stp/>
        <stp>*H</stp>
        <stp>KORD MR4!_18Z-GFS</stp>
        <stp>2M DAILY AVG TEMP</stp>
        <stp>D</stp>
        <stp>44791</stp>
        <stp/>
        <stp/>
        <stp>1</stp>
        <tr r="FS22" s="21"/>
      </tp>
      <tp>
        <v>22.84</v>
        <stp/>
        <stp>*H</stp>
        <stp>KORD MR5!_18Z-GFS</stp>
        <stp>2M DAILY AVG TEMP</stp>
        <stp>D</stp>
        <stp>44791</stp>
        <stp/>
        <stp/>
        <stp>1</stp>
        <tr r="FV22" s="21"/>
      </tp>
      <tp>
        <v>22.56</v>
        <stp/>
        <stp>*H</stp>
        <stp>KORD MR2!_00Z-GFS</stp>
        <stp>2M DAILY AVG TEMP</stp>
        <stp>D</stp>
        <stp>44791</stp>
        <stp/>
        <stp/>
        <stp>1</stp>
        <tr r="S22" s="21"/>
      </tp>
      <tp>
        <v>22.76</v>
        <stp/>
        <stp>*H</stp>
        <stp>KORD MR4!_06Z-GFS</stp>
        <stp>2M DAILY AVG TEMP</stp>
        <stp>D</stp>
        <stp>44791</stp>
        <stp/>
        <stp/>
        <stp>1</stp>
        <tr r="BW22" s="21"/>
      </tp>
      <tp>
        <v>22.9</v>
        <stp/>
        <stp>*H</stp>
        <stp>KORD MR3!_00Z-GFS</stp>
        <stp>2M DAILY AVG TEMP</stp>
        <stp>D</stp>
        <stp>44791</stp>
        <stp/>
        <stp/>
        <stp>1</stp>
        <tr r="V22" s="21"/>
      </tp>
      <tp>
        <v>23.16</v>
        <stp/>
        <stp>*H</stp>
        <stp>KORD MR5!_06Z-GFS</stp>
        <stp>2M DAILY AVG TEMP</stp>
        <stp>D</stp>
        <stp>44791</stp>
        <stp/>
        <stp/>
        <stp>1</stp>
        <tr r="BZ22" s="21"/>
      </tp>
      <tp>
        <v>22.83</v>
        <stp/>
        <stp>*H</stp>
        <stp>KORD MR2!_12Z-GFS</stp>
        <stp>2M DAILY AVG TEMP</stp>
        <stp>D</stp>
        <stp>44790</stp>
        <stp/>
        <stp/>
        <stp>1</stp>
        <tr r="DL23" s="21"/>
      </tp>
      <tp>
        <v>22.94</v>
        <stp/>
        <stp>*H</stp>
        <stp>KORD MR6!_06Z-GFS</stp>
        <stp>2M DAILY AVG TEMP</stp>
        <stp>D</stp>
        <stp>44791</stp>
        <stp/>
        <stp/>
        <stp>1</stp>
        <tr r="CC22" s="21"/>
      </tp>
      <tp>
        <v>21.8</v>
        <stp/>
        <stp>*H</stp>
        <stp>KORD MR8!_18Z-GFS</stp>
        <stp>2M DAILY AVG TEMP</stp>
        <stp>D</stp>
        <stp>44790</stp>
        <stp/>
        <stp/>
        <stp>1</stp>
        <tr r="GB23" s="21"/>
      </tp>
      <tp>
        <v>22.62</v>
        <stp/>
        <stp>*H</stp>
        <stp>KORD MR1!_00Z-GFS</stp>
        <stp>2M DAILY AVG TEMP</stp>
        <stp>D</stp>
        <stp>44791</stp>
        <stp/>
        <stp/>
        <stp>1</stp>
        <tr r="P22" s="21"/>
      </tp>
      <tp>
        <v>22.16</v>
        <stp/>
        <stp>*H</stp>
        <stp>KORD MR3!_12Z-GFS</stp>
        <stp>2M DAILY AVG TEMP</stp>
        <stp>D</stp>
        <stp>44790</stp>
        <stp/>
        <stp/>
        <stp>1</stp>
        <tr r="DO23" s="21"/>
      </tp>
      <tp>
        <v>24.15</v>
        <stp/>
        <stp>*H</stp>
        <stp>KORD MR7!_06Z-GFS</stp>
        <stp>2M DAILY AVG TEMP</stp>
        <stp>D</stp>
        <stp>44791</stp>
        <stp/>
        <stp/>
        <stp>1</stp>
        <tr r="CF22" s="21"/>
      </tp>
      <tp>
        <v>21.86</v>
        <stp/>
        <stp>*H</stp>
        <stp>KORD MR9!_18Z-GFS</stp>
        <stp>2M DAILY AVG TEMP</stp>
        <stp>D</stp>
        <stp>44790</stp>
        <stp/>
        <stp/>
        <stp>1</stp>
        <tr r="GE23" s="21"/>
      </tp>
      <tp>
        <v>22.16</v>
        <stp/>
        <stp>*H</stp>
        <stp>KORD MR4!_12Z-GFS</stp>
        <stp>2M DAILY AVG TEMP</stp>
        <stp>D</stp>
        <stp>44790</stp>
        <stp/>
        <stp/>
        <stp>1</stp>
        <tr r="DR23" s="21"/>
      </tp>
      <tp>
        <v>24.1</v>
        <stp/>
        <stp>*H</stp>
        <stp>KORD MR6!_00Z-GFS</stp>
        <stp>2M DAILY AVG TEMP</stp>
        <stp>D</stp>
        <stp>44791</stp>
        <stp/>
        <stp/>
        <stp>1</stp>
        <tr r="AE22" s="21"/>
      </tp>
      <tp>
        <v>22.9</v>
        <stp/>
        <stp>*H</stp>
        <stp>KORD MR1!_06Z-GFS</stp>
        <stp>2M DAILY AVG TEMP</stp>
        <stp>D</stp>
        <stp>44791</stp>
        <stp/>
        <stp/>
        <stp>1</stp>
        <tr r="BN22" s="21"/>
      </tp>
      <tp>
        <v>22.77</v>
        <stp/>
        <stp>*H</stp>
        <stp>KORD MR5!_12Z-GFS</stp>
        <stp>2M DAILY AVG TEMP</stp>
        <stp>D</stp>
        <stp>44790</stp>
        <stp/>
        <stp/>
        <stp>1</stp>
        <tr r="DU23" s="21"/>
      </tp>
      <tp>
        <v>20.64</v>
        <stp/>
        <stp>*H</stp>
        <stp>KORD MR7!_00Z-GFS</stp>
        <stp>2M DAILY AVG TEMP</stp>
        <stp>D</stp>
        <stp>44791</stp>
        <stp/>
        <stp/>
        <stp>1</stp>
        <tr r="AH22" s="21"/>
      </tp>
      <tp>
        <v>22.76</v>
        <stp/>
        <stp>*H</stp>
        <stp>KORD MR2!_06Z-GFS</stp>
        <stp>2M DAILY AVG TEMP</stp>
        <stp>D</stp>
        <stp>44791</stp>
        <stp/>
        <stp/>
        <stp>1</stp>
        <tr r="BQ22" s="21"/>
      </tp>
      <tp>
        <v>23.04</v>
        <stp/>
        <stp>*H</stp>
        <stp>KORD MR4!_00Z-GFS</stp>
        <stp>2M DAILY AVG TEMP</stp>
        <stp>D</stp>
        <stp>44791</stp>
        <stp/>
        <stp/>
        <stp>1</stp>
        <tr r="Y22" s="21"/>
      </tp>
      <tp>
        <v>22.34</v>
        <stp/>
        <stp>*H</stp>
        <stp>KORD MR6!_12Z-GFS</stp>
        <stp>2M DAILY AVG TEMP</stp>
        <stp>D</stp>
        <stp>44790</stp>
        <stp/>
        <stp/>
        <stp>1</stp>
        <tr r="DX23" s="21"/>
      </tp>
      <tp>
        <v>22.54</v>
        <stp/>
        <stp>*H</stp>
        <stp>KORD MR3!_06Z-GFS</stp>
        <stp>2M DAILY AVG TEMP</stp>
        <stp>D</stp>
        <stp>44791</stp>
        <stp/>
        <stp/>
        <stp>1</stp>
        <tr r="BT22" s="21"/>
      </tp>
      <tp>
        <v>22.64</v>
        <stp/>
        <stp>*H</stp>
        <stp>KORD MR5!_00Z-GFS</stp>
        <stp>2M DAILY AVG TEMP</stp>
        <stp>D</stp>
        <stp>44791</stp>
        <stp/>
        <stp/>
        <stp>1</stp>
        <tr r="AB22" s="21"/>
      </tp>
      <tp>
        <v>21.58</v>
        <stp/>
        <stp>*H</stp>
        <stp>KORD MR7!_12Z-GFS</stp>
        <stp>2M DAILY AVG TEMP</stp>
        <stp>D</stp>
        <stp>44790</stp>
        <stp/>
        <stp/>
        <stp>1</stp>
        <tr r="EA23" s="21"/>
      </tp>
      <tp>
        <v>22.27</v>
        <stp/>
        <stp>*H</stp>
        <stp>KORD MR2!_18Z-GFS</stp>
        <stp>2M DAILY AVG TEMP</stp>
        <stp>D</stp>
        <stp>44790</stp>
        <stp/>
        <stp/>
        <stp>1</stp>
        <tr r="FJ23" s="21"/>
      </tp>
      <tp>
        <v>22.73</v>
        <stp/>
        <stp>*H</stp>
        <stp>KORD MR8!_12Z-GFS</stp>
        <stp>2M DAILY AVG TEMP</stp>
        <stp>D</stp>
        <stp>44790</stp>
        <stp/>
        <stp/>
        <stp>1</stp>
        <tr r="ED23" s="21"/>
      </tp>
      <tp>
        <v>22.36</v>
        <stp/>
        <stp>*H</stp>
        <stp>KORD MR3!_18Z-GFS</stp>
        <stp>2M DAILY AVG TEMP</stp>
        <stp>D</stp>
        <stp>44790</stp>
        <stp/>
        <stp/>
        <stp>1</stp>
        <tr r="FM23" s="21"/>
      </tp>
      <tp>
        <v>21.63</v>
        <stp/>
        <stp>*H</stp>
        <stp>KORD MR9!_12Z-GFS</stp>
        <stp>2M DAILY AVG TEMP</stp>
        <stp>D</stp>
        <stp>44790</stp>
        <stp/>
        <stp/>
        <stp>1</stp>
        <tr r="EG23" s="21"/>
      </tp>
      <tp>
        <v>22.94</v>
        <stp/>
        <stp>*H</stp>
        <stp>KORD MR8!_00Z-GFS</stp>
        <stp>2M DAILY AVG TEMP</stp>
        <stp>D</stp>
        <stp>44791</stp>
        <stp/>
        <stp/>
        <stp>1</stp>
        <tr r="AK22" s="21"/>
      </tp>
      <tp>
        <v>21.08</v>
        <stp/>
        <stp>*H</stp>
        <stp>KORD MR9!_00Z-GFS</stp>
        <stp>2M DAILY AVG TEMP</stp>
        <stp>D</stp>
        <stp>44791</stp>
        <stp/>
        <stp/>
        <stp>1</stp>
        <tr r="AN22" s="21"/>
      </tp>
      <tp>
        <v>22.14</v>
        <stp/>
        <stp>*H</stp>
        <stp>KORD MR6!_18Z-GFS</stp>
        <stp>2M DAILY AVG TEMP</stp>
        <stp>D</stp>
        <stp>44790</stp>
        <stp/>
        <stp/>
        <stp>1</stp>
        <tr r="FV23" s="21"/>
      </tp>
      <tp>
        <v>21.9</v>
        <stp/>
        <stp>*H</stp>
        <stp>KORD MR8!_06Z-GFS</stp>
        <stp>2M DAILY AVG TEMP</stp>
        <stp>D</stp>
        <stp>44791</stp>
        <stp/>
        <stp/>
        <stp>1</stp>
        <tr r="CI22" s="21"/>
      </tp>
      <tp>
        <v>23.6</v>
        <stp/>
        <stp>*H</stp>
        <stp>KORD MR7!_18Z-GFS</stp>
        <stp>2M DAILY AVG TEMP</stp>
        <stp>D</stp>
        <stp>44790</stp>
        <stp/>
        <stp/>
        <stp>1</stp>
        <tr r="FY23" s="21"/>
      </tp>
      <tp>
        <v>21.41</v>
        <stp/>
        <stp>*H</stp>
        <stp>KORD MR9!_06Z-GFS</stp>
        <stp>2M DAILY AVG TEMP</stp>
        <stp>D</stp>
        <stp>44791</stp>
        <stp/>
        <stp/>
        <stp>1</stp>
        <tr r="CL22" s="21"/>
      </tp>
      <tp>
        <v>22.22</v>
        <stp/>
        <stp>*H</stp>
        <stp>KORD MR4!_18Z-GFS</stp>
        <stp>2M DAILY AVG TEMP</stp>
        <stp>D</stp>
        <stp>44790</stp>
        <stp/>
        <stp/>
        <stp>1</stp>
        <tr r="FP23" s="21"/>
      </tp>
      <tp>
        <v>22.27</v>
        <stp/>
        <stp>*H</stp>
        <stp>KORD MR5!_18Z-GFS</stp>
        <stp>2M DAILY AVG TEMP</stp>
        <stp>D</stp>
        <stp>44790</stp>
        <stp/>
        <stp/>
        <stp>1</stp>
        <tr r="FS23" s="21"/>
      </tp>
      <tp>
        <v>23.72</v>
        <stp/>
        <stp>*H</stp>
        <stp>KORD MR0!_12Z-GFS</stp>
        <stp>2M DAILY AVG TEMP</stp>
        <stp>D</stp>
        <stp>44799</stp>
        <stp/>
        <stp/>
        <stp>1</stp>
        <tr r="EG14" s="21"/>
      </tp>
      <tp>
        <v>25.99</v>
        <stp/>
        <stp>*H</stp>
        <stp>KORD MR2!_00Z-GFS</stp>
        <stp>2M DAILY AVG TEMP</stp>
        <stp>D</stp>
        <stp>44798</stp>
        <stp/>
        <stp/>
        <stp>1</stp>
        <tr r="AN15" s="21"/>
      </tp>
      <tp>
        <v>22.2</v>
        <stp/>
        <stp>*H</stp>
        <stp>KORD MR4!_06Z-GFS</stp>
        <stp>2M DAILY AVG TEMP</stp>
        <stp>D</stp>
        <stp>44798</stp>
        <stp/>
        <stp/>
        <stp>1</stp>
        <tr r="CR15" s="21"/>
      </tp>
      <tp>
        <v>27.08</v>
        <stp/>
        <stp>*H</stp>
        <stp>KORD MR1!_12Z-GFS</stp>
        <stp>2M DAILY AVG TEMP</stp>
        <stp>D</stp>
        <stp>44799</stp>
        <stp/>
        <stp/>
        <stp>1</stp>
        <tr r="EJ14" s="21"/>
      </tp>
      <tp>
        <v>24.7</v>
        <stp/>
        <stp>*H</stp>
        <stp>KORD MR3!_00Z-GFS</stp>
        <stp>2M DAILY AVG TEMP</stp>
        <stp>D</stp>
        <stp>44798</stp>
        <stp/>
        <stp/>
        <stp>1</stp>
        <tr r="AQ15" s="21"/>
      </tp>
      <tp>
        <v>24.94</v>
        <stp/>
        <stp>*H</stp>
        <stp>KORD MR5!_06Z-GFS</stp>
        <stp>2M DAILY AVG TEMP</stp>
        <stp>D</stp>
        <stp>44798</stp>
        <stp/>
        <stp/>
        <stp>1</stp>
        <tr r="CU15" s="21"/>
      </tp>
      <tp>
        <v>26.74</v>
        <stp/>
        <stp>*H</stp>
        <stp>KORD MR0!_00Z-GFS</stp>
        <stp>2M DAILY AVG TEMP</stp>
        <stp>D</stp>
        <stp>44798</stp>
        <stp/>
        <stp/>
        <stp>1</stp>
        <tr r="AH15" s="21"/>
      </tp>
      <tp>
        <v>25.08</v>
        <stp/>
        <stp>*H</stp>
        <stp>KORD MR2!_12Z-GFS</stp>
        <stp>2M DAILY AVG TEMP</stp>
        <stp>D</stp>
        <stp>44799</stp>
        <stp/>
        <stp/>
        <stp>1</stp>
        <tr r="EM14" s="21"/>
      </tp>
      <tp>
        <v>27.33</v>
        <stp/>
        <stp>*H</stp>
        <stp>KORD MR6!_06Z-GFS</stp>
        <stp>2M DAILY AVG TEMP</stp>
        <stp>D</stp>
        <stp>44798</stp>
        <stp/>
        <stp/>
        <stp>1</stp>
        <tr r="CX15" s="21"/>
      </tp>
      <tp>
        <v>17.239999999999998</v>
        <stp/>
        <stp>*H</stp>
        <stp>KORD MR8!_18Z-GFS</stp>
        <stp>2M DAILY AVG TEMP</stp>
        <stp>D</stp>
        <stp>44799</stp>
        <stp/>
        <stp/>
        <stp>1</stp>
        <tr r="HC14" s="21"/>
      </tp>
      <tp>
        <v>27.35</v>
        <stp/>
        <stp>*H</stp>
        <stp>KORD MR1!_00Z-GFS</stp>
        <stp>2M DAILY AVG TEMP</stp>
        <stp>D</stp>
        <stp>44798</stp>
        <stp/>
        <stp/>
        <stp>1</stp>
        <tr r="AK15" s="21"/>
      </tp>
      <tp>
        <v>18.88</v>
        <stp/>
        <stp>*H</stp>
        <stp>KORD MR3!_12Z-GFS</stp>
        <stp>2M DAILY AVG TEMP</stp>
        <stp>D</stp>
        <stp>44799</stp>
        <stp/>
        <stp/>
        <stp>1</stp>
        <tr r="EP14" s="21"/>
      </tp>
      <tp>
        <v>22.4</v>
        <stp/>
        <stp>*H</stp>
        <stp>KORD MR7!_06Z-GFS</stp>
        <stp>2M DAILY AVG TEMP</stp>
        <stp>D</stp>
        <stp>44798</stp>
        <stp/>
        <stp/>
        <stp>1</stp>
        <tr r="DA15" s="21"/>
      </tp>
      <tp>
        <v>25.7</v>
        <stp/>
        <stp>*H</stp>
        <stp>KORD MR0!_06Z-GFS</stp>
        <stp>2M DAILY AVG TEMP</stp>
        <stp>D</stp>
        <stp>44798</stp>
        <stp/>
        <stp/>
        <stp>1</stp>
        <tr r="CF15" s="21"/>
      </tp>
      <tp>
        <v>18.68</v>
        <stp/>
        <stp>*H</stp>
        <stp>KORD MR4!_12Z-GFS</stp>
        <stp>2M DAILY AVG TEMP</stp>
        <stp>D</stp>
        <stp>44799</stp>
        <stp/>
        <stp/>
        <stp>1</stp>
        <tr r="ES14" s="21"/>
      </tp>
      <tp>
        <v>26.58</v>
        <stp/>
        <stp>*H</stp>
        <stp>KORD MR6!_00Z-GFS</stp>
        <stp>2M DAILY AVG TEMP</stp>
        <stp>D</stp>
        <stp>44798</stp>
        <stp/>
        <stp/>
        <stp>1</stp>
        <tr r="AZ15" s="21"/>
      </tp>
      <tp>
        <v>25.8</v>
        <stp/>
        <stp>*H</stp>
        <stp>KORD MR1!_06Z-GFS</stp>
        <stp>2M DAILY AVG TEMP</stp>
        <stp>D</stp>
        <stp>44798</stp>
        <stp/>
        <stp/>
        <stp>1</stp>
        <tr r="CI15" s="21"/>
      </tp>
      <tp>
        <v>25.44</v>
        <stp/>
        <stp>*H</stp>
        <stp>KORD MR5!_12Z-GFS</stp>
        <stp>2M DAILY AVG TEMP</stp>
        <stp>D</stp>
        <stp>44799</stp>
        <stp/>
        <stp/>
        <stp>1</stp>
        <tr r="EV14" s="21"/>
      </tp>
      <tp>
        <v>25.02</v>
        <stp/>
        <stp>*H</stp>
        <stp>KORD MR7!_00Z-GFS</stp>
        <stp>2M DAILY AVG TEMP</stp>
        <stp>D</stp>
        <stp>44798</stp>
        <stp/>
        <stp/>
        <stp>1</stp>
        <tr r="BC15" s="21"/>
      </tp>
      <tp>
        <v>24.78</v>
        <stp/>
        <stp>*H</stp>
        <stp>KORD MR2!_06Z-GFS</stp>
        <stp>2M DAILY AVG TEMP</stp>
        <stp>D</stp>
        <stp>44798</stp>
        <stp/>
        <stp/>
        <stp>1</stp>
        <tr r="CL15" s="21"/>
      </tp>
      <tp>
        <v>25.1</v>
        <stp/>
        <stp>*H</stp>
        <stp>KORD MR4!_00Z-GFS</stp>
        <stp>2M DAILY AVG TEMP</stp>
        <stp>D</stp>
        <stp>44798</stp>
        <stp/>
        <stp/>
        <stp>1</stp>
        <tr r="AT15" s="21"/>
      </tp>
      <tp>
        <v>24.86</v>
        <stp/>
        <stp>*H</stp>
        <stp>KORD MR6!_12Z-GFS</stp>
        <stp>2M DAILY AVG TEMP</stp>
        <stp>D</stp>
        <stp>44799</stp>
        <stp/>
        <stp/>
        <stp>1</stp>
        <tr r="EY14" s="21"/>
      </tp>
      <tp>
        <v>22.91</v>
        <stp/>
        <stp>*H</stp>
        <stp>KORD MR3!_06Z-GFS</stp>
        <stp>2M DAILY AVG TEMP</stp>
        <stp>D</stp>
        <stp>44798</stp>
        <stp/>
        <stp/>
        <stp>1</stp>
        <tr r="CO15" s="21"/>
      </tp>
      <tp>
        <v>23.18</v>
        <stp/>
        <stp>*H</stp>
        <stp>KORD MR5!_00Z-GFS</stp>
        <stp>2M DAILY AVG TEMP</stp>
        <stp>D</stp>
        <stp>44798</stp>
        <stp/>
        <stp/>
        <stp>1</stp>
        <tr r="AW15" s="21"/>
      </tp>
      <tp>
        <v>28.22</v>
        <stp/>
        <stp>*H</stp>
        <stp>KORD MR7!_12Z-GFS</stp>
        <stp>2M DAILY AVG TEMP</stp>
        <stp>D</stp>
        <stp>44799</stp>
        <stp/>
        <stp/>
        <stp>1</stp>
        <tr r="FB14" s="21"/>
      </tp>
      <tp>
        <v>23.68</v>
        <stp/>
        <stp>*H</stp>
        <stp>KORD MR2!_18Z-GFS</stp>
        <stp>2M DAILY AVG TEMP</stp>
        <stp>D</stp>
        <stp>44799</stp>
        <stp/>
        <stp/>
        <stp>1</stp>
        <tr r="GK14" s="21"/>
      </tp>
      <tp>
        <v>22.86</v>
        <stp/>
        <stp>*H</stp>
        <stp>KORD MR8!_12Z-GFS</stp>
        <stp>2M DAILY AVG TEMP</stp>
        <stp>D</stp>
        <stp>44799</stp>
        <stp/>
        <stp/>
        <stp>1</stp>
        <tr r="FE14" s="21"/>
      </tp>
      <tp>
        <v>18.5</v>
        <stp/>
        <stp>*H</stp>
        <stp>KORD MR3!_18Z-GFS</stp>
        <stp>2M DAILY AVG TEMP</stp>
        <stp>D</stp>
        <stp>44799</stp>
        <stp/>
        <stp/>
        <stp>1</stp>
        <tr r="GN14" s="21"/>
      </tp>
      <tp>
        <v>27.36</v>
        <stp/>
        <stp>*H</stp>
        <stp>KORD MR0!_18Z-GFS</stp>
        <stp>2M DAILY AVG TEMP</stp>
        <stp>D</stp>
        <stp>44799</stp>
        <stp/>
        <stp/>
        <stp>1</stp>
        <tr r="GE14" s="21"/>
      </tp>
      <tp>
        <v>26.38</v>
        <stp/>
        <stp>*H</stp>
        <stp>KORD MR8!_00Z-GFS</stp>
        <stp>2M DAILY AVG TEMP</stp>
        <stp>D</stp>
        <stp>44798</stp>
        <stp/>
        <stp/>
        <stp>1</stp>
        <tr r="BF15" s="21"/>
      </tp>
      <tp>
        <v>21.9</v>
        <stp/>
        <stp>*H</stp>
        <stp>KORD MR1!_18Z-GFS</stp>
        <stp>2M DAILY AVG TEMP</stp>
        <stp>D</stp>
        <stp>44799</stp>
        <stp/>
        <stp/>
        <stp>1</stp>
        <tr r="GH14" s="21"/>
      </tp>
      <tp>
        <v>16.260000000000002</v>
        <stp/>
        <stp>*H</stp>
        <stp>KORD MR9!_00Z-GFS</stp>
        <stp>2M DAILY AVG TEMP</stp>
        <stp>D</stp>
        <stp>44798</stp>
        <stp/>
        <stp/>
        <stp>1</stp>
        <tr r="BI15" s="21"/>
      </tp>
      <tp>
        <v>26.48</v>
        <stp/>
        <stp>*H</stp>
        <stp>KORD MR6!_18Z-GFS</stp>
        <stp>2M DAILY AVG TEMP</stp>
        <stp>D</stp>
        <stp>44799</stp>
        <stp/>
        <stp/>
        <stp>1</stp>
        <tr r="GW14" s="21"/>
      </tp>
      <tp>
        <v>21.22</v>
        <stp/>
        <stp>*H</stp>
        <stp>KORD MR8!_06Z-GFS</stp>
        <stp>2M DAILY AVG TEMP</stp>
        <stp>D</stp>
        <stp>44798</stp>
        <stp/>
        <stp/>
        <stp>1</stp>
        <tr r="DD15" s="21"/>
      </tp>
      <tp>
        <v>22.77</v>
        <stp/>
        <stp>*H</stp>
        <stp>KORD MR7!_18Z-GFS</stp>
        <stp>2M DAILY AVG TEMP</stp>
        <stp>D</stp>
        <stp>44799</stp>
        <stp/>
        <stp/>
        <stp>1</stp>
        <tr r="GZ14" s="21"/>
      </tp>
      <tp>
        <v>29.37</v>
        <stp/>
        <stp>*H</stp>
        <stp>KORD MR9!_06Z-GFS</stp>
        <stp>2M DAILY AVG TEMP</stp>
        <stp>D</stp>
        <stp>44798</stp>
        <stp/>
        <stp/>
        <stp>1</stp>
        <tr r="DG15" s="21"/>
      </tp>
      <tp>
        <v>25.5</v>
        <stp/>
        <stp>*H</stp>
        <stp>KORD MR4!_18Z-GFS</stp>
        <stp>2M DAILY AVG TEMP</stp>
        <stp>D</stp>
        <stp>44799</stp>
        <stp/>
        <stp/>
        <stp>1</stp>
        <tr r="GQ14" s="21"/>
      </tp>
      <tp>
        <v>26.96</v>
        <stp/>
        <stp>*H</stp>
        <stp>KORD MR5!_18Z-GFS</stp>
        <stp>2M DAILY AVG TEMP</stp>
        <stp>D</stp>
        <stp>44799</stp>
        <stp/>
        <stp/>
        <stp>1</stp>
        <tr r="GT14" s="21"/>
      </tp>
      <tp>
        <v>24.52</v>
        <stp/>
        <stp>*H</stp>
        <stp>KORD MR0!_12Z-GFS</stp>
        <stp>2M DAILY AVG TEMP</stp>
        <stp>D</stp>
        <stp>44798</stp>
        <stp/>
        <stp/>
        <stp>1</stp>
        <tr r="ED15" s="21"/>
      </tp>
      <tp>
        <v>26.1</v>
        <stp/>
        <stp>*H</stp>
        <stp>KORD MR2!_00Z-GFS</stp>
        <stp>2M DAILY AVG TEMP</stp>
        <stp>D</stp>
        <stp>44799</stp>
        <stp/>
        <stp/>
        <stp>1</stp>
        <tr r="AQ14" s="21"/>
      </tp>
      <tp>
        <v>25.15</v>
        <stp/>
        <stp>*H</stp>
        <stp>KORD MR4!_06Z-GFS</stp>
        <stp>2M DAILY AVG TEMP</stp>
        <stp>D</stp>
        <stp>44799</stp>
        <stp/>
        <stp/>
        <stp>1</stp>
        <tr r="CU14" s="21"/>
      </tp>
      <tp>
        <v>24.96</v>
        <stp/>
        <stp>*H</stp>
        <stp>KORD MR1!_12Z-GFS</stp>
        <stp>2M DAILY AVG TEMP</stp>
        <stp>D</stp>
        <stp>44798</stp>
        <stp/>
        <stp/>
        <stp>1</stp>
        <tr r="EG15" s="21"/>
      </tp>
      <tp>
        <v>23.8</v>
        <stp/>
        <stp>*H</stp>
        <stp>KORD MR3!_00Z-GFS</stp>
        <stp>2M DAILY AVG TEMP</stp>
        <stp>D</stp>
        <stp>44799</stp>
        <stp/>
        <stp/>
        <stp>1</stp>
        <tr r="AT14" s="21"/>
      </tp>
      <tp>
        <v>25.15</v>
        <stp/>
        <stp>*H</stp>
        <stp>KORD MR5!_06Z-GFS</stp>
        <stp>2M DAILY AVG TEMP</stp>
        <stp>D</stp>
        <stp>44799</stp>
        <stp/>
        <stp/>
        <stp>1</stp>
        <tr r="CX14" s="21"/>
      </tp>
      <tp>
        <v>25.72</v>
        <stp/>
        <stp>*H</stp>
        <stp>KORD MR0!_00Z-GFS</stp>
        <stp>2M DAILY AVG TEMP</stp>
        <stp>D</stp>
        <stp>44799</stp>
        <stp/>
        <stp/>
        <stp>1</stp>
        <tr r="AK14" s="21"/>
      </tp>
      <tp>
        <v>21.96</v>
        <stp/>
        <stp>*H</stp>
        <stp>KORD MR2!_12Z-GFS</stp>
        <stp>2M DAILY AVG TEMP</stp>
        <stp>D</stp>
        <stp>44798</stp>
        <stp/>
        <stp/>
        <stp>1</stp>
        <tr r="EJ15" s="21"/>
      </tp>
      <tp>
        <v>25.8</v>
        <stp/>
        <stp>*H</stp>
        <stp>KORD MR6!_06Z-GFS</stp>
        <stp>2M DAILY AVG TEMP</stp>
        <stp>D</stp>
        <stp>44799</stp>
        <stp/>
        <stp/>
        <stp>1</stp>
        <tr r="DA14" s="21"/>
      </tp>
      <tp>
        <v>19.489999999999998</v>
        <stp/>
        <stp>*H</stp>
        <stp>KORD MR8!_18Z-GFS</stp>
        <stp>2M DAILY AVG TEMP</stp>
        <stp>D</stp>
        <stp>44798</stp>
        <stp/>
        <stp/>
        <stp>1</stp>
        <tr r="GZ15" s="21"/>
      </tp>
      <tp>
        <v>27.88</v>
        <stp/>
        <stp>*H</stp>
        <stp>KORD MR1!_00Z-GFS</stp>
        <stp>2M DAILY AVG TEMP</stp>
        <stp>D</stp>
        <stp>44799</stp>
        <stp/>
        <stp/>
        <stp>1</stp>
        <tr r="AN14" s="21"/>
      </tp>
      <tp>
        <v>23.2</v>
        <stp/>
        <stp>*H</stp>
        <stp>KORD MR3!_12Z-GFS</stp>
        <stp>2M DAILY AVG TEMP</stp>
        <stp>D</stp>
        <stp>44798</stp>
        <stp/>
        <stp/>
        <stp>1</stp>
        <tr r="EM15" s="21"/>
      </tp>
      <tp>
        <v>24.24</v>
        <stp/>
        <stp>*H</stp>
        <stp>KORD MR7!_06Z-GFS</stp>
        <stp>2M DAILY AVG TEMP</stp>
        <stp>D</stp>
        <stp>44799</stp>
        <stp/>
        <stp/>
        <stp>1</stp>
        <tr r="DD14" s="21"/>
      </tp>
      <tp>
        <v>25.33</v>
        <stp/>
        <stp>*H</stp>
        <stp>KORD MR9!_18Z-GFS</stp>
        <stp>2M DAILY AVG TEMP</stp>
        <stp>D</stp>
        <stp>44798</stp>
        <stp/>
        <stp/>
        <stp>1</stp>
        <tr r="HC15" s="21"/>
      </tp>
      <tp>
        <v>23.18</v>
        <stp/>
        <stp>*H</stp>
        <stp>KORD MR0!_06Z-GFS</stp>
        <stp>2M DAILY AVG TEMP</stp>
        <stp>D</stp>
        <stp>44799</stp>
        <stp/>
        <stp/>
        <stp>1</stp>
        <tr r="CI14" s="21"/>
      </tp>
      <tp>
        <v>21.67</v>
        <stp/>
        <stp>*H</stp>
        <stp>KORD MR4!_12Z-GFS</stp>
        <stp>2M DAILY AVG TEMP</stp>
        <stp>D</stp>
        <stp>44798</stp>
        <stp/>
        <stp/>
        <stp>1</stp>
        <tr r="EP15" s="21"/>
      </tp>
      <tp>
        <v>26.54</v>
        <stp/>
        <stp>*H</stp>
        <stp>KORD MR6!_00Z-GFS</stp>
        <stp>2M DAILY AVG TEMP</stp>
        <stp>D</stp>
        <stp>44799</stp>
        <stp/>
        <stp/>
        <stp>1</stp>
        <tr r="BC14" s="21"/>
      </tp>
      <tp>
        <v>20.47</v>
        <stp/>
        <stp>*H</stp>
        <stp>KORD MR1!_06Z-GFS</stp>
        <stp>2M DAILY AVG TEMP</stp>
        <stp>D</stp>
        <stp>44799</stp>
        <stp/>
        <stp/>
        <stp>1</stp>
        <tr r="CL14" s="21"/>
      </tp>
      <tp>
        <v>25.46</v>
        <stp/>
        <stp>*H</stp>
        <stp>KORD MR5!_12Z-GFS</stp>
        <stp>2M DAILY AVG TEMP</stp>
        <stp>D</stp>
        <stp>44798</stp>
        <stp/>
        <stp/>
        <stp>1</stp>
        <tr r="ES15" s="21"/>
      </tp>
      <tp>
        <v>24.7</v>
        <stp/>
        <stp>*H</stp>
        <stp>KORD MR7!_00Z-GFS</stp>
        <stp>2M DAILY AVG TEMP</stp>
        <stp>D</stp>
        <stp>44799</stp>
        <stp/>
        <stp/>
        <stp>1</stp>
        <tr r="BF14" s="21"/>
      </tp>
      <tp>
        <v>23.32</v>
        <stp/>
        <stp>*H</stp>
        <stp>KORD MR2!_06Z-GFS</stp>
        <stp>2M DAILY AVG TEMP</stp>
        <stp>D</stp>
        <stp>44799</stp>
        <stp/>
        <stp/>
        <stp>1</stp>
        <tr r="CO14" s="21"/>
      </tp>
      <tp>
        <v>26.97</v>
        <stp/>
        <stp>*H</stp>
        <stp>KORD MR4!_00Z-GFS</stp>
        <stp>2M DAILY AVG TEMP</stp>
        <stp>D</stp>
        <stp>44799</stp>
        <stp/>
        <stp/>
        <stp>1</stp>
        <tr r="AW14" s="21"/>
      </tp>
      <tp>
        <v>22.35</v>
        <stp/>
        <stp>*H</stp>
        <stp>KORD MR6!_12Z-GFS</stp>
        <stp>2M DAILY AVG TEMP</stp>
        <stp>D</stp>
        <stp>44798</stp>
        <stp/>
        <stp/>
        <stp>1</stp>
        <tr r="EV15" s="21"/>
      </tp>
      <tp>
        <v>21.78</v>
        <stp/>
        <stp>*H</stp>
        <stp>KORD MR3!_06Z-GFS</stp>
        <stp>2M DAILY AVG TEMP</stp>
        <stp>D</stp>
        <stp>44799</stp>
        <stp/>
        <stp/>
        <stp>1</stp>
        <tr r="CR14" s="21"/>
      </tp>
      <tp>
        <v>24.62</v>
        <stp/>
        <stp>*H</stp>
        <stp>KORD MR5!_00Z-GFS</stp>
        <stp>2M DAILY AVG TEMP</stp>
        <stp>D</stp>
        <stp>44799</stp>
        <stp/>
        <stp/>
        <stp>1</stp>
        <tr r="AZ14" s="21"/>
      </tp>
      <tp>
        <v>26.1</v>
        <stp/>
        <stp>*H</stp>
        <stp>KORD MR7!_12Z-GFS</stp>
        <stp>2M DAILY AVG TEMP</stp>
        <stp>D</stp>
        <stp>44798</stp>
        <stp/>
        <stp/>
        <stp>1</stp>
        <tr r="EY15" s="21"/>
      </tp>
      <tp>
        <v>23.42</v>
        <stp/>
        <stp>*H</stp>
        <stp>KORD MR2!_18Z-GFS</stp>
        <stp>2M DAILY AVG TEMP</stp>
        <stp>D</stp>
        <stp>44798</stp>
        <stp/>
        <stp/>
        <stp>1</stp>
        <tr r="GH15" s="21"/>
      </tp>
      <tp>
        <v>25.13</v>
        <stp/>
        <stp>*H</stp>
        <stp>KORD MR8!_12Z-GFS</stp>
        <stp>2M DAILY AVG TEMP</stp>
        <stp>D</stp>
        <stp>44798</stp>
        <stp/>
        <stp/>
        <stp>1</stp>
        <tr r="FB15" s="21"/>
      </tp>
      <tp>
        <v>24.95</v>
        <stp/>
        <stp>*H</stp>
        <stp>KORD MR3!_18Z-GFS</stp>
        <stp>2M DAILY AVG TEMP</stp>
        <stp>D</stp>
        <stp>44798</stp>
        <stp/>
        <stp/>
        <stp>1</stp>
        <tr r="GK15" s="21"/>
      </tp>
      <tp>
        <v>22.48</v>
        <stp/>
        <stp>*H</stp>
        <stp>KORD MR9!_12Z-GFS</stp>
        <stp>2M DAILY AVG TEMP</stp>
        <stp>D</stp>
        <stp>44798</stp>
        <stp/>
        <stp/>
        <stp>1</stp>
        <tr r="FE15" s="21"/>
      </tp>
      <tp>
        <v>25.1</v>
        <stp/>
        <stp>*H</stp>
        <stp>KORD MR0!_18Z-GFS</stp>
        <stp>2M DAILY AVG TEMP</stp>
        <stp>D</stp>
        <stp>44798</stp>
        <stp/>
        <stp/>
        <stp>1</stp>
        <tr r="GB15" s="21"/>
      </tp>
      <tp>
        <v>27.29</v>
        <stp/>
        <stp>*H</stp>
        <stp>KORD MR8!_00Z-GFS</stp>
        <stp>2M DAILY AVG TEMP</stp>
        <stp>D</stp>
        <stp>44799</stp>
        <stp/>
        <stp/>
        <stp>1</stp>
        <tr r="BI14" s="21"/>
      </tp>
      <tp>
        <v>23.88</v>
        <stp/>
        <stp>*H</stp>
        <stp>KORD MR1!_18Z-GFS</stp>
        <stp>2M DAILY AVG TEMP</stp>
        <stp>D</stp>
        <stp>44798</stp>
        <stp/>
        <stp/>
        <stp>1</stp>
        <tr r="GE15" s="21"/>
      </tp>
      <tp>
        <v>24.07</v>
        <stp/>
        <stp>*H</stp>
        <stp>KORD MR6!_18Z-GFS</stp>
        <stp>2M DAILY AVG TEMP</stp>
        <stp>D</stp>
        <stp>44798</stp>
        <stp/>
        <stp/>
        <stp>1</stp>
        <tr r="GT15" s="21"/>
      </tp>
      <tp>
        <v>25.32</v>
        <stp/>
        <stp>*H</stp>
        <stp>KORD MR8!_06Z-GFS</stp>
        <stp>2M DAILY AVG TEMP</stp>
        <stp>D</stp>
        <stp>44799</stp>
        <stp/>
        <stp/>
        <stp>1</stp>
        <tr r="DG14" s="21"/>
      </tp>
      <tp>
        <v>21.57</v>
        <stp/>
        <stp>*H</stp>
        <stp>KORD MR7!_18Z-GFS</stp>
        <stp>2M DAILY AVG TEMP</stp>
        <stp>D</stp>
        <stp>44798</stp>
        <stp/>
        <stp/>
        <stp>1</stp>
        <tr r="GW15" s="21"/>
      </tp>
      <tp>
        <v>23.94</v>
        <stp/>
        <stp>*H</stp>
        <stp>KORD MR4!_18Z-GFS</stp>
        <stp>2M DAILY AVG TEMP</stp>
        <stp>D</stp>
        <stp>44798</stp>
        <stp/>
        <stp/>
        <stp>1</stp>
        <tr r="GN15" s="21"/>
      </tp>
      <tp>
        <v>25.93</v>
        <stp/>
        <stp>*H</stp>
        <stp>KORD MR5!_18Z-GFS</stp>
        <stp>2M DAILY AVG TEMP</stp>
        <stp>D</stp>
        <stp>44798</stp>
        <stp/>
        <stp/>
        <stp>1</stp>
        <tr r="GQ15" s="21"/>
      </tp>
      <tp>
        <v>23.21</v>
        <stp/>
        <stp>*H</stp>
        <stp>KORD MR6!_06Z-GFS</stp>
        <stp>2M DAILY AVG TEMP</stp>
        <stp>D</stp>
        <stp>44786</stp>
        <stp/>
        <stp/>
        <stp>1</stp>
        <tr r="BN27" s="21"/>
      </tp>
      <tp>
        <v>24.78</v>
        <stp/>
        <stp>*H</stp>
        <stp>KORD MR8!_18Z-GFS</stp>
        <stp>2M DAILY AVG TEMP</stp>
        <stp>D</stp>
        <stp>44787</stp>
        <stp/>
        <stp/>
        <stp>1</stp>
        <tr r="FS26" s="21"/>
      </tp>
      <tp>
        <v>22.03</v>
        <stp/>
        <stp>*H</stp>
        <stp>KORD MR7!_06Z-GFS</stp>
        <stp>2M DAILY AVG TEMP</stp>
        <stp>D</stp>
        <stp>44786</stp>
        <stp/>
        <stp/>
        <stp>1</stp>
        <tr r="BQ27" s="21"/>
      </tp>
      <tp>
        <v>25.76</v>
        <stp/>
        <stp>*H</stp>
        <stp>KORD MR9!_18Z-GFS</stp>
        <stp>2M DAILY AVG TEMP</stp>
        <stp>D</stp>
        <stp>44787</stp>
        <stp/>
        <stp/>
        <stp>1</stp>
        <tr r="FV26" s="21"/>
      </tp>
      <tp>
        <v>22.2</v>
        <stp/>
        <stp>*H</stp>
        <stp>KORD MR6!_00Z-GFS</stp>
        <stp>2M DAILY AVG TEMP</stp>
        <stp>D</stp>
        <stp>44786</stp>
        <stp/>
        <stp/>
        <stp>1</stp>
        <tr r="P27" s="21"/>
      </tp>
      <tp>
        <v>21.4</v>
        <stp/>
        <stp>*H</stp>
        <stp>KORD MR5!_12Z-GFS</stp>
        <stp>2M DAILY AVG TEMP</stp>
        <stp>D</stp>
        <stp>44787</stp>
        <stp/>
        <stp/>
        <stp>1</stp>
        <tr r="DL26" s="21"/>
      </tp>
      <tp>
        <v>22.02</v>
        <stp/>
        <stp>*H</stp>
        <stp>KORD MR7!_00Z-GFS</stp>
        <stp>2M DAILY AVG TEMP</stp>
        <stp>D</stp>
        <stp>44786</stp>
        <stp/>
        <stp/>
        <stp>1</stp>
        <tr r="S27" s="21"/>
      </tp>
      <tp>
        <v>21.97</v>
        <stp/>
        <stp>*H</stp>
        <stp>KORD MR6!_12Z-GFS</stp>
        <stp>2M DAILY AVG TEMP</stp>
        <stp>D</stp>
        <stp>44787</stp>
        <stp/>
        <stp/>
        <stp>1</stp>
        <tr r="DO26" s="21"/>
      </tp>
      <tp>
        <v>21.02</v>
        <stp/>
        <stp>*H</stp>
        <stp>KORD MR7!_12Z-GFS</stp>
        <stp>2M DAILY AVG TEMP</stp>
        <stp>D</stp>
        <stp>44787</stp>
        <stp/>
        <stp/>
        <stp>1</stp>
        <tr r="DR26" s="21"/>
      </tp>
      <tp>
        <v>21.63</v>
        <stp/>
        <stp>*H</stp>
        <stp>KORD MR8!_12Z-GFS</stp>
        <stp>2M DAILY AVG TEMP</stp>
        <stp>D</stp>
        <stp>44787</stp>
        <stp/>
        <stp/>
        <stp>1</stp>
        <tr r="DU26" s="21"/>
      </tp>
      <tp>
        <v>23.28</v>
        <stp/>
        <stp>*H</stp>
        <stp>KORD MR9!_12Z-GFS</stp>
        <stp>2M DAILY AVG TEMP</stp>
        <stp>D</stp>
        <stp>44787</stp>
        <stp/>
        <stp/>
        <stp>1</stp>
        <tr r="DX26" s="21"/>
      </tp>
      <tp>
        <v>24.1</v>
        <stp/>
        <stp>*H</stp>
        <stp>KORD MR8!_00Z-GFS</stp>
        <stp>2M DAILY AVG TEMP</stp>
        <stp>D</stp>
        <stp>44786</stp>
        <stp/>
        <stp/>
        <stp>1</stp>
        <tr r="V27" s="21"/>
      </tp>
      <tp>
        <v>24.5</v>
        <stp/>
        <stp>*H</stp>
        <stp>KORD MR9!_00Z-GFS</stp>
        <stp>2M DAILY AVG TEMP</stp>
        <stp>D</stp>
        <stp>44786</stp>
        <stp/>
        <stp/>
        <stp>1</stp>
        <tr r="Y27" s="21"/>
      </tp>
      <tp>
        <v>20.97</v>
        <stp/>
        <stp>*H</stp>
        <stp>KORD MR6!_18Z-GFS</stp>
        <stp>2M DAILY AVG TEMP</stp>
        <stp>D</stp>
        <stp>44787</stp>
        <stp/>
        <stp/>
        <stp>1</stp>
        <tr r="FM26" s="21"/>
      </tp>
      <tp>
        <v>22.34</v>
        <stp/>
        <stp>*H</stp>
        <stp>KORD MR8!_06Z-GFS</stp>
        <stp>2M DAILY AVG TEMP</stp>
        <stp>D</stp>
        <stp>44786</stp>
        <stp/>
        <stp/>
        <stp>1</stp>
        <tr r="BT27" s="21"/>
      </tp>
      <tp>
        <v>22.06</v>
        <stp/>
        <stp>*H</stp>
        <stp>KORD MR7!_18Z-GFS</stp>
        <stp>2M DAILY AVG TEMP</stp>
        <stp>D</stp>
        <stp>44787</stp>
        <stp/>
        <stp/>
        <stp>1</stp>
        <tr r="FP26" s="21"/>
      </tp>
      <tp>
        <v>25.58</v>
        <stp/>
        <stp>*H</stp>
        <stp>KORD MR9!_06Z-GFS</stp>
        <stp>2M DAILY AVG TEMP</stp>
        <stp>D</stp>
        <stp>44786</stp>
        <stp/>
        <stp/>
        <stp>1</stp>
        <tr r="BW27" s="21"/>
      </tp>
      <tp>
        <v>22.02</v>
        <stp/>
        <stp>*H</stp>
        <stp>KORD MR5!_18Z-GFS</stp>
        <stp>2M DAILY AVG TEMP</stp>
        <stp>D</stp>
        <stp>44787</stp>
        <stp/>
        <stp/>
        <stp>1</stp>
        <tr r="FJ26" s="21"/>
      </tp>
      <tp>
        <v>20.82</v>
        <stp/>
        <stp>*H</stp>
        <stp>KORD MR5!_06Z-GFS</stp>
        <stp>2M DAILY AVG TEMP</stp>
        <stp>D</stp>
        <stp>44787</stp>
        <stp/>
        <stp/>
        <stp>1</stp>
        <tr r="BN26" s="21"/>
      </tp>
      <tp>
        <v>22.1</v>
        <stp/>
        <stp>*H</stp>
        <stp>KORD MR6!_06Z-GFS</stp>
        <stp>2M DAILY AVG TEMP</stp>
        <stp>D</stp>
        <stp>44787</stp>
        <stp/>
        <stp/>
        <stp>1</stp>
        <tr r="BQ26" s="21"/>
      </tp>
      <tp>
        <v>24.16</v>
        <stp/>
        <stp>*H</stp>
        <stp>KORD MR8!_18Z-GFS</stp>
        <stp>2M DAILY AVG TEMP</stp>
        <stp>D</stp>
        <stp>44786</stp>
        <stp/>
        <stp/>
        <stp>1</stp>
        <tr r="FP27" s="21"/>
      </tp>
      <tp>
        <v>21.92</v>
        <stp/>
        <stp>*H</stp>
        <stp>KORD MR7!_06Z-GFS</stp>
        <stp>2M DAILY AVG TEMP</stp>
        <stp>D</stp>
        <stp>44787</stp>
        <stp/>
        <stp/>
        <stp>1</stp>
        <tr r="BT26" s="21"/>
      </tp>
      <tp>
        <v>23.99</v>
        <stp/>
        <stp>*H</stp>
        <stp>KORD MR9!_18Z-GFS</stp>
        <stp>2M DAILY AVG TEMP</stp>
        <stp>D</stp>
        <stp>44786</stp>
        <stp/>
        <stp/>
        <stp>1</stp>
        <tr r="FS27" s="21"/>
      </tp>
      <tp>
        <v>22.4</v>
        <stp/>
        <stp>*H</stp>
        <stp>KORD MR6!_00Z-GFS</stp>
        <stp>2M DAILY AVG TEMP</stp>
        <stp>D</stp>
        <stp>44787</stp>
        <stp/>
        <stp/>
        <stp>1</stp>
        <tr r="S26" s="21"/>
      </tp>
      <tp>
        <v>21.63</v>
        <stp/>
        <stp>*H</stp>
        <stp>KORD MR7!_00Z-GFS</stp>
        <stp>2M DAILY AVG TEMP</stp>
        <stp>D</stp>
        <stp>44787</stp>
        <stp/>
        <stp/>
        <stp>1</stp>
        <tr r="V26" s="21"/>
      </tp>
      <tp>
        <v>22.42</v>
        <stp/>
        <stp>*H</stp>
        <stp>KORD MR6!_12Z-GFS</stp>
        <stp>2M DAILY AVG TEMP</stp>
        <stp>D</stp>
        <stp>44786</stp>
        <stp/>
        <stp/>
        <stp>1</stp>
        <tr r="DL27" s="21"/>
      </tp>
      <tp>
        <v>21.72</v>
        <stp/>
        <stp>*H</stp>
        <stp>KORD MR5!_00Z-GFS</stp>
        <stp>2M DAILY AVG TEMP</stp>
        <stp>D</stp>
        <stp>44787</stp>
        <stp/>
        <stp/>
        <stp>1</stp>
        <tr r="P26" s="21"/>
      </tp>
      <tp>
        <v>22.28</v>
        <stp/>
        <stp>*H</stp>
        <stp>KORD MR7!_12Z-GFS</stp>
        <stp>2M DAILY AVG TEMP</stp>
        <stp>D</stp>
        <stp>44786</stp>
        <stp/>
        <stp/>
        <stp>1</stp>
        <tr r="DO27" s="21"/>
      </tp>
      <tp>
        <v>21.24</v>
        <stp/>
        <stp>*H</stp>
        <stp>KORD MR8!_12Z-GFS</stp>
        <stp>2M DAILY AVG TEMP</stp>
        <stp>D</stp>
        <stp>44786</stp>
        <stp/>
        <stp/>
        <stp>1</stp>
        <tr r="DR27" s="21"/>
      </tp>
      <tp>
        <v>25.06</v>
        <stp/>
        <stp>*H</stp>
        <stp>KORD MR9!_12Z-GFS</stp>
        <stp>2M DAILY AVG TEMP</stp>
        <stp>D</stp>
        <stp>44786</stp>
        <stp/>
        <stp/>
        <stp>1</stp>
        <tr r="DU27" s="21"/>
      </tp>
      <tp>
        <v>22.93</v>
        <stp/>
        <stp>*H</stp>
        <stp>KORD MR8!_00Z-GFS</stp>
        <stp>2M DAILY AVG TEMP</stp>
        <stp>D</stp>
        <stp>44787</stp>
        <stp/>
        <stp/>
        <stp>1</stp>
        <tr r="Y26" s="21"/>
      </tp>
      <tp>
        <v>25.18</v>
        <stp/>
        <stp>*H</stp>
        <stp>KORD MR9!_00Z-GFS</stp>
        <stp>2M DAILY AVG TEMP</stp>
        <stp>D</stp>
        <stp>44787</stp>
        <stp/>
        <stp/>
        <stp>1</stp>
        <tr r="AB26" s="21"/>
      </tp>
      <tp>
        <v>21.29</v>
        <stp/>
        <stp>*H</stp>
        <stp>KORD MR6!_18Z-GFS</stp>
        <stp>2M DAILY AVG TEMP</stp>
        <stp>D</stp>
        <stp>44786</stp>
        <stp/>
        <stp/>
        <stp>1</stp>
        <tr r="FJ27" s="21"/>
      </tp>
      <tp>
        <v>23.62</v>
        <stp/>
        <stp>*H</stp>
        <stp>KORD MR8!_06Z-GFS</stp>
        <stp>2M DAILY AVG TEMP</stp>
        <stp>D</stp>
        <stp>44787</stp>
        <stp/>
        <stp/>
        <stp>1</stp>
        <tr r="BW26" s="21"/>
      </tp>
      <tp>
        <v>22.92</v>
        <stp/>
        <stp>*H</stp>
        <stp>KORD MR7!_18Z-GFS</stp>
        <stp>2M DAILY AVG TEMP</stp>
        <stp>D</stp>
        <stp>44786</stp>
        <stp/>
        <stp/>
        <stp>1</stp>
        <tr r="FM27" s="21"/>
      </tp>
      <tp>
        <v>25.76</v>
        <stp/>
        <stp>*H</stp>
        <stp>KORD MR9!_06Z-GFS</stp>
        <stp>2M DAILY AVG TEMP</stp>
        <stp>D</stp>
        <stp>44787</stp>
        <stp/>
        <stp/>
        <stp>1</stp>
        <tr r="BZ26" s="21"/>
      </tp>
      <tp>
        <v>22.31</v>
        <stp/>
        <stp>*H</stp>
        <stp>KORD MR8!_18Z-GFS</stp>
        <stp>2M DAILY AVG TEMP</stp>
        <stp>D</stp>
        <stp>44785</stp>
        <stp/>
        <stp/>
        <stp>1</stp>
        <tr r="FM28" s="21"/>
      </tp>
      <tp>
        <v>22.24</v>
        <stp/>
        <stp>*H</stp>
        <stp>KORD MR9!_18Z-GFS</stp>
        <stp>2M DAILY AVG TEMP</stp>
        <stp>D</stp>
        <stp>44785</stp>
        <stp/>
        <stp/>
        <stp>1</stp>
        <tr r="FP28" s="21"/>
      </tp>
      <tp>
        <v>21.32</v>
        <stp/>
        <stp>*H</stp>
        <stp>KORD MR7!_12Z-GFS</stp>
        <stp>2M DAILY AVG TEMP</stp>
        <stp>D</stp>
        <stp>44785</stp>
        <stp/>
        <stp/>
        <stp>1</stp>
        <tr r="DL28" s="21"/>
      </tp>
      <tp>
        <v>21.3</v>
        <stp/>
        <stp>*H</stp>
        <stp>KORD MR8!_12Z-GFS</stp>
        <stp>2M DAILY AVG TEMP</stp>
        <stp>D</stp>
        <stp>44785</stp>
        <stp/>
        <stp/>
        <stp>1</stp>
        <tr r="DO28" s="21"/>
      </tp>
      <tp>
        <v>22.12</v>
        <stp/>
        <stp>*H</stp>
        <stp>KORD MR9!_12Z-GFS</stp>
        <stp>2M DAILY AVG TEMP</stp>
        <stp>D</stp>
        <stp>44785</stp>
        <stp/>
        <stp/>
        <stp>1</stp>
        <tr r="DR28" s="21"/>
      </tp>
      <tp>
        <v>22.14</v>
        <stp/>
        <stp>*H</stp>
        <stp>KORD MR8!_00Z-GFS</stp>
        <stp>2M DAILY AVG TEMP</stp>
        <stp>D</stp>
        <stp>44784</stp>
        <stp/>
        <stp/>
        <stp>1</stp>
        <tr r="P29" s="21"/>
      </tp>
      <tp>
        <v>22.31</v>
        <stp/>
        <stp>*H</stp>
        <stp>KORD MR9!_00Z-GFS</stp>
        <stp>2M DAILY AVG TEMP</stp>
        <stp>D</stp>
        <stp>44784</stp>
        <stp/>
        <stp/>
        <stp>1</stp>
        <tr r="S29" s="21"/>
      </tp>
      <tp>
        <v>21.8</v>
        <stp/>
        <stp>*H</stp>
        <stp>KORD MR8!_06Z-GFS</stp>
        <stp>2M DAILY AVG TEMP</stp>
        <stp>D</stp>
        <stp>44784</stp>
        <stp/>
        <stp/>
        <stp>1</stp>
        <tr r="BN29" s="21"/>
      </tp>
      <tp>
        <v>21.06</v>
        <stp/>
        <stp>*H</stp>
        <stp>KORD MR7!_18Z-GFS</stp>
        <stp>2M DAILY AVG TEMP</stp>
        <stp>D</stp>
        <stp>44785</stp>
        <stp/>
        <stp/>
        <stp>1</stp>
        <tr r="FJ28" s="21"/>
      </tp>
      <tp>
        <v>22.23</v>
        <stp/>
        <stp>*H</stp>
        <stp>KORD MR9!_06Z-GFS</stp>
        <stp>2M DAILY AVG TEMP</stp>
        <stp>D</stp>
        <stp>44784</stp>
        <stp/>
        <stp/>
        <stp>1</stp>
        <tr r="BQ29" s="21"/>
      </tp>
      <tp>
        <v>22.04</v>
        <stp/>
        <stp>*H</stp>
        <stp>KORD MR8!_18Z-GFS</stp>
        <stp>2M DAILY AVG TEMP</stp>
        <stp>D</stp>
        <stp>44784</stp>
        <stp/>
        <stp/>
        <stp>1</stp>
        <tr r="FJ29" s="21"/>
      </tp>
      <tp>
        <v>21.33</v>
        <stp/>
        <stp>*H</stp>
        <stp>KORD MR7!_06Z-GFS</stp>
        <stp>2M DAILY AVG TEMP</stp>
        <stp>D</stp>
        <stp>44785</stp>
        <stp/>
        <stp/>
        <stp>1</stp>
        <tr r="BN28" s="21"/>
      </tp>
      <tp>
        <v>22.38</v>
        <stp/>
        <stp>*H</stp>
        <stp>KORD MR9!_18Z-GFS</stp>
        <stp>2M DAILY AVG TEMP</stp>
        <stp>D</stp>
        <stp>44784</stp>
        <stp/>
        <stp/>
        <stp>1</stp>
        <tr r="FM29" s="21"/>
      </tp>
      <tp>
        <v>20.72</v>
        <stp/>
        <stp>*H</stp>
        <stp>KORD MR7!_00Z-GFS</stp>
        <stp>2M DAILY AVG TEMP</stp>
        <stp>D</stp>
        <stp>44785</stp>
        <stp/>
        <stp/>
        <stp>1</stp>
        <tr r="P28" s="21"/>
      </tp>
      <tp>
        <v>21.78</v>
        <stp/>
        <stp>*H</stp>
        <stp>KORD MR8!_12Z-GFS</stp>
        <stp>2M DAILY AVG TEMP</stp>
        <stp>D</stp>
        <stp>44784</stp>
        <stp/>
        <stp/>
        <stp>1</stp>
        <tr r="DL29" s="21"/>
      </tp>
      <tp>
        <v>22.36</v>
        <stp/>
        <stp>*H</stp>
        <stp>KORD MR9!_12Z-GFS</stp>
        <stp>2M DAILY AVG TEMP</stp>
        <stp>D</stp>
        <stp>44784</stp>
        <stp/>
        <stp/>
        <stp>1</stp>
        <tr r="DO29" s="21"/>
      </tp>
      <tp>
        <v>21.9</v>
        <stp/>
        <stp>*H</stp>
        <stp>KORD MR8!_00Z-GFS</stp>
        <stp>2M DAILY AVG TEMP</stp>
        <stp>D</stp>
        <stp>44785</stp>
        <stp/>
        <stp/>
        <stp>1</stp>
        <tr r="S28" s="21"/>
      </tp>
      <tp>
        <v>22.3</v>
        <stp/>
        <stp>*H</stp>
        <stp>KORD MR9!_00Z-GFS</stp>
        <stp>2M DAILY AVG TEMP</stp>
        <stp>D</stp>
        <stp>44785</stp>
        <stp/>
        <stp/>
        <stp>1</stp>
        <tr r="V28" s="21"/>
      </tp>
      <tp>
        <v>21.31</v>
        <stp/>
        <stp>*H</stp>
        <stp>KORD MR8!_06Z-GFS</stp>
        <stp>2M DAILY AVG TEMP</stp>
        <stp>D</stp>
        <stp>44785</stp>
        <stp/>
        <stp/>
        <stp>1</stp>
        <tr r="BQ28" s="21"/>
      </tp>
      <tp>
        <v>22.52</v>
        <stp/>
        <stp>*H</stp>
        <stp>KORD MR9!_06Z-GFS</stp>
        <stp>2M DAILY AVG TEMP</stp>
        <stp>D</stp>
        <stp>44785</stp>
        <stp/>
        <stp/>
        <stp>1</stp>
        <tr r="BT28" s="21"/>
      </tp>
      <tp>
        <v>22.01</v>
        <stp/>
        <stp>*H</stp>
        <stp>KORD MR9!_18Z-GFS</stp>
        <stp>2M DAILY AVG TEMP</stp>
        <stp>D</stp>
        <stp>44783</stp>
        <stp/>
        <stp/>
        <stp>1</stp>
        <tr r="FJ30" s="21"/>
      </tp>
      <tp>
        <v>22.92</v>
        <stp/>
        <stp>*H</stp>
        <stp>KORD MR9!_12Z-GFS</stp>
        <stp>2M DAILY AVG TEMP</stp>
        <stp>D</stp>
        <stp>44783</stp>
        <stp/>
        <stp/>
        <stp>1</stp>
        <tr r="DL30" s="21"/>
      </tp>
      <tp>
        <v>21.96</v>
        <stp/>
        <stp>*H</stp>
        <stp>KORD MR9!_00Z-GFS</stp>
        <stp>2M DAILY AVG TEMP</stp>
        <stp>D</stp>
        <stp>44783</stp>
        <stp/>
        <stp/>
        <stp>1</stp>
        <tr r="P30" s="21"/>
      </tp>
      <tp>
        <v>22.2</v>
        <stp/>
        <stp>*H</stp>
        <stp>KORD MR9!_06Z-GFS</stp>
        <stp>2M DAILY AVG TEMP</stp>
        <stp>D</stp>
        <stp>44783</stp>
        <stp/>
        <stp/>
        <stp>1</stp>
        <tr r="BN30" s="21"/>
      </tp>
      <tp>
        <v>21.78</v>
        <stp/>
        <stp>*H</stp>
        <stp>KORD MR4!_06Z-GFS</stp>
        <stp>2M DAILY AVG TEMP</stp>
        <stp>D</stp>
        <stp>44788</stp>
        <stp/>
        <stp/>
        <stp>1</stp>
        <tr r="BN25" s="21"/>
      </tp>
      <tp>
        <v>21.01</v>
        <stp/>
        <stp>*H</stp>
        <stp>KORD MR5!_06Z-GFS</stp>
        <stp>2M DAILY AVG TEMP</stp>
        <stp>D</stp>
        <stp>44788</stp>
        <stp/>
        <stp/>
        <stp>1</stp>
        <tr r="BQ25" s="21"/>
      </tp>
      <tp>
        <v>20.46</v>
        <stp/>
        <stp>*H</stp>
        <stp>KORD MR6!_06Z-GFS</stp>
        <stp>2M DAILY AVG TEMP</stp>
        <stp>D</stp>
        <stp>44788</stp>
        <stp/>
        <stp/>
        <stp>1</stp>
        <tr r="BT25" s="21"/>
      </tp>
      <tp>
        <v>23.14</v>
        <stp/>
        <stp>*H</stp>
        <stp>KORD MR8!_18Z-GFS</stp>
        <stp>2M DAILY AVG TEMP</stp>
        <stp>D</stp>
        <stp>44789</stp>
        <stp/>
        <stp/>
        <stp>1</stp>
        <tr r="FY24" s="21"/>
      </tp>
      <tp>
        <v>22.67</v>
        <stp/>
        <stp>*H</stp>
        <stp>KORD MR3!_12Z-GFS</stp>
        <stp>2M DAILY AVG TEMP</stp>
        <stp>D</stp>
        <stp>44789</stp>
        <stp/>
        <stp/>
        <stp>1</stp>
        <tr r="DL24" s="21"/>
      </tp>
      <tp>
        <v>21.87</v>
        <stp/>
        <stp>*H</stp>
        <stp>KORD MR7!_06Z-GFS</stp>
        <stp>2M DAILY AVG TEMP</stp>
        <stp>D</stp>
        <stp>44788</stp>
        <stp/>
        <stp/>
        <stp>1</stp>
        <tr r="BW25" s="21"/>
      </tp>
      <tp>
        <v>20.63</v>
        <stp/>
        <stp>*H</stp>
        <stp>KORD MR9!_18Z-GFS</stp>
        <stp>2M DAILY AVG TEMP</stp>
        <stp>D</stp>
        <stp>44789</stp>
        <stp/>
        <stp/>
        <stp>1</stp>
        <tr r="GB24" s="21"/>
      </tp>
      <tp>
        <v>22.1</v>
        <stp/>
        <stp>*H</stp>
        <stp>KORD MR4!_12Z-GFS</stp>
        <stp>2M DAILY AVG TEMP</stp>
        <stp>D</stp>
        <stp>44789</stp>
        <stp/>
        <stp/>
        <stp>1</stp>
        <tr r="DO24" s="21"/>
      </tp>
      <tp>
        <v>21.7</v>
        <stp/>
        <stp>*H</stp>
        <stp>KORD MR6!_00Z-GFS</stp>
        <stp>2M DAILY AVG TEMP</stp>
        <stp>D</stp>
        <stp>44788</stp>
        <stp/>
        <stp/>
        <stp>1</stp>
        <tr r="V25" s="21"/>
      </tp>
      <tp>
        <v>22.78</v>
        <stp/>
        <stp>*H</stp>
        <stp>KORD MR5!_12Z-GFS</stp>
        <stp>2M DAILY AVG TEMP</stp>
        <stp>D</stp>
        <stp>44789</stp>
        <stp/>
        <stp/>
        <stp>1</stp>
        <tr r="DR24" s="21"/>
      </tp>
      <tp>
        <v>21.82</v>
        <stp/>
        <stp>*H</stp>
        <stp>KORD MR7!_00Z-GFS</stp>
        <stp>2M DAILY AVG TEMP</stp>
        <stp>D</stp>
        <stp>44788</stp>
        <stp/>
        <stp/>
        <stp>1</stp>
        <tr r="Y25" s="21"/>
      </tp>
      <tp>
        <v>21.6</v>
        <stp/>
        <stp>*H</stp>
        <stp>KORD MR4!_00Z-GFS</stp>
        <stp>2M DAILY AVG TEMP</stp>
        <stp>D</stp>
        <stp>44788</stp>
        <stp/>
        <stp/>
        <stp>1</stp>
        <tr r="P25" s="21"/>
      </tp>
      <tp>
        <v>21.82</v>
        <stp/>
        <stp>*H</stp>
        <stp>KORD MR6!_12Z-GFS</stp>
        <stp>2M DAILY AVG TEMP</stp>
        <stp>D</stp>
        <stp>44789</stp>
        <stp/>
        <stp/>
        <stp>1</stp>
        <tr r="DU24" s="21"/>
      </tp>
      <tp>
        <v>21.11</v>
        <stp/>
        <stp>*H</stp>
        <stp>KORD MR5!_00Z-GFS</stp>
        <stp>2M DAILY AVG TEMP</stp>
        <stp>D</stp>
        <stp>44788</stp>
        <stp/>
        <stp/>
        <stp>1</stp>
        <tr r="S25" s="21"/>
      </tp>
      <tp>
        <v>22.03</v>
        <stp/>
        <stp>*H</stp>
        <stp>KORD MR7!_12Z-GFS</stp>
        <stp>2M DAILY AVG TEMP</stp>
        <stp>D</stp>
        <stp>44789</stp>
        <stp/>
        <stp/>
        <stp>1</stp>
        <tr r="DX24" s="21"/>
      </tp>
      <tp>
        <v>22.6</v>
        <stp/>
        <stp>*H</stp>
        <stp>KORD MR8!_12Z-GFS</stp>
        <stp>2M DAILY AVG TEMP</stp>
        <stp>D</stp>
        <stp>44789</stp>
        <stp/>
        <stp/>
        <stp>1</stp>
        <tr r="EA24" s="21"/>
      </tp>
      <tp>
        <v>22</v>
        <stp/>
        <stp>*H</stp>
        <stp>KORD MR3!_18Z-GFS</stp>
        <stp>2M DAILY AVG TEMP</stp>
        <stp>D</stp>
        <stp>44789</stp>
        <stp/>
        <stp/>
        <stp>1</stp>
        <tr r="FJ24" s="21"/>
      </tp>
      <tp>
        <v>21.94</v>
        <stp/>
        <stp>*H</stp>
        <stp>KORD MR9!_12Z-GFS</stp>
        <stp>2M DAILY AVG TEMP</stp>
        <stp>D</stp>
        <stp>44789</stp>
        <stp/>
        <stp/>
        <stp>1</stp>
        <tr r="ED24" s="21"/>
      </tp>
      <tp>
        <v>23.12</v>
        <stp/>
        <stp>*H</stp>
        <stp>KORD MR8!_00Z-GFS</stp>
        <stp>2M DAILY AVG TEMP</stp>
        <stp>D</stp>
        <stp>44788</stp>
        <stp/>
        <stp/>
        <stp>1</stp>
        <tr r="AB25" s="21"/>
      </tp>
      <tp>
        <v>21.45</v>
        <stp/>
        <stp>*H</stp>
        <stp>KORD MR9!_00Z-GFS</stp>
        <stp>2M DAILY AVG TEMP</stp>
        <stp>D</stp>
        <stp>44788</stp>
        <stp/>
        <stp/>
        <stp>1</stp>
        <tr r="AE25" s="21"/>
      </tp>
      <tp>
        <v>22.03</v>
        <stp/>
        <stp>*H</stp>
        <stp>KORD MR6!_18Z-GFS</stp>
        <stp>2M DAILY AVG TEMP</stp>
        <stp>D</stp>
        <stp>44789</stp>
        <stp/>
        <stp/>
        <stp>1</stp>
        <tr r="FS24" s="21"/>
      </tp>
      <tp>
        <v>22.8</v>
        <stp/>
        <stp>*H</stp>
        <stp>KORD MR8!_06Z-GFS</stp>
        <stp>2M DAILY AVG TEMP</stp>
        <stp>D</stp>
        <stp>44788</stp>
        <stp/>
        <stp/>
        <stp>1</stp>
        <tr r="BZ25" s="21"/>
      </tp>
      <tp>
        <v>23.36</v>
        <stp/>
        <stp>*H</stp>
        <stp>KORD MR7!_18Z-GFS</stp>
        <stp>2M DAILY AVG TEMP</stp>
        <stp>D</stp>
        <stp>44789</stp>
        <stp/>
        <stp/>
        <stp>1</stp>
        <tr r="FV24" s="21"/>
      </tp>
      <tp>
        <v>21.8</v>
        <stp/>
        <stp>*H</stp>
        <stp>KORD MR9!_06Z-GFS</stp>
        <stp>2M DAILY AVG TEMP</stp>
        <stp>D</stp>
        <stp>44788</stp>
        <stp/>
        <stp/>
        <stp>1</stp>
        <tr r="CC25" s="21"/>
      </tp>
      <tp>
        <v>22.13</v>
        <stp/>
        <stp>*H</stp>
        <stp>KORD MR4!_18Z-GFS</stp>
        <stp>2M DAILY AVG TEMP</stp>
        <stp>D</stp>
        <stp>44789</stp>
        <stp/>
        <stp/>
        <stp>1</stp>
        <tr r="FM24" s="21"/>
      </tp>
      <tp>
        <v>21.94</v>
        <stp/>
        <stp>*H</stp>
        <stp>KORD MR5!_18Z-GFS</stp>
        <stp>2M DAILY AVG TEMP</stp>
        <stp>D</stp>
        <stp>44789</stp>
        <stp/>
        <stp/>
        <stp>1</stp>
        <tr r="FP24" s="21"/>
      </tp>
      <tp>
        <v>22.08</v>
        <stp/>
        <stp>*H</stp>
        <stp>KORD MR4!_06Z-GFS</stp>
        <stp>2M DAILY AVG TEMP</stp>
        <stp>D</stp>
        <stp>44789</stp>
        <stp/>
        <stp/>
        <stp>1</stp>
        <tr r="BQ24" s="21"/>
      </tp>
      <tp>
        <v>22.02</v>
        <stp/>
        <stp>*H</stp>
        <stp>KORD MR3!_00Z-GFS</stp>
        <stp>2M DAILY AVG TEMP</stp>
        <stp>D</stp>
        <stp>44789</stp>
        <stp/>
        <stp/>
        <stp>1</stp>
        <tr r="P24" s="21"/>
      </tp>
      <tp>
        <v>22.4</v>
        <stp/>
        <stp>*H</stp>
        <stp>KORD MR5!_06Z-GFS</stp>
        <stp>2M DAILY AVG TEMP</stp>
        <stp>D</stp>
        <stp>44789</stp>
        <stp/>
        <stp/>
        <stp>1</stp>
        <tr r="BT24" s="21"/>
      </tp>
      <tp>
        <v>22.26</v>
        <stp/>
        <stp>*H</stp>
        <stp>KORD MR6!_06Z-GFS</stp>
        <stp>2M DAILY AVG TEMP</stp>
        <stp>D</stp>
        <stp>44789</stp>
        <stp/>
        <stp/>
        <stp>1</stp>
        <tr r="BW24" s="21"/>
      </tp>
      <tp>
        <v>23.06</v>
        <stp/>
        <stp>*H</stp>
        <stp>KORD MR8!_18Z-GFS</stp>
        <stp>2M DAILY AVG TEMP</stp>
        <stp>D</stp>
        <stp>44788</stp>
        <stp/>
        <stp/>
        <stp>1</stp>
        <tr r="FV25" s="21"/>
      </tp>
      <tp>
        <v>22.68</v>
        <stp/>
        <stp>*H</stp>
        <stp>KORD MR7!_06Z-GFS</stp>
        <stp>2M DAILY AVG TEMP</stp>
        <stp>D</stp>
        <stp>44789</stp>
        <stp/>
        <stp/>
        <stp>1</stp>
        <tr r="BZ24" s="21"/>
      </tp>
      <tp>
        <v>22.23</v>
        <stp/>
        <stp>*H</stp>
        <stp>KORD MR9!_18Z-GFS</stp>
        <stp>2M DAILY AVG TEMP</stp>
        <stp>D</stp>
        <stp>44788</stp>
        <stp/>
        <stp/>
        <stp>1</stp>
        <tr r="FY25" s="21"/>
      </tp>
      <tp>
        <v>22.06</v>
        <stp/>
        <stp>*H</stp>
        <stp>KORD MR4!_12Z-GFS</stp>
        <stp>2M DAILY AVG TEMP</stp>
        <stp>D</stp>
        <stp>44788</stp>
        <stp/>
        <stp/>
        <stp>1</stp>
        <tr r="DL25" s="21"/>
      </tp>
      <tp>
        <v>22.62</v>
        <stp/>
        <stp>*H</stp>
        <stp>KORD MR6!_00Z-GFS</stp>
        <stp>2M DAILY AVG TEMP</stp>
        <stp>D</stp>
        <stp>44789</stp>
        <stp/>
        <stp/>
        <stp>1</stp>
        <tr r="Y24" s="21"/>
      </tp>
      <tp>
        <v>21.77</v>
        <stp/>
        <stp>*H</stp>
        <stp>KORD MR5!_12Z-GFS</stp>
        <stp>2M DAILY AVG TEMP</stp>
        <stp>D</stp>
        <stp>44788</stp>
        <stp/>
        <stp/>
        <stp>1</stp>
        <tr r="DO25" s="21"/>
      </tp>
      <tp>
        <v>23.48</v>
        <stp/>
        <stp>*H</stp>
        <stp>KORD MR7!_00Z-GFS</stp>
        <stp>2M DAILY AVG TEMP</stp>
        <stp>D</stp>
        <stp>44789</stp>
        <stp/>
        <stp/>
        <stp>1</stp>
        <tr r="AB24" s="21"/>
      </tp>
      <tp>
        <v>22.8</v>
        <stp/>
        <stp>*H</stp>
        <stp>KORD MR4!_00Z-GFS</stp>
        <stp>2M DAILY AVG TEMP</stp>
        <stp>D</stp>
        <stp>44789</stp>
        <stp/>
        <stp/>
        <stp>1</stp>
        <tr r="S24" s="21"/>
      </tp>
      <tp>
        <v>20.52</v>
        <stp/>
        <stp>*H</stp>
        <stp>KORD MR6!_12Z-GFS</stp>
        <stp>2M DAILY AVG TEMP</stp>
        <stp>D</stp>
        <stp>44788</stp>
        <stp/>
        <stp/>
        <stp>1</stp>
        <tr r="DR25" s="21"/>
      </tp>
      <tp>
        <v>22.1</v>
        <stp/>
        <stp>*H</stp>
        <stp>KORD MR3!_06Z-GFS</stp>
        <stp>2M DAILY AVG TEMP</stp>
        <stp>D</stp>
        <stp>44789</stp>
        <stp/>
        <stp/>
        <stp>1</stp>
        <tr r="BN24" s="21"/>
      </tp>
      <tp>
        <v>22.34</v>
        <stp/>
        <stp>*H</stp>
        <stp>KORD MR5!_00Z-GFS</stp>
        <stp>2M DAILY AVG TEMP</stp>
        <stp>D</stp>
        <stp>44789</stp>
        <stp/>
        <stp/>
        <stp>1</stp>
        <tr r="V24" s="21"/>
      </tp>
      <tp>
        <v>21.22</v>
        <stp/>
        <stp>*H</stp>
        <stp>KORD MR7!_12Z-GFS</stp>
        <stp>2M DAILY AVG TEMP</stp>
        <stp>D</stp>
        <stp>44788</stp>
        <stp/>
        <stp/>
        <stp>1</stp>
        <tr r="DU25" s="21"/>
      </tp>
      <tp>
        <v>21.56</v>
        <stp/>
        <stp>*H</stp>
        <stp>KORD MR8!_12Z-GFS</stp>
        <stp>2M DAILY AVG TEMP</stp>
        <stp>D</stp>
        <stp>44788</stp>
        <stp/>
        <stp/>
        <stp>1</stp>
        <tr r="DX25" s="21"/>
      </tp>
      <tp>
        <v>22.26</v>
        <stp/>
        <stp>*H</stp>
        <stp>KORD MR9!_12Z-GFS</stp>
        <stp>2M DAILY AVG TEMP</stp>
        <stp>D</stp>
        <stp>44788</stp>
        <stp/>
        <stp/>
        <stp>1</stp>
        <tr r="EA25" s="21"/>
      </tp>
      <tp>
        <v>23.07</v>
        <stp/>
        <stp>*H</stp>
        <stp>KORD MR8!_00Z-GFS</stp>
        <stp>2M DAILY AVG TEMP</stp>
        <stp>D</stp>
        <stp>44789</stp>
        <stp/>
        <stp/>
        <stp>1</stp>
        <tr r="AE24" s="21"/>
      </tp>
      <tp>
        <v>18.62</v>
        <stp/>
        <stp>*H</stp>
        <stp>KORD MR9!_00Z-GFS</stp>
        <stp>2M DAILY AVG TEMP</stp>
        <stp>D</stp>
        <stp>44789</stp>
        <stp/>
        <stp/>
        <stp>1</stp>
        <tr r="AH24" s="21"/>
      </tp>
      <tp>
        <v>21.4</v>
        <stp/>
        <stp>*H</stp>
        <stp>KORD MR6!_18Z-GFS</stp>
        <stp>2M DAILY AVG TEMP</stp>
        <stp>D</stp>
        <stp>44788</stp>
        <stp/>
        <stp/>
        <stp>1</stp>
        <tr r="FP25" s="21"/>
      </tp>
      <tp>
        <v>22.61</v>
        <stp/>
        <stp>*H</stp>
        <stp>KORD MR8!_06Z-GFS</stp>
        <stp>2M DAILY AVG TEMP</stp>
        <stp>D</stp>
        <stp>44789</stp>
        <stp/>
        <stp/>
        <stp>1</stp>
        <tr r="CC24" s="21"/>
      </tp>
      <tp>
        <v>22.45</v>
        <stp/>
        <stp>*H</stp>
        <stp>KORD MR7!_18Z-GFS</stp>
        <stp>2M DAILY AVG TEMP</stp>
        <stp>D</stp>
        <stp>44788</stp>
        <stp/>
        <stp/>
        <stp>1</stp>
        <tr r="FS25" s="21"/>
      </tp>
      <tp>
        <v>21.99</v>
        <stp/>
        <stp>*H</stp>
        <stp>KORD MR9!_06Z-GFS</stp>
        <stp>2M DAILY AVG TEMP</stp>
        <stp>D</stp>
        <stp>44789</stp>
        <stp/>
        <stp/>
        <stp>1</stp>
        <tr r="CF24" s="21"/>
      </tp>
      <tp>
        <v>21.76</v>
        <stp/>
        <stp>*H</stp>
        <stp>KORD MR4!_18Z-GFS</stp>
        <stp>2M DAILY AVG TEMP</stp>
        <stp>D</stp>
        <stp>44788</stp>
        <stp/>
        <stp/>
        <stp>1</stp>
        <tr r="FJ25" s="21"/>
      </tp>
      <tp>
        <v>20.149999999999999</v>
        <stp/>
        <stp>*H</stp>
        <stp>KORD MR5!_18Z-GFS</stp>
        <stp>2M DAILY AVG TEMP</stp>
        <stp>D</stp>
        <stp>44788</stp>
        <stp/>
        <stp/>
        <stp>1</stp>
        <tr r="FM25" s="21"/>
      </tp>
      <tp>
        <v>28.13</v>
        <stp/>
        <stp>*H</stp>
        <stp>KORD MR13!_18Z-GEFS</stp>
        <stp>2M DAILY AVG TEMP</stp>
        <stp>D</stp>
        <stp>44779</stp>
        <stp/>
        <stp/>
        <stp>1</stp>
        <tr r="FJ88" s="21"/>
      </tp>
      <tp>
        <v>28.66</v>
        <stp/>
        <stp>*H</stp>
        <stp>KORD MR16!_12Z-GEFS</stp>
        <stp>2M DAILY AVG TEMP</stp>
        <stp>D</stp>
        <stp>44776</stp>
        <stp/>
        <stp/>
        <stp>1</stp>
        <tr r="DL91" s="21"/>
      </tp>
      <tp>
        <v>23.64</v>
        <stp/>
        <stp>*H</stp>
        <stp>KORD MR17!_12Z-GEFS</stp>
        <stp>2M DAILY AVG TEMP</stp>
        <stp>D</stp>
        <stp>44777</stp>
        <stp/>
        <stp/>
        <stp>1</stp>
        <tr r="DR90" s="21"/>
      </tp>
      <tp>
        <v>25.01</v>
        <stp/>
        <stp>*H</stp>
        <stp>KORD MR18!_12Z-GEFS</stp>
        <stp>2M DAILY AVG TEMP</stp>
        <stp>D</stp>
        <stp>44778</stp>
        <stp/>
        <stp/>
        <stp>1</stp>
        <tr r="DX89" s="21"/>
      </tp>
      <tp>
        <v>26.96</v>
        <stp/>
        <stp>*H</stp>
        <stp>KORD MR19!_12Z-GEFS</stp>
        <stp>2M DAILY AVG TEMP</stp>
        <stp>D</stp>
        <stp>44779</stp>
        <stp/>
        <stp/>
        <stp>1</stp>
        <tr r="ED88" s="21"/>
      </tp>
      <tp>
        <v>24.09</v>
        <stp/>
        <stp>*H</stp>
        <stp>KORD MR19!_18Z-GEFS</stp>
        <stp>2M DAILY AVG TEMP</stp>
        <stp>D</stp>
        <stp>44773</stp>
        <stp/>
        <stp/>
        <stp>1</stp>
        <tr r="FJ94" s="21"/>
      </tp>
      <tp>
        <v>24.09</v>
        <stp/>
        <stp>*H</stp>
        <stp>KORD MR16!_12Z-GEFS</stp>
        <stp>2M DAILY AVG TEMP</stp>
        <stp>D</stp>
        <stp>44777</stp>
        <stp/>
        <stp/>
        <stp>1</stp>
        <tr r="DO90" s="21"/>
      </tp>
      <tp>
        <v>29.12</v>
        <stp/>
        <stp>*H</stp>
        <stp>KORD MR17!_12Z-GEFS</stp>
        <stp>2M DAILY AVG TEMP</stp>
        <stp>D</stp>
        <stp>44776</stp>
        <stp/>
        <stp/>
        <stp>1</stp>
        <tr r="DO91" s="21"/>
      </tp>
      <tp>
        <v>27.79</v>
        <stp/>
        <stp>*H</stp>
        <stp>KORD MR18!_12Z-GEFS</stp>
        <stp>2M DAILY AVG TEMP</stp>
        <stp>D</stp>
        <stp>44779</stp>
        <stp/>
        <stp/>
        <stp>1</stp>
        <tr r="EA88" s="21"/>
      </tp>
      <tp>
        <v>24.41</v>
        <stp/>
        <stp>*H</stp>
        <stp>KORD MR19!_12Z-GEFS</stp>
        <stp>2M DAILY AVG TEMP</stp>
        <stp>D</stp>
        <stp>44778</stp>
        <stp/>
        <stp/>
        <stp>1</stp>
        <tr r="EA89" s="21"/>
      </tp>
      <tp>
        <v>24.95</v>
        <stp/>
        <stp>*H</stp>
        <stp>KORD MR15!_12Z-GEFS</stp>
        <stp>2M DAILY AVG TEMP</stp>
        <stp>D</stp>
        <stp>44777</stp>
        <stp/>
        <stp/>
        <stp>1</stp>
        <tr r="DL90" s="21"/>
      </tp>
      <tp>
        <v>26.79</v>
        <stp/>
        <stp>*H</stp>
        <stp>KORD MR17!_12Z-GEFS</stp>
        <stp>2M DAILY AVG TEMP</stp>
        <stp>D</stp>
        <stp>44775</stp>
        <stp/>
        <stp/>
        <stp>1</stp>
        <tr r="DL92" s="21"/>
      </tp>
      <tp>
        <v>24.69</v>
        <stp/>
        <stp>*H</stp>
        <stp>KORD MR16!_18Z-GEFS</stp>
        <stp>2M DAILY AVG TEMP</stp>
        <stp>D</stp>
        <stp>44778</stp>
        <stp/>
        <stp/>
        <stp>1</stp>
        <tr r="FP89" s="21"/>
      </tp>
      <tp>
        <v>27.86</v>
        <stp/>
        <stp>*H</stp>
        <stp>KORD MR17!_18Z-GEFS</stp>
        <stp>2M DAILY AVG TEMP</stp>
        <stp>D</stp>
        <stp>44779</stp>
        <stp/>
        <stp/>
        <stp>1</stp>
        <tr r="FV88" s="21"/>
      </tp>
      <tp>
        <v>29.45</v>
        <stp/>
        <stp>*H</stp>
        <stp>KORD MR18!_18Z-GEFS</stp>
        <stp>2M DAILY AVG TEMP</stp>
        <stp>D</stp>
        <stp>44776</stp>
        <stp/>
        <stp/>
        <stp>1</stp>
        <tr r="FP91" s="21"/>
      </tp>
      <tp>
        <v>24.31</v>
        <stp/>
        <stp>*H</stp>
        <stp>KORD MR19!_18Z-GEFS</stp>
        <stp>2M DAILY AVG TEMP</stp>
        <stp>D</stp>
        <stp>44777</stp>
        <stp/>
        <stp/>
        <stp>1</stp>
        <tr r="FV90" s="21"/>
      </tp>
      <tp>
        <v>27.96</v>
        <stp/>
        <stp>*H</stp>
        <stp>KORD MR16!_18Z-GEFS</stp>
        <stp>2M DAILY AVG TEMP</stp>
        <stp>D</stp>
        <stp>44779</stp>
        <stp/>
        <stp/>
        <stp>1</stp>
        <tr r="FS88" s="21"/>
      </tp>
      <tp>
        <v>24.83</v>
        <stp/>
        <stp>*H</stp>
        <stp>KORD MR17!_18Z-GEFS</stp>
        <stp>2M DAILY AVG TEMP</stp>
        <stp>D</stp>
        <stp>44778</stp>
        <stp/>
        <stp/>
        <stp>1</stp>
        <tr r="FS89" s="21"/>
      </tp>
      <tp>
        <v>25.41</v>
        <stp/>
        <stp>*H</stp>
        <stp>KORD MR18!_18Z-GEFS</stp>
        <stp>2M DAILY AVG TEMP</stp>
        <stp>D</stp>
        <stp>44777</stp>
        <stp/>
        <stp/>
        <stp>1</stp>
        <tr r="FS90" s="21"/>
      </tp>
      <tp>
        <v>30.23</v>
        <stp/>
        <stp>*H</stp>
        <stp>KORD MR19!_18Z-GEFS</stp>
        <stp>2M DAILY AVG TEMP</stp>
        <stp>D</stp>
        <stp>44776</stp>
        <stp/>
        <stp/>
        <stp>1</stp>
        <tr r="FS91" s="21"/>
      </tp>
      <tp>
        <v>25.85</v>
        <stp/>
        <stp>*H</stp>
        <stp>KORD MR14!_18Z-GEFS</stp>
        <stp>2M DAILY AVG TEMP</stp>
        <stp>D</stp>
        <stp>44778</stp>
        <stp/>
        <stp/>
        <stp>1</stp>
        <tr r="FJ89" s="21"/>
      </tp>
      <tp>
        <v>27.8</v>
        <stp/>
        <stp>*H</stp>
        <stp>KORD MR15!_18Z-GEFS</stp>
        <stp>2M DAILY AVG TEMP</stp>
        <stp>D</stp>
        <stp>44779</stp>
        <stp/>
        <stp/>
        <stp>1</stp>
        <tr r="FP88" s="21"/>
      </tp>
      <tp>
        <v>24.73</v>
        <stp/>
        <stp>*H</stp>
        <stp>KORD MR18!_18Z-GEFS</stp>
        <stp>2M DAILY AVG TEMP</stp>
        <stp>D</stp>
        <stp>44774</stp>
        <stp/>
        <stp/>
        <stp>1</stp>
        <tr r="FJ93" s="21"/>
      </tp>
      <tp>
        <v>25.77</v>
        <stp/>
        <stp>*H</stp>
        <stp>KORD MR19!_18Z-GEFS</stp>
        <stp>2M DAILY AVG TEMP</stp>
        <stp>D</stp>
        <stp>44775</stp>
        <stp/>
        <stp/>
        <stp>1</stp>
        <tr r="FP92" s="21"/>
      </tp>
      <tp>
        <v>28.44</v>
        <stp/>
        <stp>*H</stp>
        <stp>KORD MR14!_18Z-GEFS</stp>
        <stp>2M DAILY AVG TEMP</stp>
        <stp>D</stp>
        <stp>44779</stp>
        <stp/>
        <stp/>
        <stp>1</stp>
        <tr r="FM88" s="21"/>
      </tp>
      <tp>
        <v>24.49</v>
        <stp/>
        <stp>*H</stp>
        <stp>KORD MR15!_18Z-GEFS</stp>
        <stp>2M DAILY AVG TEMP</stp>
        <stp>D</stp>
        <stp>44778</stp>
        <stp/>
        <stp/>
        <stp>1</stp>
        <tr r="FM89" s="21"/>
      </tp>
      <tp>
        <v>25.3</v>
        <stp/>
        <stp>*H</stp>
        <stp>KORD MR18!_18Z-GEFS</stp>
        <stp>2M DAILY AVG TEMP</stp>
        <stp>D</stp>
        <stp>44775</stp>
        <stp/>
        <stp/>
        <stp>1</stp>
        <tr r="FM92" s="21"/>
      </tp>
      <tp>
        <v>25.63</v>
        <stp/>
        <stp>*H</stp>
        <stp>KORD MR19!_18Z-GEFS</stp>
        <stp>2M DAILY AVG TEMP</stp>
        <stp>D</stp>
        <stp>44774</stp>
        <stp/>
        <stp/>
        <stp>1</stp>
        <tr r="FM93" s="21"/>
      </tp>
      <tp>
        <v>23.73</v>
        <stp/>
        <stp>*H</stp>
        <stp>KORD MR15!_18Z-GEFS</stp>
        <stp>2M DAILY AVG TEMP</stp>
        <stp>D</stp>
        <stp>44777</stp>
        <stp/>
        <stp/>
        <stp>1</stp>
        <tr r="FJ90" s="21"/>
      </tp>
      <tp>
        <v>25.92</v>
        <stp/>
        <stp>*H</stp>
        <stp>KORD MR17!_18Z-GEFS</stp>
        <stp>2M DAILY AVG TEMP</stp>
        <stp>D</stp>
        <stp>44775</stp>
        <stp/>
        <stp/>
        <stp>1</stp>
        <tr r="FJ92" s="21"/>
      </tp>
      <tp>
        <v>28.7</v>
        <stp/>
        <stp>*H</stp>
        <stp>KORD MR13!_12Z-GEFS</stp>
        <stp>2M DAILY AVG TEMP</stp>
        <stp>D</stp>
        <stp>44779</stp>
        <stp/>
        <stp/>
        <stp>1</stp>
        <tr r="DL88" s="21"/>
      </tp>
      <tp>
        <v>29.1</v>
        <stp/>
        <stp>*H</stp>
        <stp>KORD MR16!_18Z-GEFS</stp>
        <stp>2M DAILY AVG TEMP</stp>
        <stp>D</stp>
        <stp>44776</stp>
        <stp/>
        <stp/>
        <stp>1</stp>
        <tr r="FJ91" s="21"/>
      </tp>
      <tp>
        <v>23.69</v>
        <stp/>
        <stp>*H</stp>
        <stp>KORD MR17!_18Z-GEFS</stp>
        <stp>2M DAILY AVG TEMP</stp>
        <stp>D</stp>
        <stp>44777</stp>
        <stp/>
        <stp/>
        <stp>1</stp>
        <tr r="FP90" s="21"/>
      </tp>
      <tp>
        <v>25.12</v>
        <stp/>
        <stp>*H</stp>
        <stp>KORD MR18!_18Z-GEFS</stp>
        <stp>2M DAILY AVG TEMP</stp>
        <stp>D</stp>
        <stp>44778</stp>
        <stp/>
        <stp/>
        <stp>1</stp>
        <tr r="FV89" s="21"/>
      </tp>
      <tp>
        <v>24.44</v>
        <stp/>
        <stp>*H</stp>
        <stp>KORD MR19!_12Z-GEFS</stp>
        <stp>2M DAILY AVG TEMP</stp>
        <stp>D</stp>
        <stp>44773</stp>
        <stp/>
        <stp/>
        <stp>1</stp>
        <tr r="DL94" s="21"/>
      </tp>
      <tp>
        <v>27.96</v>
        <stp/>
        <stp>*H</stp>
        <stp>KORD MR19!_18Z-GEFS</stp>
        <stp>2M DAILY AVG TEMP</stp>
        <stp>D</stp>
        <stp>44779</stp>
        <stp/>
        <stp/>
        <stp>1</stp>
        <tr r="GB88" s="21"/>
      </tp>
      <tp>
        <v>23.11</v>
        <stp/>
        <stp>*H</stp>
        <stp>KORD MR16!_18Z-GEFS</stp>
        <stp>2M DAILY AVG TEMP</stp>
        <stp>D</stp>
        <stp>44777</stp>
        <stp/>
        <stp/>
        <stp>1</stp>
        <tr r="FM90" s="21"/>
      </tp>
      <tp>
        <v>30.04</v>
        <stp/>
        <stp>*H</stp>
        <stp>KORD MR17!_18Z-GEFS</stp>
        <stp>2M DAILY AVG TEMP</stp>
        <stp>D</stp>
        <stp>44776</stp>
        <stp/>
        <stp/>
        <stp>1</stp>
        <tr r="FM91" s="21"/>
      </tp>
      <tp>
        <v>28.07</v>
        <stp/>
        <stp>*H</stp>
        <stp>KORD MR18!_18Z-GEFS</stp>
        <stp>2M DAILY AVG TEMP</stp>
        <stp>D</stp>
        <stp>44779</stp>
        <stp/>
        <stp/>
        <stp>1</stp>
        <tr r="FY88" s="21"/>
      </tp>
      <tp>
        <v>25.17</v>
        <stp/>
        <stp>*H</stp>
        <stp>KORD MR19!_18Z-GEFS</stp>
        <stp>2M DAILY AVG TEMP</stp>
        <stp>D</stp>
        <stp>44778</stp>
        <stp/>
        <stp/>
        <stp>1</stp>
        <tr r="FY89" s="21"/>
      </tp>
      <tp>
        <v>26.06</v>
        <stp/>
        <stp>*H</stp>
        <stp>KORD MR14!_12Z-GEFS</stp>
        <stp>2M DAILY AVG TEMP</stp>
        <stp>D</stp>
        <stp>44778</stp>
        <stp/>
        <stp/>
        <stp>1</stp>
        <tr r="DL89" s="21"/>
      </tp>
      <tp>
        <v>28.53</v>
        <stp/>
        <stp>*H</stp>
        <stp>KORD MR15!_12Z-GEFS</stp>
        <stp>2M DAILY AVG TEMP</stp>
        <stp>D</stp>
        <stp>44779</stp>
        <stp/>
        <stp/>
        <stp>1</stp>
        <tr r="DR88" s="21"/>
      </tp>
      <tp>
        <v>25.28</v>
        <stp/>
        <stp>*H</stp>
        <stp>KORD MR18!_12Z-GEFS</stp>
        <stp>2M DAILY AVG TEMP</stp>
        <stp>D</stp>
        <stp>44774</stp>
        <stp/>
        <stp/>
        <stp>1</stp>
        <tr r="DL93" s="21"/>
      </tp>
      <tp>
        <v>25.29</v>
        <stp/>
        <stp>*H</stp>
        <stp>KORD MR19!_12Z-GEFS</stp>
        <stp>2M DAILY AVG TEMP</stp>
        <stp>D</stp>
        <stp>44775</stp>
        <stp/>
        <stp/>
        <stp>1</stp>
        <tr r="DR92" s="21"/>
      </tp>
      <tp>
        <v>28.45</v>
        <stp/>
        <stp>*H</stp>
        <stp>KORD MR14!_12Z-GEFS</stp>
        <stp>2M DAILY AVG TEMP</stp>
        <stp>D</stp>
        <stp>44779</stp>
        <stp/>
        <stp/>
        <stp>1</stp>
        <tr r="DO88" s="21"/>
      </tp>
      <tp>
        <v>26.09</v>
        <stp/>
        <stp>*H</stp>
        <stp>KORD MR15!_12Z-GEFS</stp>
        <stp>2M DAILY AVG TEMP</stp>
        <stp>D</stp>
        <stp>44778</stp>
        <stp/>
        <stp/>
        <stp>1</stp>
        <tr r="DO89" s="21"/>
      </tp>
      <tp>
        <v>26.33</v>
        <stp/>
        <stp>*H</stp>
        <stp>KORD MR18!_12Z-GEFS</stp>
        <stp>2M DAILY AVG TEMP</stp>
        <stp>D</stp>
        <stp>44775</stp>
        <stp/>
        <stp/>
        <stp>1</stp>
        <tr r="DO92" s="21"/>
      </tp>
      <tp>
        <v>24.76</v>
        <stp/>
        <stp>*H</stp>
        <stp>KORD MR19!_12Z-GEFS</stp>
        <stp>2M DAILY AVG TEMP</stp>
        <stp>D</stp>
        <stp>44774</stp>
        <stp/>
        <stp/>
        <stp>1</stp>
        <tr r="DO93" s="21"/>
      </tp>
      <tp>
        <v>25.08</v>
        <stp/>
        <stp>*H</stp>
        <stp>KORD MR16!_12Z-GEFS</stp>
        <stp>2M DAILY AVG TEMP</stp>
        <stp>D</stp>
        <stp>44778</stp>
        <stp/>
        <stp/>
        <stp>1</stp>
        <tr r="DR89" s="21"/>
      </tp>
      <tp>
        <v>28.24</v>
        <stp/>
        <stp>*H</stp>
        <stp>KORD MR17!_12Z-GEFS</stp>
        <stp>2M DAILY AVG TEMP</stp>
        <stp>D</stp>
        <stp>44779</stp>
        <stp/>
        <stp/>
        <stp>1</stp>
        <tr r="DX88" s="21"/>
      </tp>
      <tp>
        <v>30.37</v>
        <stp/>
        <stp>*H</stp>
        <stp>KORD MR18!_12Z-GEFS</stp>
        <stp>2M DAILY AVG TEMP</stp>
        <stp>D</stp>
        <stp>44776</stp>
        <stp/>
        <stp/>
        <stp>1</stp>
        <tr r="DR91" s="21"/>
      </tp>
      <tp>
        <v>24.53</v>
        <stp/>
        <stp>*H</stp>
        <stp>KORD MR19!_12Z-GEFS</stp>
        <stp>2M DAILY AVG TEMP</stp>
        <stp>D</stp>
        <stp>44777</stp>
        <stp/>
        <stp/>
        <stp>1</stp>
        <tr r="DX90" s="21"/>
      </tp>
      <tp>
        <v>28.38</v>
        <stp/>
        <stp>*H</stp>
        <stp>KORD MR16!_12Z-GEFS</stp>
        <stp>2M DAILY AVG TEMP</stp>
        <stp>D</stp>
        <stp>44779</stp>
        <stp/>
        <stp/>
        <stp>1</stp>
        <tr r="DU88" s="21"/>
      </tp>
      <tp>
        <v>25.23</v>
        <stp/>
        <stp>*H</stp>
        <stp>KORD MR17!_12Z-GEFS</stp>
        <stp>2M DAILY AVG TEMP</stp>
        <stp>D</stp>
        <stp>44778</stp>
        <stp/>
        <stp/>
        <stp>1</stp>
        <tr r="DU89" s="21"/>
      </tp>
      <tp>
        <v>24.12</v>
        <stp/>
        <stp>*H</stp>
        <stp>KORD MR18!_12Z-GEFS</stp>
        <stp>2M DAILY AVG TEMP</stp>
        <stp>D</stp>
        <stp>44777</stp>
        <stp/>
        <stp/>
        <stp>1</stp>
        <tr r="DU90" s="21"/>
      </tp>
      <tp>
        <v>29.8</v>
        <stp/>
        <stp>*H</stp>
        <stp>KORD MR19!_12Z-GEFS</stp>
        <stp>2M DAILY AVG TEMP</stp>
        <stp>D</stp>
        <stp>44776</stp>
        <stp/>
        <stp/>
        <stp>1</stp>
        <tr r="DU91" s="21"/>
      </tp>
      <tp>
        <v>23.91</v>
        <stp/>
        <stp>*H</stp>
        <stp>KORD MR15!_00Z-GEFS</stp>
        <stp>2M DAILY AVG TEMP</stp>
        <stp>D</stp>
        <stp>44777</stp>
        <stp/>
        <stp/>
        <stp>1</stp>
        <tr r="P90" s="21"/>
      </tp>
      <tp>
        <v>25.53</v>
        <stp/>
        <stp>*H</stp>
        <stp>KORD MR17!_00Z-GEFS</stp>
        <stp>2M DAILY AVG TEMP</stp>
        <stp>D</stp>
        <stp>44775</stp>
        <stp/>
        <stp/>
        <stp>1</stp>
        <tr r="P92" s="21"/>
      </tp>
      <tp>
        <v>28.65</v>
        <stp/>
        <stp>*H</stp>
        <stp>KORD MR16!_00Z-GEFS</stp>
        <stp>2M DAILY AVG TEMP</stp>
        <stp>D</stp>
        <stp>44776</stp>
        <stp/>
        <stp/>
        <stp>1</stp>
        <tr r="P91" s="21"/>
      </tp>
      <tp>
        <v>23.54</v>
        <stp/>
        <stp>*H</stp>
        <stp>KORD MR17!_00Z-GEFS</stp>
        <stp>2M DAILY AVG TEMP</stp>
        <stp>D</stp>
        <stp>44777</stp>
        <stp/>
        <stp/>
        <stp>1</stp>
        <tr r="V90" s="21"/>
      </tp>
      <tp>
        <v>25.35</v>
        <stp/>
        <stp>*H</stp>
        <stp>KORD MR18!_00Z-GEFS</stp>
        <stp>2M DAILY AVG TEMP</stp>
        <stp>D</stp>
        <stp>44778</stp>
        <stp/>
        <stp/>
        <stp>1</stp>
        <tr r="AB89" s="21"/>
      </tp>
      <tp>
        <v>27.03</v>
        <stp/>
        <stp>*H</stp>
        <stp>KORD MR19!_00Z-GEFS</stp>
        <stp>2M DAILY AVG TEMP</stp>
        <stp>D</stp>
        <stp>44779</stp>
        <stp/>
        <stp/>
        <stp>1</stp>
        <tr r="AH88" s="21"/>
      </tp>
      <tp>
        <v>23.55</v>
        <stp/>
        <stp>*H</stp>
        <stp>KORD MR16!_00Z-GEFS</stp>
        <stp>2M DAILY AVG TEMP</stp>
        <stp>D</stp>
        <stp>44777</stp>
        <stp/>
        <stp/>
        <stp>1</stp>
        <tr r="S90" s="21"/>
      </tp>
      <tp>
        <v>29.4</v>
        <stp/>
        <stp>*H</stp>
        <stp>KORD MR17!_00Z-GEFS</stp>
        <stp>2M DAILY AVG TEMP</stp>
        <stp>D</stp>
        <stp>44776</stp>
        <stp/>
        <stp/>
        <stp>1</stp>
        <tr r="S91" s="21"/>
      </tp>
      <tp>
        <v>27.58</v>
        <stp/>
        <stp>*H</stp>
        <stp>KORD MR18!_00Z-GEFS</stp>
        <stp>2M DAILY AVG TEMP</stp>
        <stp>D</stp>
        <stp>44779</stp>
        <stp/>
        <stp/>
        <stp>1</stp>
        <tr r="AE88" s="21"/>
      </tp>
      <tp>
        <v>25.61</v>
        <stp/>
        <stp>*H</stp>
        <stp>KORD MR19!_00Z-GEFS</stp>
        <stp>2M DAILY AVG TEMP</stp>
        <stp>D</stp>
        <stp>44778</stp>
        <stp/>
        <stp/>
        <stp>1</stp>
        <tr r="AE89" s="21"/>
      </tp>
      <tp>
        <v>28.06</v>
        <stp/>
        <stp>*H</stp>
        <stp>KORD MR16!_06Z-GEFS</stp>
        <stp>2M DAILY AVG TEMP</stp>
        <stp>D</stp>
        <stp>44776</stp>
        <stp/>
        <stp/>
        <stp>1</stp>
        <tr r="BN91" s="21"/>
      </tp>
      <tp>
        <v>23.37</v>
        <stp/>
        <stp>*H</stp>
        <stp>KORD MR17!_06Z-GEFS</stp>
        <stp>2M DAILY AVG TEMP</stp>
        <stp>D</stp>
        <stp>44777</stp>
        <stp/>
        <stp/>
        <stp>1</stp>
        <tr r="BT90" s="21"/>
      </tp>
      <tp>
        <v>24.94</v>
        <stp/>
        <stp>*H</stp>
        <stp>KORD MR18!_06Z-GEFS</stp>
        <stp>2M DAILY AVG TEMP</stp>
        <stp>D</stp>
        <stp>44778</stp>
        <stp/>
        <stp/>
        <stp>1</stp>
        <tr r="BZ89" s="21"/>
      </tp>
      <tp>
        <v>26.42</v>
        <stp/>
        <stp>*H</stp>
        <stp>KORD MR19!_06Z-GEFS</stp>
        <stp>2M DAILY AVG TEMP</stp>
        <stp>D</stp>
        <stp>44779</stp>
        <stp/>
        <stp/>
        <stp>1</stp>
        <tr r="CF88" s="21"/>
      </tp>
      <tp>
        <v>23.11</v>
        <stp/>
        <stp>*H</stp>
        <stp>KORD MR16!_06Z-GEFS</stp>
        <stp>2M DAILY AVG TEMP</stp>
        <stp>D</stp>
        <stp>44777</stp>
        <stp/>
        <stp/>
        <stp>1</stp>
        <tr r="BQ90" s="21"/>
      </tp>
      <tp>
        <v>29.44</v>
        <stp/>
        <stp>*H</stp>
        <stp>KORD MR17!_06Z-GEFS</stp>
        <stp>2M DAILY AVG TEMP</stp>
        <stp>D</stp>
        <stp>44776</stp>
        <stp/>
        <stp/>
        <stp>1</stp>
        <tr r="BQ91" s="21"/>
      </tp>
      <tp>
        <v>27.78</v>
        <stp/>
        <stp>*H</stp>
        <stp>KORD MR18!_06Z-GEFS</stp>
        <stp>2M DAILY AVG TEMP</stp>
        <stp>D</stp>
        <stp>44779</stp>
        <stp/>
        <stp/>
        <stp>1</stp>
        <tr r="CC88" s="21"/>
      </tp>
      <tp>
        <v>24.14</v>
        <stp/>
        <stp>*H</stp>
        <stp>KORD MR19!_06Z-GEFS</stp>
        <stp>2M DAILY AVG TEMP</stp>
        <stp>D</stp>
        <stp>44778</stp>
        <stp/>
        <stp/>
        <stp>1</stp>
        <tr r="CC89" s="21"/>
      </tp>
      <tp>
        <v>24.21</v>
        <stp/>
        <stp>*H</stp>
        <stp>KORD MR15!_06Z-GEFS</stp>
        <stp>2M DAILY AVG TEMP</stp>
        <stp>D</stp>
        <stp>44777</stp>
        <stp/>
        <stp/>
        <stp>1</stp>
        <tr r="BN90" s="21"/>
      </tp>
      <tp>
        <v>26.1</v>
        <stp/>
        <stp>*H</stp>
        <stp>KORD MR17!_06Z-GEFS</stp>
        <stp>2M DAILY AVG TEMP</stp>
        <stp>D</stp>
        <stp>44775</stp>
        <stp/>
        <stp/>
        <stp>1</stp>
        <tr r="BN92" s="21"/>
      </tp>
      <tp>
        <v>27.76</v>
        <stp/>
        <stp>*H</stp>
        <stp>KORD MR13!_00Z-GEFS</stp>
        <stp>2M DAILY AVG TEMP</stp>
        <stp>D</stp>
        <stp>44779</stp>
        <stp/>
        <stp/>
        <stp>1</stp>
        <tr r="P88" s="21"/>
      </tp>
      <tp>
        <v>25.73</v>
        <stp/>
        <stp>*H</stp>
        <stp>KORD MR14!_06Z-GEFS</stp>
        <stp>2M DAILY AVG TEMP</stp>
        <stp>D</stp>
        <stp>44778</stp>
        <stp/>
        <stp/>
        <stp>1</stp>
        <tr r="BN89" s="21"/>
      </tp>
      <tp>
        <v>28.22</v>
        <stp/>
        <stp>*H</stp>
        <stp>KORD MR15!_06Z-GEFS</stp>
        <stp>2M DAILY AVG TEMP</stp>
        <stp>D</stp>
        <stp>44779</stp>
        <stp/>
        <stp/>
        <stp>1</stp>
        <tr r="BT88" s="21"/>
      </tp>
      <tp>
        <v>24.87</v>
        <stp/>
        <stp>*H</stp>
        <stp>KORD MR18!_06Z-GEFS</stp>
        <stp>2M DAILY AVG TEMP</stp>
        <stp>D</stp>
        <stp>44774</stp>
        <stp/>
        <stp/>
        <stp>1</stp>
        <tr r="BN93" s="21"/>
      </tp>
      <tp>
        <v>23.61</v>
        <stp/>
        <stp>*H</stp>
        <stp>KORD MR19!_00Z-GEFS</stp>
        <stp>2M DAILY AVG TEMP</stp>
        <stp>D</stp>
        <stp>44773</stp>
        <stp/>
        <stp/>
        <stp>1</stp>
        <tr r="P94" s="21"/>
      </tp>
      <tp>
        <v>25.41</v>
        <stp/>
        <stp>*H</stp>
        <stp>KORD MR19!_06Z-GEFS</stp>
        <stp>2M DAILY AVG TEMP</stp>
        <stp>D</stp>
        <stp>44775</stp>
        <stp/>
        <stp/>
        <stp>1</stp>
        <tr r="BT92" s="21"/>
      </tp>
      <tp>
        <v>28.39</v>
        <stp/>
        <stp>*H</stp>
        <stp>KORD MR14!_06Z-GEFS</stp>
        <stp>2M DAILY AVG TEMP</stp>
        <stp>D</stp>
        <stp>44779</stp>
        <stp/>
        <stp/>
        <stp>1</stp>
        <tr r="BQ88" s="21"/>
      </tp>
      <tp>
        <v>25.25</v>
        <stp/>
        <stp>*H</stp>
        <stp>KORD MR15!_06Z-GEFS</stp>
        <stp>2M DAILY AVG TEMP</stp>
        <stp>D</stp>
        <stp>44778</stp>
        <stp/>
        <stp/>
        <stp>1</stp>
        <tr r="BQ89" s="21"/>
      </tp>
      <tp>
        <v>25.76</v>
        <stp/>
        <stp>*H</stp>
        <stp>KORD MR18!_06Z-GEFS</stp>
        <stp>2M DAILY AVG TEMP</stp>
        <stp>D</stp>
        <stp>44775</stp>
        <stp/>
        <stp/>
        <stp>1</stp>
        <tr r="BQ92" s="21"/>
      </tp>
      <tp>
        <v>25.12</v>
        <stp/>
        <stp>*H</stp>
        <stp>KORD MR19!_06Z-GEFS</stp>
        <stp>2M DAILY AVG TEMP</stp>
        <stp>D</stp>
        <stp>44774</stp>
        <stp/>
        <stp/>
        <stp>1</stp>
        <tr r="BQ93" s="21"/>
      </tp>
      <tp>
        <v>24.7</v>
        <stp/>
        <stp>*H</stp>
        <stp>KORD MR16!_06Z-GEFS</stp>
        <stp>2M DAILY AVG TEMP</stp>
        <stp>D</stp>
        <stp>44778</stp>
        <stp/>
        <stp/>
        <stp>1</stp>
        <tr r="BT89" s="21"/>
      </tp>
      <tp>
        <v>28.5</v>
        <stp/>
        <stp>*H</stp>
        <stp>KORD MR17!_06Z-GEFS</stp>
        <stp>2M DAILY AVG TEMP</stp>
        <stp>D</stp>
        <stp>44779</stp>
        <stp/>
        <stp/>
        <stp>1</stp>
        <tr r="BZ88" s="21"/>
      </tp>
      <tp>
        <v>30.33</v>
        <stp/>
        <stp>*H</stp>
        <stp>KORD MR18!_06Z-GEFS</stp>
        <stp>2M DAILY AVG TEMP</stp>
        <stp>D</stp>
        <stp>44776</stp>
        <stp/>
        <stp/>
        <stp>1</stp>
        <tr r="BT91" s="21"/>
      </tp>
      <tp>
        <v>24.26</v>
        <stp/>
        <stp>*H</stp>
        <stp>KORD MR19!_06Z-GEFS</stp>
        <stp>2M DAILY AVG TEMP</stp>
        <stp>D</stp>
        <stp>44777</stp>
        <stp/>
        <stp/>
        <stp>1</stp>
        <tr r="BZ90" s="21"/>
      </tp>
      <tp>
        <v>28.12</v>
        <stp/>
        <stp>*H</stp>
        <stp>KORD MR16!_06Z-GEFS</stp>
        <stp>2M DAILY AVG TEMP</stp>
        <stp>D</stp>
        <stp>44779</stp>
        <stp/>
        <stp/>
        <stp>1</stp>
        <tr r="BW88" s="21"/>
      </tp>
      <tp>
        <v>24.99</v>
        <stp/>
        <stp>*H</stp>
        <stp>KORD MR17!_06Z-GEFS</stp>
        <stp>2M DAILY AVG TEMP</stp>
        <stp>D</stp>
        <stp>44778</stp>
        <stp/>
        <stp/>
        <stp>1</stp>
        <tr r="BW89" s="21"/>
      </tp>
      <tp>
        <v>24.82</v>
        <stp/>
        <stp>*H</stp>
        <stp>KORD MR18!_06Z-GEFS</stp>
        <stp>2M DAILY AVG TEMP</stp>
        <stp>D</stp>
        <stp>44777</stp>
        <stp/>
        <stp/>
        <stp>1</stp>
        <tr r="BW90" s="21"/>
      </tp>
      <tp>
        <v>30.1</v>
        <stp/>
        <stp>*H</stp>
        <stp>KORD MR19!_06Z-GEFS</stp>
        <stp>2M DAILY AVG TEMP</stp>
        <stp>D</stp>
        <stp>44776</stp>
        <stp/>
        <stp/>
        <stp>1</stp>
        <tr r="BW91" s="21"/>
      </tp>
      <tp>
        <v>25.26</v>
        <stp/>
        <stp>*H</stp>
        <stp>KORD MR16!_00Z-GEFS</stp>
        <stp>2M DAILY AVG TEMP</stp>
        <stp>D</stp>
        <stp>44778</stp>
        <stp/>
        <stp/>
        <stp>1</stp>
        <tr r="V89" s="21"/>
      </tp>
      <tp>
        <v>28.56</v>
        <stp/>
        <stp>*H</stp>
        <stp>KORD MR17!_00Z-GEFS</stp>
        <stp>2M DAILY AVG TEMP</stp>
        <stp>D</stp>
        <stp>44779</stp>
        <stp/>
        <stp/>
        <stp>1</stp>
        <tr r="AB88" s="21"/>
      </tp>
      <tp>
        <v>29.63</v>
        <stp/>
        <stp>*H</stp>
        <stp>KORD MR18!_00Z-GEFS</stp>
        <stp>2M DAILY AVG TEMP</stp>
        <stp>D</stp>
        <stp>44776</stp>
        <stp/>
        <stp/>
        <stp>1</stp>
        <tr r="V91" s="21"/>
      </tp>
      <tp>
        <v>25.92</v>
        <stp/>
        <stp>*H</stp>
        <stp>KORD MR19!_00Z-GEFS</stp>
        <stp>2M DAILY AVG TEMP</stp>
        <stp>D</stp>
        <stp>44777</stp>
        <stp/>
        <stp/>
        <stp>1</stp>
        <tr r="AB90" s="21"/>
      </tp>
      <tp>
        <v>28.67</v>
        <stp/>
        <stp>*H</stp>
        <stp>KORD MR16!_00Z-GEFS</stp>
        <stp>2M DAILY AVG TEMP</stp>
        <stp>D</stp>
        <stp>44779</stp>
        <stp/>
        <stp/>
        <stp>1</stp>
        <tr r="Y88" s="21"/>
      </tp>
      <tp>
        <v>25.26</v>
        <stp/>
        <stp>*H</stp>
        <stp>KORD MR17!_00Z-GEFS</stp>
        <stp>2M DAILY AVG TEMP</stp>
        <stp>D</stp>
        <stp>44778</stp>
        <stp/>
        <stp/>
        <stp>1</stp>
        <tr r="Y89" s="21"/>
      </tp>
      <tp>
        <v>25.27</v>
        <stp/>
        <stp>*H</stp>
        <stp>KORD MR18!_00Z-GEFS</stp>
        <stp>2M DAILY AVG TEMP</stp>
        <stp>D</stp>
        <stp>44777</stp>
        <stp/>
        <stp/>
        <stp>1</stp>
        <tr r="Y90" s="21"/>
      </tp>
      <tp>
        <v>30.13</v>
        <stp/>
        <stp>*H</stp>
        <stp>KORD MR19!_00Z-GEFS</stp>
        <stp>2M DAILY AVG TEMP</stp>
        <stp>D</stp>
        <stp>44776</stp>
        <stp/>
        <stp/>
        <stp>1</stp>
        <tr r="Y91" s="21"/>
      </tp>
      <tp>
        <v>28.04</v>
        <stp/>
        <stp>*H</stp>
        <stp>KORD MR13!_06Z-GEFS</stp>
        <stp>2M DAILY AVG TEMP</stp>
        <stp>D</stp>
        <stp>44779</stp>
        <stp/>
        <stp/>
        <stp>1</stp>
        <tr r="BN88" s="21"/>
      </tp>
      <tp>
        <v>25.76</v>
        <stp/>
        <stp>*H</stp>
        <stp>KORD MR14!_00Z-GEFS</stp>
        <stp>2M DAILY AVG TEMP</stp>
        <stp>D</stp>
        <stp>44778</stp>
        <stp/>
        <stp/>
        <stp>1</stp>
        <tr r="P89" s="21"/>
      </tp>
      <tp>
        <v>28.26</v>
        <stp/>
        <stp>*H</stp>
        <stp>KORD MR15!_00Z-GEFS</stp>
        <stp>2M DAILY AVG TEMP</stp>
        <stp>D</stp>
        <stp>44779</stp>
        <stp/>
        <stp/>
        <stp>1</stp>
        <tr r="V88" s="21"/>
      </tp>
      <tp>
        <v>24.6</v>
        <stp/>
        <stp>*H</stp>
        <stp>KORD MR18!_00Z-GEFS</stp>
        <stp>2M DAILY AVG TEMP</stp>
        <stp>D</stp>
        <stp>44774</stp>
        <stp/>
        <stp/>
        <stp>1</stp>
        <tr r="P93" s="21"/>
      </tp>
      <tp>
        <v>25.26</v>
        <stp/>
        <stp>*H</stp>
        <stp>KORD MR19!_00Z-GEFS</stp>
        <stp>2M DAILY AVG TEMP</stp>
        <stp>D</stp>
        <stp>44775</stp>
        <stp/>
        <stp/>
        <stp>1</stp>
        <tr r="V92" s="21"/>
      </tp>
      <tp>
        <v>23.78</v>
        <stp/>
        <stp>*H</stp>
        <stp>KORD MR19!_06Z-GEFS</stp>
        <stp>2M DAILY AVG TEMP</stp>
        <stp>D</stp>
        <stp>44773</stp>
        <stp/>
        <stp/>
        <stp>1</stp>
        <tr r="BN94" s="21"/>
      </tp>
      <tp>
        <v>28.33</v>
        <stp/>
        <stp>*H</stp>
        <stp>KORD MR14!_00Z-GEFS</stp>
        <stp>2M DAILY AVG TEMP</stp>
        <stp>D</stp>
        <stp>44779</stp>
        <stp/>
        <stp/>
        <stp>1</stp>
        <tr r="S88" s="21"/>
      </tp>
      <tp>
        <v>24.72</v>
        <stp/>
        <stp>*H</stp>
        <stp>KORD MR15!_00Z-GEFS</stp>
        <stp>2M DAILY AVG TEMP</stp>
        <stp>D</stp>
        <stp>44778</stp>
        <stp/>
        <stp/>
        <stp>1</stp>
        <tr r="S89" s="21"/>
      </tp>
      <tp>
        <v>25.34</v>
        <stp/>
        <stp>*H</stp>
        <stp>KORD MR18!_00Z-GEFS</stp>
        <stp>2M DAILY AVG TEMP</stp>
        <stp>D</stp>
        <stp>44775</stp>
        <stp/>
        <stp/>
        <stp>1</stp>
        <tr r="S92" s="21"/>
      </tp>
      <tp>
        <v>25.59</v>
        <stp/>
        <stp>*H</stp>
        <stp>KORD MR19!_00Z-GEFS</stp>
        <stp>2M DAILY AVG TEMP</stp>
        <stp>D</stp>
        <stp>44774</stp>
        <stp/>
        <stp/>
        <stp>1</stp>
        <tr r="S93" s="21"/>
      </tp>
      <tp>
        <v>22.7</v>
        <stp/>
        <stp>*H</stp>
        <stp>KORD MR20!_00Z-GEFS</stp>
        <stp>2M DAILY AVG TEMP</stp>
        <stp>D</stp>
        <stp>44772</stp>
        <stp/>
        <stp/>
        <stp>1</stp>
        <tr r="P95" s="21"/>
      </tp>
      <tp>
        <v>26.25</v>
        <stp/>
        <stp>*H</stp>
        <stp>KORD MR20!_06Z-GEFS</stp>
        <stp>2M DAILY AVG TEMP</stp>
        <stp>D</stp>
        <stp>44774</stp>
        <stp/>
        <stp/>
        <stp>1</stp>
        <tr r="BT93" s="21"/>
      </tp>
      <tp>
        <v>24.81</v>
        <stp/>
        <stp>*H</stp>
        <stp>KORD MR21!_00Z-GEFS</stp>
        <stp>2M DAILY AVG TEMP</stp>
        <stp>D</stp>
        <stp>44773</stp>
        <stp/>
        <stp/>
        <stp>1</stp>
        <tr r="V94" s="21"/>
      </tp>
      <tp>
        <v>24.24</v>
        <stp/>
        <stp>*H</stp>
        <stp>KORD MR21!_06Z-GEFS</stp>
        <stp>2M DAILY AVG TEMP</stp>
        <stp>D</stp>
        <stp>44775</stp>
        <stp/>
        <stp/>
        <stp>1</stp>
        <tr r="BZ92" s="21"/>
      </tp>
      <tp>
        <v>22.96</v>
        <stp/>
        <stp>*H</stp>
        <stp>KORD MR22!_00Z-GEFS</stp>
        <stp>2M DAILY AVG TEMP</stp>
        <stp>D</stp>
        <stp>44770</stp>
        <stp/>
        <stp/>
        <stp>1</stp>
        <tr r="P97" s="21"/>
      </tp>
      <tp>
        <v>28.84</v>
        <stp/>
        <stp>*H</stp>
        <stp>KORD MR22!_06Z-GEFS</stp>
        <stp>2M DAILY AVG TEMP</stp>
        <stp>D</stp>
        <stp>44776</stp>
        <stp/>
        <stp/>
        <stp>1</stp>
        <tr r="CF91" s="21"/>
      </tp>
      <tp>
        <v>21.59</v>
        <stp/>
        <stp>*H</stp>
        <stp>KORD MR23!_00Z-GEFS</stp>
        <stp>2M DAILY AVG TEMP</stp>
        <stp>D</stp>
        <stp>44771</stp>
        <stp/>
        <stp/>
        <stp>1</stp>
        <tr r="V96" s="21"/>
      </tp>
      <tp>
        <v>29.85</v>
        <stp/>
        <stp>*H</stp>
        <stp>KORD MR23!_06Z-GEFS</stp>
        <stp>2M DAILY AVG TEMP</stp>
        <stp>D</stp>
        <stp>44777</stp>
        <stp/>
        <stp/>
        <stp>1</stp>
        <tr r="CL90" s="21"/>
      </tp>
      <tp>
        <v>24.31</v>
        <stp/>
        <stp>*H</stp>
        <stp>KORD MR23!_18Z-GEFS</stp>
        <stp>2M DAILY AVG TEMP</stp>
        <stp>D</stp>
        <stp>44769</stp>
        <stp/>
        <stp/>
        <stp>1</stp>
        <tr r="FJ98" s="21"/>
      </tp>
      <tp>
        <v>28.36</v>
        <stp/>
        <stp>*H</stp>
        <stp>KORD MR24!_00Z-GEFS</stp>
        <stp>2M DAILY AVG TEMP</stp>
        <stp>D</stp>
        <stp>44776</stp>
        <stp/>
        <stp/>
        <stp>1</stp>
        <tr r="AN91" s="21"/>
      </tp>
      <tp>
        <v>23.39</v>
        <stp/>
        <stp>*H</stp>
        <stp>KORD MR24!_06Z-GEFS</stp>
        <stp>2M DAILY AVG TEMP</stp>
        <stp>D</stp>
        <stp>44770</stp>
        <stp/>
        <stp/>
        <stp>1</stp>
        <tr r="BT97" s="21"/>
      </tp>
      <tp>
        <v>29.01</v>
        <stp/>
        <stp>*H</stp>
        <stp>KORD MR25!_00Z-GEFS</stp>
        <stp>2M DAILY AVG TEMP</stp>
        <stp>D</stp>
        <stp>44777</stp>
        <stp/>
        <stp/>
        <stp>1</stp>
        <tr r="AT90" s="21"/>
      </tp>
      <tp>
        <v>21.09</v>
        <stp/>
        <stp>*H</stp>
        <stp>KORD MR25!_06Z-GEFS</stp>
        <stp>2M DAILY AVG TEMP</stp>
        <stp>D</stp>
        <stp>44771</stp>
        <stp/>
        <stp/>
        <stp>1</stp>
        <tr r="BZ96" s="21"/>
      </tp>
      <tp>
        <v>25.66</v>
        <stp/>
        <stp>*H</stp>
        <stp>KORD MR26!_00Z-GEFS</stp>
        <stp>2M DAILY AVG TEMP</stp>
        <stp>D</stp>
        <stp>44774</stp>
        <stp/>
        <stp/>
        <stp>1</stp>
        <tr r="AN93" s="21"/>
      </tp>
      <tp>
        <v>23.04</v>
        <stp/>
        <stp>*H</stp>
        <stp>KORD MR26!_06Z-GEFS</stp>
        <stp>2M DAILY AVG TEMP</stp>
        <stp>D</stp>
        <stp>44772</stp>
        <stp/>
        <stp/>
        <stp>1</stp>
        <tr r="CF95" s="21"/>
      </tp>
      <tp>
        <v>25.75</v>
        <stp/>
        <stp>*H</stp>
        <stp>KORD MR26!_12Z-GEFS</stp>
        <stp>2M DAILY AVG TEMP</stp>
        <stp>D</stp>
        <stp>44766</stp>
        <stp/>
        <stp/>
        <stp>1</stp>
        <tr r="DL101" s="21"/>
      </tp>
      <tp>
        <v>26.74</v>
        <stp/>
        <stp>*H</stp>
        <stp>KORD MR27!_00Z-GEFS</stp>
        <stp>2M DAILY AVG TEMP</stp>
        <stp>D</stp>
        <stp>44775</stp>
        <stp/>
        <stp/>
        <stp>1</stp>
        <tr r="AT92" s="21"/>
      </tp>
      <tp>
        <v>24.05</v>
        <stp/>
        <stp>*H</stp>
        <stp>KORD MR27!_06Z-GEFS</stp>
        <stp>2M DAILY AVG TEMP</stp>
        <stp>D</stp>
        <stp>44773</stp>
        <stp/>
        <stp/>
        <stp>1</stp>
        <tr r="CL94" s="21"/>
      </tp>
      <tp>
        <v>22.35</v>
        <stp/>
        <stp>*H</stp>
        <stp>KORD MR27!_12Z-GEFS</stp>
        <stp>2M DAILY AVG TEMP</stp>
        <stp>D</stp>
        <stp>44767</stp>
        <stp/>
        <stp/>
        <stp>1</stp>
        <tr r="DR100" s="21"/>
      </tp>
      <tp>
        <v>23.49</v>
        <stp/>
        <stp>*H</stp>
        <stp>KORD MR28!_12Z-GEFS</stp>
        <stp>2M DAILY AVG TEMP</stp>
        <stp>D</stp>
        <stp>44768</stp>
        <stp/>
        <stp/>
        <stp>1</stp>
        <tr r="DX99" s="21"/>
      </tp>
      <tp>
        <v>25.85</v>
        <stp/>
        <stp>*H</stp>
        <stp>KORD MR29!_12Z-GEFS</stp>
        <stp>2M DAILY AVG TEMP</stp>
        <stp>D</stp>
        <stp>44769</stp>
        <stp/>
        <stp/>
        <stp>1</stp>
        <tr r="ED98" s="21"/>
      </tp>
      <tp>
        <v>26.39</v>
        <stp/>
        <stp>*H</stp>
        <stp>KORD MR29!_18Z-GEFS</stp>
        <stp>2M DAILY AVG TEMP</stp>
        <stp>D</stp>
        <stp>44763</stp>
        <stp/>
        <stp/>
        <stp>1</stp>
        <tr r="FJ104" s="21"/>
      </tp>
      <tp>
        <v>25.77</v>
        <stp/>
        <stp>*H</stp>
        <stp>KORD MR30!_00Z-GEFS</stp>
        <stp>2M DAILY AVG TEMP</stp>
        <stp>D</stp>
        <stp>44762</stp>
        <stp/>
        <stp/>
        <stp>1</stp>
        <tr r="P105" s="21"/>
      </tp>
      <tp>
        <v>26.78</v>
        <stp/>
        <stp>*H</stp>
        <stp>KORD MR30!_06Z-GEFS</stp>
        <stp>2M DAILY AVG TEMP</stp>
        <stp>D</stp>
        <stp>44764</stp>
        <stp/>
        <stp/>
        <stp>1</stp>
        <tr r="BT103" s="21"/>
      </tp>
      <tp>
        <v>25.64</v>
        <stp/>
        <stp>*H</stp>
        <stp>KORD MR30!_12Z-GEFS</stp>
        <stp>2M DAILY AVG TEMP</stp>
        <stp>D</stp>
        <stp>44770</stp>
        <stp/>
        <stp/>
        <stp>1</stp>
        <tr r="EJ97" s="21"/>
      </tp>
      <tp>
        <v>26.61</v>
        <stp/>
        <stp>*H</stp>
        <stp>KORD MR31!_00Z-GEFS</stp>
        <stp>2M DAILY AVG TEMP</stp>
        <stp>D</stp>
        <stp>44763</stp>
        <stp/>
        <stp/>
        <stp>1</stp>
        <tr r="V104" s="21"/>
      </tp>
      <tp>
        <v>28.31</v>
        <stp/>
        <stp>*H</stp>
        <stp>KORD MR31!_06Z-GEFS</stp>
        <stp>2M DAILY AVG TEMP</stp>
        <stp>D</stp>
        <stp>44765</stp>
        <stp/>
        <stp/>
        <stp>1</stp>
        <tr r="BZ102" s="21"/>
      </tp>
      <tp>
        <v>25.48</v>
        <stp/>
        <stp>*H</stp>
        <stp>KORD MR31!_12Z-GEFS</stp>
        <stp>2M DAILY AVG TEMP</stp>
        <stp>D</stp>
        <stp>44771</stp>
        <stp/>
        <stp/>
        <stp>1</stp>
        <tr r="EP96" s="21"/>
      </tp>
      <tp>
        <v>26.72</v>
        <stp/>
        <stp>*H</stp>
        <stp>KORD MR32!_06Z-GEFS</stp>
        <stp>2M DAILY AVG TEMP</stp>
        <stp>D</stp>
        <stp>44766</stp>
        <stp/>
        <stp/>
        <stp>1</stp>
        <tr r="CF101" s="21"/>
      </tp>
      <tp>
        <v>26.54</v>
        <stp/>
        <stp>*H</stp>
        <stp>KORD MR32!_12Z-GEFS</stp>
        <stp>2M DAILY AVG TEMP</stp>
        <stp>D</stp>
        <stp>44772</stp>
        <stp/>
        <stp/>
        <stp>1</stp>
        <tr r="EV95" s="21"/>
      </tp>
      <tp>
        <v>27.74</v>
        <stp/>
        <stp>*H</stp>
        <stp>KORD MR33!_06Z-GEFS</stp>
        <stp>2M DAILY AVG TEMP</stp>
        <stp>D</stp>
        <stp>44767</stp>
        <stp/>
        <stp/>
        <stp>1</stp>
        <tr r="CL100" s="21"/>
      </tp>
      <tp>
        <v>26.3</v>
        <stp/>
        <stp>*H</stp>
        <stp>KORD MR33!_12Z-GEFS</stp>
        <stp>2M DAILY AVG TEMP</stp>
        <stp>D</stp>
        <stp>44773</stp>
        <stp/>
        <stp/>
        <stp>1</stp>
        <tr r="FB94" s="21"/>
      </tp>
      <tp>
        <v>28.36</v>
        <stp/>
        <stp>*H</stp>
        <stp>KORD MR34!_00Z-GEFS</stp>
        <stp>2M DAILY AVG TEMP</stp>
        <stp>D</stp>
        <stp>44766</stp>
        <stp/>
        <stp/>
        <stp>1</stp>
        <tr r="AN101" s="21"/>
      </tp>
      <tp>
        <v>26.22</v>
        <stp/>
        <stp>*H</stp>
        <stp>KORD MR35!_00Z-GEFS</stp>
        <stp>2M DAILY AVG TEMP</stp>
        <stp>D</stp>
        <stp>44767</stp>
        <stp/>
        <stp/>
        <stp>1</stp>
        <tr r="AT100" s="21"/>
      </tp>
      <tp>
        <v>25.39</v>
        <stp/>
        <stp>*H</stp>
        <stp>KORD MR36!_00Z-GEFS</stp>
        <stp>2M DAILY AVG TEMP</stp>
        <stp>D</stp>
        <stp>44764</stp>
        <stp/>
        <stp/>
        <stp>1</stp>
        <tr r="AN103" s="21"/>
      </tp>
      <tp>
        <v>26.61</v>
        <stp/>
        <stp>*H</stp>
        <stp>KORD MR36!_06Z-GEFS</stp>
        <stp>2M DAILY AVG TEMP</stp>
        <stp>D</stp>
        <stp>44762</stp>
        <stp/>
        <stp/>
        <stp>1</stp>
        <tr r="CF105" s="21"/>
      </tp>
      <tp>
        <v>26.6</v>
        <stp/>
        <stp>*H</stp>
        <stp>KORD MR37!_00Z-GEFS</stp>
        <stp>2M DAILY AVG TEMP</stp>
        <stp>D</stp>
        <stp>44765</stp>
        <stp/>
        <stp/>
        <stp>1</stp>
        <tr r="AT102" s="21"/>
      </tp>
      <tp>
        <v>25.99</v>
        <stp/>
        <stp>*H</stp>
        <stp>KORD MR37!_06Z-GEFS</stp>
        <stp>2M DAILY AVG TEMP</stp>
        <stp>D</stp>
        <stp>44763</stp>
        <stp/>
        <stp/>
        <stp>1</stp>
        <tr r="CL104" s="21"/>
      </tp>
      <tp>
        <v>24.32</v>
        <stp/>
        <stp>*H</stp>
        <stp>KORD MR20!_00Z-GEFS</stp>
        <stp>2M DAILY AVG TEMP</stp>
        <stp>D</stp>
        <stp>44773</stp>
        <stp/>
        <stp/>
        <stp>1</stp>
        <tr r="S94" s="21"/>
      </tp>
      <tp>
        <v>25.66</v>
        <stp/>
        <stp>*H</stp>
        <stp>KORD MR20!_06Z-GEFS</stp>
        <stp>2M DAILY AVG TEMP</stp>
        <stp>D</stp>
        <stp>44775</stp>
        <stp/>
        <stp/>
        <stp>1</stp>
        <tr r="BW92" s="21"/>
      </tp>
      <tp>
        <v>23.35</v>
        <stp/>
        <stp>*H</stp>
        <stp>KORD MR21!_00Z-GEFS</stp>
        <stp>2M DAILY AVG TEMP</stp>
        <stp>D</stp>
        <stp>44772</stp>
        <stp/>
        <stp/>
        <stp>1</stp>
        <tr r="S95" s="21"/>
      </tp>
      <tp>
        <v>26.3</v>
        <stp/>
        <stp>*H</stp>
        <stp>KORD MR21!_06Z-GEFS</stp>
        <stp>2M DAILY AVG TEMP</stp>
        <stp>D</stp>
        <stp>44774</stp>
        <stp/>
        <stp/>
        <stp>1</stp>
        <tr r="BW93" s="21"/>
      </tp>
      <tp>
        <v>21.7</v>
        <stp/>
        <stp>*H</stp>
        <stp>KORD MR22!_00Z-GEFS</stp>
        <stp>2M DAILY AVG TEMP</stp>
        <stp>D</stp>
        <stp>44771</stp>
        <stp/>
        <stp/>
        <stp>1</stp>
        <tr r="S96" s="21"/>
      </tp>
      <tp>
        <v>30.97</v>
        <stp/>
        <stp>*H</stp>
        <stp>KORD MR22!_06Z-GEFS</stp>
        <stp>2M DAILY AVG TEMP</stp>
        <stp>D</stp>
        <stp>44777</stp>
        <stp/>
        <stp/>
        <stp>1</stp>
        <tr r="CI90" s="21"/>
      </tp>
      <tp>
        <v>23.22</v>
        <stp/>
        <stp>*H</stp>
        <stp>KORD MR23!_00Z-GEFS</stp>
        <stp>2M DAILY AVG TEMP</stp>
        <stp>D</stp>
        <stp>44770</stp>
        <stp/>
        <stp/>
        <stp>1</stp>
        <tr r="S97" s="21"/>
      </tp>
      <tp>
        <v>27.68</v>
        <stp/>
        <stp>*H</stp>
        <stp>KORD MR23!_06Z-GEFS</stp>
        <stp>2M DAILY AVG TEMP</stp>
        <stp>D</stp>
        <stp>44776</stp>
        <stp/>
        <stp/>
        <stp>1</stp>
        <tr r="CI91" s="21"/>
      </tp>
      <tp>
        <v>29.12</v>
        <stp/>
        <stp>*H</stp>
        <stp>KORD MR24!_00Z-GEFS</stp>
        <stp>2M DAILY AVG TEMP</stp>
        <stp>D</stp>
        <stp>44777</stp>
        <stp/>
        <stp/>
        <stp>1</stp>
        <tr r="AQ90" s="21"/>
      </tp>
      <tp>
        <v>21.42</v>
        <stp/>
        <stp>*H</stp>
        <stp>KORD MR24!_06Z-GEFS</stp>
        <stp>2M DAILY AVG TEMP</stp>
        <stp>D</stp>
        <stp>44771</stp>
        <stp/>
        <stp/>
        <stp>1</stp>
        <tr r="BW96" s="21"/>
      </tp>
      <tp>
        <v>28.92</v>
        <stp/>
        <stp>*H</stp>
        <stp>KORD MR25!_00Z-GEFS</stp>
        <stp>2M DAILY AVG TEMP</stp>
        <stp>D</stp>
        <stp>44776</stp>
        <stp/>
        <stp/>
        <stp>1</stp>
        <tr r="AQ91" s="21"/>
      </tp>
      <tp>
        <v>23.07</v>
        <stp/>
        <stp>*H</stp>
        <stp>KORD MR25!_06Z-GEFS</stp>
        <stp>2M DAILY AVG TEMP</stp>
        <stp>D</stp>
        <stp>44770</stp>
        <stp/>
        <stp/>
        <stp>1</stp>
        <tr r="BW97" s="21"/>
      </tp>
      <tp>
        <v>27.01</v>
        <stp/>
        <stp>*H</stp>
        <stp>KORD MR26!_00Z-GEFS</stp>
        <stp>2M DAILY AVG TEMP</stp>
        <stp>D</stp>
        <stp>44775</stp>
        <stp/>
        <stp/>
        <stp>1</stp>
        <tr r="AQ92" s="21"/>
      </tp>
      <tp>
        <v>24.34</v>
        <stp/>
        <stp>*H</stp>
        <stp>KORD MR26!_06Z-GEFS</stp>
        <stp>2M DAILY AVG TEMP</stp>
        <stp>D</stp>
        <stp>44773</stp>
        <stp/>
        <stp/>
        <stp>1</stp>
        <tr r="CI94" s="21"/>
      </tp>
      <tp>
        <v>21.47</v>
        <stp/>
        <stp>*H</stp>
        <stp>KORD MR26!_12Z-GEFS</stp>
        <stp>2M DAILY AVG TEMP</stp>
        <stp>D</stp>
        <stp>44767</stp>
        <stp/>
        <stp/>
        <stp>1</stp>
        <tr r="DO100" s="21"/>
      </tp>
      <tp>
        <v>26.12</v>
        <stp/>
        <stp>*H</stp>
        <stp>KORD MR27!_00Z-GEFS</stp>
        <stp>2M DAILY AVG TEMP</stp>
        <stp>D</stp>
        <stp>44774</stp>
        <stp/>
        <stp/>
        <stp>1</stp>
        <tr r="AQ93" s="21"/>
      </tp>
      <tp>
        <v>22.53</v>
        <stp/>
        <stp>*H</stp>
        <stp>KORD MR27!_06Z-GEFS</stp>
        <stp>2M DAILY AVG TEMP</stp>
        <stp>D</stp>
        <stp>44772</stp>
        <stp/>
        <stp/>
        <stp>1</stp>
        <tr r="CI95" s="21"/>
      </tp>
      <tp>
        <v>26.23</v>
        <stp/>
        <stp>*H</stp>
        <stp>KORD MR27!_12Z-GEFS</stp>
        <stp>2M DAILY AVG TEMP</stp>
        <stp>D</stp>
        <stp>44766</stp>
        <stp/>
        <stp/>
        <stp>1</stp>
        <tr r="DO101" s="21"/>
      </tp>
      <tp>
        <v>25.73</v>
        <stp/>
        <stp>*H</stp>
        <stp>KORD MR28!_12Z-GEFS</stp>
        <stp>2M DAILY AVG TEMP</stp>
        <stp>D</stp>
        <stp>44769</stp>
        <stp/>
        <stp/>
        <stp>1</stp>
        <tr r="EA98" s="21"/>
      </tp>
      <tp>
        <v>24.59</v>
        <stp/>
        <stp>*H</stp>
        <stp>KORD MR29!_12Z-GEFS</stp>
        <stp>2M DAILY AVG TEMP</stp>
        <stp>D</stp>
        <stp>44768</stp>
        <stp/>
        <stp/>
        <stp>1</stp>
        <tr r="EA99" s="21"/>
      </tp>
      <tp>
        <v>26.3</v>
        <stp/>
        <stp>*H</stp>
        <stp>KORD MR30!_00Z-GEFS</stp>
        <stp>2M DAILY AVG TEMP</stp>
        <stp>D</stp>
        <stp>44763</stp>
        <stp/>
        <stp/>
        <stp>1</stp>
        <tr r="S104" s="21"/>
      </tp>
      <tp>
        <v>28.67</v>
        <stp/>
        <stp>*H</stp>
        <stp>KORD MR30!_06Z-GEFS</stp>
        <stp>2M DAILY AVG TEMP</stp>
        <stp>D</stp>
        <stp>44765</stp>
        <stp/>
        <stp/>
        <stp>1</stp>
        <tr r="BW102" s="21"/>
      </tp>
      <tp>
        <v>24.95</v>
        <stp/>
        <stp>*H</stp>
        <stp>KORD MR30!_12Z-GEFS</stp>
        <stp>2M DAILY AVG TEMP</stp>
        <stp>D</stp>
        <stp>44771</stp>
        <stp/>
        <stp/>
        <stp>1</stp>
        <tr r="EM96" s="21"/>
      </tp>
      <tp>
        <v>26.44</v>
        <stp/>
        <stp>*H</stp>
        <stp>KORD MR31!_00Z-GEFS</stp>
        <stp>2M DAILY AVG TEMP</stp>
        <stp>D</stp>
        <stp>44762</stp>
        <stp/>
        <stp/>
        <stp>1</stp>
        <tr r="S105" s="21"/>
      </tp>
      <tp>
        <v>27.33</v>
        <stp/>
        <stp>*H</stp>
        <stp>KORD MR31!_06Z-GEFS</stp>
        <stp>2M DAILY AVG TEMP</stp>
        <stp>D</stp>
        <stp>44764</stp>
        <stp/>
        <stp/>
        <stp>1</stp>
        <tr r="BW103" s="21"/>
      </tp>
      <tp>
        <v>25.65</v>
        <stp/>
        <stp>*H</stp>
        <stp>KORD MR31!_12Z-GEFS</stp>
        <stp>2M DAILY AVG TEMP</stp>
        <stp>D</stp>
        <stp>44770</stp>
        <stp/>
        <stp/>
        <stp>1</stp>
        <tr r="EM97" s="21"/>
      </tp>
      <tp>
        <v>26.28</v>
        <stp/>
        <stp>*H</stp>
        <stp>KORD MR32!_06Z-GEFS</stp>
        <stp>2M DAILY AVG TEMP</stp>
        <stp>D</stp>
        <stp>44767</stp>
        <stp/>
        <stp/>
        <stp>1</stp>
        <tr r="CI100" s="21"/>
      </tp>
      <tp>
        <v>27.13</v>
        <stp/>
        <stp>*H</stp>
        <stp>KORD MR32!_12Z-GEFS</stp>
        <stp>2M DAILY AVG TEMP</stp>
        <stp>D</stp>
        <stp>44773</stp>
        <stp/>
        <stp/>
        <stp>1</stp>
        <tr r="EY94" s="21"/>
      </tp>
      <tp>
        <v>28.39</v>
        <stp/>
        <stp>*H</stp>
        <stp>KORD MR33!_06Z-GEFS</stp>
        <stp>2M DAILY AVG TEMP</stp>
        <stp>D</stp>
        <stp>44766</stp>
        <stp/>
        <stp/>
        <stp>1</stp>
        <tr r="CI101" s="21"/>
      </tp>
      <tp>
        <v>26.08</v>
        <stp/>
        <stp>*H</stp>
        <stp>KORD MR33!_12Z-GEFS</stp>
        <stp>2M DAILY AVG TEMP</stp>
        <stp>D</stp>
        <stp>44772</stp>
        <stp/>
        <stp/>
        <stp>1</stp>
        <tr r="EY95" s="21"/>
      </tp>
      <tp>
        <v>27.91</v>
        <stp/>
        <stp>*H</stp>
        <stp>KORD MR34!_00Z-GEFS</stp>
        <stp>2M DAILY AVG TEMP</stp>
        <stp>D</stp>
        <stp>44767</stp>
        <stp/>
        <stp/>
        <stp>1</stp>
        <tr r="AQ100" s="21"/>
      </tp>
      <tp>
        <v>26.31</v>
        <stp/>
        <stp>*H</stp>
        <stp>KORD MR35!_00Z-GEFS</stp>
        <stp>2M DAILY AVG TEMP</stp>
        <stp>D</stp>
        <stp>44766</stp>
        <stp/>
        <stp/>
        <stp>1</stp>
        <tr r="AQ101" s="21"/>
      </tp>
      <tp>
        <v>25.96</v>
        <stp/>
        <stp>*H</stp>
        <stp>KORD MR36!_00Z-GEFS</stp>
        <stp>2M DAILY AVG TEMP</stp>
        <stp>D</stp>
        <stp>44765</stp>
        <stp/>
        <stp/>
        <stp>1</stp>
        <tr r="AQ102" s="21"/>
      </tp>
      <tp>
        <v>25.17</v>
        <stp/>
        <stp>*H</stp>
        <stp>KORD MR36!_06Z-GEFS</stp>
        <stp>2M DAILY AVG TEMP</stp>
        <stp>D</stp>
        <stp>44763</stp>
        <stp/>
        <stp/>
        <stp>1</stp>
        <tr r="CI104" s="21"/>
      </tp>
      <tp>
        <v>25.65</v>
        <stp/>
        <stp>*H</stp>
        <stp>KORD MR37!_00Z-GEFS</stp>
        <stp>2M DAILY AVG TEMP</stp>
        <stp>D</stp>
        <stp>44764</stp>
        <stp/>
        <stp/>
        <stp>1</stp>
        <tr r="AQ103" s="21"/>
      </tp>
      <tp>
        <v>26.82</v>
        <stp/>
        <stp>*H</stp>
        <stp>KORD MR37!_06Z-GEFS</stp>
        <stp>2M DAILY AVG TEMP</stp>
        <stp>D</stp>
        <stp>44762</stp>
        <stp/>
        <stp/>
        <stp>1</stp>
        <tr r="CI105" s="21"/>
      </tp>
      <tp>
        <v>30.14</v>
        <stp/>
        <stp>*H</stp>
        <stp>KORD MR20!_06Z-GEFS</stp>
        <stp>2M DAILY AVG TEMP</stp>
        <stp>D</stp>
        <stp>44776</stp>
        <stp/>
        <stp/>
        <stp>1</stp>
        <tr r="BZ91" s="21"/>
      </tp>
      <tp>
        <v>21.25</v>
        <stp/>
        <stp>*H</stp>
        <stp>KORD MR21!_00Z-GEFS</stp>
        <stp>2M DAILY AVG TEMP</stp>
        <stp>D</stp>
        <stp>44771</stp>
        <stp/>
        <stp/>
        <stp>1</stp>
        <tr r="P96" s="21"/>
      </tp>
      <tp>
        <v>31.1</v>
        <stp/>
        <stp>*H</stp>
        <stp>KORD MR21!_06Z-GEFS</stp>
        <stp>2M DAILY AVG TEMP</stp>
        <stp>D</stp>
        <stp>44777</stp>
        <stp/>
        <stp/>
        <stp>1</stp>
        <tr r="CF90" s="21"/>
      </tp>
      <tp>
        <v>23.28</v>
        <stp/>
        <stp>*H</stp>
        <stp>KORD MR22!_00Z-GEFS</stp>
        <stp>2M DAILY AVG TEMP</stp>
        <stp>D</stp>
        <stp>44772</stp>
        <stp/>
        <stp/>
        <stp>1</stp>
        <tr r="V95" s="21"/>
      </tp>
      <tp>
        <v>25.55</v>
        <stp/>
        <stp>*H</stp>
        <stp>KORD MR22!_06Z-GEFS</stp>
        <stp>2M DAILY AVG TEMP</stp>
        <stp>D</stp>
        <stp>44774</stp>
        <stp/>
        <stp/>
        <stp>1</stp>
        <tr r="BZ93" s="21"/>
      </tp>
      <tp>
        <v>24.45</v>
        <stp/>
        <stp>*H</stp>
        <stp>KORD MR23!_00Z-GEFS</stp>
        <stp>2M DAILY AVG TEMP</stp>
        <stp>D</stp>
        <stp>44773</stp>
        <stp/>
        <stp/>
        <stp>1</stp>
        <tr r="AB94" s="21"/>
      </tp>
      <tp>
        <v>24.83</v>
        <stp/>
        <stp>*H</stp>
        <stp>KORD MR23!_06Z-GEFS</stp>
        <stp>2M DAILY AVG TEMP</stp>
        <stp>D</stp>
        <stp>44775</stp>
        <stp/>
        <stp/>
        <stp>1</stp>
        <tr r="CF92" s="21"/>
      </tp>
      <tp>
        <v>25.83</v>
        <stp/>
        <stp>*H</stp>
        <stp>KORD MR24!_00Z-GEFS</stp>
        <stp>2M DAILY AVG TEMP</stp>
        <stp>D</stp>
        <stp>44774</stp>
        <stp/>
        <stp/>
        <stp>1</stp>
        <tr r="AH93" s="21"/>
      </tp>
      <tp>
        <v>23.15</v>
        <stp/>
        <stp>*H</stp>
        <stp>KORD MR24!_06Z-GEFS</stp>
        <stp>2M DAILY AVG TEMP</stp>
        <stp>D</stp>
        <stp>44772</stp>
        <stp/>
        <stp/>
        <stp>1</stp>
        <tr r="BZ95" s="21"/>
      </tp>
      <tp>
        <v>27.56</v>
        <stp/>
        <stp>*H</stp>
        <stp>KORD MR25!_00Z-GEFS</stp>
        <stp>2M DAILY AVG TEMP</stp>
        <stp>D</stp>
        <stp>44775</stp>
        <stp/>
        <stp/>
        <stp>1</stp>
        <tr r="AN92" s="21"/>
      </tp>
      <tp>
        <v>24.22</v>
        <stp/>
        <stp>*H</stp>
        <stp>KORD MR25!_06Z-GEFS</stp>
        <stp>2M DAILY AVG TEMP</stp>
        <stp>D</stp>
        <stp>44773</stp>
        <stp/>
        <stp/>
        <stp>1</stp>
        <tr r="CF94" s="21"/>
      </tp>
      <tp>
        <v>22.43</v>
        <stp/>
        <stp>*H</stp>
        <stp>KORD MR25!_12Z-GEFS</stp>
        <stp>2M DAILY AVG TEMP</stp>
        <stp>D</stp>
        <stp>44767</stp>
        <stp/>
        <stp/>
        <stp>1</stp>
        <tr r="DL100" s="21"/>
      </tp>
      <tp>
        <v>27.17</v>
        <stp/>
        <stp>*H</stp>
        <stp>KORD MR26!_00Z-GEFS</stp>
        <stp>2M DAILY AVG TEMP</stp>
        <stp>D</stp>
        <stp>44776</stp>
        <stp/>
        <stp/>
        <stp>1</stp>
        <tr r="AT91" s="21"/>
      </tp>
      <tp>
        <v>22.7</v>
        <stp/>
        <stp>*H</stp>
        <stp>KORD MR26!_06Z-GEFS</stp>
        <stp>2M DAILY AVG TEMP</stp>
        <stp>D</stp>
        <stp>44770</stp>
        <stp/>
        <stp/>
        <stp>1</stp>
        <tr r="BZ97" s="21"/>
      </tp>
      <tp>
        <v>27.36</v>
        <stp/>
        <stp>*H</stp>
        <stp>KORD MR27!_00Z-GEFS</stp>
        <stp>2M DAILY AVG TEMP</stp>
        <stp>D</stp>
        <stp>44777</stp>
        <stp/>
        <stp/>
        <stp>1</stp>
        <tr r="AZ90" s="21"/>
      </tp>
      <tp>
        <v>22.18</v>
        <stp/>
        <stp>*H</stp>
        <stp>KORD MR27!_06Z-GEFS</stp>
        <stp>2M DAILY AVG TEMP</stp>
        <stp>D</stp>
        <stp>44771</stp>
        <stp/>
        <stp/>
        <stp>1</stp>
        <tr r="CF96" s="21"/>
      </tp>
      <tp>
        <v>27.71</v>
        <stp/>
        <stp>*H</stp>
        <stp>KORD MR27!_12Z-GEFS</stp>
        <stp>2M DAILY AVG TEMP</stp>
        <stp>D</stp>
        <stp>44765</stp>
        <stp/>
        <stp/>
        <stp>1</stp>
        <tr r="DL102" s="21"/>
      </tp>
      <tp>
        <v>27</v>
        <stp/>
        <stp>*H</stp>
        <stp>KORD MR28!_00Z-GEFS</stp>
        <stp>2M DAILY AVG TEMP</stp>
        <stp>D</stp>
        <stp>44778</stp>
        <stp/>
        <stp/>
        <stp>1</stp>
        <tr r="BF89" s="21"/>
      </tp>
      <tp>
        <v>26.61</v>
        <stp/>
        <stp>*H</stp>
        <stp>KORD MR30!_06Z-GEFS</stp>
        <stp>2M DAILY AVG TEMP</stp>
        <stp>D</stp>
        <stp>44766</stp>
        <stp/>
        <stp/>
        <stp>1</stp>
        <tr r="BZ101" s="21"/>
      </tp>
      <tp>
        <v>25.79</v>
        <stp/>
        <stp>*H</stp>
        <stp>KORD MR30!_12Z-GEFS</stp>
        <stp>2M DAILY AVG TEMP</stp>
        <stp>D</stp>
        <stp>44772</stp>
        <stp/>
        <stp/>
        <stp>1</stp>
        <tr r="EP95" s="21"/>
      </tp>
      <tp>
        <v>25.62</v>
        <stp/>
        <stp>*H</stp>
        <stp>KORD MR31!_06Z-GEFS</stp>
        <stp>2M DAILY AVG TEMP</stp>
        <stp>D</stp>
        <stp>44767</stp>
        <stp/>
        <stp/>
        <stp>1</stp>
        <tr r="CF100" s="21"/>
      </tp>
      <tp>
        <v>26.48</v>
        <stp/>
        <stp>*H</stp>
        <stp>KORD MR31!_12Z-GEFS</stp>
        <stp>2M DAILY AVG TEMP</stp>
        <stp>D</stp>
        <stp>44773</stp>
        <stp/>
        <stp/>
        <stp>1</stp>
        <tr r="EV94" s="21"/>
      </tp>
      <tp>
        <v>26.53</v>
        <stp/>
        <stp>*H</stp>
        <stp>KORD MR32!_00Z-GEFS</stp>
        <stp>2M DAILY AVG TEMP</stp>
        <stp>D</stp>
        <stp>44762</stp>
        <stp/>
        <stp/>
        <stp>1</stp>
        <tr r="V105" s="21"/>
      </tp>
      <tp>
        <v>26.67</v>
        <stp/>
        <stp>*H</stp>
        <stp>KORD MR32!_06Z-GEFS</stp>
        <stp>2M DAILY AVG TEMP</stp>
        <stp>D</stp>
        <stp>44764</stp>
        <stp/>
        <stp/>
        <stp>1</stp>
        <tr r="BZ103" s="21"/>
      </tp>
      <tp>
        <v>26.99</v>
        <stp/>
        <stp>*H</stp>
        <stp>KORD MR32!_12Z-GEFS</stp>
        <stp>2M DAILY AVG TEMP</stp>
        <stp>D</stp>
        <stp>44770</stp>
        <stp/>
        <stp/>
        <stp>1</stp>
        <tr r="EP97" s="21"/>
      </tp>
      <tp>
        <v>26.19</v>
        <stp/>
        <stp>*H</stp>
        <stp>KORD MR33!_00Z-GEFS</stp>
        <stp>2M DAILY AVG TEMP</stp>
        <stp>D</stp>
        <stp>44763</stp>
        <stp/>
        <stp/>
        <stp>1</stp>
        <tr r="AB104" s="21"/>
      </tp>
      <tp>
        <v>28.1</v>
        <stp/>
        <stp>*H</stp>
        <stp>KORD MR33!_06Z-GEFS</stp>
        <stp>2M DAILY AVG TEMP</stp>
        <stp>D</stp>
        <stp>44765</stp>
        <stp/>
        <stp/>
        <stp>1</stp>
        <tr r="CF102" s="21"/>
      </tp>
      <tp>
        <v>25.63</v>
        <stp/>
        <stp>*H</stp>
        <stp>KORD MR33!_12Z-GEFS</stp>
        <stp>2M DAILY AVG TEMP</stp>
        <stp>D</stp>
        <stp>44771</stp>
        <stp/>
        <stp/>
        <stp>1</stp>
        <tr r="EV96" s="21"/>
      </tp>
      <tp>
        <v>26.72</v>
        <stp/>
        <stp>*H</stp>
        <stp>KORD MR34!_00Z-GEFS</stp>
        <stp>2M DAILY AVG TEMP</stp>
        <stp>D</stp>
        <stp>44764</stp>
        <stp/>
        <stp/>
        <stp>1</stp>
        <tr r="AH103" s="21"/>
      </tp>
      <tp>
        <v>27.52</v>
        <stp/>
        <stp>*H</stp>
        <stp>KORD MR34!_06Z-GEFS</stp>
        <stp>2M DAILY AVG TEMP</stp>
        <stp>D</stp>
        <stp>44762</stp>
        <stp/>
        <stp/>
        <stp>1</stp>
        <tr r="BZ105" s="21"/>
      </tp>
      <tp>
        <v>25.95</v>
        <stp/>
        <stp>*H</stp>
        <stp>KORD MR35!_00Z-GEFS</stp>
        <stp>2M DAILY AVG TEMP</stp>
        <stp>D</stp>
        <stp>44765</stp>
        <stp/>
        <stp/>
        <stp>1</stp>
        <tr r="AN102" s="21"/>
      </tp>
      <tp>
        <v>25.06</v>
        <stp/>
        <stp>*H</stp>
        <stp>KORD MR35!_06Z-GEFS</stp>
        <stp>2M DAILY AVG TEMP</stp>
        <stp>D</stp>
        <stp>44763</stp>
        <stp/>
        <stp/>
        <stp>1</stp>
        <tr r="CF104" s="21"/>
      </tp>
      <tp>
        <v>26.83</v>
        <stp/>
        <stp>*H</stp>
        <stp>KORD MR36!_00Z-GEFS</stp>
        <stp>2M DAILY AVG TEMP</stp>
        <stp>D</stp>
        <stp>44766</stp>
        <stp/>
        <stp/>
        <stp>1</stp>
        <tr r="AT101" s="21"/>
      </tp>
      <tp>
        <v>25.75</v>
        <stp/>
        <stp>*H</stp>
        <stp>KORD MR37!_00Z-GEFS</stp>
        <stp>2M DAILY AVG TEMP</stp>
        <stp>D</stp>
        <stp>44767</stp>
        <stp/>
        <stp/>
        <stp>1</stp>
        <tr r="AZ100" s="21"/>
      </tp>
      <tp>
        <v>27.6</v>
        <stp/>
        <stp>*H</stp>
        <stp>KORD MR38!_00Z-GEFS</stp>
        <stp>2M DAILY AVG TEMP</stp>
        <stp>D</stp>
        <stp>44768</stp>
        <stp/>
        <stp/>
        <stp>1</stp>
        <tr r="BF99" s="21"/>
      </tp>
      <tp>
        <v>27.96</v>
        <stp/>
        <stp>*H</stp>
        <stp>KORD MR20!_06Z-GEFS</stp>
        <stp>2M DAILY AVG TEMP</stp>
        <stp>D</stp>
        <stp>44777</stp>
        <stp/>
        <stp/>
        <stp>1</stp>
        <tr r="CC90" s="21"/>
      </tp>
      <tp>
        <v>28.77</v>
        <stp/>
        <stp>*H</stp>
        <stp>KORD MR21!_06Z-GEFS</stp>
        <stp>2M DAILY AVG TEMP</stp>
        <stp>D</stp>
        <stp>44776</stp>
        <stp/>
        <stp/>
        <stp>1</stp>
        <tr r="CC91" s="21"/>
      </tp>
      <tp>
        <v>24.37</v>
        <stp/>
        <stp>*H</stp>
        <stp>KORD MR22!_00Z-GEFS</stp>
        <stp>2M DAILY AVG TEMP</stp>
        <stp>D</stp>
        <stp>44773</stp>
        <stp/>
        <stp/>
        <stp>1</stp>
        <tr r="Y94" s="21"/>
      </tp>
      <tp>
        <v>24.77</v>
        <stp/>
        <stp>*H</stp>
        <stp>KORD MR22!_06Z-GEFS</stp>
        <stp>2M DAILY AVG TEMP</stp>
        <stp>D</stp>
        <stp>44775</stp>
        <stp/>
        <stp/>
        <stp>1</stp>
        <tr r="CC92" s="21"/>
      </tp>
      <tp>
        <v>23.46</v>
        <stp/>
        <stp>*H</stp>
        <stp>KORD MR23!_00Z-GEFS</stp>
        <stp>2M DAILY AVG TEMP</stp>
        <stp>D</stp>
        <stp>44772</stp>
        <stp/>
        <stp/>
        <stp>1</stp>
        <tr r="Y95" s="21"/>
      </tp>
      <tp>
        <v>25.48</v>
        <stp/>
        <stp>*H</stp>
        <stp>KORD MR23!_06Z-GEFS</stp>
        <stp>2M DAILY AVG TEMP</stp>
        <stp>D</stp>
        <stp>44774</stp>
        <stp/>
        <stp/>
        <stp>1</stp>
        <tr r="CC93" s="21"/>
      </tp>
      <tp>
        <v>26.66</v>
        <stp/>
        <stp>*H</stp>
        <stp>KORD MR24!_00Z-GEFS</stp>
        <stp>2M DAILY AVG TEMP</stp>
        <stp>D</stp>
        <stp>44775</stp>
        <stp/>
        <stp/>
        <stp>1</stp>
        <tr r="AK92" s="21"/>
      </tp>
      <tp>
        <v>24.12</v>
        <stp/>
        <stp>*H</stp>
        <stp>KORD MR24!_06Z-GEFS</stp>
        <stp>2M DAILY AVG TEMP</stp>
        <stp>D</stp>
        <stp>44773</stp>
        <stp/>
        <stp/>
        <stp>1</stp>
        <tr r="CC94" s="21"/>
      </tp>
      <tp>
        <v>25.52</v>
        <stp/>
        <stp>*H</stp>
        <stp>KORD MR25!_00Z-GEFS</stp>
        <stp>2M DAILY AVG TEMP</stp>
        <stp>D</stp>
        <stp>44774</stp>
        <stp/>
        <stp/>
        <stp>1</stp>
        <tr r="AK93" s="21"/>
      </tp>
      <tp>
        <v>22.73</v>
        <stp/>
        <stp>*H</stp>
        <stp>KORD MR25!_06Z-GEFS</stp>
        <stp>2M DAILY AVG TEMP</stp>
        <stp>D</stp>
        <stp>44772</stp>
        <stp/>
        <stp/>
        <stp>1</stp>
        <tr r="CC95" s="21"/>
      </tp>
      <tp>
        <v>27.73</v>
        <stp/>
        <stp>*H</stp>
        <stp>KORD MR26!_00Z-GEFS</stp>
        <stp>2M DAILY AVG TEMP</stp>
        <stp>D</stp>
        <stp>44777</stp>
        <stp/>
        <stp/>
        <stp>1</stp>
        <tr r="AW90" s="21"/>
      </tp>
      <tp>
        <v>21.67</v>
        <stp/>
        <stp>*H</stp>
        <stp>KORD MR26!_06Z-GEFS</stp>
        <stp>2M DAILY AVG TEMP</stp>
        <stp>D</stp>
        <stp>44771</stp>
        <stp/>
        <stp/>
        <stp>1</stp>
        <tr r="CC96" s="21"/>
      </tp>
      <tp>
        <v>27.13</v>
        <stp/>
        <stp>*H</stp>
        <stp>KORD MR27!_00Z-GEFS</stp>
        <stp>2M DAILY AVG TEMP</stp>
        <stp>D</stp>
        <stp>44776</stp>
        <stp/>
        <stp/>
        <stp>1</stp>
        <tr r="AW91" s="21"/>
      </tp>
      <tp>
        <v>23.2</v>
        <stp/>
        <stp>*H</stp>
        <stp>KORD MR27!_06Z-GEFS</stp>
        <stp>2M DAILY AVG TEMP</stp>
        <stp>D</stp>
        <stp>44770</stp>
        <stp/>
        <stp/>
        <stp>1</stp>
        <tr r="CC97" s="21"/>
      </tp>
      <tp>
        <v>27.63</v>
        <stp/>
        <stp>*H</stp>
        <stp>KORD MR28!_00Z-GEFS</stp>
        <stp>2M DAILY AVG TEMP</stp>
        <stp>D</stp>
        <stp>44779</stp>
        <stp/>
        <stp/>
        <stp>1</stp>
        <tr r="BI88" s="21"/>
      </tp>
      <tp>
        <v>26.6</v>
        <stp/>
        <stp>*H</stp>
        <stp>KORD MR29!_00Z-GEFS</stp>
        <stp>2M DAILY AVG TEMP</stp>
        <stp>D</stp>
        <stp>44778</stp>
        <stp/>
        <stp/>
        <stp>1</stp>
        <tr r="BI89" s="21"/>
      </tp>
      <tp>
        <v>23.38</v>
        <stp/>
        <stp>*H</stp>
        <stp>KORD MR30!_06Z-GEFS</stp>
        <stp>2M DAILY AVG TEMP</stp>
        <stp>D</stp>
        <stp>44767</stp>
        <stp/>
        <stp/>
        <stp>1</stp>
        <tr r="CC100" s="21"/>
      </tp>
      <tp>
        <v>27.56</v>
        <stp/>
        <stp>*H</stp>
        <stp>KORD MR30!_12Z-GEFS</stp>
        <stp>2M DAILY AVG TEMP</stp>
        <stp>D</stp>
        <stp>44773</stp>
        <stp/>
        <stp/>
        <stp>1</stp>
        <tr r="ES94" s="21"/>
      </tp>
      <tp>
        <v>26.91</v>
        <stp/>
        <stp>*H</stp>
        <stp>KORD MR31!_06Z-GEFS</stp>
        <stp>2M DAILY AVG TEMP</stp>
        <stp>D</stp>
        <stp>44766</stp>
        <stp/>
        <stp/>
        <stp>1</stp>
        <tr r="CC101" s="21"/>
      </tp>
      <tp>
        <v>26.18</v>
        <stp/>
        <stp>*H</stp>
        <stp>KORD MR31!_12Z-GEFS</stp>
        <stp>2M DAILY AVG TEMP</stp>
        <stp>D</stp>
        <stp>44772</stp>
        <stp/>
        <stp/>
        <stp>1</stp>
        <tr r="ES95" s="21"/>
      </tp>
      <tp>
        <v>26.33</v>
        <stp/>
        <stp>*H</stp>
        <stp>KORD MR32!_00Z-GEFS</stp>
        <stp>2M DAILY AVG TEMP</stp>
        <stp>D</stp>
        <stp>44763</stp>
        <stp/>
        <stp/>
        <stp>1</stp>
        <tr r="Y104" s="21"/>
      </tp>
      <tp>
        <v>26.92</v>
        <stp/>
        <stp>*H</stp>
        <stp>KORD MR32!_06Z-GEFS</stp>
        <stp>2M DAILY AVG TEMP</stp>
        <stp>D</stp>
        <stp>44765</stp>
        <stp/>
        <stp/>
        <stp>1</stp>
        <tr r="CC102" s="21"/>
      </tp>
      <tp>
        <v>26.33</v>
        <stp/>
        <stp>*H</stp>
        <stp>KORD MR32!_12Z-GEFS</stp>
        <stp>2M DAILY AVG TEMP</stp>
        <stp>D</stp>
        <stp>44771</stp>
        <stp/>
        <stp/>
        <stp>1</stp>
        <tr r="ES96" s="21"/>
      </tp>
      <tp>
        <v>27.8</v>
        <stp/>
        <stp>*H</stp>
        <stp>KORD MR33!_00Z-GEFS</stp>
        <stp>2M DAILY AVG TEMP</stp>
        <stp>D</stp>
        <stp>44762</stp>
        <stp/>
        <stp/>
        <stp>1</stp>
        <tr r="Y105" s="21"/>
      </tp>
      <tp>
        <v>26.98</v>
        <stp/>
        <stp>*H</stp>
        <stp>KORD MR33!_06Z-GEFS</stp>
        <stp>2M DAILY AVG TEMP</stp>
        <stp>D</stp>
        <stp>44764</stp>
        <stp/>
        <stp/>
        <stp>1</stp>
        <tr r="CC103" s="21"/>
      </tp>
      <tp>
        <v>25.46</v>
        <stp/>
        <stp>*H</stp>
        <stp>KORD MR33!_12Z-GEFS</stp>
        <stp>2M DAILY AVG TEMP</stp>
        <stp>D</stp>
        <stp>44770</stp>
        <stp/>
        <stp/>
        <stp>1</stp>
        <tr r="ES97" s="21"/>
      </tp>
      <tp>
        <v>28.25</v>
        <stp/>
        <stp>*H</stp>
        <stp>KORD MR34!_00Z-GEFS</stp>
        <stp>2M DAILY AVG TEMP</stp>
        <stp>D</stp>
        <stp>44765</stp>
        <stp/>
        <stp/>
        <stp>1</stp>
        <tr r="AK102" s="21"/>
      </tp>
      <tp>
        <v>25.74</v>
        <stp/>
        <stp>*H</stp>
        <stp>KORD MR34!_06Z-GEFS</stp>
        <stp>2M DAILY AVG TEMP</stp>
        <stp>D</stp>
        <stp>44763</stp>
        <stp/>
        <stp/>
        <stp>1</stp>
        <tr r="CC104" s="21"/>
      </tp>
      <tp>
        <v>26.53</v>
        <stp/>
        <stp>*H</stp>
        <stp>KORD MR35!_00Z-GEFS</stp>
        <stp>2M DAILY AVG TEMP</stp>
        <stp>D</stp>
        <stp>44764</stp>
        <stp/>
        <stp/>
        <stp>1</stp>
        <tr r="AK103" s="21"/>
      </tp>
      <tp>
        <v>26.03</v>
        <stp/>
        <stp>*H</stp>
        <stp>KORD MR35!_06Z-GEFS</stp>
        <stp>2M DAILY AVG TEMP</stp>
        <stp>D</stp>
        <stp>44762</stp>
        <stp/>
        <stp/>
        <stp>1</stp>
        <tr r="CC105" s="21"/>
      </tp>
      <tp>
        <v>26.87</v>
        <stp/>
        <stp>*H</stp>
        <stp>KORD MR36!_00Z-GEFS</stp>
        <stp>2M DAILY AVG TEMP</stp>
        <stp>D</stp>
        <stp>44767</stp>
        <stp/>
        <stp/>
        <stp>1</stp>
        <tr r="AW100" s="21"/>
      </tp>
      <tp>
        <v>26.73</v>
        <stp/>
        <stp>*H</stp>
        <stp>KORD MR37!_00Z-GEFS</stp>
        <stp>2M DAILY AVG TEMP</stp>
        <stp>D</stp>
        <stp>44766</stp>
        <stp/>
        <stp/>
        <stp>1</stp>
        <tr r="AW101" s="21"/>
      </tp>
      <tp>
        <v>26.98</v>
        <stp/>
        <stp>*H</stp>
        <stp>KORD MR38!_00Z-GEFS</stp>
        <stp>2M DAILY AVG TEMP</stp>
        <stp>D</stp>
        <stp>44769</stp>
        <stp/>
        <stp/>
        <stp>1</stp>
        <tr r="BI98" s="21"/>
      </tp>
      <tp>
        <v>26.47</v>
        <stp/>
        <stp>*H</stp>
        <stp>KORD MR39!_00Z-GEFS</stp>
        <stp>2M DAILY AVG TEMP</stp>
        <stp>D</stp>
        <stp>44768</stp>
        <stp/>
        <stp/>
        <stp>1</stp>
        <tr r="BI99" s="21"/>
      </tp>
      <tp>
        <v>30.01</v>
        <stp/>
        <stp>*H</stp>
        <stp>KORD MR20!_00Z-GEFS</stp>
        <stp>2M DAILY AVG TEMP</stp>
        <stp>D</stp>
        <stp>44776</stp>
        <stp/>
        <stp/>
        <stp>1</stp>
        <tr r="AB91" s="21"/>
      </tp>
      <tp>
        <v>31.38</v>
        <stp/>
        <stp>*H</stp>
        <stp>KORD MR21!_00Z-GEFS</stp>
        <stp>2M DAILY AVG TEMP</stp>
        <stp>D</stp>
        <stp>44777</stp>
        <stp/>
        <stp/>
        <stp>1</stp>
        <tr r="AH90" s="21"/>
      </tp>
      <tp>
        <v>21.32</v>
        <stp/>
        <stp>*H</stp>
        <stp>KORD MR21!_06Z-GEFS</stp>
        <stp>2M DAILY AVG TEMP</stp>
        <stp>D</stp>
        <stp>44771</stp>
        <stp/>
        <stp/>
        <stp>1</stp>
        <tr r="BN96" s="21"/>
      </tp>
      <tp>
        <v>26.06</v>
        <stp/>
        <stp>*H</stp>
        <stp>KORD MR22!_00Z-GEFS</stp>
        <stp>2M DAILY AVG TEMP</stp>
        <stp>D</stp>
        <stp>44774</stp>
        <stp/>
        <stp/>
        <stp>1</stp>
        <tr r="AB93" s="21"/>
      </tp>
      <tp>
        <v>23.36</v>
        <stp/>
        <stp>*H</stp>
        <stp>KORD MR22!_06Z-GEFS</stp>
        <stp>2M DAILY AVG TEMP</stp>
        <stp>D</stp>
        <stp>44772</stp>
        <stp/>
        <stp/>
        <stp>1</stp>
        <tr r="BT95" s="21"/>
      </tp>
      <tp>
        <v>26.19</v>
        <stp/>
        <stp>*H</stp>
        <stp>KORD MR23!_00Z-GEFS</stp>
        <stp>2M DAILY AVG TEMP</stp>
        <stp>D</stp>
        <stp>44775</stp>
        <stp/>
        <stp/>
        <stp>1</stp>
        <tr r="AH92" s="21"/>
      </tp>
      <tp>
        <v>24.47</v>
        <stp/>
        <stp>*H</stp>
        <stp>KORD MR23!_06Z-GEFS</stp>
        <stp>2M DAILY AVG TEMP</stp>
        <stp>D</stp>
        <stp>44773</stp>
        <stp/>
        <stp/>
        <stp>1</stp>
        <tr r="BZ94" s="21"/>
      </tp>
      <tp>
        <v>22.9</v>
        <stp/>
        <stp>*H</stp>
        <stp>KORD MR24!_00Z-GEFS</stp>
        <stp>2M DAILY AVG TEMP</stp>
        <stp>D</stp>
        <stp>44772</stp>
        <stp/>
        <stp/>
        <stp>1</stp>
        <tr r="AB95" s="21"/>
      </tp>
      <tp>
        <v>25.34</v>
        <stp/>
        <stp>*H</stp>
        <stp>KORD MR24!_06Z-GEFS</stp>
        <stp>2M DAILY AVG TEMP</stp>
        <stp>D</stp>
        <stp>44774</stp>
        <stp/>
        <stp/>
        <stp>1</stp>
        <tr r="CF93" s="21"/>
      </tp>
      <tp>
        <v>23.76</v>
        <stp/>
        <stp>*H</stp>
        <stp>KORD MR25!_00Z-GEFS</stp>
        <stp>2M DAILY AVG TEMP</stp>
        <stp>D</stp>
        <stp>44773</stp>
        <stp/>
        <stp/>
        <stp>1</stp>
        <tr r="AH94" s="21"/>
      </tp>
      <tp>
        <v>26.13</v>
        <stp/>
        <stp>*H</stp>
        <stp>KORD MR25!_06Z-GEFS</stp>
        <stp>2M DAILY AVG TEMP</stp>
        <stp>D</stp>
        <stp>44775</stp>
        <stp/>
        <stp/>
        <stp>1</stp>
        <tr r="CL92" s="21"/>
      </tp>
      <tp>
        <v>22.85</v>
        <stp/>
        <stp>*H</stp>
        <stp>KORD MR26!_00Z-GEFS</stp>
        <stp>2M DAILY AVG TEMP</stp>
        <stp>D</stp>
        <stp>44770</stp>
        <stp/>
        <stp/>
        <stp>1</stp>
        <tr r="AB97" s="21"/>
      </tp>
      <tp>
        <v>27.87</v>
        <stp/>
        <stp>*H</stp>
        <stp>KORD MR26!_06Z-GEFS</stp>
        <stp>2M DAILY AVG TEMP</stp>
        <stp>D</stp>
        <stp>44776</stp>
        <stp/>
        <stp/>
        <stp>1</stp>
        <tr r="CR91" s="21"/>
      </tp>
      <tp>
        <v>21.99</v>
        <stp/>
        <stp>*H</stp>
        <stp>KORD MR26!_18Z-GEFS</stp>
        <stp>2M DAILY AVG TEMP</stp>
        <stp>D</stp>
        <stp>44768</stp>
        <stp/>
        <stp/>
        <stp>1</stp>
        <tr r="FP99" s="21"/>
      </tp>
      <tp>
        <v>22.2</v>
        <stp/>
        <stp>*H</stp>
        <stp>KORD MR27!_00Z-GEFS</stp>
        <stp>2M DAILY AVG TEMP</stp>
        <stp>D</stp>
        <stp>44771</stp>
        <stp/>
        <stp/>
        <stp>1</stp>
        <tr r="AH96" s="21"/>
      </tp>
      <tp>
        <v>28.26</v>
        <stp/>
        <stp>*H</stp>
        <stp>KORD MR27!_06Z-GEFS</stp>
        <stp>2M DAILY AVG TEMP</stp>
        <stp>D</stp>
        <stp>44777</stp>
        <stp/>
        <stp/>
        <stp>1</stp>
        <tr r="CX90" s="21"/>
      </tp>
      <tp>
        <v>24.36</v>
        <stp/>
        <stp>*H</stp>
        <stp>KORD MR27!_18Z-GEFS</stp>
        <stp>2M DAILY AVG TEMP</stp>
        <stp>D</stp>
        <stp>44769</stp>
        <stp/>
        <stp/>
        <stp>1</stp>
        <tr r="FV98" s="21"/>
      </tp>
      <tp>
        <v>27.03</v>
        <stp/>
        <stp>*H</stp>
        <stp>KORD MR28!_06Z-GEFS</stp>
        <stp>2M DAILY AVG TEMP</stp>
        <stp>D</stp>
        <stp>44778</stp>
        <stp/>
        <stp/>
        <stp>1</stp>
        <tr r="DD89" s="21"/>
      </tp>
      <tp>
        <v>26.9</v>
        <stp/>
        <stp>*H</stp>
        <stp>KORD MR28!_18Z-GEFS</stp>
        <stp>2M DAILY AVG TEMP</stp>
        <stp>D</stp>
        <stp>44766</stp>
        <stp/>
        <stp/>
        <stp>1</stp>
        <tr r="FP101" s="21"/>
      </tp>
      <tp>
        <v>24.15</v>
        <stp/>
        <stp>*H</stp>
        <stp>KORD MR29!_18Z-GEFS</stp>
        <stp>2M DAILY AVG TEMP</stp>
        <stp>D</stp>
        <stp>44767</stp>
        <stp/>
        <stp/>
        <stp>1</stp>
        <tr r="FV100" s="21"/>
      </tp>
      <tp>
        <v>26.2</v>
        <stp/>
        <stp>*H</stp>
        <stp>KORD MR30!_00Z-GEFS</stp>
        <stp>2M DAILY AVG TEMP</stp>
        <stp>D</stp>
        <stp>44766</stp>
        <stp/>
        <stp/>
        <stp>1</stp>
        <tr r="AB101" s="21"/>
      </tp>
      <tp>
        <v>28.06</v>
        <stp/>
        <stp>*H</stp>
        <stp>KORD MR30!_12Z-GEFS</stp>
        <stp>2M DAILY AVG TEMP</stp>
        <stp>D</stp>
        <stp>44774</stp>
        <stp/>
        <stp/>
        <stp>1</stp>
        <tr r="EV93" s="21"/>
      </tp>
      <tp>
        <v>25.84</v>
        <stp/>
        <stp>*H</stp>
        <stp>KORD MR31!_00Z-GEFS</stp>
        <stp>2M DAILY AVG TEMP</stp>
        <stp>D</stp>
        <stp>44767</stp>
        <stp/>
        <stp/>
        <stp>1</stp>
        <tr r="AH100" s="21"/>
      </tp>
      <tp>
        <v>26.75</v>
        <stp/>
        <stp>*H</stp>
        <stp>KORD MR31!_12Z-GEFS</stp>
        <stp>2M DAILY AVG TEMP</stp>
        <stp>D</stp>
        <stp>44775</stp>
        <stp/>
        <stp/>
        <stp>1</stp>
        <tr r="FB92" s="21"/>
      </tp>
      <tp>
        <v>26.83</v>
        <stp/>
        <stp>*H</stp>
        <stp>KORD MR32!_00Z-GEFS</stp>
        <stp>2M DAILY AVG TEMP</stp>
        <stp>D</stp>
        <stp>44764</stp>
        <stp/>
        <stp/>
        <stp>1</stp>
        <tr r="AB103" s="21"/>
      </tp>
      <tp>
        <v>26.83</v>
        <stp/>
        <stp>*H</stp>
        <stp>KORD MR32!_06Z-GEFS</stp>
        <stp>2M DAILY AVG TEMP</stp>
        <stp>D</stp>
        <stp>44762</stp>
        <stp/>
        <stp/>
        <stp>1</stp>
        <tr r="BT105" s="21"/>
      </tp>
      <tp>
        <v>28.42</v>
        <stp/>
        <stp>*H</stp>
        <stp>KORD MR33!_00Z-GEFS</stp>
        <stp>2M DAILY AVG TEMP</stp>
        <stp>D</stp>
        <stp>44765</stp>
        <stp/>
        <stp/>
        <stp>1</stp>
        <tr r="AH102" s="21"/>
      </tp>
      <tp>
        <v>25.31</v>
        <stp/>
        <stp>*H</stp>
        <stp>KORD MR33!_06Z-GEFS</stp>
        <stp>2M DAILY AVG TEMP</stp>
        <stp>D</stp>
        <stp>44763</stp>
        <stp/>
        <stp/>
        <stp>1</stp>
        <tr r="BZ104" s="21"/>
      </tp>
      <tp>
        <v>26.31</v>
        <stp/>
        <stp>*H</stp>
        <stp>KORD MR34!_00Z-GEFS</stp>
        <stp>2M DAILY AVG TEMP</stp>
        <stp>D</stp>
        <stp>44762</stp>
        <stp/>
        <stp/>
        <stp>1</stp>
        <tr r="AB105" s="21"/>
      </tp>
      <tp>
        <v>27.41</v>
        <stp/>
        <stp>*H</stp>
        <stp>KORD MR34!_06Z-GEFS</stp>
        <stp>2M DAILY AVG TEMP</stp>
        <stp>D</stp>
        <stp>44764</stp>
        <stp/>
        <stp/>
        <stp>1</stp>
        <tr r="CF103" s="21"/>
      </tp>
      <tp>
        <v>27.62</v>
        <stp/>
        <stp>*H</stp>
        <stp>KORD MR34!_12Z-GEFS</stp>
        <stp>2M DAILY AVG TEMP</stp>
        <stp>D</stp>
        <stp>44770</stp>
        <stp/>
        <stp/>
        <stp>1</stp>
        <tr r="EV97" s="21"/>
      </tp>
      <tp>
        <v>25.23</v>
        <stp/>
        <stp>*H</stp>
        <stp>KORD MR35!_00Z-GEFS</stp>
        <stp>2M DAILY AVG TEMP</stp>
        <stp>D</stp>
        <stp>44763</stp>
        <stp/>
        <stp/>
        <stp>1</stp>
        <tr r="AH104" s="21"/>
      </tp>
      <tp>
        <v>27.07</v>
        <stp/>
        <stp>*H</stp>
        <stp>KORD MR35!_06Z-GEFS</stp>
        <stp>2M DAILY AVG TEMP</stp>
        <stp>D</stp>
        <stp>44765</stp>
        <stp/>
        <stp/>
        <stp>1</stp>
        <tr r="CL102" s="21"/>
      </tp>
      <tp>
        <v>26.62</v>
        <stp/>
        <stp>*H</stp>
        <stp>KORD MR35!_12Z-GEFS</stp>
        <stp>2M DAILY AVG TEMP</stp>
        <stp>D</stp>
        <stp>44771</stp>
        <stp/>
        <stp/>
        <stp>1</stp>
        <tr r="FB96" s="21"/>
      </tp>
      <tp>
        <v>27.49</v>
        <stp/>
        <stp>*H</stp>
        <stp>KORD MR36!_06Z-GEFS</stp>
        <stp>2M DAILY AVG TEMP</stp>
        <stp>D</stp>
        <stp>44766</stp>
        <stp/>
        <stp/>
        <stp>1</stp>
        <tr r="CR101" s="21"/>
      </tp>
      <tp>
        <v>26.99</v>
        <stp/>
        <stp>*H</stp>
        <stp>KORD MR37!_06Z-GEFS</stp>
        <stp>2M DAILY AVG TEMP</stp>
        <stp>D</stp>
        <stp>44767</stp>
        <stp/>
        <stp/>
        <stp>1</stp>
        <tr r="CX100" s="21"/>
      </tp>
      <tp>
        <v>26.09</v>
        <stp/>
        <stp>*H</stp>
        <stp>KORD MR38!_06Z-GEFS</stp>
        <stp>2M DAILY AVG TEMP</stp>
        <stp>D</stp>
        <stp>44768</stp>
        <stp/>
        <stp/>
        <stp>1</stp>
        <tr r="DD99" s="21"/>
      </tp>
      <tp>
        <v>29.62</v>
        <stp/>
        <stp>*H</stp>
        <stp>KORD MR20!_00Z-GEFS</stp>
        <stp>2M DAILY AVG TEMP</stp>
        <stp>D</stp>
        <stp>44777</stp>
        <stp/>
        <stp/>
        <stp>1</stp>
        <tr r="AE90" s="21"/>
      </tp>
      <tp>
        <v>30.02</v>
        <stp/>
        <stp>*H</stp>
        <stp>KORD MR21!_00Z-GEFS</stp>
        <stp>2M DAILY AVG TEMP</stp>
        <stp>D</stp>
        <stp>44776</stp>
        <stp/>
        <stp/>
        <stp>1</stp>
        <tr r="AE91" s="21"/>
      </tp>
      <tp>
        <v>25.73</v>
        <stp/>
        <stp>*H</stp>
        <stp>KORD MR22!_00Z-GEFS</stp>
        <stp>2M DAILY AVG TEMP</stp>
        <stp>D</stp>
        <stp>44775</stp>
        <stp/>
        <stp/>
        <stp>1</stp>
        <tr r="AE92" s="21"/>
      </tp>
      <tp>
        <v>24.73</v>
        <stp/>
        <stp>*H</stp>
        <stp>KORD MR22!_06Z-GEFS</stp>
        <stp>2M DAILY AVG TEMP</stp>
        <stp>D</stp>
        <stp>44773</stp>
        <stp/>
        <stp/>
        <stp>1</stp>
        <tr r="BW94" s="21"/>
      </tp>
      <tp>
        <v>25.6</v>
        <stp/>
        <stp>*H</stp>
        <stp>KORD MR23!_00Z-GEFS</stp>
        <stp>2M DAILY AVG TEMP</stp>
        <stp>D</stp>
        <stp>44774</stp>
        <stp/>
        <stp/>
        <stp>1</stp>
        <tr r="AE93" s="21"/>
      </tp>
      <tp>
        <v>23.44</v>
        <stp/>
        <stp>*H</stp>
        <stp>KORD MR23!_06Z-GEFS</stp>
        <stp>2M DAILY AVG TEMP</stp>
        <stp>D</stp>
        <stp>44772</stp>
        <stp/>
        <stp/>
        <stp>1</stp>
        <tr r="BW95" s="21"/>
      </tp>
      <tp>
        <v>24.5</v>
        <stp/>
        <stp>*H</stp>
        <stp>KORD MR24!_00Z-GEFS</stp>
        <stp>2M DAILY AVG TEMP</stp>
        <stp>D</stp>
        <stp>44773</stp>
        <stp/>
        <stp/>
        <stp>1</stp>
        <tr r="AE94" s="21"/>
      </tp>
      <tp>
        <v>26.05</v>
        <stp/>
        <stp>*H</stp>
        <stp>KORD MR24!_06Z-GEFS</stp>
        <stp>2M DAILY AVG TEMP</stp>
        <stp>D</stp>
        <stp>44775</stp>
        <stp/>
        <stp/>
        <stp>1</stp>
        <tr r="CI92" s="21"/>
      </tp>
      <tp>
        <v>22.34</v>
        <stp/>
        <stp>*H</stp>
        <stp>KORD MR25!_00Z-GEFS</stp>
        <stp>2M DAILY AVG TEMP</stp>
        <stp>D</stp>
        <stp>44772</stp>
        <stp/>
        <stp/>
        <stp>1</stp>
        <tr r="AE95" s="21"/>
      </tp>
      <tp>
        <v>25.48</v>
        <stp/>
        <stp>*H</stp>
        <stp>KORD MR25!_06Z-GEFS</stp>
        <stp>2M DAILY AVG TEMP</stp>
        <stp>D</stp>
        <stp>44774</stp>
        <stp/>
        <stp/>
        <stp>1</stp>
        <tr r="CI93" s="21"/>
      </tp>
      <tp>
        <v>21.57</v>
        <stp/>
        <stp>*H</stp>
        <stp>KORD MR26!_00Z-GEFS</stp>
        <stp>2M DAILY AVG TEMP</stp>
        <stp>D</stp>
        <stp>44771</stp>
        <stp/>
        <stp/>
        <stp>1</stp>
        <tr r="AE96" s="21"/>
      </tp>
      <tp>
        <v>28.06</v>
        <stp/>
        <stp>*H</stp>
        <stp>KORD MR26!_06Z-GEFS</stp>
        <stp>2M DAILY AVG TEMP</stp>
        <stp>D</stp>
        <stp>44777</stp>
        <stp/>
        <stp/>
        <stp>1</stp>
        <tr r="CU90" s="21"/>
      </tp>
      <tp>
        <v>23.88</v>
        <stp/>
        <stp>*H</stp>
        <stp>KORD MR26!_18Z-GEFS</stp>
        <stp>2M DAILY AVG TEMP</stp>
        <stp>D</stp>
        <stp>44769</stp>
        <stp/>
        <stp/>
        <stp>1</stp>
        <tr r="FS98" s="21"/>
      </tp>
      <tp>
        <v>22.57</v>
        <stp/>
        <stp>*H</stp>
        <stp>KORD MR27!_00Z-GEFS</stp>
        <stp>2M DAILY AVG TEMP</stp>
        <stp>D</stp>
        <stp>44770</stp>
        <stp/>
        <stp/>
        <stp>1</stp>
        <tr r="AE97" s="21"/>
      </tp>
      <tp>
        <v>28.32</v>
        <stp/>
        <stp>*H</stp>
        <stp>KORD MR27!_06Z-GEFS</stp>
        <stp>2M DAILY AVG TEMP</stp>
        <stp>D</stp>
        <stp>44776</stp>
        <stp/>
        <stp/>
        <stp>1</stp>
        <tr r="CU91" s="21"/>
      </tp>
      <tp>
        <v>23.3</v>
        <stp/>
        <stp>*H</stp>
        <stp>KORD MR27!_18Z-GEFS</stp>
        <stp>2M DAILY AVG TEMP</stp>
        <stp>D</stp>
        <stp>44768</stp>
        <stp/>
        <stp/>
        <stp>1</stp>
        <tr r="FS99" s="21"/>
      </tp>
      <tp>
        <v>26.43</v>
        <stp/>
        <stp>*H</stp>
        <stp>KORD MR28!_06Z-GEFS</stp>
        <stp>2M DAILY AVG TEMP</stp>
        <stp>D</stp>
        <stp>44779</stp>
        <stp/>
        <stp/>
        <stp>1</stp>
        <tr r="DG88" s="21"/>
      </tp>
      <tp>
        <v>23.61</v>
        <stp/>
        <stp>*H</stp>
        <stp>KORD MR28!_18Z-GEFS</stp>
        <stp>2M DAILY AVG TEMP</stp>
        <stp>D</stp>
        <stp>44767</stp>
        <stp/>
        <stp/>
        <stp>1</stp>
        <tr r="FS100" s="21"/>
      </tp>
      <tp>
        <v>27.84</v>
        <stp/>
        <stp>*H</stp>
        <stp>KORD MR29!_06Z-GEFS</stp>
        <stp>2M DAILY AVG TEMP</stp>
        <stp>D</stp>
        <stp>44778</stp>
        <stp/>
        <stp/>
        <stp>1</stp>
        <tr r="DG89" s="21"/>
      </tp>
      <tp>
        <v>26.36</v>
        <stp/>
        <stp>*H</stp>
        <stp>KORD MR29!_18Z-GEFS</stp>
        <stp>2M DAILY AVG TEMP</stp>
        <stp>D</stp>
        <stp>44766</stp>
        <stp/>
        <stp/>
        <stp>1</stp>
        <tr r="FS101" s="21"/>
      </tp>
      <tp>
        <v>25.08</v>
        <stp/>
        <stp>*H</stp>
        <stp>KORD MR30!_00Z-GEFS</stp>
        <stp>2M DAILY AVG TEMP</stp>
        <stp>D</stp>
        <stp>44767</stp>
        <stp/>
        <stp/>
        <stp>1</stp>
        <tr r="AE100" s="21"/>
      </tp>
      <tp>
        <v>27.12</v>
        <stp/>
        <stp>*H</stp>
        <stp>KORD MR30!_12Z-GEFS</stp>
        <stp>2M DAILY AVG TEMP</stp>
        <stp>D</stp>
        <stp>44775</stp>
        <stp/>
        <stp/>
        <stp>1</stp>
        <tr r="EY92" s="21"/>
      </tp>
      <tp>
        <v>26.67</v>
        <stp/>
        <stp>*H</stp>
        <stp>KORD MR31!_00Z-GEFS</stp>
        <stp>2M DAILY AVG TEMP</stp>
        <stp>D</stp>
        <stp>44766</stp>
        <stp/>
        <stp/>
        <stp>1</stp>
        <tr r="AE101" s="21"/>
      </tp>
      <tp>
        <v>26.74</v>
        <stp/>
        <stp>*H</stp>
        <stp>KORD MR31!_12Z-GEFS</stp>
        <stp>2M DAILY AVG TEMP</stp>
        <stp>D</stp>
        <stp>44774</stp>
        <stp/>
        <stp/>
        <stp>1</stp>
        <tr r="EY93" s="21"/>
      </tp>
      <tp>
        <v>27.29</v>
        <stp/>
        <stp>*H</stp>
        <stp>KORD MR32!_00Z-GEFS</stp>
        <stp>2M DAILY AVG TEMP</stp>
        <stp>D</stp>
        <stp>44765</stp>
        <stp/>
        <stp/>
        <stp>1</stp>
        <tr r="AE102" s="21"/>
      </tp>
      <tp>
        <v>26.44</v>
        <stp/>
        <stp>*H</stp>
        <stp>KORD MR32!_06Z-GEFS</stp>
        <stp>2M DAILY AVG TEMP</stp>
        <stp>D</stp>
        <stp>44763</stp>
        <stp/>
        <stp/>
        <stp>1</stp>
        <tr r="BW104" s="21"/>
      </tp>
      <tp>
        <v>27.35</v>
        <stp/>
        <stp>*H</stp>
        <stp>KORD MR33!_00Z-GEFS</stp>
        <stp>2M DAILY AVG TEMP</stp>
        <stp>D</stp>
        <stp>44764</stp>
        <stp/>
        <stp/>
        <stp>1</stp>
        <tr r="AE103" s="21"/>
      </tp>
      <tp>
        <v>26.6</v>
        <stp/>
        <stp>*H</stp>
        <stp>KORD MR33!_06Z-GEFS</stp>
        <stp>2M DAILY AVG TEMP</stp>
        <stp>D</stp>
        <stp>44762</stp>
        <stp/>
        <stp/>
        <stp>1</stp>
        <tr r="BW105" s="21"/>
      </tp>
      <tp>
        <v>25.17</v>
        <stp/>
        <stp>*H</stp>
        <stp>KORD MR34!_00Z-GEFS</stp>
        <stp>2M DAILY AVG TEMP</stp>
        <stp>D</stp>
        <stp>44763</stp>
        <stp/>
        <stp/>
        <stp>1</stp>
        <tr r="AE104" s="21"/>
      </tp>
      <tp>
        <v>28.52</v>
        <stp/>
        <stp>*H</stp>
        <stp>KORD MR34!_06Z-GEFS</stp>
        <stp>2M DAILY AVG TEMP</stp>
        <stp>D</stp>
        <stp>44765</stp>
        <stp/>
        <stp/>
        <stp>1</stp>
        <tr r="CI102" s="21"/>
      </tp>
      <tp>
        <v>26.75</v>
        <stp/>
        <stp>*H</stp>
        <stp>KORD MR34!_12Z-GEFS</stp>
        <stp>2M DAILY AVG TEMP</stp>
        <stp>D</stp>
        <stp>44771</stp>
        <stp/>
        <stp/>
        <stp>1</stp>
        <tr r="EY96" s="21"/>
      </tp>
      <tp>
        <v>25.26</v>
        <stp/>
        <stp>*H</stp>
        <stp>KORD MR35!_00Z-GEFS</stp>
        <stp>2M DAILY AVG TEMP</stp>
        <stp>D</stp>
        <stp>44762</stp>
        <stp/>
        <stp/>
        <stp>1</stp>
        <tr r="AE105" s="21"/>
      </tp>
      <tp>
        <v>26.91</v>
        <stp/>
        <stp>*H</stp>
        <stp>KORD MR35!_06Z-GEFS</stp>
        <stp>2M DAILY AVG TEMP</stp>
        <stp>D</stp>
        <stp>44764</stp>
        <stp/>
        <stp/>
        <stp>1</stp>
        <tr r="CI103" s="21"/>
      </tp>
      <tp>
        <v>27.52</v>
        <stp/>
        <stp>*H</stp>
        <stp>KORD MR35!_12Z-GEFS</stp>
        <stp>2M DAILY AVG TEMP</stp>
        <stp>D</stp>
        <stp>44770</stp>
        <stp/>
        <stp/>
        <stp>1</stp>
        <tr r="EY97" s="21"/>
      </tp>
      <tp>
        <v>26.58</v>
        <stp/>
        <stp>*H</stp>
        <stp>KORD MR36!_06Z-GEFS</stp>
        <stp>2M DAILY AVG TEMP</stp>
        <stp>D</stp>
        <stp>44767</stp>
        <stp/>
        <stp/>
        <stp>1</stp>
        <tr r="CU100" s="21"/>
      </tp>
      <tp>
        <v>27.1</v>
        <stp/>
        <stp>*H</stp>
        <stp>KORD MR37!_06Z-GEFS</stp>
        <stp>2M DAILY AVG TEMP</stp>
        <stp>D</stp>
        <stp>44766</stp>
        <stp/>
        <stp/>
        <stp>1</stp>
        <tr r="CU101" s="21"/>
      </tp>
      <tp>
        <v>26.04</v>
        <stp/>
        <stp>*H</stp>
        <stp>KORD MR38!_06Z-GEFS</stp>
        <stp>2M DAILY AVG TEMP</stp>
        <stp>D</stp>
        <stp>44769</stp>
        <stp/>
        <stp/>
        <stp>1</stp>
        <tr r="DG98" s="21"/>
      </tp>
      <tp>
        <v>26.44</v>
        <stp/>
        <stp>*H</stp>
        <stp>KORD MR39!_06Z-GEFS</stp>
        <stp>2M DAILY AVG TEMP</stp>
        <stp>D</stp>
        <stp>44768</stp>
        <stp/>
        <stp/>
        <stp>1</stp>
        <tr r="DG99" s="21"/>
      </tp>
      <tp>
        <v>26.13</v>
        <stp/>
        <stp>*H</stp>
        <stp>KORD MR20!_00Z-GEFS</stp>
        <stp>2M DAILY AVG TEMP</stp>
        <stp>D</stp>
        <stp>44774</stp>
        <stp/>
        <stp/>
        <stp>1</stp>
        <tr r="V93" s="21"/>
      </tp>
      <tp>
        <v>23.05</v>
        <stp/>
        <stp>*H</stp>
        <stp>KORD MR20!_06Z-GEFS</stp>
        <stp>2M DAILY AVG TEMP</stp>
        <stp>D</stp>
        <stp>44772</stp>
        <stp/>
        <stp/>
        <stp>1</stp>
        <tr r="BN95" s="21"/>
      </tp>
      <tp>
        <v>25.55</v>
        <stp/>
        <stp>*H</stp>
        <stp>KORD MR21!_00Z-GEFS</stp>
        <stp>2M DAILY AVG TEMP</stp>
        <stp>D</stp>
        <stp>44775</stp>
        <stp/>
        <stp/>
        <stp>1</stp>
        <tr r="AB92" s="21"/>
      </tp>
      <tp>
        <v>24.45</v>
        <stp/>
        <stp>*H</stp>
        <stp>KORD MR21!_06Z-GEFS</stp>
        <stp>2M DAILY AVG TEMP</stp>
        <stp>D</stp>
        <stp>44773</stp>
        <stp/>
        <stp/>
        <stp>1</stp>
        <tr r="BT94" s="21"/>
      </tp>
      <tp>
        <v>28.64</v>
        <stp/>
        <stp>*H</stp>
        <stp>KORD MR22!_00Z-GEFS</stp>
        <stp>2M DAILY AVG TEMP</stp>
        <stp>D</stp>
        <stp>44776</stp>
        <stp/>
        <stp/>
        <stp>1</stp>
        <tr r="AH91" s="21"/>
      </tp>
      <tp>
        <v>22.99</v>
        <stp/>
        <stp>*H</stp>
        <stp>KORD MR22!_06Z-GEFS</stp>
        <stp>2M DAILY AVG TEMP</stp>
        <stp>D</stp>
        <stp>44770</stp>
        <stp/>
        <stp/>
        <stp>1</stp>
        <tr r="BN97" s="21"/>
      </tp>
      <tp>
        <v>29.35</v>
        <stp/>
        <stp>*H</stp>
        <stp>KORD MR23!_00Z-GEFS</stp>
        <stp>2M DAILY AVG TEMP</stp>
        <stp>D</stp>
        <stp>44777</stp>
        <stp/>
        <stp/>
        <stp>1</stp>
        <tr r="AN90" s="21"/>
      </tp>
      <tp>
        <v>21.81</v>
        <stp/>
        <stp>*H</stp>
        <stp>KORD MR23!_06Z-GEFS</stp>
        <stp>2M DAILY AVG TEMP</stp>
        <stp>D</stp>
        <stp>44771</stp>
        <stp/>
        <stp/>
        <stp>1</stp>
        <tr r="BT96" s="21"/>
      </tp>
      <tp>
        <v>22.63</v>
        <stp/>
        <stp>*H</stp>
        <stp>KORD MR24!_00Z-GEFS</stp>
        <stp>2M DAILY AVG TEMP</stp>
        <stp>D</stp>
        <stp>44770</stp>
        <stp/>
        <stp/>
        <stp>1</stp>
        <tr r="V97" s="21"/>
      </tp>
      <tp>
        <v>27.73</v>
        <stp/>
        <stp>*H</stp>
        <stp>KORD MR24!_06Z-GEFS</stp>
        <stp>2M DAILY AVG TEMP</stp>
        <stp>D</stp>
        <stp>44776</stp>
        <stp/>
        <stp/>
        <stp>1</stp>
        <tr r="CL91" s="21"/>
      </tp>
      <tp>
        <v>23.52</v>
        <stp/>
        <stp>*H</stp>
        <stp>KORD MR24!_18Z-GEFS</stp>
        <stp>2M DAILY AVG TEMP</stp>
        <stp>D</stp>
        <stp>44768</stp>
        <stp/>
        <stp/>
        <stp>1</stp>
        <tr r="FJ99" s="21"/>
      </tp>
      <tp>
        <v>21.16</v>
        <stp/>
        <stp>*H</stp>
        <stp>KORD MR25!_00Z-GEFS</stp>
        <stp>2M DAILY AVG TEMP</stp>
        <stp>D</stp>
        <stp>44771</stp>
        <stp/>
        <stp/>
        <stp>1</stp>
        <tr r="AB96" s="21"/>
      </tp>
      <tp>
        <v>27.49</v>
        <stp/>
        <stp>*H</stp>
        <stp>KORD MR25!_06Z-GEFS</stp>
        <stp>2M DAILY AVG TEMP</stp>
        <stp>D</stp>
        <stp>44777</stp>
        <stp/>
        <stp/>
        <stp>1</stp>
        <tr r="CR90" s="21"/>
      </tp>
      <tp>
        <v>24.44</v>
        <stp/>
        <stp>*H</stp>
        <stp>KORD MR25!_18Z-GEFS</stp>
        <stp>2M DAILY AVG TEMP</stp>
        <stp>D</stp>
        <stp>44769</stp>
        <stp/>
        <stp/>
        <stp>1</stp>
        <tr r="FP98" s="21"/>
      </tp>
      <tp>
        <v>22.31</v>
        <stp/>
        <stp>*H</stp>
        <stp>KORD MR26!_00Z-GEFS</stp>
        <stp>2M DAILY AVG TEMP</stp>
        <stp>D</stp>
        <stp>44772</stp>
        <stp/>
        <stp/>
        <stp>1</stp>
        <tr r="AH95" s="21"/>
      </tp>
      <tp>
        <v>26.59</v>
        <stp/>
        <stp>*H</stp>
        <stp>KORD MR26!_06Z-GEFS</stp>
        <stp>2M DAILY AVG TEMP</stp>
        <stp>D</stp>
        <stp>44774</stp>
        <stp/>
        <stp/>
        <stp>1</stp>
        <tr r="CL93" s="21"/>
      </tp>
      <tp>
        <v>24.76</v>
        <stp/>
        <stp>*H</stp>
        <stp>KORD MR27!_00Z-GEFS</stp>
        <stp>2M DAILY AVG TEMP</stp>
        <stp>D</stp>
        <stp>44773</stp>
        <stp/>
        <stp/>
        <stp>1</stp>
        <tr r="AN94" s="21"/>
      </tp>
      <tp>
        <v>27.18</v>
        <stp/>
        <stp>*H</stp>
        <stp>KORD MR27!_06Z-GEFS</stp>
        <stp>2M DAILY AVG TEMP</stp>
        <stp>D</stp>
        <stp>44775</stp>
        <stp/>
        <stp/>
        <stp>1</stp>
        <tr r="CR92" s="21"/>
      </tp>
      <tp>
        <v>25.03</v>
        <stp/>
        <stp>*H</stp>
        <stp>KORD MR28!_18Z-GEFS</stp>
        <stp>2M DAILY AVG TEMP</stp>
        <stp>D</stp>
        <stp>44764</stp>
        <stp/>
        <stp/>
        <stp>1</stp>
        <tr r="FJ103" s="21"/>
      </tp>
      <tp>
        <v>28.32</v>
        <stp/>
        <stp>*H</stp>
        <stp>KORD MR29!_18Z-GEFS</stp>
        <stp>2M DAILY AVG TEMP</stp>
        <stp>D</stp>
        <stp>44765</stp>
        <stp/>
        <stp/>
        <stp>1</stp>
        <tr r="FP102" s="21"/>
      </tp>
      <tp>
        <v>26.94</v>
        <stp/>
        <stp>*H</stp>
        <stp>KORD MR30!_00Z-GEFS</stp>
        <stp>2M DAILY AVG TEMP</stp>
        <stp>D</stp>
        <stp>44764</stp>
        <stp/>
        <stp/>
        <stp>1</stp>
        <tr r="V103" s="21"/>
      </tp>
      <tp>
        <v>26.01</v>
        <stp/>
        <stp>*H</stp>
        <stp>KORD MR30!_06Z-GEFS</stp>
        <stp>2M DAILY AVG TEMP</stp>
        <stp>D</stp>
        <stp>44762</stp>
        <stp/>
        <stp/>
        <stp>1</stp>
        <tr r="BN105" s="21"/>
      </tp>
      <tp>
        <v>27.37</v>
        <stp/>
        <stp>*H</stp>
        <stp>KORD MR30!_12Z-GEFS</stp>
        <stp>2M DAILY AVG TEMP</stp>
        <stp>D</stp>
        <stp>44776</stp>
        <stp/>
        <stp/>
        <stp>1</stp>
        <tr r="FB91" s="21"/>
      </tp>
      <tp>
        <v>27.78</v>
        <stp/>
        <stp>*H</stp>
        <stp>KORD MR31!_00Z-GEFS</stp>
        <stp>2M DAILY AVG TEMP</stp>
        <stp>D</stp>
        <stp>44765</stp>
        <stp/>
        <stp/>
        <stp>1</stp>
        <tr r="AB102" s="21"/>
      </tp>
      <tp>
        <v>26.84</v>
        <stp/>
        <stp>*H</stp>
        <stp>KORD MR31!_06Z-GEFS</stp>
        <stp>2M DAILY AVG TEMP</stp>
        <stp>D</stp>
        <stp>44763</stp>
        <stp/>
        <stp/>
        <stp>1</stp>
        <tr r="BT104" s="21"/>
      </tp>
      <tp>
        <v>27.5</v>
        <stp/>
        <stp>*H</stp>
        <stp>KORD MR32!_00Z-GEFS</stp>
        <stp>2M DAILY AVG TEMP</stp>
        <stp>D</stp>
        <stp>44766</stp>
        <stp/>
        <stp/>
        <stp>1</stp>
        <tr r="AH101" s="21"/>
      </tp>
      <tp>
        <v>27.43</v>
        <stp/>
        <stp>*H</stp>
        <stp>KORD MR32!_12Z-GEFS</stp>
        <stp>2M DAILY AVG TEMP</stp>
        <stp>D</stp>
        <stp>44774</stp>
        <stp/>
        <stp/>
        <stp>1</stp>
        <tr r="FB93" s="21"/>
      </tp>
      <tp>
        <v>28.52</v>
        <stp/>
        <stp>*H</stp>
        <stp>KORD MR33!_00Z-GEFS</stp>
        <stp>2M DAILY AVG TEMP</stp>
        <stp>D</stp>
        <stp>44767</stp>
        <stp/>
        <stp/>
        <stp>1</stp>
        <tr r="AN100" s="21"/>
      </tp>
      <tp>
        <v>28.57</v>
        <stp/>
        <stp>*H</stp>
        <stp>KORD MR34!_06Z-GEFS</stp>
        <stp>2M DAILY AVG TEMP</stp>
        <stp>D</stp>
        <stp>44766</stp>
        <stp/>
        <stp/>
        <stp>1</stp>
        <tr r="CL101" s="21"/>
      </tp>
      <tp>
        <v>27.59</v>
        <stp/>
        <stp>*H</stp>
        <stp>KORD MR34!_12Z-GEFS</stp>
        <stp>2M DAILY AVG TEMP</stp>
        <stp>D</stp>
        <stp>44772</stp>
        <stp/>
        <stp/>
        <stp>1</stp>
        <tr r="FB95" s="21"/>
      </tp>
      <tp>
        <v>26.66</v>
        <stp/>
        <stp>*H</stp>
        <stp>KORD MR35!_06Z-GEFS</stp>
        <stp>2M DAILY AVG TEMP</stp>
        <stp>D</stp>
        <stp>44767</stp>
        <stp/>
        <stp/>
        <stp>1</stp>
        <tr r="CR100" s="21"/>
      </tp>
      <tp>
        <v>27.12</v>
        <stp/>
        <stp>*H</stp>
        <stp>KORD MR36!_00Z-GEFS</stp>
        <stp>2M DAILY AVG TEMP</stp>
        <stp>D</stp>
        <stp>44762</stp>
        <stp/>
        <stp/>
        <stp>1</stp>
        <tr r="AH105" s="21"/>
      </tp>
      <tp>
        <v>26.09</v>
        <stp/>
        <stp>*H</stp>
        <stp>KORD MR36!_06Z-GEFS</stp>
        <stp>2M DAILY AVG TEMP</stp>
        <stp>D</stp>
        <stp>44764</stp>
        <stp/>
        <stp/>
        <stp>1</stp>
        <tr r="CL103" s="21"/>
      </tp>
      <tp>
        <v>26.07</v>
        <stp/>
        <stp>*H</stp>
        <stp>KORD MR36!_12Z-GEFS</stp>
        <stp>2M DAILY AVG TEMP</stp>
        <stp>D</stp>
        <stp>44770</stp>
        <stp/>
        <stp/>
        <stp>1</stp>
        <tr r="FB97" s="21"/>
      </tp>
      <tp>
        <v>26.77</v>
        <stp/>
        <stp>*H</stp>
        <stp>KORD MR37!_00Z-GEFS</stp>
        <stp>2M DAILY AVG TEMP</stp>
        <stp>D</stp>
        <stp>44763</stp>
        <stp/>
        <stp/>
        <stp>1</stp>
        <tr r="AN104" s="21"/>
      </tp>
      <tp>
        <v>26.56</v>
        <stp/>
        <stp>*H</stp>
        <stp>KORD MR37!_06Z-GEFS</stp>
        <stp>2M DAILY AVG TEMP</stp>
        <stp>D</stp>
        <stp>44765</stp>
        <stp/>
        <stp/>
        <stp>1</stp>
        <tr r="CR102" s="21"/>
      </tp>
      <tp>
        <v>25.09</v>
        <stp/>
        <stp>*H</stp>
        <stp>KORD MR20!_00Z-GEFS</stp>
        <stp>2M DAILY AVG TEMP</stp>
        <stp>D</stp>
        <stp>44775</stp>
        <stp/>
        <stp/>
        <stp>1</stp>
        <tr r="Y92" s="21"/>
      </tp>
      <tp>
        <v>24.46</v>
        <stp/>
        <stp>*H</stp>
        <stp>KORD MR20!_06Z-GEFS</stp>
        <stp>2M DAILY AVG TEMP</stp>
        <stp>D</stp>
        <stp>44773</stp>
        <stp/>
        <stp/>
        <stp>1</stp>
        <tr r="BQ94" s="21"/>
      </tp>
      <tp>
        <v>26.28</v>
        <stp/>
        <stp>*H</stp>
        <stp>KORD MR21!_00Z-GEFS</stp>
        <stp>2M DAILY AVG TEMP</stp>
        <stp>D</stp>
        <stp>44774</stp>
        <stp/>
        <stp/>
        <stp>1</stp>
        <tr r="Y93" s="21"/>
      </tp>
      <tp>
        <v>23.09</v>
        <stp/>
        <stp>*H</stp>
        <stp>KORD MR21!_06Z-GEFS</stp>
        <stp>2M DAILY AVG TEMP</stp>
        <stp>D</stp>
        <stp>44772</stp>
        <stp/>
        <stp/>
        <stp>1</stp>
        <tr r="BQ95" s="21"/>
      </tp>
      <tp>
        <v>29.58</v>
        <stp/>
        <stp>*H</stp>
        <stp>KORD MR22!_00Z-GEFS</stp>
        <stp>2M DAILY AVG TEMP</stp>
        <stp>D</stp>
        <stp>44777</stp>
        <stp/>
        <stp/>
        <stp>1</stp>
        <tr r="AK90" s="21"/>
      </tp>
      <tp>
        <v>21.65</v>
        <stp/>
        <stp>*H</stp>
        <stp>KORD MR22!_06Z-GEFS</stp>
        <stp>2M DAILY AVG TEMP</stp>
        <stp>D</stp>
        <stp>44771</stp>
        <stp/>
        <stp/>
        <stp>1</stp>
        <tr r="BQ96" s="21"/>
      </tp>
      <tp>
        <v>27.97</v>
        <stp/>
        <stp>*H</stp>
        <stp>KORD MR23!_00Z-GEFS</stp>
        <stp>2M DAILY AVG TEMP</stp>
        <stp>D</stp>
        <stp>44776</stp>
        <stp/>
        <stp/>
        <stp>1</stp>
        <tr r="AK91" s="21"/>
      </tp>
      <tp>
        <v>23.08</v>
        <stp/>
        <stp>*H</stp>
        <stp>KORD MR23!_06Z-GEFS</stp>
        <stp>2M DAILY AVG TEMP</stp>
        <stp>D</stp>
        <stp>44770</stp>
        <stp/>
        <stp/>
        <stp>1</stp>
        <tr r="BQ97" s="21"/>
      </tp>
      <tp>
        <v>20.85</v>
        <stp/>
        <stp>*H</stp>
        <stp>KORD MR24!_00Z-GEFS</stp>
        <stp>2M DAILY AVG TEMP</stp>
        <stp>D</stp>
        <stp>44771</stp>
        <stp/>
        <stp/>
        <stp>1</stp>
        <tr r="Y96" s="21"/>
      </tp>
      <tp>
        <v>28.77</v>
        <stp/>
        <stp>*H</stp>
        <stp>KORD MR24!_06Z-GEFS</stp>
        <stp>2M DAILY AVG TEMP</stp>
        <stp>D</stp>
        <stp>44777</stp>
        <stp/>
        <stp/>
        <stp>1</stp>
        <tr r="CO90" s="21"/>
      </tp>
      <tp>
        <v>24.65</v>
        <stp/>
        <stp>*H</stp>
        <stp>KORD MR24!_18Z-GEFS</stp>
        <stp>2M DAILY AVG TEMP</stp>
        <stp>D</stp>
        <stp>44769</stp>
        <stp/>
        <stp/>
        <stp>1</stp>
        <tr r="FM98" s="21"/>
      </tp>
      <tp>
        <v>23.14</v>
        <stp/>
        <stp>*H</stp>
        <stp>KORD MR25!_00Z-GEFS</stp>
        <stp>2M DAILY AVG TEMP</stp>
        <stp>D</stp>
        <stp>44770</stp>
        <stp/>
        <stp/>
        <stp>1</stp>
        <tr r="Y97" s="21"/>
      </tp>
      <tp>
        <v>26.75</v>
        <stp/>
        <stp>*H</stp>
        <stp>KORD MR25!_06Z-GEFS</stp>
        <stp>2M DAILY AVG TEMP</stp>
        <stp>D</stp>
        <stp>44776</stp>
        <stp/>
        <stp/>
        <stp>1</stp>
        <tr r="CO91" s="21"/>
      </tp>
      <tp>
        <v>22.38</v>
        <stp/>
        <stp>*H</stp>
        <stp>KORD MR25!_18Z-GEFS</stp>
        <stp>2M DAILY AVG TEMP</stp>
        <stp>D</stp>
        <stp>44768</stp>
        <stp/>
        <stp/>
        <stp>1</stp>
        <tr r="FM99" s="21"/>
      </tp>
      <tp>
        <v>23.56</v>
        <stp/>
        <stp>*H</stp>
        <stp>KORD MR26!_00Z-GEFS</stp>
        <stp>2M DAILY AVG TEMP</stp>
        <stp>D</stp>
        <stp>44773</stp>
        <stp/>
        <stp/>
        <stp>1</stp>
        <tr r="AK94" s="21"/>
      </tp>
      <tp>
        <v>28.06</v>
        <stp/>
        <stp>*H</stp>
        <stp>KORD MR26!_06Z-GEFS</stp>
        <stp>2M DAILY AVG TEMP</stp>
        <stp>D</stp>
        <stp>44775</stp>
        <stp/>
        <stp/>
        <stp>1</stp>
        <tr r="CO92" s="21"/>
      </tp>
      <tp>
        <v>23.52</v>
        <stp/>
        <stp>*H</stp>
        <stp>KORD MR27!_00Z-GEFS</stp>
        <stp>2M DAILY AVG TEMP</stp>
        <stp>D</stp>
        <stp>44772</stp>
        <stp/>
        <stp/>
        <stp>1</stp>
        <tr r="AK95" s="21"/>
      </tp>
      <tp>
        <v>25.58</v>
        <stp/>
        <stp>*H</stp>
        <stp>KORD MR27!_06Z-GEFS</stp>
        <stp>2M DAILY AVG TEMP</stp>
        <stp>D</stp>
        <stp>44774</stp>
        <stp/>
        <stp/>
        <stp>1</stp>
        <tr r="CO93" s="21"/>
      </tp>
      <tp>
        <v>28.36</v>
        <stp/>
        <stp>*H</stp>
        <stp>KORD MR28!_18Z-GEFS</stp>
        <stp>2M DAILY AVG TEMP</stp>
        <stp>D</stp>
        <stp>44765</stp>
        <stp/>
        <stp/>
        <stp>1</stp>
        <tr r="FM102" s="21"/>
      </tp>
      <tp>
        <v>25.39</v>
        <stp/>
        <stp>*H</stp>
        <stp>KORD MR29!_18Z-GEFS</stp>
        <stp>2M DAILY AVG TEMP</stp>
        <stp>D</stp>
        <stp>44764</stp>
        <stp/>
        <stp/>
        <stp>1</stp>
        <tr r="FM103" s="21"/>
      </tp>
      <tp>
        <v>28.52</v>
        <stp/>
        <stp>*H</stp>
        <stp>KORD MR30!_00Z-GEFS</stp>
        <stp>2M DAILY AVG TEMP</stp>
        <stp>D</stp>
        <stp>44765</stp>
        <stp/>
        <stp/>
        <stp>1</stp>
        <tr r="Y102" s="21"/>
      </tp>
      <tp>
        <v>26.62</v>
        <stp/>
        <stp>*H</stp>
        <stp>KORD MR30!_06Z-GEFS</stp>
        <stp>2M DAILY AVG TEMP</stp>
        <stp>D</stp>
        <stp>44763</stp>
        <stp/>
        <stp/>
        <stp>1</stp>
        <tr r="BQ104" s="21"/>
      </tp>
      <tp>
        <v>27.91</v>
        <stp/>
        <stp>*H</stp>
        <stp>KORD MR30!_12Z-GEFS</stp>
        <stp>2M DAILY AVG TEMP</stp>
        <stp>D</stp>
        <stp>44777</stp>
        <stp/>
        <stp/>
        <stp>1</stp>
        <tr r="FE90" s="21"/>
      </tp>
      <tp>
        <v>27.26</v>
        <stp/>
        <stp>*H</stp>
        <stp>KORD MR31!_00Z-GEFS</stp>
        <stp>2M DAILY AVG TEMP</stp>
        <stp>D</stp>
        <stp>44764</stp>
        <stp/>
        <stp/>
        <stp>1</stp>
        <tr r="Y103" s="21"/>
      </tp>
      <tp>
        <v>26.75</v>
        <stp/>
        <stp>*H</stp>
        <stp>KORD MR31!_06Z-GEFS</stp>
        <stp>2M DAILY AVG TEMP</stp>
        <stp>D</stp>
        <stp>44762</stp>
        <stp/>
        <stp/>
        <stp>1</stp>
        <tr r="BQ105" s="21"/>
      </tp>
      <tp>
        <v>26.95</v>
        <stp/>
        <stp>*H</stp>
        <stp>KORD MR31!_12Z-GEFS</stp>
        <stp>2M DAILY AVG TEMP</stp>
        <stp>D</stp>
        <stp>44776</stp>
        <stp/>
        <stp/>
        <stp>1</stp>
        <tr r="FE91" s="21"/>
      </tp>
      <tp>
        <v>27.01</v>
        <stp/>
        <stp>*H</stp>
        <stp>KORD MR32!_00Z-GEFS</stp>
        <stp>2M DAILY AVG TEMP</stp>
        <stp>D</stp>
        <stp>44767</stp>
        <stp/>
        <stp/>
        <stp>1</stp>
        <tr r="AK100" s="21"/>
      </tp>
      <tp>
        <v>27.43</v>
        <stp/>
        <stp>*H</stp>
        <stp>KORD MR32!_12Z-GEFS</stp>
        <stp>2M DAILY AVG TEMP</stp>
        <stp>D</stp>
        <stp>44775</stp>
        <stp/>
        <stp/>
        <stp>1</stp>
        <tr r="FE92" s="21"/>
      </tp>
      <tp>
        <v>28.68</v>
        <stp/>
        <stp>*H</stp>
        <stp>KORD MR33!_00Z-GEFS</stp>
        <stp>2M DAILY AVG TEMP</stp>
        <stp>D</stp>
        <stp>44766</stp>
        <stp/>
        <stp/>
        <stp>1</stp>
        <tr r="AK101" s="21"/>
      </tp>
      <tp>
        <v>27.11</v>
        <stp/>
        <stp>*H</stp>
        <stp>KORD MR33!_12Z-GEFS</stp>
        <stp>2M DAILY AVG TEMP</stp>
        <stp>D</stp>
        <stp>44774</stp>
        <stp/>
        <stp/>
        <stp>1</stp>
        <tr r="FE93" s="21"/>
      </tp>
      <tp>
        <v>27.97</v>
        <stp/>
        <stp>*H</stp>
        <stp>KORD MR34!_06Z-GEFS</stp>
        <stp>2M DAILY AVG TEMP</stp>
        <stp>D</stp>
        <stp>44767</stp>
        <stp/>
        <stp/>
        <stp>1</stp>
        <tr r="CO100" s="21"/>
      </tp>
      <tp>
        <v>28.18</v>
        <stp/>
        <stp>*H</stp>
        <stp>KORD MR34!_12Z-GEFS</stp>
        <stp>2M DAILY AVG TEMP</stp>
        <stp>D</stp>
        <stp>44773</stp>
        <stp/>
        <stp/>
        <stp>1</stp>
        <tr r="FE94" s="21"/>
      </tp>
      <tp>
        <v>26.4</v>
        <stp/>
        <stp>*H</stp>
        <stp>KORD MR35!_06Z-GEFS</stp>
        <stp>2M DAILY AVG TEMP</stp>
        <stp>D</stp>
        <stp>44766</stp>
        <stp/>
        <stp/>
        <stp>1</stp>
        <tr r="CO101" s="21"/>
      </tp>
      <tp>
        <v>26.83</v>
        <stp/>
        <stp>*H</stp>
        <stp>KORD MR35!_12Z-GEFS</stp>
        <stp>2M DAILY AVG TEMP</stp>
        <stp>D</stp>
        <stp>44772</stp>
        <stp/>
        <stp/>
        <stp>1</stp>
        <tr r="FE95" s="21"/>
      </tp>
      <tp>
        <v>25.15</v>
        <stp/>
        <stp>*H</stp>
        <stp>KORD MR36!_00Z-GEFS</stp>
        <stp>2M DAILY AVG TEMP</stp>
        <stp>D</stp>
        <stp>44763</stp>
        <stp/>
        <stp/>
        <stp>1</stp>
        <tr r="AK104" s="21"/>
      </tp>
      <tp>
        <v>27.36</v>
        <stp/>
        <stp>*H</stp>
        <stp>KORD MR36!_06Z-GEFS</stp>
        <stp>2M DAILY AVG TEMP</stp>
        <stp>D</stp>
        <stp>44765</stp>
        <stp/>
        <stp/>
        <stp>1</stp>
        <tr r="CO102" s="21"/>
      </tp>
      <tp>
        <v>26.24</v>
        <stp/>
        <stp>*H</stp>
        <stp>KORD MR36!_12Z-GEFS</stp>
        <stp>2M DAILY AVG TEMP</stp>
        <stp>D</stp>
        <stp>44771</stp>
        <stp/>
        <stp/>
        <stp>1</stp>
        <tr r="FE96" s="21"/>
      </tp>
      <tp>
        <v>27.48</v>
        <stp/>
        <stp>*H</stp>
        <stp>KORD MR37!_00Z-GEFS</stp>
        <stp>2M DAILY AVG TEMP</stp>
        <stp>D</stp>
        <stp>44762</stp>
        <stp/>
        <stp/>
        <stp>1</stp>
        <tr r="AK105" s="21"/>
      </tp>
      <tp>
        <v>25.41</v>
        <stp/>
        <stp>*H</stp>
        <stp>KORD MR37!_06Z-GEFS</stp>
        <stp>2M DAILY AVG TEMP</stp>
        <stp>D</stp>
        <stp>44764</stp>
        <stp/>
        <stp/>
        <stp>1</stp>
        <tr r="CO103" s="21"/>
      </tp>
      <tp>
        <v>25.85</v>
        <stp/>
        <stp>*H</stp>
        <stp>KORD MR37!_12Z-GEFS</stp>
        <stp>2M DAILY AVG TEMP</stp>
        <stp>D</stp>
        <stp>44770</stp>
        <stp/>
        <stp/>
        <stp>1</stp>
        <tr r="FE97" s="21"/>
      </tp>
      <tp>
        <v>28.68</v>
        <stp/>
        <stp>*H</stp>
        <stp>KORD MR22!_00Z-GEFS</stp>
        <stp>2M DAILY AVG TEMP</stp>
        <stp>D</stp>
        <stp>44778</stp>
        <stp/>
        <stp/>
        <stp>1</stp>
        <tr r="AN89" s="21"/>
      </tp>
      <tp>
        <v>29.33</v>
        <stp/>
        <stp>*H</stp>
        <stp>KORD MR23!_00Z-GEFS</stp>
        <stp>2M DAILY AVG TEMP</stp>
        <stp>D</stp>
        <stp>44779</stp>
        <stp/>
        <stp/>
        <stp>1</stp>
        <tr r="AT88" s="21"/>
      </tp>
      <tp>
        <v>29.19</v>
        <stp/>
        <stp>*H</stp>
        <stp>KORD MR24!_06Z-GEFS</stp>
        <stp>2M DAILY AVG TEMP</stp>
        <stp>D</stp>
        <stp>44778</stp>
        <stp/>
        <stp/>
        <stp>1</stp>
        <tr r="CR89" s="21"/>
      </tp>
      <tp>
        <v>28.03</v>
        <stp/>
        <stp>*H</stp>
        <stp>KORD MR25!_06Z-GEFS</stp>
        <stp>2M DAILY AVG TEMP</stp>
        <stp>D</stp>
        <stp>44779</stp>
        <stp/>
        <stp/>
        <stp>1</stp>
        <tr r="CX88" s="21"/>
      </tp>
      <tp>
        <v>21.44</v>
        <stp/>
        <stp>*H</stp>
        <stp>KORD MR25!_18Z-GEFS</stp>
        <stp>2M DAILY AVG TEMP</stp>
        <stp>D</stp>
        <stp>44767</stp>
        <stp/>
        <stp/>
        <stp>1</stp>
        <tr r="FJ100" s="21"/>
      </tp>
      <tp>
        <v>28.42</v>
        <stp/>
        <stp>*H</stp>
        <stp>KORD MR27!_18Z-GEFS</stp>
        <stp>2M DAILY AVG TEMP</stp>
        <stp>D</stp>
        <stp>44765</stp>
        <stp/>
        <stp/>
        <stp>1</stp>
        <tr r="FJ102" s="21"/>
      </tp>
      <tp>
        <v>25.08</v>
        <stp/>
        <stp>*H</stp>
        <stp>KORD MR28!_00Z-GEFS</stp>
        <stp>2M DAILY AVG TEMP</stp>
        <stp>D</stp>
        <stp>44772</stp>
        <stp/>
        <stp/>
        <stp>1</stp>
        <tr r="AN95" s="21"/>
      </tp>
      <tp>
        <v>26.23</v>
        <stp/>
        <stp>*H</stp>
        <stp>KORD MR28!_06Z-GEFS</stp>
        <stp>2M DAILY AVG TEMP</stp>
        <stp>D</stp>
        <stp>44774</stp>
        <stp/>
        <stp/>
        <stp>1</stp>
        <tr r="CR93" s="21"/>
      </tp>
      <tp>
        <v>26.4</v>
        <stp/>
        <stp>*H</stp>
        <stp>KORD MR29!_00Z-GEFS</stp>
        <stp>2M DAILY AVG TEMP</stp>
        <stp>D</stp>
        <stp>44773</stp>
        <stp/>
        <stp/>
        <stp>1</stp>
        <tr r="AT94" s="21"/>
      </tp>
      <tp>
        <v>26.61</v>
        <stp/>
        <stp>*H</stp>
        <stp>KORD MR29!_06Z-GEFS</stp>
        <stp>2M DAILY AVG TEMP</stp>
        <stp>D</stp>
        <stp>44775</stp>
        <stp/>
        <stp/>
        <stp>1</stp>
        <tr r="CX92" s="21"/>
      </tp>
      <tp>
        <v>25.36</v>
        <stp/>
        <stp>*H</stp>
        <stp>KORD MR30!_18Z-GEFS</stp>
        <stp>2M DAILY AVG TEMP</stp>
        <stp>D</stp>
        <stp>44772</stp>
        <stp/>
        <stp/>
        <stp>1</stp>
        <tr r="GN95" s="21"/>
      </tp>
      <tp>
        <v>28.16</v>
        <stp/>
        <stp>*H</stp>
        <stp>KORD MR31!_18Z-GEFS</stp>
        <stp>2M DAILY AVG TEMP</stp>
        <stp>D</stp>
        <stp>44773</stp>
        <stp/>
        <stp/>
        <stp>1</stp>
        <tr r="GT94" s="21"/>
      </tp>
      <tp>
        <v>26.59</v>
        <stp/>
        <stp>*H</stp>
        <stp>KORD MR32!_00Z-GEFS</stp>
        <stp>2M DAILY AVG TEMP</stp>
        <stp>D</stp>
        <stp>44768</stp>
        <stp/>
        <stp/>
        <stp>1</stp>
        <tr r="AN99" s="21"/>
      </tp>
      <tp>
        <v>25.91</v>
        <stp/>
        <stp>*H</stp>
        <stp>KORD MR32!_18Z-GEFS</stp>
        <stp>2M DAILY AVG TEMP</stp>
        <stp>D</stp>
        <stp>44770</stp>
        <stp/>
        <stp/>
        <stp>1</stp>
        <tr r="GN97" s="21"/>
      </tp>
      <tp>
        <v>26.84</v>
        <stp/>
        <stp>*H</stp>
        <stp>KORD MR33!_00Z-GEFS</stp>
        <stp>2M DAILY AVG TEMP</stp>
        <stp>D</stp>
        <stp>44769</stp>
        <stp/>
        <stp/>
        <stp>1</stp>
        <tr r="AT98" s="21"/>
      </tp>
      <tp>
        <v>26.42</v>
        <stp/>
        <stp>*H</stp>
        <stp>KORD MR33!_18Z-GEFS</stp>
        <stp>2M DAILY AVG TEMP</stp>
        <stp>D</stp>
        <stp>44771</stp>
        <stp/>
        <stp/>
        <stp>1</stp>
        <tr r="GT96" s="21"/>
      </tp>
      <tp>
        <v>26.95</v>
        <stp/>
        <stp>*H</stp>
        <stp>KORD MR34!_06Z-GEFS</stp>
        <stp>2M DAILY AVG TEMP</stp>
        <stp>D</stp>
        <stp>44768</stp>
        <stp/>
        <stp/>
        <stp>1</stp>
        <tr r="CR99" s="21"/>
      </tp>
      <tp>
        <v>26.28</v>
        <stp/>
        <stp>*H</stp>
        <stp>KORD MR35!_06Z-GEFS</stp>
        <stp>2M DAILY AVG TEMP</stp>
        <stp>D</stp>
        <stp>44769</stp>
        <stp/>
        <stp/>
        <stp>1</stp>
        <tr r="CX98" s="21"/>
      </tp>
      <tp>
        <v>27.86</v>
        <stp/>
        <stp>*H</stp>
        <stp>KORD MR38!_00Z-GEFS</stp>
        <stp>2M DAILY AVG TEMP</stp>
        <stp>D</stp>
        <stp>44762</stp>
        <stp/>
        <stp/>
        <stp>1</stp>
        <tr r="AN105" s="21"/>
      </tp>
      <tp>
        <v>27.36</v>
        <stp/>
        <stp>*H</stp>
        <stp>KORD MR38!_06Z-GEFS</stp>
        <stp>2M DAILY AVG TEMP</stp>
        <stp>D</stp>
        <stp>44764</stp>
        <stp/>
        <stp/>
        <stp>1</stp>
        <tr r="CR103" s="21"/>
      </tp>
      <tp>
        <v>28.21</v>
        <stp/>
        <stp>*H</stp>
        <stp>KORD MR39!_00Z-GEFS</stp>
        <stp>2M DAILY AVG TEMP</stp>
        <stp>D</stp>
        <stp>44763</stp>
        <stp/>
        <stp/>
        <stp>1</stp>
        <tr r="AT104" s="21"/>
      </tp>
      <tp>
        <v>28</v>
        <stp/>
        <stp>*H</stp>
        <stp>KORD MR39!_06Z-GEFS</stp>
        <stp>2M DAILY AVG TEMP</stp>
        <stp>D</stp>
        <stp>44765</stp>
        <stp/>
        <stp/>
        <stp>1</stp>
        <tr r="CX102" s="21"/>
      </tp>
      <tp>
        <v>28.97</v>
        <stp/>
        <stp>*H</stp>
        <stp>KORD MR22!_00Z-GEFS</stp>
        <stp>2M DAILY AVG TEMP</stp>
        <stp>D</stp>
        <stp>44779</stp>
        <stp/>
        <stp/>
        <stp>1</stp>
        <tr r="AQ88" s="21"/>
      </tp>
      <tp>
        <v>29.73</v>
        <stp/>
        <stp>*H</stp>
        <stp>KORD MR23!_00Z-GEFS</stp>
        <stp>2M DAILY AVG TEMP</stp>
        <stp>D</stp>
        <stp>44778</stp>
        <stp/>
        <stp/>
        <stp>1</stp>
        <tr r="AQ89" s="21"/>
      </tp>
      <tp>
        <v>29.27</v>
        <stp/>
        <stp>*H</stp>
        <stp>KORD MR24!_06Z-GEFS</stp>
        <stp>2M DAILY AVG TEMP</stp>
        <stp>D</stp>
        <stp>44779</stp>
        <stp/>
        <stp/>
        <stp>1</stp>
        <tr r="CU88" s="21"/>
      </tp>
      <tp>
        <v>27.76</v>
        <stp/>
        <stp>*H</stp>
        <stp>KORD MR25!_06Z-GEFS</stp>
        <stp>2M DAILY AVG TEMP</stp>
        <stp>D</stp>
        <stp>44778</stp>
        <stp/>
        <stp/>
        <stp>1</stp>
        <tr r="CU89" s="21"/>
      </tp>
      <tp>
        <v>26.29</v>
        <stp/>
        <stp>*H</stp>
        <stp>KORD MR28!_00Z-GEFS</stp>
        <stp>2M DAILY AVG TEMP</stp>
        <stp>D</stp>
        <stp>44773</stp>
        <stp/>
        <stp/>
        <stp>1</stp>
        <tr r="AQ94" s="21"/>
      </tp>
      <tp>
        <v>25.55</v>
        <stp/>
        <stp>*H</stp>
        <stp>KORD MR28!_06Z-GEFS</stp>
        <stp>2M DAILY AVG TEMP</stp>
        <stp>D</stp>
        <stp>44775</stp>
        <stp/>
        <stp/>
        <stp>1</stp>
        <tr r="CU92" s="21"/>
      </tp>
      <tp>
        <v>25</v>
        <stp/>
        <stp>*H</stp>
        <stp>KORD MR29!_00Z-GEFS</stp>
        <stp>2M DAILY AVG TEMP</stp>
        <stp>D</stp>
        <stp>44772</stp>
        <stp/>
        <stp/>
        <stp>1</stp>
        <tr r="AQ95" s="21"/>
      </tp>
      <tp>
        <v>26.14</v>
        <stp/>
        <stp>*H</stp>
        <stp>KORD MR29!_06Z-GEFS</stp>
        <stp>2M DAILY AVG TEMP</stp>
        <stp>D</stp>
        <stp>44774</stp>
        <stp/>
        <stp/>
        <stp>1</stp>
        <tr r="CU93" s="21"/>
      </tp>
      <tp>
        <v>25.78</v>
        <stp/>
        <stp>*H</stp>
        <stp>KORD MR30!_18Z-GEFS</stp>
        <stp>2M DAILY AVG TEMP</stp>
        <stp>D</stp>
        <stp>44773</stp>
        <stp/>
        <stp/>
        <stp>1</stp>
        <tr r="GQ94" s="21"/>
      </tp>
      <tp>
        <v>27.67</v>
        <stp/>
        <stp>*H</stp>
        <stp>KORD MR31!_18Z-GEFS</stp>
        <stp>2M DAILY AVG TEMP</stp>
        <stp>D</stp>
        <stp>44772</stp>
        <stp/>
        <stp/>
        <stp>1</stp>
        <tr r="GQ95" s="21"/>
      </tp>
      <tp>
        <v>26.29</v>
        <stp/>
        <stp>*H</stp>
        <stp>KORD MR32!_00Z-GEFS</stp>
        <stp>2M DAILY AVG TEMP</stp>
        <stp>D</stp>
        <stp>44769</stp>
        <stp/>
        <stp/>
        <stp>1</stp>
        <tr r="AQ98" s="21"/>
      </tp>
      <tp>
        <v>26.24</v>
        <stp/>
        <stp>*H</stp>
        <stp>KORD MR32!_18Z-GEFS</stp>
        <stp>2M DAILY AVG TEMP</stp>
        <stp>D</stp>
        <stp>44771</stp>
        <stp/>
        <stp/>
        <stp>1</stp>
        <tr r="GQ96" s="21"/>
      </tp>
      <tp>
        <v>27.85</v>
        <stp/>
        <stp>*H</stp>
        <stp>KORD MR33!_00Z-GEFS</stp>
        <stp>2M DAILY AVG TEMP</stp>
        <stp>D</stp>
        <stp>44768</stp>
        <stp/>
        <stp/>
        <stp>1</stp>
        <tr r="AQ99" s="21"/>
      </tp>
      <tp>
        <v>26.04</v>
        <stp/>
        <stp>*H</stp>
        <stp>KORD MR33!_18Z-GEFS</stp>
        <stp>2M DAILY AVG TEMP</stp>
        <stp>D</stp>
        <stp>44770</stp>
        <stp/>
        <stp/>
        <stp>1</stp>
        <tr r="GQ97" s="21"/>
      </tp>
      <tp>
        <v>26.14</v>
        <stp/>
        <stp>*H</stp>
        <stp>KORD MR34!_06Z-GEFS</stp>
        <stp>2M DAILY AVG TEMP</stp>
        <stp>D</stp>
        <stp>44769</stp>
        <stp/>
        <stp/>
        <stp>1</stp>
        <tr r="CU98" s="21"/>
      </tp>
      <tp>
        <v>26.26</v>
        <stp/>
        <stp>*H</stp>
        <stp>KORD MR35!_06Z-GEFS</stp>
        <stp>2M DAILY AVG TEMP</stp>
        <stp>D</stp>
        <stp>44768</stp>
        <stp/>
        <stp/>
        <stp>1</stp>
        <tr r="CU99" s="21"/>
      </tp>
      <tp>
        <v>27.95</v>
        <stp/>
        <stp>*H</stp>
        <stp>KORD MR38!_00Z-GEFS</stp>
        <stp>2M DAILY AVG TEMP</stp>
        <stp>D</stp>
        <stp>44763</stp>
        <stp/>
        <stp/>
        <stp>1</stp>
        <tr r="AQ104" s="21"/>
      </tp>
      <tp>
        <v>26.28</v>
        <stp/>
        <stp>*H</stp>
        <stp>KORD MR38!_06Z-GEFS</stp>
        <stp>2M DAILY AVG TEMP</stp>
        <stp>D</stp>
        <stp>44765</stp>
        <stp/>
        <stp/>
        <stp>1</stp>
        <tr r="CU102" s="21"/>
      </tp>
      <tp>
        <v>28.61</v>
        <stp/>
        <stp>*H</stp>
        <stp>KORD MR39!_00Z-GEFS</stp>
        <stp>2M DAILY AVG TEMP</stp>
        <stp>D</stp>
        <stp>44762</stp>
        <stp/>
        <stp/>
        <stp>1</stp>
        <tr r="AQ105" s="21"/>
      </tp>
      <tp>
        <v>27.95</v>
        <stp/>
        <stp>*H</stp>
        <stp>KORD MR39!_06Z-GEFS</stp>
        <stp>2M DAILY AVG TEMP</stp>
        <stp>D</stp>
        <stp>44764</stp>
        <stp/>
        <stp/>
        <stp>1</stp>
        <tr r="CU103" s="21"/>
      </tp>
      <tp>
        <v>27.13</v>
        <stp/>
        <stp>*H</stp>
        <stp>KORD MR20!_00Z-GEFS</stp>
        <stp>2M DAILY AVG TEMP</stp>
        <stp>D</stp>
        <stp>44778</stp>
        <stp/>
        <stp/>
        <stp>1</stp>
        <tr r="AH89" s="21"/>
      </tp>
      <tp>
        <v>28.12</v>
        <stp/>
        <stp>*H</stp>
        <stp>KORD MR21!_00Z-GEFS</stp>
        <stp>2M DAILY AVG TEMP</stp>
        <stp>D</stp>
        <stp>44779</stp>
        <stp/>
        <stp/>
        <stp>1</stp>
        <tr r="AN88" s="21"/>
      </tp>
      <tp>
        <v>24.43</v>
        <stp/>
        <stp>*H</stp>
        <stp>KORD MR23!_12Z-GEFS</stp>
        <stp>2M DAILY AVG TEMP</stp>
        <stp>D</stp>
        <stp>44769</stp>
        <stp/>
        <stp/>
        <stp>1</stp>
        <tr r="DL98" s="21"/>
      </tp>
      <tp>
        <v>28.08</v>
        <stp/>
        <stp>*H</stp>
        <stp>KORD MR26!_06Z-GEFS</stp>
        <stp>2M DAILY AVG TEMP</stp>
        <stp>D</stp>
        <stp>44778</stp>
        <stp/>
        <stp/>
        <stp>1</stp>
        <tr r="CX89" s="21"/>
      </tp>
      <tp>
        <v>26</v>
        <stp/>
        <stp>*H</stp>
        <stp>KORD MR26!_18Z-GEFS</stp>
        <stp>2M DAILY AVG TEMP</stp>
        <stp>D</stp>
        <stp>44766</stp>
        <stp/>
        <stp/>
        <stp>1</stp>
        <tr r="FJ101" s="21"/>
      </tp>
      <tp>
        <v>27.67</v>
        <stp/>
        <stp>*H</stp>
        <stp>KORD MR27!_06Z-GEFS</stp>
        <stp>2M DAILY AVG TEMP</stp>
        <stp>D</stp>
        <stp>44779</stp>
        <stp/>
        <stp/>
        <stp>1</stp>
        <tr r="DD88" s="21"/>
      </tp>
      <tp>
        <v>22.71</v>
        <stp/>
        <stp>*H</stp>
        <stp>KORD MR27!_18Z-GEFS</stp>
        <stp>2M DAILY AVG TEMP</stp>
        <stp>D</stp>
        <stp>44767</stp>
        <stp/>
        <stp/>
        <stp>1</stp>
        <tr r="FP100" s="21"/>
      </tp>
      <tp>
        <v>24.89</v>
        <stp/>
        <stp>*H</stp>
        <stp>KORD MR28!_00Z-GEFS</stp>
        <stp>2M DAILY AVG TEMP</stp>
        <stp>D</stp>
        <stp>44770</stp>
        <stp/>
        <stp/>
        <stp>1</stp>
        <tr r="AH97" s="21"/>
      </tp>
      <tp>
        <v>26.65</v>
        <stp/>
        <stp>*H</stp>
        <stp>KORD MR28!_06Z-GEFS</stp>
        <stp>2M DAILY AVG TEMP</stp>
        <stp>D</stp>
        <stp>44776</stp>
        <stp/>
        <stp/>
        <stp>1</stp>
        <tr r="CX91" s="21"/>
      </tp>
      <tp>
        <v>24.23</v>
        <stp/>
        <stp>*H</stp>
        <stp>KORD MR28!_18Z-GEFS</stp>
        <stp>2M DAILY AVG TEMP</stp>
        <stp>D</stp>
        <stp>44768</stp>
        <stp/>
        <stp/>
        <stp>1</stp>
        <tr r="FV99" s="21"/>
      </tp>
      <tp>
        <v>23.9</v>
        <stp/>
        <stp>*H</stp>
        <stp>KORD MR29!_00Z-GEFS</stp>
        <stp>2M DAILY AVG TEMP</stp>
        <stp>D</stp>
        <stp>44771</stp>
        <stp/>
        <stp/>
        <stp>1</stp>
        <tr r="AN96" s="21"/>
      </tp>
      <tp>
        <v>27.99</v>
        <stp/>
        <stp>*H</stp>
        <stp>KORD MR29!_06Z-GEFS</stp>
        <stp>2M DAILY AVG TEMP</stp>
        <stp>D</stp>
        <stp>44777</stp>
        <stp/>
        <stp/>
        <stp>1</stp>
        <tr r="DD90" s="21"/>
      </tp>
      <tp>
        <v>26.74</v>
        <stp/>
        <stp>*H</stp>
        <stp>KORD MR29!_12Z-GEFS</stp>
        <stp>2M DAILY AVG TEMP</stp>
        <stp>D</stp>
        <stp>44763</stp>
        <stp/>
        <stp/>
        <stp>1</stp>
        <tr r="DL104" s="21"/>
      </tp>
      <tp>
        <v>25.53</v>
        <stp/>
        <stp>*H</stp>
        <stp>KORD MR29!_18Z-GEFS</stp>
        <stp>2M DAILY AVG TEMP</stp>
        <stp>D</stp>
        <stp>44769</stp>
        <stp/>
        <stp/>
        <stp>1</stp>
        <tr r="GB98" s="21"/>
      </tp>
      <tp>
        <v>25.69</v>
        <stp/>
        <stp>*H</stp>
        <stp>KORD MR30!_00Z-GEFS</stp>
        <stp>2M DAILY AVG TEMP</stp>
        <stp>D</stp>
        <stp>44768</stp>
        <stp/>
        <stp/>
        <stp>1</stp>
        <tr r="AH99" s="21"/>
      </tp>
      <tp>
        <v>25.42</v>
        <stp/>
        <stp>*H</stp>
        <stp>KORD MR30!_18Z-GEFS</stp>
        <stp>2M DAILY AVG TEMP</stp>
        <stp>D</stp>
        <stp>44770</stp>
        <stp/>
        <stp/>
        <stp>1</stp>
        <tr r="GH97" s="21"/>
      </tp>
      <tp>
        <v>27.28</v>
        <stp/>
        <stp>*H</stp>
        <stp>KORD MR31!_00Z-GEFS</stp>
        <stp>2M DAILY AVG TEMP</stp>
        <stp>D</stp>
        <stp>44769</stp>
        <stp/>
        <stp/>
        <stp>1</stp>
        <tr r="AN98" s="21"/>
      </tp>
      <tp>
        <v>27.68</v>
        <stp/>
        <stp>*H</stp>
        <stp>KORD MR31!_18Z-GEFS</stp>
        <stp>2M DAILY AVG TEMP</stp>
        <stp>D</stp>
        <stp>44771</stp>
        <stp/>
        <stp/>
        <stp>1</stp>
        <tr r="GN96" s="21"/>
      </tp>
      <tp>
        <v>26.71</v>
        <stp/>
        <stp>*H</stp>
        <stp>KORD MR32!_18Z-GEFS</stp>
        <stp>2M DAILY AVG TEMP</stp>
        <stp>D</stp>
        <stp>44772</stp>
        <stp/>
        <stp/>
        <stp>1</stp>
        <tr r="GT95" s="21"/>
      </tp>
      <tp>
        <v>26.89</v>
        <stp/>
        <stp>*H</stp>
        <stp>KORD MR33!_18Z-GEFS</stp>
        <stp>2M DAILY AVG TEMP</stp>
        <stp>D</stp>
        <stp>44773</stp>
        <stp/>
        <stp/>
        <stp>1</stp>
        <tr r="GZ94" s="21"/>
      </tp>
      <tp>
        <v>27.29</v>
        <stp/>
        <stp>*H</stp>
        <stp>KORD MR36!_06Z-GEFS</stp>
        <stp>2M DAILY AVG TEMP</stp>
        <stp>D</stp>
        <stp>44768</stp>
        <stp/>
        <stp/>
        <stp>1</stp>
        <tr r="CX99" s="21"/>
      </tp>
      <tp>
        <v>26.72</v>
        <stp/>
        <stp>*H</stp>
        <stp>KORD MR37!_06Z-GEFS</stp>
        <stp>2M DAILY AVG TEMP</stp>
        <stp>D</stp>
        <stp>44769</stp>
        <stp/>
        <stp/>
        <stp>1</stp>
        <tr r="DD98" s="21"/>
      </tp>
      <tp>
        <v>26.34</v>
        <stp/>
        <stp>*H</stp>
        <stp>KORD MR38!_06Z-GEFS</stp>
        <stp>2M DAILY AVG TEMP</stp>
        <stp>D</stp>
        <stp>44766</stp>
        <stp/>
        <stp/>
        <stp>1</stp>
        <tr r="CX101" s="21"/>
      </tp>
      <tp>
        <v>27.3</v>
        <stp/>
        <stp>*H</stp>
        <stp>KORD MR39!_06Z-GEFS</stp>
        <stp>2M DAILY AVG TEMP</stp>
        <stp>D</stp>
        <stp>44767</stp>
        <stp/>
        <stp/>
        <stp>1</stp>
        <tr r="DD100" s="21"/>
      </tp>
      <tp>
        <v>27.57</v>
        <stp/>
        <stp>*H</stp>
        <stp>KORD MR20!_00Z-GEFS</stp>
        <stp>2M DAILY AVG TEMP</stp>
        <stp>D</stp>
        <stp>44779</stp>
        <stp/>
        <stp/>
        <stp>1</stp>
        <tr r="AK88" s="21"/>
      </tp>
      <tp>
        <v>29.61</v>
        <stp/>
        <stp>*H</stp>
        <stp>KORD MR21!_00Z-GEFS</stp>
        <stp>2M DAILY AVG TEMP</stp>
        <stp>D</stp>
        <stp>44778</stp>
        <stp/>
        <stp/>
        <stp>1</stp>
        <tr r="AK89" s="21"/>
      </tp>
      <tp>
        <v>28.5</v>
        <stp/>
        <stp>*H</stp>
        <stp>KORD MR26!_06Z-GEFS</stp>
        <stp>2M DAILY AVG TEMP</stp>
        <stp>D</stp>
        <stp>44779</stp>
        <stp/>
        <stp/>
        <stp>1</stp>
        <tr r="DA88" s="21"/>
      </tp>
      <tp>
        <v>21.64</v>
        <stp/>
        <stp>*H</stp>
        <stp>KORD MR26!_18Z-GEFS</stp>
        <stp>2M DAILY AVG TEMP</stp>
        <stp>D</stp>
        <stp>44767</stp>
        <stp/>
        <stp/>
        <stp>1</stp>
        <tr r="FM100" s="21"/>
      </tp>
      <tp>
        <v>28.08</v>
        <stp/>
        <stp>*H</stp>
        <stp>KORD MR27!_06Z-GEFS</stp>
        <stp>2M DAILY AVG TEMP</stp>
        <stp>D</stp>
        <stp>44778</stp>
        <stp/>
        <stp/>
        <stp>1</stp>
        <tr r="DA89" s="21"/>
      </tp>
      <tp>
        <v>26.65</v>
        <stp/>
        <stp>*H</stp>
        <stp>KORD MR27!_18Z-GEFS</stp>
        <stp>2M DAILY AVG TEMP</stp>
        <stp>D</stp>
        <stp>44766</stp>
        <stp/>
        <stp/>
        <stp>1</stp>
        <tr r="FM101" s="21"/>
      </tp>
      <tp>
        <v>23.95</v>
        <stp/>
        <stp>*H</stp>
        <stp>KORD MR28!_00Z-GEFS</stp>
        <stp>2M DAILY AVG TEMP</stp>
        <stp>D</stp>
        <stp>44771</stp>
        <stp/>
        <stp/>
        <stp>1</stp>
        <tr r="AK96" s="21"/>
      </tp>
      <tp>
        <v>27.87</v>
        <stp/>
        <stp>*H</stp>
        <stp>KORD MR28!_06Z-GEFS</stp>
        <stp>2M DAILY AVG TEMP</stp>
        <stp>D</stp>
        <stp>44777</stp>
        <stp/>
        <stp/>
        <stp>1</stp>
        <tr r="DA90" s="21"/>
      </tp>
      <tp>
        <v>25.66</v>
        <stp/>
        <stp>*H</stp>
        <stp>KORD MR28!_18Z-GEFS</stp>
        <stp>2M DAILY AVG TEMP</stp>
        <stp>D</stp>
        <stp>44769</stp>
        <stp/>
        <stp/>
        <stp>1</stp>
        <tr r="FY98" s="21"/>
      </tp>
      <tp>
        <v>24.39</v>
        <stp/>
        <stp>*H</stp>
        <stp>KORD MR29!_00Z-GEFS</stp>
        <stp>2M DAILY AVG TEMP</stp>
        <stp>D</stp>
        <stp>44770</stp>
        <stp/>
        <stp/>
        <stp>1</stp>
        <tr r="AK97" s="21"/>
      </tp>
      <tp>
        <v>27.48</v>
        <stp/>
        <stp>*H</stp>
        <stp>KORD MR29!_06Z-GEFS</stp>
        <stp>2M DAILY AVG TEMP</stp>
        <stp>D</stp>
        <stp>44776</stp>
        <stp/>
        <stp/>
        <stp>1</stp>
        <tr r="DA91" s="21"/>
      </tp>
      <tp>
        <v>24.62</v>
        <stp/>
        <stp>*H</stp>
        <stp>KORD MR29!_18Z-GEFS</stp>
        <stp>2M DAILY AVG TEMP</stp>
        <stp>D</stp>
        <stp>44768</stp>
        <stp/>
        <stp/>
        <stp>1</stp>
        <tr r="FY99" s="21"/>
      </tp>
      <tp>
        <v>26.32</v>
        <stp/>
        <stp>*H</stp>
        <stp>KORD MR30!_00Z-GEFS</stp>
        <stp>2M DAILY AVG TEMP</stp>
        <stp>D</stp>
        <stp>44769</stp>
        <stp/>
        <stp/>
        <stp>1</stp>
        <tr r="AK98" s="21"/>
      </tp>
      <tp>
        <v>25.38</v>
        <stp/>
        <stp>*H</stp>
        <stp>KORD MR30!_18Z-GEFS</stp>
        <stp>2M DAILY AVG TEMP</stp>
        <stp>D</stp>
        <stp>44771</stp>
        <stp/>
        <stp/>
        <stp>1</stp>
        <tr r="GK96" s="21"/>
      </tp>
      <tp>
        <v>26.35</v>
        <stp/>
        <stp>*H</stp>
        <stp>KORD MR31!_00Z-GEFS</stp>
        <stp>2M DAILY AVG TEMP</stp>
        <stp>D</stp>
        <stp>44768</stp>
        <stp/>
        <stp/>
        <stp>1</stp>
        <tr r="AK99" s="21"/>
      </tp>
      <tp>
        <v>27.9</v>
        <stp/>
        <stp>*H</stp>
        <stp>KORD MR31!_18Z-GEFS</stp>
        <stp>2M DAILY AVG TEMP</stp>
        <stp>D</stp>
        <stp>44770</stp>
        <stp/>
        <stp/>
        <stp>1</stp>
        <tr r="GK97" s="21"/>
      </tp>
      <tp>
        <v>27.02</v>
        <stp/>
        <stp>*H</stp>
        <stp>KORD MR32!_18Z-GEFS</stp>
        <stp>2M DAILY AVG TEMP</stp>
        <stp>D</stp>
        <stp>44773</stp>
        <stp/>
        <stp/>
        <stp>1</stp>
        <tr r="GW94" s="21"/>
      </tp>
      <tp>
        <v>26.92</v>
        <stp/>
        <stp>*H</stp>
        <stp>KORD MR33!_18Z-GEFS</stp>
        <stp>2M DAILY AVG TEMP</stp>
        <stp>D</stp>
        <stp>44772</stp>
        <stp/>
        <stp/>
        <stp>1</stp>
        <tr r="GW95" s="21"/>
      </tp>
      <tp>
        <v>26.9</v>
        <stp/>
        <stp>*H</stp>
        <stp>KORD MR36!_06Z-GEFS</stp>
        <stp>2M DAILY AVG TEMP</stp>
        <stp>D</stp>
        <stp>44769</stp>
        <stp/>
        <stp/>
        <stp>1</stp>
        <tr r="DA98" s="21"/>
      </tp>
      <tp>
        <v>27.05</v>
        <stp/>
        <stp>*H</stp>
        <stp>KORD MR37!_06Z-GEFS</stp>
        <stp>2M DAILY AVG TEMP</stp>
        <stp>D</stp>
        <stp>44768</stp>
        <stp/>
        <stp/>
        <stp>1</stp>
        <tr r="DA99" s="21"/>
      </tp>
      <tp>
        <v>26.27</v>
        <stp/>
        <stp>*H</stp>
        <stp>KORD MR38!_06Z-GEFS</stp>
        <stp>2M DAILY AVG TEMP</stp>
        <stp>D</stp>
        <stp>44767</stp>
        <stp/>
        <stp/>
        <stp>1</stp>
        <tr r="DA100" s="21"/>
      </tp>
      <tp>
        <v>27.63</v>
        <stp/>
        <stp>*H</stp>
        <stp>KORD MR39!_06Z-GEFS</stp>
        <stp>2M DAILY AVG TEMP</stp>
        <stp>D</stp>
        <stp>44766</stp>
        <stp/>
        <stp/>
        <stp>1</stp>
        <tr r="DA101" s="21"/>
      </tp>
      <tp>
        <v>26.39</v>
        <stp/>
        <stp>*H</stp>
        <stp>KORD MR20!_06Z-GEFS</stp>
        <stp>2M DAILY AVG TEMP</stp>
        <stp>D</stp>
        <stp>44778</stp>
        <stp/>
        <stp/>
        <stp>1</stp>
        <tr r="CF89" s="21"/>
      </tp>
      <tp>
        <v>29.11</v>
        <stp/>
        <stp>*H</stp>
        <stp>KORD MR21!_06Z-GEFS</stp>
        <stp>2M DAILY AVG TEMP</stp>
        <stp>D</stp>
        <stp>44779</stp>
        <stp/>
        <stp/>
        <stp>1</stp>
        <tr r="CL88" s="21"/>
      </tp>
      <tp>
        <v>23.7</v>
        <stp/>
        <stp>*H</stp>
        <stp>KORD MR24!_12Z-GEFS</stp>
        <stp>2M DAILY AVG TEMP</stp>
        <stp>D</stp>
        <stp>44768</stp>
        <stp/>
        <stp/>
        <stp>1</stp>
        <tr r="DL99" s="21"/>
      </tp>
      <tp>
        <v>24.87</v>
        <stp/>
        <stp>*H</stp>
        <stp>KORD MR25!_12Z-GEFS</stp>
        <stp>2M DAILY AVG TEMP</stp>
        <stp>D</stp>
        <stp>44769</stp>
        <stp/>
        <stp/>
        <stp>1</stp>
        <tr r="DR98" s="21"/>
      </tp>
      <tp>
        <v>27.58</v>
        <stp/>
        <stp>*H</stp>
        <stp>KORD MR26!_00Z-GEFS</stp>
        <stp>2M DAILY AVG TEMP</stp>
        <stp>D</stp>
        <stp>44778</stp>
        <stp/>
        <stp/>
        <stp>1</stp>
        <tr r="AZ89" s="21"/>
      </tp>
      <tp>
        <v>27.15</v>
        <stp/>
        <stp>*H</stp>
        <stp>KORD MR27!_00Z-GEFS</stp>
        <stp>2M DAILY AVG TEMP</stp>
        <stp>D</stp>
        <stp>44779</stp>
        <stp/>
        <stp/>
        <stp>1</stp>
        <tr r="BF88" s="21"/>
      </tp>
      <tp>
        <v>28.48</v>
        <stp/>
        <stp>*H</stp>
        <stp>KORD MR28!_00Z-GEFS</stp>
        <stp>2M DAILY AVG TEMP</stp>
        <stp>D</stp>
        <stp>44776</stp>
        <stp/>
        <stp/>
        <stp>1</stp>
        <tr r="AZ91" s="21"/>
      </tp>
      <tp>
        <v>24.14</v>
        <stp/>
        <stp>*H</stp>
        <stp>KORD MR28!_06Z-GEFS</stp>
        <stp>2M DAILY AVG TEMP</stp>
        <stp>D</stp>
        <stp>44770</stp>
        <stp/>
        <stp/>
        <stp>1</stp>
        <tr r="CF97" s="21"/>
      </tp>
      <tp>
        <v>26.11</v>
        <stp/>
        <stp>*H</stp>
        <stp>KORD MR28!_12Z-GEFS</stp>
        <stp>2M DAILY AVG TEMP</stp>
        <stp>D</stp>
        <stp>44764</stp>
        <stp/>
        <stp/>
        <stp>1</stp>
        <tr r="DL103" s="21"/>
      </tp>
      <tp>
        <v>26.87</v>
        <stp/>
        <stp>*H</stp>
        <stp>KORD MR29!_00Z-GEFS</stp>
        <stp>2M DAILY AVG TEMP</stp>
        <stp>D</stp>
        <stp>44777</stp>
        <stp/>
        <stp/>
        <stp>1</stp>
        <tr r="BF90" s="21"/>
      </tp>
      <tp>
        <v>23.57</v>
        <stp/>
        <stp>*H</stp>
        <stp>KORD MR29!_06Z-GEFS</stp>
        <stp>2M DAILY AVG TEMP</stp>
        <stp>D</stp>
        <stp>44771</stp>
        <stp/>
        <stp/>
        <stp>1</stp>
        <tr r="CL96" s="21"/>
      </tp>
      <tp>
        <v>27.9</v>
        <stp/>
        <stp>*H</stp>
        <stp>KORD MR29!_12Z-GEFS</stp>
        <stp>2M DAILY AVG TEMP</stp>
        <stp>D</stp>
        <stp>44765</stp>
        <stp/>
        <stp/>
        <stp>1</stp>
        <tr r="DR102" s="21"/>
      </tp>
      <tp>
        <v>24.24</v>
        <stp/>
        <stp>*H</stp>
        <stp>KORD MR30!_06Z-GEFS</stp>
        <stp>2M DAILY AVG TEMP</stp>
        <stp>D</stp>
        <stp>44768</stp>
        <stp/>
        <stp/>
        <stp>1</stp>
        <tr r="CF99" s="21"/>
      </tp>
      <tp>
        <v>27.56</v>
        <stp/>
        <stp>*H</stp>
        <stp>KORD MR30!_18Z-GEFS</stp>
        <stp>2M DAILY AVG TEMP</stp>
        <stp>D</stp>
        <stp>44776</stp>
        <stp/>
        <stp/>
        <stp>1</stp>
        <tr r="GZ91" s="21"/>
      </tp>
      <tp>
        <v>27.48</v>
        <stp/>
        <stp>*H</stp>
        <stp>KORD MR31!_06Z-GEFS</stp>
        <stp>2M DAILY AVG TEMP</stp>
        <stp>D</stp>
        <stp>44769</stp>
        <stp/>
        <stp/>
        <stp>1</stp>
        <tr r="CL98" s="21"/>
      </tp>
      <tp>
        <v>27.06</v>
        <stp/>
        <stp>*H</stp>
        <stp>KORD MR32!_18Z-GEFS</stp>
        <stp>2M DAILY AVG TEMP</stp>
        <stp>D</stp>
        <stp>44774</stp>
        <stp/>
        <stp/>
        <stp>1</stp>
        <tr r="GZ93" s="21"/>
      </tp>
      <tp>
        <v>26.75</v>
        <stp/>
        <stp>*H</stp>
        <stp>KORD MR34!_18Z-GEFS</stp>
        <stp>2M DAILY AVG TEMP</stp>
        <stp>D</stp>
        <stp>44772</stp>
        <stp/>
        <stp/>
        <stp>1</stp>
        <tr r="GZ95" s="21"/>
      </tp>
      <tp>
        <v>26.9</v>
        <stp/>
        <stp>*H</stp>
        <stp>KORD MR36!_00Z-GEFS</stp>
        <stp>2M DAILY AVG TEMP</stp>
        <stp>D</stp>
        <stp>44768</stp>
        <stp/>
        <stp/>
        <stp>1</stp>
        <tr r="AZ99" s="21"/>
      </tp>
      <tp>
        <v>26.02</v>
        <stp/>
        <stp>*H</stp>
        <stp>KORD MR36!_18Z-GEFS</stp>
        <stp>2M DAILY AVG TEMP</stp>
        <stp>D</stp>
        <stp>44770</stp>
        <stp/>
        <stp/>
        <stp>1</stp>
        <tr r="GZ97" s="21"/>
      </tp>
      <tp>
        <v>25.18</v>
        <stp/>
        <stp>*H</stp>
        <stp>KORD MR37!_00Z-GEFS</stp>
        <stp>2M DAILY AVG TEMP</stp>
        <stp>D</stp>
        <stp>44769</stp>
        <stp/>
        <stp/>
        <stp>1</stp>
        <tr r="BF98" s="21"/>
      </tp>
      <tp>
        <v>27.08</v>
        <stp/>
        <stp>*H</stp>
        <stp>KORD MR38!_00Z-GEFS</stp>
        <stp>2M DAILY AVG TEMP</stp>
        <stp>D</stp>
        <stp>44766</stp>
        <stp/>
        <stp/>
        <stp>1</stp>
        <tr r="AZ101" s="21"/>
      </tp>
      <tp>
        <v>26.79</v>
        <stp/>
        <stp>*H</stp>
        <stp>KORD MR39!_00Z-GEFS</stp>
        <stp>2M DAILY AVG TEMP</stp>
        <stp>D</stp>
        <stp>44767</stp>
        <stp/>
        <stp/>
        <stp>1</stp>
        <tr r="BF100" s="21"/>
      </tp>
      <tp>
        <v>27.13</v>
        <stp/>
        <stp>*H</stp>
        <stp>KORD MR20!_06Z-GEFS</stp>
        <stp>2M DAILY AVG TEMP</stp>
        <stp>D</stp>
        <stp>44779</stp>
        <stp/>
        <stp/>
        <stp>1</stp>
        <tr r="CI88" s="21"/>
      </tp>
      <tp>
        <v>30.42</v>
        <stp/>
        <stp>*H</stp>
        <stp>KORD MR21!_06Z-GEFS</stp>
        <stp>2M DAILY AVG TEMP</stp>
        <stp>D</stp>
        <stp>44778</stp>
        <stp/>
        <stp/>
        <stp>1</stp>
        <tr r="CI89" s="21"/>
      </tp>
      <tp>
        <v>24.51</v>
        <stp/>
        <stp>*H</stp>
        <stp>KORD MR24!_12Z-GEFS</stp>
        <stp>2M DAILY AVG TEMP</stp>
        <stp>D</stp>
        <stp>44769</stp>
        <stp/>
        <stp/>
        <stp>1</stp>
        <tr r="DO98" s="21"/>
      </tp>
      <tp>
        <v>23.74</v>
        <stp/>
        <stp>*H</stp>
        <stp>KORD MR25!_12Z-GEFS</stp>
        <stp>2M DAILY AVG TEMP</stp>
        <stp>D</stp>
        <stp>44768</stp>
        <stp/>
        <stp/>
        <stp>1</stp>
        <tr r="DO99" s="21"/>
      </tp>
      <tp>
        <v>28</v>
        <stp/>
        <stp>*H</stp>
        <stp>KORD MR26!_00Z-GEFS</stp>
        <stp>2M DAILY AVG TEMP</stp>
        <stp>D</stp>
        <stp>44779</stp>
        <stp/>
        <stp/>
        <stp>1</stp>
        <tr r="BC88" s="21"/>
      </tp>
      <tp>
        <v>27.15</v>
        <stp/>
        <stp>*H</stp>
        <stp>KORD MR27!_00Z-GEFS</stp>
        <stp>2M DAILY AVG TEMP</stp>
        <stp>D</stp>
        <stp>44778</stp>
        <stp/>
        <stp/>
        <stp>1</stp>
        <tr r="BC89" s="21"/>
      </tp>
      <tp>
        <v>27.54</v>
        <stp/>
        <stp>*H</stp>
        <stp>KORD MR28!_00Z-GEFS</stp>
        <stp>2M DAILY AVG TEMP</stp>
        <stp>D</stp>
        <stp>44777</stp>
        <stp/>
        <stp/>
        <stp>1</stp>
        <tr r="BC90" s="21"/>
      </tp>
      <tp>
        <v>22.91</v>
        <stp/>
        <stp>*H</stp>
        <stp>KORD MR28!_06Z-GEFS</stp>
        <stp>2M DAILY AVG TEMP</stp>
        <stp>D</stp>
        <stp>44771</stp>
        <stp/>
        <stp/>
        <stp>1</stp>
        <tr r="CI96" s="21"/>
      </tp>
      <tp>
        <v>28.86</v>
        <stp/>
        <stp>*H</stp>
        <stp>KORD MR28!_12Z-GEFS</stp>
        <stp>2M DAILY AVG TEMP</stp>
        <stp>D</stp>
        <stp>44765</stp>
        <stp/>
        <stp/>
        <stp>1</stp>
        <tr r="DO102" s="21"/>
      </tp>
      <tp>
        <v>27.07</v>
        <stp/>
        <stp>*H</stp>
        <stp>KORD MR29!_00Z-GEFS</stp>
        <stp>2M DAILY AVG TEMP</stp>
        <stp>D</stp>
        <stp>44776</stp>
        <stp/>
        <stp/>
        <stp>1</stp>
        <tr r="BC91" s="21"/>
      </tp>
      <tp>
        <v>24.82</v>
        <stp/>
        <stp>*H</stp>
        <stp>KORD MR29!_06Z-GEFS</stp>
        <stp>2M DAILY AVG TEMP</stp>
        <stp>D</stp>
        <stp>44770</stp>
        <stp/>
        <stp/>
        <stp>1</stp>
        <tr r="CI97" s="21"/>
      </tp>
      <tp>
        <v>25.07</v>
        <stp/>
        <stp>*H</stp>
        <stp>KORD MR29!_12Z-GEFS</stp>
        <stp>2M DAILY AVG TEMP</stp>
        <stp>D</stp>
        <stp>44764</stp>
        <stp/>
        <stp/>
        <stp>1</stp>
        <tr r="DO103" s="21"/>
      </tp>
      <tp>
        <v>25.71</v>
        <stp/>
        <stp>*H</stp>
        <stp>KORD MR30!_06Z-GEFS</stp>
        <stp>2M DAILY AVG TEMP</stp>
        <stp>D</stp>
        <stp>44769</stp>
        <stp/>
        <stp/>
        <stp>1</stp>
        <tr r="CI98" s="21"/>
      </tp>
      <tp>
        <v>27.33</v>
        <stp/>
        <stp>*H</stp>
        <stp>KORD MR30!_18Z-GEFS</stp>
        <stp>2M DAILY AVG TEMP</stp>
        <stp>D</stp>
        <stp>44777</stp>
        <stp/>
        <stp/>
        <stp>1</stp>
        <tr r="HC90" s="21"/>
      </tp>
      <tp>
        <v>26.08</v>
        <stp/>
        <stp>*H</stp>
        <stp>KORD MR31!_06Z-GEFS</stp>
        <stp>2M DAILY AVG TEMP</stp>
        <stp>D</stp>
        <stp>44768</stp>
        <stp/>
        <stp/>
        <stp>1</stp>
        <tr r="CI99" s="21"/>
      </tp>
      <tp>
        <v>27.33</v>
        <stp/>
        <stp>*H</stp>
        <stp>KORD MR31!_18Z-GEFS</stp>
        <stp>2M DAILY AVG TEMP</stp>
        <stp>D</stp>
        <stp>44776</stp>
        <stp/>
        <stp/>
        <stp>1</stp>
        <tr r="HC91" s="21"/>
      </tp>
      <tp>
        <v>27.11</v>
        <stp/>
        <stp>*H</stp>
        <stp>KORD MR32!_18Z-GEFS</stp>
        <stp>2M DAILY AVG TEMP</stp>
        <stp>D</stp>
        <stp>44775</stp>
        <stp/>
        <stp/>
        <stp>1</stp>
        <tr r="HC92" s="21"/>
      </tp>
      <tp>
        <v>26.17</v>
        <stp/>
        <stp>*H</stp>
        <stp>KORD MR33!_18Z-GEFS</stp>
        <stp>2M DAILY AVG TEMP</stp>
        <stp>D</stp>
        <stp>44774</stp>
        <stp/>
        <stp/>
        <stp>1</stp>
        <tr r="HC93" s="21"/>
      </tp>
      <tp>
        <v>26.36</v>
        <stp/>
        <stp>*H</stp>
        <stp>KORD MR34!_18Z-GEFS</stp>
        <stp>2M DAILY AVG TEMP</stp>
        <stp>D</stp>
        <stp>44773</stp>
        <stp/>
        <stp/>
        <stp>1</stp>
        <tr r="HC94" s="21"/>
      </tp>
      <tp>
        <v>27.36</v>
        <stp/>
        <stp>*H</stp>
        <stp>KORD MR35!_18Z-GEFS</stp>
        <stp>2M DAILY AVG TEMP</stp>
        <stp>D</stp>
        <stp>44772</stp>
        <stp/>
        <stp/>
        <stp>1</stp>
        <tr r="HC95" s="21"/>
      </tp>
      <tp>
        <v>26.7</v>
        <stp/>
        <stp>*H</stp>
        <stp>KORD MR36!_00Z-GEFS</stp>
        <stp>2M DAILY AVG TEMP</stp>
        <stp>D</stp>
        <stp>44769</stp>
        <stp/>
        <stp/>
        <stp>1</stp>
        <tr r="BC98" s="21"/>
      </tp>
      <tp>
        <v>25.66</v>
        <stp/>
        <stp>*H</stp>
        <stp>KORD MR36!_18Z-GEFS</stp>
        <stp>2M DAILY AVG TEMP</stp>
        <stp>D</stp>
        <stp>44771</stp>
        <stp/>
        <stp/>
        <stp>1</stp>
        <tr r="HC96" s="21"/>
      </tp>
      <tp>
        <v>24.7</v>
        <stp/>
        <stp>*H</stp>
        <stp>KORD MR37!_00Z-GEFS</stp>
        <stp>2M DAILY AVG TEMP</stp>
        <stp>D</stp>
        <stp>44768</stp>
        <stp/>
        <stp/>
        <stp>1</stp>
        <tr r="BC99" s="21"/>
      </tp>
      <tp>
        <v>25.49</v>
        <stp/>
        <stp>*H</stp>
        <stp>KORD MR37!_18Z-GEFS</stp>
        <stp>2M DAILY AVG TEMP</stp>
        <stp>D</stp>
        <stp>44770</stp>
        <stp/>
        <stp/>
        <stp>1</stp>
        <tr r="HC97" s="21"/>
      </tp>
      <tp>
        <v>27.24</v>
        <stp/>
        <stp>*H</stp>
        <stp>KORD MR38!_00Z-GEFS</stp>
        <stp>2M DAILY AVG TEMP</stp>
        <stp>D</stp>
        <stp>44767</stp>
        <stp/>
        <stp/>
        <stp>1</stp>
        <tr r="BC100" s="21"/>
      </tp>
      <tp>
        <v>26.96</v>
        <stp/>
        <stp>*H</stp>
        <stp>KORD MR39!_00Z-GEFS</stp>
        <stp>2M DAILY AVG TEMP</stp>
        <stp>D</stp>
        <stp>44766</stp>
        <stp/>
        <stp/>
        <stp>1</stp>
        <tr r="BC101" s="21"/>
      </tp>
      <tp>
        <v>30.13</v>
        <stp/>
        <stp>*H</stp>
        <stp>KORD MR22!_06Z-GEFS</stp>
        <stp>2M DAILY AVG TEMP</stp>
        <stp>D</stp>
        <stp>44778</stp>
        <stp/>
        <stp/>
        <stp>1</stp>
        <tr r="CL89" s="21"/>
      </tp>
      <tp>
        <v>29.28</v>
        <stp/>
        <stp>*H</stp>
        <stp>KORD MR23!_06Z-GEFS</stp>
        <stp>2M DAILY AVG TEMP</stp>
        <stp>D</stp>
        <stp>44779</stp>
        <stp/>
        <stp/>
        <stp>1</stp>
        <tr r="CR88" s="21"/>
      </tp>
      <tp>
        <v>29.22</v>
        <stp/>
        <stp>*H</stp>
        <stp>KORD MR24!_00Z-GEFS</stp>
        <stp>2M DAILY AVG TEMP</stp>
        <stp>D</stp>
        <stp>44778</stp>
        <stp/>
        <stp/>
        <stp>1</stp>
        <tr r="AT89" s="21"/>
      </tp>
      <tp>
        <v>29.77</v>
        <stp/>
        <stp>*H</stp>
        <stp>KORD MR25!_00Z-GEFS</stp>
        <stp>2M DAILY AVG TEMP</stp>
        <stp>D</stp>
        <stp>44779</stp>
        <stp/>
        <stp/>
        <stp>1</stp>
        <tr r="AZ88" s="21"/>
      </tp>
      <tp>
        <v>22.15</v>
        <stp/>
        <stp>*H</stp>
        <stp>KORD MR26!_12Z-GEFS</stp>
        <stp>2M DAILY AVG TEMP</stp>
        <stp>D</stp>
        <stp>44768</stp>
        <stp/>
        <stp/>
        <stp>1</stp>
        <tr r="DR99" s="21"/>
      </tp>
      <tp>
        <v>24.92</v>
        <stp/>
        <stp>*H</stp>
        <stp>KORD MR27!_12Z-GEFS</stp>
        <stp>2M DAILY AVG TEMP</stp>
        <stp>D</stp>
        <stp>44769</stp>
        <stp/>
        <stp/>
        <stp>1</stp>
        <tr r="DX98" s="21"/>
      </tp>
      <tp>
        <v>27.5</v>
        <stp/>
        <stp>*H</stp>
        <stp>KORD MR28!_00Z-GEFS</stp>
        <stp>2M DAILY AVG TEMP</stp>
        <stp>D</stp>
        <stp>44774</stp>
        <stp/>
        <stp/>
        <stp>1</stp>
        <tr r="AT93" s="21"/>
      </tp>
      <tp>
        <v>23.87</v>
        <stp/>
        <stp>*H</stp>
        <stp>KORD MR28!_06Z-GEFS</stp>
        <stp>2M DAILY AVG TEMP</stp>
        <stp>D</stp>
        <stp>44772</stp>
        <stp/>
        <stp/>
        <stp>1</stp>
        <tr r="CL95" s="21"/>
      </tp>
      <tp>
        <v>26.99</v>
        <stp/>
        <stp>*H</stp>
        <stp>KORD MR28!_12Z-GEFS</stp>
        <stp>2M DAILY AVG TEMP</stp>
        <stp>D</stp>
        <stp>44766</stp>
        <stp/>
        <stp/>
        <stp>1</stp>
        <tr r="DR101" s="21"/>
      </tp>
      <tp>
        <v>27.04</v>
        <stp/>
        <stp>*H</stp>
        <stp>KORD MR29!_00Z-GEFS</stp>
        <stp>2M DAILY AVG TEMP</stp>
        <stp>D</stp>
        <stp>44775</stp>
        <stp/>
        <stp/>
        <stp>1</stp>
        <tr r="AZ92" s="21"/>
      </tp>
      <tp>
        <v>25.61</v>
        <stp/>
        <stp>*H</stp>
        <stp>KORD MR29!_06Z-GEFS</stp>
        <stp>2M DAILY AVG TEMP</stp>
        <stp>D</stp>
        <stp>44773</stp>
        <stp/>
        <stp/>
        <stp>1</stp>
        <tr r="CR94" s="21"/>
      </tp>
      <tp>
        <v>24.1</v>
        <stp/>
        <stp>*H</stp>
        <stp>KORD MR29!_12Z-GEFS</stp>
        <stp>2M DAILY AVG TEMP</stp>
        <stp>D</stp>
        <stp>44767</stp>
        <stp/>
        <stp/>
        <stp>1</stp>
        <tr r="DX100" s="21"/>
      </tp>
      <tp>
        <v>26.47</v>
        <stp/>
        <stp>*H</stp>
        <stp>KORD MR30!_18Z-GEFS</stp>
        <stp>2M DAILY AVG TEMP</stp>
        <stp>D</stp>
        <stp>44774</stp>
        <stp/>
        <stp/>
        <stp>1</stp>
        <tr r="GT93" s="21"/>
      </tp>
      <tp>
        <v>27.72</v>
        <stp/>
        <stp>*H</stp>
        <stp>KORD MR31!_18Z-GEFS</stp>
        <stp>2M DAILY AVG TEMP</stp>
        <stp>D</stp>
        <stp>44775</stp>
        <stp/>
        <stp/>
        <stp>1</stp>
        <tr r="GZ92" s="21"/>
      </tp>
      <tp>
        <v>27.02</v>
        <stp/>
        <stp>*H</stp>
        <stp>KORD MR32!_06Z-GEFS</stp>
        <stp>2M DAILY AVG TEMP</stp>
        <stp>D</stp>
        <stp>44768</stp>
        <stp/>
        <stp/>
        <stp>1</stp>
        <tr r="CL99" s="21"/>
      </tp>
      <tp>
        <v>26.98</v>
        <stp/>
        <stp>*H</stp>
        <stp>KORD MR33!_06Z-GEFS</stp>
        <stp>2M DAILY AVG TEMP</stp>
        <stp>D</stp>
        <stp>44769</stp>
        <stp/>
        <stp/>
        <stp>1</stp>
        <tr r="CR98" s="21"/>
      </tp>
      <tp>
        <v>27.32</v>
        <stp/>
        <stp>*H</stp>
        <stp>KORD MR34!_00Z-GEFS</stp>
        <stp>2M DAILY AVG TEMP</stp>
        <stp>D</stp>
        <stp>44768</stp>
        <stp/>
        <stp/>
        <stp>1</stp>
        <tr r="AT99" s="21"/>
      </tp>
      <tp>
        <v>26.96</v>
        <stp/>
        <stp>*H</stp>
        <stp>KORD MR34!_18Z-GEFS</stp>
        <stp>2M DAILY AVG TEMP</stp>
        <stp>D</stp>
        <stp>44770</stp>
        <stp/>
        <stp/>
        <stp>1</stp>
        <tr r="GT97" s="21"/>
      </tp>
      <tp>
        <v>26.75</v>
        <stp/>
        <stp>*H</stp>
        <stp>KORD MR35!_00Z-GEFS</stp>
        <stp>2M DAILY AVG TEMP</stp>
        <stp>D</stp>
        <stp>44769</stp>
        <stp/>
        <stp/>
        <stp>1</stp>
        <tr r="AZ98" s="21"/>
      </tp>
      <tp>
        <v>27.63</v>
        <stp/>
        <stp>*H</stp>
        <stp>KORD MR35!_18Z-GEFS</stp>
        <stp>2M DAILY AVG TEMP</stp>
        <stp>D</stp>
        <stp>44771</stp>
        <stp/>
        <stp/>
        <stp>1</stp>
        <tr r="GZ96" s="21"/>
      </tp>
      <tp>
        <v>27.47</v>
        <stp/>
        <stp>*H</stp>
        <stp>KORD MR38!_00Z-GEFS</stp>
        <stp>2M DAILY AVG TEMP</stp>
        <stp>D</stp>
        <stp>44764</stp>
        <stp/>
        <stp/>
        <stp>1</stp>
        <tr r="AT103" s="21"/>
      </tp>
      <tp>
        <v>28.42</v>
        <stp/>
        <stp>*H</stp>
        <stp>KORD MR38!_06Z-GEFS</stp>
        <stp>2M DAILY AVG TEMP</stp>
        <stp>D</stp>
        <stp>44762</stp>
        <stp/>
        <stp/>
        <stp>1</stp>
        <tr r="CL105" s="21"/>
      </tp>
      <tp>
        <v>27.46</v>
        <stp/>
        <stp>*H</stp>
        <stp>KORD MR39!_00Z-GEFS</stp>
        <stp>2M DAILY AVG TEMP</stp>
        <stp>D</stp>
        <stp>44765</stp>
        <stp/>
        <stp/>
        <stp>1</stp>
        <tr r="AZ102" s="21"/>
      </tp>
      <tp>
        <v>27.76</v>
        <stp/>
        <stp>*H</stp>
        <stp>KORD MR39!_06Z-GEFS</stp>
        <stp>2M DAILY AVG TEMP</stp>
        <stp>D</stp>
        <stp>44763</stp>
        <stp/>
        <stp/>
        <stp>1</stp>
        <tr r="CR104" s="21"/>
      </tp>
      <tp>
        <v>27.05</v>
        <stp/>
        <stp>*H</stp>
        <stp>KORD MR22!_06Z-GEFS</stp>
        <stp>2M DAILY AVG TEMP</stp>
        <stp>D</stp>
        <stp>44779</stp>
        <stp/>
        <stp/>
        <stp>1</stp>
        <tr r="CO88" s="21"/>
      </tp>
      <tp>
        <v>29.4</v>
        <stp/>
        <stp>*H</stp>
        <stp>KORD MR23!_06Z-GEFS</stp>
        <stp>2M DAILY AVG TEMP</stp>
        <stp>D</stp>
        <stp>44778</stp>
        <stp/>
        <stp/>
        <stp>1</stp>
        <tr r="CO89" s="21"/>
      </tp>
      <tp>
        <v>29.04</v>
        <stp/>
        <stp>*H</stp>
        <stp>KORD MR24!_00Z-GEFS</stp>
        <stp>2M DAILY AVG TEMP</stp>
        <stp>D</stp>
        <stp>44779</stp>
        <stp/>
        <stp/>
        <stp>1</stp>
        <tr r="AW88" s="21"/>
      </tp>
      <tp>
        <v>29.59</v>
        <stp/>
        <stp>*H</stp>
        <stp>KORD MR25!_00Z-GEFS</stp>
        <stp>2M DAILY AVG TEMP</stp>
        <stp>D</stp>
        <stp>44778</stp>
        <stp/>
        <stp/>
        <stp>1</stp>
        <tr r="AW89" s="21"/>
      </tp>
      <tp>
        <v>24</v>
        <stp/>
        <stp>*H</stp>
        <stp>KORD MR26!_12Z-GEFS</stp>
        <stp>2M DAILY AVG TEMP</stp>
        <stp>D</stp>
        <stp>44769</stp>
        <stp/>
        <stp/>
        <stp>1</stp>
        <tr r="DU98" s="21"/>
      </tp>
      <tp>
        <v>23.04</v>
        <stp/>
        <stp>*H</stp>
        <stp>KORD MR27!_12Z-GEFS</stp>
        <stp>2M DAILY AVG TEMP</stp>
        <stp>D</stp>
        <stp>44768</stp>
        <stp/>
        <stp/>
        <stp>1</stp>
        <tr r="DU99" s="21"/>
      </tp>
      <tp>
        <v>27.3</v>
        <stp/>
        <stp>*H</stp>
        <stp>KORD MR28!_00Z-GEFS</stp>
        <stp>2M DAILY AVG TEMP</stp>
        <stp>D</stp>
        <stp>44775</stp>
        <stp/>
        <stp/>
        <stp>1</stp>
        <tr r="AW92" s="21"/>
      </tp>
      <tp>
        <v>24.95</v>
        <stp/>
        <stp>*H</stp>
        <stp>KORD MR28!_06Z-GEFS</stp>
        <stp>2M DAILY AVG TEMP</stp>
        <stp>D</stp>
        <stp>44773</stp>
        <stp/>
        <stp/>
        <stp>1</stp>
        <tr r="CO94" s="21"/>
      </tp>
      <tp>
        <v>22.85</v>
        <stp/>
        <stp>*H</stp>
        <stp>KORD MR28!_12Z-GEFS</stp>
        <stp>2M DAILY AVG TEMP</stp>
        <stp>D</stp>
        <stp>44767</stp>
        <stp/>
        <stp/>
        <stp>1</stp>
        <tr r="DU100" s="21"/>
      </tp>
      <tp>
        <v>27.29</v>
        <stp/>
        <stp>*H</stp>
        <stp>KORD MR29!_00Z-GEFS</stp>
        <stp>2M DAILY AVG TEMP</stp>
        <stp>D</stp>
        <stp>44774</stp>
        <stp/>
        <stp/>
        <stp>1</stp>
        <tr r="AW93" s="21"/>
      </tp>
      <tp>
        <v>24.33</v>
        <stp/>
        <stp>*H</stp>
        <stp>KORD MR29!_06Z-GEFS</stp>
        <stp>2M DAILY AVG TEMP</stp>
        <stp>D</stp>
        <stp>44772</stp>
        <stp/>
        <stp/>
        <stp>1</stp>
        <tr r="CO95" s="21"/>
      </tp>
      <tp>
        <v>27.4</v>
        <stp/>
        <stp>*H</stp>
        <stp>KORD MR29!_12Z-GEFS</stp>
        <stp>2M DAILY AVG TEMP</stp>
        <stp>D</stp>
        <stp>44766</stp>
        <stp/>
        <stp/>
        <stp>1</stp>
        <tr r="DU101" s="21"/>
      </tp>
      <tp>
        <v>26.81</v>
        <stp/>
        <stp>*H</stp>
        <stp>KORD MR30!_18Z-GEFS</stp>
        <stp>2M DAILY AVG TEMP</stp>
        <stp>D</stp>
        <stp>44775</stp>
        <stp/>
        <stp/>
        <stp>1</stp>
        <tr r="GW92" s="21"/>
      </tp>
      <tp>
        <v>28.01</v>
        <stp/>
        <stp>*H</stp>
        <stp>KORD MR31!_18Z-GEFS</stp>
        <stp>2M DAILY AVG TEMP</stp>
        <stp>D</stp>
        <stp>44774</stp>
        <stp/>
        <stp/>
        <stp>1</stp>
        <tr r="GW93" s="21"/>
      </tp>
      <tp>
        <v>27.33</v>
        <stp/>
        <stp>*H</stp>
        <stp>KORD MR32!_06Z-GEFS</stp>
        <stp>2M DAILY AVG TEMP</stp>
        <stp>D</stp>
        <stp>44769</stp>
        <stp/>
        <stp/>
        <stp>1</stp>
        <tr r="CO98" s="21"/>
      </tp>
      <tp>
        <v>27.46</v>
        <stp/>
        <stp>*H</stp>
        <stp>KORD MR33!_06Z-GEFS</stp>
        <stp>2M DAILY AVG TEMP</stp>
        <stp>D</stp>
        <stp>44768</stp>
        <stp/>
        <stp/>
        <stp>1</stp>
        <tr r="CO99" s="21"/>
      </tp>
      <tp>
        <v>27.42</v>
        <stp/>
        <stp>*H</stp>
        <stp>KORD MR34!_00Z-GEFS</stp>
        <stp>2M DAILY AVG TEMP</stp>
        <stp>D</stp>
        <stp>44769</stp>
        <stp/>
        <stp/>
        <stp>1</stp>
        <tr r="AW98" s="21"/>
      </tp>
      <tp>
        <v>27.04</v>
        <stp/>
        <stp>*H</stp>
        <stp>KORD MR34!_18Z-GEFS</stp>
        <stp>2M DAILY AVG TEMP</stp>
        <stp>D</stp>
        <stp>44771</stp>
        <stp/>
        <stp/>
        <stp>1</stp>
        <tr r="GW96" s="21"/>
      </tp>
      <tp>
        <v>26.71</v>
        <stp/>
        <stp>*H</stp>
        <stp>KORD MR35!_00Z-GEFS</stp>
        <stp>2M DAILY AVG TEMP</stp>
        <stp>D</stp>
        <stp>44768</stp>
        <stp/>
        <stp/>
        <stp>1</stp>
        <tr r="AW99" s="21"/>
      </tp>
      <tp>
        <v>27.6</v>
        <stp/>
        <stp>*H</stp>
        <stp>KORD MR35!_18Z-GEFS</stp>
        <stp>2M DAILY AVG TEMP</stp>
        <stp>D</stp>
        <stp>44770</stp>
        <stp/>
        <stp/>
        <stp>1</stp>
        <tr r="GW97" s="21"/>
      </tp>
      <tp>
        <v>27.53</v>
        <stp/>
        <stp>*H</stp>
        <stp>KORD MR38!_00Z-GEFS</stp>
        <stp>2M DAILY AVG TEMP</stp>
        <stp>D</stp>
        <stp>44765</stp>
        <stp/>
        <stp/>
        <stp>1</stp>
        <tr r="AW102" s="21"/>
      </tp>
      <tp>
        <v>28.47</v>
        <stp/>
        <stp>*H</stp>
        <stp>KORD MR38!_06Z-GEFS</stp>
        <stp>2M DAILY AVG TEMP</stp>
        <stp>D</stp>
        <stp>44763</stp>
        <stp/>
        <stp/>
        <stp>1</stp>
        <tr r="CO104" s="21"/>
      </tp>
      <tp>
        <v>27.46</v>
        <stp/>
        <stp>*H</stp>
        <stp>KORD MR39!_00Z-GEFS</stp>
        <stp>2M DAILY AVG TEMP</stp>
        <stp>D</stp>
        <stp>44764</stp>
        <stp/>
        <stp/>
        <stp>1</stp>
        <tr r="AW103" s="21"/>
      </tp>
      <tp>
        <v>27.04</v>
        <stp/>
        <stp>*H</stp>
        <stp>KORD MR39!_06Z-GEFS</stp>
        <stp>2M DAILY AVG TEMP</stp>
        <stp>D</stp>
        <stp>44762</stp>
        <stp/>
        <stp/>
        <stp>1</stp>
        <tr r="CO105" s="21"/>
      </tp>
      <tp>
        <v>21.62</v>
        <stp/>
        <stp>*H</stp>
        <stp>KORD MR21!_12Z-GEFS</stp>
        <stp>2M DAILY AVG TEMP</stp>
        <stp>D</stp>
        <stp>44771</stp>
        <stp/>
        <stp/>
        <stp>1</stp>
        <tr r="DL96" s="21"/>
      </tp>
      <tp>
        <v>23.29</v>
        <stp/>
        <stp>*H</stp>
        <stp>KORD MR22!_12Z-GEFS</stp>
        <stp>2M DAILY AVG TEMP</stp>
        <stp>D</stp>
        <stp>44772</stp>
        <stp/>
        <stp/>
        <stp>1</stp>
        <tr r="DR95" s="21"/>
      </tp>
      <tp>
        <v>28.28</v>
        <stp/>
        <stp>*H</stp>
        <stp>KORD MR22!_18Z-GEFS</stp>
        <stp>2M DAILY AVG TEMP</stp>
        <stp>D</stp>
        <stp>44778</stp>
        <stp/>
        <stp/>
        <stp>1</stp>
        <tr r="GH89" s="21"/>
      </tp>
      <tp>
        <v>24.91</v>
        <stp/>
        <stp>*H</stp>
        <stp>KORD MR23!_12Z-GEFS</stp>
        <stp>2M DAILY AVG TEMP</stp>
        <stp>D</stp>
        <stp>44773</stp>
        <stp/>
        <stp/>
        <stp>1</stp>
        <tr r="DX94" s="21"/>
      </tp>
      <tp>
        <v>29.4</v>
        <stp/>
        <stp>*H</stp>
        <stp>KORD MR23!_18Z-GEFS</stp>
        <stp>2M DAILY AVG TEMP</stp>
        <stp>D</stp>
        <stp>44779</stp>
        <stp/>
        <stp/>
        <stp>1</stp>
        <tr r="GN88" s="21"/>
      </tp>
      <tp>
        <v>25.67</v>
        <stp/>
        <stp>*H</stp>
        <stp>KORD MR24!_12Z-GEFS</stp>
        <stp>2M DAILY AVG TEMP</stp>
        <stp>D</stp>
        <stp>44774</stp>
        <stp/>
        <stp/>
        <stp>1</stp>
        <tr r="ED93" s="21"/>
      </tp>
      <tp>
        <v>21.71</v>
        <stp/>
        <stp>*H</stp>
        <stp>KORD MR25!_00Z-GEFS</stp>
        <stp>2M DAILY AVG TEMP</stp>
        <stp>D</stp>
        <stp>44767</stp>
        <stp/>
        <stp/>
        <stp>1</stp>
        <tr r="P100" s="21"/>
      </tp>
      <tp>
        <v>26.58</v>
        <stp/>
        <stp>*H</stp>
        <stp>KORD MR25!_12Z-GEFS</stp>
        <stp>2M DAILY AVG TEMP</stp>
        <stp>D</stp>
        <stp>44775</stp>
        <stp/>
        <stp/>
        <stp>1</stp>
        <tr r="EJ92" s="21"/>
      </tp>
      <tp>
        <v>27.85</v>
        <stp/>
        <stp>*H</stp>
        <stp>KORD MR26!_12Z-GEFS</stp>
        <stp>2M DAILY AVG TEMP</stp>
        <stp>D</stp>
        <stp>44776</stp>
        <stp/>
        <stp/>
        <stp>1</stp>
        <tr r="EP91" s="21"/>
      </tp>
      <tp>
        <v>28.24</v>
        <stp/>
        <stp>*H</stp>
        <stp>KORD MR27!_00Z-GEFS</stp>
        <stp>2M DAILY AVG TEMP</stp>
        <stp>D</stp>
        <stp>44765</stp>
        <stp/>
        <stp/>
        <stp>1</stp>
        <tr r="P102" s="21"/>
      </tp>
      <tp>
        <v>27.8</v>
        <stp/>
        <stp>*H</stp>
        <stp>KORD MR27!_12Z-GEFS</stp>
        <stp>2M DAILY AVG TEMP</stp>
        <stp>D</stp>
        <stp>44777</stp>
        <stp/>
        <stp/>
        <stp>1</stp>
        <tr r="EV90" s="21"/>
      </tp>
      <tp>
        <v>25.78</v>
        <stp/>
        <stp>*H</stp>
        <stp>KORD MR28!_12Z-GEFS</stp>
        <stp>2M DAILY AVG TEMP</stp>
        <stp>D</stp>
        <stp>44778</stp>
        <stp/>
        <stp/>
        <stp>1</stp>
        <tr r="FB89" s="21"/>
      </tp>
      <tp>
        <v>24.76</v>
        <stp/>
        <stp>*H</stp>
        <stp>KORD MR28!_18Z-GEFS</stp>
        <stp>2M DAILY AVG TEMP</stp>
        <stp>D</stp>
        <stp>44772</stp>
        <stp/>
        <stp/>
        <stp>1</stp>
        <tr r="GH95" s="21"/>
      </tp>
      <tp>
        <v>25.6</v>
        <stp/>
        <stp>*H</stp>
        <stp>KORD MR29!_18Z-GEFS</stp>
        <stp>2M DAILY AVG TEMP</stp>
        <stp>D</stp>
        <stp>44773</stp>
        <stp/>
        <stp/>
        <stp>1</stp>
        <tr r="GN94" s="21"/>
      </tp>
      <tp>
        <v>25.5</v>
        <stp/>
        <stp>*H</stp>
        <stp>KORD MR30!_00Z-GEFS</stp>
        <stp>2M DAILY AVG TEMP</stp>
        <stp>D</stp>
        <stp>44772</stp>
        <stp/>
        <stp/>
        <stp>1</stp>
        <tr r="AT95" s="21"/>
      </tp>
      <tp>
        <v>27.18</v>
        <stp/>
        <stp>*H</stp>
        <stp>KORD MR30!_06Z-GEFS</stp>
        <stp>2M DAILY AVG TEMP</stp>
        <stp>D</stp>
        <stp>44774</stp>
        <stp/>
        <stp/>
        <stp>1</stp>
        <tr r="CX93" s="21"/>
      </tp>
      <tp>
        <v>26.43</v>
        <stp/>
        <stp>*H</stp>
        <stp>KORD MR31!_00Z-GEFS</stp>
        <stp>2M DAILY AVG TEMP</stp>
        <stp>D</stp>
        <stp>44773</stp>
        <stp/>
        <stp/>
        <stp>1</stp>
        <tr r="AZ94" s="21"/>
      </tp>
      <tp>
        <v>25.91</v>
        <stp/>
        <stp>*H</stp>
        <stp>KORD MR31!_06Z-GEFS</stp>
        <stp>2M DAILY AVG TEMP</stp>
        <stp>D</stp>
        <stp>44775</stp>
        <stp/>
        <stp/>
        <stp>1</stp>
        <tr r="DD92" s="21"/>
      </tp>
      <tp>
        <v>25.64</v>
        <stp/>
        <stp>*H</stp>
        <stp>KORD MR32!_00Z-GEFS</stp>
        <stp>2M DAILY AVG TEMP</stp>
        <stp>D</stp>
        <stp>44770</stp>
        <stp/>
        <stp/>
        <stp>1</stp>
        <tr r="AT97" s="21"/>
      </tp>
      <tp>
        <v>26.69</v>
        <stp/>
        <stp>*H</stp>
        <stp>KORD MR32!_12Z-GEFS</stp>
        <stp>2M DAILY AVG TEMP</stp>
        <stp>D</stp>
        <stp>44762</stp>
        <stp/>
        <stp/>
        <stp>1</stp>
        <tr r="DR105" s="21"/>
      </tp>
      <tp>
        <v>25.72</v>
        <stp/>
        <stp>*H</stp>
        <stp>KORD MR32!_18Z-GEFS</stp>
        <stp>2M DAILY AVG TEMP</stp>
        <stp>D</stp>
        <stp>44768</stp>
        <stp/>
        <stp/>
        <stp>1</stp>
        <tr r="GH99" s="21"/>
      </tp>
      <tp>
        <v>26.75</v>
        <stp/>
        <stp>*H</stp>
        <stp>KORD MR33!_00Z-GEFS</stp>
        <stp>2M DAILY AVG TEMP</stp>
        <stp>D</stp>
        <stp>44771</stp>
        <stp/>
        <stp/>
        <stp>1</stp>
        <tr r="AZ96" s="21"/>
      </tp>
      <tp>
        <v>26.14</v>
        <stp/>
        <stp>*H</stp>
        <stp>KORD MR33!_12Z-GEFS</stp>
        <stp>2M DAILY AVG TEMP</stp>
        <stp>D</stp>
        <stp>44763</stp>
        <stp/>
        <stp/>
        <stp>1</stp>
        <tr r="DX104" s="21"/>
      </tp>
      <tp>
        <v>26.53</v>
        <stp/>
        <stp>*H</stp>
        <stp>KORD MR33!_18Z-GEFS</stp>
        <stp>2M DAILY AVG TEMP</stp>
        <stp>D</stp>
        <stp>44769</stp>
        <stp/>
        <stp/>
        <stp>1</stp>
        <tr r="GN98" s="21"/>
      </tp>
      <tp>
        <v>26.8</v>
        <stp/>
        <stp>*H</stp>
        <stp>KORD MR34!_06Z-GEFS</stp>
        <stp>2M DAILY AVG TEMP</stp>
        <stp>D</stp>
        <stp>44770</stp>
        <stp/>
        <stp/>
        <stp>1</stp>
        <tr r="CX97" s="21"/>
      </tp>
      <tp>
        <v>27.91</v>
        <stp/>
        <stp>*H</stp>
        <stp>KORD MR34!_12Z-GEFS</stp>
        <stp>2M DAILY AVG TEMP</stp>
        <stp>D</stp>
        <stp>44764</stp>
        <stp/>
        <stp/>
        <stp>1</stp>
        <tr r="ED103" s="21"/>
      </tp>
      <tp>
        <v>26.26</v>
        <stp/>
        <stp>*H</stp>
        <stp>KORD MR35!_06Z-GEFS</stp>
        <stp>2M DAILY AVG TEMP</stp>
        <stp>D</stp>
        <stp>44771</stp>
        <stp/>
        <stp/>
        <stp>1</stp>
        <tr r="DD96" s="21"/>
      </tp>
      <tp>
        <v>27.19</v>
        <stp/>
        <stp>*H</stp>
        <stp>KORD MR35!_12Z-GEFS</stp>
        <stp>2M DAILY AVG TEMP</stp>
        <stp>D</stp>
        <stp>44765</stp>
        <stp/>
        <stp/>
        <stp>1</stp>
        <tr r="EJ102" s="21"/>
      </tp>
      <tp>
        <v>26.77</v>
        <stp/>
        <stp>*H</stp>
        <stp>KORD MR36!_12Z-GEFS</stp>
        <stp>2M DAILY AVG TEMP</stp>
        <stp>D</stp>
        <stp>44766</stp>
        <stp/>
        <stp/>
        <stp>1</stp>
        <tr r="EP101" s="21"/>
      </tp>
      <tp>
        <v>26.69</v>
        <stp/>
        <stp>*H</stp>
        <stp>KORD MR37!_12Z-GEFS</stp>
        <stp>2M DAILY AVG TEMP</stp>
        <stp>D</stp>
        <stp>44767</stp>
        <stp/>
        <stp/>
        <stp>1</stp>
        <tr r="EV100" s="21"/>
      </tp>
      <tp>
        <v>26.16</v>
        <stp/>
        <stp>*H</stp>
        <stp>KORD MR38!_12Z-GEFS</stp>
        <stp>2M DAILY AVG TEMP</stp>
        <stp>D</stp>
        <stp>44768</stp>
        <stp/>
        <stp/>
        <stp>1</stp>
        <tr r="FB99" s="21"/>
      </tp>
      <tp>
        <v>28.82</v>
        <stp/>
        <stp>*H</stp>
        <stp>KORD MR38!_18Z-GEFS</stp>
        <stp>2M DAILY AVG TEMP</stp>
        <stp>D</stp>
        <stp>44762</stp>
        <stp/>
        <stp/>
        <stp>1</stp>
        <tr r="GH105" s="21"/>
      </tp>
      <tp>
        <v>28.76</v>
        <stp/>
        <stp>*H</stp>
        <stp>KORD MR39!_18Z-GEFS</stp>
        <stp>2M DAILY AVG TEMP</stp>
        <stp>D</stp>
        <stp>44763</stp>
        <stp/>
        <stp/>
        <stp>1</stp>
        <tr r="GN104" s="21"/>
      </tp>
      <tp>
        <v>24.53</v>
        <stp/>
        <stp>*H</stp>
        <stp>KORD MR22!_12Z-GEFS</stp>
        <stp>2M DAILY AVG TEMP</stp>
        <stp>D</stp>
        <stp>44773</stp>
        <stp/>
        <stp/>
        <stp>1</stp>
        <tr r="DU94" s="21"/>
      </tp>
      <tp>
        <v>27.83</v>
        <stp/>
        <stp>*H</stp>
        <stp>KORD MR22!_18Z-GEFS</stp>
        <stp>2M DAILY AVG TEMP</stp>
        <stp>D</stp>
        <stp>44779</stp>
        <stp/>
        <stp/>
        <stp>1</stp>
        <tr r="GK88" s="21"/>
      </tp>
      <tp>
        <v>23.71</v>
        <stp/>
        <stp>*H</stp>
        <stp>KORD MR23!_12Z-GEFS</stp>
        <stp>2M DAILY AVG TEMP</stp>
        <stp>D</stp>
        <stp>44772</stp>
        <stp/>
        <stp/>
        <stp>1</stp>
        <tr r="DU95" s="21"/>
      </tp>
      <tp>
        <v>29.53</v>
        <stp/>
        <stp>*H</stp>
        <stp>KORD MR23!_18Z-GEFS</stp>
        <stp>2M DAILY AVG TEMP</stp>
        <stp>D</stp>
        <stp>44778</stp>
        <stp/>
        <stp/>
        <stp>1</stp>
        <tr r="GK89" s="21"/>
      </tp>
      <tp>
        <v>25.81</v>
        <stp/>
        <stp>*H</stp>
        <stp>KORD MR24!_12Z-GEFS</stp>
        <stp>2M DAILY AVG TEMP</stp>
        <stp>D</stp>
        <stp>44775</stp>
        <stp/>
        <stp/>
        <stp>1</stp>
        <tr r="EG92" s="21"/>
      </tp>
      <tp>
        <v>25.87</v>
        <stp/>
        <stp>*H</stp>
        <stp>KORD MR25!_12Z-GEFS</stp>
        <stp>2M DAILY AVG TEMP</stp>
        <stp>D</stp>
        <stp>44774</stp>
        <stp/>
        <stp/>
        <stp>1</stp>
        <tr r="EG93" s="21"/>
      </tp>
      <tp>
        <v>28.37</v>
        <stp/>
        <stp>*H</stp>
        <stp>KORD MR26!_12Z-GEFS</stp>
        <stp>2M DAILY AVG TEMP</stp>
        <stp>D</stp>
        <stp>44777</stp>
        <stp/>
        <stp/>
        <stp>1</stp>
        <tr r="ES90" s="21"/>
      </tp>
      <tp>
        <v>27.33</v>
        <stp/>
        <stp>*H</stp>
        <stp>KORD MR27!_12Z-GEFS</stp>
        <stp>2M DAILY AVG TEMP</stp>
        <stp>D</stp>
        <stp>44776</stp>
        <stp/>
        <stp/>
        <stp>1</stp>
        <tr r="ES91" s="21"/>
      </tp>
      <tp>
        <v>25.66</v>
        <stp/>
        <stp>*H</stp>
        <stp>KORD MR28!_12Z-GEFS</stp>
        <stp>2M DAILY AVG TEMP</stp>
        <stp>D</stp>
        <stp>44779</stp>
        <stp/>
        <stp/>
        <stp>1</stp>
        <tr r="FE88" s="21"/>
      </tp>
      <tp>
        <v>26.14</v>
        <stp/>
        <stp>*H</stp>
        <stp>KORD MR28!_18Z-GEFS</stp>
        <stp>2M DAILY AVG TEMP</stp>
        <stp>D</stp>
        <stp>44773</stp>
        <stp/>
        <stp/>
        <stp>1</stp>
        <tr r="GK94" s="21"/>
      </tp>
      <tp>
        <v>26.35</v>
        <stp/>
        <stp>*H</stp>
        <stp>KORD MR29!_12Z-GEFS</stp>
        <stp>2M DAILY AVG TEMP</stp>
        <stp>D</stp>
        <stp>44778</stp>
        <stp/>
        <stp/>
        <stp>1</stp>
        <tr r="FE89" s="21"/>
      </tp>
      <tp>
        <v>24.98</v>
        <stp/>
        <stp>*H</stp>
        <stp>KORD MR29!_18Z-GEFS</stp>
        <stp>2M DAILY AVG TEMP</stp>
        <stp>D</stp>
        <stp>44772</stp>
        <stp/>
        <stp/>
        <stp>1</stp>
        <tr r="GK95" s="21"/>
      </tp>
      <tp>
        <v>26.89</v>
        <stp/>
        <stp>*H</stp>
        <stp>KORD MR30!_00Z-GEFS</stp>
        <stp>2M DAILY AVG TEMP</stp>
        <stp>D</stp>
        <stp>44773</stp>
        <stp/>
        <stp/>
        <stp>1</stp>
        <tr r="AW94" s="21"/>
      </tp>
      <tp>
        <v>27.07</v>
        <stp/>
        <stp>*H</stp>
        <stp>KORD MR30!_06Z-GEFS</stp>
        <stp>2M DAILY AVG TEMP</stp>
        <stp>D</stp>
        <stp>44775</stp>
        <stp/>
        <stp/>
        <stp>1</stp>
        <tr r="DA92" s="21"/>
      </tp>
      <tp>
        <v>25.99</v>
        <stp/>
        <stp>*H</stp>
        <stp>KORD MR31!_00Z-GEFS</stp>
        <stp>2M DAILY AVG TEMP</stp>
        <stp>D</stp>
        <stp>44772</stp>
        <stp/>
        <stp/>
        <stp>1</stp>
        <tr r="AW95" s="21"/>
      </tp>
      <tp>
        <v>26.29</v>
        <stp/>
        <stp>*H</stp>
        <stp>KORD MR31!_06Z-GEFS</stp>
        <stp>2M DAILY AVG TEMP</stp>
        <stp>D</stp>
        <stp>44774</stp>
        <stp/>
        <stp/>
        <stp>1</stp>
        <tr r="DA93" s="21"/>
      </tp>
      <tp>
        <v>25.78</v>
        <stp/>
        <stp>*H</stp>
        <stp>KORD MR32!_00Z-GEFS</stp>
        <stp>2M DAILY AVG TEMP</stp>
        <stp>D</stp>
        <stp>44771</stp>
        <stp/>
        <stp/>
        <stp>1</stp>
        <tr r="AW96" s="21"/>
      </tp>
      <tp>
        <v>26.8</v>
        <stp/>
        <stp>*H</stp>
        <stp>KORD MR32!_12Z-GEFS</stp>
        <stp>2M DAILY AVG TEMP</stp>
        <stp>D</stp>
        <stp>44763</stp>
        <stp/>
        <stp/>
        <stp>1</stp>
        <tr r="DU104" s="21"/>
      </tp>
      <tp>
        <v>25.7</v>
        <stp/>
        <stp>*H</stp>
        <stp>KORD MR32!_18Z-GEFS</stp>
        <stp>2M DAILY AVG TEMP</stp>
        <stp>D</stp>
        <stp>44769</stp>
        <stp/>
        <stp/>
        <stp>1</stp>
        <tr r="GK98" s="21"/>
      </tp>
      <tp>
        <v>26.24</v>
        <stp/>
        <stp>*H</stp>
        <stp>KORD MR33!_00Z-GEFS</stp>
        <stp>2M DAILY AVG TEMP</stp>
        <stp>D</stp>
        <stp>44770</stp>
        <stp/>
        <stp/>
        <stp>1</stp>
        <tr r="AW97" s="21"/>
      </tp>
      <tp>
        <v>27.15</v>
        <stp/>
        <stp>*H</stp>
        <stp>KORD MR33!_12Z-GEFS</stp>
        <stp>2M DAILY AVG TEMP</stp>
        <stp>D</stp>
        <stp>44762</stp>
        <stp/>
        <stp/>
        <stp>1</stp>
        <tr r="DU105" s="21"/>
      </tp>
      <tp>
        <v>27.67</v>
        <stp/>
        <stp>*H</stp>
        <stp>KORD MR33!_18Z-GEFS</stp>
        <stp>2M DAILY AVG TEMP</stp>
        <stp>D</stp>
        <stp>44768</stp>
        <stp/>
        <stp/>
        <stp>1</stp>
        <tr r="GK99" s="21"/>
      </tp>
      <tp>
        <v>26.51</v>
        <stp/>
        <stp>*H</stp>
        <stp>KORD MR34!_06Z-GEFS</stp>
        <stp>2M DAILY AVG TEMP</stp>
        <stp>D</stp>
        <stp>44771</stp>
        <stp/>
        <stp/>
        <stp>1</stp>
        <tr r="DA96" s="21"/>
      </tp>
      <tp>
        <v>28.8</v>
        <stp/>
        <stp>*H</stp>
        <stp>KORD MR34!_12Z-GEFS</stp>
        <stp>2M DAILY AVG TEMP</stp>
        <stp>D</stp>
        <stp>44765</stp>
        <stp/>
        <stp/>
        <stp>1</stp>
        <tr r="EG102" s="21"/>
      </tp>
      <tp>
        <v>26.33</v>
        <stp/>
        <stp>*H</stp>
        <stp>KORD MR35!_06Z-GEFS</stp>
        <stp>2M DAILY AVG TEMP</stp>
        <stp>D</stp>
        <stp>44770</stp>
        <stp/>
        <stp/>
        <stp>1</stp>
        <tr r="DA97" s="21"/>
      </tp>
      <tp>
        <v>26.76</v>
        <stp/>
        <stp>*H</stp>
        <stp>KORD MR35!_12Z-GEFS</stp>
        <stp>2M DAILY AVG TEMP</stp>
        <stp>D</stp>
        <stp>44764</stp>
        <stp/>
        <stp/>
        <stp>1</stp>
        <tr r="EG103" s="21"/>
      </tp>
      <tp>
        <v>26.73</v>
        <stp/>
        <stp>*H</stp>
        <stp>KORD MR36!_12Z-GEFS</stp>
        <stp>2M DAILY AVG TEMP</stp>
        <stp>D</stp>
        <stp>44767</stp>
        <stp/>
        <stp/>
        <stp>1</stp>
        <tr r="ES100" s="21"/>
      </tp>
      <tp>
        <v>26.43</v>
        <stp/>
        <stp>*H</stp>
        <stp>KORD MR37!_12Z-GEFS</stp>
        <stp>2M DAILY AVG TEMP</stp>
        <stp>D</stp>
        <stp>44766</stp>
        <stp/>
        <stp/>
        <stp>1</stp>
        <tr r="ES101" s="21"/>
      </tp>
      <tp>
        <v>25.38</v>
        <stp/>
        <stp>*H</stp>
        <stp>KORD MR38!_12Z-GEFS</stp>
        <stp>2M DAILY AVG TEMP</stp>
        <stp>D</stp>
        <stp>44769</stp>
        <stp/>
        <stp/>
        <stp>1</stp>
        <tr r="FE98" s="21"/>
      </tp>
      <tp>
        <v>28.46</v>
        <stp/>
        <stp>*H</stp>
        <stp>KORD MR38!_18Z-GEFS</stp>
        <stp>2M DAILY AVG TEMP</stp>
        <stp>D</stp>
        <stp>44763</stp>
        <stp/>
        <stp/>
        <stp>1</stp>
        <tr r="GK104" s="21"/>
      </tp>
      <tp>
        <v>25.75</v>
        <stp/>
        <stp>*H</stp>
        <stp>KORD MR39!_12Z-GEFS</stp>
        <stp>2M DAILY AVG TEMP</stp>
        <stp>D</stp>
        <stp>44768</stp>
        <stp/>
        <stp/>
        <stp>1</stp>
        <tr r="FE99" s="21"/>
      </tp>
      <tp>
        <v>28.03</v>
        <stp/>
        <stp>*H</stp>
        <stp>KORD MR39!_18Z-GEFS</stp>
        <stp>2M DAILY AVG TEMP</stp>
        <stp>D</stp>
        <stp>44762</stp>
        <stp/>
        <stp/>
        <stp>1</stp>
        <tr r="GK105" s="21"/>
      </tp>
      <tp>
        <v>24.12</v>
        <stp/>
        <stp>*H</stp>
        <stp>KORD MR20!_12Z-GEFS</stp>
        <stp>2M DAILY AVG TEMP</stp>
        <stp>D</stp>
        <stp>44772</stp>
        <stp/>
        <stp/>
        <stp>1</stp>
        <tr r="DL95" s="21"/>
      </tp>
      <tp>
        <v>29.27</v>
        <stp/>
        <stp>*H</stp>
        <stp>KORD MR20!_18Z-GEFS</stp>
        <stp>2M DAILY AVG TEMP</stp>
        <stp>D</stp>
        <stp>44778</stp>
        <stp/>
        <stp/>
        <stp>1</stp>
        <tr r="GB89" s="21"/>
      </tp>
      <tp>
        <v>24.57</v>
        <stp/>
        <stp>*H</stp>
        <stp>KORD MR21!_12Z-GEFS</stp>
        <stp>2M DAILY AVG TEMP</stp>
        <stp>D</stp>
        <stp>44773</stp>
        <stp/>
        <stp/>
        <stp>1</stp>
        <tr r="DR94" s="21"/>
      </tp>
      <tp>
        <v>28.5</v>
        <stp/>
        <stp>*H</stp>
        <stp>KORD MR21!_18Z-GEFS</stp>
        <stp>2M DAILY AVG TEMP</stp>
        <stp>D</stp>
        <stp>44779</stp>
        <stp/>
        <stp/>
        <stp>1</stp>
        <tr r="GH88" s="21"/>
      </tp>
      <tp>
        <v>22.7</v>
        <stp/>
        <stp>*H</stp>
        <stp>KORD MR22!_12Z-GEFS</stp>
        <stp>2M DAILY AVG TEMP</stp>
        <stp>D</stp>
        <stp>44770</stp>
        <stp/>
        <stp/>
        <stp>1</stp>
        <tr r="DL97" s="21"/>
      </tp>
      <tp>
        <v>21.91</v>
        <stp/>
        <stp>*H</stp>
        <stp>KORD MR23!_12Z-GEFS</stp>
        <stp>2M DAILY AVG TEMP</stp>
        <stp>D</stp>
        <stp>44771</stp>
        <stp/>
        <stp/>
        <stp>1</stp>
        <tr r="DR96" s="21"/>
      </tp>
      <tp>
        <v>27.17</v>
        <stp/>
        <stp>*H</stp>
        <stp>KORD MR24!_12Z-GEFS</stp>
        <stp>2M DAILY AVG TEMP</stp>
        <stp>D</stp>
        <stp>44776</stp>
        <stp/>
        <stp/>
        <stp>1</stp>
        <tr r="EJ91" s="21"/>
      </tp>
      <tp>
        <v>28.1</v>
        <stp/>
        <stp>*H</stp>
        <stp>KORD MR25!_12Z-GEFS</stp>
        <stp>2M DAILY AVG TEMP</stp>
        <stp>D</stp>
        <stp>44777</stp>
        <stp/>
        <stp/>
        <stp>1</stp>
        <tr r="EP90" s="21"/>
      </tp>
      <tp>
        <v>25.62</v>
        <stp/>
        <stp>*H</stp>
        <stp>KORD MR26!_00Z-GEFS</stp>
        <stp>2M DAILY AVG TEMP</stp>
        <stp>D</stp>
        <stp>44766</stp>
        <stp/>
        <stp/>
        <stp>1</stp>
        <tr r="P101" s="21"/>
      </tp>
      <tp>
        <v>26.37</v>
        <stp/>
        <stp>*H</stp>
        <stp>KORD MR26!_12Z-GEFS</stp>
        <stp>2M DAILY AVG TEMP</stp>
        <stp>D</stp>
        <stp>44774</stp>
        <stp/>
        <stp/>
        <stp>1</stp>
        <tr r="EJ93" s="21"/>
      </tp>
      <tp>
        <v>22.61</v>
        <stp/>
        <stp>*H</stp>
        <stp>KORD MR27!_00Z-GEFS</stp>
        <stp>2M DAILY AVG TEMP</stp>
        <stp>D</stp>
        <stp>44767</stp>
        <stp/>
        <stp/>
        <stp>1</stp>
        <tr r="V100" s="21"/>
      </tp>
      <tp>
        <v>26.67</v>
        <stp/>
        <stp>*H</stp>
        <stp>KORD MR27!_12Z-GEFS</stp>
        <stp>2M DAILY AVG TEMP</stp>
        <stp>D</stp>
        <stp>44775</stp>
        <stp/>
        <stp/>
        <stp>1</stp>
        <tr r="EP92" s="21"/>
      </tp>
      <tp>
        <v>23.87</v>
        <stp/>
        <stp>*H</stp>
        <stp>KORD MR28!_00Z-GEFS</stp>
        <stp>2M DAILY AVG TEMP</stp>
        <stp>D</stp>
        <stp>44768</stp>
        <stp/>
        <stp/>
        <stp>1</stp>
        <tr r="AB99" s="21"/>
      </tp>
      <tp>
        <v>24.54</v>
        <stp/>
        <stp>*H</stp>
        <stp>KORD MR28!_18Z-GEFS</stp>
        <stp>2M DAILY AVG TEMP</stp>
        <stp>D</stp>
        <stp>44770</stp>
        <stp/>
        <stp/>
        <stp>1</stp>
        <tr r="GB97" s="21"/>
      </tp>
      <tp>
        <v>24.95</v>
        <stp/>
        <stp>*H</stp>
        <stp>KORD MR29!_00Z-GEFS</stp>
        <stp>2M DAILY AVG TEMP</stp>
        <stp>D</stp>
        <stp>44769</stp>
        <stp/>
        <stp/>
        <stp>1</stp>
        <tr r="AH98" s="21"/>
      </tp>
      <tp>
        <v>24.16</v>
        <stp/>
        <stp>*H</stp>
        <stp>KORD MR29!_18Z-GEFS</stp>
        <stp>2M DAILY AVG TEMP</stp>
        <stp>D</stp>
        <stp>44771</stp>
        <stp/>
        <stp/>
        <stp>1</stp>
        <tr r="GH96" s="21"/>
      </tp>
      <tp>
        <v>25.44</v>
        <stp/>
        <stp>*H</stp>
        <stp>KORD MR30!_00Z-GEFS</stp>
        <stp>2M DAILY AVG TEMP</stp>
        <stp>D</stp>
        <stp>44770</stp>
        <stp/>
        <stp/>
        <stp>1</stp>
        <tr r="AN97" s="21"/>
      </tp>
      <tp>
        <v>27.72</v>
        <stp/>
        <stp>*H</stp>
        <stp>KORD MR30!_06Z-GEFS</stp>
        <stp>2M DAILY AVG TEMP</stp>
        <stp>D</stp>
        <stp>44776</stp>
        <stp/>
        <stp/>
        <stp>1</stp>
        <tr r="DD91" s="21"/>
      </tp>
      <tp>
        <v>26.44</v>
        <stp/>
        <stp>*H</stp>
        <stp>KORD MR30!_12Z-GEFS</stp>
        <stp>2M DAILY AVG TEMP</stp>
        <stp>D</stp>
        <stp>44762</stp>
        <stp/>
        <stp/>
        <stp>1</stp>
        <tr r="DL105" s="21"/>
      </tp>
      <tp>
        <v>24.51</v>
        <stp/>
        <stp>*H</stp>
        <stp>KORD MR30!_18Z-GEFS</stp>
        <stp>2M DAILY AVG TEMP</stp>
        <stp>D</stp>
        <stp>44768</stp>
        <stp/>
        <stp/>
        <stp>1</stp>
        <tr r="GB99" s="21"/>
      </tp>
      <tp>
        <v>25.28</v>
        <stp/>
        <stp>*H</stp>
        <stp>KORD MR31!_00Z-GEFS</stp>
        <stp>2M DAILY AVG TEMP</stp>
        <stp>D</stp>
        <stp>44771</stp>
        <stp/>
        <stp/>
        <stp>1</stp>
        <tr r="AT96" s="21"/>
      </tp>
      <tp>
        <v>26.87</v>
        <stp/>
        <stp>*H</stp>
        <stp>KORD MR31!_12Z-GEFS</stp>
        <stp>2M DAILY AVG TEMP</stp>
        <stp>D</stp>
        <stp>44763</stp>
        <stp/>
        <stp/>
        <stp>1</stp>
        <tr r="DR104" s="21"/>
      </tp>
      <tp>
        <v>28.02</v>
        <stp/>
        <stp>*H</stp>
        <stp>KORD MR31!_18Z-GEFS</stp>
        <stp>2M DAILY AVG TEMP</stp>
        <stp>D</stp>
        <stp>44769</stp>
        <stp/>
        <stp/>
        <stp>1</stp>
        <tr r="GH98" s="21"/>
      </tp>
      <tp>
        <v>25.83</v>
        <stp/>
        <stp>*H</stp>
        <stp>KORD MR32!_00Z-GEFS</stp>
        <stp>2M DAILY AVG TEMP</stp>
        <stp>D</stp>
        <stp>44772</stp>
        <stp/>
        <stp/>
        <stp>1</stp>
        <tr r="AZ95" s="21"/>
      </tp>
      <tp>
        <v>27.13</v>
        <stp/>
        <stp>*H</stp>
        <stp>KORD MR32!_06Z-GEFS</stp>
        <stp>2M DAILY AVG TEMP</stp>
        <stp>D</stp>
        <stp>44774</stp>
        <stp/>
        <stp/>
        <stp>1</stp>
        <tr r="DD93" s="21"/>
      </tp>
      <tp>
        <v>28.07</v>
        <stp/>
        <stp>*H</stp>
        <stp>KORD MR33!_00Z-GEFS</stp>
        <stp>2M DAILY AVG TEMP</stp>
        <stp>D</stp>
        <stp>44773</stp>
        <stp/>
        <stp/>
        <stp>1</stp>
        <tr r="BF94" s="21"/>
      </tp>
      <tp>
        <v>26.95</v>
        <stp/>
        <stp>*H</stp>
        <stp>KORD MR34!_06Z-GEFS</stp>
        <stp>2M DAILY AVG TEMP</stp>
        <stp>D</stp>
        <stp>44772</stp>
        <stp/>
        <stp/>
        <stp>1</stp>
        <tr r="DD95" s="21"/>
      </tp>
      <tp>
        <v>28.5</v>
        <stp/>
        <stp>*H</stp>
        <stp>KORD MR34!_12Z-GEFS</stp>
        <stp>2M DAILY AVG TEMP</stp>
        <stp>D</stp>
        <stp>44766</stp>
        <stp/>
        <stp/>
        <stp>1</stp>
        <tr r="EJ101" s="21"/>
      </tp>
      <tp>
        <v>28.06</v>
        <stp/>
        <stp>*H</stp>
        <stp>KORD MR35!_12Z-GEFS</stp>
        <stp>2M DAILY AVG TEMP</stp>
        <stp>D</stp>
        <stp>44767</stp>
        <stp/>
        <stp/>
        <stp>1</stp>
        <tr r="EP100" s="21"/>
      </tp>
      <tp>
        <v>26.01</v>
        <stp/>
        <stp>*H</stp>
        <stp>KORD MR36!_06Z-GEFS</stp>
        <stp>2M DAILY AVG TEMP</stp>
        <stp>D</stp>
        <stp>44770</stp>
        <stp/>
        <stp/>
        <stp>1</stp>
        <tr r="DD97" s="21"/>
      </tp>
      <tp>
        <v>26.32</v>
        <stp/>
        <stp>*H</stp>
        <stp>KORD MR36!_12Z-GEFS</stp>
        <stp>2M DAILY AVG TEMP</stp>
        <stp>D</stp>
        <stp>44764</stp>
        <stp/>
        <stp/>
        <stp>1</stp>
        <tr r="EJ103" s="21"/>
      </tp>
      <tp>
        <v>26.58</v>
        <stp/>
        <stp>*H</stp>
        <stp>KORD MR37!_12Z-GEFS</stp>
        <stp>2M DAILY AVG TEMP</stp>
        <stp>D</stp>
        <stp>44765</stp>
        <stp/>
        <stp/>
        <stp>1</stp>
        <tr r="EP102" s="21"/>
      </tp>
      <tp>
        <v>24.31</v>
        <stp/>
        <stp>*H</stp>
        <stp>KORD MR20!_12Z-GEFS</stp>
        <stp>2M DAILY AVG TEMP</stp>
        <stp>D</stp>
        <stp>44773</stp>
        <stp/>
        <stp/>
        <stp>1</stp>
        <tr r="DO94" s="21"/>
      </tp>
      <tp>
        <v>29.3</v>
        <stp/>
        <stp>*H</stp>
        <stp>KORD MR20!_18Z-GEFS</stp>
        <stp>2M DAILY AVG TEMP</stp>
        <stp>D</stp>
        <stp>44779</stp>
        <stp/>
        <stp/>
        <stp>1</stp>
        <tr r="GE88" s="21"/>
      </tp>
      <tp>
        <v>23.47</v>
        <stp/>
        <stp>*H</stp>
        <stp>KORD MR21!_12Z-GEFS</stp>
        <stp>2M DAILY AVG TEMP</stp>
        <stp>D</stp>
        <stp>44772</stp>
        <stp/>
        <stp/>
        <stp>1</stp>
        <tr r="DO95" s="21"/>
      </tp>
      <tp>
        <v>29.4</v>
        <stp/>
        <stp>*H</stp>
        <stp>KORD MR21!_18Z-GEFS</stp>
        <stp>2M DAILY AVG TEMP</stp>
        <stp>D</stp>
        <stp>44778</stp>
        <stp/>
        <stp/>
        <stp>1</stp>
        <tr r="GE89" s="21"/>
      </tp>
      <tp>
        <v>21.59</v>
        <stp/>
        <stp>*H</stp>
        <stp>KORD MR22!_12Z-GEFS</stp>
        <stp>2M DAILY AVG TEMP</stp>
        <stp>D</stp>
        <stp>44771</stp>
        <stp/>
        <stp/>
        <stp>1</stp>
        <tr r="DO96" s="21"/>
      </tp>
      <tp>
        <v>23.57</v>
        <stp/>
        <stp>*H</stp>
        <stp>KORD MR23!_12Z-GEFS</stp>
        <stp>2M DAILY AVG TEMP</stp>
        <stp>D</stp>
        <stp>44770</stp>
        <stp/>
        <stp/>
        <stp>1</stp>
        <tr r="DO97" s="21"/>
      </tp>
      <tp>
        <v>28.29</v>
        <stp/>
        <stp>*H</stp>
        <stp>KORD MR24!_12Z-GEFS</stp>
        <stp>2M DAILY AVG TEMP</stp>
        <stp>D</stp>
        <stp>44777</stp>
        <stp/>
        <stp/>
        <stp>1</stp>
        <tr r="EM90" s="21"/>
      </tp>
      <tp>
        <v>27.3</v>
        <stp/>
        <stp>*H</stp>
        <stp>KORD MR25!_12Z-GEFS</stp>
        <stp>2M DAILY AVG TEMP</stp>
        <stp>D</stp>
        <stp>44776</stp>
        <stp/>
        <stp/>
        <stp>1</stp>
        <tr r="EM91" s="21"/>
      </tp>
      <tp>
        <v>21.83</v>
        <stp/>
        <stp>*H</stp>
        <stp>KORD MR26!_00Z-GEFS</stp>
        <stp>2M DAILY AVG TEMP</stp>
        <stp>D</stp>
        <stp>44767</stp>
        <stp/>
        <stp/>
        <stp>1</stp>
        <tr r="S100" s="21"/>
      </tp>
      <tp>
        <v>28</v>
        <stp/>
        <stp>*H</stp>
        <stp>KORD MR26!_12Z-GEFS</stp>
        <stp>2M DAILY AVG TEMP</stp>
        <stp>D</stp>
        <stp>44775</stp>
        <stp/>
        <stp/>
        <stp>1</stp>
        <tr r="EM92" s="21"/>
      </tp>
      <tp>
        <v>25.97</v>
        <stp/>
        <stp>*H</stp>
        <stp>KORD MR27!_00Z-GEFS</stp>
        <stp>2M DAILY AVG TEMP</stp>
        <stp>D</stp>
        <stp>44766</stp>
        <stp/>
        <stp/>
        <stp>1</stp>
        <tr r="S101" s="21"/>
      </tp>
      <tp>
        <v>25.44</v>
        <stp/>
        <stp>*H</stp>
        <stp>KORD MR27!_12Z-GEFS</stp>
        <stp>2M DAILY AVG TEMP</stp>
        <stp>D</stp>
        <stp>44774</stp>
        <stp/>
        <stp/>
        <stp>1</stp>
        <tr r="EM93" s="21"/>
      </tp>
      <tp>
        <v>25.05</v>
        <stp/>
        <stp>*H</stp>
        <stp>KORD MR28!_00Z-GEFS</stp>
        <stp>2M DAILY AVG TEMP</stp>
        <stp>D</stp>
        <stp>44769</stp>
        <stp/>
        <stp/>
        <stp>1</stp>
        <tr r="AE98" s="21"/>
      </tp>
      <tp>
        <v>23.54</v>
        <stp/>
        <stp>*H</stp>
        <stp>KORD MR28!_18Z-GEFS</stp>
        <stp>2M DAILY AVG TEMP</stp>
        <stp>D</stp>
        <stp>44771</stp>
        <stp/>
        <stp/>
        <stp>1</stp>
        <tr r="GE96" s="21"/>
      </tp>
      <tp>
        <v>24.32</v>
        <stp/>
        <stp>*H</stp>
        <stp>KORD MR29!_00Z-GEFS</stp>
        <stp>2M DAILY AVG TEMP</stp>
        <stp>D</stp>
        <stp>44768</stp>
        <stp/>
        <stp/>
        <stp>1</stp>
        <tr r="AE99" s="21"/>
      </tp>
      <tp>
        <v>25.06</v>
        <stp/>
        <stp>*H</stp>
        <stp>KORD MR29!_18Z-GEFS</stp>
        <stp>2M DAILY AVG TEMP</stp>
        <stp>D</stp>
        <stp>44770</stp>
        <stp/>
        <stp/>
        <stp>1</stp>
        <tr r="GE97" s="21"/>
      </tp>
      <tp>
        <v>25.27</v>
        <stp/>
        <stp>*H</stp>
        <stp>KORD MR30!_00Z-GEFS</stp>
        <stp>2M DAILY AVG TEMP</stp>
        <stp>D</stp>
        <stp>44771</stp>
        <stp/>
        <stp/>
        <stp>1</stp>
        <tr r="AQ96" s="21"/>
      </tp>
      <tp>
        <v>27.89</v>
        <stp/>
        <stp>*H</stp>
        <stp>KORD MR30!_06Z-GEFS</stp>
        <stp>2M DAILY AVG TEMP</stp>
        <stp>D</stp>
        <stp>44777</stp>
        <stp/>
        <stp/>
        <stp>1</stp>
        <tr r="DG90" s="21"/>
      </tp>
      <tp>
        <v>26.72</v>
        <stp/>
        <stp>*H</stp>
        <stp>KORD MR30!_12Z-GEFS</stp>
        <stp>2M DAILY AVG TEMP</stp>
        <stp>D</stp>
        <stp>44763</stp>
        <stp/>
        <stp/>
        <stp>1</stp>
        <tr r="DO104" s="21"/>
      </tp>
      <tp>
        <v>26.12</v>
        <stp/>
        <stp>*H</stp>
        <stp>KORD MR30!_18Z-GEFS</stp>
        <stp>2M DAILY AVG TEMP</stp>
        <stp>D</stp>
        <stp>44769</stp>
        <stp/>
        <stp/>
        <stp>1</stp>
        <tr r="GE98" s="21"/>
      </tp>
      <tp>
        <v>25.85</v>
        <stp/>
        <stp>*H</stp>
        <stp>KORD MR31!_00Z-GEFS</stp>
        <stp>2M DAILY AVG TEMP</stp>
        <stp>D</stp>
        <stp>44770</stp>
        <stp/>
        <stp/>
        <stp>1</stp>
        <tr r="AQ97" s="21"/>
      </tp>
      <tp>
        <v>25.97</v>
        <stp/>
        <stp>*H</stp>
        <stp>KORD MR31!_06Z-GEFS</stp>
        <stp>2M DAILY AVG TEMP</stp>
        <stp>D</stp>
        <stp>44776</stp>
        <stp/>
        <stp/>
        <stp>1</stp>
        <tr r="DG91" s="21"/>
      </tp>
      <tp>
        <v>26.68</v>
        <stp/>
        <stp>*H</stp>
        <stp>KORD MR31!_12Z-GEFS</stp>
        <stp>2M DAILY AVG TEMP</stp>
        <stp>D</stp>
        <stp>44762</stp>
        <stp/>
        <stp/>
        <stp>1</stp>
        <tr r="DO105" s="21"/>
      </tp>
      <tp>
        <v>27.67</v>
        <stp/>
        <stp>*H</stp>
        <stp>KORD MR31!_18Z-GEFS</stp>
        <stp>2M DAILY AVG TEMP</stp>
        <stp>D</stp>
        <stp>44768</stp>
        <stp/>
        <stp/>
        <stp>1</stp>
        <tr r="GE99" s="21"/>
      </tp>
      <tp>
        <v>26.48</v>
        <stp/>
        <stp>*H</stp>
        <stp>KORD MR32!_00Z-GEFS</stp>
        <stp>2M DAILY AVG TEMP</stp>
        <stp>D</stp>
        <stp>44773</stp>
        <stp/>
        <stp/>
        <stp>1</stp>
        <tr r="BC94" s="21"/>
      </tp>
      <tp>
        <v>27.06</v>
        <stp/>
        <stp>*H</stp>
        <stp>KORD MR32!_06Z-GEFS</stp>
        <stp>2M DAILY AVG TEMP</stp>
        <stp>D</stp>
        <stp>44775</stp>
        <stp/>
        <stp/>
        <stp>1</stp>
        <tr r="DG92" s="21"/>
      </tp>
      <tp>
        <v>27.29</v>
        <stp/>
        <stp>*H</stp>
        <stp>KORD MR33!_00Z-GEFS</stp>
        <stp>2M DAILY AVG TEMP</stp>
        <stp>D</stp>
        <stp>44772</stp>
        <stp/>
        <stp/>
        <stp>1</stp>
        <tr r="BC95" s="21"/>
      </tp>
      <tp>
        <v>26.28</v>
        <stp/>
        <stp>*H</stp>
        <stp>KORD MR33!_06Z-GEFS</stp>
        <stp>2M DAILY AVG TEMP</stp>
        <stp>D</stp>
        <stp>44774</stp>
        <stp/>
        <stp/>
        <stp>1</stp>
        <tr r="DG93" s="21"/>
      </tp>
      <tp>
        <v>27.33</v>
        <stp/>
        <stp>*H</stp>
        <stp>KORD MR34!_06Z-GEFS</stp>
        <stp>2M DAILY AVG TEMP</stp>
        <stp>D</stp>
        <stp>44773</stp>
        <stp/>
        <stp/>
        <stp>1</stp>
        <tr r="DG94" s="21"/>
      </tp>
      <tp>
        <v>28.37</v>
        <stp/>
        <stp>*H</stp>
        <stp>KORD MR34!_12Z-GEFS</stp>
        <stp>2M DAILY AVG TEMP</stp>
        <stp>D</stp>
        <stp>44767</stp>
        <stp/>
        <stp/>
        <stp>1</stp>
        <tr r="EM100" s="21"/>
      </tp>
      <tp>
        <v>26.5</v>
        <stp/>
        <stp>*H</stp>
        <stp>KORD MR35!_06Z-GEFS</stp>
        <stp>2M DAILY AVG TEMP</stp>
        <stp>D</stp>
        <stp>44772</stp>
        <stp/>
        <stp/>
        <stp>1</stp>
        <tr r="DG95" s="21"/>
      </tp>
      <tp>
        <v>27.7</v>
        <stp/>
        <stp>*H</stp>
        <stp>KORD MR35!_12Z-GEFS</stp>
        <stp>2M DAILY AVG TEMP</stp>
        <stp>D</stp>
        <stp>44766</stp>
        <stp/>
        <stp/>
        <stp>1</stp>
        <tr r="EM101" s="21"/>
      </tp>
      <tp>
        <v>26.24</v>
        <stp/>
        <stp>*H</stp>
        <stp>KORD MR36!_06Z-GEFS</stp>
        <stp>2M DAILY AVG TEMP</stp>
        <stp>D</stp>
        <stp>44771</stp>
        <stp/>
        <stp/>
        <stp>1</stp>
        <tr r="DG96" s="21"/>
      </tp>
      <tp>
        <v>26.9</v>
        <stp/>
        <stp>*H</stp>
        <stp>KORD MR36!_12Z-GEFS</stp>
        <stp>2M DAILY AVG TEMP</stp>
        <stp>D</stp>
        <stp>44765</stp>
        <stp/>
        <stp/>
        <stp>1</stp>
        <tr r="EM102" s="21"/>
      </tp>
      <tp>
        <v>26.79</v>
        <stp/>
        <stp>*H</stp>
        <stp>KORD MR37!_06Z-GEFS</stp>
        <stp>2M DAILY AVG TEMP</stp>
        <stp>D</stp>
        <stp>44770</stp>
        <stp/>
        <stp/>
        <stp>1</stp>
        <tr r="DG97" s="21"/>
      </tp>
      <tp>
        <v>25.87</v>
        <stp/>
        <stp>*H</stp>
        <stp>KORD MR37!_12Z-GEFS</stp>
        <stp>2M DAILY AVG TEMP</stp>
        <stp>D</stp>
        <stp>44764</stp>
        <stp/>
        <stp/>
        <stp>1</stp>
        <tr r="EM103" s="21"/>
      </tp>
      <tp>
        <v>25.86</v>
        <stp/>
        <stp>*H</stp>
        <stp>KORD MR20!_12Z-GEFS</stp>
        <stp>2M DAILY AVG TEMP</stp>
        <stp>D</stp>
        <stp>44774</stp>
        <stp/>
        <stp/>
        <stp>1</stp>
        <tr r="DR93" s="21"/>
      </tp>
      <tp>
        <v>24.07</v>
        <stp/>
        <stp>*H</stp>
        <stp>KORD MR21!_12Z-GEFS</stp>
        <stp>2M DAILY AVG TEMP</stp>
        <stp>D</stp>
        <stp>44775</stp>
        <stp/>
        <stp/>
        <stp>1</stp>
        <tr r="DX92" s="21"/>
      </tp>
      <tp>
        <v>29.37</v>
        <stp/>
        <stp>*H</stp>
        <stp>KORD MR22!_12Z-GEFS</stp>
        <stp>2M DAILY AVG TEMP</stp>
        <stp>D</stp>
        <stp>44776</stp>
        <stp/>
        <stp/>
        <stp>1</stp>
        <tr r="ED91" s="21"/>
      </tp>
      <tp>
        <v>29.95</v>
        <stp/>
        <stp>*H</stp>
        <stp>KORD MR23!_12Z-GEFS</stp>
        <stp>2M DAILY AVG TEMP</stp>
        <stp>D</stp>
        <stp>44777</stp>
        <stp/>
        <stp/>
        <stp>1</stp>
        <tr r="EJ90" s="21"/>
      </tp>
      <tp>
        <v>23.14</v>
        <stp/>
        <stp>*H</stp>
        <stp>KORD MR24!_12Z-GEFS</stp>
        <stp>2M DAILY AVG TEMP</stp>
        <stp>D</stp>
        <stp>44770</stp>
        <stp/>
        <stp/>
        <stp>1</stp>
        <tr r="DR97" s="21"/>
      </tp>
      <tp>
        <v>20.98</v>
        <stp/>
        <stp>*H</stp>
        <stp>KORD MR25!_12Z-GEFS</stp>
        <stp>2M DAILY AVG TEMP</stp>
        <stp>D</stp>
        <stp>44771</stp>
        <stp/>
        <stp/>
        <stp>1</stp>
        <tr r="DX96" s="21"/>
      </tp>
      <tp>
        <v>25.72</v>
        <stp/>
        <stp>*H</stp>
        <stp>KORD MR26!_06Z-GEFS</stp>
        <stp>2M DAILY AVG TEMP</stp>
        <stp>D</stp>
        <stp>44766</stp>
        <stp/>
        <stp/>
        <stp>1</stp>
        <tr r="BN101" s="21"/>
      </tp>
      <tp>
        <v>23.18</v>
        <stp/>
        <stp>*H</stp>
        <stp>KORD MR26!_12Z-GEFS</stp>
        <stp>2M DAILY AVG TEMP</stp>
        <stp>D</stp>
        <stp>44772</stp>
        <stp/>
        <stp/>
        <stp>1</stp>
        <tr r="ED95" s="21"/>
      </tp>
      <tp>
        <v>28.39</v>
        <stp/>
        <stp>*H</stp>
        <stp>KORD MR26!_18Z-GEFS</stp>
        <stp>2M DAILY AVG TEMP</stp>
        <stp>D</stp>
        <stp>44778</stp>
        <stp/>
        <stp/>
        <stp>1</stp>
        <tr r="GT89" s="21"/>
      </tp>
      <tp>
        <v>22.92</v>
        <stp/>
        <stp>*H</stp>
        <stp>KORD MR27!_06Z-GEFS</stp>
        <stp>2M DAILY AVG TEMP</stp>
        <stp>D</stp>
        <stp>44767</stp>
        <stp/>
        <stp/>
        <stp>1</stp>
        <tr r="BT100" s="21"/>
      </tp>
      <tp>
        <v>24.05</v>
        <stp/>
        <stp>*H</stp>
        <stp>KORD MR27!_12Z-GEFS</stp>
        <stp>2M DAILY AVG TEMP</stp>
        <stp>D</stp>
        <stp>44773</stp>
        <stp/>
        <stp/>
        <stp>1</stp>
        <tr r="EJ94" s="21"/>
      </tp>
      <tp>
        <v>27.85</v>
        <stp/>
        <stp>*H</stp>
        <stp>KORD MR27!_18Z-GEFS</stp>
        <stp>2M DAILY AVG TEMP</stp>
        <stp>D</stp>
        <stp>44779</stp>
        <stp/>
        <stp/>
        <stp>1</stp>
        <tr r="GZ88" s="21"/>
      </tp>
      <tp>
        <v>24.14</v>
        <stp/>
        <stp>*H</stp>
        <stp>KORD MR28!_06Z-GEFS</stp>
        <stp>2M DAILY AVG TEMP</stp>
        <stp>D</stp>
        <stp>44768</stp>
        <stp/>
        <stp/>
        <stp>1</stp>
        <tr r="BZ99" s="21"/>
      </tp>
      <tp>
        <v>26.39</v>
        <stp/>
        <stp>*H</stp>
        <stp>KORD MR28!_18Z-GEFS</stp>
        <stp>2M DAILY AVG TEMP</stp>
        <stp>D</stp>
        <stp>44776</stp>
        <stp/>
        <stp/>
        <stp>1</stp>
        <tr r="GT91" s="21"/>
      </tp>
      <tp>
        <v>26.22</v>
        <stp/>
        <stp>*H</stp>
        <stp>KORD MR29!_06Z-GEFS</stp>
        <stp>2M DAILY AVG TEMP</stp>
        <stp>D</stp>
        <stp>44769</stp>
        <stp/>
        <stp/>
        <stp>1</stp>
        <tr r="CF98" s="21"/>
      </tp>
      <tp>
        <v>26.55</v>
        <stp/>
        <stp>*H</stp>
        <stp>KORD MR29!_18Z-GEFS</stp>
        <stp>2M DAILY AVG TEMP</stp>
        <stp>D</stp>
        <stp>44777</stp>
        <stp/>
        <stp/>
        <stp>1</stp>
        <tr r="GZ90" s="21"/>
      </tp>
      <tp>
        <v>26.39</v>
        <stp/>
        <stp>*H</stp>
        <stp>KORD MR30!_00Z-GEFS</stp>
        <stp>2M DAILY AVG TEMP</stp>
        <stp>D</stp>
        <stp>44776</stp>
        <stp/>
        <stp/>
        <stp>1</stp>
        <tr r="BF91" s="21"/>
      </tp>
      <tp>
        <v>24.92</v>
        <stp/>
        <stp>*H</stp>
        <stp>KORD MR30!_06Z-GEFS</stp>
        <stp>2M DAILY AVG TEMP</stp>
        <stp>D</stp>
        <stp>44770</stp>
        <stp/>
        <stp/>
        <stp>1</stp>
        <tr r="CL97" s="21"/>
      </tp>
      <tp>
        <v>26.11</v>
        <stp/>
        <stp>*H</stp>
        <stp>KORD MR30!_12Z-GEFS</stp>
        <stp>2M DAILY AVG TEMP</stp>
        <stp>D</stp>
        <stp>44764</stp>
        <stp/>
        <stp/>
        <stp>1</stp>
        <tr r="DR103" s="21"/>
      </tp>
      <tp>
        <v>26.36</v>
        <stp/>
        <stp>*H</stp>
        <stp>KORD MR31!_06Z-GEFS</stp>
        <stp>2M DAILY AVG TEMP</stp>
        <stp>D</stp>
        <stp>44771</stp>
        <stp/>
        <stp/>
        <stp>1</stp>
        <tr r="CR96" s="21"/>
      </tp>
      <tp>
        <v>28.4</v>
        <stp/>
        <stp>*H</stp>
        <stp>KORD MR31!_12Z-GEFS</stp>
        <stp>2M DAILY AVG TEMP</stp>
        <stp>D</stp>
        <stp>44765</stp>
        <stp/>
        <stp/>
        <stp>1</stp>
        <tr r="DX102" s="21"/>
      </tp>
      <tp>
        <v>27.1</v>
        <stp/>
        <stp>*H</stp>
        <stp>KORD MR32!_00Z-GEFS</stp>
        <stp>2M DAILY AVG TEMP</stp>
        <stp>D</stp>
        <stp>44774</stp>
        <stp/>
        <stp/>
        <stp>1</stp>
        <tr r="BF93" s="21"/>
      </tp>
      <tp>
        <v>26.5</v>
        <stp/>
        <stp>*H</stp>
        <stp>KORD MR32!_06Z-GEFS</stp>
        <stp>2M DAILY AVG TEMP</stp>
        <stp>D</stp>
        <stp>44772</stp>
        <stp/>
        <stp/>
        <stp>1</stp>
        <tr r="CX95" s="21"/>
      </tp>
      <tp>
        <v>26.76</v>
        <stp/>
        <stp>*H</stp>
        <stp>KORD MR32!_12Z-GEFS</stp>
        <stp>2M DAILY AVG TEMP</stp>
        <stp>D</stp>
        <stp>44766</stp>
        <stp/>
        <stp/>
        <stp>1</stp>
        <tr r="ED101" s="21"/>
      </tp>
      <tp>
        <v>26.44</v>
        <stp/>
        <stp>*H</stp>
        <stp>KORD MR33!_06Z-GEFS</stp>
        <stp>2M DAILY AVG TEMP</stp>
        <stp>D</stp>
        <stp>44773</stp>
        <stp/>
        <stp/>
        <stp>1</stp>
        <tr r="DD94" s="21"/>
      </tp>
      <tp>
        <v>25.96</v>
        <stp/>
        <stp>*H</stp>
        <stp>KORD MR33!_12Z-GEFS</stp>
        <stp>2M DAILY AVG TEMP</stp>
        <stp>D</stp>
        <stp>44767</stp>
        <stp/>
        <stp/>
        <stp>1</stp>
        <tr r="EJ100" s="21"/>
      </tp>
      <tp>
        <v>27.73</v>
        <stp/>
        <stp>*H</stp>
        <stp>KORD MR34!_00Z-GEFS</stp>
        <stp>2M DAILY AVG TEMP</stp>
        <stp>D</stp>
        <stp>44772</stp>
        <stp/>
        <stp/>
        <stp>1</stp>
        <tr r="BF95" s="21"/>
      </tp>
      <tp>
        <v>26.7</v>
        <stp/>
        <stp>*H</stp>
        <stp>KORD MR36!_00Z-GEFS</stp>
        <stp>2M DAILY AVG TEMP</stp>
        <stp>D</stp>
        <stp>44770</stp>
        <stp/>
        <stp/>
        <stp>1</stp>
        <tr r="BF97" s="21"/>
      </tp>
      <tp>
        <v>25.68</v>
        <stp/>
        <stp>*H</stp>
        <stp>KORD MR36!_12Z-GEFS</stp>
        <stp>2M DAILY AVG TEMP</stp>
        <stp>D</stp>
        <stp>44762</stp>
        <stp/>
        <stp/>
        <stp>1</stp>
        <tr r="ED105" s="21"/>
      </tp>
      <tp>
        <v>26.51</v>
        <stp/>
        <stp>*H</stp>
        <stp>KORD MR36!_18Z-GEFS</stp>
        <stp>2M DAILY AVG TEMP</stp>
        <stp>D</stp>
        <stp>44768</stp>
        <stp/>
        <stp/>
        <stp>1</stp>
        <tr r="GT99" s="21"/>
      </tp>
      <tp>
        <v>26.04</v>
        <stp/>
        <stp>*H</stp>
        <stp>KORD MR37!_12Z-GEFS</stp>
        <stp>2M DAILY AVG TEMP</stp>
        <stp>D</stp>
        <stp>44763</stp>
        <stp/>
        <stp/>
        <stp>1</stp>
        <tr r="EJ104" s="21"/>
      </tp>
      <tp>
        <v>26.42</v>
        <stp/>
        <stp>*H</stp>
        <stp>KORD MR37!_18Z-GEFS</stp>
        <stp>2M DAILY AVG TEMP</stp>
        <stp>D</stp>
        <stp>44769</stp>
        <stp/>
        <stp/>
        <stp>1</stp>
        <tr r="GZ98" s="21"/>
      </tp>
      <tp>
        <v>26.43</v>
        <stp/>
        <stp>*H</stp>
        <stp>KORD MR38!_18Z-GEFS</stp>
        <stp>2M DAILY AVG TEMP</stp>
        <stp>D</stp>
        <stp>44766</stp>
        <stp/>
        <stp/>
        <stp>1</stp>
        <tr r="GT101" s="21"/>
      </tp>
      <tp>
        <v>26.36</v>
        <stp/>
        <stp>*H</stp>
        <stp>KORD MR39!_18Z-GEFS</stp>
        <stp>2M DAILY AVG TEMP</stp>
        <stp>D</stp>
        <stp>44767</stp>
        <stp/>
        <stp/>
        <stp>1</stp>
        <tr r="GZ100" s="21"/>
      </tp>
      <tp>
        <v>26.06</v>
        <stp/>
        <stp>*H</stp>
        <stp>KORD MR20!_12Z-GEFS</stp>
        <stp>2M DAILY AVG TEMP</stp>
        <stp>D</stp>
        <stp>44775</stp>
        <stp/>
        <stp/>
        <stp>1</stp>
        <tr r="DU92" s="21"/>
      </tp>
      <tp>
        <v>26.03</v>
        <stp/>
        <stp>*H</stp>
        <stp>KORD MR21!_12Z-GEFS</stp>
        <stp>2M DAILY AVG TEMP</stp>
        <stp>D</stp>
        <stp>44774</stp>
        <stp/>
        <stp/>
        <stp>1</stp>
        <tr r="DU93" s="21"/>
      </tp>
      <tp>
        <v>30.28</v>
        <stp/>
        <stp>*H</stp>
        <stp>KORD MR22!_12Z-GEFS</stp>
        <stp>2M DAILY AVG TEMP</stp>
        <stp>D</stp>
        <stp>44777</stp>
        <stp/>
        <stp/>
        <stp>1</stp>
        <tr r="EG90" s="21"/>
      </tp>
      <tp>
        <v>28.47</v>
        <stp/>
        <stp>*H</stp>
        <stp>KORD MR23!_12Z-GEFS</stp>
        <stp>2M DAILY AVG TEMP</stp>
        <stp>D</stp>
        <stp>44776</stp>
        <stp/>
        <stp/>
        <stp>1</stp>
        <tr r="EG91" s="21"/>
      </tp>
      <tp>
        <v>21.19</v>
        <stp/>
        <stp>*H</stp>
        <stp>KORD MR24!_12Z-GEFS</stp>
        <stp>2M DAILY AVG TEMP</stp>
        <stp>D</stp>
        <stp>44771</stp>
        <stp/>
        <stp/>
        <stp>1</stp>
        <tr r="DU96" s="21"/>
      </tp>
      <tp>
        <v>22.91</v>
        <stp/>
        <stp>*H</stp>
        <stp>KORD MR25!_12Z-GEFS</stp>
        <stp>2M DAILY AVG TEMP</stp>
        <stp>D</stp>
        <stp>44770</stp>
        <stp/>
        <stp/>
        <stp>1</stp>
        <tr r="DU97" s="21"/>
      </tp>
      <tp>
        <v>21.64</v>
        <stp/>
        <stp>*H</stp>
        <stp>KORD MR26!_06Z-GEFS</stp>
        <stp>2M DAILY AVG TEMP</stp>
        <stp>D</stp>
        <stp>44767</stp>
        <stp/>
        <stp/>
        <stp>1</stp>
        <tr r="BQ100" s="21"/>
      </tp>
      <tp>
        <v>24.56</v>
        <stp/>
        <stp>*H</stp>
        <stp>KORD MR26!_12Z-GEFS</stp>
        <stp>2M DAILY AVG TEMP</stp>
        <stp>D</stp>
        <stp>44773</stp>
        <stp/>
        <stp/>
        <stp>1</stp>
        <tr r="EG94" s="21"/>
      </tp>
      <tp>
        <v>27.48</v>
        <stp/>
        <stp>*H</stp>
        <stp>KORD MR26!_18Z-GEFS</stp>
        <stp>2M DAILY AVG TEMP</stp>
        <stp>D</stp>
        <stp>44779</stp>
        <stp/>
        <stp/>
        <stp>1</stp>
        <tr r="GW88" s="21"/>
      </tp>
      <tp>
        <v>26.31</v>
        <stp/>
        <stp>*H</stp>
        <stp>KORD MR27!_06Z-GEFS</stp>
        <stp>2M DAILY AVG TEMP</stp>
        <stp>D</stp>
        <stp>44766</stp>
        <stp/>
        <stp/>
        <stp>1</stp>
        <tr r="BQ101" s="21"/>
      </tp>
      <tp>
        <v>22.72</v>
        <stp/>
        <stp>*H</stp>
        <stp>KORD MR27!_12Z-GEFS</stp>
        <stp>2M DAILY AVG TEMP</stp>
        <stp>D</stp>
        <stp>44772</stp>
        <stp/>
        <stp/>
        <stp>1</stp>
        <tr r="EG95" s="21"/>
      </tp>
      <tp>
        <v>27.53</v>
        <stp/>
        <stp>*H</stp>
        <stp>KORD MR27!_18Z-GEFS</stp>
        <stp>2M DAILY AVG TEMP</stp>
        <stp>D</stp>
        <stp>44778</stp>
        <stp/>
        <stp/>
        <stp>1</stp>
        <tr r="GW89" s="21"/>
      </tp>
      <tp>
        <v>26.08</v>
        <stp/>
        <stp>*H</stp>
        <stp>KORD MR28!_06Z-GEFS</stp>
        <stp>2M DAILY AVG TEMP</stp>
        <stp>D</stp>
        <stp>44769</stp>
        <stp/>
        <stp/>
        <stp>1</stp>
        <tr r="CC98" s="21"/>
      </tp>
      <tp>
        <v>26.71</v>
        <stp/>
        <stp>*H</stp>
        <stp>KORD MR28!_18Z-GEFS</stp>
        <stp>2M DAILY AVG TEMP</stp>
        <stp>D</stp>
        <stp>44777</stp>
        <stp/>
        <stp/>
        <stp>1</stp>
        <tr r="GW90" s="21"/>
      </tp>
      <tp>
        <v>24.1</v>
        <stp/>
        <stp>*H</stp>
        <stp>KORD MR29!_06Z-GEFS</stp>
        <stp>2M DAILY AVG TEMP</stp>
        <stp>D</stp>
        <stp>44768</stp>
        <stp/>
        <stp/>
        <stp>1</stp>
        <tr r="CC99" s="21"/>
      </tp>
      <tp>
        <v>26.29</v>
        <stp/>
        <stp>*H</stp>
        <stp>KORD MR29!_18Z-GEFS</stp>
        <stp>2M DAILY AVG TEMP</stp>
        <stp>D</stp>
        <stp>44776</stp>
        <stp/>
        <stp/>
        <stp>1</stp>
        <tr r="GW91" s="21"/>
      </tp>
      <tp>
        <v>26.99</v>
        <stp/>
        <stp>*H</stp>
        <stp>KORD MR30!_00Z-GEFS</stp>
        <stp>2M DAILY AVG TEMP</stp>
        <stp>D</stp>
        <stp>44777</stp>
        <stp/>
        <stp/>
        <stp>1</stp>
        <tr r="BI90" s="21"/>
      </tp>
      <tp>
        <v>24.86</v>
        <stp/>
        <stp>*H</stp>
        <stp>KORD MR30!_06Z-GEFS</stp>
        <stp>2M DAILY AVG TEMP</stp>
        <stp>D</stp>
        <stp>44771</stp>
        <stp/>
        <stp/>
        <stp>1</stp>
        <tr r="CO96" s="21"/>
      </tp>
      <tp>
        <v>28.54</v>
        <stp/>
        <stp>*H</stp>
        <stp>KORD MR30!_12Z-GEFS</stp>
        <stp>2M DAILY AVG TEMP</stp>
        <stp>D</stp>
        <stp>44765</stp>
        <stp/>
        <stp/>
        <stp>1</stp>
        <tr r="DU102" s="21"/>
      </tp>
      <tp>
        <v>26.78</v>
        <stp/>
        <stp>*H</stp>
        <stp>KORD MR31!_00Z-GEFS</stp>
        <stp>2M DAILY AVG TEMP</stp>
        <stp>D</stp>
        <stp>44776</stp>
        <stp/>
        <stp/>
        <stp>1</stp>
        <tr r="BI91" s="21"/>
      </tp>
      <tp>
        <v>27.53</v>
        <stp/>
        <stp>*H</stp>
        <stp>KORD MR31!_06Z-GEFS</stp>
        <stp>2M DAILY AVG TEMP</stp>
        <stp>D</stp>
        <stp>44770</stp>
        <stp/>
        <stp/>
        <stp>1</stp>
        <tr r="CO97" s="21"/>
      </tp>
      <tp>
        <v>27.71</v>
        <stp/>
        <stp>*H</stp>
        <stp>KORD MR31!_12Z-GEFS</stp>
        <stp>2M DAILY AVG TEMP</stp>
        <stp>D</stp>
        <stp>44764</stp>
        <stp/>
        <stp/>
        <stp>1</stp>
        <tr r="DU103" s="21"/>
      </tp>
      <tp>
        <v>26.1</v>
        <stp/>
        <stp>*H</stp>
        <stp>KORD MR32!_00Z-GEFS</stp>
        <stp>2M DAILY AVG TEMP</stp>
        <stp>D</stp>
        <stp>44775</stp>
        <stp/>
        <stp/>
        <stp>1</stp>
        <tr r="BI92" s="21"/>
      </tp>
      <tp>
        <v>27.19</v>
        <stp/>
        <stp>*H</stp>
        <stp>KORD MR32!_06Z-GEFS</stp>
        <stp>2M DAILY AVG TEMP</stp>
        <stp>D</stp>
        <stp>44773</stp>
        <stp/>
        <stp/>
        <stp>1</stp>
        <tr r="DA94" s="21"/>
      </tp>
      <tp>
        <v>26.75</v>
        <stp/>
        <stp>*H</stp>
        <stp>KORD MR32!_12Z-GEFS</stp>
        <stp>2M DAILY AVG TEMP</stp>
        <stp>D</stp>
        <stp>44767</stp>
        <stp/>
        <stp/>
        <stp>1</stp>
        <tr r="EG100" s="21"/>
      </tp>
      <tp>
        <v>27.86</v>
        <stp/>
        <stp>*H</stp>
        <stp>KORD MR33!_00Z-GEFS</stp>
        <stp>2M DAILY AVG TEMP</stp>
        <stp>D</stp>
        <stp>44774</stp>
        <stp/>
        <stp/>
        <stp>1</stp>
        <tr r="BI93" s="21"/>
      </tp>
      <tp>
        <v>26.38</v>
        <stp/>
        <stp>*H</stp>
        <stp>KORD MR33!_06Z-GEFS</stp>
        <stp>2M DAILY AVG TEMP</stp>
        <stp>D</stp>
        <stp>44772</stp>
        <stp/>
        <stp/>
        <stp>1</stp>
        <tr r="DA95" s="21"/>
      </tp>
      <tp>
        <v>27.23</v>
        <stp/>
        <stp>*H</stp>
        <stp>KORD MR33!_12Z-GEFS</stp>
        <stp>2M DAILY AVG TEMP</stp>
        <stp>D</stp>
        <stp>44766</stp>
        <stp/>
        <stp/>
        <stp>1</stp>
        <tr r="EG101" s="21"/>
      </tp>
      <tp>
        <v>27.1</v>
        <stp/>
        <stp>*H</stp>
        <stp>KORD MR34!_00Z-GEFS</stp>
        <stp>2M DAILY AVG TEMP</stp>
        <stp>D</stp>
        <stp>44773</stp>
        <stp/>
        <stp/>
        <stp>1</stp>
        <tr r="BI94" s="21"/>
      </tp>
      <tp>
        <v>26.36</v>
        <stp/>
        <stp>*H</stp>
        <stp>KORD MR35!_00Z-GEFS</stp>
        <stp>2M DAILY AVG TEMP</stp>
        <stp>D</stp>
        <stp>44772</stp>
        <stp/>
        <stp/>
        <stp>1</stp>
        <tr r="BI95" s="21"/>
      </tp>
      <tp>
        <v>26.18</v>
        <stp/>
        <stp>*H</stp>
        <stp>KORD MR36!_00Z-GEFS</stp>
        <stp>2M DAILY AVG TEMP</stp>
        <stp>D</stp>
        <stp>44771</stp>
        <stp/>
        <stp/>
        <stp>1</stp>
        <tr r="BI96" s="21"/>
      </tp>
      <tp>
        <v>24.86</v>
        <stp/>
        <stp>*H</stp>
        <stp>KORD MR36!_12Z-GEFS</stp>
        <stp>2M DAILY AVG TEMP</stp>
        <stp>D</stp>
        <stp>44763</stp>
        <stp/>
        <stp/>
        <stp>1</stp>
        <tr r="EG104" s="21"/>
      </tp>
      <tp>
        <v>25.99</v>
        <stp/>
        <stp>*H</stp>
        <stp>KORD MR36!_18Z-GEFS</stp>
        <stp>2M DAILY AVG TEMP</stp>
        <stp>D</stp>
        <stp>44769</stp>
        <stp/>
        <stp/>
        <stp>1</stp>
        <tr r="GW98" s="21"/>
      </tp>
      <tp>
        <v>26.02</v>
        <stp/>
        <stp>*H</stp>
        <stp>KORD MR37!_00Z-GEFS</stp>
        <stp>2M DAILY AVG TEMP</stp>
        <stp>D</stp>
        <stp>44770</stp>
        <stp/>
        <stp/>
        <stp>1</stp>
        <tr r="BI97" s="21"/>
      </tp>
      <tp>
        <v>26.81</v>
        <stp/>
        <stp>*H</stp>
        <stp>KORD MR37!_12Z-GEFS</stp>
        <stp>2M DAILY AVG TEMP</stp>
        <stp>D</stp>
        <stp>44762</stp>
        <stp/>
        <stp/>
        <stp>1</stp>
        <tr r="EG105" s="21"/>
      </tp>
      <tp>
        <v>25.93</v>
        <stp/>
        <stp>*H</stp>
        <stp>KORD MR37!_18Z-GEFS</stp>
        <stp>2M DAILY AVG TEMP</stp>
        <stp>D</stp>
        <stp>44768</stp>
        <stp/>
        <stp/>
        <stp>1</stp>
        <tr r="GW99" s="21"/>
      </tp>
      <tp>
        <v>26.78</v>
        <stp/>
        <stp>*H</stp>
        <stp>KORD MR38!_18Z-GEFS</stp>
        <stp>2M DAILY AVG TEMP</stp>
        <stp>D</stp>
        <stp>44767</stp>
        <stp/>
        <stp/>
        <stp>1</stp>
        <tr r="GW100" s="21"/>
      </tp>
      <tp>
        <v>26.93</v>
        <stp/>
        <stp>*H</stp>
        <stp>KORD MR39!_18Z-GEFS</stp>
        <stp>2M DAILY AVG TEMP</stp>
        <stp>D</stp>
        <stp>44766</stp>
        <stp/>
        <stp/>
        <stp>1</stp>
        <tr r="GW101" s="21"/>
      </tp>
      <tp>
        <v>30.78</v>
        <stp/>
        <stp>*H</stp>
        <stp>KORD MR20!_12Z-GEFS</stp>
        <stp>2M DAILY AVG TEMP</stp>
        <stp>D</stp>
        <stp>44776</stp>
        <stp/>
        <stp/>
        <stp>1</stp>
        <tr r="DX91" s="21"/>
      </tp>
      <tp>
        <v>31.15</v>
        <stp/>
        <stp>*H</stp>
        <stp>KORD MR21!_12Z-GEFS</stp>
        <stp>2M DAILY AVG TEMP</stp>
        <stp>D</stp>
        <stp>44777</stp>
        <stp/>
        <stp/>
        <stp>1</stp>
        <tr r="ED90" s="21"/>
      </tp>
      <tp>
        <v>26.03</v>
        <stp/>
        <stp>*H</stp>
        <stp>KORD MR22!_12Z-GEFS</stp>
        <stp>2M DAILY AVG TEMP</stp>
        <stp>D</stp>
        <stp>44774</stp>
        <stp/>
        <stp/>
        <stp>1</stp>
        <tr r="DX93" s="21"/>
      </tp>
      <tp>
        <v>25.95</v>
        <stp/>
        <stp>*H</stp>
        <stp>KORD MR23!_12Z-GEFS</stp>
        <stp>2M DAILY AVG TEMP</stp>
        <stp>D</stp>
        <stp>44775</stp>
        <stp/>
        <stp/>
        <stp>1</stp>
        <tr r="ED92" s="21"/>
      </tp>
      <tp>
        <v>23.04</v>
        <stp/>
        <stp>*H</stp>
        <stp>KORD MR24!_12Z-GEFS</stp>
        <stp>2M DAILY AVG TEMP</stp>
        <stp>D</stp>
        <stp>44772</stp>
        <stp/>
        <stp/>
        <stp>1</stp>
        <tr r="DX95" s="21"/>
      </tp>
      <tp>
        <v>28.89</v>
        <stp/>
        <stp>*H</stp>
        <stp>KORD MR24!_18Z-GEFS</stp>
        <stp>2M DAILY AVG TEMP</stp>
        <stp>D</stp>
        <stp>44778</stp>
        <stp/>
        <stp/>
        <stp>1</stp>
        <tr r="GN89" s="21"/>
      </tp>
      <tp>
        <v>22.14</v>
        <stp/>
        <stp>*H</stp>
        <stp>KORD MR25!_06Z-GEFS</stp>
        <stp>2M DAILY AVG TEMP</stp>
        <stp>D</stp>
        <stp>44767</stp>
        <stp/>
        <stp/>
        <stp>1</stp>
        <tr r="BN100" s="21"/>
      </tp>
      <tp>
        <v>24</v>
        <stp/>
        <stp>*H</stp>
        <stp>KORD MR25!_12Z-GEFS</stp>
        <stp>2M DAILY AVG TEMP</stp>
        <stp>D</stp>
        <stp>44773</stp>
        <stp/>
        <stp/>
        <stp>1</stp>
        <tr r="ED94" s="21"/>
      </tp>
      <tp>
        <v>27.42</v>
        <stp/>
        <stp>*H</stp>
        <stp>KORD MR25!_18Z-GEFS</stp>
        <stp>2M DAILY AVG TEMP</stp>
        <stp>D</stp>
        <stp>44779</stp>
        <stp/>
        <stp/>
        <stp>1</stp>
        <tr r="GT88" s="21"/>
      </tp>
      <tp>
        <v>22.87</v>
        <stp/>
        <stp>*H</stp>
        <stp>KORD MR26!_12Z-GEFS</stp>
        <stp>2M DAILY AVG TEMP</stp>
        <stp>D</stp>
        <stp>44770</stp>
        <stp/>
        <stp/>
        <stp>1</stp>
        <tr r="DX97" s="21"/>
      </tp>
      <tp>
        <v>28.23</v>
        <stp/>
        <stp>*H</stp>
        <stp>KORD MR27!_06Z-GEFS</stp>
        <stp>2M DAILY AVG TEMP</stp>
        <stp>D</stp>
        <stp>44765</stp>
        <stp/>
        <stp/>
        <stp>1</stp>
        <tr r="BN102" s="21"/>
      </tp>
      <tp>
        <v>22.28</v>
        <stp/>
        <stp>*H</stp>
        <stp>KORD MR27!_12Z-GEFS</stp>
        <stp>2M DAILY AVG TEMP</stp>
        <stp>D</stp>
        <stp>44771</stp>
        <stp/>
        <stp/>
        <stp>1</stp>
        <tr r="ED96" s="21"/>
      </tp>
      <tp>
        <v>25.69</v>
        <stp/>
        <stp>*H</stp>
        <stp>KORD MR28!_18Z-GEFS</stp>
        <stp>2M DAILY AVG TEMP</stp>
        <stp>D</stp>
        <stp>44774</stp>
        <stp/>
        <stp/>
        <stp>1</stp>
        <tr r="GN93" s="21"/>
      </tp>
      <tp>
        <v>26.3</v>
        <stp/>
        <stp>*H</stp>
        <stp>KORD MR29!_18Z-GEFS</stp>
        <stp>2M DAILY AVG TEMP</stp>
        <stp>D</stp>
        <stp>44775</stp>
        <stp/>
        <stp/>
        <stp>1</stp>
        <tr r="GT92" s="21"/>
      </tp>
      <tp>
        <v>26.87</v>
        <stp/>
        <stp>*H</stp>
        <stp>KORD MR30!_00Z-GEFS</stp>
        <stp>2M DAILY AVG TEMP</stp>
        <stp>D</stp>
        <stp>44774</stp>
        <stp/>
        <stp/>
        <stp>1</stp>
        <tr r="AZ93" s="21"/>
      </tp>
      <tp>
        <v>25.54</v>
        <stp/>
        <stp>*H</stp>
        <stp>KORD MR30!_06Z-GEFS</stp>
        <stp>2M DAILY AVG TEMP</stp>
        <stp>D</stp>
        <stp>44772</stp>
        <stp/>
        <stp/>
        <stp>1</stp>
        <tr r="CR95" s="21"/>
      </tp>
      <tp>
        <v>26.55</v>
        <stp/>
        <stp>*H</stp>
        <stp>KORD MR30!_12Z-GEFS</stp>
        <stp>2M DAILY AVG TEMP</stp>
        <stp>D</stp>
        <stp>44766</stp>
        <stp/>
        <stp/>
        <stp>1</stp>
        <tr r="DX101" s="21"/>
      </tp>
      <tp>
        <v>26.89</v>
        <stp/>
        <stp>*H</stp>
        <stp>KORD MR31!_00Z-GEFS</stp>
        <stp>2M DAILY AVG TEMP</stp>
        <stp>D</stp>
        <stp>44775</stp>
        <stp/>
        <stp/>
        <stp>1</stp>
        <tr r="BF92" s="21"/>
      </tp>
      <tp>
        <v>26.27</v>
        <stp/>
        <stp>*H</stp>
        <stp>KORD MR31!_06Z-GEFS</stp>
        <stp>2M DAILY AVG TEMP</stp>
        <stp>D</stp>
        <stp>44773</stp>
        <stp/>
        <stp/>
        <stp>1</stp>
        <tr r="CX94" s="21"/>
      </tp>
      <tp>
        <v>25.28</v>
        <stp/>
        <stp>*H</stp>
        <stp>KORD MR31!_12Z-GEFS</stp>
        <stp>2M DAILY AVG TEMP</stp>
        <stp>D</stp>
        <stp>44767</stp>
        <stp/>
        <stp/>
        <stp>1</stp>
        <tr r="ED100" s="21"/>
      </tp>
      <tp>
        <v>27.24</v>
        <stp/>
        <stp>*H</stp>
        <stp>KORD MR32!_06Z-GEFS</stp>
        <stp>2M DAILY AVG TEMP</stp>
        <stp>D</stp>
        <stp>44770</stp>
        <stp/>
        <stp/>
        <stp>1</stp>
        <tr r="CR97" s="21"/>
      </tp>
      <tp>
        <v>27.64</v>
        <stp/>
        <stp>*H</stp>
        <stp>KORD MR32!_12Z-GEFS</stp>
        <stp>2M DAILY AVG TEMP</stp>
        <stp>D</stp>
        <stp>44764</stp>
        <stp/>
        <stp/>
        <stp>1</stp>
        <tr r="DX103" s="21"/>
      </tp>
      <tp>
        <v>26.27</v>
        <stp/>
        <stp>*H</stp>
        <stp>KORD MR33!_06Z-GEFS</stp>
        <stp>2M DAILY AVG TEMP</stp>
        <stp>D</stp>
        <stp>44771</stp>
        <stp/>
        <stp/>
        <stp>1</stp>
        <tr r="CX96" s="21"/>
      </tp>
      <tp>
        <v>28.18</v>
        <stp/>
        <stp>*H</stp>
        <stp>KORD MR33!_12Z-GEFS</stp>
        <stp>2M DAILY AVG TEMP</stp>
        <stp>D</stp>
        <stp>44765</stp>
        <stp/>
        <stp/>
        <stp>1</stp>
        <tr r="ED102" s="21"/>
      </tp>
      <tp>
        <v>27.65</v>
        <stp/>
        <stp>*H</stp>
        <stp>KORD MR34!_00Z-GEFS</stp>
        <stp>2M DAILY AVG TEMP</stp>
        <stp>D</stp>
        <stp>44770</stp>
        <stp/>
        <stp/>
        <stp>1</stp>
        <tr r="AZ97" s="21"/>
      </tp>
      <tp>
        <v>27.77</v>
        <stp/>
        <stp>*H</stp>
        <stp>KORD MR34!_12Z-GEFS</stp>
        <stp>2M DAILY AVG TEMP</stp>
        <stp>D</stp>
        <stp>44762</stp>
        <stp/>
        <stp/>
        <stp>1</stp>
        <tr r="DX105" s="21"/>
      </tp>
      <tp>
        <v>27.57</v>
        <stp/>
        <stp>*H</stp>
        <stp>KORD MR34!_18Z-GEFS</stp>
        <stp>2M DAILY AVG TEMP</stp>
        <stp>D</stp>
        <stp>44768</stp>
        <stp/>
        <stp/>
        <stp>1</stp>
        <tr r="GN99" s="21"/>
      </tp>
      <tp>
        <v>26.12</v>
        <stp/>
        <stp>*H</stp>
        <stp>KORD MR35!_00Z-GEFS</stp>
        <stp>2M DAILY AVG TEMP</stp>
        <stp>D</stp>
        <stp>44771</stp>
        <stp/>
        <stp/>
        <stp>1</stp>
        <tr r="BF96" s="21"/>
      </tp>
      <tp>
        <v>25.09</v>
        <stp/>
        <stp>*H</stp>
        <stp>KORD MR35!_12Z-GEFS</stp>
        <stp>2M DAILY AVG TEMP</stp>
        <stp>D</stp>
        <stp>44763</stp>
        <stp/>
        <stp/>
        <stp>1</stp>
        <tr r="ED104" s="21"/>
      </tp>
      <tp>
        <v>27.81</v>
        <stp/>
        <stp>*H</stp>
        <stp>KORD MR35!_18Z-GEFS</stp>
        <stp>2M DAILY AVG TEMP</stp>
        <stp>D</stp>
        <stp>44769</stp>
        <stp/>
        <stp/>
        <stp>1</stp>
        <tr r="GT98" s="21"/>
      </tp>
      <tp>
        <v>27.84</v>
        <stp/>
        <stp>*H</stp>
        <stp>KORD MR38!_18Z-GEFS</stp>
        <stp>2M DAILY AVG TEMP</stp>
        <stp>D</stp>
        <stp>44764</stp>
        <stp/>
        <stp/>
        <stp>1</stp>
        <tr r="GN103" s="21"/>
      </tp>
      <tp>
        <v>28.31</v>
        <stp/>
        <stp>*H</stp>
        <stp>KORD MR39!_18Z-GEFS</stp>
        <stp>2M DAILY AVG TEMP</stp>
        <stp>D</stp>
        <stp>44765</stp>
        <stp/>
        <stp/>
        <stp>1</stp>
        <tr r="GT102" s="21"/>
      </tp>
      <tp>
        <v>25.67</v>
        <stp/>
        <stp>*H</stp>
        <stp>KORD MR20!_12Z-GEFS</stp>
        <stp>2M DAILY AVG TEMP</stp>
        <stp>D</stp>
        <stp>44777</stp>
        <stp/>
        <stp/>
        <stp>1</stp>
        <tr r="EA90" s="21"/>
      </tp>
      <tp>
        <v>29.39</v>
        <stp/>
        <stp>*H</stp>
        <stp>KORD MR21!_12Z-GEFS</stp>
        <stp>2M DAILY AVG TEMP</stp>
        <stp>D</stp>
        <stp>44776</stp>
        <stp/>
        <stp/>
        <stp>1</stp>
        <tr r="EA91" s="21"/>
      </tp>
      <tp>
        <v>25.4</v>
        <stp/>
        <stp>*H</stp>
        <stp>KORD MR22!_12Z-GEFS</stp>
        <stp>2M DAILY AVG TEMP</stp>
        <stp>D</stp>
        <stp>44775</stp>
        <stp/>
        <stp/>
        <stp>1</stp>
        <tr r="EA92" s="21"/>
      </tp>
      <tp>
        <v>25.13</v>
        <stp/>
        <stp>*H</stp>
        <stp>KORD MR23!_12Z-GEFS</stp>
        <stp>2M DAILY AVG TEMP</stp>
        <stp>D</stp>
        <stp>44774</stp>
        <stp/>
        <stp/>
        <stp>1</stp>
        <tr r="EA93" s="21"/>
      </tp>
      <tp>
        <v>24.29</v>
        <stp/>
        <stp>*H</stp>
        <stp>KORD MR24!_12Z-GEFS</stp>
        <stp>2M DAILY AVG TEMP</stp>
        <stp>D</stp>
        <stp>44773</stp>
        <stp/>
        <stp/>
        <stp>1</stp>
        <tr r="EA94" s="21"/>
      </tp>
      <tp>
        <v>29.89</v>
        <stp/>
        <stp>*H</stp>
        <stp>KORD MR24!_18Z-GEFS</stp>
        <stp>2M DAILY AVG TEMP</stp>
        <stp>D</stp>
        <stp>44779</stp>
        <stp/>
        <stp/>
        <stp>1</stp>
        <tr r="GQ88" s="21"/>
      </tp>
      <tp>
        <v>22.69</v>
        <stp/>
        <stp>*H</stp>
        <stp>KORD MR25!_12Z-GEFS</stp>
        <stp>2M DAILY AVG TEMP</stp>
        <stp>D</stp>
        <stp>44772</stp>
        <stp/>
        <stp/>
        <stp>1</stp>
        <tr r="EA95" s="21"/>
      </tp>
      <tp>
        <v>28.2</v>
        <stp/>
        <stp>*H</stp>
        <stp>KORD MR25!_18Z-GEFS</stp>
        <stp>2M DAILY AVG TEMP</stp>
        <stp>D</stp>
        <stp>44778</stp>
        <stp/>
        <stp/>
        <stp>1</stp>
        <tr r="GQ89" s="21"/>
      </tp>
      <tp>
        <v>22.23</v>
        <stp/>
        <stp>*H</stp>
        <stp>KORD MR26!_12Z-GEFS</stp>
        <stp>2M DAILY AVG TEMP</stp>
        <stp>D</stp>
        <stp>44771</stp>
        <stp/>
        <stp/>
        <stp>1</stp>
        <tr r="EA96" s="21"/>
      </tp>
      <tp>
        <v>23.6</v>
        <stp/>
        <stp>*H</stp>
        <stp>KORD MR27!_12Z-GEFS</stp>
        <stp>2M DAILY AVG TEMP</stp>
        <stp>D</stp>
        <stp>44770</stp>
        <stp/>
        <stp/>
        <stp>1</stp>
        <tr r="EA97" s="21"/>
      </tp>
      <tp>
        <v>25.67</v>
        <stp/>
        <stp>*H</stp>
        <stp>KORD MR28!_18Z-GEFS</stp>
        <stp>2M DAILY AVG TEMP</stp>
        <stp>D</stp>
        <stp>44775</stp>
        <stp/>
        <stp/>
        <stp>1</stp>
        <tr r="GQ92" s="21"/>
      </tp>
      <tp>
        <v>26.32</v>
        <stp/>
        <stp>*H</stp>
        <stp>KORD MR29!_18Z-GEFS</stp>
        <stp>2M DAILY AVG TEMP</stp>
        <stp>D</stp>
        <stp>44774</stp>
        <stp/>
        <stp/>
        <stp>1</stp>
        <tr r="GQ93" s="21"/>
      </tp>
      <tp>
        <v>26.04</v>
        <stp/>
        <stp>*H</stp>
        <stp>KORD MR30!_00Z-GEFS</stp>
        <stp>2M DAILY AVG TEMP</stp>
        <stp>D</stp>
        <stp>44775</stp>
        <stp/>
        <stp/>
        <stp>1</stp>
        <tr r="BC92" s="21"/>
      </tp>
      <tp>
        <v>26.75</v>
        <stp/>
        <stp>*H</stp>
        <stp>KORD MR30!_06Z-GEFS</stp>
        <stp>2M DAILY AVG TEMP</stp>
        <stp>D</stp>
        <stp>44773</stp>
        <stp/>
        <stp/>
        <stp>1</stp>
        <tr r="CU94" s="21"/>
      </tp>
      <tp>
        <v>24.36</v>
        <stp/>
        <stp>*H</stp>
        <stp>KORD MR30!_12Z-GEFS</stp>
        <stp>2M DAILY AVG TEMP</stp>
        <stp>D</stp>
        <stp>44767</stp>
        <stp/>
        <stp/>
        <stp>1</stp>
        <tr r="EA100" s="21"/>
      </tp>
      <tp>
        <v>27.24</v>
        <stp/>
        <stp>*H</stp>
        <stp>KORD MR31!_00Z-GEFS</stp>
        <stp>2M DAILY AVG TEMP</stp>
        <stp>D</stp>
        <stp>44774</stp>
        <stp/>
        <stp/>
        <stp>1</stp>
        <tr r="BC93" s="21"/>
      </tp>
      <tp>
        <v>26.18</v>
        <stp/>
        <stp>*H</stp>
        <stp>KORD MR31!_06Z-GEFS</stp>
        <stp>2M DAILY AVG TEMP</stp>
        <stp>D</stp>
        <stp>44772</stp>
        <stp/>
        <stp/>
        <stp>1</stp>
        <tr r="CU95" s="21"/>
      </tp>
      <tp>
        <v>26.4</v>
        <stp/>
        <stp>*H</stp>
        <stp>KORD MR31!_12Z-GEFS</stp>
        <stp>2M DAILY AVG TEMP</stp>
        <stp>D</stp>
        <stp>44766</stp>
        <stp/>
        <stp/>
        <stp>1</stp>
        <tr r="EA101" s="21"/>
      </tp>
      <tp>
        <v>26.76</v>
        <stp/>
        <stp>*H</stp>
        <stp>KORD MR32!_06Z-GEFS</stp>
        <stp>2M DAILY AVG TEMP</stp>
        <stp>D</stp>
        <stp>44771</stp>
        <stp/>
        <stp/>
        <stp>1</stp>
        <tr r="CU96" s="21"/>
      </tp>
      <tp>
        <v>27.56</v>
        <stp/>
        <stp>*H</stp>
        <stp>KORD MR32!_12Z-GEFS</stp>
        <stp>2M DAILY AVG TEMP</stp>
        <stp>D</stp>
        <stp>44765</stp>
        <stp/>
        <stp/>
        <stp>1</stp>
        <tr r="EA102" s="21"/>
      </tp>
      <tp>
        <v>26.67</v>
        <stp/>
        <stp>*H</stp>
        <stp>KORD MR33!_06Z-GEFS</stp>
        <stp>2M DAILY AVG TEMP</stp>
        <stp>D</stp>
        <stp>44770</stp>
        <stp/>
        <stp/>
        <stp>1</stp>
        <tr r="CU97" s="21"/>
      </tp>
      <tp>
        <v>27.22</v>
        <stp/>
        <stp>*H</stp>
        <stp>KORD MR33!_12Z-GEFS</stp>
        <stp>2M DAILY AVG TEMP</stp>
        <stp>D</stp>
        <stp>44764</stp>
        <stp/>
        <stp/>
        <stp>1</stp>
        <tr r="EA103" s="21"/>
      </tp>
      <tp>
        <v>27.81</v>
        <stp/>
        <stp>*H</stp>
        <stp>KORD MR34!_00Z-GEFS</stp>
        <stp>2M DAILY AVG TEMP</stp>
        <stp>D</stp>
        <stp>44771</stp>
        <stp/>
        <stp/>
        <stp>1</stp>
        <tr r="BC96" s="21"/>
      </tp>
      <tp>
        <v>26.29</v>
        <stp/>
        <stp>*H</stp>
        <stp>KORD MR34!_12Z-GEFS</stp>
        <stp>2M DAILY AVG TEMP</stp>
        <stp>D</stp>
        <stp>44763</stp>
        <stp/>
        <stp/>
        <stp>1</stp>
        <tr r="EA104" s="21"/>
      </tp>
      <tp>
        <v>27.21</v>
        <stp/>
        <stp>*H</stp>
        <stp>KORD MR34!_18Z-GEFS</stp>
        <stp>2M DAILY AVG TEMP</stp>
        <stp>D</stp>
        <stp>44769</stp>
        <stp/>
        <stp/>
        <stp>1</stp>
        <tr r="GQ98" s="21"/>
      </tp>
      <tp>
        <v>26.04</v>
        <stp/>
        <stp>*H</stp>
        <stp>KORD MR35!_00Z-GEFS</stp>
        <stp>2M DAILY AVG TEMP</stp>
        <stp>D</stp>
        <stp>44770</stp>
        <stp/>
        <stp/>
        <stp>1</stp>
        <tr r="BC97" s="21"/>
      </tp>
      <tp>
        <v>26.04</v>
        <stp/>
        <stp>*H</stp>
        <stp>KORD MR35!_12Z-GEFS</stp>
        <stp>2M DAILY AVG TEMP</stp>
        <stp>D</stp>
        <stp>44762</stp>
        <stp/>
        <stp/>
        <stp>1</stp>
        <tr r="EA105" s="21"/>
      </tp>
      <tp>
        <v>28.52</v>
        <stp/>
        <stp>*H</stp>
        <stp>KORD MR35!_18Z-GEFS</stp>
        <stp>2M DAILY AVG TEMP</stp>
        <stp>D</stp>
        <stp>44768</stp>
        <stp/>
        <stp/>
        <stp>1</stp>
        <tr r="GQ99" s="21"/>
      </tp>
      <tp>
        <v>27.24</v>
        <stp/>
        <stp>*H</stp>
        <stp>KORD MR38!_18Z-GEFS</stp>
        <stp>2M DAILY AVG TEMP</stp>
        <stp>D</stp>
        <stp>44765</stp>
        <stp/>
        <stp/>
        <stp>1</stp>
        <tr r="GQ102" s="21"/>
      </tp>
      <tp>
        <v>29.05</v>
        <stp/>
        <stp>*H</stp>
        <stp>KORD MR39!_18Z-GEFS</stp>
        <stp>2M DAILY AVG TEMP</stp>
        <stp>D</stp>
        <stp>44764</stp>
        <stp/>
        <stp/>
        <stp>1</stp>
        <tr r="GQ103" s="21"/>
      </tp>
      <tp>
        <v>25.07</v>
        <stp/>
        <stp>*H</stp>
        <stp>KORD MR20!_12Z-GEFS</stp>
        <stp>2M DAILY AVG TEMP</stp>
        <stp>D</stp>
        <stp>44778</stp>
        <stp/>
        <stp/>
        <stp>1</stp>
        <tr r="ED89" s="21"/>
      </tp>
      <tp>
        <v>22.96</v>
        <stp/>
        <stp>*H</stp>
        <stp>KORD MR20!_18Z-GEFS</stp>
        <stp>2M DAILY AVG TEMP</stp>
        <stp>D</stp>
        <stp>44772</stp>
        <stp/>
        <stp/>
        <stp>1</stp>
        <tr r="FJ95" s="21"/>
      </tp>
      <tp t="s">
        <v/>
        <stp/>
        <stp>*H</stp>
        <stp>KORD MR21!_12Z-GEFS</stp>
        <stp>2M DAILY AVG TEMP</stp>
        <stp>D</stp>
        <stp>44779</stp>
        <stp/>
        <stp/>
        <stp>1</stp>
        <tr r="EJ88" s="21"/>
      </tp>
      <tp>
        <v>24.95</v>
        <stp/>
        <stp>*H</stp>
        <stp>KORD MR21!_18Z-GEFS</stp>
        <stp>2M DAILY AVG TEMP</stp>
        <stp>D</stp>
        <stp>44773</stp>
        <stp/>
        <stp/>
        <stp>1</stp>
        <tr r="FP94" s="21"/>
      </tp>
      <tp>
        <v>23.33</v>
        <stp/>
        <stp>*H</stp>
        <stp>KORD MR22!_18Z-GEFS</stp>
        <stp>2M DAILY AVG TEMP</stp>
        <stp>D</stp>
        <stp>44770</stp>
        <stp/>
        <stp/>
        <stp>1</stp>
        <tr r="FJ97" s="21"/>
      </tp>
      <tp>
        <v>23.99</v>
        <stp/>
        <stp>*H</stp>
        <stp>KORD MR23!_00Z-GEFS</stp>
        <stp>2M DAILY AVG TEMP</stp>
        <stp>D</stp>
        <stp>44769</stp>
        <stp/>
        <stp/>
        <stp>1</stp>
        <tr r="P98" s="21"/>
      </tp>
      <tp>
        <v>21.07</v>
        <stp/>
        <stp>*H</stp>
        <stp>KORD MR23!_18Z-GEFS</stp>
        <stp>2M DAILY AVG TEMP</stp>
        <stp>D</stp>
        <stp>44771</stp>
        <stp/>
        <stp/>
        <stp>1</stp>
        <tr r="FP96" s="21"/>
      </tp>
      <tp>
        <v>23.32</v>
        <stp/>
        <stp>*H</stp>
        <stp>KORD MR24!_06Z-GEFS</stp>
        <stp>2M DAILY AVG TEMP</stp>
        <stp>D</stp>
        <stp>44768</stp>
        <stp/>
        <stp/>
        <stp>1</stp>
        <tr r="BN99" s="21"/>
      </tp>
      <tp>
        <v>27.52</v>
        <stp/>
        <stp>*H</stp>
        <stp>KORD MR24!_18Z-GEFS</stp>
        <stp>2M DAILY AVG TEMP</stp>
        <stp>D</stp>
        <stp>44776</stp>
        <stp/>
        <stp/>
        <stp>1</stp>
        <tr r="GH91" s="21"/>
      </tp>
      <tp>
        <v>25.11</v>
        <stp/>
        <stp>*H</stp>
        <stp>KORD MR25!_06Z-GEFS</stp>
        <stp>2M DAILY AVG TEMP</stp>
        <stp>D</stp>
        <stp>44769</stp>
        <stp/>
        <stp/>
        <stp>1</stp>
        <tr r="BT98" s="21"/>
      </tp>
      <tp>
        <v>28.13</v>
        <stp/>
        <stp>*H</stp>
        <stp>KORD MR25!_18Z-GEFS</stp>
        <stp>2M DAILY AVG TEMP</stp>
        <stp>D</stp>
        <stp>44777</stp>
        <stp/>
        <stp/>
        <stp>1</stp>
        <tr r="GN90" s="21"/>
      </tp>
      <tp>
        <v>25.73</v>
        <stp/>
        <stp>*H</stp>
        <stp>KORD MR26!_18Z-GEFS</stp>
        <stp>2M DAILY AVG TEMP</stp>
        <stp>D</stp>
        <stp>44774</stp>
        <stp/>
        <stp/>
        <stp>1</stp>
        <tr r="GH93" s="21"/>
      </tp>
      <tp>
        <v>26.42</v>
        <stp/>
        <stp>*H</stp>
        <stp>KORD MR27!_18Z-GEFS</stp>
        <stp>2M DAILY AVG TEMP</stp>
        <stp>D</stp>
        <stp>44775</stp>
        <stp/>
        <stp/>
        <stp>1</stp>
        <tr r="GN92" s="21"/>
      </tp>
      <tp>
        <v>25.9</v>
        <stp/>
        <stp>*H</stp>
        <stp>KORD MR28!_06Z-GEFS</stp>
        <stp>2M DAILY AVG TEMP</stp>
        <stp>D</stp>
        <stp>44764</stp>
        <stp/>
        <stp/>
        <stp>1</stp>
        <tr r="BN103" s="21"/>
      </tp>
      <tp>
        <v>24.03</v>
        <stp/>
        <stp>*H</stp>
        <stp>KORD MR28!_12Z-GEFS</stp>
        <stp>2M DAILY AVG TEMP</stp>
        <stp>D</stp>
        <stp>44770</stp>
        <stp/>
        <stp/>
        <stp>1</stp>
        <tr r="ED97" s="21"/>
      </tp>
      <tp>
        <v>26.29</v>
        <stp/>
        <stp>*H</stp>
        <stp>KORD MR29!_00Z-GEFS</stp>
        <stp>2M DAILY AVG TEMP</stp>
        <stp>D</stp>
        <stp>44763</stp>
        <stp/>
        <stp/>
        <stp>1</stp>
        <tr r="P104" s="21"/>
      </tp>
      <tp>
        <v>27.92</v>
        <stp/>
        <stp>*H</stp>
        <stp>KORD MR29!_06Z-GEFS</stp>
        <stp>2M DAILY AVG TEMP</stp>
        <stp>D</stp>
        <stp>44765</stp>
        <stp/>
        <stp/>
        <stp>1</stp>
        <tr r="BT102" s="21"/>
      </tp>
      <tp>
        <v>23.79</v>
        <stp/>
        <stp>*H</stp>
        <stp>KORD MR29!_12Z-GEFS</stp>
        <stp>2M DAILY AVG TEMP</stp>
        <stp>D</stp>
        <stp>44771</stp>
        <stp/>
        <stp/>
        <stp>1</stp>
        <tr r="EJ96" s="21"/>
      </tp>
      <tp>
        <v>24.79</v>
        <stp/>
        <stp>*H</stp>
        <stp>KORD MR30!_12Z-GEFS</stp>
        <stp>2M DAILY AVG TEMP</stp>
        <stp>D</stp>
        <stp>44768</stp>
        <stp/>
        <stp/>
        <stp>1</stp>
        <tr r="ED99" s="21"/>
      </tp>
      <tp>
        <v>25.93</v>
        <stp/>
        <stp>*H</stp>
        <stp>KORD MR30!_18Z-GEFS</stp>
        <stp>2M DAILY AVG TEMP</stp>
        <stp>D</stp>
        <stp>44762</stp>
        <stp/>
        <stp/>
        <stp>1</stp>
        <tr r="FJ105" s="21"/>
      </tp>
      <tp>
        <v>26.89</v>
        <stp/>
        <stp>*H</stp>
        <stp>KORD MR31!_12Z-GEFS</stp>
        <stp>2M DAILY AVG TEMP</stp>
        <stp>D</stp>
        <stp>44769</stp>
        <stp/>
        <stp/>
        <stp>1</stp>
        <tr r="EJ98" s="21"/>
      </tp>
      <tp>
        <v>26.65</v>
        <stp/>
        <stp>*H</stp>
        <stp>KORD MR31!_18Z-GEFS</stp>
        <stp>2M DAILY AVG TEMP</stp>
        <stp>D</stp>
        <stp>44763</stp>
        <stp/>
        <stp/>
        <stp>1</stp>
        <tr r="FP104" s="21"/>
      </tp>
      <tp>
        <v>27.09</v>
        <stp/>
        <stp>*H</stp>
        <stp>KORD MR34!_18Z-GEFS</stp>
        <stp>2M DAILY AVG TEMP</stp>
        <stp>D</stp>
        <stp>44766</stp>
        <stp/>
        <stp/>
        <stp>1</stp>
        <tr r="GH101" s="21"/>
      </tp>
      <tp>
        <v>28.19</v>
        <stp/>
        <stp>*H</stp>
        <stp>KORD MR35!_18Z-GEFS</stp>
        <stp>2M DAILY AVG TEMP</stp>
        <stp>D</stp>
        <stp>44767</stp>
        <stp/>
        <stp/>
        <stp>1</stp>
        <tr r="GN100" s="21"/>
      </tp>
      <tp>
        <v>25.77</v>
        <stp/>
        <stp>*H</stp>
        <stp>KORD MR36!_18Z-GEFS</stp>
        <stp>2M DAILY AVG TEMP</stp>
        <stp>D</stp>
        <stp>44764</stp>
        <stp/>
        <stp/>
        <stp>1</stp>
        <tr r="GH103" s="21"/>
      </tp>
      <tp>
        <v>26.93</v>
        <stp/>
        <stp>*H</stp>
        <stp>KORD MR37!_18Z-GEFS</stp>
        <stp>2M DAILY AVG TEMP</stp>
        <stp>D</stp>
        <stp>44765</stp>
        <stp/>
        <stp/>
        <stp>1</stp>
        <tr r="GN102" s="21"/>
      </tp>
      <tp>
        <v>27.37</v>
        <stp/>
        <stp>*H</stp>
        <stp>KORD MR20!_12Z-GEFS</stp>
        <stp>2M DAILY AVG TEMP</stp>
        <stp>D</stp>
        <stp>44779</stp>
        <stp/>
        <stp/>
        <stp>1</stp>
        <tr r="EG88" s="21"/>
      </tp>
      <tp>
        <v>24.38</v>
        <stp/>
        <stp>*H</stp>
        <stp>KORD MR20!_18Z-GEFS</stp>
        <stp>2M DAILY AVG TEMP</stp>
        <stp>D</stp>
        <stp>44773</stp>
        <stp/>
        <stp/>
        <stp>1</stp>
        <tr r="FM94" s="21"/>
      </tp>
      <tp>
        <v>29.73</v>
        <stp/>
        <stp>*H</stp>
        <stp>KORD MR21!_12Z-GEFS</stp>
        <stp>2M DAILY AVG TEMP</stp>
        <stp>D</stp>
        <stp>44778</stp>
        <stp/>
        <stp/>
        <stp>1</stp>
        <tr r="EG89" s="21"/>
      </tp>
      <tp>
        <v>23.2</v>
        <stp/>
        <stp>*H</stp>
        <stp>KORD MR21!_18Z-GEFS</stp>
        <stp>2M DAILY AVG TEMP</stp>
        <stp>D</stp>
        <stp>44772</stp>
        <stp/>
        <stp/>
        <stp>1</stp>
        <tr r="FM95" s="21"/>
      </tp>
      <tp>
        <v>21.84</v>
        <stp/>
        <stp>*H</stp>
        <stp>KORD MR22!_18Z-GEFS</stp>
        <stp>2M DAILY AVG TEMP</stp>
        <stp>D</stp>
        <stp>44771</stp>
        <stp/>
        <stp/>
        <stp>1</stp>
        <tr r="FM96" s="21"/>
      </tp>
      <tp>
        <v>23.11</v>
        <stp/>
        <stp>*H</stp>
        <stp>KORD MR23!_18Z-GEFS</stp>
        <stp>2M DAILY AVG TEMP</stp>
        <stp>D</stp>
        <stp>44770</stp>
        <stp/>
        <stp/>
        <stp>1</stp>
        <tr r="FM97" s="21"/>
      </tp>
      <tp>
        <v>24.15</v>
        <stp/>
        <stp>*H</stp>
        <stp>KORD MR24!_06Z-GEFS</stp>
        <stp>2M DAILY AVG TEMP</stp>
        <stp>D</stp>
        <stp>44769</stp>
        <stp/>
        <stp/>
        <stp>1</stp>
        <tr r="BQ98" s="21"/>
      </tp>
      <tp>
        <v>28.38</v>
        <stp/>
        <stp>*H</stp>
        <stp>KORD MR24!_18Z-GEFS</stp>
        <stp>2M DAILY AVG TEMP</stp>
        <stp>D</stp>
        <stp>44777</stp>
        <stp/>
        <stp/>
        <stp>1</stp>
        <tr r="GK90" s="21"/>
      </tp>
      <tp>
        <v>23.13</v>
        <stp/>
        <stp>*H</stp>
        <stp>KORD MR25!_06Z-GEFS</stp>
        <stp>2M DAILY AVG TEMP</stp>
        <stp>D</stp>
        <stp>44768</stp>
        <stp/>
        <stp/>
        <stp>1</stp>
        <tr r="BQ99" s="21"/>
      </tp>
      <tp>
        <v>27.31</v>
        <stp/>
        <stp>*H</stp>
        <stp>KORD MR25!_18Z-GEFS</stp>
        <stp>2M DAILY AVG TEMP</stp>
        <stp>D</stp>
        <stp>44776</stp>
        <stp/>
        <stp/>
        <stp>1</stp>
        <tr r="GK91" s="21"/>
      </tp>
      <tp>
        <v>26.83</v>
        <stp/>
        <stp>*H</stp>
        <stp>KORD MR26!_18Z-GEFS</stp>
        <stp>2M DAILY AVG TEMP</stp>
        <stp>D</stp>
        <stp>44775</stp>
        <stp/>
        <stp/>
        <stp>1</stp>
        <tr r="GK92" s="21"/>
      </tp>
      <tp>
        <v>26.16</v>
        <stp/>
        <stp>*H</stp>
        <stp>KORD MR27!_18Z-GEFS</stp>
        <stp>2M DAILY AVG TEMP</stp>
        <stp>D</stp>
        <stp>44774</stp>
        <stp/>
        <stp/>
        <stp>1</stp>
        <tr r="GK93" s="21"/>
      </tp>
      <tp>
        <v>28.79</v>
        <stp/>
        <stp>*H</stp>
        <stp>KORD MR28!_06Z-GEFS</stp>
        <stp>2M DAILY AVG TEMP</stp>
        <stp>D</stp>
        <stp>44765</stp>
        <stp/>
        <stp/>
        <stp>1</stp>
        <tr r="BQ102" s="21"/>
      </tp>
      <tp>
        <v>22.85</v>
        <stp/>
        <stp>*H</stp>
        <stp>KORD MR28!_12Z-GEFS</stp>
        <stp>2M DAILY AVG TEMP</stp>
        <stp>D</stp>
        <stp>44771</stp>
        <stp/>
        <stp/>
        <stp>1</stp>
        <tr r="EG96" s="21"/>
      </tp>
      <tp>
        <v>24.87</v>
        <stp/>
        <stp>*H</stp>
        <stp>KORD MR29!_06Z-GEFS</stp>
        <stp>2M DAILY AVG TEMP</stp>
        <stp>D</stp>
        <stp>44764</stp>
        <stp/>
        <stp/>
        <stp>1</stp>
        <tr r="BQ103" s="21"/>
      </tp>
      <tp>
        <v>24.66</v>
        <stp/>
        <stp>*H</stp>
        <stp>KORD MR29!_12Z-GEFS</stp>
        <stp>2M DAILY AVG TEMP</stp>
        <stp>D</stp>
        <stp>44770</stp>
        <stp/>
        <stp/>
        <stp>1</stp>
        <tr r="EG97" s="21"/>
      </tp>
      <tp>
        <v>26.32</v>
        <stp/>
        <stp>*H</stp>
        <stp>KORD MR30!_12Z-GEFS</stp>
        <stp>2M DAILY AVG TEMP</stp>
        <stp>D</stp>
        <stp>44769</stp>
        <stp/>
        <stp/>
        <stp>1</stp>
        <tr r="EG98" s="21"/>
      </tp>
      <tp>
        <v>26.55</v>
        <stp/>
        <stp>*H</stp>
        <stp>KORD MR30!_18Z-GEFS</stp>
        <stp>2M DAILY AVG TEMP</stp>
        <stp>D</stp>
        <stp>44763</stp>
        <stp/>
        <stp/>
        <stp>1</stp>
        <tr r="FM104" s="21"/>
      </tp>
      <tp>
        <v>26.43</v>
        <stp/>
        <stp>*H</stp>
        <stp>KORD MR31!_12Z-GEFS</stp>
        <stp>2M DAILY AVG TEMP</stp>
        <stp>D</stp>
        <stp>44768</stp>
        <stp/>
        <stp/>
        <stp>1</stp>
        <tr r="EG99" s="21"/>
      </tp>
      <tp>
        <v>26.91</v>
        <stp/>
        <stp>*H</stp>
        <stp>KORD MR31!_18Z-GEFS</stp>
        <stp>2M DAILY AVG TEMP</stp>
        <stp>D</stp>
        <stp>44762</stp>
        <stp/>
        <stp/>
        <stp>1</stp>
        <tr r="FM105" s="21"/>
      </tp>
      <tp>
        <v>27.33</v>
        <stp/>
        <stp>*H</stp>
        <stp>KORD MR34!_18Z-GEFS</stp>
        <stp>2M DAILY AVG TEMP</stp>
        <stp>D</stp>
        <stp>44767</stp>
        <stp/>
        <stp/>
        <stp>1</stp>
        <tr r="GK100" s="21"/>
      </tp>
      <tp>
        <v>27.61</v>
        <stp/>
        <stp>*H</stp>
        <stp>KORD MR35!_18Z-GEFS</stp>
        <stp>2M DAILY AVG TEMP</stp>
        <stp>D</stp>
        <stp>44766</stp>
        <stp/>
        <stp/>
        <stp>1</stp>
        <tr r="GK101" s="21"/>
      </tp>
      <tp>
        <v>25.84</v>
        <stp/>
        <stp>*H</stp>
        <stp>KORD MR36!_18Z-GEFS</stp>
        <stp>2M DAILY AVG TEMP</stp>
        <stp>D</stp>
        <stp>44765</stp>
        <stp/>
        <stp/>
        <stp>1</stp>
        <tr r="GK102" s="21"/>
      </tp>
      <tp>
        <v>27.55</v>
        <stp/>
        <stp>*H</stp>
        <stp>KORD MR37!_18Z-GEFS</stp>
        <stp>2M DAILY AVG TEMP</stp>
        <stp>D</stp>
        <stp>44764</stp>
        <stp/>
        <stp/>
        <stp>1</stp>
        <tr r="GK103" s="21"/>
      </tp>
      <tp>
        <v>21.63</v>
        <stp/>
        <stp>*H</stp>
        <stp>KORD MR21!_18Z-GEFS</stp>
        <stp>2M DAILY AVG TEMP</stp>
        <stp>D</stp>
        <stp>44771</stp>
        <stp/>
        <stp/>
        <stp>1</stp>
        <tr r="FJ96" s="21"/>
      </tp>
      <tp>
        <v>29.04</v>
        <stp/>
        <stp>*H</stp>
        <stp>KORD MR22!_12Z-GEFS</stp>
        <stp>2M DAILY AVG TEMP</stp>
        <stp>D</stp>
        <stp>44778</stp>
        <stp/>
        <stp/>
        <stp>1</stp>
        <tr r="EJ89" s="21"/>
      </tp>
      <tp>
        <v>23.4</v>
        <stp/>
        <stp>*H</stp>
        <stp>KORD MR22!_18Z-GEFS</stp>
        <stp>2M DAILY AVG TEMP</stp>
        <stp>D</stp>
        <stp>44772</stp>
        <stp/>
        <stp/>
        <stp>1</stp>
        <tr r="FP95" s="21"/>
      </tp>
      <tp>
        <v>28.98</v>
        <stp/>
        <stp>*H</stp>
        <stp>KORD MR23!_12Z-GEFS</stp>
        <stp>2M DAILY AVG TEMP</stp>
        <stp>D</stp>
        <stp>44779</stp>
        <stp/>
        <stp/>
        <stp>1</stp>
        <tr r="EP88" s="21"/>
      </tp>
      <tp>
        <v>24.18</v>
        <stp/>
        <stp>*H</stp>
        <stp>KORD MR23!_18Z-GEFS</stp>
        <stp>2M DAILY AVG TEMP</stp>
        <stp>D</stp>
        <stp>44773</stp>
        <stp/>
        <stp/>
        <stp>1</stp>
        <tr r="FV94" s="21"/>
      </tp>
      <tp>
        <v>26.02</v>
        <stp/>
        <stp>*H</stp>
        <stp>KORD MR24!_18Z-GEFS</stp>
        <stp>2M DAILY AVG TEMP</stp>
        <stp>D</stp>
        <stp>44774</stp>
        <stp/>
        <stp/>
        <stp>1</stp>
        <tr r="GB93" s="21"/>
      </tp>
      <tp>
        <v>27.03</v>
        <stp/>
        <stp>*H</stp>
        <stp>KORD MR25!_18Z-GEFS</stp>
        <stp>2M DAILY AVG TEMP</stp>
        <stp>D</stp>
        <stp>44775</stp>
        <stp/>
        <stp/>
        <stp>1</stp>
        <tr r="GH92" s="21"/>
      </tp>
      <tp>
        <v>22.38</v>
        <stp/>
        <stp>*H</stp>
        <stp>KORD MR26!_06Z-GEFS</stp>
        <stp>2M DAILY AVG TEMP</stp>
        <stp>D</stp>
        <stp>44768</stp>
        <stp/>
        <stp/>
        <stp>1</stp>
        <tr r="BT99" s="21"/>
      </tp>
      <tp>
        <v>27.5</v>
        <stp/>
        <stp>*H</stp>
        <stp>KORD MR26!_18Z-GEFS</stp>
        <stp>2M DAILY AVG TEMP</stp>
        <stp>D</stp>
        <stp>44776</stp>
        <stp/>
        <stp/>
        <stp>1</stp>
        <tr r="GN91" s="21"/>
      </tp>
      <tp>
        <v>25.16</v>
        <stp/>
        <stp>*H</stp>
        <stp>KORD MR27!_06Z-GEFS</stp>
        <stp>2M DAILY AVG TEMP</stp>
        <stp>D</stp>
        <stp>44769</stp>
        <stp/>
        <stp/>
        <stp>1</stp>
        <tr r="BZ98" s="21"/>
      </tp>
      <tp>
        <v>26.21</v>
        <stp/>
        <stp>*H</stp>
        <stp>KORD MR27!_18Z-GEFS</stp>
        <stp>2M DAILY AVG TEMP</stp>
        <stp>D</stp>
        <stp>44777</stp>
        <stp/>
        <stp/>
        <stp>1</stp>
        <tr r="GT90" s="21"/>
      </tp>
      <tp>
        <v>27.11</v>
        <stp/>
        <stp>*H</stp>
        <stp>KORD MR28!_06Z-GEFS</stp>
        <stp>2M DAILY AVG TEMP</stp>
        <stp>D</stp>
        <stp>44766</stp>
        <stp/>
        <stp/>
        <stp>1</stp>
        <tr r="BT101" s="21"/>
      </tp>
      <tp>
        <v>23.22</v>
        <stp/>
        <stp>*H</stp>
        <stp>KORD MR28!_12Z-GEFS</stp>
        <stp>2M DAILY AVG TEMP</stp>
        <stp>D</stp>
        <stp>44772</stp>
        <stp/>
        <stp/>
        <stp>1</stp>
        <tr r="EJ95" s="21"/>
      </tp>
      <tp>
        <v>26.18</v>
        <stp/>
        <stp>*H</stp>
        <stp>KORD MR28!_18Z-GEFS</stp>
        <stp>2M DAILY AVG TEMP</stp>
        <stp>D</stp>
        <stp>44778</stp>
        <stp/>
        <stp/>
        <stp>1</stp>
        <tr r="GZ89" s="21"/>
      </tp>
      <tp>
        <v>23.66</v>
        <stp/>
        <stp>*H</stp>
        <stp>KORD MR29!_06Z-GEFS</stp>
        <stp>2M DAILY AVG TEMP</stp>
        <stp>D</stp>
        <stp>44767</stp>
        <stp/>
        <stp/>
        <stp>1</stp>
        <tr r="BZ100" s="21"/>
      </tp>
      <tp>
        <v>26.64</v>
        <stp/>
        <stp>*H</stp>
        <stp>KORD MR29!_12Z-GEFS</stp>
        <stp>2M DAILY AVG TEMP</stp>
        <stp>D</stp>
        <stp>44773</stp>
        <stp/>
        <stp/>
        <stp>1</stp>
        <tr r="EP94" s="21"/>
      </tp>
      <tp>
        <v>27.29</v>
        <stp/>
        <stp>*H</stp>
        <stp>KORD MR32!_12Z-GEFS</stp>
        <stp>2M DAILY AVG TEMP</stp>
        <stp>D</stp>
        <stp>44768</stp>
        <stp/>
        <stp/>
        <stp>1</stp>
        <tr r="EJ99" s="21"/>
      </tp>
      <tp>
        <v>26.71</v>
        <stp/>
        <stp>*H</stp>
        <stp>KORD MR32!_18Z-GEFS</stp>
        <stp>2M DAILY AVG TEMP</stp>
        <stp>D</stp>
        <stp>44762</stp>
        <stp/>
        <stp/>
        <stp>1</stp>
        <tr r="FP105" s="21"/>
      </tp>
      <tp>
        <v>26.11</v>
        <stp/>
        <stp>*H</stp>
        <stp>KORD MR33!_12Z-GEFS</stp>
        <stp>2M DAILY AVG TEMP</stp>
        <stp>D</stp>
        <stp>44769</stp>
        <stp/>
        <stp/>
        <stp>1</stp>
        <tr r="EP98" s="21"/>
      </tp>
      <tp>
        <v>25.85</v>
        <stp/>
        <stp>*H</stp>
        <stp>KORD MR33!_18Z-GEFS</stp>
        <stp>2M DAILY AVG TEMP</stp>
        <stp>D</stp>
        <stp>44763</stp>
        <stp/>
        <stp/>
        <stp>1</stp>
        <tr r="FV104" s="21"/>
      </tp>
      <tp>
        <v>26.9</v>
        <stp/>
        <stp>*H</stp>
        <stp>KORD MR34!_18Z-GEFS</stp>
        <stp>2M DAILY AVG TEMP</stp>
        <stp>D</stp>
        <stp>44764</stp>
        <stp/>
        <stp/>
        <stp>1</stp>
        <tr r="GB103" s="21"/>
      </tp>
      <tp>
        <v>27.19</v>
        <stp/>
        <stp>*H</stp>
        <stp>KORD MR35!_18Z-GEFS</stp>
        <stp>2M DAILY AVG TEMP</stp>
        <stp>D</stp>
        <stp>44765</stp>
        <stp/>
        <stp/>
        <stp>1</stp>
        <tr r="GH102" s="21"/>
      </tp>
      <tp>
        <v>26.41</v>
        <stp/>
        <stp>*H</stp>
        <stp>KORD MR36!_18Z-GEFS</stp>
        <stp>2M DAILY AVG TEMP</stp>
        <stp>D</stp>
        <stp>44766</stp>
        <stp/>
        <stp/>
        <stp>1</stp>
        <tr r="GN101" s="21"/>
      </tp>
      <tp>
        <v>26.31</v>
        <stp/>
        <stp>*H</stp>
        <stp>KORD MR37!_18Z-GEFS</stp>
        <stp>2M DAILY AVG TEMP</stp>
        <stp>D</stp>
        <stp>44767</stp>
        <stp/>
        <stp/>
        <stp>1</stp>
        <tr r="GT100" s="21"/>
      </tp>
      <tp>
        <v>28.21</v>
        <stp/>
        <stp>*H</stp>
        <stp>KORD MR38!_12Z-GEFS</stp>
        <stp>2M DAILY AVG TEMP</stp>
        <stp>D</stp>
        <stp>44762</stp>
        <stp/>
        <stp/>
        <stp>1</stp>
        <tr r="EJ105" s="21"/>
      </tp>
      <tp>
        <v>27.11</v>
        <stp/>
        <stp>*H</stp>
        <stp>KORD MR38!_18Z-GEFS</stp>
        <stp>2M DAILY AVG TEMP</stp>
        <stp>D</stp>
        <stp>44768</stp>
        <stp/>
        <stp/>
        <stp>1</stp>
        <tr r="GZ99" s="21"/>
      </tp>
      <tp>
        <v>27.88</v>
        <stp/>
        <stp>*H</stp>
        <stp>KORD MR39!_12Z-GEFS</stp>
        <stp>2M DAILY AVG TEMP</stp>
        <stp>D</stp>
        <stp>44763</stp>
        <stp/>
        <stp/>
        <stp>1</stp>
        <tr r="EP104" s="21"/>
      </tp>
      <tp>
        <v>28.45</v>
        <stp/>
        <stp>*H</stp>
        <stp>KORD MR22!_12Z-GEFS</stp>
        <stp>2M DAILY AVG TEMP</stp>
        <stp>D</stp>
        <stp>44779</stp>
        <stp/>
        <stp/>
        <stp>1</stp>
        <tr r="EM88" s="21"/>
      </tp>
      <tp>
        <v>24.46</v>
        <stp/>
        <stp>*H</stp>
        <stp>KORD MR22!_18Z-GEFS</stp>
        <stp>2M DAILY AVG TEMP</stp>
        <stp>D</stp>
        <stp>44773</stp>
        <stp/>
        <stp/>
        <stp>1</stp>
        <tr r="FS94" s="21"/>
      </tp>
      <tp>
        <v>29.35</v>
        <stp/>
        <stp>*H</stp>
        <stp>KORD MR23!_12Z-GEFS</stp>
        <stp>2M DAILY AVG TEMP</stp>
        <stp>D</stp>
        <stp>44778</stp>
        <stp/>
        <stp/>
        <stp>1</stp>
        <tr r="EM89" s="21"/>
      </tp>
      <tp>
        <v>23.03</v>
        <stp/>
        <stp>*H</stp>
        <stp>KORD MR23!_18Z-GEFS</stp>
        <stp>2M DAILY AVG TEMP</stp>
        <stp>D</stp>
        <stp>44772</stp>
        <stp/>
        <stp/>
        <stp>1</stp>
        <tr r="FS95" s="21"/>
      </tp>
      <tp>
        <v>26.34</v>
        <stp/>
        <stp>*H</stp>
        <stp>KORD MR24!_18Z-GEFS</stp>
        <stp>2M DAILY AVG TEMP</stp>
        <stp>D</stp>
        <stp>44775</stp>
        <stp/>
        <stp/>
        <stp>1</stp>
        <tr r="GE92" s="21"/>
      </tp>
      <tp>
        <v>26.12</v>
        <stp/>
        <stp>*H</stp>
        <stp>KORD MR25!_18Z-GEFS</stp>
        <stp>2M DAILY AVG TEMP</stp>
        <stp>D</stp>
        <stp>44774</stp>
        <stp/>
        <stp/>
        <stp>1</stp>
        <tr r="GE93" s="21"/>
      </tp>
      <tp>
        <v>24.15</v>
        <stp/>
        <stp>*H</stp>
        <stp>KORD MR26!_06Z-GEFS</stp>
        <stp>2M DAILY AVG TEMP</stp>
        <stp>D</stp>
        <stp>44769</stp>
        <stp/>
        <stp/>
        <stp>1</stp>
        <tr r="BW98" s="21"/>
      </tp>
      <tp>
        <v>28.48</v>
        <stp/>
        <stp>*H</stp>
        <stp>KORD MR26!_18Z-GEFS</stp>
        <stp>2M DAILY AVG TEMP</stp>
        <stp>D</stp>
        <stp>44777</stp>
        <stp/>
        <stp/>
        <stp>1</stp>
        <tr r="GQ90" s="21"/>
      </tp>
      <tp>
        <v>23.5</v>
        <stp/>
        <stp>*H</stp>
        <stp>KORD MR27!_06Z-GEFS</stp>
        <stp>2M DAILY AVG TEMP</stp>
        <stp>D</stp>
        <stp>44768</stp>
        <stp/>
        <stp/>
        <stp>1</stp>
        <tr r="BW99" s="21"/>
      </tp>
      <tp>
        <v>26.39</v>
        <stp/>
        <stp>*H</stp>
        <stp>KORD MR27!_18Z-GEFS</stp>
        <stp>2M DAILY AVG TEMP</stp>
        <stp>D</stp>
        <stp>44776</stp>
        <stp/>
        <stp/>
        <stp>1</stp>
        <tr r="GQ91" s="21"/>
      </tp>
      <tp>
        <v>23.71</v>
        <stp/>
        <stp>*H</stp>
        <stp>KORD MR28!_06Z-GEFS</stp>
        <stp>2M DAILY AVG TEMP</stp>
        <stp>D</stp>
        <stp>44767</stp>
        <stp/>
        <stp/>
        <stp>1</stp>
        <tr r="BW100" s="21"/>
      </tp>
      <tp>
        <v>23.84</v>
        <stp/>
        <stp>*H</stp>
        <stp>KORD MR28!_12Z-GEFS</stp>
        <stp>2M DAILY AVG TEMP</stp>
        <stp>D</stp>
        <stp>44773</stp>
        <stp/>
        <stp/>
        <stp>1</stp>
        <tr r="EM94" s="21"/>
      </tp>
      <tp>
        <v>25.9</v>
        <stp/>
        <stp>*H</stp>
        <stp>KORD MR28!_18Z-GEFS</stp>
        <stp>2M DAILY AVG TEMP</stp>
        <stp>D</stp>
        <stp>44779</stp>
        <stp/>
        <stp/>
        <stp>1</stp>
        <tr r="HC88" s="21"/>
      </tp>
      <tp>
        <v>26.84</v>
        <stp/>
        <stp>*H</stp>
        <stp>KORD MR29!_06Z-GEFS</stp>
        <stp>2M DAILY AVG TEMP</stp>
        <stp>D</stp>
        <stp>44766</stp>
        <stp/>
        <stp/>
        <stp>1</stp>
        <tr r="BW101" s="21"/>
      </tp>
      <tp>
        <v>24.81</v>
        <stp/>
        <stp>*H</stp>
        <stp>KORD MR29!_12Z-GEFS</stp>
        <stp>2M DAILY AVG TEMP</stp>
        <stp>D</stp>
        <stp>44772</stp>
        <stp/>
        <stp/>
        <stp>1</stp>
        <tr r="EM95" s="21"/>
      </tp>
      <tp>
        <v>26.02</v>
        <stp/>
        <stp>*H</stp>
        <stp>KORD MR29!_18Z-GEFS</stp>
        <stp>2M DAILY AVG TEMP</stp>
        <stp>D</stp>
        <stp>44778</stp>
        <stp/>
        <stp/>
        <stp>1</stp>
        <tr r="HC89" s="21"/>
      </tp>
      <tp>
        <v>27.5</v>
        <stp/>
        <stp>*H</stp>
        <stp>KORD MR32!_12Z-GEFS</stp>
        <stp>2M DAILY AVG TEMP</stp>
        <stp>D</stp>
        <stp>44769</stp>
        <stp/>
        <stp/>
        <stp>1</stp>
        <tr r="EM98" s="21"/>
      </tp>
      <tp>
        <v>26.3</v>
        <stp/>
        <stp>*H</stp>
        <stp>KORD MR32!_18Z-GEFS</stp>
        <stp>2M DAILY AVG TEMP</stp>
        <stp>D</stp>
        <stp>44763</stp>
        <stp/>
        <stp/>
        <stp>1</stp>
        <tr r="FS104" s="21"/>
      </tp>
      <tp>
        <v>25.67</v>
        <stp/>
        <stp>*H</stp>
        <stp>KORD MR33!_12Z-GEFS</stp>
        <stp>2M DAILY AVG TEMP</stp>
        <stp>D</stp>
        <stp>44768</stp>
        <stp/>
        <stp/>
        <stp>1</stp>
        <tr r="EM99" s="21"/>
      </tp>
      <tp>
        <v>27.37</v>
        <stp/>
        <stp>*H</stp>
        <stp>KORD MR33!_18Z-GEFS</stp>
        <stp>2M DAILY AVG TEMP</stp>
        <stp>D</stp>
        <stp>44762</stp>
        <stp/>
        <stp/>
        <stp>1</stp>
        <tr r="FS105" s="21"/>
      </tp>
      <tp>
        <v>27.61</v>
        <stp/>
        <stp>*H</stp>
        <stp>KORD MR34!_18Z-GEFS</stp>
        <stp>2M DAILY AVG TEMP</stp>
        <stp>D</stp>
        <stp>44765</stp>
        <stp/>
        <stp/>
        <stp>1</stp>
        <tr r="GE102" s="21"/>
      </tp>
      <tp>
        <v>26.41</v>
        <stp/>
        <stp>*H</stp>
        <stp>KORD MR35!_18Z-GEFS</stp>
        <stp>2M DAILY AVG TEMP</stp>
        <stp>D</stp>
        <stp>44764</stp>
        <stp/>
        <stp/>
        <stp>1</stp>
        <tr r="GE103" s="21"/>
      </tp>
      <tp>
        <v>26.75</v>
        <stp/>
        <stp>*H</stp>
        <stp>KORD MR36!_18Z-GEFS</stp>
        <stp>2M DAILY AVG TEMP</stp>
        <stp>D</stp>
        <stp>44767</stp>
        <stp/>
        <stp/>
        <stp>1</stp>
        <tr r="GQ100" s="21"/>
      </tp>
      <tp>
        <v>27.01</v>
        <stp/>
        <stp>*H</stp>
        <stp>KORD MR37!_18Z-GEFS</stp>
        <stp>2M DAILY AVG TEMP</stp>
        <stp>D</stp>
        <stp>44766</stp>
        <stp/>
        <stp/>
        <stp>1</stp>
        <tr r="GQ101" s="21"/>
      </tp>
      <tp>
        <v>27.24</v>
        <stp/>
        <stp>*H</stp>
        <stp>KORD MR38!_12Z-GEFS</stp>
        <stp>2M DAILY AVG TEMP</stp>
        <stp>D</stp>
        <stp>44763</stp>
        <stp/>
        <stp/>
        <stp>1</stp>
        <tr r="EM104" s="21"/>
      </tp>
      <tp>
        <v>26.94</v>
        <stp/>
        <stp>*H</stp>
        <stp>KORD MR38!_18Z-GEFS</stp>
        <stp>2M DAILY AVG TEMP</stp>
        <stp>D</stp>
        <stp>44769</stp>
        <stp/>
        <stp/>
        <stp>1</stp>
        <tr r="HC98" s="21"/>
      </tp>
      <tp>
        <v>27.38</v>
        <stp/>
        <stp>*H</stp>
        <stp>KORD MR39!_12Z-GEFS</stp>
        <stp>2M DAILY AVG TEMP</stp>
        <stp>D</stp>
        <stp>44762</stp>
        <stp/>
        <stp/>
        <stp>1</stp>
        <tr r="EM105" s="21"/>
      </tp>
      <tp>
        <v>26.24</v>
        <stp/>
        <stp>*H</stp>
        <stp>KORD MR39!_18Z-GEFS</stp>
        <stp>2M DAILY AVG TEMP</stp>
        <stp>D</stp>
        <stp>44768</stp>
        <stp/>
        <stp/>
        <stp>1</stp>
        <tr r="HC99" s="21"/>
      </tp>
      <tp>
        <v>29.41</v>
        <stp/>
        <stp>*H</stp>
        <stp>KORD MR20!_18Z-GEFS</stp>
        <stp>2M DAILY AVG TEMP</stp>
        <stp>D</stp>
        <stp>44776</stp>
        <stp/>
        <stp/>
        <stp>1</stp>
        <tr r="FV91" s="21"/>
      </tp>
      <tp>
        <v>30.6</v>
        <stp/>
        <stp>*H</stp>
        <stp>KORD MR21!_18Z-GEFS</stp>
        <stp>2M DAILY AVG TEMP</stp>
        <stp>D</stp>
        <stp>44777</stp>
        <stp/>
        <stp/>
        <stp>1</stp>
        <tr r="GB90" s="21"/>
      </tp>
      <tp>
        <v>26.35</v>
        <stp/>
        <stp>*H</stp>
        <stp>KORD MR22!_18Z-GEFS</stp>
        <stp>2M DAILY AVG TEMP</stp>
        <stp>D</stp>
        <stp>44774</stp>
        <stp/>
        <stp/>
        <stp>1</stp>
        <tr r="FV93" s="21"/>
      </tp>
      <tp>
        <v>25.93</v>
        <stp/>
        <stp>*H</stp>
        <stp>KORD MR23!_18Z-GEFS</stp>
        <stp>2M DAILY AVG TEMP</stp>
        <stp>D</stp>
        <stp>44775</stp>
        <stp/>
        <stp/>
        <stp>1</stp>
        <tr r="GB92" s="21"/>
      </tp>
      <tp>
        <v>28.18</v>
        <stp/>
        <stp>*H</stp>
        <stp>KORD MR24!_12Z-GEFS</stp>
        <stp>2M DAILY AVG TEMP</stp>
        <stp>D</stp>
        <stp>44778</stp>
        <stp/>
        <stp/>
        <stp>1</stp>
        <tr r="EP89" s="21"/>
      </tp>
      <tp>
        <v>22.85</v>
        <stp/>
        <stp>*H</stp>
        <stp>KORD MR24!_18Z-GEFS</stp>
        <stp>2M DAILY AVG TEMP</stp>
        <stp>D</stp>
        <stp>44772</stp>
        <stp/>
        <stp/>
        <stp>1</stp>
        <tr r="FV95" s="21"/>
      </tp>
      <tp>
        <v>27.96</v>
        <stp/>
        <stp>*H</stp>
        <stp>KORD MR25!_12Z-GEFS</stp>
        <stp>2M DAILY AVG TEMP</stp>
        <stp>D</stp>
        <stp>44779</stp>
        <stp/>
        <stp/>
        <stp>1</stp>
        <tr r="EV88" s="21"/>
      </tp>
      <tp>
        <v>23.97</v>
        <stp/>
        <stp>*H</stp>
        <stp>KORD MR25!_18Z-GEFS</stp>
        <stp>2M DAILY AVG TEMP</stp>
        <stp>D</stp>
        <stp>44773</stp>
        <stp/>
        <stp/>
        <stp>1</stp>
        <tr r="GB94" s="21"/>
      </tp>
      <tp>
        <v>21.85</v>
        <stp/>
        <stp>*H</stp>
        <stp>KORD MR26!_00Z-GEFS</stp>
        <stp>2M DAILY AVG TEMP</stp>
        <stp>D</stp>
        <stp>44768</stp>
        <stp/>
        <stp/>
        <stp>1</stp>
        <tr r="V99" s="21"/>
      </tp>
      <tp>
        <v>22.88</v>
        <stp/>
        <stp>*H</stp>
        <stp>KORD MR26!_18Z-GEFS</stp>
        <stp>2M DAILY AVG TEMP</stp>
        <stp>D</stp>
        <stp>44770</stp>
        <stp/>
        <stp/>
        <stp>1</stp>
        <tr r="FV97" s="21"/>
      </tp>
      <tp>
        <v>24.62</v>
        <stp/>
        <stp>*H</stp>
        <stp>KORD MR27!_00Z-GEFS</stp>
        <stp>2M DAILY AVG TEMP</stp>
        <stp>D</stp>
        <stp>44769</stp>
        <stp/>
        <stp/>
        <stp>1</stp>
        <tr r="AB98" s="21"/>
      </tp>
      <tp>
        <v>22.78</v>
        <stp/>
        <stp>*H</stp>
        <stp>KORD MR27!_18Z-GEFS</stp>
        <stp>2M DAILY AVG TEMP</stp>
        <stp>D</stp>
        <stp>44771</stp>
        <stp/>
        <stp/>
        <stp>1</stp>
        <tr r="GB96" s="21"/>
      </tp>
      <tp>
        <v>27.3</v>
        <stp/>
        <stp>*H</stp>
        <stp>KORD MR28!_00Z-GEFS</stp>
        <stp>2M DAILY AVG TEMP</stp>
        <stp>D</stp>
        <stp>44766</stp>
        <stp/>
        <stp/>
        <stp>1</stp>
        <tr r="V101" s="21"/>
      </tp>
      <tp>
        <v>25.58</v>
        <stp/>
        <stp>*H</stp>
        <stp>KORD MR28!_12Z-GEFS</stp>
        <stp>2M DAILY AVG TEMP</stp>
        <stp>D</stp>
        <stp>44774</stp>
        <stp/>
        <stp/>
        <stp>1</stp>
        <tr r="EP93" s="21"/>
      </tp>
      <tp>
        <v>23.53</v>
        <stp/>
        <stp>*H</stp>
        <stp>KORD MR29!_00Z-GEFS</stp>
        <stp>2M DAILY AVG TEMP</stp>
        <stp>D</stp>
        <stp>44767</stp>
        <stp/>
        <stp/>
        <stp>1</stp>
        <tr r="AB100" s="21"/>
      </tp>
      <tp>
        <v>26.29</v>
        <stp/>
        <stp>*H</stp>
        <stp>KORD MR29!_12Z-GEFS</stp>
        <stp>2M DAILY AVG TEMP</stp>
        <stp>D</stp>
        <stp>44775</stp>
        <stp/>
        <stp/>
        <stp>1</stp>
        <tr r="EV92" s="21"/>
      </tp>
      <tp>
        <v>25.89</v>
        <stp/>
        <stp>*H</stp>
        <stp>KORD MR30!_18Z-GEFS</stp>
        <stp>2M DAILY AVG TEMP</stp>
        <stp>D</stp>
        <stp>44766</stp>
        <stp/>
        <stp/>
        <stp>1</stp>
        <tr r="FV101" s="21"/>
      </tp>
      <tp>
        <v>26.06</v>
        <stp/>
        <stp>*H</stp>
        <stp>KORD MR31!_18Z-GEFS</stp>
        <stp>2M DAILY AVG TEMP</stp>
        <stp>D</stp>
        <stp>44767</stp>
        <stp/>
        <stp/>
        <stp>1</stp>
        <tr r="GB100" s="21"/>
      </tp>
      <tp>
        <v>27.07</v>
        <stp/>
        <stp>*H</stp>
        <stp>KORD MR32!_18Z-GEFS</stp>
        <stp>2M DAILY AVG TEMP</stp>
        <stp>D</stp>
        <stp>44764</stp>
        <stp/>
        <stp/>
        <stp>1</stp>
        <tr r="FV103" s="21"/>
      </tp>
      <tp>
        <v>28.57</v>
        <stp/>
        <stp>*H</stp>
        <stp>KORD MR33!_18Z-GEFS</stp>
        <stp>2M DAILY AVG TEMP</stp>
        <stp>D</stp>
        <stp>44765</stp>
        <stp/>
        <stp/>
        <stp>1</stp>
        <tr r="GB102" s="21"/>
      </tp>
      <tp>
        <v>28.71</v>
        <stp/>
        <stp>*H</stp>
        <stp>KORD MR34!_12Z-GEFS</stp>
        <stp>2M DAILY AVG TEMP</stp>
        <stp>D</stp>
        <stp>44768</stp>
        <stp/>
        <stp/>
        <stp>1</stp>
        <tr r="EP99" s="21"/>
      </tp>
      <tp>
        <v>25.85</v>
        <stp/>
        <stp>*H</stp>
        <stp>KORD MR34!_18Z-GEFS</stp>
        <stp>2M DAILY AVG TEMP</stp>
        <stp>D</stp>
        <stp>44762</stp>
        <stp/>
        <stp/>
        <stp>1</stp>
        <tr r="FV105" s="21"/>
      </tp>
      <tp>
        <v>28.33</v>
        <stp/>
        <stp>*H</stp>
        <stp>KORD MR35!_12Z-GEFS</stp>
        <stp>2M DAILY AVG TEMP</stp>
        <stp>D</stp>
        <stp>44769</stp>
        <stp/>
        <stp/>
        <stp>1</stp>
        <tr r="EV98" s="21"/>
      </tp>
      <tp>
        <v>24.25</v>
        <stp/>
        <stp>*H</stp>
        <stp>KORD MR35!_18Z-GEFS</stp>
        <stp>2M DAILY AVG TEMP</stp>
        <stp>D</stp>
        <stp>44763</stp>
        <stp/>
        <stp/>
        <stp>1</stp>
        <tr r="GB104" s="21"/>
      </tp>
      <tp>
        <v>26.11</v>
        <stp/>
        <stp>*H</stp>
        <stp>KORD MR38!_12Z-GEFS</stp>
        <stp>2M DAILY AVG TEMP</stp>
        <stp>D</stp>
        <stp>44764</stp>
        <stp/>
        <stp/>
        <stp>1</stp>
        <tr r="EP103" s="21"/>
      </tp>
      <tp>
        <v>26.24</v>
        <stp/>
        <stp>*H</stp>
        <stp>KORD MR39!_12Z-GEFS</stp>
        <stp>2M DAILY AVG TEMP</stp>
        <stp>D</stp>
        <stp>44765</stp>
        <stp/>
        <stp/>
        <stp>1</stp>
        <tr r="EV102" s="21"/>
      </tp>
      <tp>
        <v>30.62</v>
        <stp/>
        <stp>*H</stp>
        <stp>KORD MR20!_18Z-GEFS</stp>
        <stp>2M DAILY AVG TEMP</stp>
        <stp>D</stp>
        <stp>44777</stp>
        <stp/>
        <stp/>
        <stp>1</stp>
        <tr r="FY90" s="21"/>
      </tp>
      <tp>
        <v>28.69</v>
        <stp/>
        <stp>*H</stp>
        <stp>KORD MR21!_18Z-GEFS</stp>
        <stp>2M DAILY AVG TEMP</stp>
        <stp>D</stp>
        <stp>44776</stp>
        <stp/>
        <stp/>
        <stp>1</stp>
        <tr r="FY91" s="21"/>
      </tp>
      <tp>
        <v>26.68</v>
        <stp/>
        <stp>*H</stp>
        <stp>KORD MR22!_18Z-GEFS</stp>
        <stp>2M DAILY AVG TEMP</stp>
        <stp>D</stp>
        <stp>44775</stp>
        <stp/>
        <stp/>
        <stp>1</stp>
        <tr r="FY92" s="21"/>
      </tp>
      <tp>
        <v>25.48</v>
        <stp/>
        <stp>*H</stp>
        <stp>KORD MR23!_18Z-GEFS</stp>
        <stp>2M DAILY AVG TEMP</stp>
        <stp>D</stp>
        <stp>44774</stp>
        <stp/>
        <stp/>
        <stp>1</stp>
        <tr r="FY93" s="21"/>
      </tp>
      <tp>
        <v>28.21</v>
        <stp/>
        <stp>*H</stp>
        <stp>KORD MR24!_12Z-GEFS</stp>
        <stp>2M DAILY AVG TEMP</stp>
        <stp>D</stp>
        <stp>44779</stp>
        <stp/>
        <stp/>
        <stp>1</stp>
        <tr r="ES88" s="21"/>
      </tp>
      <tp>
        <v>24.32</v>
        <stp/>
        <stp>*H</stp>
        <stp>KORD MR24!_18Z-GEFS</stp>
        <stp>2M DAILY AVG TEMP</stp>
        <stp>D</stp>
        <stp>44773</stp>
        <stp/>
        <stp/>
        <stp>1</stp>
        <tr r="FY94" s="21"/>
      </tp>
      <tp>
        <v>27.91</v>
        <stp/>
        <stp>*H</stp>
        <stp>KORD MR25!_12Z-GEFS</stp>
        <stp>2M DAILY AVG TEMP</stp>
        <stp>D</stp>
        <stp>44778</stp>
        <stp/>
        <stp/>
        <stp>1</stp>
        <tr r="ES89" s="21"/>
      </tp>
      <tp>
        <v>22.91</v>
        <stp/>
        <stp>*H</stp>
        <stp>KORD MR25!_18Z-GEFS</stp>
        <stp>2M DAILY AVG TEMP</stp>
        <stp>D</stp>
        <stp>44772</stp>
        <stp/>
        <stp/>
        <stp>1</stp>
        <tr r="FY95" s="21"/>
      </tp>
      <tp>
        <v>24.02</v>
        <stp/>
        <stp>*H</stp>
        <stp>KORD MR26!_00Z-GEFS</stp>
        <stp>2M DAILY AVG TEMP</stp>
        <stp>D</stp>
        <stp>44769</stp>
        <stp/>
        <stp/>
        <stp>1</stp>
        <tr r="Y98" s="21"/>
      </tp>
      <tp>
        <v>21.7</v>
        <stp/>
        <stp>*H</stp>
        <stp>KORD MR26!_18Z-GEFS</stp>
        <stp>2M DAILY AVG TEMP</stp>
        <stp>D</stp>
        <stp>44771</stp>
        <stp/>
        <stp/>
        <stp>1</stp>
        <tr r="FY96" s="21"/>
      </tp>
      <tp>
        <v>23.52</v>
        <stp/>
        <stp>*H</stp>
        <stp>KORD MR27!_00Z-GEFS</stp>
        <stp>2M DAILY AVG TEMP</stp>
        <stp>D</stp>
        <stp>44768</stp>
        <stp/>
        <stp/>
        <stp>1</stp>
        <tr r="Y99" s="21"/>
      </tp>
      <tp>
        <v>23.37</v>
        <stp/>
        <stp>*H</stp>
        <stp>KORD MR27!_18Z-GEFS</stp>
        <stp>2M DAILY AVG TEMP</stp>
        <stp>D</stp>
        <stp>44770</stp>
        <stp/>
        <stp/>
        <stp>1</stp>
        <tr r="FY97" s="21"/>
      </tp>
      <tp>
        <v>23.8</v>
        <stp/>
        <stp>*H</stp>
        <stp>KORD MR28!_00Z-GEFS</stp>
        <stp>2M DAILY AVG TEMP</stp>
        <stp>D</stp>
        <stp>44767</stp>
        <stp/>
        <stp/>
        <stp>1</stp>
        <tr r="Y100" s="21"/>
      </tp>
      <tp>
        <v>25.87</v>
        <stp/>
        <stp>*H</stp>
        <stp>KORD MR28!_12Z-GEFS</stp>
        <stp>2M DAILY AVG TEMP</stp>
        <stp>D</stp>
        <stp>44775</stp>
        <stp/>
        <stp/>
        <stp>1</stp>
        <tr r="ES92" s="21"/>
      </tp>
      <tp>
        <v>26.31</v>
        <stp/>
        <stp>*H</stp>
        <stp>KORD MR29!_00Z-GEFS</stp>
        <stp>2M DAILY AVG TEMP</stp>
        <stp>D</stp>
        <stp>44766</stp>
        <stp/>
        <stp/>
        <stp>1</stp>
        <tr r="Y101" s="21"/>
      </tp>
      <tp>
        <v>27.14</v>
        <stp/>
        <stp>*H</stp>
        <stp>KORD MR29!_12Z-GEFS</stp>
        <stp>2M DAILY AVG TEMP</stp>
        <stp>D</stp>
        <stp>44774</stp>
        <stp/>
        <stp/>
        <stp>1</stp>
        <tr r="ES93" s="21"/>
      </tp>
      <tp>
        <v>23.97</v>
        <stp/>
        <stp>*H</stp>
        <stp>KORD MR30!_18Z-GEFS</stp>
        <stp>2M DAILY AVG TEMP</stp>
        <stp>D</stp>
        <stp>44767</stp>
        <stp/>
        <stp/>
        <stp>1</stp>
        <tr r="FY100" s="21"/>
      </tp>
      <tp>
        <v>27</v>
        <stp/>
        <stp>*H</stp>
        <stp>KORD MR31!_18Z-GEFS</stp>
        <stp>2M DAILY AVG TEMP</stp>
        <stp>D</stp>
        <stp>44766</stp>
        <stp/>
        <stp/>
        <stp>1</stp>
        <tr r="FY101" s="21"/>
      </tp>
      <tp>
        <v>27.25</v>
        <stp/>
        <stp>*H</stp>
        <stp>KORD MR32!_18Z-GEFS</stp>
        <stp>2M DAILY AVG TEMP</stp>
        <stp>D</stp>
        <stp>44765</stp>
        <stp/>
        <stp/>
        <stp>1</stp>
        <tr r="FY102" s="21"/>
      </tp>
      <tp>
        <v>27.4</v>
        <stp/>
        <stp>*H</stp>
        <stp>KORD MR33!_18Z-GEFS</stp>
        <stp>2M DAILY AVG TEMP</stp>
        <stp>D</stp>
        <stp>44764</stp>
        <stp/>
        <stp/>
        <stp>1</stp>
        <tr r="FY103" s="21"/>
      </tp>
      <tp>
        <v>27.77</v>
        <stp/>
        <stp>*H</stp>
        <stp>KORD MR34!_12Z-GEFS</stp>
        <stp>2M DAILY AVG TEMP</stp>
        <stp>D</stp>
        <stp>44769</stp>
        <stp/>
        <stp/>
        <stp>1</stp>
        <tr r="ES98" s="21"/>
      </tp>
      <tp>
        <v>25.14</v>
        <stp/>
        <stp>*H</stp>
        <stp>KORD MR34!_18Z-GEFS</stp>
        <stp>2M DAILY AVG TEMP</stp>
        <stp>D</stp>
        <stp>44763</stp>
        <stp/>
        <stp/>
        <stp>1</stp>
        <tr r="FY104" s="21"/>
      </tp>
      <tp>
        <v>28.41</v>
        <stp/>
        <stp>*H</stp>
        <stp>KORD MR35!_12Z-GEFS</stp>
        <stp>2M DAILY AVG TEMP</stp>
        <stp>D</stp>
        <stp>44768</stp>
        <stp/>
        <stp/>
        <stp>1</stp>
        <tr r="ES99" s="21"/>
      </tp>
      <tp t="s">
        <v/>
        <stp/>
        <stp>*H</stp>
        <stp>KORD MR35!_18Z-GEFS</stp>
        <stp>2M DAILY AVG TEMP</stp>
        <stp>D</stp>
        <stp>44762</stp>
        <stp/>
        <stp/>
        <stp>1</stp>
        <tr r="FY105" s="21"/>
      </tp>
      <tp>
        <v>25.56</v>
        <stp/>
        <stp>*H</stp>
        <stp>KORD MR38!_12Z-GEFS</stp>
        <stp>2M DAILY AVG TEMP</stp>
        <stp>D</stp>
        <stp>44765</stp>
        <stp/>
        <stp/>
        <stp>1</stp>
        <tr r="ES102" s="21"/>
      </tp>
      <tp>
        <v>27.14</v>
        <stp/>
        <stp>*H</stp>
        <stp>KORD MR39!_12Z-GEFS</stp>
        <stp>2M DAILY AVG TEMP</stp>
        <stp>D</stp>
        <stp>44764</stp>
        <stp/>
        <stp/>
        <stp>1</stp>
        <tr r="ES103" s="21"/>
      </tp>
      <tp>
        <v>25.96</v>
        <stp/>
        <stp>*H</stp>
        <stp>KORD MR20!_18Z-GEFS</stp>
        <stp>2M DAILY AVG TEMP</stp>
        <stp>D</stp>
        <stp>44774</stp>
        <stp/>
        <stp/>
        <stp>1</stp>
        <tr r="FP93" s="21"/>
      </tp>
      <tp>
        <v>24.66</v>
        <stp/>
        <stp>*H</stp>
        <stp>KORD MR21!_18Z-GEFS</stp>
        <stp>2M DAILY AVG TEMP</stp>
        <stp>D</stp>
        <stp>44775</stp>
        <stp/>
        <stp/>
        <stp>1</stp>
        <tr r="FV92" s="21"/>
      </tp>
      <tp>
        <v>28.62</v>
        <stp/>
        <stp>*H</stp>
        <stp>KORD MR22!_18Z-GEFS</stp>
        <stp>2M DAILY AVG TEMP</stp>
        <stp>D</stp>
        <stp>44776</stp>
        <stp/>
        <stp/>
        <stp>1</stp>
        <tr r="GB91" s="21"/>
      </tp>
      <tp>
        <v>24.18</v>
        <stp/>
        <stp>*H</stp>
        <stp>KORD MR23!_06Z-GEFS</stp>
        <stp>2M DAILY AVG TEMP</stp>
        <stp>D</stp>
        <stp>44769</stp>
        <stp/>
        <stp/>
        <stp>1</stp>
        <tr r="BN98" s="21"/>
      </tp>
      <tp>
        <v>29.17</v>
        <stp/>
        <stp>*H</stp>
        <stp>KORD MR23!_18Z-GEFS</stp>
        <stp>2M DAILY AVG TEMP</stp>
        <stp>D</stp>
        <stp>44777</stp>
        <stp/>
        <stp/>
        <stp>1</stp>
        <tr r="GH90" s="21"/>
      </tp>
      <tp>
        <v>23.17</v>
        <stp/>
        <stp>*H</stp>
        <stp>KORD MR24!_00Z-GEFS</stp>
        <stp>2M DAILY AVG TEMP</stp>
        <stp>D</stp>
        <stp>44768</stp>
        <stp/>
        <stp/>
        <stp>1</stp>
        <tr r="P99" s="21"/>
      </tp>
      <tp>
        <v>22.81</v>
        <stp/>
        <stp>*H</stp>
        <stp>KORD MR24!_18Z-GEFS</stp>
        <stp>2M DAILY AVG TEMP</stp>
        <stp>D</stp>
        <stp>44770</stp>
        <stp/>
        <stp/>
        <stp>1</stp>
        <tr r="FP97" s="21"/>
      </tp>
      <tp>
        <v>24.53</v>
        <stp/>
        <stp>*H</stp>
        <stp>KORD MR25!_00Z-GEFS</stp>
        <stp>2M DAILY AVG TEMP</stp>
        <stp>D</stp>
        <stp>44769</stp>
        <stp/>
        <stp/>
        <stp>1</stp>
        <tr r="V98" s="21"/>
      </tp>
      <tp>
        <v>21.53</v>
        <stp/>
        <stp>*H</stp>
        <stp>KORD MR25!_18Z-GEFS</stp>
        <stp>2M DAILY AVG TEMP</stp>
        <stp>D</stp>
        <stp>44771</stp>
        <stp/>
        <stp/>
        <stp>1</stp>
        <tr r="FV96" s="21"/>
      </tp>
      <tp>
        <v>28.47</v>
        <stp/>
        <stp>*H</stp>
        <stp>KORD MR26!_12Z-GEFS</stp>
        <stp>2M DAILY AVG TEMP</stp>
        <stp>D</stp>
        <stp>44778</stp>
        <stp/>
        <stp/>
        <stp>1</stp>
        <tr r="EV89" s="21"/>
      </tp>
      <tp>
        <v>22.61</v>
        <stp/>
        <stp>*H</stp>
        <stp>KORD MR26!_18Z-GEFS</stp>
        <stp>2M DAILY AVG TEMP</stp>
        <stp>D</stp>
        <stp>44772</stp>
        <stp/>
        <stp/>
        <stp>1</stp>
        <tr r="GB95" s="21"/>
      </tp>
      <tp>
        <v>28.25</v>
        <stp/>
        <stp>*H</stp>
        <stp>KORD MR27!_12Z-GEFS</stp>
        <stp>2M DAILY AVG TEMP</stp>
        <stp>D</stp>
        <stp>44779</stp>
        <stp/>
        <stp/>
        <stp>1</stp>
        <tr r="FB88" s="21"/>
      </tp>
      <tp>
        <v>24.93</v>
        <stp/>
        <stp>*H</stp>
        <stp>KORD MR27!_18Z-GEFS</stp>
        <stp>2M DAILY AVG TEMP</stp>
        <stp>D</stp>
        <stp>44773</stp>
        <stp/>
        <stp/>
        <stp>1</stp>
        <tr r="GH94" s="21"/>
      </tp>
      <tp>
        <v>25.42</v>
        <stp/>
        <stp>*H</stp>
        <stp>KORD MR28!_00Z-GEFS</stp>
        <stp>2M DAILY AVG TEMP</stp>
        <stp>D</stp>
        <stp>44764</stp>
        <stp/>
        <stp/>
        <stp>1</stp>
        <tr r="P103" s="21"/>
      </tp>
      <tp>
        <v>26.6</v>
        <stp/>
        <stp>*H</stp>
        <stp>KORD MR28!_12Z-GEFS</stp>
        <stp>2M DAILY AVG TEMP</stp>
        <stp>D</stp>
        <stp>44776</stp>
        <stp/>
        <stp/>
        <stp>1</stp>
        <tr r="EV91" s="21"/>
      </tp>
      <tp>
        <v>28.45</v>
        <stp/>
        <stp>*H</stp>
        <stp>KORD MR29!_00Z-GEFS</stp>
        <stp>2M DAILY AVG TEMP</stp>
        <stp>D</stp>
        <stp>44765</stp>
        <stp/>
        <stp/>
        <stp>1</stp>
        <tr r="V102" s="21"/>
      </tp>
      <tp>
        <v>26.34</v>
        <stp/>
        <stp>*H</stp>
        <stp>KORD MR29!_06Z-GEFS</stp>
        <stp>2M DAILY AVG TEMP</stp>
        <stp>D</stp>
        <stp>44763</stp>
        <stp/>
        <stp/>
        <stp>1</stp>
        <tr r="BN104" s="21"/>
      </tp>
      <tp>
        <v>26.27</v>
        <stp/>
        <stp>*H</stp>
        <stp>KORD MR29!_12Z-GEFS</stp>
        <stp>2M DAILY AVG TEMP</stp>
        <stp>D</stp>
        <stp>44777</stp>
        <stp/>
        <stp/>
        <stp>1</stp>
        <tr r="FB90" s="21"/>
      </tp>
      <tp>
        <v>27.2</v>
        <stp/>
        <stp>*H</stp>
        <stp>KORD MR30!_18Z-GEFS</stp>
        <stp>2M DAILY AVG TEMP</stp>
        <stp>D</stp>
        <stp>44764</stp>
        <stp/>
        <stp/>
        <stp>1</stp>
        <tr r="FP103" s="21"/>
      </tp>
      <tp>
        <v>28.17</v>
        <stp/>
        <stp>*H</stp>
        <stp>KORD MR31!_18Z-GEFS</stp>
        <stp>2M DAILY AVG TEMP</stp>
        <stp>D</stp>
        <stp>44765</stp>
        <stp/>
        <stp/>
        <stp>1</stp>
        <tr r="FV102" s="21"/>
      </tp>
      <tp>
        <v>27.5</v>
        <stp/>
        <stp>*H</stp>
        <stp>KORD MR32!_18Z-GEFS</stp>
        <stp>2M DAILY AVG TEMP</stp>
        <stp>D</stp>
        <stp>44766</stp>
        <stp/>
        <stp/>
        <stp>1</stp>
        <tr r="GB101" s="21"/>
      </tp>
      <tp>
        <v>28.48</v>
        <stp/>
        <stp>*H</stp>
        <stp>KORD MR33!_18Z-GEFS</stp>
        <stp>2M DAILY AVG TEMP</stp>
        <stp>D</stp>
        <stp>44767</stp>
        <stp/>
        <stp/>
        <stp>1</stp>
        <tr r="GH100" s="21"/>
      </tp>
      <tp>
        <v>27.2</v>
        <stp/>
        <stp>*H</stp>
        <stp>KORD MR36!_12Z-GEFS</stp>
        <stp>2M DAILY AVG TEMP</stp>
        <stp>D</stp>
        <stp>44768</stp>
        <stp/>
        <stp/>
        <stp>1</stp>
        <tr r="EV99" s="21"/>
      </tp>
      <tp>
        <v>27.2</v>
        <stp/>
        <stp>*H</stp>
        <stp>KORD MR36!_18Z-GEFS</stp>
        <stp>2M DAILY AVG TEMP</stp>
        <stp>D</stp>
        <stp>44762</stp>
        <stp/>
        <stp/>
        <stp>1</stp>
        <tr r="GB105" s="21"/>
      </tp>
      <tp>
        <v>25.45</v>
        <stp/>
        <stp>*H</stp>
        <stp>KORD MR37!_12Z-GEFS</stp>
        <stp>2M DAILY AVG TEMP</stp>
        <stp>D</stp>
        <stp>44769</stp>
        <stp/>
        <stp/>
        <stp>1</stp>
        <tr r="FB98" s="21"/>
      </tp>
      <tp>
        <v>27.81</v>
        <stp/>
        <stp>*H</stp>
        <stp>KORD MR37!_18Z-GEFS</stp>
        <stp>2M DAILY AVG TEMP</stp>
        <stp>D</stp>
        <stp>44763</stp>
        <stp/>
        <stp/>
        <stp>1</stp>
        <tr r="GH104" s="21"/>
      </tp>
      <tp>
        <v>25.64</v>
        <stp/>
        <stp>*H</stp>
        <stp>KORD MR38!_12Z-GEFS</stp>
        <stp>2M DAILY AVG TEMP</stp>
        <stp>D</stp>
        <stp>44766</stp>
        <stp/>
        <stp/>
        <stp>1</stp>
        <tr r="EV101" s="21"/>
      </tp>
      <tp>
        <v>26.08</v>
        <stp/>
        <stp>*H</stp>
        <stp>KORD MR39!_12Z-GEFS</stp>
        <stp>2M DAILY AVG TEMP</stp>
        <stp>D</stp>
        <stp>44767</stp>
        <stp/>
        <stp/>
        <stp>1</stp>
        <tr r="FB100" s="21"/>
      </tp>
      <tp>
        <v>24.67</v>
        <stp/>
        <stp>*H</stp>
        <stp>KORD MR20!_18Z-GEFS</stp>
        <stp>2M DAILY AVG TEMP</stp>
        <stp>D</stp>
        <stp>44775</stp>
        <stp/>
        <stp/>
        <stp>1</stp>
        <tr r="FS92" s="21"/>
      </tp>
      <tp>
        <v>25.58</v>
        <stp/>
        <stp>*H</stp>
        <stp>KORD MR21!_18Z-GEFS</stp>
        <stp>2M DAILY AVG TEMP</stp>
        <stp>D</stp>
        <stp>44774</stp>
        <stp/>
        <stp/>
        <stp>1</stp>
        <tr r="FS93" s="21"/>
      </tp>
      <tp>
        <v>29.21</v>
        <stp/>
        <stp>*H</stp>
        <stp>KORD MR22!_18Z-GEFS</stp>
        <stp>2M DAILY AVG TEMP</stp>
        <stp>D</stp>
        <stp>44777</stp>
        <stp/>
        <stp/>
        <stp>1</stp>
        <tr r="GE90" s="21"/>
      </tp>
      <tp>
        <v>27.93</v>
        <stp/>
        <stp>*H</stp>
        <stp>KORD MR23!_18Z-GEFS</stp>
        <stp>2M DAILY AVG TEMP</stp>
        <stp>D</stp>
        <stp>44776</stp>
        <stp/>
        <stp/>
        <stp>1</stp>
        <tr r="GE91" s="21"/>
      </tp>
      <tp>
        <v>24.28</v>
        <stp/>
        <stp>*H</stp>
        <stp>KORD MR24!_00Z-GEFS</stp>
        <stp>2M DAILY AVG TEMP</stp>
        <stp>D</stp>
        <stp>44769</stp>
        <stp/>
        <stp/>
        <stp>1</stp>
        <tr r="S98" s="21"/>
      </tp>
      <tp>
        <v>21.02</v>
        <stp/>
        <stp>*H</stp>
        <stp>KORD MR24!_18Z-GEFS</stp>
        <stp>2M DAILY AVG TEMP</stp>
        <stp>D</stp>
        <stp>44771</stp>
        <stp/>
        <stp/>
        <stp>1</stp>
        <tr r="FS96" s="21"/>
      </tp>
      <tp>
        <v>22.82</v>
        <stp/>
        <stp>*H</stp>
        <stp>KORD MR25!_00Z-GEFS</stp>
        <stp>2M DAILY AVG TEMP</stp>
        <stp>D</stp>
        <stp>44768</stp>
        <stp/>
        <stp/>
        <stp>1</stp>
        <tr r="S99" s="21"/>
      </tp>
      <tp>
        <v>22.54</v>
        <stp/>
        <stp>*H</stp>
        <stp>KORD MR25!_18Z-GEFS</stp>
        <stp>2M DAILY AVG TEMP</stp>
        <stp>D</stp>
        <stp>44770</stp>
        <stp/>
        <stp/>
        <stp>1</stp>
        <tr r="FS97" s="21"/>
      </tp>
      <tp>
        <v>28.45</v>
        <stp/>
        <stp>*H</stp>
        <stp>KORD MR26!_12Z-GEFS</stp>
        <stp>2M DAILY AVG TEMP</stp>
        <stp>D</stp>
        <stp>44779</stp>
        <stp/>
        <stp/>
        <stp>1</stp>
        <tr r="EY88" s="21"/>
      </tp>
      <tp>
        <v>23.85</v>
        <stp/>
        <stp>*H</stp>
        <stp>KORD MR26!_18Z-GEFS</stp>
        <stp>2M DAILY AVG TEMP</stp>
        <stp>D</stp>
        <stp>44773</stp>
        <stp/>
        <stp/>
        <stp>1</stp>
        <tr r="GE94" s="21"/>
      </tp>
      <tp>
        <v>27.93</v>
        <stp/>
        <stp>*H</stp>
        <stp>KORD MR27!_12Z-GEFS</stp>
        <stp>2M DAILY AVG TEMP</stp>
        <stp>D</stp>
        <stp>44778</stp>
        <stp/>
        <stp/>
        <stp>1</stp>
        <tr r="EY89" s="21"/>
      </tp>
      <tp>
        <v>23.5</v>
        <stp/>
        <stp>*H</stp>
        <stp>KORD MR27!_18Z-GEFS</stp>
        <stp>2M DAILY AVG TEMP</stp>
        <stp>D</stp>
        <stp>44772</stp>
        <stp/>
        <stp/>
        <stp>1</stp>
        <tr r="GE95" s="21"/>
      </tp>
      <tp>
        <v>28.44</v>
        <stp/>
        <stp>*H</stp>
        <stp>KORD MR28!_00Z-GEFS</stp>
        <stp>2M DAILY AVG TEMP</stp>
        <stp>D</stp>
        <stp>44765</stp>
        <stp/>
        <stp/>
        <stp>1</stp>
        <tr r="S102" s="21"/>
      </tp>
      <tp>
        <v>26.52</v>
        <stp/>
        <stp>*H</stp>
        <stp>KORD MR28!_12Z-GEFS</stp>
        <stp>2M DAILY AVG TEMP</stp>
        <stp>D</stp>
        <stp>44777</stp>
        <stp/>
        <stp/>
        <stp>1</stp>
        <tr r="EY90" s="21"/>
      </tp>
      <tp>
        <v>25.63</v>
        <stp/>
        <stp>*H</stp>
        <stp>KORD MR29!_00Z-GEFS</stp>
        <stp>2M DAILY AVG TEMP</stp>
        <stp>D</stp>
        <stp>44764</stp>
        <stp/>
        <stp/>
        <stp>1</stp>
        <tr r="S103" s="21"/>
      </tp>
      <tp>
        <v>25.8</v>
        <stp/>
        <stp>*H</stp>
        <stp>KORD MR29!_12Z-GEFS</stp>
        <stp>2M DAILY AVG TEMP</stp>
        <stp>D</stp>
        <stp>44776</stp>
        <stp/>
        <stp/>
        <stp>1</stp>
        <tr r="EY91" s="21"/>
      </tp>
      <tp>
        <v>28.64</v>
        <stp/>
        <stp>*H</stp>
        <stp>KORD MR30!_18Z-GEFS</stp>
        <stp>2M DAILY AVG TEMP</stp>
        <stp>D</stp>
        <stp>44765</stp>
        <stp/>
        <stp/>
        <stp>1</stp>
        <tr r="FS102" s="21"/>
      </tp>
      <tp>
        <v>27.58</v>
        <stp/>
        <stp>*H</stp>
        <stp>KORD MR31!_18Z-GEFS</stp>
        <stp>2M DAILY AVG TEMP</stp>
        <stp>D</stp>
        <stp>44764</stp>
        <stp/>
        <stp/>
        <stp>1</stp>
        <tr r="FS103" s="21"/>
      </tp>
      <tp>
        <v>25.29</v>
        <stp/>
        <stp>*H</stp>
        <stp>KORD MR32!_18Z-GEFS</stp>
        <stp>2M DAILY AVG TEMP</stp>
        <stp>D</stp>
        <stp>44767</stp>
        <stp/>
        <stp/>
        <stp>1</stp>
        <tr r="GE100" s="21"/>
      </tp>
      <tp>
        <v>28.87</v>
        <stp/>
        <stp>*H</stp>
        <stp>KORD MR33!_18Z-GEFS</stp>
        <stp>2M DAILY AVG TEMP</stp>
        <stp>D</stp>
        <stp>44766</stp>
        <stp/>
        <stp/>
        <stp>1</stp>
        <tr r="GE101" s="21"/>
      </tp>
      <tp>
        <v>26.53</v>
        <stp/>
        <stp>*H</stp>
        <stp>KORD MR36!_12Z-GEFS</stp>
        <stp>2M DAILY AVG TEMP</stp>
        <stp>D</stp>
        <stp>44769</stp>
        <stp/>
        <stp/>
        <stp>1</stp>
        <tr r="EY98" s="21"/>
      </tp>
      <tp>
        <v>26.03</v>
        <stp/>
        <stp>*H</stp>
        <stp>KORD MR36!_18Z-GEFS</stp>
        <stp>2M DAILY AVG TEMP</stp>
        <stp>D</stp>
        <stp>44763</stp>
        <stp/>
        <stp/>
        <stp>1</stp>
        <tr r="GE104" s="21"/>
      </tp>
      <tp>
        <v>25.9</v>
        <stp/>
        <stp>*H</stp>
        <stp>KORD MR37!_12Z-GEFS</stp>
        <stp>2M DAILY AVG TEMP</stp>
        <stp>D</stp>
        <stp>44768</stp>
        <stp/>
        <stp/>
        <stp>1</stp>
        <tr r="EY99" s="21"/>
      </tp>
      <tp>
        <v>28.11</v>
        <stp/>
        <stp>*H</stp>
        <stp>KORD MR37!_18Z-GEFS</stp>
        <stp>2M DAILY AVG TEMP</stp>
        <stp>D</stp>
        <stp>44762</stp>
        <stp/>
        <stp/>
        <stp>1</stp>
        <tr r="GE105" s="21"/>
      </tp>
      <tp>
        <v>26.36</v>
        <stp/>
        <stp>*H</stp>
        <stp>KORD MR38!_12Z-GEFS</stp>
        <stp>2M DAILY AVG TEMP</stp>
        <stp>D</stp>
        <stp>44767</stp>
        <stp/>
        <stp/>
        <stp>1</stp>
        <tr r="EY100" s="21"/>
      </tp>
      <tp>
        <v>26.13</v>
        <stp/>
        <stp>*H</stp>
        <stp>KORD MR39!_12Z-GEFS</stp>
        <stp>2M DAILY AVG TEMP</stp>
        <stp>D</stp>
        <stp>44766</stp>
        <stp/>
        <stp/>
        <stp>1</stp>
        <tr r="EY101" s="21"/>
      </tp>
      <tp>
        <v>27.95</v>
        <stp/>
        <stp>*H</stp>
        <stp>KORD MR42!_12Z-GEFS</stp>
        <stp>2M DAILY AVG TEMP</stp>
        <stp>D</stp>
        <stp>44762</stp>
        <stp/>
        <stp/>
        <stp>1</stp>
        <tr r="EV105" s="21"/>
      </tp>
      <tp>
        <v>27.22</v>
        <stp/>
        <stp>*H</stp>
        <stp>KORD MR43!_12Z-GEFS</stp>
        <stp>2M DAILY AVG TEMP</stp>
        <stp>D</stp>
        <stp>44763</stp>
        <stp/>
        <stp/>
        <stp>1</stp>
        <tr r="FB104" s="21"/>
      </tp>
      <tp>
        <v>27.93</v>
        <stp/>
        <stp>*H</stp>
        <stp>KORD MR42!_12Z-GEFS</stp>
        <stp>2M DAILY AVG TEMP</stp>
        <stp>D</stp>
        <stp>44763</stp>
        <stp/>
        <stp/>
        <stp>1</stp>
        <tr r="EY104" s="21"/>
      </tp>
      <tp>
        <v>27.73</v>
        <stp/>
        <stp>*H</stp>
        <stp>KORD MR43!_12Z-GEFS</stp>
        <stp>2M DAILY AVG TEMP</stp>
        <stp>D</stp>
        <stp>44762</stp>
        <stp/>
        <stp/>
        <stp>1</stp>
        <tr r="EY105" s="21"/>
      </tp>
      <tp>
        <v>26.89</v>
        <stp/>
        <stp>*H</stp>
        <stp>KORD MR40!_12Z-GEFS</stp>
        <stp>2M DAILY AVG TEMP</stp>
        <stp>D</stp>
        <stp>44762</stp>
        <stp/>
        <stp/>
        <stp>1</stp>
        <tr r="EP105" s="21"/>
      </tp>
      <tp>
        <v>29</v>
        <stp/>
        <stp>*H</stp>
        <stp>KORD MR41!_12Z-GEFS</stp>
        <stp>2M DAILY AVG TEMP</stp>
        <stp>D</stp>
        <stp>44763</stp>
        <stp/>
        <stp/>
        <stp>1</stp>
        <tr r="EV104" s="21"/>
      </tp>
      <tp>
        <v>26.77</v>
        <stp/>
        <stp>*H</stp>
        <stp>KORD MR40!_12Z-GEFS</stp>
        <stp>2M DAILY AVG TEMP</stp>
        <stp>D</stp>
        <stp>44763</stp>
        <stp/>
        <stp/>
        <stp>1</stp>
        <tr r="ES104" s="21"/>
      </tp>
      <tp>
        <v>28.93</v>
        <stp/>
        <stp>*H</stp>
        <stp>KORD MR41!_12Z-GEFS</stp>
        <stp>2M DAILY AVG TEMP</stp>
        <stp>D</stp>
        <stp>44762</stp>
        <stp/>
        <stp/>
        <stp>1</stp>
        <tr r="ES105" s="21"/>
      </tp>
      <tp>
        <v>27</v>
        <stp/>
        <stp>*H</stp>
        <stp>KORD MR40!_12Z-GEFS</stp>
        <stp>2M DAILY AVG TEMP</stp>
        <stp>D</stp>
        <stp>44764</stp>
        <stp/>
        <stp/>
        <stp>1</stp>
        <tr r="EV103" s="21"/>
      </tp>
      <tp>
        <v>26.72</v>
        <stp/>
        <stp>*H</stp>
        <stp>KORD MR41!_12Z-GEFS</stp>
        <stp>2M DAILY AVG TEMP</stp>
        <stp>D</stp>
        <stp>44765</stp>
        <stp/>
        <stp/>
        <stp>1</stp>
        <tr r="FB102" s="21"/>
      </tp>
      <tp>
        <v>27.32</v>
        <stp/>
        <stp>*H</stp>
        <stp>KORD MR40!_12Z-GEFS</stp>
        <stp>2M DAILY AVG TEMP</stp>
        <stp>D</stp>
        <stp>44765</stp>
        <stp/>
        <stp/>
        <stp>1</stp>
        <tr r="EY102" s="21"/>
      </tp>
      <tp>
        <v>27.8</v>
        <stp/>
        <stp>*H</stp>
        <stp>KORD MR41!_12Z-GEFS</stp>
        <stp>2M DAILY AVG TEMP</stp>
        <stp>D</stp>
        <stp>44764</stp>
        <stp/>
        <stp/>
        <stp>1</stp>
        <tr r="EY103" s="21"/>
      </tp>
      <tp>
        <v>26.83</v>
        <stp/>
        <stp>*H</stp>
        <stp>KORD MR40!_12Z-GEFS</stp>
        <stp>2M DAILY AVG TEMP</stp>
        <stp>D</stp>
        <stp>44766</stp>
        <stp/>
        <stp/>
        <stp>1</stp>
        <tr r="FB101" s="21"/>
      </tp>
      <tp>
        <v>27.54</v>
        <stp/>
        <stp>*H</stp>
        <stp>KORD MR42!_12Z-GEFS</stp>
        <stp>2M DAILY AVG TEMP</stp>
        <stp>D</stp>
        <stp>44764</stp>
        <stp/>
        <stp/>
        <stp>1</stp>
        <tr r="FB103" s="21"/>
      </tp>
      <tp>
        <v>27.1</v>
        <stp/>
        <stp>*H</stp>
        <stp>KORD MR44!_12Z-GEFS</stp>
        <stp>2M DAILY AVG TEMP</stp>
        <stp>D</stp>
        <stp>44762</stp>
        <stp/>
        <stp/>
        <stp>1</stp>
        <tr r="FB105" s="21"/>
      </tp>
      <tp>
        <v>26.55</v>
        <stp/>
        <stp>*H</stp>
        <stp>KORD MR40!_12Z-GEFS</stp>
        <stp>2M DAILY AVG TEMP</stp>
        <stp>D</stp>
        <stp>44767</stp>
        <stp/>
        <stp/>
        <stp>1</stp>
        <tr r="FE100" s="21"/>
      </tp>
      <tp>
        <v>26.27</v>
        <stp/>
        <stp>*H</stp>
        <stp>KORD MR41!_12Z-GEFS</stp>
        <stp>2M DAILY AVG TEMP</stp>
        <stp>D</stp>
        <stp>44766</stp>
        <stp/>
        <stp/>
        <stp>1</stp>
        <tr r="FE101" s="21"/>
      </tp>
      <tp>
        <v>27.12</v>
        <stp/>
        <stp>*H</stp>
        <stp>KORD MR42!_12Z-GEFS</stp>
        <stp>2M DAILY AVG TEMP</stp>
        <stp>D</stp>
        <stp>44765</stp>
        <stp/>
        <stp/>
        <stp>1</stp>
        <tr r="FE102" s="21"/>
      </tp>
      <tp>
        <v>27.32</v>
        <stp/>
        <stp>*H</stp>
        <stp>KORD MR43!_12Z-GEFS</stp>
        <stp>2M DAILY AVG TEMP</stp>
        <stp>D</stp>
        <stp>44764</stp>
        <stp/>
        <stp/>
        <stp>1</stp>
        <tr r="FE103" s="21"/>
      </tp>
      <tp>
        <v>27.27</v>
        <stp/>
        <stp>*H</stp>
        <stp>KORD MR44!_12Z-GEFS</stp>
        <stp>2M DAILY AVG TEMP</stp>
        <stp>D</stp>
        <stp>44763</stp>
        <stp/>
        <stp/>
        <stp>1</stp>
        <tr r="FE104" s="21"/>
      </tp>
      <tp>
        <v>26.22</v>
        <stp/>
        <stp>*H</stp>
        <stp>KORD MR45!_12Z-GEFS</stp>
        <stp>2M DAILY AVG TEMP</stp>
        <stp>D</stp>
        <stp>44762</stp>
        <stp/>
        <stp/>
        <stp>1</stp>
        <tr r="FE105" s="21"/>
      </tp>
      <tp>
        <v>28.33</v>
        <stp/>
        <stp>*H</stp>
        <stp>KORD MR40!_18Z-GEFS</stp>
        <stp>2M DAILY AVG TEMP</stp>
        <stp>D</stp>
        <stp>44762</stp>
        <stp/>
        <stp/>
        <stp>1</stp>
        <tr r="GN105" s="21"/>
      </tp>
      <tp>
        <v>28.34</v>
        <stp/>
        <stp>*H</stp>
        <stp>KORD MR41!_18Z-GEFS</stp>
        <stp>2M DAILY AVG TEMP</stp>
        <stp>D</stp>
        <stp>44763</stp>
        <stp/>
        <stp/>
        <stp>1</stp>
        <tr r="GT104" s="21"/>
      </tp>
      <tp>
        <v>28.12</v>
        <stp/>
        <stp>*H</stp>
        <stp>KORD MR40!_18Z-GEFS</stp>
        <stp>2M DAILY AVG TEMP</stp>
        <stp>D</stp>
        <stp>44763</stp>
        <stp/>
        <stp/>
        <stp>1</stp>
        <tr r="GQ104" s="21"/>
      </tp>
      <tp>
        <v>27.94</v>
        <stp/>
        <stp>*H</stp>
        <stp>KORD MR41!_18Z-GEFS</stp>
        <stp>2M DAILY AVG TEMP</stp>
        <stp>D</stp>
        <stp>44762</stp>
        <stp/>
        <stp/>
        <stp>1</stp>
        <tr r="GQ105" s="21"/>
      </tp>
      <tp>
        <v>27.39</v>
        <stp/>
        <stp>*H</stp>
        <stp>KORD MR42!_18Z-GEFS</stp>
        <stp>2M DAILY AVG TEMP</stp>
        <stp>D</stp>
        <stp>44762</stp>
        <stp/>
        <stp/>
        <stp>1</stp>
        <tr r="GT105" s="21"/>
      </tp>
      <tp>
        <v>26.4</v>
        <stp/>
        <stp>*H</stp>
        <stp>KORD MR43!_18Z-GEFS</stp>
        <stp>2M DAILY AVG TEMP</stp>
        <stp>D</stp>
        <stp>44763</stp>
        <stp/>
        <stp/>
        <stp>1</stp>
        <tr r="GZ104" s="21"/>
      </tp>
      <tp>
        <v>26.63</v>
        <stp/>
        <stp>*H</stp>
        <stp>KORD MR42!_18Z-GEFS</stp>
        <stp>2M DAILY AVG TEMP</stp>
        <stp>D</stp>
        <stp>44763</stp>
        <stp/>
        <stp/>
        <stp>1</stp>
        <tr r="GW104" s="21"/>
      </tp>
      <tp>
        <v>26.21</v>
        <stp/>
        <stp>*H</stp>
        <stp>KORD MR43!_18Z-GEFS</stp>
        <stp>2M DAILY AVG TEMP</stp>
        <stp>D</stp>
        <stp>44762</stp>
        <stp/>
        <stp/>
        <stp>1</stp>
        <tr r="GW105" s="21"/>
      </tp>
      <tp>
        <v>26.39</v>
        <stp/>
        <stp>*H</stp>
        <stp>KORD MR40!_18Z-GEFS</stp>
        <stp>2M DAILY AVG TEMP</stp>
        <stp>D</stp>
        <stp>44766</stp>
        <stp/>
        <stp/>
        <stp>1</stp>
        <tr r="GZ101" s="21"/>
      </tp>
      <tp>
        <v>26.4</v>
        <stp/>
        <stp>*H</stp>
        <stp>KORD MR42!_18Z-GEFS</stp>
        <stp>2M DAILY AVG TEMP</stp>
        <stp>D</stp>
        <stp>44764</stp>
        <stp/>
        <stp/>
        <stp>1</stp>
        <tr r="GZ103" s="21"/>
      </tp>
      <tp>
        <v>25.8</v>
        <stp/>
        <stp>*H</stp>
        <stp>KORD MR44!_18Z-GEFS</stp>
        <stp>2M DAILY AVG TEMP</stp>
        <stp>D</stp>
        <stp>44762</stp>
        <stp/>
        <stp/>
        <stp>1</stp>
        <tr r="GZ105" s="21"/>
      </tp>
      <tp>
        <v>26.51</v>
        <stp/>
        <stp>*H</stp>
        <stp>KORD MR40!_18Z-GEFS</stp>
        <stp>2M DAILY AVG TEMP</stp>
        <stp>D</stp>
        <stp>44767</stp>
        <stp/>
        <stp/>
        <stp>1</stp>
        <tr r="HC100" s="21"/>
      </tp>
      <tp>
        <v>26.73</v>
        <stp/>
        <stp>*H</stp>
        <stp>KORD MR41!_18Z-GEFS</stp>
        <stp>2M DAILY AVG TEMP</stp>
        <stp>D</stp>
        <stp>44766</stp>
        <stp/>
        <stp/>
        <stp>1</stp>
        <tr r="HC101" s="21"/>
      </tp>
      <tp>
        <v>26.52</v>
        <stp/>
        <stp>*H</stp>
        <stp>KORD MR42!_18Z-GEFS</stp>
        <stp>2M DAILY AVG TEMP</stp>
        <stp>D</stp>
        <stp>44765</stp>
        <stp/>
        <stp/>
        <stp>1</stp>
        <tr r="HC102" s="21"/>
      </tp>
      <tp>
        <v>26.3</v>
        <stp/>
        <stp>*H</stp>
        <stp>KORD MR43!_18Z-GEFS</stp>
        <stp>2M DAILY AVG TEMP</stp>
        <stp>D</stp>
        <stp>44764</stp>
        <stp/>
        <stp/>
        <stp>1</stp>
        <tr r="HC103" s="21"/>
      </tp>
      <tp>
        <v>25.32</v>
        <stp/>
        <stp>*H</stp>
        <stp>KORD MR44!_18Z-GEFS</stp>
        <stp>2M DAILY AVG TEMP</stp>
        <stp>D</stp>
        <stp>44763</stp>
        <stp/>
        <stp/>
        <stp>1</stp>
        <tr r="HC104" s="21"/>
      </tp>
      <tp>
        <v>25.27</v>
        <stp/>
        <stp>*H</stp>
        <stp>KORD MR45!_18Z-GEFS</stp>
        <stp>2M DAILY AVG TEMP</stp>
        <stp>D</stp>
        <stp>44762</stp>
        <stp/>
        <stp/>
        <stp>1</stp>
        <tr r="HC105" s="21"/>
      </tp>
      <tp>
        <v>27.24</v>
        <stp/>
        <stp>*H</stp>
        <stp>KORD MR40!_18Z-GEFS</stp>
        <stp>2M DAILY AVG TEMP</stp>
        <stp>D</stp>
        <stp>44764</stp>
        <stp/>
        <stp/>
        <stp>1</stp>
        <tr r="GT103" s="21"/>
      </tp>
      <tp>
        <v>27.34</v>
        <stp/>
        <stp>*H</stp>
        <stp>KORD MR41!_18Z-GEFS</stp>
        <stp>2M DAILY AVG TEMP</stp>
        <stp>D</stp>
        <stp>44765</stp>
        <stp/>
        <stp/>
        <stp>1</stp>
        <tr r="GZ102" s="21"/>
      </tp>
      <tp>
        <v>26.74</v>
        <stp/>
        <stp>*H</stp>
        <stp>KORD MR40!_18Z-GEFS</stp>
        <stp>2M DAILY AVG TEMP</stp>
        <stp>D</stp>
        <stp>44765</stp>
        <stp/>
        <stp/>
        <stp>1</stp>
        <tr r="GW102" s="21"/>
      </tp>
      <tp>
        <v>27.51</v>
        <stp/>
        <stp>*H</stp>
        <stp>KORD MR41!_18Z-GEFS</stp>
        <stp>2M DAILY AVG TEMP</stp>
        <stp>D</stp>
        <stp>44764</stp>
        <stp/>
        <stp/>
        <stp>1</stp>
        <tr r="GW103" s="21"/>
      </tp>
      <tp>
        <v>28.63</v>
        <stp/>
        <stp>*H</stp>
        <stp>KORD MR40!_00Z-GEFS</stp>
        <stp>2M DAILY AVG TEMP</stp>
        <stp>D</stp>
        <stp>44762</stp>
        <stp/>
        <stp/>
        <stp>1</stp>
        <tr r="AT105" s="21"/>
      </tp>
      <tp>
        <v>27.54</v>
        <stp/>
        <stp>*H</stp>
        <stp>KORD MR40!_06Z-GEFS</stp>
        <stp>2M DAILY AVG TEMP</stp>
        <stp>D</stp>
        <stp>44764</stp>
        <stp/>
        <stp/>
        <stp>1</stp>
        <tr r="CX103" s="21"/>
      </tp>
      <tp>
        <v>27.75</v>
        <stp/>
        <stp>*H</stp>
        <stp>KORD MR41!_00Z-GEFS</stp>
        <stp>2M DAILY AVG TEMP</stp>
        <stp>D</stp>
        <stp>44763</stp>
        <stp/>
        <stp/>
        <stp>1</stp>
        <tr r="AZ104" s="21"/>
      </tp>
      <tp>
        <v>28.3</v>
        <stp/>
        <stp>*H</stp>
        <stp>KORD MR41!_06Z-GEFS</stp>
        <stp>2M DAILY AVG TEMP</stp>
        <stp>D</stp>
        <stp>44765</stp>
        <stp/>
        <stp/>
        <stp>1</stp>
        <tr r="DD102" s="21"/>
      </tp>
      <tp>
        <v>27.78</v>
        <stp/>
        <stp>*H</stp>
        <stp>KORD MR40!_00Z-GEFS</stp>
        <stp>2M DAILY AVG TEMP</stp>
        <stp>D</stp>
        <stp>44763</stp>
        <stp/>
        <stp/>
        <stp>1</stp>
        <tr r="AW104" s="21"/>
      </tp>
      <tp>
        <v>27.48</v>
        <stp/>
        <stp>*H</stp>
        <stp>KORD MR40!_06Z-GEFS</stp>
        <stp>2M DAILY AVG TEMP</stp>
        <stp>D</stp>
        <stp>44765</stp>
        <stp/>
        <stp/>
        <stp>1</stp>
        <tr r="DA102" s="21"/>
      </tp>
      <tp>
        <v>28.17</v>
        <stp/>
        <stp>*H</stp>
        <stp>KORD MR41!_00Z-GEFS</stp>
        <stp>2M DAILY AVG TEMP</stp>
        <stp>D</stp>
        <stp>44762</stp>
        <stp/>
        <stp/>
        <stp>1</stp>
        <tr r="AW105" s="21"/>
      </tp>
      <tp>
        <v>28.66</v>
        <stp/>
        <stp>*H</stp>
        <stp>KORD MR41!_06Z-GEFS</stp>
        <stp>2M DAILY AVG TEMP</stp>
        <stp>D</stp>
        <stp>44764</stp>
        <stp/>
        <stp/>
        <stp>1</stp>
        <tr r="DA103" s="21"/>
      </tp>
      <tp>
        <v>27.23</v>
        <stp/>
        <stp>*H</stp>
        <stp>KORD MR40!_06Z-GEFS</stp>
        <stp>2M DAILY AVG TEMP</stp>
        <stp>D</stp>
        <stp>44766</stp>
        <stp/>
        <stp/>
        <stp>1</stp>
        <tr r="DD101" s="21"/>
      </tp>
      <tp>
        <v>27.3</v>
        <stp/>
        <stp>*H</stp>
        <stp>KORD MR42!_00Z-GEFS</stp>
        <stp>2M DAILY AVG TEMP</stp>
        <stp>D</stp>
        <stp>44762</stp>
        <stp/>
        <stp/>
        <stp>1</stp>
        <tr r="AZ105" s="21"/>
      </tp>
      <tp>
        <v>27.52</v>
        <stp/>
        <stp>*H</stp>
        <stp>KORD MR42!_06Z-GEFS</stp>
        <stp>2M DAILY AVG TEMP</stp>
        <stp>D</stp>
        <stp>44764</stp>
        <stp/>
        <stp/>
        <stp>1</stp>
        <tr r="DD103" s="21"/>
      </tp>
      <tp>
        <v>26.46</v>
        <stp/>
        <stp>*H</stp>
        <stp>KORD MR43!_00Z-GEFS</stp>
        <stp>2M DAILY AVG TEMP</stp>
        <stp>D</stp>
        <stp>44763</stp>
        <stp/>
        <stp/>
        <stp>1</stp>
        <tr r="BF104" s="21"/>
      </tp>
      <tp>
        <v>26.15</v>
        <stp/>
        <stp>*H</stp>
        <stp>KORD MR44!_06Z-GEFS</stp>
        <stp>2M DAILY AVG TEMP</stp>
        <stp>D</stp>
        <stp>44762</stp>
        <stp/>
        <stp/>
        <stp>1</stp>
        <tr r="DD105" s="21"/>
      </tp>
      <tp>
        <v>27.11</v>
        <stp/>
        <stp>*H</stp>
        <stp>KORD MR40!_06Z-GEFS</stp>
        <stp>2M DAILY AVG TEMP</stp>
        <stp>D</stp>
        <stp>44767</stp>
        <stp/>
        <stp/>
        <stp>1</stp>
        <tr r="DG100" s="21"/>
      </tp>
      <tp>
        <v>27.05</v>
        <stp/>
        <stp>*H</stp>
        <stp>KORD MR41!_06Z-GEFS</stp>
        <stp>2M DAILY AVG TEMP</stp>
        <stp>D</stp>
        <stp>44766</stp>
        <stp/>
        <stp/>
        <stp>1</stp>
        <tr r="DG101" s="21"/>
      </tp>
      <tp>
        <v>27.56</v>
        <stp/>
        <stp>*H</stp>
        <stp>KORD MR42!_00Z-GEFS</stp>
        <stp>2M DAILY AVG TEMP</stp>
        <stp>D</stp>
        <stp>44763</stp>
        <stp/>
        <stp/>
        <stp>1</stp>
        <tr r="BC104" s="21"/>
      </tp>
      <tp>
        <v>27.11</v>
        <stp/>
        <stp>*H</stp>
        <stp>KORD MR42!_06Z-GEFS</stp>
        <stp>2M DAILY AVG TEMP</stp>
        <stp>D</stp>
        <stp>44765</stp>
        <stp/>
        <stp/>
        <stp>1</stp>
        <tr r="DG102" s="21"/>
      </tp>
      <tp>
        <v>26.4</v>
        <stp/>
        <stp>*H</stp>
        <stp>KORD MR43!_00Z-GEFS</stp>
        <stp>2M DAILY AVG TEMP</stp>
        <stp>D</stp>
        <stp>44762</stp>
        <stp/>
        <stp/>
        <stp>1</stp>
        <tr r="BC105" s="21"/>
      </tp>
      <tp>
        <v>26.09</v>
        <stp/>
        <stp>*H</stp>
        <stp>KORD MR43!_06Z-GEFS</stp>
        <stp>2M DAILY AVG TEMP</stp>
        <stp>D</stp>
        <stp>44764</stp>
        <stp/>
        <stp/>
        <stp>1</stp>
        <tr r="DG103" s="21"/>
      </tp>
      <tp>
        <v>26.25</v>
        <stp/>
        <stp>*H</stp>
        <stp>KORD MR44!_06Z-GEFS</stp>
        <stp>2M DAILY AVG TEMP</stp>
        <stp>D</stp>
        <stp>44763</stp>
        <stp/>
        <stp/>
        <stp>1</stp>
        <tr r="DG104" s="21"/>
      </tp>
      <tp>
        <v>25.09</v>
        <stp/>
        <stp>*H</stp>
        <stp>KORD MR45!_06Z-GEFS</stp>
        <stp>2M DAILY AVG TEMP</stp>
        <stp>D</stp>
        <stp>44762</stp>
        <stp/>
        <stp/>
        <stp>1</stp>
        <tr r="DG105" s="21"/>
      </tp>
      <tp>
        <v>26.23</v>
        <stp/>
        <stp>*H</stp>
        <stp>KORD MR40!_00Z-GEFS</stp>
        <stp>2M DAILY AVG TEMP</stp>
        <stp>D</stp>
        <stp>44766</stp>
        <stp/>
        <stp/>
        <stp>1</stp>
        <tr r="BF101" s="21"/>
      </tp>
      <tp>
        <v>27.53</v>
        <stp/>
        <stp>*H</stp>
        <stp>KORD MR42!_00Z-GEFS</stp>
        <stp>2M DAILY AVG TEMP</stp>
        <stp>D</stp>
        <stp>44764</stp>
        <stp/>
        <stp/>
        <stp>1</stp>
        <tr r="BF103" s="21"/>
      </tp>
      <tp>
        <v>27.22</v>
        <stp/>
        <stp>*H</stp>
        <stp>KORD MR42!_06Z-GEFS</stp>
        <stp>2M DAILY AVG TEMP</stp>
        <stp>D</stp>
        <stp>44762</stp>
        <stp/>
        <stp/>
        <stp>1</stp>
        <tr r="CX105" s="21"/>
      </tp>
      <tp>
        <v>26.66</v>
        <stp/>
        <stp>*H</stp>
        <stp>KORD MR43!_06Z-GEFS</stp>
        <stp>2M DAILY AVG TEMP</stp>
        <stp>D</stp>
        <stp>44763</stp>
        <stp/>
        <stp/>
        <stp>1</stp>
        <tr r="DD104" s="21"/>
      </tp>
      <tp>
        <v>26.42</v>
        <stp/>
        <stp>*H</stp>
        <stp>KORD MR44!_00Z-GEFS</stp>
        <stp>2M DAILY AVG TEMP</stp>
        <stp>D</stp>
        <stp>44762</stp>
        <stp/>
        <stp/>
        <stp>1</stp>
        <tr r="BF105" s="21"/>
      </tp>
      <tp>
        <v>26.71</v>
        <stp/>
        <stp>*H</stp>
        <stp>KORD MR40!_00Z-GEFS</stp>
        <stp>2M DAILY AVG TEMP</stp>
        <stp>D</stp>
        <stp>44767</stp>
        <stp/>
        <stp/>
        <stp>1</stp>
        <tr r="BI100" s="21"/>
      </tp>
      <tp>
        <v>27.43</v>
        <stp/>
        <stp>*H</stp>
        <stp>KORD MR41!_00Z-GEFS</stp>
        <stp>2M DAILY AVG TEMP</stp>
        <stp>D</stp>
        <stp>44766</stp>
        <stp/>
        <stp/>
        <stp>1</stp>
        <tr r="BI101" s="21"/>
      </tp>
      <tp>
        <v>26.53</v>
        <stp/>
        <stp>*H</stp>
        <stp>KORD MR42!_00Z-GEFS</stp>
        <stp>2M DAILY AVG TEMP</stp>
        <stp>D</stp>
        <stp>44765</stp>
        <stp/>
        <stp/>
        <stp>1</stp>
        <tr r="BI102" s="21"/>
      </tp>
      <tp>
        <v>27.65</v>
        <stp/>
        <stp>*H</stp>
        <stp>KORD MR42!_06Z-GEFS</stp>
        <stp>2M DAILY AVG TEMP</stp>
        <stp>D</stp>
        <stp>44763</stp>
        <stp/>
        <stp/>
        <stp>1</stp>
        <tr r="DA104" s="21"/>
      </tp>
      <tp>
        <v>26.53</v>
        <stp/>
        <stp>*H</stp>
        <stp>KORD MR43!_00Z-GEFS</stp>
        <stp>2M DAILY AVG TEMP</stp>
        <stp>D</stp>
        <stp>44764</stp>
        <stp/>
        <stp/>
        <stp>1</stp>
        <tr r="BI103" s="21"/>
      </tp>
      <tp>
        <v>26.6</v>
        <stp/>
        <stp>*H</stp>
        <stp>KORD MR43!_06Z-GEFS</stp>
        <stp>2M DAILY AVG TEMP</stp>
        <stp>D</stp>
        <stp>44762</stp>
        <stp/>
        <stp/>
        <stp>1</stp>
        <tr r="DA105" s="21"/>
      </tp>
      <tp>
        <v>26.02</v>
        <stp/>
        <stp>*H</stp>
        <stp>KORD MR44!_00Z-GEFS</stp>
        <stp>2M DAILY AVG TEMP</stp>
        <stp>D</stp>
        <stp>44763</stp>
        <stp/>
        <stp/>
        <stp>1</stp>
        <tr r="BI104" s="21"/>
      </tp>
      <tp>
        <v>25.53</v>
        <stp/>
        <stp>*H</stp>
        <stp>KORD MR45!_00Z-GEFS</stp>
        <stp>2M DAILY AVG TEMP</stp>
        <stp>D</stp>
        <stp>44762</stp>
        <stp/>
        <stp/>
        <stp>1</stp>
        <tr r="BI105" s="21"/>
      </tp>
      <tp>
        <v>27.22</v>
        <stp/>
        <stp>*H</stp>
        <stp>KORD MR40!_00Z-GEFS</stp>
        <stp>2M DAILY AVG TEMP</stp>
        <stp>D</stp>
        <stp>44764</stp>
        <stp/>
        <stp/>
        <stp>1</stp>
        <tr r="AZ103" s="21"/>
      </tp>
      <tp>
        <v>28.71</v>
        <stp/>
        <stp>*H</stp>
        <stp>KORD MR40!_06Z-GEFS</stp>
        <stp>2M DAILY AVG TEMP</stp>
        <stp>D</stp>
        <stp>44762</stp>
        <stp/>
        <stp/>
        <stp>1</stp>
        <tr r="CR105" s="21"/>
      </tp>
      <tp>
        <v>27.36</v>
        <stp/>
        <stp>*H</stp>
        <stp>KORD MR41!_00Z-GEFS</stp>
        <stp>2M DAILY AVG TEMP</stp>
        <stp>D</stp>
        <stp>44765</stp>
        <stp/>
        <stp/>
        <stp>1</stp>
        <tr r="BF102" s="21"/>
      </tp>
      <tp>
        <v>27.97</v>
        <stp/>
        <stp>*H</stp>
        <stp>KORD MR41!_06Z-GEFS</stp>
        <stp>2M DAILY AVG TEMP</stp>
        <stp>D</stp>
        <stp>44763</stp>
        <stp/>
        <stp/>
        <stp>1</stp>
        <tr r="CX104" s="21"/>
      </tp>
      <tp>
        <v>27.06</v>
        <stp/>
        <stp>*H</stp>
        <stp>KORD MR40!_00Z-GEFS</stp>
        <stp>2M DAILY AVG TEMP</stp>
        <stp>D</stp>
        <stp>44765</stp>
        <stp/>
        <stp/>
        <stp>1</stp>
        <tr r="BC102" s="21"/>
      </tp>
      <tp>
        <v>28.23</v>
        <stp/>
        <stp>*H</stp>
        <stp>KORD MR40!_06Z-GEFS</stp>
        <stp>2M DAILY AVG TEMP</stp>
        <stp>D</stp>
        <stp>44763</stp>
        <stp/>
        <stp/>
        <stp>1</stp>
        <tr r="CU104" s="21"/>
      </tp>
      <tp>
        <v>27.62</v>
        <stp/>
        <stp>*H</stp>
        <stp>KORD MR41!_00Z-GEFS</stp>
        <stp>2M DAILY AVG TEMP</stp>
        <stp>D</stp>
        <stp>44764</stp>
        <stp/>
        <stp/>
        <stp>1</stp>
        <tr r="BC103" s="21"/>
      </tp>
      <tp>
        <v>27.19</v>
        <stp/>
        <stp>*H</stp>
        <stp>KORD MR41!_06Z-GEFS</stp>
        <stp>2M DAILY AVG TEMP</stp>
        <stp>D</stp>
        <stp>44762</stp>
        <stp/>
        <stp/>
        <stp>1</stp>
        <tr r="CU105" s="21"/>
      </tp>
      <tp>
        <v>27.49</v>
        <stp/>
        <stp>*H</stp>
        <stp>KORD MR20!_12Z-GEFS</stp>
        <stp>2M DAILY AVG TEMP</stp>
        <stp>D</stp>
        <stp>44780</stp>
        <stp/>
        <stp/>
        <stp>1</stp>
        <tr r="EJ87" s="21"/>
      </tp>
      <tp t="s">
        <v/>
        <stp/>
        <stp>*H</stp>
        <stp>KORD MR21!_12Z-GEFS</stp>
        <stp>2M DAILY AVG TEMP</stp>
        <stp>D</stp>
        <stp>44781</stp>
        <stp/>
        <stp/>
        <stp>1</stp>
        <tr r="EP86" s="21"/>
      </tp>
      <tp>
        <v>27.74</v>
        <stp/>
        <stp>*H</stp>
        <stp>KORD MR22!_12Z-GEFS</stp>
        <stp>2M DAILY AVG TEMP</stp>
        <stp>D</stp>
        <stp>44782</stp>
        <stp/>
        <stp/>
        <stp>1</stp>
        <tr r="EV85" s="21"/>
      </tp>
      <tp>
        <v>26.3</v>
        <stp/>
        <stp>*H</stp>
        <stp>KORD MR23!_12Z-GEFS</stp>
        <stp>2M DAILY AVG TEMP</stp>
        <stp>D</stp>
        <stp>44783</stp>
        <stp/>
        <stp/>
        <stp>1</stp>
        <tr r="FB84" s="21"/>
      </tp>
      <tp>
        <v>27.68</v>
        <stp/>
        <stp>*H</stp>
        <stp>KORD MR20!_12Z-GEFS</stp>
        <stp>2M DAILY AVG TEMP</stp>
        <stp>D</stp>
        <stp>44781</stp>
        <stp/>
        <stp/>
        <stp>1</stp>
        <tr r="EM86" s="21"/>
      </tp>
      <tp t="s">
        <v/>
        <stp/>
        <stp>*H</stp>
        <stp>KORD MR21!_12Z-GEFS</stp>
        <stp>2M DAILY AVG TEMP</stp>
        <stp>D</stp>
        <stp>44780</stp>
        <stp/>
        <stp/>
        <stp>1</stp>
        <tr r="EM87" s="21"/>
      </tp>
      <tp>
        <v>26.74</v>
        <stp/>
        <stp>*H</stp>
        <stp>KORD MR22!_12Z-GEFS</stp>
        <stp>2M DAILY AVG TEMP</stp>
        <stp>D</stp>
        <stp>44783</stp>
        <stp/>
        <stp/>
        <stp>1</stp>
        <tr r="EY84" s="21"/>
      </tp>
      <tp>
        <v>26.38</v>
        <stp/>
        <stp>*H</stp>
        <stp>KORD MR23!_12Z-GEFS</stp>
        <stp>2M DAILY AVG TEMP</stp>
        <stp>D</stp>
        <stp>44782</stp>
        <stp/>
        <stp/>
        <stp>1</stp>
        <tr r="EY85" s="21"/>
      </tp>
      <tp>
        <v>28.22</v>
        <stp/>
        <stp>*H</stp>
        <stp>KORD MR20!_12Z-GEFS</stp>
        <stp>2M DAILY AVG TEMP</stp>
        <stp>D</stp>
        <stp>44782</stp>
        <stp/>
        <stp/>
        <stp>1</stp>
        <tr r="EP85" s="21"/>
      </tp>
      <tp>
        <v>26.51</v>
        <stp/>
        <stp>*H</stp>
        <stp>KORD MR21!_12Z-GEFS</stp>
        <stp>2M DAILY AVG TEMP</stp>
        <stp>D</stp>
        <stp>44783</stp>
        <stp/>
        <stp/>
        <stp>1</stp>
        <tr r="EV84" s="21"/>
      </tp>
      <tp>
        <v>28.09</v>
        <stp/>
        <stp>*H</stp>
        <stp>KORD MR22!_12Z-GEFS</stp>
        <stp>2M DAILY AVG TEMP</stp>
        <stp>D</stp>
        <stp>44780</stp>
        <stp/>
        <stp/>
        <stp>1</stp>
        <tr r="EP87" s="21"/>
      </tp>
      <tp>
        <v>26.9</v>
        <stp/>
        <stp>*H</stp>
        <stp>KORD MR23!_12Z-GEFS</stp>
        <stp>2M DAILY AVG TEMP</stp>
        <stp>D</stp>
        <stp>44781</stp>
        <stp/>
        <stp/>
        <stp>1</stp>
        <tr r="EV86" s="21"/>
      </tp>
      <tp>
        <v>27.16</v>
        <stp/>
        <stp>*H</stp>
        <stp>KORD MR20!_12Z-GEFS</stp>
        <stp>2M DAILY AVG TEMP</stp>
        <stp>D</stp>
        <stp>44783</stp>
        <stp/>
        <stp/>
        <stp>1</stp>
        <tr r="ES84" s="21"/>
      </tp>
      <tp t="s">
        <v/>
        <stp/>
        <stp>*H</stp>
        <stp>KORD MR21!_12Z-GEFS</stp>
        <stp>2M DAILY AVG TEMP</stp>
        <stp>D</stp>
        <stp>44782</stp>
        <stp/>
        <stp/>
        <stp>1</stp>
        <tr r="ES85" s="21"/>
      </tp>
      <tp>
        <v>27.79</v>
        <stp/>
        <stp>*H</stp>
        <stp>KORD MR22!_12Z-GEFS</stp>
        <stp>2M DAILY AVG TEMP</stp>
        <stp>D</stp>
        <stp>44781</stp>
        <stp/>
        <stp/>
        <stp>1</stp>
        <tr r="ES86" s="21"/>
      </tp>
      <tp>
        <v>27.95</v>
        <stp/>
        <stp>*H</stp>
        <stp>KORD MR23!_12Z-GEFS</stp>
        <stp>2M DAILY AVG TEMP</stp>
        <stp>D</stp>
        <stp>44780</stp>
        <stp/>
        <stp/>
        <stp>1</stp>
        <tr r="ES87" s="21"/>
      </tp>
      <tp>
        <v>25.96</v>
        <stp/>
        <stp>*H</stp>
        <stp>KORD MR20!_12Z-GEFS</stp>
        <stp>2M DAILY AVG TEMP</stp>
        <stp>D</stp>
        <stp>44784</stp>
        <stp/>
        <stp/>
        <stp>1</stp>
        <tr r="EV83" s="21"/>
      </tp>
      <tp>
        <v>26.58</v>
        <stp/>
        <stp>*H</stp>
        <stp>KORD MR21!_12Z-GEFS</stp>
        <stp>2M DAILY AVG TEMP</stp>
        <stp>D</stp>
        <stp>44785</stp>
        <stp/>
        <stp/>
        <stp>1</stp>
        <tr r="FB82" s="21"/>
      </tp>
      <tp>
        <v>28.66</v>
        <stp/>
        <stp>*H</stp>
        <stp>KORD MR24!_12Z-GEFS</stp>
        <stp>2M DAILY AVG TEMP</stp>
        <stp>D</stp>
        <stp>44780</stp>
        <stp/>
        <stp/>
        <stp>1</stp>
        <tr r="EV87" s="21"/>
      </tp>
      <tp>
        <v>28.17</v>
        <stp/>
        <stp>*H</stp>
        <stp>KORD MR25!_12Z-GEFS</stp>
        <stp>2M DAILY AVG TEMP</stp>
        <stp>D</stp>
        <stp>44781</stp>
        <stp/>
        <stp/>
        <stp>1</stp>
        <tr r="FB86" s="21"/>
      </tp>
      <tp>
        <v>25.06</v>
        <stp/>
        <stp>*H</stp>
        <stp>KORD MR20!_12Z-GEFS</stp>
        <stp>2M DAILY AVG TEMP</stp>
        <stp>D</stp>
        <stp>44785</stp>
        <stp/>
        <stp/>
        <stp>1</stp>
        <tr r="EY82" s="21"/>
      </tp>
      <tp>
        <v>26.29</v>
        <stp/>
        <stp>*H</stp>
        <stp>KORD MR21!_12Z-GEFS</stp>
        <stp>2M DAILY AVG TEMP</stp>
        <stp>D</stp>
        <stp>44784</stp>
        <stp/>
        <stp/>
        <stp>1</stp>
        <tr r="EY83" s="21"/>
      </tp>
      <tp>
        <v>27.63</v>
        <stp/>
        <stp>*H</stp>
        <stp>KORD MR24!_12Z-GEFS</stp>
        <stp>2M DAILY AVG TEMP</stp>
        <stp>D</stp>
        <stp>44781</stp>
        <stp/>
        <stp/>
        <stp>1</stp>
        <tr r="EY86" s="21"/>
      </tp>
      <tp>
        <v>28.16</v>
        <stp/>
        <stp>*H</stp>
        <stp>KORD MR25!_12Z-GEFS</stp>
        <stp>2M DAILY AVG TEMP</stp>
        <stp>D</stp>
        <stp>44780</stp>
        <stp/>
        <stp/>
        <stp>1</stp>
        <tr r="EY87" s="21"/>
      </tp>
      <tp>
        <v>25.24</v>
        <stp/>
        <stp>*H</stp>
        <stp>KORD MR20!_12Z-GEFS</stp>
        <stp>2M DAILY AVG TEMP</stp>
        <stp>D</stp>
        <stp>44786</stp>
        <stp/>
        <stp/>
        <stp>1</stp>
        <tr r="FB81" s="21"/>
      </tp>
      <tp>
        <v>26.38</v>
        <stp/>
        <stp>*H</stp>
        <stp>KORD MR22!_12Z-GEFS</stp>
        <stp>2M DAILY AVG TEMP</stp>
        <stp>D</stp>
        <stp>44784</stp>
        <stp/>
        <stp/>
        <stp>1</stp>
        <tr r="FB83" s="21"/>
      </tp>
      <tp>
        <v>27.19</v>
        <stp/>
        <stp>*H</stp>
        <stp>KORD MR24!_12Z-GEFS</stp>
        <stp>2M DAILY AVG TEMP</stp>
        <stp>D</stp>
        <stp>44782</stp>
        <stp/>
        <stp/>
        <stp>1</stp>
        <tr r="FB85" s="21"/>
      </tp>
      <tp>
        <v>28.65</v>
        <stp/>
        <stp>*H</stp>
        <stp>KORD MR26!_12Z-GEFS</stp>
        <stp>2M DAILY AVG TEMP</stp>
        <stp>D</stp>
        <stp>44780</stp>
        <stp/>
        <stp/>
        <stp>1</stp>
        <tr r="FB87" s="21"/>
      </tp>
      <tp>
        <v>25.47</v>
        <stp/>
        <stp>*H</stp>
        <stp>KORD MR20!_12Z-GEFS</stp>
        <stp>2M DAILY AVG TEMP</stp>
        <stp>D</stp>
        <stp>44787</stp>
        <stp/>
        <stp/>
        <stp>1</stp>
        <tr r="FE80" s="21"/>
      </tp>
      <tp>
        <v>26.67</v>
        <stp/>
        <stp>*H</stp>
        <stp>KORD MR21!_12Z-GEFS</stp>
        <stp>2M DAILY AVG TEMP</stp>
        <stp>D</stp>
        <stp>44786</stp>
        <stp/>
        <stp/>
        <stp>1</stp>
        <tr r="FE81" s="21"/>
      </tp>
      <tp>
        <v>26.1</v>
        <stp/>
        <stp>*H</stp>
        <stp>KORD MR22!_12Z-GEFS</stp>
        <stp>2M DAILY AVG TEMP</stp>
        <stp>D</stp>
        <stp>44785</stp>
        <stp/>
        <stp/>
        <stp>1</stp>
        <tr r="FE82" s="21"/>
      </tp>
      <tp>
        <v>26.98</v>
        <stp/>
        <stp>*H</stp>
        <stp>KORD MR23!_12Z-GEFS</stp>
        <stp>2M DAILY AVG TEMP</stp>
        <stp>D</stp>
        <stp>44784</stp>
        <stp/>
        <stp/>
        <stp>1</stp>
        <tr r="FE83" s="21"/>
      </tp>
      <tp>
        <v>27.96</v>
        <stp/>
        <stp>*H</stp>
        <stp>KORD MR24!_12Z-GEFS</stp>
        <stp>2M DAILY AVG TEMP</stp>
        <stp>D</stp>
        <stp>44783</stp>
        <stp/>
        <stp/>
        <stp>1</stp>
        <tr r="FE84" s="21"/>
      </tp>
      <tp>
        <v>27.82</v>
        <stp/>
        <stp>*H</stp>
        <stp>KORD MR25!_12Z-GEFS</stp>
        <stp>2M DAILY AVG TEMP</stp>
        <stp>D</stp>
        <stp>44782</stp>
        <stp/>
        <stp/>
        <stp>1</stp>
        <tr r="FE85" s="21"/>
      </tp>
      <tp>
        <v>27.33</v>
        <stp/>
        <stp>*H</stp>
        <stp>KORD MR26!_12Z-GEFS</stp>
        <stp>2M DAILY AVG TEMP</stp>
        <stp>D</stp>
        <stp>44781</stp>
        <stp/>
        <stp/>
        <stp>1</stp>
        <tr r="FE86" s="21"/>
      </tp>
      <tp>
        <v>28.49</v>
        <stp/>
        <stp>*H</stp>
        <stp>KORD MR27!_12Z-GEFS</stp>
        <stp>2M DAILY AVG TEMP</stp>
        <stp>D</stp>
        <stp>44780</stp>
        <stp/>
        <stp/>
        <stp>1</stp>
        <tr r="FE87" s="21"/>
      </tp>
      <tp>
        <v>26.84</v>
        <stp/>
        <stp>*H</stp>
        <stp>KORD MR20!_18Z-GEFS</stp>
        <stp>2M DAILY AVG TEMP</stp>
        <stp>D</stp>
        <stp>44782</stp>
        <stp/>
        <stp/>
        <stp>1</stp>
        <tr r="GN85" s="21"/>
      </tp>
      <tp>
        <v>27.11</v>
        <stp/>
        <stp>*H</stp>
        <stp>KORD MR21!_18Z-GEFS</stp>
        <stp>2M DAILY AVG TEMP</stp>
        <stp>D</stp>
        <stp>44783</stp>
        <stp/>
        <stp/>
        <stp>1</stp>
        <tr r="GT84" s="21"/>
      </tp>
      <tp>
        <v>27.51</v>
        <stp/>
        <stp>*H</stp>
        <stp>KORD MR22!_18Z-GEFS</stp>
        <stp>2M DAILY AVG TEMP</stp>
        <stp>D</stp>
        <stp>44780</stp>
        <stp/>
        <stp/>
        <stp>1</stp>
        <tr r="GN87" s="21"/>
      </tp>
      <tp>
        <v>28.33</v>
        <stp/>
        <stp>*H</stp>
        <stp>KORD MR23!_18Z-GEFS</stp>
        <stp>2M DAILY AVG TEMP</stp>
        <stp>D</stp>
        <stp>44781</stp>
        <stp/>
        <stp/>
        <stp>1</stp>
        <tr r="GT86" s="21"/>
      </tp>
      <tp>
        <v>26.73</v>
        <stp/>
        <stp>*H</stp>
        <stp>KORD MR20!_18Z-GEFS</stp>
        <stp>2M DAILY AVG TEMP</stp>
        <stp>D</stp>
        <stp>44783</stp>
        <stp/>
        <stp/>
        <stp>1</stp>
        <tr r="GQ84" s="21"/>
      </tp>
      <tp>
        <v>27.11</v>
        <stp/>
        <stp>*H</stp>
        <stp>KORD MR21!_18Z-GEFS</stp>
        <stp>2M DAILY AVG TEMP</stp>
        <stp>D</stp>
        <stp>44782</stp>
        <stp/>
        <stp/>
        <stp>1</stp>
        <tr r="GQ85" s="21"/>
      </tp>
      <tp>
        <v>28.17</v>
        <stp/>
        <stp>*H</stp>
        <stp>KORD MR22!_18Z-GEFS</stp>
        <stp>2M DAILY AVG TEMP</stp>
        <stp>D</stp>
        <stp>44781</stp>
        <stp/>
        <stp/>
        <stp>1</stp>
        <tr r="GQ86" s="21"/>
      </tp>
      <tp>
        <v>29.37</v>
        <stp/>
        <stp>*H</stp>
        <stp>KORD MR23!_18Z-GEFS</stp>
        <stp>2M DAILY AVG TEMP</stp>
        <stp>D</stp>
        <stp>44780</stp>
        <stp/>
        <stp/>
        <stp>1</stp>
        <tr r="GQ87" s="21"/>
      </tp>
      <tp>
        <v>28.35</v>
        <stp/>
        <stp>*H</stp>
        <stp>KORD MR20!_18Z-GEFS</stp>
        <stp>2M DAILY AVG TEMP</stp>
        <stp>D</stp>
        <stp>44780</stp>
        <stp/>
        <stp/>
        <stp>1</stp>
        <tr r="GH87" s="21"/>
      </tp>
      <tp>
        <v>27.61</v>
        <stp/>
        <stp>*H</stp>
        <stp>KORD MR21!_18Z-GEFS</stp>
        <stp>2M DAILY AVG TEMP</stp>
        <stp>D</stp>
        <stp>44781</stp>
        <stp/>
        <stp/>
        <stp>1</stp>
        <tr r="GN86" s="21"/>
      </tp>
      <tp>
        <v>27.82</v>
        <stp/>
        <stp>*H</stp>
        <stp>KORD MR22!_18Z-GEFS</stp>
        <stp>2M DAILY AVG TEMP</stp>
        <stp>D</stp>
        <stp>44782</stp>
        <stp/>
        <stp/>
        <stp>1</stp>
        <tr r="GT85" s="21"/>
      </tp>
      <tp>
        <v>28.1</v>
        <stp/>
        <stp>*H</stp>
        <stp>KORD MR23!_18Z-GEFS</stp>
        <stp>2M DAILY AVG TEMP</stp>
        <stp>D</stp>
        <stp>44783</stp>
        <stp/>
        <stp/>
        <stp>1</stp>
        <tr r="GZ84" s="21"/>
      </tp>
      <tp>
        <v>27</v>
        <stp/>
        <stp>*H</stp>
        <stp>KORD MR20!_18Z-GEFS</stp>
        <stp>2M DAILY AVG TEMP</stp>
        <stp>D</stp>
        <stp>44781</stp>
        <stp/>
        <stp/>
        <stp>1</stp>
        <tr r="GK86" s="21"/>
      </tp>
      <tp>
        <v>27.79</v>
        <stp/>
        <stp>*H</stp>
        <stp>KORD MR21!_18Z-GEFS</stp>
        <stp>2M DAILY AVG TEMP</stp>
        <stp>D</stp>
        <stp>44780</stp>
        <stp/>
        <stp/>
        <stp>1</stp>
        <tr r="GK87" s="21"/>
      </tp>
      <tp>
        <v>27.85</v>
        <stp/>
        <stp>*H</stp>
        <stp>KORD MR22!_18Z-GEFS</stp>
        <stp>2M DAILY AVG TEMP</stp>
        <stp>D</stp>
        <stp>44783</stp>
        <stp/>
        <stp/>
        <stp>1</stp>
        <tr r="GW84" s="21"/>
      </tp>
      <tp>
        <v>27.8</v>
        <stp/>
        <stp>*H</stp>
        <stp>KORD MR23!_18Z-GEFS</stp>
        <stp>2M DAILY AVG TEMP</stp>
        <stp>D</stp>
        <stp>44782</stp>
        <stp/>
        <stp/>
        <stp>1</stp>
        <tr r="GW85" s="21"/>
      </tp>
      <tp>
        <v>26.17</v>
        <stp/>
        <stp>*H</stp>
        <stp>KORD MR20!_18Z-GEFS</stp>
        <stp>2M DAILY AVG TEMP</stp>
        <stp>D</stp>
        <stp>44786</stp>
        <stp/>
        <stp/>
        <stp>1</stp>
        <tr r="GZ81" s="21"/>
      </tp>
      <tp>
        <v>27.82</v>
        <stp/>
        <stp>*H</stp>
        <stp>KORD MR22!_18Z-GEFS</stp>
        <stp>2M DAILY AVG TEMP</stp>
        <stp>D</stp>
        <stp>44784</stp>
        <stp/>
        <stp/>
        <stp>1</stp>
        <tr r="GZ83" s="21"/>
      </tp>
      <tp>
        <v>27.49</v>
        <stp/>
        <stp>*H</stp>
        <stp>KORD MR24!_18Z-GEFS</stp>
        <stp>2M DAILY AVG TEMP</stp>
        <stp>D</stp>
        <stp>44782</stp>
        <stp/>
        <stp/>
        <stp>1</stp>
        <tr r="GZ85" s="21"/>
      </tp>
      <tp>
        <v>26.94</v>
        <stp/>
        <stp>*H</stp>
        <stp>KORD MR26!_18Z-GEFS</stp>
        <stp>2M DAILY AVG TEMP</stp>
        <stp>D</stp>
        <stp>44780</stp>
        <stp/>
        <stp/>
        <stp>1</stp>
        <tr r="GZ87" s="21"/>
      </tp>
      <tp>
        <v>25.62</v>
        <stp/>
        <stp>*H</stp>
        <stp>KORD MR20!_18Z-GEFS</stp>
        <stp>2M DAILY AVG TEMP</stp>
        <stp>D</stp>
        <stp>44787</stp>
        <stp/>
        <stp/>
        <stp>1</stp>
        <tr r="HC80" s="21"/>
      </tp>
      <tp>
        <v>26.46</v>
        <stp/>
        <stp>*H</stp>
        <stp>KORD MR21!_18Z-GEFS</stp>
        <stp>2M DAILY AVG TEMP</stp>
        <stp>D</stp>
        <stp>44786</stp>
        <stp/>
        <stp/>
        <stp>1</stp>
        <tr r="HC81" s="21"/>
      </tp>
      <tp>
        <v>26.72</v>
        <stp/>
        <stp>*H</stp>
        <stp>KORD MR22!_18Z-GEFS</stp>
        <stp>2M DAILY AVG TEMP</stp>
        <stp>D</stp>
        <stp>44785</stp>
        <stp/>
        <stp/>
        <stp>1</stp>
        <tr r="HC82" s="21"/>
      </tp>
      <tp>
        <v>27.51</v>
        <stp/>
        <stp>*H</stp>
        <stp>KORD MR23!_18Z-GEFS</stp>
        <stp>2M DAILY AVG TEMP</stp>
        <stp>D</stp>
        <stp>44784</stp>
        <stp/>
        <stp/>
        <stp>1</stp>
        <tr r="HC83" s="21"/>
      </tp>
      <tp>
        <v>27.44</v>
        <stp/>
        <stp>*H</stp>
        <stp>KORD MR24!_18Z-GEFS</stp>
        <stp>2M DAILY AVG TEMP</stp>
        <stp>D</stp>
        <stp>44783</stp>
        <stp/>
        <stp/>
        <stp>1</stp>
        <tr r="HC84" s="21"/>
      </tp>
      <tp>
        <v>27.73</v>
        <stp/>
        <stp>*H</stp>
        <stp>KORD MR25!_18Z-GEFS</stp>
        <stp>2M DAILY AVG TEMP</stp>
        <stp>D</stp>
        <stp>44782</stp>
        <stp/>
        <stp/>
        <stp>1</stp>
        <tr r="HC85" s="21"/>
      </tp>
      <tp>
        <v>26.97</v>
        <stp/>
        <stp>*H</stp>
        <stp>KORD MR26!_18Z-GEFS</stp>
        <stp>2M DAILY AVG TEMP</stp>
        <stp>D</stp>
        <stp>44781</stp>
        <stp/>
        <stp/>
        <stp>1</stp>
        <tr r="HC86" s="21"/>
      </tp>
      <tp>
        <v>27</v>
        <stp/>
        <stp>*H</stp>
        <stp>KORD MR27!_18Z-GEFS</stp>
        <stp>2M DAILY AVG TEMP</stp>
        <stp>D</stp>
        <stp>44780</stp>
        <stp/>
        <stp/>
        <stp>1</stp>
        <tr r="HC87" s="21"/>
      </tp>
      <tp>
        <v>26.21</v>
        <stp/>
        <stp>*H</stp>
        <stp>KORD MR20!_18Z-GEFS</stp>
        <stp>2M DAILY AVG TEMP</stp>
        <stp>D</stp>
        <stp>44784</stp>
        <stp/>
        <stp/>
        <stp>1</stp>
        <tr r="GT83" s="21"/>
      </tp>
      <tp>
        <v>27.35</v>
        <stp/>
        <stp>*H</stp>
        <stp>KORD MR21!_18Z-GEFS</stp>
        <stp>2M DAILY AVG TEMP</stp>
        <stp>D</stp>
        <stp>44785</stp>
        <stp/>
        <stp/>
        <stp>1</stp>
        <tr r="GZ82" s="21"/>
      </tp>
      <tp>
        <v>29.79</v>
        <stp/>
        <stp>*H</stp>
        <stp>KORD MR24!_18Z-GEFS</stp>
        <stp>2M DAILY AVG TEMP</stp>
        <stp>D</stp>
        <stp>44780</stp>
        <stp/>
        <stp/>
        <stp>1</stp>
        <tr r="GT87" s="21"/>
      </tp>
      <tp>
        <v>27.68</v>
        <stp/>
        <stp>*H</stp>
        <stp>KORD MR25!_18Z-GEFS</stp>
        <stp>2M DAILY AVG TEMP</stp>
        <stp>D</stp>
        <stp>44781</stp>
        <stp/>
        <stp/>
        <stp>1</stp>
        <tr r="GZ86" s="21"/>
      </tp>
      <tp>
        <v>25.8</v>
        <stp/>
        <stp>*H</stp>
        <stp>KORD MR20!_18Z-GEFS</stp>
        <stp>2M DAILY AVG TEMP</stp>
        <stp>D</stp>
        <stp>44785</stp>
        <stp/>
        <stp/>
        <stp>1</stp>
        <tr r="GW82" s="21"/>
      </tp>
      <tp>
        <v>27.36</v>
        <stp/>
        <stp>*H</stp>
        <stp>KORD MR21!_18Z-GEFS</stp>
        <stp>2M DAILY AVG TEMP</stp>
        <stp>D</stp>
        <stp>44784</stp>
        <stp/>
        <stp/>
        <stp>1</stp>
        <tr r="GW83" s="21"/>
      </tp>
      <tp>
        <v>28.51</v>
        <stp/>
        <stp>*H</stp>
        <stp>KORD MR24!_18Z-GEFS</stp>
        <stp>2M DAILY AVG TEMP</stp>
        <stp>D</stp>
        <stp>44781</stp>
        <stp/>
        <stp/>
        <stp>1</stp>
        <tr r="GW86" s="21"/>
      </tp>
      <tp>
        <v>27.36</v>
        <stp/>
        <stp>*H</stp>
        <stp>KORD MR25!_18Z-GEFS</stp>
        <stp>2M DAILY AVG TEMP</stp>
        <stp>D</stp>
        <stp>44780</stp>
        <stp/>
        <stp/>
        <stp>1</stp>
        <tr r="GW87" s="21"/>
      </tp>
      <tp>
        <v>27.29</v>
        <stp/>
        <stp>*H</stp>
        <stp>KORD MR20!_00Z-GEFS</stp>
        <stp>2M DAILY AVG TEMP</stp>
        <stp>D</stp>
        <stp>44782</stp>
        <stp/>
        <stp/>
        <stp>1</stp>
        <tr r="AT85" s="21"/>
      </tp>
      <tp>
        <v>27.33</v>
        <stp/>
        <stp>*H</stp>
        <stp>KORD MR20!_06Z-GEFS</stp>
        <stp>2M DAILY AVG TEMP</stp>
        <stp>D</stp>
        <stp>44784</stp>
        <stp/>
        <stp/>
        <stp>1</stp>
        <tr r="CX83" s="21"/>
      </tp>
      <tp>
        <v>27.9</v>
        <stp/>
        <stp>*H</stp>
        <stp>KORD MR21!_00Z-GEFS</stp>
        <stp>2M DAILY AVG TEMP</stp>
        <stp>D</stp>
        <stp>44783</stp>
        <stp/>
        <stp/>
        <stp>1</stp>
        <tr r="AZ84" s="21"/>
      </tp>
      <tp>
        <v>28.45</v>
        <stp/>
        <stp>*H</stp>
        <stp>KORD MR21!_06Z-GEFS</stp>
        <stp>2M DAILY AVG TEMP</stp>
        <stp>D</stp>
        <stp>44785</stp>
        <stp/>
        <stp/>
        <stp>1</stp>
        <tr r="DD82" s="21"/>
      </tp>
      <tp>
        <v>28.84</v>
        <stp/>
        <stp>*H</stp>
        <stp>KORD MR22!_00Z-GEFS</stp>
        <stp>2M DAILY AVG TEMP</stp>
        <stp>D</stp>
        <stp>44780</stp>
        <stp/>
        <stp/>
        <stp>1</stp>
        <tr r="AT87" s="21"/>
      </tp>
      <tp>
        <v>27.14</v>
        <stp/>
        <stp>*H</stp>
        <stp>KORD MR23!_00Z-GEFS</stp>
        <stp>2M DAILY AVG TEMP</stp>
        <stp>D</stp>
        <stp>44781</stp>
        <stp/>
        <stp/>
        <stp>1</stp>
        <tr r="AZ86" s="21"/>
      </tp>
      <tp>
        <v>29.13</v>
        <stp/>
        <stp>*H</stp>
        <stp>KORD MR24!_06Z-GEFS</stp>
        <stp>2M DAILY AVG TEMP</stp>
        <stp>D</stp>
        <stp>44780</stp>
        <stp/>
        <stp/>
        <stp>1</stp>
        <tr r="CX87" s="21"/>
      </tp>
      <tp>
        <v>28.38</v>
        <stp/>
        <stp>*H</stp>
        <stp>KORD MR25!_06Z-GEFS</stp>
        <stp>2M DAILY AVG TEMP</stp>
        <stp>D</stp>
        <stp>44781</stp>
        <stp/>
        <stp/>
        <stp>1</stp>
        <tr r="DD86" s="21"/>
      </tp>
      <tp>
        <v>27.62</v>
        <stp/>
        <stp>*H</stp>
        <stp>KORD MR20!_00Z-GEFS</stp>
        <stp>2M DAILY AVG TEMP</stp>
        <stp>D</stp>
        <stp>44783</stp>
        <stp/>
        <stp/>
        <stp>1</stp>
        <tr r="AW84" s="21"/>
      </tp>
      <tp>
        <v>27.5</v>
        <stp/>
        <stp>*H</stp>
        <stp>KORD MR20!_06Z-GEFS</stp>
        <stp>2M DAILY AVG TEMP</stp>
        <stp>D</stp>
        <stp>44785</stp>
        <stp/>
        <stp/>
        <stp>1</stp>
        <tr r="DA82" s="21"/>
      </tp>
      <tp>
        <v>27.9</v>
        <stp/>
        <stp>*H</stp>
        <stp>KORD MR21!_00Z-GEFS</stp>
        <stp>2M DAILY AVG TEMP</stp>
        <stp>D</stp>
        <stp>44782</stp>
        <stp/>
        <stp/>
        <stp>1</stp>
        <tr r="AW85" s="21"/>
      </tp>
      <tp>
        <v>28.38</v>
        <stp/>
        <stp>*H</stp>
        <stp>KORD MR21!_06Z-GEFS</stp>
        <stp>2M DAILY AVG TEMP</stp>
        <stp>D</stp>
        <stp>44784</stp>
        <stp/>
        <stp/>
        <stp>1</stp>
        <tr r="DA83" s="21"/>
      </tp>
      <tp>
        <v>28.22</v>
        <stp/>
        <stp>*H</stp>
        <stp>KORD MR22!_00Z-GEFS</stp>
        <stp>2M DAILY AVG TEMP</stp>
        <stp>D</stp>
        <stp>44781</stp>
        <stp/>
        <stp/>
        <stp>1</stp>
        <tr r="AW86" s="21"/>
      </tp>
      <tp>
        <v>28.79</v>
        <stp/>
        <stp>*H</stp>
        <stp>KORD MR23!_00Z-GEFS</stp>
        <stp>2M DAILY AVG TEMP</stp>
        <stp>D</stp>
        <stp>44780</stp>
        <stp/>
        <stp/>
        <stp>1</stp>
        <tr r="AW87" s="21"/>
      </tp>
      <tp>
        <v>28.25</v>
        <stp/>
        <stp>*H</stp>
        <stp>KORD MR24!_06Z-GEFS</stp>
        <stp>2M DAILY AVG TEMP</stp>
        <stp>D</stp>
        <stp>44781</stp>
        <stp/>
        <stp/>
        <stp>1</stp>
        <tr r="DA86" s="21"/>
      </tp>
      <tp>
        <v>27.92</v>
        <stp/>
        <stp>*H</stp>
        <stp>KORD MR25!_06Z-GEFS</stp>
        <stp>2M DAILY AVG TEMP</stp>
        <stp>D</stp>
        <stp>44780</stp>
        <stp/>
        <stp/>
        <stp>1</stp>
        <tr r="DA87" s="21"/>
      </tp>
      <tp>
        <v>29.02</v>
        <stp/>
        <stp>*H</stp>
        <stp>KORD MR20!_00Z-GEFS</stp>
        <stp>2M DAILY AVG TEMP</stp>
        <stp>D</stp>
        <stp>44780</stp>
        <stp/>
        <stp/>
        <stp>1</stp>
        <tr r="AN87" s="21"/>
      </tp>
      <tp>
        <v>27.76</v>
        <stp/>
        <stp>*H</stp>
        <stp>KORD MR20!_06Z-GEFS</stp>
        <stp>2M DAILY AVG TEMP</stp>
        <stp>D</stp>
        <stp>44786</stp>
        <stp/>
        <stp/>
        <stp>1</stp>
        <tr r="DD81" s="21"/>
      </tp>
      <tp>
        <v>27.81</v>
        <stp/>
        <stp>*H</stp>
        <stp>KORD MR21!_00Z-GEFS</stp>
        <stp>2M DAILY AVG TEMP</stp>
        <stp>D</stp>
        <stp>44781</stp>
        <stp/>
        <stp/>
        <stp>1</stp>
        <tr r="AT86" s="21"/>
      </tp>
      <tp>
        <v>26.82</v>
        <stp/>
        <stp>*H</stp>
        <stp>KORD MR22!_00Z-GEFS</stp>
        <stp>2M DAILY AVG TEMP</stp>
        <stp>D</stp>
        <stp>44782</stp>
        <stp/>
        <stp/>
        <stp>1</stp>
        <tr r="AZ85" s="21"/>
      </tp>
      <tp>
        <v>26.62</v>
        <stp/>
        <stp>*H</stp>
        <stp>KORD MR22!_06Z-GEFS</stp>
        <stp>2M DAILY AVG TEMP</stp>
        <stp>D</stp>
        <stp>44784</stp>
        <stp/>
        <stp/>
        <stp>1</stp>
        <tr r="DD83" s="21"/>
      </tp>
      <tp>
        <v>26.78</v>
        <stp/>
        <stp>*H</stp>
        <stp>KORD MR23!_00Z-GEFS</stp>
        <stp>2M DAILY AVG TEMP</stp>
        <stp>D</stp>
        <stp>44783</stp>
        <stp/>
        <stp/>
        <stp>1</stp>
        <tr r="BF84" s="21"/>
      </tp>
      <tp>
        <v>27.43</v>
        <stp/>
        <stp>*H</stp>
        <stp>KORD MR24!_06Z-GEFS</stp>
        <stp>2M DAILY AVG TEMP</stp>
        <stp>D</stp>
        <stp>44782</stp>
        <stp/>
        <stp/>
        <stp>1</stp>
        <tr r="DD85" s="21"/>
      </tp>
      <tp>
        <v>29.12</v>
        <stp/>
        <stp>*H</stp>
        <stp>KORD MR26!_06Z-GEFS</stp>
        <stp>2M DAILY AVG TEMP</stp>
        <stp>D</stp>
        <stp>44780</stp>
        <stp/>
        <stp/>
        <stp>1</stp>
        <tr r="DD87" s="21"/>
      </tp>
      <tp>
        <v>28.24</v>
        <stp/>
        <stp>*H</stp>
        <stp>KORD MR20!_00Z-GEFS</stp>
        <stp>2M DAILY AVG TEMP</stp>
        <stp>D</stp>
        <stp>44781</stp>
        <stp/>
        <stp/>
        <stp>1</stp>
        <tr r="AQ86" s="21"/>
      </tp>
      <tp>
        <v>28.25</v>
        <stp/>
        <stp>*H</stp>
        <stp>KORD MR20!_06Z-GEFS</stp>
        <stp>2M DAILY AVG TEMP</stp>
        <stp>D</stp>
        <stp>44787</stp>
        <stp/>
        <stp/>
        <stp>1</stp>
        <tr r="DG80" s="21"/>
      </tp>
      <tp>
        <v>28.14</v>
        <stp/>
        <stp>*H</stp>
        <stp>KORD MR21!_00Z-GEFS</stp>
        <stp>2M DAILY AVG TEMP</stp>
        <stp>D</stp>
        <stp>44780</stp>
        <stp/>
        <stp/>
        <stp>1</stp>
        <tr r="AQ87" s="21"/>
      </tp>
      <tp>
        <v>28.21</v>
        <stp/>
        <stp>*H</stp>
        <stp>KORD MR21!_06Z-GEFS</stp>
        <stp>2M DAILY AVG TEMP</stp>
        <stp>D</stp>
        <stp>44786</stp>
        <stp/>
        <stp/>
        <stp>1</stp>
        <tr r="DG81" s="21"/>
      </tp>
      <tp>
        <v>26.75</v>
        <stp/>
        <stp>*H</stp>
        <stp>KORD MR22!_00Z-GEFS</stp>
        <stp>2M DAILY AVG TEMP</stp>
        <stp>D</stp>
        <stp>44783</stp>
        <stp/>
        <stp/>
        <stp>1</stp>
        <tr r="BC84" s="21"/>
      </tp>
      <tp>
        <v>25.6</v>
        <stp/>
        <stp>*H</stp>
        <stp>KORD MR22!_06Z-GEFS</stp>
        <stp>2M DAILY AVG TEMP</stp>
        <stp>D</stp>
        <stp>44785</stp>
        <stp/>
        <stp/>
        <stp>1</stp>
        <tr r="DG82" s="21"/>
      </tp>
      <tp>
        <v>26.15</v>
        <stp/>
        <stp>*H</stp>
        <stp>KORD MR23!_00Z-GEFS</stp>
        <stp>2M DAILY AVG TEMP</stp>
        <stp>D</stp>
        <stp>44782</stp>
        <stp/>
        <stp/>
        <stp>1</stp>
        <tr r="BC85" s="21"/>
      </tp>
      <tp>
        <v>26.13</v>
        <stp/>
        <stp>*H</stp>
        <stp>KORD MR23!_06Z-GEFS</stp>
        <stp>2M DAILY AVG TEMP</stp>
        <stp>D</stp>
        <stp>44784</stp>
        <stp/>
        <stp/>
        <stp>1</stp>
        <tr r="DG83" s="21"/>
      </tp>
      <tp>
        <v>27.45</v>
        <stp/>
        <stp>*H</stp>
        <stp>KORD MR24!_06Z-GEFS</stp>
        <stp>2M DAILY AVG TEMP</stp>
        <stp>D</stp>
        <stp>44783</stp>
        <stp/>
        <stp/>
        <stp>1</stp>
        <tr r="DG84" s="21"/>
      </tp>
      <tp>
        <v>28.1</v>
        <stp/>
        <stp>*H</stp>
        <stp>KORD MR25!_06Z-GEFS</stp>
        <stp>2M DAILY AVG TEMP</stp>
        <stp>D</stp>
        <stp>44782</stp>
        <stp/>
        <stp/>
        <stp>1</stp>
        <tr r="DG85" s="21"/>
      </tp>
      <tp>
        <v>28.78</v>
        <stp/>
        <stp>*H</stp>
        <stp>KORD MR26!_06Z-GEFS</stp>
        <stp>2M DAILY AVG TEMP</stp>
        <stp>D</stp>
        <stp>44781</stp>
        <stp/>
        <stp/>
        <stp>1</stp>
        <tr r="DG86" s="21"/>
      </tp>
      <tp>
        <v>27.07</v>
        <stp/>
        <stp>*H</stp>
        <stp>KORD MR27!_06Z-GEFS</stp>
        <stp>2M DAILY AVG TEMP</stp>
        <stp>D</stp>
        <stp>44780</stp>
        <stp/>
        <stp/>
        <stp>1</stp>
        <tr r="DG87" s="21"/>
      </tp>
      <tp>
        <v>28.29</v>
        <stp/>
        <stp>*H</stp>
        <stp>KORD MR20!_00Z-GEFS</stp>
        <stp>2M DAILY AVG TEMP</stp>
        <stp>D</stp>
        <stp>44786</stp>
        <stp/>
        <stp/>
        <stp>1</stp>
        <tr r="BF81" s="21"/>
      </tp>
      <tp>
        <v>27.91</v>
        <stp/>
        <stp>*H</stp>
        <stp>KORD MR20!_06Z-GEFS</stp>
        <stp>2M DAILY AVG TEMP</stp>
        <stp>D</stp>
        <stp>44780</stp>
        <stp/>
        <stp/>
        <stp>1</stp>
        <tr r="CL87" s="21"/>
      </tp>
      <tp>
        <v>28.48</v>
        <stp/>
        <stp>*H</stp>
        <stp>KORD MR21!_06Z-GEFS</stp>
        <stp>2M DAILY AVG TEMP</stp>
        <stp>D</stp>
        <stp>44781</stp>
        <stp/>
        <stp/>
        <stp>1</stp>
        <tr r="CR86" s="21"/>
      </tp>
      <tp>
        <v>26.65</v>
        <stp/>
        <stp>*H</stp>
        <stp>KORD MR22!_00Z-GEFS</stp>
        <stp>2M DAILY AVG TEMP</stp>
        <stp>D</stp>
        <stp>44784</stp>
        <stp/>
        <stp/>
        <stp>1</stp>
        <tr r="BF83" s="21"/>
      </tp>
      <tp>
        <v>26.31</v>
        <stp/>
        <stp>*H</stp>
        <stp>KORD MR22!_06Z-GEFS</stp>
        <stp>2M DAILY AVG TEMP</stp>
        <stp>D</stp>
        <stp>44782</stp>
        <stp/>
        <stp/>
        <stp>1</stp>
        <tr r="CX85" s="21"/>
      </tp>
      <tp>
        <v>27.3</v>
        <stp/>
        <stp>*H</stp>
        <stp>KORD MR23!_06Z-GEFS</stp>
        <stp>2M DAILY AVG TEMP</stp>
        <stp>D</stp>
        <stp>44783</stp>
        <stp/>
        <stp/>
        <stp>1</stp>
        <tr r="DD84" s="21"/>
      </tp>
      <tp>
        <v>27.42</v>
        <stp/>
        <stp>*H</stp>
        <stp>KORD MR24!_00Z-GEFS</stp>
        <stp>2M DAILY AVG TEMP</stp>
        <stp>D</stp>
        <stp>44782</stp>
        <stp/>
        <stp/>
        <stp>1</stp>
        <tr r="BF85" s="21"/>
      </tp>
      <tp>
        <v>27.7</v>
        <stp/>
        <stp>*H</stp>
        <stp>KORD MR26!_00Z-GEFS</stp>
        <stp>2M DAILY AVG TEMP</stp>
        <stp>D</stp>
        <stp>44780</stp>
        <stp/>
        <stp/>
        <stp>1</stp>
        <tr r="BF87" s="21"/>
      </tp>
      <tp>
        <v>27.6</v>
        <stp/>
        <stp>*H</stp>
        <stp>KORD MR20!_00Z-GEFS</stp>
        <stp>2M DAILY AVG TEMP</stp>
        <stp>D</stp>
        <stp>44787</stp>
        <stp/>
        <stp/>
        <stp>1</stp>
        <tr r="BI80" s="21"/>
      </tp>
      <tp>
        <v>27.46</v>
        <stp/>
        <stp>*H</stp>
        <stp>KORD MR20!_06Z-GEFS</stp>
        <stp>2M DAILY AVG TEMP</stp>
        <stp>D</stp>
        <stp>44781</stp>
        <stp/>
        <stp/>
        <stp>1</stp>
        <tr r="CO86" s="21"/>
      </tp>
      <tp>
        <v>26.85</v>
        <stp/>
        <stp>*H</stp>
        <stp>KORD MR21!_00Z-GEFS</stp>
        <stp>2M DAILY AVG TEMP</stp>
        <stp>D</stp>
        <stp>44786</stp>
        <stp/>
        <stp/>
        <stp>1</stp>
        <tr r="BI81" s="21"/>
      </tp>
      <tp>
        <v>28.3</v>
        <stp/>
        <stp>*H</stp>
        <stp>KORD MR21!_06Z-GEFS</stp>
        <stp>2M DAILY AVG TEMP</stp>
        <stp>D</stp>
        <stp>44780</stp>
        <stp/>
        <stp/>
        <stp>1</stp>
        <tr r="CO87" s="21"/>
      </tp>
      <tp>
        <v>25.78</v>
        <stp/>
        <stp>*H</stp>
        <stp>KORD MR22!_00Z-GEFS</stp>
        <stp>2M DAILY AVG TEMP</stp>
        <stp>D</stp>
        <stp>44785</stp>
        <stp/>
        <stp/>
        <stp>1</stp>
        <tr r="BI82" s="21"/>
      </tp>
      <tp>
        <v>27</v>
        <stp/>
        <stp>*H</stp>
        <stp>KORD MR22!_06Z-GEFS</stp>
        <stp>2M DAILY AVG TEMP</stp>
        <stp>D</stp>
        <stp>44783</stp>
        <stp/>
        <stp/>
        <stp>1</stp>
        <tr r="DA84" s="21"/>
      </tp>
      <tp>
        <v>26.95</v>
        <stp/>
        <stp>*H</stp>
        <stp>KORD MR23!_00Z-GEFS</stp>
        <stp>2M DAILY AVG TEMP</stp>
        <stp>D</stp>
        <stp>44784</stp>
        <stp/>
        <stp/>
        <stp>1</stp>
        <tr r="BI83" s="21"/>
      </tp>
      <tp>
        <v>27.79</v>
        <stp/>
        <stp>*H</stp>
        <stp>KORD MR23!_06Z-GEFS</stp>
        <stp>2M DAILY AVG TEMP</stp>
        <stp>D</stp>
        <stp>44782</stp>
        <stp/>
        <stp/>
        <stp>1</stp>
        <tr r="DA85" s="21"/>
      </tp>
      <tp>
        <v>28.13</v>
        <stp/>
        <stp>*H</stp>
        <stp>KORD MR24!_00Z-GEFS</stp>
        <stp>2M DAILY AVG TEMP</stp>
        <stp>D</stp>
        <stp>44783</stp>
        <stp/>
        <stp/>
        <stp>1</stp>
        <tr r="BI84" s="21"/>
      </tp>
      <tp>
        <v>29.94</v>
        <stp/>
        <stp>*H</stp>
        <stp>KORD MR25!_00Z-GEFS</stp>
        <stp>2M DAILY AVG TEMP</stp>
        <stp>D</stp>
        <stp>44782</stp>
        <stp/>
        <stp/>
        <stp>1</stp>
        <tr r="BI85" s="21"/>
      </tp>
      <tp>
        <v>28.17</v>
        <stp/>
        <stp>*H</stp>
        <stp>KORD MR26!_00Z-GEFS</stp>
        <stp>2M DAILY AVG TEMP</stp>
        <stp>D</stp>
        <stp>44781</stp>
        <stp/>
        <stp/>
        <stp>1</stp>
        <tr r="BI86" s="21"/>
      </tp>
      <tp>
        <v>27.16</v>
        <stp/>
        <stp>*H</stp>
        <stp>KORD MR27!_00Z-GEFS</stp>
        <stp>2M DAILY AVG TEMP</stp>
        <stp>D</stp>
        <stp>44780</stp>
        <stp/>
        <stp/>
        <stp>1</stp>
        <tr r="BI87" s="21"/>
      </tp>
      <tp>
        <v>27.7</v>
        <stp/>
        <stp>*H</stp>
        <stp>KORD MR20!_00Z-GEFS</stp>
        <stp>2M DAILY AVG TEMP</stp>
        <stp>D</stp>
        <stp>44784</stp>
        <stp/>
        <stp/>
        <stp>1</stp>
        <tr r="AZ83" s="21"/>
      </tp>
      <tp>
        <v>27.59</v>
        <stp/>
        <stp>*H</stp>
        <stp>KORD MR20!_06Z-GEFS</stp>
        <stp>2M DAILY AVG TEMP</stp>
        <stp>D</stp>
        <stp>44782</stp>
        <stp/>
        <stp/>
        <stp>1</stp>
        <tr r="CR85" s="21"/>
      </tp>
      <tp>
        <v>26.59</v>
        <stp/>
        <stp>*H</stp>
        <stp>KORD MR21!_00Z-GEFS</stp>
        <stp>2M DAILY AVG TEMP</stp>
        <stp>D</stp>
        <stp>44785</stp>
        <stp/>
        <stp/>
        <stp>1</stp>
        <tr r="BF82" s="21"/>
      </tp>
      <tp>
        <v>28.3</v>
        <stp/>
        <stp>*H</stp>
        <stp>KORD MR21!_06Z-GEFS</stp>
        <stp>2M DAILY AVG TEMP</stp>
        <stp>D</stp>
        <stp>44783</stp>
        <stp/>
        <stp/>
        <stp>1</stp>
        <tr r="CX84" s="21"/>
      </tp>
      <tp>
        <v>26.78</v>
        <stp/>
        <stp>*H</stp>
        <stp>KORD MR22!_06Z-GEFS</stp>
        <stp>2M DAILY AVG TEMP</stp>
        <stp>D</stp>
        <stp>44780</stp>
        <stp/>
        <stp/>
        <stp>1</stp>
        <tr r="CR87" s="21"/>
      </tp>
      <tp>
        <v>28.18</v>
        <stp/>
        <stp>*H</stp>
        <stp>KORD MR23!_06Z-GEFS</stp>
        <stp>2M DAILY AVG TEMP</stp>
        <stp>D</stp>
        <stp>44781</stp>
        <stp/>
        <stp/>
        <stp>1</stp>
        <tr r="CX86" s="21"/>
      </tp>
      <tp>
        <v>27.68</v>
        <stp/>
        <stp>*H</stp>
        <stp>KORD MR24!_00Z-GEFS</stp>
        <stp>2M DAILY AVG TEMP</stp>
        <stp>D</stp>
        <stp>44780</stp>
        <stp/>
        <stp/>
        <stp>1</stp>
        <tr r="AZ87" s="21"/>
      </tp>
      <tp>
        <v>29.67</v>
        <stp/>
        <stp>*H</stp>
        <stp>KORD MR25!_00Z-GEFS</stp>
        <stp>2M DAILY AVG TEMP</stp>
        <stp>D</stp>
        <stp>44781</stp>
        <stp/>
        <stp/>
        <stp>1</stp>
        <tr r="BF86" s="21"/>
      </tp>
      <tp>
        <v>27.93</v>
        <stp/>
        <stp>*H</stp>
        <stp>KORD MR20!_00Z-GEFS</stp>
        <stp>2M DAILY AVG TEMP</stp>
        <stp>D</stp>
        <stp>44785</stp>
        <stp/>
        <stp/>
        <stp>1</stp>
        <tr r="BC82" s="21"/>
      </tp>
      <tp>
        <v>27.02</v>
        <stp/>
        <stp>*H</stp>
        <stp>KORD MR20!_06Z-GEFS</stp>
        <stp>2M DAILY AVG TEMP</stp>
        <stp>D</stp>
        <stp>44783</stp>
        <stp/>
        <stp/>
        <stp>1</stp>
        <tr r="CU84" s="21"/>
      </tp>
      <tp>
        <v>27.18</v>
        <stp/>
        <stp>*H</stp>
        <stp>KORD MR21!_00Z-GEFS</stp>
        <stp>2M DAILY AVG TEMP</stp>
        <stp>D</stp>
        <stp>44784</stp>
        <stp/>
        <stp/>
        <stp>1</stp>
        <tr r="BC83" s="21"/>
      </tp>
      <tp>
        <v>28.49</v>
        <stp/>
        <stp>*H</stp>
        <stp>KORD MR21!_06Z-GEFS</stp>
        <stp>2M DAILY AVG TEMP</stp>
        <stp>D</stp>
        <stp>44782</stp>
        <stp/>
        <stp/>
        <stp>1</stp>
        <tr r="CU85" s="21"/>
      </tp>
      <tp>
        <v>26.62</v>
        <stp/>
        <stp>*H</stp>
        <stp>KORD MR22!_06Z-GEFS</stp>
        <stp>2M DAILY AVG TEMP</stp>
        <stp>D</stp>
        <stp>44781</stp>
        <stp/>
        <stp/>
        <stp>1</stp>
        <tr r="CU86" s="21"/>
      </tp>
      <tp>
        <v>29.18</v>
        <stp/>
        <stp>*H</stp>
        <stp>KORD MR23!_06Z-GEFS</stp>
        <stp>2M DAILY AVG TEMP</stp>
        <stp>D</stp>
        <stp>44780</stp>
        <stp/>
        <stp/>
        <stp>1</stp>
        <tr r="CU87" s="21"/>
      </tp>
      <tp>
        <v>27.18</v>
        <stp/>
        <stp>*H</stp>
        <stp>KORD MR24!_00Z-GEFS</stp>
        <stp>2M DAILY AVG TEMP</stp>
        <stp>D</stp>
        <stp>44781</stp>
        <stp/>
        <stp/>
        <stp>1</stp>
        <tr r="BC86" s="21"/>
      </tp>
      <tp>
        <v>29.48</v>
        <stp/>
        <stp>*H</stp>
        <stp>KORD MR25!_00Z-GEFS</stp>
        <stp>2M DAILY AVG TEMP</stp>
        <stp>D</stp>
        <stp>44780</stp>
        <stp/>
        <stp/>
        <stp>1</stp>
        <tr r="BC87" s="21"/>
      </tp>
      <tp>
        <v>21.42</v>
        <stp/>
        <stp>*H</stp>
        <stp>KORD MR10!_00Z-GEFS</stp>
        <stp>2M DAILY AVG TEMP</stp>
        <stp>D</stp>
        <stp>44782</stp>
        <stp/>
        <stp/>
        <stp>1</stp>
        <tr r="P85" s="21"/>
      </tp>
      <tp>
        <v>22.02</v>
        <stp/>
        <stp>*H</stp>
        <stp>KORD MR10!_06Z-GEFS</stp>
        <stp>2M DAILY AVG TEMP</stp>
        <stp>D</stp>
        <stp>44784</stp>
        <stp/>
        <stp/>
        <stp>1</stp>
        <tr r="BT83" s="21"/>
      </tp>
      <tp>
        <v>23.18</v>
        <stp/>
        <stp>*H</stp>
        <stp>KORD MR10!_12Z-GEFS</stp>
        <stp>2M DAILY AVG TEMP</stp>
        <stp>D</stp>
        <stp>44790</stp>
        <stp/>
        <stp/>
        <stp>1</stp>
        <tr r="EJ77" s="21"/>
      </tp>
      <tp>
        <v>23.34</v>
        <stp/>
        <stp>*H</stp>
        <stp>KORD MR11!_00Z-GEFS</stp>
        <stp>2M DAILY AVG TEMP</stp>
        <stp>D</stp>
        <stp>44783</stp>
        <stp/>
        <stp/>
        <stp>1</stp>
        <tr r="V84" s="21"/>
      </tp>
      <tp>
        <v>21.32</v>
        <stp/>
        <stp>*H</stp>
        <stp>KORD MR11!_06Z-GEFS</stp>
        <stp>2M DAILY AVG TEMP</stp>
        <stp>D</stp>
        <stp>44785</stp>
        <stp/>
        <stp/>
        <stp>1</stp>
        <tr r="BZ82" s="21"/>
      </tp>
      <tp>
        <v>21.95</v>
        <stp/>
        <stp>*H</stp>
        <stp>KORD MR11!_12Z-GEFS</stp>
        <stp>2M DAILY AVG TEMP</stp>
        <stp>D</stp>
        <stp>44791</stp>
        <stp/>
        <stp/>
        <stp>1</stp>
        <tr r="EP76" s="21"/>
      </tp>
      <tp>
        <v>27.23</v>
        <stp/>
        <stp>*H</stp>
        <stp>KORD MR12!_00Z-GEFS</stp>
        <stp>2M DAILY AVG TEMP</stp>
        <stp>D</stp>
        <stp>44780</stp>
        <stp/>
        <stp/>
        <stp>1</stp>
        <tr r="P87" s="21"/>
      </tp>
      <tp>
        <v>23.23</v>
        <stp/>
        <stp>*H</stp>
        <stp>KORD MR12!_06Z-GEFS</stp>
        <stp>2M DAILY AVG TEMP</stp>
        <stp>D</stp>
        <stp>44786</stp>
        <stp/>
        <stp/>
        <stp>1</stp>
        <tr r="CF81" s="21"/>
      </tp>
      <tp>
        <v>23.87</v>
        <stp/>
        <stp>*H</stp>
        <stp>KORD MR12!_12Z-GEFS</stp>
        <stp>2M DAILY AVG TEMP</stp>
        <stp>D</stp>
        <stp>44792</stp>
        <stp/>
        <stp/>
        <stp>1</stp>
        <tr r="EV75" s="21"/>
      </tp>
      <tp>
        <v>24.46</v>
        <stp/>
        <stp>*H</stp>
        <stp>KORD MR13!_00Z-GEFS</stp>
        <stp>2M DAILY AVG TEMP</stp>
        <stp>D</stp>
        <stp>44781</stp>
        <stp/>
        <stp/>
        <stp>1</stp>
        <tr r="V86" s="21"/>
      </tp>
      <tp>
        <v>24.95</v>
        <stp/>
        <stp>*H</stp>
        <stp>KORD MR13!_06Z-GEFS</stp>
        <stp>2M DAILY AVG TEMP</stp>
        <stp>D</stp>
        <stp>44787</stp>
        <stp/>
        <stp/>
        <stp>1</stp>
        <tr r="CL80" s="21"/>
      </tp>
      <tp>
        <v>25.45</v>
        <stp/>
        <stp>*H</stp>
        <stp>KORD MR13!_12Z-GEFS</stp>
        <stp>2M DAILY AVG TEMP</stp>
        <stp>D</stp>
        <stp>44793</stp>
        <stp/>
        <stp/>
        <stp>1</stp>
        <tr r="FB74" s="21"/>
      </tp>
      <tp>
        <v>26.1</v>
        <stp/>
        <stp>*H</stp>
        <stp>KORD MR14!_00Z-GEFS</stp>
        <stp>2M DAILY AVG TEMP</stp>
        <stp>D</stp>
        <stp>44786</stp>
        <stp/>
        <stp/>
        <stp>1</stp>
        <tr r="AN81" s="21"/>
      </tp>
      <tp>
        <v>28.62</v>
        <stp/>
        <stp>*H</stp>
        <stp>KORD MR14!_06Z-GEFS</stp>
        <stp>2M DAILY AVG TEMP</stp>
        <stp>D</stp>
        <stp>44780</stp>
        <stp/>
        <stp/>
        <stp>1</stp>
        <tr r="BT87" s="21"/>
      </tp>
      <tp>
        <v>27.22</v>
        <stp/>
        <stp>*H</stp>
        <stp>KORD MR15!_00Z-GEFS</stp>
        <stp>2M DAILY AVG TEMP</stp>
        <stp>D</stp>
        <stp>44787</stp>
        <stp/>
        <stp/>
        <stp>1</stp>
        <tr r="AT80" s="21"/>
      </tp>
      <tp>
        <v>26.31</v>
        <stp/>
        <stp>*H</stp>
        <stp>KORD MR15!_06Z-GEFS</stp>
        <stp>2M DAILY AVG TEMP</stp>
        <stp>D</stp>
        <stp>44781</stp>
        <stp/>
        <stp/>
        <stp>1</stp>
        <tr r="BZ86" s="21"/>
      </tp>
      <tp>
        <v>26.5</v>
        <stp/>
        <stp>*H</stp>
        <stp>KORD MR16!_00Z-GEFS</stp>
        <stp>2M DAILY AVG TEMP</stp>
        <stp>D</stp>
        <stp>44784</stp>
        <stp/>
        <stp/>
        <stp>1</stp>
        <tr r="AN83" s="21"/>
      </tp>
      <tp>
        <v>24.29</v>
        <stp/>
        <stp>*H</stp>
        <stp>KORD MR16!_06Z-GEFS</stp>
        <stp>2M DAILY AVG TEMP</stp>
        <stp>D</stp>
        <stp>44782</stp>
        <stp/>
        <stp/>
        <stp>1</stp>
        <tr r="CF85" s="21"/>
      </tp>
      <tp>
        <v>25.79</v>
        <stp/>
        <stp>*H</stp>
        <stp>KORD MR17!_00Z-GEFS</stp>
        <stp>2M DAILY AVG TEMP</stp>
        <stp>D</stp>
        <stp>44785</stp>
        <stp/>
        <stp/>
        <stp>1</stp>
        <tr r="AT82" s="21"/>
      </tp>
      <tp>
        <v>25.71</v>
        <stp/>
        <stp>*H</stp>
        <stp>KORD MR17!_06Z-GEFS</stp>
        <stp>2M DAILY AVG TEMP</stp>
        <stp>D</stp>
        <stp>44783</stp>
        <stp/>
        <stp/>
        <stp>1</stp>
        <tr r="CL84" s="21"/>
      </tp>
      <tp>
        <v>23.54</v>
        <stp/>
        <stp>*H</stp>
        <stp>KORD MR10!_00Z-GEFS</stp>
        <stp>2M DAILY AVG TEMP</stp>
        <stp>D</stp>
        <stp>44783</stp>
        <stp/>
        <stp/>
        <stp>1</stp>
        <tr r="S84" s="21"/>
      </tp>
      <tp>
        <v>21.59</v>
        <stp/>
        <stp>*H</stp>
        <stp>KORD MR10!_06Z-GEFS</stp>
        <stp>2M DAILY AVG TEMP</stp>
        <stp>D</stp>
        <stp>44785</stp>
        <stp/>
        <stp/>
        <stp>1</stp>
        <tr r="BW82" s="21"/>
      </tp>
      <tp>
        <v>23.03</v>
        <stp/>
        <stp>*H</stp>
        <stp>KORD MR10!_12Z-GEFS</stp>
        <stp>2M DAILY AVG TEMP</stp>
        <stp>D</stp>
        <stp>44791</stp>
        <stp/>
        <stp/>
        <stp>1</stp>
        <tr r="EM76" s="21"/>
      </tp>
      <tp>
        <v>21.06</v>
        <stp/>
        <stp>*H</stp>
        <stp>KORD MR11!_00Z-GEFS</stp>
        <stp>2M DAILY AVG TEMP</stp>
        <stp>D</stp>
        <stp>44782</stp>
        <stp/>
        <stp/>
        <stp>1</stp>
        <tr r="S85" s="21"/>
      </tp>
      <tp>
        <v>21.55</v>
        <stp/>
        <stp>*H</stp>
        <stp>KORD MR11!_06Z-GEFS</stp>
        <stp>2M DAILY AVG TEMP</stp>
        <stp>D</stp>
        <stp>44784</stp>
        <stp/>
        <stp/>
        <stp>1</stp>
        <tr r="BW83" s="21"/>
      </tp>
      <tp>
        <v>22.18</v>
        <stp/>
        <stp>*H</stp>
        <stp>KORD MR11!_12Z-GEFS</stp>
        <stp>2M DAILY AVG TEMP</stp>
        <stp>D</stp>
        <stp>44790</stp>
        <stp/>
        <stp/>
        <stp>1</stp>
        <tr r="EM77" s="21"/>
      </tp>
      <tp>
        <v>25.43</v>
        <stp/>
        <stp>*H</stp>
        <stp>KORD MR12!_00Z-GEFS</stp>
        <stp>2M DAILY AVG TEMP</stp>
        <stp>D</stp>
        <stp>44781</stp>
        <stp/>
        <stp/>
        <stp>1</stp>
        <tr r="S86" s="21"/>
      </tp>
      <tp>
        <v>24.14</v>
        <stp/>
        <stp>*H</stp>
        <stp>KORD MR12!_06Z-GEFS</stp>
        <stp>2M DAILY AVG TEMP</stp>
        <stp>D</stp>
        <stp>44787</stp>
        <stp/>
        <stp/>
        <stp>1</stp>
        <tr r="CI80" s="21"/>
      </tp>
      <tp>
        <v>24.53</v>
        <stp/>
        <stp>*H</stp>
        <stp>KORD MR12!_12Z-GEFS</stp>
        <stp>2M DAILY AVG TEMP</stp>
        <stp>D</stp>
        <stp>44793</stp>
        <stp/>
        <stp/>
        <stp>1</stp>
        <tr r="EY74" s="21"/>
      </tp>
      <tp>
        <v>27.99</v>
        <stp/>
        <stp>*H</stp>
        <stp>KORD MR13!_00Z-GEFS</stp>
        <stp>2M DAILY AVG TEMP</stp>
        <stp>D</stp>
        <stp>44780</stp>
        <stp/>
        <stp/>
        <stp>1</stp>
        <tr r="S87" s="21"/>
      </tp>
      <tp>
        <v>23.43</v>
        <stp/>
        <stp>*H</stp>
        <stp>KORD MR13!_06Z-GEFS</stp>
        <stp>2M DAILY AVG TEMP</stp>
        <stp>D</stp>
        <stp>44786</stp>
        <stp/>
        <stp/>
        <stp>1</stp>
        <tr r="CI81" s="21"/>
      </tp>
      <tp>
        <v>25.41</v>
        <stp/>
        <stp>*H</stp>
        <stp>KORD MR13!_12Z-GEFS</stp>
        <stp>2M DAILY AVG TEMP</stp>
        <stp>D</stp>
        <stp>44792</stp>
        <stp/>
        <stp/>
        <stp>1</stp>
        <tr r="EY75" s="21"/>
      </tp>
      <tp>
        <v>26.54</v>
        <stp/>
        <stp>*H</stp>
        <stp>KORD MR14!_00Z-GEFS</stp>
        <stp>2M DAILY AVG TEMP</stp>
        <stp>D</stp>
        <stp>44787</stp>
        <stp/>
        <stp/>
        <stp>1</stp>
        <tr r="AQ80" s="21"/>
      </tp>
      <tp>
        <v>25.53</v>
        <stp/>
        <stp>*H</stp>
        <stp>KORD MR14!_06Z-GEFS</stp>
        <stp>2M DAILY AVG TEMP</stp>
        <stp>D</stp>
        <stp>44781</stp>
        <stp/>
        <stp/>
        <stp>1</stp>
        <tr r="BW86" s="21"/>
      </tp>
      <tp>
        <v>26.26</v>
        <stp/>
        <stp>*H</stp>
        <stp>KORD MR15!_00Z-GEFS</stp>
        <stp>2M DAILY AVG TEMP</stp>
        <stp>D</stp>
        <stp>44786</stp>
        <stp/>
        <stp/>
        <stp>1</stp>
        <tr r="AQ81" s="21"/>
      </tp>
      <tp>
        <v>29.35</v>
        <stp/>
        <stp>*H</stp>
        <stp>KORD MR15!_06Z-GEFS</stp>
        <stp>2M DAILY AVG TEMP</stp>
        <stp>D</stp>
        <stp>44780</stp>
        <stp/>
        <stp/>
        <stp>1</stp>
        <tr r="BW87" s="21"/>
      </tp>
      <tp>
        <v>26.78</v>
        <stp/>
        <stp>*H</stp>
        <stp>KORD MR16!_00Z-GEFS</stp>
        <stp>2M DAILY AVG TEMP</stp>
        <stp>D</stp>
        <stp>44785</stp>
        <stp/>
        <stp/>
        <stp>1</stp>
        <tr r="AQ82" s="21"/>
      </tp>
      <tp>
        <v>25.69</v>
        <stp/>
        <stp>*H</stp>
        <stp>KORD MR16!_06Z-GEFS</stp>
        <stp>2M DAILY AVG TEMP</stp>
        <stp>D</stp>
        <stp>44783</stp>
        <stp/>
        <stp/>
        <stp>1</stp>
        <tr r="CI84" s="21"/>
      </tp>
      <tp>
        <v>26.22</v>
        <stp/>
        <stp>*H</stp>
        <stp>KORD MR17!_00Z-GEFS</stp>
        <stp>2M DAILY AVG TEMP</stp>
        <stp>D</stp>
        <stp>44784</stp>
        <stp/>
        <stp/>
        <stp>1</stp>
        <tr r="AQ83" s="21"/>
      </tp>
      <tp>
        <v>26.09</v>
        <stp/>
        <stp>*H</stp>
        <stp>KORD MR17!_06Z-GEFS</stp>
        <stp>2M DAILY AVG TEMP</stp>
        <stp>D</stp>
        <stp>44782</stp>
        <stp/>
        <stp/>
        <stp>1</stp>
        <tr r="CI85" s="21"/>
      </tp>
      <tp>
        <v>22.65</v>
        <stp/>
        <stp>*H</stp>
        <stp>KORD MR10!_06Z-GEFS</stp>
        <stp>2M DAILY AVG TEMP</stp>
        <stp>D</stp>
        <stp>44786</stp>
        <stp/>
        <stp/>
        <stp>1</stp>
        <tr r="BZ81" s="21"/>
      </tp>
      <tp>
        <v>22.54</v>
        <stp/>
        <stp>*H</stp>
        <stp>KORD MR10!_12Z-GEFS</stp>
        <stp>2M DAILY AVG TEMP</stp>
        <stp>D</stp>
        <stp>44792</stp>
        <stp/>
        <stp/>
        <stp>1</stp>
        <tr r="EP75" s="21"/>
      </tp>
      <tp>
        <v>23.8</v>
        <stp/>
        <stp>*H</stp>
        <stp>KORD MR11!_00Z-GEFS</stp>
        <stp>2M DAILY AVG TEMP</stp>
        <stp>D</stp>
        <stp>44781</stp>
        <stp/>
        <stp/>
        <stp>1</stp>
        <tr r="P86" s="21"/>
      </tp>
      <tp>
        <v>23.78</v>
        <stp/>
        <stp>*H</stp>
        <stp>KORD MR11!_06Z-GEFS</stp>
        <stp>2M DAILY AVG TEMP</stp>
        <stp>D</stp>
        <stp>44787</stp>
        <stp/>
        <stp/>
        <stp>1</stp>
        <tr r="CF80" s="21"/>
      </tp>
      <tp>
        <v>23.77</v>
        <stp/>
        <stp>*H</stp>
        <stp>KORD MR11!_12Z-GEFS</stp>
        <stp>2M DAILY AVG TEMP</stp>
        <stp>D</stp>
        <stp>44793</stp>
        <stp/>
        <stp/>
        <stp>1</stp>
        <tr r="EV74" s="21"/>
      </tp>
      <tp>
        <v>21.66</v>
        <stp/>
        <stp>*H</stp>
        <stp>KORD MR12!_00Z-GEFS</stp>
        <stp>2M DAILY AVG TEMP</stp>
        <stp>D</stp>
        <stp>44782</stp>
        <stp/>
        <stp/>
        <stp>1</stp>
        <tr r="V85" s="21"/>
      </tp>
      <tp>
        <v>22.57</v>
        <stp/>
        <stp>*H</stp>
        <stp>KORD MR12!_06Z-GEFS</stp>
        <stp>2M DAILY AVG TEMP</stp>
        <stp>D</stp>
        <stp>44784</stp>
        <stp/>
        <stp/>
        <stp>1</stp>
        <tr r="BZ83" s="21"/>
      </tp>
      <tp>
        <v>23.93</v>
        <stp/>
        <stp>*H</stp>
        <stp>KORD MR12!_12Z-GEFS</stp>
        <stp>2M DAILY AVG TEMP</stp>
        <stp>D</stp>
        <stp>44790</stp>
        <stp/>
        <stp/>
        <stp>1</stp>
        <tr r="EP77" s="21"/>
      </tp>
      <tp>
        <v>24.6</v>
        <stp/>
        <stp>*H</stp>
        <stp>KORD MR13!_00Z-GEFS</stp>
        <stp>2M DAILY AVG TEMP</stp>
        <stp>D</stp>
        <stp>44783</stp>
        <stp/>
        <stp/>
        <stp>1</stp>
        <tr r="AB84" s="21"/>
      </tp>
      <tp>
        <v>22.32</v>
        <stp/>
        <stp>*H</stp>
        <stp>KORD MR13!_06Z-GEFS</stp>
        <stp>2M DAILY AVG TEMP</stp>
        <stp>D</stp>
        <stp>44785</stp>
        <stp/>
        <stp/>
        <stp>1</stp>
        <tr r="CF82" s="21"/>
      </tp>
      <tp>
        <v>25.01</v>
        <stp/>
        <stp>*H</stp>
        <stp>KORD MR13!_12Z-GEFS</stp>
        <stp>2M DAILY AVG TEMP</stp>
        <stp>D</stp>
        <stp>44791</stp>
        <stp/>
        <stp/>
        <stp>1</stp>
        <tr r="EV76" s="21"/>
      </tp>
      <tp>
        <v>24.77</v>
        <stp/>
        <stp>*H</stp>
        <stp>KORD MR14!_00Z-GEFS</stp>
        <stp>2M DAILY AVG TEMP</stp>
        <stp>D</stp>
        <stp>44784</stp>
        <stp/>
        <stp/>
        <stp>1</stp>
        <tr r="AH83" s="21"/>
      </tp>
      <tp>
        <v>23.06</v>
        <stp/>
        <stp>*H</stp>
        <stp>KORD MR14!_06Z-GEFS</stp>
        <stp>2M DAILY AVG TEMP</stp>
        <stp>D</stp>
        <stp>44782</stp>
        <stp/>
        <stp/>
        <stp>1</stp>
        <tr r="BZ85" s="21"/>
      </tp>
      <tp>
        <v>25.35</v>
        <stp/>
        <stp>*H</stp>
        <stp>KORD MR15!_00Z-GEFS</stp>
        <stp>2M DAILY AVG TEMP</stp>
        <stp>D</stp>
        <stp>44785</stp>
        <stp/>
        <stp/>
        <stp>1</stp>
        <tr r="AN82" s="21"/>
      </tp>
      <tp>
        <v>24.51</v>
        <stp/>
        <stp>*H</stp>
        <stp>KORD MR15!_06Z-GEFS</stp>
        <stp>2M DAILY AVG TEMP</stp>
        <stp>D</stp>
        <stp>44783</stp>
        <stp/>
        <stp/>
        <stp>1</stp>
        <tr r="CF84" s="21"/>
      </tp>
      <tp>
        <v>27.05</v>
        <stp/>
        <stp>*H</stp>
        <stp>KORD MR16!_00Z-GEFS</stp>
        <stp>2M DAILY AVG TEMP</stp>
        <stp>D</stp>
        <stp>44786</stp>
        <stp/>
        <stp/>
        <stp>1</stp>
        <tr r="AT81" s="21"/>
      </tp>
      <tp>
        <v>29.25</v>
        <stp/>
        <stp>*H</stp>
        <stp>KORD MR16!_06Z-GEFS</stp>
        <stp>2M DAILY AVG TEMP</stp>
        <stp>D</stp>
        <stp>44780</stp>
        <stp/>
        <stp/>
        <stp>1</stp>
        <tr r="BZ87" s="21"/>
      </tp>
      <tp>
        <v>25.57</v>
        <stp/>
        <stp>*H</stp>
        <stp>KORD MR17!_00Z-GEFS</stp>
        <stp>2M DAILY AVG TEMP</stp>
        <stp>D</stp>
        <stp>44787</stp>
        <stp/>
        <stp/>
        <stp>1</stp>
        <tr r="AZ80" s="21"/>
      </tp>
      <tp>
        <v>26.22</v>
        <stp/>
        <stp>*H</stp>
        <stp>KORD MR17!_06Z-GEFS</stp>
        <stp>2M DAILY AVG TEMP</stp>
        <stp>D</stp>
        <stp>44781</stp>
        <stp/>
        <stp/>
        <stp>1</stp>
        <tr r="CF86" s="21"/>
      </tp>
      <tp>
        <v>25.37</v>
        <stp/>
        <stp>*H</stp>
        <stp>KORD MR18!_00Z-GEFS</stp>
        <stp>2M DAILY AVG TEMP</stp>
        <stp>D</stp>
        <stp>44788</stp>
        <stp/>
        <stp/>
        <stp>1</stp>
        <tr r="BF79" s="21"/>
      </tp>
      <tp>
        <v>23.21</v>
        <stp/>
        <stp>*H</stp>
        <stp>KORD MR10!_06Z-GEFS</stp>
        <stp>2M DAILY AVG TEMP</stp>
        <stp>D</stp>
        <stp>44787</stp>
        <stp/>
        <stp/>
        <stp>1</stp>
        <tr r="CC80" s="21"/>
      </tp>
      <tp>
        <v>22.96</v>
        <stp/>
        <stp>*H</stp>
        <stp>KORD MR10!_12Z-GEFS</stp>
        <stp>2M DAILY AVG TEMP</stp>
        <stp>D</stp>
        <stp>44793</stp>
        <stp/>
        <stp/>
        <stp>1</stp>
        <tr r="ES74" s="21"/>
      </tp>
      <tp>
        <v>22.24</v>
        <stp/>
        <stp>*H</stp>
        <stp>KORD MR11!_06Z-GEFS</stp>
        <stp>2M DAILY AVG TEMP</stp>
        <stp>D</stp>
        <stp>44786</stp>
        <stp/>
        <stp/>
        <stp>1</stp>
        <tr r="CC81" s="21"/>
      </tp>
      <tp>
        <v>22.73</v>
        <stp/>
        <stp>*H</stp>
        <stp>KORD MR11!_12Z-GEFS</stp>
        <stp>2M DAILY AVG TEMP</stp>
        <stp>D</stp>
        <stp>44792</stp>
        <stp/>
        <stp/>
        <stp>1</stp>
        <tr r="ES75" s="21"/>
      </tp>
      <tp>
        <v>23.93</v>
        <stp/>
        <stp>*H</stp>
        <stp>KORD MR12!_00Z-GEFS</stp>
        <stp>2M DAILY AVG TEMP</stp>
        <stp>D</stp>
        <stp>44783</stp>
        <stp/>
        <stp/>
        <stp>1</stp>
        <tr r="Y84" s="21"/>
      </tp>
      <tp>
        <v>22.37</v>
        <stp/>
        <stp>*H</stp>
        <stp>KORD MR12!_06Z-GEFS</stp>
        <stp>2M DAILY AVG TEMP</stp>
        <stp>D</stp>
        <stp>44785</stp>
        <stp/>
        <stp/>
        <stp>1</stp>
        <tr r="CC82" s="21"/>
      </tp>
      <tp>
        <v>23.47</v>
        <stp/>
        <stp>*H</stp>
        <stp>KORD MR12!_12Z-GEFS</stp>
        <stp>2M DAILY AVG TEMP</stp>
        <stp>D</stp>
        <stp>44791</stp>
        <stp/>
        <stp/>
        <stp>1</stp>
        <tr r="ES76" s="21"/>
      </tp>
      <tp>
        <v>22.45</v>
        <stp/>
        <stp>*H</stp>
        <stp>KORD MR13!_00Z-GEFS</stp>
        <stp>2M DAILY AVG TEMP</stp>
        <stp>D</stp>
        <stp>44782</stp>
        <stp/>
        <stp/>
        <stp>1</stp>
        <tr r="Y85" s="21"/>
      </tp>
      <tp>
        <v>22.6</v>
        <stp/>
        <stp>*H</stp>
        <stp>KORD MR13!_06Z-GEFS</stp>
        <stp>2M DAILY AVG TEMP</stp>
        <stp>D</stp>
        <stp>44784</stp>
        <stp/>
        <stp/>
        <stp>1</stp>
        <tr r="CC83" s="21"/>
      </tp>
      <tp>
        <v>25.05</v>
        <stp/>
        <stp>*H</stp>
        <stp>KORD MR13!_12Z-GEFS</stp>
        <stp>2M DAILY AVG TEMP</stp>
        <stp>D</stp>
        <stp>44790</stp>
        <stp/>
        <stp/>
        <stp>1</stp>
        <tr r="ES77" s="21"/>
      </tp>
      <tp>
        <v>25.51</v>
        <stp/>
        <stp>*H</stp>
        <stp>KORD MR14!_00Z-GEFS</stp>
        <stp>2M DAILY AVG TEMP</stp>
        <stp>D</stp>
        <stp>44785</stp>
        <stp/>
        <stp/>
        <stp>1</stp>
        <tr r="AK82" s="21"/>
      </tp>
      <tp>
        <v>25.07</v>
        <stp/>
        <stp>*H</stp>
        <stp>KORD MR14!_06Z-GEFS</stp>
        <stp>2M DAILY AVG TEMP</stp>
        <stp>D</stp>
        <stp>44783</stp>
        <stp/>
        <stp/>
        <stp>1</stp>
        <tr r="CC84" s="21"/>
      </tp>
      <tp>
        <v>24.81</v>
        <stp/>
        <stp>*H</stp>
        <stp>KORD MR15!_00Z-GEFS</stp>
        <stp>2M DAILY AVG TEMP</stp>
        <stp>D</stp>
        <stp>44784</stp>
        <stp/>
        <stp/>
        <stp>1</stp>
        <tr r="AK83" s="21"/>
      </tp>
      <tp>
        <v>22.92</v>
        <stp/>
        <stp>*H</stp>
        <stp>KORD MR15!_06Z-GEFS</stp>
        <stp>2M DAILY AVG TEMP</stp>
        <stp>D</stp>
        <stp>44782</stp>
        <stp/>
        <stp/>
        <stp>1</stp>
        <tr r="CC85" s="21"/>
      </tp>
      <tp>
        <v>26.4</v>
        <stp/>
        <stp>*H</stp>
        <stp>KORD MR16!_00Z-GEFS</stp>
        <stp>2M DAILY AVG TEMP</stp>
        <stp>D</stp>
        <stp>44787</stp>
        <stp/>
        <stp/>
        <stp>1</stp>
        <tr r="AW80" s="21"/>
      </tp>
      <tp>
        <v>26.5</v>
        <stp/>
        <stp>*H</stp>
        <stp>KORD MR16!_06Z-GEFS</stp>
        <stp>2M DAILY AVG TEMP</stp>
        <stp>D</stp>
        <stp>44781</stp>
        <stp/>
        <stp/>
        <stp>1</stp>
        <tr r="CC86" s="21"/>
      </tp>
      <tp>
        <v>25.62</v>
        <stp/>
        <stp>*H</stp>
        <stp>KORD MR17!_00Z-GEFS</stp>
        <stp>2M DAILY AVG TEMP</stp>
        <stp>D</stp>
        <stp>44786</stp>
        <stp/>
        <stp/>
        <stp>1</stp>
        <tr r="AW81" s="21"/>
      </tp>
      <tp>
        <v>27.35</v>
        <stp/>
        <stp>*H</stp>
        <stp>KORD MR17!_06Z-GEFS</stp>
        <stp>2M DAILY AVG TEMP</stp>
        <stp>D</stp>
        <stp>44780</stp>
        <stp/>
        <stp/>
        <stp>1</stp>
        <tr r="CC87" s="21"/>
      </tp>
      <tp>
        <v>26.39</v>
        <stp/>
        <stp>*H</stp>
        <stp>KORD MR18!_00Z-GEFS</stp>
        <stp>2M DAILY AVG TEMP</stp>
        <stp>D</stp>
        <stp>44789</stp>
        <stp/>
        <stp/>
        <stp>1</stp>
        <tr r="BI78" s="21"/>
      </tp>
      <tp>
        <v>24.48</v>
        <stp/>
        <stp>*H</stp>
        <stp>KORD MR19!_00Z-GEFS</stp>
        <stp>2M DAILY AVG TEMP</stp>
        <stp>D</stp>
        <stp>44788</stp>
        <stp/>
        <stp/>
        <stp>1</stp>
        <tr r="BI79" s="21"/>
      </tp>
      <tp>
        <v>23.51</v>
        <stp/>
        <stp>*H</stp>
        <stp>KORD MR10!_00Z-GEFS</stp>
        <stp>2M DAILY AVG TEMP</stp>
        <stp>D</stp>
        <stp>44786</stp>
        <stp/>
        <stp/>
        <stp>1</stp>
        <tr r="AB81" s="21"/>
      </tp>
      <tp>
        <v>23.28</v>
        <stp/>
        <stp>*H</stp>
        <stp>KORD MR10!_12Z-GEFS</stp>
        <stp>2M DAILY AVG TEMP</stp>
        <stp>D</stp>
        <stp>44794</stp>
        <stp/>
        <stp/>
        <stp>1</stp>
        <tr r="EV73" s="21"/>
      </tp>
      <tp>
        <v>23.74</v>
        <stp/>
        <stp>*H</stp>
        <stp>KORD MR11!_00Z-GEFS</stp>
        <stp>2M DAILY AVG TEMP</stp>
        <stp>D</stp>
        <stp>44787</stp>
        <stp/>
        <stp/>
        <stp>1</stp>
        <tr r="AH80" s="21"/>
      </tp>
      <tp>
        <v>23.69</v>
        <stp/>
        <stp>*H</stp>
        <stp>KORD MR11!_06Z-GEFS</stp>
        <stp>2M DAILY AVG TEMP</stp>
        <stp>D</stp>
        <stp>44781</stp>
        <stp/>
        <stp/>
        <stp>1</stp>
        <tr r="BN86" s="21"/>
      </tp>
      <tp>
        <v>24.87</v>
        <stp/>
        <stp>*H</stp>
        <stp>KORD MR11!_12Z-GEFS</stp>
        <stp>2M DAILY AVG TEMP</stp>
        <stp>D</stp>
        <stp>44795</stp>
        <stp/>
        <stp/>
        <stp>1</stp>
        <tr r="FB72" s="21"/>
      </tp>
      <tp>
        <v>23.31</v>
        <stp/>
        <stp>*H</stp>
        <stp>KORD MR12!_00Z-GEFS</stp>
        <stp>2M DAILY AVG TEMP</stp>
        <stp>D</stp>
        <stp>44784</stp>
        <stp/>
        <stp/>
        <stp>1</stp>
        <tr r="AB83" s="21"/>
      </tp>
      <tp>
        <v>21.76</v>
        <stp/>
        <stp>*H</stp>
        <stp>KORD MR12!_06Z-GEFS</stp>
        <stp>2M DAILY AVG TEMP</stp>
        <stp>D</stp>
        <stp>44782</stp>
        <stp/>
        <stp/>
        <stp>1</stp>
        <tr r="BT85" s="21"/>
      </tp>
      <tp>
        <v>22.62</v>
        <stp/>
        <stp>*H</stp>
        <stp>KORD MR13!_00Z-GEFS</stp>
        <stp>2M DAILY AVG TEMP</stp>
        <stp>D</stp>
        <stp>44785</stp>
        <stp/>
        <stp/>
        <stp>1</stp>
        <tr r="AH82" s="21"/>
      </tp>
      <tp>
        <v>24.64</v>
        <stp/>
        <stp>*H</stp>
        <stp>KORD MR13!_06Z-GEFS</stp>
        <stp>2M DAILY AVG TEMP</stp>
        <stp>D</stp>
        <stp>44783</stp>
        <stp/>
        <stp/>
        <stp>1</stp>
        <tr r="BZ84" s="21"/>
      </tp>
      <tp>
        <v>21.98</v>
        <stp/>
        <stp>*H</stp>
        <stp>KORD MR14!_00Z-GEFS</stp>
        <stp>2M DAILY AVG TEMP</stp>
        <stp>D</stp>
        <stp>44782</stp>
        <stp/>
        <stp/>
        <stp>1</stp>
        <tr r="AB85" s="21"/>
      </tp>
      <tp>
        <v>24.75</v>
        <stp/>
        <stp>*H</stp>
        <stp>KORD MR14!_06Z-GEFS</stp>
        <stp>2M DAILY AVG TEMP</stp>
        <stp>D</stp>
        <stp>44784</stp>
        <stp/>
        <stp/>
        <stp>1</stp>
        <tr r="CF83" s="21"/>
      </tp>
      <tp>
        <v>26.58</v>
        <stp/>
        <stp>*H</stp>
        <stp>KORD MR14!_12Z-GEFS</stp>
        <stp>2M DAILY AVG TEMP</stp>
        <stp>D</stp>
        <stp>44790</stp>
        <stp/>
        <stp/>
        <stp>1</stp>
        <tr r="EV77" s="21"/>
      </tp>
      <tp>
        <v>23.75</v>
        <stp/>
        <stp>*H</stp>
        <stp>KORD MR15!_00Z-GEFS</stp>
        <stp>2M DAILY AVG TEMP</stp>
        <stp>D</stp>
        <stp>44783</stp>
        <stp/>
        <stp/>
        <stp>1</stp>
        <tr r="AH84" s="21"/>
      </tp>
      <tp>
        <v>26.49</v>
        <stp/>
        <stp>*H</stp>
        <stp>KORD MR15!_06Z-GEFS</stp>
        <stp>2M DAILY AVG TEMP</stp>
        <stp>D</stp>
        <stp>44785</stp>
        <stp/>
        <stp/>
        <stp>1</stp>
        <tr r="CL82" s="21"/>
      </tp>
      <tp>
        <v>26.39</v>
        <stp/>
        <stp>*H</stp>
        <stp>KORD MR15!_12Z-GEFS</stp>
        <stp>2M DAILY AVG TEMP</stp>
        <stp>D</stp>
        <stp>44791</stp>
        <stp/>
        <stp/>
        <stp>1</stp>
        <tr r="FB76" s="21"/>
      </tp>
      <tp>
        <v>28.87</v>
        <stp/>
        <stp>*H</stp>
        <stp>KORD MR16!_00Z-GEFS</stp>
        <stp>2M DAILY AVG TEMP</stp>
        <stp>D</stp>
        <stp>44780</stp>
        <stp/>
        <stp/>
        <stp>1</stp>
        <tr r="AB87" s="21"/>
      </tp>
      <tp>
        <v>26.16</v>
        <stp/>
        <stp>*H</stp>
        <stp>KORD MR16!_06Z-GEFS</stp>
        <stp>2M DAILY AVG TEMP</stp>
        <stp>D</stp>
        <stp>44786</stp>
        <stp/>
        <stp/>
        <stp>1</stp>
        <tr r="CR81" s="21"/>
      </tp>
      <tp>
        <v>26.52</v>
        <stp/>
        <stp>*H</stp>
        <stp>KORD MR17!_00Z-GEFS</stp>
        <stp>2M DAILY AVG TEMP</stp>
        <stp>D</stp>
        <stp>44781</stp>
        <stp/>
        <stp/>
        <stp>1</stp>
        <tr r="AH86" s="21"/>
      </tp>
      <tp>
        <v>25.06</v>
        <stp/>
        <stp>*H</stp>
        <stp>KORD MR17!_06Z-GEFS</stp>
        <stp>2M DAILY AVG TEMP</stp>
        <stp>D</stp>
        <stp>44787</stp>
        <stp/>
        <stp/>
        <stp>1</stp>
        <tr r="CX80" s="21"/>
      </tp>
      <tp>
        <v>26.13</v>
        <stp/>
        <stp>*H</stp>
        <stp>KORD MR18!_06Z-GEFS</stp>
        <stp>2M DAILY AVG TEMP</stp>
        <stp>D</stp>
        <stp>44788</stp>
        <stp/>
        <stp/>
        <stp>1</stp>
        <tr r="DD79" s="21"/>
      </tp>
      <tp>
        <v>24.01</v>
        <stp/>
        <stp>*H</stp>
        <stp>KORD MR10!_00Z-GEFS</stp>
        <stp>2M DAILY AVG TEMP</stp>
        <stp>D</stp>
        <stp>44787</stp>
        <stp/>
        <stp/>
        <stp>1</stp>
        <tr r="AE80" s="21"/>
      </tp>
      <tp>
        <v>23.85</v>
        <stp/>
        <stp>*H</stp>
        <stp>KORD MR10!_12Z-GEFS</stp>
        <stp>2M DAILY AVG TEMP</stp>
        <stp>D</stp>
        <stp>44795</stp>
        <stp/>
        <stp/>
        <stp>1</stp>
        <tr r="EY72" s="21"/>
      </tp>
      <tp>
        <v>22.31</v>
        <stp/>
        <stp>*H</stp>
        <stp>KORD MR11!_00Z-GEFS</stp>
        <stp>2M DAILY AVG TEMP</stp>
        <stp>D</stp>
        <stp>44786</stp>
        <stp/>
        <stp/>
        <stp>1</stp>
        <tr r="AE81" s="21"/>
      </tp>
      <tp>
        <v>24.56</v>
        <stp/>
        <stp>*H</stp>
        <stp>KORD MR11!_12Z-GEFS</stp>
        <stp>2M DAILY AVG TEMP</stp>
        <stp>D</stp>
        <stp>44794</stp>
        <stp/>
        <stp/>
        <stp>1</stp>
        <tr r="EY73" s="21"/>
      </tp>
      <tp>
        <v>22.39</v>
        <stp/>
        <stp>*H</stp>
        <stp>KORD MR12!_00Z-GEFS</stp>
        <stp>2M DAILY AVG TEMP</stp>
        <stp>D</stp>
        <stp>44785</stp>
        <stp/>
        <stp/>
        <stp>1</stp>
        <tr r="AE82" s="21"/>
      </tp>
      <tp>
        <v>23.83</v>
        <stp/>
        <stp>*H</stp>
        <stp>KORD MR12!_06Z-GEFS</stp>
        <stp>2M DAILY AVG TEMP</stp>
        <stp>D</stp>
        <stp>44783</stp>
        <stp/>
        <stp/>
        <stp>1</stp>
        <tr r="BW84" s="21"/>
      </tp>
      <tp>
        <v>22.99</v>
        <stp/>
        <stp>*H</stp>
        <stp>KORD MR13!_00Z-GEFS</stp>
        <stp>2M DAILY AVG TEMP</stp>
        <stp>D</stp>
        <stp>44784</stp>
        <stp/>
        <stp/>
        <stp>1</stp>
        <tr r="AE83" s="21"/>
      </tp>
      <tp>
        <v>22.59</v>
        <stp/>
        <stp>*H</stp>
        <stp>KORD MR13!_06Z-GEFS</stp>
        <stp>2M DAILY AVG TEMP</stp>
        <stp>D</stp>
        <stp>44782</stp>
        <stp/>
        <stp/>
        <stp>1</stp>
        <tr r="BW85" s="21"/>
      </tp>
      <tp>
        <v>23.7</v>
        <stp/>
        <stp>*H</stp>
        <stp>KORD MR14!_00Z-GEFS</stp>
        <stp>2M DAILY AVG TEMP</stp>
        <stp>D</stp>
        <stp>44783</stp>
        <stp/>
        <stp/>
        <stp>1</stp>
        <tr r="AE84" s="21"/>
      </tp>
      <tp>
        <v>23.2</v>
        <stp/>
        <stp>*H</stp>
        <stp>KORD MR14!_06Z-GEFS</stp>
        <stp>2M DAILY AVG TEMP</stp>
        <stp>D</stp>
        <stp>44785</stp>
        <stp/>
        <stp/>
        <stp>1</stp>
        <tr r="CI82" s="21"/>
      </tp>
      <tp>
        <v>26.65</v>
        <stp/>
        <stp>*H</stp>
        <stp>KORD MR14!_12Z-GEFS</stp>
        <stp>2M DAILY AVG TEMP</stp>
        <stp>D</stp>
        <stp>44791</stp>
        <stp/>
        <stp/>
        <stp>1</stp>
        <tr r="EY76" s="21"/>
      </tp>
      <tp>
        <v>22.97</v>
        <stp/>
        <stp>*H</stp>
        <stp>KORD MR15!_00Z-GEFS</stp>
        <stp>2M DAILY AVG TEMP</stp>
        <stp>D</stp>
        <stp>44782</stp>
        <stp/>
        <stp/>
        <stp>1</stp>
        <tr r="AE85" s="21"/>
      </tp>
      <tp>
        <v>25.66</v>
        <stp/>
        <stp>*H</stp>
        <stp>KORD MR15!_06Z-GEFS</stp>
        <stp>2M DAILY AVG TEMP</stp>
        <stp>D</stp>
        <stp>44784</stp>
        <stp/>
        <stp/>
        <stp>1</stp>
        <tr r="CI83" s="21"/>
      </tp>
      <tp>
        <v>26.93</v>
        <stp/>
        <stp>*H</stp>
        <stp>KORD MR15!_12Z-GEFS</stp>
        <stp>2M DAILY AVG TEMP</stp>
        <stp>D</stp>
        <stp>44790</stp>
        <stp/>
        <stp/>
        <stp>1</stp>
        <tr r="EY77" s="21"/>
      </tp>
      <tp>
        <v>26.47</v>
        <stp/>
        <stp>*H</stp>
        <stp>KORD MR16!_00Z-GEFS</stp>
        <stp>2M DAILY AVG TEMP</stp>
        <stp>D</stp>
        <stp>44781</stp>
        <stp/>
        <stp/>
        <stp>1</stp>
        <tr r="AE86" s="21"/>
      </tp>
      <tp>
        <v>25.89</v>
        <stp/>
        <stp>*H</stp>
        <stp>KORD MR16!_06Z-GEFS</stp>
        <stp>2M DAILY AVG TEMP</stp>
        <stp>D</stp>
        <stp>44787</stp>
        <stp/>
        <stp/>
        <stp>1</stp>
        <tr r="CU80" s="21"/>
      </tp>
      <tp>
        <v>27.05</v>
        <stp/>
        <stp>*H</stp>
        <stp>KORD MR17!_00Z-GEFS</stp>
        <stp>2M DAILY AVG TEMP</stp>
        <stp>D</stp>
        <stp>44780</stp>
        <stp/>
        <stp/>
        <stp>1</stp>
        <tr r="AE87" s="21"/>
      </tp>
      <tp>
        <v>24.72</v>
        <stp/>
        <stp>*H</stp>
        <stp>KORD MR17!_06Z-GEFS</stp>
        <stp>2M DAILY AVG TEMP</stp>
        <stp>D</stp>
        <stp>44786</stp>
        <stp/>
        <stp/>
        <stp>1</stp>
        <tr r="CU81" s="21"/>
      </tp>
      <tp>
        <v>26.04</v>
        <stp/>
        <stp>*H</stp>
        <stp>KORD MR18!_06Z-GEFS</stp>
        <stp>2M DAILY AVG TEMP</stp>
        <stp>D</stp>
        <stp>44789</stp>
        <stp/>
        <stp/>
        <stp>1</stp>
        <tr r="DG78" s="21"/>
      </tp>
      <tp>
        <v>24.39</v>
        <stp/>
        <stp>*H</stp>
        <stp>KORD MR19!_06Z-GEFS</stp>
        <stp>2M DAILY AVG TEMP</stp>
        <stp>D</stp>
        <stp>44788</stp>
        <stp/>
        <stp/>
        <stp>1</stp>
        <tr r="DG79" s="21"/>
      </tp>
      <tp>
        <v>22.68</v>
        <stp/>
        <stp>*H</stp>
        <stp>KORD MR10!_00Z-GEFS</stp>
        <stp>2M DAILY AVG TEMP</stp>
        <stp>D</stp>
        <stp>44784</stp>
        <stp/>
        <stp/>
        <stp>1</stp>
        <tr r="V83" s="21"/>
      </tp>
      <tp>
        <v>21.31</v>
        <stp/>
        <stp>*H</stp>
        <stp>KORD MR10!_06Z-GEFS</stp>
        <stp>2M DAILY AVG TEMP</stp>
        <stp>D</stp>
        <stp>44782</stp>
        <stp/>
        <stp/>
        <stp>1</stp>
        <tr r="BN85" s="21"/>
      </tp>
      <tp>
        <v>24.23</v>
        <stp/>
        <stp>*H</stp>
        <stp>KORD MR10!_12Z-GEFS</stp>
        <stp>2M DAILY AVG TEMP</stp>
        <stp>D</stp>
        <stp>44796</stp>
        <stp/>
        <stp/>
        <stp>1</stp>
        <tr r="FB71" s="21"/>
      </tp>
      <tp>
        <v>21.04</v>
        <stp/>
        <stp>*H</stp>
        <stp>KORD MR11!_00Z-GEFS</stp>
        <stp>2M DAILY AVG TEMP</stp>
        <stp>D</stp>
        <stp>44785</stp>
        <stp/>
        <stp/>
        <stp>1</stp>
        <tr r="AB82" s="21"/>
      </tp>
      <tp>
        <v>23.44</v>
        <stp/>
        <stp>*H</stp>
        <stp>KORD MR11!_06Z-GEFS</stp>
        <stp>2M DAILY AVG TEMP</stp>
        <stp>D</stp>
        <stp>44783</stp>
        <stp/>
        <stp/>
        <stp>1</stp>
        <tr r="BT84" s="21"/>
      </tp>
      <tp>
        <v>24.09</v>
        <stp/>
        <stp>*H</stp>
        <stp>KORD MR12!_00Z-GEFS</stp>
        <stp>2M DAILY AVG TEMP</stp>
        <stp>D</stp>
        <stp>44786</stp>
        <stp/>
        <stp/>
        <stp>1</stp>
        <tr r="AH81" s="21"/>
      </tp>
      <tp>
        <v>25.97</v>
        <stp/>
        <stp>*H</stp>
        <stp>KORD MR12!_06Z-GEFS</stp>
        <stp>2M DAILY AVG TEMP</stp>
        <stp>D</stp>
        <stp>44780</stp>
        <stp/>
        <stp/>
        <stp>1</stp>
        <tr r="BN87" s="21"/>
      </tp>
      <tp>
        <v>25.71</v>
        <stp/>
        <stp>*H</stp>
        <stp>KORD MR12!_12Z-GEFS</stp>
        <stp>2M DAILY AVG TEMP</stp>
        <stp>D</stp>
        <stp>44794</stp>
        <stp/>
        <stp/>
        <stp>1</stp>
        <tr r="FB73" s="21"/>
      </tp>
      <tp>
        <v>25.3</v>
        <stp/>
        <stp>*H</stp>
        <stp>KORD MR13!_00Z-GEFS</stp>
        <stp>2M DAILY AVG TEMP</stp>
        <stp>D</stp>
        <stp>44787</stp>
        <stp/>
        <stp/>
        <stp>1</stp>
        <tr r="AN80" s="21"/>
      </tp>
      <tp>
        <v>25.41</v>
        <stp/>
        <stp>*H</stp>
        <stp>KORD MR13!_06Z-GEFS</stp>
        <stp>2M DAILY AVG TEMP</stp>
        <stp>D</stp>
        <stp>44781</stp>
        <stp/>
        <stp/>
        <stp>1</stp>
        <tr r="BT86" s="21"/>
      </tp>
      <tp>
        <v>28.38</v>
        <stp/>
        <stp>*H</stp>
        <stp>KORD MR14!_00Z-GEFS</stp>
        <stp>2M DAILY AVG TEMP</stp>
        <stp>D</stp>
        <stp>44780</stp>
        <stp/>
        <stp/>
        <stp>1</stp>
        <tr r="V87" s="21"/>
      </tp>
      <tp>
        <v>24.01</v>
        <stp/>
        <stp>*H</stp>
        <stp>KORD MR14!_06Z-GEFS</stp>
        <stp>2M DAILY AVG TEMP</stp>
        <stp>D</stp>
        <stp>44786</stp>
        <stp/>
        <stp/>
        <stp>1</stp>
        <tr r="CL81" s="21"/>
      </tp>
      <tp>
        <v>27.14</v>
        <stp/>
        <stp>*H</stp>
        <stp>KORD MR14!_12Z-GEFS</stp>
        <stp>2M DAILY AVG TEMP</stp>
        <stp>D</stp>
        <stp>44792</stp>
        <stp/>
        <stp/>
        <stp>1</stp>
        <tr r="FB75" s="21"/>
      </tp>
      <tp>
        <v>26.99</v>
        <stp/>
        <stp>*H</stp>
        <stp>KORD MR15!_00Z-GEFS</stp>
        <stp>2M DAILY AVG TEMP</stp>
        <stp>D</stp>
        <stp>44781</stp>
        <stp/>
        <stp/>
        <stp>1</stp>
        <tr r="AB86" s="21"/>
      </tp>
      <tp t="s">
        <v/>
        <stp/>
        <stp>*H</stp>
        <stp>KORD MR15!_06Z-GEFS</stp>
        <stp>2M DAILY AVG TEMP</stp>
        <stp>D</stp>
        <stp>44787</stp>
        <stp/>
        <stp/>
        <stp>1</stp>
        <tr r="CR80" s="21"/>
      </tp>
      <tp>
        <v>25.68</v>
        <stp/>
        <stp>*H</stp>
        <stp>KORD MR16!_00Z-GEFS</stp>
        <stp>2M DAILY AVG TEMP</stp>
        <stp>D</stp>
        <stp>44782</stp>
        <stp/>
        <stp/>
        <stp>1</stp>
        <tr r="AH85" s="21"/>
      </tp>
      <tp>
        <v>26.28</v>
        <stp/>
        <stp>*H</stp>
        <stp>KORD MR16!_06Z-GEFS</stp>
        <stp>2M DAILY AVG TEMP</stp>
        <stp>D</stp>
        <stp>44784</stp>
        <stp/>
        <stp/>
        <stp>1</stp>
        <tr r="CL83" s="21"/>
      </tp>
      <tp>
        <v>25.26</v>
        <stp/>
        <stp>*H</stp>
        <stp>KORD MR16!_12Z-GEFS</stp>
        <stp>2M DAILY AVG TEMP</stp>
        <stp>D</stp>
        <stp>44790</stp>
        <stp/>
        <stp/>
        <stp>1</stp>
        <tr r="FB77" s="21"/>
      </tp>
      <tp>
        <v>26.33</v>
        <stp/>
        <stp>*H</stp>
        <stp>KORD MR17!_00Z-GEFS</stp>
        <stp>2M DAILY AVG TEMP</stp>
        <stp>D</stp>
        <stp>44783</stp>
        <stp/>
        <stp/>
        <stp>1</stp>
        <tr r="AN84" s="21"/>
      </tp>
      <tp>
        <v>24.12</v>
        <stp/>
        <stp>*H</stp>
        <stp>KORD MR17!_06Z-GEFS</stp>
        <stp>2M DAILY AVG TEMP</stp>
        <stp>D</stp>
        <stp>44785</stp>
        <stp/>
        <stp/>
        <stp>1</stp>
        <tr r="CR82" s="21"/>
      </tp>
      <tp>
        <v>22.29</v>
        <stp/>
        <stp>*H</stp>
        <stp>KORD MR10!_00Z-GEFS</stp>
        <stp>2M DAILY AVG TEMP</stp>
        <stp>D</stp>
        <stp>44785</stp>
        <stp/>
        <stp/>
        <stp>1</stp>
        <tr r="Y82" s="21"/>
      </tp>
      <tp>
        <v>22.86</v>
        <stp/>
        <stp>*H</stp>
        <stp>KORD MR10!_06Z-GEFS</stp>
        <stp>2M DAILY AVG TEMP</stp>
        <stp>D</stp>
        <stp>44783</stp>
        <stp/>
        <stp/>
        <stp>1</stp>
        <tr r="BQ84" s="21"/>
      </tp>
      <tp>
        <v>25.26</v>
        <stp/>
        <stp>*H</stp>
        <stp>KORD MR10!_12Z-GEFS</stp>
        <stp>2M DAILY AVG TEMP</stp>
        <stp>D</stp>
        <stp>44797</stp>
        <stp/>
        <stp/>
        <stp>1</stp>
        <tr r="FE70" s="21"/>
      </tp>
      <tp>
        <v>21.55</v>
        <stp/>
        <stp>*H</stp>
        <stp>KORD MR11!_00Z-GEFS</stp>
        <stp>2M DAILY AVG TEMP</stp>
        <stp>D</stp>
        <stp>44784</stp>
        <stp/>
        <stp/>
        <stp>1</stp>
        <tr r="Y83" s="21"/>
      </tp>
      <tp>
        <v>21.05</v>
        <stp/>
        <stp>*H</stp>
        <stp>KORD MR11!_06Z-GEFS</stp>
        <stp>2M DAILY AVG TEMP</stp>
        <stp>D</stp>
        <stp>44782</stp>
        <stp/>
        <stp/>
        <stp>1</stp>
        <tr r="BQ85" s="21"/>
      </tp>
      <tp>
        <v>25.06</v>
        <stp/>
        <stp>*H</stp>
        <stp>KORD MR11!_12Z-GEFS</stp>
        <stp>2M DAILY AVG TEMP</stp>
        <stp>D</stp>
        <stp>44796</stp>
        <stp/>
        <stp/>
        <stp>1</stp>
        <tr r="FE71" s="21"/>
      </tp>
      <tp>
        <v>24.83</v>
        <stp/>
        <stp>*H</stp>
        <stp>KORD MR12!_00Z-GEFS</stp>
        <stp>2M DAILY AVG TEMP</stp>
        <stp>D</stp>
        <stp>44787</stp>
        <stp/>
        <stp/>
        <stp>1</stp>
        <tr r="AK80" s="21"/>
      </tp>
      <tp>
        <v>24.9</v>
        <stp/>
        <stp>*H</stp>
        <stp>KORD MR12!_06Z-GEFS</stp>
        <stp>2M DAILY AVG TEMP</stp>
        <stp>D</stp>
        <stp>44781</stp>
        <stp/>
        <stp/>
        <stp>1</stp>
        <tr r="BQ86" s="21"/>
      </tp>
      <tp>
        <v>26.96</v>
        <stp/>
        <stp>*H</stp>
        <stp>KORD MR12!_12Z-GEFS</stp>
        <stp>2M DAILY AVG TEMP</stp>
        <stp>D</stp>
        <stp>44795</stp>
        <stp/>
        <stp/>
        <stp>1</stp>
        <tr r="FE72" s="21"/>
      </tp>
      <tp>
        <v>24.14</v>
        <stp/>
        <stp>*H</stp>
        <stp>KORD MR13!_00Z-GEFS</stp>
        <stp>2M DAILY AVG TEMP</stp>
        <stp>D</stp>
        <stp>44786</stp>
        <stp/>
        <stp/>
        <stp>1</stp>
        <tr r="AK81" s="21"/>
      </tp>
      <tp>
        <v>28.3</v>
        <stp/>
        <stp>*H</stp>
        <stp>KORD MR13!_06Z-GEFS</stp>
        <stp>2M DAILY AVG TEMP</stp>
        <stp>D</stp>
        <stp>44780</stp>
        <stp/>
        <stp/>
        <stp>1</stp>
        <tr r="BQ87" s="21"/>
      </tp>
      <tp>
        <v>25.41</v>
        <stp/>
        <stp>*H</stp>
        <stp>KORD MR13!_12Z-GEFS</stp>
        <stp>2M DAILY AVG TEMP</stp>
        <stp>D</stp>
        <stp>44794</stp>
        <stp/>
        <stp/>
        <stp>1</stp>
        <tr r="FE73" s="21"/>
      </tp>
      <tp>
        <v>23.77</v>
        <stp/>
        <stp>*H</stp>
        <stp>KORD MR14!_00Z-GEFS</stp>
        <stp>2M DAILY AVG TEMP</stp>
        <stp>D</stp>
        <stp>44781</stp>
        <stp/>
        <stp/>
        <stp>1</stp>
        <tr r="Y86" s="21"/>
      </tp>
      <tp>
        <v>25.36</v>
        <stp/>
        <stp>*H</stp>
        <stp>KORD MR14!_06Z-GEFS</stp>
        <stp>2M DAILY AVG TEMP</stp>
        <stp>D</stp>
        <stp>44787</stp>
        <stp/>
        <stp/>
        <stp>1</stp>
        <tr r="CO80" s="21"/>
      </tp>
      <tp>
        <v>27.32</v>
        <stp/>
        <stp>*H</stp>
        <stp>KORD MR14!_12Z-GEFS</stp>
        <stp>2M DAILY AVG TEMP</stp>
        <stp>D</stp>
        <stp>44793</stp>
        <stp/>
        <stp/>
        <stp>1</stp>
        <tr r="FE74" s="21"/>
      </tp>
      <tp>
        <v>29.94</v>
        <stp/>
        <stp>*H</stp>
        <stp>KORD MR15!_00Z-GEFS</stp>
        <stp>2M DAILY AVG TEMP</stp>
        <stp>D</stp>
        <stp>44780</stp>
        <stp/>
        <stp/>
        <stp>1</stp>
        <tr r="Y87" s="21"/>
      </tp>
      <tp>
        <v>27.12</v>
        <stp/>
        <stp>*H</stp>
        <stp>KORD MR15!_06Z-GEFS</stp>
        <stp>2M DAILY AVG TEMP</stp>
        <stp>D</stp>
        <stp>44786</stp>
        <stp/>
        <stp/>
        <stp>1</stp>
        <tr r="CO81" s="21"/>
      </tp>
      <tp>
        <v>26.18</v>
        <stp/>
        <stp>*H</stp>
        <stp>KORD MR15!_12Z-GEFS</stp>
        <stp>2M DAILY AVG TEMP</stp>
        <stp>D</stp>
        <stp>44792</stp>
        <stp/>
        <stp/>
        <stp>1</stp>
        <tr r="FE75" s="21"/>
      </tp>
      <tp>
        <v>26.84</v>
        <stp/>
        <stp>*H</stp>
        <stp>KORD MR16!_00Z-GEFS</stp>
        <stp>2M DAILY AVG TEMP</stp>
        <stp>D</stp>
        <stp>44783</stp>
        <stp/>
        <stp/>
        <stp>1</stp>
        <tr r="AK84" s="21"/>
      </tp>
      <tp>
        <v>25.84</v>
        <stp/>
        <stp>*H</stp>
        <stp>KORD MR16!_06Z-GEFS</stp>
        <stp>2M DAILY AVG TEMP</stp>
        <stp>D</stp>
        <stp>44785</stp>
        <stp/>
        <stp/>
        <stp>1</stp>
        <tr r="CO82" s="21"/>
      </tp>
      <tp>
        <v>26.24</v>
        <stp/>
        <stp>*H</stp>
        <stp>KORD MR16!_12Z-GEFS</stp>
        <stp>2M DAILY AVG TEMP</stp>
        <stp>D</stp>
        <stp>44791</stp>
        <stp/>
        <stp/>
        <stp>1</stp>
        <tr r="FE76" s="21"/>
      </tp>
      <tp>
        <v>25.39</v>
        <stp/>
        <stp>*H</stp>
        <stp>KORD MR17!_00Z-GEFS</stp>
        <stp>2M DAILY AVG TEMP</stp>
        <stp>D</stp>
        <stp>44782</stp>
        <stp/>
        <stp/>
        <stp>1</stp>
        <tr r="AK85" s="21"/>
      </tp>
      <tp>
        <v>25.25</v>
        <stp/>
        <stp>*H</stp>
        <stp>KORD MR17!_06Z-GEFS</stp>
        <stp>2M DAILY AVG TEMP</stp>
        <stp>D</stp>
        <stp>44784</stp>
        <stp/>
        <stp/>
        <stp>1</stp>
        <tr r="CO83" s="21"/>
      </tp>
      <tp>
        <v>25.84</v>
        <stp/>
        <stp>*H</stp>
        <stp>KORD MR17!_12Z-GEFS</stp>
        <stp>2M DAILY AVG TEMP</stp>
        <stp>D</stp>
        <stp>44790</stp>
        <stp/>
        <stp/>
        <stp>1</stp>
        <tr r="FE77" s="21"/>
      </tp>
      <tp>
        <v>23.49</v>
        <stp/>
        <stp>*H</stp>
        <stp>KORD MR10!_18Z-GEFS</stp>
        <stp>2M DAILY AVG TEMP</stp>
        <stp>D</stp>
        <stp>44792</stp>
        <stp/>
        <stp/>
        <stp>1</stp>
        <tr r="GN75" s="21"/>
      </tp>
      <tp>
        <v>25.44</v>
        <stp/>
        <stp>*H</stp>
        <stp>KORD MR11!_18Z-GEFS</stp>
        <stp>2M DAILY AVG TEMP</stp>
        <stp>D</stp>
        <stp>44793</stp>
        <stp/>
        <stp/>
        <stp>1</stp>
        <tr r="GT74" s="21"/>
      </tp>
      <tp>
        <v>24.54</v>
        <stp/>
        <stp>*H</stp>
        <stp>KORD MR12!_00Z-GEFS</stp>
        <stp>2M DAILY AVG TEMP</stp>
        <stp>D</stp>
        <stp>44788</stp>
        <stp/>
        <stp/>
        <stp>1</stp>
        <tr r="AN79" s="21"/>
      </tp>
      <tp>
        <v>26.01</v>
        <stp/>
        <stp>*H</stp>
        <stp>KORD MR12!_18Z-GEFS</stp>
        <stp>2M DAILY AVG TEMP</stp>
        <stp>D</stp>
        <stp>44790</stp>
        <stp/>
        <stp/>
        <stp>1</stp>
        <tr r="GN77" s="21"/>
      </tp>
      <tp>
        <v>25.36</v>
        <stp/>
        <stp>*H</stp>
        <stp>KORD MR13!_00Z-GEFS</stp>
        <stp>2M DAILY AVG TEMP</stp>
        <stp>D</stp>
        <stp>44789</stp>
        <stp/>
        <stp/>
        <stp>1</stp>
        <tr r="AT78" s="21"/>
      </tp>
      <tp>
        <v>25.9</v>
        <stp/>
        <stp>*H</stp>
        <stp>KORD MR13!_18Z-GEFS</stp>
        <stp>2M DAILY AVG TEMP</stp>
        <stp>D</stp>
        <stp>44791</stp>
        <stp/>
        <stp/>
        <stp>1</stp>
        <tr r="GT76" s="21"/>
      </tp>
      <tp>
        <v>26.39</v>
        <stp/>
        <stp>*H</stp>
        <stp>KORD MR14!_06Z-GEFS</stp>
        <stp>2M DAILY AVG TEMP</stp>
        <stp>D</stp>
        <stp>44788</stp>
        <stp/>
        <stp/>
        <stp>1</stp>
        <tr r="CR79" s="21"/>
      </tp>
      <tp t="s">
        <v/>
        <stp/>
        <stp>*H</stp>
        <stp>KORD MR15!_06Z-GEFS</stp>
        <stp>2M DAILY AVG TEMP</stp>
        <stp>D</stp>
        <stp>44789</stp>
        <stp/>
        <stp/>
        <stp>1</stp>
        <tr r="CX78" s="21"/>
      </tp>
      <tp>
        <v>25.85</v>
        <stp/>
        <stp>*H</stp>
        <stp>KORD MR18!_00Z-GEFS</stp>
        <stp>2M DAILY AVG TEMP</stp>
        <stp>D</stp>
        <stp>44782</stp>
        <stp/>
        <stp/>
        <stp>1</stp>
        <tr r="AN85" s="21"/>
      </tp>
      <tp>
        <v>26.72</v>
        <stp/>
        <stp>*H</stp>
        <stp>KORD MR18!_06Z-GEFS</stp>
        <stp>2M DAILY AVG TEMP</stp>
        <stp>D</stp>
        <stp>44784</stp>
        <stp/>
        <stp/>
        <stp>1</stp>
        <tr r="CR83" s="21"/>
      </tp>
      <tp>
        <v>26.06</v>
        <stp/>
        <stp>*H</stp>
        <stp>KORD MR19!_00Z-GEFS</stp>
        <stp>2M DAILY AVG TEMP</stp>
        <stp>D</stp>
        <stp>44783</stp>
        <stp/>
        <stp/>
        <stp>1</stp>
        <tr r="AT84" s="21"/>
      </tp>
      <tp>
        <v>26.42</v>
        <stp/>
        <stp>*H</stp>
        <stp>KORD MR19!_06Z-GEFS</stp>
        <stp>2M DAILY AVG TEMP</stp>
        <stp>D</stp>
        <stp>44785</stp>
        <stp/>
        <stp/>
        <stp>1</stp>
        <tr r="CX82" s="21"/>
      </tp>
      <tp>
        <v>23.69</v>
        <stp/>
        <stp>*H</stp>
        <stp>KORD MR10!_18Z-GEFS</stp>
        <stp>2M DAILY AVG TEMP</stp>
        <stp>D</stp>
        <stp>44793</stp>
        <stp/>
        <stp/>
        <stp>1</stp>
        <tr r="GQ74" s="21"/>
      </tp>
      <tp>
        <v>24.45</v>
        <stp/>
        <stp>*H</stp>
        <stp>KORD MR11!_18Z-GEFS</stp>
        <stp>2M DAILY AVG TEMP</stp>
        <stp>D</stp>
        <stp>44792</stp>
        <stp/>
        <stp/>
        <stp>1</stp>
        <tr r="GQ75" s="21"/>
      </tp>
      <tp>
        <v>25.19</v>
        <stp/>
        <stp>*H</stp>
        <stp>KORD MR12!_00Z-GEFS</stp>
        <stp>2M DAILY AVG TEMP</stp>
        <stp>D</stp>
        <stp>44789</stp>
        <stp/>
        <stp/>
        <stp>1</stp>
        <tr r="AQ78" s="21"/>
      </tp>
      <tp>
        <v>26.61</v>
        <stp/>
        <stp>*H</stp>
        <stp>KORD MR12!_18Z-GEFS</stp>
        <stp>2M DAILY AVG TEMP</stp>
        <stp>D</stp>
        <stp>44791</stp>
        <stp/>
        <stp/>
        <stp>1</stp>
        <tr r="GQ76" s="21"/>
      </tp>
      <tp>
        <v>25.32</v>
        <stp/>
        <stp>*H</stp>
        <stp>KORD MR13!_00Z-GEFS</stp>
        <stp>2M DAILY AVG TEMP</stp>
        <stp>D</stp>
        <stp>44788</stp>
        <stp/>
        <stp/>
        <stp>1</stp>
        <tr r="AQ79" s="21"/>
      </tp>
      <tp>
        <v>25.64</v>
        <stp/>
        <stp>*H</stp>
        <stp>KORD MR13!_18Z-GEFS</stp>
        <stp>2M DAILY AVG TEMP</stp>
        <stp>D</stp>
        <stp>44790</stp>
        <stp/>
        <stp/>
        <stp>1</stp>
        <tr r="GQ77" s="21"/>
      </tp>
      <tp>
        <v>26.82</v>
        <stp/>
        <stp>*H</stp>
        <stp>KORD MR14!_06Z-GEFS</stp>
        <stp>2M DAILY AVG TEMP</stp>
        <stp>D</stp>
        <stp>44789</stp>
        <stp/>
        <stp/>
        <stp>1</stp>
        <tr r="CU78" s="21"/>
      </tp>
      <tp t="s">
        <v/>
        <stp/>
        <stp>*H</stp>
        <stp>KORD MR15!_06Z-GEFS</stp>
        <stp>2M DAILY AVG TEMP</stp>
        <stp>D</stp>
        <stp>44788</stp>
        <stp/>
        <stp/>
        <stp>1</stp>
        <tr r="CU79" s="21"/>
      </tp>
      <tp>
        <v>25.65</v>
        <stp/>
        <stp>*H</stp>
        <stp>KORD MR18!_00Z-GEFS</stp>
        <stp>2M DAILY AVG TEMP</stp>
        <stp>D</stp>
        <stp>44783</stp>
        <stp/>
        <stp/>
        <stp>1</stp>
        <tr r="AQ84" s="21"/>
      </tp>
      <tp>
        <v>26.28</v>
        <stp/>
        <stp>*H</stp>
        <stp>KORD MR18!_06Z-GEFS</stp>
        <stp>2M DAILY AVG TEMP</stp>
        <stp>D</stp>
        <stp>44785</stp>
        <stp/>
        <stp/>
        <stp>1</stp>
        <tr r="CU82" s="21"/>
      </tp>
      <tp>
        <v>27.38</v>
        <stp/>
        <stp>*H</stp>
        <stp>KORD MR19!_00Z-GEFS</stp>
        <stp>2M DAILY AVG TEMP</stp>
        <stp>D</stp>
        <stp>44782</stp>
        <stp/>
        <stp/>
        <stp>1</stp>
        <tr r="AQ85" s="21"/>
      </tp>
      <tp>
        <v>26.72</v>
        <stp/>
        <stp>*H</stp>
        <stp>KORD MR19!_06Z-GEFS</stp>
        <stp>2M DAILY AVG TEMP</stp>
        <stp>D</stp>
        <stp>44784</stp>
        <stp/>
        <stp/>
        <stp>1</stp>
        <tr r="CU83" s="21"/>
      </tp>
      <tp>
        <v>23.85</v>
        <stp/>
        <stp>*H</stp>
        <stp>KORD MR10!_00Z-GEFS</stp>
        <stp>2M DAILY AVG TEMP</stp>
        <stp>D</stp>
        <stp>44788</stp>
        <stp/>
        <stp/>
        <stp>1</stp>
        <tr r="AH79" s="21"/>
      </tp>
      <tp>
        <v>23.07</v>
        <stp/>
        <stp>*H</stp>
        <stp>KORD MR10!_18Z-GEFS</stp>
        <stp>2M DAILY AVG TEMP</stp>
        <stp>D</stp>
        <stp>44790</stp>
        <stp/>
        <stp/>
        <stp>1</stp>
        <tr r="GH77" s="21"/>
      </tp>
      <tp>
        <v>23.5</v>
        <stp/>
        <stp>*H</stp>
        <stp>KORD MR11!_00Z-GEFS</stp>
        <stp>2M DAILY AVG TEMP</stp>
        <stp>D</stp>
        <stp>44789</stp>
        <stp/>
        <stp/>
        <stp>1</stp>
        <tr r="AN78" s="21"/>
      </tp>
      <tp>
        <v>23.71</v>
        <stp/>
        <stp>*H</stp>
        <stp>KORD MR11!_18Z-GEFS</stp>
        <stp>2M DAILY AVG TEMP</stp>
        <stp>D</stp>
        <stp>44791</stp>
        <stp/>
        <stp/>
        <stp>1</stp>
        <tr r="GN76" s="21"/>
      </tp>
      <tp>
        <v>26.61</v>
        <stp/>
        <stp>*H</stp>
        <stp>KORD MR12!_18Z-GEFS</stp>
        <stp>2M DAILY AVG TEMP</stp>
        <stp>D</stp>
        <stp>44792</stp>
        <stp/>
        <stp/>
        <stp>1</stp>
        <tr r="GT75" s="21"/>
      </tp>
      <tp>
        <v>26.59</v>
        <stp/>
        <stp>*H</stp>
        <stp>KORD MR13!_18Z-GEFS</stp>
        <stp>2M DAILY AVG TEMP</stp>
        <stp>D</stp>
        <stp>44793</stp>
        <stp/>
        <stp/>
        <stp>1</stp>
        <tr r="GZ74" s="21"/>
      </tp>
      <tp>
        <v>24.75</v>
        <stp/>
        <stp>*H</stp>
        <stp>KORD MR16!_06Z-GEFS</stp>
        <stp>2M DAILY AVG TEMP</stp>
        <stp>D</stp>
        <stp>44788</stp>
        <stp/>
        <stp/>
        <stp>1</stp>
        <tr r="CX79" s="21"/>
      </tp>
      <tp>
        <v>24.99</v>
        <stp/>
        <stp>*H</stp>
        <stp>KORD MR17!_06Z-GEFS</stp>
        <stp>2M DAILY AVG TEMP</stp>
        <stp>D</stp>
        <stp>44789</stp>
        <stp/>
        <stp/>
        <stp>1</stp>
        <tr r="DD78" s="21"/>
      </tp>
      <tp>
        <v>27.63</v>
        <stp/>
        <stp>*H</stp>
        <stp>KORD MR18!_00Z-GEFS</stp>
        <stp>2M DAILY AVG TEMP</stp>
        <stp>D</stp>
        <stp>44780</stp>
        <stp/>
        <stp/>
        <stp>1</stp>
        <tr r="AH87" s="21"/>
      </tp>
      <tp>
        <v>25.51</v>
        <stp/>
        <stp>*H</stp>
        <stp>KORD MR18!_06Z-GEFS</stp>
        <stp>2M DAILY AVG TEMP</stp>
        <stp>D</stp>
        <stp>44786</stp>
        <stp/>
        <stp/>
        <stp>1</stp>
        <tr r="CX81" s="21"/>
      </tp>
      <tp>
        <v>27.29</v>
        <stp/>
        <stp>*H</stp>
        <stp>KORD MR19!_00Z-GEFS</stp>
        <stp>2M DAILY AVG TEMP</stp>
        <stp>D</stp>
        <stp>44781</stp>
        <stp/>
        <stp/>
        <stp>1</stp>
        <tr r="AN86" s="21"/>
      </tp>
      <tp>
        <v>24.47</v>
        <stp/>
        <stp>*H</stp>
        <stp>KORD MR19!_06Z-GEFS</stp>
        <stp>2M DAILY AVG TEMP</stp>
        <stp>D</stp>
        <stp>44787</stp>
        <stp/>
        <stp/>
        <stp>1</stp>
        <tr r="DD80" s="21"/>
      </tp>
      <tp>
        <v>24.4</v>
        <stp/>
        <stp>*H</stp>
        <stp>KORD MR10!_00Z-GEFS</stp>
        <stp>2M DAILY AVG TEMP</stp>
        <stp>D</stp>
        <stp>44789</stp>
        <stp/>
        <stp/>
        <stp>1</stp>
        <tr r="AK78" s="21"/>
      </tp>
      <tp>
        <v>22.71</v>
        <stp/>
        <stp>*H</stp>
        <stp>KORD MR10!_18Z-GEFS</stp>
        <stp>2M DAILY AVG TEMP</stp>
        <stp>D</stp>
        <stp>44791</stp>
        <stp/>
        <stp/>
        <stp>1</stp>
        <tr r="GK76" s="21"/>
      </tp>
      <tp>
        <v>23.58</v>
        <stp/>
        <stp>*H</stp>
        <stp>KORD MR11!_00Z-GEFS</stp>
        <stp>2M DAILY AVG TEMP</stp>
        <stp>D</stp>
        <stp>44788</stp>
        <stp/>
        <stp/>
        <stp>1</stp>
        <tr r="AK79" s="21"/>
      </tp>
      <tp>
        <v>23.42</v>
        <stp/>
        <stp>*H</stp>
        <stp>KORD MR11!_18Z-GEFS</stp>
        <stp>2M DAILY AVG TEMP</stp>
        <stp>D</stp>
        <stp>44790</stp>
        <stp/>
        <stp/>
        <stp>1</stp>
        <tr r="GK77" s="21"/>
      </tp>
      <tp>
        <v>26.75</v>
        <stp/>
        <stp>*H</stp>
        <stp>KORD MR12!_18Z-GEFS</stp>
        <stp>2M DAILY AVG TEMP</stp>
        <stp>D</stp>
        <stp>44793</stp>
        <stp/>
        <stp/>
        <stp>1</stp>
        <tr r="GW74" s="21"/>
      </tp>
      <tp>
        <v>26.58</v>
        <stp/>
        <stp>*H</stp>
        <stp>KORD MR13!_18Z-GEFS</stp>
        <stp>2M DAILY AVG TEMP</stp>
        <stp>D</stp>
        <stp>44792</stp>
        <stp/>
        <stp/>
        <stp>1</stp>
        <tr r="GW75" s="21"/>
      </tp>
      <tp>
        <v>25.27</v>
        <stp/>
        <stp>*H</stp>
        <stp>KORD MR16!_06Z-GEFS</stp>
        <stp>2M DAILY AVG TEMP</stp>
        <stp>D</stp>
        <stp>44789</stp>
        <stp/>
        <stp/>
        <stp>1</stp>
        <tr r="DA78" s="21"/>
      </tp>
      <tp>
        <v>24.56</v>
        <stp/>
        <stp>*H</stp>
        <stp>KORD MR17!_06Z-GEFS</stp>
        <stp>2M DAILY AVG TEMP</stp>
        <stp>D</stp>
        <stp>44788</stp>
        <stp/>
        <stp/>
        <stp>1</stp>
        <tr r="DA79" s="21"/>
      </tp>
      <tp>
        <v>26.72</v>
        <stp/>
        <stp>*H</stp>
        <stp>KORD MR18!_00Z-GEFS</stp>
        <stp>2M DAILY AVG TEMP</stp>
        <stp>D</stp>
        <stp>44781</stp>
        <stp/>
        <stp/>
        <stp>1</stp>
        <tr r="AK86" s="21"/>
      </tp>
      <tp>
        <v>25.88</v>
        <stp/>
        <stp>*H</stp>
        <stp>KORD MR18!_06Z-GEFS</stp>
        <stp>2M DAILY AVG TEMP</stp>
        <stp>D</stp>
        <stp>44787</stp>
        <stp/>
        <stp/>
        <stp>1</stp>
        <tr r="DA80" s="21"/>
      </tp>
      <tp>
        <v>27.97</v>
        <stp/>
        <stp>*H</stp>
        <stp>KORD MR19!_00Z-GEFS</stp>
        <stp>2M DAILY AVG TEMP</stp>
        <stp>D</stp>
        <stp>44780</stp>
        <stp/>
        <stp/>
        <stp>1</stp>
        <tr r="AK87" s="21"/>
      </tp>
      <tp>
        <v>26.38</v>
        <stp/>
        <stp>*H</stp>
        <stp>KORD MR19!_06Z-GEFS</stp>
        <stp>2M DAILY AVG TEMP</stp>
        <stp>D</stp>
        <stp>44786</stp>
        <stp/>
        <stp/>
        <stp>1</stp>
        <tr r="DA81" s="21"/>
      </tp>
      <tp>
        <v>23.71</v>
        <stp/>
        <stp>*H</stp>
        <stp>KORD MR10!_06Z-GEFS</stp>
        <stp>2M DAILY AVG TEMP</stp>
        <stp>D</stp>
        <stp>44788</stp>
        <stp/>
        <stp/>
        <stp>1</stp>
        <tr r="CF79" s="21"/>
      </tp>
      <tp>
        <v>24.81</v>
        <stp/>
        <stp>*H</stp>
        <stp>KORD MR10!_18Z-GEFS</stp>
        <stp>2M DAILY AVG TEMP</stp>
        <stp>D</stp>
        <stp>44796</stp>
        <stp/>
        <stp/>
        <stp>1</stp>
        <tr r="GZ71" s="21"/>
      </tp>
      <tp>
        <v>23.7</v>
        <stp/>
        <stp>*H</stp>
        <stp>KORD MR11!_06Z-GEFS</stp>
        <stp>2M DAILY AVG TEMP</stp>
        <stp>D</stp>
        <stp>44789</stp>
        <stp/>
        <stp/>
        <stp>1</stp>
        <tr r="CL78" s="21"/>
      </tp>
      <tp>
        <v>26.88</v>
        <stp/>
        <stp>*H</stp>
        <stp>KORD MR12!_18Z-GEFS</stp>
        <stp>2M DAILY AVG TEMP</stp>
        <stp>D</stp>
        <stp>44794</stp>
        <stp/>
        <stp/>
        <stp>1</stp>
        <tr r="GZ73" s="21"/>
      </tp>
      <tp>
        <v>26.23</v>
        <stp/>
        <stp>*H</stp>
        <stp>KORD MR14!_18Z-GEFS</stp>
        <stp>2M DAILY AVG TEMP</stp>
        <stp>D</stp>
        <stp>44792</stp>
        <stp/>
        <stp/>
        <stp>1</stp>
        <tr r="GZ75" s="21"/>
      </tp>
      <tp>
        <v>26.39</v>
        <stp/>
        <stp>*H</stp>
        <stp>KORD MR16!_00Z-GEFS</stp>
        <stp>2M DAILY AVG TEMP</stp>
        <stp>D</stp>
        <stp>44788</stp>
        <stp/>
        <stp/>
        <stp>1</stp>
        <tr r="AZ79" s="21"/>
      </tp>
      <tp>
        <v>25.78</v>
        <stp/>
        <stp>*H</stp>
        <stp>KORD MR16!_18Z-GEFS</stp>
        <stp>2M DAILY AVG TEMP</stp>
        <stp>D</stp>
        <stp>44790</stp>
        <stp/>
        <stp/>
        <stp>1</stp>
        <tr r="GZ77" s="21"/>
      </tp>
      <tp>
        <v>25.58</v>
        <stp/>
        <stp>*H</stp>
        <stp>KORD MR17!_00Z-GEFS</stp>
        <stp>2M DAILY AVG TEMP</stp>
        <stp>D</stp>
        <stp>44789</stp>
        <stp/>
        <stp/>
        <stp>1</stp>
        <tr r="BF78" s="21"/>
      </tp>
      <tp>
        <v>25.76</v>
        <stp/>
        <stp>*H</stp>
        <stp>KORD MR18!_00Z-GEFS</stp>
        <stp>2M DAILY AVG TEMP</stp>
        <stp>D</stp>
        <stp>44786</stp>
        <stp/>
        <stp/>
        <stp>1</stp>
        <tr r="AZ81" s="21"/>
      </tp>
      <tp>
        <v>27.4</v>
        <stp/>
        <stp>*H</stp>
        <stp>KORD MR18!_06Z-GEFS</stp>
        <stp>2M DAILY AVG TEMP</stp>
        <stp>D</stp>
        <stp>44780</stp>
        <stp/>
        <stp/>
        <stp>1</stp>
        <tr r="CF87" s="21"/>
      </tp>
      <tp>
        <v>26.08</v>
        <stp/>
        <stp>*H</stp>
        <stp>KORD MR19!_00Z-GEFS</stp>
        <stp>2M DAILY AVG TEMP</stp>
        <stp>D</stp>
        <stp>44787</stp>
        <stp/>
        <stp/>
        <stp>1</stp>
        <tr r="BF80" s="21"/>
      </tp>
      <tp>
        <v>26.73</v>
        <stp/>
        <stp>*H</stp>
        <stp>KORD MR19!_06Z-GEFS</stp>
        <stp>2M DAILY AVG TEMP</stp>
        <stp>D</stp>
        <stp>44781</stp>
        <stp/>
        <stp/>
        <stp>1</stp>
        <tr r="CL86" s="21"/>
      </tp>
      <tp>
        <v>23.52</v>
        <stp/>
        <stp>*H</stp>
        <stp>KORD MR10!_06Z-GEFS</stp>
        <stp>2M DAILY AVG TEMP</stp>
        <stp>D</stp>
        <stp>44789</stp>
        <stp/>
        <stp/>
        <stp>1</stp>
        <tr r="CI78" s="21"/>
      </tp>
      <tp>
        <v>24.62</v>
        <stp/>
        <stp>*H</stp>
        <stp>KORD MR10!_18Z-GEFS</stp>
        <stp>2M DAILY AVG TEMP</stp>
        <stp>D</stp>
        <stp>44797</stp>
        <stp/>
        <stp/>
        <stp>1</stp>
        <tr r="HC70" s="21"/>
      </tp>
      <tp>
        <v>24.55</v>
        <stp/>
        <stp>*H</stp>
        <stp>KORD MR11!_06Z-GEFS</stp>
        <stp>2M DAILY AVG TEMP</stp>
        <stp>D</stp>
        <stp>44788</stp>
        <stp/>
        <stp/>
        <stp>1</stp>
        <tr r="CI79" s="21"/>
      </tp>
      <tp>
        <v>25.06</v>
        <stp/>
        <stp>*H</stp>
        <stp>KORD MR11!_18Z-GEFS</stp>
        <stp>2M DAILY AVG TEMP</stp>
        <stp>D</stp>
        <stp>44796</stp>
        <stp/>
        <stp/>
        <stp>1</stp>
        <tr r="HC71" s="21"/>
      </tp>
      <tp>
        <v>25.96</v>
        <stp/>
        <stp>*H</stp>
        <stp>KORD MR12!_18Z-GEFS</stp>
        <stp>2M DAILY AVG TEMP</stp>
        <stp>D</stp>
        <stp>44795</stp>
        <stp/>
        <stp/>
        <stp>1</stp>
        <tr r="HC72" s="21"/>
      </tp>
      <tp>
        <v>26.11</v>
        <stp/>
        <stp>*H</stp>
        <stp>KORD MR13!_18Z-GEFS</stp>
        <stp>2M DAILY AVG TEMP</stp>
        <stp>D</stp>
        <stp>44794</stp>
        <stp/>
        <stp/>
        <stp>1</stp>
        <tr r="HC73" s="21"/>
      </tp>
      <tp>
        <v>26.03</v>
        <stp/>
        <stp>*H</stp>
        <stp>KORD MR14!_18Z-GEFS</stp>
        <stp>2M DAILY AVG TEMP</stp>
        <stp>D</stp>
        <stp>44793</stp>
        <stp/>
        <stp/>
        <stp>1</stp>
        <tr r="HC74" s="21"/>
      </tp>
      <tp>
        <v>27.05</v>
        <stp/>
        <stp>*H</stp>
        <stp>KORD MR15!_18Z-GEFS</stp>
        <stp>2M DAILY AVG TEMP</stp>
        <stp>D</stp>
        <stp>44792</stp>
        <stp/>
        <stp/>
        <stp>1</stp>
        <tr r="HC75" s="21"/>
      </tp>
      <tp>
        <v>25.8</v>
        <stp/>
        <stp>*H</stp>
        <stp>KORD MR16!_00Z-GEFS</stp>
        <stp>2M DAILY AVG TEMP</stp>
        <stp>D</stp>
        <stp>44789</stp>
        <stp/>
        <stp/>
        <stp>1</stp>
        <tr r="BC78" s="21"/>
      </tp>
      <tp>
        <v>25.5</v>
        <stp/>
        <stp>*H</stp>
        <stp>KORD MR16!_18Z-GEFS</stp>
        <stp>2M DAILY AVG TEMP</stp>
        <stp>D</stp>
        <stp>44791</stp>
        <stp/>
        <stp/>
        <stp>1</stp>
        <tr r="HC76" s="21"/>
      </tp>
      <tp>
        <v>25.62</v>
        <stp/>
        <stp>*H</stp>
        <stp>KORD MR17!_00Z-GEFS</stp>
        <stp>2M DAILY AVG TEMP</stp>
        <stp>D</stp>
        <stp>44788</stp>
        <stp/>
        <stp/>
        <stp>1</stp>
        <tr r="BC79" s="21"/>
      </tp>
      <tp>
        <v>25.12</v>
        <stp/>
        <stp>*H</stp>
        <stp>KORD MR17!_18Z-GEFS</stp>
        <stp>2M DAILY AVG TEMP</stp>
        <stp>D</stp>
        <stp>44790</stp>
        <stp/>
        <stp/>
        <stp>1</stp>
        <tr r="HC77" s="21"/>
      </tp>
      <tp>
        <v>24.83</v>
        <stp/>
        <stp>*H</stp>
        <stp>KORD MR18!_00Z-GEFS</stp>
        <stp>2M DAILY AVG TEMP</stp>
        <stp>D</stp>
        <stp>44787</stp>
        <stp/>
        <stp/>
        <stp>1</stp>
        <tr r="BC80" s="21"/>
      </tp>
      <tp>
        <v>26.25</v>
        <stp/>
        <stp>*H</stp>
        <stp>KORD MR18!_06Z-GEFS</stp>
        <stp>2M DAILY AVG TEMP</stp>
        <stp>D</stp>
        <stp>44781</stp>
        <stp/>
        <stp/>
        <stp>1</stp>
        <tr r="CI86" s="21"/>
      </tp>
      <tp>
        <v>26.08</v>
        <stp/>
        <stp>*H</stp>
        <stp>KORD MR19!_00Z-GEFS</stp>
        <stp>2M DAILY AVG TEMP</stp>
        <stp>D</stp>
        <stp>44786</stp>
        <stp/>
        <stp/>
        <stp>1</stp>
        <tr r="BC81" s="21"/>
      </tp>
      <tp>
        <v>26.76</v>
        <stp/>
        <stp>*H</stp>
        <stp>KORD MR19!_06Z-GEFS</stp>
        <stp>2M DAILY AVG TEMP</stp>
        <stp>D</stp>
        <stp>44780</stp>
        <stp/>
        <stp/>
        <stp>1</stp>
        <tr r="CI87" s="21"/>
      </tp>
      <tp>
        <v>23.97</v>
        <stp/>
        <stp>*H</stp>
        <stp>KORD MR10!_18Z-GEFS</stp>
        <stp>2M DAILY AVG TEMP</stp>
        <stp>D</stp>
        <stp>44794</stp>
        <stp/>
        <stp/>
        <stp>1</stp>
        <tr r="GT73" s="21"/>
      </tp>
      <tp>
        <v>26.05</v>
        <stp/>
        <stp>*H</stp>
        <stp>KORD MR11!_18Z-GEFS</stp>
        <stp>2M DAILY AVG TEMP</stp>
        <stp>D</stp>
        <stp>44795</stp>
        <stp/>
        <stp/>
        <stp>1</stp>
        <tr r="GZ72" s="21"/>
      </tp>
      <tp>
        <v>24.4</v>
        <stp/>
        <stp>*H</stp>
        <stp>KORD MR12!_06Z-GEFS</stp>
        <stp>2M DAILY AVG TEMP</stp>
        <stp>D</stp>
        <stp>44788</stp>
        <stp/>
        <stp/>
        <stp>1</stp>
        <tr r="CL79" s="21"/>
      </tp>
      <tp>
        <v>25.97</v>
        <stp/>
        <stp>*H</stp>
        <stp>KORD MR13!_06Z-GEFS</stp>
        <stp>2M DAILY AVG TEMP</stp>
        <stp>D</stp>
        <stp>44789</stp>
        <stp/>
        <stp/>
        <stp>1</stp>
        <tr r="CR78" s="21"/>
      </tp>
      <tp>
        <v>26.92</v>
        <stp/>
        <stp>*H</stp>
        <stp>KORD MR14!_00Z-GEFS</stp>
        <stp>2M DAILY AVG TEMP</stp>
        <stp>D</stp>
        <stp>44788</stp>
        <stp/>
        <stp/>
        <stp>1</stp>
        <tr r="AT79" s="21"/>
      </tp>
      <tp>
        <v>27.47</v>
        <stp/>
        <stp>*H</stp>
        <stp>KORD MR14!_18Z-GEFS</stp>
        <stp>2M DAILY AVG TEMP</stp>
        <stp>D</stp>
        <stp>44790</stp>
        <stp/>
        <stp/>
        <stp>1</stp>
        <tr r="GT77" s="21"/>
      </tp>
      <tp>
        <v>26.1</v>
        <stp/>
        <stp>*H</stp>
        <stp>KORD MR15!_00Z-GEFS</stp>
        <stp>2M DAILY AVG TEMP</stp>
        <stp>D</stp>
        <stp>44789</stp>
        <stp/>
        <stp/>
        <stp>1</stp>
        <tr r="AZ78" s="21"/>
      </tp>
      <tp>
        <v>27.47</v>
        <stp/>
        <stp>*H</stp>
        <stp>KORD MR15!_18Z-GEFS</stp>
        <stp>2M DAILY AVG TEMP</stp>
        <stp>D</stp>
        <stp>44791</stp>
        <stp/>
        <stp/>
        <stp>1</stp>
        <tr r="GZ76" s="21"/>
      </tp>
      <tp>
        <v>25.34</v>
        <stp/>
        <stp>*H</stp>
        <stp>KORD MR18!_00Z-GEFS</stp>
        <stp>2M DAILY AVG TEMP</stp>
        <stp>D</stp>
        <stp>44784</stp>
        <stp/>
        <stp/>
        <stp>1</stp>
        <tr r="AT83" s="21"/>
      </tp>
      <tp>
        <v>25.78</v>
        <stp/>
        <stp>*H</stp>
        <stp>KORD MR18!_06Z-GEFS</stp>
        <stp>2M DAILY AVG TEMP</stp>
        <stp>D</stp>
        <stp>44782</stp>
        <stp/>
        <stp/>
        <stp>1</stp>
        <tr r="CL85" s="21"/>
      </tp>
      <tp>
        <v>25.41</v>
        <stp/>
        <stp>*H</stp>
        <stp>KORD MR19!_00Z-GEFS</stp>
        <stp>2M DAILY AVG TEMP</stp>
        <stp>D</stp>
        <stp>44785</stp>
        <stp/>
        <stp/>
        <stp>1</stp>
        <tr r="AZ82" s="21"/>
      </tp>
      <tp>
        <v>26.99</v>
        <stp/>
        <stp>*H</stp>
        <stp>KORD MR19!_06Z-GEFS</stp>
        <stp>2M DAILY AVG TEMP</stp>
        <stp>D</stp>
        <stp>44783</stp>
        <stp/>
        <stp/>
        <stp>1</stp>
        <tr r="CR84" s="21"/>
      </tp>
      <tp>
        <v>24.13</v>
        <stp/>
        <stp>*H</stp>
        <stp>KORD MR10!_18Z-GEFS</stp>
        <stp>2M DAILY AVG TEMP</stp>
        <stp>D</stp>
        <stp>44795</stp>
        <stp/>
        <stp/>
        <stp>1</stp>
        <tr r="GW72" s="21"/>
      </tp>
      <tp>
        <v>26.06</v>
        <stp/>
        <stp>*H</stp>
        <stp>KORD MR11!_18Z-GEFS</stp>
        <stp>2M DAILY AVG TEMP</stp>
        <stp>D</stp>
        <stp>44794</stp>
        <stp/>
        <stp/>
        <stp>1</stp>
        <tr r="GW73" s="21"/>
      </tp>
      <tp>
        <v>23.29</v>
        <stp/>
        <stp>*H</stp>
        <stp>KORD MR12!_06Z-GEFS</stp>
        <stp>2M DAILY AVG TEMP</stp>
        <stp>D</stp>
        <stp>44789</stp>
        <stp/>
        <stp/>
        <stp>1</stp>
        <tr r="CO78" s="21"/>
      </tp>
      <tp>
        <v>25.89</v>
        <stp/>
        <stp>*H</stp>
        <stp>KORD MR13!_06Z-GEFS</stp>
        <stp>2M DAILY AVG TEMP</stp>
        <stp>D</stp>
        <stp>44788</stp>
        <stp/>
        <stp/>
        <stp>1</stp>
        <tr r="CO79" s="21"/>
      </tp>
      <tp>
        <v>26.5</v>
        <stp/>
        <stp>*H</stp>
        <stp>KORD MR14!_00Z-GEFS</stp>
        <stp>2M DAILY AVG TEMP</stp>
        <stp>D</stp>
        <stp>44789</stp>
        <stp/>
        <stp/>
        <stp>1</stp>
        <tr r="AW78" s="21"/>
      </tp>
      <tp>
        <v>26.55</v>
        <stp/>
        <stp>*H</stp>
        <stp>KORD MR14!_18Z-GEFS</stp>
        <stp>2M DAILY AVG TEMP</stp>
        <stp>D</stp>
        <stp>44791</stp>
        <stp/>
        <stp/>
        <stp>1</stp>
        <tr r="GW76" s="21"/>
      </tp>
      <tp>
        <v>26.71</v>
        <stp/>
        <stp>*H</stp>
        <stp>KORD MR15!_00Z-GEFS</stp>
        <stp>2M DAILY AVG TEMP</stp>
        <stp>D</stp>
        <stp>44788</stp>
        <stp/>
        <stp/>
        <stp>1</stp>
        <tr r="AW79" s="21"/>
      </tp>
      <tp>
        <v>26.96</v>
        <stp/>
        <stp>*H</stp>
        <stp>KORD MR15!_18Z-GEFS</stp>
        <stp>2M DAILY AVG TEMP</stp>
        <stp>D</stp>
        <stp>44790</stp>
        <stp/>
        <stp/>
        <stp>1</stp>
        <tr r="GW77" s="21"/>
      </tp>
      <tp>
        <v>25.39</v>
        <stp/>
        <stp>*H</stp>
        <stp>KORD MR18!_00Z-GEFS</stp>
        <stp>2M DAILY AVG TEMP</stp>
        <stp>D</stp>
        <stp>44785</stp>
        <stp/>
        <stp/>
        <stp>1</stp>
        <tr r="AW82" s="21"/>
      </tp>
      <tp>
        <v>26.39</v>
        <stp/>
        <stp>*H</stp>
        <stp>KORD MR18!_06Z-GEFS</stp>
        <stp>2M DAILY AVG TEMP</stp>
        <stp>D</stp>
        <stp>44783</stp>
        <stp/>
        <stp/>
        <stp>1</stp>
        <tr r="CO84" s="21"/>
      </tp>
      <tp>
        <v>25.52</v>
        <stp/>
        <stp>*H</stp>
        <stp>KORD MR19!_00Z-GEFS</stp>
        <stp>2M DAILY AVG TEMP</stp>
        <stp>D</stp>
        <stp>44784</stp>
        <stp/>
        <stp/>
        <stp>1</stp>
        <tr r="AW83" s="21"/>
      </tp>
      <tp>
        <v>26.65</v>
        <stp/>
        <stp>*H</stp>
        <stp>KORD MR19!_06Z-GEFS</stp>
        <stp>2M DAILY AVG TEMP</stp>
        <stp>D</stp>
        <stp>44782</stp>
        <stp/>
        <stp/>
        <stp>1</stp>
        <tr r="CO85" s="21"/>
      </tp>
      <tp>
        <v>22.96</v>
        <stp/>
        <stp>*H</stp>
        <stp>KORD MR10!_00Z-GEFS</stp>
        <stp>2M DAILY AVG TEMP</stp>
        <stp>D</stp>
        <stp>44792</stp>
        <stp/>
        <stp/>
        <stp>1</stp>
        <tr r="AT75" s="21"/>
      </tp>
      <tp>
        <v>24.31</v>
        <stp/>
        <stp>*H</stp>
        <stp>KORD MR10!_06Z-GEFS</stp>
        <stp>2M DAILY AVG TEMP</stp>
        <stp>D</stp>
        <stp>44794</stp>
        <stp/>
        <stp/>
        <stp>1</stp>
        <tr r="CX73" s="21"/>
      </tp>
      <tp>
        <v>24.67</v>
        <stp/>
        <stp>*H</stp>
        <stp>KORD MR11!_00Z-GEFS</stp>
        <stp>2M DAILY AVG TEMP</stp>
        <stp>D</stp>
        <stp>44793</stp>
        <stp/>
        <stp/>
        <stp>1</stp>
        <tr r="AZ74" s="21"/>
      </tp>
      <tp>
        <v>25.24</v>
        <stp/>
        <stp>*H</stp>
        <stp>KORD MR11!_06Z-GEFS</stp>
        <stp>2M DAILY AVG TEMP</stp>
        <stp>D</stp>
        <stp>44795</stp>
        <stp/>
        <stp/>
        <stp>1</stp>
        <tr r="DD72" s="21"/>
      </tp>
      <tp>
        <v>23.1</v>
        <stp/>
        <stp>*H</stp>
        <stp>KORD MR11!_12Z-GEFS</stp>
        <stp>2M DAILY AVG TEMP</stp>
        <stp>D</stp>
        <stp>44781</stp>
        <stp/>
        <stp/>
        <stp>1</stp>
        <tr r="DL86" s="21"/>
      </tp>
      <tp>
        <v>24.5</v>
        <stp/>
        <stp>*H</stp>
        <stp>KORD MR12!_00Z-GEFS</stp>
        <stp>2M DAILY AVG TEMP</stp>
        <stp>D</stp>
        <stp>44790</stp>
        <stp/>
        <stp/>
        <stp>1</stp>
        <tr r="AT77" s="21"/>
      </tp>
      <tp>
        <v>21.31</v>
        <stp/>
        <stp>*H</stp>
        <stp>KORD MR12!_12Z-GEFS</stp>
        <stp>2M DAILY AVG TEMP</stp>
        <stp>D</stp>
        <stp>44782</stp>
        <stp/>
        <stp/>
        <stp>1</stp>
        <tr r="DR85" s="21"/>
      </tp>
      <tp>
        <v>26.12</v>
        <stp/>
        <stp>*H</stp>
        <stp>KORD MR12!_18Z-GEFS</stp>
        <stp>2M DAILY AVG TEMP</stp>
        <stp>D</stp>
        <stp>44788</stp>
        <stp/>
        <stp/>
        <stp>1</stp>
        <tr r="GH79" s="21"/>
      </tp>
      <tp>
        <v>25.54</v>
        <stp/>
        <stp>*H</stp>
        <stp>KORD MR13!_00Z-GEFS</stp>
        <stp>2M DAILY AVG TEMP</stp>
        <stp>D</stp>
        <stp>44791</stp>
        <stp/>
        <stp/>
        <stp>1</stp>
        <tr r="AZ76" s="21"/>
      </tp>
      <tp>
        <v>24.25</v>
        <stp/>
        <stp>*H</stp>
        <stp>KORD MR13!_12Z-GEFS</stp>
        <stp>2M DAILY AVG TEMP</stp>
        <stp>D</stp>
        <stp>44783</stp>
        <stp/>
        <stp/>
        <stp>1</stp>
        <tr r="DX84" s="21"/>
      </tp>
      <tp>
        <v>25.56</v>
        <stp/>
        <stp>*H</stp>
        <stp>KORD MR13!_18Z-GEFS</stp>
        <stp>2M DAILY AVG TEMP</stp>
        <stp>D</stp>
        <stp>44789</stp>
        <stp/>
        <stp/>
        <stp>1</stp>
        <tr r="GN78" s="21"/>
      </tp>
      <tp>
        <v>26.41</v>
        <stp/>
        <stp>*H</stp>
        <stp>KORD MR14!_06Z-GEFS</stp>
        <stp>2M DAILY AVG TEMP</stp>
        <stp>D</stp>
        <stp>44790</stp>
        <stp/>
        <stp/>
        <stp>1</stp>
        <tr r="CX77" s="21"/>
      </tp>
      <tp>
        <v>23.67</v>
        <stp/>
        <stp>*H</stp>
        <stp>KORD MR14!_12Z-GEFS</stp>
        <stp>2M DAILY AVG TEMP</stp>
        <stp>D</stp>
        <stp>44784</stp>
        <stp/>
        <stp/>
        <stp>1</stp>
        <tr r="ED83" s="21"/>
      </tp>
      <tp t="s">
        <v/>
        <stp/>
        <stp>*H</stp>
        <stp>KORD MR15!_06Z-GEFS</stp>
        <stp>2M DAILY AVG TEMP</stp>
        <stp>D</stp>
        <stp>44791</stp>
        <stp/>
        <stp/>
        <stp>1</stp>
        <tr r="DD76" s="21"/>
      </tp>
      <tp>
        <v>26.51</v>
        <stp/>
        <stp>*H</stp>
        <stp>KORD MR15!_12Z-GEFS</stp>
        <stp>2M DAILY AVG TEMP</stp>
        <stp>D</stp>
        <stp>44785</stp>
        <stp/>
        <stp/>
        <stp>1</stp>
        <tr r="EJ82" s="21"/>
      </tp>
      <tp>
        <v>26.08</v>
        <stp/>
        <stp>*H</stp>
        <stp>KORD MR16!_12Z-GEFS</stp>
        <stp>2M DAILY AVG TEMP</stp>
        <stp>D</stp>
        <stp>44786</stp>
        <stp/>
        <stp/>
        <stp>1</stp>
        <tr r="EP81" s="21"/>
      </tp>
      <tp>
        <v>25.15</v>
        <stp/>
        <stp>*H</stp>
        <stp>KORD MR17!_12Z-GEFS</stp>
        <stp>2M DAILY AVG TEMP</stp>
        <stp>D</stp>
        <stp>44787</stp>
        <stp/>
        <stp/>
        <stp>1</stp>
        <tr r="EV80" s="21"/>
      </tp>
      <tp>
        <v>25.31</v>
        <stp/>
        <stp>*H</stp>
        <stp>KORD MR18!_12Z-GEFS</stp>
        <stp>2M DAILY AVG TEMP</stp>
        <stp>D</stp>
        <stp>44788</stp>
        <stp/>
        <stp/>
        <stp>1</stp>
        <tr r="FB79" s="21"/>
      </tp>
      <tp>
        <v>26.93</v>
        <stp/>
        <stp>*H</stp>
        <stp>KORD MR18!_18Z-GEFS</stp>
        <stp>2M DAILY AVG TEMP</stp>
        <stp>D</stp>
        <stp>44782</stp>
        <stp/>
        <stp/>
        <stp>1</stp>
        <tr r="GH85" s="21"/>
      </tp>
      <tp>
        <v>25.45</v>
        <stp/>
        <stp>*H</stp>
        <stp>KORD MR19!_18Z-GEFS</stp>
        <stp>2M DAILY AVG TEMP</stp>
        <stp>D</stp>
        <stp>44783</stp>
        <stp/>
        <stp/>
        <stp>1</stp>
        <tr r="GN84" s="21"/>
      </tp>
      <tp>
        <v>23.19</v>
        <stp/>
        <stp>*H</stp>
        <stp>KORD MR10!_00Z-GEFS</stp>
        <stp>2M DAILY AVG TEMP</stp>
        <stp>D</stp>
        <stp>44793</stp>
        <stp/>
        <stp/>
        <stp>1</stp>
        <tr r="AW74" s="21"/>
      </tp>
      <tp>
        <v>25</v>
        <stp/>
        <stp>*H</stp>
        <stp>KORD MR10!_06Z-GEFS</stp>
        <stp>2M DAILY AVG TEMP</stp>
        <stp>D</stp>
        <stp>44795</stp>
        <stp/>
        <stp/>
        <stp>1</stp>
        <tr r="DA72" s="21"/>
      </tp>
      <tp>
        <v>23.39</v>
        <stp/>
        <stp>*H</stp>
        <stp>KORD MR11!_00Z-GEFS</stp>
        <stp>2M DAILY AVG TEMP</stp>
        <stp>D</stp>
        <stp>44792</stp>
        <stp/>
        <stp/>
        <stp>1</stp>
        <tr r="AW75" s="21"/>
      </tp>
      <tp>
        <v>24.44</v>
        <stp/>
        <stp>*H</stp>
        <stp>KORD MR11!_06Z-GEFS</stp>
        <stp>2M DAILY AVG TEMP</stp>
        <stp>D</stp>
        <stp>44794</stp>
        <stp/>
        <stp/>
        <stp>1</stp>
        <tr r="DA73" s="21"/>
      </tp>
      <tp>
        <v>24.32</v>
        <stp/>
        <stp>*H</stp>
        <stp>KORD MR12!_00Z-GEFS</stp>
        <stp>2M DAILY AVG TEMP</stp>
        <stp>D</stp>
        <stp>44791</stp>
        <stp/>
        <stp/>
        <stp>1</stp>
        <tr r="AW76" s="21"/>
      </tp>
      <tp>
        <v>23.68</v>
        <stp/>
        <stp>*H</stp>
        <stp>KORD MR12!_12Z-GEFS</stp>
        <stp>2M DAILY AVG TEMP</stp>
        <stp>D</stp>
        <stp>44783</stp>
        <stp/>
        <stp/>
        <stp>1</stp>
        <tr r="DU84" s="21"/>
      </tp>
      <tp>
        <v>26.1</v>
        <stp/>
        <stp>*H</stp>
        <stp>KORD MR12!_18Z-GEFS</stp>
        <stp>2M DAILY AVG TEMP</stp>
        <stp>D</stp>
        <stp>44789</stp>
        <stp/>
        <stp/>
        <stp>1</stp>
        <tr r="GK78" s="21"/>
      </tp>
      <tp>
        <v>25.49</v>
        <stp/>
        <stp>*H</stp>
        <stp>KORD MR13!_00Z-GEFS</stp>
        <stp>2M DAILY AVG TEMP</stp>
        <stp>D</stp>
        <stp>44790</stp>
        <stp/>
        <stp/>
        <stp>1</stp>
        <tr r="AW77" s="21"/>
      </tp>
      <tp>
        <v>21.79</v>
        <stp/>
        <stp>*H</stp>
        <stp>KORD MR13!_12Z-GEFS</stp>
        <stp>2M DAILY AVG TEMP</stp>
        <stp>D</stp>
        <stp>44782</stp>
        <stp/>
        <stp/>
        <stp>1</stp>
        <tr r="DU85" s="21"/>
      </tp>
      <tp>
        <v>25.47</v>
        <stp/>
        <stp>*H</stp>
        <stp>KORD MR13!_18Z-GEFS</stp>
        <stp>2M DAILY AVG TEMP</stp>
        <stp>D</stp>
        <stp>44788</stp>
        <stp/>
        <stp/>
        <stp>1</stp>
        <tr r="GK79" s="21"/>
      </tp>
      <tp>
        <v>25.43</v>
        <stp/>
        <stp>*H</stp>
        <stp>KORD MR14!_06Z-GEFS</stp>
        <stp>2M DAILY AVG TEMP</stp>
        <stp>D</stp>
        <stp>44791</stp>
        <stp/>
        <stp/>
        <stp>1</stp>
        <tr r="DA76" s="21"/>
      </tp>
      <tp>
        <v>22.23</v>
        <stp/>
        <stp>*H</stp>
        <stp>KORD MR14!_12Z-GEFS</stp>
        <stp>2M DAILY AVG TEMP</stp>
        <stp>D</stp>
        <stp>44785</stp>
        <stp/>
        <stp/>
        <stp>1</stp>
        <tr r="EG82" s="21"/>
      </tp>
      <tp t="s">
        <v/>
        <stp/>
        <stp>*H</stp>
        <stp>KORD MR15!_06Z-GEFS</stp>
        <stp>2M DAILY AVG TEMP</stp>
        <stp>D</stp>
        <stp>44790</stp>
        <stp/>
        <stp/>
        <stp>1</stp>
        <tr r="DA77" s="21"/>
      </tp>
      <tp>
        <v>24.95</v>
        <stp/>
        <stp>*H</stp>
        <stp>KORD MR15!_12Z-GEFS</stp>
        <stp>2M DAILY AVG TEMP</stp>
        <stp>D</stp>
        <stp>44784</stp>
        <stp/>
        <stp/>
        <stp>1</stp>
        <tr r="EG83" s="21"/>
      </tp>
      <tp>
        <v>25.99</v>
        <stp/>
        <stp>*H</stp>
        <stp>KORD MR16!_12Z-GEFS</stp>
        <stp>2M DAILY AVG TEMP</stp>
        <stp>D</stp>
        <stp>44787</stp>
        <stp/>
        <stp/>
        <stp>1</stp>
        <tr r="ES80" s="21"/>
      </tp>
      <tp>
        <v>25.27</v>
        <stp/>
        <stp>*H</stp>
        <stp>KORD MR17!_12Z-GEFS</stp>
        <stp>2M DAILY AVG TEMP</stp>
        <stp>D</stp>
        <stp>44786</stp>
        <stp/>
        <stp/>
        <stp>1</stp>
        <tr r="ES81" s="21"/>
      </tp>
      <tp>
        <v>26.4</v>
        <stp/>
        <stp>*H</stp>
        <stp>KORD MR18!_12Z-GEFS</stp>
        <stp>2M DAILY AVG TEMP</stp>
        <stp>D</stp>
        <stp>44789</stp>
        <stp/>
        <stp/>
        <stp>1</stp>
        <tr r="FE78" s="21"/>
      </tp>
      <tp>
        <v>25.96</v>
        <stp/>
        <stp>*H</stp>
        <stp>KORD MR18!_18Z-GEFS</stp>
        <stp>2M DAILY AVG TEMP</stp>
        <stp>D</stp>
        <stp>44783</stp>
        <stp/>
        <stp/>
        <stp>1</stp>
        <tr r="GK84" s="21"/>
      </tp>
      <tp>
        <v>25.15</v>
        <stp/>
        <stp>*H</stp>
        <stp>KORD MR19!_12Z-GEFS</stp>
        <stp>2M DAILY AVG TEMP</stp>
        <stp>D</stp>
        <stp>44788</stp>
        <stp/>
        <stp/>
        <stp>1</stp>
        <tr r="FE79" s="21"/>
      </tp>
      <tp>
        <v>25.98</v>
        <stp/>
        <stp>*H</stp>
        <stp>KORD MR19!_18Z-GEFS</stp>
        <stp>2M DAILY AVG TEMP</stp>
        <stp>D</stp>
        <stp>44782</stp>
        <stp/>
        <stp/>
        <stp>1</stp>
        <tr r="GK85" s="21"/>
      </tp>
      <tp>
        <v>23.7</v>
        <stp/>
        <stp>*H</stp>
        <stp>KORD MR10!_00Z-GEFS</stp>
        <stp>2M DAILY AVG TEMP</stp>
        <stp>D</stp>
        <stp>44790</stp>
        <stp/>
        <stp/>
        <stp>1</stp>
        <tr r="AN77" s="21"/>
      </tp>
      <tp>
        <v>25.26</v>
        <stp/>
        <stp>*H</stp>
        <stp>KORD MR10!_06Z-GEFS</stp>
        <stp>2M DAILY AVG TEMP</stp>
        <stp>D</stp>
        <stp>44796</stp>
        <stp/>
        <stp/>
        <stp>1</stp>
        <tr r="DD71" s="21"/>
      </tp>
      <tp>
        <v>21.15</v>
        <stp/>
        <stp>*H</stp>
        <stp>KORD MR10!_12Z-GEFS</stp>
        <stp>2M DAILY AVG TEMP</stp>
        <stp>D</stp>
        <stp>44782</stp>
        <stp/>
        <stp/>
        <stp>1</stp>
        <tr r="DL85" s="21"/>
      </tp>
      <tp>
        <v>23.68</v>
        <stp/>
        <stp>*H</stp>
        <stp>KORD MR10!_18Z-GEFS</stp>
        <stp>2M DAILY AVG TEMP</stp>
        <stp>D</stp>
        <stp>44788</stp>
        <stp/>
        <stp/>
        <stp>1</stp>
        <tr r="GB79" s="21"/>
      </tp>
      <tp>
        <v>23.05</v>
        <stp/>
        <stp>*H</stp>
        <stp>KORD MR11!_00Z-GEFS</stp>
        <stp>2M DAILY AVG TEMP</stp>
        <stp>D</stp>
        <stp>44791</stp>
        <stp/>
        <stp/>
        <stp>1</stp>
        <tr r="AT76" s="21"/>
      </tp>
      <tp>
        <v>23.17</v>
        <stp/>
        <stp>*H</stp>
        <stp>KORD MR11!_12Z-GEFS</stp>
        <stp>2M DAILY AVG TEMP</stp>
        <stp>D</stp>
        <stp>44783</stp>
        <stp/>
        <stp/>
        <stp>1</stp>
        <tr r="DR84" s="21"/>
      </tp>
      <tp>
        <v>24.07</v>
        <stp/>
        <stp>*H</stp>
        <stp>KORD MR11!_18Z-GEFS</stp>
        <stp>2M DAILY AVG TEMP</stp>
        <stp>D</stp>
        <stp>44789</stp>
        <stp/>
        <stp/>
        <stp>1</stp>
        <tr r="GH78" s="21"/>
      </tp>
      <tp>
        <v>24.13</v>
        <stp/>
        <stp>*H</stp>
        <stp>KORD MR12!_00Z-GEFS</stp>
        <stp>2M DAILY AVG TEMP</stp>
        <stp>D</stp>
        <stp>44792</stp>
        <stp/>
        <stp/>
        <stp>1</stp>
        <tr r="AZ75" s="21"/>
      </tp>
      <tp>
        <v>24.88</v>
        <stp/>
        <stp>*H</stp>
        <stp>KORD MR12!_06Z-GEFS</stp>
        <stp>2M DAILY AVG TEMP</stp>
        <stp>D</stp>
        <stp>44794</stp>
        <stp/>
        <stp/>
        <stp>1</stp>
        <tr r="DD73" s="21"/>
      </tp>
      <tp>
        <v>24.69</v>
        <stp/>
        <stp>*H</stp>
        <stp>KORD MR12!_12Z-GEFS</stp>
        <stp>2M DAILY AVG TEMP</stp>
        <stp>D</stp>
        <stp>44780</stp>
        <stp/>
        <stp/>
        <stp>1</stp>
        <tr r="DL87" s="21"/>
      </tp>
      <tp>
        <v>26.66</v>
        <stp/>
        <stp>*H</stp>
        <stp>KORD MR13!_00Z-GEFS</stp>
        <stp>2M DAILY AVG TEMP</stp>
        <stp>D</stp>
        <stp>44793</stp>
        <stp/>
        <stp/>
        <stp>1</stp>
        <tr r="BF74" s="21"/>
      </tp>
      <tp>
        <v>25.55</v>
        <stp/>
        <stp>*H</stp>
        <stp>KORD MR13!_12Z-GEFS</stp>
        <stp>2M DAILY AVG TEMP</stp>
        <stp>D</stp>
        <stp>44781</stp>
        <stp/>
        <stp/>
        <stp>1</stp>
        <tr r="DR86" s="21"/>
      </tp>
      <tp>
        <v>25.44</v>
        <stp/>
        <stp>*H</stp>
        <stp>KORD MR14!_06Z-GEFS</stp>
        <stp>2M DAILY AVG TEMP</stp>
        <stp>D</stp>
        <stp>44792</stp>
        <stp/>
        <stp/>
        <stp>1</stp>
        <tr r="DD75" s="21"/>
      </tp>
      <tp>
        <v>23.86</v>
        <stp/>
        <stp>*H</stp>
        <stp>KORD MR14!_12Z-GEFS</stp>
        <stp>2M DAILY AVG TEMP</stp>
        <stp>D</stp>
        <stp>44786</stp>
        <stp/>
        <stp/>
        <stp>1</stp>
        <tr r="EJ81" s="21"/>
      </tp>
      <tp>
        <v>26.3</v>
        <stp/>
        <stp>*H</stp>
        <stp>KORD MR15!_12Z-GEFS</stp>
        <stp>2M DAILY AVG TEMP</stp>
        <stp>D</stp>
        <stp>44787</stp>
        <stp/>
        <stp/>
        <stp>1</stp>
        <tr r="EP80" s="21"/>
      </tp>
      <tp>
        <v>24.94</v>
        <stp/>
        <stp>*H</stp>
        <stp>KORD MR16!_06Z-GEFS</stp>
        <stp>2M DAILY AVG TEMP</stp>
        <stp>D</stp>
        <stp>44790</stp>
        <stp/>
        <stp/>
        <stp>1</stp>
        <tr r="DD77" s="21"/>
      </tp>
      <tp>
        <v>25.71</v>
        <stp/>
        <stp>*H</stp>
        <stp>KORD MR16!_12Z-GEFS</stp>
        <stp>2M DAILY AVG TEMP</stp>
        <stp>D</stp>
        <stp>44784</stp>
        <stp/>
        <stp/>
        <stp>1</stp>
        <tr r="EJ83" s="21"/>
      </tp>
      <tp>
        <v>25.24</v>
        <stp/>
        <stp>*H</stp>
        <stp>KORD MR17!_12Z-GEFS</stp>
        <stp>2M DAILY AVG TEMP</stp>
        <stp>D</stp>
        <stp>44785</stp>
        <stp/>
        <stp/>
        <stp>1</stp>
        <tr r="EP82" s="21"/>
      </tp>
      <tp>
        <v>27.8</v>
        <stp/>
        <stp>*H</stp>
        <stp>KORD MR18!_18Z-GEFS</stp>
        <stp>2M DAILY AVG TEMP</stp>
        <stp>D</stp>
        <stp>44780</stp>
        <stp/>
        <stp/>
        <stp>1</stp>
        <tr r="GB87" s="21"/>
      </tp>
      <tp>
        <v>26.91</v>
        <stp/>
        <stp>*H</stp>
        <stp>KORD MR19!_18Z-GEFS</stp>
        <stp>2M DAILY AVG TEMP</stp>
        <stp>D</stp>
        <stp>44781</stp>
        <stp/>
        <stp/>
        <stp>1</stp>
        <tr r="GH86" s="21"/>
      </tp>
      <tp>
        <v>23.71</v>
        <stp/>
        <stp>*H</stp>
        <stp>KORD MR10!_00Z-GEFS</stp>
        <stp>2M DAILY AVG TEMP</stp>
        <stp>D</stp>
        <stp>44791</stp>
        <stp/>
        <stp/>
        <stp>1</stp>
        <tr r="AQ76" s="21"/>
      </tp>
      <tp>
        <v>25.5</v>
        <stp/>
        <stp>*H</stp>
        <stp>KORD MR10!_06Z-GEFS</stp>
        <stp>2M DAILY AVG TEMP</stp>
        <stp>D</stp>
        <stp>44797</stp>
        <stp/>
        <stp/>
        <stp>1</stp>
        <tr r="DG70" s="21"/>
      </tp>
      <tp>
        <v>23.28</v>
        <stp/>
        <stp>*H</stp>
        <stp>KORD MR10!_12Z-GEFS</stp>
        <stp>2M DAILY AVG TEMP</stp>
        <stp>D</stp>
        <stp>44783</stp>
        <stp/>
        <stp/>
        <stp>1</stp>
        <tr r="DO84" s="21"/>
      </tp>
      <tp>
        <v>23.55</v>
        <stp/>
        <stp>*H</stp>
        <stp>KORD MR10!_18Z-GEFS</stp>
        <stp>2M DAILY AVG TEMP</stp>
        <stp>D</stp>
        <stp>44789</stp>
        <stp/>
        <stp/>
        <stp>1</stp>
        <tr r="GE78" s="21"/>
      </tp>
      <tp>
        <v>23.43</v>
        <stp/>
        <stp>*H</stp>
        <stp>KORD MR11!_00Z-GEFS</stp>
        <stp>2M DAILY AVG TEMP</stp>
        <stp>D</stp>
        <stp>44790</stp>
        <stp/>
        <stp/>
        <stp>1</stp>
        <tr r="AQ77" s="21"/>
      </tp>
      <tp>
        <v>24.98</v>
        <stp/>
        <stp>*H</stp>
        <stp>KORD MR11!_06Z-GEFS</stp>
        <stp>2M DAILY AVG TEMP</stp>
        <stp>D</stp>
        <stp>44796</stp>
        <stp/>
        <stp/>
        <stp>1</stp>
        <tr r="DG71" s="21"/>
      </tp>
      <tp>
        <v>20.92</v>
        <stp/>
        <stp>*H</stp>
        <stp>KORD MR11!_12Z-GEFS</stp>
        <stp>2M DAILY AVG TEMP</stp>
        <stp>D</stp>
        <stp>44782</stp>
        <stp/>
        <stp/>
        <stp>1</stp>
        <tr r="DO85" s="21"/>
      </tp>
      <tp>
        <v>24.95</v>
        <stp/>
        <stp>*H</stp>
        <stp>KORD MR11!_18Z-GEFS</stp>
        <stp>2M DAILY AVG TEMP</stp>
        <stp>D</stp>
        <stp>44788</stp>
        <stp/>
        <stp/>
        <stp>1</stp>
        <tr r="GE79" s="21"/>
      </tp>
      <tp>
        <v>25.56</v>
        <stp/>
        <stp>*H</stp>
        <stp>KORD MR12!_00Z-GEFS</stp>
        <stp>2M DAILY AVG TEMP</stp>
        <stp>D</stp>
        <stp>44793</stp>
        <stp/>
        <stp/>
        <stp>1</stp>
        <tr r="BC74" s="21"/>
      </tp>
      <tp>
        <v>24.87</v>
        <stp/>
        <stp>*H</stp>
        <stp>KORD MR12!_06Z-GEFS</stp>
        <stp>2M DAILY AVG TEMP</stp>
        <stp>D</stp>
        <stp>44795</stp>
        <stp/>
        <stp/>
        <stp>1</stp>
        <tr r="DG72" s="21"/>
      </tp>
      <tp>
        <v>24.65</v>
        <stp/>
        <stp>*H</stp>
        <stp>KORD MR12!_12Z-GEFS</stp>
        <stp>2M DAILY AVG TEMP</stp>
        <stp>D</stp>
        <stp>44781</stp>
        <stp/>
        <stp/>
        <stp>1</stp>
        <tr r="DO86" s="21"/>
      </tp>
      <tp>
        <v>26.31</v>
        <stp/>
        <stp>*H</stp>
        <stp>KORD MR13!_00Z-GEFS</stp>
        <stp>2M DAILY AVG TEMP</stp>
        <stp>D</stp>
        <stp>44792</stp>
        <stp/>
        <stp/>
        <stp>1</stp>
        <tr r="BC75" s="21"/>
      </tp>
      <tp>
        <v>25.09</v>
        <stp/>
        <stp>*H</stp>
        <stp>KORD MR13!_06Z-GEFS</stp>
        <stp>2M DAILY AVG TEMP</stp>
        <stp>D</stp>
        <stp>44794</stp>
        <stp/>
        <stp/>
        <stp>1</stp>
        <tr r="DG73" s="21"/>
      </tp>
      <tp>
        <v>27.03</v>
        <stp/>
        <stp>*H</stp>
        <stp>KORD MR13!_12Z-GEFS</stp>
        <stp>2M DAILY AVG TEMP</stp>
        <stp>D</stp>
        <stp>44780</stp>
        <stp/>
        <stp/>
        <stp>1</stp>
        <tr r="DO87" s="21"/>
      </tp>
      <tp>
        <v>26.58</v>
        <stp/>
        <stp>*H</stp>
        <stp>KORD MR14!_06Z-GEFS</stp>
        <stp>2M DAILY AVG TEMP</stp>
        <stp>D</stp>
        <stp>44793</stp>
        <stp/>
        <stp/>
        <stp>1</stp>
        <tr r="DG74" s="21"/>
      </tp>
      <tp>
        <v>24.88</v>
        <stp/>
        <stp>*H</stp>
        <stp>KORD MR14!_12Z-GEFS</stp>
        <stp>2M DAILY AVG TEMP</stp>
        <stp>D</stp>
        <stp>44787</stp>
        <stp/>
        <stp/>
        <stp>1</stp>
        <tr r="EM80" s="21"/>
      </tp>
      <tp t="s">
        <v/>
        <stp/>
        <stp>*H</stp>
        <stp>KORD MR15!_06Z-GEFS</stp>
        <stp>2M DAILY AVG TEMP</stp>
        <stp>D</stp>
        <stp>44792</stp>
        <stp/>
        <stp/>
        <stp>1</stp>
        <tr r="DG75" s="21"/>
      </tp>
      <tp>
        <v>26.85</v>
        <stp/>
        <stp>*H</stp>
        <stp>KORD MR15!_12Z-GEFS</stp>
        <stp>2M DAILY AVG TEMP</stp>
        <stp>D</stp>
        <stp>44786</stp>
        <stp/>
        <stp/>
        <stp>1</stp>
        <tr r="EM81" s="21"/>
      </tp>
      <tp>
        <v>25.16</v>
        <stp/>
        <stp>*H</stp>
        <stp>KORD MR16!_06Z-GEFS</stp>
        <stp>2M DAILY AVG TEMP</stp>
        <stp>D</stp>
        <stp>44791</stp>
        <stp/>
        <stp/>
        <stp>1</stp>
        <tr r="DG76" s="21"/>
      </tp>
      <tp>
        <v>26.04</v>
        <stp/>
        <stp>*H</stp>
        <stp>KORD MR16!_12Z-GEFS</stp>
        <stp>2M DAILY AVG TEMP</stp>
        <stp>D</stp>
        <stp>44785</stp>
        <stp/>
        <stp/>
        <stp>1</stp>
        <tr r="EM82" s="21"/>
      </tp>
      <tp>
        <v>24.21</v>
        <stp/>
        <stp>*H</stp>
        <stp>KORD MR17!_06Z-GEFS</stp>
        <stp>2M DAILY AVG TEMP</stp>
        <stp>D</stp>
        <stp>44790</stp>
        <stp/>
        <stp/>
        <stp>1</stp>
        <tr r="DG77" s="21"/>
      </tp>
      <tp>
        <v>25.92</v>
        <stp/>
        <stp>*H</stp>
        <stp>KORD MR17!_12Z-GEFS</stp>
        <stp>2M DAILY AVG TEMP</stp>
        <stp>D</stp>
        <stp>44784</stp>
        <stp/>
        <stp/>
        <stp>1</stp>
        <tr r="EM83" s="21"/>
      </tp>
      <tp>
        <v>27.08</v>
        <stp/>
        <stp>*H</stp>
        <stp>KORD MR18!_18Z-GEFS</stp>
        <stp>2M DAILY AVG TEMP</stp>
        <stp>D</stp>
        <stp>44781</stp>
        <stp/>
        <stp/>
        <stp>1</stp>
        <tr r="GE86" s="21"/>
      </tp>
      <tp>
        <v>27.48</v>
        <stp/>
        <stp>*H</stp>
        <stp>KORD MR19!_18Z-GEFS</stp>
        <stp>2M DAILY AVG TEMP</stp>
        <stp>D</stp>
        <stp>44780</stp>
        <stp/>
        <stp/>
        <stp>1</stp>
        <tr r="GE87" s="21"/>
      </tp>
      <tp>
        <v>25.32</v>
        <stp/>
        <stp>*H</stp>
        <stp>KORD MR10!_00Z-GEFS</stp>
        <stp>2M DAILY AVG TEMP</stp>
        <stp>D</stp>
        <stp>44796</stp>
        <stp/>
        <stp/>
        <stp>1</stp>
        <tr r="BF71" s="21"/>
      </tp>
      <tp>
        <v>23.3</v>
        <stp/>
        <stp>*H</stp>
        <stp>KORD MR10!_06Z-GEFS</stp>
        <stp>2M DAILY AVG TEMP</stp>
        <stp>D</stp>
        <stp>44790</stp>
        <stp/>
        <stp/>
        <stp>1</stp>
        <tr r="CL77" s="21"/>
      </tp>
      <tp>
        <v>22.06</v>
        <stp/>
        <stp>*H</stp>
        <stp>KORD MR10!_12Z-GEFS</stp>
        <stp>2M DAILY AVG TEMP</stp>
        <stp>D</stp>
        <stp>44784</stp>
        <stp/>
        <stp/>
        <stp>1</stp>
        <tr r="DR83" s="21"/>
      </tp>
      <tp>
        <v>21.77</v>
        <stp/>
        <stp>*H</stp>
        <stp>KORD MR11!_06Z-GEFS</stp>
        <stp>2M DAILY AVG TEMP</stp>
        <stp>D</stp>
        <stp>44791</stp>
        <stp/>
        <stp/>
        <stp>1</stp>
        <tr r="CR76" s="21"/>
      </tp>
      <tp>
        <v>21.71</v>
        <stp/>
        <stp>*H</stp>
        <stp>KORD MR11!_12Z-GEFS</stp>
        <stp>2M DAILY AVG TEMP</stp>
        <stp>D</stp>
        <stp>44785</stp>
        <stp/>
        <stp/>
        <stp>1</stp>
        <tr r="DX82" s="21"/>
      </tp>
      <tp>
        <v>26.34</v>
        <stp/>
        <stp>*H</stp>
        <stp>KORD MR12!_00Z-GEFS</stp>
        <stp>2M DAILY AVG TEMP</stp>
        <stp>D</stp>
        <stp>44794</stp>
        <stp/>
        <stp/>
        <stp>1</stp>
        <tr r="BF73" s="21"/>
      </tp>
      <tp>
        <v>24.52</v>
        <stp/>
        <stp>*H</stp>
        <stp>KORD MR12!_06Z-GEFS</stp>
        <stp>2M DAILY AVG TEMP</stp>
        <stp>D</stp>
        <stp>44792</stp>
        <stp/>
        <stp/>
        <stp>1</stp>
        <tr r="CX75" s="21"/>
      </tp>
      <tp>
        <v>22.55</v>
        <stp/>
        <stp>*H</stp>
        <stp>KORD MR12!_12Z-GEFS</stp>
        <stp>2M DAILY AVG TEMP</stp>
        <stp>D</stp>
        <stp>44786</stp>
        <stp/>
        <stp/>
        <stp>1</stp>
        <tr r="ED81" s="21"/>
      </tp>
      <tp>
        <v>25.59</v>
        <stp/>
        <stp>*H</stp>
        <stp>KORD MR13!_06Z-GEFS</stp>
        <stp>2M DAILY AVG TEMP</stp>
        <stp>D</stp>
        <stp>44793</stp>
        <stp/>
        <stp/>
        <stp>1</stp>
        <tr r="DD74" s="21"/>
      </tp>
      <tp>
        <v>25.33</v>
        <stp/>
        <stp>*H</stp>
        <stp>KORD MR13!_12Z-GEFS</stp>
        <stp>2M DAILY AVG TEMP</stp>
        <stp>D</stp>
        <stp>44787</stp>
        <stp/>
        <stp/>
        <stp>1</stp>
        <tr r="EJ80" s="21"/>
      </tp>
      <tp>
        <v>25.99</v>
        <stp/>
        <stp>*H</stp>
        <stp>KORD MR14!_00Z-GEFS</stp>
        <stp>2M DAILY AVG TEMP</stp>
        <stp>D</stp>
        <stp>44792</stp>
        <stp/>
        <stp/>
        <stp>1</stp>
        <tr r="BF75" s="21"/>
      </tp>
      <tp>
        <v>28.51</v>
        <stp/>
        <stp>*H</stp>
        <stp>KORD MR14!_12Z-GEFS</stp>
        <stp>2M DAILY AVG TEMP</stp>
        <stp>D</stp>
        <stp>44780</stp>
        <stp/>
        <stp/>
        <stp>1</stp>
        <tr r="DR87" s="21"/>
      </tp>
      <tp>
        <v>25.28</v>
        <stp/>
        <stp>*H</stp>
        <stp>KORD MR15!_12Z-GEFS</stp>
        <stp>2M DAILY AVG TEMP</stp>
        <stp>D</stp>
        <stp>44781</stp>
        <stp/>
        <stp/>
        <stp>1</stp>
        <tr r="DX86" s="21"/>
      </tp>
      <tp>
        <v>25.29</v>
        <stp/>
        <stp>*H</stp>
        <stp>KORD MR16!_00Z-GEFS</stp>
        <stp>2M DAILY AVG TEMP</stp>
        <stp>D</stp>
        <stp>44790</stp>
        <stp/>
        <stp/>
        <stp>1</stp>
        <tr r="BF77" s="21"/>
      </tp>
      <tp>
        <v>23.91</v>
        <stp/>
        <stp>*H</stp>
        <stp>KORD MR16!_12Z-GEFS</stp>
        <stp>2M DAILY AVG TEMP</stp>
        <stp>D</stp>
        <stp>44782</stp>
        <stp/>
        <stp/>
        <stp>1</stp>
        <tr r="ED85" s="21"/>
      </tp>
      <tp>
        <v>25.41</v>
        <stp/>
        <stp>*H</stp>
        <stp>KORD MR16!_18Z-GEFS</stp>
        <stp>2M DAILY AVG TEMP</stp>
        <stp>D</stp>
        <stp>44788</stp>
        <stp/>
        <stp/>
        <stp>1</stp>
        <tr r="GT79" s="21"/>
      </tp>
      <tp>
        <v>27.03</v>
        <stp/>
        <stp>*H</stp>
        <stp>KORD MR17!_12Z-GEFS</stp>
        <stp>2M DAILY AVG TEMP</stp>
        <stp>D</stp>
        <stp>44783</stp>
        <stp/>
        <stp/>
        <stp>1</stp>
        <tr r="EJ84" s="21"/>
      </tp>
      <tp>
        <v>25.24</v>
        <stp/>
        <stp>*H</stp>
        <stp>KORD MR17!_18Z-GEFS</stp>
        <stp>2M DAILY AVG TEMP</stp>
        <stp>D</stp>
        <stp>44789</stp>
        <stp/>
        <stp/>
        <stp>1</stp>
        <tr r="GZ78" s="21"/>
      </tp>
      <tp>
        <v>25.69</v>
        <stp/>
        <stp>*H</stp>
        <stp>KORD MR18!_18Z-GEFS</stp>
        <stp>2M DAILY AVG TEMP</stp>
        <stp>D</stp>
        <stp>44786</stp>
        <stp/>
        <stp/>
        <stp>1</stp>
        <tr r="GT81" s="21"/>
      </tp>
      <tp>
        <v>25.63</v>
        <stp/>
        <stp>*H</stp>
        <stp>KORD MR19!_18Z-GEFS</stp>
        <stp>2M DAILY AVG TEMP</stp>
        <stp>D</stp>
        <stp>44787</stp>
        <stp/>
        <stp/>
        <stp>1</stp>
        <tr r="GZ80" s="21"/>
      </tp>
      <tp>
        <v>26.07</v>
        <stp/>
        <stp>*H</stp>
        <stp>KORD MR10!_00Z-GEFS</stp>
        <stp>2M DAILY AVG TEMP</stp>
        <stp>D</stp>
        <stp>44797</stp>
        <stp/>
        <stp/>
        <stp>1</stp>
        <tr r="BI70" s="21"/>
      </tp>
      <tp>
        <v>23.48</v>
        <stp/>
        <stp>*H</stp>
        <stp>KORD MR10!_06Z-GEFS</stp>
        <stp>2M DAILY AVG TEMP</stp>
        <stp>D</stp>
        <stp>44791</stp>
        <stp/>
        <stp/>
        <stp>1</stp>
        <tr r="CO76" s="21"/>
      </tp>
      <tp>
        <v>21.97</v>
        <stp/>
        <stp>*H</stp>
        <stp>KORD MR10!_12Z-GEFS</stp>
        <stp>2M DAILY AVG TEMP</stp>
        <stp>D</stp>
        <stp>44785</stp>
        <stp/>
        <stp/>
        <stp>1</stp>
        <tr r="DU82" s="21"/>
      </tp>
      <tp>
        <v>26.35</v>
        <stp/>
        <stp>*H</stp>
        <stp>KORD MR11!_00Z-GEFS</stp>
        <stp>2M DAILY AVG TEMP</stp>
        <stp>D</stp>
        <stp>44796</stp>
        <stp/>
        <stp/>
        <stp>1</stp>
        <tr r="BI71" s="21"/>
      </tp>
      <tp>
        <v>22.23</v>
        <stp/>
        <stp>*H</stp>
        <stp>KORD MR11!_06Z-GEFS</stp>
        <stp>2M DAILY AVG TEMP</stp>
        <stp>D</stp>
        <stp>44790</stp>
        <stp/>
        <stp/>
        <stp>1</stp>
        <tr r="CO77" s="21"/>
      </tp>
      <tp>
        <v>22.04</v>
        <stp/>
        <stp>*H</stp>
        <stp>KORD MR11!_12Z-GEFS</stp>
        <stp>2M DAILY AVG TEMP</stp>
        <stp>D</stp>
        <stp>44784</stp>
        <stp/>
        <stp/>
        <stp>1</stp>
        <tr r="DU83" s="21"/>
      </tp>
      <tp>
        <v>26.68</v>
        <stp/>
        <stp>*H</stp>
        <stp>KORD MR12!_00Z-GEFS</stp>
        <stp>2M DAILY AVG TEMP</stp>
        <stp>D</stp>
        <stp>44795</stp>
        <stp/>
        <stp/>
        <stp>1</stp>
        <tr r="BI72" s="21"/>
      </tp>
      <tp>
        <v>24.62</v>
        <stp/>
        <stp>*H</stp>
        <stp>KORD MR12!_06Z-GEFS</stp>
        <stp>2M DAILY AVG TEMP</stp>
        <stp>D</stp>
        <stp>44793</stp>
        <stp/>
        <stp/>
        <stp>1</stp>
        <tr r="DA74" s="21"/>
      </tp>
      <tp>
        <v>24.24</v>
        <stp/>
        <stp>*H</stp>
        <stp>KORD MR12!_12Z-GEFS</stp>
        <stp>2M DAILY AVG TEMP</stp>
        <stp>D</stp>
        <stp>44787</stp>
        <stp/>
        <stp/>
        <stp>1</stp>
        <tr r="EG80" s="21"/>
      </tp>
      <tp>
        <v>27.02</v>
        <stp/>
        <stp>*H</stp>
        <stp>KORD MR13!_00Z-GEFS</stp>
        <stp>2M DAILY AVG TEMP</stp>
        <stp>D</stp>
        <stp>44794</stp>
        <stp/>
        <stp/>
        <stp>1</stp>
        <tr r="BI73" s="21"/>
      </tp>
      <tp>
        <v>25.64</v>
        <stp/>
        <stp>*H</stp>
        <stp>KORD MR13!_06Z-GEFS</stp>
        <stp>2M DAILY AVG TEMP</stp>
        <stp>D</stp>
        <stp>44792</stp>
        <stp/>
        <stp/>
        <stp>1</stp>
        <tr r="DA75" s="21"/>
      </tp>
      <tp>
        <v>23.09</v>
        <stp/>
        <stp>*H</stp>
        <stp>KORD MR13!_12Z-GEFS</stp>
        <stp>2M DAILY AVG TEMP</stp>
        <stp>D</stp>
        <stp>44786</stp>
        <stp/>
        <stp/>
        <stp>1</stp>
        <tr r="EG81" s="21"/>
      </tp>
      <tp>
        <v>26</v>
        <stp/>
        <stp>*H</stp>
        <stp>KORD MR14!_00Z-GEFS</stp>
        <stp>2M DAILY AVG TEMP</stp>
        <stp>D</stp>
        <stp>44793</stp>
        <stp/>
        <stp/>
        <stp>1</stp>
        <tr r="BI74" s="21"/>
      </tp>
      <tp>
        <v>25.68</v>
        <stp/>
        <stp>*H</stp>
        <stp>KORD MR14!_12Z-GEFS</stp>
        <stp>2M DAILY AVG TEMP</stp>
        <stp>D</stp>
        <stp>44781</stp>
        <stp/>
        <stp/>
        <stp>1</stp>
        <tr r="DU86" s="21"/>
      </tp>
      <tp>
        <v>27.37</v>
        <stp/>
        <stp>*H</stp>
        <stp>KORD MR15!_00Z-GEFS</stp>
        <stp>2M DAILY AVG TEMP</stp>
        <stp>D</stp>
        <stp>44792</stp>
        <stp/>
        <stp/>
        <stp>1</stp>
        <tr r="BI75" s="21"/>
      </tp>
      <tp>
        <v>29.29</v>
        <stp/>
        <stp>*H</stp>
        <stp>KORD MR15!_12Z-GEFS</stp>
        <stp>2M DAILY AVG TEMP</stp>
        <stp>D</stp>
        <stp>44780</stp>
        <stp/>
        <stp/>
        <stp>1</stp>
        <tr r="DU87" s="21"/>
      </tp>
      <tp>
        <v>25.34</v>
        <stp/>
        <stp>*H</stp>
        <stp>KORD MR16!_00Z-GEFS</stp>
        <stp>2M DAILY AVG TEMP</stp>
        <stp>D</stp>
        <stp>44791</stp>
        <stp/>
        <stp/>
        <stp>1</stp>
        <tr r="BI76" s="21"/>
      </tp>
      <tp>
        <v>24.53</v>
        <stp/>
        <stp>*H</stp>
        <stp>KORD MR16!_12Z-GEFS</stp>
        <stp>2M DAILY AVG TEMP</stp>
        <stp>D</stp>
        <stp>44783</stp>
        <stp/>
        <stp/>
        <stp>1</stp>
        <tr r="EG84" s="21"/>
      </tp>
      <tp>
        <v>25.44</v>
        <stp/>
        <stp>*H</stp>
        <stp>KORD MR16!_18Z-GEFS</stp>
        <stp>2M DAILY AVG TEMP</stp>
        <stp>D</stp>
        <stp>44789</stp>
        <stp/>
        <stp/>
        <stp>1</stp>
        <tr r="GW78" s="21"/>
      </tp>
      <tp>
        <v>25.15</v>
        <stp/>
        <stp>*H</stp>
        <stp>KORD MR17!_00Z-GEFS</stp>
        <stp>2M DAILY AVG TEMP</stp>
        <stp>D</stp>
        <stp>44790</stp>
        <stp/>
        <stp/>
        <stp>1</stp>
        <tr r="BI77" s="21"/>
      </tp>
      <tp>
        <v>27.2</v>
        <stp/>
        <stp>*H</stp>
        <stp>KORD MR17!_12Z-GEFS</stp>
        <stp>2M DAILY AVG TEMP</stp>
        <stp>D</stp>
        <stp>44782</stp>
        <stp/>
        <stp/>
        <stp>1</stp>
        <tr r="EG85" s="21"/>
      </tp>
      <tp>
        <v>25.03</v>
        <stp/>
        <stp>*H</stp>
        <stp>KORD MR17!_18Z-GEFS</stp>
        <stp>2M DAILY AVG TEMP</stp>
        <stp>D</stp>
        <stp>44788</stp>
        <stp/>
        <stp/>
        <stp>1</stp>
        <tr r="GW79" s="21"/>
      </tp>
      <tp>
        <v>25.08</v>
        <stp/>
        <stp>*H</stp>
        <stp>KORD MR18!_18Z-GEFS</stp>
        <stp>2M DAILY AVG TEMP</stp>
        <stp>D</stp>
        <stp>44787</stp>
        <stp/>
        <stp/>
        <stp>1</stp>
        <tr r="GW80" s="21"/>
      </tp>
      <tp>
        <v>26.09</v>
        <stp/>
        <stp>*H</stp>
        <stp>KORD MR19!_18Z-GEFS</stp>
        <stp>2M DAILY AVG TEMP</stp>
        <stp>D</stp>
        <stp>44786</stp>
        <stp/>
        <stp/>
        <stp>1</stp>
        <tr r="GW81" s="21"/>
      </tp>
      <tp>
        <v>23.79</v>
        <stp/>
        <stp>*H</stp>
        <stp>KORD MR10!_00Z-GEFS</stp>
        <stp>2M DAILY AVG TEMP</stp>
        <stp>D</stp>
        <stp>44794</stp>
        <stp/>
        <stp/>
        <stp>1</stp>
        <tr r="AZ73" s="21"/>
      </tp>
      <tp>
        <v>22.69</v>
        <stp/>
        <stp>*H</stp>
        <stp>KORD MR10!_06Z-GEFS</stp>
        <stp>2M DAILY AVG TEMP</stp>
        <stp>D</stp>
        <stp>44792</stp>
        <stp/>
        <stp/>
        <stp>1</stp>
        <tr r="CR75" s="21"/>
      </tp>
      <tp>
        <v>22.42</v>
        <stp/>
        <stp>*H</stp>
        <stp>KORD MR10!_12Z-GEFS</stp>
        <stp>2M DAILY AVG TEMP</stp>
        <stp>D</stp>
        <stp>44786</stp>
        <stp/>
        <stp/>
        <stp>1</stp>
        <tr r="DX81" s="21"/>
      </tp>
      <tp>
        <v>26.33</v>
        <stp/>
        <stp>*H</stp>
        <stp>KORD MR11!_00Z-GEFS</stp>
        <stp>2M DAILY AVG TEMP</stp>
        <stp>D</stp>
        <stp>44795</stp>
        <stp/>
        <stp/>
        <stp>1</stp>
        <tr r="BF72" s="21"/>
      </tp>
      <tp>
        <v>23.43</v>
        <stp/>
        <stp>*H</stp>
        <stp>KORD MR11!_06Z-GEFS</stp>
        <stp>2M DAILY AVG TEMP</stp>
        <stp>D</stp>
        <stp>44793</stp>
        <stp/>
        <stp/>
        <stp>1</stp>
        <tr r="CX74" s="21"/>
      </tp>
      <tp>
        <v>23.8</v>
        <stp/>
        <stp>*H</stp>
        <stp>KORD MR11!_12Z-GEFS</stp>
        <stp>2M DAILY AVG TEMP</stp>
        <stp>D</stp>
        <stp>44787</stp>
        <stp/>
        <stp/>
        <stp>1</stp>
        <tr r="ED80" s="21"/>
      </tp>
      <tp>
        <v>23.62</v>
        <stp/>
        <stp>*H</stp>
        <stp>KORD MR12!_06Z-GEFS</stp>
        <stp>2M DAILY AVG TEMP</stp>
        <stp>D</stp>
        <stp>44790</stp>
        <stp/>
        <stp/>
        <stp>1</stp>
        <tr r="CR77" s="21"/>
      </tp>
      <tp>
        <v>21.98</v>
        <stp/>
        <stp>*H</stp>
        <stp>KORD MR12!_12Z-GEFS</stp>
        <stp>2M DAILY AVG TEMP</stp>
        <stp>D</stp>
        <stp>44784</stp>
        <stp/>
        <stp/>
        <stp>1</stp>
        <tr r="DX83" s="21"/>
      </tp>
      <tp>
        <v>25.24</v>
        <stp/>
        <stp>*H</stp>
        <stp>KORD MR13!_06Z-GEFS</stp>
        <stp>2M DAILY AVG TEMP</stp>
        <stp>D</stp>
        <stp>44791</stp>
        <stp/>
        <stp/>
        <stp>1</stp>
        <tr r="CX76" s="21"/>
      </tp>
      <tp>
        <v>22.11</v>
        <stp/>
        <stp>*H</stp>
        <stp>KORD MR13!_12Z-GEFS</stp>
        <stp>2M DAILY AVG TEMP</stp>
        <stp>D</stp>
        <stp>44785</stp>
        <stp/>
        <stp/>
        <stp>1</stp>
        <tr r="ED82" s="21"/>
      </tp>
      <tp>
        <v>25.98</v>
        <stp/>
        <stp>*H</stp>
        <stp>KORD MR14!_00Z-GEFS</stp>
        <stp>2M DAILY AVG TEMP</stp>
        <stp>D</stp>
        <stp>44790</stp>
        <stp/>
        <stp/>
        <stp>1</stp>
        <tr r="AZ77" s="21"/>
      </tp>
      <tp>
        <v>23.25</v>
        <stp/>
        <stp>*H</stp>
        <stp>KORD MR14!_12Z-GEFS</stp>
        <stp>2M DAILY AVG TEMP</stp>
        <stp>D</stp>
        <stp>44782</stp>
        <stp/>
        <stp/>
        <stp>1</stp>
        <tr r="DX85" s="21"/>
      </tp>
      <tp>
        <v>27.21</v>
        <stp/>
        <stp>*H</stp>
        <stp>KORD MR14!_18Z-GEFS</stp>
        <stp>2M DAILY AVG TEMP</stp>
        <stp>D</stp>
        <stp>44788</stp>
        <stp/>
        <stp/>
        <stp>1</stp>
        <tr r="GN79" s="21"/>
      </tp>
      <tp>
        <v>26.54</v>
        <stp/>
        <stp>*H</stp>
        <stp>KORD MR15!_00Z-GEFS</stp>
        <stp>2M DAILY AVG TEMP</stp>
        <stp>D</stp>
        <stp>44791</stp>
        <stp/>
        <stp/>
        <stp>1</stp>
        <tr r="BF76" s="21"/>
      </tp>
      <tp>
        <v>23.03</v>
        <stp/>
        <stp>*H</stp>
        <stp>KORD MR15!_12Z-GEFS</stp>
        <stp>2M DAILY AVG TEMP</stp>
        <stp>D</stp>
        <stp>44783</stp>
        <stp/>
        <stp/>
        <stp>1</stp>
        <tr r="ED84" s="21"/>
      </tp>
      <tp>
        <v>26.42</v>
        <stp/>
        <stp>*H</stp>
        <stp>KORD MR15!_18Z-GEFS</stp>
        <stp>2M DAILY AVG TEMP</stp>
        <stp>D</stp>
        <stp>44789</stp>
        <stp/>
        <stp/>
        <stp>1</stp>
        <tr r="GT78" s="21"/>
      </tp>
      <tp>
        <v>29.11</v>
        <stp/>
        <stp>*H</stp>
        <stp>KORD MR16!_12Z-GEFS</stp>
        <stp>2M DAILY AVG TEMP</stp>
        <stp>D</stp>
        <stp>44780</stp>
        <stp/>
        <stp/>
        <stp>1</stp>
        <tr r="DX87" s="21"/>
      </tp>
      <tp>
        <v>27.19</v>
        <stp/>
        <stp>*H</stp>
        <stp>KORD MR17!_12Z-GEFS</stp>
        <stp>2M DAILY AVG TEMP</stp>
        <stp>D</stp>
        <stp>44781</stp>
        <stp/>
        <stp/>
        <stp>1</stp>
        <tr r="ED86" s="21"/>
      </tp>
      <tp>
        <v>26.27</v>
        <stp/>
        <stp>*H</stp>
        <stp>KORD MR18!_18Z-GEFS</stp>
        <stp>2M DAILY AVG TEMP</stp>
        <stp>D</stp>
        <stp>44784</stp>
        <stp/>
        <stp/>
        <stp>1</stp>
        <tr r="GN83" s="21"/>
      </tp>
      <tp>
        <v>26.3</v>
        <stp/>
        <stp>*H</stp>
        <stp>KORD MR19!_18Z-GEFS</stp>
        <stp>2M DAILY AVG TEMP</stp>
        <stp>D</stp>
        <stp>44785</stp>
        <stp/>
        <stp/>
        <stp>1</stp>
        <tr r="GT82" s="21"/>
      </tp>
      <tp>
        <v>24.58</v>
        <stp/>
        <stp>*H</stp>
        <stp>KORD MR10!_00Z-GEFS</stp>
        <stp>2M DAILY AVG TEMP</stp>
        <stp>D</stp>
        <stp>44795</stp>
        <stp/>
        <stp/>
        <stp>1</stp>
        <tr r="BC72" s="21"/>
      </tp>
      <tp>
        <v>23.38</v>
        <stp/>
        <stp>*H</stp>
        <stp>KORD MR10!_06Z-GEFS</stp>
        <stp>2M DAILY AVG TEMP</stp>
        <stp>D</stp>
        <stp>44793</stp>
        <stp/>
        <stp/>
        <stp>1</stp>
        <tr r="CU74" s="21"/>
      </tp>
      <tp>
        <v>23.34</v>
        <stp/>
        <stp>*H</stp>
        <stp>KORD MR10!_12Z-GEFS</stp>
        <stp>2M DAILY AVG TEMP</stp>
        <stp>D</stp>
        <stp>44787</stp>
        <stp/>
        <stp/>
        <stp>1</stp>
        <tr r="EA80" s="21"/>
      </tp>
      <tp>
        <v>25.44</v>
        <stp/>
        <stp>*H</stp>
        <stp>KORD MR11!_00Z-GEFS</stp>
        <stp>2M DAILY AVG TEMP</stp>
        <stp>D</stp>
        <stp>44794</stp>
        <stp/>
        <stp/>
        <stp>1</stp>
        <tr r="BC73" s="21"/>
      </tp>
      <tp>
        <v>22.41</v>
        <stp/>
        <stp>*H</stp>
        <stp>KORD MR11!_06Z-GEFS</stp>
        <stp>2M DAILY AVG TEMP</stp>
        <stp>D</stp>
        <stp>44792</stp>
        <stp/>
        <stp/>
        <stp>1</stp>
        <tr r="CU75" s="21"/>
      </tp>
      <tp>
        <v>22.75</v>
        <stp/>
        <stp>*H</stp>
        <stp>KORD MR11!_12Z-GEFS</stp>
        <stp>2M DAILY AVG TEMP</stp>
        <stp>D</stp>
        <stp>44786</stp>
        <stp/>
        <stp/>
        <stp>1</stp>
        <tr r="EA81" s="21"/>
      </tp>
      <tp>
        <v>23.96</v>
        <stp/>
        <stp>*H</stp>
        <stp>KORD MR12!_06Z-GEFS</stp>
        <stp>2M DAILY AVG TEMP</stp>
        <stp>D</stp>
        <stp>44791</stp>
        <stp/>
        <stp/>
        <stp>1</stp>
        <tr r="CU76" s="21"/>
      </tp>
      <tp>
        <v>21.4</v>
        <stp/>
        <stp>*H</stp>
        <stp>KORD MR12!_12Z-GEFS</stp>
        <stp>2M DAILY AVG TEMP</stp>
        <stp>D</stp>
        <stp>44785</stp>
        <stp/>
        <stp/>
        <stp>1</stp>
        <tr r="EA82" s="21"/>
      </tp>
      <tp>
        <v>25.74</v>
        <stp/>
        <stp>*H</stp>
        <stp>KORD MR13!_06Z-GEFS</stp>
        <stp>2M DAILY AVG TEMP</stp>
        <stp>D</stp>
        <stp>44790</stp>
        <stp/>
        <stp/>
        <stp>1</stp>
        <tr r="CU77" s="21"/>
      </tp>
      <tp>
        <v>22.89</v>
        <stp/>
        <stp>*H</stp>
        <stp>KORD MR13!_12Z-GEFS</stp>
        <stp>2M DAILY AVG TEMP</stp>
        <stp>D</stp>
        <stp>44784</stp>
        <stp/>
        <stp/>
        <stp>1</stp>
        <tr r="EA83" s="21"/>
      </tp>
      <tp>
        <v>26.44</v>
        <stp/>
        <stp>*H</stp>
        <stp>KORD MR14!_00Z-GEFS</stp>
        <stp>2M DAILY AVG TEMP</stp>
        <stp>D</stp>
        <stp>44791</stp>
        <stp/>
        <stp/>
        <stp>1</stp>
        <tr r="BC76" s="21"/>
      </tp>
      <tp>
        <v>24.83</v>
        <stp/>
        <stp>*H</stp>
        <stp>KORD MR14!_12Z-GEFS</stp>
        <stp>2M DAILY AVG TEMP</stp>
        <stp>D</stp>
        <stp>44783</stp>
        <stp/>
        <stp/>
        <stp>1</stp>
        <tr r="EA84" s="21"/>
      </tp>
      <tp>
        <v>27.18</v>
        <stp/>
        <stp>*H</stp>
        <stp>KORD MR14!_18Z-GEFS</stp>
        <stp>2M DAILY AVG TEMP</stp>
        <stp>D</stp>
        <stp>44789</stp>
        <stp/>
        <stp/>
        <stp>1</stp>
        <tr r="GQ78" s="21"/>
      </tp>
      <tp>
        <v>25.91</v>
        <stp/>
        <stp>*H</stp>
        <stp>KORD MR15!_00Z-GEFS</stp>
        <stp>2M DAILY AVG TEMP</stp>
        <stp>D</stp>
        <stp>44790</stp>
        <stp/>
        <stp/>
        <stp>1</stp>
        <tr r="BC77" s="21"/>
      </tp>
      <tp>
        <v>21.67</v>
        <stp/>
        <stp>*H</stp>
        <stp>KORD MR15!_12Z-GEFS</stp>
        <stp>2M DAILY AVG TEMP</stp>
        <stp>D</stp>
        <stp>44782</stp>
        <stp/>
        <stp/>
        <stp>1</stp>
        <tr r="EA85" s="21"/>
      </tp>
      <tp>
        <v>26.38</v>
        <stp/>
        <stp>*H</stp>
        <stp>KORD MR15!_18Z-GEFS</stp>
        <stp>2M DAILY AVG TEMP</stp>
        <stp>D</stp>
        <stp>44788</stp>
        <stp/>
        <stp/>
        <stp>1</stp>
        <tr r="GQ79" s="21"/>
      </tp>
      <tp>
        <v>26.65</v>
        <stp/>
        <stp>*H</stp>
        <stp>KORD MR16!_12Z-GEFS</stp>
        <stp>2M DAILY AVG TEMP</stp>
        <stp>D</stp>
        <stp>44781</stp>
        <stp/>
        <stp/>
        <stp>1</stp>
        <tr r="EA86" s="21"/>
      </tp>
      <tp>
        <v>28.06</v>
        <stp/>
        <stp>*H</stp>
        <stp>KORD MR17!_12Z-GEFS</stp>
        <stp>2M DAILY AVG TEMP</stp>
        <stp>D</stp>
        <stp>44780</stp>
        <stp/>
        <stp/>
        <stp>1</stp>
        <tr r="EA87" s="21"/>
      </tp>
      <tp>
        <v>26.26</v>
        <stp/>
        <stp>*H</stp>
        <stp>KORD MR18!_18Z-GEFS</stp>
        <stp>2M DAILY AVG TEMP</stp>
        <stp>D</stp>
        <stp>44785</stp>
        <stp/>
        <stp/>
        <stp>1</stp>
        <tr r="GQ82" s="21"/>
      </tp>
      <tp>
        <v>25.4</v>
        <stp/>
        <stp>*H</stp>
        <stp>KORD MR19!_18Z-GEFS</stp>
        <stp>2M DAILY AVG TEMP</stp>
        <stp>D</stp>
        <stp>44784</stp>
        <stp/>
        <stp/>
        <stp>1</stp>
        <tr r="GQ83" s="21"/>
      </tp>
      <tp>
        <v>23</v>
        <stp/>
        <stp>*H</stp>
        <stp>KORD MR10!_12Z-GEFS</stp>
        <stp>2M DAILY AVG TEMP</stp>
        <stp>D</stp>
        <stp>44788</stp>
        <stp/>
        <stp/>
        <stp>1</stp>
        <tr r="ED79" s="21"/>
      </tp>
      <tp>
        <v>21.17</v>
        <stp/>
        <stp>*H</stp>
        <stp>KORD MR10!_18Z-GEFS</stp>
        <stp>2M DAILY AVG TEMP</stp>
        <stp>D</stp>
        <stp>44782</stp>
        <stp/>
        <stp/>
        <stp>1</stp>
        <tr r="FJ85" s="21"/>
      </tp>
      <tp>
        <v>22.29</v>
        <stp/>
        <stp>*H</stp>
        <stp>KORD MR11!_12Z-GEFS</stp>
        <stp>2M DAILY AVG TEMP</stp>
        <stp>D</stp>
        <stp>44789</stp>
        <stp/>
        <stp/>
        <stp>1</stp>
        <tr r="EJ78" s="21"/>
      </tp>
      <tp>
        <v>23.86</v>
        <stp/>
        <stp>*H</stp>
        <stp>KORD MR11!_18Z-GEFS</stp>
        <stp>2M DAILY AVG TEMP</stp>
        <stp>D</stp>
        <stp>44783</stp>
        <stp/>
        <stp/>
        <stp>1</stp>
        <tr r="FP84" s="21"/>
      </tp>
      <tp>
        <v>27.52</v>
        <stp/>
        <stp>*H</stp>
        <stp>KORD MR12!_18Z-GEFS</stp>
        <stp>2M DAILY AVG TEMP</stp>
        <stp>D</stp>
        <stp>44780</stp>
        <stp/>
        <stp/>
        <stp>1</stp>
        <tr r="FJ87" s="21"/>
      </tp>
      <tp>
        <v>24.8</v>
        <stp/>
        <stp>*H</stp>
        <stp>KORD MR13!_18Z-GEFS</stp>
        <stp>2M DAILY AVG TEMP</stp>
        <stp>D</stp>
        <stp>44781</stp>
        <stp/>
        <stp/>
        <stp>1</stp>
        <tr r="FP86" s="21"/>
      </tp>
      <tp>
        <v>27.14</v>
        <stp/>
        <stp>*H</stp>
        <stp>KORD MR14!_18Z-GEFS</stp>
        <stp>2M DAILY AVG TEMP</stp>
        <stp>D</stp>
        <stp>44786</stp>
        <stp/>
        <stp/>
        <stp>1</stp>
        <tr r="GH81" s="21"/>
      </tp>
      <tp>
        <v>25.88</v>
        <stp/>
        <stp>*H</stp>
        <stp>KORD MR15!_18Z-GEFS</stp>
        <stp>2M DAILY AVG TEMP</stp>
        <stp>D</stp>
        <stp>44787</stp>
        <stp/>
        <stp/>
        <stp>1</stp>
        <tr r="GN80" s="21"/>
      </tp>
      <tp>
        <v>26.19</v>
        <stp/>
        <stp>*H</stp>
        <stp>KORD MR16!_18Z-GEFS</stp>
        <stp>2M DAILY AVG TEMP</stp>
        <stp>D</stp>
        <stp>44784</stp>
        <stp/>
        <stp/>
        <stp>1</stp>
        <tr r="GH83" s="21"/>
      </tp>
      <tp>
        <v>26.01</v>
        <stp/>
        <stp>*H</stp>
        <stp>KORD MR17!_18Z-GEFS</stp>
        <stp>2M DAILY AVG TEMP</stp>
        <stp>D</stp>
        <stp>44785</stp>
        <stp/>
        <stp/>
        <stp>1</stp>
        <tr r="GN82" s="21"/>
      </tp>
      <tp>
        <v>27.37</v>
        <stp/>
        <stp>*H</stp>
        <stp>KORD MR18!_12Z-GEFS</stp>
        <stp>2M DAILY AVG TEMP</stp>
        <stp>D</stp>
        <stp>44780</stp>
        <stp/>
        <stp/>
        <stp>1</stp>
        <tr r="ED87" s="21"/>
      </tp>
      <tp>
        <v>26.31</v>
        <stp/>
        <stp>*H</stp>
        <stp>KORD MR19!_12Z-GEFS</stp>
        <stp>2M DAILY AVG TEMP</stp>
        <stp>D</stp>
        <stp>44781</stp>
        <stp/>
        <stp/>
        <stp>1</stp>
        <tr r="EJ86" s="21"/>
      </tp>
      <tp>
        <v>22.97</v>
        <stp/>
        <stp>*H</stp>
        <stp>KORD MR10!_12Z-GEFS</stp>
        <stp>2M DAILY AVG TEMP</stp>
        <stp>D</stp>
        <stp>44789</stp>
        <stp/>
        <stp/>
        <stp>1</stp>
        <tr r="EG78" s="21"/>
      </tp>
      <tp>
        <v>23.23</v>
        <stp/>
        <stp>*H</stp>
        <stp>KORD MR10!_18Z-GEFS</stp>
        <stp>2M DAILY AVG TEMP</stp>
        <stp>D</stp>
        <stp>44783</stp>
        <stp/>
        <stp/>
        <stp>1</stp>
        <tr r="FM84" s="21"/>
      </tp>
      <tp>
        <v>22.5</v>
        <stp/>
        <stp>*H</stp>
        <stp>KORD MR11!_12Z-GEFS</stp>
        <stp>2M DAILY AVG TEMP</stp>
        <stp>D</stp>
        <stp>44788</stp>
        <stp/>
        <stp/>
        <stp>1</stp>
        <tr r="EG79" s="21"/>
      </tp>
      <tp>
        <v>21.42</v>
        <stp/>
        <stp>*H</stp>
        <stp>KORD MR11!_18Z-GEFS</stp>
        <stp>2M DAILY AVG TEMP</stp>
        <stp>D</stp>
        <stp>44782</stp>
        <stp/>
        <stp/>
        <stp>1</stp>
        <tr r="FM85" s="21"/>
      </tp>
      <tp>
        <v>25.44</v>
        <stp/>
        <stp>*H</stp>
        <stp>KORD MR12!_18Z-GEFS</stp>
        <stp>2M DAILY AVG TEMP</stp>
        <stp>D</stp>
        <stp>44781</stp>
        <stp/>
        <stp/>
        <stp>1</stp>
        <tr r="FM86" s="21"/>
      </tp>
      <tp>
        <v>28.05</v>
        <stp/>
        <stp>*H</stp>
        <stp>KORD MR13!_18Z-GEFS</stp>
        <stp>2M DAILY AVG TEMP</stp>
        <stp>D</stp>
        <stp>44780</stp>
        <stp/>
        <stp/>
        <stp>1</stp>
        <tr r="FM87" s="21"/>
      </tp>
      <tp>
        <v>26.77</v>
        <stp/>
        <stp>*H</stp>
        <stp>KORD MR14!_18Z-GEFS</stp>
        <stp>2M DAILY AVG TEMP</stp>
        <stp>D</stp>
        <stp>44787</stp>
        <stp/>
        <stp/>
        <stp>1</stp>
        <tr r="GK80" s="21"/>
      </tp>
      <tp>
        <v>25.58</v>
        <stp/>
        <stp>*H</stp>
        <stp>KORD MR15!_18Z-GEFS</stp>
        <stp>2M DAILY AVG TEMP</stp>
        <stp>D</stp>
        <stp>44786</stp>
        <stp/>
        <stp/>
        <stp>1</stp>
        <tr r="GK81" s="21"/>
      </tp>
      <tp>
        <v>25.7</v>
        <stp/>
        <stp>*H</stp>
        <stp>KORD MR16!_18Z-GEFS</stp>
        <stp>2M DAILY AVG TEMP</stp>
        <stp>D</stp>
        <stp>44785</stp>
        <stp/>
        <stp/>
        <stp>1</stp>
        <tr r="GK82" s="21"/>
      </tp>
      <tp>
        <v>26.82</v>
        <stp/>
        <stp>*H</stp>
        <stp>KORD MR17!_18Z-GEFS</stp>
        <stp>2M DAILY AVG TEMP</stp>
        <stp>D</stp>
        <stp>44784</stp>
        <stp/>
        <stp/>
        <stp>1</stp>
        <tr r="GK83" s="21"/>
      </tp>
      <tp>
        <v>25.95</v>
        <stp/>
        <stp>*H</stp>
        <stp>KORD MR18!_12Z-GEFS</stp>
        <stp>2M DAILY AVG TEMP</stp>
        <stp>D</stp>
        <stp>44781</stp>
        <stp/>
        <stp/>
        <stp>1</stp>
        <tr r="EG86" s="21"/>
      </tp>
      <tp>
        <v>27.08</v>
        <stp/>
        <stp>*H</stp>
        <stp>KORD MR19!_12Z-GEFS</stp>
        <stp>2M DAILY AVG TEMP</stp>
        <stp>D</stp>
        <stp>44780</stp>
        <stp/>
        <stp/>
        <stp>1</stp>
        <tr r="EG87" s="21"/>
      </tp>
      <tp>
        <v>24.5</v>
        <stp/>
        <stp>*H</stp>
        <stp>KORD MR11!_18Z-GEFS</stp>
        <stp>2M DAILY AVG TEMP</stp>
        <stp>D</stp>
        <stp>44781</stp>
        <stp/>
        <stp/>
        <stp>1</stp>
        <tr r="FJ86" s="21"/>
      </tp>
      <tp>
        <v>25.46</v>
        <stp/>
        <stp>*H</stp>
        <stp>KORD MR12!_12Z-GEFS</stp>
        <stp>2M DAILY AVG TEMP</stp>
        <stp>D</stp>
        <stp>44788</stp>
        <stp/>
        <stp/>
        <stp>1</stp>
        <tr r="EJ79" s="21"/>
      </tp>
      <tp>
        <v>22.15</v>
        <stp/>
        <stp>*H</stp>
        <stp>KORD MR12!_18Z-GEFS</stp>
        <stp>2M DAILY AVG TEMP</stp>
        <stp>D</stp>
        <stp>44782</stp>
        <stp/>
        <stp/>
        <stp>1</stp>
        <tr r="FP85" s="21"/>
      </tp>
      <tp>
        <v>25.12</v>
        <stp/>
        <stp>*H</stp>
        <stp>KORD MR13!_12Z-GEFS</stp>
        <stp>2M DAILY AVG TEMP</stp>
        <stp>D</stp>
        <stp>44789</stp>
        <stp/>
        <stp/>
        <stp>1</stp>
        <tr r="EP78" s="21"/>
      </tp>
      <tp>
        <v>24.75</v>
        <stp/>
        <stp>*H</stp>
        <stp>KORD MR13!_18Z-GEFS</stp>
        <stp>2M DAILY AVG TEMP</stp>
        <stp>D</stp>
        <stp>44783</stp>
        <stp/>
        <stp/>
        <stp>1</stp>
        <tr r="FV84" s="21"/>
      </tp>
      <tp>
        <v>25.31</v>
        <stp/>
        <stp>*H</stp>
        <stp>KORD MR14!_18Z-GEFS</stp>
        <stp>2M DAILY AVG TEMP</stp>
        <stp>D</stp>
        <stp>44784</stp>
        <stp/>
        <stp/>
        <stp>1</stp>
        <tr r="GB83" s="21"/>
      </tp>
      <tp>
        <v>25.59</v>
        <stp/>
        <stp>*H</stp>
        <stp>KORD MR15!_18Z-GEFS</stp>
        <stp>2M DAILY AVG TEMP</stp>
        <stp>D</stp>
        <stp>44785</stp>
        <stp/>
        <stp/>
        <stp>1</stp>
        <tr r="GH82" s="21"/>
      </tp>
      <tp>
        <v>25.16</v>
        <stp/>
        <stp>*H</stp>
        <stp>KORD MR16!_18Z-GEFS</stp>
        <stp>2M DAILY AVG TEMP</stp>
        <stp>D</stp>
        <stp>44786</stp>
        <stp/>
        <stp/>
        <stp>1</stp>
        <tr r="GN81" s="21"/>
      </tp>
      <tp>
        <v>25.71</v>
        <stp/>
        <stp>*H</stp>
        <stp>KORD MR17!_18Z-GEFS</stp>
        <stp>2M DAILY AVG TEMP</stp>
        <stp>D</stp>
        <stp>44787</stp>
        <stp/>
        <stp/>
        <stp>1</stp>
        <tr r="GT80" s="21"/>
      </tp>
      <tp>
        <v>26.46</v>
        <stp/>
        <stp>*H</stp>
        <stp>KORD MR18!_12Z-GEFS</stp>
        <stp>2M DAILY AVG TEMP</stp>
        <stp>D</stp>
        <stp>44782</stp>
        <stp/>
        <stp/>
        <stp>1</stp>
        <tr r="EJ85" s="21"/>
      </tp>
      <tp>
        <v>25.22</v>
        <stp/>
        <stp>*H</stp>
        <stp>KORD MR18!_18Z-GEFS</stp>
        <stp>2M DAILY AVG TEMP</stp>
        <stp>D</stp>
        <stp>44788</stp>
        <stp/>
        <stp/>
        <stp>1</stp>
        <tr r="GZ79" s="21"/>
      </tp>
      <tp>
        <v>25.95</v>
        <stp/>
        <stp>*H</stp>
        <stp>KORD MR19!_12Z-GEFS</stp>
        <stp>2M DAILY AVG TEMP</stp>
        <stp>D</stp>
        <stp>44783</stp>
        <stp/>
        <stp/>
        <stp>1</stp>
        <tr r="EP84" s="21"/>
      </tp>
      <tp>
        <v>24.87</v>
        <stp/>
        <stp>*H</stp>
        <stp>KORD MR12!_12Z-GEFS</stp>
        <stp>2M DAILY AVG TEMP</stp>
        <stp>D</stp>
        <stp>44789</stp>
        <stp/>
        <stp/>
        <stp>1</stp>
        <tr r="EM78" s="21"/>
      </tp>
      <tp>
        <v>24.35</v>
        <stp/>
        <stp>*H</stp>
        <stp>KORD MR12!_18Z-GEFS</stp>
        <stp>2M DAILY AVG TEMP</stp>
        <stp>D</stp>
        <stp>44783</stp>
        <stp/>
        <stp/>
        <stp>1</stp>
        <tr r="FS84" s="21"/>
      </tp>
      <tp>
        <v>26.01</v>
        <stp/>
        <stp>*H</stp>
        <stp>KORD MR13!_12Z-GEFS</stp>
        <stp>2M DAILY AVG TEMP</stp>
        <stp>D</stp>
        <stp>44788</stp>
        <stp/>
        <stp/>
        <stp>1</stp>
        <tr r="EM79" s="21"/>
      </tp>
      <tp>
        <v>22.65</v>
        <stp/>
        <stp>*H</stp>
        <stp>KORD MR13!_18Z-GEFS</stp>
        <stp>2M DAILY AVG TEMP</stp>
        <stp>D</stp>
        <stp>44782</stp>
        <stp/>
        <stp/>
        <stp>1</stp>
        <tr r="FS85" s="21"/>
      </tp>
      <tp>
        <v>26.69</v>
        <stp/>
        <stp>*H</stp>
        <stp>KORD MR14!_18Z-GEFS</stp>
        <stp>2M DAILY AVG TEMP</stp>
        <stp>D</stp>
        <stp>44785</stp>
        <stp/>
        <stp/>
        <stp>1</stp>
        <tr r="GE82" s="21"/>
      </tp>
      <tp>
        <v>25.13</v>
        <stp/>
        <stp>*H</stp>
        <stp>KORD MR15!_18Z-GEFS</stp>
        <stp>2M DAILY AVG TEMP</stp>
        <stp>D</stp>
        <stp>44784</stp>
        <stp/>
        <stp/>
        <stp>1</stp>
        <tr r="GE83" s="21"/>
      </tp>
      <tp>
        <v>25.48</v>
        <stp/>
        <stp>*H</stp>
        <stp>KORD MR16!_18Z-GEFS</stp>
        <stp>2M DAILY AVG TEMP</stp>
        <stp>D</stp>
        <stp>44787</stp>
        <stp/>
        <stp/>
        <stp>1</stp>
        <tr r="GQ80" s="21"/>
      </tp>
      <tp>
        <v>25.9</v>
        <stp/>
        <stp>*H</stp>
        <stp>KORD MR17!_18Z-GEFS</stp>
        <stp>2M DAILY AVG TEMP</stp>
        <stp>D</stp>
        <stp>44786</stp>
        <stp/>
        <stp/>
        <stp>1</stp>
        <tr r="GQ81" s="21"/>
      </tp>
      <tp>
        <v>26.55</v>
        <stp/>
        <stp>*H</stp>
        <stp>KORD MR18!_12Z-GEFS</stp>
        <stp>2M DAILY AVG TEMP</stp>
        <stp>D</stp>
        <stp>44783</stp>
        <stp/>
        <stp/>
        <stp>1</stp>
        <tr r="EM84" s="21"/>
      </tp>
      <tp>
        <v>25.29</v>
        <stp/>
        <stp>*H</stp>
        <stp>KORD MR18!_18Z-GEFS</stp>
        <stp>2M DAILY AVG TEMP</stp>
        <stp>D</stp>
        <stp>44789</stp>
        <stp/>
        <stp/>
        <stp>1</stp>
        <tr r="HC78" s="21"/>
      </tp>
      <tp>
        <v>25.37</v>
        <stp/>
        <stp>*H</stp>
        <stp>KORD MR19!_12Z-GEFS</stp>
        <stp>2M DAILY AVG TEMP</stp>
        <stp>D</stp>
        <stp>44782</stp>
        <stp/>
        <stp/>
        <stp>1</stp>
        <tr r="EM85" s="21"/>
      </tp>
      <tp>
        <v>25.27</v>
        <stp/>
        <stp>*H</stp>
        <stp>KORD MR19!_18Z-GEFS</stp>
        <stp>2M DAILY AVG TEMP</stp>
        <stp>D</stp>
        <stp>44788</stp>
        <stp/>
        <stp/>
        <stp>1</stp>
        <tr r="HC79" s="21"/>
      </tp>
      <tp>
        <v>23.47</v>
        <stp/>
        <stp>*H</stp>
        <stp>KORD MR10!_18Z-GEFS</stp>
        <stp>2M DAILY AVG TEMP</stp>
        <stp>D</stp>
        <stp>44786</stp>
        <stp/>
        <stp/>
        <stp>1</stp>
        <tr r="FV81" s="21"/>
      </tp>
      <tp>
        <v>23.42</v>
        <stp/>
        <stp>*H</stp>
        <stp>KORD MR11!_18Z-GEFS</stp>
        <stp>2M DAILY AVG TEMP</stp>
        <stp>D</stp>
        <stp>44787</stp>
        <stp/>
        <stp/>
        <stp>1</stp>
        <tr r="GB80" s="21"/>
      </tp>
      <tp>
        <v>22.9</v>
        <stp/>
        <stp>*H</stp>
        <stp>KORD MR12!_18Z-GEFS</stp>
        <stp>2M DAILY AVG TEMP</stp>
        <stp>D</stp>
        <stp>44784</stp>
        <stp/>
        <stp/>
        <stp>1</stp>
        <tr r="FV83" s="21"/>
      </tp>
      <tp>
        <v>23.11</v>
        <stp/>
        <stp>*H</stp>
        <stp>KORD MR13!_18Z-GEFS</stp>
        <stp>2M DAILY AVG TEMP</stp>
        <stp>D</stp>
        <stp>44785</stp>
        <stp/>
        <stp/>
        <stp>1</stp>
        <tr r="GB82" s="21"/>
      </tp>
      <tp>
        <v>25.64</v>
        <stp/>
        <stp>*H</stp>
        <stp>KORD MR14!_12Z-GEFS</stp>
        <stp>2M DAILY AVG TEMP</stp>
        <stp>D</stp>
        <stp>44788</stp>
        <stp/>
        <stp/>
        <stp>1</stp>
        <tr r="EP79" s="21"/>
      </tp>
      <tp>
        <v>22.51</v>
        <stp/>
        <stp>*H</stp>
        <stp>KORD MR14!_18Z-GEFS</stp>
        <stp>2M DAILY AVG TEMP</stp>
        <stp>D</stp>
        <stp>44782</stp>
        <stp/>
        <stp/>
        <stp>1</stp>
        <tr r="FV85" s="21"/>
      </tp>
      <tp>
        <v>27.53</v>
        <stp/>
        <stp>*H</stp>
        <stp>KORD MR15!_12Z-GEFS</stp>
        <stp>2M DAILY AVG TEMP</stp>
        <stp>D</stp>
        <stp>44789</stp>
        <stp/>
        <stp/>
        <stp>1</stp>
        <tr r="EV78" s="21"/>
      </tp>
      <tp>
        <v>23.25</v>
        <stp/>
        <stp>*H</stp>
        <stp>KORD MR15!_18Z-GEFS</stp>
        <stp>2M DAILY AVG TEMP</stp>
        <stp>D</stp>
        <stp>44783</stp>
        <stp/>
        <stp/>
        <stp>1</stp>
        <tr r="GB84" s="21"/>
      </tp>
      <tp>
        <v>27.21</v>
        <stp/>
        <stp>*H</stp>
        <stp>KORD MR16!_18Z-GEFS</stp>
        <stp>2M DAILY AVG TEMP</stp>
        <stp>D</stp>
        <stp>44780</stp>
        <stp/>
        <stp/>
        <stp>1</stp>
        <tr r="FV87" s="21"/>
      </tp>
      <tp>
        <v>27.37</v>
        <stp/>
        <stp>*H</stp>
        <stp>KORD MR17!_18Z-GEFS</stp>
        <stp>2M DAILY AVG TEMP</stp>
        <stp>D</stp>
        <stp>44781</stp>
        <stp/>
        <stp/>
        <stp>1</stp>
        <tr r="GB86" s="21"/>
      </tp>
      <tp>
        <v>26.31</v>
        <stp/>
        <stp>*H</stp>
        <stp>KORD MR18!_12Z-GEFS</stp>
        <stp>2M DAILY AVG TEMP</stp>
        <stp>D</stp>
        <stp>44784</stp>
        <stp/>
        <stp/>
        <stp>1</stp>
        <tr r="EP83" s="21"/>
      </tp>
      <tp>
        <v>26.12</v>
        <stp/>
        <stp>*H</stp>
        <stp>KORD MR19!_12Z-GEFS</stp>
        <stp>2M DAILY AVG TEMP</stp>
        <stp>D</stp>
        <stp>44785</stp>
        <stp/>
        <stp/>
        <stp>1</stp>
        <tr r="EV82" s="21"/>
      </tp>
      <tp>
        <v>24.09</v>
        <stp/>
        <stp>*H</stp>
        <stp>KORD MR10!_18Z-GEFS</stp>
        <stp>2M DAILY AVG TEMP</stp>
        <stp>D</stp>
        <stp>44787</stp>
        <stp/>
        <stp/>
        <stp>1</stp>
        <tr r="FY80" s="21"/>
      </tp>
      <tp>
        <v>22.26</v>
        <stp/>
        <stp>*H</stp>
        <stp>KORD MR11!_18Z-GEFS</stp>
        <stp>2M DAILY AVG TEMP</stp>
        <stp>D</stp>
        <stp>44786</stp>
        <stp/>
        <stp/>
        <stp>1</stp>
        <tr r="FY81" s="21"/>
      </tp>
      <tp>
        <v>22.24</v>
        <stp/>
        <stp>*H</stp>
        <stp>KORD MR12!_18Z-GEFS</stp>
        <stp>2M DAILY AVG TEMP</stp>
        <stp>D</stp>
        <stp>44785</stp>
        <stp/>
        <stp/>
        <stp>1</stp>
        <tr r="FY82" s="21"/>
      </tp>
      <tp>
        <v>23.75</v>
        <stp/>
        <stp>*H</stp>
        <stp>KORD MR13!_18Z-GEFS</stp>
        <stp>2M DAILY AVG TEMP</stp>
        <stp>D</stp>
        <stp>44784</stp>
        <stp/>
        <stp/>
        <stp>1</stp>
        <tr r="FY83" s="21"/>
      </tp>
      <tp>
        <v>25.82</v>
        <stp/>
        <stp>*H</stp>
        <stp>KORD MR14!_12Z-GEFS</stp>
        <stp>2M DAILY AVG TEMP</stp>
        <stp>D</stp>
        <stp>44789</stp>
        <stp/>
        <stp/>
        <stp>1</stp>
        <tr r="ES78" s="21"/>
      </tp>
      <tp>
        <v>24.34</v>
        <stp/>
        <stp>*H</stp>
        <stp>KORD MR14!_18Z-GEFS</stp>
        <stp>2M DAILY AVG TEMP</stp>
        <stp>D</stp>
        <stp>44783</stp>
        <stp/>
        <stp/>
        <stp>1</stp>
        <tr r="FY84" s="21"/>
      </tp>
      <tp>
        <v>26.31</v>
        <stp/>
        <stp>*H</stp>
        <stp>KORD MR15!_12Z-GEFS</stp>
        <stp>2M DAILY AVG TEMP</stp>
        <stp>D</stp>
        <stp>44788</stp>
        <stp/>
        <stp/>
        <stp>1</stp>
        <tr r="ES79" s="21"/>
      </tp>
      <tp>
        <v>22.61</v>
        <stp/>
        <stp>*H</stp>
        <stp>KORD MR15!_18Z-GEFS</stp>
        <stp>2M DAILY AVG TEMP</stp>
        <stp>D</stp>
        <stp>44782</stp>
        <stp/>
        <stp/>
        <stp>1</stp>
        <tr r="FY85" s="21"/>
      </tp>
      <tp>
        <v>27.19</v>
        <stp/>
        <stp>*H</stp>
        <stp>KORD MR16!_18Z-GEFS</stp>
        <stp>2M DAILY AVG TEMP</stp>
        <stp>D</stp>
        <stp>44781</stp>
        <stp/>
        <stp/>
        <stp>1</stp>
        <tr r="FY86" s="21"/>
      </tp>
      <tp>
        <v>26.78</v>
        <stp/>
        <stp>*H</stp>
        <stp>KORD MR17!_18Z-GEFS</stp>
        <stp>2M DAILY AVG TEMP</stp>
        <stp>D</stp>
        <stp>44780</stp>
        <stp/>
        <stp/>
        <stp>1</stp>
        <tr r="FY87" s="21"/>
      </tp>
      <tp>
        <v>24.86</v>
        <stp/>
        <stp>*H</stp>
        <stp>KORD MR18!_12Z-GEFS</stp>
        <stp>2M DAILY AVG TEMP</stp>
        <stp>D</stp>
        <stp>44785</stp>
        <stp/>
        <stp/>
        <stp>1</stp>
        <tr r="ES82" s="21"/>
      </tp>
      <tp>
        <v>26.3</v>
        <stp/>
        <stp>*H</stp>
        <stp>KORD MR19!_12Z-GEFS</stp>
        <stp>2M DAILY AVG TEMP</stp>
        <stp>D</stp>
        <stp>44784</stp>
        <stp/>
        <stp/>
        <stp>1</stp>
        <tr r="ES83" s="21"/>
      </tp>
      <tp>
        <v>22.26</v>
        <stp/>
        <stp>*H</stp>
        <stp>KORD MR10!_18Z-GEFS</stp>
        <stp>2M DAILY AVG TEMP</stp>
        <stp>D</stp>
        <stp>44784</stp>
        <stp/>
        <stp/>
        <stp>1</stp>
        <tr r="FP83" s="21"/>
      </tp>
      <tp>
        <v>21.27</v>
        <stp/>
        <stp>*H</stp>
        <stp>KORD MR11!_18Z-GEFS</stp>
        <stp>2M DAILY AVG TEMP</stp>
        <stp>D</stp>
        <stp>44785</stp>
        <stp/>
        <stp/>
        <stp>1</stp>
        <tr r="FV82" s="21"/>
      </tp>
      <tp>
        <v>23.71</v>
        <stp/>
        <stp>*H</stp>
        <stp>KORD MR12!_18Z-GEFS</stp>
        <stp>2M DAILY AVG TEMP</stp>
        <stp>D</stp>
        <stp>44786</stp>
        <stp/>
        <stp/>
        <stp>1</stp>
        <tr r="GB81" s="21"/>
      </tp>
      <tp>
        <v>25.09</v>
        <stp/>
        <stp>*H</stp>
        <stp>KORD MR13!_18Z-GEFS</stp>
        <stp>2M DAILY AVG TEMP</stp>
        <stp>D</stp>
        <stp>44787</stp>
        <stp/>
        <stp/>
        <stp>1</stp>
        <tr r="GH80" s="21"/>
      </tp>
      <tp>
        <v>28.46</v>
        <stp/>
        <stp>*H</stp>
        <stp>KORD MR14!_18Z-GEFS</stp>
        <stp>2M DAILY AVG TEMP</stp>
        <stp>D</stp>
        <stp>44780</stp>
        <stp/>
        <stp/>
        <stp>1</stp>
        <tr r="FP87" s="21"/>
      </tp>
      <tp>
        <v>26.13</v>
        <stp/>
        <stp>*H</stp>
        <stp>KORD MR15!_18Z-GEFS</stp>
        <stp>2M DAILY AVG TEMP</stp>
        <stp>D</stp>
        <stp>44781</stp>
        <stp/>
        <stp/>
        <stp>1</stp>
        <tr r="FV86" s="21"/>
      </tp>
      <tp>
        <v>25.96</v>
        <stp/>
        <stp>*H</stp>
        <stp>KORD MR16!_12Z-GEFS</stp>
        <stp>2M DAILY AVG TEMP</stp>
        <stp>D</stp>
        <stp>44788</stp>
        <stp/>
        <stp/>
        <stp>1</stp>
        <tr r="EV79" s="21"/>
      </tp>
      <tp>
        <v>26.54</v>
        <stp/>
        <stp>*H</stp>
        <stp>KORD MR16!_18Z-GEFS</stp>
        <stp>2M DAILY AVG TEMP</stp>
        <stp>D</stp>
        <stp>44782</stp>
        <stp/>
        <stp/>
        <stp>1</stp>
        <tr r="GB85" s="21"/>
      </tp>
      <tp>
        <v>25.81</v>
        <stp/>
        <stp>*H</stp>
        <stp>KORD MR17!_12Z-GEFS</stp>
        <stp>2M DAILY AVG TEMP</stp>
        <stp>D</stp>
        <stp>44789</stp>
        <stp/>
        <stp/>
        <stp>1</stp>
        <tr r="FB78" s="21"/>
      </tp>
      <tp>
        <v>27.47</v>
        <stp/>
        <stp>*H</stp>
        <stp>KORD MR17!_18Z-GEFS</stp>
        <stp>2M DAILY AVG TEMP</stp>
        <stp>D</stp>
        <stp>44783</stp>
        <stp/>
        <stp/>
        <stp>1</stp>
        <tr r="GH84" s="21"/>
      </tp>
      <tp>
        <v>24.34</v>
        <stp/>
        <stp>*H</stp>
        <stp>KORD MR18!_12Z-GEFS</stp>
        <stp>2M DAILY AVG TEMP</stp>
        <stp>D</stp>
        <stp>44786</stp>
        <stp/>
        <stp/>
        <stp>1</stp>
        <tr r="EV81" s="21"/>
      </tp>
      <tp>
        <v>25.55</v>
        <stp/>
        <stp>*H</stp>
        <stp>KORD MR19!_12Z-GEFS</stp>
        <stp>2M DAILY AVG TEMP</stp>
        <stp>D</stp>
        <stp>44787</stp>
        <stp/>
        <stp/>
        <stp>1</stp>
        <tr r="FB80" s="21"/>
      </tp>
      <tp>
        <v>22.17</v>
        <stp/>
        <stp>*H</stp>
        <stp>KORD MR10!_18Z-GEFS</stp>
        <stp>2M DAILY AVG TEMP</stp>
        <stp>D</stp>
        <stp>44785</stp>
        <stp/>
        <stp/>
        <stp>1</stp>
        <tr r="FS82" s="21"/>
      </tp>
      <tp>
        <v>21.56</v>
        <stp/>
        <stp>*H</stp>
        <stp>KORD MR11!_18Z-GEFS</stp>
        <stp>2M DAILY AVG TEMP</stp>
        <stp>D</stp>
        <stp>44784</stp>
        <stp/>
        <stp/>
        <stp>1</stp>
        <tr r="FS83" s="21"/>
      </tp>
      <tp>
        <v>25.32</v>
        <stp/>
        <stp>*H</stp>
        <stp>KORD MR12!_18Z-GEFS</stp>
        <stp>2M DAILY AVG TEMP</stp>
        <stp>D</stp>
        <stp>44787</stp>
        <stp/>
        <stp/>
        <stp>1</stp>
        <tr r="GE80" s="21"/>
      </tp>
      <tp>
        <v>23.93</v>
        <stp/>
        <stp>*H</stp>
        <stp>KORD MR13!_18Z-GEFS</stp>
        <stp>2M DAILY AVG TEMP</stp>
        <stp>D</stp>
        <stp>44786</stp>
        <stp/>
        <stp/>
        <stp>1</stp>
        <tr r="GE81" s="21"/>
      </tp>
      <tp>
        <v>23.87</v>
        <stp/>
        <stp>*H</stp>
        <stp>KORD MR14!_18Z-GEFS</stp>
        <stp>2M DAILY AVG TEMP</stp>
        <stp>D</stp>
        <stp>44781</stp>
        <stp/>
        <stp/>
        <stp>1</stp>
        <tr r="FS86" s="21"/>
      </tp>
      <tp>
        <v>28.41</v>
        <stp/>
        <stp>*H</stp>
        <stp>KORD MR15!_18Z-GEFS</stp>
        <stp>2M DAILY AVG TEMP</stp>
        <stp>D</stp>
        <stp>44780</stp>
        <stp/>
        <stp/>
        <stp>1</stp>
        <tr r="FS87" s="21"/>
      </tp>
      <tp>
        <v>24.92</v>
        <stp/>
        <stp>*H</stp>
        <stp>KORD MR16!_12Z-GEFS</stp>
        <stp>2M DAILY AVG TEMP</stp>
        <stp>D</stp>
        <stp>44789</stp>
        <stp/>
        <stp/>
        <stp>1</stp>
        <tr r="EY78" s="21"/>
      </tp>
      <tp>
        <v>26.83</v>
        <stp/>
        <stp>*H</stp>
        <stp>KORD MR16!_18Z-GEFS</stp>
        <stp>2M DAILY AVG TEMP</stp>
        <stp>D</stp>
        <stp>44783</stp>
        <stp/>
        <stp/>
        <stp>1</stp>
        <tr r="GE84" s="21"/>
      </tp>
      <tp>
        <v>25.28</v>
        <stp/>
        <stp>*H</stp>
        <stp>KORD MR17!_12Z-GEFS</stp>
        <stp>2M DAILY AVG TEMP</stp>
        <stp>D</stp>
        <stp>44788</stp>
        <stp/>
        <stp/>
        <stp>1</stp>
        <tr r="EY79" s="21"/>
      </tp>
      <tp>
        <v>27.49</v>
        <stp/>
        <stp>*H</stp>
        <stp>KORD MR17!_18Z-GEFS</stp>
        <stp>2M DAILY AVG TEMP</stp>
        <stp>D</stp>
        <stp>44782</stp>
        <stp/>
        <stp/>
        <stp>1</stp>
        <tr r="GE85" s="21"/>
      </tp>
      <tp>
        <v>25.33</v>
        <stp/>
        <stp>*H</stp>
        <stp>KORD MR18!_12Z-GEFS</stp>
        <stp>2M DAILY AVG TEMP</stp>
        <stp>D</stp>
        <stp>44787</stp>
        <stp/>
        <stp/>
        <stp>1</stp>
        <tr r="EY80" s="21"/>
      </tp>
      <tp>
        <v>26.32</v>
        <stp/>
        <stp>*H</stp>
        <stp>KORD MR19!_12Z-GEFS</stp>
        <stp>2M DAILY AVG TEMP</stp>
        <stp>D</stp>
        <stp>44786</stp>
        <stp/>
        <stp/>
        <stp>1</stp>
        <tr r="EY81" s="21"/>
      </tp>
      <tp>
        <v>28.17</v>
        <stp/>
        <stp>*H</stp>
        <stp>KORD MR0!_12Z-GFS</stp>
        <stp>2M DAILY AVG TEMP</stp>
        <stp>D</stp>
        <stp>44807</stp>
        <stp/>
        <stp/>
        <stp>1</stp>
        <tr r="FE6" s="21"/>
      </tp>
      <tp>
        <v>16.12</v>
        <stp/>
        <stp>*H</stp>
        <stp>KORD MR0!_00Z-GFS</stp>
        <stp>2M DAILY AVG TEMP</stp>
        <stp>D</stp>
        <stp>44806</stp>
        <stp/>
        <stp/>
        <stp>1</stp>
        <tr r="BF7" s="21"/>
      </tp>
      <tp>
        <v>18.239999999999998</v>
        <stp/>
        <stp>*H</stp>
        <stp>KORD MR1!_00Z-GFS</stp>
        <stp>2M DAILY AVG TEMP</stp>
        <stp>D</stp>
        <stp>44806</stp>
        <stp/>
        <stp/>
        <stp>1</stp>
        <tr r="BI7" s="21"/>
      </tp>
      <tp>
        <v>18.16</v>
        <stp/>
        <stp>*H</stp>
        <stp>KORD MR0!_06Z-GFS</stp>
        <stp>2M DAILY AVG TEMP</stp>
        <stp>D</stp>
        <stp>44806</stp>
        <stp/>
        <stp/>
        <stp>1</stp>
        <tr r="DD7" s="21"/>
      </tp>
      <tp>
        <v>24.1</v>
        <stp/>
        <stp>*H</stp>
        <stp>KORD MR1!_06Z-GFS</stp>
        <stp>2M DAILY AVG TEMP</stp>
        <stp>D</stp>
        <stp>44806</stp>
        <stp/>
        <stp/>
        <stp>1</stp>
        <tr r="DG7" s="21"/>
      </tp>
      <tp>
        <v>17.54</v>
        <stp/>
        <stp>*H</stp>
        <stp>KORD MR0!_18Z-GFS</stp>
        <stp>2M DAILY AVG TEMP</stp>
        <stp>D</stp>
        <stp>44807</stp>
        <stp/>
        <stp/>
        <stp>1</stp>
        <tr r="HC6" s="21"/>
      </tp>
      <tp>
        <v>25.62</v>
        <stp/>
        <stp>*H</stp>
        <stp>KORD MR0!_12Z-GFS</stp>
        <stp>2M DAILY AVG TEMP</stp>
        <stp>D</stp>
        <stp>44806</stp>
        <stp/>
        <stp/>
        <stp>1</stp>
        <tr r="FB7" s="21"/>
      </tp>
      <tp>
        <v>19.64</v>
        <stp/>
        <stp>*H</stp>
        <stp>KORD MR1!_12Z-GFS</stp>
        <stp>2M DAILY AVG TEMP</stp>
        <stp>D</stp>
        <stp>44806</stp>
        <stp/>
        <stp/>
        <stp>1</stp>
        <tr r="FE7" s="21"/>
      </tp>
      <tp>
        <v>18</v>
        <stp/>
        <stp>*H</stp>
        <stp>KORD MR0!_00Z-GFS</stp>
        <stp>2M DAILY AVG TEMP</stp>
        <stp>D</stp>
        <stp>44807</stp>
        <stp/>
        <stp/>
        <stp>1</stp>
        <tr r="BI6" s="21"/>
      </tp>
      <tp>
        <v>25.97</v>
        <stp/>
        <stp>*H</stp>
        <stp>KORD MR0!_06Z-GFS</stp>
        <stp>2M DAILY AVG TEMP</stp>
        <stp>D</stp>
        <stp>44807</stp>
        <stp/>
        <stp/>
        <stp>1</stp>
        <tr r="DG6" s="21"/>
      </tp>
      <tp>
        <v>18.059999999999999</v>
        <stp/>
        <stp>*H</stp>
        <stp>KORD MR0!_18Z-GFS</stp>
        <stp>2M DAILY AVG TEMP</stp>
        <stp>D</stp>
        <stp>44806</stp>
        <stp/>
        <stp/>
        <stp>1</stp>
        <tr r="GZ7" s="21"/>
      </tp>
      <tp>
        <v>22.61</v>
        <stp/>
        <stp>*H</stp>
        <stp>KORD MR1!_18Z-GFS</stp>
        <stp>2M DAILY AVG TEMP</stp>
        <stp>D</stp>
        <stp>44806</stp>
        <stp/>
        <stp/>
        <stp>1</stp>
        <tr r="HC7" s="21"/>
      </tp>
      <tp>
        <v>23.33</v>
        <stp/>
        <stp>*H</stp>
        <stp>KORD MR0!_12Z-GFS</stp>
        <stp>2M DAILY AVG TEMP</stp>
        <stp>D</stp>
        <stp>44805</stp>
        <stp/>
        <stp/>
        <stp>1</stp>
        <tr r="EY8" s="21"/>
      </tp>
      <tp>
        <v>25.3</v>
        <stp/>
        <stp>*H</stp>
        <stp>KORD MR2!_00Z-GFS</stp>
        <stp>2M DAILY AVG TEMP</stp>
        <stp>D</stp>
        <stp>44804</stp>
        <stp/>
        <stp/>
        <stp>1</stp>
        <tr r="BF9" s="21"/>
      </tp>
      <tp>
        <v>25.8</v>
        <stp/>
        <stp>*H</stp>
        <stp>KORD MR1!_12Z-GFS</stp>
        <stp>2M DAILY AVG TEMP</stp>
        <stp>D</stp>
        <stp>44805</stp>
        <stp/>
        <stp/>
        <stp>1</stp>
        <tr r="FB8" s="21"/>
      </tp>
      <tp>
        <v>17.399999999999999</v>
        <stp/>
        <stp>*H</stp>
        <stp>KORD MR3!_00Z-GFS</stp>
        <stp>2M DAILY AVG TEMP</stp>
        <stp>D</stp>
        <stp>44804</stp>
        <stp/>
        <stp/>
        <stp>1</stp>
        <tr r="BI9" s="21"/>
      </tp>
      <tp>
        <v>15.66</v>
        <stp/>
        <stp>*H</stp>
        <stp>KORD MR0!_00Z-GFS</stp>
        <stp>2M DAILY AVG TEMP</stp>
        <stp>D</stp>
        <stp>44804</stp>
        <stp/>
        <stp/>
        <stp>1</stp>
        <tr r="AZ9" s="21"/>
      </tp>
      <tp>
        <v>17.96</v>
        <stp/>
        <stp>*H</stp>
        <stp>KORD MR2!_12Z-GFS</stp>
        <stp>2M DAILY AVG TEMP</stp>
        <stp>D</stp>
        <stp>44805</stp>
        <stp/>
        <stp/>
        <stp>1</stp>
        <tr r="FE8" s="21"/>
      </tp>
      <tp>
        <v>18.37</v>
        <stp/>
        <stp>*H</stp>
        <stp>KORD MR1!_00Z-GFS</stp>
        <stp>2M DAILY AVG TEMP</stp>
        <stp>D</stp>
        <stp>44804</stp>
        <stp/>
        <stp/>
        <stp>1</stp>
        <tr r="BC9" s="21"/>
      </tp>
      <tp>
        <v>15.42</v>
        <stp/>
        <stp>*H</stp>
        <stp>KORD MR0!_06Z-GFS</stp>
        <stp>2M DAILY AVG TEMP</stp>
        <stp>D</stp>
        <stp>44804</stp>
        <stp/>
        <stp/>
        <stp>1</stp>
        <tr r="CX9" s="21"/>
      </tp>
      <tp>
        <v>23.98</v>
        <stp/>
        <stp>*H</stp>
        <stp>KORD MR1!_06Z-GFS</stp>
        <stp>2M DAILY AVG TEMP</stp>
        <stp>D</stp>
        <stp>44804</stp>
        <stp/>
        <stp/>
        <stp>1</stp>
        <tr r="DA9" s="21"/>
      </tp>
      <tp>
        <v>18.87</v>
        <stp/>
        <stp>*H</stp>
        <stp>KORD MR2!_06Z-GFS</stp>
        <stp>2M DAILY AVG TEMP</stp>
        <stp>D</stp>
        <stp>44804</stp>
        <stp/>
        <stp/>
        <stp>1</stp>
        <tr r="DD9" s="21"/>
      </tp>
      <tp>
        <v>21.24</v>
        <stp/>
        <stp>*H</stp>
        <stp>KORD MR3!_06Z-GFS</stp>
        <stp>2M DAILY AVG TEMP</stp>
        <stp>D</stp>
        <stp>44804</stp>
        <stp/>
        <stp/>
        <stp>1</stp>
        <tr r="DG9" s="21"/>
      </tp>
      <tp>
        <v>24.76</v>
        <stp/>
        <stp>*H</stp>
        <stp>KORD MR2!_18Z-GFS</stp>
        <stp>2M DAILY AVG TEMP</stp>
        <stp>D</stp>
        <stp>44805</stp>
        <stp/>
        <stp/>
        <stp>1</stp>
        <tr r="HC8" s="21"/>
      </tp>
      <tp>
        <v>24.55</v>
        <stp/>
        <stp>*H</stp>
        <stp>KORD MR0!_18Z-GFS</stp>
        <stp>2M DAILY AVG TEMP</stp>
        <stp>D</stp>
        <stp>44805</stp>
        <stp/>
        <stp/>
        <stp>1</stp>
        <tr r="GW8" s="21"/>
      </tp>
      <tp>
        <v>25.63</v>
        <stp/>
        <stp>*H</stp>
        <stp>KORD MR1!_18Z-GFS</stp>
        <stp>2M DAILY AVG TEMP</stp>
        <stp>D</stp>
        <stp>44805</stp>
        <stp/>
        <stp/>
        <stp>1</stp>
        <tr r="GZ8" s="21"/>
      </tp>
      <tp>
        <v>23.04</v>
        <stp/>
        <stp>*H</stp>
        <stp>KORD MR0!_12Z-GFS</stp>
        <stp>2M DAILY AVG TEMP</stp>
        <stp>D</stp>
        <stp>44804</stp>
        <stp/>
        <stp/>
        <stp>1</stp>
        <tr r="EV9" s="21"/>
      </tp>
      <tp>
        <v>26.66</v>
        <stp/>
        <stp>*H</stp>
        <stp>KORD MR2!_00Z-GFS</stp>
        <stp>2M DAILY AVG TEMP</stp>
        <stp>D</stp>
        <stp>44805</stp>
        <stp/>
        <stp/>
        <stp>1</stp>
        <tr r="BI8" s="21"/>
      </tp>
      <tp>
        <v>29.78</v>
        <stp/>
        <stp>*H</stp>
        <stp>KORD MR1!_12Z-GFS</stp>
        <stp>2M DAILY AVG TEMP</stp>
        <stp>D</stp>
        <stp>44804</stp>
        <stp/>
        <stp/>
        <stp>1</stp>
        <tr r="EY9" s="21"/>
      </tp>
      <tp>
        <v>16.82</v>
        <stp/>
        <stp>*H</stp>
        <stp>KORD MR0!_00Z-GFS</stp>
        <stp>2M DAILY AVG TEMP</stp>
        <stp>D</stp>
        <stp>44805</stp>
        <stp/>
        <stp/>
        <stp>1</stp>
        <tr r="BC8" s="21"/>
      </tp>
      <tp>
        <v>16.96</v>
        <stp/>
        <stp>*H</stp>
        <stp>KORD MR2!_12Z-GFS</stp>
        <stp>2M DAILY AVG TEMP</stp>
        <stp>D</stp>
        <stp>44804</stp>
        <stp/>
        <stp/>
        <stp>1</stp>
        <tr r="FB9" s="21"/>
      </tp>
      <tp>
        <v>18.22</v>
        <stp/>
        <stp>*H</stp>
        <stp>KORD MR1!_00Z-GFS</stp>
        <stp>2M DAILY AVG TEMP</stp>
        <stp>D</stp>
        <stp>44805</stp>
        <stp/>
        <stp/>
        <stp>1</stp>
        <tr r="BF8" s="21"/>
      </tp>
      <tp>
        <v>28.64</v>
        <stp/>
        <stp>*H</stp>
        <stp>KORD MR3!_12Z-GFS</stp>
        <stp>2M DAILY AVG TEMP</stp>
        <stp>D</stp>
        <stp>44804</stp>
        <stp/>
        <stp/>
        <stp>1</stp>
        <tr r="FE9" s="21"/>
      </tp>
      <tp>
        <v>13.33</v>
        <stp/>
        <stp>*H</stp>
        <stp>KORD MR0!_06Z-GFS</stp>
        <stp>2M DAILY AVG TEMP</stp>
        <stp>D</stp>
        <stp>44805</stp>
        <stp/>
        <stp/>
        <stp>1</stp>
        <tr r="DA8" s="21"/>
      </tp>
      <tp>
        <v>22.18</v>
        <stp/>
        <stp>*H</stp>
        <stp>KORD MR1!_06Z-GFS</stp>
        <stp>2M DAILY AVG TEMP</stp>
        <stp>D</stp>
        <stp>44805</stp>
        <stp/>
        <stp/>
        <stp>1</stp>
        <tr r="DD8" s="21"/>
      </tp>
      <tp>
        <v>19.16</v>
        <stp/>
        <stp>*H</stp>
        <stp>KORD MR2!_06Z-GFS</stp>
        <stp>2M DAILY AVG TEMP</stp>
        <stp>D</stp>
        <stp>44805</stp>
        <stp/>
        <stp/>
        <stp>1</stp>
        <tr r="DG8" s="21"/>
      </tp>
      <tp>
        <v>27.48</v>
        <stp/>
        <stp>*H</stp>
        <stp>KORD MR2!_18Z-GFS</stp>
        <stp>2M DAILY AVG TEMP</stp>
        <stp>D</stp>
        <stp>44804</stp>
        <stp/>
        <stp/>
        <stp>1</stp>
        <tr r="GZ9" s="21"/>
      </tp>
      <tp>
        <v>22.05</v>
        <stp/>
        <stp>*H</stp>
        <stp>KORD MR3!_18Z-GFS</stp>
        <stp>2M DAILY AVG TEMP</stp>
        <stp>D</stp>
        <stp>44804</stp>
        <stp/>
        <stp/>
        <stp>1</stp>
        <tr r="HC9" s="21"/>
      </tp>
      <tp>
        <v>29.28</v>
        <stp/>
        <stp>*H</stp>
        <stp>KORD MR0!_18Z-GFS</stp>
        <stp>2M DAILY AVG TEMP</stp>
        <stp>D</stp>
        <stp>44804</stp>
        <stp/>
        <stp/>
        <stp>1</stp>
        <tr r="GT9" s="21"/>
      </tp>
      <tp>
        <v>25.89</v>
        <stp/>
        <stp>*H</stp>
        <stp>KORD MR1!_18Z-GFS</stp>
        <stp>2M DAILY AVG TEMP</stp>
        <stp>D</stp>
        <stp>44804</stp>
        <stp/>
        <stp/>
        <stp>1</stp>
        <tr r="GW9" s="21"/>
      </tp>
      <tp>
        <v>27.5</v>
        <stp/>
        <stp>*H</stp>
        <stp>KORD MR0!_12Z-GFS</stp>
        <stp>2M DAILY AVG TEMP</stp>
        <stp>D</stp>
        <stp>44803</stp>
        <stp/>
        <stp/>
        <stp>1</stp>
        <tr r="ES10" s="21"/>
      </tp>
      <tp>
        <v>23.41</v>
        <stp/>
        <stp>*H</stp>
        <stp>KORD MR2!_00Z-GFS</stp>
        <stp>2M DAILY AVG TEMP</stp>
        <stp>D</stp>
        <stp>44802</stp>
        <stp/>
        <stp/>
        <stp>1</stp>
        <tr r="AZ11" s="21"/>
      </tp>
      <tp>
        <v>15.8</v>
        <stp/>
        <stp>*H</stp>
        <stp>KORD MR4!_06Z-GFS</stp>
        <stp>2M DAILY AVG TEMP</stp>
        <stp>D</stp>
        <stp>44802</stp>
        <stp/>
        <stp/>
        <stp>1</stp>
        <tr r="DD11" s="21"/>
      </tp>
      <tp>
        <v>26.86</v>
        <stp/>
        <stp>*H</stp>
        <stp>KORD MR1!_12Z-GFS</stp>
        <stp>2M DAILY AVG TEMP</stp>
        <stp>D</stp>
        <stp>44803</stp>
        <stp/>
        <stp/>
        <stp>1</stp>
        <tr r="EV10" s="21"/>
      </tp>
      <tp>
        <v>25.39</v>
        <stp/>
        <stp>*H</stp>
        <stp>KORD MR3!_00Z-GFS</stp>
        <stp>2M DAILY AVG TEMP</stp>
        <stp>D</stp>
        <stp>44802</stp>
        <stp/>
        <stp/>
        <stp>1</stp>
        <tr r="BC11" s="21"/>
      </tp>
      <tp>
        <v>29.5</v>
        <stp/>
        <stp>*H</stp>
        <stp>KORD MR5!_06Z-GFS</stp>
        <stp>2M DAILY AVG TEMP</stp>
        <stp>D</stp>
        <stp>44802</stp>
        <stp/>
        <stp/>
        <stp>1</stp>
        <tr r="DG11" s="21"/>
      </tp>
      <tp>
        <v>27.58</v>
        <stp/>
        <stp>*H</stp>
        <stp>KORD MR0!_00Z-GFS</stp>
        <stp>2M DAILY AVG TEMP</stp>
        <stp>D</stp>
        <stp>44802</stp>
        <stp/>
        <stp/>
        <stp>1</stp>
        <tr r="AT11" s="21"/>
      </tp>
      <tp>
        <v>18.8</v>
        <stp/>
        <stp>*H</stp>
        <stp>KORD MR2!_12Z-GFS</stp>
        <stp>2M DAILY AVG TEMP</stp>
        <stp>D</stp>
        <stp>44803</stp>
        <stp/>
        <stp/>
        <stp>1</stp>
        <tr r="EY10" s="21"/>
      </tp>
      <tp>
        <v>22.8</v>
        <stp/>
        <stp>*H</stp>
        <stp>KORD MR1!_00Z-GFS</stp>
        <stp>2M DAILY AVG TEMP</stp>
        <stp>D</stp>
        <stp>44802</stp>
        <stp/>
        <stp/>
        <stp>1</stp>
        <tr r="AW11" s="21"/>
      </tp>
      <tp>
        <v>27.82</v>
        <stp/>
        <stp>*H</stp>
        <stp>KORD MR3!_12Z-GFS</stp>
        <stp>2M DAILY AVG TEMP</stp>
        <stp>D</stp>
        <stp>44803</stp>
        <stp/>
        <stp/>
        <stp>1</stp>
        <tr r="FB10" s="21"/>
      </tp>
      <tp>
        <v>26.36</v>
        <stp/>
        <stp>*H</stp>
        <stp>KORD MR0!_06Z-GFS</stp>
        <stp>2M DAILY AVG TEMP</stp>
        <stp>D</stp>
        <stp>44802</stp>
        <stp/>
        <stp/>
        <stp>1</stp>
        <tr r="CR11" s="21"/>
      </tp>
      <tp>
        <v>23.56</v>
        <stp/>
        <stp>*H</stp>
        <stp>KORD MR4!_12Z-GFS</stp>
        <stp>2M DAILY AVG TEMP</stp>
        <stp>D</stp>
        <stp>44803</stp>
        <stp/>
        <stp/>
        <stp>1</stp>
        <tr r="FE10" s="21"/>
      </tp>
      <tp>
        <v>22.41</v>
        <stp/>
        <stp>*H</stp>
        <stp>KORD MR1!_06Z-GFS</stp>
        <stp>2M DAILY AVG TEMP</stp>
        <stp>D</stp>
        <stp>44802</stp>
        <stp/>
        <stp/>
        <stp>1</stp>
        <tr r="CU11" s="21"/>
      </tp>
      <tp>
        <v>23.59</v>
        <stp/>
        <stp>*H</stp>
        <stp>KORD MR2!_06Z-GFS</stp>
        <stp>2M DAILY AVG TEMP</stp>
        <stp>D</stp>
        <stp>44802</stp>
        <stp/>
        <stp/>
        <stp>1</stp>
        <tr r="CX11" s="21"/>
      </tp>
      <tp>
        <v>19.64</v>
        <stp/>
        <stp>*H</stp>
        <stp>KORD MR4!_00Z-GFS</stp>
        <stp>2M DAILY AVG TEMP</stp>
        <stp>D</stp>
        <stp>44802</stp>
        <stp/>
        <stp/>
        <stp>1</stp>
        <tr r="BF11" s="21"/>
      </tp>
      <tp>
        <v>17.940000000000001</v>
        <stp/>
        <stp>*H</stp>
        <stp>KORD MR3!_06Z-GFS</stp>
        <stp>2M DAILY AVG TEMP</stp>
        <stp>D</stp>
        <stp>44802</stp>
        <stp/>
        <stp/>
        <stp>1</stp>
        <tr r="DA11" s="21"/>
      </tp>
      <tp>
        <v>26.43</v>
        <stp/>
        <stp>*H</stp>
        <stp>KORD MR5!_00Z-GFS</stp>
        <stp>2M DAILY AVG TEMP</stp>
        <stp>D</stp>
        <stp>44802</stp>
        <stp/>
        <stp/>
        <stp>1</stp>
        <tr r="BI11" s="21"/>
      </tp>
      <tp>
        <v>28.09</v>
        <stp/>
        <stp>*H</stp>
        <stp>KORD MR2!_18Z-GFS</stp>
        <stp>2M DAILY AVG TEMP</stp>
        <stp>D</stp>
        <stp>44803</stp>
        <stp/>
        <stp/>
        <stp>1</stp>
        <tr r="GW10" s="21"/>
      </tp>
      <tp>
        <v>20.36</v>
        <stp/>
        <stp>*H</stp>
        <stp>KORD MR3!_18Z-GFS</stp>
        <stp>2M DAILY AVG TEMP</stp>
        <stp>D</stp>
        <stp>44803</stp>
        <stp/>
        <stp/>
        <stp>1</stp>
        <tr r="GZ10" s="21"/>
      </tp>
      <tp>
        <v>27.88</v>
        <stp/>
        <stp>*H</stp>
        <stp>KORD MR0!_18Z-GFS</stp>
        <stp>2M DAILY AVG TEMP</stp>
        <stp>D</stp>
        <stp>44803</stp>
        <stp/>
        <stp/>
        <stp>1</stp>
        <tr r="GQ10" s="21"/>
      </tp>
      <tp>
        <v>26.24</v>
        <stp/>
        <stp>*H</stp>
        <stp>KORD MR1!_18Z-GFS</stp>
        <stp>2M DAILY AVG TEMP</stp>
        <stp>D</stp>
        <stp>44803</stp>
        <stp/>
        <stp/>
        <stp>1</stp>
        <tr r="GT10" s="21"/>
      </tp>
      <tp>
        <v>24.26</v>
        <stp/>
        <stp>*H</stp>
        <stp>KORD MR4!_18Z-GFS</stp>
        <stp>2M DAILY AVG TEMP</stp>
        <stp>D</stp>
        <stp>44803</stp>
        <stp/>
        <stp/>
        <stp>1</stp>
        <tr r="HC10" s="21"/>
      </tp>
      <tp>
        <v>27.75</v>
        <stp/>
        <stp>*H</stp>
        <stp>KORD MR0!_12Z-GFS</stp>
        <stp>2M DAILY AVG TEMP</stp>
        <stp>D</stp>
        <stp>44802</stp>
        <stp/>
        <stp/>
        <stp>1</stp>
        <tr r="EP11" s="21"/>
      </tp>
      <tp>
        <v>23.88</v>
        <stp/>
        <stp>*H</stp>
        <stp>KORD MR2!_00Z-GFS</stp>
        <stp>2M DAILY AVG TEMP</stp>
        <stp>D</stp>
        <stp>44803</stp>
        <stp/>
        <stp/>
        <stp>1</stp>
        <tr r="BC10" s="21"/>
      </tp>
      <tp>
        <v>15.69</v>
        <stp/>
        <stp>*H</stp>
        <stp>KORD MR4!_06Z-GFS</stp>
        <stp>2M DAILY AVG TEMP</stp>
        <stp>D</stp>
        <stp>44803</stp>
        <stp/>
        <stp/>
        <stp>1</stp>
        <tr r="DG10" s="21"/>
      </tp>
      <tp>
        <v>28.34</v>
        <stp/>
        <stp>*H</stp>
        <stp>KORD MR1!_12Z-GFS</stp>
        <stp>2M DAILY AVG TEMP</stp>
        <stp>D</stp>
        <stp>44802</stp>
        <stp/>
        <stp/>
        <stp>1</stp>
        <tr r="ES11" s="21"/>
      </tp>
      <tp>
        <v>17.32</v>
        <stp/>
        <stp>*H</stp>
        <stp>KORD MR3!_00Z-GFS</stp>
        <stp>2M DAILY AVG TEMP</stp>
        <stp>D</stp>
        <stp>44803</stp>
        <stp/>
        <stp/>
        <stp>1</stp>
        <tr r="BF10" s="21"/>
      </tp>
      <tp>
        <v>25.77</v>
        <stp/>
        <stp>*H</stp>
        <stp>KORD MR0!_00Z-GFS</stp>
        <stp>2M DAILY AVG TEMP</stp>
        <stp>D</stp>
        <stp>44803</stp>
        <stp/>
        <stp/>
        <stp>1</stp>
        <tr r="AW10" s="21"/>
      </tp>
      <tp>
        <v>27.3</v>
        <stp/>
        <stp>*H</stp>
        <stp>KORD MR2!_12Z-GFS</stp>
        <stp>2M DAILY AVG TEMP</stp>
        <stp>D</stp>
        <stp>44802</stp>
        <stp/>
        <stp/>
        <stp>1</stp>
        <tr r="EV11" s="21"/>
      </tp>
      <tp>
        <v>20.420000000000002</v>
        <stp/>
        <stp>*H</stp>
        <stp>KORD MR1!_00Z-GFS</stp>
        <stp>2M DAILY AVG TEMP</stp>
        <stp>D</stp>
        <stp>44803</stp>
        <stp/>
        <stp/>
        <stp>1</stp>
        <tr r="AZ10" s="21"/>
      </tp>
      <tp>
        <v>24.95</v>
        <stp/>
        <stp>*H</stp>
        <stp>KORD MR3!_12Z-GFS</stp>
        <stp>2M DAILY AVG TEMP</stp>
        <stp>D</stp>
        <stp>44802</stp>
        <stp/>
        <stp/>
        <stp>1</stp>
        <tr r="EY11" s="21"/>
      </tp>
      <tp>
        <v>18.28</v>
        <stp/>
        <stp>*H</stp>
        <stp>KORD MR0!_06Z-GFS</stp>
        <stp>2M DAILY AVG TEMP</stp>
        <stp>D</stp>
        <stp>44803</stp>
        <stp/>
        <stp/>
        <stp>1</stp>
        <tr r="CU10" s="21"/>
      </tp>
      <tp>
        <v>27.26</v>
        <stp/>
        <stp>*H</stp>
        <stp>KORD MR4!_12Z-GFS</stp>
        <stp>2M DAILY AVG TEMP</stp>
        <stp>D</stp>
        <stp>44802</stp>
        <stp/>
        <stp/>
        <stp>1</stp>
        <tr r="FB11" s="21"/>
      </tp>
      <tp>
        <v>23.4</v>
        <stp/>
        <stp>*H</stp>
        <stp>KORD MR1!_06Z-GFS</stp>
        <stp>2M DAILY AVG TEMP</stp>
        <stp>D</stp>
        <stp>44803</stp>
        <stp/>
        <stp/>
        <stp>1</stp>
        <tr r="CX10" s="21"/>
      </tp>
      <tp>
        <v>28.25</v>
        <stp/>
        <stp>*H</stp>
        <stp>KORD MR5!_12Z-GFS</stp>
        <stp>2M DAILY AVG TEMP</stp>
        <stp>D</stp>
        <stp>44802</stp>
        <stp/>
        <stp/>
        <stp>1</stp>
        <tr r="FE11" s="21"/>
      </tp>
      <tp>
        <v>23.54</v>
        <stp/>
        <stp>*H</stp>
        <stp>KORD MR2!_06Z-GFS</stp>
        <stp>2M DAILY AVG TEMP</stp>
        <stp>D</stp>
        <stp>44803</stp>
        <stp/>
        <stp/>
        <stp>1</stp>
        <tr r="DA10" s="21"/>
      </tp>
      <tp>
        <v>16.3</v>
        <stp/>
        <stp>*H</stp>
        <stp>KORD MR4!_00Z-GFS</stp>
        <stp>2M DAILY AVG TEMP</stp>
        <stp>D</stp>
        <stp>44803</stp>
        <stp/>
        <stp/>
        <stp>1</stp>
        <tr r="BI10" s="21"/>
      </tp>
      <tp>
        <v>19.5</v>
        <stp/>
        <stp>*H</stp>
        <stp>KORD MR3!_06Z-GFS</stp>
        <stp>2M DAILY AVG TEMP</stp>
        <stp>D</stp>
        <stp>44803</stp>
        <stp/>
        <stp/>
        <stp>1</stp>
        <tr r="DD10" s="21"/>
      </tp>
      <tp>
        <v>25.7</v>
        <stp/>
        <stp>*H</stp>
        <stp>KORD MR2!_18Z-GFS</stp>
        <stp>2M DAILY AVG TEMP</stp>
        <stp>D</stp>
        <stp>44802</stp>
        <stp/>
        <stp/>
        <stp>1</stp>
        <tr r="GT11" s="21"/>
      </tp>
      <tp>
        <v>18.82</v>
        <stp/>
        <stp>*H</stp>
        <stp>KORD MR3!_18Z-GFS</stp>
        <stp>2M DAILY AVG TEMP</stp>
        <stp>D</stp>
        <stp>44802</stp>
        <stp/>
        <stp/>
        <stp>1</stp>
        <tr r="GW11" s="21"/>
      </tp>
      <tp>
        <v>28.81</v>
        <stp/>
        <stp>*H</stp>
        <stp>KORD MR0!_18Z-GFS</stp>
        <stp>2M DAILY AVG TEMP</stp>
        <stp>D</stp>
        <stp>44802</stp>
        <stp/>
        <stp/>
        <stp>1</stp>
        <tr r="GN11" s="21"/>
      </tp>
      <tp>
        <v>27.42</v>
        <stp/>
        <stp>*H</stp>
        <stp>KORD MR1!_18Z-GFS</stp>
        <stp>2M DAILY AVG TEMP</stp>
        <stp>D</stp>
        <stp>44802</stp>
        <stp/>
        <stp/>
        <stp>1</stp>
        <tr r="GQ11" s="21"/>
      </tp>
      <tp>
        <v>26.16</v>
        <stp/>
        <stp>*H</stp>
        <stp>KORD MR4!_18Z-GFS</stp>
        <stp>2M DAILY AVG TEMP</stp>
        <stp>D</stp>
        <stp>44802</stp>
        <stp/>
        <stp/>
        <stp>1</stp>
        <tr r="GZ11" s="21"/>
      </tp>
      <tp>
        <v>27.04</v>
        <stp/>
        <stp>*H</stp>
        <stp>KORD MR5!_18Z-GFS</stp>
        <stp>2M DAILY AVG TEMP</stp>
        <stp>D</stp>
        <stp>44802</stp>
        <stp/>
        <stp/>
        <stp>1</stp>
        <tr r="HC11" s="21"/>
      </tp>
      <tp>
        <v>26.74</v>
        <stp/>
        <stp>*H</stp>
        <stp>KORD MR0!_12Z-GFS</stp>
        <stp>2M DAILY AVG TEMP</stp>
        <stp>D</stp>
        <stp>44801</stp>
        <stp/>
        <stp/>
        <stp>1</stp>
        <tr r="EM12" s="21"/>
      </tp>
      <tp>
        <v>23.62</v>
        <stp/>
        <stp>*H</stp>
        <stp>KORD MR2!_00Z-GFS</stp>
        <stp>2M DAILY AVG TEMP</stp>
        <stp>D</stp>
        <stp>44800</stp>
        <stp/>
        <stp/>
        <stp>1</stp>
        <tr r="AT13" s="21"/>
      </tp>
      <tp>
        <v>25.31</v>
        <stp/>
        <stp>*H</stp>
        <stp>KORD MR4!_06Z-GFS</stp>
        <stp>2M DAILY AVG TEMP</stp>
        <stp>D</stp>
        <stp>44800</stp>
        <stp/>
        <stp/>
        <stp>1</stp>
        <tr r="CX13" s="21"/>
      </tp>
      <tp>
        <v>27.58</v>
        <stp/>
        <stp>*H</stp>
        <stp>KORD MR1!_12Z-GFS</stp>
        <stp>2M DAILY AVG TEMP</stp>
        <stp>D</stp>
        <stp>44801</stp>
        <stp/>
        <stp/>
        <stp>1</stp>
        <tr r="EP12" s="21"/>
      </tp>
      <tp>
        <v>19.2</v>
        <stp/>
        <stp>*H</stp>
        <stp>KORD MR3!_00Z-GFS</stp>
        <stp>2M DAILY AVG TEMP</stp>
        <stp>D</stp>
        <stp>44800</stp>
        <stp/>
        <stp/>
        <stp>1</stp>
        <tr r="AW13" s="21"/>
      </tp>
      <tp>
        <v>27.62</v>
        <stp/>
        <stp>*H</stp>
        <stp>KORD MR5!_06Z-GFS</stp>
        <stp>2M DAILY AVG TEMP</stp>
        <stp>D</stp>
        <stp>44800</stp>
        <stp/>
        <stp/>
        <stp>1</stp>
        <tr r="DA13" s="21"/>
      </tp>
      <tp>
        <v>27.11</v>
        <stp/>
        <stp>*H</stp>
        <stp>KORD MR0!_00Z-GFS</stp>
        <stp>2M DAILY AVG TEMP</stp>
        <stp>D</stp>
        <stp>44800</stp>
        <stp/>
        <stp/>
        <stp>1</stp>
        <tr r="AN13" s="21"/>
      </tp>
      <tp>
        <v>26</v>
        <stp/>
        <stp>*H</stp>
        <stp>KORD MR2!_12Z-GFS</stp>
        <stp>2M DAILY AVG TEMP</stp>
        <stp>D</stp>
        <stp>44801</stp>
        <stp/>
        <stp/>
        <stp>1</stp>
        <tr r="ES12" s="21"/>
      </tp>
      <tp>
        <v>21.1</v>
        <stp/>
        <stp>*H</stp>
        <stp>KORD MR6!_06Z-GFS</stp>
        <stp>2M DAILY AVG TEMP</stp>
        <stp>D</stp>
        <stp>44800</stp>
        <stp/>
        <stp/>
        <stp>1</stp>
        <tr r="DD13" s="21"/>
      </tp>
      <tp>
        <v>21.3</v>
        <stp/>
        <stp>*H</stp>
        <stp>KORD MR1!_00Z-GFS</stp>
        <stp>2M DAILY AVG TEMP</stp>
        <stp>D</stp>
        <stp>44800</stp>
        <stp/>
        <stp/>
        <stp>1</stp>
        <tr r="AQ13" s="21"/>
      </tp>
      <tp>
        <v>22.66</v>
        <stp/>
        <stp>*H</stp>
        <stp>KORD MR3!_12Z-GFS</stp>
        <stp>2M DAILY AVG TEMP</stp>
        <stp>D</stp>
        <stp>44801</stp>
        <stp/>
        <stp/>
        <stp>1</stp>
        <tr r="EV12" s="21"/>
      </tp>
      <tp>
        <v>24.86</v>
        <stp/>
        <stp>*H</stp>
        <stp>KORD MR7!_06Z-GFS</stp>
        <stp>2M DAILY AVG TEMP</stp>
        <stp>D</stp>
        <stp>44800</stp>
        <stp/>
        <stp/>
        <stp>1</stp>
        <tr r="DG13" s="21"/>
      </tp>
      <tp>
        <v>25.22</v>
        <stp/>
        <stp>*H</stp>
        <stp>KORD MR0!_06Z-GFS</stp>
        <stp>2M DAILY AVG TEMP</stp>
        <stp>D</stp>
        <stp>44800</stp>
        <stp/>
        <stp/>
        <stp>1</stp>
        <tr r="CL13" s="21"/>
      </tp>
      <tp>
        <v>24.25</v>
        <stp/>
        <stp>*H</stp>
        <stp>KORD MR4!_12Z-GFS</stp>
        <stp>2M DAILY AVG TEMP</stp>
        <stp>D</stp>
        <stp>44801</stp>
        <stp/>
        <stp/>
        <stp>1</stp>
        <tr r="EY12" s="21"/>
      </tp>
      <tp>
        <v>26.26</v>
        <stp/>
        <stp>*H</stp>
        <stp>KORD MR6!_00Z-GFS</stp>
        <stp>2M DAILY AVG TEMP</stp>
        <stp>D</stp>
        <stp>44800</stp>
        <stp/>
        <stp/>
        <stp>1</stp>
        <tr r="BF13" s="21"/>
      </tp>
      <tp>
        <v>19.72</v>
        <stp/>
        <stp>*H</stp>
        <stp>KORD MR1!_06Z-GFS</stp>
        <stp>2M DAILY AVG TEMP</stp>
        <stp>D</stp>
        <stp>44800</stp>
        <stp/>
        <stp/>
        <stp>1</stp>
        <tr r="CO13" s="21"/>
      </tp>
      <tp>
        <v>27.62</v>
        <stp/>
        <stp>*H</stp>
        <stp>KORD MR5!_12Z-GFS</stp>
        <stp>2M DAILY AVG TEMP</stp>
        <stp>D</stp>
        <stp>44801</stp>
        <stp/>
        <stp/>
        <stp>1</stp>
        <tr r="FB12" s="21"/>
      </tp>
      <tp>
        <v>23.54</v>
        <stp/>
        <stp>*H</stp>
        <stp>KORD MR7!_00Z-GFS</stp>
        <stp>2M DAILY AVG TEMP</stp>
        <stp>D</stp>
        <stp>44800</stp>
        <stp/>
        <stp/>
        <stp>1</stp>
        <tr r="BI13" s="21"/>
      </tp>
      <tp>
        <v>20.420000000000002</v>
        <stp/>
        <stp>*H</stp>
        <stp>KORD MR2!_06Z-GFS</stp>
        <stp>2M DAILY AVG TEMP</stp>
        <stp>D</stp>
        <stp>44800</stp>
        <stp/>
        <stp/>
        <stp>1</stp>
        <tr r="CR13" s="21"/>
      </tp>
      <tp>
        <v>27.94</v>
        <stp/>
        <stp>*H</stp>
        <stp>KORD MR4!_00Z-GFS</stp>
        <stp>2M DAILY AVG TEMP</stp>
        <stp>D</stp>
        <stp>44800</stp>
        <stp/>
        <stp/>
        <stp>1</stp>
        <tr r="AZ13" s="21"/>
      </tp>
      <tp>
        <v>30.04</v>
        <stp/>
        <stp>*H</stp>
        <stp>KORD MR6!_12Z-GFS</stp>
        <stp>2M DAILY AVG TEMP</stp>
        <stp>D</stp>
        <stp>44801</stp>
        <stp/>
        <stp/>
        <stp>1</stp>
        <tr r="FE12" s="21"/>
      </tp>
      <tp>
        <v>19.89</v>
        <stp/>
        <stp>*H</stp>
        <stp>KORD MR3!_06Z-GFS</stp>
        <stp>2M DAILY AVG TEMP</stp>
        <stp>D</stp>
        <stp>44800</stp>
        <stp/>
        <stp/>
        <stp>1</stp>
        <tr r="CU13" s="21"/>
      </tp>
      <tp>
        <v>25.7</v>
        <stp/>
        <stp>*H</stp>
        <stp>KORD MR5!_00Z-GFS</stp>
        <stp>2M DAILY AVG TEMP</stp>
        <stp>D</stp>
        <stp>44800</stp>
        <stp/>
        <stp/>
        <stp>1</stp>
        <tr r="BC13" s="21"/>
      </tp>
      <tp>
        <v>24.9</v>
        <stp/>
        <stp>*H</stp>
        <stp>KORD MR2!_18Z-GFS</stp>
        <stp>2M DAILY AVG TEMP</stp>
        <stp>D</stp>
        <stp>44801</stp>
        <stp/>
        <stp/>
        <stp>1</stp>
        <tr r="GQ12" s="21"/>
      </tp>
      <tp>
        <v>17.48</v>
        <stp/>
        <stp>*H</stp>
        <stp>KORD MR3!_18Z-GFS</stp>
        <stp>2M DAILY AVG TEMP</stp>
        <stp>D</stp>
        <stp>44801</stp>
        <stp/>
        <stp/>
        <stp>1</stp>
        <tr r="GT12" s="21"/>
      </tp>
      <tp>
        <v>26.36</v>
        <stp/>
        <stp>*H</stp>
        <stp>KORD MR0!_18Z-GFS</stp>
        <stp>2M DAILY AVG TEMP</stp>
        <stp>D</stp>
        <stp>44801</stp>
        <stp/>
        <stp/>
        <stp>1</stp>
        <tr r="GK12" s="21"/>
      </tp>
      <tp>
        <v>27.8</v>
        <stp/>
        <stp>*H</stp>
        <stp>KORD MR1!_18Z-GFS</stp>
        <stp>2M DAILY AVG TEMP</stp>
        <stp>D</stp>
        <stp>44801</stp>
        <stp/>
        <stp/>
        <stp>1</stp>
        <tr r="GN12" s="21"/>
      </tp>
      <tp>
        <v>26.46</v>
        <stp/>
        <stp>*H</stp>
        <stp>KORD MR6!_18Z-GFS</stp>
        <stp>2M DAILY AVG TEMP</stp>
        <stp>D</stp>
        <stp>44801</stp>
        <stp/>
        <stp/>
        <stp>1</stp>
        <tr r="HC12" s="21"/>
      </tp>
      <tp>
        <v>25.87</v>
        <stp/>
        <stp>*H</stp>
        <stp>KORD MR4!_18Z-GFS</stp>
        <stp>2M DAILY AVG TEMP</stp>
        <stp>D</stp>
        <stp>44801</stp>
        <stp/>
        <stp/>
        <stp>1</stp>
        <tr r="GW12" s="21"/>
      </tp>
      <tp>
        <v>26.18</v>
        <stp/>
        <stp>*H</stp>
        <stp>KORD MR5!_18Z-GFS</stp>
        <stp>2M DAILY AVG TEMP</stp>
        <stp>D</stp>
        <stp>44801</stp>
        <stp/>
        <stp/>
        <stp>1</stp>
        <tr r="GZ12" s="21"/>
      </tp>
      <tp>
        <v>24.76</v>
        <stp/>
        <stp>*H</stp>
        <stp>KORD MR0!_12Z-GFS</stp>
        <stp>2M DAILY AVG TEMP</stp>
        <stp>D</stp>
        <stp>44800</stp>
        <stp/>
        <stp/>
        <stp>1</stp>
        <tr r="EJ13" s="21"/>
      </tp>
      <tp>
        <v>23.98</v>
        <stp/>
        <stp>*H</stp>
        <stp>KORD MR2!_00Z-GFS</stp>
        <stp>2M DAILY AVG TEMP</stp>
        <stp>D</stp>
        <stp>44801</stp>
        <stp/>
        <stp/>
        <stp>1</stp>
        <tr r="AW12" s="21"/>
      </tp>
      <tp>
        <v>18.34</v>
        <stp/>
        <stp>*H</stp>
        <stp>KORD MR4!_06Z-GFS</stp>
        <stp>2M DAILY AVG TEMP</stp>
        <stp>D</stp>
        <stp>44801</stp>
        <stp/>
        <stp/>
        <stp>1</stp>
        <tr r="DA12" s="21"/>
      </tp>
      <tp>
        <v>28.32</v>
        <stp/>
        <stp>*H</stp>
        <stp>KORD MR1!_12Z-GFS</stp>
        <stp>2M DAILY AVG TEMP</stp>
        <stp>D</stp>
        <stp>44800</stp>
        <stp/>
        <stp/>
        <stp>1</stp>
        <tr r="EM13" s="21"/>
      </tp>
      <tp>
        <v>21.3</v>
        <stp/>
        <stp>*H</stp>
        <stp>KORD MR3!_00Z-GFS</stp>
        <stp>2M DAILY AVG TEMP</stp>
        <stp>D</stp>
        <stp>44801</stp>
        <stp/>
        <stp/>
        <stp>1</stp>
        <tr r="AZ12" s="21"/>
      </tp>
      <tp>
        <v>29.41</v>
        <stp/>
        <stp>*H</stp>
        <stp>KORD MR5!_06Z-GFS</stp>
        <stp>2M DAILY AVG TEMP</stp>
        <stp>D</stp>
        <stp>44801</stp>
        <stp/>
        <stp/>
        <stp>1</stp>
        <tr r="DD12" s="21"/>
      </tp>
      <tp>
        <v>29.22</v>
        <stp/>
        <stp>*H</stp>
        <stp>KORD MR0!_00Z-GFS</stp>
        <stp>2M DAILY AVG TEMP</stp>
        <stp>D</stp>
        <stp>44801</stp>
        <stp/>
        <stp/>
        <stp>1</stp>
        <tr r="AQ12" s="21"/>
      </tp>
      <tp>
        <v>26.66</v>
        <stp/>
        <stp>*H</stp>
        <stp>KORD MR2!_12Z-GFS</stp>
        <stp>2M DAILY AVG TEMP</stp>
        <stp>D</stp>
        <stp>44800</stp>
        <stp/>
        <stp/>
        <stp>1</stp>
        <tr r="EP13" s="21"/>
      </tp>
      <tp>
        <v>22.3</v>
        <stp/>
        <stp>*H</stp>
        <stp>KORD MR6!_06Z-GFS</stp>
        <stp>2M DAILY AVG TEMP</stp>
        <stp>D</stp>
        <stp>44801</stp>
        <stp/>
        <stp/>
        <stp>1</stp>
        <tr r="DG12" s="21"/>
      </tp>
      <tp>
        <v>22.06</v>
        <stp/>
        <stp>*H</stp>
        <stp>KORD MR1!_00Z-GFS</stp>
        <stp>2M DAILY AVG TEMP</stp>
        <stp>D</stp>
        <stp>44801</stp>
        <stp/>
        <stp/>
        <stp>1</stp>
        <tr r="AT12" s="21"/>
      </tp>
      <tp>
        <v>18.920000000000002</v>
        <stp/>
        <stp>*H</stp>
        <stp>KORD MR3!_12Z-GFS</stp>
        <stp>2M DAILY AVG TEMP</stp>
        <stp>D</stp>
        <stp>44800</stp>
        <stp/>
        <stp/>
        <stp>1</stp>
        <tr r="ES13" s="21"/>
      </tp>
      <tp>
        <v>27.98</v>
        <stp/>
        <stp>*H</stp>
        <stp>KORD MR0!_06Z-GFS</stp>
        <stp>2M DAILY AVG TEMP</stp>
        <stp>D</stp>
        <stp>44801</stp>
        <stp/>
        <stp/>
        <stp>1</stp>
        <tr r="CO12" s="21"/>
      </tp>
      <tp>
        <v>20.27</v>
        <stp/>
        <stp>*H</stp>
        <stp>KORD MR4!_12Z-GFS</stp>
        <stp>2M DAILY AVG TEMP</stp>
        <stp>D</stp>
        <stp>44800</stp>
        <stp/>
        <stp/>
        <stp>1</stp>
        <tr r="EV13" s="21"/>
      </tp>
      <tp>
        <v>19.100000000000001</v>
        <stp/>
        <stp>*H</stp>
        <stp>KORD MR6!_00Z-GFS</stp>
        <stp>2M DAILY AVG TEMP</stp>
        <stp>D</stp>
        <stp>44801</stp>
        <stp/>
        <stp/>
        <stp>1</stp>
        <tr r="BI12" s="21"/>
      </tp>
      <tp>
        <v>20.68</v>
        <stp/>
        <stp>*H</stp>
        <stp>KORD MR1!_06Z-GFS</stp>
        <stp>2M DAILY AVG TEMP</stp>
        <stp>D</stp>
        <stp>44801</stp>
        <stp/>
        <stp/>
        <stp>1</stp>
        <tr r="CR12" s="21"/>
      </tp>
      <tp>
        <v>25.62</v>
        <stp/>
        <stp>*H</stp>
        <stp>KORD MR5!_12Z-GFS</stp>
        <stp>2M DAILY AVG TEMP</stp>
        <stp>D</stp>
        <stp>44800</stp>
        <stp/>
        <stp/>
        <stp>1</stp>
        <tr r="EY13" s="21"/>
      </tp>
      <tp>
        <v>21.08</v>
        <stp/>
        <stp>*H</stp>
        <stp>KORD MR2!_06Z-GFS</stp>
        <stp>2M DAILY AVG TEMP</stp>
        <stp>D</stp>
        <stp>44801</stp>
        <stp/>
        <stp/>
        <stp>1</stp>
        <tr r="CU12" s="21"/>
      </tp>
      <tp>
        <v>26.92</v>
        <stp/>
        <stp>*H</stp>
        <stp>KORD MR4!_00Z-GFS</stp>
        <stp>2M DAILY AVG TEMP</stp>
        <stp>D</stp>
        <stp>44801</stp>
        <stp/>
        <stp/>
        <stp>1</stp>
        <tr r="BC12" s="21"/>
      </tp>
      <tp>
        <v>31.5</v>
        <stp/>
        <stp>*H</stp>
        <stp>KORD MR6!_12Z-GFS</stp>
        <stp>2M DAILY AVG TEMP</stp>
        <stp>D</stp>
        <stp>44800</stp>
        <stp/>
        <stp/>
        <stp>1</stp>
        <tr r="FB13" s="21"/>
      </tp>
      <tp>
        <v>19.010000000000002</v>
        <stp/>
        <stp>*H</stp>
        <stp>KORD MR3!_06Z-GFS</stp>
        <stp>2M DAILY AVG TEMP</stp>
        <stp>D</stp>
        <stp>44801</stp>
        <stp/>
        <stp/>
        <stp>1</stp>
        <tr r="CX12" s="21"/>
      </tp>
      <tp>
        <v>25.2</v>
        <stp/>
        <stp>*H</stp>
        <stp>KORD MR5!_00Z-GFS</stp>
        <stp>2M DAILY AVG TEMP</stp>
        <stp>D</stp>
        <stp>44801</stp>
        <stp/>
        <stp/>
        <stp>1</stp>
        <tr r="BF12" s="21"/>
      </tp>
      <tp>
        <v>22.1</v>
        <stp/>
        <stp>*H</stp>
        <stp>KORD MR7!_12Z-GFS</stp>
        <stp>2M DAILY AVG TEMP</stp>
        <stp>D</stp>
        <stp>44800</stp>
        <stp/>
        <stp/>
        <stp>1</stp>
        <tr r="FE13" s="21"/>
      </tp>
      <tp>
        <v>25.23</v>
        <stp/>
        <stp>*H</stp>
        <stp>KORD MR2!_18Z-GFS</stp>
        <stp>2M DAILY AVG TEMP</stp>
        <stp>D</stp>
        <stp>44800</stp>
        <stp/>
        <stp/>
        <stp>1</stp>
        <tr r="GN13" s="21"/>
      </tp>
      <tp>
        <v>15.94</v>
        <stp/>
        <stp>*H</stp>
        <stp>KORD MR3!_18Z-GFS</stp>
        <stp>2M DAILY AVG TEMP</stp>
        <stp>D</stp>
        <stp>44800</stp>
        <stp/>
        <stp/>
        <stp>1</stp>
        <tr r="GQ13" s="21"/>
      </tp>
      <tp>
        <v>25.68</v>
        <stp/>
        <stp>*H</stp>
        <stp>KORD MR0!_18Z-GFS</stp>
        <stp>2M DAILY AVG TEMP</stp>
        <stp>D</stp>
        <stp>44800</stp>
        <stp/>
        <stp/>
        <stp>1</stp>
        <tr r="GH13" s="21"/>
      </tp>
      <tp>
        <v>25.1</v>
        <stp/>
        <stp>*H</stp>
        <stp>KORD MR1!_18Z-GFS</stp>
        <stp>2M DAILY AVG TEMP</stp>
        <stp>D</stp>
        <stp>44800</stp>
        <stp/>
        <stp/>
        <stp>1</stp>
        <tr r="GK13" s="21"/>
      </tp>
      <tp>
        <v>27.36</v>
        <stp/>
        <stp>*H</stp>
        <stp>KORD MR6!_18Z-GFS</stp>
        <stp>2M DAILY AVG TEMP</stp>
        <stp>D</stp>
        <stp>44800</stp>
        <stp/>
        <stp/>
        <stp>1</stp>
        <tr r="GZ13" s="21"/>
      </tp>
      <tp>
        <v>24.98</v>
        <stp/>
        <stp>*H</stp>
        <stp>KORD MR7!_18Z-GFS</stp>
        <stp>2M DAILY AVG TEMP</stp>
        <stp>D</stp>
        <stp>44800</stp>
        <stp/>
        <stp/>
        <stp>1</stp>
        <tr r="HC13" s="21"/>
      </tp>
      <tp>
        <v>26.42</v>
        <stp/>
        <stp>*H</stp>
        <stp>KORD MR4!_18Z-GFS</stp>
        <stp>2M DAILY AVG TEMP</stp>
        <stp>D</stp>
        <stp>44800</stp>
        <stp/>
        <stp/>
        <stp>1</stp>
        <tr r="GT13" s="21"/>
      </tp>
      <tp>
        <v>27.94</v>
        <stp/>
        <stp>*H</stp>
        <stp>KORD MR5!_18Z-GFS</stp>
        <stp>2M DAILY AVG TEMP</stp>
        <stp>D</stp>
        <stp>44800</stp>
        <stp/>
        <stp/>
        <stp>1</stp>
        <tr r="GW13" s="21"/>
      </tp>
      <tp>
        <v>23.78</v>
        <stp/>
        <stp>*H</stp>
        <stp>KORD MR5!_12Z-ECE</stp>
        <stp>2M DAILY AVG TEMP</stp>
        <stp>D</stp>
        <stp>44795</stp>
        <stp/>
        <stp/>
        <stp>1</stp>
        <tr r="GH181" s="21"/>
        <tr r="EJ181" s="21"/>
      </tp>
      <tp>
        <v>24.25</v>
        <stp/>
        <stp>*H</stp>
        <stp>KORD MR7!_00Z-ECE</stp>
        <stp>2M DAILY AVG TEMP</stp>
        <stp>D</stp>
        <stp>44794</stp>
        <stp/>
        <stp/>
        <stp>1</stp>
        <tr r="CO182" s="21"/>
        <tr r="AQ182" s="21"/>
      </tp>
      <tp>
        <v>22.37</v>
        <stp/>
        <stp>*H</stp>
        <stp>KORD MR4!_12Z-ECE</stp>
        <stp>2M DAILY AVG TEMP</stp>
        <stp>D</stp>
        <stp>44795</stp>
        <stp/>
        <stp/>
        <stp>1</stp>
        <tr r="GE181" s="21"/>
        <tr r="EG181" s="21"/>
      </tp>
      <tp>
        <v>24.24</v>
        <stp/>
        <stp>*H</stp>
        <stp>KORD MR6!_00Z-ECE</stp>
        <stp>2M DAILY AVG TEMP</stp>
        <stp>D</stp>
        <stp>44794</stp>
        <stp/>
        <stp/>
        <stp>1</stp>
        <tr r="CL182" s="21"/>
        <tr r="AN182" s="21"/>
      </tp>
      <tp>
        <v>22.51</v>
        <stp/>
        <stp>*H</stp>
        <stp>KORD MR5!_00Z-ECE</stp>
        <stp>2M DAILY AVG TEMP</stp>
        <stp>D</stp>
        <stp>44794</stp>
        <stp/>
        <stp/>
        <stp>1</stp>
        <tr r="CI182" s="21"/>
        <tr r="AK182" s="21"/>
      </tp>
      <tp>
        <v>23.5</v>
        <stp/>
        <stp>*H</stp>
        <stp>KORD MR7!_12Z-ECE</stp>
        <stp>2M DAILY AVG TEMP</stp>
        <stp>D</stp>
        <stp>44795</stp>
        <stp/>
        <stp/>
        <stp>1</stp>
        <tr r="GN181" s="21"/>
        <tr r="EP181" s="21"/>
      </tp>
      <tp>
        <v>22.1</v>
        <stp/>
        <stp>*H</stp>
        <stp>KORD MR4!_00Z-ECE</stp>
        <stp>2M DAILY AVG TEMP</stp>
        <stp>D</stp>
        <stp>44794</stp>
        <stp/>
        <stp/>
        <stp>1</stp>
        <tr r="CF182" s="21"/>
        <tr r="AH182" s="21"/>
      </tp>
      <tp>
        <v>24.31</v>
        <stp/>
        <stp>*H</stp>
        <stp>KORD MR6!_12Z-ECE</stp>
        <stp>2M DAILY AVG TEMP</stp>
        <stp>D</stp>
        <stp>44795</stp>
        <stp/>
        <stp/>
        <stp>1</stp>
        <tr r="EM181" s="21"/>
        <tr r="GK181" s="21"/>
      </tp>
      <tp>
        <v>22.22</v>
        <stp/>
        <stp>*H</stp>
        <stp>KORD MR1!_12Z-ECE</stp>
        <stp>2M DAILY AVG TEMP</stp>
        <stp>D</stp>
        <stp>44795</stp>
        <stp/>
        <stp/>
        <stp>1</stp>
        <tr r="FV181" s="21"/>
        <tr r="DX181" s="21"/>
      </tp>
      <tp>
        <v>22.83</v>
        <stp/>
        <stp>*H</stp>
        <stp>KORD MR3!_00Z-ECE</stp>
        <stp>2M DAILY AVG TEMP</stp>
        <stp>D</stp>
        <stp>44794</stp>
        <stp/>
        <stp/>
        <stp>1</stp>
        <tr r="CC182" s="21"/>
        <tr r="AE182" s="21"/>
      </tp>
      <tp>
        <v>22.22</v>
        <stp/>
        <stp>*H</stp>
        <stp>KORD MR0!_12Z-ECE</stp>
        <stp>2M DAILY AVG TEMP</stp>
        <stp>D</stp>
        <stp>44795</stp>
        <stp/>
        <stp/>
        <stp>1</stp>
        <tr r="FS181" s="21"/>
        <tr r="DU181" s="21"/>
      </tp>
      <tp>
        <v>22.15</v>
        <stp/>
        <stp>*H</stp>
        <stp>KORD MR2!_00Z-ECE</stp>
        <stp>2M DAILY AVG TEMP</stp>
        <stp>D</stp>
        <stp>44794</stp>
        <stp/>
        <stp/>
        <stp>1</stp>
        <tr r="AB182" s="21"/>
        <tr r="BZ182" s="21"/>
      </tp>
      <tp>
        <v>22.31</v>
        <stp/>
        <stp>*H</stp>
        <stp>KORD MR1!_00Z-ECE</stp>
        <stp>2M DAILY AVG TEMP</stp>
        <stp>D</stp>
        <stp>44794</stp>
        <stp/>
        <stp/>
        <stp>1</stp>
        <tr r="Y182" s="21"/>
        <tr r="BW182" s="21"/>
      </tp>
      <tp>
        <v>22.44</v>
        <stp/>
        <stp>*H</stp>
        <stp>KORD MR3!_12Z-ECE</stp>
        <stp>2M DAILY AVG TEMP</stp>
        <stp>D</stp>
        <stp>44795</stp>
        <stp/>
        <stp/>
        <stp>1</stp>
        <tr r="ED181" s="21"/>
        <tr r="GB181" s="21"/>
      </tp>
      <tp>
        <v>21.89</v>
        <stp/>
        <stp>*H</stp>
        <stp>KORD MR0!_00Z-ECE</stp>
        <stp>2M DAILY AVG TEMP</stp>
        <stp>D</stp>
        <stp>44794</stp>
        <stp/>
        <stp/>
        <stp>1</stp>
        <tr r="V182" s="21"/>
        <tr r="BT182" s="21"/>
      </tp>
      <tp>
        <v>22.49</v>
        <stp/>
        <stp>*H</stp>
        <stp>KORD MR2!_12Z-ECE</stp>
        <stp>2M DAILY AVG TEMP</stp>
        <stp>D</stp>
        <stp>44795</stp>
        <stp/>
        <stp/>
        <stp>1</stp>
        <tr r="EA181" s="21"/>
        <tr r="FY181" s="21"/>
      </tp>
      <tp>
        <v>22.68</v>
        <stp/>
        <stp>*H</stp>
        <stp>KORD MR9!_12Z-ECE</stp>
        <stp>2M DAILY AVG TEMP</stp>
        <stp>D</stp>
        <stp>44795</stp>
        <stp/>
        <stp/>
        <stp>1</stp>
        <tr r="EV181" s="21"/>
        <tr r="GT181" s="21"/>
      </tp>
      <tp>
        <v>23.08</v>
        <stp/>
        <stp>*H</stp>
        <stp>KORD MR8!_12Z-ECE</stp>
        <stp>2M DAILY AVG TEMP</stp>
        <stp>D</stp>
        <stp>44795</stp>
        <stp/>
        <stp/>
        <stp>1</stp>
        <tr r="GQ181" s="21"/>
        <tr r="ES181" s="21"/>
      </tp>
      <tp>
        <v>23.38</v>
        <stp/>
        <stp>*H</stp>
        <stp>KORD MR9!_00Z-ECE</stp>
        <stp>2M DAILY AVG TEMP</stp>
        <stp>D</stp>
        <stp>44794</stp>
        <stp/>
        <stp/>
        <stp>1</stp>
        <tr r="CU182" s="21"/>
        <tr r="AW182" s="21"/>
      </tp>
      <tp>
        <v>22.96</v>
        <stp/>
        <stp>*H</stp>
        <stp>KORD MR8!_00Z-ECE</stp>
        <stp>2M DAILY AVG TEMP</stp>
        <stp>D</stp>
        <stp>44794</stp>
        <stp/>
        <stp/>
        <stp>1</stp>
        <tr r="CR182" s="21"/>
        <tr r="AT182" s="21"/>
      </tp>
      <tp>
        <v>23.78</v>
        <stp/>
        <stp>*H</stp>
        <stp>KORD MR5!_12Z-ECE</stp>
        <stp>2M DAILY AVG TEMP</stp>
        <stp>D</stp>
        <stp>44794</stp>
        <stp/>
        <stp/>
        <stp>1</stp>
        <tr r="EG182" s="21"/>
        <tr r="GE182" s="21"/>
      </tp>
      <tp>
        <v>24.13</v>
        <stp/>
        <stp>*H</stp>
        <stp>KORD MR7!_00Z-ECE</stp>
        <stp>2M DAILY AVG TEMP</stp>
        <stp>D</stp>
        <stp>44795</stp>
        <stp/>
        <stp/>
        <stp>1</stp>
        <tr r="CR181" s="21"/>
        <tr r="AT181" s="21"/>
      </tp>
      <tp>
        <v>22.43</v>
        <stp/>
        <stp>*H</stp>
        <stp>KORD MR4!_12Z-ECE</stp>
        <stp>2M DAILY AVG TEMP</stp>
        <stp>D</stp>
        <stp>44794</stp>
        <stp/>
        <stp/>
        <stp>1</stp>
        <tr r="ED182" s="21"/>
        <tr r="GB182" s="21"/>
      </tp>
      <tp>
        <v>24.54</v>
        <stp/>
        <stp>*H</stp>
        <stp>KORD MR6!_00Z-ECE</stp>
        <stp>2M DAILY AVG TEMP</stp>
        <stp>D</stp>
        <stp>44795</stp>
        <stp/>
        <stp/>
        <stp>1</stp>
        <tr r="AQ181" s="21"/>
        <tr r="CO181" s="21"/>
      </tp>
      <tp>
        <v>22.62</v>
        <stp/>
        <stp>*H</stp>
        <stp>KORD MR5!_00Z-ECE</stp>
        <stp>2M DAILY AVG TEMP</stp>
        <stp>D</stp>
        <stp>44795</stp>
        <stp/>
        <stp/>
        <stp>1</stp>
        <tr r="CL181" s="21"/>
        <tr r="AN181" s="21"/>
      </tp>
      <tp>
        <v>23.2</v>
        <stp/>
        <stp>*H</stp>
        <stp>KORD MR7!_12Z-ECE</stp>
        <stp>2M DAILY AVG TEMP</stp>
        <stp>D</stp>
        <stp>44794</stp>
        <stp/>
        <stp/>
        <stp>1</stp>
        <tr r="GK182" s="21"/>
        <tr r="EM182" s="21"/>
      </tp>
      <tp>
        <v>22.21</v>
        <stp/>
        <stp>*H</stp>
        <stp>KORD MR4!_00Z-ECE</stp>
        <stp>2M DAILY AVG TEMP</stp>
        <stp>D</stp>
        <stp>44795</stp>
        <stp/>
        <stp/>
        <stp>1</stp>
        <tr r="CI181" s="21"/>
        <tr r="AK181" s="21"/>
      </tp>
      <tp>
        <v>23.91</v>
        <stp/>
        <stp>*H</stp>
        <stp>KORD MR6!_12Z-ECE</stp>
        <stp>2M DAILY AVG TEMP</stp>
        <stp>D</stp>
        <stp>44794</stp>
        <stp/>
        <stp/>
        <stp>1</stp>
        <tr r="GH182" s="21"/>
        <tr r="EJ182" s="21"/>
      </tp>
      <tp>
        <v>22.23</v>
        <stp/>
        <stp>*H</stp>
        <stp>KORD MR1!_12Z-ECE</stp>
        <stp>2M DAILY AVG TEMP</stp>
        <stp>D</stp>
        <stp>44794</stp>
        <stp/>
        <stp/>
        <stp>1</stp>
        <tr r="DU182" s="21"/>
        <tr r="FS182" s="21"/>
      </tp>
      <tp>
        <v>22.58</v>
        <stp/>
        <stp>*H</stp>
        <stp>KORD MR3!_00Z-ECE</stp>
        <stp>2M DAILY AVG TEMP</stp>
        <stp>D</stp>
        <stp>44795</stp>
        <stp/>
        <stp/>
        <stp>1</stp>
        <tr r="CF181" s="21"/>
        <tr r="AH181" s="21"/>
      </tp>
      <tp>
        <v>22.04</v>
        <stp/>
        <stp>*H</stp>
        <stp>KORD MR0!_12Z-ECE</stp>
        <stp>2M DAILY AVG TEMP</stp>
        <stp>D</stp>
        <stp>44794</stp>
        <stp/>
        <stp/>
        <stp>1</stp>
        <tr r="FP182" s="21"/>
        <tr r="DR182" s="21"/>
      </tp>
      <tp>
        <v>22.27</v>
        <stp/>
        <stp>*H</stp>
        <stp>KORD MR2!_00Z-ECE</stp>
        <stp>2M DAILY AVG TEMP</stp>
        <stp>D</stp>
        <stp>44795</stp>
        <stp/>
        <stp/>
        <stp>1</stp>
        <tr r="AE181" s="21"/>
        <tr r="CC181" s="21"/>
      </tp>
      <tp>
        <v>22.41</v>
        <stp/>
        <stp>*H</stp>
        <stp>KORD MR1!_00Z-ECE</stp>
        <stp>2M DAILY AVG TEMP</stp>
        <stp>D</stp>
        <stp>44795</stp>
        <stp/>
        <stp/>
        <stp>1</stp>
        <tr r="AB181" s="21"/>
        <tr r="BZ181" s="21"/>
      </tp>
      <tp>
        <v>22.47</v>
        <stp/>
        <stp>*H</stp>
        <stp>KORD MR3!_12Z-ECE</stp>
        <stp>2M DAILY AVG TEMP</stp>
        <stp>D</stp>
        <stp>44794</stp>
        <stp/>
        <stp/>
        <stp>1</stp>
        <tr r="EA182" s="21"/>
        <tr r="FY182" s="21"/>
      </tp>
      <tp>
        <v>21.92</v>
        <stp/>
        <stp>*H</stp>
        <stp>KORD MR0!_00Z-ECE</stp>
        <stp>2M DAILY AVG TEMP</stp>
        <stp>D</stp>
        <stp>44795</stp>
        <stp/>
        <stp/>
        <stp>1</stp>
        <tr r="Y181" s="21"/>
        <tr r="BW181" s="21"/>
      </tp>
      <tp>
        <v>22.52</v>
        <stp/>
        <stp>*H</stp>
        <stp>KORD MR2!_12Z-ECE</stp>
        <stp>2M DAILY AVG TEMP</stp>
        <stp>D</stp>
        <stp>44794</stp>
        <stp/>
        <stp/>
        <stp>1</stp>
        <tr r="FV182" s="21"/>
        <tr r="DX182" s="21"/>
      </tp>
      <tp>
        <v>22.43</v>
        <stp/>
        <stp>*H</stp>
        <stp>KORD MR9!_12Z-ECE</stp>
        <stp>2M DAILY AVG TEMP</stp>
        <stp>D</stp>
        <stp>44794</stp>
        <stp/>
        <stp/>
        <stp>1</stp>
        <tr r="ES182" s="21"/>
        <tr r="GQ182" s="21"/>
      </tp>
      <tp>
        <v>22.68</v>
        <stp/>
        <stp>*H</stp>
        <stp>KORD MR8!_12Z-ECE</stp>
        <stp>2M DAILY AVG TEMP</stp>
        <stp>D</stp>
        <stp>44794</stp>
        <stp/>
        <stp/>
        <stp>1</stp>
        <tr r="GN182" s="21"/>
        <tr r="EP182" s="21"/>
      </tp>
      <tp>
        <v>23.73</v>
        <stp/>
        <stp>*H</stp>
        <stp>KORD MR9!_00Z-ECE</stp>
        <stp>2M DAILY AVG TEMP</stp>
        <stp>D</stp>
        <stp>44795</stp>
        <stp/>
        <stp/>
        <stp>1</stp>
        <tr r="CX181" s="21"/>
        <tr r="AZ181" s="21"/>
      </tp>
      <tp>
        <v>23.15</v>
        <stp/>
        <stp>*H</stp>
        <stp>KORD MR8!_00Z-ECE</stp>
        <stp>2M DAILY AVG TEMP</stp>
        <stp>D</stp>
        <stp>44795</stp>
        <stp/>
        <stp/>
        <stp>1</stp>
        <tr r="CU181" s="21"/>
        <tr r="AW181" s="21"/>
      </tp>
      <tp>
        <v>24.46</v>
        <stp/>
        <stp>*H</stp>
        <stp>KORD MR5!_12Z-ECE</stp>
        <stp>2M DAILY AVG TEMP</stp>
        <stp>D</stp>
        <stp>44797</stp>
        <stp/>
        <stp/>
        <stp>1</stp>
        <tr r="GN179" s="21"/>
        <tr r="EP179" s="21"/>
      </tp>
      <tp>
        <v>23.36</v>
        <stp/>
        <stp>*H</stp>
        <stp>KORD MR7!_00Z-ECE</stp>
        <stp>2M DAILY AVG TEMP</stp>
        <stp>D</stp>
        <stp>44796</stp>
        <stp/>
        <stp/>
        <stp>1</stp>
        <tr r="CU180" s="21"/>
        <tr r="AW180" s="21"/>
      </tp>
      <tp>
        <v>23.05</v>
        <stp/>
        <stp>*H</stp>
        <stp>KORD MR4!_12Z-ECE</stp>
        <stp>2M DAILY AVG TEMP</stp>
        <stp>D</stp>
        <stp>44797</stp>
        <stp/>
        <stp/>
        <stp>1</stp>
        <tr r="EM179" s="21"/>
        <tr r="GK179" s="21"/>
      </tp>
      <tp>
        <v>24.4</v>
        <stp/>
        <stp>*H</stp>
        <stp>KORD MR6!_00Z-ECE</stp>
        <stp>2M DAILY AVG TEMP</stp>
        <stp>D</stp>
        <stp>44796</stp>
        <stp/>
        <stp/>
        <stp>1</stp>
        <tr r="AT180" s="21"/>
        <tr r="CR180" s="21"/>
      </tp>
      <tp>
        <v>22.95</v>
        <stp/>
        <stp>*H</stp>
        <stp>KORD MR5!_00Z-ECE</stp>
        <stp>2M DAILY AVG TEMP</stp>
        <stp>D</stp>
        <stp>44796</stp>
        <stp/>
        <stp/>
        <stp>1</stp>
        <tr r="CO180" s="21"/>
        <tr r="AQ180" s="21"/>
      </tp>
      <tp>
        <v>23.88</v>
        <stp/>
        <stp>*H</stp>
        <stp>KORD MR7!_12Z-ECE</stp>
        <stp>2M DAILY AVG TEMP</stp>
        <stp>D</stp>
        <stp>44797</stp>
        <stp/>
        <stp/>
        <stp>1</stp>
        <tr r="GT179" s="21"/>
        <tr r="EV179" s="21"/>
      </tp>
      <tp>
        <v>22.47</v>
        <stp/>
        <stp>*H</stp>
        <stp>KORD MR4!_00Z-ECE</stp>
        <stp>2M DAILY AVG TEMP</stp>
        <stp>D</stp>
        <stp>44796</stp>
        <stp/>
        <stp/>
        <stp>1</stp>
        <tr r="CL180" s="21"/>
        <tr r="AN180" s="21"/>
      </tp>
      <tp>
        <v>23.22</v>
        <stp/>
        <stp>*H</stp>
        <stp>KORD MR6!_12Z-ECE</stp>
        <stp>2M DAILY AVG TEMP</stp>
        <stp>D</stp>
        <stp>44797</stp>
        <stp/>
        <stp/>
        <stp>1</stp>
        <tr r="ES179" s="21"/>
        <tr r="GQ179" s="21"/>
      </tp>
      <tp>
        <v>22.81</v>
        <stp/>
        <stp>*H</stp>
        <stp>KORD MR1!_12Z-ECE</stp>
        <stp>2M DAILY AVG TEMP</stp>
        <stp>D</stp>
        <stp>44797</stp>
        <stp/>
        <stp/>
        <stp>1</stp>
        <tr r="ED179" s="21"/>
        <tr r="GB179" s="21"/>
      </tp>
      <tp>
        <v>22.68</v>
        <stp/>
        <stp>*H</stp>
        <stp>KORD MR3!_00Z-ECE</stp>
        <stp>2M DAILY AVG TEMP</stp>
        <stp>D</stp>
        <stp>44796</stp>
        <stp/>
        <stp/>
        <stp>1</stp>
        <tr r="CI180" s="21"/>
        <tr r="AK180" s="21"/>
      </tp>
      <tp>
        <v>22.52</v>
        <stp/>
        <stp>*H</stp>
        <stp>KORD MR0!_12Z-ECE</stp>
        <stp>2M DAILY AVG TEMP</stp>
        <stp>D</stp>
        <stp>44797</stp>
        <stp/>
        <stp/>
        <stp>1</stp>
        <tr r="EA179" s="21"/>
        <tr r="FY179" s="21"/>
      </tp>
      <tp>
        <v>22.54</v>
        <stp/>
        <stp>*H</stp>
        <stp>KORD MR2!_00Z-ECE</stp>
        <stp>2M DAILY AVG TEMP</stp>
        <stp>D</stp>
        <stp>44796</stp>
        <stp/>
        <stp/>
        <stp>1</stp>
        <tr r="CF180" s="21"/>
        <tr r="AH180" s="21"/>
      </tp>
      <tp>
        <v>22.31</v>
        <stp/>
        <stp>*H</stp>
        <stp>KORD MR1!_00Z-ECE</stp>
        <stp>2M DAILY AVG TEMP</stp>
        <stp>D</stp>
        <stp>44796</stp>
        <stp/>
        <stp/>
        <stp>1</stp>
        <tr r="CC180" s="21"/>
        <tr r="AE180" s="21"/>
      </tp>
      <tp>
        <v>22.83</v>
        <stp/>
        <stp>*H</stp>
        <stp>KORD MR3!_12Z-ECE</stp>
        <stp>2M DAILY AVG TEMP</stp>
        <stp>D</stp>
        <stp>44797</stp>
        <stp/>
        <stp/>
        <stp>1</stp>
        <tr r="GH179" s="21"/>
        <tr r="EJ179" s="21"/>
      </tp>
      <tp>
        <v>21.82</v>
        <stp/>
        <stp>*H</stp>
        <stp>KORD MR0!_00Z-ECE</stp>
        <stp>2M DAILY AVG TEMP</stp>
        <stp>D</stp>
        <stp>44796</stp>
        <stp/>
        <stp/>
        <stp>1</stp>
        <tr r="BZ180" s="21"/>
        <tr r="AB180" s="21"/>
      </tp>
      <tp>
        <v>23.22</v>
        <stp/>
        <stp>*H</stp>
        <stp>KORD MR2!_12Z-ECE</stp>
        <stp>2M DAILY AVG TEMP</stp>
        <stp>D</stp>
        <stp>44797</stp>
        <stp/>
        <stp/>
        <stp>1</stp>
        <tr r="GE179" s="21"/>
        <tr r="EG179" s="21"/>
      </tp>
      <tp t="s">
        <v/>
        <stp/>
        <stp>*H</stp>
        <stp>KORD MR9!_12Z-ECE</stp>
        <stp>2M DAILY AVG TEMP</stp>
        <stp>D</stp>
        <stp>44797</stp>
        <stp/>
        <stp/>
        <stp>1</stp>
        <tr r="GZ179" s="21"/>
        <tr r="FB179" s="21"/>
      </tp>
      <tp>
        <v>24.01</v>
        <stp/>
        <stp>*H</stp>
        <stp>KORD MR8!_12Z-ECE</stp>
        <stp>2M DAILY AVG TEMP</stp>
        <stp>D</stp>
        <stp>44797</stp>
        <stp/>
        <stp/>
        <stp>1</stp>
        <tr r="EY179" s="21"/>
        <tr r="GW179" s="21"/>
      </tp>
      <tp>
        <v>23.82</v>
        <stp/>
        <stp>*H</stp>
        <stp>KORD MR9!_00Z-ECE</stp>
        <stp>2M DAILY AVG TEMP</stp>
        <stp>D</stp>
        <stp>44796</stp>
        <stp/>
        <stp/>
        <stp>1</stp>
        <tr r="DA180" s="21"/>
        <tr r="BC180" s="21"/>
      </tp>
      <tp>
        <v>22.81</v>
        <stp/>
        <stp>*H</stp>
        <stp>KORD MR8!_00Z-ECE</stp>
        <stp>2M DAILY AVG TEMP</stp>
        <stp>D</stp>
        <stp>44796</stp>
        <stp/>
        <stp/>
        <stp>1</stp>
        <tr r="CX180" s="21"/>
        <tr r="AZ180" s="21"/>
      </tp>
      <tp>
        <v>24.16</v>
        <stp/>
        <stp>*H</stp>
        <stp>KORD MR5!_12Z-ECE</stp>
        <stp>2M DAILY AVG TEMP</stp>
        <stp>D</stp>
        <stp>44796</stp>
        <stp/>
        <stp/>
        <stp>1</stp>
        <tr r="GK180" s="21"/>
        <tr r="EM180" s="21"/>
      </tp>
      <tp>
        <v>22.78</v>
        <stp/>
        <stp>*H</stp>
        <stp>KORD MR7!_00Z-ECE</stp>
        <stp>2M DAILY AVG TEMP</stp>
        <stp>D</stp>
        <stp>44797</stp>
        <stp/>
        <stp/>
        <stp>1</stp>
        <tr r="CX179" s="21"/>
        <tr r="AZ179" s="21"/>
      </tp>
      <tp>
        <v>22.44</v>
        <stp/>
        <stp>*H</stp>
        <stp>KORD MR4!_12Z-ECE</stp>
        <stp>2M DAILY AVG TEMP</stp>
        <stp>D</stp>
        <stp>44796</stp>
        <stp/>
        <stp/>
        <stp>1</stp>
        <tr r="GH180" s="21"/>
        <tr r="EJ180" s="21"/>
      </tp>
      <tp>
        <v>24.2</v>
        <stp/>
        <stp>*H</stp>
        <stp>KORD MR6!_00Z-ECE</stp>
        <stp>2M DAILY AVG TEMP</stp>
        <stp>D</stp>
        <stp>44797</stp>
        <stp/>
        <stp/>
        <stp>1</stp>
        <tr r="CU179" s="21"/>
        <tr r="AW179" s="21"/>
      </tp>
      <tp>
        <v>23.25</v>
        <stp/>
        <stp>*H</stp>
        <stp>KORD MR5!_00Z-ECE</stp>
        <stp>2M DAILY AVG TEMP</stp>
        <stp>D</stp>
        <stp>44797</stp>
        <stp/>
        <stp/>
        <stp>1</stp>
        <tr r="AT179" s="21"/>
        <tr r="CR179" s="21"/>
      </tp>
      <tp>
        <v>23.73</v>
        <stp/>
        <stp>*H</stp>
        <stp>KORD MR7!_12Z-ECE</stp>
        <stp>2M DAILY AVG TEMP</stp>
        <stp>D</stp>
        <stp>44796</stp>
        <stp/>
        <stp/>
        <stp>1</stp>
        <tr r="ES180" s="21"/>
        <tr r="GQ180" s="21"/>
      </tp>
      <tp>
        <v>22.81</v>
        <stp/>
        <stp>*H</stp>
        <stp>KORD MR4!_00Z-ECE</stp>
        <stp>2M DAILY AVG TEMP</stp>
        <stp>D</stp>
        <stp>44797</stp>
        <stp/>
        <stp/>
        <stp>1</stp>
        <tr r="CO179" s="21"/>
        <tr r="AQ179" s="21"/>
      </tp>
      <tp>
        <v>23.96</v>
        <stp/>
        <stp>*H</stp>
        <stp>KORD MR6!_12Z-ECE</stp>
        <stp>2M DAILY AVG TEMP</stp>
        <stp>D</stp>
        <stp>44796</stp>
        <stp/>
        <stp/>
        <stp>1</stp>
        <tr r="EP180" s="21"/>
        <tr r="GN180" s="21"/>
      </tp>
      <tp>
        <v>22.49</v>
        <stp/>
        <stp>*H</stp>
        <stp>KORD MR1!_12Z-ECE</stp>
        <stp>2M DAILY AVG TEMP</stp>
        <stp>D</stp>
        <stp>44796</stp>
        <stp/>
        <stp/>
        <stp>1</stp>
        <tr r="FY180" s="21"/>
        <tr r="EA180" s="21"/>
      </tp>
      <tp>
        <v>22.8</v>
        <stp/>
        <stp>*H</stp>
        <stp>KORD MR3!_00Z-ECE</stp>
        <stp>2M DAILY AVG TEMP</stp>
        <stp>D</stp>
        <stp>44797</stp>
        <stp/>
        <stp/>
        <stp>1</stp>
        <tr r="CL179" s="21"/>
        <tr r="AN179" s="21"/>
      </tp>
      <tp>
        <v>22</v>
        <stp/>
        <stp>*H</stp>
        <stp>KORD MR0!_12Z-ECE</stp>
        <stp>2M DAILY AVG TEMP</stp>
        <stp>D</stp>
        <stp>44796</stp>
        <stp/>
        <stp/>
        <stp>1</stp>
        <tr r="DX180" s="21"/>
        <tr r="FV180" s="21"/>
      </tp>
      <tp>
        <v>23.12</v>
        <stp/>
        <stp>*H</stp>
        <stp>KORD MR2!_00Z-ECE</stp>
        <stp>2M DAILY AVG TEMP</stp>
        <stp>D</stp>
        <stp>44797</stp>
        <stp/>
        <stp/>
        <stp>1</stp>
        <tr r="CI179" s="21"/>
        <tr r="AK179" s="21"/>
      </tp>
      <tp>
        <v>22.8</v>
        <stp/>
        <stp>*H</stp>
        <stp>KORD MR1!_00Z-ECE</stp>
        <stp>2M DAILY AVG TEMP</stp>
        <stp>D</stp>
        <stp>44797</stp>
        <stp/>
        <stp/>
        <stp>1</stp>
        <tr r="AH179" s="21"/>
        <tr r="CF179" s="21"/>
      </tp>
      <tp>
        <v>22.64</v>
        <stp/>
        <stp>*H</stp>
        <stp>KORD MR3!_12Z-ECE</stp>
        <stp>2M DAILY AVG TEMP</stp>
        <stp>D</stp>
        <stp>44796</stp>
        <stp/>
        <stp/>
        <stp>1</stp>
        <tr r="EG180" s="21"/>
        <tr r="GE180" s="21"/>
      </tp>
      <tp>
        <v>22.61</v>
        <stp/>
        <stp>*H</stp>
        <stp>KORD MR0!_00Z-ECE</stp>
        <stp>2M DAILY AVG TEMP</stp>
        <stp>D</stp>
        <stp>44797</stp>
        <stp/>
        <stp/>
        <stp>1</stp>
        <tr r="CC179" s="21"/>
        <tr r="AE179" s="21"/>
      </tp>
      <tp>
        <v>22.97</v>
        <stp/>
        <stp>*H</stp>
        <stp>KORD MR2!_12Z-ECE</stp>
        <stp>2M DAILY AVG TEMP</stp>
        <stp>D</stp>
        <stp>44796</stp>
        <stp/>
        <stp/>
        <stp>1</stp>
        <tr r="ED180" s="21"/>
        <tr r="GB180" s="21"/>
      </tp>
      <tp>
        <v>23.02</v>
        <stp/>
        <stp>*H</stp>
        <stp>KORD MR9!_12Z-ECE</stp>
        <stp>2M DAILY AVG TEMP</stp>
        <stp>D</stp>
        <stp>44796</stp>
        <stp/>
        <stp/>
        <stp>1</stp>
        <tr r="GW180" s="21"/>
        <tr r="EY180" s="21"/>
      </tp>
      <tp>
        <v>23.71</v>
        <stp/>
        <stp>*H</stp>
        <stp>KORD MR8!_12Z-ECE</stp>
        <stp>2M DAILY AVG TEMP</stp>
        <stp>D</stp>
        <stp>44796</stp>
        <stp/>
        <stp/>
        <stp>1</stp>
        <tr r="EV180" s="21"/>
        <tr r="GT180" s="21"/>
      </tp>
      <tp>
        <v>23.79</v>
        <stp/>
        <stp>*H</stp>
        <stp>KORD MR9!_00Z-ECE</stp>
        <stp>2M DAILY AVG TEMP</stp>
        <stp>D</stp>
        <stp>44797</stp>
        <stp/>
        <stp/>
        <stp>1</stp>
        <tr r="DD179" s="21"/>
        <tr r="BF179" s="21"/>
      </tp>
      <tp>
        <v>22.68</v>
        <stp/>
        <stp>*H</stp>
        <stp>KORD MR8!_00Z-ECE</stp>
        <stp>2M DAILY AVG TEMP</stp>
        <stp>D</stp>
        <stp>44797</stp>
        <stp/>
        <stp/>
        <stp>1</stp>
        <tr r="DA179" s="21"/>
        <tr r="BC179" s="21"/>
      </tp>
      <tp>
        <v>21.94</v>
        <stp/>
        <stp>*H</stp>
        <stp>KORD MR5!_12Z-ECE</stp>
        <stp>2M DAILY AVG TEMP</stp>
        <stp>D</stp>
        <stp>44791</stp>
        <stp/>
        <stp/>
        <stp>1</stp>
        <tr r="FV185" s="21"/>
        <tr r="DX185" s="21"/>
      </tp>
      <tp>
        <v>22.25</v>
        <stp/>
        <stp>*H</stp>
        <stp>KORD MR7!_00Z-ECE</stp>
        <stp>2M DAILY AVG TEMP</stp>
        <stp>D</stp>
        <stp>44790</stp>
        <stp/>
        <stp/>
        <stp>1</stp>
        <tr r="CC186" s="21"/>
        <tr r="AE186" s="21"/>
      </tp>
      <tp>
        <v>21.89</v>
        <stp/>
        <stp>*H</stp>
        <stp>KORD MR4!_12Z-ECE</stp>
        <stp>2M DAILY AVG TEMP</stp>
        <stp>D</stp>
        <stp>44791</stp>
        <stp/>
        <stp/>
        <stp>1</stp>
        <tr r="DU185" s="21"/>
        <tr r="FS185" s="21"/>
      </tp>
      <tp>
        <v>21.98</v>
        <stp/>
        <stp>*H</stp>
        <stp>KORD MR6!_00Z-ECE</stp>
        <stp>2M DAILY AVG TEMP</stp>
        <stp>D</stp>
        <stp>44790</stp>
        <stp/>
        <stp/>
        <stp>1</stp>
        <tr r="BZ186" s="21"/>
        <tr r="AB186" s="21"/>
      </tp>
      <tp>
        <v>21.97</v>
        <stp/>
        <stp>*H</stp>
        <stp>KORD MR5!_00Z-ECE</stp>
        <stp>2M DAILY AVG TEMP</stp>
        <stp>D</stp>
        <stp>44790</stp>
        <stp/>
        <stp/>
        <stp>1</stp>
        <tr r="BW186" s="21"/>
        <tr r="Y186" s="21"/>
      </tp>
      <tp>
        <v>21.51</v>
        <stp/>
        <stp>*H</stp>
        <stp>KORD MR7!_12Z-ECE</stp>
        <stp>2M DAILY AVG TEMP</stp>
        <stp>D</stp>
        <stp>44791</stp>
        <stp/>
        <stp/>
        <stp>1</stp>
        <tr r="GB185" s="21"/>
        <tr r="ED185" s="21"/>
      </tp>
      <tp>
        <v>21.67</v>
        <stp/>
        <stp>*H</stp>
        <stp>KORD MR4!_00Z-ECE</stp>
        <stp>2M DAILY AVG TEMP</stp>
        <stp>D</stp>
        <stp>44790</stp>
        <stp/>
        <stp/>
        <stp>1</stp>
        <tr r="BT186" s="21"/>
        <tr r="V186" s="21"/>
      </tp>
      <tp>
        <v>22.22</v>
        <stp/>
        <stp>*H</stp>
        <stp>KORD MR6!_12Z-ECE</stp>
        <stp>2M DAILY AVG TEMP</stp>
        <stp>D</stp>
        <stp>44791</stp>
        <stp/>
        <stp/>
        <stp>1</stp>
        <tr r="FY185" s="21"/>
        <tr r="EA185" s="21"/>
      </tp>
      <tp>
        <v>21.2</v>
        <stp/>
        <stp>*H</stp>
        <stp>KORD MR1!_12Z-ECE</stp>
        <stp>2M DAILY AVG TEMP</stp>
        <stp>D</stp>
        <stp>44791</stp>
        <stp/>
        <stp/>
        <stp>1</stp>
        <tr r="FJ185" s="21"/>
        <tr r="DL185" s="21"/>
      </tp>
      <tp>
        <v>21.48</v>
        <stp/>
        <stp>*H</stp>
        <stp>KORD MR3!_00Z-ECE</stp>
        <stp>2M DAILY AVG TEMP</stp>
        <stp>D</stp>
        <stp>44790</stp>
        <stp/>
        <stp/>
        <stp>1</stp>
        <tr r="BQ186" s="21"/>
        <tr r="S186" s="21"/>
      </tp>
      <tp>
        <v>21.26</v>
        <stp/>
        <stp>*H</stp>
        <stp>KORD MR2!_00Z-ECE</stp>
        <stp>2M DAILY AVG TEMP</stp>
        <stp>D</stp>
        <stp>44790</stp>
        <stp/>
        <stp/>
        <stp>1</stp>
        <tr r="P186" s="21"/>
        <tr r="BN186" s="21"/>
      </tp>
      <tp>
        <v>21.58</v>
        <stp/>
        <stp>*H</stp>
        <stp>KORD MR3!_12Z-ECE</stp>
        <stp>2M DAILY AVG TEMP</stp>
        <stp>D</stp>
        <stp>44791</stp>
        <stp/>
        <stp/>
        <stp>1</stp>
        <tr r="FP185" s="21"/>
        <tr r="DR185" s="21"/>
      </tp>
      <tp>
        <v>21.14</v>
        <stp/>
        <stp>*H</stp>
        <stp>KORD MR2!_12Z-ECE</stp>
        <stp>2M DAILY AVG TEMP</stp>
        <stp>D</stp>
        <stp>44791</stp>
        <stp/>
        <stp/>
        <stp>1</stp>
        <tr r="DO185" s="21"/>
        <tr r="FM185" s="21"/>
      </tp>
      <tp>
        <v>21.19</v>
        <stp/>
        <stp>*H</stp>
        <stp>KORD MR9!_12Z-ECE</stp>
        <stp>2M DAILY AVG TEMP</stp>
        <stp>D</stp>
        <stp>44791</stp>
        <stp/>
        <stp/>
        <stp>1</stp>
        <tr r="EJ185" s="21"/>
        <tr r="GH185" s="21"/>
      </tp>
      <tp>
        <v>21.5</v>
        <stp/>
        <stp>*H</stp>
        <stp>KORD MR8!_12Z-ECE</stp>
        <stp>2M DAILY AVG TEMP</stp>
        <stp>D</stp>
        <stp>44791</stp>
        <stp/>
        <stp/>
        <stp>1</stp>
        <tr r="EG185" s="21"/>
        <tr r="GE185" s="21"/>
      </tp>
      <tp>
        <v>21.19</v>
        <stp/>
        <stp>*H</stp>
        <stp>KORD MR9!_00Z-ECE</stp>
        <stp>2M DAILY AVG TEMP</stp>
        <stp>D</stp>
        <stp>44790</stp>
        <stp/>
        <stp/>
        <stp>1</stp>
        <tr r="CI186" s="21"/>
        <tr r="AK186" s="21"/>
      </tp>
      <tp>
        <v>21.14</v>
        <stp/>
        <stp>*H</stp>
        <stp>KORD MR8!_00Z-ECE</stp>
        <stp>2M DAILY AVG TEMP</stp>
        <stp>D</stp>
        <stp>44790</stp>
        <stp/>
        <stp/>
        <stp>1</stp>
        <tr r="CF186" s="21"/>
        <tr r="AH186" s="21"/>
      </tp>
      <tp>
        <v>22.02</v>
        <stp/>
        <stp>*H</stp>
        <stp>KORD MR5!_12Z-ECE</stp>
        <stp>2M DAILY AVG TEMP</stp>
        <stp>D</stp>
        <stp>44790</stp>
        <stp/>
        <stp/>
        <stp>1</stp>
        <tr r="DU186" s="21"/>
        <tr r="FS186" s="21"/>
      </tp>
      <tp>
        <v>22.02</v>
        <stp/>
        <stp>*H</stp>
        <stp>KORD MR7!_00Z-ECE</stp>
        <stp>2M DAILY AVG TEMP</stp>
        <stp>D</stp>
        <stp>44791</stp>
        <stp/>
        <stp/>
        <stp>1</stp>
        <tr r="CF185" s="21"/>
        <tr r="AH185" s="21"/>
      </tp>
      <tp>
        <v>22.15</v>
        <stp/>
        <stp>*H</stp>
        <stp>KORD MR4!_12Z-ECE</stp>
        <stp>2M DAILY AVG TEMP</stp>
        <stp>D</stp>
        <stp>44790</stp>
        <stp/>
        <stp/>
        <stp>1</stp>
        <tr r="FP186" s="21"/>
        <tr r="DR186" s="21"/>
      </tp>
      <tp>
        <v>21.75</v>
        <stp/>
        <stp>*H</stp>
        <stp>KORD MR6!_00Z-ECE</stp>
        <stp>2M DAILY AVG TEMP</stp>
        <stp>D</stp>
        <stp>44791</stp>
        <stp/>
        <stp/>
        <stp>1</stp>
        <tr r="AE185" s="21"/>
        <tr r="CC185" s="21"/>
      </tp>
      <tp>
        <v>21.8</v>
        <stp/>
        <stp>*H</stp>
        <stp>KORD MR5!_00Z-ECE</stp>
        <stp>2M DAILY AVG TEMP</stp>
        <stp>D</stp>
        <stp>44791</stp>
        <stp/>
        <stp/>
        <stp>1</stp>
        <tr r="BZ185" s="21"/>
        <tr r="AB185" s="21"/>
      </tp>
      <tp>
        <v>21.86</v>
        <stp/>
        <stp>*H</stp>
        <stp>KORD MR7!_12Z-ECE</stp>
        <stp>2M DAILY AVG TEMP</stp>
        <stp>D</stp>
        <stp>44790</stp>
        <stp/>
        <stp/>
        <stp>1</stp>
        <tr r="FY186" s="21"/>
        <tr r="EA186" s="21"/>
      </tp>
      <tp>
        <v>21.8</v>
        <stp/>
        <stp>*H</stp>
        <stp>KORD MR4!_00Z-ECE</stp>
        <stp>2M DAILY AVG TEMP</stp>
        <stp>D</stp>
        <stp>44791</stp>
        <stp/>
        <stp/>
        <stp>1</stp>
        <tr r="Y185" s="21"/>
        <tr r="BW185" s="21"/>
      </tp>
      <tp>
        <v>21.98</v>
        <stp/>
        <stp>*H</stp>
        <stp>KORD MR6!_12Z-ECE</stp>
        <stp>2M DAILY AVG TEMP</stp>
        <stp>D</stp>
        <stp>44790</stp>
        <stp/>
        <stp/>
        <stp>1</stp>
        <tr r="FV186" s="21"/>
        <tr r="DX186" s="21"/>
      </tp>
      <tp>
        <v>21.51</v>
        <stp/>
        <stp>*H</stp>
        <stp>KORD MR3!_00Z-ECE</stp>
        <stp>2M DAILY AVG TEMP</stp>
        <stp>D</stp>
        <stp>44791</stp>
        <stp/>
        <stp/>
        <stp>1</stp>
        <tr r="V185" s="21"/>
        <tr r="BT185" s="21"/>
      </tp>
      <tp>
        <v>21.41</v>
        <stp/>
        <stp>*H</stp>
        <stp>KORD MR2!_00Z-ECE</stp>
        <stp>2M DAILY AVG TEMP</stp>
        <stp>D</stp>
        <stp>44791</stp>
        <stp/>
        <stp/>
        <stp>1</stp>
        <tr r="BQ185" s="21"/>
        <tr r="S185" s="21"/>
      </tp>
      <tp>
        <v>21.27</v>
        <stp/>
        <stp>*H</stp>
        <stp>KORD MR1!_00Z-ECE</stp>
        <stp>2M DAILY AVG TEMP</stp>
        <stp>D</stp>
        <stp>44791</stp>
        <stp/>
        <stp/>
        <stp>1</stp>
        <tr r="P185" s="21"/>
        <tr r="BN185" s="21"/>
      </tp>
      <tp>
        <v>21.6</v>
        <stp/>
        <stp>*H</stp>
        <stp>KORD MR3!_12Z-ECE</stp>
        <stp>2M DAILY AVG TEMP</stp>
        <stp>D</stp>
        <stp>44790</stp>
        <stp/>
        <stp/>
        <stp>1</stp>
        <tr r="DO186" s="21"/>
        <tr r="FM186" s="21"/>
      </tp>
      <tp>
        <v>21.37</v>
        <stp/>
        <stp>*H</stp>
        <stp>KORD MR2!_12Z-ECE</stp>
        <stp>2M DAILY AVG TEMP</stp>
        <stp>D</stp>
        <stp>44790</stp>
        <stp/>
        <stp/>
        <stp>1</stp>
        <tr r="FJ186" s="21"/>
        <tr r="DL186" s="21"/>
      </tp>
      <tp>
        <v>21.73</v>
        <stp/>
        <stp>*H</stp>
        <stp>KORD MR9!_12Z-ECE</stp>
        <stp>2M DAILY AVG TEMP</stp>
        <stp>D</stp>
        <stp>44790</stp>
        <stp/>
        <stp/>
        <stp>1</stp>
        <tr r="EG186" s="21"/>
        <tr r="GE186" s="21"/>
      </tp>
      <tp>
        <v>21.21</v>
        <stp/>
        <stp>*H</stp>
        <stp>KORD MR8!_12Z-ECE</stp>
        <stp>2M DAILY AVG TEMP</stp>
        <stp>D</stp>
        <stp>44790</stp>
        <stp/>
        <stp/>
        <stp>1</stp>
        <tr r="ED186" s="21"/>
        <tr r="GB186" s="21"/>
      </tp>
      <tp>
        <v>21.24</v>
        <stp/>
        <stp>*H</stp>
        <stp>KORD MR9!_00Z-ECE</stp>
        <stp>2M DAILY AVG TEMP</stp>
        <stp>D</stp>
        <stp>44791</stp>
        <stp/>
        <stp/>
        <stp>1</stp>
        <tr r="CL185" s="21"/>
        <tr r="AN185" s="21"/>
      </tp>
      <tp>
        <v>21.49</v>
        <stp/>
        <stp>*H</stp>
        <stp>KORD MR8!_00Z-ECE</stp>
        <stp>2M DAILY AVG TEMP</stp>
        <stp>D</stp>
        <stp>44791</stp>
        <stp/>
        <stp/>
        <stp>1</stp>
        <tr r="AK185" s="21"/>
        <tr r="CI185" s="21"/>
      </tp>
      <tp>
        <v>23.65</v>
        <stp/>
        <stp>*H</stp>
        <stp>KORD MR5!_12Z-ECE</stp>
        <stp>2M DAILY AVG TEMP</stp>
        <stp>D</stp>
        <stp>44793</stp>
        <stp/>
        <stp/>
        <stp>1</stp>
        <tr r="GB183" s="21"/>
        <tr r="ED183" s="21"/>
      </tp>
      <tp>
        <v>22.69</v>
        <stp/>
        <stp>*H</stp>
        <stp>KORD MR7!_00Z-ECE</stp>
        <stp>2M DAILY AVG TEMP</stp>
        <stp>D</stp>
        <stp>44792</stp>
        <stp/>
        <stp/>
        <stp>1</stp>
        <tr r="CI184" s="21"/>
        <tr r="AK184" s="21"/>
      </tp>
      <tp>
        <v>22.77</v>
        <stp/>
        <stp>*H</stp>
        <stp>KORD MR4!_12Z-ECE</stp>
        <stp>2M DAILY AVG TEMP</stp>
        <stp>D</stp>
        <stp>44793</stp>
        <stp/>
        <stp/>
        <stp>1</stp>
        <tr r="FY183" s="21"/>
        <tr r="EA183" s="21"/>
      </tp>
      <tp>
        <v>22.94</v>
        <stp/>
        <stp>*H</stp>
        <stp>KORD MR6!_00Z-ECE</stp>
        <stp>2M DAILY AVG TEMP</stp>
        <stp>D</stp>
        <stp>44792</stp>
        <stp/>
        <stp/>
        <stp>1</stp>
        <tr r="CF184" s="21"/>
        <tr r="AH184" s="21"/>
      </tp>
      <tp>
        <v>23.14</v>
        <stp/>
        <stp>*H</stp>
        <stp>KORD MR5!_00Z-ECE</stp>
        <stp>2M DAILY AVG TEMP</stp>
        <stp>D</stp>
        <stp>44792</stp>
        <stp/>
        <stp/>
        <stp>1</stp>
        <tr r="AE184" s="21"/>
        <tr r="CC184" s="21"/>
      </tp>
      <tp>
        <v>22.68</v>
        <stp/>
        <stp>*H</stp>
        <stp>KORD MR7!_12Z-ECE</stp>
        <stp>2M DAILY AVG TEMP</stp>
        <stp>D</stp>
        <stp>44793</stp>
        <stp/>
        <stp/>
        <stp>1</stp>
        <tr r="GH183" s="21"/>
        <tr r="EJ183" s="21"/>
      </tp>
      <tp>
        <v>23.18</v>
        <stp/>
        <stp>*H</stp>
        <stp>KORD MR4!_00Z-ECE</stp>
        <stp>2M DAILY AVG TEMP</stp>
        <stp>D</stp>
        <stp>44792</stp>
        <stp/>
        <stp/>
        <stp>1</stp>
        <tr r="BZ184" s="21"/>
        <tr r="AB184" s="21"/>
      </tp>
      <tp>
        <v>23.43</v>
        <stp/>
        <stp>*H</stp>
        <stp>KORD MR6!_12Z-ECE</stp>
        <stp>2M DAILY AVG TEMP</stp>
        <stp>D</stp>
        <stp>44793</stp>
        <stp/>
        <stp/>
        <stp>1</stp>
        <tr r="GE183" s="21"/>
        <tr r="EG183" s="21"/>
      </tp>
      <tp>
        <v>23.77</v>
        <stp/>
        <stp>*H</stp>
        <stp>KORD MR1!_12Z-ECE</stp>
        <stp>2M DAILY AVG TEMP</stp>
        <stp>D</stp>
        <stp>44793</stp>
        <stp/>
        <stp/>
        <stp>1</stp>
        <tr r="DR183" s="21"/>
        <tr r="FP183" s="21"/>
      </tp>
      <tp>
        <v>23.44</v>
        <stp/>
        <stp>*H</stp>
        <stp>KORD MR3!_00Z-ECE</stp>
        <stp>2M DAILY AVG TEMP</stp>
        <stp>D</stp>
        <stp>44792</stp>
        <stp/>
        <stp/>
        <stp>1</stp>
        <tr r="Y184" s="21"/>
        <tr r="BW184" s="21"/>
      </tp>
      <tp>
        <v>23.58</v>
        <stp/>
        <stp>*H</stp>
        <stp>KORD MR0!_12Z-ECE</stp>
        <stp>2M DAILY AVG TEMP</stp>
        <stp>D</stp>
        <stp>44793</stp>
        <stp/>
        <stp/>
        <stp>1</stp>
        <tr r="FM183" s="21"/>
        <tr r="DO183" s="21"/>
      </tp>
      <tp>
        <v>23.31</v>
        <stp/>
        <stp>*H</stp>
        <stp>KORD MR2!_00Z-ECE</stp>
        <stp>2M DAILY AVG TEMP</stp>
        <stp>D</stp>
        <stp>44792</stp>
        <stp/>
        <stp/>
        <stp>1</stp>
        <tr r="BT184" s="21"/>
        <tr r="V184" s="21"/>
      </tp>
      <tp>
        <v>23.35</v>
        <stp/>
        <stp>*H</stp>
        <stp>KORD MR1!_00Z-ECE</stp>
        <stp>2M DAILY AVG TEMP</stp>
        <stp>D</stp>
        <stp>44792</stp>
        <stp/>
        <stp/>
        <stp>1</stp>
        <tr r="BQ184" s="21"/>
        <tr r="S184" s="21"/>
      </tp>
      <tp>
        <v>23.48</v>
        <stp/>
        <stp>*H</stp>
        <stp>KORD MR3!_12Z-ECE</stp>
        <stp>2M DAILY AVG TEMP</stp>
        <stp>D</stp>
        <stp>44793</stp>
        <stp/>
        <stp/>
        <stp>1</stp>
        <tr r="FV183" s="21"/>
        <tr r="DX183" s="21"/>
      </tp>
      <tp>
        <v>23.86</v>
        <stp/>
        <stp>*H</stp>
        <stp>KORD MR0!_00Z-ECE</stp>
        <stp>2M DAILY AVG TEMP</stp>
        <stp>D</stp>
        <stp>44792</stp>
        <stp/>
        <stp/>
        <stp>1</stp>
        <tr r="BN184" s="21"/>
        <tr r="P184" s="21"/>
      </tp>
      <tp>
        <v>23.59</v>
        <stp/>
        <stp>*H</stp>
        <stp>KORD MR2!_12Z-ECE</stp>
        <stp>2M DAILY AVG TEMP</stp>
        <stp>D</stp>
        <stp>44793</stp>
        <stp/>
        <stp/>
        <stp>1</stp>
        <tr r="FS183" s="21"/>
        <tr r="DU183" s="21"/>
      </tp>
      <tp>
        <v>21.65</v>
        <stp/>
        <stp>*H</stp>
        <stp>KORD MR9!_12Z-ECE</stp>
        <stp>2M DAILY AVG TEMP</stp>
        <stp>D</stp>
        <stp>44793</stp>
        <stp/>
        <stp/>
        <stp>1</stp>
        <tr r="EP183" s="21"/>
        <tr r="GN183" s="21"/>
      </tp>
      <tp>
        <v>22.36</v>
        <stp/>
        <stp>*H</stp>
        <stp>KORD MR8!_12Z-ECE</stp>
        <stp>2M DAILY AVG TEMP</stp>
        <stp>D</stp>
        <stp>44793</stp>
        <stp/>
        <stp/>
        <stp>1</stp>
        <tr r="GK183" s="21"/>
        <tr r="EM183" s="21"/>
      </tp>
      <tp>
        <v>21.8</v>
        <stp/>
        <stp>*H</stp>
        <stp>KORD MR9!_00Z-ECE</stp>
        <stp>2M DAILY AVG TEMP</stp>
        <stp>D</stp>
        <stp>44792</stp>
        <stp/>
        <stp/>
        <stp>1</stp>
        <tr r="CO184" s="21"/>
        <tr r="AQ184" s="21"/>
      </tp>
      <tp>
        <v>22.36</v>
        <stp/>
        <stp>*H</stp>
        <stp>KORD MR8!_00Z-ECE</stp>
        <stp>2M DAILY AVG TEMP</stp>
        <stp>D</stp>
        <stp>44792</stp>
        <stp/>
        <stp/>
        <stp>1</stp>
        <tr r="CL184" s="21"/>
        <tr r="AN184" s="21"/>
      </tp>
      <tp>
        <v>23.02</v>
        <stp/>
        <stp>*H</stp>
        <stp>KORD MR5!_12Z-ECE</stp>
        <stp>2M DAILY AVG TEMP</stp>
        <stp>D</stp>
        <stp>44792</stp>
        <stp/>
        <stp/>
        <stp>1</stp>
        <tr r="EA184" s="21"/>
        <tr r="FY184" s="21"/>
      </tp>
      <tp>
        <v>23.64</v>
        <stp/>
        <stp>*H</stp>
        <stp>KORD MR7!_00Z-ECE</stp>
        <stp>2M DAILY AVG TEMP</stp>
        <stp>D</stp>
        <stp>44793</stp>
        <stp/>
        <stp/>
        <stp>1</stp>
        <tr r="AN183" s="21"/>
        <tr r="CL183" s="21"/>
      </tp>
      <tp>
        <v>23.25</v>
        <stp/>
        <stp>*H</stp>
        <stp>KORD MR4!_12Z-ECE</stp>
        <stp>2M DAILY AVG TEMP</stp>
        <stp>D</stp>
        <stp>44792</stp>
        <stp/>
        <stp/>
        <stp>1</stp>
        <tr r="FV184" s="21"/>
        <tr r="DX184" s="21"/>
      </tp>
      <tp>
        <v>23.73</v>
        <stp/>
        <stp>*H</stp>
        <stp>KORD MR6!_00Z-ECE</stp>
        <stp>2M DAILY AVG TEMP</stp>
        <stp>D</stp>
        <stp>44793</stp>
        <stp/>
        <stp/>
        <stp>1</stp>
        <tr r="AK183" s="21"/>
        <tr r="CI183" s="21"/>
      </tp>
      <tp>
        <v>23.15</v>
        <stp/>
        <stp>*H</stp>
        <stp>KORD MR5!_00Z-ECE</stp>
        <stp>2M DAILY AVG TEMP</stp>
        <stp>D</stp>
        <stp>44793</stp>
        <stp/>
        <stp/>
        <stp>1</stp>
        <tr r="AH183" s="21"/>
        <tr r="CF183" s="21"/>
      </tp>
      <tp>
        <v>22.18</v>
        <stp/>
        <stp>*H</stp>
        <stp>KORD MR7!_12Z-ECE</stp>
        <stp>2M DAILY AVG TEMP</stp>
        <stp>D</stp>
        <stp>44792</stp>
        <stp/>
        <stp/>
        <stp>1</stp>
        <tr r="GE184" s="21"/>
        <tr r="EG184" s="21"/>
      </tp>
      <tp>
        <v>22.99</v>
        <stp/>
        <stp>*H</stp>
        <stp>KORD MR4!_00Z-ECE</stp>
        <stp>2M DAILY AVG TEMP</stp>
        <stp>D</stp>
        <stp>44793</stp>
        <stp/>
        <stp/>
        <stp>1</stp>
        <tr r="CC183" s="21"/>
        <tr r="AE183" s="21"/>
      </tp>
      <tp>
        <v>22.99</v>
        <stp/>
        <stp>*H</stp>
        <stp>KORD MR6!_12Z-ECE</stp>
        <stp>2M DAILY AVG TEMP</stp>
        <stp>D</stp>
        <stp>44792</stp>
        <stp/>
        <stp/>
        <stp>1</stp>
        <tr r="ED184" s="21"/>
        <tr r="GB184" s="21"/>
      </tp>
      <tp>
        <v>23.59</v>
        <stp/>
        <stp>*H</stp>
        <stp>KORD MR1!_12Z-ECE</stp>
        <stp>2M DAILY AVG TEMP</stp>
        <stp>D</stp>
        <stp>44792</stp>
        <stp/>
        <stp/>
        <stp>1</stp>
        <tr r="DO184" s="21"/>
        <tr r="FM184" s="21"/>
      </tp>
      <tp>
        <v>23.88</v>
        <stp/>
        <stp>*H</stp>
        <stp>KORD MR3!_00Z-ECE</stp>
        <stp>2M DAILY AVG TEMP</stp>
        <stp>D</stp>
        <stp>44793</stp>
        <stp/>
        <stp/>
        <stp>1</stp>
        <tr r="AB183" s="21"/>
        <tr r="BZ183" s="21"/>
      </tp>
      <tp>
        <v>23.84</v>
        <stp/>
        <stp>*H</stp>
        <stp>KORD MR0!_12Z-ECE</stp>
        <stp>2M DAILY AVG TEMP</stp>
        <stp>D</stp>
        <stp>44792</stp>
        <stp/>
        <stp/>
        <stp>1</stp>
        <tr r="FJ184" s="21"/>
        <tr r="DL184" s="21"/>
      </tp>
      <tp>
        <v>23.68</v>
        <stp/>
        <stp>*H</stp>
        <stp>KORD MR2!_00Z-ECE</stp>
        <stp>2M DAILY AVG TEMP</stp>
        <stp>D</stp>
        <stp>44793</stp>
        <stp/>
        <stp/>
        <stp>1</stp>
        <tr r="Y183" s="21"/>
        <tr r="BW183" s="21"/>
      </tp>
      <tp>
        <v>23.73</v>
        <stp/>
        <stp>*H</stp>
        <stp>KORD MR1!_00Z-ECE</stp>
        <stp>2M DAILY AVG TEMP</stp>
        <stp>D</stp>
        <stp>44793</stp>
        <stp/>
        <stp/>
        <stp>1</stp>
        <tr r="BT183" s="21"/>
        <tr r="V183" s="21"/>
      </tp>
      <tp>
        <v>23.54</v>
        <stp/>
        <stp>*H</stp>
        <stp>KORD MR3!_12Z-ECE</stp>
        <stp>2M DAILY AVG TEMP</stp>
        <stp>D</stp>
        <stp>44792</stp>
        <stp/>
        <stp/>
        <stp>1</stp>
        <tr r="FS184" s="21"/>
        <tr r="DU184" s="21"/>
      </tp>
      <tp>
        <v>22.76</v>
        <stp/>
        <stp>*H</stp>
        <stp>KORD MR0!_00Z-ECE</stp>
        <stp>2M DAILY AVG TEMP</stp>
        <stp>D</stp>
        <stp>44793</stp>
        <stp/>
        <stp/>
        <stp>1</stp>
        <tr r="S183" s="21"/>
        <tr r="BQ183" s="21"/>
      </tp>
      <tp>
        <v>23.07</v>
        <stp/>
        <stp>*H</stp>
        <stp>KORD MR2!_12Z-ECE</stp>
        <stp>2M DAILY AVG TEMP</stp>
        <stp>D</stp>
        <stp>44792</stp>
        <stp/>
        <stp/>
        <stp>1</stp>
        <tr r="FP184" s="21"/>
        <tr r="DR184" s="21"/>
      </tp>
      <tp>
        <v>21.36</v>
        <stp/>
        <stp>*H</stp>
        <stp>KORD MR9!_12Z-ECE</stp>
        <stp>2M DAILY AVG TEMP</stp>
        <stp>D</stp>
        <stp>44792</stp>
        <stp/>
        <stp/>
        <stp>1</stp>
        <tr r="EM184" s="21"/>
        <tr r="GK184" s="21"/>
      </tp>
      <tp>
        <v>22.09</v>
        <stp/>
        <stp>*H</stp>
        <stp>KORD MR8!_12Z-ECE</stp>
        <stp>2M DAILY AVG TEMP</stp>
        <stp>D</stp>
        <stp>44792</stp>
        <stp/>
        <stp/>
        <stp>1</stp>
        <tr r="GH184" s="21"/>
        <tr r="EJ184" s="21"/>
      </tp>
      <tp>
        <v>22.5</v>
        <stp/>
        <stp>*H</stp>
        <stp>KORD MR9!_00Z-ECE</stp>
        <stp>2M DAILY AVG TEMP</stp>
        <stp>D</stp>
        <stp>44793</stp>
        <stp/>
        <stp/>
        <stp>1</stp>
        <tr r="AT183" s="21"/>
        <tr r="CR183" s="21"/>
      </tp>
      <tp>
        <v>22.79</v>
        <stp/>
        <stp>*H</stp>
        <stp>KORD MR8!_00Z-ECE</stp>
        <stp>2M DAILY AVG TEMP</stp>
        <stp>D</stp>
        <stp>44793</stp>
        <stp/>
        <stp/>
        <stp>1</stp>
        <tr r="CO183" s="21"/>
        <tr r="AQ183" s="21"/>
      </tp>
      <tp>
        <v>24.24</v>
        <stp/>
        <stp>*H</stp>
        <stp>KORD MR5!_12Z-ECE</stp>
        <stp>2M DAILY AVG TEMP</stp>
        <stp>D</stp>
        <stp>44799</stp>
        <stp/>
        <stp/>
        <stp>1</stp>
        <tr r="EV177" s="21"/>
        <tr r="GT177" s="21"/>
      </tp>
      <tp>
        <v>22.83</v>
        <stp/>
        <stp>*H</stp>
        <stp>KORD MR7!_00Z-ECE</stp>
        <stp>2M DAILY AVG TEMP</stp>
        <stp>D</stp>
        <stp>44798</stp>
        <stp/>
        <stp/>
        <stp>1</stp>
        <tr r="DA178" s="21"/>
        <tr r="BC178" s="21"/>
      </tp>
      <tp>
        <v>23.86</v>
        <stp/>
        <stp>*H</stp>
        <stp>KORD MR4!_12Z-ECE</stp>
        <stp>2M DAILY AVG TEMP</stp>
        <stp>D</stp>
        <stp>44799</stp>
        <stp/>
        <stp/>
        <stp>1</stp>
        <tr r="GQ177" s="21"/>
        <tr r="ES177" s="21"/>
      </tp>
      <tp>
        <v>24.41</v>
        <stp/>
        <stp>*H</stp>
        <stp>KORD MR6!_00Z-ECE</stp>
        <stp>2M DAILY AVG TEMP</stp>
        <stp>D</stp>
        <stp>44798</stp>
        <stp/>
        <stp/>
        <stp>1</stp>
        <tr r="CX178" s="21"/>
        <tr r="AZ178" s="21"/>
      </tp>
      <tp>
        <v>23.52</v>
        <stp/>
        <stp>*H</stp>
        <stp>KORD MR5!_00Z-ECE</stp>
        <stp>2M DAILY AVG TEMP</stp>
        <stp>D</stp>
        <stp>44798</stp>
        <stp/>
        <stp/>
        <stp>1</stp>
        <tr r="CU178" s="21"/>
        <tr r="AW178" s="21"/>
      </tp>
      <tp t="s">
        <v/>
        <stp/>
        <stp>*H</stp>
        <stp>KORD MR7!_12Z-ECE</stp>
        <stp>2M DAILY AVG TEMP</stp>
        <stp>D</stp>
        <stp>44799</stp>
        <stp/>
        <stp/>
        <stp>1</stp>
        <tr r="FB177" s="21"/>
        <tr r="GZ177" s="21"/>
      </tp>
      <tp>
        <v>22.72</v>
        <stp/>
        <stp>*H</stp>
        <stp>KORD MR4!_00Z-ECE</stp>
        <stp>2M DAILY AVG TEMP</stp>
        <stp>D</stp>
        <stp>44798</stp>
        <stp/>
        <stp/>
        <stp>1</stp>
        <tr r="CR178" s="21"/>
        <tr r="AT178" s="21"/>
      </tp>
      <tp>
        <v>23.28</v>
        <stp/>
        <stp>*H</stp>
        <stp>KORD MR6!_12Z-ECE</stp>
        <stp>2M DAILY AVG TEMP</stp>
        <stp>D</stp>
        <stp>44799</stp>
        <stp/>
        <stp/>
        <stp>1</stp>
        <tr r="EY177" s="21"/>
        <tr r="GW177" s="21"/>
      </tp>
      <tp>
        <v>23.88</v>
        <stp/>
        <stp>*H</stp>
        <stp>KORD MR1!_12Z-ECE</stp>
        <stp>2M DAILY AVG TEMP</stp>
        <stp>D</stp>
        <stp>44799</stp>
        <stp/>
        <stp/>
        <stp>1</stp>
        <tr r="EJ177" s="21"/>
        <tr r="GH177" s="21"/>
      </tp>
      <tp>
        <v>22.95</v>
        <stp/>
        <stp>*H</stp>
        <stp>KORD MR3!_00Z-ECE</stp>
        <stp>2M DAILY AVG TEMP</stp>
        <stp>D</stp>
        <stp>44798</stp>
        <stp/>
        <stp/>
        <stp>1</stp>
        <tr r="AQ178" s="21"/>
        <tr r="CO178" s="21"/>
      </tp>
      <tp>
        <v>23.89</v>
        <stp/>
        <stp>*H</stp>
        <stp>KORD MR0!_12Z-ECE</stp>
        <stp>2M DAILY AVG TEMP</stp>
        <stp>D</stp>
        <stp>44799</stp>
        <stp/>
        <stp/>
        <stp>1</stp>
        <tr r="EG177" s="21"/>
        <tr r="GE177" s="21"/>
      </tp>
      <tp>
        <v>23.61</v>
        <stp/>
        <stp>*H</stp>
        <stp>KORD MR2!_00Z-ECE</stp>
        <stp>2M DAILY AVG TEMP</stp>
        <stp>D</stp>
        <stp>44798</stp>
        <stp/>
        <stp/>
        <stp>1</stp>
        <tr r="CL178" s="21"/>
        <tr r="AN178" s="21"/>
      </tp>
      <tp>
        <v>23.47</v>
        <stp/>
        <stp>*H</stp>
        <stp>KORD MR1!_00Z-ECE</stp>
        <stp>2M DAILY AVG TEMP</stp>
        <stp>D</stp>
        <stp>44798</stp>
        <stp/>
        <stp/>
        <stp>1</stp>
        <tr r="AK178" s="21"/>
        <tr r="CI178" s="21"/>
      </tp>
      <tp>
        <v>22.42</v>
        <stp/>
        <stp>*H</stp>
        <stp>KORD MR3!_12Z-ECE</stp>
        <stp>2M DAILY AVG TEMP</stp>
        <stp>D</stp>
        <stp>44799</stp>
        <stp/>
        <stp/>
        <stp>1</stp>
        <tr r="GN177" s="21"/>
        <tr r="EP177" s="21"/>
      </tp>
      <tp>
        <v>23.67</v>
        <stp/>
        <stp>*H</stp>
        <stp>KORD MR0!_00Z-ECE</stp>
        <stp>2M DAILY AVG TEMP</stp>
        <stp>D</stp>
        <stp>44798</stp>
        <stp/>
        <stp/>
        <stp>1</stp>
        <tr r="CF178" s="21"/>
        <tr r="AH178" s="21"/>
      </tp>
      <tp>
        <v>22.16</v>
        <stp/>
        <stp>*H</stp>
        <stp>KORD MR2!_12Z-ECE</stp>
        <stp>2M DAILY AVG TEMP</stp>
        <stp>D</stp>
        <stp>44799</stp>
        <stp/>
        <stp/>
        <stp>1</stp>
        <tr r="EM177" s="21"/>
        <tr r="GK177" s="21"/>
      </tp>
      <tp t="s">
        <v/>
        <stp/>
        <stp>*H</stp>
        <stp>KORD MR8!_12Z-ECE</stp>
        <stp>2M DAILY AVG TEMP</stp>
        <stp>D</stp>
        <stp>44799</stp>
        <stp/>
        <stp/>
        <stp>1</stp>
        <tr r="FE177" s="21"/>
        <tr r="HC177" s="21"/>
      </tp>
      <tp t="s">
        <v/>
        <stp/>
        <stp>*H</stp>
        <stp>KORD MR9!_00Z-ECE</stp>
        <stp>2M DAILY AVG TEMP</stp>
        <stp>D</stp>
        <stp>44798</stp>
        <stp/>
        <stp/>
        <stp>1</stp>
        <tr r="DG178" s="21"/>
        <tr r="BI178" s="21"/>
      </tp>
      <tp>
        <v>23.09</v>
        <stp/>
        <stp>*H</stp>
        <stp>KORD MR8!_00Z-ECE</stp>
        <stp>2M DAILY AVG TEMP</stp>
        <stp>D</stp>
        <stp>44798</stp>
        <stp/>
        <stp/>
        <stp>1</stp>
        <tr r="DD178" s="21"/>
        <tr r="BF178" s="21"/>
      </tp>
      <tp>
        <v>24.55</v>
        <stp/>
        <stp>*H</stp>
        <stp>KORD MR5!_12Z-ECE</stp>
        <stp>2M DAILY AVG TEMP</stp>
        <stp>D</stp>
        <stp>44798</stp>
        <stp/>
        <stp/>
        <stp>1</stp>
        <tr r="ES178" s="21"/>
        <tr r="GQ178" s="21"/>
      </tp>
      <tp>
        <v>22.73</v>
        <stp/>
        <stp>*H</stp>
        <stp>KORD MR7!_00Z-ECE</stp>
        <stp>2M DAILY AVG TEMP</stp>
        <stp>D</stp>
        <stp>44799</stp>
        <stp/>
        <stp/>
        <stp>1</stp>
        <tr r="DD177" s="21"/>
        <tr r="BF177" s="21"/>
      </tp>
      <tp>
        <v>23.46</v>
        <stp/>
        <stp>*H</stp>
        <stp>KORD MR4!_12Z-ECE</stp>
        <stp>2M DAILY AVG TEMP</stp>
        <stp>D</stp>
        <stp>44798</stp>
        <stp/>
        <stp/>
        <stp>1</stp>
        <tr r="EP178" s="21"/>
        <tr r="GN178" s="21"/>
      </tp>
      <tp>
        <v>24.52</v>
        <stp/>
        <stp>*H</stp>
        <stp>KORD MR6!_00Z-ECE</stp>
        <stp>2M DAILY AVG TEMP</stp>
        <stp>D</stp>
        <stp>44799</stp>
        <stp/>
        <stp/>
        <stp>1</stp>
        <tr r="DA177" s="21"/>
        <tr r="BC177" s="21"/>
      </tp>
      <tp>
        <v>23.53</v>
        <stp/>
        <stp>*H</stp>
        <stp>KORD MR5!_00Z-ECE</stp>
        <stp>2M DAILY AVG TEMP</stp>
        <stp>D</stp>
        <stp>44799</stp>
        <stp/>
        <stp/>
        <stp>1</stp>
        <tr r="AZ177" s="21"/>
        <tr r="CX177" s="21"/>
      </tp>
      <tp>
        <v>24.26</v>
        <stp/>
        <stp>*H</stp>
        <stp>KORD MR7!_12Z-ECE</stp>
        <stp>2M DAILY AVG TEMP</stp>
        <stp>D</stp>
        <stp>44798</stp>
        <stp/>
        <stp/>
        <stp>1</stp>
        <tr r="EY178" s="21"/>
        <tr r="GW178" s="21"/>
      </tp>
      <tp>
        <v>22.77</v>
        <stp/>
        <stp>*H</stp>
        <stp>KORD MR4!_00Z-ECE</stp>
        <stp>2M DAILY AVG TEMP</stp>
        <stp>D</stp>
        <stp>44799</stp>
        <stp/>
        <stp/>
        <stp>1</stp>
        <tr r="AW177" s="21"/>
        <tr r="CU177" s="21"/>
      </tp>
      <tp>
        <v>22.99</v>
        <stp/>
        <stp>*H</stp>
        <stp>KORD MR6!_12Z-ECE</stp>
        <stp>2M DAILY AVG TEMP</stp>
        <stp>D</stp>
        <stp>44798</stp>
        <stp/>
        <stp/>
        <stp>1</stp>
        <tr r="GT178" s="21"/>
        <tr r="EV178" s="21"/>
      </tp>
      <tp>
        <v>23.74</v>
        <stp/>
        <stp>*H</stp>
        <stp>KORD MR1!_12Z-ECE</stp>
        <stp>2M DAILY AVG TEMP</stp>
        <stp>D</stp>
        <stp>44798</stp>
        <stp/>
        <stp/>
        <stp>1</stp>
        <tr r="GE178" s="21"/>
        <tr r="EG178" s="21"/>
      </tp>
      <tp>
        <v>22.3</v>
        <stp/>
        <stp>*H</stp>
        <stp>KORD MR3!_00Z-ECE</stp>
        <stp>2M DAILY AVG TEMP</stp>
        <stp>D</stp>
        <stp>44799</stp>
        <stp/>
        <stp/>
        <stp>1</stp>
        <tr r="CR177" s="21"/>
        <tr r="AT177" s="21"/>
      </tp>
      <tp>
        <v>23.32</v>
        <stp/>
        <stp>*H</stp>
        <stp>KORD MR0!_12Z-ECE</stp>
        <stp>2M DAILY AVG TEMP</stp>
        <stp>D</stp>
        <stp>44798</stp>
        <stp/>
        <stp/>
        <stp>1</stp>
        <tr r="ED178" s="21"/>
        <tr r="GB178" s="21"/>
      </tp>
      <tp>
        <v>22.34</v>
        <stp/>
        <stp>*H</stp>
        <stp>KORD MR2!_00Z-ECE</stp>
        <stp>2M DAILY AVG TEMP</stp>
        <stp>D</stp>
        <stp>44799</stp>
        <stp/>
        <stp/>
        <stp>1</stp>
        <tr r="AQ177" s="21"/>
        <tr r="CO177" s="21"/>
      </tp>
      <tp>
        <v>23.82</v>
        <stp/>
        <stp>*H</stp>
        <stp>KORD MR1!_00Z-ECE</stp>
        <stp>2M DAILY AVG TEMP</stp>
        <stp>D</stp>
        <stp>44799</stp>
        <stp/>
        <stp/>
        <stp>1</stp>
        <tr r="AN177" s="21"/>
        <tr r="CL177" s="21"/>
      </tp>
      <tp>
        <v>22.95</v>
        <stp/>
        <stp>*H</stp>
        <stp>KORD MR3!_12Z-ECE</stp>
        <stp>2M DAILY AVG TEMP</stp>
        <stp>D</stp>
        <stp>44798</stp>
        <stp/>
        <stp/>
        <stp>1</stp>
        <tr r="EM178" s="21"/>
        <tr r="GK178" s="21"/>
      </tp>
      <tp>
        <v>23.7</v>
        <stp/>
        <stp>*H</stp>
        <stp>KORD MR0!_00Z-ECE</stp>
        <stp>2M DAILY AVG TEMP</stp>
        <stp>D</stp>
        <stp>44799</stp>
        <stp/>
        <stp/>
        <stp>1</stp>
        <tr r="AK177" s="21"/>
        <tr r="CI177" s="21"/>
      </tp>
      <tp>
        <v>23.15</v>
        <stp/>
        <stp>*H</stp>
        <stp>KORD MR2!_12Z-ECE</stp>
        <stp>2M DAILY AVG TEMP</stp>
        <stp>D</stp>
        <stp>44798</stp>
        <stp/>
        <stp/>
        <stp>1</stp>
        <tr r="EJ178" s="21"/>
        <tr r="GH178" s="21"/>
      </tp>
      <tp t="s">
        <v/>
        <stp/>
        <stp>*H</stp>
        <stp>KORD MR9!_12Z-ECE</stp>
        <stp>2M DAILY AVG TEMP</stp>
        <stp>D</stp>
        <stp>44798</stp>
        <stp/>
        <stp/>
        <stp>1</stp>
        <tr r="FE178" s="21"/>
        <tr r="HC178" s="21"/>
      </tp>
      <tp t="s">
        <v/>
        <stp/>
        <stp>*H</stp>
        <stp>KORD MR8!_12Z-ECE</stp>
        <stp>2M DAILY AVG TEMP</stp>
        <stp>D</stp>
        <stp>44798</stp>
        <stp/>
        <stp/>
        <stp>1</stp>
        <tr r="GZ178" s="21"/>
        <tr r="FB178" s="21"/>
      </tp>
      <tp t="s">
        <v/>
        <stp/>
        <stp>*H</stp>
        <stp>KORD MR8!_00Z-ECE</stp>
        <stp>2M DAILY AVG TEMP</stp>
        <stp>D</stp>
        <stp>44799</stp>
        <stp/>
        <stp/>
        <stp>1</stp>
        <tr r="DG177" s="21"/>
        <tr r="BI177" s="21"/>
      </tp>
      <tp>
        <v>20.09</v>
        <stp/>
        <stp>*H</stp>
        <stp>KORD MR7!_12Z-ECE</stp>
        <stp>2M DAILY AVG TEMP</stp>
        <stp>D</stp>
        <stp>44785</stp>
        <stp/>
        <stp/>
        <stp>1</stp>
        <tr r="DL191" s="21"/>
        <tr r="FJ191" s="21"/>
      </tp>
      <tp>
        <v>20.32</v>
        <stp/>
        <stp>*H</stp>
        <stp>KORD MR9!_12Z-ECE</stp>
        <stp>2M DAILY AVG TEMP</stp>
        <stp>D</stp>
        <stp>44785</stp>
        <stp/>
        <stp/>
        <stp>1</stp>
        <tr r="FP191" s="21"/>
        <tr r="DR191" s="21"/>
      </tp>
      <tp>
        <v>20.100000000000001</v>
        <stp/>
        <stp>*H</stp>
        <stp>KORD MR8!_12Z-ECE</stp>
        <stp>2M DAILY AVG TEMP</stp>
        <stp>D</stp>
        <stp>44785</stp>
        <stp/>
        <stp/>
        <stp>1</stp>
        <tr r="DO191" s="21"/>
        <tr r="FM191" s="21"/>
      </tp>
      <tp>
        <v>22.07</v>
        <stp/>
        <stp>*H</stp>
        <stp>KORD MR9!_00Z-ECE</stp>
        <stp>2M DAILY AVG TEMP</stp>
        <stp>D</stp>
        <stp>44784</stp>
        <stp/>
        <stp/>
        <stp>1</stp>
        <tr r="BQ192" s="21"/>
        <tr r="S192" s="21"/>
      </tp>
      <tp>
        <v>21.79</v>
        <stp/>
        <stp>*H</stp>
        <stp>KORD MR8!_00Z-ECE</stp>
        <stp>2M DAILY AVG TEMP</stp>
        <stp>D</stp>
        <stp>44784</stp>
        <stp/>
        <stp/>
        <stp>1</stp>
        <tr r="BN192" s="21"/>
        <tr r="P192" s="21"/>
      </tp>
      <tp>
        <v>19.37</v>
        <stp/>
        <stp>*H</stp>
        <stp>KORD MR7!_00Z-ECE</stp>
        <stp>2M DAILY AVG TEMP</stp>
        <stp>D</stp>
        <stp>44785</stp>
        <stp/>
        <stp/>
        <stp>1</stp>
        <tr r="BN191" s="21"/>
        <tr r="P191" s="21"/>
      </tp>
      <tp>
        <v>21.58</v>
        <stp/>
        <stp>*H</stp>
        <stp>KORD MR9!_12Z-ECE</stp>
        <stp>2M DAILY AVG TEMP</stp>
        <stp>D</stp>
        <stp>44784</stp>
        <stp/>
        <stp/>
        <stp>1</stp>
        <tr r="DO192" s="21"/>
        <tr r="FM192" s="21"/>
      </tp>
      <tp>
        <v>21.94</v>
        <stp/>
        <stp>*H</stp>
        <stp>KORD MR8!_12Z-ECE</stp>
        <stp>2M DAILY AVG TEMP</stp>
        <stp>D</stp>
        <stp>44784</stp>
        <stp/>
        <stp/>
        <stp>1</stp>
        <tr r="DL192" s="21"/>
        <tr r="FJ192" s="21"/>
      </tp>
      <tp>
        <v>20.38</v>
        <stp/>
        <stp>*H</stp>
        <stp>KORD MR9!_00Z-ECE</stp>
        <stp>2M DAILY AVG TEMP</stp>
        <stp>D</stp>
        <stp>44785</stp>
        <stp/>
        <stp/>
        <stp>1</stp>
        <tr r="V191" s="21"/>
        <tr r="BT191" s="21"/>
      </tp>
      <tp>
        <v>19.670000000000002</v>
        <stp/>
        <stp>*H</stp>
        <stp>KORD MR8!_00Z-ECE</stp>
        <stp>2M DAILY AVG TEMP</stp>
        <stp>D</stp>
        <stp>44785</stp>
        <stp/>
        <stp/>
        <stp>1</stp>
        <tr r="BQ191" s="21"/>
        <tr r="S191" s="21"/>
      </tp>
      <tp>
        <v>23.07</v>
        <stp/>
        <stp>*H</stp>
        <stp>KORD MR5!_12Z-ECE</stp>
        <stp>2M DAILY AVG TEMP</stp>
        <stp>D</stp>
        <stp>44787</stp>
        <stp/>
        <stp/>
        <stp>1</stp>
        <tr r="DL189" s="21"/>
        <tr r="FJ189" s="21"/>
      </tp>
      <tp>
        <v>23.01</v>
        <stp/>
        <stp>*H</stp>
        <stp>KORD MR7!_00Z-ECE</stp>
        <stp>2M DAILY AVG TEMP</stp>
        <stp>D</stp>
        <stp>44786</stp>
        <stp/>
        <stp/>
        <stp>1</stp>
        <tr r="S190" s="21"/>
        <tr r="BQ190" s="21"/>
      </tp>
      <tp>
        <v>21.57</v>
        <stp/>
        <stp>*H</stp>
        <stp>KORD MR6!_00Z-ECE</stp>
        <stp>2M DAILY AVG TEMP</stp>
        <stp>D</stp>
        <stp>44786</stp>
        <stp/>
        <stp/>
        <stp>1</stp>
        <tr r="P190" s="21"/>
        <tr r="BN190" s="21"/>
      </tp>
      <tp>
        <v>22.16</v>
        <stp/>
        <stp>*H</stp>
        <stp>KORD MR7!_12Z-ECE</stp>
        <stp>2M DAILY AVG TEMP</stp>
        <stp>D</stp>
        <stp>44787</stp>
        <stp/>
        <stp/>
        <stp>1</stp>
        <tr r="DR189" s="21"/>
        <tr r="FP189" s="21"/>
      </tp>
      <tp>
        <v>23.37</v>
        <stp/>
        <stp>*H</stp>
        <stp>KORD MR6!_12Z-ECE</stp>
        <stp>2M DAILY AVG TEMP</stp>
        <stp>D</stp>
        <stp>44787</stp>
        <stp/>
        <stp/>
        <stp>1</stp>
        <tr r="DO189" s="21"/>
        <tr r="FM189" s="21"/>
      </tp>
      <tp>
        <v>24.18</v>
        <stp/>
        <stp>*H</stp>
        <stp>KORD MR9!_12Z-ECE</stp>
        <stp>2M DAILY AVG TEMP</stp>
        <stp>D</stp>
        <stp>44787</stp>
        <stp/>
        <stp/>
        <stp>1</stp>
        <tr r="FV189" s="21"/>
        <tr r="DX189" s="21"/>
      </tp>
      <tp>
        <v>22.57</v>
        <stp/>
        <stp>*H</stp>
        <stp>KORD MR8!_12Z-ECE</stp>
        <stp>2M DAILY AVG TEMP</stp>
        <stp>D</stp>
        <stp>44787</stp>
        <stp/>
        <stp/>
        <stp>1</stp>
        <tr r="FS189" s="21"/>
        <tr r="DU189" s="21"/>
      </tp>
      <tp>
        <v>21.92</v>
        <stp/>
        <stp>*H</stp>
        <stp>KORD MR9!_00Z-ECE</stp>
        <stp>2M DAILY AVG TEMP</stp>
        <stp>D</stp>
        <stp>44786</stp>
        <stp/>
        <stp/>
        <stp>1</stp>
        <tr r="Y190" s="21"/>
        <tr r="BW190" s="21"/>
      </tp>
      <tp>
        <v>23.51</v>
        <stp/>
        <stp>*H</stp>
        <stp>KORD MR8!_00Z-ECE</stp>
        <stp>2M DAILY AVG TEMP</stp>
        <stp>D</stp>
        <stp>44786</stp>
        <stp/>
        <stp/>
        <stp>1</stp>
        <tr r="BT190" s="21"/>
        <tr r="V190" s="21"/>
      </tp>
      <tp>
        <v>22.19</v>
        <stp/>
        <stp>*H</stp>
        <stp>KORD MR7!_00Z-ECE</stp>
        <stp>2M DAILY AVG TEMP</stp>
        <stp>D</stp>
        <stp>44787</stp>
        <stp/>
        <stp/>
        <stp>1</stp>
        <tr r="BT189" s="21"/>
        <tr r="V189" s="21"/>
      </tp>
      <tp>
        <v>23.09</v>
        <stp/>
        <stp>*H</stp>
        <stp>KORD MR6!_00Z-ECE</stp>
        <stp>2M DAILY AVG TEMP</stp>
        <stp>D</stp>
        <stp>44787</stp>
        <stp/>
        <stp/>
        <stp>1</stp>
        <tr r="BQ189" s="21"/>
        <tr r="S189" s="21"/>
      </tp>
      <tp>
        <v>22.82</v>
        <stp/>
        <stp>*H</stp>
        <stp>KORD MR5!_00Z-ECE</stp>
        <stp>2M DAILY AVG TEMP</stp>
        <stp>D</stp>
        <stp>44787</stp>
        <stp/>
        <stp/>
        <stp>1</stp>
        <tr r="P189" s="21"/>
        <tr r="BN189" s="21"/>
      </tp>
      <tp>
        <v>23.5</v>
        <stp/>
        <stp>*H</stp>
        <stp>KORD MR7!_12Z-ECE</stp>
        <stp>2M DAILY AVG TEMP</stp>
        <stp>D</stp>
        <stp>44786</stp>
        <stp/>
        <stp/>
        <stp>1</stp>
        <tr r="DO190" s="21"/>
        <tr r="FM190" s="21"/>
      </tp>
      <tp>
        <v>22.25</v>
        <stp/>
        <stp>*H</stp>
        <stp>KORD MR6!_12Z-ECE</stp>
        <stp>2M DAILY AVG TEMP</stp>
        <stp>D</stp>
        <stp>44786</stp>
        <stp/>
        <stp/>
        <stp>1</stp>
        <tr r="FJ190" s="21"/>
        <tr r="DL190" s="21"/>
      </tp>
      <tp>
        <v>20.54</v>
        <stp/>
        <stp>*H</stp>
        <stp>KORD MR9!_12Z-ECE</stp>
        <stp>2M DAILY AVG TEMP</stp>
        <stp>D</stp>
        <stp>44786</stp>
        <stp/>
        <stp/>
        <stp>1</stp>
        <tr r="FS190" s="21"/>
        <tr r="DU190" s="21"/>
      </tp>
      <tp>
        <v>22.95</v>
        <stp/>
        <stp>*H</stp>
        <stp>KORD MR8!_12Z-ECE</stp>
        <stp>2M DAILY AVG TEMP</stp>
        <stp>D</stp>
        <stp>44786</stp>
        <stp/>
        <stp/>
        <stp>1</stp>
        <tr r="DR190" s="21"/>
        <tr r="FP190" s="21"/>
      </tp>
      <tp>
        <v>23.72</v>
        <stp/>
        <stp>*H</stp>
        <stp>KORD MR9!_00Z-ECE</stp>
        <stp>2M DAILY AVG TEMP</stp>
        <stp>D</stp>
        <stp>44787</stp>
        <stp/>
        <stp/>
        <stp>1</stp>
        <tr r="BZ189" s="21"/>
        <tr r="AB189" s="21"/>
      </tp>
      <tp>
        <v>21.59</v>
        <stp/>
        <stp>*H</stp>
        <stp>KORD MR8!_00Z-ECE</stp>
        <stp>2M DAILY AVG TEMP</stp>
        <stp>D</stp>
        <stp>44787</stp>
        <stp/>
        <stp/>
        <stp>1</stp>
        <tr r="Y189" s="21"/>
        <tr r="BW189" s="21"/>
      </tp>
      <tp>
        <v>20.34</v>
        <stp/>
        <stp>*H</stp>
        <stp>KORD MR9!_12Z-ECE</stp>
        <stp>2M DAILY AVG TEMP</stp>
        <stp>D</stp>
        <stp>44783</stp>
        <stp/>
        <stp/>
        <stp>1</stp>
        <tr r="FJ193" s="21"/>
        <tr r="DL193" s="21"/>
      </tp>
      <tp>
        <v>20.48</v>
        <stp/>
        <stp>*H</stp>
        <stp>KORD MR9!_00Z-ECE</stp>
        <stp>2M DAILY AVG TEMP</stp>
        <stp>D</stp>
        <stp>44783</stp>
        <stp/>
        <stp/>
        <stp>1</stp>
        <tr r="BN193" s="21"/>
        <tr r="P193" s="21"/>
      </tp>
      <tp>
        <v>21.92</v>
        <stp/>
        <stp>*H</stp>
        <stp>KORD MR5!_12Z-ECE</stp>
        <stp>2M DAILY AVG TEMP</stp>
        <stp>D</stp>
        <stp>44789</stp>
        <stp/>
        <stp/>
        <stp>1</stp>
        <tr r="FP187" s="21"/>
        <tr r="DR187" s="21"/>
      </tp>
      <tp>
        <v>22.48</v>
        <stp/>
        <stp>*H</stp>
        <stp>KORD MR7!_00Z-ECE</stp>
        <stp>2M DAILY AVG TEMP</stp>
        <stp>D</stp>
        <stp>44788</stp>
        <stp/>
        <stp/>
        <stp>1</stp>
        <tr r="BW188" s="21"/>
        <tr r="Y188" s="21"/>
      </tp>
      <tp>
        <v>22.23</v>
        <stp/>
        <stp>*H</stp>
        <stp>KORD MR4!_12Z-ECE</stp>
        <stp>2M DAILY AVG TEMP</stp>
        <stp>D</stp>
        <stp>44789</stp>
        <stp/>
        <stp/>
        <stp>1</stp>
        <tr r="DO187" s="21"/>
        <tr r="FM187" s="21"/>
      </tp>
      <tp>
        <v>22.26</v>
        <stp/>
        <stp>*H</stp>
        <stp>KORD MR6!_00Z-ECE</stp>
        <stp>2M DAILY AVG TEMP</stp>
        <stp>D</stp>
        <stp>44788</stp>
        <stp/>
        <stp/>
        <stp>1</stp>
        <tr r="BT188" s="21"/>
        <tr r="V188" s="21"/>
      </tp>
      <tp>
        <v>22.22</v>
        <stp/>
        <stp>*H</stp>
        <stp>KORD MR5!_00Z-ECE</stp>
        <stp>2M DAILY AVG TEMP</stp>
        <stp>D</stp>
        <stp>44788</stp>
        <stp/>
        <stp/>
        <stp>1</stp>
        <tr r="S188" s="21"/>
        <tr r="BQ188" s="21"/>
      </tp>
      <tp>
        <v>21.78</v>
        <stp/>
        <stp>*H</stp>
        <stp>KORD MR7!_12Z-ECE</stp>
        <stp>2M DAILY AVG TEMP</stp>
        <stp>D</stp>
        <stp>44789</stp>
        <stp/>
        <stp/>
        <stp>1</stp>
        <tr r="DX187" s="21"/>
        <tr r="FV187" s="21"/>
      </tp>
      <tp>
        <v>22.13</v>
        <stp/>
        <stp>*H</stp>
        <stp>KORD MR4!_00Z-ECE</stp>
        <stp>2M DAILY AVG TEMP</stp>
        <stp>D</stp>
        <stp>44788</stp>
        <stp/>
        <stp/>
        <stp>1</stp>
        <tr r="P188" s="21"/>
        <tr r="BN188" s="21"/>
      </tp>
      <tp>
        <v>22.08</v>
        <stp/>
        <stp>*H</stp>
        <stp>KORD MR6!_12Z-ECE</stp>
        <stp>2M DAILY AVG TEMP</stp>
        <stp>D</stp>
        <stp>44789</stp>
        <stp/>
        <stp/>
        <stp>1</stp>
        <tr r="DU187" s="21"/>
        <tr r="FS187" s="21"/>
      </tp>
      <tp>
        <v>22.04</v>
        <stp/>
        <stp>*H</stp>
        <stp>KORD MR3!_12Z-ECE</stp>
        <stp>2M DAILY AVG TEMP</stp>
        <stp>D</stp>
        <stp>44789</stp>
        <stp/>
        <stp/>
        <stp>1</stp>
        <tr r="DL187" s="21"/>
        <tr r="FJ187" s="21"/>
      </tp>
      <tp>
        <v>22.46</v>
        <stp/>
        <stp>*H</stp>
        <stp>KORD MR9!_12Z-ECE</stp>
        <stp>2M DAILY AVG TEMP</stp>
        <stp>D</stp>
        <stp>44789</stp>
        <stp/>
        <stp/>
        <stp>1</stp>
        <tr r="GB187" s="21"/>
        <tr r="ED187" s="21"/>
      </tp>
      <tp>
        <v>21.35</v>
        <stp/>
        <stp>*H</stp>
        <stp>KORD MR8!_12Z-ECE</stp>
        <stp>2M DAILY AVG TEMP</stp>
        <stp>D</stp>
        <stp>44789</stp>
        <stp/>
        <stp/>
        <stp>1</stp>
        <tr r="EA187" s="21"/>
        <tr r="FY187" s="21"/>
      </tp>
      <tp>
        <v>21.79</v>
        <stp/>
        <stp>*H</stp>
        <stp>KORD MR9!_00Z-ECE</stp>
        <stp>2M DAILY AVG TEMP</stp>
        <stp>D</stp>
        <stp>44788</stp>
        <stp/>
        <stp/>
        <stp>1</stp>
        <tr r="CC188" s="21"/>
        <tr r="AE188" s="21"/>
      </tp>
      <tp>
        <v>20.95</v>
        <stp/>
        <stp>*H</stp>
        <stp>KORD MR8!_00Z-ECE</stp>
        <stp>2M DAILY AVG TEMP</stp>
        <stp>D</stp>
        <stp>44788</stp>
        <stp/>
        <stp/>
        <stp>1</stp>
        <tr r="BZ188" s="21"/>
        <tr r="AB188" s="21"/>
      </tp>
      <tp>
        <v>22.26</v>
        <stp/>
        <stp>*H</stp>
        <stp>KORD MR5!_12Z-ECE</stp>
        <stp>2M DAILY AVG TEMP</stp>
        <stp>D</stp>
        <stp>44788</stp>
        <stp/>
        <stp/>
        <stp>1</stp>
        <tr r="FM188" s="21"/>
        <tr r="DO188" s="21"/>
      </tp>
      <tp>
        <v>22.23</v>
        <stp/>
        <stp>*H</stp>
        <stp>KORD MR7!_00Z-ECE</stp>
        <stp>2M DAILY AVG TEMP</stp>
        <stp>D</stp>
        <stp>44789</stp>
        <stp/>
        <stp/>
        <stp>1</stp>
        <tr r="BZ187" s="21"/>
        <tr r="AB187" s="21"/>
      </tp>
      <tp>
        <v>22.57</v>
        <stp/>
        <stp>*H</stp>
        <stp>KORD MR4!_12Z-ECE</stp>
        <stp>2M DAILY AVG TEMP</stp>
        <stp>D</stp>
        <stp>44788</stp>
        <stp/>
        <stp/>
        <stp>1</stp>
        <tr r="FJ188" s="21"/>
        <tr r="DL188" s="21"/>
      </tp>
      <tp>
        <v>22.12</v>
        <stp/>
        <stp>*H</stp>
        <stp>KORD MR6!_00Z-ECE</stp>
        <stp>2M DAILY AVG TEMP</stp>
        <stp>D</stp>
        <stp>44789</stp>
        <stp/>
        <stp/>
        <stp>1</stp>
        <tr r="Y187" s="21"/>
        <tr r="BW187" s="21"/>
      </tp>
      <tp>
        <v>21.9</v>
        <stp/>
        <stp>*H</stp>
        <stp>KORD MR5!_00Z-ECE</stp>
        <stp>2M DAILY AVG TEMP</stp>
        <stp>D</stp>
        <stp>44789</stp>
        <stp/>
        <stp/>
        <stp>1</stp>
        <tr r="V187" s="21"/>
        <tr r="BT187" s="21"/>
      </tp>
      <tp>
        <v>21.51</v>
        <stp/>
        <stp>*H</stp>
        <stp>KORD MR7!_12Z-ECE</stp>
        <stp>2M DAILY AVG TEMP</stp>
        <stp>D</stp>
        <stp>44788</stp>
        <stp/>
        <stp/>
        <stp>1</stp>
        <tr r="DU188" s="21"/>
        <tr r="FS188" s="21"/>
      </tp>
      <tp>
        <v>21.9</v>
        <stp/>
        <stp>*H</stp>
        <stp>KORD MR4!_00Z-ECE</stp>
        <stp>2M DAILY AVG TEMP</stp>
        <stp>D</stp>
        <stp>44789</stp>
        <stp/>
        <stp/>
        <stp>1</stp>
        <tr r="S187" s="21"/>
        <tr r="BQ187" s="21"/>
      </tp>
      <tp>
        <v>22.35</v>
        <stp/>
        <stp>*H</stp>
        <stp>KORD MR6!_12Z-ECE</stp>
        <stp>2M DAILY AVG TEMP</stp>
        <stp>D</stp>
        <stp>44788</stp>
        <stp/>
        <stp/>
        <stp>1</stp>
        <tr r="FP188" s="21"/>
        <tr r="DR188" s="21"/>
      </tp>
      <tp>
        <v>22.06</v>
        <stp/>
        <stp>*H</stp>
        <stp>KORD MR3!_00Z-ECE</stp>
        <stp>2M DAILY AVG TEMP</stp>
        <stp>D</stp>
        <stp>44789</stp>
        <stp/>
        <stp/>
        <stp>1</stp>
        <tr r="P187" s="21"/>
        <tr r="BN187" s="21"/>
      </tp>
      <tp>
        <v>23.51</v>
        <stp/>
        <stp>*H</stp>
        <stp>KORD MR9!_12Z-ECE</stp>
        <stp>2M DAILY AVG TEMP</stp>
        <stp>D</stp>
        <stp>44788</stp>
        <stp/>
        <stp/>
        <stp>1</stp>
        <tr r="EA188" s="21"/>
        <tr r="FY188" s="21"/>
      </tp>
      <tp>
        <v>21.28</v>
        <stp/>
        <stp>*H</stp>
        <stp>KORD MR8!_12Z-ECE</stp>
        <stp>2M DAILY AVG TEMP</stp>
        <stp>D</stp>
        <stp>44788</stp>
        <stp/>
        <stp/>
        <stp>1</stp>
        <tr r="DX188" s="21"/>
        <tr r="FV188" s="21"/>
      </tp>
      <tp>
        <v>21.45</v>
        <stp/>
        <stp>*H</stp>
        <stp>KORD MR9!_00Z-ECE</stp>
        <stp>2M DAILY AVG TEMP</stp>
        <stp>D</stp>
        <stp>44789</stp>
        <stp/>
        <stp/>
        <stp>1</stp>
        <tr r="AH187" s="21"/>
        <tr r="CF187" s="21"/>
      </tp>
      <tp>
        <v>21.09</v>
        <stp/>
        <stp>*H</stp>
        <stp>KORD MR8!_00Z-ECE</stp>
        <stp>2M DAILY AVG TEMP</stp>
        <stp>D</stp>
        <stp>44789</stp>
        <stp/>
        <stp/>
        <stp>1</stp>
        <tr r="AE187" s="21"/>
        <tr r="CC187" s="21"/>
      </tp>
      <tp t="s">
        <v/>
        <stp/>
        <stp>*H</stp>
        <stp>KORD MR1!_12Z-ECM</stp>
        <stp>2M DAILY AVG TEMP</stp>
        <stp>D</stp>
        <stp>44805</stp>
        <stp/>
        <stp/>
        <stp>1</stp>
        <tr r="GZ116" s="21"/>
        <tr r="FB116" s="21"/>
      </tp>
      <tp t="s">
        <v/>
        <stp/>
        <stp>*H</stp>
        <stp>KORD MR3!_00Z-ECM</stp>
        <stp>2M DAILY AVG TEMP</stp>
        <stp>D</stp>
        <stp>44804</stp>
        <stp/>
        <stp/>
        <stp>1</stp>
        <tr r="DG117" s="21"/>
        <tr r="BI117" s="21"/>
      </tp>
      <tp t="s">
        <v/>
        <stp/>
        <stp>*H</stp>
        <stp>KORD MR0!_12Z-ECM</stp>
        <stp>2M DAILY AVG TEMP</stp>
        <stp>D</stp>
        <stp>44805</stp>
        <stp/>
        <stp/>
        <stp>1</stp>
        <tr r="GW116" s="21"/>
        <tr r="EY116" s="21"/>
      </tp>
      <tp t="s">
        <v/>
        <stp/>
        <stp>*H</stp>
        <stp>KORD MR2!_00Z-ECM</stp>
        <stp>2M DAILY AVG TEMP</stp>
        <stp>D</stp>
        <stp>44804</stp>
        <stp/>
        <stp/>
        <stp>1</stp>
        <tr r="DD117" s="21"/>
        <tr r="BF117" s="21"/>
      </tp>
      <tp t="s">
        <v/>
        <stp/>
        <stp>*H</stp>
        <stp>KORD MR1!_00Z-ECM</stp>
        <stp>2M DAILY AVG TEMP</stp>
        <stp>D</stp>
        <stp>44804</stp>
        <stp/>
        <stp/>
        <stp>1</stp>
        <tr r="BC117" s="21"/>
        <tr r="DA117" s="21"/>
      </tp>
      <tp t="s">
        <v/>
        <stp/>
        <stp>*H</stp>
        <stp>KORD MR0!_00Z-ECM</stp>
        <stp>2M DAILY AVG TEMP</stp>
        <stp>D</stp>
        <stp>44804</stp>
        <stp/>
        <stp/>
        <stp>1</stp>
        <tr r="CX117" s="21"/>
        <tr r="AZ117" s="21"/>
      </tp>
      <tp t="s">
        <v/>
        <stp/>
        <stp>*H</stp>
        <stp>KORD MR2!_12Z-ECM</stp>
        <stp>2M DAILY AVG TEMP</stp>
        <stp>D</stp>
        <stp>44805</stp>
        <stp/>
        <stp/>
        <stp>1</stp>
        <tr r="FE116" s="21"/>
        <tr r="HC116" s="21"/>
      </tp>
      <tp t="s">
        <v/>
        <stp/>
        <stp>*H</stp>
        <stp>KORD MR1!_12Z-ECM</stp>
        <stp>2M DAILY AVG TEMP</stp>
        <stp>D</stp>
        <stp>44804</stp>
        <stp/>
        <stp/>
        <stp>1</stp>
        <tr r="GW117" s="21"/>
        <tr r="EY117" s="21"/>
      </tp>
      <tp t="s">
        <v/>
        <stp/>
        <stp>*H</stp>
        <stp>KORD MR0!_12Z-ECM</stp>
        <stp>2M DAILY AVG TEMP</stp>
        <stp>D</stp>
        <stp>44804</stp>
        <stp/>
        <stp/>
        <stp>1</stp>
        <tr r="EV117" s="21"/>
        <tr r="GT117" s="21"/>
      </tp>
      <tp t="s">
        <v/>
        <stp/>
        <stp>*H</stp>
        <stp>KORD MR2!_00Z-ECM</stp>
        <stp>2M DAILY AVG TEMP</stp>
        <stp>D</stp>
        <stp>44805</stp>
        <stp/>
        <stp/>
        <stp>1</stp>
        <tr r="BI116" s="21"/>
        <tr r="DG116" s="21"/>
      </tp>
      <tp t="s">
        <v/>
        <stp/>
        <stp>*H</stp>
        <stp>KORD MR1!_00Z-ECM</stp>
        <stp>2M DAILY AVG TEMP</stp>
        <stp>D</stp>
        <stp>44805</stp>
        <stp/>
        <stp/>
        <stp>1</stp>
        <tr r="DD116" s="21"/>
        <tr r="BF116" s="21"/>
      </tp>
      <tp t="s">
        <v/>
        <stp/>
        <stp>*H</stp>
        <stp>KORD MR3!_12Z-ECM</stp>
        <stp>2M DAILY AVG TEMP</stp>
        <stp>D</stp>
        <stp>44804</stp>
        <stp/>
        <stp/>
        <stp>1</stp>
        <tr r="HC117" s="21"/>
        <tr r="FE117" s="21"/>
      </tp>
      <tp t="s">
        <v/>
        <stp/>
        <stp>*H</stp>
        <stp>KORD MR0!_00Z-ECM</stp>
        <stp>2M DAILY AVG TEMP</stp>
        <stp>D</stp>
        <stp>44805</stp>
        <stp/>
        <stp/>
        <stp>1</stp>
        <tr r="BC116" s="21"/>
        <tr r="DA116" s="21"/>
      </tp>
      <tp t="s">
        <v/>
        <stp/>
        <stp>*H</stp>
        <stp>KORD MR2!_12Z-ECM</stp>
        <stp>2M DAILY AVG TEMP</stp>
        <stp>D</stp>
        <stp>44804</stp>
        <stp/>
        <stp/>
        <stp>1</stp>
        <tr r="GZ117" s="21"/>
        <tr r="FB117" s="21"/>
      </tp>
      <tp t="s">
        <v/>
        <stp/>
        <stp>*H</stp>
        <stp>KORD MR0!_12Z-ECM</stp>
        <stp>2M DAILY AVG TEMP</stp>
        <stp>D</stp>
        <stp>44807</stp>
        <stp/>
        <stp/>
        <stp>1</stp>
        <tr r="FE114" s="21"/>
        <tr r="HC114" s="21"/>
      </tp>
      <tp t="s">
        <v/>
        <stp/>
        <stp>*H</stp>
        <stp>KORD MR1!_00Z-ECM</stp>
        <stp>2M DAILY AVG TEMP</stp>
        <stp>D</stp>
        <stp>44806</stp>
        <stp/>
        <stp/>
        <stp>1</stp>
        <tr r="BI115" s="21"/>
        <tr r="DG115" s="21"/>
      </tp>
      <tp t="s">
        <v/>
        <stp/>
        <stp>*H</stp>
        <stp>KORD MR0!_00Z-ECM</stp>
        <stp>2M DAILY AVG TEMP</stp>
        <stp>D</stp>
        <stp>44806</stp>
        <stp/>
        <stp/>
        <stp>1</stp>
        <tr r="BF115" s="21"/>
        <tr r="DD115" s="21"/>
      </tp>
      <tp t="s">
        <v/>
        <stp/>
        <stp>*H</stp>
        <stp>KORD MR1!_12Z-ECM</stp>
        <stp>2M DAILY AVG TEMP</stp>
        <stp>D</stp>
        <stp>44806</stp>
        <stp/>
        <stp/>
        <stp>1</stp>
        <tr r="FE115" s="21"/>
        <tr r="HC115" s="21"/>
      </tp>
      <tp t="s">
        <v/>
        <stp/>
        <stp>*H</stp>
        <stp>KORD MR0!_12Z-ECM</stp>
        <stp>2M DAILY AVG TEMP</stp>
        <stp>D</stp>
        <stp>44806</stp>
        <stp/>
        <stp/>
        <stp>1</stp>
        <tr r="GZ115" s="21"/>
        <tr r="FB115" s="21"/>
      </tp>
      <tp t="s">
        <v/>
        <stp/>
        <stp>*H</stp>
        <stp>KORD MR0!_00Z-ECM</stp>
        <stp>2M DAILY AVG TEMP</stp>
        <stp>D</stp>
        <stp>44807</stp>
        <stp/>
        <stp/>
        <stp>1</stp>
        <tr r="BI114" s="21"/>
        <tr r="DG114" s="21"/>
      </tp>
      <tp t="s">
        <v/>
        <stp/>
        <stp>*H</stp>
        <stp>KORD MR5!_12Z-ECM</stp>
        <stp>2M DAILY AVG TEMP</stp>
        <stp>D</stp>
        <stp>44801</stp>
        <stp/>
        <stp/>
        <stp>1</stp>
        <tr r="GZ120" s="21"/>
        <tr r="FB120" s="21"/>
      </tp>
      <tp t="s">
        <v/>
        <stp/>
        <stp>*H</stp>
        <stp>KORD MR7!_00Z-ECM</stp>
        <stp>2M DAILY AVG TEMP</stp>
        <stp>D</stp>
        <stp>44800</stp>
        <stp/>
        <stp/>
        <stp>1</stp>
        <tr r="BI121" s="21"/>
        <tr r="DG121" s="21"/>
      </tp>
      <tp t="s">
        <v/>
        <stp/>
        <stp>*H</stp>
        <stp>KORD MR4!_12Z-ECM</stp>
        <stp>2M DAILY AVG TEMP</stp>
        <stp>D</stp>
        <stp>44801</stp>
        <stp/>
        <stp/>
        <stp>1</stp>
        <tr r="GW120" s="21"/>
        <tr r="EY120" s="21"/>
      </tp>
      <tp t="s">
        <v/>
        <stp/>
        <stp>*H</stp>
        <stp>KORD MR6!_00Z-ECM</stp>
        <stp>2M DAILY AVG TEMP</stp>
        <stp>D</stp>
        <stp>44800</stp>
        <stp/>
        <stp/>
        <stp>1</stp>
        <tr r="BF121" s="21"/>
        <tr r="DD121" s="21"/>
      </tp>
      <tp t="s">
        <v/>
        <stp/>
        <stp>*H</stp>
        <stp>KORD MR5!_00Z-ECM</stp>
        <stp>2M DAILY AVG TEMP</stp>
        <stp>D</stp>
        <stp>44800</stp>
        <stp/>
        <stp/>
        <stp>1</stp>
        <tr r="BC121" s="21"/>
        <tr r="DA121" s="21"/>
      </tp>
      <tp t="s">
        <v/>
        <stp/>
        <stp>*H</stp>
        <stp>KORD MR4!_00Z-ECM</stp>
        <stp>2M DAILY AVG TEMP</stp>
        <stp>D</stp>
        <stp>44800</stp>
        <stp/>
        <stp/>
        <stp>1</stp>
        <tr r="CX121" s="21"/>
        <tr r="AZ121" s="21"/>
      </tp>
      <tp t="s">
        <v/>
        <stp/>
        <stp>*H</stp>
        <stp>KORD MR6!_12Z-ECM</stp>
        <stp>2M DAILY AVG TEMP</stp>
        <stp>D</stp>
        <stp>44801</stp>
        <stp/>
        <stp/>
        <stp>1</stp>
        <tr r="HC120" s="21"/>
        <tr r="FE120" s="21"/>
      </tp>
      <tp t="s">
        <v/>
        <stp/>
        <stp>*H</stp>
        <stp>KORD MR1!_12Z-ECM</stp>
        <stp>2M DAILY AVG TEMP</stp>
        <stp>D</stp>
        <stp>44801</stp>
        <stp/>
        <stp/>
        <stp>1</stp>
        <tr r="EP120" s="21"/>
        <tr r="GN120" s="21"/>
      </tp>
      <tp t="s">
        <v/>
        <stp/>
        <stp>*H</stp>
        <stp>KORD MR3!_00Z-ECM</stp>
        <stp>2M DAILY AVG TEMP</stp>
        <stp>D</stp>
        <stp>44800</stp>
        <stp/>
        <stp/>
        <stp>1</stp>
        <tr r="AW121" s="21"/>
        <tr r="CU121" s="21"/>
      </tp>
      <tp t="s">
        <v/>
        <stp/>
        <stp>*H</stp>
        <stp>KORD MR0!_12Z-ECM</stp>
        <stp>2M DAILY AVG TEMP</stp>
        <stp>D</stp>
        <stp>44801</stp>
        <stp/>
        <stp/>
        <stp>1</stp>
        <tr r="EM120" s="21"/>
        <tr r="GK120" s="21"/>
      </tp>
      <tp t="s">
        <v/>
        <stp/>
        <stp>*H</stp>
        <stp>KORD MR2!_00Z-ECM</stp>
        <stp>2M DAILY AVG TEMP</stp>
        <stp>D</stp>
        <stp>44800</stp>
        <stp/>
        <stp/>
        <stp>1</stp>
        <tr r="CR121" s="21"/>
        <tr r="AT121" s="21"/>
      </tp>
      <tp>
        <v>25.78</v>
        <stp/>
        <stp>*H</stp>
        <stp>KORD MR1!_00Z-ECM</stp>
        <stp>2M DAILY AVG TEMP</stp>
        <stp>D</stp>
        <stp>44800</stp>
        <stp/>
        <stp/>
        <stp>1</stp>
        <tr r="AQ121" s="21"/>
        <tr r="CO121" s="21"/>
      </tp>
      <tp t="s">
        <v/>
        <stp/>
        <stp>*H</stp>
        <stp>KORD MR3!_12Z-ECM</stp>
        <stp>2M DAILY AVG TEMP</stp>
        <stp>D</stp>
        <stp>44801</stp>
        <stp/>
        <stp/>
        <stp>1</stp>
        <tr r="EV120" s="21"/>
        <tr r="GT120" s="21"/>
      </tp>
      <tp>
        <v>25.54</v>
        <stp/>
        <stp>*H</stp>
        <stp>KORD MR0!_00Z-ECM</stp>
        <stp>2M DAILY AVG TEMP</stp>
        <stp>D</stp>
        <stp>44800</stp>
        <stp/>
        <stp/>
        <stp>1</stp>
        <tr r="CL121" s="21"/>
        <tr r="AN121" s="21"/>
      </tp>
      <tp t="s">
        <v/>
        <stp/>
        <stp>*H</stp>
        <stp>KORD MR2!_12Z-ECM</stp>
        <stp>2M DAILY AVG TEMP</stp>
        <stp>D</stp>
        <stp>44801</stp>
        <stp/>
        <stp/>
        <stp>1</stp>
        <tr r="GQ120" s="21"/>
        <tr r="ES120" s="21"/>
      </tp>
      <tp t="s">
        <v/>
        <stp/>
        <stp>*H</stp>
        <stp>KORD MR5!_12Z-ECM</stp>
        <stp>2M DAILY AVG TEMP</stp>
        <stp>D</stp>
        <stp>44800</stp>
        <stp/>
        <stp/>
        <stp>1</stp>
        <tr r="GW121" s="21"/>
        <tr r="EY121" s="21"/>
      </tp>
      <tp t="s">
        <v/>
        <stp/>
        <stp>*H</stp>
        <stp>KORD MR4!_12Z-ECM</stp>
        <stp>2M DAILY AVG TEMP</stp>
        <stp>D</stp>
        <stp>44800</stp>
        <stp/>
        <stp/>
        <stp>1</stp>
        <tr r="GT121" s="21"/>
        <tr r="EV121" s="21"/>
      </tp>
      <tp t="s">
        <v/>
        <stp/>
        <stp>*H</stp>
        <stp>KORD MR6!_00Z-ECM</stp>
        <stp>2M DAILY AVG TEMP</stp>
        <stp>D</stp>
        <stp>44801</stp>
        <stp/>
        <stp/>
        <stp>1</stp>
        <tr r="DG120" s="21"/>
        <tr r="BI120" s="21"/>
      </tp>
      <tp t="s">
        <v/>
        <stp/>
        <stp>*H</stp>
        <stp>KORD MR5!_00Z-ECM</stp>
        <stp>2M DAILY AVG TEMP</stp>
        <stp>D</stp>
        <stp>44801</stp>
        <stp/>
        <stp/>
        <stp>1</stp>
        <tr r="DD120" s="21"/>
        <tr r="BF120" s="21"/>
      </tp>
      <tp t="s">
        <v/>
        <stp/>
        <stp>*H</stp>
        <stp>KORD MR7!_12Z-ECM</stp>
        <stp>2M DAILY AVG TEMP</stp>
        <stp>D</stp>
        <stp>44800</stp>
        <stp/>
        <stp/>
        <stp>1</stp>
        <tr r="FE121" s="21"/>
        <tr r="HC121" s="21"/>
      </tp>
      <tp t="s">
        <v/>
        <stp/>
        <stp>*H</stp>
        <stp>KORD MR4!_00Z-ECM</stp>
        <stp>2M DAILY AVG TEMP</stp>
        <stp>D</stp>
        <stp>44801</stp>
        <stp/>
        <stp/>
        <stp>1</stp>
        <tr r="DA120" s="21"/>
        <tr r="BC120" s="21"/>
      </tp>
      <tp t="s">
        <v/>
        <stp/>
        <stp>*H</stp>
        <stp>KORD MR6!_12Z-ECM</stp>
        <stp>2M DAILY AVG TEMP</stp>
        <stp>D</stp>
        <stp>44800</stp>
        <stp/>
        <stp/>
        <stp>1</stp>
        <tr r="GZ121" s="21"/>
        <tr r="FB121" s="21"/>
      </tp>
      <tp t="s">
        <v/>
        <stp/>
        <stp>*H</stp>
        <stp>KORD MR1!_12Z-ECM</stp>
        <stp>2M DAILY AVG TEMP</stp>
        <stp>D</stp>
        <stp>44800</stp>
        <stp/>
        <stp/>
        <stp>1</stp>
        <tr r="EM121" s="21"/>
        <tr r="GK121" s="21"/>
      </tp>
      <tp t="s">
        <v/>
        <stp/>
        <stp>*H</stp>
        <stp>KORD MR3!_00Z-ECM</stp>
        <stp>2M DAILY AVG TEMP</stp>
        <stp>D</stp>
        <stp>44801</stp>
        <stp/>
        <stp/>
        <stp>1</stp>
        <tr r="CX120" s="21"/>
        <tr r="AZ120" s="21"/>
      </tp>
      <tp>
        <v>23.68</v>
        <stp/>
        <stp>*H</stp>
        <stp>KORD MR0!_12Z-ECM</stp>
        <stp>2M DAILY AVG TEMP</stp>
        <stp>D</stp>
        <stp>44800</stp>
        <stp/>
        <stp/>
        <stp>1</stp>
        <tr r="EJ121" s="21"/>
        <tr r="GH121" s="21"/>
      </tp>
      <tp t="s">
        <v/>
        <stp/>
        <stp>*H</stp>
        <stp>KORD MR2!_00Z-ECM</stp>
        <stp>2M DAILY AVG TEMP</stp>
        <stp>D</stp>
        <stp>44801</stp>
        <stp/>
        <stp/>
        <stp>1</stp>
        <tr r="AW120" s="21"/>
        <tr r="CU120" s="21"/>
      </tp>
      <tp t="s">
        <v/>
        <stp/>
        <stp>*H</stp>
        <stp>KORD MR1!_00Z-ECM</stp>
        <stp>2M DAILY AVG TEMP</stp>
        <stp>D</stp>
        <stp>44801</stp>
        <stp/>
        <stp/>
        <stp>1</stp>
        <tr r="CR120" s="21"/>
        <tr r="AT120" s="21"/>
      </tp>
      <tp t="s">
        <v/>
        <stp/>
        <stp>*H</stp>
        <stp>KORD MR3!_12Z-ECM</stp>
        <stp>2M DAILY AVG TEMP</stp>
        <stp>D</stp>
        <stp>44800</stp>
        <stp/>
        <stp/>
        <stp>1</stp>
        <tr r="ES121" s="21"/>
        <tr r="GQ121" s="21"/>
      </tp>
      <tp>
        <v>26.88</v>
        <stp/>
        <stp>*H</stp>
        <stp>KORD MR0!_00Z-ECM</stp>
        <stp>2M DAILY AVG TEMP</stp>
        <stp>D</stp>
        <stp>44801</stp>
        <stp/>
        <stp/>
        <stp>1</stp>
        <tr r="AQ120" s="21"/>
        <tr r="CO120" s="21"/>
      </tp>
      <tp t="s">
        <v/>
        <stp/>
        <stp>*H</stp>
        <stp>KORD MR2!_12Z-ECM</stp>
        <stp>2M DAILY AVG TEMP</stp>
        <stp>D</stp>
        <stp>44800</stp>
        <stp/>
        <stp/>
        <stp>1</stp>
        <tr r="GN121" s="21"/>
        <tr r="EP121" s="21"/>
      </tp>
      <tp t="s">
        <v/>
        <stp/>
        <stp>*H</stp>
        <stp>KORD MR4!_12Z-ECM</stp>
        <stp>2M DAILY AVG TEMP</stp>
        <stp>D</stp>
        <stp>44803</stp>
        <stp/>
        <stp/>
        <stp>1</stp>
        <tr r="FE118" s="21"/>
        <tr r="HC118" s="21"/>
      </tp>
      <tp t="s">
        <v/>
        <stp/>
        <stp>*H</stp>
        <stp>KORD MR5!_00Z-ECM</stp>
        <stp>2M DAILY AVG TEMP</stp>
        <stp>D</stp>
        <stp>44802</stp>
        <stp/>
        <stp/>
        <stp>1</stp>
        <tr r="BI119" s="21"/>
        <tr r="DG119" s="21"/>
      </tp>
      <tp t="s">
        <v/>
        <stp/>
        <stp>*H</stp>
        <stp>KORD MR4!_00Z-ECM</stp>
        <stp>2M DAILY AVG TEMP</stp>
        <stp>D</stp>
        <stp>44802</stp>
        <stp/>
        <stp/>
        <stp>1</stp>
        <tr r="DD119" s="21"/>
        <tr r="BF119" s="21"/>
      </tp>
      <tp t="s">
        <v/>
        <stp/>
        <stp>*H</stp>
        <stp>KORD MR1!_12Z-ECM</stp>
        <stp>2M DAILY AVG TEMP</stp>
        <stp>D</stp>
        <stp>44803</stp>
        <stp/>
        <stp/>
        <stp>1</stp>
        <tr r="EV118" s="21"/>
        <tr r="GT118" s="21"/>
      </tp>
      <tp t="s">
        <v/>
        <stp/>
        <stp>*H</stp>
        <stp>KORD MR3!_00Z-ECM</stp>
        <stp>2M DAILY AVG TEMP</stp>
        <stp>D</stp>
        <stp>44802</stp>
        <stp/>
        <stp/>
        <stp>1</stp>
        <tr r="BC119" s="21"/>
        <tr r="DA119" s="21"/>
      </tp>
      <tp t="s">
        <v/>
        <stp/>
        <stp>*H</stp>
        <stp>KORD MR0!_12Z-ECM</stp>
        <stp>2M DAILY AVG TEMP</stp>
        <stp>D</stp>
        <stp>44803</stp>
        <stp/>
        <stp/>
        <stp>1</stp>
        <tr r="GQ118" s="21"/>
        <tr r="ES118" s="21"/>
      </tp>
      <tp t="s">
        <v/>
        <stp/>
        <stp>*H</stp>
        <stp>KORD MR2!_00Z-ECM</stp>
        <stp>2M DAILY AVG TEMP</stp>
        <stp>D</stp>
        <stp>44802</stp>
        <stp/>
        <stp/>
        <stp>1</stp>
        <tr r="AZ119" s="21"/>
        <tr r="CX119" s="21"/>
      </tp>
      <tp t="s">
        <v/>
        <stp/>
        <stp>*H</stp>
        <stp>KORD MR1!_00Z-ECM</stp>
        <stp>2M DAILY AVG TEMP</stp>
        <stp>D</stp>
        <stp>44802</stp>
        <stp/>
        <stp/>
        <stp>1</stp>
        <tr r="CU119" s="21"/>
        <tr r="AW119" s="21"/>
      </tp>
      <tp t="s">
        <v/>
        <stp/>
        <stp>*H</stp>
        <stp>KORD MR3!_12Z-ECM</stp>
        <stp>2M DAILY AVG TEMP</stp>
        <stp>D</stp>
        <stp>44803</stp>
        <stp/>
        <stp/>
        <stp>1</stp>
        <tr r="FB118" s="21"/>
        <tr r="GZ118" s="21"/>
      </tp>
      <tp t="s">
        <v/>
        <stp/>
        <stp>*H</stp>
        <stp>KORD MR0!_00Z-ECM</stp>
        <stp>2M DAILY AVG TEMP</stp>
        <stp>D</stp>
        <stp>44802</stp>
        <stp/>
        <stp/>
        <stp>1</stp>
        <tr r="CR119" s="21"/>
        <tr r="AT119" s="21"/>
      </tp>
      <tp t="s">
        <v/>
        <stp/>
        <stp>*H</stp>
        <stp>KORD MR2!_12Z-ECM</stp>
        <stp>2M DAILY AVG TEMP</stp>
        <stp>D</stp>
        <stp>44803</stp>
        <stp/>
        <stp/>
        <stp>1</stp>
        <tr r="EY118" s="21"/>
        <tr r="GW118" s="21"/>
      </tp>
      <tp t="s">
        <v/>
        <stp/>
        <stp>*H</stp>
        <stp>KORD MR5!_12Z-ECM</stp>
        <stp>2M DAILY AVG TEMP</stp>
        <stp>D</stp>
        <stp>44802</stp>
        <stp/>
        <stp/>
        <stp>1</stp>
        <tr r="HC119" s="21"/>
        <tr r="FE119" s="21"/>
      </tp>
      <tp t="s">
        <v/>
        <stp/>
        <stp>*H</stp>
        <stp>KORD MR4!_12Z-ECM</stp>
        <stp>2M DAILY AVG TEMP</stp>
        <stp>D</stp>
        <stp>44802</stp>
        <stp/>
        <stp/>
        <stp>1</stp>
        <tr r="FB119" s="21"/>
        <tr r="GZ119" s="21"/>
      </tp>
      <tp t="s">
        <v/>
        <stp/>
        <stp>*H</stp>
        <stp>KORD MR4!_00Z-ECM</stp>
        <stp>2M DAILY AVG TEMP</stp>
        <stp>D</stp>
        <stp>44803</stp>
        <stp/>
        <stp/>
        <stp>1</stp>
        <tr r="BI118" s="21"/>
        <tr r="DG118" s="21"/>
      </tp>
      <tp t="s">
        <v/>
        <stp/>
        <stp>*H</stp>
        <stp>KORD MR1!_12Z-ECM</stp>
        <stp>2M DAILY AVG TEMP</stp>
        <stp>D</stp>
        <stp>44802</stp>
        <stp/>
        <stp/>
        <stp>1</stp>
        <tr r="GQ119" s="21"/>
        <tr r="ES119" s="21"/>
      </tp>
      <tp t="s">
        <v/>
        <stp/>
        <stp>*H</stp>
        <stp>KORD MR3!_00Z-ECM</stp>
        <stp>2M DAILY AVG TEMP</stp>
        <stp>D</stp>
        <stp>44803</stp>
        <stp/>
        <stp/>
        <stp>1</stp>
        <tr r="DD118" s="21"/>
        <tr r="BF118" s="21"/>
      </tp>
      <tp t="s">
        <v/>
        <stp/>
        <stp>*H</stp>
        <stp>KORD MR0!_12Z-ECM</stp>
        <stp>2M DAILY AVG TEMP</stp>
        <stp>D</stp>
        <stp>44802</stp>
        <stp/>
        <stp/>
        <stp>1</stp>
        <tr r="GN119" s="21"/>
        <tr r="EP119" s="21"/>
      </tp>
      <tp t="s">
        <v/>
        <stp/>
        <stp>*H</stp>
        <stp>KORD MR2!_00Z-ECM</stp>
        <stp>2M DAILY AVG TEMP</stp>
        <stp>D</stp>
        <stp>44803</stp>
        <stp/>
        <stp/>
        <stp>1</stp>
        <tr r="DA118" s="21"/>
        <tr r="BC118" s="21"/>
      </tp>
      <tp t="s">
        <v/>
        <stp/>
        <stp>*H</stp>
        <stp>KORD MR1!_00Z-ECM</stp>
        <stp>2M DAILY AVG TEMP</stp>
        <stp>D</stp>
        <stp>44803</stp>
        <stp/>
        <stp/>
        <stp>1</stp>
        <tr r="CX118" s="21"/>
        <tr r="AZ118" s="21"/>
      </tp>
      <tp t="s">
        <v/>
        <stp/>
        <stp>*H</stp>
        <stp>KORD MR3!_12Z-ECM</stp>
        <stp>2M DAILY AVG TEMP</stp>
        <stp>D</stp>
        <stp>44802</stp>
        <stp/>
        <stp/>
        <stp>1</stp>
        <tr r="GW119" s="21"/>
        <tr r="EY119" s="21"/>
      </tp>
      <tp t="s">
        <v/>
        <stp/>
        <stp>*H</stp>
        <stp>KORD MR0!_00Z-ECM</stp>
        <stp>2M DAILY AVG TEMP</stp>
        <stp>D</stp>
        <stp>44803</stp>
        <stp/>
        <stp/>
        <stp>1</stp>
        <tr r="CU118" s="21"/>
        <tr r="AW118" s="21"/>
      </tp>
      <tp t="s">
        <v/>
        <stp/>
        <stp>*H</stp>
        <stp>KORD MR2!_12Z-ECM</stp>
        <stp>2M DAILY AVG TEMP</stp>
        <stp>D</stp>
        <stp>44802</stp>
        <stp/>
        <stp/>
        <stp>1</stp>
        <tr r="EV119" s="21"/>
        <tr r="GT119" s="21"/>
      </tp>
      <tp>
        <v>23.78</v>
        <stp/>
        <stp>*H</stp>
        <stp>KORD MR5!_12Z-ECM</stp>
        <stp>2M DAILY AVG TEMP</stp>
        <stp>D</stp>
        <stp>44795</stp>
        <stp/>
        <stp/>
        <stp>1</stp>
        <tr r="GH126" s="21"/>
        <tr r="EJ126" s="21"/>
      </tp>
      <tp>
        <v>26.42</v>
        <stp/>
        <stp>*H</stp>
        <stp>KORD MR7!_00Z-ECM</stp>
        <stp>2M DAILY AVG TEMP</stp>
        <stp>D</stp>
        <stp>44794</stp>
        <stp/>
        <stp/>
        <stp>1</stp>
        <tr r="CO127" s="21"/>
        <tr r="AQ127" s="21"/>
      </tp>
      <tp>
        <v>21.73</v>
        <stp/>
        <stp>*H</stp>
        <stp>KORD MR4!_12Z-ECM</stp>
        <stp>2M DAILY AVG TEMP</stp>
        <stp>D</stp>
        <stp>44795</stp>
        <stp/>
        <stp/>
        <stp>1</stp>
        <tr r="GE126" s="21"/>
        <tr r="EG126" s="21"/>
      </tp>
      <tp>
        <v>26.05</v>
        <stp/>
        <stp>*H</stp>
        <stp>KORD MR6!_00Z-ECM</stp>
        <stp>2M DAILY AVG TEMP</stp>
        <stp>D</stp>
        <stp>44794</stp>
        <stp/>
        <stp/>
        <stp>1</stp>
        <tr r="CL127" s="21"/>
        <tr r="AN127" s="21"/>
      </tp>
      <tp>
        <v>21.44</v>
        <stp/>
        <stp>*H</stp>
        <stp>KORD MR5!_00Z-ECM</stp>
        <stp>2M DAILY AVG TEMP</stp>
        <stp>D</stp>
        <stp>44794</stp>
        <stp/>
        <stp/>
        <stp>1</stp>
        <tr r="CI127" s="21"/>
        <tr r="AK127" s="21"/>
      </tp>
      <tp t="s">
        <v/>
        <stp/>
        <stp>*H</stp>
        <stp>KORD MR7!_12Z-ECM</stp>
        <stp>2M DAILY AVG TEMP</stp>
        <stp>D</stp>
        <stp>44795</stp>
        <stp/>
        <stp/>
        <stp>1</stp>
        <tr r="EP126" s="21"/>
        <tr r="GN126" s="21"/>
      </tp>
      <tp>
        <v>20.82</v>
        <stp/>
        <stp>*H</stp>
        <stp>KORD MR4!_00Z-ECM</stp>
        <stp>2M DAILY AVG TEMP</stp>
        <stp>D</stp>
        <stp>44794</stp>
        <stp/>
        <stp/>
        <stp>1</stp>
        <tr r="CF127" s="21"/>
        <tr r="AH127" s="21"/>
      </tp>
      <tp t="s">
        <v/>
        <stp/>
        <stp>*H</stp>
        <stp>KORD MR6!_12Z-ECM</stp>
        <stp>2M DAILY AVG TEMP</stp>
        <stp>D</stp>
        <stp>44795</stp>
        <stp/>
        <stp/>
        <stp>1</stp>
        <tr r="GK126" s="21"/>
        <tr r="EM126" s="21"/>
      </tp>
      <tp>
        <v>21.72</v>
        <stp/>
        <stp>*H</stp>
        <stp>KORD MR1!_12Z-ECM</stp>
        <stp>2M DAILY AVG TEMP</stp>
        <stp>D</stp>
        <stp>44795</stp>
        <stp/>
        <stp/>
        <stp>1</stp>
        <tr r="DX126" s="21"/>
        <tr r="FV126" s="21"/>
      </tp>
      <tp>
        <v>23.37</v>
        <stp/>
        <stp>*H</stp>
        <stp>KORD MR3!_00Z-ECM</stp>
        <stp>2M DAILY AVG TEMP</stp>
        <stp>D</stp>
        <stp>44794</stp>
        <stp/>
        <stp/>
        <stp>1</stp>
        <tr r="CC127" s="21"/>
        <tr r="AE127" s="21"/>
      </tp>
      <tp>
        <v>22.08</v>
        <stp/>
        <stp>*H</stp>
        <stp>KORD MR0!_12Z-ECM</stp>
        <stp>2M DAILY AVG TEMP</stp>
        <stp>D</stp>
        <stp>44795</stp>
        <stp/>
        <stp/>
        <stp>1</stp>
        <tr r="DU126" s="21"/>
        <tr r="FS126" s="21"/>
      </tp>
      <tp>
        <v>21.4</v>
        <stp/>
        <stp>*H</stp>
        <stp>KORD MR2!_00Z-ECM</stp>
        <stp>2M DAILY AVG TEMP</stp>
        <stp>D</stp>
        <stp>44794</stp>
        <stp/>
        <stp/>
        <stp>1</stp>
        <tr r="AB127" s="21"/>
        <tr r="BZ127" s="21"/>
      </tp>
      <tp>
        <v>21.75</v>
        <stp/>
        <stp>*H</stp>
        <stp>KORD MR1!_00Z-ECM</stp>
        <stp>2M DAILY AVG TEMP</stp>
        <stp>D</stp>
        <stp>44794</stp>
        <stp/>
        <stp/>
        <stp>1</stp>
        <tr r="Y127" s="21"/>
        <tr r="BW127" s="21"/>
      </tp>
      <tp>
        <v>22.76</v>
        <stp/>
        <stp>*H</stp>
        <stp>KORD MR3!_12Z-ECM</stp>
        <stp>2M DAILY AVG TEMP</stp>
        <stp>D</stp>
        <stp>44795</stp>
        <stp/>
        <stp/>
        <stp>1</stp>
        <tr r="ED126" s="21"/>
        <tr r="GB126" s="21"/>
      </tp>
      <tp>
        <v>21.28</v>
        <stp/>
        <stp>*H</stp>
        <stp>KORD MR0!_00Z-ECM</stp>
        <stp>2M DAILY AVG TEMP</stp>
        <stp>D</stp>
        <stp>44794</stp>
        <stp/>
        <stp/>
        <stp>1</stp>
        <tr r="V127" s="21"/>
        <tr r="BT127" s="21"/>
      </tp>
      <tp>
        <v>22.65</v>
        <stp/>
        <stp>*H</stp>
        <stp>KORD MR2!_12Z-ECM</stp>
        <stp>2M DAILY AVG TEMP</stp>
        <stp>D</stp>
        <stp>44795</stp>
        <stp/>
        <stp/>
        <stp>1</stp>
        <tr r="FY126" s="21"/>
        <tr r="EA126" s="21"/>
      </tp>
      <tp t="s">
        <v/>
        <stp/>
        <stp>*H</stp>
        <stp>KORD MR9!_12Z-ECM</stp>
        <stp>2M DAILY AVG TEMP</stp>
        <stp>D</stp>
        <stp>44795</stp>
        <stp/>
        <stp/>
        <stp>1</stp>
        <tr r="GT126" s="21"/>
        <tr r="EV126" s="21"/>
      </tp>
      <tp t="s">
        <v/>
        <stp/>
        <stp>*H</stp>
        <stp>KORD MR8!_12Z-ECM</stp>
        <stp>2M DAILY AVG TEMP</stp>
        <stp>D</stp>
        <stp>44795</stp>
        <stp/>
        <stp/>
        <stp>1</stp>
        <tr r="GQ126" s="21"/>
        <tr r="ES126" s="21"/>
      </tp>
      <tp t="s">
        <v/>
        <stp/>
        <stp>*H</stp>
        <stp>KORD MR9!_00Z-ECM</stp>
        <stp>2M DAILY AVG TEMP</stp>
        <stp>D</stp>
        <stp>44794</stp>
        <stp/>
        <stp/>
        <stp>1</stp>
        <tr r="CU127" s="21"/>
        <tr r="AW127" s="21"/>
      </tp>
      <tp t="s">
        <v/>
        <stp/>
        <stp>*H</stp>
        <stp>KORD MR8!_00Z-ECM</stp>
        <stp>2M DAILY AVG TEMP</stp>
        <stp>D</stp>
        <stp>44794</stp>
        <stp/>
        <stp/>
        <stp>1</stp>
        <tr r="AT127" s="21"/>
        <tr r="CR127" s="21"/>
      </tp>
      <tp>
        <v>23.45</v>
        <stp/>
        <stp>*H</stp>
        <stp>KORD MR5!_12Z-ECM</stp>
        <stp>2M DAILY AVG TEMP</stp>
        <stp>D</stp>
        <stp>44794</stp>
        <stp/>
        <stp/>
        <stp>1</stp>
        <tr r="GE127" s="21"/>
        <tr r="EG127" s="21"/>
      </tp>
      <tp t="s">
        <v/>
        <stp/>
        <stp>*H</stp>
        <stp>KORD MR7!_00Z-ECM</stp>
        <stp>2M DAILY AVG TEMP</stp>
        <stp>D</stp>
        <stp>44795</stp>
        <stp/>
        <stp/>
        <stp>1</stp>
        <tr r="CR126" s="21"/>
        <tr r="AT126" s="21"/>
      </tp>
      <tp>
        <v>21.35</v>
        <stp/>
        <stp>*H</stp>
        <stp>KORD MR4!_12Z-ECM</stp>
        <stp>2M DAILY AVG TEMP</stp>
        <stp>D</stp>
        <stp>44794</stp>
        <stp/>
        <stp/>
        <stp>1</stp>
        <tr r="ED127" s="21"/>
        <tr r="GB127" s="21"/>
      </tp>
      <tp>
        <v>28.34</v>
        <stp/>
        <stp>*H</stp>
        <stp>KORD MR6!_00Z-ECM</stp>
        <stp>2M DAILY AVG TEMP</stp>
        <stp>D</stp>
        <stp>44795</stp>
        <stp/>
        <stp/>
        <stp>1</stp>
        <tr r="CO126" s="21"/>
        <tr r="AQ126" s="21"/>
      </tp>
      <tp>
        <v>21.12</v>
        <stp/>
        <stp>*H</stp>
        <stp>KORD MR5!_00Z-ECM</stp>
        <stp>2M DAILY AVG TEMP</stp>
        <stp>D</stp>
        <stp>44795</stp>
        <stp/>
        <stp/>
        <stp>1</stp>
        <tr r="AN126" s="21"/>
        <tr r="CL126" s="21"/>
      </tp>
      <tp t="s">
        <v/>
        <stp/>
        <stp>*H</stp>
        <stp>KORD MR7!_12Z-ECM</stp>
        <stp>2M DAILY AVG TEMP</stp>
        <stp>D</stp>
        <stp>44794</stp>
        <stp/>
        <stp/>
        <stp>1</stp>
        <tr r="EM127" s="21"/>
        <tr r="GK127" s="21"/>
      </tp>
      <tp>
        <v>22.48</v>
        <stp/>
        <stp>*H</stp>
        <stp>KORD MR4!_00Z-ECM</stp>
        <stp>2M DAILY AVG TEMP</stp>
        <stp>D</stp>
        <stp>44795</stp>
        <stp/>
        <stp/>
        <stp>1</stp>
        <tr r="AK126" s="21"/>
        <tr r="CI126" s="21"/>
      </tp>
      <tp>
        <v>24.62</v>
        <stp/>
        <stp>*H</stp>
        <stp>KORD MR6!_12Z-ECM</stp>
        <stp>2M DAILY AVG TEMP</stp>
        <stp>D</stp>
        <stp>44794</stp>
        <stp/>
        <stp/>
        <stp>1</stp>
        <tr r="GH127" s="21"/>
        <tr r="EJ127" s="21"/>
      </tp>
      <tp>
        <v>22.19</v>
        <stp/>
        <stp>*H</stp>
        <stp>KORD MR1!_12Z-ECM</stp>
        <stp>2M DAILY AVG TEMP</stp>
        <stp>D</stp>
        <stp>44794</stp>
        <stp/>
        <stp/>
        <stp>1</stp>
        <tr r="DU127" s="21"/>
        <tr r="FS127" s="21"/>
      </tp>
      <tp>
        <v>22.49</v>
        <stp/>
        <stp>*H</stp>
        <stp>KORD MR3!_00Z-ECM</stp>
        <stp>2M DAILY AVG TEMP</stp>
        <stp>D</stp>
        <stp>44795</stp>
        <stp/>
        <stp/>
        <stp>1</stp>
        <tr r="CF126" s="21"/>
        <tr r="AH126" s="21"/>
      </tp>
      <tp>
        <v>21.73</v>
        <stp/>
        <stp>*H</stp>
        <stp>KORD MR0!_12Z-ECM</stp>
        <stp>2M DAILY AVG TEMP</stp>
        <stp>D</stp>
        <stp>44794</stp>
        <stp/>
        <stp/>
        <stp>1</stp>
        <tr r="DR127" s="21"/>
        <tr r="FP127" s="21"/>
      </tp>
      <tp>
        <v>21.83</v>
        <stp/>
        <stp>*H</stp>
        <stp>KORD MR2!_00Z-ECM</stp>
        <stp>2M DAILY AVG TEMP</stp>
        <stp>D</stp>
        <stp>44795</stp>
        <stp/>
        <stp/>
        <stp>1</stp>
        <tr r="CC126" s="21"/>
        <tr r="AE126" s="21"/>
      </tp>
      <tp>
        <v>22.28</v>
        <stp/>
        <stp>*H</stp>
        <stp>KORD MR1!_00Z-ECM</stp>
        <stp>2M DAILY AVG TEMP</stp>
        <stp>D</stp>
        <stp>44795</stp>
        <stp/>
        <stp/>
        <stp>1</stp>
        <tr r="AB126" s="21"/>
        <tr r="BZ126" s="21"/>
      </tp>
      <tp>
        <v>22.35</v>
        <stp/>
        <stp>*H</stp>
        <stp>KORD MR3!_12Z-ECM</stp>
        <stp>2M DAILY AVG TEMP</stp>
        <stp>D</stp>
        <stp>44794</stp>
        <stp/>
        <stp/>
        <stp>1</stp>
        <tr r="EA127" s="21"/>
        <tr r="FY127" s="21"/>
      </tp>
      <tp>
        <v>22.24</v>
        <stp/>
        <stp>*H</stp>
        <stp>KORD MR0!_00Z-ECM</stp>
        <stp>2M DAILY AVG TEMP</stp>
        <stp>D</stp>
        <stp>44795</stp>
        <stp/>
        <stp/>
        <stp>1</stp>
        <tr r="BW126" s="21"/>
        <tr r="Y126" s="21"/>
      </tp>
      <tp>
        <v>23.02</v>
        <stp/>
        <stp>*H</stp>
        <stp>KORD MR2!_12Z-ECM</stp>
        <stp>2M DAILY AVG TEMP</stp>
        <stp>D</stp>
        <stp>44794</stp>
        <stp/>
        <stp/>
        <stp>1</stp>
        <tr r="FV127" s="21"/>
        <tr r="DX127" s="21"/>
      </tp>
      <tp t="s">
        <v/>
        <stp/>
        <stp>*H</stp>
        <stp>KORD MR9!_12Z-ECM</stp>
        <stp>2M DAILY AVG TEMP</stp>
        <stp>D</stp>
        <stp>44794</stp>
        <stp/>
        <stp/>
        <stp>1</stp>
        <tr r="GQ127" s="21"/>
        <tr r="ES127" s="21"/>
      </tp>
      <tp t="s">
        <v/>
        <stp/>
        <stp>*H</stp>
        <stp>KORD MR8!_12Z-ECM</stp>
        <stp>2M DAILY AVG TEMP</stp>
        <stp>D</stp>
        <stp>44794</stp>
        <stp/>
        <stp/>
        <stp>1</stp>
        <tr r="GN127" s="21"/>
        <tr r="EP127" s="21"/>
      </tp>
      <tp t="s">
        <v/>
        <stp/>
        <stp>*H</stp>
        <stp>KORD MR9!_00Z-ECM</stp>
        <stp>2M DAILY AVG TEMP</stp>
        <stp>D</stp>
        <stp>44795</stp>
        <stp/>
        <stp/>
        <stp>1</stp>
        <tr r="CX126" s="21"/>
        <tr r="AZ126" s="21"/>
      </tp>
      <tp t="s">
        <v/>
        <stp/>
        <stp>*H</stp>
        <stp>KORD MR8!_00Z-ECM</stp>
        <stp>2M DAILY AVG TEMP</stp>
        <stp>D</stp>
        <stp>44795</stp>
        <stp/>
        <stp/>
        <stp>1</stp>
        <tr r="CU126" s="21"/>
        <tr r="AW126" s="21"/>
      </tp>
      <tp t="s">
        <v/>
        <stp/>
        <stp>*H</stp>
        <stp>KORD MR5!_12Z-ECM</stp>
        <stp>2M DAILY AVG TEMP</stp>
        <stp>D</stp>
        <stp>44797</stp>
        <stp/>
        <stp/>
        <stp>1</stp>
        <tr r="GN124" s="21"/>
        <tr r="EP124" s="21"/>
      </tp>
      <tp t="s">
        <v/>
        <stp/>
        <stp>*H</stp>
        <stp>KORD MR7!_00Z-ECM</stp>
        <stp>2M DAILY AVG TEMP</stp>
        <stp>D</stp>
        <stp>44796</stp>
        <stp/>
        <stp/>
        <stp>1</stp>
        <tr r="CU125" s="21"/>
        <tr r="AW125" s="21"/>
      </tp>
      <tp t="s">
        <v/>
        <stp/>
        <stp>*H</stp>
        <stp>KORD MR4!_12Z-ECM</stp>
        <stp>2M DAILY AVG TEMP</stp>
        <stp>D</stp>
        <stp>44797</stp>
        <stp/>
        <stp/>
        <stp>1</stp>
        <tr r="EM124" s="21"/>
        <tr r="GK124" s="21"/>
      </tp>
      <tp t="s">
        <v/>
        <stp/>
        <stp>*H</stp>
        <stp>KORD MR6!_00Z-ECM</stp>
        <stp>2M DAILY AVG TEMP</stp>
        <stp>D</stp>
        <stp>44796</stp>
        <stp/>
        <stp/>
        <stp>1</stp>
        <tr r="AT125" s="21"/>
        <tr r="CR125" s="21"/>
      </tp>
      <tp>
        <v>23.31</v>
        <stp/>
        <stp>*H</stp>
        <stp>KORD MR5!_00Z-ECM</stp>
        <stp>2M DAILY AVG TEMP</stp>
        <stp>D</stp>
        <stp>44796</stp>
        <stp/>
        <stp/>
        <stp>1</stp>
        <tr r="CO125" s="21"/>
        <tr r="AQ125" s="21"/>
      </tp>
      <tp t="s">
        <v/>
        <stp/>
        <stp>*H</stp>
        <stp>KORD MR7!_12Z-ECM</stp>
        <stp>2M DAILY AVG TEMP</stp>
        <stp>D</stp>
        <stp>44797</stp>
        <stp/>
        <stp/>
        <stp>1</stp>
        <tr r="GT124" s="21"/>
        <tr r="EV124" s="21"/>
      </tp>
      <tp>
        <v>22.62</v>
        <stp/>
        <stp>*H</stp>
        <stp>KORD MR4!_00Z-ECM</stp>
        <stp>2M DAILY AVG TEMP</stp>
        <stp>D</stp>
        <stp>44796</stp>
        <stp/>
        <stp/>
        <stp>1</stp>
        <tr r="CL125" s="21"/>
        <tr r="AN125" s="21"/>
      </tp>
      <tp t="s">
        <v/>
        <stp/>
        <stp>*H</stp>
        <stp>KORD MR6!_12Z-ECM</stp>
        <stp>2M DAILY AVG TEMP</stp>
        <stp>D</stp>
        <stp>44797</stp>
        <stp/>
        <stp/>
        <stp>1</stp>
        <tr r="ES124" s="21"/>
        <tr r="GQ124" s="21"/>
      </tp>
      <tp>
        <v>22.64</v>
        <stp/>
        <stp>*H</stp>
        <stp>KORD MR1!_12Z-ECM</stp>
        <stp>2M DAILY AVG TEMP</stp>
        <stp>D</stp>
        <stp>44797</stp>
        <stp/>
        <stp/>
        <stp>1</stp>
        <tr r="GB124" s="21"/>
        <tr r="ED124" s="21"/>
      </tp>
      <tp>
        <v>22.87</v>
        <stp/>
        <stp>*H</stp>
        <stp>KORD MR3!_00Z-ECM</stp>
        <stp>2M DAILY AVG TEMP</stp>
        <stp>D</stp>
        <stp>44796</stp>
        <stp/>
        <stp/>
        <stp>1</stp>
        <tr r="CI125" s="21"/>
        <tr r="AK125" s="21"/>
      </tp>
      <tp>
        <v>22.43</v>
        <stp/>
        <stp>*H</stp>
        <stp>KORD MR0!_12Z-ECM</stp>
        <stp>2M DAILY AVG TEMP</stp>
        <stp>D</stp>
        <stp>44797</stp>
        <stp/>
        <stp/>
        <stp>1</stp>
        <tr r="FY124" s="21"/>
        <tr r="EA124" s="21"/>
      </tp>
      <tp>
        <v>22.28</v>
        <stp/>
        <stp>*H</stp>
        <stp>KORD MR2!_00Z-ECM</stp>
        <stp>2M DAILY AVG TEMP</stp>
        <stp>D</stp>
        <stp>44796</stp>
        <stp/>
        <stp/>
        <stp>1</stp>
        <tr r="AH125" s="21"/>
        <tr r="CF125" s="21"/>
      </tp>
      <tp>
        <v>22.27</v>
        <stp/>
        <stp>*H</stp>
        <stp>KORD MR1!_00Z-ECM</stp>
        <stp>2M DAILY AVG TEMP</stp>
        <stp>D</stp>
        <stp>44796</stp>
        <stp/>
        <stp/>
        <stp>1</stp>
        <tr r="AE125" s="21"/>
        <tr r="CC125" s="21"/>
      </tp>
      <tp>
        <v>24.84</v>
        <stp/>
        <stp>*H</stp>
        <stp>KORD MR3!_12Z-ECM</stp>
        <stp>2M DAILY AVG TEMP</stp>
        <stp>D</stp>
        <stp>44797</stp>
        <stp/>
        <stp/>
        <stp>1</stp>
        <tr r="GH124" s="21"/>
        <tr r="EJ124" s="21"/>
      </tp>
      <tp>
        <v>22.63</v>
        <stp/>
        <stp>*H</stp>
        <stp>KORD MR0!_00Z-ECM</stp>
        <stp>2M DAILY AVG TEMP</stp>
        <stp>D</stp>
        <stp>44796</stp>
        <stp/>
        <stp/>
        <stp>1</stp>
        <tr r="AB125" s="21"/>
        <tr r="BZ125" s="21"/>
      </tp>
      <tp>
        <v>24.44</v>
        <stp/>
        <stp>*H</stp>
        <stp>KORD MR2!_12Z-ECM</stp>
        <stp>2M DAILY AVG TEMP</stp>
        <stp>D</stp>
        <stp>44797</stp>
        <stp/>
        <stp/>
        <stp>1</stp>
        <tr r="EG124" s="21"/>
        <tr r="GE124" s="21"/>
      </tp>
      <tp t="s">
        <v/>
        <stp/>
        <stp>*H</stp>
        <stp>KORD MR9!_12Z-ECM</stp>
        <stp>2M DAILY AVG TEMP</stp>
        <stp>D</stp>
        <stp>44797</stp>
        <stp/>
        <stp/>
        <stp>1</stp>
        <tr r="FB124" s="21"/>
        <tr r="GZ124" s="21"/>
      </tp>
      <tp t="s">
        <v/>
        <stp/>
        <stp>*H</stp>
        <stp>KORD MR8!_12Z-ECM</stp>
        <stp>2M DAILY AVG TEMP</stp>
        <stp>D</stp>
        <stp>44797</stp>
        <stp/>
        <stp/>
        <stp>1</stp>
        <tr r="GW124" s="21"/>
        <tr r="EY124" s="21"/>
      </tp>
      <tp t="s">
        <v/>
        <stp/>
        <stp>*H</stp>
        <stp>KORD MR9!_00Z-ECM</stp>
        <stp>2M DAILY AVG TEMP</stp>
        <stp>D</stp>
        <stp>44796</stp>
        <stp/>
        <stp/>
        <stp>1</stp>
        <tr r="DA125" s="21"/>
        <tr r="BC125" s="21"/>
      </tp>
      <tp t="s">
        <v/>
        <stp/>
        <stp>*H</stp>
        <stp>KORD MR8!_00Z-ECM</stp>
        <stp>2M DAILY AVG TEMP</stp>
        <stp>D</stp>
        <stp>44796</stp>
        <stp/>
        <stp/>
        <stp>1</stp>
        <tr r="CX125" s="21"/>
        <tr r="AZ125" s="21"/>
      </tp>
      <tp t="s">
        <v/>
        <stp/>
        <stp>*H</stp>
        <stp>KORD MR5!_12Z-ECM</stp>
        <stp>2M DAILY AVG TEMP</stp>
        <stp>D</stp>
        <stp>44796</stp>
        <stp/>
        <stp/>
        <stp>1</stp>
        <tr r="GK125" s="21"/>
        <tr r="EM125" s="21"/>
      </tp>
      <tp t="s">
        <v/>
        <stp/>
        <stp>*H</stp>
        <stp>KORD MR7!_00Z-ECM</stp>
        <stp>2M DAILY AVG TEMP</stp>
        <stp>D</stp>
        <stp>44797</stp>
        <stp/>
        <stp/>
        <stp>1</stp>
        <tr r="AZ124" s="21"/>
        <tr r="CX124" s="21"/>
      </tp>
      <tp>
        <v>21.96</v>
        <stp/>
        <stp>*H</stp>
        <stp>KORD MR4!_12Z-ECM</stp>
        <stp>2M DAILY AVG TEMP</stp>
        <stp>D</stp>
        <stp>44796</stp>
        <stp/>
        <stp/>
        <stp>1</stp>
        <tr r="GH125" s="21"/>
        <tr r="EJ125" s="21"/>
      </tp>
      <tp t="s">
        <v/>
        <stp/>
        <stp>*H</stp>
        <stp>KORD MR6!_00Z-ECM</stp>
        <stp>2M DAILY AVG TEMP</stp>
        <stp>D</stp>
        <stp>44797</stp>
        <stp/>
        <stp/>
        <stp>1</stp>
        <tr r="CU124" s="21"/>
        <tr r="AW124" s="21"/>
      </tp>
      <tp t="s">
        <v/>
        <stp/>
        <stp>*H</stp>
        <stp>KORD MR5!_00Z-ECM</stp>
        <stp>2M DAILY AVG TEMP</stp>
        <stp>D</stp>
        <stp>44797</stp>
        <stp/>
        <stp/>
        <stp>1</stp>
        <tr r="AT124" s="21"/>
        <tr r="CR124" s="21"/>
      </tp>
      <tp t="s">
        <v/>
        <stp/>
        <stp>*H</stp>
        <stp>KORD MR7!_12Z-ECM</stp>
        <stp>2M DAILY AVG TEMP</stp>
        <stp>D</stp>
        <stp>44796</stp>
        <stp/>
        <stp/>
        <stp>1</stp>
        <tr r="ES125" s="21"/>
        <tr r="GQ125" s="21"/>
      </tp>
      <tp>
        <v>23.03</v>
        <stp/>
        <stp>*H</stp>
        <stp>KORD MR4!_00Z-ECM</stp>
        <stp>2M DAILY AVG TEMP</stp>
        <stp>D</stp>
        <stp>44797</stp>
        <stp/>
        <stp/>
        <stp>1</stp>
        <tr r="CO124" s="21"/>
        <tr r="AQ124" s="21"/>
      </tp>
      <tp t="s">
        <v/>
        <stp/>
        <stp>*H</stp>
        <stp>KORD MR6!_12Z-ECM</stp>
        <stp>2M DAILY AVG TEMP</stp>
        <stp>D</stp>
        <stp>44796</stp>
        <stp/>
        <stp/>
        <stp>1</stp>
        <tr r="GN125" s="21"/>
        <tr r="EP125" s="21"/>
      </tp>
      <tp>
        <v>22.17</v>
        <stp/>
        <stp>*H</stp>
        <stp>KORD MR1!_12Z-ECM</stp>
        <stp>2M DAILY AVG TEMP</stp>
        <stp>D</stp>
        <stp>44796</stp>
        <stp/>
        <stp/>
        <stp>1</stp>
        <tr r="FY125" s="21"/>
        <tr r="EA125" s="21"/>
      </tp>
      <tp>
        <v>23.48</v>
        <stp/>
        <stp>*H</stp>
        <stp>KORD MR3!_00Z-ECM</stp>
        <stp>2M DAILY AVG TEMP</stp>
        <stp>D</stp>
        <stp>44797</stp>
        <stp/>
        <stp/>
        <stp>1</stp>
        <tr r="CL124" s="21"/>
        <tr r="AN124" s="21"/>
      </tp>
      <tp>
        <v>22.15</v>
        <stp/>
        <stp>*H</stp>
        <stp>KORD MR0!_12Z-ECM</stp>
        <stp>2M DAILY AVG TEMP</stp>
        <stp>D</stp>
        <stp>44796</stp>
        <stp/>
        <stp/>
        <stp>1</stp>
        <tr r="DX125" s="21"/>
        <tr r="FV125" s="21"/>
      </tp>
      <tp>
        <v>22.94</v>
        <stp/>
        <stp>*H</stp>
        <stp>KORD MR2!_00Z-ECM</stp>
        <stp>2M DAILY AVG TEMP</stp>
        <stp>D</stp>
        <stp>44797</stp>
        <stp/>
        <stp/>
        <stp>1</stp>
        <tr r="AK124" s="21"/>
        <tr r="CI124" s="21"/>
      </tp>
      <tp>
        <v>23.44</v>
        <stp/>
        <stp>*H</stp>
        <stp>KORD MR1!_00Z-ECM</stp>
        <stp>2M DAILY AVG TEMP</stp>
        <stp>D</stp>
        <stp>44797</stp>
        <stp/>
        <stp/>
        <stp>1</stp>
        <tr r="AH124" s="21"/>
        <tr r="CF124" s="21"/>
      </tp>
      <tp>
        <v>23.13</v>
        <stp/>
        <stp>*H</stp>
        <stp>KORD MR3!_12Z-ECM</stp>
        <stp>2M DAILY AVG TEMP</stp>
        <stp>D</stp>
        <stp>44796</stp>
        <stp/>
        <stp/>
        <stp>1</stp>
        <tr r="GE125" s="21"/>
        <tr r="EG125" s="21"/>
      </tp>
      <tp>
        <v>24.29</v>
        <stp/>
        <stp>*H</stp>
        <stp>KORD MR0!_00Z-ECM</stp>
        <stp>2M DAILY AVG TEMP</stp>
        <stp>D</stp>
        <stp>44797</stp>
        <stp/>
        <stp/>
        <stp>1</stp>
        <tr r="AE124" s="21"/>
        <tr r="CC124" s="21"/>
      </tp>
      <tp>
        <v>24.3</v>
        <stp/>
        <stp>*H</stp>
        <stp>KORD MR2!_12Z-ECM</stp>
        <stp>2M DAILY AVG TEMP</stp>
        <stp>D</stp>
        <stp>44796</stp>
        <stp/>
        <stp/>
        <stp>1</stp>
        <tr r="ED125" s="21"/>
        <tr r="GB125" s="21"/>
      </tp>
      <tp t="s">
        <v/>
        <stp/>
        <stp>*H</stp>
        <stp>KORD MR9!_12Z-ECM</stp>
        <stp>2M DAILY AVG TEMP</stp>
        <stp>D</stp>
        <stp>44796</stp>
        <stp/>
        <stp/>
        <stp>1</stp>
        <tr r="EY125" s="21"/>
        <tr r="GW125" s="21"/>
      </tp>
      <tp t="s">
        <v/>
        <stp/>
        <stp>*H</stp>
        <stp>KORD MR8!_12Z-ECM</stp>
        <stp>2M DAILY AVG TEMP</stp>
        <stp>D</stp>
        <stp>44796</stp>
        <stp/>
        <stp/>
        <stp>1</stp>
        <tr r="GT125" s="21"/>
        <tr r="EV125" s="21"/>
      </tp>
      <tp t="s">
        <v/>
        <stp/>
        <stp>*H</stp>
        <stp>KORD MR9!_00Z-ECM</stp>
        <stp>2M DAILY AVG TEMP</stp>
        <stp>D</stp>
        <stp>44797</stp>
        <stp/>
        <stp/>
        <stp>1</stp>
        <tr r="DD124" s="21"/>
        <tr r="BF124" s="21"/>
      </tp>
      <tp t="s">
        <v/>
        <stp/>
        <stp>*H</stp>
        <stp>KORD MR8!_00Z-ECM</stp>
        <stp>2M DAILY AVG TEMP</stp>
        <stp>D</stp>
        <stp>44797</stp>
        <stp/>
        <stp/>
        <stp>1</stp>
        <tr r="DA124" s="21"/>
        <tr r="BC124" s="21"/>
      </tp>
      <tp>
        <v>21.65</v>
        <stp/>
        <stp>*H</stp>
        <stp>KORD MR5!_12Z-ECM</stp>
        <stp>2M DAILY AVG TEMP</stp>
        <stp>D</stp>
        <stp>44791</stp>
        <stp/>
        <stp/>
        <stp>1</stp>
        <tr r="FV130" s="21"/>
        <tr r="DX130" s="21"/>
      </tp>
      <tp>
        <v>22.02</v>
        <stp/>
        <stp>*H</stp>
        <stp>KORD MR7!_00Z-ECM</stp>
        <stp>2M DAILY AVG TEMP</stp>
        <stp>D</stp>
        <stp>44790</stp>
        <stp/>
        <stp/>
        <stp>1</stp>
        <tr r="AE131" s="21"/>
        <tr r="CC131" s="21"/>
      </tp>
      <tp>
        <v>22.26</v>
        <stp/>
        <stp>*H</stp>
        <stp>KORD MR4!_12Z-ECM</stp>
        <stp>2M DAILY AVG TEMP</stp>
        <stp>D</stp>
        <stp>44791</stp>
        <stp/>
        <stp/>
        <stp>1</stp>
        <tr r="DU130" s="21"/>
        <tr r="FS130" s="21"/>
      </tp>
      <tp>
        <v>21.82</v>
        <stp/>
        <stp>*H</stp>
        <stp>KORD MR6!_00Z-ECM</stp>
        <stp>2M DAILY AVG TEMP</stp>
        <stp>D</stp>
        <stp>44790</stp>
        <stp/>
        <stp/>
        <stp>1</stp>
        <tr r="BZ131" s="21"/>
        <tr r="AB131" s="21"/>
      </tp>
      <tp>
        <v>22.08</v>
        <stp/>
        <stp>*H</stp>
        <stp>KORD MR5!_00Z-ECM</stp>
        <stp>2M DAILY AVG TEMP</stp>
        <stp>D</stp>
        <stp>44790</stp>
        <stp/>
        <stp/>
        <stp>1</stp>
        <tr r="BW131" s="21"/>
        <tr r="Y131" s="21"/>
      </tp>
      <tp>
        <v>21.7</v>
        <stp/>
        <stp>*H</stp>
        <stp>KORD MR7!_12Z-ECM</stp>
        <stp>2M DAILY AVG TEMP</stp>
        <stp>D</stp>
        <stp>44791</stp>
        <stp/>
        <stp/>
        <stp>1</stp>
        <tr r="ED130" s="21"/>
        <tr r="GB130" s="21"/>
      </tp>
      <tp>
        <v>21.1</v>
        <stp/>
        <stp>*H</stp>
        <stp>KORD MR4!_00Z-ECM</stp>
        <stp>2M DAILY AVG TEMP</stp>
        <stp>D</stp>
        <stp>44790</stp>
        <stp/>
        <stp/>
        <stp>1</stp>
        <tr r="BT131" s="21"/>
        <tr r="V131" s="21"/>
      </tp>
      <tp>
        <v>22.89</v>
        <stp/>
        <stp>*H</stp>
        <stp>KORD MR6!_12Z-ECM</stp>
        <stp>2M DAILY AVG TEMP</stp>
        <stp>D</stp>
        <stp>44791</stp>
        <stp/>
        <stp/>
        <stp>1</stp>
        <tr r="FY130" s="21"/>
        <tr r="EA130" s="21"/>
      </tp>
      <tp>
        <v>20.5</v>
        <stp/>
        <stp>*H</stp>
        <stp>KORD MR1!_12Z-ECM</stp>
        <stp>2M DAILY AVG TEMP</stp>
        <stp>D</stp>
        <stp>44791</stp>
        <stp/>
        <stp/>
        <stp>1</stp>
        <tr r="DL130" s="21"/>
        <tr r="FJ130" s="21"/>
      </tp>
      <tp>
        <v>21.28</v>
        <stp/>
        <stp>*H</stp>
        <stp>KORD MR3!_00Z-ECM</stp>
        <stp>2M DAILY AVG TEMP</stp>
        <stp>D</stp>
        <stp>44790</stp>
        <stp/>
        <stp/>
        <stp>1</stp>
        <tr r="S131" s="21"/>
        <tr r="BQ131" s="21"/>
      </tp>
      <tp>
        <v>20.82</v>
        <stp/>
        <stp>*H</stp>
        <stp>KORD MR2!_00Z-ECM</stp>
        <stp>2M DAILY AVG TEMP</stp>
        <stp>D</stp>
        <stp>44790</stp>
        <stp/>
        <stp/>
        <stp>1</stp>
        <tr r="BN131" s="21"/>
        <tr r="P131" s="21"/>
      </tp>
      <tp>
        <v>21.54</v>
        <stp/>
        <stp>*H</stp>
        <stp>KORD MR3!_12Z-ECM</stp>
        <stp>2M DAILY AVG TEMP</stp>
        <stp>D</stp>
        <stp>44791</stp>
        <stp/>
        <stp/>
        <stp>1</stp>
        <tr r="FP130" s="21"/>
        <tr r="DR130" s="21"/>
      </tp>
      <tp>
        <v>20.98</v>
        <stp/>
        <stp>*H</stp>
        <stp>KORD MR2!_12Z-ECM</stp>
        <stp>2M DAILY AVG TEMP</stp>
        <stp>D</stp>
        <stp>44791</stp>
        <stp/>
        <stp/>
        <stp>1</stp>
        <tr r="DO130" s="21"/>
        <tr r="FM130" s="21"/>
      </tp>
      <tp>
        <v>19.32</v>
        <stp/>
        <stp>*H</stp>
        <stp>KORD MR9!_12Z-ECM</stp>
        <stp>2M DAILY AVG TEMP</stp>
        <stp>D</stp>
        <stp>44791</stp>
        <stp/>
        <stp/>
        <stp>1</stp>
        <tr r="GH130" s="21"/>
        <tr r="EJ130" s="21"/>
      </tp>
      <tp>
        <v>20.74</v>
        <stp/>
        <stp>*H</stp>
        <stp>KORD MR8!_12Z-ECM</stp>
        <stp>2M DAILY AVG TEMP</stp>
        <stp>D</stp>
        <stp>44791</stp>
        <stp/>
        <stp/>
        <stp>1</stp>
        <tr r="EG130" s="21"/>
        <tr r="GE130" s="21"/>
      </tp>
      <tp>
        <v>20.58</v>
        <stp/>
        <stp>*H</stp>
        <stp>KORD MR9!_00Z-ECM</stp>
        <stp>2M DAILY AVG TEMP</stp>
        <stp>D</stp>
        <stp>44790</stp>
        <stp/>
        <stp/>
        <stp>1</stp>
        <tr r="CI131" s="21"/>
        <tr r="AK131" s="21"/>
      </tp>
      <tp>
        <v>21.44</v>
        <stp/>
        <stp>*H</stp>
        <stp>KORD MR8!_00Z-ECM</stp>
        <stp>2M DAILY AVG TEMP</stp>
        <stp>D</stp>
        <stp>44790</stp>
        <stp/>
        <stp/>
        <stp>1</stp>
        <tr r="CF131" s="21"/>
        <tr r="AH131" s="21"/>
      </tp>
      <tp>
        <v>21.65</v>
        <stp/>
        <stp>*H</stp>
        <stp>KORD MR5!_12Z-ECM</stp>
        <stp>2M DAILY AVG TEMP</stp>
        <stp>D</stp>
        <stp>44790</stp>
        <stp/>
        <stp/>
        <stp>1</stp>
        <tr r="FS131" s="21"/>
        <tr r="DU131" s="21"/>
      </tp>
      <tp>
        <v>22.38</v>
        <stp/>
        <stp>*H</stp>
        <stp>KORD MR7!_00Z-ECM</stp>
        <stp>2M DAILY AVG TEMP</stp>
        <stp>D</stp>
        <stp>44791</stp>
        <stp/>
        <stp/>
        <stp>1</stp>
        <tr r="CF130" s="21"/>
        <tr r="AH130" s="21"/>
      </tp>
      <tp>
        <v>21.92</v>
        <stp/>
        <stp>*H</stp>
        <stp>KORD MR4!_12Z-ECM</stp>
        <stp>2M DAILY AVG TEMP</stp>
        <stp>D</stp>
        <stp>44790</stp>
        <stp/>
        <stp/>
        <stp>1</stp>
        <tr r="FP131" s="21"/>
        <tr r="DR131" s="21"/>
      </tp>
      <tp>
        <v>21.2</v>
        <stp/>
        <stp>*H</stp>
        <stp>KORD MR6!_00Z-ECM</stp>
        <stp>2M DAILY AVG TEMP</stp>
        <stp>D</stp>
        <stp>44791</stp>
        <stp/>
        <stp/>
        <stp>1</stp>
        <tr r="CC130" s="21"/>
        <tr r="AE130" s="21"/>
      </tp>
      <tp>
        <v>21.91</v>
        <stp/>
        <stp>*H</stp>
        <stp>KORD MR5!_00Z-ECM</stp>
        <stp>2M DAILY AVG TEMP</stp>
        <stp>D</stp>
        <stp>44791</stp>
        <stp/>
        <stp/>
        <stp>1</stp>
        <tr r="BZ130" s="21"/>
        <tr r="AB130" s="21"/>
      </tp>
      <tp>
        <v>21.51</v>
        <stp/>
        <stp>*H</stp>
        <stp>KORD MR7!_12Z-ECM</stp>
        <stp>2M DAILY AVG TEMP</stp>
        <stp>D</stp>
        <stp>44790</stp>
        <stp/>
        <stp/>
        <stp>1</stp>
        <tr r="EA131" s="21"/>
        <tr r="FY131" s="21"/>
      </tp>
      <tp>
        <v>21.36</v>
        <stp/>
        <stp>*H</stp>
        <stp>KORD MR4!_00Z-ECM</stp>
        <stp>2M DAILY AVG TEMP</stp>
        <stp>D</stp>
        <stp>44791</stp>
        <stp/>
        <stp/>
        <stp>1</stp>
        <tr r="BW130" s="21"/>
        <tr r="Y130" s="21"/>
      </tp>
      <tp>
        <v>21.55</v>
        <stp/>
        <stp>*H</stp>
        <stp>KORD MR6!_12Z-ECM</stp>
        <stp>2M DAILY AVG TEMP</stp>
        <stp>D</stp>
        <stp>44790</stp>
        <stp/>
        <stp/>
        <stp>1</stp>
        <tr r="DX131" s="21"/>
        <tr r="FV131" s="21"/>
      </tp>
      <tp>
        <v>21.53</v>
        <stp/>
        <stp>*H</stp>
        <stp>KORD MR3!_00Z-ECM</stp>
        <stp>2M DAILY AVG TEMP</stp>
        <stp>D</stp>
        <stp>44791</stp>
        <stp/>
        <stp/>
        <stp>1</stp>
        <tr r="BT130" s="21"/>
        <tr r="V130" s="21"/>
      </tp>
      <tp>
        <v>20.78</v>
        <stp/>
        <stp>*H</stp>
        <stp>KORD MR2!_00Z-ECM</stp>
        <stp>2M DAILY AVG TEMP</stp>
        <stp>D</stp>
        <stp>44791</stp>
        <stp/>
        <stp/>
        <stp>1</stp>
        <tr r="S130" s="21"/>
        <tr r="BQ130" s="21"/>
      </tp>
      <tp>
        <v>21.43</v>
        <stp/>
        <stp>*H</stp>
        <stp>KORD MR1!_00Z-ECM</stp>
        <stp>2M DAILY AVG TEMP</stp>
        <stp>D</stp>
        <stp>44791</stp>
        <stp/>
        <stp/>
        <stp>1</stp>
        <tr r="BN130" s="21"/>
        <tr r="P130" s="21"/>
      </tp>
      <tp>
        <v>21.56</v>
        <stp/>
        <stp>*H</stp>
        <stp>KORD MR3!_12Z-ECM</stp>
        <stp>2M DAILY AVG TEMP</stp>
        <stp>D</stp>
        <stp>44790</stp>
        <stp/>
        <stp/>
        <stp>1</stp>
        <tr r="DO131" s="21"/>
        <tr r="FM131" s="21"/>
      </tp>
      <tp>
        <v>21.19</v>
        <stp/>
        <stp>*H</stp>
        <stp>KORD MR2!_12Z-ECM</stp>
        <stp>2M DAILY AVG TEMP</stp>
        <stp>D</stp>
        <stp>44790</stp>
        <stp/>
        <stp/>
        <stp>1</stp>
        <tr r="FJ131" s="21"/>
        <tr r="DL131" s="21"/>
      </tp>
      <tp>
        <v>19.34</v>
        <stp/>
        <stp>*H</stp>
        <stp>KORD MR9!_12Z-ECM</stp>
        <stp>2M DAILY AVG TEMP</stp>
        <stp>D</stp>
        <stp>44790</stp>
        <stp/>
        <stp/>
        <stp>1</stp>
        <tr r="GE131" s="21"/>
        <tr r="EG131" s="21"/>
      </tp>
      <tp>
        <v>21.22</v>
        <stp/>
        <stp>*H</stp>
        <stp>KORD MR8!_12Z-ECM</stp>
        <stp>2M DAILY AVG TEMP</stp>
        <stp>D</stp>
        <stp>44790</stp>
        <stp/>
        <stp/>
        <stp>1</stp>
        <tr r="GB131" s="21"/>
        <tr r="ED131" s="21"/>
      </tp>
      <tp>
        <v>20.62</v>
        <stp/>
        <stp>*H</stp>
        <stp>KORD MR9!_00Z-ECM</stp>
        <stp>2M DAILY AVG TEMP</stp>
        <stp>D</stp>
        <stp>44791</stp>
        <stp/>
        <stp/>
        <stp>1</stp>
        <tr r="AN130" s="21"/>
        <tr r="CL130" s="21"/>
      </tp>
      <tp>
        <v>20.22</v>
        <stp/>
        <stp>*H</stp>
        <stp>KORD MR8!_00Z-ECM</stp>
        <stp>2M DAILY AVG TEMP</stp>
        <stp>D</stp>
        <stp>44791</stp>
        <stp/>
        <stp/>
        <stp>1</stp>
        <tr r="AK130" s="21"/>
        <tr r="CI130" s="21"/>
      </tp>
      <tp>
        <v>22.85</v>
        <stp/>
        <stp>*H</stp>
        <stp>KORD MR5!_12Z-ECM</stp>
        <stp>2M DAILY AVG TEMP</stp>
        <stp>D</stp>
        <stp>44793</stp>
        <stp/>
        <stp/>
        <stp>1</stp>
        <tr r="GB128" s="21"/>
        <tr r="ED128" s="21"/>
      </tp>
      <tp>
        <v>23.4</v>
        <stp/>
        <stp>*H</stp>
        <stp>KORD MR7!_00Z-ECM</stp>
        <stp>2M DAILY AVG TEMP</stp>
        <stp>D</stp>
        <stp>44792</stp>
        <stp/>
        <stp/>
        <stp>1</stp>
        <tr r="CI129" s="21"/>
        <tr r="AK129" s="21"/>
      </tp>
      <tp>
        <v>22.55</v>
        <stp/>
        <stp>*H</stp>
        <stp>KORD MR4!_12Z-ECM</stp>
        <stp>2M DAILY AVG TEMP</stp>
        <stp>D</stp>
        <stp>44793</stp>
        <stp/>
        <stp/>
        <stp>1</stp>
        <tr r="FY128" s="21"/>
        <tr r="EA128" s="21"/>
      </tp>
      <tp>
        <v>22.6</v>
        <stp/>
        <stp>*H</stp>
        <stp>KORD MR6!_00Z-ECM</stp>
        <stp>2M DAILY AVG TEMP</stp>
        <stp>D</stp>
        <stp>44792</stp>
        <stp/>
        <stp/>
        <stp>1</stp>
        <tr r="AH129" s="21"/>
        <tr r="CF129" s="21"/>
      </tp>
      <tp>
        <v>24.39</v>
        <stp/>
        <stp>*H</stp>
        <stp>KORD MR5!_00Z-ECM</stp>
        <stp>2M DAILY AVG TEMP</stp>
        <stp>D</stp>
        <stp>44792</stp>
        <stp/>
        <stp/>
        <stp>1</stp>
        <tr r="CC129" s="21"/>
        <tr r="AE129" s="21"/>
      </tp>
      <tp>
        <v>23.98</v>
        <stp/>
        <stp>*H</stp>
        <stp>KORD MR7!_12Z-ECM</stp>
        <stp>2M DAILY AVG TEMP</stp>
        <stp>D</stp>
        <stp>44793</stp>
        <stp/>
        <stp/>
        <stp>1</stp>
        <tr r="EJ128" s="21"/>
        <tr r="GH128" s="21"/>
      </tp>
      <tp>
        <v>23.13</v>
        <stp/>
        <stp>*H</stp>
        <stp>KORD MR4!_00Z-ECM</stp>
        <stp>2M DAILY AVG TEMP</stp>
        <stp>D</stp>
        <stp>44792</stp>
        <stp/>
        <stp/>
        <stp>1</stp>
        <tr r="AB129" s="21"/>
        <tr r="BZ129" s="21"/>
      </tp>
      <tp>
        <v>23.36</v>
        <stp/>
        <stp>*H</stp>
        <stp>KORD MR6!_12Z-ECM</stp>
        <stp>2M DAILY AVG TEMP</stp>
        <stp>D</stp>
        <stp>44793</stp>
        <stp/>
        <stp/>
        <stp>1</stp>
        <tr r="EG128" s="21"/>
        <tr r="GE128" s="21"/>
      </tp>
      <tp>
        <v>22.74</v>
        <stp/>
        <stp>*H</stp>
        <stp>KORD MR1!_12Z-ECM</stp>
        <stp>2M DAILY AVG TEMP</stp>
        <stp>D</stp>
        <stp>44793</stp>
        <stp/>
        <stp/>
        <stp>1</stp>
        <tr r="FP128" s="21"/>
        <tr r="DR128" s="21"/>
      </tp>
      <tp>
        <v>23.54</v>
        <stp/>
        <stp>*H</stp>
        <stp>KORD MR3!_00Z-ECM</stp>
        <stp>2M DAILY AVG TEMP</stp>
        <stp>D</stp>
        <stp>44792</stp>
        <stp/>
        <stp/>
        <stp>1</stp>
        <tr r="BW129" s="21"/>
        <tr r="Y129" s="21"/>
      </tp>
      <tp>
        <v>23.22</v>
        <stp/>
        <stp>*H</stp>
        <stp>KORD MR0!_12Z-ECM</stp>
        <stp>2M DAILY AVG TEMP</stp>
        <stp>D</stp>
        <stp>44793</stp>
        <stp/>
        <stp/>
        <stp>1</stp>
        <tr r="FM128" s="21"/>
        <tr r="DO128" s="21"/>
      </tp>
      <tp>
        <v>23.23</v>
        <stp/>
        <stp>*H</stp>
        <stp>KORD MR2!_00Z-ECM</stp>
        <stp>2M DAILY AVG TEMP</stp>
        <stp>D</stp>
        <stp>44792</stp>
        <stp/>
        <stp/>
        <stp>1</stp>
        <tr r="BT129" s="21"/>
        <tr r="V129" s="21"/>
      </tp>
      <tp>
        <v>23.41</v>
        <stp/>
        <stp>*H</stp>
        <stp>KORD MR1!_00Z-ECM</stp>
        <stp>2M DAILY AVG TEMP</stp>
        <stp>D</stp>
        <stp>44792</stp>
        <stp/>
        <stp/>
        <stp>1</stp>
        <tr r="BQ129" s="21"/>
        <tr r="S129" s="21"/>
      </tp>
      <tp>
        <v>23.06</v>
        <stp/>
        <stp>*H</stp>
        <stp>KORD MR3!_12Z-ECM</stp>
        <stp>2M DAILY AVG TEMP</stp>
        <stp>D</stp>
        <stp>44793</stp>
        <stp/>
        <stp/>
        <stp>1</stp>
        <tr r="DX128" s="21"/>
        <tr r="FV128" s="21"/>
      </tp>
      <tp>
        <v>23.68</v>
        <stp/>
        <stp>*H</stp>
        <stp>KORD MR0!_00Z-ECM</stp>
        <stp>2M DAILY AVG TEMP</stp>
        <stp>D</stp>
        <stp>44792</stp>
        <stp/>
        <stp/>
        <stp>1</stp>
        <tr r="P129" s="21"/>
        <tr r="BN129" s="21"/>
      </tp>
      <tp>
        <v>23.88</v>
        <stp/>
        <stp>*H</stp>
        <stp>KORD MR2!_12Z-ECM</stp>
        <stp>2M DAILY AVG TEMP</stp>
        <stp>D</stp>
        <stp>44793</stp>
        <stp/>
        <stp/>
        <stp>1</stp>
        <tr r="DU128" s="21"/>
        <tr r="FS128" s="21"/>
      </tp>
      <tp t="s">
        <v/>
        <stp/>
        <stp>*H</stp>
        <stp>KORD MR9!_12Z-ECM</stp>
        <stp>2M DAILY AVG TEMP</stp>
        <stp>D</stp>
        <stp>44793</stp>
        <stp/>
        <stp/>
        <stp>1</stp>
        <tr r="GN128" s="21"/>
        <tr r="EP128" s="21"/>
      </tp>
      <tp t="s">
        <v/>
        <stp/>
        <stp>*H</stp>
        <stp>KORD MR8!_12Z-ECM</stp>
        <stp>2M DAILY AVG TEMP</stp>
        <stp>D</stp>
        <stp>44793</stp>
        <stp/>
        <stp/>
        <stp>1</stp>
        <tr r="GK128" s="21"/>
        <tr r="EM128" s="21"/>
      </tp>
      <tp>
        <v>22.18</v>
        <stp/>
        <stp>*H</stp>
        <stp>KORD MR9!_00Z-ECM</stp>
        <stp>2M DAILY AVG TEMP</stp>
        <stp>D</stp>
        <stp>44792</stp>
        <stp/>
        <stp/>
        <stp>1</stp>
        <tr r="CO129" s="21"/>
        <tr r="AQ129" s="21"/>
      </tp>
      <tp>
        <v>22.2</v>
        <stp/>
        <stp>*H</stp>
        <stp>KORD MR8!_00Z-ECM</stp>
        <stp>2M DAILY AVG TEMP</stp>
        <stp>D</stp>
        <stp>44792</stp>
        <stp/>
        <stp/>
        <stp>1</stp>
        <tr r="AN129" s="21"/>
        <tr r="CL129" s="21"/>
      </tp>
      <tp>
        <v>23.51</v>
        <stp/>
        <stp>*H</stp>
        <stp>KORD MR5!_12Z-ECM</stp>
        <stp>2M DAILY AVG TEMP</stp>
        <stp>D</stp>
        <stp>44792</stp>
        <stp/>
        <stp/>
        <stp>1</stp>
        <tr r="FY129" s="21"/>
        <tr r="EA129" s="21"/>
      </tp>
      <tp>
        <v>24.7</v>
        <stp/>
        <stp>*H</stp>
        <stp>KORD MR7!_00Z-ECM</stp>
        <stp>2M DAILY AVG TEMP</stp>
        <stp>D</stp>
        <stp>44793</stp>
        <stp/>
        <stp/>
        <stp>1</stp>
        <tr r="CL128" s="21"/>
        <tr r="AN128" s="21"/>
      </tp>
      <tp>
        <v>23.98</v>
        <stp/>
        <stp>*H</stp>
        <stp>KORD MR4!_12Z-ECM</stp>
        <stp>2M DAILY AVG TEMP</stp>
        <stp>D</stp>
        <stp>44792</stp>
        <stp/>
        <stp/>
        <stp>1</stp>
        <tr r="DX129" s="21"/>
        <tr r="FV129" s="21"/>
      </tp>
      <tp>
        <v>24.72</v>
        <stp/>
        <stp>*H</stp>
        <stp>KORD MR6!_00Z-ECM</stp>
        <stp>2M DAILY AVG TEMP</stp>
        <stp>D</stp>
        <stp>44793</stp>
        <stp/>
        <stp/>
        <stp>1</stp>
        <tr r="AK128" s="21"/>
        <tr r="CI128" s="21"/>
      </tp>
      <tp>
        <v>22.32</v>
        <stp/>
        <stp>*H</stp>
        <stp>KORD MR5!_00Z-ECM</stp>
        <stp>2M DAILY AVG TEMP</stp>
        <stp>D</stp>
        <stp>44793</stp>
        <stp/>
        <stp/>
        <stp>1</stp>
        <tr r="AH128" s="21"/>
        <tr r="CF128" s="21"/>
      </tp>
      <tp>
        <v>22.06</v>
        <stp/>
        <stp>*H</stp>
        <stp>KORD MR7!_12Z-ECM</stp>
        <stp>2M DAILY AVG TEMP</stp>
        <stp>D</stp>
        <stp>44792</stp>
        <stp/>
        <stp/>
        <stp>1</stp>
        <tr r="GE129" s="21"/>
        <tr r="EG129" s="21"/>
      </tp>
      <tp>
        <v>22.26</v>
        <stp/>
        <stp>*H</stp>
        <stp>KORD MR4!_00Z-ECM</stp>
        <stp>2M DAILY AVG TEMP</stp>
        <stp>D</stp>
        <stp>44793</stp>
        <stp/>
        <stp/>
        <stp>1</stp>
        <tr r="AE128" s="21"/>
        <tr r="CC128" s="21"/>
      </tp>
      <tp>
        <v>23.12</v>
        <stp/>
        <stp>*H</stp>
        <stp>KORD MR6!_12Z-ECM</stp>
        <stp>2M DAILY AVG TEMP</stp>
        <stp>D</stp>
        <stp>44792</stp>
        <stp/>
        <stp/>
        <stp>1</stp>
        <tr r="ED129" s="21"/>
        <tr r="GB129" s="21"/>
      </tp>
      <tp>
        <v>23.64</v>
        <stp/>
        <stp>*H</stp>
        <stp>KORD MR1!_12Z-ECM</stp>
        <stp>2M DAILY AVG TEMP</stp>
        <stp>D</stp>
        <stp>44792</stp>
        <stp/>
        <stp/>
        <stp>1</stp>
        <tr r="FM129" s="21"/>
        <tr r="DO129" s="21"/>
      </tp>
      <tp>
        <v>23.9</v>
        <stp/>
        <stp>*H</stp>
        <stp>KORD MR3!_00Z-ECM</stp>
        <stp>2M DAILY AVG TEMP</stp>
        <stp>D</stp>
        <stp>44793</stp>
        <stp/>
        <stp/>
        <stp>1</stp>
        <tr r="AB128" s="21"/>
        <tr r="BZ128" s="21"/>
      </tp>
      <tp>
        <v>23.88</v>
        <stp/>
        <stp>*H</stp>
        <stp>KORD MR0!_12Z-ECM</stp>
        <stp>2M DAILY AVG TEMP</stp>
        <stp>D</stp>
        <stp>44792</stp>
        <stp/>
        <stp/>
        <stp>1</stp>
        <tr r="DL129" s="21"/>
        <tr r="FJ129" s="21"/>
      </tp>
      <tp>
        <v>23.78</v>
        <stp/>
        <stp>*H</stp>
        <stp>KORD MR2!_00Z-ECM</stp>
        <stp>2M DAILY AVG TEMP</stp>
        <stp>D</stp>
        <stp>44793</stp>
        <stp/>
        <stp/>
        <stp>1</stp>
        <tr r="Y128" s="21"/>
        <tr r="BW128" s="21"/>
      </tp>
      <tp>
        <v>23.4</v>
        <stp/>
        <stp>*H</stp>
        <stp>KORD MR1!_00Z-ECM</stp>
        <stp>2M DAILY AVG TEMP</stp>
        <stp>D</stp>
        <stp>44793</stp>
        <stp/>
        <stp/>
        <stp>1</stp>
        <tr r="BT128" s="21"/>
        <tr r="V128" s="21"/>
      </tp>
      <tp>
        <v>23.92</v>
        <stp/>
        <stp>*H</stp>
        <stp>KORD MR3!_12Z-ECM</stp>
        <stp>2M DAILY AVG TEMP</stp>
        <stp>D</stp>
        <stp>44792</stp>
        <stp/>
        <stp/>
        <stp>1</stp>
        <tr r="DU129" s="21"/>
        <tr r="FS129" s="21"/>
      </tp>
      <tp>
        <v>21.58</v>
        <stp/>
        <stp>*H</stp>
        <stp>KORD MR0!_00Z-ECM</stp>
        <stp>2M DAILY AVG TEMP</stp>
        <stp>D</stp>
        <stp>44793</stp>
        <stp/>
        <stp/>
        <stp>1</stp>
        <tr r="BQ128" s="21"/>
        <tr r="S128" s="21"/>
      </tp>
      <tp>
        <v>23.06</v>
        <stp/>
        <stp>*H</stp>
        <stp>KORD MR2!_12Z-ECM</stp>
        <stp>2M DAILY AVG TEMP</stp>
        <stp>D</stp>
        <stp>44792</stp>
        <stp/>
        <stp/>
        <stp>1</stp>
        <tr r="DR129" s="21"/>
        <tr r="FP129" s="21"/>
      </tp>
      <tp t="s">
        <v/>
        <stp/>
        <stp>*H</stp>
        <stp>KORD MR9!_12Z-ECM</stp>
        <stp>2M DAILY AVG TEMP</stp>
        <stp>D</stp>
        <stp>44792</stp>
        <stp/>
        <stp/>
        <stp>1</stp>
        <tr r="EM129" s="21"/>
        <tr r="GK129" s="21"/>
      </tp>
      <tp>
        <v>20.6</v>
        <stp/>
        <stp>*H</stp>
        <stp>KORD MR8!_12Z-ECM</stp>
        <stp>2M DAILY AVG TEMP</stp>
        <stp>D</stp>
        <stp>44792</stp>
        <stp/>
        <stp/>
        <stp>1</stp>
        <tr r="GH129" s="21"/>
        <tr r="EJ129" s="21"/>
      </tp>
      <tp t="s">
        <v/>
        <stp/>
        <stp>*H</stp>
        <stp>KORD MR9!_00Z-ECM</stp>
        <stp>2M DAILY AVG TEMP</stp>
        <stp>D</stp>
        <stp>44793</stp>
        <stp/>
        <stp/>
        <stp>1</stp>
        <tr r="AT128" s="21"/>
        <tr r="CR128" s="21"/>
      </tp>
      <tp>
        <v>21.55</v>
        <stp/>
        <stp>*H</stp>
        <stp>KORD MR8!_00Z-ECM</stp>
        <stp>2M DAILY AVG TEMP</stp>
        <stp>D</stp>
        <stp>44793</stp>
        <stp/>
        <stp/>
        <stp>1</stp>
        <tr r="CO128" s="21"/>
        <tr r="AQ128" s="21"/>
      </tp>
      <tp t="s">
        <v/>
        <stp/>
        <stp>*H</stp>
        <stp>KORD MR5!_12Z-ECM</stp>
        <stp>2M DAILY AVG TEMP</stp>
        <stp>D</stp>
        <stp>44799</stp>
        <stp/>
        <stp/>
        <stp>1</stp>
        <tr r="GT122" s="21"/>
        <tr r="EV122" s="21"/>
      </tp>
      <tp t="s">
        <v/>
        <stp/>
        <stp>*H</stp>
        <stp>KORD MR7!_00Z-ECM</stp>
        <stp>2M DAILY AVG TEMP</stp>
        <stp>D</stp>
        <stp>44798</stp>
        <stp/>
        <stp/>
        <stp>1</stp>
        <tr r="DA123" s="21"/>
        <tr r="BC123" s="21"/>
      </tp>
      <tp t="s">
        <v/>
        <stp/>
        <stp>*H</stp>
        <stp>KORD MR4!_12Z-ECM</stp>
        <stp>2M DAILY AVG TEMP</stp>
        <stp>D</stp>
        <stp>44799</stp>
        <stp/>
        <stp/>
        <stp>1</stp>
        <tr r="GQ122" s="21"/>
        <tr r="ES122" s="21"/>
      </tp>
      <tp t="s">
        <v/>
        <stp/>
        <stp>*H</stp>
        <stp>KORD MR6!_00Z-ECM</stp>
        <stp>2M DAILY AVG TEMP</stp>
        <stp>D</stp>
        <stp>44798</stp>
        <stp/>
        <stp/>
        <stp>1</stp>
        <tr r="CX123" s="21"/>
        <tr r="AZ123" s="21"/>
      </tp>
      <tp t="s">
        <v/>
        <stp/>
        <stp>*H</stp>
        <stp>KORD MR5!_00Z-ECM</stp>
        <stp>2M DAILY AVG TEMP</stp>
        <stp>D</stp>
        <stp>44798</stp>
        <stp/>
        <stp/>
        <stp>1</stp>
        <tr r="CU123" s="21"/>
        <tr r="AW123" s="21"/>
      </tp>
      <tp t="s">
        <v/>
        <stp/>
        <stp>*H</stp>
        <stp>KORD MR7!_12Z-ECM</stp>
        <stp>2M DAILY AVG TEMP</stp>
        <stp>D</stp>
        <stp>44799</stp>
        <stp/>
        <stp/>
        <stp>1</stp>
        <tr r="GZ122" s="21"/>
        <tr r="FB122" s="21"/>
      </tp>
      <tp t="s">
        <v/>
        <stp/>
        <stp>*H</stp>
        <stp>KORD MR4!_00Z-ECM</stp>
        <stp>2M DAILY AVG TEMP</stp>
        <stp>D</stp>
        <stp>44798</stp>
        <stp/>
        <stp/>
        <stp>1</stp>
        <tr r="AT123" s="21"/>
        <tr r="CR123" s="21"/>
      </tp>
      <tp t="s">
        <v/>
        <stp/>
        <stp>*H</stp>
        <stp>KORD MR6!_12Z-ECM</stp>
        <stp>2M DAILY AVG TEMP</stp>
        <stp>D</stp>
        <stp>44799</stp>
        <stp/>
        <stp/>
        <stp>1</stp>
        <tr r="GW122" s="21"/>
        <tr r="EY122" s="21"/>
      </tp>
      <tp>
        <v>25.06</v>
        <stp/>
        <stp>*H</stp>
        <stp>KORD MR1!_12Z-ECM</stp>
        <stp>2M DAILY AVG TEMP</stp>
        <stp>D</stp>
        <stp>44799</stp>
        <stp/>
        <stp/>
        <stp>1</stp>
        <tr r="EJ122" s="21"/>
        <tr r="GH122" s="21"/>
      </tp>
      <tp>
        <v>24.77</v>
        <stp/>
        <stp>*H</stp>
        <stp>KORD MR3!_00Z-ECM</stp>
        <stp>2M DAILY AVG TEMP</stp>
        <stp>D</stp>
        <stp>44798</stp>
        <stp/>
        <stp/>
        <stp>1</stp>
        <tr r="AQ123" s="21"/>
        <tr r="CO123" s="21"/>
      </tp>
      <tp>
        <v>24.24</v>
        <stp/>
        <stp>*H</stp>
        <stp>KORD MR0!_12Z-ECM</stp>
        <stp>2M DAILY AVG TEMP</stp>
        <stp>D</stp>
        <stp>44799</stp>
        <stp/>
        <stp/>
        <stp>1</stp>
        <tr r="EG122" s="21"/>
        <tr r="GE122" s="21"/>
      </tp>
      <tp>
        <v>24.22</v>
        <stp/>
        <stp>*H</stp>
        <stp>KORD MR2!_00Z-ECM</stp>
        <stp>2M DAILY AVG TEMP</stp>
        <stp>D</stp>
        <stp>44798</stp>
        <stp/>
        <stp/>
        <stp>1</stp>
        <tr r="CL123" s="21"/>
        <tr r="AN123" s="21"/>
      </tp>
      <tp>
        <v>24.21</v>
        <stp/>
        <stp>*H</stp>
        <stp>KORD MR1!_00Z-ECM</stp>
        <stp>2M DAILY AVG TEMP</stp>
        <stp>D</stp>
        <stp>44798</stp>
        <stp/>
        <stp/>
        <stp>1</stp>
        <tr r="CI123" s="21"/>
        <tr r="AK123" s="21"/>
      </tp>
      <tp t="s">
        <v/>
        <stp/>
        <stp>*H</stp>
        <stp>KORD MR3!_12Z-ECM</stp>
        <stp>2M DAILY AVG TEMP</stp>
        <stp>D</stp>
        <stp>44799</stp>
        <stp/>
        <stp/>
        <stp>1</stp>
        <tr r="EP122" s="21"/>
        <tr r="GN122" s="21"/>
      </tp>
      <tp>
        <v>24.18</v>
        <stp/>
        <stp>*H</stp>
        <stp>KORD MR0!_00Z-ECM</stp>
        <stp>2M DAILY AVG TEMP</stp>
        <stp>D</stp>
        <stp>44798</stp>
        <stp/>
        <stp/>
        <stp>1</stp>
        <tr r="CF123" s="21"/>
        <tr r="AH123" s="21"/>
      </tp>
      <tp t="s">
        <v/>
        <stp/>
        <stp>*H</stp>
        <stp>KORD MR2!_12Z-ECM</stp>
        <stp>2M DAILY AVG TEMP</stp>
        <stp>D</stp>
        <stp>44799</stp>
        <stp/>
        <stp/>
        <stp>1</stp>
        <tr r="EM122" s="21"/>
        <tr r="GK122" s="21"/>
      </tp>
      <tp t="s">
        <v/>
        <stp/>
        <stp>*H</stp>
        <stp>KORD MR8!_12Z-ECM</stp>
        <stp>2M DAILY AVG TEMP</stp>
        <stp>D</stp>
        <stp>44799</stp>
        <stp/>
        <stp/>
        <stp>1</stp>
        <tr r="HC122" s="21"/>
        <tr r="FE122" s="21"/>
      </tp>
      <tp t="s">
        <v/>
        <stp/>
        <stp>*H</stp>
        <stp>KORD MR9!_00Z-ECM</stp>
        <stp>2M DAILY AVG TEMP</stp>
        <stp>D</stp>
        <stp>44798</stp>
        <stp/>
        <stp/>
        <stp>1</stp>
        <tr r="BI123" s="21"/>
        <tr r="DG123" s="21"/>
      </tp>
      <tp t="s">
        <v/>
        <stp/>
        <stp>*H</stp>
        <stp>KORD MR8!_00Z-ECM</stp>
        <stp>2M DAILY AVG TEMP</stp>
        <stp>D</stp>
        <stp>44798</stp>
        <stp/>
        <stp/>
        <stp>1</stp>
        <tr r="DD123" s="21"/>
        <tr r="BF123" s="21"/>
      </tp>
      <tp t="s">
        <v/>
        <stp/>
        <stp>*H</stp>
        <stp>KORD MR5!_12Z-ECM</stp>
        <stp>2M DAILY AVG TEMP</stp>
        <stp>D</stp>
        <stp>44798</stp>
        <stp/>
        <stp/>
        <stp>1</stp>
        <tr r="ES123" s="21"/>
        <tr r="GQ123" s="21"/>
      </tp>
      <tp t="s">
        <v/>
        <stp/>
        <stp>*H</stp>
        <stp>KORD MR7!_00Z-ECM</stp>
        <stp>2M DAILY AVG TEMP</stp>
        <stp>D</stp>
        <stp>44799</stp>
        <stp/>
        <stp/>
        <stp>1</stp>
        <tr r="DD122" s="21"/>
        <tr r="BF122" s="21"/>
      </tp>
      <tp t="s">
        <v/>
        <stp/>
        <stp>*H</stp>
        <stp>KORD MR4!_12Z-ECM</stp>
        <stp>2M DAILY AVG TEMP</stp>
        <stp>D</stp>
        <stp>44798</stp>
        <stp/>
        <stp/>
        <stp>1</stp>
        <tr r="GN123" s="21"/>
        <tr r="EP123" s="21"/>
      </tp>
      <tp t="s">
        <v/>
        <stp/>
        <stp>*H</stp>
        <stp>KORD MR6!_00Z-ECM</stp>
        <stp>2M DAILY AVG TEMP</stp>
        <stp>D</stp>
        <stp>44799</stp>
        <stp/>
        <stp/>
        <stp>1</stp>
        <tr r="BC122" s="21"/>
        <tr r="DA122" s="21"/>
      </tp>
      <tp t="s">
        <v/>
        <stp/>
        <stp>*H</stp>
        <stp>KORD MR5!_00Z-ECM</stp>
        <stp>2M DAILY AVG TEMP</stp>
        <stp>D</stp>
        <stp>44799</stp>
        <stp/>
        <stp/>
        <stp>1</stp>
        <tr r="AZ122" s="21"/>
        <tr r="CX122" s="21"/>
      </tp>
      <tp t="s">
        <v/>
        <stp/>
        <stp>*H</stp>
        <stp>KORD MR7!_12Z-ECM</stp>
        <stp>2M DAILY AVG TEMP</stp>
        <stp>D</stp>
        <stp>44798</stp>
        <stp/>
        <stp/>
        <stp>1</stp>
        <tr r="GW123" s="21"/>
        <tr r="EY123" s="21"/>
      </tp>
      <tp t="s">
        <v/>
        <stp/>
        <stp>*H</stp>
        <stp>KORD MR4!_00Z-ECM</stp>
        <stp>2M DAILY AVG TEMP</stp>
        <stp>D</stp>
        <stp>44799</stp>
        <stp/>
        <stp/>
        <stp>1</stp>
        <tr r="CU122" s="21"/>
        <tr r="AW122" s="21"/>
      </tp>
      <tp t="s">
        <v/>
        <stp/>
        <stp>*H</stp>
        <stp>KORD MR6!_12Z-ECM</stp>
        <stp>2M DAILY AVG TEMP</stp>
        <stp>D</stp>
        <stp>44798</stp>
        <stp/>
        <stp/>
        <stp>1</stp>
        <tr r="EV123" s="21"/>
        <tr r="GT123" s="21"/>
      </tp>
      <tp>
        <v>24.26</v>
        <stp/>
        <stp>*H</stp>
        <stp>KORD MR1!_12Z-ECM</stp>
        <stp>2M DAILY AVG TEMP</stp>
        <stp>D</stp>
        <stp>44798</stp>
        <stp/>
        <stp/>
        <stp>1</stp>
        <tr r="EG123" s="21"/>
        <tr r="GE123" s="21"/>
      </tp>
      <tp t="s">
        <v/>
        <stp/>
        <stp>*H</stp>
        <stp>KORD MR3!_00Z-ECM</stp>
        <stp>2M DAILY AVG TEMP</stp>
        <stp>D</stp>
        <stp>44799</stp>
        <stp/>
        <stp/>
        <stp>1</stp>
        <tr r="AT122" s="21"/>
        <tr r="CR122" s="21"/>
      </tp>
      <tp>
        <v>23.64</v>
        <stp/>
        <stp>*H</stp>
        <stp>KORD MR0!_12Z-ECM</stp>
        <stp>2M DAILY AVG TEMP</stp>
        <stp>D</stp>
        <stp>44798</stp>
        <stp/>
        <stp/>
        <stp>1</stp>
        <tr r="ED123" s="21"/>
        <tr r="GB123" s="21"/>
      </tp>
      <tp>
        <v>24.58</v>
        <stp/>
        <stp>*H</stp>
        <stp>KORD MR2!_00Z-ECM</stp>
        <stp>2M DAILY AVG TEMP</stp>
        <stp>D</stp>
        <stp>44799</stp>
        <stp/>
        <stp/>
        <stp>1</stp>
        <tr r="CO122" s="21"/>
        <tr r="AQ122" s="21"/>
      </tp>
      <tp>
        <v>22.87</v>
        <stp/>
        <stp>*H</stp>
        <stp>KORD MR1!_00Z-ECM</stp>
        <stp>2M DAILY AVG TEMP</stp>
        <stp>D</stp>
        <stp>44799</stp>
        <stp/>
        <stp/>
        <stp>1</stp>
        <tr r="CL122" s="21"/>
        <tr r="AN122" s="21"/>
      </tp>
      <tp t="s">
        <v/>
        <stp/>
        <stp>*H</stp>
        <stp>KORD MR3!_12Z-ECM</stp>
        <stp>2M DAILY AVG TEMP</stp>
        <stp>D</stp>
        <stp>44798</stp>
        <stp/>
        <stp/>
        <stp>1</stp>
        <tr r="GK123" s="21"/>
        <tr r="EM123" s="21"/>
      </tp>
      <tp>
        <v>24.21</v>
        <stp/>
        <stp>*H</stp>
        <stp>KORD MR0!_00Z-ECM</stp>
        <stp>2M DAILY AVG TEMP</stp>
        <stp>D</stp>
        <stp>44799</stp>
        <stp/>
        <stp/>
        <stp>1</stp>
        <tr r="CI122" s="21"/>
        <tr r="AK122" s="21"/>
      </tp>
      <tp>
        <v>25.1</v>
        <stp/>
        <stp>*H</stp>
        <stp>KORD MR2!_12Z-ECM</stp>
        <stp>2M DAILY AVG TEMP</stp>
        <stp>D</stp>
        <stp>44798</stp>
        <stp/>
        <stp/>
        <stp>1</stp>
        <tr r="EJ123" s="21"/>
        <tr r="GH123" s="21"/>
      </tp>
      <tp t="s">
        <v/>
        <stp/>
        <stp>*H</stp>
        <stp>KORD MR9!_12Z-ECM</stp>
        <stp>2M DAILY AVG TEMP</stp>
        <stp>D</stp>
        <stp>44798</stp>
        <stp/>
        <stp/>
        <stp>1</stp>
        <tr r="HC123" s="21"/>
        <tr r="FE123" s="21"/>
      </tp>
      <tp t="s">
        <v/>
        <stp/>
        <stp>*H</stp>
        <stp>KORD MR8!_12Z-ECM</stp>
        <stp>2M DAILY AVG TEMP</stp>
        <stp>D</stp>
        <stp>44798</stp>
        <stp/>
        <stp/>
        <stp>1</stp>
        <tr r="FB123" s="21"/>
        <tr r="GZ123" s="21"/>
      </tp>
      <tp t="s">
        <v/>
        <stp/>
        <stp>*H</stp>
        <stp>KORD MR8!_00Z-ECM</stp>
        <stp>2M DAILY AVG TEMP</stp>
        <stp>D</stp>
        <stp>44799</stp>
        <stp/>
        <stp/>
        <stp>1</stp>
        <tr r="BI122" s="21"/>
        <tr r="DG122" s="21"/>
      </tp>
      <tp>
        <v>20.68</v>
        <stp/>
        <stp>*H</stp>
        <stp>KORD MR7!_12Z-ECM</stp>
        <stp>2M DAILY AVG TEMP</stp>
        <stp>D</stp>
        <stp>44785</stp>
        <stp/>
        <stp/>
        <stp>1</stp>
        <tr r="FJ136" s="21"/>
        <tr r="DL136" s="21"/>
      </tp>
      <tp>
        <v>20.73</v>
        <stp/>
        <stp>*H</stp>
        <stp>KORD MR9!_12Z-ECM</stp>
        <stp>2M DAILY AVG TEMP</stp>
        <stp>D</stp>
        <stp>44785</stp>
        <stp/>
        <stp/>
        <stp>1</stp>
        <tr r="DR136" s="21"/>
        <tr r="FP136" s="21"/>
      </tp>
      <tp>
        <v>20.63</v>
        <stp/>
        <stp>*H</stp>
        <stp>KORD MR8!_12Z-ECM</stp>
        <stp>2M DAILY AVG TEMP</stp>
        <stp>D</stp>
        <stp>44785</stp>
        <stp/>
        <stp/>
        <stp>1</stp>
        <tr r="FM136" s="21"/>
        <tr r="DO136" s="21"/>
      </tp>
      <tp>
        <v>20.98</v>
        <stp/>
        <stp>*H</stp>
        <stp>KORD MR9!_00Z-ECM</stp>
        <stp>2M DAILY AVG TEMP</stp>
        <stp>D</stp>
        <stp>44784</stp>
        <stp/>
        <stp/>
        <stp>1</stp>
        <tr r="S137" s="21"/>
        <tr r="BQ137" s="21"/>
      </tp>
      <tp>
        <v>20.46</v>
        <stp/>
        <stp>*H</stp>
        <stp>KORD MR8!_00Z-ECM</stp>
        <stp>2M DAILY AVG TEMP</stp>
        <stp>D</stp>
        <stp>44784</stp>
        <stp/>
        <stp/>
        <stp>1</stp>
        <tr r="BN137" s="21"/>
        <tr r="P137" s="21"/>
      </tp>
      <tp>
        <v>19.61</v>
        <stp/>
        <stp>*H</stp>
        <stp>KORD MR7!_00Z-ECM</stp>
        <stp>2M DAILY AVG TEMP</stp>
        <stp>D</stp>
        <stp>44785</stp>
        <stp/>
        <stp/>
        <stp>1</stp>
        <tr r="P136" s="21"/>
        <tr r="BN136" s="21"/>
      </tp>
      <tp>
        <v>20.45</v>
        <stp/>
        <stp>*H</stp>
        <stp>KORD MR9!_12Z-ECM</stp>
        <stp>2M DAILY AVG TEMP</stp>
        <stp>D</stp>
        <stp>44784</stp>
        <stp/>
        <stp/>
        <stp>1</stp>
        <tr r="DO137" s="21"/>
        <tr r="FM137" s="21"/>
      </tp>
      <tp>
        <v>21.16</v>
        <stp/>
        <stp>*H</stp>
        <stp>KORD MR8!_12Z-ECM</stp>
        <stp>2M DAILY AVG TEMP</stp>
        <stp>D</stp>
        <stp>44784</stp>
        <stp/>
        <stp/>
        <stp>1</stp>
        <tr r="DL137" s="21"/>
        <tr r="FJ137" s="21"/>
      </tp>
      <tp>
        <v>20.82</v>
        <stp/>
        <stp>*H</stp>
        <stp>KORD MR9!_00Z-ECM</stp>
        <stp>2M DAILY AVG TEMP</stp>
        <stp>D</stp>
        <stp>44785</stp>
        <stp/>
        <stp/>
        <stp>1</stp>
        <tr r="BT136" s="21"/>
        <tr r="V136" s="21"/>
      </tp>
      <tp>
        <v>19.72</v>
        <stp/>
        <stp>*H</stp>
        <stp>KORD MR8!_00Z-ECM</stp>
        <stp>2M DAILY AVG TEMP</stp>
        <stp>D</stp>
        <stp>44785</stp>
        <stp/>
        <stp/>
        <stp>1</stp>
        <tr r="BQ136" s="21"/>
        <tr r="S136" s="21"/>
      </tp>
      <tp>
        <v>21.24</v>
        <stp/>
        <stp>*H</stp>
        <stp>KORD MR5!_12Z-ECM</stp>
        <stp>2M DAILY AVG TEMP</stp>
        <stp>D</stp>
        <stp>44787</stp>
        <stp/>
        <stp/>
        <stp>1</stp>
        <tr r="FJ134" s="21"/>
        <tr r="DL134" s="21"/>
      </tp>
      <tp>
        <v>22.6</v>
        <stp/>
        <stp>*H</stp>
        <stp>KORD MR7!_00Z-ECM</stp>
        <stp>2M DAILY AVG TEMP</stp>
        <stp>D</stp>
        <stp>44786</stp>
        <stp/>
        <stp/>
        <stp>1</stp>
        <tr r="BQ135" s="21"/>
        <tr r="S135" s="21"/>
      </tp>
      <tp>
        <v>20.32</v>
        <stp/>
        <stp>*H</stp>
        <stp>KORD MR6!_00Z-ECM</stp>
        <stp>2M DAILY AVG TEMP</stp>
        <stp>D</stp>
        <stp>44786</stp>
        <stp/>
        <stp/>
        <stp>1</stp>
        <tr r="BN135" s="21"/>
        <tr r="P135" s="21"/>
      </tp>
      <tp>
        <v>20.5</v>
        <stp/>
        <stp>*H</stp>
        <stp>KORD MR7!_12Z-ECM</stp>
        <stp>2M DAILY AVG TEMP</stp>
        <stp>D</stp>
        <stp>44787</stp>
        <stp/>
        <stp/>
        <stp>1</stp>
        <tr r="DR134" s="21"/>
        <tr r="FP134" s="21"/>
      </tp>
      <tp>
        <v>22.04</v>
        <stp/>
        <stp>*H</stp>
        <stp>KORD MR6!_12Z-ECM</stp>
        <stp>2M DAILY AVG TEMP</stp>
        <stp>D</stp>
        <stp>44787</stp>
        <stp/>
        <stp/>
        <stp>1</stp>
        <tr r="DO134" s="21"/>
        <tr r="FM134" s="21"/>
      </tp>
      <tp>
        <v>23.8</v>
        <stp/>
        <stp>*H</stp>
        <stp>KORD MR9!_12Z-ECM</stp>
        <stp>2M DAILY AVG TEMP</stp>
        <stp>D</stp>
        <stp>44787</stp>
        <stp/>
        <stp/>
        <stp>1</stp>
        <tr r="FV134" s="21"/>
        <tr r="DX134" s="21"/>
      </tp>
      <tp>
        <v>20.16</v>
        <stp/>
        <stp>*H</stp>
        <stp>KORD MR8!_12Z-ECM</stp>
        <stp>2M DAILY AVG TEMP</stp>
        <stp>D</stp>
        <stp>44787</stp>
        <stp/>
        <stp/>
        <stp>1</stp>
        <tr r="FS134" s="21"/>
        <tr r="DU134" s="21"/>
      </tp>
      <tp>
        <v>22.2</v>
        <stp/>
        <stp>*H</stp>
        <stp>KORD MR9!_00Z-ECM</stp>
        <stp>2M DAILY AVG TEMP</stp>
        <stp>D</stp>
        <stp>44786</stp>
        <stp/>
        <stp/>
        <stp>1</stp>
        <tr r="Y135" s="21"/>
        <tr r="BW135" s="21"/>
      </tp>
      <tp>
        <v>22.93</v>
        <stp/>
        <stp>*H</stp>
        <stp>KORD MR8!_00Z-ECM</stp>
        <stp>2M DAILY AVG TEMP</stp>
        <stp>D</stp>
        <stp>44786</stp>
        <stp/>
        <stp/>
        <stp>1</stp>
        <tr r="BT135" s="21"/>
        <tr r="V135" s="21"/>
      </tp>
      <tp>
        <v>21.04</v>
        <stp/>
        <stp>*H</stp>
        <stp>KORD MR7!_00Z-ECM</stp>
        <stp>2M DAILY AVG TEMP</stp>
        <stp>D</stp>
        <stp>44787</stp>
        <stp/>
        <stp/>
        <stp>1</stp>
        <tr r="V134" s="21"/>
        <tr r="BT134" s="21"/>
      </tp>
      <tp>
        <v>21.19</v>
        <stp/>
        <stp>*H</stp>
        <stp>KORD MR6!_00Z-ECM</stp>
        <stp>2M DAILY AVG TEMP</stp>
        <stp>D</stp>
        <stp>44787</stp>
        <stp/>
        <stp/>
        <stp>1</stp>
        <tr r="S134" s="21"/>
        <tr r="BQ134" s="21"/>
      </tp>
      <tp>
        <v>21.06</v>
        <stp/>
        <stp>*H</stp>
        <stp>KORD MR5!_00Z-ECM</stp>
        <stp>2M DAILY AVG TEMP</stp>
        <stp>D</stp>
        <stp>44787</stp>
        <stp/>
        <stp/>
        <stp>1</stp>
        <tr r="BN134" s="21"/>
        <tr r="P134" s="21"/>
      </tp>
      <tp>
        <v>23.84</v>
        <stp/>
        <stp>*H</stp>
        <stp>KORD MR7!_12Z-ECM</stp>
        <stp>2M DAILY AVG TEMP</stp>
        <stp>D</stp>
        <stp>44786</stp>
        <stp/>
        <stp/>
        <stp>1</stp>
        <tr r="FM135" s="21"/>
        <tr r="DO135" s="21"/>
      </tp>
      <tp>
        <v>21.61</v>
        <stp/>
        <stp>*H</stp>
        <stp>KORD MR6!_12Z-ECM</stp>
        <stp>2M DAILY AVG TEMP</stp>
        <stp>D</stp>
        <stp>44786</stp>
        <stp/>
        <stp/>
        <stp>1</stp>
        <tr r="FJ135" s="21"/>
        <tr r="DL135" s="21"/>
      </tp>
      <tp>
        <v>20.28</v>
        <stp/>
        <stp>*H</stp>
        <stp>KORD MR9!_12Z-ECM</stp>
        <stp>2M DAILY AVG TEMP</stp>
        <stp>D</stp>
        <stp>44786</stp>
        <stp/>
        <stp/>
        <stp>1</stp>
        <tr r="FS135" s="21"/>
        <tr r="DU135" s="21"/>
      </tp>
      <tp>
        <v>24.66</v>
        <stp/>
        <stp>*H</stp>
        <stp>KORD MR8!_12Z-ECM</stp>
        <stp>2M DAILY AVG TEMP</stp>
        <stp>D</stp>
        <stp>44786</stp>
        <stp/>
        <stp/>
        <stp>1</stp>
        <tr r="FP135" s="21"/>
        <tr r="DR135" s="21"/>
      </tp>
      <tp>
        <v>22.28</v>
        <stp/>
        <stp>*H</stp>
        <stp>KORD MR9!_00Z-ECM</stp>
        <stp>2M DAILY AVG TEMP</stp>
        <stp>D</stp>
        <stp>44787</stp>
        <stp/>
        <stp/>
        <stp>1</stp>
        <tr r="BZ134" s="21"/>
        <tr r="AB134" s="21"/>
      </tp>
      <tp>
        <v>20.079999999999998</v>
        <stp/>
        <stp>*H</stp>
        <stp>KORD MR8!_00Z-ECM</stp>
        <stp>2M DAILY AVG TEMP</stp>
        <stp>D</stp>
        <stp>44787</stp>
        <stp/>
        <stp/>
        <stp>1</stp>
        <tr r="Y134" s="21"/>
        <tr r="BW134" s="21"/>
      </tp>
      <tp>
        <v>20.84</v>
        <stp/>
        <stp>*H</stp>
        <stp>KORD MR9!_12Z-ECM</stp>
        <stp>2M DAILY AVG TEMP</stp>
        <stp>D</stp>
        <stp>44783</stp>
        <stp/>
        <stp/>
        <stp>1</stp>
        <tr r="FJ138" s="21"/>
        <tr r="DL138" s="21"/>
      </tp>
      <tp>
        <v>20.96</v>
        <stp/>
        <stp>*H</stp>
        <stp>KORD MR9!_00Z-ECM</stp>
        <stp>2M DAILY AVG TEMP</stp>
        <stp>D</stp>
        <stp>44783</stp>
        <stp/>
        <stp/>
        <stp>1</stp>
        <tr r="P138" s="21"/>
        <tr r="BN138" s="21"/>
      </tp>
      <tp>
        <v>21.4</v>
        <stp/>
        <stp>*H</stp>
        <stp>KORD MR5!_12Z-ECM</stp>
        <stp>2M DAILY AVG TEMP</stp>
        <stp>D</stp>
        <stp>44789</stp>
        <stp/>
        <stp/>
        <stp>1</stp>
        <tr r="FP132" s="21"/>
        <tr r="DR132" s="21"/>
      </tp>
      <tp>
        <v>22.07</v>
        <stp/>
        <stp>*H</stp>
        <stp>KORD MR7!_00Z-ECM</stp>
        <stp>2M DAILY AVG TEMP</stp>
        <stp>D</stp>
        <stp>44788</stp>
        <stp/>
        <stp/>
        <stp>1</stp>
        <tr r="BW133" s="21"/>
        <tr r="Y133" s="21"/>
      </tp>
      <tp>
        <v>21.62</v>
        <stp/>
        <stp>*H</stp>
        <stp>KORD MR4!_12Z-ECM</stp>
        <stp>2M DAILY AVG TEMP</stp>
        <stp>D</stp>
        <stp>44789</stp>
        <stp/>
        <stp/>
        <stp>1</stp>
        <tr r="DO132" s="21"/>
        <tr r="FM132" s="21"/>
      </tp>
      <tp>
        <v>21.44</v>
        <stp/>
        <stp>*H</stp>
        <stp>KORD MR6!_00Z-ECM</stp>
        <stp>2M DAILY AVG TEMP</stp>
        <stp>D</stp>
        <stp>44788</stp>
        <stp/>
        <stp/>
        <stp>1</stp>
        <tr r="BT133" s="21"/>
        <tr r="V133" s="21"/>
      </tp>
      <tp>
        <v>21.14</v>
        <stp/>
        <stp>*H</stp>
        <stp>KORD MR5!_00Z-ECM</stp>
        <stp>2M DAILY AVG TEMP</stp>
        <stp>D</stp>
        <stp>44788</stp>
        <stp/>
        <stp/>
        <stp>1</stp>
        <tr r="BQ133" s="21"/>
        <tr r="S133" s="21"/>
      </tp>
      <tp>
        <v>21.54</v>
        <stp/>
        <stp>*H</stp>
        <stp>KORD MR7!_12Z-ECM</stp>
        <stp>2M DAILY AVG TEMP</stp>
        <stp>D</stp>
        <stp>44789</stp>
        <stp/>
        <stp/>
        <stp>1</stp>
        <tr r="DX132" s="21"/>
        <tr r="FV132" s="21"/>
      </tp>
      <tp>
        <v>20.79</v>
        <stp/>
        <stp>*H</stp>
        <stp>KORD MR4!_00Z-ECM</stp>
        <stp>2M DAILY AVG TEMP</stp>
        <stp>D</stp>
        <stp>44788</stp>
        <stp/>
        <stp/>
        <stp>1</stp>
        <tr r="BN133" s="21"/>
        <tr r="P133" s="21"/>
      </tp>
      <tp>
        <v>22.29</v>
        <stp/>
        <stp>*H</stp>
        <stp>KORD MR6!_12Z-ECM</stp>
        <stp>2M DAILY AVG TEMP</stp>
        <stp>D</stp>
        <stp>44789</stp>
        <stp/>
        <stp/>
        <stp>1</stp>
        <tr r="DU132" s="21"/>
        <tr r="FS132" s="21"/>
      </tp>
      <tp>
        <v>21.34</v>
        <stp/>
        <stp>*H</stp>
        <stp>KORD MR3!_12Z-ECM</stp>
        <stp>2M DAILY AVG TEMP</stp>
        <stp>D</stp>
        <stp>44789</stp>
        <stp/>
        <stp/>
        <stp>1</stp>
        <tr r="DL132" s="21"/>
        <tr r="FJ132" s="21"/>
      </tp>
      <tp>
        <v>21.4</v>
        <stp/>
        <stp>*H</stp>
        <stp>KORD MR9!_12Z-ECM</stp>
        <stp>2M DAILY AVG TEMP</stp>
        <stp>D</stp>
        <stp>44789</stp>
        <stp/>
        <stp/>
        <stp>1</stp>
        <tr r="ED132" s="21"/>
        <tr r="GB132" s="21"/>
      </tp>
      <tp>
        <v>21.06</v>
        <stp/>
        <stp>*H</stp>
        <stp>KORD MR8!_12Z-ECM</stp>
        <stp>2M DAILY AVG TEMP</stp>
        <stp>D</stp>
        <stp>44789</stp>
        <stp/>
        <stp/>
        <stp>1</stp>
        <tr r="FY132" s="21"/>
        <tr r="EA132" s="21"/>
      </tp>
      <tp>
        <v>20.78</v>
        <stp/>
        <stp>*H</stp>
        <stp>KORD MR9!_00Z-ECM</stp>
        <stp>2M DAILY AVG TEMP</stp>
        <stp>D</stp>
        <stp>44788</stp>
        <stp/>
        <stp/>
        <stp>1</stp>
        <tr r="AE133" s="21"/>
        <tr r="CC133" s="21"/>
      </tp>
      <tp>
        <v>21.02</v>
        <stp/>
        <stp>*H</stp>
        <stp>KORD MR8!_00Z-ECM</stp>
        <stp>2M DAILY AVG TEMP</stp>
        <stp>D</stp>
        <stp>44788</stp>
        <stp/>
        <stp/>
        <stp>1</stp>
        <tr r="BZ133" s="21"/>
        <tr r="AB133" s="21"/>
      </tp>
      <tp>
        <v>21.13</v>
        <stp/>
        <stp>*H</stp>
        <stp>KORD MR5!_12Z-ECM</stp>
        <stp>2M DAILY AVG TEMP</stp>
        <stp>D</stp>
        <stp>44788</stp>
        <stp/>
        <stp/>
        <stp>1</stp>
        <tr r="FM133" s="21"/>
        <tr r="DO133" s="21"/>
      </tp>
      <tp>
        <v>22.29</v>
        <stp/>
        <stp>*H</stp>
        <stp>KORD MR7!_00Z-ECM</stp>
        <stp>2M DAILY AVG TEMP</stp>
        <stp>D</stp>
        <stp>44789</stp>
        <stp/>
        <stp/>
        <stp>1</stp>
        <tr r="AB132" s="21"/>
        <tr r="BZ132" s="21"/>
      </tp>
      <tp>
        <v>21.43</v>
        <stp/>
        <stp>*H</stp>
        <stp>KORD MR4!_12Z-ECM</stp>
        <stp>2M DAILY AVG TEMP</stp>
        <stp>D</stp>
        <stp>44788</stp>
        <stp/>
        <stp/>
        <stp>1</stp>
        <tr r="FJ133" s="21"/>
        <tr r="DL133" s="21"/>
      </tp>
      <tp>
        <v>21.58</v>
        <stp/>
        <stp>*H</stp>
        <stp>KORD MR6!_00Z-ECM</stp>
        <stp>2M DAILY AVG TEMP</stp>
        <stp>D</stp>
        <stp>44789</stp>
        <stp/>
        <stp/>
        <stp>1</stp>
        <tr r="Y132" s="21"/>
        <tr r="BW132" s="21"/>
      </tp>
      <tp>
        <v>21.23</v>
        <stp/>
        <stp>*H</stp>
        <stp>KORD MR5!_00Z-ECM</stp>
        <stp>2M DAILY AVG TEMP</stp>
        <stp>D</stp>
        <stp>44789</stp>
        <stp/>
        <stp/>
        <stp>1</stp>
        <tr r="V132" s="21"/>
        <tr r="BT132" s="21"/>
      </tp>
      <tp>
        <v>21.54</v>
        <stp/>
        <stp>*H</stp>
        <stp>KORD MR7!_12Z-ECM</stp>
        <stp>2M DAILY AVG TEMP</stp>
        <stp>D</stp>
        <stp>44788</stp>
        <stp/>
        <stp/>
        <stp>1</stp>
        <tr r="DU133" s="21"/>
        <tr r="FS133" s="21"/>
      </tp>
      <tp>
        <v>21.22</v>
        <stp/>
        <stp>*H</stp>
        <stp>KORD MR4!_00Z-ECM</stp>
        <stp>2M DAILY AVG TEMP</stp>
        <stp>D</stp>
        <stp>44789</stp>
        <stp/>
        <stp/>
        <stp>1</stp>
        <tr r="BQ132" s="21"/>
        <tr r="S132" s="21"/>
      </tp>
      <tp>
        <v>21.46</v>
        <stp/>
        <stp>*H</stp>
        <stp>KORD MR6!_12Z-ECM</stp>
        <stp>2M DAILY AVG TEMP</stp>
        <stp>D</stp>
        <stp>44788</stp>
        <stp/>
        <stp/>
        <stp>1</stp>
        <tr r="DR133" s="21"/>
        <tr r="FP133" s="21"/>
      </tp>
      <tp>
        <v>21.23</v>
        <stp/>
        <stp>*H</stp>
        <stp>KORD MR3!_00Z-ECM</stp>
        <stp>2M DAILY AVG TEMP</stp>
        <stp>D</stp>
        <stp>44789</stp>
        <stp/>
        <stp/>
        <stp>1</stp>
        <tr r="P132" s="21"/>
        <tr r="BN132" s="21"/>
      </tp>
      <tp>
        <v>23.98</v>
        <stp/>
        <stp>*H</stp>
        <stp>KORD MR9!_12Z-ECM</stp>
        <stp>2M DAILY AVG TEMP</stp>
        <stp>D</stp>
        <stp>44788</stp>
        <stp/>
        <stp/>
        <stp>1</stp>
        <tr r="FY133" s="21"/>
        <tr r="EA133" s="21"/>
      </tp>
      <tp>
        <v>19.98</v>
        <stp/>
        <stp>*H</stp>
        <stp>KORD MR8!_12Z-ECM</stp>
        <stp>2M DAILY AVG TEMP</stp>
        <stp>D</stp>
        <stp>44788</stp>
        <stp/>
        <stp/>
        <stp>1</stp>
        <tr r="FV133" s="21"/>
        <tr r="DX133" s="21"/>
      </tp>
      <tp>
        <v>20.96</v>
        <stp/>
        <stp>*H</stp>
        <stp>KORD MR9!_00Z-ECM</stp>
        <stp>2M DAILY AVG TEMP</stp>
        <stp>D</stp>
        <stp>44789</stp>
        <stp/>
        <stp/>
        <stp>1</stp>
        <tr r="AH132" s="21"/>
        <tr r="CF132" s="21"/>
      </tp>
      <tp>
        <v>21.88</v>
        <stp/>
        <stp>*H</stp>
        <stp>KORD MR8!_00Z-ECM</stp>
        <stp>2M DAILY AVG TEMP</stp>
        <stp>D</stp>
        <stp>44789</stp>
        <stp/>
        <stp/>
        <stp>1</stp>
        <tr r="AE132" s="21"/>
        <tr r="CC132" s="21"/>
      </tp>
      <tp t="s">
        <v/>
        <stp/>
        <stp>*H</stp>
        <stp>KORD MR1!_12Z-ECE</stp>
        <stp>2M DAILY AVG TEMP</stp>
        <stp>D</stp>
        <stp>44805</stp>
        <stp/>
        <stp/>
        <stp>1</stp>
        <tr r="GZ171" s="21"/>
        <tr r="FB171" s="21"/>
      </tp>
      <tp t="s">
        <v/>
        <stp/>
        <stp>*H</stp>
        <stp>KORD MR3!_00Z-ECE</stp>
        <stp>2M DAILY AVG TEMP</stp>
        <stp>D</stp>
        <stp>44804</stp>
        <stp/>
        <stp/>
        <stp>1</stp>
        <tr r="BI172" s="21"/>
        <tr r="DG172" s="21"/>
      </tp>
      <tp>
        <v>22.1</v>
        <stp/>
        <stp>*H</stp>
        <stp>KORD MR0!_12Z-ECE</stp>
        <stp>2M DAILY AVG TEMP</stp>
        <stp>D</stp>
        <stp>44805</stp>
        <stp/>
        <stp/>
        <stp>1</stp>
        <tr r="GW171" s="21"/>
        <tr r="EY171" s="21"/>
      </tp>
      <tp>
        <v>23.57</v>
        <stp/>
        <stp>*H</stp>
        <stp>KORD MR2!_00Z-ECE</stp>
        <stp>2M DAILY AVG TEMP</stp>
        <stp>D</stp>
        <stp>44804</stp>
        <stp/>
        <stp/>
        <stp>1</stp>
        <tr r="BF172" s="21"/>
        <tr r="DD172" s="21"/>
      </tp>
      <tp>
        <v>22.59</v>
        <stp/>
        <stp>*H</stp>
        <stp>KORD MR1!_00Z-ECE</stp>
        <stp>2M DAILY AVG TEMP</stp>
        <stp>D</stp>
        <stp>44804</stp>
        <stp/>
        <stp/>
        <stp>1</stp>
        <tr r="DA172" s="21"/>
        <tr r="BC172" s="21"/>
      </tp>
      <tp>
        <v>22.87</v>
        <stp/>
        <stp>*H</stp>
        <stp>KORD MR0!_00Z-ECE</stp>
        <stp>2M DAILY AVG TEMP</stp>
        <stp>D</stp>
        <stp>44804</stp>
        <stp/>
        <stp/>
        <stp>1</stp>
        <tr r="CX172" s="21"/>
        <tr r="AZ172" s="21"/>
      </tp>
      <tp t="s">
        <v/>
        <stp/>
        <stp>*H</stp>
        <stp>KORD MR2!_12Z-ECE</stp>
        <stp>2M DAILY AVG TEMP</stp>
        <stp>D</stp>
        <stp>44805</stp>
        <stp/>
        <stp/>
        <stp>1</stp>
        <tr r="HC171" s="21"/>
        <tr r="FE171" s="21"/>
      </tp>
      <tp>
        <v>23.39</v>
        <stp/>
        <stp>*H</stp>
        <stp>KORD MR1!_12Z-ECE</stp>
        <stp>2M DAILY AVG TEMP</stp>
        <stp>D</stp>
        <stp>44804</stp>
        <stp/>
        <stp/>
        <stp>1</stp>
        <tr r="EY172" s="21"/>
        <tr r="GW172" s="21"/>
      </tp>
      <tp>
        <v>22.14</v>
        <stp/>
        <stp>*H</stp>
        <stp>KORD MR0!_12Z-ECE</stp>
        <stp>2M DAILY AVG TEMP</stp>
        <stp>D</stp>
        <stp>44804</stp>
        <stp/>
        <stp/>
        <stp>1</stp>
        <tr r="EV172" s="21"/>
        <tr r="GT172" s="21"/>
      </tp>
      <tp t="s">
        <v/>
        <stp/>
        <stp>*H</stp>
        <stp>KORD MR2!_00Z-ECE</stp>
        <stp>2M DAILY AVG TEMP</stp>
        <stp>D</stp>
        <stp>44805</stp>
        <stp/>
        <stp/>
        <stp>1</stp>
        <tr r="BI171" s="21"/>
        <tr r="DG171" s="21"/>
      </tp>
      <tp>
        <v>22.04</v>
        <stp/>
        <stp>*H</stp>
        <stp>KORD MR1!_00Z-ECE</stp>
        <stp>2M DAILY AVG TEMP</stp>
        <stp>D</stp>
        <stp>44805</stp>
        <stp/>
        <stp/>
        <stp>1</stp>
        <tr r="BF171" s="21"/>
        <tr r="DD171" s="21"/>
      </tp>
      <tp t="s">
        <v/>
        <stp/>
        <stp>*H</stp>
        <stp>KORD MR3!_12Z-ECE</stp>
        <stp>2M DAILY AVG TEMP</stp>
        <stp>D</stp>
        <stp>44804</stp>
        <stp/>
        <stp/>
        <stp>1</stp>
        <tr r="HC172" s="21"/>
        <tr r="FE172" s="21"/>
      </tp>
      <tp>
        <v>21.9</v>
        <stp/>
        <stp>*H</stp>
        <stp>KORD MR0!_00Z-ECE</stp>
        <stp>2M DAILY AVG TEMP</stp>
        <stp>D</stp>
        <stp>44805</stp>
        <stp/>
        <stp/>
        <stp>1</stp>
        <tr r="BC171" s="21"/>
        <tr r="DA171" s="21"/>
      </tp>
      <tp t="s">
        <v/>
        <stp/>
        <stp>*H</stp>
        <stp>KORD MR2!_12Z-ECE</stp>
        <stp>2M DAILY AVG TEMP</stp>
        <stp>D</stp>
        <stp>44804</stp>
        <stp/>
        <stp/>
        <stp>1</stp>
        <tr r="GZ172" s="21"/>
        <tr r="FB172" s="21"/>
      </tp>
      <tp t="s">
        <v/>
        <stp/>
        <stp>*H</stp>
        <stp>KORD MR0!_12Z-ECE</stp>
        <stp>2M DAILY AVG TEMP</stp>
        <stp>D</stp>
        <stp>44807</stp>
        <stp/>
        <stp/>
        <stp>1</stp>
        <tr r="FE169" s="21"/>
        <tr r="HC169" s="21"/>
      </tp>
      <tp t="s">
        <v/>
        <stp/>
        <stp>*H</stp>
        <stp>KORD MR1!_00Z-ECE</stp>
        <stp>2M DAILY AVG TEMP</stp>
        <stp>D</stp>
        <stp>44806</stp>
        <stp/>
        <stp/>
        <stp>1</stp>
        <tr r="BI170" s="21"/>
        <tr r="DG170" s="21"/>
      </tp>
      <tp>
        <v>21.95</v>
        <stp/>
        <stp>*H</stp>
        <stp>KORD MR0!_00Z-ECE</stp>
        <stp>2M DAILY AVG TEMP</stp>
        <stp>D</stp>
        <stp>44806</stp>
        <stp/>
        <stp/>
        <stp>1</stp>
        <tr r="BF170" s="21"/>
        <tr r="DD170" s="21"/>
      </tp>
      <tp t="s">
        <v/>
        <stp/>
        <stp>*H</stp>
        <stp>KORD MR1!_12Z-ECE</stp>
        <stp>2M DAILY AVG TEMP</stp>
        <stp>D</stp>
        <stp>44806</stp>
        <stp/>
        <stp/>
        <stp>1</stp>
        <tr r="HC170" s="21"/>
        <tr r="FE170" s="21"/>
      </tp>
      <tp t="s">
        <v/>
        <stp/>
        <stp>*H</stp>
        <stp>KORD MR0!_12Z-ECE</stp>
        <stp>2M DAILY AVG TEMP</stp>
        <stp>D</stp>
        <stp>44806</stp>
        <stp/>
        <stp/>
        <stp>1</stp>
        <tr r="FB170" s="21"/>
        <tr r="GZ170" s="21"/>
      </tp>
      <tp t="s">
        <v/>
        <stp/>
        <stp>*H</stp>
        <stp>KORD MR0!_00Z-ECE</stp>
        <stp>2M DAILY AVG TEMP</stp>
        <stp>D</stp>
        <stp>44807</stp>
        <stp/>
        <stp/>
        <stp>1</stp>
        <tr r="DG169" s="21"/>
        <tr r="BI169" s="21"/>
      </tp>
      <tp t="s">
        <v/>
        <stp/>
        <stp>*H</stp>
        <stp>KORD MR5!_12Z-ECE</stp>
        <stp>2M DAILY AVG TEMP</stp>
        <stp>D</stp>
        <stp>44801</stp>
        <stp/>
        <stp/>
        <stp>1</stp>
        <tr r="FB175" s="21"/>
        <tr r="GZ175" s="21"/>
      </tp>
      <tp t="s">
        <v/>
        <stp/>
        <stp>*H</stp>
        <stp>KORD MR7!_00Z-ECE</stp>
        <stp>2M DAILY AVG TEMP</stp>
        <stp>D</stp>
        <stp>44800</stp>
        <stp/>
        <stp/>
        <stp>1</stp>
        <tr r="BI176" s="21"/>
        <tr r="DG176" s="21"/>
      </tp>
      <tp>
        <v>23.73</v>
        <stp/>
        <stp>*H</stp>
        <stp>KORD MR4!_12Z-ECE</stp>
        <stp>2M DAILY AVG TEMP</stp>
        <stp>D</stp>
        <stp>44801</stp>
        <stp/>
        <stp/>
        <stp>1</stp>
        <tr r="EY175" s="21"/>
        <tr r="GW175" s="21"/>
      </tp>
      <tp>
        <v>24.32</v>
        <stp/>
        <stp>*H</stp>
        <stp>KORD MR6!_00Z-ECE</stp>
        <stp>2M DAILY AVG TEMP</stp>
        <stp>D</stp>
        <stp>44800</stp>
        <stp/>
        <stp/>
        <stp>1</stp>
        <tr r="BF176" s="21"/>
        <tr r="DD176" s="21"/>
      </tp>
      <tp>
        <v>23.9</v>
        <stp/>
        <stp>*H</stp>
        <stp>KORD MR5!_00Z-ECE</stp>
        <stp>2M DAILY AVG TEMP</stp>
        <stp>D</stp>
        <stp>44800</stp>
        <stp/>
        <stp/>
        <stp>1</stp>
        <tr r="DA176" s="21"/>
        <tr r="BC176" s="21"/>
      </tp>
      <tp>
        <v>23.03</v>
        <stp/>
        <stp>*H</stp>
        <stp>KORD MR4!_00Z-ECE</stp>
        <stp>2M DAILY AVG TEMP</stp>
        <stp>D</stp>
        <stp>44800</stp>
        <stp/>
        <stp/>
        <stp>1</stp>
        <tr r="AZ176" s="21"/>
        <tr r="CX176" s="21"/>
      </tp>
      <tp t="s">
        <v/>
        <stp/>
        <stp>*H</stp>
        <stp>KORD MR6!_12Z-ECE</stp>
        <stp>2M DAILY AVG TEMP</stp>
        <stp>D</stp>
        <stp>44801</stp>
        <stp/>
        <stp/>
        <stp>1</stp>
        <tr r="HC175" s="21"/>
        <tr r="FE175" s="21"/>
      </tp>
      <tp>
        <v>23.56</v>
        <stp/>
        <stp>*H</stp>
        <stp>KORD MR1!_12Z-ECE</stp>
        <stp>2M DAILY AVG TEMP</stp>
        <stp>D</stp>
        <stp>44801</stp>
        <stp/>
        <stp/>
        <stp>1</stp>
        <tr r="EP175" s="21"/>
        <tr r="GN175" s="21"/>
      </tp>
      <tp>
        <v>21.73</v>
        <stp/>
        <stp>*H</stp>
        <stp>KORD MR3!_00Z-ECE</stp>
        <stp>2M DAILY AVG TEMP</stp>
        <stp>D</stp>
        <stp>44800</stp>
        <stp/>
        <stp/>
        <stp>1</stp>
        <tr r="CU176" s="21"/>
        <tr r="AW176" s="21"/>
      </tp>
      <tp>
        <v>23.5</v>
        <stp/>
        <stp>*H</stp>
        <stp>KORD MR0!_12Z-ECE</stp>
        <stp>2M DAILY AVG TEMP</stp>
        <stp>D</stp>
        <stp>44801</stp>
        <stp/>
        <stp/>
        <stp>1</stp>
        <tr r="EM175" s="21"/>
        <tr r="GK175" s="21"/>
      </tp>
      <tp>
        <v>21.62</v>
        <stp/>
        <stp>*H</stp>
        <stp>KORD MR2!_00Z-ECE</stp>
        <stp>2M DAILY AVG TEMP</stp>
        <stp>D</stp>
        <stp>44800</stp>
        <stp/>
        <stp/>
        <stp>1</stp>
        <tr r="CR176" s="21"/>
        <tr r="AT176" s="21"/>
      </tp>
      <tp>
        <v>24.2</v>
        <stp/>
        <stp>*H</stp>
        <stp>KORD MR1!_00Z-ECE</stp>
        <stp>2M DAILY AVG TEMP</stp>
        <stp>D</stp>
        <stp>44800</stp>
        <stp/>
        <stp/>
        <stp>1</stp>
        <tr r="AQ176" s="21"/>
        <tr r="CO176" s="21"/>
      </tp>
      <tp>
        <v>22.86</v>
        <stp/>
        <stp>*H</stp>
        <stp>KORD MR3!_12Z-ECE</stp>
        <stp>2M DAILY AVG TEMP</stp>
        <stp>D</stp>
        <stp>44801</stp>
        <stp/>
        <stp/>
        <stp>1</stp>
        <tr r="EV175" s="21"/>
        <tr r="GT175" s="21"/>
      </tp>
      <tp>
        <v>24.16</v>
        <stp/>
        <stp>*H</stp>
        <stp>KORD MR0!_00Z-ECE</stp>
        <stp>2M DAILY AVG TEMP</stp>
        <stp>D</stp>
        <stp>44800</stp>
        <stp/>
        <stp/>
        <stp>1</stp>
        <tr r="AN176" s="21"/>
        <tr r="CL176" s="21"/>
      </tp>
      <tp>
        <v>22.12</v>
        <stp/>
        <stp>*H</stp>
        <stp>KORD MR2!_12Z-ECE</stp>
        <stp>2M DAILY AVG TEMP</stp>
        <stp>D</stp>
        <stp>44801</stp>
        <stp/>
        <stp/>
        <stp>1</stp>
        <tr r="ES175" s="21"/>
        <tr r="GQ175" s="21"/>
      </tp>
      <tp>
        <v>23.89</v>
        <stp/>
        <stp>*H</stp>
        <stp>KORD MR5!_12Z-ECE</stp>
        <stp>2M DAILY AVG TEMP</stp>
        <stp>D</stp>
        <stp>44800</stp>
        <stp/>
        <stp/>
        <stp>1</stp>
        <tr r="EY176" s="21"/>
        <tr r="GW176" s="21"/>
      </tp>
      <tp>
        <v>23.96</v>
        <stp/>
        <stp>*H</stp>
        <stp>KORD MR4!_12Z-ECE</stp>
        <stp>2M DAILY AVG TEMP</stp>
        <stp>D</stp>
        <stp>44800</stp>
        <stp/>
        <stp/>
        <stp>1</stp>
        <tr r="GT176" s="21"/>
        <tr r="EV176" s="21"/>
      </tp>
      <tp t="s">
        <v/>
        <stp/>
        <stp>*H</stp>
        <stp>KORD MR6!_00Z-ECE</stp>
        <stp>2M DAILY AVG TEMP</stp>
        <stp>D</stp>
        <stp>44801</stp>
        <stp/>
        <stp/>
        <stp>1</stp>
        <tr r="DG175" s="21"/>
        <tr r="BI175" s="21"/>
      </tp>
      <tp>
        <v>23.95</v>
        <stp/>
        <stp>*H</stp>
        <stp>KORD MR5!_00Z-ECE</stp>
        <stp>2M DAILY AVG TEMP</stp>
        <stp>D</stp>
        <stp>44801</stp>
        <stp/>
        <stp/>
        <stp>1</stp>
        <tr r="DD175" s="21"/>
        <tr r="BF175" s="21"/>
      </tp>
      <tp t="s">
        <v/>
        <stp/>
        <stp>*H</stp>
        <stp>KORD MR7!_12Z-ECE</stp>
        <stp>2M DAILY AVG TEMP</stp>
        <stp>D</stp>
        <stp>44800</stp>
        <stp/>
        <stp/>
        <stp>1</stp>
        <tr r="HC176" s="21"/>
        <tr r="FE176" s="21"/>
      </tp>
      <tp>
        <v>23.19</v>
        <stp/>
        <stp>*H</stp>
        <stp>KORD MR4!_00Z-ECE</stp>
        <stp>2M DAILY AVG TEMP</stp>
        <stp>D</stp>
        <stp>44801</stp>
        <stp/>
        <stp/>
        <stp>1</stp>
        <tr r="BC175" s="21"/>
        <tr r="DA175" s="21"/>
      </tp>
      <tp t="s">
        <v/>
        <stp/>
        <stp>*H</stp>
        <stp>KORD MR6!_12Z-ECE</stp>
        <stp>2M DAILY AVG TEMP</stp>
        <stp>D</stp>
        <stp>44800</stp>
        <stp/>
        <stp/>
        <stp>1</stp>
        <tr r="FB176" s="21"/>
        <tr r="GZ176" s="21"/>
      </tp>
      <tp>
        <v>23.17</v>
        <stp/>
        <stp>*H</stp>
        <stp>KORD MR1!_12Z-ECE</stp>
        <stp>2M DAILY AVG TEMP</stp>
        <stp>D</stp>
        <stp>44800</stp>
        <stp/>
        <stp/>
        <stp>1</stp>
        <tr r="GK176" s="21"/>
        <tr r="EM176" s="21"/>
      </tp>
      <tp>
        <v>21.86</v>
        <stp/>
        <stp>*H</stp>
        <stp>KORD MR3!_00Z-ECE</stp>
        <stp>2M DAILY AVG TEMP</stp>
        <stp>D</stp>
        <stp>44801</stp>
        <stp/>
        <stp/>
        <stp>1</stp>
        <tr r="AZ175" s="21"/>
        <tr r="CX175" s="21"/>
      </tp>
      <tp>
        <v>23.25</v>
        <stp/>
        <stp>*H</stp>
        <stp>KORD MR0!_12Z-ECE</stp>
        <stp>2M DAILY AVG TEMP</stp>
        <stp>D</stp>
        <stp>44800</stp>
        <stp/>
        <stp/>
        <stp>1</stp>
        <tr r="EJ176" s="21"/>
        <tr r="GH176" s="21"/>
      </tp>
      <tp>
        <v>21.99</v>
        <stp/>
        <stp>*H</stp>
        <stp>KORD MR2!_00Z-ECE</stp>
        <stp>2M DAILY AVG TEMP</stp>
        <stp>D</stp>
        <stp>44801</stp>
        <stp/>
        <stp/>
        <stp>1</stp>
        <tr r="AW175" s="21"/>
        <tr r="CU175" s="21"/>
      </tp>
      <tp>
        <v>24.81</v>
        <stp/>
        <stp>*H</stp>
        <stp>KORD MR1!_00Z-ECE</stp>
        <stp>2M DAILY AVG TEMP</stp>
        <stp>D</stp>
        <stp>44801</stp>
        <stp/>
        <stp/>
        <stp>1</stp>
        <tr r="AT175" s="21"/>
        <tr r="CR175" s="21"/>
      </tp>
      <tp>
        <v>22.39</v>
        <stp/>
        <stp>*H</stp>
        <stp>KORD MR3!_12Z-ECE</stp>
        <stp>2M DAILY AVG TEMP</stp>
        <stp>D</stp>
        <stp>44800</stp>
        <stp/>
        <stp/>
        <stp>1</stp>
        <tr r="GQ176" s="21"/>
        <tr r="ES176" s="21"/>
      </tp>
      <tp>
        <v>25.19</v>
        <stp/>
        <stp>*H</stp>
        <stp>KORD MR0!_00Z-ECE</stp>
        <stp>2M DAILY AVG TEMP</stp>
        <stp>D</stp>
        <stp>44801</stp>
        <stp/>
        <stp/>
        <stp>1</stp>
        <tr r="CO175" s="21"/>
        <tr r="AQ175" s="21"/>
      </tp>
      <tp>
        <v>21.61</v>
        <stp/>
        <stp>*H</stp>
        <stp>KORD MR2!_12Z-ECE</stp>
        <stp>2M DAILY AVG TEMP</stp>
        <stp>D</stp>
        <stp>44800</stp>
        <stp/>
        <stp/>
        <stp>1</stp>
        <tr r="GN176" s="21"/>
        <tr r="EP176" s="21"/>
      </tp>
      <tp t="s">
        <v/>
        <stp/>
        <stp>*H</stp>
        <stp>KORD MR4!_12Z-ECE</stp>
        <stp>2M DAILY AVG TEMP</stp>
        <stp>D</stp>
        <stp>44803</stp>
        <stp/>
        <stp/>
        <stp>1</stp>
        <tr r="HC173" s="21"/>
        <tr r="FE173" s="21"/>
      </tp>
      <tp t="s">
        <v/>
        <stp/>
        <stp>*H</stp>
        <stp>KORD MR5!_00Z-ECE</stp>
        <stp>2M DAILY AVG TEMP</stp>
        <stp>D</stp>
        <stp>44802</stp>
        <stp/>
        <stp/>
        <stp>1</stp>
        <tr r="BI174" s="21"/>
        <tr r="DG174" s="21"/>
      </tp>
      <tp>
        <v>23.52</v>
        <stp/>
        <stp>*H</stp>
        <stp>KORD MR4!_00Z-ECE</stp>
        <stp>2M DAILY AVG TEMP</stp>
        <stp>D</stp>
        <stp>44802</stp>
        <stp/>
        <stp/>
        <stp>1</stp>
        <tr r="BF174" s="21"/>
        <tr r="DD174" s="21"/>
      </tp>
      <tp>
        <v>23.94</v>
        <stp/>
        <stp>*H</stp>
        <stp>KORD MR1!_12Z-ECE</stp>
        <stp>2M DAILY AVG TEMP</stp>
        <stp>D</stp>
        <stp>44803</stp>
        <stp/>
        <stp/>
        <stp>1</stp>
        <tr r="GT173" s="21"/>
        <tr r="EV173" s="21"/>
      </tp>
      <tp>
        <v>22.25</v>
        <stp/>
        <stp>*H</stp>
        <stp>KORD MR3!_00Z-ECE</stp>
        <stp>2M DAILY AVG TEMP</stp>
        <stp>D</stp>
        <stp>44802</stp>
        <stp/>
        <stp/>
        <stp>1</stp>
        <tr r="DA174" s="21"/>
        <tr r="BC174" s="21"/>
      </tp>
      <tp>
        <v>22.23</v>
        <stp/>
        <stp>*H</stp>
        <stp>KORD MR0!_12Z-ECE</stp>
        <stp>2M DAILY AVG TEMP</stp>
        <stp>D</stp>
        <stp>44803</stp>
        <stp/>
        <stp/>
        <stp>1</stp>
        <tr r="ES173" s="21"/>
        <tr r="GQ173" s="21"/>
      </tp>
      <tp>
        <v>22.99</v>
        <stp/>
        <stp>*H</stp>
        <stp>KORD MR2!_00Z-ECE</stp>
        <stp>2M DAILY AVG TEMP</stp>
        <stp>D</stp>
        <stp>44802</stp>
        <stp/>
        <stp/>
        <stp>1</stp>
        <tr r="AZ174" s="21"/>
        <tr r="CX174" s="21"/>
      </tp>
      <tp>
        <v>24.45</v>
        <stp/>
        <stp>*H</stp>
        <stp>KORD MR1!_00Z-ECE</stp>
        <stp>2M DAILY AVG TEMP</stp>
        <stp>D</stp>
        <stp>44802</stp>
        <stp/>
        <stp/>
        <stp>1</stp>
        <tr r="CU174" s="21"/>
        <tr r="AW174" s="21"/>
      </tp>
      <tp t="s">
        <v/>
        <stp/>
        <stp>*H</stp>
        <stp>KORD MR3!_12Z-ECE</stp>
        <stp>2M DAILY AVG TEMP</stp>
        <stp>D</stp>
        <stp>44803</stp>
        <stp/>
        <stp/>
        <stp>1</stp>
        <tr r="FB173" s="21"/>
        <tr r="GZ173" s="21"/>
      </tp>
      <tp>
        <v>25.48</v>
        <stp/>
        <stp>*H</stp>
        <stp>KORD MR0!_00Z-ECE</stp>
        <stp>2M DAILY AVG TEMP</stp>
        <stp>D</stp>
        <stp>44802</stp>
        <stp/>
        <stp/>
        <stp>1</stp>
        <tr r="CR174" s="21"/>
        <tr r="AT174" s="21"/>
      </tp>
      <tp>
        <v>23.54</v>
        <stp/>
        <stp>*H</stp>
        <stp>KORD MR2!_12Z-ECE</stp>
        <stp>2M DAILY AVG TEMP</stp>
        <stp>D</stp>
        <stp>44803</stp>
        <stp/>
        <stp/>
        <stp>1</stp>
        <tr r="GW173" s="21"/>
        <tr r="EY173" s="21"/>
      </tp>
      <tp t="s">
        <v/>
        <stp/>
        <stp>*H</stp>
        <stp>KORD MR5!_12Z-ECE</stp>
        <stp>2M DAILY AVG TEMP</stp>
        <stp>D</stp>
        <stp>44802</stp>
        <stp/>
        <stp/>
        <stp>1</stp>
        <tr r="HC174" s="21"/>
        <tr r="FE174" s="21"/>
      </tp>
      <tp t="s">
        <v/>
        <stp/>
        <stp>*H</stp>
        <stp>KORD MR4!_12Z-ECE</stp>
        <stp>2M DAILY AVG TEMP</stp>
        <stp>D</stp>
        <stp>44802</stp>
        <stp/>
        <stp/>
        <stp>1</stp>
        <tr r="FB174" s="21"/>
        <tr r="GZ174" s="21"/>
      </tp>
      <tp t="s">
        <v/>
        <stp/>
        <stp>*H</stp>
        <stp>KORD MR4!_00Z-ECE</stp>
        <stp>2M DAILY AVG TEMP</stp>
        <stp>D</stp>
        <stp>44803</stp>
        <stp/>
        <stp/>
        <stp>1</stp>
        <tr r="DG173" s="21"/>
        <tr r="BI173" s="21"/>
      </tp>
      <tp>
        <v>24.19</v>
        <stp/>
        <stp>*H</stp>
        <stp>KORD MR1!_12Z-ECE</stp>
        <stp>2M DAILY AVG TEMP</stp>
        <stp>D</stp>
        <stp>44802</stp>
        <stp/>
        <stp/>
        <stp>1</stp>
        <tr r="GQ174" s="21"/>
        <tr r="ES174" s="21"/>
      </tp>
      <tp>
        <v>23.09</v>
        <stp/>
        <stp>*H</stp>
        <stp>KORD MR3!_00Z-ECE</stp>
        <stp>2M DAILY AVG TEMP</stp>
        <stp>D</stp>
        <stp>44803</stp>
        <stp/>
        <stp/>
        <stp>1</stp>
        <tr r="BF173" s="21"/>
        <tr r="DD173" s="21"/>
      </tp>
      <tp>
        <v>23.45</v>
        <stp/>
        <stp>*H</stp>
        <stp>KORD MR0!_12Z-ECE</stp>
        <stp>2M DAILY AVG TEMP</stp>
        <stp>D</stp>
        <stp>44802</stp>
        <stp/>
        <stp/>
        <stp>1</stp>
        <tr r="EP174" s="21"/>
        <tr r="GN174" s="21"/>
      </tp>
      <tp>
        <v>23.61</v>
        <stp/>
        <stp>*H</stp>
        <stp>KORD MR2!_00Z-ECE</stp>
        <stp>2M DAILY AVG TEMP</stp>
        <stp>D</stp>
        <stp>44803</stp>
        <stp/>
        <stp/>
        <stp>1</stp>
        <tr r="DA173" s="21"/>
        <tr r="BC173" s="21"/>
      </tp>
      <tp>
        <v>23.49</v>
        <stp/>
        <stp>*H</stp>
        <stp>KORD MR1!_00Z-ECE</stp>
        <stp>2M DAILY AVG TEMP</stp>
        <stp>D</stp>
        <stp>44803</stp>
        <stp/>
        <stp/>
        <stp>1</stp>
        <tr r="CX173" s="21"/>
        <tr r="AZ173" s="21"/>
      </tp>
      <tp>
        <v>22.95</v>
        <stp/>
        <stp>*H</stp>
        <stp>KORD MR3!_12Z-ECE</stp>
        <stp>2M DAILY AVG TEMP</stp>
        <stp>D</stp>
        <stp>44802</stp>
        <stp/>
        <stp/>
        <stp>1</stp>
        <tr r="EY174" s="21"/>
        <tr r="GW174" s="21"/>
      </tp>
      <tp>
        <v>24.3</v>
        <stp/>
        <stp>*H</stp>
        <stp>KORD MR0!_00Z-ECE</stp>
        <stp>2M DAILY AVG TEMP</stp>
        <stp>D</stp>
        <stp>44803</stp>
        <stp/>
        <stp/>
        <stp>1</stp>
        <tr r="CU173" s="21"/>
        <tr r="AW173" s="21"/>
      </tp>
      <tp>
        <v>22.95</v>
        <stp/>
        <stp>*H</stp>
        <stp>KORD MR2!_12Z-ECE</stp>
        <stp>2M DAILY AVG TEMP</stp>
        <stp>D</stp>
        <stp>44802</stp>
        <stp/>
        <stp/>
        <stp>1</stp>
        <tr r="GT174" s="21"/>
        <tr r="EV174" s="21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volatileDependencies" Target="volatileDependencies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68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Bias/RMSE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68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tockChart>
        <c:ser>
          <c:idx val="0"/>
          <c:order val="0"/>
          <c:tx>
            <c:strRef>
              <c:f>'Accuracy Full Summary'!$FD$8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'Accuracy Full Summary'!$FA$10:$FA$25</c:f>
              <c:strCache>
                <c:ptCount val="16"/>
                <c:pt idx="0">
                  <c:v> Day1 </c:v>
                </c:pt>
                <c:pt idx="1">
                  <c:v> Day2 </c:v>
                </c:pt>
                <c:pt idx="2">
                  <c:v> Day3 </c:v>
                </c:pt>
                <c:pt idx="3">
                  <c:v> Day4 </c:v>
                </c:pt>
                <c:pt idx="4">
                  <c:v> Day5 </c:v>
                </c:pt>
                <c:pt idx="5">
                  <c:v> Day6 </c:v>
                </c:pt>
                <c:pt idx="6">
                  <c:v> Day7 </c:v>
                </c:pt>
                <c:pt idx="7">
                  <c:v> Day8 </c:v>
                </c:pt>
                <c:pt idx="8">
                  <c:v> Day9 </c:v>
                </c:pt>
                <c:pt idx="9">
                  <c:v> Day10 </c:v>
                </c:pt>
                <c:pt idx="10">
                  <c:v> Day11 </c:v>
                </c:pt>
                <c:pt idx="11">
                  <c:v> Day12 </c:v>
                </c:pt>
                <c:pt idx="12">
                  <c:v> Day13 </c:v>
                </c:pt>
                <c:pt idx="13">
                  <c:v> Day14 </c:v>
                </c:pt>
                <c:pt idx="14">
                  <c:v> Day15 </c:v>
                </c:pt>
                <c:pt idx="15">
                  <c:v> Day16 </c:v>
                </c:pt>
              </c:strCache>
            </c:strRef>
          </c:cat>
          <c:val>
            <c:numRef>
              <c:f>'Accuracy Full Summary'!$FD$10:$FD$25</c:f>
              <c:numCache>
                <c:formatCode>0.00</c:formatCode>
                <c:ptCount val="16"/>
                <c:pt idx="0">
                  <c:v>1.6878996590897479</c:v>
                </c:pt>
                <c:pt idx="1">
                  <c:v>2.1455127450500195</c:v>
                </c:pt>
                <c:pt idx="2">
                  <c:v>2.1646416881771078</c:v>
                </c:pt>
                <c:pt idx="3">
                  <c:v>3.3249201222168843</c:v>
                </c:pt>
                <c:pt idx="4">
                  <c:v>4.4341056039727027</c:v>
                </c:pt>
                <c:pt idx="5">
                  <c:v>3.8865625912630652</c:v>
                </c:pt>
                <c:pt idx="6">
                  <c:v>4.6478309796253301</c:v>
                </c:pt>
                <c:pt idx="7">
                  <c:v>7.0204860512920151</c:v>
                </c:pt>
                <c:pt idx="8">
                  <c:v>8.5853583616953717</c:v>
                </c:pt>
                <c:pt idx="9">
                  <c:v>11.32662725141595</c:v>
                </c:pt>
                <c:pt idx="10">
                  <c:v>9.3456277038241158</c:v>
                </c:pt>
                <c:pt idx="11">
                  <c:v>10.580721223066636</c:v>
                </c:pt>
                <c:pt idx="12">
                  <c:v>11.379382785037189</c:v>
                </c:pt>
                <c:pt idx="13">
                  <c:v>9.2942362235080047</c:v>
                </c:pt>
                <c:pt idx="14">
                  <c:v>10.457190114956038</c:v>
                </c:pt>
                <c:pt idx="15">
                  <c:v>11.132643200648506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63-44FE-A565-11E1B92532BC}"/>
            </c:ext>
          </c:extLst>
        </c:ser>
        <c:ser>
          <c:idx val="1"/>
          <c:order val="1"/>
          <c:tx>
            <c:v>Bias</c:v>
          </c:tx>
          <c:spPr>
            <a:ln w="31750" cap="rnd">
              <a:solidFill>
                <a:schemeClr val="accent2">
                  <a:alpha val="85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cat>
            <c:strRef>
              <c:f>'Accuracy Full Summary'!$FA$10:$FA$25</c:f>
              <c:strCache>
                <c:ptCount val="16"/>
                <c:pt idx="0">
                  <c:v> Day1 </c:v>
                </c:pt>
                <c:pt idx="1">
                  <c:v> Day2 </c:v>
                </c:pt>
                <c:pt idx="2">
                  <c:v> Day3 </c:v>
                </c:pt>
                <c:pt idx="3">
                  <c:v> Day4 </c:v>
                </c:pt>
                <c:pt idx="4">
                  <c:v> Day5 </c:v>
                </c:pt>
                <c:pt idx="5">
                  <c:v> Day6 </c:v>
                </c:pt>
                <c:pt idx="6">
                  <c:v> Day7 </c:v>
                </c:pt>
                <c:pt idx="7">
                  <c:v> Day8 </c:v>
                </c:pt>
                <c:pt idx="8">
                  <c:v> Day9 </c:v>
                </c:pt>
                <c:pt idx="9">
                  <c:v> Day10 </c:v>
                </c:pt>
                <c:pt idx="10">
                  <c:v> Day11 </c:v>
                </c:pt>
                <c:pt idx="11">
                  <c:v> Day12 </c:v>
                </c:pt>
                <c:pt idx="12">
                  <c:v> Day13 </c:v>
                </c:pt>
                <c:pt idx="13">
                  <c:v> Day14 </c:v>
                </c:pt>
                <c:pt idx="14">
                  <c:v> Day15 </c:v>
                </c:pt>
                <c:pt idx="15">
                  <c:v> Day16 </c:v>
                </c:pt>
              </c:strCache>
            </c:strRef>
          </c:cat>
          <c:val>
            <c:numRef>
              <c:f>'Accuracy Full Summary'!$FE$10:$FE$25</c:f>
              <c:numCache>
                <c:formatCode>0.00</c:formatCode>
                <c:ptCount val="16"/>
                <c:pt idx="0">
                  <c:v>-8.0524285714285493E-2</c:v>
                </c:pt>
                <c:pt idx="1">
                  <c:v>-0.17502428571428702</c:v>
                </c:pt>
                <c:pt idx="2">
                  <c:v>-0.2293457142857141</c:v>
                </c:pt>
                <c:pt idx="3">
                  <c:v>0.42411857142857223</c:v>
                </c:pt>
                <c:pt idx="4">
                  <c:v>0.89983285714285777</c:v>
                </c:pt>
                <c:pt idx="5">
                  <c:v>0.26469000000000087</c:v>
                </c:pt>
                <c:pt idx="6">
                  <c:v>0.26469000000000087</c:v>
                </c:pt>
                <c:pt idx="7">
                  <c:v>2.0900828571428578</c:v>
                </c:pt>
                <c:pt idx="8">
                  <c:v>3.0087257142857147</c:v>
                </c:pt>
                <c:pt idx="9">
                  <c:v>3.9386185714285711</c:v>
                </c:pt>
                <c:pt idx="10">
                  <c:v>2.615618571428572</c:v>
                </c:pt>
                <c:pt idx="11">
                  <c:v>3.1485471428571445</c:v>
                </c:pt>
                <c:pt idx="12">
                  <c:v>4.0029042857142869</c:v>
                </c:pt>
                <c:pt idx="13">
                  <c:v>3.0935828571428581</c:v>
                </c:pt>
                <c:pt idx="14">
                  <c:v>2.9171185714285732</c:v>
                </c:pt>
                <c:pt idx="15">
                  <c:v>3.4423328571428571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63-44FE-A565-11E1B92532BC}"/>
            </c:ext>
          </c:extLst>
        </c:ser>
        <c:ser>
          <c:idx val="2"/>
          <c:order val="2"/>
          <c:tx>
            <c:strRef>
              <c:f>'Accuracy Full Summary'!$FF$8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>
                <a:noFill/>
              </a:ln>
              <a:effectLst/>
            </c:spPr>
          </c:marker>
          <c:cat>
            <c:strRef>
              <c:f>'Accuracy Full Summary'!$FA$10:$FA$25</c:f>
              <c:strCache>
                <c:ptCount val="16"/>
                <c:pt idx="0">
                  <c:v> Day1 </c:v>
                </c:pt>
                <c:pt idx="1">
                  <c:v> Day2 </c:v>
                </c:pt>
                <c:pt idx="2">
                  <c:v> Day3 </c:v>
                </c:pt>
                <c:pt idx="3">
                  <c:v> Day4 </c:v>
                </c:pt>
                <c:pt idx="4">
                  <c:v> Day5 </c:v>
                </c:pt>
                <c:pt idx="5">
                  <c:v> Day6 </c:v>
                </c:pt>
                <c:pt idx="6">
                  <c:v> Day7 </c:v>
                </c:pt>
                <c:pt idx="7">
                  <c:v> Day8 </c:v>
                </c:pt>
                <c:pt idx="8">
                  <c:v> Day9 </c:v>
                </c:pt>
                <c:pt idx="9">
                  <c:v> Day10 </c:v>
                </c:pt>
                <c:pt idx="10">
                  <c:v> Day11 </c:v>
                </c:pt>
                <c:pt idx="11">
                  <c:v> Day12 </c:v>
                </c:pt>
                <c:pt idx="12">
                  <c:v> Day13 </c:v>
                </c:pt>
                <c:pt idx="13">
                  <c:v> Day14 </c:v>
                </c:pt>
                <c:pt idx="14">
                  <c:v> Day15 </c:v>
                </c:pt>
                <c:pt idx="15">
                  <c:v> Day16 </c:v>
                </c:pt>
              </c:strCache>
            </c:strRef>
          </c:cat>
          <c:val>
            <c:numRef>
              <c:f>'Accuracy Full Summary'!$FF$10:$FF$25</c:f>
              <c:numCache>
                <c:formatCode>0.00</c:formatCode>
                <c:ptCount val="16"/>
                <c:pt idx="0">
                  <c:v>-1.8489482305183191</c:v>
                </c:pt>
                <c:pt idx="1">
                  <c:v>-2.4955613164785935</c:v>
                </c:pt>
                <c:pt idx="2">
                  <c:v>-2.6233331167485359</c:v>
                </c:pt>
                <c:pt idx="3">
                  <c:v>-2.4766829793597402</c:v>
                </c:pt>
                <c:pt idx="4">
                  <c:v>-2.6344398896869867</c:v>
                </c:pt>
                <c:pt idx="5">
                  <c:v>-3.3571825912630637</c:v>
                </c:pt>
                <c:pt idx="6">
                  <c:v>-4.1184509796253286</c:v>
                </c:pt>
                <c:pt idx="7">
                  <c:v>-2.8403203370062995</c:v>
                </c:pt>
                <c:pt idx="8">
                  <c:v>-2.5679069331239419</c:v>
                </c:pt>
                <c:pt idx="9">
                  <c:v>-3.4493901085588066</c:v>
                </c:pt>
                <c:pt idx="10">
                  <c:v>-4.1143905609669709</c:v>
                </c:pt>
                <c:pt idx="11">
                  <c:v>-4.2836269373523477</c:v>
                </c:pt>
                <c:pt idx="12">
                  <c:v>-3.3735742136086149</c:v>
                </c:pt>
                <c:pt idx="13">
                  <c:v>-3.107070509222289</c:v>
                </c:pt>
                <c:pt idx="14">
                  <c:v>-4.6229529720988909</c:v>
                </c:pt>
                <c:pt idx="15">
                  <c:v>-4.2479774863627924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63-44FE-A565-11E1B9253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accent2"/>
              </a:solidFill>
              <a:round/>
            </a:ln>
            <a:effectLst/>
          </c:spPr>
        </c:hiLowLines>
        <c:axId val="371580376"/>
        <c:axId val="371576768"/>
      </c:stockChart>
      <c:catAx>
        <c:axId val="371580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1576768"/>
        <c:crosses val="autoZero"/>
        <c:auto val="1"/>
        <c:lblAlgn val="ctr"/>
        <c:lblOffset val="100"/>
        <c:noMultiLvlLbl val="0"/>
      </c:catAx>
      <c:valAx>
        <c:axId val="371576768"/>
        <c:scaling>
          <c:orientation val="minMax"/>
          <c:max val="15"/>
          <c:min val="-15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15803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4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Error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tockChart>
        <c:ser>
          <c:idx val="0"/>
          <c:order val="0"/>
          <c:tx>
            <c:strRef>
              <c:f>'Accuracy Full Summary'!$FH$8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'Accuracy Full Summary'!$FA$10:$FA$25</c:f>
              <c:strCache>
                <c:ptCount val="16"/>
                <c:pt idx="0">
                  <c:v> Day1 </c:v>
                </c:pt>
                <c:pt idx="1">
                  <c:v> Day2 </c:v>
                </c:pt>
                <c:pt idx="2">
                  <c:v> Day3 </c:v>
                </c:pt>
                <c:pt idx="3">
                  <c:v> Day4 </c:v>
                </c:pt>
                <c:pt idx="4">
                  <c:v> Day5 </c:v>
                </c:pt>
                <c:pt idx="5">
                  <c:v> Day6 </c:v>
                </c:pt>
                <c:pt idx="6">
                  <c:v> Day7 </c:v>
                </c:pt>
                <c:pt idx="7">
                  <c:v> Day8 </c:v>
                </c:pt>
                <c:pt idx="8">
                  <c:v> Day9 </c:v>
                </c:pt>
                <c:pt idx="9">
                  <c:v> Day10 </c:v>
                </c:pt>
                <c:pt idx="10">
                  <c:v> Day11 </c:v>
                </c:pt>
                <c:pt idx="11">
                  <c:v> Day12 </c:v>
                </c:pt>
                <c:pt idx="12">
                  <c:v> Day13 </c:v>
                </c:pt>
                <c:pt idx="13">
                  <c:v> Day14 </c:v>
                </c:pt>
                <c:pt idx="14">
                  <c:v> Day15 </c:v>
                </c:pt>
                <c:pt idx="15">
                  <c:v> Day16 </c:v>
                </c:pt>
              </c:strCache>
            </c:strRef>
          </c:cat>
          <c:val>
            <c:numRef>
              <c:f>'Accuracy Full Summary'!$FH$10:$FH$25</c:f>
              <c:numCache>
                <c:formatCode>0.00</c:formatCode>
                <c:ptCount val="16"/>
                <c:pt idx="0">
                  <c:v>2.5310221772187433</c:v>
                </c:pt>
                <c:pt idx="1">
                  <c:v>3.2868368433718893</c:v>
                </c:pt>
                <c:pt idx="2">
                  <c:v>3.4078661765571465</c:v>
                </c:pt>
                <c:pt idx="3">
                  <c:v>4.138444624707855</c:v>
                </c:pt>
                <c:pt idx="4">
                  <c:v>5.1184001603565079</c:v>
                </c:pt>
                <c:pt idx="5">
                  <c:v>5.1202660152936028</c:v>
                </c:pt>
                <c:pt idx="6">
                  <c:v>6.1163775923501165</c:v>
                </c:pt>
                <c:pt idx="7">
                  <c:v>7.5711560833694183</c:v>
                </c:pt>
                <c:pt idx="8">
                  <c:v>8.9519348618732302</c:v>
                </c:pt>
                <c:pt idx="9">
                  <c:v>11.727611566664804</c:v>
                </c:pt>
                <c:pt idx="10">
                  <c:v>10.116680890267091</c:v>
                </c:pt>
                <c:pt idx="11">
                  <c:v>11.324079818786132</c:v>
                </c:pt>
                <c:pt idx="12">
                  <c:v>11.777975929108703</c:v>
                </c:pt>
                <c:pt idx="13">
                  <c:v>9.6136419103785791</c:v>
                </c:pt>
                <c:pt idx="14">
                  <c:v>11.290828198205736</c:v>
                </c:pt>
                <c:pt idx="15">
                  <c:v>11.838929737438399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60-437E-A164-50256C643036}"/>
            </c:ext>
          </c:extLst>
        </c:ser>
        <c:ser>
          <c:idx val="1"/>
          <c:order val="1"/>
          <c:tx>
            <c:v>Error</c:v>
          </c:tx>
          <c:spPr>
            <a:ln w="31750" cap="rnd">
              <a:solidFill>
                <a:schemeClr val="accent2">
                  <a:alpha val="85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cat>
            <c:strRef>
              <c:f>'Accuracy Full Summary'!$FA$10:$FA$25</c:f>
              <c:strCache>
                <c:ptCount val="16"/>
                <c:pt idx="0">
                  <c:v> Day1 </c:v>
                </c:pt>
                <c:pt idx="1">
                  <c:v> Day2 </c:v>
                </c:pt>
                <c:pt idx="2">
                  <c:v> Day3 </c:v>
                </c:pt>
                <c:pt idx="3">
                  <c:v> Day4 </c:v>
                </c:pt>
                <c:pt idx="4">
                  <c:v> Day5 </c:v>
                </c:pt>
                <c:pt idx="5">
                  <c:v> Day6 </c:v>
                </c:pt>
                <c:pt idx="6">
                  <c:v> Day7 </c:v>
                </c:pt>
                <c:pt idx="7">
                  <c:v> Day8 </c:v>
                </c:pt>
                <c:pt idx="8">
                  <c:v> Day9 </c:v>
                </c:pt>
                <c:pt idx="9">
                  <c:v> Day10 </c:v>
                </c:pt>
                <c:pt idx="10">
                  <c:v> Day11 </c:v>
                </c:pt>
                <c:pt idx="11">
                  <c:v> Day12 </c:v>
                </c:pt>
                <c:pt idx="12">
                  <c:v> Day13 </c:v>
                </c:pt>
                <c:pt idx="13">
                  <c:v> Day14 </c:v>
                </c:pt>
                <c:pt idx="14">
                  <c:v> Day15 </c:v>
                </c:pt>
                <c:pt idx="15">
                  <c:v> Day16 </c:v>
                </c:pt>
              </c:strCache>
            </c:strRef>
          </c:cat>
          <c:val>
            <c:numRef>
              <c:f>'Accuracy Full Summary'!$FI$10:$FI$25</c:f>
              <c:numCache>
                <c:formatCode>0.00</c:formatCode>
                <c:ptCount val="16"/>
                <c:pt idx="0">
                  <c:v>1.3450242857142867</c:v>
                </c:pt>
                <c:pt idx="1">
                  <c:v>1.7288550000000034</c:v>
                </c:pt>
                <c:pt idx="2">
                  <c:v>1.9053964285714287</c:v>
                </c:pt>
                <c:pt idx="3">
                  <c:v>2.1786814285714287</c:v>
                </c:pt>
                <c:pt idx="4">
                  <c:v>2.9006807142857149</c:v>
                </c:pt>
                <c:pt idx="5">
                  <c:v>2.7704378571428574</c:v>
                </c:pt>
                <c:pt idx="6">
                  <c:v>3.4738007142857144</c:v>
                </c:pt>
                <c:pt idx="7">
                  <c:v>3.8186421428571409</c:v>
                </c:pt>
                <c:pt idx="8">
                  <c:v>4.799526428571431</c:v>
                </c:pt>
                <c:pt idx="9">
                  <c:v>6.7219457142857149</c:v>
                </c:pt>
                <c:pt idx="10">
                  <c:v>5.720059285714286</c:v>
                </c:pt>
                <c:pt idx="11">
                  <c:v>6.2889364285714269</c:v>
                </c:pt>
                <c:pt idx="12">
                  <c:v>6.6234214285714312</c:v>
                </c:pt>
                <c:pt idx="13">
                  <c:v>5.7576921428571435</c:v>
                </c:pt>
                <c:pt idx="14">
                  <c:v>6.2611907142857151</c:v>
                </c:pt>
                <c:pt idx="15">
                  <c:v>6.5819635714285685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60-437E-A164-50256C643036}"/>
            </c:ext>
          </c:extLst>
        </c:ser>
        <c:ser>
          <c:idx val="2"/>
          <c:order val="2"/>
          <c:tx>
            <c:strRef>
              <c:f>'Accuracy Full Summary'!$FJ$8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>
                <a:noFill/>
              </a:ln>
              <a:effectLst/>
            </c:spPr>
          </c:marker>
          <c:cat>
            <c:strRef>
              <c:f>'Accuracy Full Summary'!$FA$10:$FA$25</c:f>
              <c:strCache>
                <c:ptCount val="16"/>
                <c:pt idx="0">
                  <c:v> Day1 </c:v>
                </c:pt>
                <c:pt idx="1">
                  <c:v> Day2 </c:v>
                </c:pt>
                <c:pt idx="2">
                  <c:v> Day3 </c:v>
                </c:pt>
                <c:pt idx="3">
                  <c:v> Day4 </c:v>
                </c:pt>
                <c:pt idx="4">
                  <c:v> Day5 </c:v>
                </c:pt>
                <c:pt idx="5">
                  <c:v> Day6 </c:v>
                </c:pt>
                <c:pt idx="6">
                  <c:v> Day7 </c:v>
                </c:pt>
                <c:pt idx="7">
                  <c:v> Day8 </c:v>
                </c:pt>
                <c:pt idx="8">
                  <c:v> Day9 </c:v>
                </c:pt>
                <c:pt idx="9">
                  <c:v> Day10 </c:v>
                </c:pt>
                <c:pt idx="10">
                  <c:v> Day11 </c:v>
                </c:pt>
                <c:pt idx="11">
                  <c:v> Day12 </c:v>
                </c:pt>
                <c:pt idx="12">
                  <c:v> Day13 </c:v>
                </c:pt>
                <c:pt idx="13">
                  <c:v> Day14 </c:v>
                </c:pt>
                <c:pt idx="14">
                  <c:v> Day15 </c:v>
                </c:pt>
                <c:pt idx="15">
                  <c:v> Day16 </c:v>
                </c:pt>
              </c:strCache>
            </c:strRef>
          </c:cat>
          <c:val>
            <c:numRef>
              <c:f>'Accuracy Full Summary'!$FJ$10:$FJ$25</c:f>
              <c:numCache>
                <c:formatCode>0.00</c:formatCode>
                <c:ptCount val="16"/>
                <c:pt idx="0">
                  <c:v>0.15902639420983</c:v>
                </c:pt>
                <c:pt idx="1">
                  <c:v>0.17087315662811742</c:v>
                </c:pt>
                <c:pt idx="2">
                  <c:v>0.40292668058571079</c:v>
                </c:pt>
                <c:pt idx="3">
                  <c:v>0.2189182324350023</c:v>
                </c:pt>
                <c:pt idx="4">
                  <c:v>0.68296126821492242</c:v>
                </c:pt>
                <c:pt idx="5">
                  <c:v>0.42060969899211198</c:v>
                </c:pt>
                <c:pt idx="6">
                  <c:v>0.83122383622131224</c:v>
                </c:pt>
                <c:pt idx="7">
                  <c:v>6.6128202344863496E-2</c:v>
                </c:pt>
                <c:pt idx="8">
                  <c:v>0.64711799526963265</c:v>
                </c:pt>
                <c:pt idx="9">
                  <c:v>1.7162798619066262</c:v>
                </c:pt>
                <c:pt idx="10">
                  <c:v>1.3234376811614821</c:v>
                </c:pt>
                <c:pt idx="11">
                  <c:v>1.2537930383567222</c:v>
                </c:pt>
                <c:pt idx="12">
                  <c:v>1.4688669280341609</c:v>
                </c:pt>
                <c:pt idx="13">
                  <c:v>1.9017423753357079</c:v>
                </c:pt>
                <c:pt idx="14">
                  <c:v>1.2315532303656944</c:v>
                </c:pt>
                <c:pt idx="15">
                  <c:v>1.3249974054187383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60-437E-A164-50256C643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accent2"/>
              </a:solidFill>
              <a:round/>
            </a:ln>
            <a:effectLst/>
          </c:spPr>
        </c:hiLowLines>
        <c:axId val="100602168"/>
        <c:axId val="100604792"/>
      </c:stockChart>
      <c:catAx>
        <c:axId val="10060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604792"/>
        <c:crosses val="autoZero"/>
        <c:auto val="1"/>
        <c:lblAlgn val="ctr"/>
        <c:lblOffset val="100"/>
        <c:noMultiLvlLbl val="0"/>
      </c:catAx>
      <c:valAx>
        <c:axId val="100604792"/>
        <c:scaling>
          <c:orientation val="minMax"/>
          <c:max val="15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602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4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254000</xdr:colOff>
      <xdr:row>4</xdr:row>
      <xdr:rowOff>25400</xdr:rowOff>
    </xdr:from>
    <xdr:to>
      <xdr:col>4</xdr:col>
      <xdr:colOff>773684</xdr:colOff>
      <xdr:row>10</xdr:row>
      <xdr:rowOff>138176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C67886-3BEA-4A1B-A802-786CB98C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1025" y="825500"/>
          <a:ext cx="1357884" cy="13129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477852</xdr:colOff>
      <xdr:row>0</xdr:row>
      <xdr:rowOff>0</xdr:rowOff>
    </xdr:from>
    <xdr:to>
      <xdr:col>2</xdr:col>
      <xdr:colOff>1673679</xdr:colOff>
      <xdr:row>5</xdr:row>
      <xdr:rowOff>170612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6B6629-72E8-439A-9ADE-3A22515C3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3316" y="0"/>
          <a:ext cx="1195827" cy="1150326"/>
        </a:xfrm>
        <a:prstGeom prst="rect">
          <a:avLst/>
        </a:prstGeom>
      </xdr:spPr>
    </xdr:pic>
    <xdr:clientData/>
  </xdr:twoCellAnchor>
  <xdr:twoCellAnchor>
    <xdr:from>
      <xdr:col>11</xdr:col>
      <xdr:colOff>483050</xdr:colOff>
      <xdr:row>28</xdr:row>
      <xdr:rowOff>206829</xdr:rowOff>
    </xdr:from>
    <xdr:to>
      <xdr:col>56</xdr:col>
      <xdr:colOff>502228</xdr:colOff>
      <xdr:row>49</xdr:row>
      <xdr:rowOff>155864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CF30BFA-6722-4D4E-9FE7-F80839EF09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476251</xdr:colOff>
      <xdr:row>50</xdr:row>
      <xdr:rowOff>173429</xdr:rowOff>
    </xdr:from>
    <xdr:to>
      <xdr:col>57</xdr:col>
      <xdr:colOff>0</xdr:colOff>
      <xdr:row>71</xdr:row>
      <xdr:rowOff>103909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F14EAF-B657-4BB3-8FA7-8EFD993BDA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644A7-FE8F-42A2-907B-A19C28BE2314}">
  <sheetPr codeName="Sheet2" filterMode="1">
    <tabColor theme="1"/>
  </sheetPr>
  <dimension ref="A1:CF874"/>
  <sheetViews>
    <sheetView topLeftCell="A443" workbookViewId="0">
      <selection activeCell="G521" sqref="G521"/>
    </sheetView>
  </sheetViews>
  <sheetFormatPr defaultRowHeight="14.5" x14ac:dyDescent="0.35"/>
  <cols>
    <col min="1" max="1" width="25.08984375" bestFit="1" customWidth="1"/>
    <col min="2" max="2" width="9" bestFit="1" customWidth="1"/>
    <col min="3" max="3" width="10.6328125" bestFit="1" customWidth="1"/>
    <col min="4" max="4" width="36.08984375" bestFit="1" customWidth="1"/>
    <col min="5" max="5" width="49.453125" bestFit="1" customWidth="1"/>
    <col min="6" max="6" width="10" bestFit="1" customWidth="1"/>
    <col min="7" max="8" width="21.90625" customWidth="1"/>
    <col min="9" max="9" width="20.36328125" bestFit="1" customWidth="1"/>
    <col min="10" max="10" width="27.08984375" bestFit="1" customWidth="1"/>
    <col min="11" max="11" width="10.6328125" bestFit="1" customWidth="1"/>
    <col min="12" max="12" width="11.36328125" bestFit="1" customWidth="1"/>
    <col min="13" max="13" width="14.36328125" bestFit="1" customWidth="1"/>
    <col min="14" max="14" width="5.08984375" bestFit="1" customWidth="1"/>
    <col min="18" max="18" width="23.6328125" bestFit="1" customWidth="1"/>
    <col min="19" max="20" width="23.6328125" customWidth="1"/>
    <col min="22" max="22" width="20.36328125" bestFit="1" customWidth="1"/>
    <col min="23" max="23" width="27.08984375" bestFit="1" customWidth="1"/>
    <col min="24" max="24" width="11.08984375" customWidth="1"/>
    <col min="25" max="25" width="4.54296875" bestFit="1" customWidth="1"/>
    <col min="26" max="26" width="20.36328125" bestFit="1" customWidth="1"/>
    <col min="27" max="27" width="3.453125" customWidth="1"/>
    <col min="28" max="28" width="7.453125" bestFit="1" customWidth="1"/>
    <col min="29" max="29" width="17.90625" bestFit="1" customWidth="1"/>
    <col min="30" max="30" width="3.453125" customWidth="1"/>
    <col min="31" max="31" width="6.90625" bestFit="1" customWidth="1"/>
    <col min="32" max="32" width="10.36328125" bestFit="1" customWidth="1"/>
    <col min="33" max="33" width="36.453125" bestFit="1" customWidth="1"/>
    <col min="34" max="34" width="3.453125" customWidth="1"/>
    <col min="35" max="35" width="9" customWidth="1"/>
    <col min="36" max="36" width="41.6328125" bestFit="1" customWidth="1"/>
    <col min="37" max="37" width="9.08984375" customWidth="1"/>
    <col min="38" max="38" width="8.6328125" customWidth="1"/>
    <col min="39" max="39" width="20.54296875" bestFit="1" customWidth="1"/>
    <col min="40" max="40" width="9.08984375" customWidth="1"/>
    <col min="41" max="41" width="11.6328125" bestFit="1" customWidth="1"/>
    <col min="42" max="42" width="44.36328125" bestFit="1" customWidth="1"/>
    <col min="43" max="43" width="9.08984375" customWidth="1"/>
    <col min="44" max="44" width="16.453125" bestFit="1" customWidth="1"/>
    <col min="45" max="45" width="20.90625" bestFit="1" customWidth="1"/>
    <col min="46" max="46" width="9.08984375" customWidth="1"/>
    <col min="47" max="47" width="10.08984375" bestFit="1" customWidth="1"/>
    <col min="48" max="48" width="44" bestFit="1" customWidth="1"/>
    <col min="49" max="49" width="9.08984375" customWidth="1"/>
    <col min="50" max="50" width="15.453125" customWidth="1"/>
    <col min="51" max="51" width="44.453125" bestFit="1" customWidth="1"/>
    <col min="53" max="53" width="11.54296875" customWidth="1"/>
    <col min="54" max="54" width="42.6328125" bestFit="1" customWidth="1"/>
    <col min="56" max="56" width="15.6328125" bestFit="1" customWidth="1"/>
    <col min="57" max="57" width="38.6328125" bestFit="1" customWidth="1"/>
    <col min="59" max="59" width="17.54296875" bestFit="1" customWidth="1"/>
    <col min="60" max="60" width="33.08984375" bestFit="1" customWidth="1"/>
    <col min="62" max="62" width="17.90625" bestFit="1" customWidth="1"/>
    <col min="63" max="63" width="39.08984375" bestFit="1" customWidth="1"/>
    <col min="66" max="66" width="36" bestFit="1" customWidth="1"/>
    <col min="68" max="68" width="14.6328125" bestFit="1" customWidth="1"/>
    <col min="69" max="69" width="33.36328125" bestFit="1" customWidth="1"/>
    <col min="71" max="71" width="11.36328125" bestFit="1" customWidth="1"/>
    <col min="72" max="72" width="29.36328125" bestFit="1" customWidth="1"/>
    <col min="74" max="74" width="12" bestFit="1" customWidth="1"/>
    <col min="75" max="75" width="41.08984375" bestFit="1" customWidth="1"/>
    <col min="78" max="78" width="40.6328125" bestFit="1" customWidth="1"/>
    <col min="80" max="80" width="13.54296875" bestFit="1" customWidth="1"/>
    <col min="81" max="81" width="41.36328125" bestFit="1" customWidth="1"/>
    <col min="83" max="83" width="10.6328125" bestFit="1" customWidth="1"/>
  </cols>
  <sheetData>
    <row r="1" spans="1:84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628</v>
      </c>
      <c r="F1" s="1" t="s">
        <v>4</v>
      </c>
      <c r="G1" s="1" t="s">
        <v>5</v>
      </c>
      <c r="H1" s="1" t="s">
        <v>3178</v>
      </c>
      <c r="I1" s="1" t="s">
        <v>6</v>
      </c>
      <c r="J1" s="1" t="s">
        <v>3076</v>
      </c>
      <c r="K1" s="1" t="s">
        <v>7</v>
      </c>
      <c r="L1" s="1" t="s">
        <v>8</v>
      </c>
      <c r="M1" s="2" t="s">
        <v>9</v>
      </c>
      <c r="N1" s="1" t="s">
        <v>10</v>
      </c>
      <c r="Q1" s="16" t="s">
        <v>3033</v>
      </c>
      <c r="R1" s="1" t="s">
        <v>3057</v>
      </c>
      <c r="S1" s="1"/>
      <c r="V1" s="1" t="s">
        <v>3059</v>
      </c>
      <c r="W1" s="1" t="s">
        <v>3077</v>
      </c>
      <c r="Y1" s="13" t="s">
        <v>3078</v>
      </c>
      <c r="Z1" s="17" t="s">
        <v>3058</v>
      </c>
      <c r="AB1" s="13" t="s">
        <v>1169</v>
      </c>
      <c r="AC1" s="17" t="s">
        <v>3079</v>
      </c>
      <c r="AE1" s="13" t="s">
        <v>625</v>
      </c>
      <c r="AF1" s="17" t="s">
        <v>3079</v>
      </c>
      <c r="AG1" s="17"/>
      <c r="AI1" s="13" t="s">
        <v>623</v>
      </c>
      <c r="AJ1" s="17" t="s">
        <v>3079</v>
      </c>
      <c r="AL1" s="13" t="s">
        <v>1170</v>
      </c>
      <c r="AM1" s="17" t="s">
        <v>3079</v>
      </c>
      <c r="AO1" s="13" t="s">
        <v>609</v>
      </c>
      <c r="AP1" s="17" t="s">
        <v>3079</v>
      </c>
      <c r="AR1" s="13" t="s">
        <v>624</v>
      </c>
      <c r="AS1" s="17" t="s">
        <v>3079</v>
      </c>
      <c r="AU1" s="13" t="s">
        <v>626</v>
      </c>
      <c r="AV1" s="17" t="s">
        <v>3079</v>
      </c>
      <c r="AX1" s="13" t="s">
        <v>627</v>
      </c>
      <c r="AY1" s="17" t="s">
        <v>3079</v>
      </c>
      <c r="BA1" s="22" t="s">
        <v>3108</v>
      </c>
      <c r="BB1" s="23" t="s">
        <v>3034</v>
      </c>
      <c r="BD1" s="22" t="s">
        <v>3108</v>
      </c>
      <c r="BE1" s="23" t="s">
        <v>3034</v>
      </c>
      <c r="BG1" s="22" t="s">
        <v>3108</v>
      </c>
      <c r="BH1" s="23" t="s">
        <v>3034</v>
      </c>
      <c r="BJ1" s="22" t="s">
        <v>3108</v>
      </c>
      <c r="BK1" s="23" t="s">
        <v>3034</v>
      </c>
      <c r="BM1" s="22" t="s">
        <v>3108</v>
      </c>
      <c r="BN1" s="23" t="s">
        <v>3034</v>
      </c>
      <c r="BP1" s="22" t="s">
        <v>3108</v>
      </c>
      <c r="BQ1" s="23" t="s">
        <v>3034</v>
      </c>
      <c r="BS1" s="22" t="s">
        <v>3108</v>
      </c>
      <c r="BT1" s="23" t="s">
        <v>3034</v>
      </c>
      <c r="BV1" s="22" t="s">
        <v>3108</v>
      </c>
      <c r="BW1" s="23" t="s">
        <v>3034</v>
      </c>
      <c r="BY1" s="22" t="s">
        <v>3108</v>
      </c>
      <c r="BZ1" s="23" t="s">
        <v>3034</v>
      </c>
      <c r="CB1" s="22" t="s">
        <v>3108</v>
      </c>
      <c r="CC1" s="23" t="s">
        <v>3034</v>
      </c>
      <c r="CE1" s="22" t="s">
        <v>3108</v>
      </c>
      <c r="CF1" s="23" t="s">
        <v>3034</v>
      </c>
    </row>
    <row r="2" spans="1:84" hidden="1" x14ac:dyDescent="0.35">
      <c r="A2" t="s">
        <v>234</v>
      </c>
      <c r="B2" s="9">
        <v>49.057980000000001</v>
      </c>
      <c r="C2" s="9">
        <v>-122.25257000000001</v>
      </c>
      <c r="D2" t="s">
        <v>2260</v>
      </c>
      <c r="E2" t="s">
        <v>1963</v>
      </c>
      <c r="F2" t="s">
        <v>1179</v>
      </c>
      <c r="G2" t="s">
        <v>1169</v>
      </c>
      <c r="H2" t="str">
        <f t="shared" ref="H2:H33" si="0">G2&amp;"Location"</f>
        <v>CanadaLocation</v>
      </c>
      <c r="I2" t="s">
        <v>617</v>
      </c>
      <c r="J2" t="str">
        <f t="shared" ref="J2:J33" si="1">VLOOKUP(I2,V:W,2,FALSE)</f>
        <v>BritishColumbiaLocation</v>
      </c>
      <c r="K2">
        <v>49.024999999999999</v>
      </c>
      <c r="L2">
        <v>-122.363</v>
      </c>
      <c r="M2" s="3">
        <v>8845</v>
      </c>
      <c r="N2" t="s">
        <v>12</v>
      </c>
      <c r="R2" s="13" t="s">
        <v>3078</v>
      </c>
      <c r="S2" s="13" t="s">
        <v>3080</v>
      </c>
      <c r="U2" t="s">
        <v>3078</v>
      </c>
      <c r="V2" t="s">
        <v>393</v>
      </c>
      <c r="W2" t="str">
        <f>V2&amp;"Location"</f>
        <v>AlabamaLocation</v>
      </c>
      <c r="Z2" s="10" t="s">
        <v>3189</v>
      </c>
      <c r="AC2" t="s">
        <v>615</v>
      </c>
      <c r="AF2" t="s">
        <v>625</v>
      </c>
      <c r="AG2" t="s">
        <v>2031</v>
      </c>
      <c r="AI2" s="13" t="s">
        <v>623</v>
      </c>
      <c r="AJ2" t="s">
        <v>2081</v>
      </c>
      <c r="AL2" s="13" t="s">
        <v>1170</v>
      </c>
      <c r="AM2" t="s">
        <v>2131</v>
      </c>
      <c r="AO2" s="13" t="s">
        <v>609</v>
      </c>
      <c r="AP2" t="s">
        <v>2132</v>
      </c>
      <c r="AR2" s="13" t="s">
        <v>624</v>
      </c>
      <c r="AS2" t="s">
        <v>2137</v>
      </c>
      <c r="AU2" s="13" t="s">
        <v>626</v>
      </c>
      <c r="AV2" t="s">
        <v>2138</v>
      </c>
      <c r="AX2" s="13" t="s">
        <v>3181</v>
      </c>
      <c r="AY2" t="s">
        <v>2180</v>
      </c>
      <c r="BA2" t="s">
        <v>615</v>
      </c>
      <c r="BB2" t="s">
        <v>1955</v>
      </c>
      <c r="BD2" t="s">
        <v>3182</v>
      </c>
      <c r="BE2" t="s">
        <v>1963</v>
      </c>
      <c r="BG2" t="s">
        <v>3183</v>
      </c>
      <c r="BH2" t="s">
        <v>1976</v>
      </c>
      <c r="BJ2" t="s">
        <v>3184</v>
      </c>
      <c r="BK2" t="s">
        <v>1981</v>
      </c>
      <c r="BM2" t="s">
        <v>616</v>
      </c>
      <c r="BN2" t="s">
        <v>3061</v>
      </c>
      <c r="BP2" t="s">
        <v>3185</v>
      </c>
      <c r="BQ2" t="s">
        <v>1985</v>
      </c>
      <c r="BS2" t="s">
        <v>3186</v>
      </c>
      <c r="BT2" t="s">
        <v>1988</v>
      </c>
      <c r="BV2" t="s">
        <v>610</v>
      </c>
      <c r="BW2" t="s">
        <v>1989</v>
      </c>
      <c r="BY2" t="s">
        <v>614</v>
      </c>
      <c r="BZ2" t="s">
        <v>2011</v>
      </c>
      <c r="CB2" t="s">
        <v>621</v>
      </c>
      <c r="CC2" t="s">
        <v>2029</v>
      </c>
      <c r="CE2" t="s">
        <v>3187</v>
      </c>
      <c r="CF2" t="s">
        <v>1963</v>
      </c>
    </row>
    <row r="3" spans="1:84" hidden="1" x14ac:dyDescent="0.35">
      <c r="A3" t="s">
        <v>231</v>
      </c>
      <c r="B3" s="9">
        <v>44.400109999999998</v>
      </c>
      <c r="C3" s="9">
        <v>-79.666340000000005</v>
      </c>
      <c r="D3" t="s">
        <v>2286</v>
      </c>
      <c r="E3" t="s">
        <v>1989</v>
      </c>
      <c r="F3" t="s">
        <v>1205</v>
      </c>
      <c r="G3" t="s">
        <v>1169</v>
      </c>
      <c r="H3" t="str">
        <f t="shared" si="0"/>
        <v>CanadaLocation</v>
      </c>
      <c r="I3" t="s">
        <v>610</v>
      </c>
      <c r="J3" t="str">
        <f t="shared" si="1"/>
        <v>OntarioLocation</v>
      </c>
      <c r="K3">
        <v>44.48</v>
      </c>
      <c r="L3">
        <v>-79.55</v>
      </c>
      <c r="M3" s="3">
        <v>12815</v>
      </c>
      <c r="N3" t="s">
        <v>12</v>
      </c>
      <c r="R3" s="13" t="s">
        <v>1169</v>
      </c>
      <c r="S3" s="13" t="s">
        <v>3081</v>
      </c>
      <c r="U3" t="s">
        <v>3078</v>
      </c>
      <c r="V3" t="s">
        <v>613</v>
      </c>
      <c r="W3" t="str">
        <f>V3&amp;"Location"</f>
        <v>AlaskaLocation</v>
      </c>
      <c r="Z3" s="12" t="s">
        <v>540</v>
      </c>
      <c r="AC3" t="s">
        <v>617</v>
      </c>
      <c r="AG3" t="s">
        <v>2032</v>
      </c>
      <c r="AJ3" t="s">
        <v>2082</v>
      </c>
      <c r="AP3" t="s">
        <v>2133</v>
      </c>
      <c r="AV3" t="s">
        <v>2139</v>
      </c>
      <c r="AY3" t="s">
        <v>2182</v>
      </c>
      <c r="BB3" t="s">
        <v>1956</v>
      </c>
      <c r="BE3" t="s">
        <v>1964</v>
      </c>
      <c r="BH3" t="s">
        <v>1978</v>
      </c>
      <c r="BK3" t="s">
        <v>1980</v>
      </c>
      <c r="BN3" t="s">
        <v>1983</v>
      </c>
      <c r="BT3" t="s">
        <v>1987</v>
      </c>
      <c r="BW3" t="s">
        <v>1991</v>
      </c>
      <c r="BZ3" t="s">
        <v>2012</v>
      </c>
      <c r="CC3" t="s">
        <v>2028</v>
      </c>
      <c r="CF3" t="s">
        <v>1989</v>
      </c>
    </row>
    <row r="4" spans="1:84" hidden="1" x14ac:dyDescent="0.35">
      <c r="A4" t="s">
        <v>231</v>
      </c>
      <c r="B4" s="9">
        <v>44.400109999999998</v>
      </c>
      <c r="C4" s="9">
        <v>-79.666340000000005</v>
      </c>
      <c r="D4" t="s">
        <v>2288</v>
      </c>
      <c r="E4" t="s">
        <v>1991</v>
      </c>
      <c r="F4" t="s">
        <v>1207</v>
      </c>
      <c r="G4" t="s">
        <v>1169</v>
      </c>
      <c r="H4" t="str">
        <f t="shared" si="0"/>
        <v>CanadaLocation</v>
      </c>
      <c r="I4" t="s">
        <v>610</v>
      </c>
      <c r="J4" t="str">
        <f t="shared" si="1"/>
        <v>OntarioLocation</v>
      </c>
      <c r="K4">
        <v>44.25</v>
      </c>
      <c r="L4">
        <v>-79.917000000000002</v>
      </c>
      <c r="M4" s="3">
        <v>26003</v>
      </c>
      <c r="N4" t="s">
        <v>12</v>
      </c>
      <c r="R4" s="13" t="s">
        <v>625</v>
      </c>
      <c r="S4" t="s">
        <v>3111</v>
      </c>
      <c r="U4" t="s">
        <v>3078</v>
      </c>
      <c r="V4" t="s">
        <v>615</v>
      </c>
      <c r="W4" t="s">
        <v>3060</v>
      </c>
      <c r="Z4" s="12" t="s">
        <v>567</v>
      </c>
      <c r="AC4" t="s">
        <v>618</v>
      </c>
      <c r="AG4" t="s">
        <v>2033</v>
      </c>
      <c r="AJ4" t="s">
        <v>2083</v>
      </c>
      <c r="AP4" t="s">
        <v>2134</v>
      </c>
      <c r="AV4" t="s">
        <v>2140</v>
      </c>
      <c r="AY4" t="s">
        <v>2181</v>
      </c>
      <c r="BB4" t="s">
        <v>1962</v>
      </c>
      <c r="BE4" t="s">
        <v>1965</v>
      </c>
      <c r="BH4" t="s">
        <v>1977</v>
      </c>
      <c r="BK4" t="s">
        <v>1982</v>
      </c>
      <c r="BT4" t="s">
        <v>1986</v>
      </c>
      <c r="BW4" t="s">
        <v>1990</v>
      </c>
      <c r="BZ4" t="s">
        <v>2013</v>
      </c>
      <c r="CC4" t="s">
        <v>2027</v>
      </c>
      <c r="CF4" t="s">
        <v>1991</v>
      </c>
    </row>
    <row r="5" spans="1:84" hidden="1" x14ac:dyDescent="0.35">
      <c r="A5" t="s">
        <v>231</v>
      </c>
      <c r="B5" s="9">
        <v>44.400109999999998</v>
      </c>
      <c r="C5" s="9">
        <v>-79.666340000000005</v>
      </c>
      <c r="D5" t="s">
        <v>2287</v>
      </c>
      <c r="E5" t="s">
        <v>1990</v>
      </c>
      <c r="F5" t="s">
        <v>1206</v>
      </c>
      <c r="G5" t="s">
        <v>1169</v>
      </c>
      <c r="H5" t="str">
        <f t="shared" si="0"/>
        <v>CanadaLocation</v>
      </c>
      <c r="I5" t="s">
        <v>610</v>
      </c>
      <c r="J5" t="str">
        <f t="shared" si="1"/>
        <v>OntarioLocation</v>
      </c>
      <c r="K5">
        <v>44.232999999999997</v>
      </c>
      <c r="L5">
        <v>-79.783000000000001</v>
      </c>
      <c r="M5" s="3">
        <v>20770</v>
      </c>
      <c r="N5" t="s">
        <v>12</v>
      </c>
      <c r="R5" s="13" t="s">
        <v>623</v>
      </c>
      <c r="S5" t="s">
        <v>3112</v>
      </c>
      <c r="U5" t="s">
        <v>1169</v>
      </c>
      <c r="V5" t="s">
        <v>615</v>
      </c>
      <c r="W5" t="s">
        <v>3060</v>
      </c>
      <c r="Z5" s="12" t="s">
        <v>580</v>
      </c>
      <c r="AC5" t="s">
        <v>619</v>
      </c>
      <c r="AG5" t="s">
        <v>2034</v>
      </c>
      <c r="AJ5" t="s">
        <v>2085</v>
      </c>
      <c r="AP5" t="s">
        <v>2135</v>
      </c>
      <c r="AV5" t="s">
        <v>2141</v>
      </c>
      <c r="AY5" t="s">
        <v>2183</v>
      </c>
      <c r="BB5" t="s">
        <v>1960</v>
      </c>
      <c r="BE5" t="s">
        <v>1969</v>
      </c>
      <c r="BH5" t="s">
        <v>1979</v>
      </c>
      <c r="BW5" t="s">
        <v>1992</v>
      </c>
      <c r="BZ5" t="s">
        <v>2015</v>
      </c>
      <c r="CC5" t="s">
        <v>2030</v>
      </c>
      <c r="CF5" t="s">
        <v>1990</v>
      </c>
    </row>
    <row r="6" spans="1:84" hidden="1" x14ac:dyDescent="0.35">
      <c r="A6" t="s">
        <v>216</v>
      </c>
      <c r="B6" s="9">
        <v>51.050109999999997</v>
      </c>
      <c r="C6" s="9">
        <v>-114.08529</v>
      </c>
      <c r="D6" t="s">
        <v>2252</v>
      </c>
      <c r="E6" t="s">
        <v>1955</v>
      </c>
      <c r="F6" t="s">
        <v>1171</v>
      </c>
      <c r="G6" t="s">
        <v>1169</v>
      </c>
      <c r="H6" t="str">
        <f t="shared" si="0"/>
        <v>CanadaLocation</v>
      </c>
      <c r="I6" t="s">
        <v>615</v>
      </c>
      <c r="J6" t="str">
        <f t="shared" si="1"/>
        <v>AlbertaLocation</v>
      </c>
      <c r="K6">
        <v>51.113999999999997</v>
      </c>
      <c r="L6">
        <v>-114.02</v>
      </c>
      <c r="M6" s="3">
        <v>8442</v>
      </c>
      <c r="N6" t="s">
        <v>12</v>
      </c>
      <c r="R6" s="13" t="s">
        <v>1170</v>
      </c>
      <c r="S6" s="13" t="s">
        <v>3117</v>
      </c>
      <c r="U6" t="s">
        <v>3078</v>
      </c>
      <c r="V6" t="s">
        <v>395</v>
      </c>
      <c r="W6" t="str">
        <f>V6&amp;"Location"</f>
        <v>ArizonaLocation</v>
      </c>
      <c r="Z6" s="11" t="s">
        <v>607</v>
      </c>
      <c r="AC6" t="s">
        <v>616</v>
      </c>
      <c r="AG6" t="s">
        <v>2035</v>
      </c>
      <c r="AJ6" t="s">
        <v>2084</v>
      </c>
      <c r="AP6" t="s">
        <v>2136</v>
      </c>
      <c r="AV6" t="s">
        <v>2142</v>
      </c>
      <c r="AY6" t="s">
        <v>2184</v>
      </c>
      <c r="BB6" t="s">
        <v>1957</v>
      </c>
      <c r="BE6" t="s">
        <v>1966</v>
      </c>
      <c r="BW6" t="s">
        <v>1993</v>
      </c>
      <c r="BZ6" t="s">
        <v>2014</v>
      </c>
      <c r="CF6" t="s">
        <v>1955</v>
      </c>
    </row>
    <row r="7" spans="1:84" hidden="1" x14ac:dyDescent="0.35">
      <c r="A7" t="s">
        <v>216</v>
      </c>
      <c r="B7" s="9">
        <v>51.050109999999997</v>
      </c>
      <c r="C7" s="9">
        <v>-114.08529</v>
      </c>
      <c r="D7" t="s">
        <v>2253</v>
      </c>
      <c r="E7" t="s">
        <v>1956</v>
      </c>
      <c r="F7" t="s">
        <v>1172</v>
      </c>
      <c r="G7" t="s">
        <v>1169</v>
      </c>
      <c r="H7" t="str">
        <f t="shared" si="0"/>
        <v>CanadaLocation</v>
      </c>
      <c r="I7" t="s">
        <v>615</v>
      </c>
      <c r="J7" t="str">
        <f t="shared" si="1"/>
        <v>AlbertaLocation</v>
      </c>
      <c r="K7">
        <v>51.1</v>
      </c>
      <c r="L7">
        <v>-114.367</v>
      </c>
      <c r="M7" s="3">
        <v>20448</v>
      </c>
      <c r="N7" t="s">
        <v>12</v>
      </c>
      <c r="R7" s="13" t="s">
        <v>609</v>
      </c>
      <c r="S7" t="s">
        <v>3113</v>
      </c>
      <c r="U7" t="s">
        <v>3078</v>
      </c>
      <c r="V7" t="s">
        <v>397</v>
      </c>
      <c r="W7" t="str">
        <f>V7&amp;"Location"</f>
        <v>ArkansasLocation</v>
      </c>
      <c r="Z7" s="12" t="s">
        <v>498</v>
      </c>
      <c r="AC7" t="s">
        <v>622</v>
      </c>
      <c r="AG7" t="s">
        <v>2036</v>
      </c>
      <c r="AJ7" t="s">
        <v>2086</v>
      </c>
      <c r="AV7" t="s">
        <v>2143</v>
      </c>
      <c r="AY7" t="s">
        <v>2185</v>
      </c>
      <c r="BB7" t="s">
        <v>1961</v>
      </c>
      <c r="BE7" t="s">
        <v>1967</v>
      </c>
      <c r="BW7" t="s">
        <v>1995</v>
      </c>
      <c r="BZ7" t="s">
        <v>2016</v>
      </c>
      <c r="CF7" t="s">
        <v>1956</v>
      </c>
    </row>
    <row r="8" spans="1:84" hidden="1" x14ac:dyDescent="0.35">
      <c r="A8" t="s">
        <v>37</v>
      </c>
      <c r="B8" s="9">
        <v>42.331429999999997</v>
      </c>
      <c r="C8" s="9">
        <v>-83.045749999999998</v>
      </c>
      <c r="D8" t="s">
        <v>2289</v>
      </c>
      <c r="E8" t="s">
        <v>1992</v>
      </c>
      <c r="F8" t="s">
        <v>1208</v>
      </c>
      <c r="G8" t="s">
        <v>1169</v>
      </c>
      <c r="H8" t="str">
        <f t="shared" si="0"/>
        <v>CanadaLocation</v>
      </c>
      <c r="I8" t="s">
        <v>610</v>
      </c>
      <c r="J8" t="str">
        <f t="shared" si="1"/>
        <v>OntarioLocation</v>
      </c>
      <c r="K8">
        <v>42.276000000000003</v>
      </c>
      <c r="L8">
        <v>-82.956000000000003</v>
      </c>
      <c r="M8" s="3">
        <v>9615</v>
      </c>
      <c r="N8" t="s">
        <v>12</v>
      </c>
      <c r="R8" s="13" t="s">
        <v>624</v>
      </c>
      <c r="S8" t="s">
        <v>3114</v>
      </c>
      <c r="U8" t="s">
        <v>3078</v>
      </c>
      <c r="V8" t="s">
        <v>617</v>
      </c>
      <c r="W8" t="s">
        <v>3071</v>
      </c>
      <c r="Z8" s="30" t="s">
        <v>3188</v>
      </c>
      <c r="AC8" t="s">
        <v>620</v>
      </c>
      <c r="AG8" t="s">
        <v>2037</v>
      </c>
      <c r="AJ8" t="s">
        <v>2087</v>
      </c>
      <c r="AV8" t="s">
        <v>2144</v>
      </c>
      <c r="AY8" t="s">
        <v>2186</v>
      </c>
      <c r="BB8" t="s">
        <v>1958</v>
      </c>
      <c r="BE8" t="s">
        <v>1968</v>
      </c>
      <c r="BW8" t="s">
        <v>1996</v>
      </c>
      <c r="BZ8" t="s">
        <v>2018</v>
      </c>
      <c r="CF8" t="s">
        <v>1992</v>
      </c>
    </row>
    <row r="9" spans="1:84" hidden="1" x14ac:dyDescent="0.35">
      <c r="A9" t="s">
        <v>218</v>
      </c>
      <c r="B9" s="9">
        <v>53.550139999999999</v>
      </c>
      <c r="C9" s="9">
        <v>-113.46871</v>
      </c>
      <c r="D9" t="s">
        <v>2259</v>
      </c>
      <c r="E9" t="s">
        <v>1962</v>
      </c>
      <c r="F9" t="s">
        <v>1178</v>
      </c>
      <c r="G9" t="s">
        <v>1169</v>
      </c>
      <c r="H9" t="str">
        <f t="shared" si="0"/>
        <v>CanadaLocation</v>
      </c>
      <c r="I9" t="s">
        <v>615</v>
      </c>
      <c r="J9" t="str">
        <f t="shared" si="1"/>
        <v>AlbertaLocation</v>
      </c>
      <c r="K9">
        <v>53.3</v>
      </c>
      <c r="L9">
        <v>-113.6</v>
      </c>
      <c r="M9" s="3">
        <v>29142</v>
      </c>
      <c r="N9" t="s">
        <v>12</v>
      </c>
      <c r="R9" s="13" t="s">
        <v>626</v>
      </c>
      <c r="S9" t="s">
        <v>3115</v>
      </c>
      <c r="U9" t="s">
        <v>1169</v>
      </c>
      <c r="V9" t="s">
        <v>617</v>
      </c>
      <c r="W9" t="s">
        <v>3071</v>
      </c>
      <c r="Z9" s="11" t="s">
        <v>393</v>
      </c>
      <c r="AC9" t="s">
        <v>610</v>
      </c>
      <c r="AG9" t="s">
        <v>2039</v>
      </c>
      <c r="AJ9" t="s">
        <v>2088</v>
      </c>
      <c r="AV9" t="s">
        <v>2145</v>
      </c>
      <c r="AY9" t="s">
        <v>2187</v>
      </c>
      <c r="BB9" t="s">
        <v>1959</v>
      </c>
      <c r="BE9" t="s">
        <v>1974</v>
      </c>
      <c r="BW9" t="s">
        <v>1994</v>
      </c>
      <c r="BZ9" t="s">
        <v>2017</v>
      </c>
      <c r="CF9" t="s">
        <v>1962</v>
      </c>
    </row>
    <row r="10" spans="1:84" hidden="1" x14ac:dyDescent="0.35">
      <c r="A10" t="s">
        <v>218</v>
      </c>
      <c r="B10" s="9">
        <v>53.550139999999999</v>
      </c>
      <c r="C10" s="9">
        <v>-113.46871</v>
      </c>
      <c r="D10" t="s">
        <v>2257</v>
      </c>
      <c r="E10" t="s">
        <v>1960</v>
      </c>
      <c r="F10" t="s">
        <v>1176</v>
      </c>
      <c r="G10" t="s">
        <v>1169</v>
      </c>
      <c r="H10" t="str">
        <f t="shared" si="0"/>
        <v>CanadaLocation</v>
      </c>
      <c r="I10" t="s">
        <v>615</v>
      </c>
      <c r="J10" t="str">
        <f t="shared" si="1"/>
        <v>AlbertaLocation</v>
      </c>
      <c r="K10">
        <v>53.31</v>
      </c>
      <c r="L10">
        <v>-113.58</v>
      </c>
      <c r="M10" s="3">
        <v>27701</v>
      </c>
      <c r="N10" t="s">
        <v>12</v>
      </c>
      <c r="R10" s="13" t="s">
        <v>627</v>
      </c>
      <c r="S10" t="s">
        <v>3116</v>
      </c>
      <c r="U10" t="s">
        <v>3078</v>
      </c>
      <c r="V10" t="s">
        <v>399</v>
      </c>
      <c r="W10" t="str">
        <f>V10&amp;"Location"</f>
        <v>CaliforniaLocation</v>
      </c>
      <c r="Z10" s="11" t="s">
        <v>613</v>
      </c>
      <c r="AC10" t="s">
        <v>614</v>
      </c>
      <c r="AG10" t="s">
        <v>2038</v>
      </c>
      <c r="AJ10" t="s">
        <v>2089</v>
      </c>
      <c r="AV10" t="s">
        <v>2146</v>
      </c>
      <c r="AY10" t="s">
        <v>2188</v>
      </c>
      <c r="BE10" t="s">
        <v>1973</v>
      </c>
      <c r="BW10" t="s">
        <v>1997</v>
      </c>
      <c r="BZ10" t="s">
        <v>2020</v>
      </c>
      <c r="CF10" t="s">
        <v>1960</v>
      </c>
    </row>
    <row r="11" spans="1:84" hidden="1" x14ac:dyDescent="0.35">
      <c r="A11" t="s">
        <v>218</v>
      </c>
      <c r="B11" s="9">
        <v>53.550139999999999</v>
      </c>
      <c r="C11" s="9">
        <v>-113.46871</v>
      </c>
      <c r="D11" t="s">
        <v>2254</v>
      </c>
      <c r="E11" t="s">
        <v>1957</v>
      </c>
      <c r="F11" t="s">
        <v>1173</v>
      </c>
      <c r="G11" t="s">
        <v>1169</v>
      </c>
      <c r="H11" t="str">
        <f t="shared" si="0"/>
        <v>CanadaLocation</v>
      </c>
      <c r="I11" t="s">
        <v>615</v>
      </c>
      <c r="J11" t="str">
        <f t="shared" si="1"/>
        <v>AlbertaLocation</v>
      </c>
      <c r="K11">
        <v>53.567</v>
      </c>
      <c r="L11">
        <v>-113.517</v>
      </c>
      <c r="M11" s="3">
        <v>3699</v>
      </c>
      <c r="N11" t="s">
        <v>12</v>
      </c>
      <c r="U11" t="s">
        <v>3078</v>
      </c>
      <c r="V11" t="s">
        <v>618</v>
      </c>
      <c r="W11" t="s">
        <v>3072</v>
      </c>
      <c r="Z11" s="11" t="s">
        <v>395</v>
      </c>
      <c r="AC11" t="s">
        <v>621</v>
      </c>
      <c r="AG11" t="s">
        <v>2040</v>
      </c>
      <c r="AJ11" t="s">
        <v>2090</v>
      </c>
      <c r="AV11" t="s">
        <v>2147</v>
      </c>
      <c r="AY11" t="s">
        <v>2189</v>
      </c>
      <c r="BE11" t="s">
        <v>1975</v>
      </c>
      <c r="BW11" t="s">
        <v>1999</v>
      </c>
      <c r="BZ11" t="s">
        <v>2019</v>
      </c>
      <c r="CF11" t="s">
        <v>1957</v>
      </c>
    </row>
    <row r="12" spans="1:84" hidden="1" x14ac:dyDescent="0.35">
      <c r="A12" t="s">
        <v>218</v>
      </c>
      <c r="B12" s="9">
        <v>53.550139999999999</v>
      </c>
      <c r="C12" s="9">
        <v>-113.46871</v>
      </c>
      <c r="D12" t="s">
        <v>2258</v>
      </c>
      <c r="E12" t="s">
        <v>1961</v>
      </c>
      <c r="F12" t="s">
        <v>1177</v>
      </c>
      <c r="G12" t="s">
        <v>1169</v>
      </c>
      <c r="H12" t="str">
        <f t="shared" si="0"/>
        <v>CanadaLocation</v>
      </c>
      <c r="I12" t="s">
        <v>615</v>
      </c>
      <c r="J12" t="str">
        <f t="shared" si="1"/>
        <v>AlbertaLocation</v>
      </c>
      <c r="K12">
        <v>53.667999999999999</v>
      </c>
      <c r="L12">
        <v>-113.854</v>
      </c>
      <c r="M12" s="3">
        <v>28597</v>
      </c>
      <c r="N12" t="s">
        <v>12</v>
      </c>
      <c r="U12" t="s">
        <v>1169</v>
      </c>
      <c r="V12" t="s">
        <v>618</v>
      </c>
      <c r="W12" t="s">
        <v>3072</v>
      </c>
      <c r="Z12" s="11" t="s">
        <v>397</v>
      </c>
      <c r="AC12" t="s">
        <v>3179</v>
      </c>
      <c r="AG12" t="s">
        <v>2041</v>
      </c>
      <c r="AJ12" t="s">
        <v>2091</v>
      </c>
      <c r="AV12" t="s">
        <v>2148</v>
      </c>
      <c r="AY12" t="s">
        <v>2190</v>
      </c>
      <c r="BE12" t="s">
        <v>1972</v>
      </c>
      <c r="BW12" t="s">
        <v>1998</v>
      </c>
      <c r="BZ12" t="s">
        <v>2023</v>
      </c>
      <c r="CF12" t="s">
        <v>1961</v>
      </c>
    </row>
    <row r="13" spans="1:84" hidden="1" x14ac:dyDescent="0.35">
      <c r="A13" t="s">
        <v>218</v>
      </c>
      <c r="B13" s="9">
        <v>53.550139999999999</v>
      </c>
      <c r="C13" s="9">
        <v>-113.46871</v>
      </c>
      <c r="D13" t="s">
        <v>2255</v>
      </c>
      <c r="E13" t="s">
        <v>1958</v>
      </c>
      <c r="F13" t="s">
        <v>1174</v>
      </c>
      <c r="G13" t="s">
        <v>1169</v>
      </c>
      <c r="H13" t="str">
        <f t="shared" si="0"/>
        <v>CanadaLocation</v>
      </c>
      <c r="I13" t="s">
        <v>615</v>
      </c>
      <c r="J13" t="str">
        <f t="shared" si="1"/>
        <v>AlbertaLocation</v>
      </c>
      <c r="K13">
        <v>53.667000000000002</v>
      </c>
      <c r="L13">
        <v>-113.467</v>
      </c>
      <c r="M13" s="3">
        <v>12994</v>
      </c>
      <c r="N13" t="s">
        <v>12</v>
      </c>
      <c r="R13" s="21" t="s">
        <v>3085</v>
      </c>
      <c r="S13" s="21" t="s">
        <v>3085</v>
      </c>
      <c r="U13" t="s">
        <v>3078</v>
      </c>
      <c r="V13" t="s">
        <v>619</v>
      </c>
      <c r="W13" t="s">
        <v>3073</v>
      </c>
      <c r="Z13" s="11" t="s">
        <v>399</v>
      </c>
      <c r="AG13" t="s">
        <v>2042</v>
      </c>
      <c r="AJ13" t="s">
        <v>2092</v>
      </c>
      <c r="AV13" t="s">
        <v>2149</v>
      </c>
      <c r="AY13" t="s">
        <v>2191</v>
      </c>
      <c r="BE13" t="s">
        <v>1970</v>
      </c>
      <c r="BW13" t="s">
        <v>2000</v>
      </c>
      <c r="BZ13" t="s">
        <v>2021</v>
      </c>
      <c r="CF13" t="s">
        <v>1958</v>
      </c>
    </row>
    <row r="14" spans="1:84" hidden="1" x14ac:dyDescent="0.35">
      <c r="A14" t="s">
        <v>218</v>
      </c>
      <c r="B14" s="9">
        <v>53.550139999999999</v>
      </c>
      <c r="C14" s="9">
        <v>-113.46871</v>
      </c>
      <c r="D14" t="s">
        <v>2256</v>
      </c>
      <c r="E14" t="s">
        <v>1959</v>
      </c>
      <c r="F14" t="s">
        <v>1175</v>
      </c>
      <c r="G14" t="s">
        <v>1169</v>
      </c>
      <c r="H14" t="str">
        <f t="shared" si="0"/>
        <v>CanadaLocation</v>
      </c>
      <c r="I14" t="s">
        <v>615</v>
      </c>
      <c r="J14" t="str">
        <f t="shared" si="1"/>
        <v>AlbertaLocation</v>
      </c>
      <c r="K14">
        <v>53.65</v>
      </c>
      <c r="L14">
        <v>-113.35</v>
      </c>
      <c r="M14" s="3">
        <v>13588</v>
      </c>
      <c r="N14" t="s">
        <v>12</v>
      </c>
      <c r="R14" s="21" t="s">
        <v>3170</v>
      </c>
      <c r="S14" s="21" t="s">
        <v>3173</v>
      </c>
      <c r="U14" t="s">
        <v>1169</v>
      </c>
      <c r="V14" t="s">
        <v>619</v>
      </c>
      <c r="W14" t="s">
        <v>3073</v>
      </c>
      <c r="Z14" s="11" t="s">
        <v>401</v>
      </c>
      <c r="AG14" t="s">
        <v>2043</v>
      </c>
      <c r="AJ14" t="s">
        <v>2093</v>
      </c>
      <c r="AV14" t="s">
        <v>2150</v>
      </c>
      <c r="AY14" t="s">
        <v>2192</v>
      </c>
      <c r="BE14" t="s">
        <v>1971</v>
      </c>
      <c r="BW14" t="s">
        <v>2001</v>
      </c>
      <c r="BZ14" t="s">
        <v>2022</v>
      </c>
      <c r="CF14" t="s">
        <v>1959</v>
      </c>
    </row>
    <row r="15" spans="1:84" hidden="1" x14ac:dyDescent="0.35">
      <c r="A15" t="s">
        <v>233</v>
      </c>
      <c r="B15" s="9">
        <v>46.49</v>
      </c>
      <c r="C15" s="9">
        <v>-80.990009999999998</v>
      </c>
      <c r="D15" t="s">
        <v>2290</v>
      </c>
      <c r="E15" t="s">
        <v>1993</v>
      </c>
      <c r="F15" t="s">
        <v>1209</v>
      </c>
      <c r="G15" t="s">
        <v>1169</v>
      </c>
      <c r="H15" t="str">
        <f t="shared" si="0"/>
        <v>CanadaLocation</v>
      </c>
      <c r="I15" t="s">
        <v>610</v>
      </c>
      <c r="J15" t="str">
        <f t="shared" si="1"/>
        <v>OntarioLocation</v>
      </c>
      <c r="K15">
        <v>46.625</v>
      </c>
      <c r="L15">
        <v>-80.799000000000007</v>
      </c>
      <c r="M15" s="3">
        <v>20943</v>
      </c>
      <c r="N15" t="s">
        <v>12</v>
      </c>
      <c r="R15" s="21" t="s">
        <v>3171</v>
      </c>
      <c r="S15" s="21" t="s">
        <v>3174</v>
      </c>
      <c r="U15" t="s">
        <v>3078</v>
      </c>
      <c r="V15" s="6" t="s">
        <v>540</v>
      </c>
      <c r="W15" t="str">
        <f>V15&amp;"Location"</f>
        <v>CENSUSLocation</v>
      </c>
      <c r="Z15" s="11" t="s">
        <v>403</v>
      </c>
      <c r="AG15" t="s">
        <v>2044</v>
      </c>
      <c r="AJ15" t="s">
        <v>2094</v>
      </c>
      <c r="AV15" t="s">
        <v>2151</v>
      </c>
      <c r="AY15" t="s">
        <v>2193</v>
      </c>
      <c r="BW15" t="s">
        <v>2002</v>
      </c>
      <c r="BZ15" t="s">
        <v>2025</v>
      </c>
      <c r="CF15" t="s">
        <v>1993</v>
      </c>
    </row>
    <row r="16" spans="1:84" hidden="1" x14ac:dyDescent="0.35">
      <c r="A16" t="s">
        <v>224</v>
      </c>
      <c r="B16" s="9">
        <v>44.645330000000001</v>
      </c>
      <c r="C16" s="9">
        <v>-63.572389999999999</v>
      </c>
      <c r="D16" t="s">
        <v>2285</v>
      </c>
      <c r="E16" t="s">
        <v>1988</v>
      </c>
      <c r="F16" t="s">
        <v>1204</v>
      </c>
      <c r="G16" t="s">
        <v>1169</v>
      </c>
      <c r="H16" t="str">
        <f t="shared" si="0"/>
        <v>CanadaLocation</v>
      </c>
      <c r="I16" t="s">
        <v>620</v>
      </c>
      <c r="J16" t="str">
        <f t="shared" si="1"/>
        <v>Nova ScotiaLocation</v>
      </c>
      <c r="K16">
        <v>44.881</v>
      </c>
      <c r="L16">
        <v>-63.509</v>
      </c>
      <c r="M16" s="3">
        <v>26678</v>
      </c>
      <c r="N16" t="s">
        <v>12</v>
      </c>
      <c r="R16" s="21" t="s">
        <v>3172</v>
      </c>
      <c r="S16" s="21" t="s">
        <v>3175</v>
      </c>
      <c r="U16" t="s">
        <v>3078</v>
      </c>
      <c r="V16" t="s">
        <v>401</v>
      </c>
      <c r="W16" t="str">
        <f>V16&amp;"Location"</f>
        <v>ColoradoLocation</v>
      </c>
      <c r="Z16" s="11" t="s">
        <v>405</v>
      </c>
      <c r="AG16" t="s">
        <v>2045</v>
      </c>
      <c r="AJ16" t="s">
        <v>2095</v>
      </c>
      <c r="AV16" t="s">
        <v>2152</v>
      </c>
      <c r="AY16" t="s">
        <v>2194</v>
      </c>
      <c r="BW16" t="s">
        <v>2004</v>
      </c>
      <c r="BZ16" t="s">
        <v>2026</v>
      </c>
      <c r="CF16" t="s">
        <v>1988</v>
      </c>
    </row>
    <row r="17" spans="1:84" hidden="1" x14ac:dyDescent="0.35">
      <c r="A17" t="s">
        <v>224</v>
      </c>
      <c r="B17" s="9">
        <v>44.645330000000001</v>
      </c>
      <c r="C17" s="9">
        <v>-63.572389999999999</v>
      </c>
      <c r="D17" t="s">
        <v>2284</v>
      </c>
      <c r="E17" t="s">
        <v>1987</v>
      </c>
      <c r="F17" t="s">
        <v>1203</v>
      </c>
      <c r="G17" t="s">
        <v>1169</v>
      </c>
      <c r="H17" t="str">
        <f t="shared" si="0"/>
        <v>CanadaLocation</v>
      </c>
      <c r="I17" t="s">
        <v>620</v>
      </c>
      <c r="J17" t="str">
        <f t="shared" si="1"/>
        <v>Nova ScotiaLocation</v>
      </c>
      <c r="K17">
        <v>44.6</v>
      </c>
      <c r="L17">
        <v>-63.53</v>
      </c>
      <c r="M17" s="3">
        <v>6054</v>
      </c>
      <c r="N17" t="s">
        <v>12</v>
      </c>
      <c r="R17" s="21" t="s">
        <v>3300</v>
      </c>
      <c r="S17" s="21" t="s">
        <v>3300</v>
      </c>
      <c r="U17" t="s">
        <v>3078</v>
      </c>
      <c r="V17" t="s">
        <v>403</v>
      </c>
      <c r="W17" t="str">
        <f>V17&amp;"Location"</f>
        <v>ConnecticutLocation</v>
      </c>
      <c r="Z17" s="11" t="s">
        <v>407</v>
      </c>
      <c r="AG17" t="s">
        <v>2046</v>
      </c>
      <c r="AJ17" t="s">
        <v>2097</v>
      </c>
      <c r="AV17" t="s">
        <v>2153</v>
      </c>
      <c r="AY17" t="s">
        <v>2195</v>
      </c>
      <c r="BW17" t="s">
        <v>2003</v>
      </c>
      <c r="BZ17" t="s">
        <v>2024</v>
      </c>
      <c r="CF17" t="s">
        <v>1987</v>
      </c>
    </row>
    <row r="18" spans="1:84" hidden="1" x14ac:dyDescent="0.35">
      <c r="A18" t="s">
        <v>224</v>
      </c>
      <c r="B18" s="9">
        <v>44.645330000000001</v>
      </c>
      <c r="C18" s="9">
        <v>-63.572389999999999</v>
      </c>
      <c r="D18" t="s">
        <v>2283</v>
      </c>
      <c r="E18" t="s">
        <v>1986</v>
      </c>
      <c r="F18" t="s">
        <v>1202</v>
      </c>
      <c r="G18" t="s">
        <v>1169</v>
      </c>
      <c r="H18" t="str">
        <f t="shared" si="0"/>
        <v>CanadaLocation</v>
      </c>
      <c r="I18" t="s">
        <v>620</v>
      </c>
      <c r="J18" t="str">
        <f t="shared" si="1"/>
        <v>Nova ScotiaLocation</v>
      </c>
      <c r="K18">
        <v>44.64</v>
      </c>
      <c r="L18">
        <v>-63.499000000000002</v>
      </c>
      <c r="M18" s="3">
        <v>5836</v>
      </c>
      <c r="N18" t="s">
        <v>12</v>
      </c>
      <c r="U18" t="s">
        <v>3078</v>
      </c>
      <c r="V18" t="s">
        <v>405</v>
      </c>
      <c r="W18" t="str">
        <f>V18&amp;"Location"</f>
        <v>DelawareLocation</v>
      </c>
      <c r="Z18" s="11" t="s">
        <v>409</v>
      </c>
      <c r="AG18" t="s">
        <v>2047</v>
      </c>
      <c r="AJ18" t="s">
        <v>2096</v>
      </c>
      <c r="AV18" t="s">
        <v>2154</v>
      </c>
      <c r="AY18" t="s">
        <v>2196</v>
      </c>
      <c r="BW18" t="s">
        <v>2005</v>
      </c>
      <c r="CF18" t="s">
        <v>1986</v>
      </c>
    </row>
    <row r="19" spans="1:84" hidden="1" x14ac:dyDescent="0.35">
      <c r="A19" t="s">
        <v>221</v>
      </c>
      <c r="B19" s="9">
        <v>43.250109999999999</v>
      </c>
      <c r="C19" s="9">
        <v>-79.849630000000005</v>
      </c>
      <c r="D19" t="s">
        <v>2292</v>
      </c>
      <c r="E19" t="s">
        <v>1995</v>
      </c>
      <c r="F19" t="s">
        <v>1211</v>
      </c>
      <c r="G19" t="s">
        <v>1169</v>
      </c>
      <c r="H19" t="str">
        <f t="shared" si="0"/>
        <v>CanadaLocation</v>
      </c>
      <c r="I19" t="s">
        <v>610</v>
      </c>
      <c r="J19" t="str">
        <f t="shared" si="1"/>
        <v>OntarioLocation</v>
      </c>
      <c r="K19">
        <v>43.3</v>
      </c>
      <c r="L19">
        <v>-79.8</v>
      </c>
      <c r="M19" s="3">
        <v>6849</v>
      </c>
      <c r="N19" t="s">
        <v>12</v>
      </c>
      <c r="U19" t="s">
        <v>3078</v>
      </c>
      <c r="V19" t="s">
        <v>407</v>
      </c>
      <c r="W19" t="s">
        <v>3043</v>
      </c>
      <c r="Z19" s="11" t="s">
        <v>411</v>
      </c>
      <c r="AG19" t="s">
        <v>2048</v>
      </c>
      <c r="AJ19" t="s">
        <v>2098</v>
      </c>
      <c r="AV19" t="s">
        <v>2155</v>
      </c>
      <c r="AY19" t="s">
        <v>2197</v>
      </c>
      <c r="BW19" t="s">
        <v>2006</v>
      </c>
      <c r="CF19" t="s">
        <v>1995</v>
      </c>
    </row>
    <row r="20" spans="1:84" hidden="1" x14ac:dyDescent="0.35">
      <c r="A20" t="s">
        <v>221</v>
      </c>
      <c r="B20" s="9">
        <v>43.250109999999999</v>
      </c>
      <c r="C20" s="9">
        <v>-79.849630000000005</v>
      </c>
      <c r="D20" t="s">
        <v>2293</v>
      </c>
      <c r="E20" t="s">
        <v>1996</v>
      </c>
      <c r="F20" t="s">
        <v>1212</v>
      </c>
      <c r="G20" t="s">
        <v>1169</v>
      </c>
      <c r="H20" t="str">
        <f t="shared" si="0"/>
        <v>CanadaLocation</v>
      </c>
      <c r="I20" t="s">
        <v>610</v>
      </c>
      <c r="J20" t="str">
        <f t="shared" si="1"/>
        <v>OntarioLocation</v>
      </c>
      <c r="K20">
        <v>43.173999999999999</v>
      </c>
      <c r="L20">
        <v>-79.935000000000002</v>
      </c>
      <c r="M20" s="3">
        <v>10931</v>
      </c>
      <c r="N20" t="s">
        <v>12</v>
      </c>
      <c r="R20" t="s">
        <v>3259</v>
      </c>
      <c r="S20" t="s">
        <v>3260</v>
      </c>
      <c r="U20" t="s">
        <v>3078</v>
      </c>
      <c r="V20" s="6" t="s">
        <v>567</v>
      </c>
      <c r="W20" t="str">
        <f>V20&amp;"Location"</f>
        <v>EIAStorageLocation</v>
      </c>
      <c r="Z20" s="11" t="s">
        <v>612</v>
      </c>
      <c r="AG20" t="s">
        <v>2049</v>
      </c>
      <c r="AJ20" t="s">
        <v>2099</v>
      </c>
      <c r="AV20" t="s">
        <v>2156</v>
      </c>
      <c r="AY20" t="s">
        <v>2198</v>
      </c>
      <c r="BW20" t="s">
        <v>2007</v>
      </c>
      <c r="CF20" t="s">
        <v>1996</v>
      </c>
    </row>
    <row r="21" spans="1:84" hidden="1" x14ac:dyDescent="0.35">
      <c r="A21" t="s">
        <v>221</v>
      </c>
      <c r="B21" s="9">
        <v>43.250109999999999</v>
      </c>
      <c r="C21" s="9">
        <v>-79.849630000000005</v>
      </c>
      <c r="D21" t="s">
        <v>2291</v>
      </c>
      <c r="E21" t="s">
        <v>1994</v>
      </c>
      <c r="F21" t="s">
        <v>1210</v>
      </c>
      <c r="G21" t="s">
        <v>1169</v>
      </c>
      <c r="H21" t="str">
        <f t="shared" si="0"/>
        <v>CanadaLocation</v>
      </c>
      <c r="I21" t="s">
        <v>610</v>
      </c>
      <c r="J21" t="str">
        <f t="shared" si="1"/>
        <v>OntarioLocation</v>
      </c>
      <c r="K21">
        <v>43.283000000000001</v>
      </c>
      <c r="L21">
        <v>-79.900000000000006</v>
      </c>
      <c r="M21" s="3">
        <v>5478</v>
      </c>
      <c r="N21" t="s">
        <v>12</v>
      </c>
      <c r="S21" t="s">
        <v>3258</v>
      </c>
      <c r="U21" t="s">
        <v>3078</v>
      </c>
      <c r="V21" s="6" t="s">
        <v>580</v>
      </c>
      <c r="W21" t="str">
        <f>V21&amp;"Location"</f>
        <v>EIAStorageSubLocation</v>
      </c>
      <c r="Z21" s="11" t="s">
        <v>413</v>
      </c>
      <c r="AG21" t="s">
        <v>2050</v>
      </c>
      <c r="AJ21" t="s">
        <v>2100</v>
      </c>
      <c r="AV21" t="s">
        <v>2157</v>
      </c>
      <c r="AY21" t="s">
        <v>2199</v>
      </c>
      <c r="BW21" t="s">
        <v>2010</v>
      </c>
      <c r="CF21" t="s">
        <v>1994</v>
      </c>
    </row>
    <row r="22" spans="1:84" hidden="1" x14ac:dyDescent="0.35">
      <c r="A22" t="s">
        <v>238</v>
      </c>
      <c r="B22" s="9">
        <v>49.883069999999996</v>
      </c>
      <c r="C22" s="9">
        <v>-119.48568</v>
      </c>
      <c r="D22" t="s">
        <v>2261</v>
      </c>
      <c r="E22" t="s">
        <v>1964</v>
      </c>
      <c r="F22" t="s">
        <v>1180</v>
      </c>
      <c r="G22" t="s">
        <v>1169</v>
      </c>
      <c r="H22" t="str">
        <f t="shared" si="0"/>
        <v>CanadaLocation</v>
      </c>
      <c r="I22" t="s">
        <v>617</v>
      </c>
      <c r="J22" t="str">
        <f t="shared" si="1"/>
        <v>BritishColumbiaLocation</v>
      </c>
      <c r="K22">
        <v>49.956000000000003</v>
      </c>
      <c r="L22">
        <v>-119.378</v>
      </c>
      <c r="M22" s="3">
        <v>11189</v>
      </c>
      <c r="N22" t="s">
        <v>12</v>
      </c>
      <c r="S22" t="s">
        <v>3261</v>
      </c>
      <c r="U22" t="s">
        <v>3078</v>
      </c>
      <c r="V22" t="s">
        <v>409</v>
      </c>
      <c r="W22" t="str">
        <f>V22&amp;"Location"</f>
        <v>FloridaLocation</v>
      </c>
      <c r="Z22" s="11" t="s">
        <v>415</v>
      </c>
      <c r="AG22" t="s">
        <v>2051</v>
      </c>
      <c r="AJ22" t="s">
        <v>2101</v>
      </c>
      <c r="AV22" t="s">
        <v>2158</v>
      </c>
      <c r="AY22" t="s">
        <v>2200</v>
      </c>
      <c r="BW22" t="s">
        <v>2009</v>
      </c>
      <c r="CF22" t="s">
        <v>1964</v>
      </c>
    </row>
    <row r="23" spans="1:84" hidden="1" x14ac:dyDescent="0.35">
      <c r="A23" t="s">
        <v>240</v>
      </c>
      <c r="B23" s="9">
        <v>44.229759999999999</v>
      </c>
      <c r="C23" s="9">
        <v>-76.480980000000002</v>
      </c>
      <c r="D23" t="s">
        <v>2294</v>
      </c>
      <c r="E23" t="s">
        <v>1997</v>
      </c>
      <c r="F23" t="s">
        <v>1213</v>
      </c>
      <c r="G23" t="s">
        <v>1169</v>
      </c>
      <c r="H23" t="str">
        <f t="shared" si="0"/>
        <v>CanadaLocation</v>
      </c>
      <c r="I23" t="s">
        <v>610</v>
      </c>
      <c r="J23" t="str">
        <f t="shared" si="1"/>
        <v>OntarioLocation</v>
      </c>
      <c r="K23">
        <v>44.225000000000001</v>
      </c>
      <c r="L23">
        <v>-76.596999999999994</v>
      </c>
      <c r="M23" s="3">
        <v>9259</v>
      </c>
      <c r="N23" t="s">
        <v>12</v>
      </c>
      <c r="S23" t="s">
        <v>3262</v>
      </c>
      <c r="U23" t="s">
        <v>3078</v>
      </c>
      <c r="V23" t="s">
        <v>625</v>
      </c>
      <c r="W23" t="s">
        <v>3066</v>
      </c>
      <c r="Z23" s="11" t="s">
        <v>417</v>
      </c>
      <c r="AG23" t="s">
        <v>2052</v>
      </c>
      <c r="AJ23" t="s">
        <v>2102</v>
      </c>
      <c r="AV23" t="s">
        <v>2159</v>
      </c>
      <c r="AY23" t="s">
        <v>2201</v>
      </c>
      <c r="BW23" t="s">
        <v>2008</v>
      </c>
      <c r="CF23" t="s">
        <v>1997</v>
      </c>
    </row>
    <row r="24" spans="1:84" hidden="1" x14ac:dyDescent="0.35">
      <c r="A24" t="s">
        <v>229</v>
      </c>
      <c r="B24" s="9">
        <v>43.425370000000001</v>
      </c>
      <c r="C24" s="9">
        <v>-80.511200000000002</v>
      </c>
      <c r="D24" t="s">
        <v>2296</v>
      </c>
      <c r="E24" t="s">
        <v>1999</v>
      </c>
      <c r="F24" t="s">
        <v>1215</v>
      </c>
      <c r="G24" t="s">
        <v>1169</v>
      </c>
      <c r="H24" t="str">
        <f t="shared" si="0"/>
        <v>CanadaLocation</v>
      </c>
      <c r="I24" t="s">
        <v>610</v>
      </c>
      <c r="J24" t="str">
        <f t="shared" si="1"/>
        <v>OntarioLocation</v>
      </c>
      <c r="K24">
        <v>43.65</v>
      </c>
      <c r="L24">
        <v>-80.417000000000002</v>
      </c>
      <c r="M24" s="3">
        <v>26106</v>
      </c>
      <c r="N24" t="s">
        <v>12</v>
      </c>
      <c r="S24" t="s">
        <v>3263</v>
      </c>
      <c r="U24" s="24" t="s">
        <v>625</v>
      </c>
      <c r="V24" s="24" t="s">
        <v>3111</v>
      </c>
      <c r="W24" s="24" t="s">
        <v>3111</v>
      </c>
      <c r="Z24" s="11" t="s">
        <v>419</v>
      </c>
      <c r="AG24" t="s">
        <v>2053</v>
      </c>
      <c r="AJ24" t="s">
        <v>2103</v>
      </c>
      <c r="AV24" t="s">
        <v>2162</v>
      </c>
      <c r="AY24" t="s">
        <v>2202</v>
      </c>
      <c r="CF24" t="s">
        <v>1999</v>
      </c>
    </row>
    <row r="25" spans="1:84" hidden="1" x14ac:dyDescent="0.35">
      <c r="A25" t="s">
        <v>229</v>
      </c>
      <c r="B25" s="9">
        <v>43.425370000000001</v>
      </c>
      <c r="C25" s="9">
        <v>-80.511200000000002</v>
      </c>
      <c r="D25" t="s">
        <v>2295</v>
      </c>
      <c r="E25" t="s">
        <v>1998</v>
      </c>
      <c r="F25" t="s">
        <v>1214</v>
      </c>
      <c r="G25" t="s">
        <v>1169</v>
      </c>
      <c r="H25" t="str">
        <f t="shared" si="0"/>
        <v>CanadaLocation</v>
      </c>
      <c r="I25" t="s">
        <v>610</v>
      </c>
      <c r="J25" t="str">
        <f t="shared" si="1"/>
        <v>OntarioLocation</v>
      </c>
      <c r="K25">
        <v>43.460999999999999</v>
      </c>
      <c r="L25">
        <v>-80.379000000000005</v>
      </c>
      <c r="M25" s="3">
        <v>11384</v>
      </c>
      <c r="N25" t="s">
        <v>12</v>
      </c>
      <c r="S25" t="s">
        <v>3264</v>
      </c>
      <c r="U25" t="s">
        <v>3078</v>
      </c>
      <c r="V25" t="s">
        <v>607</v>
      </c>
      <c r="W25" t="s">
        <v>3044</v>
      </c>
      <c r="Z25" s="11" t="s">
        <v>421</v>
      </c>
      <c r="AG25" t="s">
        <v>2054</v>
      </c>
      <c r="AJ25" t="s">
        <v>2104</v>
      </c>
      <c r="AV25" t="s">
        <v>2160</v>
      </c>
      <c r="AY25" t="s">
        <v>2204</v>
      </c>
      <c r="CF25" t="s">
        <v>1998</v>
      </c>
    </row>
    <row r="26" spans="1:84" hidden="1" x14ac:dyDescent="0.35">
      <c r="A26" t="s">
        <v>223</v>
      </c>
      <c r="B26" s="9">
        <v>45.569949999999999</v>
      </c>
      <c r="C26" s="9">
        <v>-73.691999999999993</v>
      </c>
      <c r="D26" t="s">
        <v>2308</v>
      </c>
      <c r="E26" t="s">
        <v>2011</v>
      </c>
      <c r="F26" t="s">
        <v>1227</v>
      </c>
      <c r="G26" t="s">
        <v>1169</v>
      </c>
      <c r="H26" t="str">
        <f t="shared" si="0"/>
        <v>CanadaLocation</v>
      </c>
      <c r="I26" t="s">
        <v>614</v>
      </c>
      <c r="J26" t="str">
        <f t="shared" si="1"/>
        <v>QuébecLocation</v>
      </c>
      <c r="K26">
        <v>45.683</v>
      </c>
      <c r="L26">
        <v>-74.033000000000001</v>
      </c>
      <c r="M26" s="3">
        <v>29345</v>
      </c>
      <c r="N26" t="s">
        <v>12</v>
      </c>
      <c r="U26" t="s">
        <v>3078</v>
      </c>
      <c r="V26" t="s">
        <v>411</v>
      </c>
      <c r="W26" t="str">
        <f>V26&amp;"Location"</f>
        <v>GeorgiaLocation</v>
      </c>
      <c r="Z26" s="11" t="s">
        <v>423</v>
      </c>
      <c r="AG26" t="s">
        <v>2055</v>
      </c>
      <c r="AJ26" t="s">
        <v>2105</v>
      </c>
      <c r="AV26" t="s">
        <v>2161</v>
      </c>
      <c r="AY26" t="s">
        <v>2203</v>
      </c>
      <c r="CF26" t="s">
        <v>2011</v>
      </c>
    </row>
    <row r="27" spans="1:84" hidden="1" x14ac:dyDescent="0.35">
      <c r="A27" t="s">
        <v>225</v>
      </c>
      <c r="B27" s="9">
        <v>42.98339</v>
      </c>
      <c r="C27" s="9">
        <v>-81.233040000000003</v>
      </c>
      <c r="D27" t="s">
        <v>2297</v>
      </c>
      <c r="E27" t="s">
        <v>2000</v>
      </c>
      <c r="F27" t="s">
        <v>1216</v>
      </c>
      <c r="G27" t="s">
        <v>1169</v>
      </c>
      <c r="H27" t="str">
        <f t="shared" si="0"/>
        <v>CanadaLocation</v>
      </c>
      <c r="I27" t="s">
        <v>610</v>
      </c>
      <c r="J27" t="str">
        <f t="shared" si="1"/>
        <v>OntarioLocation</v>
      </c>
      <c r="K27">
        <v>43.036000000000001</v>
      </c>
      <c r="L27">
        <v>-81.153999999999996</v>
      </c>
      <c r="M27" s="3">
        <v>8690</v>
      </c>
      <c r="N27" t="s">
        <v>12</v>
      </c>
      <c r="U27" t="s">
        <v>3078</v>
      </c>
      <c r="V27" t="s">
        <v>623</v>
      </c>
      <c r="W27" t="s">
        <v>3067</v>
      </c>
      <c r="Z27" s="11" t="s">
        <v>425</v>
      </c>
      <c r="AG27" t="s">
        <v>2056</v>
      </c>
      <c r="AJ27" t="s">
        <v>2106</v>
      </c>
      <c r="AV27" t="s">
        <v>2164</v>
      </c>
      <c r="AY27" t="s">
        <v>2205</v>
      </c>
      <c r="CF27" t="s">
        <v>2000</v>
      </c>
    </row>
    <row r="28" spans="1:84" hidden="1" x14ac:dyDescent="0.35">
      <c r="A28" t="s">
        <v>225</v>
      </c>
      <c r="B28" s="9">
        <v>42.98339</v>
      </c>
      <c r="C28" s="9">
        <v>-81.233040000000003</v>
      </c>
      <c r="D28" t="s">
        <v>2298</v>
      </c>
      <c r="E28" t="s">
        <v>2001</v>
      </c>
      <c r="F28" t="s">
        <v>1217</v>
      </c>
      <c r="G28" t="s">
        <v>1169</v>
      </c>
      <c r="H28" t="str">
        <f t="shared" si="0"/>
        <v>CanadaLocation</v>
      </c>
      <c r="I28" t="s">
        <v>610</v>
      </c>
      <c r="J28" t="str">
        <f t="shared" si="1"/>
        <v>OntarioLocation</v>
      </c>
      <c r="K28">
        <v>43.033000000000001</v>
      </c>
      <c r="L28">
        <v>-81.150000000000006</v>
      </c>
      <c r="M28" s="3">
        <v>8719</v>
      </c>
      <c r="N28" t="s">
        <v>12</v>
      </c>
      <c r="U28" s="24" t="s">
        <v>623</v>
      </c>
      <c r="V28" s="24" t="s">
        <v>3112</v>
      </c>
      <c r="W28" s="24" t="s">
        <v>3112</v>
      </c>
      <c r="Z28" s="11" t="s">
        <v>427</v>
      </c>
      <c r="AG28" t="s">
        <v>2057</v>
      </c>
      <c r="AJ28" t="s">
        <v>2108</v>
      </c>
      <c r="AV28" t="s">
        <v>2163</v>
      </c>
      <c r="AY28" t="s">
        <v>2210</v>
      </c>
      <c r="CF28" t="s">
        <v>2001</v>
      </c>
    </row>
    <row r="29" spans="1:84" hidden="1" x14ac:dyDescent="0.35">
      <c r="A29" t="s">
        <v>241</v>
      </c>
      <c r="B29" s="9">
        <v>46.094540000000002</v>
      </c>
      <c r="C29" s="9">
        <v>-64.796499999999995</v>
      </c>
      <c r="D29" t="s">
        <v>2282</v>
      </c>
      <c r="E29" t="s">
        <v>1985</v>
      </c>
      <c r="F29" t="s">
        <v>1201</v>
      </c>
      <c r="G29" t="s">
        <v>1169</v>
      </c>
      <c r="H29" t="str">
        <f t="shared" si="0"/>
        <v>CanadaLocation</v>
      </c>
      <c r="I29" t="s">
        <v>622</v>
      </c>
      <c r="J29" t="str">
        <f t="shared" si="1"/>
        <v>NewBrunswickLocation</v>
      </c>
      <c r="K29">
        <v>46.112000000000002</v>
      </c>
      <c r="L29">
        <v>-64.679000000000002</v>
      </c>
      <c r="M29" s="3">
        <v>9264</v>
      </c>
      <c r="N29" t="s">
        <v>12</v>
      </c>
      <c r="U29" s="24" t="s">
        <v>1170</v>
      </c>
      <c r="V29" s="24" t="s">
        <v>3117</v>
      </c>
      <c r="W29" s="24" t="s">
        <v>3117</v>
      </c>
      <c r="Z29" s="11" t="s">
        <v>429</v>
      </c>
      <c r="AG29" t="s">
        <v>2059</v>
      </c>
      <c r="AJ29" t="s">
        <v>2107</v>
      </c>
      <c r="AV29" t="s">
        <v>2165</v>
      </c>
      <c r="AY29" t="s">
        <v>2209</v>
      </c>
      <c r="CF29" t="s">
        <v>1985</v>
      </c>
    </row>
    <row r="30" spans="1:84" hidden="1" x14ac:dyDescent="0.35">
      <c r="A30" t="s">
        <v>215</v>
      </c>
      <c r="B30" s="9">
        <v>45.508839999999999</v>
      </c>
      <c r="C30" s="9">
        <v>-73.587810000000005</v>
      </c>
      <c r="D30" t="s">
        <v>2309</v>
      </c>
      <c r="E30" t="s">
        <v>2012</v>
      </c>
      <c r="F30" t="s">
        <v>1228</v>
      </c>
      <c r="G30" t="s">
        <v>1169</v>
      </c>
      <c r="H30" t="str">
        <f t="shared" si="0"/>
        <v>CanadaLocation</v>
      </c>
      <c r="I30" t="s">
        <v>614</v>
      </c>
      <c r="J30" t="str">
        <f t="shared" si="1"/>
        <v>QuébecLocation</v>
      </c>
      <c r="K30">
        <v>45.5</v>
      </c>
      <c r="L30">
        <v>-73.566999999999993</v>
      </c>
      <c r="M30" s="3">
        <v>1896</v>
      </c>
      <c r="N30" t="s">
        <v>12</v>
      </c>
      <c r="U30" t="s">
        <v>3078</v>
      </c>
      <c r="V30" t="s">
        <v>612</v>
      </c>
      <c r="W30" t="str">
        <f t="shared" ref="W30:W38" si="2">V30&amp;"Location"</f>
        <v>HawaiiLocation</v>
      </c>
      <c r="Z30" s="11" t="s">
        <v>431</v>
      </c>
      <c r="AG30" t="s">
        <v>2058</v>
      </c>
      <c r="AJ30" t="s">
        <v>2109</v>
      </c>
      <c r="AV30" t="s">
        <v>2166</v>
      </c>
      <c r="AY30" t="s">
        <v>2208</v>
      </c>
      <c r="CF30" t="s">
        <v>2012</v>
      </c>
    </row>
    <row r="31" spans="1:84" hidden="1" x14ac:dyDescent="0.35">
      <c r="A31" t="s">
        <v>215</v>
      </c>
      <c r="B31" s="9">
        <v>45.508839999999999</v>
      </c>
      <c r="C31" s="9">
        <v>-73.587810000000005</v>
      </c>
      <c r="D31" t="s">
        <v>2310</v>
      </c>
      <c r="E31" t="s">
        <v>2013</v>
      </c>
      <c r="F31" t="s">
        <v>1229</v>
      </c>
      <c r="G31" t="s">
        <v>1169</v>
      </c>
      <c r="H31" t="str">
        <f t="shared" si="0"/>
        <v>CanadaLocation</v>
      </c>
      <c r="I31" t="s">
        <v>614</v>
      </c>
      <c r="J31" t="str">
        <f t="shared" si="1"/>
        <v>QuébecLocation</v>
      </c>
      <c r="K31">
        <v>45.466999999999999</v>
      </c>
      <c r="L31">
        <v>-73.733000000000004</v>
      </c>
      <c r="M31" s="3">
        <v>12237</v>
      </c>
      <c r="N31" t="s">
        <v>12</v>
      </c>
      <c r="U31" t="s">
        <v>3078</v>
      </c>
      <c r="V31" t="s">
        <v>413</v>
      </c>
      <c r="W31" t="str">
        <f t="shared" si="2"/>
        <v>IdahoLocation</v>
      </c>
      <c r="Z31" s="11" t="s">
        <v>434</v>
      </c>
      <c r="AG31" t="s">
        <v>2060</v>
      </c>
      <c r="AJ31" t="s">
        <v>2110</v>
      </c>
      <c r="AV31" t="s">
        <v>2167</v>
      </c>
      <c r="AY31" t="s">
        <v>2207</v>
      </c>
      <c r="CB31" t="str">
        <f>"GWC"&amp;CB$2</f>
        <v>GWCSaskatchewan</v>
      </c>
      <c r="CC31" t="s">
        <v>3180</v>
      </c>
      <c r="CF31" t="s">
        <v>2013</v>
      </c>
    </row>
    <row r="32" spans="1:84" hidden="1" x14ac:dyDescent="0.35">
      <c r="A32" t="s">
        <v>215</v>
      </c>
      <c r="B32" s="9">
        <v>45.508839999999999</v>
      </c>
      <c r="C32" s="9">
        <v>-73.587810000000005</v>
      </c>
      <c r="D32" t="s">
        <v>2312</v>
      </c>
      <c r="E32" t="s">
        <v>2015</v>
      </c>
      <c r="F32" t="s">
        <v>1231</v>
      </c>
      <c r="G32" t="s">
        <v>1169</v>
      </c>
      <c r="H32" t="str">
        <f t="shared" si="0"/>
        <v>CanadaLocation</v>
      </c>
      <c r="I32" t="s">
        <v>614</v>
      </c>
      <c r="J32" t="str">
        <f t="shared" si="1"/>
        <v>QuébecLocation</v>
      </c>
      <c r="K32">
        <v>45.517000000000003</v>
      </c>
      <c r="L32">
        <v>-73.417000000000002</v>
      </c>
      <c r="M32" s="3">
        <v>13340</v>
      </c>
      <c r="N32" t="s">
        <v>12</v>
      </c>
      <c r="U32" t="s">
        <v>3078</v>
      </c>
      <c r="V32" t="s">
        <v>415</v>
      </c>
      <c r="W32" t="str">
        <f t="shared" si="2"/>
        <v>IllinoisLocation</v>
      </c>
      <c r="Z32" s="11" t="s">
        <v>436</v>
      </c>
      <c r="AG32" t="s">
        <v>2061</v>
      </c>
      <c r="AJ32" t="s">
        <v>2111</v>
      </c>
      <c r="AV32" t="s">
        <v>2168</v>
      </c>
      <c r="AY32" t="s">
        <v>2206</v>
      </c>
      <c r="BA32" t="str">
        <f>"GWC"&amp;BA$2</f>
        <v>GWCAlberta</v>
      </c>
      <c r="BB32" t="s">
        <v>3180</v>
      </c>
      <c r="BD32" t="str">
        <f>"GWC"&amp;BD$2</f>
        <v>GWCBritishColumbia</v>
      </c>
      <c r="BE32" t="s">
        <v>3180</v>
      </c>
      <c r="BG32" t="str">
        <f>"GWC"&amp;BG$2</f>
        <v>GWCCanadianProvince</v>
      </c>
      <c r="BH32" t="s">
        <v>3180</v>
      </c>
      <c r="BJ32" t="str">
        <f>"GWC"&amp;BJ$2</f>
        <v>GWCCapeBretonIsland</v>
      </c>
      <c r="BK32" t="s">
        <v>3180</v>
      </c>
      <c r="BM32" t="str">
        <f>"GWC"&amp;BM$2</f>
        <v>GWCManitoba</v>
      </c>
      <c r="BN32" t="s">
        <v>3180</v>
      </c>
      <c r="BP32" t="str">
        <f>"GWC"&amp;BP$2</f>
        <v>GWCNewBrunswick</v>
      </c>
      <c r="BQ32" t="s">
        <v>3180</v>
      </c>
      <c r="BS32" t="str">
        <f>"GWC"&amp;BS$2</f>
        <v>GWCNovaScotia</v>
      </c>
      <c r="BT32" t="s">
        <v>3180</v>
      </c>
      <c r="BV32" t="str">
        <f>"GWC"&amp;BV$2</f>
        <v>GWCOntario</v>
      </c>
      <c r="BW32" t="s">
        <v>3180</v>
      </c>
      <c r="BY32" t="str">
        <f>"GWC"&amp;BY$2</f>
        <v>GWCQuébec</v>
      </c>
      <c r="BZ32" t="s">
        <v>3180</v>
      </c>
      <c r="CF32" t="s">
        <v>2015</v>
      </c>
    </row>
    <row r="33" spans="1:84" hidden="1" x14ac:dyDescent="0.35">
      <c r="A33" t="s">
        <v>215</v>
      </c>
      <c r="B33" s="9">
        <v>45.508839999999999</v>
      </c>
      <c r="C33" s="9">
        <v>-73.587810000000005</v>
      </c>
      <c r="D33" t="s">
        <v>2311</v>
      </c>
      <c r="E33" t="s">
        <v>2014</v>
      </c>
      <c r="F33" t="s">
        <v>1230</v>
      </c>
      <c r="G33" t="s">
        <v>1169</v>
      </c>
      <c r="H33" t="str">
        <f t="shared" si="0"/>
        <v>CanadaLocation</v>
      </c>
      <c r="I33" t="s">
        <v>614</v>
      </c>
      <c r="J33" t="str">
        <f t="shared" si="1"/>
        <v>QuébecLocation</v>
      </c>
      <c r="K33">
        <v>45.466999999999999</v>
      </c>
      <c r="L33">
        <v>-73.733000000000004</v>
      </c>
      <c r="M33" s="3">
        <v>12237</v>
      </c>
      <c r="N33" t="s">
        <v>12</v>
      </c>
      <c r="U33" t="s">
        <v>3078</v>
      </c>
      <c r="V33" t="s">
        <v>417</v>
      </c>
      <c r="W33" t="str">
        <f t="shared" si="2"/>
        <v>IndianaLocation</v>
      </c>
      <c r="Z33" s="11" t="s">
        <v>438</v>
      </c>
      <c r="AG33" t="s">
        <v>2063</v>
      </c>
      <c r="AJ33" t="s">
        <v>2112</v>
      </c>
      <c r="AV33" t="s">
        <v>2169</v>
      </c>
      <c r="AY33" t="s">
        <v>2213</v>
      </c>
      <c r="CF33" t="s">
        <v>2014</v>
      </c>
    </row>
    <row r="34" spans="1:84" hidden="1" x14ac:dyDescent="0.35">
      <c r="A34" t="s">
        <v>215</v>
      </c>
      <c r="B34" s="9">
        <v>45.508839999999999</v>
      </c>
      <c r="C34" s="9">
        <v>-73.587810000000005</v>
      </c>
      <c r="D34" t="s">
        <v>2313</v>
      </c>
      <c r="E34" t="s">
        <v>2016</v>
      </c>
      <c r="F34" t="s">
        <v>1232</v>
      </c>
      <c r="G34" t="s">
        <v>1169</v>
      </c>
      <c r="H34" t="str">
        <f t="shared" ref="H34:H65" si="3">G34&amp;"Location"</f>
        <v>CanadaLocation</v>
      </c>
      <c r="I34" t="s">
        <v>614</v>
      </c>
      <c r="J34" t="str">
        <f t="shared" ref="J34:J65" si="4">VLOOKUP(I34,V:W,2,FALSE)</f>
        <v>QuébecLocation</v>
      </c>
      <c r="K34">
        <v>45.417000000000002</v>
      </c>
      <c r="L34">
        <v>-73.917000000000002</v>
      </c>
      <c r="M34" s="3">
        <v>27629</v>
      </c>
      <c r="N34" t="s">
        <v>12</v>
      </c>
      <c r="U34" t="s">
        <v>3078</v>
      </c>
      <c r="V34" t="s">
        <v>419</v>
      </c>
      <c r="W34" t="str">
        <f t="shared" si="2"/>
        <v>IowaLocation</v>
      </c>
      <c r="Z34" s="11" t="s">
        <v>440</v>
      </c>
      <c r="AG34" t="s">
        <v>2062</v>
      </c>
      <c r="AJ34" t="s">
        <v>2113</v>
      </c>
      <c r="AV34" t="s">
        <v>2170</v>
      </c>
      <c r="AY34" t="s">
        <v>2211</v>
      </c>
      <c r="CF34" t="s">
        <v>2016</v>
      </c>
    </row>
    <row r="35" spans="1:84" hidden="1" x14ac:dyDescent="0.35">
      <c r="A35" t="s">
        <v>227</v>
      </c>
      <c r="B35" s="9">
        <v>50.363860000000003</v>
      </c>
      <c r="C35" s="9">
        <v>-119.34997</v>
      </c>
      <c r="D35" t="s">
        <v>2262</v>
      </c>
      <c r="E35" t="s">
        <v>1965</v>
      </c>
      <c r="F35" t="s">
        <v>1181</v>
      </c>
      <c r="G35" t="s">
        <v>1169</v>
      </c>
      <c r="H35" t="str">
        <f t="shared" si="3"/>
        <v>CanadaLocation</v>
      </c>
      <c r="I35" t="s">
        <v>617</v>
      </c>
      <c r="J35" t="str">
        <f t="shared" si="4"/>
        <v>BritishColumbiaLocation</v>
      </c>
      <c r="K35">
        <v>50.216999999999999</v>
      </c>
      <c r="L35">
        <v>-119.18300000000001</v>
      </c>
      <c r="M35" s="3">
        <v>20183</v>
      </c>
      <c r="N35" t="s">
        <v>12</v>
      </c>
      <c r="U35" t="s">
        <v>3078</v>
      </c>
      <c r="V35" t="s">
        <v>421</v>
      </c>
      <c r="W35" t="str">
        <f t="shared" si="2"/>
        <v>KansasLocation</v>
      </c>
      <c r="Z35" s="11" t="s">
        <v>442</v>
      </c>
      <c r="AG35" t="s">
        <v>2064</v>
      </c>
      <c r="AJ35" t="s">
        <v>2114</v>
      </c>
      <c r="AV35" t="s">
        <v>2171</v>
      </c>
      <c r="AY35" t="s">
        <v>2212</v>
      </c>
      <c r="CF35" t="s">
        <v>1965</v>
      </c>
    </row>
    <row r="36" spans="1:84" hidden="1" x14ac:dyDescent="0.35">
      <c r="A36" t="s">
        <v>226</v>
      </c>
      <c r="B36" s="9">
        <v>43.900120000000001</v>
      </c>
      <c r="C36" s="9">
        <v>-78.84957</v>
      </c>
      <c r="D36" t="s">
        <v>2299</v>
      </c>
      <c r="E36" t="s">
        <v>2002</v>
      </c>
      <c r="F36" t="s">
        <v>1218</v>
      </c>
      <c r="G36" t="s">
        <v>1169</v>
      </c>
      <c r="H36" t="str">
        <f t="shared" si="3"/>
        <v>CanadaLocation</v>
      </c>
      <c r="I36" t="s">
        <v>610</v>
      </c>
      <c r="J36" t="str">
        <f t="shared" si="4"/>
        <v>OntarioLocation</v>
      </c>
      <c r="K36">
        <v>43.923000000000002</v>
      </c>
      <c r="L36">
        <v>-78.894999999999996</v>
      </c>
      <c r="M36" s="3">
        <v>4440</v>
      </c>
      <c r="N36" t="s">
        <v>12</v>
      </c>
      <c r="U36" t="s">
        <v>3078</v>
      </c>
      <c r="V36" t="s">
        <v>423</v>
      </c>
      <c r="W36" t="str">
        <f t="shared" si="2"/>
        <v>KentuckyLocation</v>
      </c>
      <c r="Z36" s="11" t="s">
        <v>444</v>
      </c>
      <c r="AG36" t="s">
        <v>2069</v>
      </c>
      <c r="AJ36" t="s">
        <v>2115</v>
      </c>
      <c r="AV36" t="s">
        <v>2172</v>
      </c>
      <c r="AY36" t="s">
        <v>2216</v>
      </c>
      <c r="CF36" t="s">
        <v>2002</v>
      </c>
    </row>
    <row r="37" spans="1:84" hidden="1" x14ac:dyDescent="0.35">
      <c r="A37" t="s">
        <v>217</v>
      </c>
      <c r="B37" s="9">
        <v>45.411169999999998</v>
      </c>
      <c r="C37" s="9">
        <v>-75.698120000000003</v>
      </c>
      <c r="D37" t="s">
        <v>2301</v>
      </c>
      <c r="E37" t="s">
        <v>2004</v>
      </c>
      <c r="F37" t="s">
        <v>1220</v>
      </c>
      <c r="G37" t="s">
        <v>1169</v>
      </c>
      <c r="H37" t="str">
        <f t="shared" si="3"/>
        <v>CanadaLocation</v>
      </c>
      <c r="I37" t="s">
        <v>610</v>
      </c>
      <c r="J37" t="str">
        <f t="shared" si="4"/>
        <v>OntarioLocation</v>
      </c>
      <c r="K37">
        <v>45.521999999999998</v>
      </c>
      <c r="L37">
        <v>-75.563999999999993</v>
      </c>
      <c r="M37" s="3">
        <v>16163</v>
      </c>
      <c r="N37" t="s">
        <v>12</v>
      </c>
      <c r="U37" t="s">
        <v>3078</v>
      </c>
      <c r="V37" t="s">
        <v>425</v>
      </c>
      <c r="W37" t="str">
        <f t="shared" si="2"/>
        <v>LouisianaLocation</v>
      </c>
      <c r="Z37" s="11" t="s">
        <v>447</v>
      </c>
      <c r="AG37" t="s">
        <v>2067</v>
      </c>
      <c r="AJ37" t="s">
        <v>2116</v>
      </c>
      <c r="AV37" t="s">
        <v>2174</v>
      </c>
      <c r="AY37" t="s">
        <v>2214</v>
      </c>
      <c r="CF37" t="s">
        <v>2004</v>
      </c>
    </row>
    <row r="38" spans="1:84" hidden="1" x14ac:dyDescent="0.35">
      <c r="A38" t="s">
        <v>217</v>
      </c>
      <c r="B38" s="9">
        <v>45.411169999999998</v>
      </c>
      <c r="C38" s="9">
        <v>-75.698120000000003</v>
      </c>
      <c r="D38" t="s">
        <v>2300</v>
      </c>
      <c r="E38" t="s">
        <v>2003</v>
      </c>
      <c r="F38" t="s">
        <v>1219</v>
      </c>
      <c r="G38" t="s">
        <v>1169</v>
      </c>
      <c r="H38" t="str">
        <f t="shared" si="3"/>
        <v>CanadaLocation</v>
      </c>
      <c r="I38" t="s">
        <v>610</v>
      </c>
      <c r="J38" t="str">
        <f t="shared" si="4"/>
        <v>OntarioLocation</v>
      </c>
      <c r="K38">
        <v>45.323</v>
      </c>
      <c r="L38">
        <v>-75.668999999999997</v>
      </c>
      <c r="M38" s="3">
        <v>10064</v>
      </c>
      <c r="N38" t="s">
        <v>12</v>
      </c>
      <c r="U38" t="s">
        <v>3078</v>
      </c>
      <c r="V38" t="s">
        <v>427</v>
      </c>
      <c r="W38" t="str">
        <f t="shared" si="2"/>
        <v>MaineLocation</v>
      </c>
      <c r="Z38" s="11" t="s">
        <v>449</v>
      </c>
      <c r="AG38" t="s">
        <v>2066</v>
      </c>
      <c r="AJ38" t="s">
        <v>2117</v>
      </c>
      <c r="AV38" t="s">
        <v>2173</v>
      </c>
      <c r="AY38" t="s">
        <v>2217</v>
      </c>
      <c r="CF38" t="s">
        <v>2003</v>
      </c>
    </row>
    <row r="39" spans="1:84" hidden="1" x14ac:dyDescent="0.35">
      <c r="A39" t="s">
        <v>220</v>
      </c>
      <c r="B39" s="9">
        <v>46.812280000000001</v>
      </c>
      <c r="C39" s="9">
        <v>-71.21454</v>
      </c>
      <c r="D39" t="s">
        <v>2273</v>
      </c>
      <c r="E39" t="s">
        <v>1976</v>
      </c>
      <c r="F39" t="s">
        <v>1192</v>
      </c>
      <c r="G39" t="s">
        <v>1169</v>
      </c>
      <c r="H39" t="str">
        <f t="shared" si="3"/>
        <v>CanadaLocation</v>
      </c>
      <c r="I39" t="s">
        <v>618</v>
      </c>
      <c r="J39" t="str">
        <f t="shared" si="4"/>
        <v>CanadianProvinceLocation</v>
      </c>
      <c r="K39">
        <v>46.832999999999998</v>
      </c>
      <c r="L39">
        <v>-71.183000000000007</v>
      </c>
      <c r="M39" s="3">
        <v>3326</v>
      </c>
      <c r="N39" t="s">
        <v>12</v>
      </c>
      <c r="U39" t="s">
        <v>3078</v>
      </c>
      <c r="V39" t="s">
        <v>616</v>
      </c>
      <c r="W39" t="s">
        <v>3061</v>
      </c>
      <c r="Z39" s="11" t="s">
        <v>451</v>
      </c>
      <c r="AG39" t="s">
        <v>2068</v>
      </c>
      <c r="AJ39" t="s">
        <v>2119</v>
      </c>
      <c r="AV39" t="s">
        <v>2175</v>
      </c>
      <c r="AY39" t="s">
        <v>2215</v>
      </c>
      <c r="CF39" t="s">
        <v>1976</v>
      </c>
    </row>
    <row r="40" spans="1:84" hidden="1" x14ac:dyDescent="0.35">
      <c r="A40" t="s">
        <v>220</v>
      </c>
      <c r="B40" s="9">
        <v>46.812280000000001</v>
      </c>
      <c r="C40" s="9">
        <v>-71.21454</v>
      </c>
      <c r="D40" t="s">
        <v>2275</v>
      </c>
      <c r="E40" t="s">
        <v>1978</v>
      </c>
      <c r="F40" t="s">
        <v>1194</v>
      </c>
      <c r="G40" t="s">
        <v>1169</v>
      </c>
      <c r="H40" t="str">
        <f t="shared" si="3"/>
        <v>CanadaLocation</v>
      </c>
      <c r="I40" t="s">
        <v>618</v>
      </c>
      <c r="J40" t="str">
        <f t="shared" si="4"/>
        <v>CanadianProvinceLocation</v>
      </c>
      <c r="K40">
        <v>46.790999999999997</v>
      </c>
      <c r="L40">
        <v>-71.393000000000001</v>
      </c>
      <c r="M40" s="3">
        <v>13788</v>
      </c>
      <c r="N40" t="s">
        <v>12</v>
      </c>
      <c r="U40" t="s">
        <v>1169</v>
      </c>
      <c r="V40" t="s">
        <v>616</v>
      </c>
      <c r="W40" t="s">
        <v>3061</v>
      </c>
      <c r="Z40" s="11" t="s">
        <v>453</v>
      </c>
      <c r="AG40" t="s">
        <v>2065</v>
      </c>
      <c r="AJ40" t="s">
        <v>2118</v>
      </c>
      <c r="AV40" t="s">
        <v>2176</v>
      </c>
      <c r="AY40" t="s">
        <v>2219</v>
      </c>
      <c r="CF40" t="s">
        <v>1978</v>
      </c>
    </row>
    <row r="41" spans="1:84" hidden="1" x14ac:dyDescent="0.35">
      <c r="A41" t="s">
        <v>220</v>
      </c>
      <c r="B41" s="9">
        <v>46.812280000000001</v>
      </c>
      <c r="C41" s="9">
        <v>-71.21454</v>
      </c>
      <c r="D41" t="s">
        <v>2274</v>
      </c>
      <c r="E41" t="s">
        <v>1977</v>
      </c>
      <c r="F41" t="s">
        <v>1193</v>
      </c>
      <c r="G41" t="s">
        <v>1169</v>
      </c>
      <c r="H41" t="str">
        <f t="shared" si="3"/>
        <v>CanadaLocation</v>
      </c>
      <c r="I41" t="s">
        <v>618</v>
      </c>
      <c r="J41" t="str">
        <f t="shared" si="4"/>
        <v>CanadianProvinceLocation</v>
      </c>
      <c r="K41">
        <v>46.78</v>
      </c>
      <c r="L41">
        <v>-71.283000000000001</v>
      </c>
      <c r="M41" s="3">
        <v>6327</v>
      </c>
      <c r="N41" t="s">
        <v>12</v>
      </c>
      <c r="U41" t="s">
        <v>3078</v>
      </c>
      <c r="V41" t="s">
        <v>429</v>
      </c>
      <c r="W41" t="str">
        <f>V41&amp;"Location"</f>
        <v>MarylandLocation</v>
      </c>
      <c r="Z41" s="11" t="s">
        <v>455</v>
      </c>
      <c r="AG41" t="s">
        <v>2070</v>
      </c>
      <c r="AJ41" t="s">
        <v>2120</v>
      </c>
      <c r="AV41" t="s">
        <v>2176</v>
      </c>
      <c r="AY41" t="s">
        <v>2218</v>
      </c>
      <c r="CF41" t="s">
        <v>1977</v>
      </c>
    </row>
    <row r="42" spans="1:84" hidden="1" x14ac:dyDescent="0.35">
      <c r="A42" t="s">
        <v>220</v>
      </c>
      <c r="B42" s="9">
        <v>46.812280000000001</v>
      </c>
      <c r="C42" s="9">
        <v>-71.21454</v>
      </c>
      <c r="D42" t="s">
        <v>2276</v>
      </c>
      <c r="E42" t="s">
        <v>1979</v>
      </c>
      <c r="F42" t="s">
        <v>1195</v>
      </c>
      <c r="G42" t="s">
        <v>1169</v>
      </c>
      <c r="H42" t="str">
        <f t="shared" si="3"/>
        <v>CanadaLocation</v>
      </c>
      <c r="I42" t="s">
        <v>618</v>
      </c>
      <c r="J42" t="str">
        <f t="shared" si="4"/>
        <v>CanadianProvinceLocation</v>
      </c>
      <c r="K42">
        <v>46.9</v>
      </c>
      <c r="L42">
        <v>-71.5</v>
      </c>
      <c r="M42" s="3">
        <v>23796</v>
      </c>
      <c r="N42" t="s">
        <v>12</v>
      </c>
      <c r="U42" t="s">
        <v>3078</v>
      </c>
      <c r="V42" t="s">
        <v>431</v>
      </c>
      <c r="W42" t="str">
        <f>V42&amp;"Location"</f>
        <v>MassachusettsLocation</v>
      </c>
      <c r="Z42" s="11" t="s">
        <v>457</v>
      </c>
      <c r="AG42" t="s">
        <v>2071</v>
      </c>
      <c r="AJ42" t="s">
        <v>2121</v>
      </c>
      <c r="AV42" t="s">
        <v>2177</v>
      </c>
      <c r="AY42" t="s">
        <v>2220</v>
      </c>
      <c r="CF42" t="s">
        <v>1979</v>
      </c>
    </row>
    <row r="43" spans="1:84" hidden="1" x14ac:dyDescent="0.35">
      <c r="A43" t="s">
        <v>232</v>
      </c>
      <c r="B43" s="9">
        <v>50.45008</v>
      </c>
      <c r="C43" s="9">
        <v>-104.6178</v>
      </c>
      <c r="D43" t="s">
        <v>2326</v>
      </c>
      <c r="E43" t="s">
        <v>2029</v>
      </c>
      <c r="F43" t="s">
        <v>1245</v>
      </c>
      <c r="G43" t="s">
        <v>1169</v>
      </c>
      <c r="H43" t="str">
        <f t="shared" si="3"/>
        <v>CanadaLocation</v>
      </c>
      <c r="I43" t="s">
        <v>621</v>
      </c>
      <c r="J43" t="str">
        <f t="shared" si="4"/>
        <v>SaskatchewanLocation</v>
      </c>
      <c r="K43">
        <v>50.2</v>
      </c>
      <c r="L43">
        <v>-104.7</v>
      </c>
      <c r="M43" s="3">
        <v>28413</v>
      </c>
      <c r="N43" t="s">
        <v>12</v>
      </c>
      <c r="U43" t="s">
        <v>3078</v>
      </c>
      <c r="V43" t="s">
        <v>609</v>
      </c>
      <c r="W43" t="s">
        <v>3068</v>
      </c>
      <c r="Z43" s="11" t="s">
        <v>459</v>
      </c>
      <c r="AG43" t="s">
        <v>2072</v>
      </c>
      <c r="AJ43" t="s">
        <v>2122</v>
      </c>
      <c r="AV43" t="s">
        <v>2178</v>
      </c>
      <c r="AY43" t="s">
        <v>2221</v>
      </c>
      <c r="CF43" t="s">
        <v>2029</v>
      </c>
    </row>
    <row r="44" spans="1:84" hidden="1" x14ac:dyDescent="0.35">
      <c r="A44" t="s">
        <v>232</v>
      </c>
      <c r="B44" s="9">
        <v>50.45008</v>
      </c>
      <c r="C44" s="9">
        <v>-104.6178</v>
      </c>
      <c r="D44" t="s">
        <v>2325</v>
      </c>
      <c r="E44" t="s">
        <v>2028</v>
      </c>
      <c r="F44" t="s">
        <v>1244</v>
      </c>
      <c r="G44" t="s">
        <v>1169</v>
      </c>
      <c r="H44" t="str">
        <f t="shared" si="3"/>
        <v>CanadaLocation</v>
      </c>
      <c r="I44" t="s">
        <v>621</v>
      </c>
      <c r="J44" t="str">
        <f t="shared" si="4"/>
        <v>SaskatchewanLocation</v>
      </c>
      <c r="K44">
        <v>50.433</v>
      </c>
      <c r="L44">
        <v>-104.667</v>
      </c>
      <c r="M44" s="3">
        <v>3968</v>
      </c>
      <c r="N44" t="s">
        <v>12</v>
      </c>
      <c r="U44" s="24" t="s">
        <v>609</v>
      </c>
      <c r="V44" s="24" t="s">
        <v>3113</v>
      </c>
      <c r="W44" s="24" t="s">
        <v>3113</v>
      </c>
      <c r="Z44" s="11" t="s">
        <v>461</v>
      </c>
      <c r="AG44" t="s">
        <v>2073</v>
      </c>
      <c r="AJ44" t="s">
        <v>2123</v>
      </c>
      <c r="AV44" t="s">
        <v>2179</v>
      </c>
      <c r="AY44" t="s">
        <v>2222</v>
      </c>
      <c r="CF44" t="s">
        <v>2028</v>
      </c>
    </row>
    <row r="45" spans="1:84" hidden="1" x14ac:dyDescent="0.35">
      <c r="A45" t="s">
        <v>232</v>
      </c>
      <c r="B45" s="9">
        <v>50.45008</v>
      </c>
      <c r="C45" s="9">
        <v>-104.6178</v>
      </c>
      <c r="D45" t="s">
        <v>2324</v>
      </c>
      <c r="E45" t="s">
        <v>2027</v>
      </c>
      <c r="F45" t="s">
        <v>1243</v>
      </c>
      <c r="G45" t="s">
        <v>1169</v>
      </c>
      <c r="H45" t="str">
        <f t="shared" si="3"/>
        <v>CanadaLocation</v>
      </c>
      <c r="I45" t="s">
        <v>621</v>
      </c>
      <c r="J45" t="str">
        <f t="shared" si="4"/>
        <v>SaskatchewanLocation</v>
      </c>
      <c r="K45">
        <v>50.433</v>
      </c>
      <c r="L45">
        <v>-104.667</v>
      </c>
      <c r="M45" s="3">
        <v>3968</v>
      </c>
      <c r="N45" t="s">
        <v>12</v>
      </c>
      <c r="U45" t="s">
        <v>3078</v>
      </c>
      <c r="V45" t="s">
        <v>434</v>
      </c>
      <c r="W45" t="str">
        <f t="shared" ref="W45:W51" si="5">V45&amp;"Location"</f>
        <v>MichiganLocation</v>
      </c>
      <c r="Z45" s="11" t="s">
        <v>463</v>
      </c>
      <c r="AG45" t="s">
        <v>2074</v>
      </c>
      <c r="AJ45" t="s">
        <v>2124</v>
      </c>
      <c r="AY45" t="s">
        <v>2223</v>
      </c>
      <c r="CF45" t="s">
        <v>2027</v>
      </c>
    </row>
    <row r="46" spans="1:84" hidden="1" x14ac:dyDescent="0.35">
      <c r="A46" t="s">
        <v>235</v>
      </c>
      <c r="B46" s="9">
        <v>48.41675</v>
      </c>
      <c r="C46" s="9">
        <v>-71.065730000000002</v>
      </c>
      <c r="D46" t="s">
        <v>2315</v>
      </c>
      <c r="E46" t="s">
        <v>2018</v>
      </c>
      <c r="F46" t="s">
        <v>1234</v>
      </c>
      <c r="G46" t="s">
        <v>1169</v>
      </c>
      <c r="H46" t="str">
        <f t="shared" si="3"/>
        <v>CanadaLocation</v>
      </c>
      <c r="I46" t="s">
        <v>614</v>
      </c>
      <c r="J46" t="str">
        <f t="shared" si="4"/>
        <v>QuébecLocation</v>
      </c>
      <c r="K46">
        <v>48.331000000000003</v>
      </c>
      <c r="L46">
        <v>-70.995999999999995</v>
      </c>
      <c r="M46" s="3">
        <v>10837</v>
      </c>
      <c r="N46" t="s">
        <v>12</v>
      </c>
      <c r="U46" t="s">
        <v>3078</v>
      </c>
      <c r="V46" t="s">
        <v>436</v>
      </c>
      <c r="W46" t="str">
        <f t="shared" si="5"/>
        <v>MinnesotaLocation</v>
      </c>
      <c r="Z46" s="11" t="s">
        <v>465</v>
      </c>
      <c r="AG46" t="s">
        <v>2075</v>
      </c>
      <c r="AJ46" t="s">
        <v>2125</v>
      </c>
      <c r="AY46" t="s">
        <v>2224</v>
      </c>
      <c r="CF46" t="s">
        <v>2018</v>
      </c>
    </row>
    <row r="47" spans="1:84" hidden="1" x14ac:dyDescent="0.35">
      <c r="A47" t="s">
        <v>235</v>
      </c>
      <c r="B47" s="9">
        <v>48.41675</v>
      </c>
      <c r="C47" s="9">
        <v>-71.065730000000002</v>
      </c>
      <c r="D47" t="s">
        <v>2314</v>
      </c>
      <c r="E47" t="s">
        <v>2017</v>
      </c>
      <c r="F47" t="s">
        <v>1233</v>
      </c>
      <c r="G47" t="s">
        <v>1169</v>
      </c>
      <c r="H47" t="str">
        <f t="shared" si="3"/>
        <v>CanadaLocation</v>
      </c>
      <c r="I47" t="s">
        <v>614</v>
      </c>
      <c r="J47" t="str">
        <f t="shared" si="4"/>
        <v>QuébecLocation</v>
      </c>
      <c r="K47">
        <v>48.417000000000002</v>
      </c>
      <c r="L47">
        <v>-71.132999999999996</v>
      </c>
      <c r="M47" s="3">
        <v>4964</v>
      </c>
      <c r="N47" t="s">
        <v>12</v>
      </c>
      <c r="U47" t="s">
        <v>3078</v>
      </c>
      <c r="V47" t="s">
        <v>438</v>
      </c>
      <c r="W47" t="str">
        <f t="shared" si="5"/>
        <v>MississippiLocation</v>
      </c>
      <c r="Z47" s="11" t="s">
        <v>467</v>
      </c>
      <c r="AG47" t="s">
        <v>2076</v>
      </c>
      <c r="AJ47" t="s">
        <v>2126</v>
      </c>
      <c r="AY47" t="s">
        <v>2225</v>
      </c>
      <c r="CF47" t="s">
        <v>2017</v>
      </c>
    </row>
    <row r="48" spans="1:84" hidden="1" x14ac:dyDescent="0.35">
      <c r="A48" t="s">
        <v>235</v>
      </c>
      <c r="B48" s="9">
        <v>48.41675</v>
      </c>
      <c r="C48" s="9">
        <v>-71.065730000000002</v>
      </c>
      <c r="D48" t="s">
        <v>2317</v>
      </c>
      <c r="E48" t="s">
        <v>2020</v>
      </c>
      <c r="F48" t="s">
        <v>1236</v>
      </c>
      <c r="G48" t="s">
        <v>1169</v>
      </c>
      <c r="H48" t="str">
        <f t="shared" si="3"/>
        <v>CanadaLocation</v>
      </c>
      <c r="I48" t="s">
        <v>614</v>
      </c>
      <c r="J48" t="str">
        <f t="shared" si="4"/>
        <v>QuébecLocation</v>
      </c>
      <c r="K48">
        <v>48.3</v>
      </c>
      <c r="L48">
        <v>-70.917000000000002</v>
      </c>
      <c r="M48" s="3">
        <v>17008</v>
      </c>
      <c r="N48" t="s">
        <v>12</v>
      </c>
      <c r="U48" t="s">
        <v>3078</v>
      </c>
      <c r="V48" t="s">
        <v>440</v>
      </c>
      <c r="W48" t="str">
        <f t="shared" si="5"/>
        <v>MissouriLocation</v>
      </c>
      <c r="Z48" s="11" t="s">
        <v>469</v>
      </c>
      <c r="AG48" t="s">
        <v>2077</v>
      </c>
      <c r="AJ48" t="s">
        <v>2127</v>
      </c>
      <c r="AY48" t="s">
        <v>2226</v>
      </c>
      <c r="CF48" t="s">
        <v>2020</v>
      </c>
    </row>
    <row r="49" spans="1:84" hidden="1" x14ac:dyDescent="0.35">
      <c r="A49" t="s">
        <v>235</v>
      </c>
      <c r="B49" s="9">
        <v>48.41675</v>
      </c>
      <c r="C49" s="9">
        <v>-71.065730000000002</v>
      </c>
      <c r="D49" t="s">
        <v>2316</v>
      </c>
      <c r="E49" t="s">
        <v>2019</v>
      </c>
      <c r="F49" t="s">
        <v>1235</v>
      </c>
      <c r="G49" t="s">
        <v>1169</v>
      </c>
      <c r="H49" t="str">
        <f t="shared" si="3"/>
        <v>CanadaLocation</v>
      </c>
      <c r="I49" t="s">
        <v>614</v>
      </c>
      <c r="J49" t="str">
        <f t="shared" si="4"/>
        <v>QuébecLocation</v>
      </c>
      <c r="K49">
        <v>48.3</v>
      </c>
      <c r="L49">
        <v>-71.117000000000004</v>
      </c>
      <c r="M49" s="3">
        <v>13523</v>
      </c>
      <c r="N49" t="s">
        <v>12</v>
      </c>
      <c r="U49" t="s">
        <v>3078</v>
      </c>
      <c r="V49" t="s">
        <v>442</v>
      </c>
      <c r="W49" t="str">
        <f t="shared" si="5"/>
        <v>MontanaLocation</v>
      </c>
      <c r="Z49" s="11" t="s">
        <v>471</v>
      </c>
      <c r="AG49" t="s">
        <v>2078</v>
      </c>
      <c r="AJ49" t="s">
        <v>2128</v>
      </c>
      <c r="AY49" t="s">
        <v>2228</v>
      </c>
      <c r="CF49" t="s">
        <v>2019</v>
      </c>
    </row>
    <row r="50" spans="1:84" hidden="1" x14ac:dyDescent="0.35">
      <c r="A50" t="s">
        <v>230</v>
      </c>
      <c r="B50" s="9">
        <v>52.132379999999998</v>
      </c>
      <c r="C50" s="9">
        <v>-106.66892</v>
      </c>
      <c r="D50" t="s">
        <v>2327</v>
      </c>
      <c r="E50" t="s">
        <v>2030</v>
      </c>
      <c r="F50" t="s">
        <v>1246</v>
      </c>
      <c r="G50" t="s">
        <v>1169</v>
      </c>
      <c r="H50" t="str">
        <f t="shared" si="3"/>
        <v>CanadaLocation</v>
      </c>
      <c r="I50" t="s">
        <v>621</v>
      </c>
      <c r="J50" t="str">
        <f t="shared" si="4"/>
        <v>SaskatchewanLocation</v>
      </c>
      <c r="K50">
        <v>52.167000000000002</v>
      </c>
      <c r="L50">
        <v>-106.7</v>
      </c>
      <c r="M50" s="3">
        <v>4394</v>
      </c>
      <c r="N50" t="s">
        <v>12</v>
      </c>
      <c r="U50" t="s">
        <v>3078</v>
      </c>
      <c r="V50" t="s">
        <v>444</v>
      </c>
      <c r="W50" t="str">
        <f t="shared" si="5"/>
        <v>NebraskaLocation</v>
      </c>
      <c r="Z50" s="11" t="s">
        <v>474</v>
      </c>
      <c r="AG50" t="s">
        <v>2079</v>
      </c>
      <c r="AJ50" t="s">
        <v>2129</v>
      </c>
      <c r="AY50" t="s">
        <v>2227</v>
      </c>
      <c r="CF50" t="s">
        <v>2030</v>
      </c>
    </row>
    <row r="51" spans="1:84" hidden="1" x14ac:dyDescent="0.35">
      <c r="A51" t="s">
        <v>237</v>
      </c>
      <c r="B51" s="9">
        <v>45.400080000000003</v>
      </c>
      <c r="C51" s="9">
        <v>-71.899079999999998</v>
      </c>
      <c r="D51" t="s">
        <v>2320</v>
      </c>
      <c r="E51" t="s">
        <v>2023</v>
      </c>
      <c r="F51" t="s">
        <v>1239</v>
      </c>
      <c r="G51" t="s">
        <v>1169</v>
      </c>
      <c r="H51" t="str">
        <f t="shared" si="3"/>
        <v>CanadaLocation</v>
      </c>
      <c r="I51" t="s">
        <v>614</v>
      </c>
      <c r="J51" t="str">
        <f t="shared" si="4"/>
        <v>QuébecLocation</v>
      </c>
      <c r="K51">
        <v>45.27</v>
      </c>
      <c r="L51">
        <v>-72.17</v>
      </c>
      <c r="M51" s="3">
        <v>25644</v>
      </c>
      <c r="N51" t="s">
        <v>12</v>
      </c>
      <c r="U51" t="s">
        <v>3078</v>
      </c>
      <c r="V51" s="6" t="s">
        <v>498</v>
      </c>
      <c r="W51" t="str">
        <f t="shared" si="5"/>
        <v>NERCLocation</v>
      </c>
      <c r="Z51" s="11" t="s">
        <v>476</v>
      </c>
      <c r="AG51" t="s">
        <v>2080</v>
      </c>
      <c r="AJ51" t="s">
        <v>2130</v>
      </c>
      <c r="AY51" t="s">
        <v>2229</v>
      </c>
      <c r="CF51" t="s">
        <v>2023</v>
      </c>
    </row>
    <row r="52" spans="1:84" hidden="1" x14ac:dyDescent="0.35">
      <c r="A52" t="s">
        <v>237</v>
      </c>
      <c r="B52" s="9">
        <v>45.400080000000003</v>
      </c>
      <c r="C52" s="9">
        <v>-71.899079999999998</v>
      </c>
      <c r="D52" t="s">
        <v>2318</v>
      </c>
      <c r="E52" t="s">
        <v>2021</v>
      </c>
      <c r="F52" t="s">
        <v>1237</v>
      </c>
      <c r="G52" t="s">
        <v>1169</v>
      </c>
      <c r="H52" t="str">
        <f t="shared" si="3"/>
        <v>CanadaLocation</v>
      </c>
      <c r="I52" t="s">
        <v>614</v>
      </c>
      <c r="J52" t="str">
        <f t="shared" si="4"/>
        <v>QuébecLocation</v>
      </c>
      <c r="K52">
        <v>45.366999999999997</v>
      </c>
      <c r="L52">
        <v>-71.816999999999993</v>
      </c>
      <c r="M52" s="3">
        <v>7390</v>
      </c>
      <c r="N52" t="s">
        <v>12</v>
      </c>
      <c r="U52" t="s">
        <v>3078</v>
      </c>
      <c r="V52" t="s">
        <v>624</v>
      </c>
      <c r="W52" t="s">
        <v>3069</v>
      </c>
      <c r="Z52" s="11" t="s">
        <v>478</v>
      </c>
      <c r="AY52" t="s">
        <v>2230</v>
      </c>
      <c r="CF52" t="s">
        <v>2021</v>
      </c>
    </row>
    <row r="53" spans="1:84" hidden="1" x14ac:dyDescent="0.35">
      <c r="A53" t="s">
        <v>237</v>
      </c>
      <c r="B53" s="9">
        <v>45.400080000000003</v>
      </c>
      <c r="C53" s="9">
        <v>-71.899079999999998</v>
      </c>
      <c r="D53" t="s">
        <v>2319</v>
      </c>
      <c r="E53" t="s">
        <v>2022</v>
      </c>
      <c r="F53" t="s">
        <v>1238</v>
      </c>
      <c r="G53" t="s">
        <v>1169</v>
      </c>
      <c r="H53" t="str">
        <f t="shared" si="3"/>
        <v>CanadaLocation</v>
      </c>
      <c r="I53" t="s">
        <v>614</v>
      </c>
      <c r="J53" t="str">
        <f t="shared" si="4"/>
        <v>QuébecLocation</v>
      </c>
      <c r="K53">
        <v>45.439</v>
      </c>
      <c r="L53">
        <v>-71.691000000000003</v>
      </c>
      <c r="M53" s="3">
        <v>16807</v>
      </c>
      <c r="N53" t="s">
        <v>12</v>
      </c>
      <c r="U53" s="24" t="s">
        <v>624</v>
      </c>
      <c r="V53" s="24" t="s">
        <v>3114</v>
      </c>
      <c r="W53" s="24" t="s">
        <v>3114</v>
      </c>
      <c r="Z53" s="11" t="s">
        <v>481</v>
      </c>
      <c r="AY53" t="s">
        <v>2231</v>
      </c>
      <c r="CF53" t="s">
        <v>2022</v>
      </c>
    </row>
    <row r="54" spans="1:84" hidden="1" x14ac:dyDescent="0.35">
      <c r="A54" t="s">
        <v>236</v>
      </c>
      <c r="B54" s="9">
        <v>43.171259999999997</v>
      </c>
      <c r="C54" s="9">
        <v>-79.242670000000004</v>
      </c>
      <c r="D54" t="s">
        <v>2302</v>
      </c>
      <c r="E54" t="s">
        <v>2005</v>
      </c>
      <c r="F54" t="s">
        <v>1221</v>
      </c>
      <c r="G54" t="s">
        <v>1169</v>
      </c>
      <c r="H54" t="str">
        <f t="shared" si="3"/>
        <v>CanadaLocation</v>
      </c>
      <c r="I54" t="s">
        <v>610</v>
      </c>
      <c r="J54" t="str">
        <f t="shared" si="4"/>
        <v>OntarioLocation</v>
      </c>
      <c r="K54">
        <v>43.192</v>
      </c>
      <c r="L54">
        <v>-79.171999999999997</v>
      </c>
      <c r="M54" s="3">
        <v>6176</v>
      </c>
      <c r="N54" t="s">
        <v>12</v>
      </c>
      <c r="U54" t="s">
        <v>3078</v>
      </c>
      <c r="V54" t="s">
        <v>447</v>
      </c>
      <c r="W54" t="str">
        <f>V54&amp;"Location"</f>
        <v>NevadaLocation</v>
      </c>
      <c r="Z54" s="11" t="s">
        <v>483</v>
      </c>
      <c r="AY54" t="s">
        <v>2232</v>
      </c>
      <c r="CF54" t="s">
        <v>2005</v>
      </c>
    </row>
    <row r="55" spans="1:84" hidden="1" x14ac:dyDescent="0.35">
      <c r="A55" t="s">
        <v>236</v>
      </c>
      <c r="B55" s="9">
        <v>43.171259999999997</v>
      </c>
      <c r="C55" s="9">
        <v>-79.242670000000004</v>
      </c>
      <c r="D55" t="s">
        <v>2303</v>
      </c>
      <c r="E55" t="s">
        <v>2006</v>
      </c>
      <c r="F55" t="s">
        <v>1222</v>
      </c>
      <c r="G55" t="s">
        <v>1169</v>
      </c>
      <c r="H55" t="str">
        <f t="shared" si="3"/>
        <v>CanadaLocation</v>
      </c>
      <c r="I55" t="s">
        <v>610</v>
      </c>
      <c r="J55" t="str">
        <f t="shared" si="4"/>
        <v>OntarioLocation</v>
      </c>
      <c r="K55">
        <v>43.25</v>
      </c>
      <c r="L55">
        <v>-79.216999999999999</v>
      </c>
      <c r="M55" s="3">
        <v>8999</v>
      </c>
      <c r="N55" t="s">
        <v>12</v>
      </c>
      <c r="U55" t="s">
        <v>3078</v>
      </c>
      <c r="V55" t="s">
        <v>622</v>
      </c>
      <c r="W55" t="s">
        <v>3075</v>
      </c>
      <c r="Z55" s="11" t="s">
        <v>485</v>
      </c>
      <c r="AY55" t="s">
        <v>2233</v>
      </c>
      <c r="CF55" t="s">
        <v>2006</v>
      </c>
    </row>
    <row r="56" spans="1:84" hidden="1" x14ac:dyDescent="0.35">
      <c r="A56" t="s">
        <v>236</v>
      </c>
      <c r="B56" s="9">
        <v>43.171259999999997</v>
      </c>
      <c r="C56" s="9">
        <v>-79.242670000000004</v>
      </c>
      <c r="D56" t="s">
        <v>2304</v>
      </c>
      <c r="E56" t="s">
        <v>2007</v>
      </c>
      <c r="F56" t="s">
        <v>1223</v>
      </c>
      <c r="G56" t="s">
        <v>1169</v>
      </c>
      <c r="H56" t="str">
        <f t="shared" si="3"/>
        <v>CanadaLocation</v>
      </c>
      <c r="I56" t="s">
        <v>610</v>
      </c>
      <c r="J56" t="str">
        <f t="shared" si="4"/>
        <v>OntarioLocation</v>
      </c>
      <c r="K56">
        <v>43.183</v>
      </c>
      <c r="L56">
        <v>-79.400000000000006</v>
      </c>
      <c r="M56" s="3">
        <v>12824</v>
      </c>
      <c r="N56" t="s">
        <v>12</v>
      </c>
      <c r="U56" t="s">
        <v>1169</v>
      </c>
      <c r="V56" t="s">
        <v>622</v>
      </c>
      <c r="W56" t="s">
        <v>3075</v>
      </c>
      <c r="Z56" s="11" t="s">
        <v>487</v>
      </c>
      <c r="AF56" t="str">
        <f>"GWC"&amp;AF$2</f>
        <v>GWCFrance</v>
      </c>
      <c r="AG56" t="s">
        <v>3180</v>
      </c>
      <c r="AI56" t="str">
        <f>"GWC"&amp;AI$2</f>
        <v>GWCGermany</v>
      </c>
      <c r="AJ56" t="s">
        <v>3180</v>
      </c>
      <c r="AL56" t="str">
        <f>"GWC"&amp;AL$2</f>
        <v>GWCGibraltar</v>
      </c>
      <c r="AM56" t="s">
        <v>3180</v>
      </c>
      <c r="AO56" t="str">
        <f>"GWC"&amp;AO$2</f>
        <v>GWCMexico</v>
      </c>
      <c r="AP56" t="s">
        <v>3180</v>
      </c>
      <c r="AR56" t="str">
        <f>"GWC"&amp;AR$2</f>
        <v>GWCNetherlands</v>
      </c>
      <c r="AS56" t="s">
        <v>3180</v>
      </c>
      <c r="AU56" t="str">
        <f>"GWC"&amp;AU$2</f>
        <v>GWCSpain</v>
      </c>
      <c r="AV56" t="s">
        <v>3180</v>
      </c>
      <c r="AY56" t="s">
        <v>2235</v>
      </c>
      <c r="CF56" t="s">
        <v>2007</v>
      </c>
    </row>
    <row r="57" spans="1:84" hidden="1" x14ac:dyDescent="0.35">
      <c r="A57" t="s">
        <v>222</v>
      </c>
      <c r="B57" s="9">
        <v>49.106349999999999</v>
      </c>
      <c r="C57" s="9">
        <v>-122.82509</v>
      </c>
      <c r="D57" t="s">
        <v>2278</v>
      </c>
      <c r="E57" t="s">
        <v>1981</v>
      </c>
      <c r="F57" t="s">
        <v>1197</v>
      </c>
      <c r="G57" t="s">
        <v>1169</v>
      </c>
      <c r="H57" t="str">
        <f t="shared" si="3"/>
        <v>CanadaLocation</v>
      </c>
      <c r="I57" t="s">
        <v>619</v>
      </c>
      <c r="J57" t="str">
        <f t="shared" si="4"/>
        <v>CapeBretonIslandLocation</v>
      </c>
      <c r="K57">
        <v>49.2</v>
      </c>
      <c r="L57">
        <v>-122.68300000000001</v>
      </c>
      <c r="M57" s="3">
        <v>14670</v>
      </c>
      <c r="N57" t="s">
        <v>12</v>
      </c>
      <c r="U57" t="s">
        <v>3078</v>
      </c>
      <c r="V57" t="s">
        <v>449</v>
      </c>
      <c r="W57" t="s">
        <v>3045</v>
      </c>
      <c r="Z57" s="11" t="s">
        <v>611</v>
      </c>
      <c r="AY57" t="s">
        <v>2234</v>
      </c>
      <c r="CF57" t="s">
        <v>1981</v>
      </c>
    </row>
    <row r="58" spans="1:84" hidden="1" x14ac:dyDescent="0.35">
      <c r="A58" t="s">
        <v>222</v>
      </c>
      <c r="B58" s="9">
        <v>49.106349999999999</v>
      </c>
      <c r="C58" s="9">
        <v>-122.82509</v>
      </c>
      <c r="D58" t="s">
        <v>2277</v>
      </c>
      <c r="E58" t="s">
        <v>1980</v>
      </c>
      <c r="F58" t="s">
        <v>1196</v>
      </c>
      <c r="G58" t="s">
        <v>1169</v>
      </c>
      <c r="H58" t="str">
        <f t="shared" si="3"/>
        <v>CanadaLocation</v>
      </c>
      <c r="I58" t="s">
        <v>619</v>
      </c>
      <c r="J58" t="str">
        <f t="shared" si="4"/>
        <v>CapeBretonIslandLocation</v>
      </c>
      <c r="K58">
        <v>49.017000000000003</v>
      </c>
      <c r="L58">
        <v>-122.767</v>
      </c>
      <c r="M58" s="3">
        <v>10799</v>
      </c>
      <c r="N58" t="s">
        <v>12</v>
      </c>
      <c r="U58" t="s">
        <v>3078</v>
      </c>
      <c r="V58" t="s">
        <v>451</v>
      </c>
      <c r="W58" t="s">
        <v>3046</v>
      </c>
      <c r="Z58" s="11" t="s">
        <v>489</v>
      </c>
      <c r="AY58" t="s">
        <v>2236</v>
      </c>
      <c r="CF58" t="s">
        <v>1980</v>
      </c>
    </row>
    <row r="59" spans="1:84" hidden="1" x14ac:dyDescent="0.35">
      <c r="A59" t="s">
        <v>242</v>
      </c>
      <c r="B59" s="9">
        <v>46.135100000000001</v>
      </c>
      <c r="C59" s="9">
        <v>-60.183100000000003</v>
      </c>
      <c r="D59" t="s">
        <v>2279</v>
      </c>
      <c r="E59" t="s">
        <v>1982</v>
      </c>
      <c r="F59" t="s">
        <v>1198</v>
      </c>
      <c r="G59" t="s">
        <v>1169</v>
      </c>
      <c r="H59" t="str">
        <f t="shared" si="3"/>
        <v>CanadaLocation</v>
      </c>
      <c r="I59" t="s">
        <v>619</v>
      </c>
      <c r="J59" t="str">
        <f t="shared" si="4"/>
        <v>CapeBretonIslandLocation</v>
      </c>
      <c r="K59">
        <v>46.167000000000002</v>
      </c>
      <c r="L59">
        <v>-60.05</v>
      </c>
      <c r="M59" s="3">
        <v>10849</v>
      </c>
      <c r="N59" t="s">
        <v>12</v>
      </c>
      <c r="U59" t="s">
        <v>3078</v>
      </c>
      <c r="V59" t="s">
        <v>453</v>
      </c>
      <c r="W59" t="s">
        <v>3047</v>
      </c>
      <c r="Z59" s="11" t="s">
        <v>491</v>
      </c>
      <c r="AY59" t="s">
        <v>2237</v>
      </c>
      <c r="CF59" t="s">
        <v>1982</v>
      </c>
    </row>
    <row r="60" spans="1:84" hidden="1" x14ac:dyDescent="0.35">
      <c r="A60" t="s">
        <v>214</v>
      </c>
      <c r="B60" s="9">
        <v>43.700110000000002</v>
      </c>
      <c r="C60" s="9">
        <v>-79.416300000000007</v>
      </c>
      <c r="D60" t="s">
        <v>2307</v>
      </c>
      <c r="E60" t="s">
        <v>2010</v>
      </c>
      <c r="F60" t="s">
        <v>1226</v>
      </c>
      <c r="G60" t="s">
        <v>1169</v>
      </c>
      <c r="H60" t="str">
        <f t="shared" si="3"/>
        <v>CanadaLocation</v>
      </c>
      <c r="I60" t="s">
        <v>610</v>
      </c>
      <c r="J60" t="str">
        <f t="shared" si="4"/>
        <v>OntarioLocation</v>
      </c>
      <c r="K60">
        <v>43.862000000000002</v>
      </c>
      <c r="L60">
        <v>-79.37</v>
      </c>
      <c r="M60" s="3">
        <v>18381</v>
      </c>
      <c r="N60" t="s">
        <v>12</v>
      </c>
      <c r="U60" t="s">
        <v>3078</v>
      </c>
      <c r="V60" t="s">
        <v>455</v>
      </c>
      <c r="W60" t="s">
        <v>3048</v>
      </c>
      <c r="Z60" s="11" t="s">
        <v>493</v>
      </c>
      <c r="AY60" t="s">
        <v>2238</v>
      </c>
      <c r="CF60" t="s">
        <v>2010</v>
      </c>
    </row>
    <row r="61" spans="1:84" hidden="1" x14ac:dyDescent="0.35">
      <c r="A61" t="s">
        <v>214</v>
      </c>
      <c r="B61" s="9">
        <v>43.700110000000002</v>
      </c>
      <c r="C61" s="9">
        <v>-79.416300000000007</v>
      </c>
      <c r="D61" t="s">
        <v>2306</v>
      </c>
      <c r="E61" t="s">
        <v>2009</v>
      </c>
      <c r="F61" t="s">
        <v>1225</v>
      </c>
      <c r="G61" t="s">
        <v>1169</v>
      </c>
      <c r="H61" t="str">
        <f t="shared" si="3"/>
        <v>CanadaLocation</v>
      </c>
      <c r="I61" t="s">
        <v>610</v>
      </c>
      <c r="J61" t="str">
        <f t="shared" si="4"/>
        <v>OntarioLocation</v>
      </c>
      <c r="K61">
        <v>43.677</v>
      </c>
      <c r="L61">
        <v>-79.631</v>
      </c>
      <c r="M61" s="3">
        <v>17453</v>
      </c>
      <c r="N61" t="s">
        <v>12</v>
      </c>
      <c r="U61" t="s">
        <v>3078</v>
      </c>
      <c r="V61" t="s">
        <v>457</v>
      </c>
      <c r="W61" t="s">
        <v>3049</v>
      </c>
      <c r="AY61" t="s">
        <v>2239</v>
      </c>
      <c r="CF61" t="s">
        <v>2009</v>
      </c>
    </row>
    <row r="62" spans="1:84" hidden="1" x14ac:dyDescent="0.35">
      <c r="A62" t="s">
        <v>214</v>
      </c>
      <c r="B62" s="9">
        <v>43.700110000000002</v>
      </c>
      <c r="C62" s="9">
        <v>-79.416300000000007</v>
      </c>
      <c r="D62" t="s">
        <v>2305</v>
      </c>
      <c r="E62" t="s">
        <v>2008</v>
      </c>
      <c r="F62" t="s">
        <v>1224</v>
      </c>
      <c r="G62" t="s">
        <v>1169</v>
      </c>
      <c r="H62" t="str">
        <f t="shared" si="3"/>
        <v>CanadaLocation</v>
      </c>
      <c r="I62" t="s">
        <v>610</v>
      </c>
      <c r="J62" t="str">
        <f t="shared" si="4"/>
        <v>OntarioLocation</v>
      </c>
      <c r="K62">
        <v>43.616999999999997</v>
      </c>
      <c r="L62">
        <v>-79.382999999999996</v>
      </c>
      <c r="M62" s="3">
        <v>9621</v>
      </c>
      <c r="N62" t="s">
        <v>12</v>
      </c>
      <c r="U62" t="s">
        <v>3078</v>
      </c>
      <c r="V62" t="s">
        <v>459</v>
      </c>
      <c r="W62" t="s">
        <v>3050</v>
      </c>
      <c r="AY62" t="s">
        <v>2242</v>
      </c>
      <c r="CF62" t="s">
        <v>2008</v>
      </c>
    </row>
    <row r="63" spans="1:84" hidden="1" x14ac:dyDescent="0.35">
      <c r="A63" t="s">
        <v>239</v>
      </c>
      <c r="B63" s="9">
        <v>46.345149999999997</v>
      </c>
      <c r="C63" s="9">
        <v>-72.547700000000006</v>
      </c>
      <c r="D63" t="s">
        <v>2322</v>
      </c>
      <c r="E63" t="s">
        <v>2025</v>
      </c>
      <c r="F63" t="s">
        <v>1241</v>
      </c>
      <c r="G63" t="s">
        <v>1169</v>
      </c>
      <c r="H63" t="str">
        <f t="shared" si="3"/>
        <v>CanadaLocation</v>
      </c>
      <c r="I63" t="s">
        <v>614</v>
      </c>
      <c r="J63" t="str">
        <f t="shared" si="4"/>
        <v>QuébecLocation</v>
      </c>
      <c r="K63">
        <v>46.216999999999999</v>
      </c>
      <c r="L63">
        <v>-72.650000000000006</v>
      </c>
      <c r="M63" s="3">
        <v>16274</v>
      </c>
      <c r="N63" t="s">
        <v>12</v>
      </c>
      <c r="U63" t="s">
        <v>3078</v>
      </c>
      <c r="V63" t="s">
        <v>620</v>
      </c>
      <c r="W63" t="s">
        <v>3062</v>
      </c>
      <c r="AY63" t="s">
        <v>2240</v>
      </c>
      <c r="CF63" t="s">
        <v>2025</v>
      </c>
    </row>
    <row r="64" spans="1:84" hidden="1" x14ac:dyDescent="0.35">
      <c r="A64" t="s">
        <v>239</v>
      </c>
      <c r="B64" s="9">
        <v>46.345149999999997</v>
      </c>
      <c r="C64" s="9">
        <v>-72.547700000000006</v>
      </c>
      <c r="D64" t="s">
        <v>2323</v>
      </c>
      <c r="E64" t="s">
        <v>2026</v>
      </c>
      <c r="F64" t="s">
        <v>1242</v>
      </c>
      <c r="G64" t="s">
        <v>1169</v>
      </c>
      <c r="H64" t="str">
        <f t="shared" si="3"/>
        <v>CanadaLocation</v>
      </c>
      <c r="I64" t="s">
        <v>614</v>
      </c>
      <c r="J64" t="str">
        <f t="shared" si="4"/>
        <v>QuébecLocation</v>
      </c>
      <c r="K64">
        <v>46.55</v>
      </c>
      <c r="L64">
        <v>-72.733000000000004</v>
      </c>
      <c r="M64" s="3">
        <v>26840</v>
      </c>
      <c r="N64" t="s">
        <v>12</v>
      </c>
      <c r="U64" t="s">
        <v>1169</v>
      </c>
      <c r="V64" t="s">
        <v>620</v>
      </c>
      <c r="W64" t="s">
        <v>3110</v>
      </c>
      <c r="AY64" t="s">
        <v>2241</v>
      </c>
      <c r="CF64" t="s">
        <v>2026</v>
      </c>
    </row>
    <row r="65" spans="1:84" hidden="1" x14ac:dyDescent="0.35">
      <c r="A65" t="s">
        <v>239</v>
      </c>
      <c r="B65" s="9">
        <v>46.345149999999997</v>
      </c>
      <c r="C65" s="9">
        <v>-72.547700000000006</v>
      </c>
      <c r="D65" t="s">
        <v>2321</v>
      </c>
      <c r="E65" t="s">
        <v>2024</v>
      </c>
      <c r="F65" t="s">
        <v>1240</v>
      </c>
      <c r="G65" t="s">
        <v>1169</v>
      </c>
      <c r="H65" t="str">
        <f t="shared" si="3"/>
        <v>CanadaLocation</v>
      </c>
      <c r="I65" t="s">
        <v>614</v>
      </c>
      <c r="J65" t="str">
        <f t="shared" si="4"/>
        <v>QuébecLocation</v>
      </c>
      <c r="K65">
        <v>46.35</v>
      </c>
      <c r="L65">
        <v>-72.5</v>
      </c>
      <c r="M65" s="3">
        <v>3700</v>
      </c>
      <c r="N65" t="s">
        <v>12</v>
      </c>
      <c r="U65" t="s">
        <v>3078</v>
      </c>
      <c r="V65" t="s">
        <v>461</v>
      </c>
      <c r="W65" t="str">
        <f>V65&amp;"Location"</f>
        <v>OhioLocation</v>
      </c>
      <c r="AY65" t="s">
        <v>2243</v>
      </c>
      <c r="CF65" t="s">
        <v>2024</v>
      </c>
    </row>
    <row r="66" spans="1:84" hidden="1" x14ac:dyDescent="0.35">
      <c r="A66" t="s">
        <v>136</v>
      </c>
      <c r="B66" s="9">
        <v>49.249659999999999</v>
      </c>
      <c r="C66" s="9">
        <v>-123.11933999999999</v>
      </c>
      <c r="D66" t="s">
        <v>2266</v>
      </c>
      <c r="E66" t="s">
        <v>1969</v>
      </c>
      <c r="F66" t="s">
        <v>1185</v>
      </c>
      <c r="G66" t="s">
        <v>1169</v>
      </c>
      <c r="H66" t="str">
        <f t="shared" ref="H66:H77" si="6">G66&amp;"Location"</f>
        <v>CanadaLocation</v>
      </c>
      <c r="I66" t="s">
        <v>617</v>
      </c>
      <c r="J66" t="str">
        <f t="shared" ref="J66:J77" si="7">VLOOKUP(I66,V:W,2,FALSE)</f>
        <v>BritishColumbiaLocation</v>
      </c>
      <c r="K66">
        <v>49.1</v>
      </c>
      <c r="L66">
        <v>-123.3</v>
      </c>
      <c r="M66" s="3">
        <v>21199</v>
      </c>
      <c r="N66" t="s">
        <v>12</v>
      </c>
      <c r="U66" t="s">
        <v>3078</v>
      </c>
      <c r="V66" t="s">
        <v>463</v>
      </c>
      <c r="W66" t="str">
        <f>V66&amp;"Location"</f>
        <v>OklahomaLocation</v>
      </c>
      <c r="AY66" t="s">
        <v>2244</v>
      </c>
      <c r="CF66" t="s">
        <v>1969</v>
      </c>
    </row>
    <row r="67" spans="1:84" hidden="1" x14ac:dyDescent="0.35">
      <c r="A67" t="s">
        <v>136</v>
      </c>
      <c r="B67" s="9">
        <v>49.249659999999999</v>
      </c>
      <c r="C67" s="9">
        <v>-123.11933999999999</v>
      </c>
      <c r="D67" t="s">
        <v>2263</v>
      </c>
      <c r="E67" t="s">
        <v>1966</v>
      </c>
      <c r="F67" t="s">
        <v>1182</v>
      </c>
      <c r="G67" t="s">
        <v>1169</v>
      </c>
      <c r="H67" t="str">
        <f t="shared" si="6"/>
        <v>CanadaLocation</v>
      </c>
      <c r="I67" t="s">
        <v>617</v>
      </c>
      <c r="J67" t="str">
        <f t="shared" si="7"/>
        <v>BritishColumbiaLocation</v>
      </c>
      <c r="K67">
        <v>49.283000000000001</v>
      </c>
      <c r="L67">
        <v>-123.117</v>
      </c>
      <c r="M67" s="3">
        <v>3711</v>
      </c>
      <c r="N67" t="s">
        <v>12</v>
      </c>
      <c r="U67" t="s">
        <v>3078</v>
      </c>
      <c r="V67" t="s">
        <v>610</v>
      </c>
      <c r="W67" t="s">
        <v>3063</v>
      </c>
      <c r="AY67" t="s">
        <v>2245</v>
      </c>
      <c r="CF67" t="s">
        <v>1966</v>
      </c>
    </row>
    <row r="68" spans="1:84" hidden="1" x14ac:dyDescent="0.35">
      <c r="A68" t="s">
        <v>136</v>
      </c>
      <c r="B68" s="9">
        <v>49.249659999999999</v>
      </c>
      <c r="C68" s="9">
        <v>-123.11933999999999</v>
      </c>
      <c r="D68" t="s">
        <v>2264</v>
      </c>
      <c r="E68" t="s">
        <v>1967</v>
      </c>
      <c r="F68" t="s">
        <v>1183</v>
      </c>
      <c r="G68" t="s">
        <v>1169</v>
      </c>
      <c r="H68" t="str">
        <f t="shared" si="6"/>
        <v>CanadaLocation</v>
      </c>
      <c r="I68" t="s">
        <v>617</v>
      </c>
      <c r="J68" t="str">
        <f t="shared" si="7"/>
        <v>BritishColumbiaLocation</v>
      </c>
      <c r="K68">
        <v>49.194000000000003</v>
      </c>
      <c r="L68">
        <v>-123.184</v>
      </c>
      <c r="M68" s="3">
        <v>7768</v>
      </c>
      <c r="N68" t="s">
        <v>12</v>
      </c>
      <c r="U68" t="s">
        <v>1169</v>
      </c>
      <c r="V68" t="s">
        <v>610</v>
      </c>
      <c r="W68" t="s">
        <v>3063</v>
      </c>
      <c r="CF68" t="s">
        <v>1967</v>
      </c>
    </row>
    <row r="69" spans="1:84" hidden="1" x14ac:dyDescent="0.35">
      <c r="A69" t="s">
        <v>136</v>
      </c>
      <c r="B69" s="9">
        <v>49.249659999999999</v>
      </c>
      <c r="C69" s="9">
        <v>-123.11933999999999</v>
      </c>
      <c r="D69" t="s">
        <v>2265</v>
      </c>
      <c r="E69" t="s">
        <v>1968</v>
      </c>
      <c r="F69" t="s">
        <v>1184</v>
      </c>
      <c r="G69" t="s">
        <v>1169</v>
      </c>
      <c r="H69" t="str">
        <f t="shared" si="6"/>
        <v>CanadaLocation</v>
      </c>
      <c r="I69" t="s">
        <v>617</v>
      </c>
      <c r="J69" t="str">
        <f t="shared" si="7"/>
        <v>BritishColumbiaLocation</v>
      </c>
      <c r="K69">
        <v>49.35</v>
      </c>
      <c r="L69">
        <v>-123.2</v>
      </c>
      <c r="M69" s="3">
        <v>12597</v>
      </c>
      <c r="N69" t="s">
        <v>12</v>
      </c>
      <c r="U69" t="s">
        <v>3078</v>
      </c>
      <c r="V69" t="s">
        <v>465</v>
      </c>
      <c r="W69" t="str">
        <f>V69&amp;"Location"</f>
        <v>OregonLocation</v>
      </c>
      <c r="CF69" t="s">
        <v>1968</v>
      </c>
    </row>
    <row r="70" spans="1:84" hidden="1" x14ac:dyDescent="0.35">
      <c r="A70" t="s">
        <v>228</v>
      </c>
      <c r="B70" s="9">
        <v>48.435899999999997</v>
      </c>
      <c r="C70" s="9">
        <v>-123.35155</v>
      </c>
      <c r="D70" t="s">
        <v>2271</v>
      </c>
      <c r="E70" t="s">
        <v>1974</v>
      </c>
      <c r="F70" t="s">
        <v>1190</v>
      </c>
      <c r="G70" t="s">
        <v>1169</v>
      </c>
      <c r="H70" t="str">
        <f t="shared" si="6"/>
        <v>CanadaLocation</v>
      </c>
      <c r="I70" t="s">
        <v>617</v>
      </c>
      <c r="J70" t="str">
        <f t="shared" si="7"/>
        <v>BritishColumbiaLocation</v>
      </c>
      <c r="K70">
        <v>48.42</v>
      </c>
      <c r="L70">
        <v>-123.23</v>
      </c>
      <c r="M70" s="3">
        <v>9141</v>
      </c>
      <c r="N70" t="s">
        <v>12</v>
      </c>
      <c r="U70" t="s">
        <v>3078</v>
      </c>
      <c r="V70" t="s">
        <v>467</v>
      </c>
      <c r="W70" t="str">
        <f>V70&amp;"Location"</f>
        <v>PennsylvaniaLocation</v>
      </c>
      <c r="CF70" t="s">
        <v>1974</v>
      </c>
    </row>
    <row r="71" spans="1:84" hidden="1" x14ac:dyDescent="0.35">
      <c r="A71" t="s">
        <v>228</v>
      </c>
      <c r="B71" s="9">
        <v>48.435899999999997</v>
      </c>
      <c r="C71" s="9">
        <v>-123.35155</v>
      </c>
      <c r="D71" t="s">
        <v>2270</v>
      </c>
      <c r="E71" t="s">
        <v>1973</v>
      </c>
      <c r="F71" t="s">
        <v>1189</v>
      </c>
      <c r="G71" t="s">
        <v>1169</v>
      </c>
      <c r="H71" t="str">
        <f t="shared" si="6"/>
        <v>CanadaLocation</v>
      </c>
      <c r="I71" t="s">
        <v>617</v>
      </c>
      <c r="J71" t="str">
        <f t="shared" si="7"/>
        <v>BritishColumbiaLocation</v>
      </c>
      <c r="K71">
        <v>48.43</v>
      </c>
      <c r="L71">
        <v>-123.43</v>
      </c>
      <c r="M71" s="3">
        <v>5824</v>
      </c>
      <c r="N71" t="s">
        <v>12</v>
      </c>
      <c r="U71" t="s">
        <v>3078</v>
      </c>
      <c r="V71" t="s">
        <v>614</v>
      </c>
      <c r="W71" t="s">
        <v>3064</v>
      </c>
      <c r="AX71" t="str">
        <f>"GWC"&amp;AX$2</f>
        <v>GWCUnitedKingdom</v>
      </c>
      <c r="AY71" t="s">
        <v>3180</v>
      </c>
      <c r="CF71" t="s">
        <v>1973</v>
      </c>
    </row>
    <row r="72" spans="1:84" hidden="1" x14ac:dyDescent="0.35">
      <c r="A72" t="s">
        <v>228</v>
      </c>
      <c r="B72" s="9">
        <v>48.435899999999997</v>
      </c>
      <c r="C72" s="9">
        <v>-123.35155</v>
      </c>
      <c r="D72" t="s">
        <v>2272</v>
      </c>
      <c r="E72" t="s">
        <v>1975</v>
      </c>
      <c r="F72" t="s">
        <v>1191</v>
      </c>
      <c r="G72" t="s">
        <v>1169</v>
      </c>
      <c r="H72" t="str">
        <f t="shared" si="6"/>
        <v>CanadaLocation</v>
      </c>
      <c r="I72" t="s">
        <v>617</v>
      </c>
      <c r="J72" t="str">
        <f t="shared" si="7"/>
        <v>BritishColumbiaLocation</v>
      </c>
      <c r="K72">
        <v>48.567</v>
      </c>
      <c r="L72">
        <v>-123.517</v>
      </c>
      <c r="M72" s="3">
        <v>19002</v>
      </c>
      <c r="N72" t="s">
        <v>12</v>
      </c>
      <c r="U72" t="s">
        <v>1169</v>
      </c>
      <c r="V72" t="s">
        <v>614</v>
      </c>
      <c r="W72" t="s">
        <v>3064</v>
      </c>
      <c r="CF72" t="s">
        <v>1975</v>
      </c>
    </row>
    <row r="73" spans="1:84" hidden="1" x14ac:dyDescent="0.35">
      <c r="A73" t="s">
        <v>228</v>
      </c>
      <c r="B73" s="9">
        <v>48.435899999999997</v>
      </c>
      <c r="C73" s="9">
        <v>-123.35155</v>
      </c>
      <c r="D73" t="s">
        <v>2269</v>
      </c>
      <c r="E73" t="s">
        <v>1972</v>
      </c>
      <c r="F73" t="s">
        <v>1188</v>
      </c>
      <c r="G73" t="s">
        <v>1169</v>
      </c>
      <c r="H73" t="str">
        <f t="shared" si="6"/>
        <v>CanadaLocation</v>
      </c>
      <c r="I73" t="s">
        <v>617</v>
      </c>
      <c r="J73" t="str">
        <f t="shared" si="7"/>
        <v>BritishColumbiaLocation</v>
      </c>
      <c r="K73">
        <v>48.4</v>
      </c>
      <c r="L73">
        <v>-123.31699999999999</v>
      </c>
      <c r="M73" s="3">
        <v>4736</v>
      </c>
      <c r="N73" t="s">
        <v>12</v>
      </c>
      <c r="U73" t="s">
        <v>3078</v>
      </c>
      <c r="V73" t="s">
        <v>469</v>
      </c>
      <c r="W73" t="s">
        <v>3051</v>
      </c>
      <c r="CF73" t="s">
        <v>1972</v>
      </c>
    </row>
    <row r="74" spans="1:84" hidden="1" x14ac:dyDescent="0.35">
      <c r="A74" t="s">
        <v>228</v>
      </c>
      <c r="B74" s="9">
        <v>48.435899999999997</v>
      </c>
      <c r="C74" s="9">
        <v>-123.35155</v>
      </c>
      <c r="D74" t="s">
        <v>2267</v>
      </c>
      <c r="E74" t="s">
        <v>1970</v>
      </c>
      <c r="F74" t="s">
        <v>1186</v>
      </c>
      <c r="G74" t="s">
        <v>1169</v>
      </c>
      <c r="H74" t="str">
        <f t="shared" si="6"/>
        <v>CanadaLocation</v>
      </c>
      <c r="I74" t="s">
        <v>617</v>
      </c>
      <c r="J74" t="str">
        <f t="shared" si="7"/>
        <v>BritishColumbiaLocation</v>
      </c>
      <c r="K74">
        <v>48.42</v>
      </c>
      <c r="L74">
        <v>-123.33</v>
      </c>
      <c r="M74" s="3">
        <v>2377</v>
      </c>
      <c r="N74" t="s">
        <v>12</v>
      </c>
      <c r="U74" t="s">
        <v>3078</v>
      </c>
      <c r="V74" t="s">
        <v>621</v>
      </c>
      <c r="W74" t="s">
        <v>3065</v>
      </c>
      <c r="CF74" t="s">
        <v>1970</v>
      </c>
    </row>
    <row r="75" spans="1:84" hidden="1" x14ac:dyDescent="0.35">
      <c r="A75" t="s">
        <v>228</v>
      </c>
      <c r="B75" s="9">
        <v>48.435899999999997</v>
      </c>
      <c r="C75" s="9">
        <v>-123.35155</v>
      </c>
      <c r="D75" t="s">
        <v>2268</v>
      </c>
      <c r="E75" t="s">
        <v>1971</v>
      </c>
      <c r="F75" t="s">
        <v>1187</v>
      </c>
      <c r="G75" t="s">
        <v>1169</v>
      </c>
      <c r="H75" t="str">
        <f t="shared" si="6"/>
        <v>CanadaLocation</v>
      </c>
      <c r="I75" t="s">
        <v>617</v>
      </c>
      <c r="J75" t="str">
        <f t="shared" si="7"/>
        <v>BritishColumbiaLocation</v>
      </c>
      <c r="K75">
        <v>48.45</v>
      </c>
      <c r="L75">
        <v>-123.3</v>
      </c>
      <c r="M75" s="3">
        <v>4113</v>
      </c>
      <c r="N75" t="s">
        <v>12</v>
      </c>
      <c r="U75" t="s">
        <v>1169</v>
      </c>
      <c r="V75" t="s">
        <v>621</v>
      </c>
      <c r="W75" t="s">
        <v>3065</v>
      </c>
      <c r="CF75" t="s">
        <v>1971</v>
      </c>
    </row>
    <row r="76" spans="1:84" hidden="1" x14ac:dyDescent="0.35">
      <c r="A76" t="s">
        <v>219</v>
      </c>
      <c r="B76" s="9">
        <v>49.884399999999999</v>
      </c>
      <c r="C76" s="9">
        <v>-97.147040000000004</v>
      </c>
      <c r="D76" t="s">
        <v>2281</v>
      </c>
      <c r="E76" t="s">
        <v>1984</v>
      </c>
      <c r="F76" t="s">
        <v>1200</v>
      </c>
      <c r="G76" t="s">
        <v>1169</v>
      </c>
      <c r="H76" t="str">
        <f t="shared" si="6"/>
        <v>CanadaLocation</v>
      </c>
      <c r="I76" t="s">
        <v>616</v>
      </c>
      <c r="J76" t="str">
        <f t="shared" si="7"/>
        <v>ManitobaLocation</v>
      </c>
      <c r="K76">
        <v>49.91</v>
      </c>
      <c r="L76">
        <v>-97.24</v>
      </c>
      <c r="M76" s="3">
        <v>7241</v>
      </c>
      <c r="N76" t="s">
        <v>12</v>
      </c>
      <c r="U76" t="s">
        <v>3078</v>
      </c>
      <c r="V76" t="s">
        <v>471</v>
      </c>
      <c r="W76" t="s">
        <v>3052</v>
      </c>
      <c r="CF76" t="s">
        <v>1984</v>
      </c>
    </row>
    <row r="77" spans="1:84" hidden="1" x14ac:dyDescent="0.35">
      <c r="A77" t="s">
        <v>219</v>
      </c>
      <c r="B77" s="9">
        <v>49.884399999999999</v>
      </c>
      <c r="C77" s="9">
        <v>-97.147040000000004</v>
      </c>
      <c r="D77" t="s">
        <v>2280</v>
      </c>
      <c r="E77" t="s">
        <v>1983</v>
      </c>
      <c r="F77" t="s">
        <v>1199</v>
      </c>
      <c r="G77" t="s">
        <v>1169</v>
      </c>
      <c r="H77" t="str">
        <f t="shared" si="6"/>
        <v>CanadaLocation</v>
      </c>
      <c r="I77" t="s">
        <v>616</v>
      </c>
      <c r="J77" t="str">
        <f t="shared" si="7"/>
        <v>ManitobaLocation</v>
      </c>
      <c r="K77">
        <v>49.883000000000003</v>
      </c>
      <c r="L77">
        <v>-97.132999999999996</v>
      </c>
      <c r="M77" s="3">
        <v>1017</v>
      </c>
      <c r="N77" t="s">
        <v>12</v>
      </c>
      <c r="U77" t="s">
        <v>3078</v>
      </c>
      <c r="V77" t="s">
        <v>474</v>
      </c>
      <c r="W77" t="s">
        <v>3053</v>
      </c>
      <c r="CF77" t="s">
        <v>1983</v>
      </c>
    </row>
    <row r="78" spans="1:84" hidden="1" x14ac:dyDescent="0.35">
      <c r="A78" t="s">
        <v>338</v>
      </c>
      <c r="B78" s="9">
        <v>43.528300000000002</v>
      </c>
      <c r="C78" s="9">
        <v>5.4497299999999997</v>
      </c>
      <c r="D78" t="s">
        <v>2328</v>
      </c>
      <c r="E78" t="s">
        <v>2031</v>
      </c>
      <c r="F78" t="s">
        <v>1247</v>
      </c>
      <c r="G78" t="s">
        <v>625</v>
      </c>
      <c r="H78" t="str">
        <f t="shared" ref="H78:H129" si="8">G78&amp;"Location"</f>
        <v>FranceLocation</v>
      </c>
      <c r="I78" t="s">
        <v>625</v>
      </c>
      <c r="J78" t="str">
        <f t="shared" ref="J78:J129" si="9">VLOOKUP(I78,V:W,2,FALSE)</f>
        <v>FranceLocation</v>
      </c>
      <c r="K78">
        <v>43.606000000000002</v>
      </c>
      <c r="L78">
        <v>5.109</v>
      </c>
      <c r="M78" s="3">
        <v>28779</v>
      </c>
      <c r="N78" t="s">
        <v>12</v>
      </c>
      <c r="U78" t="s">
        <v>3078</v>
      </c>
      <c r="V78" t="s">
        <v>626</v>
      </c>
      <c r="W78" t="s">
        <v>3070</v>
      </c>
    </row>
    <row r="79" spans="1:84" hidden="1" x14ac:dyDescent="0.35">
      <c r="A79" t="s">
        <v>341</v>
      </c>
      <c r="B79" s="9">
        <v>49.9</v>
      </c>
      <c r="C79" s="9">
        <v>2.2999999999999998</v>
      </c>
      <c r="D79" t="s">
        <v>2329</v>
      </c>
      <c r="E79" t="s">
        <v>2032</v>
      </c>
      <c r="F79" t="s">
        <v>1248</v>
      </c>
      <c r="G79" t="s">
        <v>625</v>
      </c>
      <c r="H79" t="str">
        <f t="shared" si="8"/>
        <v>FranceLocation</v>
      </c>
      <c r="I79" t="s">
        <v>625</v>
      </c>
      <c r="J79" t="str">
        <f t="shared" si="9"/>
        <v>FranceLocation</v>
      </c>
      <c r="K79">
        <v>49.972000000000001</v>
      </c>
      <c r="L79">
        <v>2.698</v>
      </c>
      <c r="M79" s="3">
        <v>29588</v>
      </c>
      <c r="N79" t="s">
        <v>12</v>
      </c>
      <c r="U79" s="24" t="s">
        <v>626</v>
      </c>
      <c r="V79" s="24" t="s">
        <v>3115</v>
      </c>
      <c r="W79" s="24" t="s">
        <v>3115</v>
      </c>
    </row>
    <row r="80" spans="1:84" hidden="1" x14ac:dyDescent="0.35">
      <c r="A80" t="s">
        <v>334</v>
      </c>
      <c r="B80" s="9">
        <v>47.47381</v>
      </c>
      <c r="C80" s="9">
        <v>-0.54774</v>
      </c>
      <c r="D80" t="s">
        <v>2330</v>
      </c>
      <c r="E80" t="s">
        <v>2033</v>
      </c>
      <c r="F80" t="s">
        <v>1249</v>
      </c>
      <c r="G80" t="s">
        <v>625</v>
      </c>
      <c r="H80" t="str">
        <f t="shared" si="8"/>
        <v>FranceLocation</v>
      </c>
      <c r="I80" t="s">
        <v>625</v>
      </c>
      <c r="J80" t="str">
        <f t="shared" si="9"/>
        <v>FranceLocation</v>
      </c>
      <c r="K80">
        <v>47.482999999999997</v>
      </c>
      <c r="L80">
        <v>-0.6</v>
      </c>
      <c r="M80" s="3">
        <v>4058</v>
      </c>
      <c r="N80" t="s">
        <v>12</v>
      </c>
      <c r="U80" t="s">
        <v>3078</v>
      </c>
      <c r="V80" t="s">
        <v>476</v>
      </c>
      <c r="W80" t="s">
        <v>3035</v>
      </c>
    </row>
    <row r="81" spans="1:84" hidden="1" x14ac:dyDescent="0.35">
      <c r="A81" t="s">
        <v>334</v>
      </c>
      <c r="B81" s="9">
        <v>47.47381</v>
      </c>
      <c r="C81" s="9">
        <v>-0.54774</v>
      </c>
      <c r="D81" t="s">
        <v>2331</v>
      </c>
      <c r="E81" t="s">
        <v>2034</v>
      </c>
      <c r="F81" t="s">
        <v>1250</v>
      </c>
      <c r="G81" t="s">
        <v>625</v>
      </c>
      <c r="H81" t="str">
        <f t="shared" si="8"/>
        <v>FranceLocation</v>
      </c>
      <c r="I81" t="s">
        <v>625</v>
      </c>
      <c r="J81" t="str">
        <f t="shared" si="9"/>
        <v>FranceLocation</v>
      </c>
      <c r="K81">
        <v>47.56</v>
      </c>
      <c r="L81">
        <v>-0.312</v>
      </c>
      <c r="M81" s="3">
        <v>20131</v>
      </c>
      <c r="N81" t="s">
        <v>12</v>
      </c>
      <c r="U81" t="s">
        <v>3078</v>
      </c>
      <c r="V81" t="s">
        <v>478</v>
      </c>
      <c r="W81" t="s">
        <v>3036</v>
      </c>
      <c r="CE81" t="str">
        <f>"GWC"&amp;CE$2</f>
        <v>GWCCanadaALLLocations</v>
      </c>
      <c r="CF81" t="s">
        <v>3180</v>
      </c>
    </row>
    <row r="82" spans="1:84" hidden="1" x14ac:dyDescent="0.35">
      <c r="A82" t="s">
        <v>345</v>
      </c>
      <c r="B82" s="9">
        <v>47.248779999999996</v>
      </c>
      <c r="C82" s="9">
        <v>6.0181500000000003</v>
      </c>
      <c r="D82" t="s">
        <v>2332</v>
      </c>
      <c r="E82" t="s">
        <v>2035</v>
      </c>
      <c r="F82" t="s">
        <v>1251</v>
      </c>
      <c r="G82" t="s">
        <v>625</v>
      </c>
      <c r="H82" t="str">
        <f t="shared" si="8"/>
        <v>FranceLocation</v>
      </c>
      <c r="I82" t="s">
        <v>625</v>
      </c>
      <c r="J82" t="str">
        <f t="shared" si="9"/>
        <v>FranceLocation</v>
      </c>
      <c r="K82">
        <v>47.25</v>
      </c>
      <c r="L82">
        <v>5.9829999999999997</v>
      </c>
      <c r="M82" s="3">
        <v>2656</v>
      </c>
      <c r="N82" t="s">
        <v>12</v>
      </c>
      <c r="U82" t="s">
        <v>3078</v>
      </c>
      <c r="V82" t="s">
        <v>627</v>
      </c>
      <c r="W82" t="s">
        <v>3074</v>
      </c>
    </row>
    <row r="83" spans="1:84" hidden="1" x14ac:dyDescent="0.35">
      <c r="A83" t="s">
        <v>326</v>
      </c>
      <c r="B83" s="9">
        <v>44.840440000000001</v>
      </c>
      <c r="C83" s="9">
        <v>-0.58050000000000002</v>
      </c>
      <c r="D83" t="s">
        <v>2333</v>
      </c>
      <c r="E83" t="s">
        <v>2036</v>
      </c>
      <c r="F83" t="s">
        <v>1252</v>
      </c>
      <c r="G83" t="s">
        <v>625</v>
      </c>
      <c r="H83" t="str">
        <f t="shared" si="8"/>
        <v>FranceLocation</v>
      </c>
      <c r="I83" t="s">
        <v>625</v>
      </c>
      <c r="J83" t="str">
        <f t="shared" si="9"/>
        <v>FranceLocation</v>
      </c>
      <c r="K83">
        <v>44.828000000000003</v>
      </c>
      <c r="L83">
        <v>-0.71599999999999997</v>
      </c>
      <c r="M83" s="3">
        <v>10773</v>
      </c>
      <c r="N83" t="s">
        <v>12</v>
      </c>
      <c r="U83" s="24" t="s">
        <v>627</v>
      </c>
      <c r="V83" s="24" t="s">
        <v>3116</v>
      </c>
      <c r="W83" s="24" t="s">
        <v>3116</v>
      </c>
    </row>
    <row r="84" spans="1:84" hidden="1" x14ac:dyDescent="0.35">
      <c r="A84" t="s">
        <v>339</v>
      </c>
      <c r="B84" s="9">
        <v>48.39029</v>
      </c>
      <c r="C84" s="9">
        <v>-4.4862799999999998</v>
      </c>
      <c r="D84" t="s">
        <v>2334</v>
      </c>
      <c r="E84" t="s">
        <v>2037</v>
      </c>
      <c r="F84" t="s">
        <v>1253</v>
      </c>
      <c r="G84" t="s">
        <v>625</v>
      </c>
      <c r="H84" t="str">
        <f t="shared" si="8"/>
        <v>FranceLocation</v>
      </c>
      <c r="I84" t="s">
        <v>625</v>
      </c>
      <c r="J84" t="str">
        <f t="shared" si="9"/>
        <v>FranceLocation</v>
      </c>
      <c r="K84">
        <v>48.448</v>
      </c>
      <c r="L84">
        <v>-4.4189999999999996</v>
      </c>
      <c r="M84" s="3">
        <v>8113</v>
      </c>
      <c r="N84" t="s">
        <v>12</v>
      </c>
      <c r="U84" t="s">
        <v>3078</v>
      </c>
      <c r="V84" t="s">
        <v>481</v>
      </c>
      <c r="W84" t="s">
        <v>3037</v>
      </c>
    </row>
    <row r="85" spans="1:84" hidden="1" x14ac:dyDescent="0.35">
      <c r="A85" t="s">
        <v>339</v>
      </c>
      <c r="B85" s="9">
        <v>48.39029</v>
      </c>
      <c r="C85" s="9">
        <v>-4.4862799999999998</v>
      </c>
      <c r="D85" t="s">
        <v>2336</v>
      </c>
      <c r="E85" t="s">
        <v>2039</v>
      </c>
      <c r="F85" t="s">
        <v>1255</v>
      </c>
      <c r="G85" t="s">
        <v>625</v>
      </c>
      <c r="H85" t="str">
        <f t="shared" si="8"/>
        <v>FranceLocation</v>
      </c>
      <c r="I85" t="s">
        <v>625</v>
      </c>
      <c r="J85" t="str">
        <f t="shared" si="9"/>
        <v>FranceLocation</v>
      </c>
      <c r="K85">
        <v>48.53</v>
      </c>
      <c r="L85">
        <v>-4.1520000000000001</v>
      </c>
      <c r="M85" s="3">
        <v>29136</v>
      </c>
      <c r="N85" t="s">
        <v>12</v>
      </c>
      <c r="U85" t="s">
        <v>3078</v>
      </c>
      <c r="V85" t="s">
        <v>483</v>
      </c>
      <c r="W85" t="s">
        <v>3038</v>
      </c>
    </row>
    <row r="86" spans="1:84" hidden="1" x14ac:dyDescent="0.35">
      <c r="A86" t="s">
        <v>339</v>
      </c>
      <c r="B86" s="9">
        <v>48.39029</v>
      </c>
      <c r="C86" s="9">
        <v>-4.4862799999999998</v>
      </c>
      <c r="D86" t="s">
        <v>2335</v>
      </c>
      <c r="E86" t="s">
        <v>2038</v>
      </c>
      <c r="F86" t="s">
        <v>1254</v>
      </c>
      <c r="G86" t="s">
        <v>625</v>
      </c>
      <c r="H86" t="str">
        <f t="shared" si="8"/>
        <v>FranceLocation</v>
      </c>
      <c r="I86" t="s">
        <v>625</v>
      </c>
      <c r="J86" t="str">
        <f t="shared" si="9"/>
        <v>FranceLocation</v>
      </c>
      <c r="K86">
        <v>48.281999999999996</v>
      </c>
      <c r="L86">
        <v>-4.4450000000000003</v>
      </c>
      <c r="M86" s="3">
        <v>12421</v>
      </c>
      <c r="N86" t="s">
        <v>12</v>
      </c>
      <c r="U86" t="s">
        <v>3078</v>
      </c>
      <c r="V86" t="s">
        <v>485</v>
      </c>
      <c r="W86" t="s">
        <v>3039</v>
      </c>
    </row>
    <row r="87" spans="1:84" hidden="1" x14ac:dyDescent="0.35">
      <c r="A87" t="s">
        <v>351</v>
      </c>
      <c r="B87" s="9">
        <v>49.185850000000002</v>
      </c>
      <c r="C87" s="9">
        <v>-0.35911999999999999</v>
      </c>
      <c r="D87" t="s">
        <v>2337</v>
      </c>
      <c r="E87" t="s">
        <v>2040</v>
      </c>
      <c r="F87" t="s">
        <v>1256</v>
      </c>
      <c r="G87" t="s">
        <v>625</v>
      </c>
      <c r="H87" t="str">
        <f t="shared" si="8"/>
        <v>FranceLocation</v>
      </c>
      <c r="I87" t="s">
        <v>625</v>
      </c>
      <c r="J87" t="str">
        <f t="shared" si="9"/>
        <v>FranceLocation</v>
      </c>
      <c r="K87">
        <v>49.173000000000002</v>
      </c>
      <c r="L87">
        <v>-0.45</v>
      </c>
      <c r="M87" s="3">
        <v>6758</v>
      </c>
      <c r="N87" t="s">
        <v>12</v>
      </c>
      <c r="U87" t="s">
        <v>3078</v>
      </c>
      <c r="V87" t="s">
        <v>487</v>
      </c>
      <c r="W87" t="s">
        <v>3040</v>
      </c>
    </row>
    <row r="88" spans="1:84" hidden="1" x14ac:dyDescent="0.35">
      <c r="A88" t="s">
        <v>331</v>
      </c>
      <c r="B88" s="9">
        <v>49.038939999999997</v>
      </c>
      <c r="C88" s="9">
        <v>2.0780500000000002</v>
      </c>
      <c r="D88" t="s">
        <v>2338</v>
      </c>
      <c r="E88" t="s">
        <v>2041</v>
      </c>
      <c r="F88" t="s">
        <v>1257</v>
      </c>
      <c r="G88" t="s">
        <v>625</v>
      </c>
      <c r="H88" t="str">
        <f t="shared" si="8"/>
        <v>FranceLocation</v>
      </c>
      <c r="I88" t="s">
        <v>625</v>
      </c>
      <c r="J88" t="str">
        <f t="shared" si="9"/>
        <v>FranceLocation</v>
      </c>
      <c r="K88">
        <v>49.097000000000001</v>
      </c>
      <c r="L88">
        <v>2.0409999999999999</v>
      </c>
      <c r="M88" s="3">
        <v>6997</v>
      </c>
      <c r="N88" t="s">
        <v>12</v>
      </c>
      <c r="U88" t="s">
        <v>3078</v>
      </c>
      <c r="V88" t="s">
        <v>611</v>
      </c>
      <c r="W88" t="s">
        <v>3055</v>
      </c>
    </row>
    <row r="89" spans="1:84" hidden="1" x14ac:dyDescent="0.35">
      <c r="A89" t="s">
        <v>344</v>
      </c>
      <c r="B89" s="9">
        <v>45.779690000000002</v>
      </c>
      <c r="C89" s="9">
        <v>3.0868199999999999</v>
      </c>
      <c r="D89" t="s">
        <v>2339</v>
      </c>
      <c r="E89" t="s">
        <v>2042</v>
      </c>
      <c r="F89" t="s">
        <v>1258</v>
      </c>
      <c r="G89" t="s">
        <v>625</v>
      </c>
      <c r="H89" t="str">
        <f t="shared" si="8"/>
        <v>FranceLocation</v>
      </c>
      <c r="I89" t="s">
        <v>625</v>
      </c>
      <c r="J89" t="str">
        <f t="shared" si="9"/>
        <v>FranceLocation</v>
      </c>
      <c r="K89">
        <v>45.786999999999999</v>
      </c>
      <c r="L89">
        <v>3.169</v>
      </c>
      <c r="M89" s="3">
        <v>6424</v>
      </c>
      <c r="N89" t="s">
        <v>12</v>
      </c>
      <c r="U89" t="s">
        <v>3078</v>
      </c>
      <c r="V89" t="s">
        <v>489</v>
      </c>
      <c r="W89" t="s">
        <v>3054</v>
      </c>
    </row>
    <row r="90" spans="1:84" hidden="1" x14ac:dyDescent="0.35">
      <c r="A90" t="s">
        <v>336</v>
      </c>
      <c r="B90" s="9">
        <v>47.316670000000002</v>
      </c>
      <c r="C90" s="9">
        <v>5.0166700000000004</v>
      </c>
      <c r="D90" t="s">
        <v>2340</v>
      </c>
      <c r="E90" t="s">
        <v>2043</v>
      </c>
      <c r="F90" t="s">
        <v>1259</v>
      </c>
      <c r="G90" t="s">
        <v>625</v>
      </c>
      <c r="H90" t="str">
        <f t="shared" si="8"/>
        <v>FranceLocation</v>
      </c>
      <c r="I90" t="s">
        <v>625</v>
      </c>
      <c r="J90" t="str">
        <f t="shared" si="9"/>
        <v>FranceLocation</v>
      </c>
      <c r="K90">
        <v>47.268999999999998</v>
      </c>
      <c r="L90">
        <v>5.09</v>
      </c>
      <c r="M90" s="3">
        <v>7660</v>
      </c>
      <c r="N90" t="s">
        <v>12</v>
      </c>
      <c r="U90" t="s">
        <v>3078</v>
      </c>
      <c r="V90" t="s">
        <v>491</v>
      </c>
      <c r="W90" t="s">
        <v>3041</v>
      </c>
    </row>
    <row r="91" spans="1:84" hidden="1" x14ac:dyDescent="0.35">
      <c r="A91" t="s">
        <v>267</v>
      </c>
      <c r="B91" s="9">
        <v>47.995899999999999</v>
      </c>
      <c r="C91" s="9">
        <v>7.85222</v>
      </c>
      <c r="D91" t="s">
        <v>2341</v>
      </c>
      <c r="E91" t="s">
        <v>2044</v>
      </c>
      <c r="F91" t="s">
        <v>1260</v>
      </c>
      <c r="G91" t="s">
        <v>625</v>
      </c>
      <c r="H91" t="str">
        <f t="shared" si="8"/>
        <v>FranceLocation</v>
      </c>
      <c r="I91" t="s">
        <v>625</v>
      </c>
      <c r="J91" t="str">
        <f t="shared" si="9"/>
        <v>FranceLocation</v>
      </c>
      <c r="K91">
        <v>47.917000000000002</v>
      </c>
      <c r="L91">
        <v>7.4</v>
      </c>
      <c r="M91" s="3">
        <v>34799</v>
      </c>
      <c r="N91" t="s">
        <v>12</v>
      </c>
      <c r="U91" t="s">
        <v>3078</v>
      </c>
      <c r="V91" t="s">
        <v>493</v>
      </c>
      <c r="W91" t="s">
        <v>3042</v>
      </c>
    </row>
    <row r="92" spans="1:84" hidden="1" x14ac:dyDescent="0.35">
      <c r="A92" t="s">
        <v>335</v>
      </c>
      <c r="B92" s="9">
        <v>45.178690000000003</v>
      </c>
      <c r="C92" s="9">
        <v>5.7147899999999998</v>
      </c>
      <c r="D92" t="s">
        <v>2342</v>
      </c>
      <c r="E92" t="s">
        <v>2045</v>
      </c>
      <c r="F92" t="s">
        <v>1261</v>
      </c>
      <c r="G92" t="s">
        <v>625</v>
      </c>
      <c r="H92" t="str">
        <f t="shared" si="8"/>
        <v>FranceLocation</v>
      </c>
      <c r="I92" t="s">
        <v>625</v>
      </c>
      <c r="J92" t="str">
        <f t="shared" si="9"/>
        <v>FranceLocation</v>
      </c>
      <c r="K92">
        <v>45.363</v>
      </c>
      <c r="L92">
        <v>5.3289999999999997</v>
      </c>
      <c r="M92" s="3">
        <v>36488</v>
      </c>
      <c r="N92" t="s">
        <v>12</v>
      </c>
    </row>
    <row r="93" spans="1:84" hidden="1" x14ac:dyDescent="0.35">
      <c r="A93" t="s">
        <v>330</v>
      </c>
      <c r="B93" s="9">
        <v>49.4938</v>
      </c>
      <c r="C93" s="9">
        <v>0.10767</v>
      </c>
      <c r="D93" t="s">
        <v>2343</v>
      </c>
      <c r="E93" t="s">
        <v>2046</v>
      </c>
      <c r="F93" t="s">
        <v>1262</v>
      </c>
      <c r="G93" t="s">
        <v>625</v>
      </c>
      <c r="H93" t="str">
        <f t="shared" si="8"/>
        <v>FranceLocation</v>
      </c>
      <c r="I93" t="s">
        <v>625</v>
      </c>
      <c r="J93" t="str">
        <f t="shared" si="9"/>
        <v>FranceLocation</v>
      </c>
      <c r="K93">
        <v>49.533999999999999</v>
      </c>
      <c r="L93">
        <v>8.7999999999999995E-2</v>
      </c>
      <c r="M93" s="3">
        <v>4690</v>
      </c>
      <c r="N93" t="s">
        <v>12</v>
      </c>
    </row>
    <row r="94" spans="1:84" hidden="1" x14ac:dyDescent="0.35">
      <c r="A94" t="s">
        <v>330</v>
      </c>
      <c r="B94" s="9">
        <v>49.4938</v>
      </c>
      <c r="C94" s="9">
        <v>0.10767</v>
      </c>
      <c r="D94" t="s">
        <v>2344</v>
      </c>
      <c r="E94" t="s">
        <v>2047</v>
      </c>
      <c r="F94" t="s">
        <v>1263</v>
      </c>
      <c r="G94" t="s">
        <v>625</v>
      </c>
      <c r="H94" t="str">
        <f t="shared" si="8"/>
        <v>FranceLocation</v>
      </c>
      <c r="I94" t="s">
        <v>625</v>
      </c>
      <c r="J94" t="str">
        <f t="shared" si="9"/>
        <v>FranceLocation</v>
      </c>
      <c r="K94">
        <v>49.365000000000002</v>
      </c>
      <c r="L94">
        <v>0.154</v>
      </c>
      <c r="M94" s="3">
        <v>14708</v>
      </c>
      <c r="N94" t="s">
        <v>12</v>
      </c>
    </row>
    <row r="95" spans="1:84" hidden="1" x14ac:dyDescent="0.35">
      <c r="A95" t="s">
        <v>340</v>
      </c>
      <c r="B95" s="9">
        <v>48.000390000000003</v>
      </c>
      <c r="C95" s="9">
        <v>0.20471</v>
      </c>
      <c r="D95" t="s">
        <v>2345</v>
      </c>
      <c r="E95" t="s">
        <v>2048</v>
      </c>
      <c r="F95" t="s">
        <v>1264</v>
      </c>
      <c r="G95" t="s">
        <v>625</v>
      </c>
      <c r="H95" t="str">
        <f t="shared" si="8"/>
        <v>FranceLocation</v>
      </c>
      <c r="I95" t="s">
        <v>625</v>
      </c>
      <c r="J95" t="str">
        <f t="shared" si="9"/>
        <v>FranceLocation</v>
      </c>
      <c r="K95">
        <v>47.948999999999998</v>
      </c>
      <c r="L95">
        <v>0.20200000000000001</v>
      </c>
      <c r="M95" s="3">
        <v>5717</v>
      </c>
      <c r="N95" t="s">
        <v>12</v>
      </c>
    </row>
    <row r="96" spans="1:84" hidden="1" x14ac:dyDescent="0.35">
      <c r="A96" t="s">
        <v>327</v>
      </c>
      <c r="B96" s="9">
        <v>50.63297</v>
      </c>
      <c r="C96" s="9">
        <v>3.0585800000000001</v>
      </c>
      <c r="D96" t="s">
        <v>2346</v>
      </c>
      <c r="E96" t="s">
        <v>2049</v>
      </c>
      <c r="F96" t="s">
        <v>1265</v>
      </c>
      <c r="G96" t="s">
        <v>625</v>
      </c>
      <c r="H96" t="str">
        <f t="shared" si="8"/>
        <v>FranceLocation</v>
      </c>
      <c r="I96" t="s">
        <v>625</v>
      </c>
      <c r="J96" t="str">
        <f t="shared" si="9"/>
        <v>FranceLocation</v>
      </c>
      <c r="K96">
        <v>50.561999999999998</v>
      </c>
      <c r="L96">
        <v>3.089</v>
      </c>
      <c r="M96" s="3">
        <v>8178</v>
      </c>
      <c r="N96" t="s">
        <v>12</v>
      </c>
    </row>
    <row r="97" spans="1:14" hidden="1" x14ac:dyDescent="0.35">
      <c r="A97" t="s">
        <v>343</v>
      </c>
      <c r="B97" s="9">
        <v>45.831530000000001</v>
      </c>
      <c r="C97" s="9">
        <v>1.2578100000000001</v>
      </c>
      <c r="D97" t="s">
        <v>2347</v>
      </c>
      <c r="E97" t="s">
        <v>2050</v>
      </c>
      <c r="F97" t="s">
        <v>1266</v>
      </c>
      <c r="G97" t="s">
        <v>625</v>
      </c>
      <c r="H97" t="str">
        <f t="shared" si="8"/>
        <v>FranceLocation</v>
      </c>
      <c r="I97" t="s">
        <v>625</v>
      </c>
      <c r="J97" t="str">
        <f t="shared" si="9"/>
        <v>FranceLocation</v>
      </c>
      <c r="K97">
        <v>45.863</v>
      </c>
      <c r="L97">
        <v>1.179</v>
      </c>
      <c r="M97" s="3">
        <v>7036</v>
      </c>
      <c r="N97" t="s">
        <v>12</v>
      </c>
    </row>
    <row r="98" spans="1:14" hidden="1" x14ac:dyDescent="0.35">
      <c r="A98" t="s">
        <v>320</v>
      </c>
      <c r="B98" s="9">
        <v>45.748460000000001</v>
      </c>
      <c r="C98" s="9">
        <v>4.8467099999999999</v>
      </c>
      <c r="D98" t="s">
        <v>2348</v>
      </c>
      <c r="E98" t="s">
        <v>2051</v>
      </c>
      <c r="F98" t="s">
        <v>1267</v>
      </c>
      <c r="G98" t="s">
        <v>625</v>
      </c>
      <c r="H98" t="str">
        <f t="shared" si="8"/>
        <v>FranceLocation</v>
      </c>
      <c r="I98" t="s">
        <v>625</v>
      </c>
      <c r="J98" t="str">
        <f t="shared" si="9"/>
        <v>FranceLocation</v>
      </c>
      <c r="K98">
        <v>45.726999999999997</v>
      </c>
      <c r="L98">
        <v>4.944</v>
      </c>
      <c r="M98" s="3">
        <v>7918</v>
      </c>
      <c r="N98" t="s">
        <v>12</v>
      </c>
    </row>
    <row r="99" spans="1:14" hidden="1" x14ac:dyDescent="0.35">
      <c r="A99" t="s">
        <v>320</v>
      </c>
      <c r="B99" s="9">
        <v>45.748460000000001</v>
      </c>
      <c r="C99" s="9">
        <v>4.8467099999999999</v>
      </c>
      <c r="D99" t="s">
        <v>2349</v>
      </c>
      <c r="E99" t="s">
        <v>2052</v>
      </c>
      <c r="F99" t="s">
        <v>1268</v>
      </c>
      <c r="G99" t="s">
        <v>625</v>
      </c>
      <c r="H99" t="str">
        <f t="shared" si="8"/>
        <v>FranceLocation</v>
      </c>
      <c r="I99" t="s">
        <v>625</v>
      </c>
      <c r="J99" t="str">
        <f t="shared" si="9"/>
        <v>FranceLocation</v>
      </c>
      <c r="K99">
        <v>45.725999999999999</v>
      </c>
      <c r="L99">
        <v>5.0910000000000002</v>
      </c>
      <c r="M99" s="3">
        <v>19122</v>
      </c>
      <c r="N99" t="s">
        <v>12</v>
      </c>
    </row>
    <row r="100" spans="1:14" hidden="1" x14ac:dyDescent="0.35">
      <c r="A100" t="s">
        <v>319</v>
      </c>
      <c r="B100" s="9">
        <v>43.296950000000002</v>
      </c>
      <c r="C100" s="9">
        <v>5.3810700000000002</v>
      </c>
      <c r="D100" t="s">
        <v>2350</v>
      </c>
      <c r="E100" t="s">
        <v>2053</v>
      </c>
      <c r="F100" t="s">
        <v>1269</v>
      </c>
      <c r="G100" t="s">
        <v>625</v>
      </c>
      <c r="H100" t="str">
        <f t="shared" si="8"/>
        <v>FranceLocation</v>
      </c>
      <c r="I100" t="s">
        <v>625</v>
      </c>
      <c r="J100" t="str">
        <f t="shared" si="9"/>
        <v>FranceLocation</v>
      </c>
      <c r="K100">
        <v>43.436</v>
      </c>
      <c r="L100">
        <v>5.2140000000000004</v>
      </c>
      <c r="M100" s="3">
        <v>20529</v>
      </c>
      <c r="N100" t="s">
        <v>12</v>
      </c>
    </row>
    <row r="101" spans="1:14" hidden="1" x14ac:dyDescent="0.35">
      <c r="A101" t="s">
        <v>347</v>
      </c>
      <c r="B101" s="9">
        <v>49.119109999999999</v>
      </c>
      <c r="C101" s="9">
        <v>6.1726900000000002</v>
      </c>
      <c r="D101" t="s">
        <v>2351</v>
      </c>
      <c r="E101" t="s">
        <v>2054</v>
      </c>
      <c r="F101" t="s">
        <v>1270</v>
      </c>
      <c r="G101" t="s">
        <v>625</v>
      </c>
      <c r="H101" t="str">
        <f t="shared" si="8"/>
        <v>FranceLocation</v>
      </c>
      <c r="I101" t="s">
        <v>625</v>
      </c>
      <c r="J101" t="str">
        <f t="shared" si="9"/>
        <v>FranceLocation</v>
      </c>
      <c r="K101">
        <v>48.981999999999999</v>
      </c>
      <c r="L101">
        <v>6.2510000000000003</v>
      </c>
      <c r="M101" s="3">
        <v>16279</v>
      </c>
      <c r="N101" t="s">
        <v>12</v>
      </c>
    </row>
    <row r="102" spans="1:14" hidden="1" x14ac:dyDescent="0.35">
      <c r="A102" t="s">
        <v>325</v>
      </c>
      <c r="B102" s="9">
        <v>43.61092</v>
      </c>
      <c r="C102" s="9">
        <v>3.87723</v>
      </c>
      <c r="D102" t="s">
        <v>2352</v>
      </c>
      <c r="E102" t="s">
        <v>2055</v>
      </c>
      <c r="F102" t="s">
        <v>1271</v>
      </c>
      <c r="G102" t="s">
        <v>625</v>
      </c>
      <c r="H102" t="str">
        <f t="shared" si="8"/>
        <v>FranceLocation</v>
      </c>
      <c r="I102" t="s">
        <v>625</v>
      </c>
      <c r="J102" t="str">
        <f t="shared" si="9"/>
        <v>FranceLocation</v>
      </c>
      <c r="K102">
        <v>43.576000000000001</v>
      </c>
      <c r="L102">
        <v>3.9630000000000001</v>
      </c>
      <c r="M102" s="3">
        <v>7923</v>
      </c>
      <c r="N102" t="s">
        <v>12</v>
      </c>
    </row>
    <row r="103" spans="1:14" hidden="1" x14ac:dyDescent="0.35">
      <c r="A103" t="s">
        <v>349</v>
      </c>
      <c r="B103" s="9">
        <v>47.752049999999997</v>
      </c>
      <c r="C103" s="9">
        <v>7.3286600000000002</v>
      </c>
      <c r="D103" t="s">
        <v>2353</v>
      </c>
      <c r="E103" t="s">
        <v>2056</v>
      </c>
      <c r="F103" t="s">
        <v>1272</v>
      </c>
      <c r="G103" t="s">
        <v>625</v>
      </c>
      <c r="H103" t="str">
        <f t="shared" si="8"/>
        <v>FranceLocation</v>
      </c>
      <c r="I103" t="s">
        <v>625</v>
      </c>
      <c r="J103" t="str">
        <f t="shared" si="9"/>
        <v>FranceLocation</v>
      </c>
      <c r="K103">
        <v>47.59</v>
      </c>
      <c r="L103">
        <v>7.53</v>
      </c>
      <c r="M103" s="3">
        <v>23493</v>
      </c>
      <c r="N103" t="s">
        <v>12</v>
      </c>
    </row>
    <row r="104" spans="1:14" hidden="1" x14ac:dyDescent="0.35">
      <c r="A104" t="s">
        <v>352</v>
      </c>
      <c r="B104" s="9">
        <v>48.68439</v>
      </c>
      <c r="C104" s="9">
        <v>6.1849600000000002</v>
      </c>
      <c r="D104" t="s">
        <v>2354</v>
      </c>
      <c r="E104" t="s">
        <v>2057</v>
      </c>
      <c r="F104" t="s">
        <v>1273</v>
      </c>
      <c r="G104" t="s">
        <v>625</v>
      </c>
      <c r="H104" t="str">
        <f t="shared" si="8"/>
        <v>FranceLocation</v>
      </c>
      <c r="I104" t="s">
        <v>625</v>
      </c>
      <c r="J104" t="str">
        <f t="shared" si="9"/>
        <v>FranceLocation</v>
      </c>
      <c r="K104">
        <v>48.692</v>
      </c>
      <c r="L104">
        <v>6.23</v>
      </c>
      <c r="M104" s="3">
        <v>3412</v>
      </c>
      <c r="N104" t="s">
        <v>12</v>
      </c>
    </row>
    <row r="105" spans="1:14" hidden="1" x14ac:dyDescent="0.35">
      <c r="A105" t="s">
        <v>352</v>
      </c>
      <c r="B105" s="9">
        <v>48.68439</v>
      </c>
      <c r="C105" s="9">
        <v>6.1849600000000002</v>
      </c>
      <c r="D105" t="s">
        <v>2356</v>
      </c>
      <c r="E105" t="s">
        <v>2059</v>
      </c>
      <c r="F105" t="s">
        <v>1275</v>
      </c>
      <c r="G105" t="s">
        <v>625</v>
      </c>
      <c r="H105" t="str">
        <f t="shared" si="8"/>
        <v>FranceLocation</v>
      </c>
      <c r="I105" t="s">
        <v>625</v>
      </c>
      <c r="J105" t="str">
        <f t="shared" si="9"/>
        <v>FranceLocation</v>
      </c>
      <c r="K105">
        <v>48.582999999999998</v>
      </c>
      <c r="L105">
        <v>5.9550000000000001</v>
      </c>
      <c r="M105" s="3">
        <v>20314</v>
      </c>
      <c r="N105" t="s">
        <v>12</v>
      </c>
    </row>
    <row r="106" spans="1:14" hidden="1" x14ac:dyDescent="0.35">
      <c r="A106" t="s">
        <v>352</v>
      </c>
      <c r="B106" s="9">
        <v>48.68439</v>
      </c>
      <c r="C106" s="9">
        <v>6.1849600000000002</v>
      </c>
      <c r="D106" t="s">
        <v>2355</v>
      </c>
      <c r="E106" t="s">
        <v>2058</v>
      </c>
      <c r="F106" t="s">
        <v>1274</v>
      </c>
      <c r="G106" t="s">
        <v>625</v>
      </c>
      <c r="H106" t="str">
        <f t="shared" si="8"/>
        <v>FranceLocation</v>
      </c>
      <c r="I106" t="s">
        <v>625</v>
      </c>
      <c r="J106" t="str">
        <f t="shared" si="9"/>
        <v>FranceLocation</v>
      </c>
      <c r="K106">
        <v>48.783000000000001</v>
      </c>
      <c r="L106">
        <v>5.9829999999999997</v>
      </c>
      <c r="M106" s="3">
        <v>18428</v>
      </c>
      <c r="N106" t="s">
        <v>12</v>
      </c>
    </row>
    <row r="107" spans="1:14" hidden="1" x14ac:dyDescent="0.35">
      <c r="A107" t="s">
        <v>323</v>
      </c>
      <c r="B107" s="9">
        <v>47.21725</v>
      </c>
      <c r="C107" s="9">
        <v>-1.5533600000000001</v>
      </c>
      <c r="D107" t="s">
        <v>2357</v>
      </c>
      <c r="E107" t="s">
        <v>2060</v>
      </c>
      <c r="F107" t="s">
        <v>1276</v>
      </c>
      <c r="G107" t="s">
        <v>625</v>
      </c>
      <c r="H107" t="str">
        <f t="shared" si="8"/>
        <v>FranceLocation</v>
      </c>
      <c r="I107" t="s">
        <v>625</v>
      </c>
      <c r="J107" t="str">
        <f t="shared" si="9"/>
        <v>FranceLocation</v>
      </c>
      <c r="K107">
        <v>47.152999999999999</v>
      </c>
      <c r="L107">
        <v>-1.611</v>
      </c>
      <c r="M107" s="3">
        <v>8367</v>
      </c>
      <c r="N107" t="s">
        <v>12</v>
      </c>
    </row>
    <row r="108" spans="1:14" hidden="1" x14ac:dyDescent="0.35">
      <c r="A108" t="s">
        <v>322</v>
      </c>
      <c r="B108" s="9">
        <v>43.703130000000002</v>
      </c>
      <c r="C108" s="9">
        <v>7.2660799999999997</v>
      </c>
      <c r="D108" t="s">
        <v>2358</v>
      </c>
      <c r="E108" t="s">
        <v>2061</v>
      </c>
      <c r="F108" t="s">
        <v>1277</v>
      </c>
      <c r="G108" t="s">
        <v>625</v>
      </c>
      <c r="H108" t="str">
        <f t="shared" si="8"/>
        <v>FranceLocation</v>
      </c>
      <c r="I108" t="s">
        <v>625</v>
      </c>
      <c r="J108" t="str">
        <f t="shared" si="9"/>
        <v>FranceLocation</v>
      </c>
      <c r="K108">
        <v>43.658000000000001</v>
      </c>
      <c r="L108">
        <v>7.2160000000000002</v>
      </c>
      <c r="M108" s="3">
        <v>6434</v>
      </c>
      <c r="N108" t="s">
        <v>12</v>
      </c>
    </row>
    <row r="109" spans="1:14" hidden="1" x14ac:dyDescent="0.35">
      <c r="A109" t="s">
        <v>337</v>
      </c>
      <c r="B109" s="9">
        <v>43.833779999999997</v>
      </c>
      <c r="C109" s="9">
        <v>4.3596199999999996</v>
      </c>
      <c r="D109" t="s">
        <v>2360</v>
      </c>
      <c r="E109" t="s">
        <v>2063</v>
      </c>
      <c r="F109" t="s">
        <v>1279</v>
      </c>
      <c r="G109" t="s">
        <v>625</v>
      </c>
      <c r="H109" t="str">
        <f t="shared" si="8"/>
        <v>FranceLocation</v>
      </c>
      <c r="I109" t="s">
        <v>625</v>
      </c>
      <c r="J109" t="str">
        <f t="shared" si="9"/>
        <v>FranceLocation</v>
      </c>
      <c r="K109">
        <v>43.756999999999998</v>
      </c>
      <c r="L109">
        <v>4.4160000000000004</v>
      </c>
      <c r="M109" s="3">
        <v>9662</v>
      </c>
      <c r="N109" t="s">
        <v>12</v>
      </c>
    </row>
    <row r="110" spans="1:14" hidden="1" x14ac:dyDescent="0.35">
      <c r="A110" t="s">
        <v>337</v>
      </c>
      <c r="B110" s="9">
        <v>43.833779999999997</v>
      </c>
      <c r="C110" s="9">
        <v>4.3596199999999996</v>
      </c>
      <c r="D110" t="s">
        <v>2359</v>
      </c>
      <c r="E110" t="s">
        <v>2062</v>
      </c>
      <c r="F110" t="s">
        <v>1278</v>
      </c>
      <c r="G110" t="s">
        <v>625</v>
      </c>
      <c r="H110" t="str">
        <f t="shared" si="8"/>
        <v>FranceLocation</v>
      </c>
      <c r="I110" t="s">
        <v>625</v>
      </c>
      <c r="J110" t="str">
        <f t="shared" si="9"/>
        <v>FranceLocation</v>
      </c>
      <c r="K110">
        <v>43.866999999999997</v>
      </c>
      <c r="L110">
        <v>4.4000000000000004</v>
      </c>
      <c r="M110" s="3">
        <v>4912</v>
      </c>
      <c r="N110" t="s">
        <v>12</v>
      </c>
    </row>
    <row r="111" spans="1:14" hidden="1" x14ac:dyDescent="0.35">
      <c r="A111" t="s">
        <v>346</v>
      </c>
      <c r="B111" s="9">
        <v>47.902889999999999</v>
      </c>
      <c r="C111" s="9">
        <v>1.9038900000000001</v>
      </c>
      <c r="D111" t="s">
        <v>2361</v>
      </c>
      <c r="E111" t="s">
        <v>2064</v>
      </c>
      <c r="F111" t="s">
        <v>1280</v>
      </c>
      <c r="G111" t="s">
        <v>625</v>
      </c>
      <c r="H111" t="str">
        <f t="shared" si="8"/>
        <v>FranceLocation</v>
      </c>
      <c r="I111" t="s">
        <v>625</v>
      </c>
      <c r="J111" t="str">
        <f t="shared" si="9"/>
        <v>FranceLocation</v>
      </c>
      <c r="K111">
        <v>47.988</v>
      </c>
      <c r="L111">
        <v>1.7609999999999999</v>
      </c>
      <c r="M111" s="3">
        <v>14241</v>
      </c>
      <c r="N111" t="s">
        <v>12</v>
      </c>
    </row>
    <row r="112" spans="1:14" hidden="1" x14ac:dyDescent="0.35">
      <c r="A112" t="s">
        <v>318</v>
      </c>
      <c r="B112" s="9">
        <v>48.853409999999997</v>
      </c>
      <c r="C112" s="9">
        <v>2.3488000000000002</v>
      </c>
      <c r="D112" t="s">
        <v>2366</v>
      </c>
      <c r="E112" t="s">
        <v>2069</v>
      </c>
      <c r="F112" t="s">
        <v>1285</v>
      </c>
      <c r="G112" t="s">
        <v>625</v>
      </c>
      <c r="H112" t="str">
        <f t="shared" si="8"/>
        <v>FranceLocation</v>
      </c>
      <c r="I112" t="s">
        <v>625</v>
      </c>
      <c r="J112" t="str">
        <f t="shared" si="9"/>
        <v>FranceLocation</v>
      </c>
      <c r="K112">
        <v>49.012999999999998</v>
      </c>
      <c r="L112">
        <v>2.5499999999999998</v>
      </c>
      <c r="M112" s="3">
        <v>23041</v>
      </c>
      <c r="N112" t="s">
        <v>12</v>
      </c>
    </row>
    <row r="113" spans="1:14" hidden="1" x14ac:dyDescent="0.35">
      <c r="A113" t="s">
        <v>318</v>
      </c>
      <c r="B113" s="9">
        <v>48.853409999999997</v>
      </c>
      <c r="C113" s="9">
        <v>2.3488000000000002</v>
      </c>
      <c r="D113" t="s">
        <v>2364</v>
      </c>
      <c r="E113" t="s">
        <v>2067</v>
      </c>
      <c r="F113" t="s">
        <v>1283</v>
      </c>
      <c r="G113" t="s">
        <v>625</v>
      </c>
      <c r="H113" t="str">
        <f t="shared" si="8"/>
        <v>FranceLocation</v>
      </c>
      <c r="I113" t="s">
        <v>625</v>
      </c>
      <c r="J113" t="str">
        <f t="shared" si="9"/>
        <v>FranceLocation</v>
      </c>
      <c r="K113">
        <v>48.969000000000001</v>
      </c>
      <c r="L113">
        <v>2.4409999999999998</v>
      </c>
      <c r="M113" s="3">
        <v>14512</v>
      </c>
      <c r="N113" t="s">
        <v>12</v>
      </c>
    </row>
    <row r="114" spans="1:14" hidden="1" x14ac:dyDescent="0.35">
      <c r="A114" t="s">
        <v>318</v>
      </c>
      <c r="B114" s="9">
        <v>48.853409999999997</v>
      </c>
      <c r="C114" s="9">
        <v>2.3488000000000002</v>
      </c>
      <c r="D114" t="s">
        <v>2363</v>
      </c>
      <c r="E114" t="s">
        <v>2066</v>
      </c>
      <c r="F114" t="s">
        <v>1282</v>
      </c>
      <c r="G114" t="s">
        <v>625</v>
      </c>
      <c r="H114" t="str">
        <f t="shared" si="8"/>
        <v>FranceLocation</v>
      </c>
      <c r="I114" t="s">
        <v>625</v>
      </c>
      <c r="J114" t="str">
        <f t="shared" si="9"/>
        <v>FranceLocation</v>
      </c>
      <c r="K114">
        <v>48.725000000000001</v>
      </c>
      <c r="L114">
        <v>2.359</v>
      </c>
      <c r="M114" s="3">
        <v>14298</v>
      </c>
      <c r="N114" t="s">
        <v>12</v>
      </c>
    </row>
    <row r="115" spans="1:14" hidden="1" x14ac:dyDescent="0.35">
      <c r="A115" t="s">
        <v>318</v>
      </c>
      <c r="B115" s="9">
        <v>48.853409999999997</v>
      </c>
      <c r="C115" s="9">
        <v>2.3488000000000002</v>
      </c>
      <c r="D115" t="s">
        <v>2365</v>
      </c>
      <c r="E115" t="s">
        <v>2068</v>
      </c>
      <c r="F115" t="s">
        <v>1284</v>
      </c>
      <c r="G115" t="s">
        <v>625</v>
      </c>
      <c r="H115" t="str">
        <f t="shared" si="8"/>
        <v>FranceLocation</v>
      </c>
      <c r="I115" t="s">
        <v>625</v>
      </c>
      <c r="J115" t="str">
        <f t="shared" si="9"/>
        <v>FranceLocation</v>
      </c>
      <c r="K115">
        <v>48.752000000000002</v>
      </c>
      <c r="L115">
        <v>2.1059999999999999</v>
      </c>
      <c r="M115" s="3">
        <v>21056</v>
      </c>
      <c r="N115" t="s">
        <v>12</v>
      </c>
    </row>
    <row r="116" spans="1:14" hidden="1" x14ac:dyDescent="0.35">
      <c r="A116" t="s">
        <v>318</v>
      </c>
      <c r="B116" s="9">
        <v>48.853409999999997</v>
      </c>
      <c r="C116" s="9">
        <v>2.3488000000000002</v>
      </c>
      <c r="D116" t="s">
        <v>2362</v>
      </c>
      <c r="E116" t="s">
        <v>2065</v>
      </c>
      <c r="F116" t="s">
        <v>1281</v>
      </c>
      <c r="G116" t="s">
        <v>625</v>
      </c>
      <c r="H116" t="str">
        <f t="shared" si="8"/>
        <v>FranceLocation</v>
      </c>
      <c r="I116" t="s">
        <v>625</v>
      </c>
      <c r="J116" t="str">
        <f t="shared" si="9"/>
        <v>FranceLocation</v>
      </c>
      <c r="K116">
        <v>48.774000000000001</v>
      </c>
      <c r="L116">
        <v>2.202</v>
      </c>
      <c r="M116" s="3">
        <v>13910</v>
      </c>
      <c r="N116" t="s">
        <v>12</v>
      </c>
    </row>
    <row r="117" spans="1:14" hidden="1" x14ac:dyDescent="0.35">
      <c r="A117" t="s">
        <v>350</v>
      </c>
      <c r="B117" s="9">
        <v>42.69764</v>
      </c>
      <c r="C117" s="9">
        <v>2.89541</v>
      </c>
      <c r="D117" t="s">
        <v>2367</v>
      </c>
      <c r="E117" t="s">
        <v>2070</v>
      </c>
      <c r="F117" t="s">
        <v>1286</v>
      </c>
      <c r="G117" t="s">
        <v>625</v>
      </c>
      <c r="H117" t="str">
        <f t="shared" si="8"/>
        <v>FranceLocation</v>
      </c>
      <c r="I117" t="s">
        <v>625</v>
      </c>
      <c r="J117" t="str">
        <f t="shared" si="9"/>
        <v>FranceLocation</v>
      </c>
      <c r="K117">
        <v>42.74</v>
      </c>
      <c r="L117">
        <v>2.871</v>
      </c>
      <c r="M117" s="3">
        <v>5114</v>
      </c>
      <c r="N117" t="s">
        <v>12</v>
      </c>
    </row>
    <row r="118" spans="1:14" hidden="1" x14ac:dyDescent="0.35">
      <c r="A118" t="s">
        <v>329</v>
      </c>
      <c r="B118" s="9">
        <v>49.265259999999998</v>
      </c>
      <c r="C118" s="9">
        <v>4.0285299999999999</v>
      </c>
      <c r="D118" t="s">
        <v>2368</v>
      </c>
      <c r="E118" t="s">
        <v>2071</v>
      </c>
      <c r="F118" t="s">
        <v>1287</v>
      </c>
      <c r="G118" t="s">
        <v>625</v>
      </c>
      <c r="H118" t="str">
        <f t="shared" si="8"/>
        <v>FranceLocation</v>
      </c>
      <c r="I118" t="s">
        <v>625</v>
      </c>
      <c r="J118" t="str">
        <f t="shared" si="9"/>
        <v>FranceLocation</v>
      </c>
      <c r="K118">
        <v>49.216999999999999</v>
      </c>
      <c r="L118">
        <v>4.1500000000000004</v>
      </c>
      <c r="M118" s="3">
        <v>10322</v>
      </c>
      <c r="N118" t="s">
        <v>12</v>
      </c>
    </row>
    <row r="119" spans="1:14" hidden="1" x14ac:dyDescent="0.35">
      <c r="A119" t="s">
        <v>328</v>
      </c>
      <c r="B119" s="9">
        <v>48.111980000000003</v>
      </c>
      <c r="C119" s="9">
        <v>-1.6742900000000001</v>
      </c>
      <c r="D119" t="s">
        <v>2369</v>
      </c>
      <c r="E119" t="s">
        <v>2072</v>
      </c>
      <c r="F119" t="s">
        <v>1288</v>
      </c>
      <c r="G119" t="s">
        <v>625</v>
      </c>
      <c r="H119" t="str">
        <f t="shared" si="8"/>
        <v>FranceLocation</v>
      </c>
      <c r="I119" t="s">
        <v>625</v>
      </c>
      <c r="J119" t="str">
        <f t="shared" si="9"/>
        <v>FranceLocation</v>
      </c>
      <c r="K119">
        <v>48.07</v>
      </c>
      <c r="L119">
        <v>-1.7350000000000001</v>
      </c>
      <c r="M119" s="3">
        <v>6490</v>
      </c>
      <c r="N119" t="s">
        <v>12</v>
      </c>
    </row>
    <row r="120" spans="1:14" hidden="1" x14ac:dyDescent="0.35">
      <c r="A120" t="s">
        <v>348</v>
      </c>
      <c r="B120" s="9">
        <v>49.443129999999996</v>
      </c>
      <c r="C120" s="9">
        <v>1.0993200000000001</v>
      </c>
      <c r="D120" t="s">
        <v>2370</v>
      </c>
      <c r="E120" t="s">
        <v>2073</v>
      </c>
      <c r="F120" t="s">
        <v>1289</v>
      </c>
      <c r="G120" t="s">
        <v>625</v>
      </c>
      <c r="H120" t="str">
        <f t="shared" si="8"/>
        <v>FranceLocation</v>
      </c>
      <c r="I120" t="s">
        <v>625</v>
      </c>
      <c r="J120" t="str">
        <f t="shared" si="9"/>
        <v>FranceLocation</v>
      </c>
      <c r="K120">
        <v>49.384</v>
      </c>
      <c r="L120">
        <v>1.175</v>
      </c>
      <c r="M120" s="3">
        <v>8555</v>
      </c>
      <c r="N120" t="s">
        <v>12</v>
      </c>
    </row>
    <row r="121" spans="1:14" hidden="1" x14ac:dyDescent="0.35">
      <c r="A121" t="s">
        <v>332</v>
      </c>
      <c r="B121" s="9">
        <v>45.433889999999998</v>
      </c>
      <c r="C121" s="9">
        <v>4.3899999999999997</v>
      </c>
      <c r="D121" t="s">
        <v>2371</v>
      </c>
      <c r="E121" t="s">
        <v>2074</v>
      </c>
      <c r="F121" t="s">
        <v>1290</v>
      </c>
      <c r="G121" t="s">
        <v>625</v>
      </c>
      <c r="H121" t="str">
        <f t="shared" si="8"/>
        <v>FranceLocation</v>
      </c>
      <c r="I121" t="s">
        <v>625</v>
      </c>
      <c r="J121" t="str">
        <f t="shared" si="9"/>
        <v>FranceLocation</v>
      </c>
      <c r="K121">
        <v>45.540999999999997</v>
      </c>
      <c r="L121">
        <v>4.2960000000000003</v>
      </c>
      <c r="M121" s="3">
        <v>13983</v>
      </c>
      <c r="N121" t="s">
        <v>12</v>
      </c>
    </row>
    <row r="122" spans="1:14" hidden="1" x14ac:dyDescent="0.35">
      <c r="A122" t="s">
        <v>324</v>
      </c>
      <c r="B122" s="9">
        <v>48.583919999999999</v>
      </c>
      <c r="C122" s="9">
        <v>7.7455299999999996</v>
      </c>
      <c r="D122" t="s">
        <v>2372</v>
      </c>
      <c r="E122" t="s">
        <v>2075</v>
      </c>
      <c r="F122" t="s">
        <v>1291</v>
      </c>
      <c r="G122" t="s">
        <v>625</v>
      </c>
      <c r="H122" t="str">
        <f t="shared" si="8"/>
        <v>FranceLocation</v>
      </c>
      <c r="I122" t="s">
        <v>625</v>
      </c>
      <c r="J122" t="str">
        <f t="shared" si="9"/>
        <v>FranceLocation</v>
      </c>
      <c r="K122">
        <v>48.537999999999997</v>
      </c>
      <c r="L122">
        <v>7.6280000000000001</v>
      </c>
      <c r="M122" s="3">
        <v>10043</v>
      </c>
      <c r="N122" t="s">
        <v>12</v>
      </c>
    </row>
    <row r="123" spans="1:14" hidden="1" x14ac:dyDescent="0.35">
      <c r="A123" t="s">
        <v>333</v>
      </c>
      <c r="B123" s="9">
        <v>43.124420000000001</v>
      </c>
      <c r="C123" s="9">
        <v>5.9283599999999996</v>
      </c>
      <c r="D123" t="s">
        <v>2373</v>
      </c>
      <c r="E123" t="s">
        <v>2076</v>
      </c>
      <c r="F123" t="s">
        <v>1292</v>
      </c>
      <c r="G123" t="s">
        <v>625</v>
      </c>
      <c r="H123" t="str">
        <f t="shared" si="8"/>
        <v>FranceLocation</v>
      </c>
      <c r="I123" t="s">
        <v>625</v>
      </c>
      <c r="J123" t="str">
        <f t="shared" si="9"/>
        <v>FranceLocation</v>
      </c>
      <c r="K123">
        <v>43.097000000000001</v>
      </c>
      <c r="L123">
        <v>6.1459999999999999</v>
      </c>
      <c r="M123" s="3">
        <v>17928</v>
      </c>
      <c r="N123" t="s">
        <v>12</v>
      </c>
    </row>
    <row r="124" spans="1:14" hidden="1" x14ac:dyDescent="0.35">
      <c r="A124" t="s">
        <v>321</v>
      </c>
      <c r="B124" s="9">
        <v>43.604259999999996</v>
      </c>
      <c r="C124" s="9">
        <v>1.44367</v>
      </c>
      <c r="D124" t="s">
        <v>2374</v>
      </c>
      <c r="E124" t="s">
        <v>2077</v>
      </c>
      <c r="F124" t="s">
        <v>1293</v>
      </c>
      <c r="G124" t="s">
        <v>625</v>
      </c>
      <c r="H124" t="str">
        <f t="shared" si="8"/>
        <v>FranceLocation</v>
      </c>
      <c r="I124" t="s">
        <v>625</v>
      </c>
      <c r="J124" t="str">
        <f t="shared" si="9"/>
        <v>FranceLocation</v>
      </c>
      <c r="K124">
        <v>43.628999999999998</v>
      </c>
      <c r="L124">
        <v>1.3640000000000001</v>
      </c>
      <c r="M124" s="3">
        <v>6978</v>
      </c>
      <c r="N124" t="s">
        <v>12</v>
      </c>
    </row>
    <row r="125" spans="1:14" hidden="1" x14ac:dyDescent="0.35">
      <c r="A125" t="s">
        <v>321</v>
      </c>
      <c r="B125" s="9">
        <v>43.604259999999996</v>
      </c>
      <c r="C125" s="9">
        <v>1.44367</v>
      </c>
      <c r="D125" t="s">
        <v>2375</v>
      </c>
      <c r="E125" t="s">
        <v>2078</v>
      </c>
      <c r="F125" t="s">
        <v>1294</v>
      </c>
      <c r="G125" t="s">
        <v>625</v>
      </c>
      <c r="H125" t="str">
        <f t="shared" si="8"/>
        <v>FranceLocation</v>
      </c>
      <c r="I125" t="s">
        <v>625</v>
      </c>
      <c r="J125" t="str">
        <f t="shared" si="9"/>
        <v>FranceLocation</v>
      </c>
      <c r="K125">
        <v>43.545999999999999</v>
      </c>
      <c r="L125">
        <v>1.3680000000000001</v>
      </c>
      <c r="M125" s="3">
        <v>8895</v>
      </c>
      <c r="N125" t="s">
        <v>12</v>
      </c>
    </row>
    <row r="126" spans="1:14" hidden="1" x14ac:dyDescent="0.35">
      <c r="A126" t="s">
        <v>321</v>
      </c>
      <c r="B126" s="9">
        <v>43.604259999999996</v>
      </c>
      <c r="C126" s="9">
        <v>1.44367</v>
      </c>
      <c r="D126" t="s">
        <v>2376</v>
      </c>
      <c r="E126" t="s">
        <v>2079</v>
      </c>
      <c r="F126" t="s">
        <v>1295</v>
      </c>
      <c r="G126" t="s">
        <v>625</v>
      </c>
      <c r="H126" t="str">
        <f t="shared" si="8"/>
        <v>FranceLocation</v>
      </c>
      <c r="I126" t="s">
        <v>625</v>
      </c>
      <c r="J126" t="str">
        <f t="shared" si="9"/>
        <v>FranceLocation</v>
      </c>
      <c r="K126">
        <v>43.448999999999998</v>
      </c>
      <c r="L126">
        <v>1.2629999999999999</v>
      </c>
      <c r="M126" s="3">
        <v>22588</v>
      </c>
      <c r="N126" t="s">
        <v>12</v>
      </c>
    </row>
    <row r="127" spans="1:14" hidden="1" x14ac:dyDescent="0.35">
      <c r="A127" t="s">
        <v>342</v>
      </c>
      <c r="B127" s="9">
        <v>47.394840000000002</v>
      </c>
      <c r="C127" s="9">
        <v>0.70398000000000005</v>
      </c>
      <c r="D127" t="s">
        <v>2377</v>
      </c>
      <c r="E127" t="s">
        <v>2080</v>
      </c>
      <c r="F127" t="s">
        <v>1296</v>
      </c>
      <c r="G127" t="s">
        <v>625</v>
      </c>
      <c r="H127" t="str">
        <f t="shared" si="8"/>
        <v>FranceLocation</v>
      </c>
      <c r="I127" t="s">
        <v>625</v>
      </c>
      <c r="J127" t="str">
        <f t="shared" si="9"/>
        <v>FranceLocation</v>
      </c>
      <c r="K127">
        <v>47.432000000000002</v>
      </c>
      <c r="L127">
        <v>0.72799999999999998</v>
      </c>
      <c r="M127" s="3">
        <v>4510</v>
      </c>
      <c r="N127" t="s">
        <v>12</v>
      </c>
    </row>
    <row r="128" spans="1:14" hidden="1" x14ac:dyDescent="0.35">
      <c r="A128" t="s">
        <v>261</v>
      </c>
      <c r="B128" s="9">
        <v>50.77664</v>
      </c>
      <c r="C128" s="9">
        <v>6.0834200000000003</v>
      </c>
      <c r="D128" t="s">
        <v>2378</v>
      </c>
      <c r="E128" t="s">
        <v>2081</v>
      </c>
      <c r="F128" t="s">
        <v>1297</v>
      </c>
      <c r="G128" t="s">
        <v>623</v>
      </c>
      <c r="H128" t="str">
        <f t="shared" si="8"/>
        <v>GermanyLocation</v>
      </c>
      <c r="I128" t="s">
        <v>623</v>
      </c>
      <c r="J128" t="str">
        <f t="shared" si="9"/>
        <v>GermanyLocation</v>
      </c>
      <c r="K128">
        <v>50.960999999999999</v>
      </c>
      <c r="L128">
        <v>6.0419999999999998</v>
      </c>
      <c r="M128" s="3">
        <v>20704</v>
      </c>
      <c r="N128" t="s">
        <v>12</v>
      </c>
    </row>
    <row r="129" spans="1:14" hidden="1" x14ac:dyDescent="0.35">
      <c r="A129" t="s">
        <v>262</v>
      </c>
      <c r="B129" s="9">
        <v>48.371540000000003</v>
      </c>
      <c r="C129" s="9">
        <v>10.89851</v>
      </c>
      <c r="D129" t="s">
        <v>2379</v>
      </c>
      <c r="E129" t="s">
        <v>2082</v>
      </c>
      <c r="F129" t="s">
        <v>1298</v>
      </c>
      <c r="G129" t="s">
        <v>623</v>
      </c>
      <c r="H129" t="str">
        <f t="shared" si="8"/>
        <v>GermanyLocation</v>
      </c>
      <c r="I129" t="s">
        <v>623</v>
      </c>
      <c r="J129" t="str">
        <f t="shared" si="9"/>
        <v>GermanyLocation</v>
      </c>
      <c r="K129">
        <v>48.424999999999997</v>
      </c>
      <c r="L129">
        <v>10.932</v>
      </c>
      <c r="M129" s="3">
        <v>6438</v>
      </c>
      <c r="N129" t="s">
        <v>12</v>
      </c>
    </row>
    <row r="130" spans="1:14" hidden="1" x14ac:dyDescent="0.35">
      <c r="A130" t="s">
        <v>262</v>
      </c>
      <c r="B130" s="9">
        <v>48.371540000000003</v>
      </c>
      <c r="C130" s="9">
        <v>10.89851</v>
      </c>
      <c r="D130" t="s">
        <v>2380</v>
      </c>
      <c r="E130" t="s">
        <v>2083</v>
      </c>
      <c r="F130" t="s">
        <v>1299</v>
      </c>
      <c r="G130" t="s">
        <v>623</v>
      </c>
      <c r="H130" t="str">
        <f t="shared" ref="H130:H193" si="10">G130&amp;"Location"</f>
        <v>GermanyLocation</v>
      </c>
      <c r="I130" t="s">
        <v>623</v>
      </c>
      <c r="J130" t="str">
        <f t="shared" ref="J130:J193" si="11">VLOOKUP(I130,V:W,2,FALSE)</f>
        <v>GermanyLocation</v>
      </c>
      <c r="K130">
        <v>48.186</v>
      </c>
      <c r="L130">
        <v>10.861000000000001</v>
      </c>
      <c r="M130" s="3">
        <v>20816</v>
      </c>
      <c r="N130" t="s">
        <v>12</v>
      </c>
    </row>
    <row r="131" spans="1:14" hidden="1" x14ac:dyDescent="0.35">
      <c r="A131" t="s">
        <v>243</v>
      </c>
      <c r="B131" s="9">
        <v>52.524369999999998</v>
      </c>
      <c r="C131" s="9">
        <v>13.41053</v>
      </c>
      <c r="D131" t="s">
        <v>2382</v>
      </c>
      <c r="E131" t="s">
        <v>2085</v>
      </c>
      <c r="F131" t="s">
        <v>1301</v>
      </c>
      <c r="G131" t="s">
        <v>623</v>
      </c>
      <c r="H131" t="str">
        <f t="shared" si="10"/>
        <v>GermanyLocation</v>
      </c>
      <c r="I131" t="s">
        <v>623</v>
      </c>
      <c r="J131" t="str">
        <f t="shared" si="11"/>
        <v>GermanyLocation</v>
      </c>
      <c r="K131">
        <v>52.38</v>
      </c>
      <c r="L131">
        <v>13.523</v>
      </c>
      <c r="M131" s="3">
        <v>17770</v>
      </c>
      <c r="N131" t="s">
        <v>12</v>
      </c>
    </row>
    <row r="132" spans="1:14" hidden="1" x14ac:dyDescent="0.35">
      <c r="A132" t="s">
        <v>243</v>
      </c>
      <c r="B132" s="9">
        <v>52.524369999999998</v>
      </c>
      <c r="C132" s="9">
        <v>13.41053</v>
      </c>
      <c r="D132" t="s">
        <v>2381</v>
      </c>
      <c r="E132" t="s">
        <v>2084</v>
      </c>
      <c r="F132" t="s">
        <v>1300</v>
      </c>
      <c r="G132" t="s">
        <v>623</v>
      </c>
      <c r="H132" t="str">
        <f t="shared" si="10"/>
        <v>GermanyLocation</v>
      </c>
      <c r="I132" t="s">
        <v>623</v>
      </c>
      <c r="J132" t="str">
        <f t="shared" si="11"/>
        <v>GermanyLocation</v>
      </c>
      <c r="K132">
        <v>52.56</v>
      </c>
      <c r="L132">
        <v>13.288</v>
      </c>
      <c r="M132" s="3">
        <v>9184</v>
      </c>
      <c r="N132" t="s">
        <v>12</v>
      </c>
    </row>
    <row r="133" spans="1:14" hidden="1" x14ac:dyDescent="0.35">
      <c r="A133" t="s">
        <v>257</v>
      </c>
      <c r="B133" s="9">
        <v>52.033329999999999</v>
      </c>
      <c r="C133" s="9">
        <v>8.5333299999999994</v>
      </c>
      <c r="D133" t="s">
        <v>2383</v>
      </c>
      <c r="E133" t="s">
        <v>2086</v>
      </c>
      <c r="F133" t="s">
        <v>1302</v>
      </c>
      <c r="G133" t="s">
        <v>623</v>
      </c>
      <c r="H133" t="str">
        <f t="shared" si="10"/>
        <v>GermanyLocation</v>
      </c>
      <c r="I133" t="s">
        <v>623</v>
      </c>
      <c r="J133" t="str">
        <f t="shared" si="11"/>
        <v>GermanyLocation</v>
      </c>
      <c r="K133">
        <v>52.279000000000003</v>
      </c>
      <c r="L133">
        <v>9.0820000000000007</v>
      </c>
      <c r="M133" s="3">
        <v>46338</v>
      </c>
      <c r="N133" t="s">
        <v>12</v>
      </c>
    </row>
    <row r="134" spans="1:14" hidden="1" x14ac:dyDescent="0.35">
      <c r="A134" t="s">
        <v>264</v>
      </c>
      <c r="B134" s="9">
        <v>52.265940000000001</v>
      </c>
      <c r="C134" s="9">
        <v>10.526730000000001</v>
      </c>
      <c r="D134" t="s">
        <v>2384</v>
      </c>
      <c r="E134" t="s">
        <v>2087</v>
      </c>
      <c r="F134" t="s">
        <v>1303</v>
      </c>
      <c r="G134" t="s">
        <v>623</v>
      </c>
      <c r="H134" t="str">
        <f t="shared" si="10"/>
        <v>GermanyLocation</v>
      </c>
      <c r="I134" t="s">
        <v>623</v>
      </c>
      <c r="J134" t="str">
        <f t="shared" si="11"/>
        <v>GermanyLocation</v>
      </c>
      <c r="K134">
        <v>52.319000000000003</v>
      </c>
      <c r="L134">
        <v>10.555999999999999</v>
      </c>
      <c r="M134" s="3">
        <v>6226</v>
      </c>
      <c r="N134" t="s">
        <v>12</v>
      </c>
    </row>
    <row r="135" spans="1:14" hidden="1" x14ac:dyDescent="0.35">
      <c r="A135" t="s">
        <v>252</v>
      </c>
      <c r="B135" s="9">
        <v>53.075159999999997</v>
      </c>
      <c r="C135" s="9">
        <v>8.8077699999999997</v>
      </c>
      <c r="D135" t="s">
        <v>2385</v>
      </c>
      <c r="E135" t="s">
        <v>2088</v>
      </c>
      <c r="F135" t="s">
        <v>1304</v>
      </c>
      <c r="G135" t="s">
        <v>623</v>
      </c>
      <c r="H135" t="str">
        <f t="shared" si="10"/>
        <v>GermanyLocation</v>
      </c>
      <c r="I135" t="s">
        <v>623</v>
      </c>
      <c r="J135" t="str">
        <f t="shared" si="11"/>
        <v>GermanyLocation</v>
      </c>
      <c r="K135">
        <v>53.048000000000002</v>
      </c>
      <c r="L135">
        <v>8.7870000000000008</v>
      </c>
      <c r="M135" s="3">
        <v>3323</v>
      </c>
      <c r="N135" t="s">
        <v>12</v>
      </c>
    </row>
    <row r="136" spans="1:14" hidden="1" x14ac:dyDescent="0.35">
      <c r="A136" t="s">
        <v>279</v>
      </c>
      <c r="B136" s="9">
        <v>53.55021</v>
      </c>
      <c r="C136" s="9">
        <v>8.5767299999999995</v>
      </c>
      <c r="D136" t="s">
        <v>2386</v>
      </c>
      <c r="E136" t="s">
        <v>2089</v>
      </c>
      <c r="F136" t="s">
        <v>1305</v>
      </c>
      <c r="G136" t="s">
        <v>623</v>
      </c>
      <c r="H136" t="str">
        <f t="shared" si="10"/>
        <v>GermanyLocation</v>
      </c>
      <c r="I136" t="s">
        <v>623</v>
      </c>
      <c r="J136" t="str">
        <f t="shared" si="11"/>
        <v>GermanyLocation</v>
      </c>
      <c r="K136">
        <v>53.768000000000001</v>
      </c>
      <c r="L136">
        <v>8.6590000000000007</v>
      </c>
      <c r="M136" s="3">
        <v>24816</v>
      </c>
      <c r="N136" t="s">
        <v>12</v>
      </c>
    </row>
    <row r="137" spans="1:14" hidden="1" x14ac:dyDescent="0.35">
      <c r="A137" t="s">
        <v>263</v>
      </c>
      <c r="B137" s="9">
        <v>50.835700000000003</v>
      </c>
      <c r="C137" s="9">
        <v>12.929220000000001</v>
      </c>
      <c r="D137" t="s">
        <v>2387</v>
      </c>
      <c r="E137" t="s">
        <v>2090</v>
      </c>
      <c r="F137" t="s">
        <v>1306</v>
      </c>
      <c r="G137" t="s">
        <v>623</v>
      </c>
      <c r="H137" t="str">
        <f t="shared" si="10"/>
        <v>GermanyLocation</v>
      </c>
      <c r="I137" t="s">
        <v>623</v>
      </c>
      <c r="J137" t="str">
        <f t="shared" si="11"/>
        <v>GermanyLocation</v>
      </c>
      <c r="K137">
        <v>50.981999999999999</v>
      </c>
      <c r="L137">
        <v>12.506</v>
      </c>
      <c r="M137" s="3">
        <v>33840</v>
      </c>
      <c r="N137" t="s">
        <v>12</v>
      </c>
    </row>
    <row r="138" spans="1:14" hidden="1" x14ac:dyDescent="0.35">
      <c r="A138" t="s">
        <v>250</v>
      </c>
      <c r="B138" s="9">
        <v>51.514940000000003</v>
      </c>
      <c r="C138" s="9">
        <v>7.4660000000000002</v>
      </c>
      <c r="D138" t="s">
        <v>2388</v>
      </c>
      <c r="E138" t="s">
        <v>2091</v>
      </c>
      <c r="F138" t="s">
        <v>1307</v>
      </c>
      <c r="G138" t="s">
        <v>623</v>
      </c>
      <c r="H138" t="str">
        <f t="shared" si="10"/>
        <v>GermanyLocation</v>
      </c>
      <c r="I138" t="s">
        <v>623</v>
      </c>
      <c r="J138" t="str">
        <f t="shared" si="11"/>
        <v>GermanyLocation</v>
      </c>
      <c r="K138">
        <v>51.518000000000001</v>
      </c>
      <c r="L138">
        <v>7.6120000000000001</v>
      </c>
      <c r="M138" s="3">
        <v>10108</v>
      </c>
      <c r="N138" t="s">
        <v>12</v>
      </c>
    </row>
    <row r="139" spans="1:14" hidden="1" x14ac:dyDescent="0.35">
      <c r="A139" t="s">
        <v>256</v>
      </c>
      <c r="B139" s="9">
        <v>51.050890000000003</v>
      </c>
      <c r="C139" s="9">
        <v>13.73832</v>
      </c>
      <c r="D139" t="s">
        <v>2389</v>
      </c>
      <c r="E139" t="s">
        <v>2092</v>
      </c>
      <c r="F139" t="s">
        <v>1308</v>
      </c>
      <c r="G139" t="s">
        <v>623</v>
      </c>
      <c r="H139" t="str">
        <f t="shared" si="10"/>
        <v>GermanyLocation</v>
      </c>
      <c r="I139" t="s">
        <v>623</v>
      </c>
      <c r="J139" t="str">
        <f t="shared" si="11"/>
        <v>GermanyLocation</v>
      </c>
      <c r="K139">
        <v>51.133000000000003</v>
      </c>
      <c r="L139">
        <v>13.766999999999999</v>
      </c>
      <c r="M139" s="3">
        <v>9347</v>
      </c>
      <c r="N139" t="s">
        <v>12</v>
      </c>
    </row>
    <row r="140" spans="1:14" hidden="1" x14ac:dyDescent="0.35">
      <c r="A140" t="s">
        <v>251</v>
      </c>
      <c r="B140" s="9">
        <v>51.221719999999998</v>
      </c>
      <c r="C140" s="9">
        <v>6.77616</v>
      </c>
      <c r="D140" t="s">
        <v>2390</v>
      </c>
      <c r="E140" t="s">
        <v>2093</v>
      </c>
      <c r="F140" t="s">
        <v>1309</v>
      </c>
      <c r="G140" t="s">
        <v>623</v>
      </c>
      <c r="H140" t="str">
        <f t="shared" si="10"/>
        <v>GermanyLocation</v>
      </c>
      <c r="I140" t="s">
        <v>623</v>
      </c>
      <c r="J140" t="str">
        <f t="shared" si="11"/>
        <v>GermanyLocation</v>
      </c>
      <c r="K140">
        <v>51.23</v>
      </c>
      <c r="L140">
        <v>6.5039999999999996</v>
      </c>
      <c r="M140" s="3">
        <v>18974</v>
      </c>
      <c r="N140" t="s">
        <v>12</v>
      </c>
    </row>
    <row r="141" spans="1:14" hidden="1" x14ac:dyDescent="0.35">
      <c r="A141" t="s">
        <v>269</v>
      </c>
      <c r="B141" s="9">
        <v>50.978700000000003</v>
      </c>
      <c r="C141" s="9">
        <v>11.032830000000001</v>
      </c>
      <c r="D141" t="s">
        <v>2391</v>
      </c>
      <c r="E141" t="s">
        <v>2094</v>
      </c>
      <c r="F141" t="s">
        <v>1310</v>
      </c>
      <c r="G141" t="s">
        <v>623</v>
      </c>
      <c r="H141" t="str">
        <f t="shared" si="10"/>
        <v>GermanyLocation</v>
      </c>
      <c r="I141" t="s">
        <v>623</v>
      </c>
      <c r="J141" t="str">
        <f t="shared" si="11"/>
        <v>GermanyLocation</v>
      </c>
      <c r="K141">
        <v>50.98</v>
      </c>
      <c r="L141">
        <v>10.958</v>
      </c>
      <c r="M141" s="3">
        <v>5240</v>
      </c>
      <c r="N141" t="s">
        <v>12</v>
      </c>
    </row>
    <row r="142" spans="1:14" hidden="1" x14ac:dyDescent="0.35">
      <c r="A142" t="s">
        <v>248</v>
      </c>
      <c r="B142" s="9">
        <v>51.456569999999999</v>
      </c>
      <c r="C142" s="9">
        <v>7.0122799999999996</v>
      </c>
      <c r="D142" t="s">
        <v>2392</v>
      </c>
      <c r="E142" t="s">
        <v>2095</v>
      </c>
      <c r="F142" t="s">
        <v>1311</v>
      </c>
      <c r="G142" t="s">
        <v>623</v>
      </c>
      <c r="H142" t="str">
        <f t="shared" si="10"/>
        <v>GermanyLocation</v>
      </c>
      <c r="I142" t="s">
        <v>623</v>
      </c>
      <c r="J142" t="str">
        <f t="shared" si="11"/>
        <v>GermanyLocation</v>
      </c>
      <c r="K142">
        <v>51.289000000000001</v>
      </c>
      <c r="L142">
        <v>6.7670000000000003</v>
      </c>
      <c r="M142" s="3">
        <v>25240</v>
      </c>
      <c r="N142" t="s">
        <v>12</v>
      </c>
    </row>
    <row r="143" spans="1:14" hidden="1" x14ac:dyDescent="0.35">
      <c r="A143" t="s">
        <v>247</v>
      </c>
      <c r="B143" s="9">
        <v>50.115519999999997</v>
      </c>
      <c r="C143" s="9">
        <v>8.6841699999999999</v>
      </c>
      <c r="D143" t="s">
        <v>2394</v>
      </c>
      <c r="E143" t="s">
        <v>2097</v>
      </c>
      <c r="F143" t="s">
        <v>1313</v>
      </c>
      <c r="G143" t="s">
        <v>623</v>
      </c>
      <c r="H143" t="str">
        <f t="shared" si="10"/>
        <v>GermanyLocation</v>
      </c>
      <c r="I143" t="s">
        <v>623</v>
      </c>
      <c r="J143" t="str">
        <f t="shared" si="11"/>
        <v>GermanyLocation</v>
      </c>
      <c r="K143">
        <v>49.960999999999999</v>
      </c>
      <c r="L143">
        <v>8.6419999999999995</v>
      </c>
      <c r="M143" s="3">
        <v>17443</v>
      </c>
      <c r="N143" t="s">
        <v>12</v>
      </c>
    </row>
    <row r="144" spans="1:14" hidden="1" x14ac:dyDescent="0.35">
      <c r="A144" t="s">
        <v>247</v>
      </c>
      <c r="B144" s="9">
        <v>50.115519999999997</v>
      </c>
      <c r="C144" s="9">
        <v>8.6841699999999999</v>
      </c>
      <c r="D144" t="s">
        <v>2393</v>
      </c>
      <c r="E144" t="s">
        <v>2096</v>
      </c>
      <c r="F144" t="s">
        <v>1312</v>
      </c>
      <c r="G144" t="s">
        <v>623</v>
      </c>
      <c r="H144" t="str">
        <f t="shared" si="10"/>
        <v>GermanyLocation</v>
      </c>
      <c r="I144" t="s">
        <v>623</v>
      </c>
      <c r="J144" t="str">
        <f t="shared" si="11"/>
        <v>GermanyLocation</v>
      </c>
      <c r="K144">
        <v>50.026000000000003</v>
      </c>
      <c r="L144">
        <v>8.5429999999999993</v>
      </c>
      <c r="M144" s="3">
        <v>14163</v>
      </c>
      <c r="N144" t="s">
        <v>12</v>
      </c>
    </row>
    <row r="145" spans="1:14" hidden="1" x14ac:dyDescent="0.35">
      <c r="A145" t="s">
        <v>247</v>
      </c>
      <c r="B145" s="9">
        <v>50.115519999999997</v>
      </c>
      <c r="C145" s="9">
        <v>8.6841699999999999</v>
      </c>
      <c r="D145" t="s">
        <v>2395</v>
      </c>
      <c r="E145" t="s">
        <v>2098</v>
      </c>
      <c r="F145" t="s">
        <v>1314</v>
      </c>
      <c r="G145" t="s">
        <v>623</v>
      </c>
      <c r="H145" t="str">
        <f t="shared" si="10"/>
        <v>GermanyLocation</v>
      </c>
      <c r="I145" t="s">
        <v>623</v>
      </c>
      <c r="J145" t="str">
        <f t="shared" si="11"/>
        <v>GermanyLocation</v>
      </c>
      <c r="K145">
        <v>50.05</v>
      </c>
      <c r="L145">
        <v>8.3249999999999993</v>
      </c>
      <c r="M145" s="3">
        <v>26642</v>
      </c>
      <c r="N145" t="s">
        <v>12</v>
      </c>
    </row>
    <row r="146" spans="1:14" hidden="1" x14ac:dyDescent="0.35">
      <c r="A146" t="s">
        <v>244</v>
      </c>
      <c r="B146" s="9">
        <v>53.575319999999998</v>
      </c>
      <c r="C146" s="9">
        <v>10.01534</v>
      </c>
      <c r="D146" t="s">
        <v>2396</v>
      </c>
      <c r="E146" t="s">
        <v>2099</v>
      </c>
      <c r="F146" t="s">
        <v>1315</v>
      </c>
      <c r="G146" t="s">
        <v>623</v>
      </c>
      <c r="H146" t="str">
        <f t="shared" si="10"/>
        <v>GermanyLocation</v>
      </c>
      <c r="I146" t="s">
        <v>623</v>
      </c>
      <c r="J146" t="str">
        <f t="shared" si="11"/>
        <v>GermanyLocation</v>
      </c>
      <c r="K146">
        <v>53.63</v>
      </c>
      <c r="L146">
        <v>9.9879999999999995</v>
      </c>
      <c r="M146" s="3">
        <v>6342</v>
      </c>
      <c r="N146" t="s">
        <v>12</v>
      </c>
    </row>
    <row r="147" spans="1:14" hidden="1" x14ac:dyDescent="0.35">
      <c r="A147" t="s">
        <v>244</v>
      </c>
      <c r="B147" s="9">
        <v>53.575319999999998</v>
      </c>
      <c r="C147" s="9">
        <v>10.01534</v>
      </c>
      <c r="D147" t="s">
        <v>2397</v>
      </c>
      <c r="E147" t="s">
        <v>2100</v>
      </c>
      <c r="F147" t="s">
        <v>1316</v>
      </c>
      <c r="G147" t="s">
        <v>623</v>
      </c>
      <c r="H147" t="str">
        <f t="shared" si="10"/>
        <v>GermanyLocation</v>
      </c>
      <c r="I147" t="s">
        <v>623</v>
      </c>
      <c r="J147" t="str">
        <f t="shared" si="11"/>
        <v>GermanyLocation</v>
      </c>
      <c r="K147">
        <v>53.536000000000001</v>
      </c>
      <c r="L147">
        <v>9.8369999999999997</v>
      </c>
      <c r="M147" s="3">
        <v>12565</v>
      </c>
      <c r="N147" t="s">
        <v>12</v>
      </c>
    </row>
    <row r="148" spans="1:14" hidden="1" x14ac:dyDescent="0.35">
      <c r="A148" t="s">
        <v>253</v>
      </c>
      <c r="B148" s="9">
        <v>52.370519999999999</v>
      </c>
      <c r="C148" s="9">
        <v>9.7332199999999993</v>
      </c>
      <c r="D148" t="s">
        <v>2398</v>
      </c>
      <c r="E148" t="s">
        <v>2101</v>
      </c>
      <c r="F148" t="s">
        <v>1317</v>
      </c>
      <c r="G148" t="s">
        <v>623</v>
      </c>
      <c r="H148" t="str">
        <f t="shared" si="10"/>
        <v>GermanyLocation</v>
      </c>
      <c r="I148" t="s">
        <v>623</v>
      </c>
      <c r="J148" t="str">
        <f t="shared" si="11"/>
        <v>GermanyLocation</v>
      </c>
      <c r="K148">
        <v>52.460999999999999</v>
      </c>
      <c r="L148">
        <v>9.6850000000000005</v>
      </c>
      <c r="M148" s="3">
        <v>10579</v>
      </c>
      <c r="N148" t="s">
        <v>12</v>
      </c>
    </row>
    <row r="149" spans="1:14" hidden="1" x14ac:dyDescent="0.35">
      <c r="A149" t="s">
        <v>253</v>
      </c>
      <c r="B149" s="9">
        <v>52.370519999999999</v>
      </c>
      <c r="C149" s="9">
        <v>9.7332199999999993</v>
      </c>
      <c r="D149" t="s">
        <v>2399</v>
      </c>
      <c r="E149" t="s">
        <v>2102</v>
      </c>
      <c r="F149" t="s">
        <v>1318</v>
      </c>
      <c r="G149" t="s">
        <v>623</v>
      </c>
      <c r="H149" t="str">
        <f t="shared" si="10"/>
        <v>GermanyLocation</v>
      </c>
      <c r="I149" t="s">
        <v>623</v>
      </c>
      <c r="J149" t="str">
        <f t="shared" si="11"/>
        <v>GermanyLocation</v>
      </c>
      <c r="K149">
        <v>52.457000000000001</v>
      </c>
      <c r="L149">
        <v>9.4269999999999996</v>
      </c>
      <c r="M149" s="3">
        <v>22887</v>
      </c>
      <c r="N149" t="s">
        <v>12</v>
      </c>
    </row>
    <row r="150" spans="1:14" hidden="1" x14ac:dyDescent="0.35">
      <c r="A150" t="s">
        <v>276</v>
      </c>
      <c r="B150" s="9">
        <v>49.139949999999999</v>
      </c>
      <c r="C150" s="9">
        <v>9.2205399999999997</v>
      </c>
      <c r="D150" t="s">
        <v>2400</v>
      </c>
      <c r="E150" t="s">
        <v>2103</v>
      </c>
      <c r="F150" t="s">
        <v>1319</v>
      </c>
      <c r="G150" t="s">
        <v>623</v>
      </c>
      <c r="H150" t="str">
        <f t="shared" si="10"/>
        <v>GermanyLocation</v>
      </c>
      <c r="I150" t="s">
        <v>623</v>
      </c>
      <c r="J150" t="str">
        <f t="shared" si="11"/>
        <v>GermanyLocation</v>
      </c>
      <c r="K150">
        <v>49.118000000000002</v>
      </c>
      <c r="L150">
        <v>9.7840000000000007</v>
      </c>
      <c r="M150" s="3">
        <v>41070</v>
      </c>
      <c r="N150" t="s">
        <v>12</v>
      </c>
    </row>
    <row r="151" spans="1:14" hidden="1" x14ac:dyDescent="0.35">
      <c r="A151" t="s">
        <v>277</v>
      </c>
      <c r="B151" s="9">
        <v>48.765079999999998</v>
      </c>
      <c r="C151" s="9">
        <v>11.423719999999999</v>
      </c>
      <c r="D151" t="s">
        <v>2401</v>
      </c>
      <c r="E151" t="s">
        <v>2104</v>
      </c>
      <c r="F151" t="s">
        <v>1320</v>
      </c>
      <c r="G151" t="s">
        <v>623</v>
      </c>
      <c r="H151" t="str">
        <f t="shared" si="10"/>
        <v>GermanyLocation</v>
      </c>
      <c r="I151" t="s">
        <v>623</v>
      </c>
      <c r="J151" t="str">
        <f t="shared" si="11"/>
        <v>GermanyLocation</v>
      </c>
      <c r="K151">
        <v>48.716000000000001</v>
      </c>
      <c r="L151">
        <v>11.534000000000001</v>
      </c>
      <c r="M151" s="3">
        <v>9756</v>
      </c>
      <c r="N151" t="s">
        <v>12</v>
      </c>
    </row>
    <row r="152" spans="1:14" hidden="1" x14ac:dyDescent="0.35">
      <c r="A152" t="s">
        <v>277</v>
      </c>
      <c r="B152" s="9">
        <v>48.765079999999998</v>
      </c>
      <c r="C152" s="9">
        <v>11.423719999999999</v>
      </c>
      <c r="D152" t="s">
        <v>2402</v>
      </c>
      <c r="E152" t="s">
        <v>2105</v>
      </c>
      <c r="F152" t="s">
        <v>1321</v>
      </c>
      <c r="G152" t="s">
        <v>623</v>
      </c>
      <c r="H152" t="str">
        <f t="shared" si="10"/>
        <v>GermanyLocation</v>
      </c>
      <c r="I152" t="s">
        <v>623</v>
      </c>
      <c r="J152" t="str">
        <f t="shared" si="11"/>
        <v>GermanyLocation</v>
      </c>
      <c r="K152">
        <v>48.710999999999999</v>
      </c>
      <c r="L152">
        <v>11.212</v>
      </c>
      <c r="M152" s="3">
        <v>16649</v>
      </c>
      <c r="N152" t="s">
        <v>12</v>
      </c>
    </row>
    <row r="153" spans="1:14" hidden="1" x14ac:dyDescent="0.35">
      <c r="A153" t="s">
        <v>259</v>
      </c>
      <c r="B153" s="9">
        <v>49.009369999999997</v>
      </c>
      <c r="C153" s="9">
        <v>8.4044399999999992</v>
      </c>
      <c r="D153" t="s">
        <v>2403</v>
      </c>
      <c r="E153" t="s">
        <v>2106</v>
      </c>
      <c r="F153" t="s">
        <v>1322</v>
      </c>
      <c r="G153" t="s">
        <v>623</v>
      </c>
      <c r="H153" t="str">
        <f t="shared" si="10"/>
        <v>GermanyLocation</v>
      </c>
      <c r="I153" t="s">
        <v>623</v>
      </c>
      <c r="J153" t="str">
        <f t="shared" si="11"/>
        <v>GermanyLocation</v>
      </c>
      <c r="K153">
        <v>48.779000000000003</v>
      </c>
      <c r="L153">
        <v>8.0809999999999995</v>
      </c>
      <c r="M153" s="3">
        <v>34860</v>
      </c>
      <c r="N153" t="s">
        <v>12</v>
      </c>
    </row>
    <row r="154" spans="1:14" hidden="1" x14ac:dyDescent="0.35">
      <c r="A154" t="s">
        <v>271</v>
      </c>
      <c r="B154" s="9">
        <v>51.316670000000002</v>
      </c>
      <c r="C154" s="9">
        <v>9.5</v>
      </c>
      <c r="D154" t="s">
        <v>2405</v>
      </c>
      <c r="E154" t="s">
        <v>2108</v>
      </c>
      <c r="F154" t="s">
        <v>1324</v>
      </c>
      <c r="G154" t="s">
        <v>623</v>
      </c>
      <c r="H154" t="str">
        <f t="shared" si="10"/>
        <v>GermanyLocation</v>
      </c>
      <c r="I154" t="s">
        <v>623</v>
      </c>
      <c r="J154" t="str">
        <f t="shared" si="11"/>
        <v>GermanyLocation</v>
      </c>
      <c r="K154">
        <v>51.115000000000002</v>
      </c>
      <c r="L154">
        <v>9.2859999999999996</v>
      </c>
      <c r="M154" s="3">
        <v>26926</v>
      </c>
      <c r="N154" t="s">
        <v>12</v>
      </c>
    </row>
    <row r="155" spans="1:14" hidden="1" x14ac:dyDescent="0.35">
      <c r="A155" t="s">
        <v>271</v>
      </c>
      <c r="B155" s="9">
        <v>51.316670000000002</v>
      </c>
      <c r="C155" s="9">
        <v>9.5</v>
      </c>
      <c r="D155" t="s">
        <v>2404</v>
      </c>
      <c r="E155" t="s">
        <v>2107</v>
      </c>
      <c r="F155" t="s">
        <v>1323</v>
      </c>
      <c r="G155" t="s">
        <v>623</v>
      </c>
      <c r="H155" t="str">
        <f t="shared" si="10"/>
        <v>GermanyLocation</v>
      </c>
      <c r="I155" t="s">
        <v>623</v>
      </c>
      <c r="J155" t="str">
        <f t="shared" si="11"/>
        <v>GermanyLocation</v>
      </c>
      <c r="K155">
        <v>51.408000000000001</v>
      </c>
      <c r="L155">
        <v>9.3780000000000001</v>
      </c>
      <c r="M155" s="3">
        <v>13224</v>
      </c>
      <c r="N155" t="s">
        <v>12</v>
      </c>
    </row>
    <row r="156" spans="1:14" hidden="1" x14ac:dyDescent="0.35">
      <c r="A156" t="s">
        <v>265</v>
      </c>
      <c r="B156" s="9">
        <v>54.321330000000003</v>
      </c>
      <c r="C156" s="9">
        <v>10.13489</v>
      </c>
      <c r="D156" t="s">
        <v>2406</v>
      </c>
      <c r="E156" t="s">
        <v>2109</v>
      </c>
      <c r="F156" t="s">
        <v>1325</v>
      </c>
      <c r="G156" t="s">
        <v>623</v>
      </c>
      <c r="H156" t="str">
        <f t="shared" si="10"/>
        <v>GermanyLocation</v>
      </c>
      <c r="I156" t="s">
        <v>623</v>
      </c>
      <c r="J156" t="str">
        <f t="shared" si="11"/>
        <v>GermanyLocation</v>
      </c>
      <c r="K156">
        <v>54.38</v>
      </c>
      <c r="L156">
        <v>10.145</v>
      </c>
      <c r="M156" s="3">
        <v>6556</v>
      </c>
      <c r="N156" t="s">
        <v>12</v>
      </c>
    </row>
    <row r="157" spans="1:14" hidden="1" x14ac:dyDescent="0.35">
      <c r="A157" t="s">
        <v>280</v>
      </c>
      <c r="B157" s="9">
        <v>50.353569999999998</v>
      </c>
      <c r="C157" s="9">
        <v>7.57883</v>
      </c>
      <c r="D157" t="s">
        <v>2407</v>
      </c>
      <c r="E157" t="s">
        <v>2110</v>
      </c>
      <c r="F157" t="s">
        <v>1326</v>
      </c>
      <c r="G157" t="s">
        <v>623</v>
      </c>
      <c r="H157" t="str">
        <f t="shared" si="10"/>
        <v>GermanyLocation</v>
      </c>
      <c r="I157" t="s">
        <v>623</v>
      </c>
      <c r="J157" t="str">
        <f t="shared" si="11"/>
        <v>GermanyLocation</v>
      </c>
      <c r="K157">
        <v>50.173999999999999</v>
      </c>
      <c r="L157">
        <v>7.0629999999999997</v>
      </c>
      <c r="M157" s="3">
        <v>41750</v>
      </c>
      <c r="N157" t="s">
        <v>12</v>
      </c>
    </row>
    <row r="158" spans="1:14" hidden="1" x14ac:dyDescent="0.35">
      <c r="A158" t="s">
        <v>246</v>
      </c>
      <c r="B158" s="9">
        <v>50.933329999999998</v>
      </c>
      <c r="C158" s="9">
        <v>6.95</v>
      </c>
      <c r="D158" t="s">
        <v>2408</v>
      </c>
      <c r="E158" t="s">
        <v>2111</v>
      </c>
      <c r="F158" t="s">
        <v>1327</v>
      </c>
      <c r="G158" t="s">
        <v>623</v>
      </c>
      <c r="H158" t="str">
        <f t="shared" si="10"/>
        <v>GermanyLocation</v>
      </c>
      <c r="I158" t="s">
        <v>623</v>
      </c>
      <c r="J158" t="str">
        <f t="shared" si="11"/>
        <v>GermanyLocation</v>
      </c>
      <c r="K158">
        <v>50.866</v>
      </c>
      <c r="L158">
        <v>7.1429999999999998</v>
      </c>
      <c r="M158" s="3">
        <v>15467</v>
      </c>
      <c r="N158" t="s">
        <v>12</v>
      </c>
    </row>
    <row r="159" spans="1:14" hidden="1" x14ac:dyDescent="0.35">
      <c r="A159" t="s">
        <v>246</v>
      </c>
      <c r="B159" s="9">
        <v>50.933329999999998</v>
      </c>
      <c r="C159" s="9">
        <v>6.95</v>
      </c>
      <c r="D159" t="s">
        <v>2409</v>
      </c>
      <c r="E159" t="s">
        <v>2112</v>
      </c>
      <c r="F159" t="s">
        <v>1328</v>
      </c>
      <c r="G159" t="s">
        <v>623</v>
      </c>
      <c r="H159" t="str">
        <f t="shared" si="10"/>
        <v>GermanyLocation</v>
      </c>
      <c r="I159" t="s">
        <v>623</v>
      </c>
      <c r="J159" t="str">
        <f t="shared" si="11"/>
        <v>GermanyLocation</v>
      </c>
      <c r="K159">
        <v>50.831000000000003</v>
      </c>
      <c r="L159">
        <v>6.6580000000000004</v>
      </c>
      <c r="M159" s="3">
        <v>23433</v>
      </c>
      <c r="N159" t="s">
        <v>12</v>
      </c>
    </row>
    <row r="160" spans="1:14" hidden="1" x14ac:dyDescent="0.35">
      <c r="A160" t="s">
        <v>254</v>
      </c>
      <c r="B160" s="9">
        <v>51.339619999999996</v>
      </c>
      <c r="C160" s="9">
        <v>12.37129</v>
      </c>
      <c r="D160" t="s">
        <v>2410</v>
      </c>
      <c r="E160" t="s">
        <v>2113</v>
      </c>
      <c r="F160" t="s">
        <v>1329</v>
      </c>
      <c r="G160" t="s">
        <v>623</v>
      </c>
      <c r="H160" t="str">
        <f t="shared" si="10"/>
        <v>GermanyLocation</v>
      </c>
      <c r="I160" t="s">
        <v>623</v>
      </c>
      <c r="J160" t="str">
        <f t="shared" si="11"/>
        <v>GermanyLocation</v>
      </c>
      <c r="K160">
        <v>51.423999999999999</v>
      </c>
      <c r="L160">
        <v>12.236000000000001</v>
      </c>
      <c r="M160" s="3">
        <v>13273</v>
      </c>
      <c r="N160" t="s">
        <v>12</v>
      </c>
    </row>
    <row r="161" spans="1:14" hidden="1" x14ac:dyDescent="0.35">
      <c r="A161" t="s">
        <v>268</v>
      </c>
      <c r="B161" s="9">
        <v>53.868929999999999</v>
      </c>
      <c r="C161" s="9">
        <v>10.687290000000001</v>
      </c>
      <c r="D161" t="s">
        <v>2411</v>
      </c>
      <c r="E161" t="s">
        <v>2114</v>
      </c>
      <c r="F161" t="s">
        <v>1330</v>
      </c>
      <c r="G161" t="s">
        <v>623</v>
      </c>
      <c r="H161" t="str">
        <f t="shared" si="10"/>
        <v>GermanyLocation</v>
      </c>
      <c r="I161" t="s">
        <v>623</v>
      </c>
      <c r="J161" t="str">
        <f t="shared" si="11"/>
        <v>GermanyLocation</v>
      </c>
      <c r="K161">
        <v>53.805</v>
      </c>
      <c r="L161">
        <v>10.718999999999999</v>
      </c>
      <c r="M161" s="3">
        <v>7406</v>
      </c>
      <c r="N161" t="s">
        <v>12</v>
      </c>
    </row>
    <row r="162" spans="1:14" hidden="1" x14ac:dyDescent="0.35">
      <c r="A162" t="s">
        <v>266</v>
      </c>
      <c r="B162" s="9">
        <v>52.12773</v>
      </c>
      <c r="C162" s="9">
        <v>11.629160000000001</v>
      </c>
      <c r="D162" t="s">
        <v>2412</v>
      </c>
      <c r="E162" t="s">
        <v>2115</v>
      </c>
      <c r="F162" t="s">
        <v>1331</v>
      </c>
      <c r="G162" t="s">
        <v>623</v>
      </c>
      <c r="H162" t="str">
        <f t="shared" si="10"/>
        <v>GermanyLocation</v>
      </c>
      <c r="I162" t="s">
        <v>623</v>
      </c>
      <c r="J162" t="str">
        <f t="shared" si="11"/>
        <v>GermanyLocation</v>
      </c>
      <c r="K162">
        <v>51.854999999999997</v>
      </c>
      <c r="L162">
        <v>11.419</v>
      </c>
      <c r="M162" s="3">
        <v>33567</v>
      </c>
      <c r="N162" t="s">
        <v>12</v>
      </c>
    </row>
    <row r="163" spans="1:14" hidden="1" x14ac:dyDescent="0.35">
      <c r="A163" t="s">
        <v>258</v>
      </c>
      <c r="B163" s="9">
        <v>49.489100000000001</v>
      </c>
      <c r="C163" s="9">
        <v>8.4669399999999992</v>
      </c>
      <c r="D163" t="s">
        <v>2413</v>
      </c>
      <c r="E163" t="s">
        <v>2116</v>
      </c>
      <c r="F163" t="s">
        <v>1332</v>
      </c>
      <c r="G163" t="s">
        <v>623</v>
      </c>
      <c r="H163" t="str">
        <f t="shared" si="10"/>
        <v>GermanyLocation</v>
      </c>
      <c r="I163" t="s">
        <v>623</v>
      </c>
      <c r="J163" t="str">
        <f t="shared" si="11"/>
        <v>GermanyLocation</v>
      </c>
      <c r="K163">
        <v>49.472999999999999</v>
      </c>
      <c r="L163">
        <v>8.5139999999999993</v>
      </c>
      <c r="M163" s="3">
        <v>3842</v>
      </c>
      <c r="N163" t="s">
        <v>12</v>
      </c>
    </row>
    <row r="164" spans="1:14" hidden="1" x14ac:dyDescent="0.35">
      <c r="A164" t="s">
        <v>260</v>
      </c>
      <c r="B164" s="9">
        <v>51.962359999999997</v>
      </c>
      <c r="C164" s="9">
        <v>7.6257099999999998</v>
      </c>
      <c r="D164" t="s">
        <v>2414</v>
      </c>
      <c r="E164" t="s">
        <v>2117</v>
      </c>
      <c r="F164" t="s">
        <v>1333</v>
      </c>
      <c r="G164" t="s">
        <v>623</v>
      </c>
      <c r="H164" t="str">
        <f t="shared" si="10"/>
        <v>GermanyLocation</v>
      </c>
      <c r="I164" t="s">
        <v>623</v>
      </c>
      <c r="J164" t="str">
        <f t="shared" si="11"/>
        <v>GermanyLocation</v>
      </c>
      <c r="K164">
        <v>52.134999999999998</v>
      </c>
      <c r="L164">
        <v>7.6849999999999996</v>
      </c>
      <c r="M164" s="3">
        <v>19620</v>
      </c>
      <c r="N164" t="s">
        <v>12</v>
      </c>
    </row>
    <row r="165" spans="1:14" hidden="1" x14ac:dyDescent="0.35">
      <c r="A165" t="s">
        <v>245</v>
      </c>
      <c r="B165" s="9">
        <v>48.137430000000002</v>
      </c>
      <c r="C165" s="9">
        <v>11.57549</v>
      </c>
      <c r="D165" t="s">
        <v>2416</v>
      </c>
      <c r="E165" t="s">
        <v>2119</v>
      </c>
      <c r="F165" t="s">
        <v>1335</v>
      </c>
      <c r="G165" t="s">
        <v>623</v>
      </c>
      <c r="H165" t="str">
        <f t="shared" si="10"/>
        <v>GermanyLocation</v>
      </c>
      <c r="I165" t="s">
        <v>623</v>
      </c>
      <c r="J165" t="str">
        <f t="shared" si="11"/>
        <v>GermanyLocation</v>
      </c>
      <c r="K165">
        <v>48.353999999999999</v>
      </c>
      <c r="L165">
        <v>11.786</v>
      </c>
      <c r="M165" s="3">
        <v>28686</v>
      </c>
      <c r="N165" t="s">
        <v>12</v>
      </c>
    </row>
    <row r="166" spans="1:14" hidden="1" x14ac:dyDescent="0.35">
      <c r="A166" t="s">
        <v>245</v>
      </c>
      <c r="B166" s="9">
        <v>48.137430000000002</v>
      </c>
      <c r="C166" s="9">
        <v>11.57549</v>
      </c>
      <c r="D166" t="s">
        <v>2415</v>
      </c>
      <c r="E166" t="s">
        <v>2118</v>
      </c>
      <c r="F166" t="s">
        <v>1334</v>
      </c>
      <c r="G166" t="s">
        <v>623</v>
      </c>
      <c r="H166" t="str">
        <f t="shared" si="10"/>
        <v>GermanyLocation</v>
      </c>
      <c r="I166" t="s">
        <v>623</v>
      </c>
      <c r="J166" t="str">
        <f t="shared" si="11"/>
        <v>GermanyLocation</v>
      </c>
      <c r="K166">
        <v>48.081000000000003</v>
      </c>
      <c r="L166">
        <v>11.282999999999999</v>
      </c>
      <c r="M166" s="3">
        <v>22604</v>
      </c>
      <c r="N166" t="s">
        <v>12</v>
      </c>
    </row>
    <row r="167" spans="1:14" hidden="1" x14ac:dyDescent="0.35">
      <c r="A167" t="s">
        <v>255</v>
      </c>
      <c r="B167" s="9">
        <v>49.454210000000003</v>
      </c>
      <c r="C167" s="9">
        <v>11.07752</v>
      </c>
      <c r="D167" t="s">
        <v>2417</v>
      </c>
      <c r="E167" t="s">
        <v>2120</v>
      </c>
      <c r="F167" t="s">
        <v>1336</v>
      </c>
      <c r="G167" t="s">
        <v>623</v>
      </c>
      <c r="H167" t="str">
        <f t="shared" si="10"/>
        <v>GermanyLocation</v>
      </c>
      <c r="I167" t="s">
        <v>623</v>
      </c>
      <c r="J167" t="str">
        <f t="shared" si="11"/>
        <v>GermanyLocation</v>
      </c>
      <c r="K167">
        <v>49.499000000000002</v>
      </c>
      <c r="L167">
        <v>11.077999999999999</v>
      </c>
      <c r="M167" s="3">
        <v>4980</v>
      </c>
      <c r="N167" t="s">
        <v>12</v>
      </c>
    </row>
    <row r="168" spans="1:14" hidden="1" x14ac:dyDescent="0.35">
      <c r="A168" t="s">
        <v>273</v>
      </c>
      <c r="B168" s="9">
        <v>51.719050000000003</v>
      </c>
      <c r="C168" s="9">
        <v>8.7543900000000008</v>
      </c>
      <c r="D168" t="s">
        <v>2418</v>
      </c>
      <c r="E168" t="s">
        <v>2121</v>
      </c>
      <c r="F168" t="s">
        <v>1337</v>
      </c>
      <c r="G168" t="s">
        <v>623</v>
      </c>
      <c r="H168" t="str">
        <f t="shared" si="10"/>
        <v>GermanyLocation</v>
      </c>
      <c r="I168" t="s">
        <v>623</v>
      </c>
      <c r="J168" t="str">
        <f t="shared" si="11"/>
        <v>GermanyLocation</v>
      </c>
      <c r="K168">
        <v>51.613999999999997</v>
      </c>
      <c r="L168">
        <v>8.6159999999999997</v>
      </c>
      <c r="M168" s="3">
        <v>15084</v>
      </c>
      <c r="N168" t="s">
        <v>12</v>
      </c>
    </row>
    <row r="169" spans="1:14" hidden="1" x14ac:dyDescent="0.35">
      <c r="A169" t="s">
        <v>275</v>
      </c>
      <c r="B169" s="9">
        <v>49.015129999999999</v>
      </c>
      <c r="C169" s="9">
        <v>12.101610000000001</v>
      </c>
      <c r="D169" t="s">
        <v>2419</v>
      </c>
      <c r="E169" t="s">
        <v>2122</v>
      </c>
      <c r="F169" t="s">
        <v>1338</v>
      </c>
      <c r="G169" t="s">
        <v>623</v>
      </c>
      <c r="H169" t="str">
        <f t="shared" si="10"/>
        <v>GermanyLocation</v>
      </c>
      <c r="I169" t="s">
        <v>623</v>
      </c>
      <c r="J169" t="str">
        <f t="shared" si="11"/>
        <v>GermanyLocation</v>
      </c>
      <c r="K169">
        <v>49.218000000000004</v>
      </c>
      <c r="L169">
        <v>11.836</v>
      </c>
      <c r="M169" s="3">
        <v>29707</v>
      </c>
      <c r="N169" t="s">
        <v>12</v>
      </c>
    </row>
    <row r="170" spans="1:14" hidden="1" x14ac:dyDescent="0.35">
      <c r="A170" t="s">
        <v>270</v>
      </c>
      <c r="B170" s="9">
        <v>54.088700000000003</v>
      </c>
      <c r="C170" s="9">
        <v>12.14049</v>
      </c>
      <c r="D170" t="s">
        <v>2420</v>
      </c>
      <c r="E170" t="s">
        <v>2123</v>
      </c>
      <c r="F170" t="s">
        <v>1339</v>
      </c>
      <c r="G170" t="s">
        <v>623</v>
      </c>
      <c r="H170" t="str">
        <f t="shared" si="10"/>
        <v>GermanyLocation</v>
      </c>
      <c r="I170" t="s">
        <v>623</v>
      </c>
      <c r="J170" t="str">
        <f t="shared" si="11"/>
        <v>GermanyLocation</v>
      </c>
      <c r="K170">
        <v>53.917999999999999</v>
      </c>
      <c r="L170">
        <v>12.278</v>
      </c>
      <c r="M170" s="3">
        <v>21000</v>
      </c>
      <c r="N170" t="s">
        <v>12</v>
      </c>
    </row>
    <row r="171" spans="1:14" hidden="1" x14ac:dyDescent="0.35">
      <c r="A171" t="s">
        <v>272</v>
      </c>
      <c r="B171" s="9">
        <v>49.232619999999997</v>
      </c>
      <c r="C171" s="9">
        <v>7.0098200000000004</v>
      </c>
      <c r="D171" t="s">
        <v>2421</v>
      </c>
      <c r="E171" t="s">
        <v>2124</v>
      </c>
      <c r="F171" t="s">
        <v>1340</v>
      </c>
      <c r="G171" t="s">
        <v>623</v>
      </c>
      <c r="H171" t="str">
        <f t="shared" si="10"/>
        <v>GermanyLocation</v>
      </c>
      <c r="I171" t="s">
        <v>623</v>
      </c>
      <c r="J171" t="str">
        <f t="shared" si="11"/>
        <v>GermanyLocation</v>
      </c>
      <c r="K171">
        <v>49.215000000000003</v>
      </c>
      <c r="L171">
        <v>7.11</v>
      </c>
      <c r="M171" s="3">
        <v>7534</v>
      </c>
      <c r="N171" t="s">
        <v>12</v>
      </c>
    </row>
    <row r="172" spans="1:14" hidden="1" x14ac:dyDescent="0.35">
      <c r="A172" t="s">
        <v>281</v>
      </c>
      <c r="B172" s="9">
        <v>50.874809999999997</v>
      </c>
      <c r="C172" s="9">
        <v>8.0243099999999998</v>
      </c>
      <c r="D172" t="s">
        <v>2422</v>
      </c>
      <c r="E172" t="s">
        <v>2125</v>
      </c>
      <c r="F172" t="s">
        <v>1341</v>
      </c>
      <c r="G172" t="s">
        <v>623</v>
      </c>
      <c r="H172" t="str">
        <f t="shared" si="10"/>
        <v>GermanyLocation</v>
      </c>
      <c r="I172" t="s">
        <v>623</v>
      </c>
      <c r="J172" t="str">
        <f t="shared" si="11"/>
        <v>GermanyLocation</v>
      </c>
      <c r="K172">
        <v>50.707999999999998</v>
      </c>
      <c r="L172">
        <v>8.0830000000000002</v>
      </c>
      <c r="M172" s="3">
        <v>19001</v>
      </c>
      <c r="N172" t="s">
        <v>12</v>
      </c>
    </row>
    <row r="173" spans="1:14" hidden="1" x14ac:dyDescent="0.35">
      <c r="A173" t="s">
        <v>324</v>
      </c>
      <c r="B173" s="9">
        <v>48.583919999999999</v>
      </c>
      <c r="C173" s="9">
        <v>7.7455299999999996</v>
      </c>
      <c r="D173" t="s">
        <v>2423</v>
      </c>
      <c r="E173" t="s">
        <v>2126</v>
      </c>
      <c r="F173" t="s">
        <v>1342</v>
      </c>
      <c r="G173" t="s">
        <v>623</v>
      </c>
      <c r="H173" t="str">
        <f t="shared" si="10"/>
        <v>GermanyLocation</v>
      </c>
      <c r="I173" t="s">
        <v>623</v>
      </c>
      <c r="J173" t="str">
        <f t="shared" si="11"/>
        <v>GermanyLocation</v>
      </c>
      <c r="K173">
        <v>48.369</v>
      </c>
      <c r="L173">
        <v>7.8280000000000003</v>
      </c>
      <c r="M173" s="3">
        <v>24659</v>
      </c>
      <c r="N173" t="s">
        <v>12</v>
      </c>
    </row>
    <row r="174" spans="1:14" hidden="1" x14ac:dyDescent="0.35">
      <c r="A174" t="s">
        <v>249</v>
      </c>
      <c r="B174" s="9">
        <v>48.782319999999999</v>
      </c>
      <c r="C174" s="9">
        <v>9.1770200000000006</v>
      </c>
      <c r="D174" t="s">
        <v>2424</v>
      </c>
      <c r="E174" t="s">
        <v>2127</v>
      </c>
      <c r="F174" t="s">
        <v>1343</v>
      </c>
      <c r="G174" t="s">
        <v>623</v>
      </c>
      <c r="H174" t="str">
        <f t="shared" si="10"/>
        <v>GermanyLocation</v>
      </c>
      <c r="I174" t="s">
        <v>623</v>
      </c>
      <c r="J174" t="str">
        <f t="shared" si="11"/>
        <v>GermanyLocation</v>
      </c>
      <c r="K174">
        <v>48.69</v>
      </c>
      <c r="L174">
        <v>9.2219999999999995</v>
      </c>
      <c r="M174" s="3">
        <v>10782</v>
      </c>
      <c r="N174" t="s">
        <v>12</v>
      </c>
    </row>
    <row r="175" spans="1:14" hidden="1" x14ac:dyDescent="0.35">
      <c r="A175" t="s">
        <v>282</v>
      </c>
      <c r="B175" s="9">
        <v>49.755650000000003</v>
      </c>
      <c r="C175" s="9">
        <v>6.6393500000000003</v>
      </c>
      <c r="D175" t="s">
        <v>2425</v>
      </c>
      <c r="E175" t="s">
        <v>2128</v>
      </c>
      <c r="F175" t="s">
        <v>1344</v>
      </c>
      <c r="G175" t="s">
        <v>623</v>
      </c>
      <c r="H175" t="str">
        <f t="shared" si="10"/>
        <v>GermanyLocation</v>
      </c>
      <c r="I175" t="s">
        <v>623</v>
      </c>
      <c r="J175" t="str">
        <f t="shared" si="11"/>
        <v>GermanyLocation</v>
      </c>
      <c r="K175">
        <v>49.972999999999999</v>
      </c>
      <c r="L175">
        <v>6.6929999999999996</v>
      </c>
      <c r="M175" s="3">
        <v>24472</v>
      </c>
      <c r="N175" t="s">
        <v>12</v>
      </c>
    </row>
    <row r="176" spans="1:14" hidden="1" x14ac:dyDescent="0.35">
      <c r="A176" t="s">
        <v>278</v>
      </c>
      <c r="B176" s="9">
        <v>48.398409999999998</v>
      </c>
      <c r="C176" s="9">
        <v>9.9915500000000002</v>
      </c>
      <c r="D176" t="s">
        <v>2426</v>
      </c>
      <c r="E176" t="s">
        <v>2129</v>
      </c>
      <c r="F176" t="s">
        <v>1345</v>
      </c>
      <c r="G176" t="s">
        <v>623</v>
      </c>
      <c r="H176" t="str">
        <f t="shared" si="10"/>
        <v>GermanyLocation</v>
      </c>
      <c r="I176" t="s">
        <v>623</v>
      </c>
      <c r="J176" t="str">
        <f t="shared" si="11"/>
        <v>GermanyLocation</v>
      </c>
      <c r="K176">
        <v>48.22</v>
      </c>
      <c r="L176">
        <v>9.91</v>
      </c>
      <c r="M176" s="3">
        <v>20734</v>
      </c>
      <c r="N176" t="s">
        <v>12</v>
      </c>
    </row>
    <row r="177" spans="1:14" hidden="1" x14ac:dyDescent="0.35">
      <c r="A177" t="s">
        <v>274</v>
      </c>
      <c r="B177" s="9">
        <v>49.793909999999997</v>
      </c>
      <c r="C177" s="9">
        <v>9.9512099999999997</v>
      </c>
      <c r="D177" t="s">
        <v>2427</v>
      </c>
      <c r="E177" t="s">
        <v>2130</v>
      </c>
      <c r="F177" t="s">
        <v>1346</v>
      </c>
      <c r="G177" t="s">
        <v>623</v>
      </c>
      <c r="H177" t="str">
        <f t="shared" si="10"/>
        <v>GermanyLocation</v>
      </c>
      <c r="I177" t="s">
        <v>623</v>
      </c>
      <c r="J177" t="str">
        <f t="shared" si="11"/>
        <v>GermanyLocation</v>
      </c>
      <c r="K177">
        <v>49.392000000000003</v>
      </c>
      <c r="L177">
        <v>9.9580000000000002</v>
      </c>
      <c r="M177" s="3">
        <v>44693</v>
      </c>
      <c r="N177" t="s">
        <v>12</v>
      </c>
    </row>
    <row r="178" spans="1:14" hidden="1" x14ac:dyDescent="0.35">
      <c r="A178" t="s">
        <v>317</v>
      </c>
      <c r="B178" s="9">
        <v>36.13326</v>
      </c>
      <c r="C178" s="9">
        <v>-5.4505100000000004</v>
      </c>
      <c r="D178" t="s">
        <v>2428</v>
      </c>
      <c r="E178" t="s">
        <v>2131</v>
      </c>
      <c r="F178" t="s">
        <v>1347</v>
      </c>
      <c r="G178" t="s">
        <v>1170</v>
      </c>
      <c r="H178" t="str">
        <f t="shared" si="10"/>
        <v>GibraltarLocation</v>
      </c>
      <c r="I178" t="s">
        <v>623</v>
      </c>
      <c r="J178" t="str">
        <f t="shared" si="11"/>
        <v>GermanyLocation</v>
      </c>
      <c r="K178">
        <v>36.151000000000003</v>
      </c>
      <c r="L178">
        <v>-5.35</v>
      </c>
      <c r="M178" s="3">
        <v>9238</v>
      </c>
      <c r="N178" t="s">
        <v>12</v>
      </c>
    </row>
    <row r="179" spans="1:14" hidden="1" x14ac:dyDescent="0.35">
      <c r="A179" t="s">
        <v>127</v>
      </c>
      <c r="B179" s="9">
        <v>25.90175</v>
      </c>
      <c r="C179" s="9">
        <v>-97.497479999999996</v>
      </c>
      <c r="D179" t="s">
        <v>2429</v>
      </c>
      <c r="E179" t="s">
        <v>2132</v>
      </c>
      <c r="F179" t="s">
        <v>1348</v>
      </c>
      <c r="G179" t="s">
        <v>609</v>
      </c>
      <c r="H179" t="str">
        <f t="shared" si="10"/>
        <v>MexicoLocation</v>
      </c>
      <c r="I179" t="s">
        <v>609</v>
      </c>
      <c r="J179" t="str">
        <f t="shared" si="11"/>
        <v>MexicoLocation</v>
      </c>
      <c r="K179">
        <v>25.77</v>
      </c>
      <c r="L179">
        <v>-97.525000000000006</v>
      </c>
      <c r="M179" s="3">
        <v>14906</v>
      </c>
      <c r="N179" t="s">
        <v>12</v>
      </c>
    </row>
    <row r="180" spans="1:14" hidden="1" x14ac:dyDescent="0.35">
      <c r="A180" t="s">
        <v>89</v>
      </c>
      <c r="B180" s="9">
        <v>32.640050000000002</v>
      </c>
      <c r="C180" s="9">
        <v>-117.0842</v>
      </c>
      <c r="D180" t="s">
        <v>2430</v>
      </c>
      <c r="E180" t="s">
        <v>2133</v>
      </c>
      <c r="F180" t="s">
        <v>1349</v>
      </c>
      <c r="G180" t="s">
        <v>609</v>
      </c>
      <c r="H180" t="str">
        <f t="shared" si="10"/>
        <v>MexicoLocation</v>
      </c>
      <c r="I180" t="s">
        <v>609</v>
      </c>
      <c r="J180" t="str">
        <f t="shared" si="11"/>
        <v>MexicoLocation</v>
      </c>
      <c r="K180">
        <v>32.540999999999997</v>
      </c>
      <c r="L180">
        <v>-116.97</v>
      </c>
      <c r="M180" s="3">
        <v>15354</v>
      </c>
      <c r="N180" t="s">
        <v>12</v>
      </c>
    </row>
    <row r="181" spans="1:14" hidden="1" x14ac:dyDescent="0.35">
      <c r="A181" t="s">
        <v>36</v>
      </c>
      <c r="B181" s="9">
        <v>31.75872</v>
      </c>
      <c r="C181" s="9">
        <v>-106.48693</v>
      </c>
      <c r="D181" t="s">
        <v>2431</v>
      </c>
      <c r="E181" t="s">
        <v>2134</v>
      </c>
      <c r="F181" t="s">
        <v>1350</v>
      </c>
      <c r="G181" t="s">
        <v>609</v>
      </c>
      <c r="H181" t="str">
        <f t="shared" si="10"/>
        <v>MexicoLocation</v>
      </c>
      <c r="I181" t="s">
        <v>609</v>
      </c>
      <c r="J181" t="str">
        <f t="shared" si="11"/>
        <v>MexicoLocation</v>
      </c>
      <c r="K181">
        <v>31.635999999999999</v>
      </c>
      <c r="L181">
        <v>-106.429</v>
      </c>
      <c r="M181" s="3">
        <v>14705</v>
      </c>
      <c r="N181" t="s">
        <v>12</v>
      </c>
    </row>
    <row r="182" spans="1:14" hidden="1" x14ac:dyDescent="0.35">
      <c r="A182" t="s">
        <v>93</v>
      </c>
      <c r="B182" s="9">
        <v>27.506409999999999</v>
      </c>
      <c r="C182" s="9">
        <v>-99.507540000000006</v>
      </c>
      <c r="D182" t="s">
        <v>2432</v>
      </c>
      <c r="E182" t="s">
        <v>2135</v>
      </c>
      <c r="F182" t="s">
        <v>1351</v>
      </c>
      <c r="G182" t="s">
        <v>609</v>
      </c>
      <c r="H182" t="str">
        <f t="shared" si="10"/>
        <v>MexicoLocation</v>
      </c>
      <c r="I182" t="s">
        <v>609</v>
      </c>
      <c r="J182" t="str">
        <f t="shared" si="11"/>
        <v>MexicoLocation</v>
      </c>
      <c r="K182">
        <v>27.443999999999999</v>
      </c>
      <c r="L182">
        <v>-99.57</v>
      </c>
      <c r="M182" s="3">
        <v>9280</v>
      </c>
      <c r="N182" t="s">
        <v>12</v>
      </c>
    </row>
    <row r="183" spans="1:14" hidden="1" x14ac:dyDescent="0.35">
      <c r="A183" t="s">
        <v>157</v>
      </c>
      <c r="B183" s="9">
        <v>26.203410000000002</v>
      </c>
      <c r="C183" s="9">
        <v>-98.230009999999993</v>
      </c>
      <c r="D183" t="s">
        <v>2433</v>
      </c>
      <c r="E183" t="s">
        <v>2136</v>
      </c>
      <c r="F183" t="s">
        <v>1352</v>
      </c>
      <c r="G183" t="s">
        <v>609</v>
      </c>
      <c r="H183" t="str">
        <f t="shared" si="10"/>
        <v>MexicoLocation</v>
      </c>
      <c r="I183" t="s">
        <v>609</v>
      </c>
      <c r="J183" t="str">
        <f t="shared" si="11"/>
        <v>MexicoLocation</v>
      </c>
      <c r="K183">
        <v>26.009</v>
      </c>
      <c r="L183">
        <v>-98.228999999999999</v>
      </c>
      <c r="M183" s="3">
        <v>21617</v>
      </c>
      <c r="N183" t="s">
        <v>12</v>
      </c>
    </row>
    <row r="184" spans="1:14" hidden="1" x14ac:dyDescent="0.35">
      <c r="A184" t="s">
        <v>261</v>
      </c>
      <c r="B184" s="9">
        <v>50.77664</v>
      </c>
      <c r="C184" s="9">
        <v>6.0834200000000003</v>
      </c>
      <c r="D184" t="s">
        <v>2434</v>
      </c>
      <c r="E184" t="s">
        <v>2137</v>
      </c>
      <c r="F184" t="s">
        <v>1353</v>
      </c>
      <c r="G184" t="s">
        <v>624</v>
      </c>
      <c r="H184" t="str">
        <f t="shared" si="10"/>
        <v>NetherlandsLocation</v>
      </c>
      <c r="I184" t="s">
        <v>624</v>
      </c>
      <c r="J184" t="str">
        <f t="shared" si="11"/>
        <v>NetherlandsLocation</v>
      </c>
      <c r="K184">
        <v>50.911999999999999</v>
      </c>
      <c r="L184">
        <v>5.77</v>
      </c>
      <c r="M184" s="3">
        <v>26660</v>
      </c>
      <c r="N184" t="s">
        <v>12</v>
      </c>
    </row>
    <row r="185" spans="1:14" hidden="1" x14ac:dyDescent="0.35">
      <c r="A185" t="s">
        <v>298</v>
      </c>
      <c r="B185" s="9">
        <v>43.37135</v>
      </c>
      <c r="C185" s="9">
        <v>-8.3960000000000008</v>
      </c>
      <c r="D185" t="s">
        <v>2435</v>
      </c>
      <c r="E185" t="s">
        <v>2138</v>
      </c>
      <c r="F185" t="s">
        <v>1354</v>
      </c>
      <c r="G185" t="s">
        <v>626</v>
      </c>
      <c r="H185" t="str">
        <f t="shared" si="10"/>
        <v>SpainLocation</v>
      </c>
      <c r="I185" t="s">
        <v>626</v>
      </c>
      <c r="J185" t="str">
        <f t="shared" si="11"/>
        <v>SpainLocation</v>
      </c>
      <c r="K185">
        <v>43.302</v>
      </c>
      <c r="L185">
        <v>-8.3770000000000007</v>
      </c>
      <c r="M185" s="3">
        <v>7862</v>
      </c>
      <c r="N185" t="s">
        <v>12</v>
      </c>
    </row>
    <row r="186" spans="1:14" hidden="1" x14ac:dyDescent="0.35">
      <c r="A186" t="s">
        <v>309</v>
      </c>
      <c r="B186" s="9">
        <v>38.994239999999998</v>
      </c>
      <c r="C186" s="9">
        <v>-1.85643</v>
      </c>
      <c r="D186" t="s">
        <v>2436</v>
      </c>
      <c r="E186" t="s">
        <v>2139</v>
      </c>
      <c r="F186" t="s">
        <v>1355</v>
      </c>
      <c r="G186" t="s">
        <v>626</v>
      </c>
      <c r="H186" t="str">
        <f t="shared" si="10"/>
        <v>SpainLocation</v>
      </c>
      <c r="I186" t="s">
        <v>626</v>
      </c>
      <c r="J186" t="str">
        <f t="shared" si="11"/>
        <v>SpainLocation</v>
      </c>
      <c r="K186">
        <v>38.948999999999998</v>
      </c>
      <c r="L186">
        <v>-1.8640000000000001</v>
      </c>
      <c r="M186" s="3">
        <v>5072</v>
      </c>
      <c r="N186" t="s">
        <v>12</v>
      </c>
    </row>
    <row r="187" spans="1:14" hidden="1" x14ac:dyDescent="0.35">
      <c r="A187" t="s">
        <v>293</v>
      </c>
      <c r="B187" s="9">
        <v>38.345170000000003</v>
      </c>
      <c r="C187" s="9">
        <v>-0.48148999999999997</v>
      </c>
      <c r="D187" t="s">
        <v>2437</v>
      </c>
      <c r="E187" t="s">
        <v>2140</v>
      </c>
      <c r="F187" t="s">
        <v>1356</v>
      </c>
      <c r="G187" t="s">
        <v>626</v>
      </c>
      <c r="H187" t="str">
        <f t="shared" si="10"/>
        <v>SpainLocation</v>
      </c>
      <c r="I187" t="s">
        <v>626</v>
      </c>
      <c r="J187" t="str">
        <f t="shared" si="11"/>
        <v>SpainLocation</v>
      </c>
      <c r="K187">
        <v>38.281999999999996</v>
      </c>
      <c r="L187">
        <v>-0.55800000000000005</v>
      </c>
      <c r="M187" s="3">
        <v>9690</v>
      </c>
      <c r="N187" t="s">
        <v>12</v>
      </c>
    </row>
    <row r="188" spans="1:14" hidden="1" x14ac:dyDescent="0.35">
      <c r="A188" t="s">
        <v>305</v>
      </c>
      <c r="B188" s="9">
        <v>36.838140000000003</v>
      </c>
      <c r="C188" s="9">
        <v>-2.45974</v>
      </c>
      <c r="D188" t="s">
        <v>2438</v>
      </c>
      <c r="E188" t="s">
        <v>2141</v>
      </c>
      <c r="F188" t="s">
        <v>1357</v>
      </c>
      <c r="G188" t="s">
        <v>626</v>
      </c>
      <c r="H188" t="str">
        <f t="shared" si="10"/>
        <v>SpainLocation</v>
      </c>
      <c r="I188" t="s">
        <v>626</v>
      </c>
      <c r="J188" t="str">
        <f t="shared" si="11"/>
        <v>SpainLocation</v>
      </c>
      <c r="K188">
        <v>36.844000000000001</v>
      </c>
      <c r="L188">
        <v>-2.37</v>
      </c>
      <c r="M188" s="3">
        <v>8012</v>
      </c>
      <c r="N188" t="s">
        <v>12</v>
      </c>
    </row>
    <row r="189" spans="1:14" hidden="1" x14ac:dyDescent="0.35">
      <c r="A189" t="s">
        <v>312</v>
      </c>
      <c r="B189" s="9">
        <v>38.877890000000001</v>
      </c>
      <c r="C189" s="9">
        <v>-6.9706099999999998</v>
      </c>
      <c r="D189" t="s">
        <v>2439</v>
      </c>
      <c r="E189" t="s">
        <v>2142</v>
      </c>
      <c r="F189" t="s">
        <v>1358</v>
      </c>
      <c r="G189" t="s">
        <v>626</v>
      </c>
      <c r="H189" t="str">
        <f t="shared" si="10"/>
        <v>SpainLocation</v>
      </c>
      <c r="I189" t="s">
        <v>626</v>
      </c>
      <c r="J189" t="str">
        <f t="shared" si="11"/>
        <v>SpainLocation</v>
      </c>
      <c r="K189">
        <v>38.890999999999998</v>
      </c>
      <c r="L189">
        <v>-6.8209999999999997</v>
      </c>
      <c r="M189" s="3">
        <v>13031</v>
      </c>
      <c r="N189" t="s">
        <v>12</v>
      </c>
    </row>
    <row r="190" spans="1:14" hidden="1" x14ac:dyDescent="0.35">
      <c r="A190" t="s">
        <v>284</v>
      </c>
      <c r="B190" s="9">
        <v>41.38879</v>
      </c>
      <c r="C190" s="9">
        <v>2.1589900000000002</v>
      </c>
      <c r="D190" t="s">
        <v>2440</v>
      </c>
      <c r="E190" t="s">
        <v>2143</v>
      </c>
      <c r="F190" t="s">
        <v>1359</v>
      </c>
      <c r="G190" t="s">
        <v>626</v>
      </c>
      <c r="H190" t="str">
        <f t="shared" si="10"/>
        <v>SpainLocation</v>
      </c>
      <c r="I190" t="s">
        <v>626</v>
      </c>
      <c r="J190" t="str">
        <f t="shared" si="11"/>
        <v>SpainLocation</v>
      </c>
      <c r="K190">
        <v>41.296999999999997</v>
      </c>
      <c r="L190">
        <v>2.0779999999999998</v>
      </c>
      <c r="M190" s="3">
        <v>12242</v>
      </c>
      <c r="N190" t="s">
        <v>12</v>
      </c>
    </row>
    <row r="191" spans="1:14" hidden="1" x14ac:dyDescent="0.35">
      <c r="A191" t="s">
        <v>284</v>
      </c>
      <c r="B191" s="9">
        <v>41.38879</v>
      </c>
      <c r="C191" s="9">
        <v>2.1589900000000002</v>
      </c>
      <c r="D191" t="s">
        <v>2441</v>
      </c>
      <c r="E191" t="s">
        <v>2144</v>
      </c>
      <c r="F191" t="s">
        <v>1360</v>
      </c>
      <c r="G191" t="s">
        <v>626</v>
      </c>
      <c r="H191" t="str">
        <f t="shared" si="10"/>
        <v>SpainLocation</v>
      </c>
      <c r="I191" t="s">
        <v>626</v>
      </c>
      <c r="J191" t="str">
        <f t="shared" si="11"/>
        <v>SpainLocation</v>
      </c>
      <c r="K191">
        <v>41.517000000000003</v>
      </c>
      <c r="L191">
        <v>2.1</v>
      </c>
      <c r="M191" s="3">
        <v>15080</v>
      </c>
      <c r="N191" t="s">
        <v>12</v>
      </c>
    </row>
    <row r="192" spans="1:14" hidden="1" x14ac:dyDescent="0.35">
      <c r="A192" t="s">
        <v>292</v>
      </c>
      <c r="B192" s="9">
        <v>43.262709999999998</v>
      </c>
      <c r="C192" s="9">
        <v>-2.9252799999999999</v>
      </c>
      <c r="D192" t="s">
        <v>2442</v>
      </c>
      <c r="E192" t="s">
        <v>2145</v>
      </c>
      <c r="F192" t="s">
        <v>1361</v>
      </c>
      <c r="G192" t="s">
        <v>626</v>
      </c>
      <c r="H192" t="str">
        <f t="shared" si="10"/>
        <v>SpainLocation</v>
      </c>
      <c r="I192" t="s">
        <v>626</v>
      </c>
      <c r="J192" t="str">
        <f t="shared" si="11"/>
        <v>SpainLocation</v>
      </c>
      <c r="K192">
        <v>43.301000000000002</v>
      </c>
      <c r="L192">
        <v>-2.911</v>
      </c>
      <c r="M192" s="3">
        <v>4411</v>
      </c>
      <c r="N192" t="s">
        <v>12</v>
      </c>
    </row>
    <row r="193" spans="1:14" hidden="1" x14ac:dyDescent="0.35">
      <c r="A193" t="s">
        <v>308</v>
      </c>
      <c r="B193" s="9">
        <v>42.341059999999999</v>
      </c>
      <c r="C193" s="9">
        <v>-3.7018399999999998</v>
      </c>
      <c r="D193" t="s">
        <v>2443</v>
      </c>
      <c r="E193" t="s">
        <v>2146</v>
      </c>
      <c r="F193" t="s">
        <v>1362</v>
      </c>
      <c r="G193" t="s">
        <v>626</v>
      </c>
      <c r="H193" t="str">
        <f t="shared" si="10"/>
        <v>SpainLocation</v>
      </c>
      <c r="I193" t="s">
        <v>626</v>
      </c>
      <c r="J193" t="str">
        <f t="shared" si="11"/>
        <v>SpainLocation</v>
      </c>
      <c r="K193">
        <v>42.357999999999997</v>
      </c>
      <c r="L193">
        <v>-3.621</v>
      </c>
      <c r="M193" s="3">
        <v>6905</v>
      </c>
      <c r="N193" t="s">
        <v>12</v>
      </c>
    </row>
    <row r="194" spans="1:14" hidden="1" x14ac:dyDescent="0.35">
      <c r="A194" t="s">
        <v>302</v>
      </c>
      <c r="B194" s="9">
        <v>37.605119999999999</v>
      </c>
      <c r="C194" s="9">
        <v>-0.98623000000000005</v>
      </c>
      <c r="D194" t="s">
        <v>2444</v>
      </c>
      <c r="E194" t="s">
        <v>2147</v>
      </c>
      <c r="F194" t="s">
        <v>1363</v>
      </c>
      <c r="G194" t="s">
        <v>626</v>
      </c>
      <c r="H194" t="str">
        <f t="shared" ref="H194:H257" si="12">G194&amp;"Location"</f>
        <v>SpainLocation</v>
      </c>
      <c r="I194" t="s">
        <v>626</v>
      </c>
      <c r="J194" t="str">
        <f t="shared" ref="J194:J257" si="13">VLOOKUP(I194,V:W,2,FALSE)</f>
        <v>SpainLocation</v>
      </c>
      <c r="K194">
        <v>37.774999999999999</v>
      </c>
      <c r="L194">
        <v>-0.81200000000000006</v>
      </c>
      <c r="M194" s="3">
        <v>24328</v>
      </c>
      <c r="N194" t="s">
        <v>12</v>
      </c>
    </row>
    <row r="195" spans="1:14" hidden="1" x14ac:dyDescent="0.35">
      <c r="A195" t="s">
        <v>294</v>
      </c>
      <c r="B195" s="9">
        <v>37.891550000000002</v>
      </c>
      <c r="C195" s="9">
        <v>-4.7727500000000003</v>
      </c>
      <c r="D195" t="s">
        <v>2445</v>
      </c>
      <c r="E195" t="s">
        <v>2148</v>
      </c>
      <c r="F195" t="s">
        <v>1364</v>
      </c>
      <c r="G195" t="s">
        <v>626</v>
      </c>
      <c r="H195" t="str">
        <f t="shared" si="12"/>
        <v>SpainLocation</v>
      </c>
      <c r="I195" t="s">
        <v>626</v>
      </c>
      <c r="J195" t="str">
        <f t="shared" si="13"/>
        <v>SpainLocation</v>
      </c>
      <c r="K195">
        <v>37.841999999999999</v>
      </c>
      <c r="L195">
        <v>-4.8490000000000002</v>
      </c>
      <c r="M195" s="3">
        <v>8669</v>
      </c>
      <c r="N195" t="s">
        <v>12</v>
      </c>
    </row>
    <row r="196" spans="1:14" hidden="1" x14ac:dyDescent="0.35">
      <c r="A196" t="s">
        <v>316</v>
      </c>
      <c r="B196" s="9">
        <v>37.282870000000003</v>
      </c>
      <c r="C196" s="9">
        <v>-5.9208800000000004</v>
      </c>
      <c r="D196" t="s">
        <v>2446</v>
      </c>
      <c r="E196" t="s">
        <v>2149</v>
      </c>
      <c r="F196" t="s">
        <v>1365</v>
      </c>
      <c r="G196" t="s">
        <v>626</v>
      </c>
      <c r="H196" t="str">
        <f t="shared" si="12"/>
        <v>SpainLocation</v>
      </c>
      <c r="I196" t="s">
        <v>626</v>
      </c>
      <c r="J196" t="str">
        <f t="shared" si="13"/>
        <v>SpainLocation</v>
      </c>
      <c r="K196">
        <v>37.174999999999997</v>
      </c>
      <c r="L196">
        <v>-5.6159999999999997</v>
      </c>
      <c r="M196" s="3">
        <v>29537</v>
      </c>
      <c r="N196" t="s">
        <v>12</v>
      </c>
    </row>
    <row r="197" spans="1:14" hidden="1" x14ac:dyDescent="0.35">
      <c r="A197" t="s">
        <v>299</v>
      </c>
      <c r="B197" s="9">
        <v>42.849980000000002</v>
      </c>
      <c r="C197" s="9">
        <v>-2.6726800000000002</v>
      </c>
      <c r="D197" t="s">
        <v>2447</v>
      </c>
      <c r="E197" t="s">
        <v>2150</v>
      </c>
      <c r="F197" t="s">
        <v>1366</v>
      </c>
      <c r="G197" t="s">
        <v>626</v>
      </c>
      <c r="H197" t="str">
        <f t="shared" si="12"/>
        <v>SpainLocation</v>
      </c>
      <c r="I197" t="s">
        <v>626</v>
      </c>
      <c r="J197" t="str">
        <f t="shared" si="13"/>
        <v>SpainLocation</v>
      </c>
      <c r="K197">
        <v>42.883000000000003</v>
      </c>
      <c r="L197">
        <v>-2.7240000000000002</v>
      </c>
      <c r="M197" s="3">
        <v>5565</v>
      </c>
      <c r="N197" t="s">
        <v>12</v>
      </c>
    </row>
    <row r="198" spans="1:14" hidden="1" x14ac:dyDescent="0.35">
      <c r="A198" t="s">
        <v>297</v>
      </c>
      <c r="B198" s="9">
        <v>43.535730000000001</v>
      </c>
      <c r="C198" s="9">
        <v>-5.6615200000000003</v>
      </c>
      <c r="D198" t="s">
        <v>2448</v>
      </c>
      <c r="E198" t="s">
        <v>2151</v>
      </c>
      <c r="F198" t="s">
        <v>1367</v>
      </c>
      <c r="G198" t="s">
        <v>626</v>
      </c>
      <c r="H198" t="str">
        <f t="shared" si="12"/>
        <v>SpainLocation</v>
      </c>
      <c r="I198" t="s">
        <v>626</v>
      </c>
      <c r="J198" t="str">
        <f t="shared" si="13"/>
        <v>SpainLocation</v>
      </c>
      <c r="K198">
        <v>43.564</v>
      </c>
      <c r="L198">
        <v>-6.0350000000000001</v>
      </c>
      <c r="M198" s="3">
        <v>30262</v>
      </c>
      <c r="N198" t="s">
        <v>12</v>
      </c>
    </row>
    <row r="199" spans="1:14" hidden="1" x14ac:dyDescent="0.35">
      <c r="A199" t="s">
        <v>300</v>
      </c>
      <c r="B199" s="9">
        <v>37.18817</v>
      </c>
      <c r="C199" s="9">
        <v>-3.6066699999999998</v>
      </c>
      <c r="D199" t="s">
        <v>2449</v>
      </c>
      <c r="E199" t="s">
        <v>2152</v>
      </c>
      <c r="F199" t="s">
        <v>1368</v>
      </c>
      <c r="G199" t="s">
        <v>626</v>
      </c>
      <c r="H199" t="str">
        <f t="shared" si="12"/>
        <v>SpainLocation</v>
      </c>
      <c r="I199" t="s">
        <v>626</v>
      </c>
      <c r="J199" t="str">
        <f t="shared" si="13"/>
        <v>SpainLocation</v>
      </c>
      <c r="K199">
        <v>37.133000000000003</v>
      </c>
      <c r="L199">
        <v>-3.6360000000000001</v>
      </c>
      <c r="M199" s="3">
        <v>6662</v>
      </c>
      <c r="N199" t="s">
        <v>12</v>
      </c>
    </row>
    <row r="200" spans="1:14" hidden="1" x14ac:dyDescent="0.35">
      <c r="A200" t="s">
        <v>300</v>
      </c>
      <c r="B200" s="9">
        <v>37.18817</v>
      </c>
      <c r="C200" s="9">
        <v>-3.6066699999999998</v>
      </c>
      <c r="D200" t="s">
        <v>2450</v>
      </c>
      <c r="E200" t="s">
        <v>2153</v>
      </c>
      <c r="F200" t="s">
        <v>1369</v>
      </c>
      <c r="G200" t="s">
        <v>626</v>
      </c>
      <c r="H200" t="str">
        <f t="shared" si="12"/>
        <v>SpainLocation</v>
      </c>
      <c r="I200" t="s">
        <v>626</v>
      </c>
      <c r="J200" t="str">
        <f t="shared" si="13"/>
        <v>SpainLocation</v>
      </c>
      <c r="K200">
        <v>37.189</v>
      </c>
      <c r="L200">
        <v>-3.7770000000000001</v>
      </c>
      <c r="M200" s="3">
        <v>15088</v>
      </c>
      <c r="N200" t="s">
        <v>12</v>
      </c>
    </row>
    <row r="201" spans="1:14" hidden="1" x14ac:dyDescent="0.35">
      <c r="A201" t="s">
        <v>303</v>
      </c>
      <c r="B201" s="9">
        <v>36.686450000000001</v>
      </c>
      <c r="C201" s="9">
        <v>-6.1360599999999996</v>
      </c>
      <c r="D201" t="s">
        <v>2451</v>
      </c>
      <c r="E201" t="s">
        <v>2154</v>
      </c>
      <c r="F201" t="s">
        <v>1370</v>
      </c>
      <c r="G201" t="s">
        <v>626</v>
      </c>
      <c r="H201" t="str">
        <f t="shared" si="12"/>
        <v>SpainLocation</v>
      </c>
      <c r="I201" t="s">
        <v>626</v>
      </c>
      <c r="J201" t="str">
        <f t="shared" si="13"/>
        <v>SpainLocation</v>
      </c>
      <c r="K201">
        <v>36.744999999999997</v>
      </c>
      <c r="L201">
        <v>-6.06</v>
      </c>
      <c r="M201" s="3">
        <v>9399</v>
      </c>
      <c r="N201" t="s">
        <v>12</v>
      </c>
    </row>
    <row r="202" spans="1:14" hidden="1" x14ac:dyDescent="0.35">
      <c r="A202" t="s">
        <v>303</v>
      </c>
      <c r="B202" s="9">
        <v>36.686450000000001</v>
      </c>
      <c r="C202" s="9">
        <v>-6.1360599999999996</v>
      </c>
      <c r="D202" t="s">
        <v>2452</v>
      </c>
      <c r="E202" t="s">
        <v>2155</v>
      </c>
      <c r="F202" t="s">
        <v>1371</v>
      </c>
      <c r="G202" t="s">
        <v>626</v>
      </c>
      <c r="H202" t="str">
        <f t="shared" si="12"/>
        <v>SpainLocation</v>
      </c>
      <c r="I202" t="s">
        <v>626</v>
      </c>
      <c r="J202" t="str">
        <f t="shared" si="13"/>
        <v>SpainLocation</v>
      </c>
      <c r="K202">
        <v>36.65</v>
      </c>
      <c r="L202">
        <v>-6.35</v>
      </c>
      <c r="M202" s="3">
        <v>19507</v>
      </c>
      <c r="N202" t="s">
        <v>12</v>
      </c>
    </row>
    <row r="203" spans="1:14" hidden="1" x14ac:dyDescent="0.35">
      <c r="A203" t="s">
        <v>291</v>
      </c>
      <c r="B203" s="9">
        <v>28.099730000000001</v>
      </c>
      <c r="C203" s="9">
        <v>-15.41343</v>
      </c>
      <c r="D203" t="s">
        <v>2453</v>
      </c>
      <c r="E203" t="s">
        <v>2156</v>
      </c>
      <c r="F203" t="s">
        <v>1372</v>
      </c>
      <c r="G203" t="s">
        <v>626</v>
      </c>
      <c r="H203" t="str">
        <f t="shared" si="12"/>
        <v>SpainLocation</v>
      </c>
      <c r="I203" t="s">
        <v>626</v>
      </c>
      <c r="J203" t="str">
        <f t="shared" si="13"/>
        <v>SpainLocation</v>
      </c>
      <c r="K203">
        <v>27.931999999999999</v>
      </c>
      <c r="L203">
        <v>-15.387</v>
      </c>
      <c r="M203" s="3">
        <v>18830</v>
      </c>
      <c r="N203" t="s">
        <v>12</v>
      </c>
    </row>
    <row r="204" spans="1:14" hidden="1" x14ac:dyDescent="0.35">
      <c r="A204" t="s">
        <v>315</v>
      </c>
      <c r="B204" s="9">
        <v>42.600029999999997</v>
      </c>
      <c r="C204" s="9">
        <v>-5.5703199999999997</v>
      </c>
      <c r="D204" t="s">
        <v>2454</v>
      </c>
      <c r="E204" t="s">
        <v>2157</v>
      </c>
      <c r="F204" t="s">
        <v>1373</v>
      </c>
      <c r="G204" t="s">
        <v>626</v>
      </c>
      <c r="H204" t="str">
        <f t="shared" si="12"/>
        <v>SpainLocation</v>
      </c>
      <c r="I204" t="s">
        <v>626</v>
      </c>
      <c r="J204" t="str">
        <f t="shared" si="13"/>
        <v>SpainLocation</v>
      </c>
      <c r="K204">
        <v>42.588999999999999</v>
      </c>
      <c r="L204">
        <v>-5.6559999999999997</v>
      </c>
      <c r="M204" s="3">
        <v>7119</v>
      </c>
      <c r="N204" t="s">
        <v>12</v>
      </c>
    </row>
    <row r="205" spans="1:14" hidden="1" x14ac:dyDescent="0.35">
      <c r="A205" t="s">
        <v>314</v>
      </c>
      <c r="B205" s="9">
        <v>41.61674</v>
      </c>
      <c r="C205" s="9">
        <v>0.62217999999999996</v>
      </c>
      <c r="D205" t="s">
        <v>2455</v>
      </c>
      <c r="E205" t="s">
        <v>2158</v>
      </c>
      <c r="F205" t="s">
        <v>1374</v>
      </c>
      <c r="G205" t="s">
        <v>626</v>
      </c>
      <c r="H205" t="str">
        <f t="shared" si="12"/>
        <v>SpainLocation</v>
      </c>
      <c r="I205" t="s">
        <v>626</v>
      </c>
      <c r="J205" t="str">
        <f t="shared" si="13"/>
        <v>SpainLocation</v>
      </c>
      <c r="K205">
        <v>41.728000000000002</v>
      </c>
      <c r="L205">
        <v>0.53600000000000003</v>
      </c>
      <c r="M205" s="3">
        <v>14293</v>
      </c>
      <c r="N205" t="s">
        <v>12</v>
      </c>
    </row>
    <row r="206" spans="1:14" hidden="1" x14ac:dyDescent="0.35">
      <c r="A206" t="s">
        <v>311</v>
      </c>
      <c r="B206" s="9">
        <v>42.466670000000001</v>
      </c>
      <c r="C206" s="9">
        <v>-2.4500000000000002</v>
      </c>
      <c r="D206" t="s">
        <v>2456</v>
      </c>
      <c r="E206" t="s">
        <v>2159</v>
      </c>
      <c r="F206" t="s">
        <v>1375</v>
      </c>
      <c r="G206" t="s">
        <v>626</v>
      </c>
      <c r="H206" t="str">
        <f t="shared" si="12"/>
        <v>SpainLocation</v>
      </c>
      <c r="I206" t="s">
        <v>626</v>
      </c>
      <c r="J206" t="str">
        <f t="shared" si="13"/>
        <v>SpainLocation</v>
      </c>
      <c r="K206">
        <v>42.45</v>
      </c>
      <c r="L206">
        <v>-2.3330000000000002</v>
      </c>
      <c r="M206" s="3">
        <v>9775</v>
      </c>
      <c r="N206" t="s">
        <v>12</v>
      </c>
    </row>
    <row r="207" spans="1:14" hidden="1" x14ac:dyDescent="0.35">
      <c r="A207" t="s">
        <v>283</v>
      </c>
      <c r="B207" s="9">
        <v>40.416499999999999</v>
      </c>
      <c r="C207" s="9">
        <v>-3.7025600000000001</v>
      </c>
      <c r="D207" t="s">
        <v>2459</v>
      </c>
      <c r="E207" t="s">
        <v>2162</v>
      </c>
      <c r="F207" t="s">
        <v>1378</v>
      </c>
      <c r="G207" t="s">
        <v>626</v>
      </c>
      <c r="H207" t="str">
        <f t="shared" si="12"/>
        <v>SpainLocation</v>
      </c>
      <c r="I207" t="s">
        <v>626</v>
      </c>
      <c r="J207" t="str">
        <f t="shared" si="13"/>
        <v>SpainLocation</v>
      </c>
      <c r="K207">
        <v>40.494</v>
      </c>
      <c r="L207">
        <v>-3.5670000000000002</v>
      </c>
      <c r="M207" s="3">
        <v>14346</v>
      </c>
      <c r="N207" t="s">
        <v>12</v>
      </c>
    </row>
    <row r="208" spans="1:14" hidden="1" x14ac:dyDescent="0.35">
      <c r="A208" t="s">
        <v>283</v>
      </c>
      <c r="B208" s="9">
        <v>40.416499999999999</v>
      </c>
      <c r="C208" s="9">
        <v>-3.7025600000000001</v>
      </c>
      <c r="D208" t="s">
        <v>2457</v>
      </c>
      <c r="E208" t="s">
        <v>2160</v>
      </c>
      <c r="F208" t="s">
        <v>1376</v>
      </c>
      <c r="G208" t="s">
        <v>626</v>
      </c>
      <c r="H208" t="str">
        <f t="shared" si="12"/>
        <v>SpainLocation</v>
      </c>
      <c r="I208" t="s">
        <v>626</v>
      </c>
      <c r="J208" t="str">
        <f t="shared" si="13"/>
        <v>SpainLocation</v>
      </c>
      <c r="K208">
        <v>40.371000000000002</v>
      </c>
      <c r="L208">
        <v>-3.7850000000000001</v>
      </c>
      <c r="M208" s="3">
        <v>8622</v>
      </c>
      <c r="N208" t="s">
        <v>12</v>
      </c>
    </row>
    <row r="209" spans="1:14" hidden="1" x14ac:dyDescent="0.35">
      <c r="A209" t="s">
        <v>283</v>
      </c>
      <c r="B209" s="9">
        <v>40.416499999999999</v>
      </c>
      <c r="C209" s="9">
        <v>-3.7025600000000001</v>
      </c>
      <c r="D209" t="s">
        <v>2458</v>
      </c>
      <c r="E209" t="s">
        <v>2161</v>
      </c>
      <c r="F209" t="s">
        <v>1377</v>
      </c>
      <c r="G209" t="s">
        <v>626</v>
      </c>
      <c r="H209" t="str">
        <f t="shared" si="12"/>
        <v>SpainLocation</v>
      </c>
      <c r="I209" t="s">
        <v>626</v>
      </c>
      <c r="J209" t="str">
        <f t="shared" si="13"/>
        <v>SpainLocation</v>
      </c>
      <c r="K209">
        <v>40.293999999999997</v>
      </c>
      <c r="L209">
        <v>-3.7240000000000002</v>
      </c>
      <c r="M209" s="3">
        <v>13741</v>
      </c>
      <c r="N209" t="s">
        <v>12</v>
      </c>
    </row>
    <row r="210" spans="1:14" hidden="1" x14ac:dyDescent="0.35">
      <c r="A210" t="s">
        <v>283</v>
      </c>
      <c r="B210" s="9">
        <v>40.416499999999999</v>
      </c>
      <c r="C210" s="9">
        <v>-3.7025600000000001</v>
      </c>
      <c r="D210" t="s">
        <v>2461</v>
      </c>
      <c r="E210" t="s">
        <v>2164</v>
      </c>
      <c r="F210" t="s">
        <v>1380</v>
      </c>
      <c r="G210" t="s">
        <v>626</v>
      </c>
      <c r="H210" t="str">
        <f t="shared" si="12"/>
        <v>SpainLocation</v>
      </c>
      <c r="I210" t="s">
        <v>626</v>
      </c>
      <c r="J210" t="str">
        <f t="shared" si="13"/>
        <v>SpainLocation</v>
      </c>
      <c r="K210">
        <v>40.65</v>
      </c>
      <c r="L210">
        <v>-3.7330000000000001</v>
      </c>
      <c r="M210" s="3">
        <v>26091</v>
      </c>
      <c r="N210" t="s">
        <v>12</v>
      </c>
    </row>
    <row r="211" spans="1:14" hidden="1" x14ac:dyDescent="0.35">
      <c r="A211" t="s">
        <v>283</v>
      </c>
      <c r="B211" s="9">
        <v>40.416499999999999</v>
      </c>
      <c r="C211" s="9">
        <v>-3.7025600000000001</v>
      </c>
      <c r="D211" t="s">
        <v>2460</v>
      </c>
      <c r="E211" t="s">
        <v>2163</v>
      </c>
      <c r="F211" t="s">
        <v>1379</v>
      </c>
      <c r="G211" t="s">
        <v>626</v>
      </c>
      <c r="H211" t="str">
        <f t="shared" si="12"/>
        <v>SpainLocation</v>
      </c>
      <c r="I211" t="s">
        <v>626</v>
      </c>
      <c r="J211" t="str">
        <f t="shared" si="13"/>
        <v>SpainLocation</v>
      </c>
      <c r="K211">
        <v>40.497</v>
      </c>
      <c r="L211">
        <v>-3.4460000000000002</v>
      </c>
      <c r="M211" s="3">
        <v>23480</v>
      </c>
      <c r="N211" t="s">
        <v>12</v>
      </c>
    </row>
    <row r="212" spans="1:14" hidden="1" x14ac:dyDescent="0.35">
      <c r="A212" t="s">
        <v>288</v>
      </c>
      <c r="B212" s="9">
        <v>36.72016</v>
      </c>
      <c r="C212" s="9">
        <v>-4.4203400000000004</v>
      </c>
      <c r="D212" t="s">
        <v>2462</v>
      </c>
      <c r="E212" t="s">
        <v>2165</v>
      </c>
      <c r="F212" t="s">
        <v>1381</v>
      </c>
      <c r="G212" t="s">
        <v>626</v>
      </c>
      <c r="H212" t="str">
        <f t="shared" si="12"/>
        <v>SpainLocation</v>
      </c>
      <c r="I212" t="s">
        <v>626</v>
      </c>
      <c r="J212" t="str">
        <f t="shared" si="13"/>
        <v>SpainLocation</v>
      </c>
      <c r="K212">
        <v>36.674999999999997</v>
      </c>
      <c r="L212">
        <v>-4.4989999999999997</v>
      </c>
      <c r="M212" s="3">
        <v>8625</v>
      </c>
      <c r="N212" t="s">
        <v>12</v>
      </c>
    </row>
    <row r="213" spans="1:14" hidden="1" x14ac:dyDescent="0.35">
      <c r="A213" t="s">
        <v>289</v>
      </c>
      <c r="B213" s="9">
        <v>37.98704</v>
      </c>
      <c r="C213" s="9">
        <v>-1.1300399999999999</v>
      </c>
      <c r="D213" t="s">
        <v>2463</v>
      </c>
      <c r="E213" t="s">
        <v>2166</v>
      </c>
      <c r="F213" t="s">
        <v>1382</v>
      </c>
      <c r="G213" t="s">
        <v>626</v>
      </c>
      <c r="H213" t="str">
        <f t="shared" si="12"/>
        <v>SpainLocation</v>
      </c>
      <c r="I213" t="s">
        <v>626</v>
      </c>
      <c r="J213" t="str">
        <f t="shared" si="13"/>
        <v>SpainLocation</v>
      </c>
      <c r="K213">
        <v>37.951000000000001</v>
      </c>
      <c r="L213">
        <v>-1.23</v>
      </c>
      <c r="M213" s="3">
        <v>9635</v>
      </c>
      <c r="N213" t="s">
        <v>12</v>
      </c>
    </row>
    <row r="214" spans="1:14" hidden="1" x14ac:dyDescent="0.35">
      <c r="A214" t="s">
        <v>290</v>
      </c>
      <c r="B214" s="9">
        <v>39.569389999999999</v>
      </c>
      <c r="C214" s="9">
        <v>2.6502400000000002</v>
      </c>
      <c r="D214" t="s">
        <v>2464</v>
      </c>
      <c r="E214" t="s">
        <v>2167</v>
      </c>
      <c r="F214" t="s">
        <v>1383</v>
      </c>
      <c r="G214" t="s">
        <v>626</v>
      </c>
      <c r="H214" t="str">
        <f t="shared" si="12"/>
        <v>SpainLocation</v>
      </c>
      <c r="I214" t="s">
        <v>626</v>
      </c>
      <c r="J214" t="str">
        <f t="shared" si="13"/>
        <v>SpainLocation</v>
      </c>
      <c r="K214">
        <v>39.549999999999997</v>
      </c>
      <c r="L214">
        <v>2.7330000000000001</v>
      </c>
      <c r="M214" s="3">
        <v>7415</v>
      </c>
      <c r="N214" t="s">
        <v>12</v>
      </c>
    </row>
    <row r="215" spans="1:14" hidden="1" x14ac:dyDescent="0.35">
      <c r="A215" t="s">
        <v>304</v>
      </c>
      <c r="B215" s="9">
        <v>42.816870000000002</v>
      </c>
      <c r="C215" s="9">
        <v>-1.64323</v>
      </c>
      <c r="D215" t="s">
        <v>2465</v>
      </c>
      <c r="E215" t="s">
        <v>2168</v>
      </c>
      <c r="F215" t="s">
        <v>1384</v>
      </c>
      <c r="G215" t="s">
        <v>626</v>
      </c>
      <c r="H215" t="str">
        <f t="shared" si="12"/>
        <v>SpainLocation</v>
      </c>
      <c r="I215" t="s">
        <v>626</v>
      </c>
      <c r="J215" t="str">
        <f t="shared" si="13"/>
        <v>SpainLocation</v>
      </c>
      <c r="K215">
        <v>42.77</v>
      </c>
      <c r="L215">
        <v>-1.6459999999999999</v>
      </c>
      <c r="M215" s="3">
        <v>5216</v>
      </c>
      <c r="N215" t="s">
        <v>12</v>
      </c>
    </row>
    <row r="216" spans="1:14" hidden="1" x14ac:dyDescent="0.35">
      <c r="A216" t="s">
        <v>310</v>
      </c>
      <c r="B216" s="9">
        <v>40.968820000000001</v>
      </c>
      <c r="C216" s="9">
        <v>-5.6638799999999998</v>
      </c>
      <c r="D216" t="s">
        <v>2466</v>
      </c>
      <c r="E216" t="s">
        <v>2169</v>
      </c>
      <c r="F216" t="s">
        <v>1385</v>
      </c>
      <c r="G216" t="s">
        <v>626</v>
      </c>
      <c r="H216" t="str">
        <f t="shared" si="12"/>
        <v>SpainLocation</v>
      </c>
      <c r="I216" t="s">
        <v>626</v>
      </c>
      <c r="J216" t="str">
        <f t="shared" si="13"/>
        <v>SpainLocation</v>
      </c>
      <c r="K216">
        <v>40.951999999999998</v>
      </c>
      <c r="L216">
        <v>-5.5019999999999998</v>
      </c>
      <c r="M216" s="3">
        <v>13721</v>
      </c>
      <c r="N216" t="s">
        <v>12</v>
      </c>
    </row>
    <row r="217" spans="1:14" hidden="1" x14ac:dyDescent="0.35">
      <c r="A217" t="s">
        <v>306</v>
      </c>
      <c r="B217" s="9">
        <v>43.312829999999998</v>
      </c>
      <c r="C217" s="9">
        <v>-1.97499</v>
      </c>
      <c r="D217" t="s">
        <v>2467</v>
      </c>
      <c r="E217" t="s">
        <v>2170</v>
      </c>
      <c r="F217" t="s">
        <v>1386</v>
      </c>
      <c r="G217" t="s">
        <v>626</v>
      </c>
      <c r="H217" t="str">
        <f t="shared" si="12"/>
        <v>SpainLocation</v>
      </c>
      <c r="I217" t="s">
        <v>626</v>
      </c>
      <c r="J217" t="str">
        <f t="shared" si="13"/>
        <v>SpainLocation</v>
      </c>
      <c r="K217">
        <v>43.356999999999999</v>
      </c>
      <c r="L217">
        <v>-1.7909999999999999</v>
      </c>
      <c r="M217" s="3">
        <v>15670</v>
      </c>
      <c r="N217" t="s">
        <v>12</v>
      </c>
    </row>
    <row r="218" spans="1:14" hidden="1" x14ac:dyDescent="0.35">
      <c r="A218" t="s">
        <v>301</v>
      </c>
      <c r="B218" s="9">
        <v>28.468240000000002</v>
      </c>
      <c r="C218" s="9">
        <v>-16.254619999999999</v>
      </c>
      <c r="D218" t="s">
        <v>2468</v>
      </c>
      <c r="E218" t="s">
        <v>2171</v>
      </c>
      <c r="F218" t="s">
        <v>1387</v>
      </c>
      <c r="G218" t="s">
        <v>626</v>
      </c>
      <c r="H218" t="str">
        <f t="shared" si="12"/>
        <v>SpainLocation</v>
      </c>
      <c r="I218" t="s">
        <v>626</v>
      </c>
      <c r="J218" t="str">
        <f t="shared" si="13"/>
        <v>SpainLocation</v>
      </c>
      <c r="K218">
        <v>28.483000000000001</v>
      </c>
      <c r="L218">
        <v>-16.341999999999999</v>
      </c>
      <c r="M218" s="3">
        <v>8697</v>
      </c>
      <c r="N218" t="s">
        <v>12</v>
      </c>
    </row>
    <row r="219" spans="1:14" hidden="1" x14ac:dyDescent="0.35">
      <c r="A219" t="s">
        <v>307</v>
      </c>
      <c r="B219" s="9">
        <v>43.46472</v>
      </c>
      <c r="C219" s="9">
        <v>-3.80444</v>
      </c>
      <c r="D219" t="s">
        <v>2469</v>
      </c>
      <c r="E219" t="s">
        <v>2172</v>
      </c>
      <c r="F219" t="s">
        <v>1388</v>
      </c>
      <c r="G219" t="s">
        <v>626</v>
      </c>
      <c r="H219" t="str">
        <f t="shared" si="12"/>
        <v>SpainLocation</v>
      </c>
      <c r="I219" t="s">
        <v>626</v>
      </c>
      <c r="J219" t="str">
        <f t="shared" si="13"/>
        <v>SpainLocation</v>
      </c>
      <c r="K219">
        <v>43.427</v>
      </c>
      <c r="L219">
        <v>-3.82</v>
      </c>
      <c r="M219" s="3">
        <v>4378</v>
      </c>
      <c r="N219" t="s">
        <v>12</v>
      </c>
    </row>
    <row r="220" spans="1:14" hidden="1" x14ac:dyDescent="0.35">
      <c r="A220" t="s">
        <v>286</v>
      </c>
      <c r="B220" s="9">
        <v>37.382829999999998</v>
      </c>
      <c r="C220" s="9">
        <v>-5.9731699999999996</v>
      </c>
      <c r="D220" t="s">
        <v>2471</v>
      </c>
      <c r="E220" t="s">
        <v>2174</v>
      </c>
      <c r="F220" t="s">
        <v>1390</v>
      </c>
      <c r="G220" t="s">
        <v>626</v>
      </c>
      <c r="H220" t="str">
        <f t="shared" si="12"/>
        <v>SpainLocation</v>
      </c>
      <c r="I220" t="s">
        <v>626</v>
      </c>
      <c r="J220" t="str">
        <f t="shared" si="13"/>
        <v>SpainLocation</v>
      </c>
      <c r="K220">
        <v>37.417999999999999</v>
      </c>
      <c r="L220">
        <v>-5.8929999999999998</v>
      </c>
      <c r="M220" s="3">
        <v>8089</v>
      </c>
      <c r="N220" t="s">
        <v>12</v>
      </c>
    </row>
    <row r="221" spans="1:14" hidden="1" x14ac:dyDescent="0.35">
      <c r="A221" t="s">
        <v>286</v>
      </c>
      <c r="B221" s="9">
        <v>37.382829999999998</v>
      </c>
      <c r="C221" s="9">
        <v>-5.9731699999999996</v>
      </c>
      <c r="D221" t="s">
        <v>2470</v>
      </c>
      <c r="E221" t="s">
        <v>2173</v>
      </c>
      <c r="F221" t="s">
        <v>1389</v>
      </c>
      <c r="G221" t="s">
        <v>626</v>
      </c>
      <c r="H221" t="str">
        <f t="shared" si="12"/>
        <v>SpainLocation</v>
      </c>
      <c r="I221" t="s">
        <v>626</v>
      </c>
      <c r="J221" t="str">
        <f t="shared" si="13"/>
        <v>SpainLocation</v>
      </c>
      <c r="K221">
        <v>37.317</v>
      </c>
      <c r="L221">
        <v>-6</v>
      </c>
      <c r="M221" s="3">
        <v>7694</v>
      </c>
      <c r="N221" t="s">
        <v>12</v>
      </c>
    </row>
    <row r="222" spans="1:14" hidden="1" x14ac:dyDescent="0.35">
      <c r="A222" t="s">
        <v>313</v>
      </c>
      <c r="B222" s="9">
        <v>41.116669999999999</v>
      </c>
      <c r="C222" s="9">
        <v>1.25</v>
      </c>
      <c r="D222" t="s">
        <v>2472</v>
      </c>
      <c r="E222" t="s">
        <v>2175</v>
      </c>
      <c r="F222" t="s">
        <v>1391</v>
      </c>
      <c r="G222" t="s">
        <v>626</v>
      </c>
      <c r="H222" t="str">
        <f t="shared" si="12"/>
        <v>SpainLocation</v>
      </c>
      <c r="I222" t="s">
        <v>626</v>
      </c>
      <c r="J222" t="str">
        <f t="shared" si="13"/>
        <v>SpainLocation</v>
      </c>
      <c r="K222">
        <v>41.146999999999998</v>
      </c>
      <c r="L222">
        <v>1.167</v>
      </c>
      <c r="M222" s="3">
        <v>7726</v>
      </c>
      <c r="N222" t="s">
        <v>12</v>
      </c>
    </row>
    <row r="223" spans="1:14" hidden="1" x14ac:dyDescent="0.35">
      <c r="A223" t="s">
        <v>285</v>
      </c>
      <c r="B223" s="9">
        <v>39.469749999999998</v>
      </c>
      <c r="C223" s="9">
        <v>-0.37739</v>
      </c>
      <c r="D223" t="s">
        <v>2473</v>
      </c>
      <c r="E223" t="s">
        <v>2176</v>
      </c>
      <c r="F223" t="s">
        <v>1392</v>
      </c>
      <c r="G223" t="s">
        <v>626</v>
      </c>
      <c r="H223" t="str">
        <f t="shared" si="12"/>
        <v>SpainLocation</v>
      </c>
      <c r="I223" t="s">
        <v>626</v>
      </c>
      <c r="J223" t="str">
        <f t="shared" si="13"/>
        <v>SpainLocation</v>
      </c>
      <c r="K223">
        <v>39.488999999999997</v>
      </c>
      <c r="L223">
        <v>-0.48199999999999998</v>
      </c>
      <c r="M223" s="3">
        <v>9229</v>
      </c>
      <c r="N223" t="s">
        <v>12</v>
      </c>
    </row>
    <row r="224" spans="1:14" hidden="1" x14ac:dyDescent="0.35">
      <c r="A224" t="s">
        <v>285</v>
      </c>
      <c r="B224" s="9">
        <v>39.469749999999998</v>
      </c>
      <c r="C224" s="9">
        <v>-0.37739</v>
      </c>
      <c r="D224" t="s">
        <v>2473</v>
      </c>
      <c r="E224" t="s">
        <v>2176</v>
      </c>
      <c r="F224" t="s">
        <v>1393</v>
      </c>
      <c r="G224" t="s">
        <v>626</v>
      </c>
      <c r="H224" t="str">
        <f t="shared" si="12"/>
        <v>SpainLocation</v>
      </c>
      <c r="I224" t="s">
        <v>626</v>
      </c>
      <c r="J224" t="str">
        <f t="shared" si="13"/>
        <v>SpainLocation</v>
      </c>
      <c r="K224">
        <v>39.582999999999998</v>
      </c>
      <c r="L224">
        <v>-0.45</v>
      </c>
      <c r="M224" s="3">
        <v>14048</v>
      </c>
      <c r="N224" t="s">
        <v>12</v>
      </c>
    </row>
    <row r="225" spans="1:14" hidden="1" x14ac:dyDescent="0.35">
      <c r="A225" t="s">
        <v>295</v>
      </c>
      <c r="B225" s="9">
        <v>41.655180000000001</v>
      </c>
      <c r="C225" s="9">
        <v>-4.7237200000000001</v>
      </c>
      <c r="D225" t="s">
        <v>2474</v>
      </c>
      <c r="E225" t="s">
        <v>2177</v>
      </c>
      <c r="F225" t="s">
        <v>1394</v>
      </c>
      <c r="G225" t="s">
        <v>626</v>
      </c>
      <c r="H225" t="str">
        <f t="shared" si="12"/>
        <v>SpainLocation</v>
      </c>
      <c r="I225" t="s">
        <v>626</v>
      </c>
      <c r="J225" t="str">
        <f t="shared" si="13"/>
        <v>SpainLocation</v>
      </c>
      <c r="K225">
        <v>41.706000000000003</v>
      </c>
      <c r="L225">
        <v>-4.8520000000000003</v>
      </c>
      <c r="M225" s="3">
        <v>12059</v>
      </c>
      <c r="N225" t="s">
        <v>12</v>
      </c>
    </row>
    <row r="226" spans="1:14" hidden="1" x14ac:dyDescent="0.35">
      <c r="A226" t="s">
        <v>296</v>
      </c>
      <c r="B226" s="9">
        <v>42.232819999999997</v>
      </c>
      <c r="C226" s="9">
        <v>-8.7226400000000002</v>
      </c>
      <c r="D226" t="s">
        <v>2475</v>
      </c>
      <c r="E226" t="s">
        <v>2178</v>
      </c>
      <c r="F226" t="s">
        <v>1395</v>
      </c>
      <c r="G226" t="s">
        <v>626</v>
      </c>
      <c r="H226" t="str">
        <f t="shared" si="12"/>
        <v>SpainLocation</v>
      </c>
      <c r="I226" t="s">
        <v>626</v>
      </c>
      <c r="J226" t="str">
        <f t="shared" si="13"/>
        <v>SpainLocation</v>
      </c>
      <c r="K226">
        <v>42.231999999999999</v>
      </c>
      <c r="L226">
        <v>-8.6270000000000007</v>
      </c>
      <c r="M226" s="3">
        <v>7874</v>
      </c>
      <c r="N226" t="s">
        <v>12</v>
      </c>
    </row>
    <row r="227" spans="1:14" hidden="1" x14ac:dyDescent="0.35">
      <c r="A227" t="s">
        <v>287</v>
      </c>
      <c r="B227" s="9">
        <v>41.656059999999997</v>
      </c>
      <c r="C227" s="9">
        <v>-0.87734000000000001</v>
      </c>
      <c r="D227" t="s">
        <v>2476</v>
      </c>
      <c r="E227" t="s">
        <v>2179</v>
      </c>
      <c r="F227" t="s">
        <v>1396</v>
      </c>
      <c r="G227" t="s">
        <v>626</v>
      </c>
      <c r="H227" t="str">
        <f t="shared" si="12"/>
        <v>SpainLocation</v>
      </c>
      <c r="I227" t="s">
        <v>626</v>
      </c>
      <c r="J227" t="str">
        <f t="shared" si="13"/>
        <v>SpainLocation</v>
      </c>
      <c r="K227">
        <v>41.665999999999997</v>
      </c>
      <c r="L227">
        <v>-1.042</v>
      </c>
      <c r="M227" s="3">
        <v>13723</v>
      </c>
      <c r="N227" t="s">
        <v>12</v>
      </c>
    </row>
    <row r="228" spans="1:14" hidden="1" x14ac:dyDescent="0.35">
      <c r="A228" t="s">
        <v>374</v>
      </c>
      <c r="B228" s="9">
        <v>57.143689999999999</v>
      </c>
      <c r="C228" s="9">
        <v>-2.0981399999999999</v>
      </c>
      <c r="D228" t="s">
        <v>2477</v>
      </c>
      <c r="E228" t="s">
        <v>2180</v>
      </c>
      <c r="F228" t="s">
        <v>1397</v>
      </c>
      <c r="G228" t="s">
        <v>627</v>
      </c>
      <c r="H228" t="str">
        <f t="shared" si="12"/>
        <v>United KingdomLocation</v>
      </c>
      <c r="I228" t="s">
        <v>627</v>
      </c>
      <c r="J228" t="str">
        <f t="shared" si="13"/>
        <v>UnitedKingdomLocation</v>
      </c>
      <c r="K228">
        <v>57.201999999999998</v>
      </c>
      <c r="L228">
        <v>-2.198</v>
      </c>
      <c r="M228" s="3">
        <v>8847</v>
      </c>
      <c r="N228" t="s">
        <v>12</v>
      </c>
    </row>
    <row r="229" spans="1:14" hidden="1" x14ac:dyDescent="0.35">
      <c r="A229" t="s">
        <v>368</v>
      </c>
      <c r="B229" s="9">
        <v>54.596820000000001</v>
      </c>
      <c r="C229" s="9">
        <v>-5.9254100000000003</v>
      </c>
      <c r="D229" t="s">
        <v>2479</v>
      </c>
      <c r="E229" t="s">
        <v>2182</v>
      </c>
      <c r="F229" t="s">
        <v>1399</v>
      </c>
      <c r="G229" t="s">
        <v>627</v>
      </c>
      <c r="H229" t="str">
        <f t="shared" si="12"/>
        <v>United KingdomLocation</v>
      </c>
      <c r="I229" t="s">
        <v>627</v>
      </c>
      <c r="J229" t="str">
        <f t="shared" si="13"/>
        <v>UnitedKingdomLocation</v>
      </c>
      <c r="K229">
        <v>54.658000000000001</v>
      </c>
      <c r="L229">
        <v>-6.2160000000000002</v>
      </c>
      <c r="M229" s="3">
        <v>19903</v>
      </c>
      <c r="N229" t="s">
        <v>12</v>
      </c>
    </row>
    <row r="230" spans="1:14" hidden="1" x14ac:dyDescent="0.35">
      <c r="A230" t="s">
        <v>368</v>
      </c>
      <c r="B230" s="9">
        <v>54.596820000000001</v>
      </c>
      <c r="C230" s="9">
        <v>-5.9254100000000003</v>
      </c>
      <c r="D230" t="s">
        <v>2478</v>
      </c>
      <c r="E230" t="s">
        <v>2181</v>
      </c>
      <c r="F230" t="s">
        <v>1398</v>
      </c>
      <c r="G230" t="s">
        <v>627</v>
      </c>
      <c r="H230" t="str">
        <f t="shared" si="12"/>
        <v>United KingdomLocation</v>
      </c>
      <c r="I230" t="s">
        <v>627</v>
      </c>
      <c r="J230" t="str">
        <f t="shared" si="13"/>
        <v>UnitedKingdomLocation</v>
      </c>
      <c r="K230">
        <v>54.618000000000002</v>
      </c>
      <c r="L230">
        <v>-5.8730000000000002</v>
      </c>
      <c r="M230" s="3">
        <v>4115</v>
      </c>
      <c r="N230" t="s">
        <v>12</v>
      </c>
    </row>
    <row r="231" spans="1:14" hidden="1" x14ac:dyDescent="0.35">
      <c r="A231" t="s">
        <v>106</v>
      </c>
      <c r="B231" s="9">
        <v>52.48142</v>
      </c>
      <c r="C231" s="9">
        <v>-1.8998299999999999</v>
      </c>
      <c r="D231" t="s">
        <v>2480</v>
      </c>
      <c r="E231" t="s">
        <v>2183</v>
      </c>
      <c r="F231" t="s">
        <v>1400</v>
      </c>
      <c r="G231" t="s">
        <v>627</v>
      </c>
      <c r="H231" t="str">
        <f t="shared" si="12"/>
        <v>United KingdomLocation</v>
      </c>
      <c r="I231" t="s">
        <v>627</v>
      </c>
      <c r="J231" t="str">
        <f t="shared" si="13"/>
        <v>UnitedKingdomLocation</v>
      </c>
      <c r="K231">
        <v>52.454000000000001</v>
      </c>
      <c r="L231">
        <v>-1.748</v>
      </c>
      <c r="M231" s="3">
        <v>10727</v>
      </c>
      <c r="N231" t="s">
        <v>12</v>
      </c>
    </row>
    <row r="232" spans="1:14" hidden="1" x14ac:dyDescent="0.35">
      <c r="A232" t="s">
        <v>378</v>
      </c>
      <c r="B232" s="9">
        <v>50.720480000000002</v>
      </c>
      <c r="C232" s="9">
        <v>-1.8794999999999999</v>
      </c>
      <c r="D232" t="s">
        <v>2481</v>
      </c>
      <c r="E232" t="s">
        <v>2184</v>
      </c>
      <c r="F232" t="s">
        <v>1401</v>
      </c>
      <c r="G232" t="s">
        <v>627</v>
      </c>
      <c r="H232" t="str">
        <f t="shared" si="12"/>
        <v>United KingdomLocation</v>
      </c>
      <c r="I232" t="s">
        <v>627</v>
      </c>
      <c r="J232" t="str">
        <f t="shared" si="13"/>
        <v>UnitedKingdomLocation</v>
      </c>
      <c r="K232">
        <v>50.78</v>
      </c>
      <c r="L232">
        <v>-1.843</v>
      </c>
      <c r="M232" s="3">
        <v>7099</v>
      </c>
      <c r="N232" t="s">
        <v>12</v>
      </c>
    </row>
    <row r="233" spans="1:14" hidden="1" x14ac:dyDescent="0.35">
      <c r="A233" t="s">
        <v>386</v>
      </c>
      <c r="B233" s="9">
        <v>50.828380000000003</v>
      </c>
      <c r="C233" s="9">
        <v>-0.13947000000000001</v>
      </c>
      <c r="D233" t="s">
        <v>2482</v>
      </c>
      <c r="E233" t="s">
        <v>2185</v>
      </c>
      <c r="F233" t="s">
        <v>1402</v>
      </c>
      <c r="G233" t="s">
        <v>627</v>
      </c>
      <c r="H233" t="str">
        <f t="shared" si="12"/>
        <v>United KingdomLocation</v>
      </c>
      <c r="I233" t="s">
        <v>627</v>
      </c>
      <c r="J233" t="str">
        <f t="shared" si="13"/>
        <v>UnitedKingdomLocation</v>
      </c>
      <c r="K233">
        <v>50.835999999999999</v>
      </c>
      <c r="L233">
        <v>-0.29699999999999999</v>
      </c>
      <c r="M233" s="3">
        <v>11095</v>
      </c>
      <c r="N233" t="s">
        <v>12</v>
      </c>
    </row>
    <row r="234" spans="1:14" hidden="1" x14ac:dyDescent="0.35">
      <c r="A234" t="s">
        <v>356</v>
      </c>
      <c r="B234" s="9">
        <v>51.45523</v>
      </c>
      <c r="C234" s="9">
        <v>-2.5966499999999999</v>
      </c>
      <c r="D234" t="s">
        <v>2483</v>
      </c>
      <c r="E234" t="s">
        <v>2186</v>
      </c>
      <c r="F234" t="s">
        <v>1403</v>
      </c>
      <c r="G234" t="s">
        <v>627</v>
      </c>
      <c r="H234" t="str">
        <f t="shared" si="12"/>
        <v>United KingdomLocation</v>
      </c>
      <c r="I234" t="s">
        <v>627</v>
      </c>
      <c r="J234" t="str">
        <f t="shared" si="13"/>
        <v>UnitedKingdomLocation</v>
      </c>
      <c r="K234">
        <v>51.383000000000003</v>
      </c>
      <c r="L234">
        <v>-2.7189999999999999</v>
      </c>
      <c r="M234" s="3">
        <v>11682</v>
      </c>
      <c r="N234" t="s">
        <v>12</v>
      </c>
    </row>
    <row r="235" spans="1:14" hidden="1" x14ac:dyDescent="0.35">
      <c r="A235" t="s">
        <v>356</v>
      </c>
      <c r="B235" s="9">
        <v>51.45523</v>
      </c>
      <c r="C235" s="9">
        <v>-2.5966499999999999</v>
      </c>
      <c r="D235" t="s">
        <v>2484</v>
      </c>
      <c r="E235" t="s">
        <v>2187</v>
      </c>
      <c r="F235" t="s">
        <v>1404</v>
      </c>
      <c r="G235" t="s">
        <v>627</v>
      </c>
      <c r="H235" t="str">
        <f t="shared" si="12"/>
        <v>United KingdomLocation</v>
      </c>
      <c r="I235" t="s">
        <v>627</v>
      </c>
      <c r="J235" t="str">
        <f t="shared" si="13"/>
        <v>UnitedKingdomLocation</v>
      </c>
      <c r="K235">
        <v>51.439</v>
      </c>
      <c r="L235">
        <v>-2.286</v>
      </c>
      <c r="M235" s="3">
        <v>21603</v>
      </c>
      <c r="N235" t="s">
        <v>12</v>
      </c>
    </row>
    <row r="236" spans="1:14" hidden="1" x14ac:dyDescent="0.35">
      <c r="A236" t="s">
        <v>380</v>
      </c>
      <c r="B236" s="9">
        <v>52.2</v>
      </c>
      <c r="C236" s="9">
        <v>0.11667</v>
      </c>
      <c r="D236" t="s">
        <v>2485</v>
      </c>
      <c r="E236" t="s">
        <v>2188</v>
      </c>
      <c r="F236" t="s">
        <v>1405</v>
      </c>
      <c r="G236" t="s">
        <v>627</v>
      </c>
      <c r="H236" t="str">
        <f t="shared" si="12"/>
        <v>United KingdomLocation</v>
      </c>
      <c r="I236" t="s">
        <v>627</v>
      </c>
      <c r="J236" t="str">
        <f t="shared" si="13"/>
        <v>UnitedKingdomLocation</v>
      </c>
      <c r="K236">
        <v>52.204999999999998</v>
      </c>
      <c r="L236">
        <v>0.17499999999999999</v>
      </c>
      <c r="M236" s="3">
        <v>4013</v>
      </c>
      <c r="N236" t="s">
        <v>12</v>
      </c>
    </row>
    <row r="237" spans="1:14" hidden="1" x14ac:dyDescent="0.35">
      <c r="A237" t="s">
        <v>360</v>
      </c>
      <c r="B237" s="9">
        <v>51.48</v>
      </c>
      <c r="C237" s="9">
        <v>-3.18</v>
      </c>
      <c r="D237" t="s">
        <v>2486</v>
      </c>
      <c r="E237" t="s">
        <v>2189</v>
      </c>
      <c r="F237" t="s">
        <v>1406</v>
      </c>
      <c r="G237" t="s">
        <v>627</v>
      </c>
      <c r="H237" t="str">
        <f t="shared" si="12"/>
        <v>United KingdomLocation</v>
      </c>
      <c r="I237" t="s">
        <v>627</v>
      </c>
      <c r="J237" t="str">
        <f t="shared" si="13"/>
        <v>UnitedKingdomLocation</v>
      </c>
      <c r="K237">
        <v>51.396999999999998</v>
      </c>
      <c r="L237">
        <v>-3.343</v>
      </c>
      <c r="M237" s="3">
        <v>14588</v>
      </c>
      <c r="N237" t="s">
        <v>12</v>
      </c>
    </row>
    <row r="238" spans="1:14" hidden="1" x14ac:dyDescent="0.35">
      <c r="A238" t="s">
        <v>360</v>
      </c>
      <c r="B238" s="9">
        <v>51.48</v>
      </c>
      <c r="C238" s="9">
        <v>-3.18</v>
      </c>
      <c r="D238" t="s">
        <v>2487</v>
      </c>
      <c r="E238" t="s">
        <v>2190</v>
      </c>
      <c r="F238" t="s">
        <v>1407</v>
      </c>
      <c r="G238" t="s">
        <v>627</v>
      </c>
      <c r="H238" t="str">
        <f t="shared" si="12"/>
        <v>United KingdomLocation</v>
      </c>
      <c r="I238" t="s">
        <v>627</v>
      </c>
      <c r="J238" t="str">
        <f t="shared" si="13"/>
        <v>UnitedKingdomLocation</v>
      </c>
      <c r="K238">
        <v>51.405000000000001</v>
      </c>
      <c r="L238">
        <v>-3.4359999999999999</v>
      </c>
      <c r="M238" s="3">
        <v>19604</v>
      </c>
      <c r="N238" t="s">
        <v>12</v>
      </c>
    </row>
    <row r="239" spans="1:14" hidden="1" x14ac:dyDescent="0.35">
      <c r="A239" t="s">
        <v>391</v>
      </c>
      <c r="B239" s="9">
        <v>51.735750000000003</v>
      </c>
      <c r="C239" s="9">
        <v>0.46958</v>
      </c>
      <c r="D239" t="s">
        <v>2488</v>
      </c>
      <c r="E239" t="s">
        <v>2191</v>
      </c>
      <c r="F239" t="s">
        <v>1408</v>
      </c>
      <c r="G239" t="s">
        <v>627</v>
      </c>
      <c r="H239" t="str">
        <f t="shared" si="12"/>
        <v>United KingdomLocation</v>
      </c>
      <c r="I239" t="s">
        <v>627</v>
      </c>
      <c r="J239" t="str">
        <f t="shared" si="13"/>
        <v>UnitedKingdomLocation</v>
      </c>
      <c r="K239">
        <v>51.884999999999998</v>
      </c>
      <c r="L239">
        <v>0.23499999999999999</v>
      </c>
      <c r="M239" s="3">
        <v>23140</v>
      </c>
      <c r="N239" t="s">
        <v>12</v>
      </c>
    </row>
    <row r="240" spans="1:14" hidden="1" x14ac:dyDescent="0.35">
      <c r="A240" t="s">
        <v>361</v>
      </c>
      <c r="B240" s="9">
        <v>52.406559999999999</v>
      </c>
      <c r="C240" s="9">
        <v>-1.51217</v>
      </c>
      <c r="D240" t="s">
        <v>2489</v>
      </c>
      <c r="E240" t="s">
        <v>2192</v>
      </c>
      <c r="F240" t="s">
        <v>1409</v>
      </c>
      <c r="G240" t="s">
        <v>627</v>
      </c>
      <c r="H240" t="str">
        <f t="shared" si="12"/>
        <v>United KingdomLocation</v>
      </c>
      <c r="I240" t="s">
        <v>627</v>
      </c>
      <c r="J240" t="str">
        <f t="shared" si="13"/>
        <v>UnitedKingdomLocation</v>
      </c>
      <c r="K240">
        <v>52.37</v>
      </c>
      <c r="L240">
        <v>-1.48</v>
      </c>
      <c r="M240" s="3">
        <v>4614</v>
      </c>
      <c r="N240" t="s">
        <v>12</v>
      </c>
    </row>
    <row r="241" spans="1:14" hidden="1" x14ac:dyDescent="0.35">
      <c r="A241" t="s">
        <v>384</v>
      </c>
      <c r="B241" s="9">
        <v>56.46913</v>
      </c>
      <c r="C241" s="9">
        <v>-2.9748899999999998</v>
      </c>
      <c r="D241" t="s">
        <v>2490</v>
      </c>
      <c r="E241" t="s">
        <v>2193</v>
      </c>
      <c r="F241" t="s">
        <v>1410</v>
      </c>
      <c r="G241" t="s">
        <v>627</v>
      </c>
      <c r="H241" t="str">
        <f t="shared" si="12"/>
        <v>United KingdomLocation</v>
      </c>
      <c r="I241" t="s">
        <v>627</v>
      </c>
      <c r="J241" t="str">
        <f t="shared" si="13"/>
        <v>UnitedKingdomLocation</v>
      </c>
      <c r="K241">
        <v>56.451999999999998</v>
      </c>
      <c r="L241">
        <v>-3.0259999999999998</v>
      </c>
      <c r="M241" s="3">
        <v>3672</v>
      </c>
      <c r="N241" t="s">
        <v>12</v>
      </c>
    </row>
    <row r="242" spans="1:14" hidden="1" x14ac:dyDescent="0.35">
      <c r="A242" t="s">
        <v>384</v>
      </c>
      <c r="B242" s="9">
        <v>56.46913</v>
      </c>
      <c r="C242" s="9">
        <v>-2.9748899999999998</v>
      </c>
      <c r="D242" t="s">
        <v>2491</v>
      </c>
      <c r="E242" t="s">
        <v>2194</v>
      </c>
      <c r="F242" t="s">
        <v>1411</v>
      </c>
      <c r="G242" t="s">
        <v>627</v>
      </c>
      <c r="H242" t="str">
        <f t="shared" si="12"/>
        <v>United KingdomLocation</v>
      </c>
      <c r="I242" t="s">
        <v>627</v>
      </c>
      <c r="J242" t="str">
        <f t="shared" si="13"/>
        <v>UnitedKingdomLocation</v>
      </c>
      <c r="K242">
        <v>56.372999999999998</v>
      </c>
      <c r="L242">
        <v>-2.8679999999999999</v>
      </c>
      <c r="M242" s="3">
        <v>12548</v>
      </c>
      <c r="N242" t="s">
        <v>12</v>
      </c>
    </row>
    <row r="243" spans="1:14" hidden="1" x14ac:dyDescent="0.35">
      <c r="A243" t="s">
        <v>358</v>
      </c>
      <c r="B243" s="9">
        <v>55.952060000000003</v>
      </c>
      <c r="C243" s="9">
        <v>-3.1964800000000002</v>
      </c>
      <c r="D243" t="s">
        <v>2492</v>
      </c>
      <c r="E243" t="s">
        <v>2195</v>
      </c>
      <c r="F243" t="s">
        <v>1412</v>
      </c>
      <c r="G243" t="s">
        <v>627</v>
      </c>
      <c r="H243" t="str">
        <f t="shared" si="12"/>
        <v>United KingdomLocation</v>
      </c>
      <c r="I243" t="s">
        <v>627</v>
      </c>
      <c r="J243" t="str">
        <f t="shared" si="13"/>
        <v>UnitedKingdomLocation</v>
      </c>
      <c r="K243">
        <v>55.95</v>
      </c>
      <c r="L243">
        <v>-3.3730000000000002</v>
      </c>
      <c r="M243" s="3">
        <v>10992</v>
      </c>
      <c r="N243" t="s">
        <v>12</v>
      </c>
    </row>
    <row r="244" spans="1:14" hidden="1" x14ac:dyDescent="0.35">
      <c r="A244" t="s">
        <v>390</v>
      </c>
      <c r="B244" s="9">
        <v>50.723599999999998</v>
      </c>
      <c r="C244" s="9">
        <v>-3.5275099999999999</v>
      </c>
      <c r="D244" t="s">
        <v>2493</v>
      </c>
      <c r="E244" t="s">
        <v>2196</v>
      </c>
      <c r="F244" t="s">
        <v>1413</v>
      </c>
      <c r="G244" t="s">
        <v>627</v>
      </c>
      <c r="H244" t="str">
        <f t="shared" si="12"/>
        <v>United KingdomLocation</v>
      </c>
      <c r="I244" t="s">
        <v>627</v>
      </c>
      <c r="J244" t="str">
        <f t="shared" si="13"/>
        <v>UnitedKingdomLocation</v>
      </c>
      <c r="K244">
        <v>50.734000000000002</v>
      </c>
      <c r="L244">
        <v>-3.4140000000000001</v>
      </c>
      <c r="M244" s="3">
        <v>8072</v>
      </c>
      <c r="N244" t="s">
        <v>12</v>
      </c>
    </row>
    <row r="245" spans="1:14" hidden="1" x14ac:dyDescent="0.35">
      <c r="A245" t="s">
        <v>357</v>
      </c>
      <c r="B245" s="9">
        <v>55.86515</v>
      </c>
      <c r="C245" s="9">
        <v>-4.2576299999999998</v>
      </c>
      <c r="D245" t="s">
        <v>2494</v>
      </c>
      <c r="E245" t="s">
        <v>2197</v>
      </c>
      <c r="F245" t="s">
        <v>1414</v>
      </c>
      <c r="G245" t="s">
        <v>627</v>
      </c>
      <c r="H245" t="str">
        <f t="shared" si="12"/>
        <v>United KingdomLocation</v>
      </c>
      <c r="I245" t="s">
        <v>627</v>
      </c>
      <c r="J245" t="str">
        <f t="shared" si="13"/>
        <v>UnitedKingdomLocation</v>
      </c>
      <c r="K245">
        <v>55.872</v>
      </c>
      <c r="L245">
        <v>-4.4329999999999998</v>
      </c>
      <c r="M245" s="3">
        <v>10967</v>
      </c>
      <c r="N245" t="s">
        <v>12</v>
      </c>
    </row>
    <row r="246" spans="1:14" hidden="1" x14ac:dyDescent="0.35">
      <c r="A246" t="s">
        <v>382</v>
      </c>
      <c r="B246" s="9">
        <v>51.865679999999998</v>
      </c>
      <c r="C246" s="9">
        <v>-2.2431000000000001</v>
      </c>
      <c r="D246" t="s">
        <v>2495</v>
      </c>
      <c r="E246" t="s">
        <v>2198</v>
      </c>
      <c r="F246" t="s">
        <v>1415</v>
      </c>
      <c r="G246" t="s">
        <v>627</v>
      </c>
      <c r="H246" t="str">
        <f t="shared" si="12"/>
        <v>United KingdomLocation</v>
      </c>
      <c r="I246" t="s">
        <v>627</v>
      </c>
      <c r="J246" t="str">
        <f t="shared" si="13"/>
        <v>UnitedKingdomLocation</v>
      </c>
      <c r="K246">
        <v>51.893999999999998</v>
      </c>
      <c r="L246">
        <v>-2.1669999999999998</v>
      </c>
      <c r="M246" s="3">
        <v>6099</v>
      </c>
      <c r="N246" t="s">
        <v>12</v>
      </c>
    </row>
    <row r="247" spans="1:14" hidden="1" x14ac:dyDescent="0.35">
      <c r="A247" t="s">
        <v>387</v>
      </c>
      <c r="B247" s="9">
        <v>53.565390000000001</v>
      </c>
      <c r="C247" s="9">
        <v>-7.553E-2</v>
      </c>
      <c r="D247" t="s">
        <v>2496</v>
      </c>
      <c r="E247" t="s">
        <v>2199</v>
      </c>
      <c r="F247" t="s">
        <v>1416</v>
      </c>
      <c r="G247" t="s">
        <v>627</v>
      </c>
      <c r="H247" t="str">
        <f t="shared" si="12"/>
        <v>United KingdomLocation</v>
      </c>
      <c r="I247" t="s">
        <v>627</v>
      </c>
      <c r="J247" t="str">
        <f t="shared" si="13"/>
        <v>UnitedKingdomLocation</v>
      </c>
      <c r="K247">
        <v>53.466999999999999</v>
      </c>
      <c r="L247">
        <v>6.7000000000000004E-2</v>
      </c>
      <c r="M247" s="3">
        <v>14439</v>
      </c>
      <c r="N247" t="s">
        <v>12</v>
      </c>
    </row>
    <row r="248" spans="1:14" hidden="1" x14ac:dyDescent="0.35">
      <c r="A248" t="s">
        <v>387</v>
      </c>
      <c r="B248" s="9">
        <v>53.565390000000001</v>
      </c>
      <c r="C248" s="9">
        <v>-7.553E-2</v>
      </c>
      <c r="D248" t="s">
        <v>2497</v>
      </c>
      <c r="E248" t="s">
        <v>2200</v>
      </c>
      <c r="F248" t="s">
        <v>1417</v>
      </c>
      <c r="G248" t="s">
        <v>627</v>
      </c>
      <c r="H248" t="str">
        <f t="shared" si="12"/>
        <v>United KingdomLocation</v>
      </c>
      <c r="I248" t="s">
        <v>627</v>
      </c>
      <c r="J248" t="str">
        <f t="shared" si="13"/>
        <v>UnitedKingdomLocation</v>
      </c>
      <c r="K248">
        <v>53.475000000000001</v>
      </c>
      <c r="L248">
        <v>0.152</v>
      </c>
      <c r="M248" s="3">
        <v>18090</v>
      </c>
      <c r="N248" t="s">
        <v>12</v>
      </c>
    </row>
    <row r="249" spans="1:14" hidden="1" x14ac:dyDescent="0.35">
      <c r="A249" t="s">
        <v>388</v>
      </c>
      <c r="B249" s="9">
        <v>50.85519</v>
      </c>
      <c r="C249" s="9">
        <v>0.57291999999999998</v>
      </c>
      <c r="D249" t="s">
        <v>2498</v>
      </c>
      <c r="E249" t="s">
        <v>2201</v>
      </c>
      <c r="F249" t="s">
        <v>1418</v>
      </c>
      <c r="G249" t="s">
        <v>627</v>
      </c>
      <c r="H249" t="str">
        <f t="shared" si="12"/>
        <v>United KingdomLocation</v>
      </c>
      <c r="I249" t="s">
        <v>627</v>
      </c>
      <c r="J249" t="str">
        <f t="shared" si="13"/>
        <v>UnitedKingdomLocation</v>
      </c>
      <c r="K249">
        <v>50.956000000000003</v>
      </c>
      <c r="L249">
        <v>0.93899999999999995</v>
      </c>
      <c r="M249" s="3">
        <v>28010</v>
      </c>
      <c r="N249" t="s">
        <v>12</v>
      </c>
    </row>
    <row r="250" spans="1:14" hidden="1" x14ac:dyDescent="0.35">
      <c r="A250" t="s">
        <v>377</v>
      </c>
      <c r="B250" s="9">
        <v>52.059170000000002</v>
      </c>
      <c r="C250" s="9">
        <v>1.1554500000000001</v>
      </c>
      <c r="D250" t="s">
        <v>2499</v>
      </c>
      <c r="E250" t="s">
        <v>2202</v>
      </c>
      <c r="F250" t="s">
        <v>1419</v>
      </c>
      <c r="G250" t="s">
        <v>627</v>
      </c>
      <c r="H250" t="str">
        <f t="shared" si="12"/>
        <v>United KingdomLocation</v>
      </c>
      <c r="I250" t="s">
        <v>627</v>
      </c>
      <c r="J250" t="str">
        <f t="shared" si="13"/>
        <v>UnitedKingdomLocation</v>
      </c>
      <c r="K250">
        <v>52.127000000000002</v>
      </c>
      <c r="L250">
        <v>0.95599999999999996</v>
      </c>
      <c r="M250" s="3">
        <v>15573</v>
      </c>
      <c r="N250" t="s">
        <v>12</v>
      </c>
    </row>
    <row r="251" spans="1:14" hidden="1" x14ac:dyDescent="0.35">
      <c r="A251" t="s">
        <v>364</v>
      </c>
      <c r="B251" s="9">
        <v>53.744599999999998</v>
      </c>
      <c r="C251" s="9">
        <v>-0.33524999999999999</v>
      </c>
      <c r="D251" t="s">
        <v>2501</v>
      </c>
      <c r="E251" t="s">
        <v>2204</v>
      </c>
      <c r="F251" t="s">
        <v>1421</v>
      </c>
      <c r="G251" t="s">
        <v>627</v>
      </c>
      <c r="H251" t="str">
        <f t="shared" si="12"/>
        <v>United KingdomLocation</v>
      </c>
      <c r="I251" t="s">
        <v>627</v>
      </c>
      <c r="J251" t="str">
        <f t="shared" si="13"/>
        <v>UnitedKingdomLocation</v>
      </c>
      <c r="K251">
        <v>53.573999999999998</v>
      </c>
      <c r="L251">
        <v>-0.35099999999999998</v>
      </c>
      <c r="M251" s="3">
        <v>18998</v>
      </c>
      <c r="N251" t="s">
        <v>12</v>
      </c>
    </row>
    <row r="252" spans="1:14" hidden="1" x14ac:dyDescent="0.35">
      <c r="A252" t="s">
        <v>364</v>
      </c>
      <c r="B252" s="9">
        <v>53.744599999999998</v>
      </c>
      <c r="C252" s="9">
        <v>-0.33524999999999999</v>
      </c>
      <c r="D252" t="s">
        <v>2500</v>
      </c>
      <c r="E252" t="s">
        <v>2203</v>
      </c>
      <c r="F252" t="s">
        <v>1420</v>
      </c>
      <c r="G252" t="s">
        <v>627</v>
      </c>
      <c r="H252" t="str">
        <f t="shared" si="12"/>
        <v>United KingdomLocation</v>
      </c>
      <c r="I252" t="s">
        <v>627</v>
      </c>
      <c r="J252" t="str">
        <f t="shared" si="13"/>
        <v>UnitedKingdomLocation</v>
      </c>
      <c r="K252">
        <v>53.866999999999997</v>
      </c>
      <c r="L252">
        <v>-0.433</v>
      </c>
      <c r="M252" s="3">
        <v>15047</v>
      </c>
      <c r="N252" t="s">
        <v>12</v>
      </c>
    </row>
    <row r="253" spans="1:14" hidden="1" x14ac:dyDescent="0.35">
      <c r="A253" t="s">
        <v>359</v>
      </c>
      <c r="B253" s="9">
        <v>53.796480000000003</v>
      </c>
      <c r="C253" s="9">
        <v>-1.5478499999999999</v>
      </c>
      <c r="D253" t="s">
        <v>2502</v>
      </c>
      <c r="E253" t="s">
        <v>2205</v>
      </c>
      <c r="F253" t="s">
        <v>1422</v>
      </c>
      <c r="G253" t="s">
        <v>627</v>
      </c>
      <c r="H253" t="str">
        <f t="shared" si="12"/>
        <v>United KingdomLocation</v>
      </c>
      <c r="I253" t="s">
        <v>627</v>
      </c>
      <c r="J253" t="str">
        <f t="shared" si="13"/>
        <v>UnitedKingdomLocation</v>
      </c>
      <c r="K253">
        <v>53.866</v>
      </c>
      <c r="L253">
        <v>-1.661</v>
      </c>
      <c r="M253" s="3">
        <v>10718</v>
      </c>
      <c r="N253" t="s">
        <v>12</v>
      </c>
    </row>
    <row r="254" spans="1:14" hidden="1" x14ac:dyDescent="0.35">
      <c r="A254" t="s">
        <v>87</v>
      </c>
      <c r="B254" s="9">
        <v>53.22683</v>
      </c>
      <c r="C254" s="9">
        <v>-0.53791999999999995</v>
      </c>
      <c r="D254" t="s">
        <v>2507</v>
      </c>
      <c r="E254" t="s">
        <v>2210</v>
      </c>
      <c r="F254" t="s">
        <v>1427</v>
      </c>
      <c r="G254" t="s">
        <v>627</v>
      </c>
      <c r="H254" t="str">
        <f t="shared" si="12"/>
        <v>United KingdomLocation</v>
      </c>
      <c r="I254" t="s">
        <v>627</v>
      </c>
      <c r="J254" t="str">
        <f t="shared" si="13"/>
        <v>UnitedKingdomLocation</v>
      </c>
      <c r="K254">
        <v>52.962000000000003</v>
      </c>
      <c r="L254">
        <v>-0.56200000000000006</v>
      </c>
      <c r="M254" s="3">
        <v>29491</v>
      </c>
      <c r="N254" t="s">
        <v>12</v>
      </c>
    </row>
    <row r="255" spans="1:14" hidden="1" x14ac:dyDescent="0.35">
      <c r="A255" t="s">
        <v>87</v>
      </c>
      <c r="B255" s="9">
        <v>53.22683</v>
      </c>
      <c r="C255" s="9">
        <v>-0.53791999999999995</v>
      </c>
      <c r="D255" t="s">
        <v>2506</v>
      </c>
      <c r="E255" t="s">
        <v>2209</v>
      </c>
      <c r="F255" t="s">
        <v>1426</v>
      </c>
      <c r="G255" t="s">
        <v>627</v>
      </c>
      <c r="H255" t="str">
        <f t="shared" si="12"/>
        <v>United KingdomLocation</v>
      </c>
      <c r="I255" t="s">
        <v>627</v>
      </c>
      <c r="J255" t="str">
        <f t="shared" si="13"/>
        <v>UnitedKingdomLocation</v>
      </c>
      <c r="K255">
        <v>53.093000000000004</v>
      </c>
      <c r="L255">
        <v>-0.16600000000000001</v>
      </c>
      <c r="M255" s="3">
        <v>28918</v>
      </c>
      <c r="N255" t="s">
        <v>12</v>
      </c>
    </row>
    <row r="256" spans="1:14" hidden="1" x14ac:dyDescent="0.35">
      <c r="A256" t="s">
        <v>87</v>
      </c>
      <c r="B256" s="9">
        <v>53.22683</v>
      </c>
      <c r="C256" s="9">
        <v>-0.53791999999999995</v>
      </c>
      <c r="D256" t="s">
        <v>2505</v>
      </c>
      <c r="E256" t="s">
        <v>2208</v>
      </c>
      <c r="F256" t="s">
        <v>1425</v>
      </c>
      <c r="G256" t="s">
        <v>627</v>
      </c>
      <c r="H256" t="str">
        <f t="shared" si="12"/>
        <v>United KingdomLocation</v>
      </c>
      <c r="I256" t="s">
        <v>627</v>
      </c>
      <c r="J256" t="str">
        <f t="shared" si="13"/>
        <v>UnitedKingdomLocation</v>
      </c>
      <c r="K256">
        <v>53.03</v>
      </c>
      <c r="L256">
        <v>-0.48299999999999998</v>
      </c>
      <c r="M256" s="3">
        <v>22191</v>
      </c>
      <c r="N256" t="s">
        <v>12</v>
      </c>
    </row>
    <row r="257" spans="1:14" hidden="1" x14ac:dyDescent="0.35">
      <c r="A257" t="s">
        <v>87</v>
      </c>
      <c r="B257" s="9">
        <v>53.22683</v>
      </c>
      <c r="C257" s="9">
        <v>-0.53791999999999995</v>
      </c>
      <c r="D257" t="s">
        <v>2504</v>
      </c>
      <c r="E257" t="s">
        <v>2207</v>
      </c>
      <c r="F257" t="s">
        <v>1424</v>
      </c>
      <c r="G257" t="s">
        <v>627</v>
      </c>
      <c r="H257" t="str">
        <f t="shared" si="12"/>
        <v>United KingdomLocation</v>
      </c>
      <c r="I257" t="s">
        <v>627</v>
      </c>
      <c r="J257" t="str">
        <f t="shared" si="13"/>
        <v>UnitedKingdomLocation</v>
      </c>
      <c r="K257">
        <v>53.308</v>
      </c>
      <c r="L257">
        <v>-0.55100000000000005</v>
      </c>
      <c r="M257" s="3">
        <v>9067</v>
      </c>
      <c r="N257" t="s">
        <v>12</v>
      </c>
    </row>
    <row r="258" spans="1:14" hidden="1" x14ac:dyDescent="0.35">
      <c r="A258" t="s">
        <v>87</v>
      </c>
      <c r="B258" s="9">
        <v>53.22683</v>
      </c>
      <c r="C258" s="9">
        <v>-0.53791999999999995</v>
      </c>
      <c r="D258" t="s">
        <v>2503</v>
      </c>
      <c r="E258" t="s">
        <v>2206</v>
      </c>
      <c r="F258" t="s">
        <v>1423</v>
      </c>
      <c r="G258" t="s">
        <v>627</v>
      </c>
      <c r="H258" t="str">
        <f t="shared" ref="H258:H321" si="14">G258&amp;"Location"</f>
        <v>United KingdomLocation</v>
      </c>
      <c r="I258" t="s">
        <v>627</v>
      </c>
      <c r="J258" t="str">
        <f t="shared" ref="J258:J321" si="15">VLOOKUP(I258,V:W,2,FALSE)</f>
        <v>UnitedKingdomLocation</v>
      </c>
      <c r="K258">
        <v>53.165999999999997</v>
      </c>
      <c r="L258">
        <v>-0.52400000000000002</v>
      </c>
      <c r="M258" s="3">
        <v>6827</v>
      </c>
      <c r="N258" t="s">
        <v>12</v>
      </c>
    </row>
    <row r="259" spans="1:14" hidden="1" x14ac:dyDescent="0.35">
      <c r="A259" t="s">
        <v>353</v>
      </c>
      <c r="B259" s="9">
        <v>53.410580000000003</v>
      </c>
      <c r="C259" s="9">
        <v>-2.9779399999999998</v>
      </c>
      <c r="D259" t="s">
        <v>2510</v>
      </c>
      <c r="E259" t="s">
        <v>2213</v>
      </c>
      <c r="F259" t="s">
        <v>1430</v>
      </c>
      <c r="G259" t="s">
        <v>627</v>
      </c>
      <c r="H259" t="str">
        <f t="shared" si="14"/>
        <v>United KingdomLocation</v>
      </c>
      <c r="I259" t="s">
        <v>627</v>
      </c>
      <c r="J259" t="str">
        <f t="shared" si="15"/>
        <v>UnitedKingdomLocation</v>
      </c>
      <c r="K259">
        <v>53.177999999999997</v>
      </c>
      <c r="L259">
        <v>-2.9780000000000002</v>
      </c>
      <c r="M259" s="3">
        <v>25861</v>
      </c>
      <c r="N259" t="s">
        <v>12</v>
      </c>
    </row>
    <row r="260" spans="1:14" hidden="1" x14ac:dyDescent="0.35">
      <c r="A260" t="s">
        <v>353</v>
      </c>
      <c r="B260" s="9">
        <v>53.410580000000003</v>
      </c>
      <c r="C260" s="9">
        <v>-2.9779399999999998</v>
      </c>
      <c r="D260" t="s">
        <v>2508</v>
      </c>
      <c r="E260" t="s">
        <v>2211</v>
      </c>
      <c r="F260" t="s">
        <v>1428</v>
      </c>
      <c r="G260" t="s">
        <v>627</v>
      </c>
      <c r="H260" t="str">
        <f t="shared" si="14"/>
        <v>United KingdomLocation</v>
      </c>
      <c r="I260" t="s">
        <v>627</v>
      </c>
      <c r="J260" t="str">
        <f t="shared" si="15"/>
        <v>UnitedKingdomLocation</v>
      </c>
      <c r="K260">
        <v>53.334000000000003</v>
      </c>
      <c r="L260">
        <v>-2.85</v>
      </c>
      <c r="M260" s="3">
        <v>12022</v>
      </c>
      <c r="N260" t="s">
        <v>12</v>
      </c>
    </row>
    <row r="261" spans="1:14" hidden="1" x14ac:dyDescent="0.35">
      <c r="A261" t="s">
        <v>353</v>
      </c>
      <c r="B261" s="9">
        <v>53.410580000000003</v>
      </c>
      <c r="C261" s="9">
        <v>-2.9779399999999998</v>
      </c>
      <c r="D261" t="s">
        <v>2509</v>
      </c>
      <c r="E261" t="s">
        <v>2212</v>
      </c>
      <c r="F261" t="s">
        <v>1429</v>
      </c>
      <c r="G261" t="s">
        <v>627</v>
      </c>
      <c r="H261" t="str">
        <f t="shared" si="14"/>
        <v>United KingdomLocation</v>
      </c>
      <c r="I261" t="s">
        <v>627</v>
      </c>
      <c r="J261" t="str">
        <f t="shared" si="15"/>
        <v>UnitedKingdomLocation</v>
      </c>
      <c r="K261">
        <v>53.582000000000001</v>
      </c>
      <c r="L261">
        <v>-3.056</v>
      </c>
      <c r="M261" s="3">
        <v>19748</v>
      </c>
      <c r="N261" t="s">
        <v>12</v>
      </c>
    </row>
    <row r="262" spans="1:14" hidden="1" x14ac:dyDescent="0.35">
      <c r="A262" t="s">
        <v>225</v>
      </c>
      <c r="B262" s="9">
        <v>51.50853</v>
      </c>
      <c r="C262" s="9">
        <v>-0.12573999999999999</v>
      </c>
      <c r="D262" t="s">
        <v>2512</v>
      </c>
      <c r="E262" t="s">
        <v>2216</v>
      </c>
      <c r="F262" t="s">
        <v>1433</v>
      </c>
      <c r="G262" t="s">
        <v>627</v>
      </c>
      <c r="H262" t="str">
        <f t="shared" si="14"/>
        <v>United KingdomLocation</v>
      </c>
      <c r="I262" t="s">
        <v>627</v>
      </c>
      <c r="J262" t="str">
        <f t="shared" si="15"/>
        <v>UnitedKingdomLocation</v>
      </c>
      <c r="K262">
        <v>51.331000000000003</v>
      </c>
      <c r="L262">
        <v>3.3000000000000002E-2</v>
      </c>
      <c r="M262" s="3">
        <v>22601</v>
      </c>
      <c r="N262" t="s">
        <v>12</v>
      </c>
    </row>
    <row r="263" spans="1:14" hidden="1" x14ac:dyDescent="0.35">
      <c r="A263" t="s">
        <v>225</v>
      </c>
      <c r="B263" s="9">
        <v>51.50853</v>
      </c>
      <c r="C263" s="9">
        <v>-0.12573999999999999</v>
      </c>
      <c r="D263" t="s">
        <v>2478</v>
      </c>
      <c r="E263" t="s">
        <v>2214</v>
      </c>
      <c r="F263" t="s">
        <v>1431</v>
      </c>
      <c r="G263" t="s">
        <v>627</v>
      </c>
      <c r="H263" t="str">
        <f t="shared" si="14"/>
        <v>United KingdomLocation</v>
      </c>
      <c r="I263" t="s">
        <v>627</v>
      </c>
      <c r="J263" t="str">
        <f t="shared" si="15"/>
        <v>UnitedKingdomLocation</v>
      </c>
      <c r="K263">
        <v>51.505000000000003</v>
      </c>
      <c r="L263">
        <v>5.5E-2</v>
      </c>
      <c r="M263" s="3">
        <v>12515</v>
      </c>
      <c r="N263" t="s">
        <v>12</v>
      </c>
    </row>
    <row r="264" spans="1:14" hidden="1" x14ac:dyDescent="0.35">
      <c r="A264" t="s">
        <v>225</v>
      </c>
      <c r="B264" s="9">
        <v>51.50853</v>
      </c>
      <c r="C264" s="9">
        <v>-0.12573999999999999</v>
      </c>
      <c r="D264" t="s">
        <v>2513</v>
      </c>
      <c r="E264" t="s">
        <v>2217</v>
      </c>
      <c r="F264" t="s">
        <v>1434</v>
      </c>
      <c r="G264" t="s">
        <v>627</v>
      </c>
      <c r="H264" t="str">
        <f t="shared" si="14"/>
        <v>United KingdomLocation</v>
      </c>
      <c r="I264" t="s">
        <v>627</v>
      </c>
      <c r="J264" t="str">
        <f t="shared" si="15"/>
        <v>UnitedKingdomLocation</v>
      </c>
      <c r="K264">
        <v>51.478000000000002</v>
      </c>
      <c r="L264">
        <v>-0.46100000000000002</v>
      </c>
      <c r="M264" s="3">
        <v>23457</v>
      </c>
      <c r="N264" t="s">
        <v>12</v>
      </c>
    </row>
    <row r="265" spans="1:14" hidden="1" x14ac:dyDescent="0.35">
      <c r="A265" t="s">
        <v>225</v>
      </c>
      <c r="B265" s="9">
        <v>51.50853</v>
      </c>
      <c r="C265" s="9">
        <v>-0.12573999999999999</v>
      </c>
      <c r="D265" t="s">
        <v>2511</v>
      </c>
      <c r="E265" t="s">
        <v>2215</v>
      </c>
      <c r="F265" t="s">
        <v>1432</v>
      </c>
      <c r="G265" t="s">
        <v>627</v>
      </c>
      <c r="H265" t="str">
        <f t="shared" si="14"/>
        <v>United KingdomLocation</v>
      </c>
      <c r="I265" t="s">
        <v>627</v>
      </c>
      <c r="J265" t="str">
        <f t="shared" si="15"/>
        <v>UnitedKingdomLocation</v>
      </c>
      <c r="K265">
        <v>51.552999999999997</v>
      </c>
      <c r="L265">
        <v>-0.41799999999999998</v>
      </c>
      <c r="M265" s="3">
        <v>20812</v>
      </c>
      <c r="N265" t="s">
        <v>12</v>
      </c>
    </row>
    <row r="266" spans="1:14" hidden="1" x14ac:dyDescent="0.35">
      <c r="A266" t="s">
        <v>370</v>
      </c>
      <c r="B266" s="9">
        <v>51.879669999999997</v>
      </c>
      <c r="C266" s="9">
        <v>-0.41748000000000002</v>
      </c>
      <c r="D266" t="s">
        <v>2515</v>
      </c>
      <c r="E266" t="s">
        <v>2219</v>
      </c>
      <c r="F266" t="s">
        <v>1436</v>
      </c>
      <c r="G266" t="s">
        <v>627</v>
      </c>
      <c r="H266" t="str">
        <f t="shared" si="14"/>
        <v>United KingdomLocation</v>
      </c>
      <c r="I266" t="s">
        <v>627</v>
      </c>
      <c r="J266" t="str">
        <f t="shared" si="15"/>
        <v>UnitedKingdomLocation</v>
      </c>
      <c r="K266">
        <v>52.072000000000003</v>
      </c>
      <c r="L266">
        <v>-0.61699999999999999</v>
      </c>
      <c r="M266" s="3">
        <v>25379</v>
      </c>
      <c r="N266" t="s">
        <v>12</v>
      </c>
    </row>
    <row r="267" spans="1:14" hidden="1" x14ac:dyDescent="0.35">
      <c r="A267" t="s">
        <v>370</v>
      </c>
      <c r="B267" s="9">
        <v>51.879669999999997</v>
      </c>
      <c r="C267" s="9">
        <v>-0.41748000000000002</v>
      </c>
      <c r="D267" t="s">
        <v>2514</v>
      </c>
      <c r="E267" t="s">
        <v>2218</v>
      </c>
      <c r="F267" t="s">
        <v>1435</v>
      </c>
      <c r="G267" t="s">
        <v>627</v>
      </c>
      <c r="H267" t="str">
        <f t="shared" si="14"/>
        <v>United KingdomLocation</v>
      </c>
      <c r="I267" t="s">
        <v>627</v>
      </c>
      <c r="J267" t="str">
        <f t="shared" si="15"/>
        <v>UnitedKingdomLocation</v>
      </c>
      <c r="K267">
        <v>51.875</v>
      </c>
      <c r="L267">
        <v>-0.36799999999999999</v>
      </c>
      <c r="M267" s="3">
        <v>3436</v>
      </c>
      <c r="N267" t="s">
        <v>12</v>
      </c>
    </row>
    <row r="268" spans="1:14" hidden="1" x14ac:dyDescent="0.35">
      <c r="A268" t="s">
        <v>193</v>
      </c>
      <c r="B268" s="9">
        <v>53.48095</v>
      </c>
      <c r="C268" s="9">
        <v>-2.2374299999999998</v>
      </c>
      <c r="D268" t="s">
        <v>2516</v>
      </c>
      <c r="E268" t="s">
        <v>2220</v>
      </c>
      <c r="F268" t="s">
        <v>1437</v>
      </c>
      <c r="G268" t="s">
        <v>627</v>
      </c>
      <c r="H268" t="str">
        <f t="shared" si="14"/>
        <v>United KingdomLocation</v>
      </c>
      <c r="I268" t="s">
        <v>627</v>
      </c>
      <c r="J268" t="str">
        <f t="shared" si="15"/>
        <v>UnitedKingdomLocation</v>
      </c>
      <c r="K268">
        <v>53.353999999999999</v>
      </c>
      <c r="L268">
        <v>-2.2749999999999999</v>
      </c>
      <c r="M268" s="3">
        <v>14334</v>
      </c>
      <c r="N268" t="s">
        <v>12</v>
      </c>
    </row>
    <row r="269" spans="1:14" hidden="1" x14ac:dyDescent="0.35">
      <c r="A269" t="s">
        <v>392</v>
      </c>
      <c r="B269" s="9">
        <v>51.237200000000001</v>
      </c>
      <c r="C269" s="9">
        <v>-2.6265999999999998</v>
      </c>
      <c r="D269" t="s">
        <v>2517</v>
      </c>
      <c r="E269" t="s">
        <v>2221</v>
      </c>
      <c r="F269" t="s">
        <v>1438</v>
      </c>
      <c r="G269" t="s">
        <v>627</v>
      </c>
      <c r="H269" t="str">
        <f t="shared" si="14"/>
        <v>United KingdomLocation</v>
      </c>
      <c r="I269" t="s">
        <v>627</v>
      </c>
      <c r="J269" t="str">
        <f t="shared" si="15"/>
        <v>UnitedKingdomLocation</v>
      </c>
      <c r="K269">
        <v>51.009</v>
      </c>
      <c r="L269">
        <v>-2.6389999999999998</v>
      </c>
      <c r="M269" s="3">
        <v>25389</v>
      </c>
      <c r="N269" t="s">
        <v>12</v>
      </c>
    </row>
    <row r="270" spans="1:14" hidden="1" x14ac:dyDescent="0.35">
      <c r="A270" t="s">
        <v>385</v>
      </c>
      <c r="B270" s="9">
        <v>54.576230000000002</v>
      </c>
      <c r="C270" s="9">
        <v>-1.2348300000000001</v>
      </c>
      <c r="D270" t="s">
        <v>2518</v>
      </c>
      <c r="E270" t="s">
        <v>2222</v>
      </c>
      <c r="F270" t="s">
        <v>1439</v>
      </c>
      <c r="G270" t="s">
        <v>627</v>
      </c>
      <c r="H270" t="str">
        <f t="shared" si="14"/>
        <v>United KingdomLocation</v>
      </c>
      <c r="I270" t="s">
        <v>627</v>
      </c>
      <c r="J270" t="str">
        <f t="shared" si="15"/>
        <v>UnitedKingdomLocation</v>
      </c>
      <c r="K270">
        <v>54.509</v>
      </c>
      <c r="L270">
        <v>-1.429</v>
      </c>
      <c r="M270" s="3">
        <v>14586</v>
      </c>
      <c r="N270" t="s">
        <v>12</v>
      </c>
    </row>
    <row r="271" spans="1:14" hidden="1" x14ac:dyDescent="0.35">
      <c r="A271" t="s">
        <v>373</v>
      </c>
      <c r="B271" s="9">
        <v>52.627830000000003</v>
      </c>
      <c r="C271" s="9">
        <v>1.29834</v>
      </c>
      <c r="D271" t="s">
        <v>2519</v>
      </c>
      <c r="E271" t="s">
        <v>2223</v>
      </c>
      <c r="F271" t="s">
        <v>1440</v>
      </c>
      <c r="G271" t="s">
        <v>627</v>
      </c>
      <c r="H271" t="str">
        <f t="shared" si="14"/>
        <v>United KingdomLocation</v>
      </c>
      <c r="I271" t="s">
        <v>627</v>
      </c>
      <c r="J271" t="str">
        <f t="shared" si="15"/>
        <v>UnitedKingdomLocation</v>
      </c>
      <c r="K271">
        <v>52.676000000000002</v>
      </c>
      <c r="L271">
        <v>1.2829999999999999</v>
      </c>
      <c r="M271" s="3">
        <v>5455</v>
      </c>
      <c r="N271" t="s">
        <v>12</v>
      </c>
    </row>
    <row r="272" spans="1:14" hidden="1" x14ac:dyDescent="0.35">
      <c r="A272" t="s">
        <v>354</v>
      </c>
      <c r="B272" s="9">
        <v>52.953600000000002</v>
      </c>
      <c r="C272" s="9">
        <v>-1.1504700000000001</v>
      </c>
      <c r="D272" t="s">
        <v>2520</v>
      </c>
      <c r="E272" t="s">
        <v>2224</v>
      </c>
      <c r="F272" t="s">
        <v>1441</v>
      </c>
      <c r="G272" t="s">
        <v>627</v>
      </c>
      <c r="H272" t="str">
        <f t="shared" si="14"/>
        <v>United KingdomLocation</v>
      </c>
      <c r="I272" t="s">
        <v>627</v>
      </c>
      <c r="J272" t="str">
        <f t="shared" si="15"/>
        <v>UnitedKingdomLocation</v>
      </c>
      <c r="K272">
        <v>52.831000000000003</v>
      </c>
      <c r="L272">
        <v>-1.3280000000000001</v>
      </c>
      <c r="M272" s="3">
        <v>18102</v>
      </c>
      <c r="N272" t="s">
        <v>12</v>
      </c>
    </row>
    <row r="273" spans="1:14" hidden="1" x14ac:dyDescent="0.35">
      <c r="A273" t="s">
        <v>379</v>
      </c>
      <c r="B273" s="9">
        <v>52.573639999999997</v>
      </c>
      <c r="C273" s="9">
        <v>-0.24776999999999999</v>
      </c>
      <c r="D273" t="s">
        <v>2521</v>
      </c>
      <c r="E273" t="s">
        <v>2225</v>
      </c>
      <c r="F273" t="s">
        <v>1442</v>
      </c>
      <c r="G273" t="s">
        <v>627</v>
      </c>
      <c r="H273" t="str">
        <f t="shared" si="14"/>
        <v>United KingdomLocation</v>
      </c>
      <c r="I273" t="s">
        <v>627</v>
      </c>
      <c r="J273" t="str">
        <f t="shared" si="15"/>
        <v>UnitedKingdomLocation</v>
      </c>
      <c r="K273">
        <v>52.613</v>
      </c>
      <c r="L273">
        <v>-0.47599999999999998</v>
      </c>
      <c r="M273" s="3">
        <v>16025</v>
      </c>
      <c r="N273" t="s">
        <v>12</v>
      </c>
    </row>
    <row r="274" spans="1:14" hidden="1" x14ac:dyDescent="0.35">
      <c r="A274" t="s">
        <v>369</v>
      </c>
      <c r="B274" s="9">
        <v>50.37153</v>
      </c>
      <c r="C274" s="9">
        <v>-4.1430499999999997</v>
      </c>
      <c r="D274" t="s">
        <v>2522</v>
      </c>
      <c r="E274" t="s">
        <v>2226</v>
      </c>
      <c r="F274" t="s">
        <v>1443</v>
      </c>
      <c r="G274" t="s">
        <v>627</v>
      </c>
      <c r="H274" t="str">
        <f t="shared" si="14"/>
        <v>United KingdomLocation</v>
      </c>
      <c r="I274" t="s">
        <v>627</v>
      </c>
      <c r="J274" t="str">
        <f t="shared" si="15"/>
        <v>UnitedKingdomLocation</v>
      </c>
      <c r="K274">
        <v>50.35</v>
      </c>
      <c r="L274">
        <v>-4.117</v>
      </c>
      <c r="M274" s="3">
        <v>3024</v>
      </c>
      <c r="N274" t="s">
        <v>12</v>
      </c>
    </row>
    <row r="275" spans="1:14" hidden="1" x14ac:dyDescent="0.35">
      <c r="A275" t="s">
        <v>365</v>
      </c>
      <c r="B275" s="9">
        <v>53.762819999999998</v>
      </c>
      <c r="C275" s="9">
        <v>-2.70452</v>
      </c>
      <c r="D275" t="s">
        <v>2524</v>
      </c>
      <c r="E275" t="s">
        <v>2228</v>
      </c>
      <c r="F275" t="s">
        <v>1445</v>
      </c>
      <c r="G275" t="s">
        <v>627</v>
      </c>
      <c r="H275" t="str">
        <f t="shared" si="14"/>
        <v>United KingdomLocation</v>
      </c>
      <c r="I275" t="s">
        <v>627</v>
      </c>
      <c r="J275" t="str">
        <f t="shared" si="15"/>
        <v>UnitedKingdomLocation</v>
      </c>
      <c r="K275">
        <v>53.771999999999998</v>
      </c>
      <c r="L275">
        <v>-3.0289999999999999</v>
      </c>
      <c r="M275" s="3">
        <v>21350</v>
      </c>
      <c r="N275" t="s">
        <v>12</v>
      </c>
    </row>
    <row r="276" spans="1:14" hidden="1" x14ac:dyDescent="0.35">
      <c r="A276" t="s">
        <v>365</v>
      </c>
      <c r="B276" s="9">
        <v>53.762819999999998</v>
      </c>
      <c r="C276" s="9">
        <v>-2.70452</v>
      </c>
      <c r="D276" t="s">
        <v>2523</v>
      </c>
      <c r="E276" t="s">
        <v>2227</v>
      </c>
      <c r="F276" t="s">
        <v>1444</v>
      </c>
      <c r="G276" t="s">
        <v>627</v>
      </c>
      <c r="H276" t="str">
        <f t="shared" si="14"/>
        <v>United KingdomLocation</v>
      </c>
      <c r="I276" t="s">
        <v>627</v>
      </c>
      <c r="J276" t="str">
        <f t="shared" si="15"/>
        <v>UnitedKingdomLocation</v>
      </c>
      <c r="K276">
        <v>53.744999999999997</v>
      </c>
      <c r="L276">
        <v>-2.883</v>
      </c>
      <c r="M276" s="3">
        <v>11900</v>
      </c>
      <c r="N276" t="s">
        <v>12</v>
      </c>
    </row>
    <row r="277" spans="1:14" hidden="1" x14ac:dyDescent="0.35">
      <c r="A277" t="s">
        <v>363</v>
      </c>
      <c r="B277" s="9">
        <v>51.456249999999997</v>
      </c>
      <c r="C277" s="9">
        <v>-0.97113000000000005</v>
      </c>
      <c r="D277" t="s">
        <v>2525</v>
      </c>
      <c r="E277" t="s">
        <v>2229</v>
      </c>
      <c r="F277" t="s">
        <v>1446</v>
      </c>
      <c r="G277" t="s">
        <v>627</v>
      </c>
      <c r="H277" t="str">
        <f t="shared" si="14"/>
        <v>United KingdomLocation</v>
      </c>
      <c r="I277" t="s">
        <v>627</v>
      </c>
      <c r="J277" t="str">
        <f t="shared" si="15"/>
        <v>UnitedKingdomLocation</v>
      </c>
      <c r="K277">
        <v>51.616</v>
      </c>
      <c r="L277">
        <v>-1.0960000000000001</v>
      </c>
      <c r="M277" s="3">
        <v>19751</v>
      </c>
      <c r="N277" t="s">
        <v>12</v>
      </c>
    </row>
    <row r="278" spans="1:14" hidden="1" x14ac:dyDescent="0.35">
      <c r="A278" t="s">
        <v>363</v>
      </c>
      <c r="B278" s="9">
        <v>51.456249999999997</v>
      </c>
      <c r="C278" s="9">
        <v>-0.97113000000000005</v>
      </c>
      <c r="D278" t="s">
        <v>2526</v>
      </c>
      <c r="E278" t="s">
        <v>2230</v>
      </c>
      <c r="F278" t="s">
        <v>1447</v>
      </c>
      <c r="G278" t="s">
        <v>627</v>
      </c>
      <c r="H278" t="str">
        <f t="shared" si="14"/>
        <v>United KingdomLocation</v>
      </c>
      <c r="I278" t="s">
        <v>627</v>
      </c>
      <c r="J278" t="str">
        <f t="shared" si="15"/>
        <v>UnitedKingdomLocation</v>
      </c>
      <c r="K278">
        <v>51.276000000000003</v>
      </c>
      <c r="L278">
        <v>-0.77600000000000002</v>
      </c>
      <c r="M278" s="3">
        <v>24191</v>
      </c>
      <c r="N278" t="s">
        <v>12</v>
      </c>
    </row>
    <row r="279" spans="1:14" hidden="1" x14ac:dyDescent="0.35">
      <c r="A279" t="s">
        <v>363</v>
      </c>
      <c r="B279" s="9">
        <v>51.456249999999997</v>
      </c>
      <c r="C279" s="9">
        <v>-0.97113000000000005</v>
      </c>
      <c r="D279" t="s">
        <v>2527</v>
      </c>
      <c r="E279" t="s">
        <v>2231</v>
      </c>
      <c r="F279" t="s">
        <v>1448</v>
      </c>
      <c r="G279" t="s">
        <v>627</v>
      </c>
      <c r="H279" t="str">
        <f t="shared" si="14"/>
        <v>United KingdomLocation</v>
      </c>
      <c r="I279" t="s">
        <v>627</v>
      </c>
      <c r="J279" t="str">
        <f t="shared" si="15"/>
        <v>UnitedKingdomLocation</v>
      </c>
      <c r="K279">
        <v>51.234000000000002</v>
      </c>
      <c r="L279">
        <v>-0.94299999999999995</v>
      </c>
      <c r="M279" s="3">
        <v>24790</v>
      </c>
      <c r="N279" t="s">
        <v>12</v>
      </c>
    </row>
    <row r="280" spans="1:14" hidden="1" x14ac:dyDescent="0.35">
      <c r="A280" t="s">
        <v>389</v>
      </c>
      <c r="B280" s="9">
        <v>51.366669999999999</v>
      </c>
      <c r="C280" s="9">
        <v>1.4166700000000001</v>
      </c>
      <c r="D280" t="s">
        <v>2528</v>
      </c>
      <c r="E280" t="s">
        <v>2232</v>
      </c>
      <c r="F280" t="s">
        <v>1449</v>
      </c>
      <c r="G280" t="s">
        <v>627</v>
      </c>
      <c r="H280" t="str">
        <f t="shared" si="14"/>
        <v>United KingdomLocation</v>
      </c>
      <c r="I280" t="s">
        <v>627</v>
      </c>
      <c r="J280" t="str">
        <f t="shared" si="15"/>
        <v>UnitedKingdomLocation</v>
      </c>
      <c r="K280">
        <v>51.35</v>
      </c>
      <c r="L280">
        <v>1.333</v>
      </c>
      <c r="M280" s="3">
        <v>6098</v>
      </c>
      <c r="N280" t="s">
        <v>12</v>
      </c>
    </row>
    <row r="281" spans="1:14" hidden="1" x14ac:dyDescent="0.35">
      <c r="A281" t="s">
        <v>355</v>
      </c>
      <c r="B281" s="9">
        <v>53.38297</v>
      </c>
      <c r="C281" s="9">
        <v>-1.4659</v>
      </c>
      <c r="D281" t="s">
        <v>2529</v>
      </c>
      <c r="E281" t="s">
        <v>2233</v>
      </c>
      <c r="F281" t="s">
        <v>1450</v>
      </c>
      <c r="G281" t="s">
        <v>627</v>
      </c>
      <c r="H281" t="str">
        <f t="shared" si="14"/>
        <v>United KingdomLocation</v>
      </c>
      <c r="I281" t="s">
        <v>627</v>
      </c>
      <c r="J281" t="str">
        <f t="shared" si="15"/>
        <v>UnitedKingdomLocation</v>
      </c>
      <c r="K281">
        <v>53.475000000000001</v>
      </c>
      <c r="L281">
        <v>-1.004</v>
      </c>
      <c r="M281" s="3">
        <v>32267</v>
      </c>
      <c r="N281" t="s">
        <v>12</v>
      </c>
    </row>
    <row r="282" spans="1:14" hidden="1" x14ac:dyDescent="0.35">
      <c r="A282" t="s">
        <v>372</v>
      </c>
      <c r="B282" s="9">
        <v>50.903950000000002</v>
      </c>
      <c r="C282" s="9">
        <v>-1.40428</v>
      </c>
      <c r="D282" t="s">
        <v>2531</v>
      </c>
      <c r="E282" t="s">
        <v>2235</v>
      </c>
      <c r="F282" t="s">
        <v>1452</v>
      </c>
      <c r="G282" t="s">
        <v>627</v>
      </c>
      <c r="H282" t="str">
        <f t="shared" si="14"/>
        <v>United KingdomLocation</v>
      </c>
      <c r="I282" t="s">
        <v>627</v>
      </c>
      <c r="J282" t="str">
        <f t="shared" si="15"/>
        <v>UnitedKingdomLocation</v>
      </c>
      <c r="K282">
        <v>51.15</v>
      </c>
      <c r="L282">
        <v>-1.5669999999999999</v>
      </c>
      <c r="M282" s="3">
        <v>29631</v>
      </c>
      <c r="N282" t="s">
        <v>12</v>
      </c>
    </row>
    <row r="283" spans="1:14" hidden="1" x14ac:dyDescent="0.35">
      <c r="A283" t="s">
        <v>372</v>
      </c>
      <c r="B283" s="9">
        <v>50.903950000000002</v>
      </c>
      <c r="C283" s="9">
        <v>-1.40428</v>
      </c>
      <c r="D283" t="s">
        <v>2530</v>
      </c>
      <c r="E283" t="s">
        <v>2234</v>
      </c>
      <c r="F283" t="s">
        <v>1451</v>
      </c>
      <c r="G283" t="s">
        <v>627</v>
      </c>
      <c r="H283" t="str">
        <f t="shared" si="14"/>
        <v>United KingdomLocation</v>
      </c>
      <c r="I283" t="s">
        <v>627</v>
      </c>
      <c r="J283" t="str">
        <f t="shared" si="15"/>
        <v>UnitedKingdomLocation</v>
      </c>
      <c r="K283">
        <v>50.95</v>
      </c>
      <c r="L283">
        <v>-1.357</v>
      </c>
      <c r="M283" s="3">
        <v>6099</v>
      </c>
      <c r="N283" t="s">
        <v>12</v>
      </c>
    </row>
    <row r="284" spans="1:14" hidden="1" x14ac:dyDescent="0.35">
      <c r="A284" t="s">
        <v>367</v>
      </c>
      <c r="B284" s="9">
        <v>51.537820000000004</v>
      </c>
      <c r="C284" s="9">
        <v>0.71433000000000002</v>
      </c>
      <c r="D284" t="s">
        <v>2532</v>
      </c>
      <c r="E284" t="s">
        <v>2236</v>
      </c>
      <c r="F284" t="s">
        <v>1453</v>
      </c>
      <c r="G284" t="s">
        <v>627</v>
      </c>
      <c r="H284" t="str">
        <f t="shared" si="14"/>
        <v>United KingdomLocation</v>
      </c>
      <c r="I284" t="s">
        <v>627</v>
      </c>
      <c r="J284" t="str">
        <f t="shared" si="15"/>
        <v>UnitedKingdomLocation</v>
      </c>
      <c r="K284">
        <v>51.570999999999998</v>
      </c>
      <c r="L284">
        <v>0.69599999999999995</v>
      </c>
      <c r="M284" s="3">
        <v>3901</v>
      </c>
      <c r="N284" t="s">
        <v>12</v>
      </c>
    </row>
    <row r="285" spans="1:14" hidden="1" x14ac:dyDescent="0.35">
      <c r="A285" t="s">
        <v>362</v>
      </c>
      <c r="B285" s="9">
        <v>54.904649999999997</v>
      </c>
      <c r="C285" s="9">
        <v>-1.38222</v>
      </c>
      <c r="D285" t="s">
        <v>2533</v>
      </c>
      <c r="E285" t="s">
        <v>2237</v>
      </c>
      <c r="F285" t="s">
        <v>1454</v>
      </c>
      <c r="G285" t="s">
        <v>627</v>
      </c>
      <c r="H285" t="str">
        <f t="shared" si="14"/>
        <v>United KingdomLocation</v>
      </c>
      <c r="I285" t="s">
        <v>627</v>
      </c>
      <c r="J285" t="str">
        <f t="shared" si="15"/>
        <v>UnitedKingdomLocation</v>
      </c>
      <c r="K285">
        <v>55.037999999999997</v>
      </c>
      <c r="L285">
        <v>-1.6919999999999999</v>
      </c>
      <c r="M285" s="3">
        <v>24713</v>
      </c>
      <c r="N285" t="s">
        <v>12</v>
      </c>
    </row>
    <row r="286" spans="1:14" hidden="1" x14ac:dyDescent="0.35">
      <c r="A286" t="s">
        <v>375</v>
      </c>
      <c r="B286" s="9">
        <v>51.35</v>
      </c>
      <c r="C286" s="9">
        <v>-0.2</v>
      </c>
      <c r="D286" t="s">
        <v>2534</v>
      </c>
      <c r="E286" t="s">
        <v>2238</v>
      </c>
      <c r="F286" t="s">
        <v>1455</v>
      </c>
      <c r="G286" t="s">
        <v>627</v>
      </c>
      <c r="H286" t="str">
        <f t="shared" si="14"/>
        <v>United KingdomLocation</v>
      </c>
      <c r="I286" t="s">
        <v>627</v>
      </c>
      <c r="J286" t="str">
        <f t="shared" si="15"/>
        <v>UnitedKingdomLocation</v>
      </c>
      <c r="K286">
        <v>51.148000000000003</v>
      </c>
      <c r="L286">
        <v>-0.19</v>
      </c>
      <c r="M286" s="3">
        <v>22472</v>
      </c>
      <c r="N286" t="s">
        <v>12</v>
      </c>
    </row>
    <row r="287" spans="1:14" hidden="1" x14ac:dyDescent="0.35">
      <c r="A287" t="s">
        <v>366</v>
      </c>
      <c r="B287" s="9">
        <v>51.62079</v>
      </c>
      <c r="C287" s="9">
        <v>-3.9432299999999998</v>
      </c>
      <c r="D287" t="s">
        <v>2535</v>
      </c>
      <c r="E287" t="s">
        <v>2239</v>
      </c>
      <c r="F287" t="s">
        <v>1456</v>
      </c>
      <c r="G287" t="s">
        <v>627</v>
      </c>
      <c r="H287" t="str">
        <f t="shared" si="14"/>
        <v>United KingdomLocation</v>
      </c>
      <c r="I287" t="s">
        <v>627</v>
      </c>
      <c r="J287" t="str">
        <f t="shared" si="15"/>
        <v>UnitedKingdomLocation</v>
      </c>
      <c r="K287">
        <v>51.716999999999999</v>
      </c>
      <c r="L287">
        <v>-4.367</v>
      </c>
      <c r="M287" s="3">
        <v>31121</v>
      </c>
      <c r="N287" t="s">
        <v>12</v>
      </c>
    </row>
    <row r="288" spans="1:14" hidden="1" x14ac:dyDescent="0.35">
      <c r="A288" t="s">
        <v>376</v>
      </c>
      <c r="B288" s="9">
        <v>51.557969999999997</v>
      </c>
      <c r="C288" s="9">
        <v>-1.7811600000000001</v>
      </c>
      <c r="D288" t="s">
        <v>2538</v>
      </c>
      <c r="E288" t="s">
        <v>2242</v>
      </c>
      <c r="F288" t="s">
        <v>1459</v>
      </c>
      <c r="G288" t="s">
        <v>627</v>
      </c>
      <c r="H288" t="str">
        <f t="shared" si="14"/>
        <v>United KingdomLocation</v>
      </c>
      <c r="I288" t="s">
        <v>627</v>
      </c>
      <c r="J288" t="str">
        <f t="shared" si="15"/>
        <v>UnitedKingdomLocation</v>
      </c>
      <c r="K288">
        <v>51.75</v>
      </c>
      <c r="L288">
        <v>-1.5840000000000001</v>
      </c>
      <c r="M288" s="3">
        <v>25316</v>
      </c>
      <c r="N288" t="s">
        <v>12</v>
      </c>
    </row>
    <row r="289" spans="1:14" hidden="1" x14ac:dyDescent="0.35">
      <c r="A289" t="s">
        <v>376</v>
      </c>
      <c r="B289" s="9">
        <v>51.557969999999997</v>
      </c>
      <c r="C289" s="9">
        <v>-1.7811600000000001</v>
      </c>
      <c r="D289" t="s">
        <v>2536</v>
      </c>
      <c r="E289" t="s">
        <v>2240</v>
      </c>
      <c r="F289" t="s">
        <v>1457</v>
      </c>
      <c r="G289" t="s">
        <v>627</v>
      </c>
      <c r="H289" t="str">
        <f t="shared" si="14"/>
        <v>United KingdomLocation</v>
      </c>
      <c r="I289" t="s">
        <v>627</v>
      </c>
      <c r="J289" t="str">
        <f t="shared" si="15"/>
        <v>UnitedKingdomLocation</v>
      </c>
      <c r="K289">
        <v>51.682000000000002</v>
      </c>
      <c r="L289">
        <v>-1.79</v>
      </c>
      <c r="M289" s="3">
        <v>13805</v>
      </c>
      <c r="N289" t="s">
        <v>12</v>
      </c>
    </row>
    <row r="290" spans="1:14" hidden="1" x14ac:dyDescent="0.35">
      <c r="A290" t="s">
        <v>376</v>
      </c>
      <c r="B290" s="9">
        <v>51.557969999999997</v>
      </c>
      <c r="C290" s="9">
        <v>-1.7811600000000001</v>
      </c>
      <c r="D290" t="s">
        <v>2537</v>
      </c>
      <c r="E290" t="s">
        <v>2241</v>
      </c>
      <c r="F290" t="s">
        <v>1458</v>
      </c>
      <c r="G290" t="s">
        <v>627</v>
      </c>
      <c r="H290" t="str">
        <f t="shared" si="14"/>
        <v>United KingdomLocation</v>
      </c>
      <c r="I290" t="s">
        <v>627</v>
      </c>
      <c r="J290" t="str">
        <f t="shared" si="15"/>
        <v>UnitedKingdomLocation</v>
      </c>
      <c r="K290">
        <v>51.505000000000003</v>
      </c>
      <c r="L290">
        <v>-1.9930000000000001</v>
      </c>
      <c r="M290" s="3">
        <v>15792</v>
      </c>
      <c r="N290" t="s">
        <v>12</v>
      </c>
    </row>
    <row r="291" spans="1:14" hidden="1" x14ac:dyDescent="0.35">
      <c r="A291" t="s">
        <v>383</v>
      </c>
      <c r="B291" s="9">
        <v>52.676589999999997</v>
      </c>
      <c r="C291" s="9">
        <v>-2.4492600000000002</v>
      </c>
      <c r="D291" t="s">
        <v>2539</v>
      </c>
      <c r="E291" t="s">
        <v>2243</v>
      </c>
      <c r="F291" t="s">
        <v>1460</v>
      </c>
      <c r="G291" t="s">
        <v>627</v>
      </c>
      <c r="H291" t="str">
        <f t="shared" si="14"/>
        <v>United KingdomLocation</v>
      </c>
      <c r="I291" t="s">
        <v>627</v>
      </c>
      <c r="J291" t="str">
        <f t="shared" si="15"/>
        <v>UnitedKingdomLocation</v>
      </c>
      <c r="K291">
        <v>52.798000000000002</v>
      </c>
      <c r="L291">
        <v>-2.6680000000000001</v>
      </c>
      <c r="M291" s="3">
        <v>19978</v>
      </c>
      <c r="N291" t="s">
        <v>12</v>
      </c>
    </row>
    <row r="292" spans="1:14" hidden="1" x14ac:dyDescent="0.35">
      <c r="A292" t="s">
        <v>371</v>
      </c>
      <c r="B292" s="9">
        <v>52.585470000000001</v>
      </c>
      <c r="C292" s="9">
        <v>-2.12296</v>
      </c>
      <c r="D292" t="s">
        <v>2540</v>
      </c>
      <c r="E292" t="s">
        <v>2244</v>
      </c>
      <c r="F292" t="s">
        <v>1461</v>
      </c>
      <c r="G292" t="s">
        <v>627</v>
      </c>
      <c r="H292" t="str">
        <f t="shared" si="14"/>
        <v>United KingdomLocation</v>
      </c>
      <c r="I292" t="s">
        <v>627</v>
      </c>
      <c r="J292" t="str">
        <f t="shared" si="15"/>
        <v>UnitedKingdomLocation</v>
      </c>
      <c r="K292">
        <v>52.64</v>
      </c>
      <c r="L292">
        <v>-2.306</v>
      </c>
      <c r="M292" s="3">
        <v>13765</v>
      </c>
      <c r="N292" t="s">
        <v>12</v>
      </c>
    </row>
    <row r="293" spans="1:14" hidden="1" x14ac:dyDescent="0.35">
      <c r="A293" t="s">
        <v>381</v>
      </c>
      <c r="B293" s="9">
        <v>53.957630000000002</v>
      </c>
      <c r="C293" s="9">
        <v>-1.0827100000000001</v>
      </c>
      <c r="D293" t="s">
        <v>2541</v>
      </c>
      <c r="E293" t="s">
        <v>2245</v>
      </c>
      <c r="F293" t="s">
        <v>1462</v>
      </c>
      <c r="G293" t="s">
        <v>627</v>
      </c>
      <c r="H293" t="str">
        <f t="shared" si="14"/>
        <v>United KingdomLocation</v>
      </c>
      <c r="I293" t="s">
        <v>627</v>
      </c>
      <c r="J293" t="str">
        <f t="shared" si="15"/>
        <v>UnitedKingdomLocation</v>
      </c>
      <c r="K293">
        <v>54.048999999999999</v>
      </c>
      <c r="L293">
        <v>-1.2529999999999999</v>
      </c>
      <c r="M293" s="3">
        <v>15069</v>
      </c>
      <c r="N293" t="s">
        <v>12</v>
      </c>
    </row>
    <row r="294" spans="1:14" hidden="1" x14ac:dyDescent="0.35">
      <c r="A294" t="s">
        <v>393</v>
      </c>
      <c r="B294" t="s">
        <v>3032</v>
      </c>
      <c r="C294" t="s">
        <v>3032</v>
      </c>
      <c r="D294" s="4" t="s">
        <v>394</v>
      </c>
      <c r="E294" t="s">
        <v>394</v>
      </c>
      <c r="F294" s="5" t="s">
        <v>629</v>
      </c>
      <c r="G294" t="s">
        <v>3078</v>
      </c>
      <c r="H294" t="str">
        <f t="shared" si="14"/>
        <v>USALocation</v>
      </c>
      <c r="I294" t="s">
        <v>393</v>
      </c>
      <c r="J294" t="str">
        <f t="shared" si="15"/>
        <v>AlabamaLocation</v>
      </c>
      <c r="M294" s="3"/>
      <c r="N294" t="s">
        <v>12</v>
      </c>
    </row>
    <row r="295" spans="1:14" hidden="1" x14ac:dyDescent="0.35">
      <c r="A295" t="s">
        <v>395</v>
      </c>
      <c r="B295" t="s">
        <v>3032</v>
      </c>
      <c r="C295" t="s">
        <v>3032</v>
      </c>
      <c r="D295" s="4" t="s">
        <v>396</v>
      </c>
      <c r="E295" t="s">
        <v>396</v>
      </c>
      <c r="F295" s="5" t="s">
        <v>642</v>
      </c>
      <c r="G295" t="s">
        <v>3078</v>
      </c>
      <c r="H295" t="str">
        <f t="shared" si="14"/>
        <v>USALocation</v>
      </c>
      <c r="I295" t="s">
        <v>395</v>
      </c>
      <c r="J295" t="str">
        <f t="shared" si="15"/>
        <v>ArizonaLocation</v>
      </c>
      <c r="M295" s="3"/>
      <c r="N295" t="s">
        <v>12</v>
      </c>
    </row>
    <row r="296" spans="1:14" hidden="1" x14ac:dyDescent="0.35">
      <c r="A296" t="s">
        <v>397</v>
      </c>
      <c r="B296" t="s">
        <v>3032</v>
      </c>
      <c r="C296" t="s">
        <v>3032</v>
      </c>
      <c r="D296" s="4" t="s">
        <v>398</v>
      </c>
      <c r="E296" t="s">
        <v>398</v>
      </c>
      <c r="F296" s="5" t="s">
        <v>655</v>
      </c>
      <c r="G296" t="s">
        <v>3078</v>
      </c>
      <c r="H296" t="str">
        <f t="shared" si="14"/>
        <v>USALocation</v>
      </c>
      <c r="I296" t="s">
        <v>397</v>
      </c>
      <c r="J296" t="str">
        <f t="shared" si="15"/>
        <v>ArkansasLocation</v>
      </c>
      <c r="M296" s="3"/>
      <c r="N296" t="s">
        <v>12</v>
      </c>
    </row>
    <row r="297" spans="1:14" hidden="1" x14ac:dyDescent="0.35">
      <c r="A297" t="s">
        <v>399</v>
      </c>
      <c r="B297" t="s">
        <v>3032</v>
      </c>
      <c r="C297" t="s">
        <v>3032</v>
      </c>
      <c r="D297" s="4" t="s">
        <v>400</v>
      </c>
      <c r="E297" t="s">
        <v>400</v>
      </c>
      <c r="F297" s="5" t="s">
        <v>663</v>
      </c>
      <c r="G297" t="s">
        <v>3078</v>
      </c>
      <c r="H297" t="str">
        <f t="shared" si="14"/>
        <v>USALocation</v>
      </c>
      <c r="I297" t="s">
        <v>399</v>
      </c>
      <c r="J297" t="str">
        <f t="shared" si="15"/>
        <v>CaliforniaLocation</v>
      </c>
      <c r="M297" s="3"/>
      <c r="N297" t="s">
        <v>12</v>
      </c>
    </row>
    <row r="298" spans="1:14" hidden="1" x14ac:dyDescent="0.35">
      <c r="A298" t="s">
        <v>401</v>
      </c>
      <c r="B298" t="s">
        <v>3032</v>
      </c>
      <c r="C298" t="s">
        <v>3032</v>
      </c>
      <c r="D298" s="4" t="s">
        <v>402</v>
      </c>
      <c r="E298" t="s">
        <v>402</v>
      </c>
      <c r="F298" s="5" t="s">
        <v>738</v>
      </c>
      <c r="G298" t="s">
        <v>3078</v>
      </c>
      <c r="H298" t="str">
        <f t="shared" si="14"/>
        <v>USALocation</v>
      </c>
      <c r="I298" t="s">
        <v>401</v>
      </c>
      <c r="J298" t="str">
        <f t="shared" si="15"/>
        <v>ColoradoLocation</v>
      </c>
      <c r="M298" s="3"/>
      <c r="N298" t="s">
        <v>12</v>
      </c>
    </row>
    <row r="299" spans="1:14" hidden="1" x14ac:dyDescent="0.35">
      <c r="A299" t="s">
        <v>403</v>
      </c>
      <c r="B299" t="s">
        <v>3032</v>
      </c>
      <c r="C299" t="s">
        <v>3032</v>
      </c>
      <c r="D299" s="4" t="s">
        <v>404</v>
      </c>
      <c r="E299" t="s">
        <v>404</v>
      </c>
      <c r="F299" s="5" t="s">
        <v>756</v>
      </c>
      <c r="G299" t="s">
        <v>3078</v>
      </c>
      <c r="H299" t="str">
        <f t="shared" si="14"/>
        <v>USALocation</v>
      </c>
      <c r="I299" t="s">
        <v>403</v>
      </c>
      <c r="J299" t="str">
        <f t="shared" si="15"/>
        <v>ConnecticutLocation</v>
      </c>
      <c r="M299" s="3"/>
      <c r="N299" t="s">
        <v>12</v>
      </c>
    </row>
    <row r="300" spans="1:14" hidden="1" x14ac:dyDescent="0.35">
      <c r="A300" t="s">
        <v>405</v>
      </c>
      <c r="B300" t="s">
        <v>3032</v>
      </c>
      <c r="C300" t="s">
        <v>3032</v>
      </c>
      <c r="D300" s="4" t="s">
        <v>406</v>
      </c>
      <c r="E300" t="s">
        <v>406</v>
      </c>
      <c r="F300" s="5" t="s">
        <v>762</v>
      </c>
      <c r="G300" t="s">
        <v>3078</v>
      </c>
      <c r="H300" t="str">
        <f t="shared" si="14"/>
        <v>USALocation</v>
      </c>
      <c r="I300" t="s">
        <v>405</v>
      </c>
      <c r="J300" t="str">
        <f t="shared" si="15"/>
        <v>DelawareLocation</v>
      </c>
      <c r="M300" s="3"/>
      <c r="N300" t="s">
        <v>12</v>
      </c>
    </row>
    <row r="301" spans="1:14" hidden="1" x14ac:dyDescent="0.35">
      <c r="A301" t="s">
        <v>407</v>
      </c>
      <c r="B301" t="s">
        <v>3032</v>
      </c>
      <c r="C301" t="s">
        <v>3032</v>
      </c>
      <c r="D301" s="4" t="s">
        <v>408</v>
      </c>
      <c r="E301" t="s">
        <v>408</v>
      </c>
      <c r="F301" s="5" t="s">
        <v>764</v>
      </c>
      <c r="G301" t="s">
        <v>3078</v>
      </c>
      <c r="H301" t="str">
        <f t="shared" si="14"/>
        <v>USALocation</v>
      </c>
      <c r="I301" t="s">
        <v>407</v>
      </c>
      <c r="J301" t="str">
        <f t="shared" si="15"/>
        <v>DistrictColumbiaLocation</v>
      </c>
      <c r="M301" s="3"/>
      <c r="N301" t="s">
        <v>12</v>
      </c>
    </row>
    <row r="302" spans="1:14" hidden="1" x14ac:dyDescent="0.35">
      <c r="A302" t="s">
        <v>409</v>
      </c>
      <c r="B302" t="s">
        <v>3032</v>
      </c>
      <c r="C302" t="s">
        <v>3032</v>
      </c>
      <c r="D302" s="4" t="s">
        <v>410</v>
      </c>
      <c r="E302" t="s">
        <v>410</v>
      </c>
      <c r="F302" s="5" t="s">
        <v>767</v>
      </c>
      <c r="G302" t="s">
        <v>3078</v>
      </c>
      <c r="H302" t="str">
        <f t="shared" si="14"/>
        <v>USALocation</v>
      </c>
      <c r="I302" t="s">
        <v>409</v>
      </c>
      <c r="J302" t="str">
        <f t="shared" si="15"/>
        <v>FloridaLocation</v>
      </c>
      <c r="M302" s="3"/>
      <c r="N302" t="s">
        <v>12</v>
      </c>
    </row>
    <row r="303" spans="1:14" hidden="1" x14ac:dyDescent="0.35">
      <c r="A303" t="s">
        <v>411</v>
      </c>
      <c r="B303" t="s">
        <v>3032</v>
      </c>
      <c r="C303" t="s">
        <v>3032</v>
      </c>
      <c r="D303" s="4" t="s">
        <v>412</v>
      </c>
      <c r="E303" t="s">
        <v>412</v>
      </c>
      <c r="F303" s="5" t="s">
        <v>810</v>
      </c>
      <c r="G303" t="s">
        <v>3078</v>
      </c>
      <c r="H303" t="str">
        <f t="shared" si="14"/>
        <v>USALocation</v>
      </c>
      <c r="I303" t="s">
        <v>411</v>
      </c>
      <c r="J303" t="str">
        <f t="shared" si="15"/>
        <v>GeorgiaLocation</v>
      </c>
      <c r="M303" s="3"/>
      <c r="N303" t="s">
        <v>12</v>
      </c>
    </row>
    <row r="304" spans="1:14" hidden="1" x14ac:dyDescent="0.35">
      <c r="A304" t="s">
        <v>413</v>
      </c>
      <c r="B304" t="s">
        <v>3032</v>
      </c>
      <c r="C304" t="s">
        <v>3032</v>
      </c>
      <c r="D304" s="4" t="s">
        <v>414</v>
      </c>
      <c r="E304" t="s">
        <v>414</v>
      </c>
      <c r="F304" s="5" t="s">
        <v>822</v>
      </c>
      <c r="G304" t="s">
        <v>3078</v>
      </c>
      <c r="H304" t="str">
        <f t="shared" si="14"/>
        <v>USALocation</v>
      </c>
      <c r="I304" t="s">
        <v>413</v>
      </c>
      <c r="J304" t="str">
        <f t="shared" si="15"/>
        <v>IdahoLocation</v>
      </c>
      <c r="M304" s="3"/>
      <c r="N304" t="s">
        <v>12</v>
      </c>
    </row>
    <row r="305" spans="1:14" hidden="1" x14ac:dyDescent="0.35">
      <c r="A305" t="s">
        <v>415</v>
      </c>
      <c r="B305" t="s">
        <v>3032</v>
      </c>
      <c r="C305" t="s">
        <v>3032</v>
      </c>
      <c r="D305" s="4" t="s">
        <v>416</v>
      </c>
      <c r="E305" t="s">
        <v>416</v>
      </c>
      <c r="F305" s="5" t="s">
        <v>825</v>
      </c>
      <c r="G305" t="s">
        <v>3078</v>
      </c>
      <c r="H305" t="str">
        <f t="shared" si="14"/>
        <v>USALocation</v>
      </c>
      <c r="I305" t="s">
        <v>415</v>
      </c>
      <c r="J305" t="str">
        <f t="shared" si="15"/>
        <v>IllinoisLocation</v>
      </c>
      <c r="M305" s="3"/>
      <c r="N305" t="s">
        <v>12</v>
      </c>
    </row>
    <row r="306" spans="1:14" hidden="1" x14ac:dyDescent="0.35">
      <c r="A306" t="s">
        <v>417</v>
      </c>
      <c r="B306" t="s">
        <v>3032</v>
      </c>
      <c r="C306" t="s">
        <v>3032</v>
      </c>
      <c r="D306" s="4" t="s">
        <v>418</v>
      </c>
      <c r="E306" t="s">
        <v>418</v>
      </c>
      <c r="F306" s="5" t="s">
        <v>834</v>
      </c>
      <c r="G306" t="s">
        <v>3078</v>
      </c>
      <c r="H306" t="str">
        <f t="shared" si="14"/>
        <v>USALocation</v>
      </c>
      <c r="I306" t="s">
        <v>417</v>
      </c>
      <c r="J306" t="str">
        <f t="shared" si="15"/>
        <v>IndianaLocation</v>
      </c>
      <c r="M306" s="3"/>
      <c r="N306" t="s">
        <v>12</v>
      </c>
    </row>
    <row r="307" spans="1:14" hidden="1" x14ac:dyDescent="0.35">
      <c r="A307" t="s">
        <v>419</v>
      </c>
      <c r="B307" t="s">
        <v>3032</v>
      </c>
      <c r="C307" t="s">
        <v>3032</v>
      </c>
      <c r="D307" s="4" t="s">
        <v>420</v>
      </c>
      <c r="E307" t="s">
        <v>420</v>
      </c>
      <c r="F307" s="5" t="s">
        <v>845</v>
      </c>
      <c r="G307" t="s">
        <v>3078</v>
      </c>
      <c r="H307" t="str">
        <f t="shared" si="14"/>
        <v>USALocation</v>
      </c>
      <c r="I307" t="s">
        <v>419</v>
      </c>
      <c r="J307" t="str">
        <f t="shared" si="15"/>
        <v>IowaLocation</v>
      </c>
      <c r="M307" s="3"/>
      <c r="N307" t="s">
        <v>12</v>
      </c>
    </row>
    <row r="308" spans="1:14" hidden="1" x14ac:dyDescent="0.35">
      <c r="A308" t="s">
        <v>421</v>
      </c>
      <c r="B308" t="s">
        <v>3032</v>
      </c>
      <c r="C308" t="s">
        <v>3032</v>
      </c>
      <c r="D308" s="4" t="s">
        <v>422</v>
      </c>
      <c r="E308" t="s">
        <v>3109</v>
      </c>
      <c r="F308" s="5" t="s">
        <v>847</v>
      </c>
      <c r="G308" t="s">
        <v>3078</v>
      </c>
      <c r="H308" t="str">
        <f t="shared" si="14"/>
        <v>USALocation</v>
      </c>
      <c r="I308" t="s">
        <v>421</v>
      </c>
      <c r="J308" t="str">
        <f t="shared" si="15"/>
        <v>KansasLocation</v>
      </c>
      <c r="M308" s="3"/>
      <c r="N308" t="s">
        <v>12</v>
      </c>
    </row>
    <row r="309" spans="1:14" hidden="1" x14ac:dyDescent="0.35">
      <c r="A309" t="s">
        <v>423</v>
      </c>
      <c r="B309" t="s">
        <v>3032</v>
      </c>
      <c r="C309" t="s">
        <v>3032</v>
      </c>
      <c r="D309" s="4" t="s">
        <v>424</v>
      </c>
      <c r="E309" t="s">
        <v>424</v>
      </c>
      <c r="F309" s="5" t="s">
        <v>857</v>
      </c>
      <c r="G309" t="s">
        <v>3078</v>
      </c>
      <c r="H309" t="str">
        <f t="shared" si="14"/>
        <v>USALocation</v>
      </c>
      <c r="I309" t="s">
        <v>423</v>
      </c>
      <c r="J309" t="str">
        <f t="shared" si="15"/>
        <v>KentuckyLocation</v>
      </c>
      <c r="M309" s="3"/>
      <c r="N309" t="s">
        <v>12</v>
      </c>
    </row>
    <row r="310" spans="1:14" hidden="1" x14ac:dyDescent="0.35">
      <c r="A310" t="s">
        <v>425</v>
      </c>
      <c r="B310" t="s">
        <v>3032</v>
      </c>
      <c r="C310" t="s">
        <v>3032</v>
      </c>
      <c r="D310" s="4" t="s">
        <v>426</v>
      </c>
      <c r="E310" t="s">
        <v>426</v>
      </c>
      <c r="F310" s="5" t="s">
        <v>864</v>
      </c>
      <c r="G310" t="s">
        <v>3078</v>
      </c>
      <c r="H310" t="str">
        <f t="shared" si="14"/>
        <v>USALocation</v>
      </c>
      <c r="I310" t="s">
        <v>425</v>
      </c>
      <c r="J310" t="str">
        <f t="shared" si="15"/>
        <v>LouisianaLocation</v>
      </c>
      <c r="M310" s="3"/>
      <c r="N310" t="s">
        <v>12</v>
      </c>
    </row>
    <row r="311" spans="1:14" hidden="1" x14ac:dyDescent="0.35">
      <c r="A311" t="s">
        <v>427</v>
      </c>
      <c r="B311" t="s">
        <v>3032</v>
      </c>
      <c r="C311" t="s">
        <v>3032</v>
      </c>
      <c r="D311" s="4" t="s">
        <v>428</v>
      </c>
      <c r="E311" t="s">
        <v>428</v>
      </c>
      <c r="F311" s="5" t="s">
        <v>872</v>
      </c>
      <c r="G311" t="s">
        <v>3078</v>
      </c>
      <c r="H311" t="str">
        <f t="shared" si="14"/>
        <v>USALocation</v>
      </c>
      <c r="I311" t="s">
        <v>427</v>
      </c>
      <c r="J311" t="str">
        <f t="shared" si="15"/>
        <v>MaineLocation</v>
      </c>
      <c r="M311" s="3"/>
      <c r="N311" t="s">
        <v>12</v>
      </c>
    </row>
    <row r="312" spans="1:14" hidden="1" x14ac:dyDescent="0.35">
      <c r="A312" t="s">
        <v>429</v>
      </c>
      <c r="B312" t="s">
        <v>3032</v>
      </c>
      <c r="C312" t="s">
        <v>3032</v>
      </c>
      <c r="D312" s="4" t="s">
        <v>430</v>
      </c>
      <c r="E312" t="s">
        <v>430</v>
      </c>
      <c r="F312" s="5" t="s">
        <v>877</v>
      </c>
      <c r="G312" t="s">
        <v>3078</v>
      </c>
      <c r="H312" t="str">
        <f t="shared" si="14"/>
        <v>USALocation</v>
      </c>
      <c r="I312" t="s">
        <v>429</v>
      </c>
      <c r="J312" t="str">
        <f t="shared" si="15"/>
        <v>MarylandLocation</v>
      </c>
      <c r="M312" s="3"/>
      <c r="N312" t="s">
        <v>12</v>
      </c>
    </row>
    <row r="313" spans="1:14" hidden="1" x14ac:dyDescent="0.35">
      <c r="A313" t="s">
        <v>431</v>
      </c>
      <c r="B313" t="s">
        <v>3032</v>
      </c>
      <c r="C313" t="s">
        <v>3032</v>
      </c>
      <c r="D313" s="4" t="s">
        <v>432</v>
      </c>
      <c r="E313" t="s">
        <v>432</v>
      </c>
      <c r="F313" s="5" t="s">
        <v>888</v>
      </c>
      <c r="G313" t="s">
        <v>3078</v>
      </c>
      <c r="H313" t="str">
        <f t="shared" si="14"/>
        <v>USALocation</v>
      </c>
      <c r="I313" t="s">
        <v>431</v>
      </c>
      <c r="J313" t="str">
        <f t="shared" si="15"/>
        <v>MassachusettsLocation</v>
      </c>
      <c r="M313" s="3"/>
      <c r="N313" t="s">
        <v>12</v>
      </c>
    </row>
    <row r="314" spans="1:14" hidden="1" x14ac:dyDescent="0.35">
      <c r="A314" t="s">
        <v>434</v>
      </c>
      <c r="B314" t="s">
        <v>3032</v>
      </c>
      <c r="C314" t="s">
        <v>3032</v>
      </c>
      <c r="D314" s="4" t="s">
        <v>435</v>
      </c>
      <c r="E314" t="s">
        <v>435</v>
      </c>
      <c r="F314" s="5" t="s">
        <v>904</v>
      </c>
      <c r="G314" t="s">
        <v>3078</v>
      </c>
      <c r="H314" t="str">
        <f t="shared" si="14"/>
        <v>USALocation</v>
      </c>
      <c r="I314" t="s">
        <v>434</v>
      </c>
      <c r="J314" t="str">
        <f t="shared" si="15"/>
        <v>MichiganLocation</v>
      </c>
      <c r="M314" s="3"/>
      <c r="N314" t="s">
        <v>12</v>
      </c>
    </row>
    <row r="315" spans="1:14" hidden="1" x14ac:dyDescent="0.35">
      <c r="A315" t="s">
        <v>436</v>
      </c>
      <c r="B315" t="s">
        <v>3032</v>
      </c>
      <c r="C315" t="s">
        <v>3032</v>
      </c>
      <c r="D315" s="4" t="s">
        <v>437</v>
      </c>
      <c r="E315" t="s">
        <v>437</v>
      </c>
      <c r="F315" s="5" t="s">
        <v>915</v>
      </c>
      <c r="G315" t="s">
        <v>3078</v>
      </c>
      <c r="H315" t="str">
        <f t="shared" si="14"/>
        <v>USALocation</v>
      </c>
      <c r="I315" t="s">
        <v>436</v>
      </c>
      <c r="J315" t="str">
        <f t="shared" si="15"/>
        <v>MinnesotaLocation</v>
      </c>
      <c r="M315" s="3"/>
      <c r="N315" t="s">
        <v>12</v>
      </c>
    </row>
    <row r="316" spans="1:14" hidden="1" x14ac:dyDescent="0.35">
      <c r="A316" t="s">
        <v>438</v>
      </c>
      <c r="B316" t="s">
        <v>3032</v>
      </c>
      <c r="C316" t="s">
        <v>3032</v>
      </c>
      <c r="D316" s="4" t="s">
        <v>439</v>
      </c>
      <c r="E316" t="s">
        <v>439</v>
      </c>
      <c r="F316" s="5" t="s">
        <v>921</v>
      </c>
      <c r="G316" t="s">
        <v>3078</v>
      </c>
      <c r="H316" t="str">
        <f t="shared" si="14"/>
        <v>USALocation</v>
      </c>
      <c r="I316" t="s">
        <v>438</v>
      </c>
      <c r="J316" t="str">
        <f t="shared" si="15"/>
        <v>MississippiLocation</v>
      </c>
      <c r="M316" s="3"/>
      <c r="N316" t="s">
        <v>12</v>
      </c>
    </row>
    <row r="317" spans="1:14" hidden="1" x14ac:dyDescent="0.35">
      <c r="A317" t="s">
        <v>440</v>
      </c>
      <c r="B317" t="s">
        <v>3032</v>
      </c>
      <c r="C317" t="s">
        <v>3032</v>
      </c>
      <c r="D317" s="4" t="s">
        <v>441</v>
      </c>
      <c r="E317" t="s">
        <v>441</v>
      </c>
      <c r="F317" s="5" t="s">
        <v>927</v>
      </c>
      <c r="G317" t="s">
        <v>3078</v>
      </c>
      <c r="H317" t="str">
        <f t="shared" si="14"/>
        <v>USALocation</v>
      </c>
      <c r="I317" t="s">
        <v>440</v>
      </c>
      <c r="J317" t="str">
        <f t="shared" si="15"/>
        <v>MissouriLocation</v>
      </c>
      <c r="M317" s="3"/>
      <c r="N317" t="s">
        <v>12</v>
      </c>
    </row>
    <row r="318" spans="1:14" hidden="1" x14ac:dyDescent="0.35">
      <c r="A318" t="s">
        <v>442</v>
      </c>
      <c r="B318" t="s">
        <v>3032</v>
      </c>
      <c r="C318" t="s">
        <v>3032</v>
      </c>
      <c r="D318" s="4" t="s">
        <v>443</v>
      </c>
      <c r="E318" t="s">
        <v>443</v>
      </c>
      <c r="F318" s="5" t="s">
        <v>930</v>
      </c>
      <c r="G318" t="s">
        <v>3078</v>
      </c>
      <c r="H318" t="str">
        <f t="shared" si="14"/>
        <v>USALocation</v>
      </c>
      <c r="I318" t="s">
        <v>442</v>
      </c>
      <c r="J318" t="str">
        <f t="shared" si="15"/>
        <v>MontanaLocation</v>
      </c>
      <c r="M318" s="3"/>
      <c r="N318" t="s">
        <v>12</v>
      </c>
    </row>
    <row r="319" spans="1:14" hidden="1" x14ac:dyDescent="0.35">
      <c r="A319" t="s">
        <v>444</v>
      </c>
      <c r="B319" t="s">
        <v>3032</v>
      </c>
      <c r="C319" t="s">
        <v>3032</v>
      </c>
      <c r="D319" s="4" t="s">
        <v>445</v>
      </c>
      <c r="E319" t="s">
        <v>445</v>
      </c>
      <c r="F319" s="5" t="s">
        <v>932</v>
      </c>
      <c r="G319" t="s">
        <v>3078</v>
      </c>
      <c r="H319" t="str">
        <f t="shared" si="14"/>
        <v>USALocation</v>
      </c>
      <c r="I319" t="s">
        <v>444</v>
      </c>
      <c r="J319" t="str">
        <f t="shared" si="15"/>
        <v>NebraskaLocation</v>
      </c>
      <c r="M319" s="3"/>
      <c r="N319" t="s">
        <v>12</v>
      </c>
    </row>
    <row r="320" spans="1:14" hidden="1" x14ac:dyDescent="0.35">
      <c r="A320" t="s">
        <v>447</v>
      </c>
      <c r="B320" t="s">
        <v>3032</v>
      </c>
      <c r="C320" t="s">
        <v>3032</v>
      </c>
      <c r="D320" s="4" t="s">
        <v>448</v>
      </c>
      <c r="E320" t="s">
        <v>448</v>
      </c>
      <c r="F320" s="5" t="s">
        <v>941</v>
      </c>
      <c r="G320" t="s">
        <v>3078</v>
      </c>
      <c r="H320" t="str">
        <f t="shared" si="14"/>
        <v>USALocation</v>
      </c>
      <c r="I320" t="s">
        <v>447</v>
      </c>
      <c r="J320" t="str">
        <f t="shared" si="15"/>
        <v>NevadaLocation</v>
      </c>
      <c r="M320" s="3"/>
      <c r="N320" t="s">
        <v>12</v>
      </c>
    </row>
    <row r="321" spans="1:14" hidden="1" x14ac:dyDescent="0.35">
      <c r="A321" t="s">
        <v>449</v>
      </c>
      <c r="B321" t="s">
        <v>3032</v>
      </c>
      <c r="C321" t="s">
        <v>3032</v>
      </c>
      <c r="D321" s="4" t="s">
        <v>450</v>
      </c>
      <c r="E321" t="s">
        <v>450</v>
      </c>
      <c r="F321" s="5" t="s">
        <v>946</v>
      </c>
      <c r="G321" t="s">
        <v>3078</v>
      </c>
      <c r="H321" t="str">
        <f t="shared" si="14"/>
        <v>USALocation</v>
      </c>
      <c r="I321" t="s">
        <v>449</v>
      </c>
      <c r="J321" t="str">
        <f t="shared" si="15"/>
        <v>NewHampshireLocation</v>
      </c>
      <c r="M321" s="3"/>
      <c r="N321" t="s">
        <v>12</v>
      </c>
    </row>
    <row r="322" spans="1:14" hidden="1" x14ac:dyDescent="0.35">
      <c r="A322" t="s">
        <v>451</v>
      </c>
      <c r="B322" t="s">
        <v>3032</v>
      </c>
      <c r="C322" t="s">
        <v>3032</v>
      </c>
      <c r="D322" s="4" t="s">
        <v>452</v>
      </c>
      <c r="E322" t="s">
        <v>452</v>
      </c>
      <c r="F322" s="5" t="s">
        <v>949</v>
      </c>
      <c r="G322" t="s">
        <v>3078</v>
      </c>
      <c r="H322" t="str">
        <f t="shared" ref="H322:H385" si="16">G322&amp;"Location"</f>
        <v>USALocation</v>
      </c>
      <c r="I322" t="s">
        <v>451</v>
      </c>
      <c r="J322" t="str">
        <f t="shared" ref="J322:J385" si="17">VLOOKUP(I322,V:W,2,FALSE)</f>
        <v>NewJerseyLocation</v>
      </c>
      <c r="M322" s="3"/>
      <c r="N322" t="s">
        <v>12</v>
      </c>
    </row>
    <row r="323" spans="1:14" hidden="1" x14ac:dyDescent="0.35">
      <c r="A323" t="s">
        <v>453</v>
      </c>
      <c r="B323" t="s">
        <v>3032</v>
      </c>
      <c r="C323" t="s">
        <v>3032</v>
      </c>
      <c r="D323" s="4" t="s">
        <v>454</v>
      </c>
      <c r="E323" t="s">
        <v>454</v>
      </c>
      <c r="F323" s="5" t="s">
        <v>957</v>
      </c>
      <c r="G323" t="s">
        <v>3078</v>
      </c>
      <c r="H323" t="str">
        <f t="shared" si="16"/>
        <v>USALocation</v>
      </c>
      <c r="I323" t="s">
        <v>453</v>
      </c>
      <c r="J323" t="str">
        <f t="shared" si="17"/>
        <v>NewMexicoLocation</v>
      </c>
      <c r="M323" s="3"/>
      <c r="N323" t="s">
        <v>12</v>
      </c>
    </row>
    <row r="324" spans="1:14" hidden="1" x14ac:dyDescent="0.35">
      <c r="A324" t="s">
        <v>455</v>
      </c>
      <c r="B324" t="s">
        <v>3032</v>
      </c>
      <c r="C324" t="s">
        <v>3032</v>
      </c>
      <c r="D324" s="4" t="s">
        <v>456</v>
      </c>
      <c r="E324" t="s">
        <v>456</v>
      </c>
      <c r="F324" s="5" t="s">
        <v>960</v>
      </c>
      <c r="G324" t="s">
        <v>3078</v>
      </c>
      <c r="H324" t="str">
        <f t="shared" si="16"/>
        <v>USALocation</v>
      </c>
      <c r="I324" t="s">
        <v>455</v>
      </c>
      <c r="J324" t="str">
        <f t="shared" si="17"/>
        <v>NewYorkLocation</v>
      </c>
      <c r="M324" s="3"/>
      <c r="N324" t="s">
        <v>12</v>
      </c>
    </row>
    <row r="325" spans="1:14" hidden="1" x14ac:dyDescent="0.35">
      <c r="A325" t="s">
        <v>457</v>
      </c>
      <c r="B325" t="s">
        <v>3032</v>
      </c>
      <c r="C325" t="s">
        <v>3032</v>
      </c>
      <c r="D325" s="4" t="s">
        <v>458</v>
      </c>
      <c r="E325" t="s">
        <v>458</v>
      </c>
      <c r="F325" s="5" t="s">
        <v>977</v>
      </c>
      <c r="G325" t="s">
        <v>3078</v>
      </c>
      <c r="H325" t="str">
        <f t="shared" si="16"/>
        <v>USALocation</v>
      </c>
      <c r="I325" t="s">
        <v>457</v>
      </c>
      <c r="J325" t="str">
        <f t="shared" si="17"/>
        <v>NorthCarolinaLocation</v>
      </c>
      <c r="M325" s="3"/>
      <c r="N325" t="s">
        <v>12</v>
      </c>
    </row>
    <row r="326" spans="1:14" hidden="1" x14ac:dyDescent="0.35">
      <c r="A326" t="s">
        <v>459</v>
      </c>
      <c r="B326" t="s">
        <v>3032</v>
      </c>
      <c r="C326" t="s">
        <v>3032</v>
      </c>
      <c r="D326" s="4" t="s">
        <v>460</v>
      </c>
      <c r="E326" t="s">
        <v>460</v>
      </c>
      <c r="F326" s="5" t="s">
        <v>982</v>
      </c>
      <c r="G326" t="s">
        <v>3078</v>
      </c>
      <c r="H326" t="str">
        <f t="shared" si="16"/>
        <v>USALocation</v>
      </c>
      <c r="I326" t="s">
        <v>459</v>
      </c>
      <c r="J326" t="str">
        <f t="shared" si="17"/>
        <v>NorthDakotaLocation</v>
      </c>
      <c r="M326" s="3"/>
      <c r="N326" t="s">
        <v>12</v>
      </c>
    </row>
    <row r="327" spans="1:14" hidden="1" x14ac:dyDescent="0.35">
      <c r="A327" t="s">
        <v>461</v>
      </c>
      <c r="B327" t="s">
        <v>3032</v>
      </c>
      <c r="C327" t="s">
        <v>3032</v>
      </c>
      <c r="D327" s="4" t="s">
        <v>462</v>
      </c>
      <c r="E327" t="s">
        <v>462</v>
      </c>
      <c r="F327" s="5" t="s">
        <v>1003</v>
      </c>
      <c r="G327" t="s">
        <v>3078</v>
      </c>
      <c r="H327" t="str">
        <f t="shared" si="16"/>
        <v>USALocation</v>
      </c>
      <c r="I327" t="s">
        <v>461</v>
      </c>
      <c r="J327" t="str">
        <f t="shared" si="17"/>
        <v>OhioLocation</v>
      </c>
      <c r="M327" s="3"/>
      <c r="N327" t="s">
        <v>12</v>
      </c>
    </row>
    <row r="328" spans="1:14" hidden="1" x14ac:dyDescent="0.35">
      <c r="A328" t="s">
        <v>463</v>
      </c>
      <c r="B328" t="s">
        <v>3032</v>
      </c>
      <c r="C328" t="s">
        <v>3032</v>
      </c>
      <c r="D328" s="4" t="s">
        <v>464</v>
      </c>
      <c r="E328" t="s">
        <v>464</v>
      </c>
      <c r="F328" s="5" t="s">
        <v>1005</v>
      </c>
      <c r="G328" t="s">
        <v>3078</v>
      </c>
      <c r="H328" t="str">
        <f t="shared" si="16"/>
        <v>USALocation</v>
      </c>
      <c r="I328" t="s">
        <v>463</v>
      </c>
      <c r="J328" t="str">
        <f t="shared" si="17"/>
        <v>OklahomaLocation</v>
      </c>
      <c r="M328" s="3"/>
      <c r="N328" t="s">
        <v>12</v>
      </c>
    </row>
    <row r="329" spans="1:14" hidden="1" x14ac:dyDescent="0.35">
      <c r="A329" t="s">
        <v>465</v>
      </c>
      <c r="B329" t="s">
        <v>3032</v>
      </c>
      <c r="C329" t="s">
        <v>3032</v>
      </c>
      <c r="D329" s="4" t="s">
        <v>466</v>
      </c>
      <c r="E329" t="s">
        <v>466</v>
      </c>
      <c r="F329" s="5" t="s">
        <v>1015</v>
      </c>
      <c r="G329" t="s">
        <v>3078</v>
      </c>
      <c r="H329" t="str">
        <f t="shared" si="16"/>
        <v>USALocation</v>
      </c>
      <c r="I329" t="s">
        <v>465</v>
      </c>
      <c r="J329" t="str">
        <f t="shared" si="17"/>
        <v>OregonLocation</v>
      </c>
      <c r="M329" s="3"/>
      <c r="N329" t="s">
        <v>12</v>
      </c>
    </row>
    <row r="330" spans="1:14" hidden="1" x14ac:dyDescent="0.35">
      <c r="A330" t="s">
        <v>467</v>
      </c>
      <c r="B330" t="s">
        <v>3032</v>
      </c>
      <c r="C330" t="s">
        <v>3032</v>
      </c>
      <c r="D330" s="4" t="s">
        <v>468</v>
      </c>
      <c r="E330" t="s">
        <v>468</v>
      </c>
      <c r="F330" s="5" t="s">
        <v>1023</v>
      </c>
      <c r="G330" t="s">
        <v>3078</v>
      </c>
      <c r="H330" t="str">
        <f t="shared" si="16"/>
        <v>USALocation</v>
      </c>
      <c r="I330" t="s">
        <v>467</v>
      </c>
      <c r="J330" t="str">
        <f t="shared" si="17"/>
        <v>PennsylvaniaLocation</v>
      </c>
      <c r="M330" s="3"/>
      <c r="N330" t="s">
        <v>12</v>
      </c>
    </row>
    <row r="331" spans="1:14" hidden="1" x14ac:dyDescent="0.35">
      <c r="A331" t="s">
        <v>469</v>
      </c>
      <c r="B331" t="s">
        <v>3032</v>
      </c>
      <c r="C331" t="s">
        <v>3032</v>
      </c>
      <c r="D331" s="4" t="s">
        <v>470</v>
      </c>
      <c r="E331" t="s">
        <v>470</v>
      </c>
      <c r="F331" s="5" t="s">
        <v>1033</v>
      </c>
      <c r="G331" t="s">
        <v>3078</v>
      </c>
      <c r="H331" t="str">
        <f t="shared" si="16"/>
        <v>USALocation</v>
      </c>
      <c r="I331" t="s">
        <v>469</v>
      </c>
      <c r="J331" t="str">
        <f t="shared" si="17"/>
        <v>RhodeIslandLocation</v>
      </c>
      <c r="M331" s="3"/>
      <c r="N331" t="s">
        <v>12</v>
      </c>
    </row>
    <row r="332" spans="1:14" hidden="1" x14ac:dyDescent="0.35">
      <c r="A332" t="s">
        <v>471</v>
      </c>
      <c r="B332" t="s">
        <v>3032</v>
      </c>
      <c r="C332" t="s">
        <v>3032</v>
      </c>
      <c r="D332" s="4" t="s">
        <v>472</v>
      </c>
      <c r="E332" t="s">
        <v>472</v>
      </c>
      <c r="F332" s="5" t="s">
        <v>1042</v>
      </c>
      <c r="G332" t="s">
        <v>3078</v>
      </c>
      <c r="H332" t="str">
        <f t="shared" si="16"/>
        <v>USALocation</v>
      </c>
      <c r="I332" t="s">
        <v>471</v>
      </c>
      <c r="J332" t="str">
        <f t="shared" si="17"/>
        <v>SouthCarolinaLocation</v>
      </c>
      <c r="M332" s="3"/>
      <c r="N332" t="s">
        <v>12</v>
      </c>
    </row>
    <row r="333" spans="1:14" hidden="1" x14ac:dyDescent="0.35">
      <c r="A333" t="s">
        <v>474</v>
      </c>
      <c r="B333" t="s">
        <v>3032</v>
      </c>
      <c r="C333" t="s">
        <v>3032</v>
      </c>
      <c r="D333" s="4" t="s">
        <v>475</v>
      </c>
      <c r="E333" t="s">
        <v>475</v>
      </c>
      <c r="F333" s="5" t="s">
        <v>1044</v>
      </c>
      <c r="G333" t="s">
        <v>3078</v>
      </c>
      <c r="H333" t="str">
        <f t="shared" si="16"/>
        <v>USALocation</v>
      </c>
      <c r="I333" t="s">
        <v>474</v>
      </c>
      <c r="J333" t="str">
        <f t="shared" si="17"/>
        <v>SouthDakotaLocation</v>
      </c>
      <c r="M333" s="3"/>
      <c r="N333" t="s">
        <v>12</v>
      </c>
    </row>
    <row r="334" spans="1:14" hidden="1" x14ac:dyDescent="0.35">
      <c r="A334" t="s">
        <v>476</v>
      </c>
      <c r="B334" t="s">
        <v>3032</v>
      </c>
      <c r="C334" t="s">
        <v>3032</v>
      </c>
      <c r="D334" s="4" t="s">
        <v>477</v>
      </c>
      <c r="E334" t="s">
        <v>477</v>
      </c>
      <c r="F334" s="5" t="s">
        <v>1056</v>
      </c>
      <c r="G334" t="s">
        <v>3078</v>
      </c>
      <c r="H334" t="str">
        <f t="shared" si="16"/>
        <v>USALocation</v>
      </c>
      <c r="I334" t="s">
        <v>476</v>
      </c>
      <c r="J334" t="str">
        <f t="shared" si="17"/>
        <v>TennesseeLocation</v>
      </c>
      <c r="M334" s="3"/>
      <c r="N334" t="s">
        <v>12</v>
      </c>
    </row>
    <row r="335" spans="1:14" x14ac:dyDescent="0.35">
      <c r="A335" t="s">
        <v>478</v>
      </c>
      <c r="B335" t="s">
        <v>3032</v>
      </c>
      <c r="C335" t="s">
        <v>3032</v>
      </c>
      <c r="D335" s="4" t="s">
        <v>479</v>
      </c>
      <c r="E335" t="s">
        <v>479</v>
      </c>
      <c r="F335" s="5" t="s">
        <v>1110</v>
      </c>
      <c r="G335" t="s">
        <v>3078</v>
      </c>
      <c r="H335" t="str">
        <f t="shared" si="16"/>
        <v>USALocation</v>
      </c>
      <c r="I335" t="s">
        <v>478</v>
      </c>
      <c r="J335" t="str">
        <f t="shared" si="17"/>
        <v>TexasLocation</v>
      </c>
      <c r="M335" s="3"/>
      <c r="N335" t="s">
        <v>12</v>
      </c>
    </row>
    <row r="336" spans="1:14" hidden="1" x14ac:dyDescent="0.35">
      <c r="A336" t="s">
        <v>481</v>
      </c>
      <c r="B336" t="s">
        <v>3032</v>
      </c>
      <c r="C336" t="s">
        <v>3032</v>
      </c>
      <c r="D336" s="4" t="s">
        <v>482</v>
      </c>
      <c r="E336" t="s">
        <v>482</v>
      </c>
      <c r="F336" s="5" t="s">
        <v>1119</v>
      </c>
      <c r="G336" t="s">
        <v>3078</v>
      </c>
      <c r="H336" t="str">
        <f t="shared" si="16"/>
        <v>USALocation</v>
      </c>
      <c r="I336" t="s">
        <v>481</v>
      </c>
      <c r="J336" t="str">
        <f t="shared" si="17"/>
        <v>UtahLocation</v>
      </c>
      <c r="M336" s="3"/>
      <c r="N336" t="s">
        <v>12</v>
      </c>
    </row>
    <row r="337" spans="1:14" hidden="1" x14ac:dyDescent="0.35">
      <c r="A337" t="s">
        <v>483</v>
      </c>
      <c r="B337" t="s">
        <v>3032</v>
      </c>
      <c r="C337" t="s">
        <v>3032</v>
      </c>
      <c r="D337" s="4" t="s">
        <v>484</v>
      </c>
      <c r="E337" t="s">
        <v>484</v>
      </c>
      <c r="F337" s="5" t="s">
        <v>1121</v>
      </c>
      <c r="G337" t="s">
        <v>3078</v>
      </c>
      <c r="H337" t="str">
        <f t="shared" si="16"/>
        <v>USALocation</v>
      </c>
      <c r="I337" t="s">
        <v>483</v>
      </c>
      <c r="J337" t="str">
        <f t="shared" si="17"/>
        <v>VermontLocation</v>
      </c>
      <c r="M337" s="3"/>
      <c r="N337" t="s">
        <v>12</v>
      </c>
    </row>
    <row r="338" spans="1:14" hidden="1" x14ac:dyDescent="0.35">
      <c r="A338" t="s">
        <v>485</v>
      </c>
      <c r="B338" t="s">
        <v>3032</v>
      </c>
      <c r="C338" t="s">
        <v>3032</v>
      </c>
      <c r="D338" s="4" t="s">
        <v>486</v>
      </c>
      <c r="E338" t="s">
        <v>486</v>
      </c>
      <c r="F338" s="5" t="s">
        <v>1131</v>
      </c>
      <c r="G338" t="s">
        <v>3078</v>
      </c>
      <c r="H338" t="str">
        <f t="shared" si="16"/>
        <v>USALocation</v>
      </c>
      <c r="I338" t="s">
        <v>485</v>
      </c>
      <c r="J338" t="str">
        <f t="shared" si="17"/>
        <v>VirginiaLocation</v>
      </c>
      <c r="M338" s="3"/>
      <c r="N338" t="s">
        <v>12</v>
      </c>
    </row>
    <row r="339" spans="1:14" hidden="1" x14ac:dyDescent="0.35">
      <c r="A339" t="s">
        <v>487</v>
      </c>
      <c r="B339" t="s">
        <v>3032</v>
      </c>
      <c r="C339" t="s">
        <v>3032</v>
      </c>
      <c r="D339" s="4" t="s">
        <v>488</v>
      </c>
      <c r="E339" t="s">
        <v>488</v>
      </c>
      <c r="F339" s="5" t="s">
        <v>1152</v>
      </c>
      <c r="G339" t="s">
        <v>3078</v>
      </c>
      <c r="H339" t="str">
        <f t="shared" si="16"/>
        <v>USALocation</v>
      </c>
      <c r="I339" t="s">
        <v>487</v>
      </c>
      <c r="J339" t="str">
        <f t="shared" si="17"/>
        <v>WashingtonLocation</v>
      </c>
      <c r="M339" s="3"/>
      <c r="N339" t="s">
        <v>12</v>
      </c>
    </row>
    <row r="340" spans="1:14" hidden="1" x14ac:dyDescent="0.35">
      <c r="A340" t="s">
        <v>489</v>
      </c>
      <c r="B340" t="s">
        <v>3032</v>
      </c>
      <c r="C340" t="s">
        <v>3032</v>
      </c>
      <c r="D340" s="4" t="s">
        <v>490</v>
      </c>
      <c r="E340" t="s">
        <v>490</v>
      </c>
      <c r="F340" s="5" t="s">
        <v>1155</v>
      </c>
      <c r="G340" t="s">
        <v>3078</v>
      </c>
      <c r="H340" t="str">
        <f t="shared" si="16"/>
        <v>USALocation</v>
      </c>
      <c r="I340" t="s">
        <v>489</v>
      </c>
      <c r="J340" t="str">
        <f t="shared" si="17"/>
        <v>WestVirginiaLocation</v>
      </c>
      <c r="M340" s="3"/>
      <c r="N340" t="s">
        <v>12</v>
      </c>
    </row>
    <row r="341" spans="1:14" hidden="1" x14ac:dyDescent="0.35">
      <c r="A341" t="s">
        <v>491</v>
      </c>
      <c r="B341" t="s">
        <v>3032</v>
      </c>
      <c r="C341" t="s">
        <v>3032</v>
      </c>
      <c r="D341" s="4" t="s">
        <v>492</v>
      </c>
      <c r="E341" t="s">
        <v>492</v>
      </c>
      <c r="F341" s="5" t="s">
        <v>1161</v>
      </c>
      <c r="G341" t="s">
        <v>3078</v>
      </c>
      <c r="H341" t="str">
        <f t="shared" si="16"/>
        <v>USALocation</v>
      </c>
      <c r="I341" t="s">
        <v>491</v>
      </c>
      <c r="J341" t="str">
        <f t="shared" si="17"/>
        <v>WisconsinLocation</v>
      </c>
      <c r="M341" s="3"/>
      <c r="N341" t="s">
        <v>12</v>
      </c>
    </row>
    <row r="342" spans="1:14" hidden="1" x14ac:dyDescent="0.35">
      <c r="A342" t="s">
        <v>493</v>
      </c>
      <c r="B342" t="s">
        <v>3032</v>
      </c>
      <c r="C342" t="s">
        <v>3032</v>
      </c>
      <c r="D342" s="4" t="s">
        <v>494</v>
      </c>
      <c r="E342" t="s">
        <v>494</v>
      </c>
      <c r="F342" s="5" t="s">
        <v>1163</v>
      </c>
      <c r="G342" t="s">
        <v>3078</v>
      </c>
      <c r="H342" t="str">
        <f t="shared" si="16"/>
        <v>USALocation</v>
      </c>
      <c r="I342" t="s">
        <v>493</v>
      </c>
      <c r="J342" t="str">
        <f t="shared" si="17"/>
        <v>WyomingLocation</v>
      </c>
      <c r="M342" s="3"/>
      <c r="N342" t="s">
        <v>12</v>
      </c>
    </row>
    <row r="343" spans="1:14" x14ac:dyDescent="0.35">
      <c r="A343" t="s">
        <v>174</v>
      </c>
      <c r="B343" s="9">
        <v>32.448740000000001</v>
      </c>
      <c r="C343" s="9">
        <v>-99.733140000000006</v>
      </c>
      <c r="D343" t="s">
        <v>2931</v>
      </c>
      <c r="E343" t="s">
        <v>1057</v>
      </c>
      <c r="F343" t="s">
        <v>1854</v>
      </c>
      <c r="G343" t="s">
        <v>3078</v>
      </c>
      <c r="H343" t="str">
        <f t="shared" si="16"/>
        <v>USALocation</v>
      </c>
      <c r="I343" t="s">
        <v>478</v>
      </c>
      <c r="J343" t="str">
        <f t="shared" si="17"/>
        <v>TexasLocation</v>
      </c>
      <c r="K343">
        <v>32.411000000000001</v>
      </c>
      <c r="L343">
        <v>-99.682000000000002</v>
      </c>
      <c r="M343" s="3">
        <v>6375</v>
      </c>
      <c r="N343" t="s">
        <v>12</v>
      </c>
    </row>
    <row r="344" spans="1:14" x14ac:dyDescent="0.35">
      <c r="A344" t="s">
        <v>174</v>
      </c>
      <c r="B344" s="9">
        <v>32.448740000000001</v>
      </c>
      <c r="C344" s="9">
        <v>-99.733140000000006</v>
      </c>
      <c r="D344" t="s">
        <v>2932</v>
      </c>
      <c r="E344" t="s">
        <v>1058</v>
      </c>
      <c r="F344" t="s">
        <v>1855</v>
      </c>
      <c r="G344" t="s">
        <v>3078</v>
      </c>
      <c r="H344" t="str">
        <f t="shared" si="16"/>
        <v>USALocation</v>
      </c>
      <c r="I344" t="s">
        <v>478</v>
      </c>
      <c r="J344" t="str">
        <f t="shared" si="17"/>
        <v>TexasLocation</v>
      </c>
      <c r="K344">
        <v>32.433</v>
      </c>
      <c r="L344">
        <v>-99.85</v>
      </c>
      <c r="M344" s="3">
        <v>11105</v>
      </c>
      <c r="N344" t="s">
        <v>12</v>
      </c>
    </row>
    <row r="345" spans="1:14" hidden="1" x14ac:dyDescent="0.35">
      <c r="A345" t="s">
        <v>117</v>
      </c>
      <c r="B345" s="9">
        <v>41.081440000000001</v>
      </c>
      <c r="C345" s="9">
        <v>-81.519009999999994</v>
      </c>
      <c r="D345" t="s">
        <v>2866</v>
      </c>
      <c r="E345" t="s">
        <v>983</v>
      </c>
      <c r="F345" t="s">
        <v>1788</v>
      </c>
      <c r="G345" t="s">
        <v>3078</v>
      </c>
      <c r="H345" t="str">
        <f t="shared" si="16"/>
        <v>USALocation</v>
      </c>
      <c r="I345" t="s">
        <v>461</v>
      </c>
      <c r="J345" t="str">
        <f t="shared" si="17"/>
        <v>OhioLocation</v>
      </c>
      <c r="K345">
        <v>41.037999999999997</v>
      </c>
      <c r="L345">
        <v>-81.463999999999999</v>
      </c>
      <c r="M345" s="3">
        <v>6678</v>
      </c>
      <c r="N345" t="s">
        <v>12</v>
      </c>
    </row>
    <row r="346" spans="1:14" hidden="1" x14ac:dyDescent="0.35">
      <c r="A346" t="s">
        <v>117</v>
      </c>
      <c r="B346" s="9">
        <v>41.081440000000001</v>
      </c>
      <c r="C346" s="9">
        <v>-81.519009999999994</v>
      </c>
      <c r="D346" t="s">
        <v>2867</v>
      </c>
      <c r="E346" t="s">
        <v>984</v>
      </c>
      <c r="F346" t="s">
        <v>1789</v>
      </c>
      <c r="G346" t="s">
        <v>3078</v>
      </c>
      <c r="H346" t="str">
        <f t="shared" si="16"/>
        <v>USALocation</v>
      </c>
      <c r="I346" t="s">
        <v>461</v>
      </c>
      <c r="J346" t="str">
        <f t="shared" si="17"/>
        <v>OhioLocation</v>
      </c>
      <c r="K346">
        <v>40.917999999999999</v>
      </c>
      <c r="L346">
        <v>-81.444000000000003</v>
      </c>
      <c r="M346" s="3">
        <v>19233</v>
      </c>
      <c r="N346" t="s">
        <v>12</v>
      </c>
    </row>
    <row r="347" spans="1:14" hidden="1" x14ac:dyDescent="0.35">
      <c r="A347" t="s">
        <v>117</v>
      </c>
      <c r="B347" s="9">
        <v>41.081440000000001</v>
      </c>
      <c r="C347" s="9">
        <v>-81.519009999999994</v>
      </c>
      <c r="D347" t="s">
        <v>2868</v>
      </c>
      <c r="E347" t="s">
        <v>985</v>
      </c>
      <c r="F347" t="s">
        <v>1790</v>
      </c>
      <c r="G347" t="s">
        <v>3078</v>
      </c>
      <c r="H347" t="str">
        <f t="shared" si="16"/>
        <v>USALocation</v>
      </c>
      <c r="I347" t="s">
        <v>461</v>
      </c>
      <c r="J347" t="str">
        <f t="shared" si="17"/>
        <v>OhioLocation</v>
      </c>
      <c r="K347">
        <v>41.216999999999999</v>
      </c>
      <c r="L347">
        <v>-81.25</v>
      </c>
      <c r="M347" s="3">
        <v>27102</v>
      </c>
      <c r="N347" t="s">
        <v>12</v>
      </c>
    </row>
    <row r="348" spans="1:14" hidden="1" x14ac:dyDescent="0.35">
      <c r="A348" t="s">
        <v>47</v>
      </c>
      <c r="B348" s="9">
        <v>35.084490000000002</v>
      </c>
      <c r="C348" s="9">
        <v>-106.65114</v>
      </c>
      <c r="D348" t="s">
        <v>2841</v>
      </c>
      <c r="E348" t="s">
        <v>954</v>
      </c>
      <c r="F348" t="s">
        <v>1763</v>
      </c>
      <c r="G348" t="s">
        <v>3078</v>
      </c>
      <c r="H348" t="str">
        <f t="shared" si="16"/>
        <v>USALocation</v>
      </c>
      <c r="I348" t="s">
        <v>453</v>
      </c>
      <c r="J348" t="str">
        <f t="shared" si="17"/>
        <v>NewMexicoLocation</v>
      </c>
      <c r="K348">
        <v>35.042000000000002</v>
      </c>
      <c r="L348">
        <v>-106.616</v>
      </c>
      <c r="M348" s="3">
        <v>5705</v>
      </c>
      <c r="N348" t="s">
        <v>21</v>
      </c>
    </row>
    <row r="349" spans="1:14" hidden="1" x14ac:dyDescent="0.35">
      <c r="A349" t="s">
        <v>47</v>
      </c>
      <c r="B349" s="9">
        <v>35.084490000000002</v>
      </c>
      <c r="C349" s="9">
        <v>-106.65114</v>
      </c>
      <c r="D349" t="s">
        <v>2842</v>
      </c>
      <c r="E349" t="s">
        <v>955</v>
      </c>
      <c r="F349" t="s">
        <v>1764</v>
      </c>
      <c r="G349" t="s">
        <v>3078</v>
      </c>
      <c r="H349" t="str">
        <f t="shared" si="16"/>
        <v>USALocation</v>
      </c>
      <c r="I349" t="s">
        <v>453</v>
      </c>
      <c r="J349" t="str">
        <f t="shared" si="17"/>
        <v>NewMexicoLocation</v>
      </c>
      <c r="K349">
        <v>35.145000000000003</v>
      </c>
      <c r="L349">
        <v>-106.795</v>
      </c>
      <c r="M349" s="3">
        <v>14713</v>
      </c>
      <c r="N349" t="s">
        <v>12</v>
      </c>
    </row>
    <row r="350" spans="1:14" hidden="1" x14ac:dyDescent="0.35">
      <c r="A350" t="s">
        <v>177</v>
      </c>
      <c r="B350" s="9">
        <v>40.608429999999998</v>
      </c>
      <c r="C350" s="9">
        <v>-75.490179999999995</v>
      </c>
      <c r="D350" t="s">
        <v>2900</v>
      </c>
      <c r="E350" t="s">
        <v>1020</v>
      </c>
      <c r="F350" t="s">
        <v>1822</v>
      </c>
      <c r="G350" t="s">
        <v>3078</v>
      </c>
      <c r="H350" t="str">
        <f t="shared" si="16"/>
        <v>USALocation</v>
      </c>
      <c r="I350" t="s">
        <v>467</v>
      </c>
      <c r="J350" t="str">
        <f t="shared" si="17"/>
        <v>PennsylvaniaLocation</v>
      </c>
      <c r="K350">
        <v>40.65</v>
      </c>
      <c r="L350">
        <v>-75.447999999999993</v>
      </c>
      <c r="M350" s="3">
        <v>5834</v>
      </c>
      <c r="N350" t="s">
        <v>12</v>
      </c>
    </row>
    <row r="351" spans="1:14" hidden="1" x14ac:dyDescent="0.35">
      <c r="A351" t="s">
        <v>177</v>
      </c>
      <c r="B351" s="9">
        <v>40.608429999999998</v>
      </c>
      <c r="C351" s="9">
        <v>-75.490179999999995</v>
      </c>
      <c r="D351" t="s">
        <v>2901</v>
      </c>
      <c r="E351" t="s">
        <v>1021</v>
      </c>
      <c r="F351" t="s">
        <v>1823</v>
      </c>
      <c r="G351" t="s">
        <v>3078</v>
      </c>
      <c r="H351" t="str">
        <f t="shared" si="16"/>
        <v>USALocation</v>
      </c>
      <c r="I351" t="s">
        <v>467</v>
      </c>
      <c r="J351" t="str">
        <f t="shared" si="17"/>
        <v>PennsylvaniaLocation</v>
      </c>
      <c r="K351">
        <v>40.435000000000002</v>
      </c>
      <c r="L351">
        <v>-75.382000000000005</v>
      </c>
      <c r="M351" s="3">
        <v>21342</v>
      </c>
      <c r="N351" t="s">
        <v>12</v>
      </c>
    </row>
    <row r="352" spans="1:14" x14ac:dyDescent="0.35">
      <c r="A352" t="s">
        <v>115</v>
      </c>
      <c r="B352" s="9">
        <v>35.222000000000001</v>
      </c>
      <c r="C352" s="9">
        <v>-101.8313</v>
      </c>
      <c r="D352" t="s">
        <v>2933</v>
      </c>
      <c r="E352" t="s">
        <v>1059</v>
      </c>
      <c r="F352" t="s">
        <v>1856</v>
      </c>
      <c r="G352" t="s">
        <v>3078</v>
      </c>
      <c r="H352" t="str">
        <f t="shared" si="16"/>
        <v>USALocation</v>
      </c>
      <c r="I352" t="s">
        <v>478</v>
      </c>
      <c r="J352" t="str">
        <f t="shared" si="17"/>
        <v>TexasLocation</v>
      </c>
      <c r="K352">
        <v>35.229999999999997</v>
      </c>
      <c r="L352">
        <v>-101.70399999999999</v>
      </c>
      <c r="M352" s="3">
        <v>11597</v>
      </c>
      <c r="N352" t="s">
        <v>12</v>
      </c>
    </row>
    <row r="353" spans="1:14" hidden="1" x14ac:dyDescent="0.35">
      <c r="A353" t="s">
        <v>72</v>
      </c>
      <c r="B353" s="9">
        <v>33.835290000000001</v>
      </c>
      <c r="C353" s="9">
        <v>-117.9145</v>
      </c>
      <c r="D353" t="s">
        <v>2573</v>
      </c>
      <c r="E353" t="s">
        <v>661</v>
      </c>
      <c r="F353" t="s">
        <v>1494</v>
      </c>
      <c r="G353" t="s">
        <v>3078</v>
      </c>
      <c r="H353" t="str">
        <f t="shared" si="16"/>
        <v>USALocation</v>
      </c>
      <c r="I353" t="s">
        <v>399</v>
      </c>
      <c r="J353" t="str">
        <f t="shared" si="17"/>
        <v>CaliforniaLocation</v>
      </c>
      <c r="K353">
        <v>33.898000000000003</v>
      </c>
      <c r="L353">
        <v>-117.602</v>
      </c>
      <c r="M353" s="3">
        <v>29683</v>
      </c>
      <c r="N353" t="s">
        <v>12</v>
      </c>
    </row>
    <row r="354" spans="1:14" hidden="1" x14ac:dyDescent="0.35">
      <c r="A354" t="s">
        <v>72</v>
      </c>
      <c r="B354" s="9">
        <v>33.835290000000001</v>
      </c>
      <c r="C354" s="9">
        <v>-117.9145</v>
      </c>
      <c r="D354" t="s">
        <v>2572</v>
      </c>
      <c r="E354" t="s">
        <v>660</v>
      </c>
      <c r="F354" t="s">
        <v>1493</v>
      </c>
      <c r="G354" t="s">
        <v>3078</v>
      </c>
      <c r="H354" t="str">
        <f t="shared" si="16"/>
        <v>USALocation</v>
      </c>
      <c r="I354" t="s">
        <v>399</v>
      </c>
      <c r="J354" t="str">
        <f t="shared" si="17"/>
        <v>CaliforniaLocation</v>
      </c>
      <c r="K354">
        <v>33.68</v>
      </c>
      <c r="L354">
        <v>-117.866</v>
      </c>
      <c r="M354" s="3">
        <v>17840</v>
      </c>
      <c r="N354" t="s">
        <v>12</v>
      </c>
    </row>
    <row r="355" spans="1:14" hidden="1" x14ac:dyDescent="0.35">
      <c r="A355" t="s">
        <v>79</v>
      </c>
      <c r="B355" s="9">
        <v>61.218060000000001</v>
      </c>
      <c r="C355" s="9">
        <v>-149.90028000000001</v>
      </c>
      <c r="D355" t="s">
        <v>2553</v>
      </c>
      <c r="E355" t="s">
        <v>640</v>
      </c>
      <c r="F355" t="s">
        <v>1474</v>
      </c>
      <c r="G355" t="s">
        <v>3078</v>
      </c>
      <c r="H355" t="str">
        <f t="shared" si="16"/>
        <v>USALocation</v>
      </c>
      <c r="I355" t="s">
        <v>613</v>
      </c>
      <c r="J355" t="str">
        <f t="shared" si="17"/>
        <v>AlaskaLocation</v>
      </c>
      <c r="K355">
        <v>61.253</v>
      </c>
      <c r="L355">
        <v>-149.79400000000001</v>
      </c>
      <c r="M355" s="3">
        <v>6887</v>
      </c>
      <c r="N355" t="s">
        <v>12</v>
      </c>
    </row>
    <row r="356" spans="1:14" hidden="1" x14ac:dyDescent="0.35">
      <c r="A356" t="s">
        <v>79</v>
      </c>
      <c r="B356" s="9">
        <v>61.218060000000001</v>
      </c>
      <c r="C356" s="9">
        <v>-149.90028000000001</v>
      </c>
      <c r="D356" t="s">
        <v>2555</v>
      </c>
      <c r="E356" t="s">
        <v>2247</v>
      </c>
      <c r="F356" t="s">
        <v>1476</v>
      </c>
      <c r="G356" t="s">
        <v>3078</v>
      </c>
      <c r="H356" t="str">
        <f t="shared" si="16"/>
        <v>USALocation</v>
      </c>
      <c r="I356" t="s">
        <v>613</v>
      </c>
      <c r="J356" t="str">
        <f t="shared" si="17"/>
        <v>AlaskaLocation</v>
      </c>
      <c r="K356">
        <v>61.267000000000003</v>
      </c>
      <c r="L356">
        <v>-149.65</v>
      </c>
      <c r="M356" s="3">
        <v>14452</v>
      </c>
      <c r="N356" t="s">
        <v>12</v>
      </c>
    </row>
    <row r="357" spans="1:14" hidden="1" x14ac:dyDescent="0.35">
      <c r="A357" t="s">
        <v>79</v>
      </c>
      <c r="B357" s="9">
        <v>61.218060000000001</v>
      </c>
      <c r="C357" s="9">
        <v>-149.90028000000001</v>
      </c>
      <c r="D357" t="s">
        <v>2552</v>
      </c>
      <c r="E357" t="s">
        <v>639</v>
      </c>
      <c r="F357" t="s">
        <v>1473</v>
      </c>
      <c r="G357" t="s">
        <v>3078</v>
      </c>
      <c r="H357" t="str">
        <f t="shared" si="16"/>
        <v>USALocation</v>
      </c>
      <c r="I357" t="s">
        <v>613</v>
      </c>
      <c r="J357" t="str">
        <f t="shared" si="17"/>
        <v>AlaskaLocation</v>
      </c>
      <c r="K357">
        <v>61.177999999999997</v>
      </c>
      <c r="L357">
        <v>-149.96600000000001</v>
      </c>
      <c r="M357" s="3">
        <v>5677</v>
      </c>
      <c r="N357" t="s">
        <v>12</v>
      </c>
    </row>
    <row r="358" spans="1:14" hidden="1" x14ac:dyDescent="0.35">
      <c r="A358" t="s">
        <v>79</v>
      </c>
      <c r="B358" s="9">
        <v>61.218060000000001</v>
      </c>
      <c r="C358" s="9">
        <v>-149.90028000000001</v>
      </c>
      <c r="D358" t="s">
        <v>2551</v>
      </c>
      <c r="E358" t="s">
        <v>638</v>
      </c>
      <c r="F358" t="s">
        <v>1472</v>
      </c>
      <c r="G358" t="s">
        <v>3078</v>
      </c>
      <c r="H358" t="str">
        <f t="shared" si="16"/>
        <v>USALocation</v>
      </c>
      <c r="I358" t="s">
        <v>613</v>
      </c>
      <c r="J358" t="str">
        <f t="shared" si="17"/>
        <v>AlaskaLocation</v>
      </c>
      <c r="K358">
        <v>61.216999999999999</v>
      </c>
      <c r="L358">
        <v>-149.85499999999999</v>
      </c>
      <c r="M358" s="3">
        <v>2427</v>
      </c>
      <c r="N358" t="s">
        <v>12</v>
      </c>
    </row>
    <row r="359" spans="1:14" hidden="1" x14ac:dyDescent="0.35">
      <c r="A359" t="s">
        <v>79</v>
      </c>
      <c r="B359" s="9">
        <v>61.218060000000001</v>
      </c>
      <c r="C359" s="9">
        <v>-149.90028000000001</v>
      </c>
      <c r="D359" t="s">
        <v>2554</v>
      </c>
      <c r="E359" t="s">
        <v>641</v>
      </c>
      <c r="F359" t="s">
        <v>1475</v>
      </c>
      <c r="G359" t="s">
        <v>3078</v>
      </c>
      <c r="H359" t="str">
        <f t="shared" si="16"/>
        <v>USALocation</v>
      </c>
      <c r="I359" t="s">
        <v>613</v>
      </c>
      <c r="J359" t="str">
        <f t="shared" si="17"/>
        <v>AlaskaLocation</v>
      </c>
      <c r="K359">
        <v>61.168999999999997</v>
      </c>
      <c r="L359">
        <v>-150.02799999999999</v>
      </c>
      <c r="M359" s="3">
        <v>8751</v>
      </c>
      <c r="N359" t="s">
        <v>12</v>
      </c>
    </row>
    <row r="360" spans="1:14" hidden="1" x14ac:dyDescent="0.35">
      <c r="A360" t="s">
        <v>183</v>
      </c>
      <c r="B360" s="9">
        <v>42.277560000000001</v>
      </c>
      <c r="C360" s="9">
        <v>-83.740880000000004</v>
      </c>
      <c r="D360" t="s">
        <v>2789</v>
      </c>
      <c r="E360" t="s">
        <v>893</v>
      </c>
      <c r="F360" t="s">
        <v>1711</v>
      </c>
      <c r="G360" t="s">
        <v>3078</v>
      </c>
      <c r="H360" t="str">
        <f t="shared" si="16"/>
        <v>USALocation</v>
      </c>
      <c r="I360" t="s">
        <v>434</v>
      </c>
      <c r="J360" t="str">
        <f t="shared" si="17"/>
        <v>MichiganLocation</v>
      </c>
      <c r="K360">
        <v>42.222999999999999</v>
      </c>
      <c r="L360">
        <v>-83.744</v>
      </c>
      <c r="M360" s="3">
        <v>6072</v>
      </c>
      <c r="N360" t="s">
        <v>12</v>
      </c>
    </row>
    <row r="361" spans="1:14" hidden="1" x14ac:dyDescent="0.35">
      <c r="A361" t="s">
        <v>183</v>
      </c>
      <c r="B361" s="9">
        <v>42.277560000000001</v>
      </c>
      <c r="C361" s="9">
        <v>-83.740880000000004</v>
      </c>
      <c r="D361" t="s">
        <v>2790</v>
      </c>
      <c r="E361" t="s">
        <v>894</v>
      </c>
      <c r="F361" t="s">
        <v>1712</v>
      </c>
      <c r="G361" t="s">
        <v>3078</v>
      </c>
      <c r="H361" t="str">
        <f t="shared" si="16"/>
        <v>USALocation</v>
      </c>
      <c r="I361" t="s">
        <v>434</v>
      </c>
      <c r="J361" t="str">
        <f t="shared" si="17"/>
        <v>MichiganLocation</v>
      </c>
      <c r="K361">
        <v>42.232999999999997</v>
      </c>
      <c r="L361">
        <v>-83.533000000000001</v>
      </c>
      <c r="M361" s="3">
        <v>17811</v>
      </c>
      <c r="N361" t="s">
        <v>12</v>
      </c>
    </row>
    <row r="362" spans="1:14" hidden="1" x14ac:dyDescent="0.35">
      <c r="A362" t="s">
        <v>184</v>
      </c>
      <c r="B362" s="9">
        <v>33.960949999999997</v>
      </c>
      <c r="C362" s="9">
        <v>-83.377939999999995</v>
      </c>
      <c r="D362" t="s">
        <v>2709</v>
      </c>
      <c r="E362" t="s">
        <v>803</v>
      </c>
      <c r="F362" t="s">
        <v>1631</v>
      </c>
      <c r="G362" t="s">
        <v>3078</v>
      </c>
      <c r="H362" t="str">
        <f t="shared" si="16"/>
        <v>USALocation</v>
      </c>
      <c r="I362" t="s">
        <v>411</v>
      </c>
      <c r="J362" t="str">
        <f t="shared" si="17"/>
        <v>GeorgiaLocation</v>
      </c>
      <c r="K362">
        <v>33.948</v>
      </c>
      <c r="L362">
        <v>-83.328000000000003</v>
      </c>
      <c r="M362" s="3">
        <v>4826</v>
      </c>
      <c r="N362" t="s">
        <v>12</v>
      </c>
    </row>
    <row r="363" spans="1:14" hidden="1" x14ac:dyDescent="0.35">
      <c r="A363" t="s">
        <v>184</v>
      </c>
      <c r="B363" s="9">
        <v>33.960949999999997</v>
      </c>
      <c r="C363" s="9">
        <v>-83.377939999999995</v>
      </c>
      <c r="D363" t="s">
        <v>2710</v>
      </c>
      <c r="E363" t="s">
        <v>804</v>
      </c>
      <c r="F363" t="s">
        <v>1632</v>
      </c>
      <c r="G363" t="s">
        <v>3078</v>
      </c>
      <c r="H363" t="str">
        <f t="shared" si="16"/>
        <v>USALocation</v>
      </c>
      <c r="I363" t="s">
        <v>411</v>
      </c>
      <c r="J363" t="str">
        <f t="shared" si="17"/>
        <v>GeorgiaLocation</v>
      </c>
      <c r="K363">
        <v>34.146999999999998</v>
      </c>
      <c r="L363">
        <v>-83.561000000000007</v>
      </c>
      <c r="M363" s="3">
        <v>26690</v>
      </c>
      <c r="N363" t="s">
        <v>12</v>
      </c>
    </row>
    <row r="364" spans="1:14" hidden="1" x14ac:dyDescent="0.35">
      <c r="A364" t="s">
        <v>184</v>
      </c>
      <c r="B364" s="9">
        <v>33.960949999999997</v>
      </c>
      <c r="C364" s="9">
        <v>-83.377939999999995</v>
      </c>
      <c r="D364" t="s">
        <v>2711</v>
      </c>
      <c r="E364" t="s">
        <v>805</v>
      </c>
      <c r="F364" t="s">
        <v>1633</v>
      </c>
      <c r="G364" t="s">
        <v>3078</v>
      </c>
      <c r="H364" t="str">
        <f t="shared" si="16"/>
        <v>USALocation</v>
      </c>
      <c r="I364" t="s">
        <v>411</v>
      </c>
      <c r="J364" t="str">
        <f t="shared" si="17"/>
        <v>GeorgiaLocation</v>
      </c>
      <c r="K364">
        <v>33.982999999999997</v>
      </c>
      <c r="L364">
        <v>-83.668000000000006</v>
      </c>
      <c r="M364" s="3">
        <v>26860</v>
      </c>
      <c r="N364" t="s">
        <v>12</v>
      </c>
    </row>
    <row r="365" spans="1:14" hidden="1" x14ac:dyDescent="0.35">
      <c r="A365" t="s">
        <v>56</v>
      </c>
      <c r="B365" s="9">
        <v>33.749000000000002</v>
      </c>
      <c r="C365" s="9">
        <v>-84.387979999999999</v>
      </c>
      <c r="D365" t="s">
        <v>2714</v>
      </c>
      <c r="E365" t="s">
        <v>808</v>
      </c>
      <c r="F365" t="s">
        <v>1636</v>
      </c>
      <c r="G365" t="s">
        <v>3078</v>
      </c>
      <c r="H365" t="str">
        <f t="shared" si="16"/>
        <v>USALocation</v>
      </c>
      <c r="I365" t="s">
        <v>411</v>
      </c>
      <c r="J365" t="str">
        <f t="shared" si="17"/>
        <v>GeorgiaLocation</v>
      </c>
      <c r="K365">
        <v>33.875</v>
      </c>
      <c r="L365">
        <v>-84.302000000000007</v>
      </c>
      <c r="M365" s="3">
        <v>16105</v>
      </c>
      <c r="N365" t="s">
        <v>12</v>
      </c>
    </row>
    <row r="366" spans="1:14" hidden="1" x14ac:dyDescent="0.35">
      <c r="A366" t="s">
        <v>56</v>
      </c>
      <c r="B366" s="9">
        <v>33.749000000000002</v>
      </c>
      <c r="C366" s="9">
        <v>-84.387979999999999</v>
      </c>
      <c r="D366" t="s">
        <v>2715</v>
      </c>
      <c r="E366" t="s">
        <v>809</v>
      </c>
      <c r="F366" t="s">
        <v>1637</v>
      </c>
      <c r="G366" t="s">
        <v>3078</v>
      </c>
      <c r="H366" t="str">
        <f t="shared" si="16"/>
        <v>USALocation</v>
      </c>
      <c r="I366" t="s">
        <v>411</v>
      </c>
      <c r="J366" t="str">
        <f t="shared" si="17"/>
        <v>GeorgiaLocation</v>
      </c>
      <c r="K366">
        <v>33.917000000000002</v>
      </c>
      <c r="L366">
        <v>-84.516999999999996</v>
      </c>
      <c r="M366" s="3">
        <v>22158</v>
      </c>
      <c r="N366" t="s">
        <v>12</v>
      </c>
    </row>
    <row r="367" spans="1:14" hidden="1" x14ac:dyDescent="0.35">
      <c r="A367" t="s">
        <v>56</v>
      </c>
      <c r="B367" s="9">
        <v>33.749000000000002</v>
      </c>
      <c r="C367" s="9">
        <v>-84.387979999999999</v>
      </c>
      <c r="D367" t="s">
        <v>2713</v>
      </c>
      <c r="E367" t="s">
        <v>807</v>
      </c>
      <c r="F367" t="s">
        <v>1635</v>
      </c>
      <c r="G367" t="s">
        <v>3078</v>
      </c>
      <c r="H367" t="str">
        <f t="shared" si="16"/>
        <v>USALocation</v>
      </c>
      <c r="I367" t="s">
        <v>411</v>
      </c>
      <c r="J367" t="str">
        <f t="shared" si="17"/>
        <v>GeorgiaLocation</v>
      </c>
      <c r="K367">
        <v>33.779000000000003</v>
      </c>
      <c r="L367">
        <v>-84.521000000000001</v>
      </c>
      <c r="M367" s="3">
        <v>12740</v>
      </c>
      <c r="N367" t="s">
        <v>12</v>
      </c>
    </row>
    <row r="368" spans="1:14" hidden="1" x14ac:dyDescent="0.35">
      <c r="A368" t="s">
        <v>56</v>
      </c>
      <c r="B368" s="9">
        <v>33.749000000000002</v>
      </c>
      <c r="C368" s="9">
        <v>-84.387979999999999</v>
      </c>
      <c r="D368" t="s">
        <v>2712</v>
      </c>
      <c r="E368" t="s">
        <v>806</v>
      </c>
      <c r="F368" t="s">
        <v>1634</v>
      </c>
      <c r="G368" t="s">
        <v>3078</v>
      </c>
      <c r="H368" t="str">
        <f t="shared" si="16"/>
        <v>USALocation</v>
      </c>
      <c r="I368" t="s">
        <v>411</v>
      </c>
      <c r="J368" t="str">
        <f t="shared" si="17"/>
        <v>GeorgiaLocation</v>
      </c>
      <c r="K368">
        <v>33.769714999999998</v>
      </c>
      <c r="L368">
        <v>-84.3934</v>
      </c>
      <c r="M368" s="3">
        <v>2357</v>
      </c>
      <c r="N368" t="s">
        <v>13</v>
      </c>
    </row>
    <row r="369" spans="1:14" hidden="1" x14ac:dyDescent="0.35">
      <c r="A369" t="s">
        <v>71</v>
      </c>
      <c r="B369" s="9">
        <v>41.760579999999997</v>
      </c>
      <c r="C369" s="9">
        <v>-88.320070000000001</v>
      </c>
      <c r="D369" t="s">
        <v>2644</v>
      </c>
      <c r="E369" t="s">
        <v>734</v>
      </c>
      <c r="F369" t="s">
        <v>1566</v>
      </c>
      <c r="G369" t="s">
        <v>3078</v>
      </c>
      <c r="H369" t="str">
        <f t="shared" si="16"/>
        <v>USALocation</v>
      </c>
      <c r="I369" t="s">
        <v>401</v>
      </c>
      <c r="J369" t="str">
        <f t="shared" si="17"/>
        <v>ColoradoLocation</v>
      </c>
      <c r="K369">
        <v>41.77</v>
      </c>
      <c r="L369">
        <v>-88.480999999999995</v>
      </c>
      <c r="M369" s="3">
        <v>13388</v>
      </c>
      <c r="N369" t="s">
        <v>12</v>
      </c>
    </row>
    <row r="370" spans="1:14" hidden="1" x14ac:dyDescent="0.35">
      <c r="A370" t="s">
        <v>71</v>
      </c>
      <c r="B370" s="9">
        <v>41.760579999999997</v>
      </c>
      <c r="C370" s="9">
        <v>-88.320070000000001</v>
      </c>
      <c r="D370" t="s">
        <v>2645</v>
      </c>
      <c r="E370" t="s">
        <v>735</v>
      </c>
      <c r="F370" t="s">
        <v>1567</v>
      </c>
      <c r="G370" t="s">
        <v>3078</v>
      </c>
      <c r="H370" t="str">
        <f t="shared" si="16"/>
        <v>USALocation</v>
      </c>
      <c r="I370" t="s">
        <v>401</v>
      </c>
      <c r="J370" t="str">
        <f t="shared" si="17"/>
        <v>ColoradoLocation</v>
      </c>
      <c r="K370">
        <v>41.914000000000001</v>
      </c>
      <c r="L370">
        <v>-88.245999999999995</v>
      </c>
      <c r="M370" s="3">
        <v>18129</v>
      </c>
      <c r="N370" t="s">
        <v>12</v>
      </c>
    </row>
    <row r="371" spans="1:14" hidden="1" x14ac:dyDescent="0.35">
      <c r="A371" t="s">
        <v>71</v>
      </c>
      <c r="B371" s="9">
        <v>39.729430000000001</v>
      </c>
      <c r="C371" s="9">
        <v>-104.83192</v>
      </c>
      <c r="D371" t="s">
        <v>2643</v>
      </c>
      <c r="E371" t="s">
        <v>733</v>
      </c>
      <c r="F371" t="s">
        <v>1565</v>
      </c>
      <c r="G371" t="s">
        <v>3078</v>
      </c>
      <c r="H371" t="str">
        <f t="shared" si="16"/>
        <v>USALocation</v>
      </c>
      <c r="I371" t="s">
        <v>401</v>
      </c>
      <c r="J371" t="str">
        <f t="shared" si="17"/>
        <v>ColoradoLocation</v>
      </c>
      <c r="K371">
        <v>39.783999999999999</v>
      </c>
      <c r="L371">
        <v>-104.538</v>
      </c>
      <c r="M371" s="3">
        <v>25847</v>
      </c>
      <c r="N371" t="s">
        <v>12</v>
      </c>
    </row>
    <row r="372" spans="1:14" hidden="1" x14ac:dyDescent="0.35">
      <c r="A372" t="s">
        <v>71</v>
      </c>
      <c r="B372" s="9">
        <v>41.760579999999997</v>
      </c>
      <c r="C372" s="9">
        <v>-88.320070000000001</v>
      </c>
      <c r="D372" t="s">
        <v>2646</v>
      </c>
      <c r="E372" t="s">
        <v>736</v>
      </c>
      <c r="F372" t="s">
        <v>1568</v>
      </c>
      <c r="G372" t="s">
        <v>3078</v>
      </c>
      <c r="H372" t="str">
        <f t="shared" si="16"/>
        <v>USALocation</v>
      </c>
      <c r="I372" t="s">
        <v>401</v>
      </c>
      <c r="J372" t="str">
        <f t="shared" si="17"/>
        <v>ColoradoLocation</v>
      </c>
      <c r="K372">
        <v>41.603999999999999</v>
      </c>
      <c r="L372">
        <v>-88.084999999999994</v>
      </c>
      <c r="M372" s="3">
        <v>26157</v>
      </c>
      <c r="N372" t="s">
        <v>12</v>
      </c>
    </row>
    <row r="373" spans="1:14" x14ac:dyDescent="0.35">
      <c r="A373" t="s">
        <v>27</v>
      </c>
      <c r="B373" s="9">
        <v>30.267150000000001</v>
      </c>
      <c r="C373" s="9">
        <v>-97.74306</v>
      </c>
      <c r="D373" t="s">
        <v>2936</v>
      </c>
      <c r="E373" t="s">
        <v>1062</v>
      </c>
      <c r="F373" t="s">
        <v>1859</v>
      </c>
      <c r="G373" t="s">
        <v>3078</v>
      </c>
      <c r="H373" t="str">
        <f t="shared" si="16"/>
        <v>USALocation</v>
      </c>
      <c r="I373" t="s">
        <v>478</v>
      </c>
      <c r="J373" t="str">
        <f t="shared" si="17"/>
        <v>TexasLocation</v>
      </c>
      <c r="K373">
        <v>30.395</v>
      </c>
      <c r="L373">
        <v>-97.566999999999993</v>
      </c>
      <c r="M373" s="3">
        <v>22082</v>
      </c>
      <c r="N373" t="s">
        <v>12</v>
      </c>
    </row>
    <row r="374" spans="1:14" x14ac:dyDescent="0.35">
      <c r="A374" t="s">
        <v>27</v>
      </c>
      <c r="B374" s="9">
        <v>30.267150000000001</v>
      </c>
      <c r="C374" s="9">
        <v>-97.74306</v>
      </c>
      <c r="D374" t="s">
        <v>2935</v>
      </c>
      <c r="E374" t="s">
        <v>1061</v>
      </c>
      <c r="F374" t="s">
        <v>1858</v>
      </c>
      <c r="G374" t="s">
        <v>3078</v>
      </c>
      <c r="H374" t="str">
        <f t="shared" si="16"/>
        <v>USALocation</v>
      </c>
      <c r="I374" t="s">
        <v>478</v>
      </c>
      <c r="J374" t="str">
        <f t="shared" si="17"/>
        <v>TexasLocation</v>
      </c>
      <c r="K374">
        <v>30.183</v>
      </c>
      <c r="L374">
        <v>-97.68</v>
      </c>
      <c r="M374" s="3">
        <v>11147</v>
      </c>
      <c r="N374" t="s">
        <v>17</v>
      </c>
    </row>
    <row r="375" spans="1:14" x14ac:dyDescent="0.35">
      <c r="A375" t="s">
        <v>27</v>
      </c>
      <c r="B375" s="9">
        <v>30.267150000000001</v>
      </c>
      <c r="C375" s="9">
        <v>-97.74306</v>
      </c>
      <c r="D375" t="s">
        <v>2934</v>
      </c>
      <c r="E375" t="s">
        <v>1060</v>
      </c>
      <c r="F375" t="s">
        <v>1857</v>
      </c>
      <c r="G375" t="s">
        <v>3078</v>
      </c>
      <c r="H375" t="str">
        <f t="shared" si="16"/>
        <v>USALocation</v>
      </c>
      <c r="I375" t="s">
        <v>478</v>
      </c>
      <c r="J375" t="str">
        <f t="shared" si="17"/>
        <v>TexasLocation</v>
      </c>
      <c r="K375">
        <v>30.321000000000002</v>
      </c>
      <c r="L375">
        <v>-97.76</v>
      </c>
      <c r="M375" s="3">
        <v>6204</v>
      </c>
      <c r="N375" t="s">
        <v>12</v>
      </c>
    </row>
    <row r="376" spans="1:14" hidden="1" x14ac:dyDescent="0.35">
      <c r="A376" t="s">
        <v>68</v>
      </c>
      <c r="B376" s="9">
        <v>35.373289999999997</v>
      </c>
      <c r="C376" s="9">
        <v>-119.01871</v>
      </c>
      <c r="D376" t="s">
        <v>2574</v>
      </c>
      <c r="E376" t="s">
        <v>662</v>
      </c>
      <c r="F376" t="s">
        <v>1495</v>
      </c>
      <c r="G376" t="s">
        <v>3078</v>
      </c>
      <c r="H376" t="str">
        <f t="shared" si="16"/>
        <v>USALocation</v>
      </c>
      <c r="I376" t="s">
        <v>399</v>
      </c>
      <c r="J376" t="str">
        <f t="shared" si="17"/>
        <v>CaliforniaLocation</v>
      </c>
      <c r="K376">
        <v>35.433999999999997</v>
      </c>
      <c r="L376">
        <v>-119.054</v>
      </c>
      <c r="M376" s="3">
        <v>7470</v>
      </c>
      <c r="N376" t="s">
        <v>15</v>
      </c>
    </row>
    <row r="377" spans="1:14" hidden="1" x14ac:dyDescent="0.35">
      <c r="A377" t="s">
        <v>44</v>
      </c>
      <c r="B377" s="9">
        <v>39.290379999999999</v>
      </c>
      <c r="C377" s="9">
        <v>-76.612189999999998</v>
      </c>
      <c r="D377" t="s">
        <v>2771</v>
      </c>
      <c r="E377" t="s">
        <v>873</v>
      </c>
      <c r="F377" t="s">
        <v>1693</v>
      </c>
      <c r="G377" t="s">
        <v>3078</v>
      </c>
      <c r="H377" t="str">
        <f t="shared" si="16"/>
        <v>USALocation</v>
      </c>
      <c r="I377" t="s">
        <v>429</v>
      </c>
      <c r="J377" t="str">
        <f t="shared" si="17"/>
        <v>MarylandLocation</v>
      </c>
      <c r="K377">
        <v>39.280999999999999</v>
      </c>
      <c r="L377">
        <v>-76.611000000000004</v>
      </c>
      <c r="M377" s="3">
        <v>1048</v>
      </c>
      <c r="N377" t="s">
        <v>12</v>
      </c>
    </row>
    <row r="378" spans="1:14" hidden="1" x14ac:dyDescent="0.35">
      <c r="A378" t="s">
        <v>44</v>
      </c>
      <c r="B378" s="9">
        <v>39.290379999999999</v>
      </c>
      <c r="C378" s="9">
        <v>-76.612189999999998</v>
      </c>
      <c r="D378" t="s">
        <v>2772</v>
      </c>
      <c r="E378" t="s">
        <v>874</v>
      </c>
      <c r="F378" t="s">
        <v>1694</v>
      </c>
      <c r="G378" t="s">
        <v>3078</v>
      </c>
      <c r="H378" t="str">
        <f t="shared" si="16"/>
        <v>USALocation</v>
      </c>
      <c r="I378" t="s">
        <v>429</v>
      </c>
      <c r="J378" t="str">
        <f t="shared" si="17"/>
        <v>MarylandLocation</v>
      </c>
      <c r="K378">
        <v>39.173000000000002</v>
      </c>
      <c r="L378">
        <v>-76.683999999999997</v>
      </c>
      <c r="M378" s="3">
        <v>14443</v>
      </c>
      <c r="N378" t="s">
        <v>13</v>
      </c>
    </row>
    <row r="379" spans="1:14" hidden="1" x14ac:dyDescent="0.35">
      <c r="A379" t="s">
        <v>44</v>
      </c>
      <c r="B379" s="9">
        <v>39.290379999999999</v>
      </c>
      <c r="C379" s="9">
        <v>-76.612189999999998</v>
      </c>
      <c r="D379" t="s">
        <v>2773</v>
      </c>
      <c r="E379" t="s">
        <v>875</v>
      </c>
      <c r="F379" t="s">
        <v>1695</v>
      </c>
      <c r="G379" t="s">
        <v>3078</v>
      </c>
      <c r="H379" t="str">
        <f t="shared" si="16"/>
        <v>USALocation</v>
      </c>
      <c r="I379" t="s">
        <v>429</v>
      </c>
      <c r="J379" t="str">
        <f t="shared" si="17"/>
        <v>MarylandLocation</v>
      </c>
      <c r="K379">
        <v>39.332999999999998</v>
      </c>
      <c r="L379">
        <v>-76.417000000000002</v>
      </c>
      <c r="M379" s="3">
        <v>17448</v>
      </c>
      <c r="N379" t="s">
        <v>12</v>
      </c>
    </row>
    <row r="380" spans="1:14" hidden="1" x14ac:dyDescent="0.35">
      <c r="A380" t="s">
        <v>44</v>
      </c>
      <c r="B380" s="9">
        <v>39.290379999999999</v>
      </c>
      <c r="C380" s="9">
        <v>-76.612189999999998</v>
      </c>
      <c r="D380" t="s">
        <v>2774</v>
      </c>
      <c r="E380" t="s">
        <v>876</v>
      </c>
      <c r="F380" t="s">
        <v>1696</v>
      </c>
      <c r="G380" t="s">
        <v>3078</v>
      </c>
      <c r="H380" t="str">
        <f t="shared" si="16"/>
        <v>USALocation</v>
      </c>
      <c r="I380" t="s">
        <v>429</v>
      </c>
      <c r="J380" t="str">
        <f t="shared" si="17"/>
        <v>MarylandLocation</v>
      </c>
      <c r="K380">
        <v>39.085000000000001</v>
      </c>
      <c r="L380">
        <v>-76.759</v>
      </c>
      <c r="M380" s="3">
        <v>26108</v>
      </c>
      <c r="N380" t="s">
        <v>12</v>
      </c>
    </row>
    <row r="381" spans="1:14" hidden="1" x14ac:dyDescent="0.35">
      <c r="A381" t="s">
        <v>495</v>
      </c>
      <c r="B381" t="s">
        <v>3032</v>
      </c>
      <c r="C381" t="s">
        <v>3032</v>
      </c>
      <c r="D381" s="4" t="s">
        <v>496</v>
      </c>
      <c r="E381" t="s">
        <v>496</v>
      </c>
      <c r="F381" s="5" t="s">
        <v>497</v>
      </c>
      <c r="G381" t="s">
        <v>3078</v>
      </c>
      <c r="H381" t="str">
        <f t="shared" si="16"/>
        <v>USALocation</v>
      </c>
      <c r="I381" s="6" t="s">
        <v>498</v>
      </c>
      <c r="J381" t="str">
        <f t="shared" si="17"/>
        <v>NERCLocation</v>
      </c>
      <c r="M381" s="3"/>
      <c r="N381" t="s">
        <v>15</v>
      </c>
    </row>
    <row r="382" spans="1:14" hidden="1" x14ac:dyDescent="0.35">
      <c r="A382" t="s">
        <v>103</v>
      </c>
      <c r="B382" s="9">
        <v>30.44332</v>
      </c>
      <c r="C382" s="9">
        <v>-91.187470000000005</v>
      </c>
      <c r="D382" t="s">
        <v>2760</v>
      </c>
      <c r="E382" t="s">
        <v>860</v>
      </c>
      <c r="F382" t="s">
        <v>1682</v>
      </c>
      <c r="G382" t="s">
        <v>3078</v>
      </c>
      <c r="H382" t="str">
        <f t="shared" si="16"/>
        <v>USALocation</v>
      </c>
      <c r="I382" t="s">
        <v>425</v>
      </c>
      <c r="J382" t="str">
        <f t="shared" si="17"/>
        <v>LouisianaLocation</v>
      </c>
      <c r="K382">
        <v>30.536999999999999</v>
      </c>
      <c r="L382">
        <v>-91.147000000000006</v>
      </c>
      <c r="M382" s="3">
        <v>11115</v>
      </c>
      <c r="N382" t="s">
        <v>17</v>
      </c>
    </row>
    <row r="383" spans="1:14" x14ac:dyDescent="0.35">
      <c r="A383" t="s">
        <v>181</v>
      </c>
      <c r="B383" s="9">
        <v>30.08605</v>
      </c>
      <c r="C383" s="9">
        <v>-94.101849999999999</v>
      </c>
      <c r="D383" t="s">
        <v>2937</v>
      </c>
      <c r="E383" t="s">
        <v>1063</v>
      </c>
      <c r="F383" t="s">
        <v>1860</v>
      </c>
      <c r="G383" t="s">
        <v>3078</v>
      </c>
      <c r="H383" t="str">
        <f t="shared" si="16"/>
        <v>USALocation</v>
      </c>
      <c r="I383" t="s">
        <v>478</v>
      </c>
      <c r="J383" t="str">
        <f t="shared" si="17"/>
        <v>TexasLocation</v>
      </c>
      <c r="K383">
        <v>30.071000000000002</v>
      </c>
      <c r="L383">
        <v>-94.215999999999994</v>
      </c>
      <c r="M383" s="3">
        <v>11110</v>
      </c>
      <c r="N383" t="s">
        <v>12</v>
      </c>
    </row>
    <row r="384" spans="1:14" x14ac:dyDescent="0.35">
      <c r="A384" t="s">
        <v>181</v>
      </c>
      <c r="B384" s="9">
        <v>30.08605</v>
      </c>
      <c r="C384" s="9">
        <v>-94.101849999999999</v>
      </c>
      <c r="D384" t="s">
        <v>2939</v>
      </c>
      <c r="E384" t="s">
        <v>1065</v>
      </c>
      <c r="F384" t="s">
        <v>1862</v>
      </c>
      <c r="G384" t="s">
        <v>3078</v>
      </c>
      <c r="H384" t="str">
        <f t="shared" si="16"/>
        <v>USALocation</v>
      </c>
      <c r="I384" t="s">
        <v>478</v>
      </c>
      <c r="J384" t="str">
        <f t="shared" si="17"/>
        <v>TexasLocation</v>
      </c>
      <c r="K384">
        <v>30.068999999999999</v>
      </c>
      <c r="L384">
        <v>-93.804000000000002</v>
      </c>
      <c r="M384" s="3">
        <v>28722</v>
      </c>
      <c r="N384" t="s">
        <v>12</v>
      </c>
    </row>
    <row r="385" spans="1:14" x14ac:dyDescent="0.35">
      <c r="A385" t="s">
        <v>181</v>
      </c>
      <c r="B385" s="9">
        <v>30.08605</v>
      </c>
      <c r="C385" s="9">
        <v>-94.101849999999999</v>
      </c>
      <c r="D385" t="s">
        <v>2938</v>
      </c>
      <c r="E385" t="s">
        <v>1064</v>
      </c>
      <c r="F385" t="s">
        <v>1861</v>
      </c>
      <c r="G385" t="s">
        <v>3078</v>
      </c>
      <c r="H385" t="str">
        <f t="shared" si="16"/>
        <v>USALocation</v>
      </c>
      <c r="I385" t="s">
        <v>478</v>
      </c>
      <c r="J385" t="str">
        <f t="shared" si="17"/>
        <v>TexasLocation</v>
      </c>
      <c r="K385">
        <v>29.951000000000001</v>
      </c>
      <c r="L385">
        <v>-94.021000000000001</v>
      </c>
      <c r="M385" s="3">
        <v>16914</v>
      </c>
      <c r="N385" t="s">
        <v>12</v>
      </c>
    </row>
    <row r="386" spans="1:14" hidden="1" x14ac:dyDescent="0.35">
      <c r="A386" t="s">
        <v>192</v>
      </c>
      <c r="B386" s="9">
        <v>45.783290000000001</v>
      </c>
      <c r="C386" s="9">
        <v>-108.50069000000001</v>
      </c>
      <c r="D386" t="s">
        <v>2821</v>
      </c>
      <c r="E386" t="s">
        <v>929</v>
      </c>
      <c r="F386" t="s">
        <v>1743</v>
      </c>
      <c r="G386" t="s">
        <v>3078</v>
      </c>
      <c r="H386" t="str">
        <f t="shared" ref="H386:H449" si="18">G386&amp;"Location"</f>
        <v>USALocation</v>
      </c>
      <c r="I386" t="s">
        <v>442</v>
      </c>
      <c r="J386" t="str">
        <f t="shared" ref="J386:J449" si="19">VLOOKUP(I386,V:W,2,FALSE)</f>
        <v>MontanaLocation</v>
      </c>
      <c r="K386">
        <v>45.807000000000002</v>
      </c>
      <c r="L386">
        <v>-108.542</v>
      </c>
      <c r="M386" s="3">
        <v>4148</v>
      </c>
      <c r="N386" t="s">
        <v>21</v>
      </c>
    </row>
    <row r="387" spans="1:14" hidden="1" x14ac:dyDescent="0.35">
      <c r="A387" t="s">
        <v>106</v>
      </c>
      <c r="B387" s="9">
        <v>33.520659999999999</v>
      </c>
      <c r="C387" s="9">
        <v>-86.802490000000006</v>
      </c>
      <c r="D387" t="s">
        <v>2543</v>
      </c>
      <c r="E387" t="s">
        <v>631</v>
      </c>
      <c r="F387" t="s">
        <v>1464</v>
      </c>
      <c r="G387" t="s">
        <v>3078</v>
      </c>
      <c r="H387" t="str">
        <f t="shared" si="18"/>
        <v>USALocation</v>
      </c>
      <c r="I387" t="s">
        <v>393</v>
      </c>
      <c r="J387" t="str">
        <f t="shared" si="19"/>
        <v>AlabamaLocation</v>
      </c>
      <c r="K387">
        <v>33.313000000000002</v>
      </c>
      <c r="L387">
        <v>-86.926000000000002</v>
      </c>
      <c r="M387" s="3">
        <v>25779</v>
      </c>
      <c r="N387" t="s">
        <v>12</v>
      </c>
    </row>
    <row r="388" spans="1:14" hidden="1" x14ac:dyDescent="0.35">
      <c r="A388" t="s">
        <v>106</v>
      </c>
      <c r="B388" s="9">
        <v>33.520659999999999</v>
      </c>
      <c r="C388" s="9">
        <v>-86.802490000000006</v>
      </c>
      <c r="D388" t="s">
        <v>2542</v>
      </c>
      <c r="E388" t="s">
        <v>630</v>
      </c>
      <c r="F388" t="s">
        <v>1463</v>
      </c>
      <c r="G388" t="s">
        <v>3078</v>
      </c>
      <c r="H388" t="str">
        <f t="shared" si="18"/>
        <v>USALocation</v>
      </c>
      <c r="I388" t="s">
        <v>393</v>
      </c>
      <c r="J388" t="str">
        <f t="shared" si="19"/>
        <v>AlabamaLocation</v>
      </c>
      <c r="K388">
        <v>33.566000000000003</v>
      </c>
      <c r="L388">
        <v>-86.745000000000005</v>
      </c>
      <c r="M388" s="3">
        <v>7335</v>
      </c>
      <c r="N388" t="s">
        <v>17</v>
      </c>
    </row>
    <row r="389" spans="1:14" hidden="1" x14ac:dyDescent="0.35">
      <c r="A389" t="s">
        <v>152</v>
      </c>
      <c r="B389" s="9">
        <v>43.613500000000002</v>
      </c>
      <c r="C389" s="9">
        <v>-116.20345</v>
      </c>
      <c r="D389" t="s">
        <v>2725</v>
      </c>
      <c r="E389" t="s">
        <v>820</v>
      </c>
      <c r="F389" t="s">
        <v>1647</v>
      </c>
      <c r="G389" t="s">
        <v>3078</v>
      </c>
      <c r="H389" t="str">
        <f t="shared" si="18"/>
        <v>USALocation</v>
      </c>
      <c r="I389" t="s">
        <v>413</v>
      </c>
      <c r="J389" t="str">
        <f t="shared" si="19"/>
        <v>IdahoLocation</v>
      </c>
      <c r="K389">
        <v>43.567</v>
      </c>
      <c r="L389">
        <v>-116.241</v>
      </c>
      <c r="M389" s="3">
        <v>5990</v>
      </c>
      <c r="N389" t="s">
        <v>15</v>
      </c>
    </row>
    <row r="390" spans="1:14" hidden="1" x14ac:dyDescent="0.35">
      <c r="A390" t="s">
        <v>152</v>
      </c>
      <c r="B390" s="9">
        <v>43.613500000000002</v>
      </c>
      <c r="C390" s="9">
        <v>-116.20345</v>
      </c>
      <c r="D390" t="s">
        <v>2726</v>
      </c>
      <c r="E390" t="s">
        <v>821</v>
      </c>
      <c r="F390" t="s">
        <v>1648</v>
      </c>
      <c r="G390" t="s">
        <v>3078</v>
      </c>
      <c r="H390" t="str">
        <f t="shared" si="18"/>
        <v>USALocation</v>
      </c>
      <c r="I390" t="s">
        <v>413</v>
      </c>
      <c r="J390" t="str">
        <f t="shared" si="19"/>
        <v>IdahoLocation</v>
      </c>
      <c r="K390">
        <v>43.581000000000003</v>
      </c>
      <c r="L390">
        <v>-116.523</v>
      </c>
      <c r="M390" s="3">
        <v>25985</v>
      </c>
      <c r="N390" t="s">
        <v>12</v>
      </c>
    </row>
    <row r="391" spans="1:14" hidden="1" x14ac:dyDescent="0.35">
      <c r="A391" t="s">
        <v>38</v>
      </c>
      <c r="B391" s="9">
        <v>42.358429999999998</v>
      </c>
      <c r="C391" s="9">
        <v>-71.05977</v>
      </c>
      <c r="D391" t="s">
        <v>2782</v>
      </c>
      <c r="E391" t="s">
        <v>885</v>
      </c>
      <c r="F391" t="s">
        <v>1704</v>
      </c>
      <c r="G391" t="s">
        <v>3078</v>
      </c>
      <c r="H391" t="str">
        <f t="shared" si="18"/>
        <v>USALocation</v>
      </c>
      <c r="I391" t="s">
        <v>431</v>
      </c>
      <c r="J391" t="str">
        <f t="shared" si="19"/>
        <v>MassachusettsLocation</v>
      </c>
      <c r="K391">
        <v>42.584000000000003</v>
      </c>
      <c r="L391">
        <v>-70.918000000000006</v>
      </c>
      <c r="M391" s="3">
        <v>27646</v>
      </c>
      <c r="N391" t="s">
        <v>12</v>
      </c>
    </row>
    <row r="392" spans="1:14" hidden="1" x14ac:dyDescent="0.35">
      <c r="A392" t="s">
        <v>38</v>
      </c>
      <c r="B392" s="9">
        <v>42.358429999999998</v>
      </c>
      <c r="C392" s="9">
        <v>-71.05977</v>
      </c>
      <c r="D392" t="s">
        <v>2779</v>
      </c>
      <c r="E392" t="s">
        <v>882</v>
      </c>
      <c r="F392" t="s">
        <v>1701</v>
      </c>
      <c r="G392" t="s">
        <v>3078</v>
      </c>
      <c r="H392" t="str">
        <f t="shared" si="18"/>
        <v>USALocation</v>
      </c>
      <c r="I392" t="s">
        <v>431</v>
      </c>
      <c r="J392" t="str">
        <f t="shared" si="19"/>
        <v>MassachusettsLocation</v>
      </c>
      <c r="K392">
        <v>42.212000000000003</v>
      </c>
      <c r="L392">
        <v>-71.114000000000004</v>
      </c>
      <c r="M392" s="3">
        <v>16882</v>
      </c>
      <c r="N392" t="s">
        <v>12</v>
      </c>
    </row>
    <row r="393" spans="1:14" hidden="1" x14ac:dyDescent="0.35">
      <c r="A393" t="s">
        <v>38</v>
      </c>
      <c r="B393" s="9">
        <v>42.358429999999998</v>
      </c>
      <c r="C393" s="9">
        <v>-71.05977</v>
      </c>
      <c r="D393" t="s">
        <v>2778</v>
      </c>
      <c r="E393" t="s">
        <v>881</v>
      </c>
      <c r="F393" t="s">
        <v>1700</v>
      </c>
      <c r="G393" t="s">
        <v>3078</v>
      </c>
      <c r="H393" t="str">
        <f t="shared" si="18"/>
        <v>USALocation</v>
      </c>
      <c r="I393" t="s">
        <v>431</v>
      </c>
      <c r="J393" t="str">
        <f t="shared" si="19"/>
        <v>MassachusettsLocation</v>
      </c>
      <c r="K393">
        <v>42.360999999999997</v>
      </c>
      <c r="L393">
        <v>-71.010000000000005</v>
      </c>
      <c r="M393" s="3">
        <v>4099</v>
      </c>
      <c r="N393" t="s">
        <v>13</v>
      </c>
    </row>
    <row r="394" spans="1:14" hidden="1" x14ac:dyDescent="0.35">
      <c r="A394" t="s">
        <v>38</v>
      </c>
      <c r="B394" s="9">
        <v>42.358429999999998</v>
      </c>
      <c r="C394" s="9">
        <v>-71.05977</v>
      </c>
      <c r="D394" t="s">
        <v>2781</v>
      </c>
      <c r="E394" t="s">
        <v>884</v>
      </c>
      <c r="F394" t="s">
        <v>1703</v>
      </c>
      <c r="G394" t="s">
        <v>3078</v>
      </c>
      <c r="H394" t="str">
        <f t="shared" si="18"/>
        <v>USALocation</v>
      </c>
      <c r="I394" t="s">
        <v>431</v>
      </c>
      <c r="J394" t="str">
        <f t="shared" si="19"/>
        <v>MassachusettsLocation</v>
      </c>
      <c r="K394">
        <v>42.47</v>
      </c>
      <c r="L394">
        <v>-71.289000000000001</v>
      </c>
      <c r="M394" s="3">
        <v>22539</v>
      </c>
      <c r="N394" t="s">
        <v>12</v>
      </c>
    </row>
    <row r="395" spans="1:14" hidden="1" x14ac:dyDescent="0.35">
      <c r="A395" t="s">
        <v>38</v>
      </c>
      <c r="B395" s="9">
        <v>42.358429999999998</v>
      </c>
      <c r="C395" s="9">
        <v>-71.05977</v>
      </c>
      <c r="D395" t="s">
        <v>2780</v>
      </c>
      <c r="E395" t="s">
        <v>883</v>
      </c>
      <c r="F395" t="s">
        <v>1702</v>
      </c>
      <c r="G395" t="s">
        <v>3078</v>
      </c>
      <c r="H395" t="str">
        <f t="shared" si="18"/>
        <v>USALocation</v>
      </c>
      <c r="I395" t="s">
        <v>431</v>
      </c>
      <c r="J395" t="str">
        <f t="shared" si="19"/>
        <v>MassachusettsLocation</v>
      </c>
      <c r="K395">
        <v>42.191000000000003</v>
      </c>
      <c r="L395">
        <v>-71.174000000000007</v>
      </c>
      <c r="M395" s="3">
        <v>20855</v>
      </c>
      <c r="N395" t="s">
        <v>12</v>
      </c>
    </row>
    <row r="396" spans="1:14" hidden="1" x14ac:dyDescent="0.35">
      <c r="A396" t="s">
        <v>199</v>
      </c>
      <c r="B396" s="9">
        <v>40.014989999999997</v>
      </c>
      <c r="C396" s="9">
        <v>-105.27055</v>
      </c>
      <c r="D396" t="s">
        <v>2647</v>
      </c>
      <c r="E396" t="s">
        <v>737</v>
      </c>
      <c r="F396" t="s">
        <v>1569</v>
      </c>
      <c r="G396" t="s">
        <v>3078</v>
      </c>
      <c r="H396" t="str">
        <f t="shared" si="18"/>
        <v>USALocation</v>
      </c>
      <c r="I396" t="s">
        <v>401</v>
      </c>
      <c r="J396" t="str">
        <f t="shared" si="19"/>
        <v>ColoradoLocation</v>
      </c>
      <c r="K396">
        <v>40.167000000000002</v>
      </c>
      <c r="L396">
        <v>-105.167</v>
      </c>
      <c r="M396" s="3">
        <v>19060</v>
      </c>
      <c r="N396" t="s">
        <v>12</v>
      </c>
    </row>
    <row r="397" spans="1:14" hidden="1" x14ac:dyDescent="0.35">
      <c r="A397" t="s">
        <v>151</v>
      </c>
      <c r="B397" s="9">
        <v>41.179229999999997</v>
      </c>
      <c r="C397" s="9">
        <v>-73.189449999999994</v>
      </c>
      <c r="D397" t="s">
        <v>2663</v>
      </c>
      <c r="E397" t="s">
        <v>754</v>
      </c>
      <c r="F397" t="s">
        <v>1585</v>
      </c>
      <c r="G397" t="s">
        <v>3078</v>
      </c>
      <c r="H397" t="str">
        <f t="shared" si="18"/>
        <v>USALocation</v>
      </c>
      <c r="I397" t="s">
        <v>403</v>
      </c>
      <c r="J397" t="str">
        <f t="shared" si="19"/>
        <v>ConnecticutLocation</v>
      </c>
      <c r="K397">
        <v>41.158000000000001</v>
      </c>
      <c r="L397">
        <v>-73.129000000000005</v>
      </c>
      <c r="M397" s="3">
        <v>5583</v>
      </c>
      <c r="N397" t="s">
        <v>13</v>
      </c>
    </row>
    <row r="398" spans="1:14" hidden="1" x14ac:dyDescent="0.35">
      <c r="A398" t="s">
        <v>151</v>
      </c>
      <c r="B398" s="9">
        <v>41.179229999999997</v>
      </c>
      <c r="C398" s="9">
        <v>-73.189449999999994</v>
      </c>
      <c r="D398" t="s">
        <v>2664</v>
      </c>
      <c r="E398" t="s">
        <v>755</v>
      </c>
      <c r="F398" t="s">
        <v>1586</v>
      </c>
      <c r="G398" t="s">
        <v>3078</v>
      </c>
      <c r="H398" t="str">
        <f t="shared" si="18"/>
        <v>USALocation</v>
      </c>
      <c r="I398" t="s">
        <v>403</v>
      </c>
      <c r="J398" t="str">
        <f t="shared" si="19"/>
        <v>ConnecticutLocation</v>
      </c>
      <c r="K398">
        <v>41.264000000000003</v>
      </c>
      <c r="L398">
        <v>-72.887</v>
      </c>
      <c r="M398" s="3">
        <v>26995</v>
      </c>
      <c r="N398" t="s">
        <v>12</v>
      </c>
    </row>
    <row r="399" spans="1:14" x14ac:dyDescent="0.35">
      <c r="A399" t="s">
        <v>127</v>
      </c>
      <c r="B399" s="9">
        <v>25.90175</v>
      </c>
      <c r="C399" s="9">
        <v>-97.497479999999996</v>
      </c>
      <c r="D399" t="s">
        <v>2940</v>
      </c>
      <c r="E399" t="s">
        <v>2250</v>
      </c>
      <c r="F399" t="s">
        <v>1863</v>
      </c>
      <c r="G399" t="s">
        <v>3078</v>
      </c>
      <c r="H399" t="str">
        <f t="shared" si="18"/>
        <v>USALocation</v>
      </c>
      <c r="I399" t="s">
        <v>478</v>
      </c>
      <c r="J399" t="str">
        <f t="shared" si="19"/>
        <v>TexasLocation</v>
      </c>
      <c r="K399">
        <v>25.914000000000001</v>
      </c>
      <c r="L399">
        <v>-97.423000000000002</v>
      </c>
      <c r="M399" s="3">
        <v>7572</v>
      </c>
      <c r="N399" t="s">
        <v>12</v>
      </c>
    </row>
    <row r="400" spans="1:14" hidden="1" x14ac:dyDescent="0.35">
      <c r="A400" t="s">
        <v>91</v>
      </c>
      <c r="B400" s="9">
        <v>42.886450000000004</v>
      </c>
      <c r="C400" s="9">
        <v>-78.878370000000004</v>
      </c>
      <c r="D400" t="s">
        <v>2844</v>
      </c>
      <c r="E400" t="s">
        <v>958</v>
      </c>
      <c r="F400" t="s">
        <v>1766</v>
      </c>
      <c r="G400" t="s">
        <v>3078</v>
      </c>
      <c r="H400" t="str">
        <f t="shared" si="18"/>
        <v>USALocation</v>
      </c>
      <c r="I400" t="s">
        <v>455</v>
      </c>
      <c r="J400" t="str">
        <f t="shared" si="19"/>
        <v>NewYorkLocation</v>
      </c>
      <c r="K400">
        <v>42.941000000000003</v>
      </c>
      <c r="L400">
        <v>-78.736000000000004</v>
      </c>
      <c r="M400" s="3">
        <v>13085</v>
      </c>
      <c r="N400" t="s">
        <v>13</v>
      </c>
    </row>
    <row r="401" spans="1:14" hidden="1" x14ac:dyDescent="0.35">
      <c r="A401" t="s">
        <v>91</v>
      </c>
      <c r="B401" s="9">
        <v>42.886450000000004</v>
      </c>
      <c r="C401" s="9">
        <v>-78.878370000000004</v>
      </c>
      <c r="D401" t="s">
        <v>2845</v>
      </c>
      <c r="E401" t="s">
        <v>959</v>
      </c>
      <c r="F401" t="s">
        <v>1767</v>
      </c>
      <c r="G401" t="s">
        <v>3078</v>
      </c>
      <c r="H401" t="str">
        <f t="shared" si="18"/>
        <v>USALocation</v>
      </c>
      <c r="I401" t="s">
        <v>455</v>
      </c>
      <c r="J401" t="str">
        <f t="shared" si="19"/>
        <v>NewYorkLocation</v>
      </c>
      <c r="K401">
        <v>43.107999999999997</v>
      </c>
      <c r="L401">
        <v>-78.938000000000002</v>
      </c>
      <c r="M401" s="3">
        <v>25108</v>
      </c>
      <c r="N401" t="s">
        <v>12</v>
      </c>
    </row>
    <row r="402" spans="1:14" hidden="1" x14ac:dyDescent="0.35">
      <c r="A402" t="s">
        <v>499</v>
      </c>
      <c r="B402" t="s">
        <v>3032</v>
      </c>
      <c r="C402" t="s">
        <v>3032</v>
      </c>
      <c r="D402" s="4" t="s">
        <v>500</v>
      </c>
      <c r="E402" t="s">
        <v>500</v>
      </c>
      <c r="F402" s="5" t="s">
        <v>501</v>
      </c>
      <c r="G402" t="s">
        <v>3078</v>
      </c>
      <c r="H402" t="str">
        <f t="shared" si="18"/>
        <v>USALocation</v>
      </c>
      <c r="I402" s="6" t="s">
        <v>498</v>
      </c>
      <c r="J402" t="str">
        <f t="shared" si="19"/>
        <v>NERCLocation</v>
      </c>
      <c r="M402" s="3"/>
      <c r="N402" t="s">
        <v>15</v>
      </c>
    </row>
    <row r="403" spans="1:14" hidden="1" x14ac:dyDescent="0.35">
      <c r="A403" t="s">
        <v>134</v>
      </c>
      <c r="B403" s="9">
        <v>26.562850000000001</v>
      </c>
      <c r="C403" s="9">
        <v>-81.949529999999996</v>
      </c>
      <c r="D403" t="s">
        <v>2671</v>
      </c>
      <c r="E403" t="s">
        <v>765</v>
      </c>
      <c r="F403" t="s">
        <v>1593</v>
      </c>
      <c r="G403" t="s">
        <v>3078</v>
      </c>
      <c r="H403" t="str">
        <f t="shared" si="18"/>
        <v>USALocation</v>
      </c>
      <c r="I403" t="s">
        <v>409</v>
      </c>
      <c r="J403" t="str">
        <f t="shared" si="19"/>
        <v>FloridaLocation</v>
      </c>
      <c r="K403">
        <v>26.585000000000001</v>
      </c>
      <c r="L403">
        <v>-81.861000000000004</v>
      </c>
      <c r="M403" s="3">
        <v>9142</v>
      </c>
      <c r="N403" t="s">
        <v>17</v>
      </c>
    </row>
    <row r="404" spans="1:14" hidden="1" x14ac:dyDescent="0.35">
      <c r="A404" t="s">
        <v>134</v>
      </c>
      <c r="B404" s="9">
        <v>26.562850000000001</v>
      </c>
      <c r="C404" s="9">
        <v>-81.949529999999996</v>
      </c>
      <c r="D404" t="s">
        <v>2672</v>
      </c>
      <c r="E404" t="s">
        <v>766</v>
      </c>
      <c r="F404" t="s">
        <v>1594</v>
      </c>
      <c r="G404" t="s">
        <v>3078</v>
      </c>
      <c r="H404" t="str">
        <f t="shared" si="18"/>
        <v>USALocation</v>
      </c>
      <c r="I404" t="s">
        <v>409</v>
      </c>
      <c r="J404" t="str">
        <f t="shared" si="19"/>
        <v>FloridaLocation</v>
      </c>
      <c r="K404">
        <v>26.536000000000001</v>
      </c>
      <c r="L404">
        <v>-81.754999999999995</v>
      </c>
      <c r="M404" s="3">
        <v>19578</v>
      </c>
      <c r="N404" t="s">
        <v>12</v>
      </c>
    </row>
    <row r="405" spans="1:14" hidden="1" x14ac:dyDescent="0.35">
      <c r="A405" t="s">
        <v>165</v>
      </c>
      <c r="B405" s="9">
        <v>42.008330000000001</v>
      </c>
      <c r="C405" s="9">
        <v>-91.644069999999999</v>
      </c>
      <c r="D405" t="s">
        <v>2742</v>
      </c>
      <c r="E405" t="s">
        <v>840</v>
      </c>
      <c r="F405" t="s">
        <v>1664</v>
      </c>
      <c r="G405" t="s">
        <v>3078</v>
      </c>
      <c r="H405" t="str">
        <f t="shared" si="18"/>
        <v>USALocation</v>
      </c>
      <c r="I405" t="s">
        <v>419</v>
      </c>
      <c r="J405" t="str">
        <f t="shared" si="19"/>
        <v>IowaLocation</v>
      </c>
      <c r="K405">
        <v>41.883000000000003</v>
      </c>
      <c r="L405">
        <v>-91.716999999999999</v>
      </c>
      <c r="M405" s="3">
        <v>15185</v>
      </c>
      <c r="N405" t="s">
        <v>12</v>
      </c>
    </row>
    <row r="406" spans="1:14" hidden="1" x14ac:dyDescent="0.35">
      <c r="A406" t="s">
        <v>162</v>
      </c>
      <c r="B406" s="9">
        <v>32.77657</v>
      </c>
      <c r="C406" s="9">
        <v>-79.93092</v>
      </c>
      <c r="D406" t="s">
        <v>2912</v>
      </c>
      <c r="E406" t="s">
        <v>1035</v>
      </c>
      <c r="F406" t="s">
        <v>1835</v>
      </c>
      <c r="G406" t="s">
        <v>3078</v>
      </c>
      <c r="H406" t="str">
        <f t="shared" si="18"/>
        <v>USALocation</v>
      </c>
      <c r="I406" t="s">
        <v>471</v>
      </c>
      <c r="J406" t="str">
        <f t="shared" si="19"/>
        <v>SouthCarolinaLocation</v>
      </c>
      <c r="K406">
        <v>32.899000000000001</v>
      </c>
      <c r="L406">
        <v>-80.040999999999997</v>
      </c>
      <c r="M406" s="3">
        <v>17061</v>
      </c>
      <c r="N406" t="s">
        <v>12</v>
      </c>
    </row>
    <row r="407" spans="1:14" hidden="1" x14ac:dyDescent="0.35">
      <c r="A407" t="s">
        <v>162</v>
      </c>
      <c r="B407" s="9">
        <v>32.77657</v>
      </c>
      <c r="C407" s="9">
        <v>-79.93092</v>
      </c>
      <c r="D407" t="s">
        <v>2911</v>
      </c>
      <c r="E407" t="s">
        <v>1034</v>
      </c>
      <c r="F407" t="s">
        <v>1834</v>
      </c>
      <c r="G407" t="s">
        <v>3078</v>
      </c>
      <c r="H407" t="str">
        <f t="shared" si="18"/>
        <v>USALocation</v>
      </c>
      <c r="I407" t="s">
        <v>471</v>
      </c>
      <c r="J407" t="str">
        <f t="shared" si="19"/>
        <v>SouthCarolinaLocation</v>
      </c>
      <c r="K407">
        <v>32.701000000000001</v>
      </c>
      <c r="L407">
        <v>-80.003</v>
      </c>
      <c r="M407" s="3">
        <v>10773</v>
      </c>
      <c r="N407" t="s">
        <v>12</v>
      </c>
    </row>
    <row r="408" spans="1:14" hidden="1" x14ac:dyDescent="0.35">
      <c r="A408" t="s">
        <v>162</v>
      </c>
      <c r="B408" s="9">
        <v>32.77657</v>
      </c>
      <c r="C408" s="9">
        <v>-79.93092</v>
      </c>
      <c r="D408" t="s">
        <v>2913</v>
      </c>
      <c r="E408" t="s">
        <v>1036</v>
      </c>
      <c r="F408" t="s">
        <v>1836</v>
      </c>
      <c r="G408" t="s">
        <v>3078</v>
      </c>
      <c r="H408" t="str">
        <f t="shared" si="18"/>
        <v>USALocation</v>
      </c>
      <c r="I408" t="s">
        <v>471</v>
      </c>
      <c r="J408" t="str">
        <f t="shared" si="19"/>
        <v>SouthCarolinaLocation</v>
      </c>
      <c r="K408">
        <v>32.9</v>
      </c>
      <c r="L408">
        <v>-79.783000000000001</v>
      </c>
      <c r="M408" s="3">
        <v>19476</v>
      </c>
      <c r="N408" t="s">
        <v>12</v>
      </c>
    </row>
    <row r="409" spans="1:14" hidden="1" x14ac:dyDescent="0.35">
      <c r="A409" t="s">
        <v>33</v>
      </c>
      <c r="B409" s="9">
        <v>35.227089999999997</v>
      </c>
      <c r="C409" s="9">
        <v>-80.843130000000002</v>
      </c>
      <c r="D409" t="s">
        <v>2854</v>
      </c>
      <c r="E409" t="s">
        <v>969</v>
      </c>
      <c r="F409" t="s">
        <v>1776</v>
      </c>
      <c r="G409" t="s">
        <v>3078</v>
      </c>
      <c r="H409" t="str">
        <f t="shared" si="18"/>
        <v>USALocation</v>
      </c>
      <c r="I409" t="s">
        <v>457</v>
      </c>
      <c r="J409" t="str">
        <f t="shared" si="19"/>
        <v>NorthCarolinaLocation</v>
      </c>
      <c r="K409">
        <v>35.223999999999997</v>
      </c>
      <c r="L409">
        <v>-80.954999999999998</v>
      </c>
      <c r="M409" s="3">
        <v>10167</v>
      </c>
      <c r="N409" t="s">
        <v>13</v>
      </c>
    </row>
    <row r="410" spans="1:14" hidden="1" x14ac:dyDescent="0.35">
      <c r="A410" t="s">
        <v>33</v>
      </c>
      <c r="B410" s="9">
        <v>35.227089999999997</v>
      </c>
      <c r="C410" s="9">
        <v>-80.843130000000002</v>
      </c>
      <c r="D410" t="s">
        <v>2855</v>
      </c>
      <c r="E410" t="s">
        <v>970</v>
      </c>
      <c r="F410" t="s">
        <v>1777</v>
      </c>
      <c r="G410" t="s">
        <v>3078</v>
      </c>
      <c r="H410" t="str">
        <f t="shared" si="18"/>
        <v>USALocation</v>
      </c>
      <c r="I410" t="s">
        <v>457</v>
      </c>
      <c r="J410" t="str">
        <f t="shared" si="19"/>
        <v>NorthCarolinaLocation</v>
      </c>
      <c r="K410">
        <v>35.197000000000003</v>
      </c>
      <c r="L410">
        <v>-81.156000000000006</v>
      </c>
      <c r="M410" s="3">
        <v>28620</v>
      </c>
      <c r="N410" t="s">
        <v>12</v>
      </c>
    </row>
    <row r="411" spans="1:14" hidden="1" x14ac:dyDescent="0.35">
      <c r="A411" t="s">
        <v>131</v>
      </c>
      <c r="B411" s="9">
        <v>35.045630000000003</v>
      </c>
      <c r="C411" s="9">
        <v>-85.30968</v>
      </c>
      <c r="D411" t="s">
        <v>2920</v>
      </c>
      <c r="E411" t="s">
        <v>1045</v>
      </c>
      <c r="F411" t="s">
        <v>1843</v>
      </c>
      <c r="G411" t="s">
        <v>3078</v>
      </c>
      <c r="H411" t="str">
        <f t="shared" si="18"/>
        <v>USALocation</v>
      </c>
      <c r="I411" t="s">
        <v>476</v>
      </c>
      <c r="J411" t="str">
        <f t="shared" si="19"/>
        <v>TennesseeLocation</v>
      </c>
      <c r="K411">
        <v>35.030999999999999</v>
      </c>
      <c r="L411">
        <v>-85.200999999999993</v>
      </c>
      <c r="M411" s="3">
        <v>10027</v>
      </c>
      <c r="N411" t="s">
        <v>12</v>
      </c>
    </row>
    <row r="412" spans="1:14" hidden="1" x14ac:dyDescent="0.35">
      <c r="A412" t="s">
        <v>16</v>
      </c>
      <c r="B412" s="9">
        <v>41.850029999999997</v>
      </c>
      <c r="C412" s="9">
        <v>-87.650049999999993</v>
      </c>
      <c r="D412" t="s">
        <v>2727</v>
      </c>
      <c r="E412" t="s">
        <v>823</v>
      </c>
      <c r="F412" t="s">
        <v>1649</v>
      </c>
      <c r="G412" t="s">
        <v>3078</v>
      </c>
      <c r="H412" t="str">
        <f t="shared" si="18"/>
        <v>USALocation</v>
      </c>
      <c r="I412" t="s">
        <v>415</v>
      </c>
      <c r="J412" t="str">
        <f t="shared" si="19"/>
        <v>IllinoisLocation</v>
      </c>
      <c r="K412">
        <v>41.786000000000001</v>
      </c>
      <c r="L412">
        <v>-87.751999999999995</v>
      </c>
      <c r="M412" s="3">
        <v>11048</v>
      </c>
      <c r="N412" t="s">
        <v>12</v>
      </c>
    </row>
    <row r="413" spans="1:14" hidden="1" x14ac:dyDescent="0.35">
      <c r="A413" t="s">
        <v>16</v>
      </c>
      <c r="B413" s="9">
        <v>41.850029999999997</v>
      </c>
      <c r="C413" s="9">
        <v>-87.650049999999993</v>
      </c>
      <c r="D413" t="s">
        <v>2728</v>
      </c>
      <c r="E413" t="s">
        <v>824</v>
      </c>
      <c r="F413" t="s">
        <v>1650</v>
      </c>
      <c r="G413" t="s">
        <v>3078</v>
      </c>
      <c r="H413" t="str">
        <f t="shared" si="18"/>
        <v>USALocation</v>
      </c>
      <c r="I413" t="s">
        <v>415</v>
      </c>
      <c r="J413" t="str">
        <f t="shared" si="19"/>
        <v>IllinoisLocation</v>
      </c>
      <c r="K413">
        <v>41.994999999999997</v>
      </c>
      <c r="L413">
        <v>-87.933999999999997</v>
      </c>
      <c r="M413" s="3">
        <v>28491</v>
      </c>
      <c r="N413" t="s">
        <v>17</v>
      </c>
    </row>
    <row r="414" spans="1:14" hidden="1" x14ac:dyDescent="0.35">
      <c r="A414" t="s">
        <v>89</v>
      </c>
      <c r="B414" s="9">
        <v>32.640050000000002</v>
      </c>
      <c r="C414" s="9">
        <v>-117.0842</v>
      </c>
      <c r="D414" t="s">
        <v>2575</v>
      </c>
      <c r="E414" t="s">
        <v>664</v>
      </c>
      <c r="F414" t="s">
        <v>1496</v>
      </c>
      <c r="G414" t="s">
        <v>3078</v>
      </c>
      <c r="H414" t="str">
        <f t="shared" si="18"/>
        <v>USALocation</v>
      </c>
      <c r="I414" t="s">
        <v>399</v>
      </c>
      <c r="J414" t="str">
        <f t="shared" si="19"/>
        <v>CaliforniaLocation</v>
      </c>
      <c r="K414">
        <v>32.572000000000003</v>
      </c>
      <c r="L414">
        <v>-116.979</v>
      </c>
      <c r="M414" s="3">
        <v>12424</v>
      </c>
      <c r="N414" t="s">
        <v>12</v>
      </c>
    </row>
    <row r="415" spans="1:14" hidden="1" x14ac:dyDescent="0.35">
      <c r="A415" t="s">
        <v>80</v>
      </c>
      <c r="B415" s="9">
        <v>39.127110000000002</v>
      </c>
      <c r="C415" s="9">
        <v>-84.514390000000006</v>
      </c>
      <c r="D415" t="s">
        <v>2871</v>
      </c>
      <c r="E415" t="s">
        <v>988</v>
      </c>
      <c r="F415" t="s">
        <v>1793</v>
      </c>
      <c r="G415" t="s">
        <v>3078</v>
      </c>
      <c r="H415" t="str">
        <f t="shared" si="18"/>
        <v>USALocation</v>
      </c>
      <c r="I415" t="s">
        <v>461</v>
      </c>
      <c r="J415" t="str">
        <f t="shared" si="19"/>
        <v>OhioLocation</v>
      </c>
      <c r="K415">
        <v>39.363999999999997</v>
      </c>
      <c r="L415">
        <v>-84.525000000000006</v>
      </c>
      <c r="M415" s="3">
        <v>26356</v>
      </c>
      <c r="N415" t="s">
        <v>12</v>
      </c>
    </row>
    <row r="416" spans="1:14" hidden="1" x14ac:dyDescent="0.35">
      <c r="A416" t="s">
        <v>80</v>
      </c>
      <c r="B416" s="9">
        <v>39.127110000000002</v>
      </c>
      <c r="C416" s="9">
        <v>-84.514390000000006</v>
      </c>
      <c r="D416" t="s">
        <v>2869</v>
      </c>
      <c r="E416" t="s">
        <v>986</v>
      </c>
      <c r="F416" t="s">
        <v>1791</v>
      </c>
      <c r="G416" t="s">
        <v>3078</v>
      </c>
      <c r="H416" t="str">
        <f t="shared" si="18"/>
        <v>USALocation</v>
      </c>
      <c r="I416" t="s">
        <v>461</v>
      </c>
      <c r="J416" t="str">
        <f t="shared" si="19"/>
        <v>OhioLocation</v>
      </c>
      <c r="K416">
        <v>39.103000000000002</v>
      </c>
      <c r="L416">
        <v>-84.418999999999997</v>
      </c>
      <c r="M416" s="3">
        <v>8655</v>
      </c>
      <c r="N416" t="s">
        <v>12</v>
      </c>
    </row>
    <row r="417" spans="1:14" hidden="1" x14ac:dyDescent="0.35">
      <c r="A417" t="s">
        <v>80</v>
      </c>
      <c r="B417" s="9">
        <v>39.127110000000002</v>
      </c>
      <c r="C417" s="9">
        <v>-84.514390000000006</v>
      </c>
      <c r="D417" t="s">
        <v>2870</v>
      </c>
      <c r="E417" t="s">
        <v>987</v>
      </c>
      <c r="F417" t="s">
        <v>1792</v>
      </c>
      <c r="G417" t="s">
        <v>3078</v>
      </c>
      <c r="H417" t="str">
        <f t="shared" si="18"/>
        <v>USALocation</v>
      </c>
      <c r="I417" t="s">
        <v>461</v>
      </c>
      <c r="J417" t="str">
        <f t="shared" si="19"/>
        <v>OhioLocation</v>
      </c>
      <c r="K417">
        <v>39.043999999999997</v>
      </c>
      <c r="L417">
        <v>-84.671999999999997</v>
      </c>
      <c r="M417" s="3">
        <v>16445</v>
      </c>
      <c r="N417" t="s">
        <v>17</v>
      </c>
    </row>
    <row r="418" spans="1:14" hidden="1" x14ac:dyDescent="0.35">
      <c r="A418" t="s">
        <v>147</v>
      </c>
      <c r="B418" s="9">
        <v>36.529769999999999</v>
      </c>
      <c r="C418" s="9">
        <v>-87.359449999999995</v>
      </c>
      <c r="D418" t="s">
        <v>2922</v>
      </c>
      <c r="E418" t="s">
        <v>1047</v>
      </c>
      <c r="F418" t="s">
        <v>1845</v>
      </c>
      <c r="G418" t="s">
        <v>3078</v>
      </c>
      <c r="H418" t="str">
        <f t="shared" si="18"/>
        <v>USALocation</v>
      </c>
      <c r="I418" t="s">
        <v>476</v>
      </c>
      <c r="J418" t="str">
        <f t="shared" si="19"/>
        <v>TennesseeLocation</v>
      </c>
      <c r="K418">
        <v>36.667000000000002</v>
      </c>
      <c r="L418">
        <v>-87.483000000000004</v>
      </c>
      <c r="M418" s="3">
        <v>18828</v>
      </c>
      <c r="N418" t="s">
        <v>12</v>
      </c>
    </row>
    <row r="419" spans="1:14" hidden="1" x14ac:dyDescent="0.35">
      <c r="A419" t="s">
        <v>147</v>
      </c>
      <c r="B419" s="9">
        <v>36.529769999999999</v>
      </c>
      <c r="C419" s="9">
        <v>-87.359449999999995</v>
      </c>
      <c r="D419" t="s">
        <v>2921</v>
      </c>
      <c r="E419" t="s">
        <v>1046</v>
      </c>
      <c r="F419" t="s">
        <v>1844</v>
      </c>
      <c r="G419" t="s">
        <v>3078</v>
      </c>
      <c r="H419" t="str">
        <f t="shared" si="18"/>
        <v>USALocation</v>
      </c>
      <c r="I419" t="s">
        <v>476</v>
      </c>
      <c r="J419" t="str">
        <f t="shared" si="19"/>
        <v>TennesseeLocation</v>
      </c>
      <c r="K419">
        <v>36.624000000000002</v>
      </c>
      <c r="L419">
        <v>-87.418999999999997</v>
      </c>
      <c r="M419" s="3">
        <v>11750</v>
      </c>
      <c r="N419" t="s">
        <v>12</v>
      </c>
    </row>
    <row r="420" spans="1:14" hidden="1" x14ac:dyDescent="0.35">
      <c r="A420" t="s">
        <v>67</v>
      </c>
      <c r="B420" s="9">
        <v>41.499499999999998</v>
      </c>
      <c r="C420" s="9">
        <v>-81.695409999999995</v>
      </c>
      <c r="D420" t="s">
        <v>2872</v>
      </c>
      <c r="E420" t="s">
        <v>989</v>
      </c>
      <c r="F420" t="s">
        <v>1794</v>
      </c>
      <c r="G420" t="s">
        <v>3078</v>
      </c>
      <c r="H420" t="str">
        <f t="shared" si="18"/>
        <v>USALocation</v>
      </c>
      <c r="I420" t="s">
        <v>461</v>
      </c>
      <c r="J420" t="str">
        <f t="shared" si="19"/>
        <v>OhioLocation</v>
      </c>
      <c r="K420">
        <v>41.518000000000001</v>
      </c>
      <c r="L420">
        <v>-81.683999999999997</v>
      </c>
      <c r="M420" s="3">
        <v>2265</v>
      </c>
      <c r="N420" t="s">
        <v>12</v>
      </c>
    </row>
    <row r="421" spans="1:14" hidden="1" x14ac:dyDescent="0.35">
      <c r="A421" t="s">
        <v>67</v>
      </c>
      <c r="B421" s="9">
        <v>41.499499999999998</v>
      </c>
      <c r="C421" s="9">
        <v>-81.695409999999995</v>
      </c>
      <c r="D421" t="s">
        <v>2873</v>
      </c>
      <c r="E421" t="s">
        <v>990</v>
      </c>
      <c r="F421" t="s">
        <v>1795</v>
      </c>
      <c r="G421" t="s">
        <v>3078</v>
      </c>
      <c r="H421" t="str">
        <f t="shared" si="18"/>
        <v>USALocation</v>
      </c>
      <c r="I421" t="s">
        <v>461</v>
      </c>
      <c r="J421" t="str">
        <f t="shared" si="19"/>
        <v>OhioLocation</v>
      </c>
      <c r="K421">
        <v>41.405999999999999</v>
      </c>
      <c r="L421">
        <v>-81.852000000000004</v>
      </c>
      <c r="M421" s="3">
        <v>16685</v>
      </c>
      <c r="N421" t="s">
        <v>17</v>
      </c>
    </row>
    <row r="422" spans="1:14" hidden="1" x14ac:dyDescent="0.35">
      <c r="A422" t="s">
        <v>67</v>
      </c>
      <c r="B422" s="9">
        <v>41.499499999999998</v>
      </c>
      <c r="C422" s="9">
        <v>-81.695409999999995</v>
      </c>
      <c r="D422" t="s">
        <v>2874</v>
      </c>
      <c r="E422" t="s">
        <v>991</v>
      </c>
      <c r="F422" t="s">
        <v>1796</v>
      </c>
      <c r="G422" t="s">
        <v>3078</v>
      </c>
      <c r="H422" t="str">
        <f t="shared" si="18"/>
        <v>USALocation</v>
      </c>
      <c r="I422" t="s">
        <v>461</v>
      </c>
      <c r="J422" t="str">
        <f t="shared" si="19"/>
        <v>OhioLocation</v>
      </c>
      <c r="K422">
        <v>41.567</v>
      </c>
      <c r="L422">
        <v>-81.483000000000004</v>
      </c>
      <c r="M422" s="3">
        <v>19207</v>
      </c>
      <c r="N422" t="s">
        <v>12</v>
      </c>
    </row>
    <row r="423" spans="1:14" hidden="1" x14ac:dyDescent="0.35">
      <c r="A423" t="s">
        <v>197</v>
      </c>
      <c r="B423" s="9">
        <v>30.627980000000001</v>
      </c>
      <c r="C423" s="9">
        <v>-96.334410000000005</v>
      </c>
      <c r="D423" t="s">
        <v>2875</v>
      </c>
      <c r="E423" t="s">
        <v>992</v>
      </c>
      <c r="F423" t="s">
        <v>1797</v>
      </c>
      <c r="G423" t="s">
        <v>3078</v>
      </c>
      <c r="H423" t="str">
        <f t="shared" si="18"/>
        <v>USALocation</v>
      </c>
      <c r="I423" t="s">
        <v>461</v>
      </c>
      <c r="J423" t="str">
        <f t="shared" si="19"/>
        <v>OhioLocation</v>
      </c>
      <c r="K423">
        <v>30.588999999999999</v>
      </c>
      <c r="L423">
        <v>-96.364999999999995</v>
      </c>
      <c r="M423" s="3">
        <v>5230</v>
      </c>
      <c r="N423" t="s">
        <v>12</v>
      </c>
    </row>
    <row r="424" spans="1:14" hidden="1" x14ac:dyDescent="0.35">
      <c r="A424" t="s">
        <v>57</v>
      </c>
      <c r="B424" s="9">
        <v>38.833880000000001</v>
      </c>
      <c r="C424" s="9">
        <v>-104.82136</v>
      </c>
      <c r="D424" t="s">
        <v>2651</v>
      </c>
      <c r="E424" t="s">
        <v>742</v>
      </c>
      <c r="F424" t="s">
        <v>1573</v>
      </c>
      <c r="G424" t="s">
        <v>3078</v>
      </c>
      <c r="H424" t="str">
        <f t="shared" si="18"/>
        <v>USALocation</v>
      </c>
      <c r="I424" t="s">
        <v>401</v>
      </c>
      <c r="J424" t="str">
        <f t="shared" si="19"/>
        <v>ColoradoLocation</v>
      </c>
      <c r="K424">
        <v>38.677999999999997</v>
      </c>
      <c r="L424">
        <v>-104.75700000000001</v>
      </c>
      <c r="M424" s="3">
        <v>18209</v>
      </c>
      <c r="N424" t="s">
        <v>12</v>
      </c>
    </row>
    <row r="425" spans="1:14" hidden="1" x14ac:dyDescent="0.35">
      <c r="A425" t="s">
        <v>57</v>
      </c>
      <c r="B425" s="9">
        <v>38.833880000000001</v>
      </c>
      <c r="C425" s="9">
        <v>-104.82136</v>
      </c>
      <c r="D425" t="s">
        <v>2648</v>
      </c>
      <c r="E425" t="s">
        <v>739</v>
      </c>
      <c r="F425" t="s">
        <v>1570</v>
      </c>
      <c r="G425" t="s">
        <v>3078</v>
      </c>
      <c r="H425" t="str">
        <f t="shared" si="18"/>
        <v>USALocation</v>
      </c>
      <c r="I425" t="s">
        <v>401</v>
      </c>
      <c r="J425" t="str">
        <f t="shared" si="19"/>
        <v>ColoradoLocation</v>
      </c>
      <c r="K425">
        <v>38.75</v>
      </c>
      <c r="L425">
        <v>-104.85</v>
      </c>
      <c r="M425" s="3">
        <v>9651</v>
      </c>
      <c r="N425" t="s">
        <v>12</v>
      </c>
    </row>
    <row r="426" spans="1:14" hidden="1" x14ac:dyDescent="0.35">
      <c r="A426" t="s">
        <v>57</v>
      </c>
      <c r="B426" s="9">
        <v>38.833880000000001</v>
      </c>
      <c r="C426" s="9">
        <v>-104.82136</v>
      </c>
      <c r="D426" t="s">
        <v>2649</v>
      </c>
      <c r="E426" t="s">
        <v>740</v>
      </c>
      <c r="F426" t="s">
        <v>1571</v>
      </c>
      <c r="G426" t="s">
        <v>3078</v>
      </c>
      <c r="H426" t="str">
        <f t="shared" si="18"/>
        <v>USALocation</v>
      </c>
      <c r="I426" t="s">
        <v>401</v>
      </c>
      <c r="J426" t="str">
        <f t="shared" si="19"/>
        <v>ColoradoLocation</v>
      </c>
      <c r="K426">
        <v>38.81</v>
      </c>
      <c r="L426">
        <v>-104.688</v>
      </c>
      <c r="M426" s="3">
        <v>11854</v>
      </c>
      <c r="N426" t="s">
        <v>21</v>
      </c>
    </row>
    <row r="427" spans="1:14" hidden="1" x14ac:dyDescent="0.35">
      <c r="A427" t="s">
        <v>57</v>
      </c>
      <c r="B427" s="9">
        <v>38.833880000000001</v>
      </c>
      <c r="C427" s="9">
        <v>-104.82136</v>
      </c>
      <c r="D427" t="s">
        <v>2652</v>
      </c>
      <c r="E427" t="s">
        <v>743</v>
      </c>
      <c r="F427" t="s">
        <v>1574</v>
      </c>
      <c r="G427" t="s">
        <v>3078</v>
      </c>
      <c r="H427" t="str">
        <f t="shared" si="18"/>
        <v>USALocation</v>
      </c>
      <c r="I427" t="s">
        <v>401</v>
      </c>
      <c r="J427" t="str">
        <f t="shared" si="19"/>
        <v>ColoradoLocation</v>
      </c>
      <c r="K427">
        <v>38.945999999999998</v>
      </c>
      <c r="L427">
        <v>-104.57</v>
      </c>
      <c r="M427" s="3">
        <v>25074</v>
      </c>
      <c r="N427" t="s">
        <v>12</v>
      </c>
    </row>
    <row r="428" spans="1:14" hidden="1" x14ac:dyDescent="0.35">
      <c r="A428" t="s">
        <v>57</v>
      </c>
      <c r="B428" s="9">
        <v>38.833880000000001</v>
      </c>
      <c r="C428" s="9">
        <v>-104.82136</v>
      </c>
      <c r="D428" t="s">
        <v>2653</v>
      </c>
      <c r="E428" t="s">
        <v>744</v>
      </c>
      <c r="F428" t="s">
        <v>1575</v>
      </c>
      <c r="G428" t="s">
        <v>3078</v>
      </c>
      <c r="H428" t="str">
        <f t="shared" si="18"/>
        <v>USALocation</v>
      </c>
      <c r="I428" t="s">
        <v>401</v>
      </c>
      <c r="J428" t="str">
        <f t="shared" si="19"/>
        <v>ColoradoLocation</v>
      </c>
      <c r="K428">
        <v>38.799999999999997</v>
      </c>
      <c r="L428">
        <v>-104.517</v>
      </c>
      <c r="M428" s="3">
        <v>26636</v>
      </c>
      <c r="N428" t="s">
        <v>12</v>
      </c>
    </row>
    <row r="429" spans="1:14" hidden="1" x14ac:dyDescent="0.35">
      <c r="A429" t="s">
        <v>57</v>
      </c>
      <c r="B429" s="9">
        <v>38.833880000000001</v>
      </c>
      <c r="C429" s="9">
        <v>-104.82136</v>
      </c>
      <c r="D429" t="s">
        <v>2650</v>
      </c>
      <c r="E429" t="s">
        <v>741</v>
      </c>
      <c r="F429" t="s">
        <v>1572</v>
      </c>
      <c r="G429" t="s">
        <v>3078</v>
      </c>
      <c r="H429" t="str">
        <f t="shared" si="18"/>
        <v>USALocation</v>
      </c>
      <c r="I429" t="s">
        <v>401</v>
      </c>
      <c r="J429" t="str">
        <f t="shared" si="19"/>
        <v>ColoradoLocation</v>
      </c>
      <c r="K429">
        <v>38.966999999999999</v>
      </c>
      <c r="L429">
        <v>-104.81699999999999</v>
      </c>
      <c r="M429" s="3">
        <v>14807</v>
      </c>
      <c r="N429" t="s">
        <v>12</v>
      </c>
    </row>
    <row r="430" spans="1:14" hidden="1" x14ac:dyDescent="0.35">
      <c r="A430" t="s">
        <v>159</v>
      </c>
      <c r="B430" s="9">
        <v>34.000709999999998</v>
      </c>
      <c r="C430" s="9">
        <v>-81.034809999999993</v>
      </c>
      <c r="D430" t="s">
        <v>2915</v>
      </c>
      <c r="E430" t="s">
        <v>1038</v>
      </c>
      <c r="F430" t="s">
        <v>1838</v>
      </c>
      <c r="G430" t="s">
        <v>3078</v>
      </c>
      <c r="H430" t="str">
        <f t="shared" si="18"/>
        <v>USALocation</v>
      </c>
      <c r="I430" t="s">
        <v>471</v>
      </c>
      <c r="J430" t="str">
        <f t="shared" si="19"/>
        <v>SouthCarolinaLocation</v>
      </c>
      <c r="K430">
        <v>33.942</v>
      </c>
      <c r="L430">
        <v>-81.117999999999995</v>
      </c>
      <c r="M430" s="3">
        <v>10073</v>
      </c>
      <c r="N430" t="s">
        <v>12</v>
      </c>
    </row>
    <row r="431" spans="1:14" hidden="1" x14ac:dyDescent="0.35">
      <c r="A431" t="s">
        <v>159</v>
      </c>
      <c r="B431" s="9">
        <v>34.000709999999998</v>
      </c>
      <c r="C431" s="9">
        <v>-81.034809999999993</v>
      </c>
      <c r="D431" t="s">
        <v>2914</v>
      </c>
      <c r="E431" t="s">
        <v>1037</v>
      </c>
      <c r="F431" t="s">
        <v>1837</v>
      </c>
      <c r="G431" t="s">
        <v>3078</v>
      </c>
      <c r="H431" t="str">
        <f t="shared" si="18"/>
        <v>USALocation</v>
      </c>
      <c r="I431" t="s">
        <v>471</v>
      </c>
      <c r="J431" t="str">
        <f t="shared" si="19"/>
        <v>SouthCarolinaLocation</v>
      </c>
      <c r="K431">
        <v>33.970999999999997</v>
      </c>
      <c r="L431">
        <v>-80.995999999999995</v>
      </c>
      <c r="M431" s="3">
        <v>4870</v>
      </c>
      <c r="N431" t="s">
        <v>12</v>
      </c>
    </row>
    <row r="432" spans="1:14" hidden="1" x14ac:dyDescent="0.35">
      <c r="A432" t="s">
        <v>159</v>
      </c>
      <c r="B432" s="9">
        <v>38.951709999999999</v>
      </c>
      <c r="C432" s="9">
        <v>-92.334069999999997</v>
      </c>
      <c r="D432" t="s">
        <v>2917</v>
      </c>
      <c r="E432" t="s">
        <v>1040</v>
      </c>
      <c r="F432" t="s">
        <v>1840</v>
      </c>
      <c r="G432" t="s">
        <v>3078</v>
      </c>
      <c r="H432" t="str">
        <f t="shared" si="18"/>
        <v>USALocation</v>
      </c>
      <c r="I432" t="s">
        <v>471</v>
      </c>
      <c r="J432" t="str">
        <f t="shared" si="19"/>
        <v>SouthCarolinaLocation</v>
      </c>
      <c r="K432">
        <v>38.817</v>
      </c>
      <c r="L432">
        <v>-92.218000000000004</v>
      </c>
      <c r="M432" s="3">
        <v>18036</v>
      </c>
      <c r="N432" t="s">
        <v>13</v>
      </c>
    </row>
    <row r="433" spans="1:14" hidden="1" x14ac:dyDescent="0.35">
      <c r="A433" t="s">
        <v>159</v>
      </c>
      <c r="B433" s="9">
        <v>34.000709999999998</v>
      </c>
      <c r="C433" s="9">
        <v>-81.034809999999993</v>
      </c>
      <c r="D433" t="s">
        <v>2916</v>
      </c>
      <c r="E433" t="s">
        <v>1039</v>
      </c>
      <c r="F433" t="s">
        <v>1839</v>
      </c>
      <c r="G433" t="s">
        <v>3078</v>
      </c>
      <c r="H433" t="str">
        <f t="shared" si="18"/>
        <v>USALocation</v>
      </c>
      <c r="I433" t="s">
        <v>471</v>
      </c>
      <c r="J433" t="str">
        <f t="shared" si="19"/>
        <v>SouthCarolinaLocation</v>
      </c>
      <c r="K433">
        <v>33.966999999999999</v>
      </c>
      <c r="L433">
        <v>-80.8</v>
      </c>
      <c r="M433" s="3">
        <v>21972</v>
      </c>
      <c r="N433" t="s">
        <v>12</v>
      </c>
    </row>
    <row r="434" spans="1:14" hidden="1" x14ac:dyDescent="0.35">
      <c r="A434" t="s">
        <v>30</v>
      </c>
      <c r="B434" s="9">
        <v>39.961179999999999</v>
      </c>
      <c r="C434" s="9">
        <v>-82.99879</v>
      </c>
      <c r="D434" t="s">
        <v>2877</v>
      </c>
      <c r="E434" t="s">
        <v>994</v>
      </c>
      <c r="F434" t="s">
        <v>1799</v>
      </c>
      <c r="G434" t="s">
        <v>3078</v>
      </c>
      <c r="H434" t="str">
        <f t="shared" si="18"/>
        <v>USALocation</v>
      </c>
      <c r="I434" t="s">
        <v>461</v>
      </c>
      <c r="J434" t="str">
        <f t="shared" si="19"/>
        <v>OhioLocation</v>
      </c>
      <c r="K434">
        <v>39.9</v>
      </c>
      <c r="L434">
        <v>-83.132999999999996</v>
      </c>
      <c r="M434" s="3">
        <v>13313</v>
      </c>
      <c r="N434" t="s">
        <v>12</v>
      </c>
    </row>
    <row r="435" spans="1:14" hidden="1" x14ac:dyDescent="0.35">
      <c r="A435" t="s">
        <v>30</v>
      </c>
      <c r="B435" s="9">
        <v>32.460979999999999</v>
      </c>
      <c r="C435" s="9">
        <v>-84.987710000000007</v>
      </c>
      <c r="D435" t="s">
        <v>2880</v>
      </c>
      <c r="E435" t="s">
        <v>997</v>
      </c>
      <c r="F435" t="s">
        <v>1802</v>
      </c>
      <c r="G435" t="s">
        <v>3078</v>
      </c>
      <c r="H435" t="str">
        <f t="shared" si="18"/>
        <v>USALocation</v>
      </c>
      <c r="I435" t="s">
        <v>461</v>
      </c>
      <c r="J435" t="str">
        <f t="shared" si="19"/>
        <v>OhioLocation</v>
      </c>
      <c r="K435">
        <v>32.515999999999998</v>
      </c>
      <c r="L435">
        <v>-84.941999999999993</v>
      </c>
      <c r="M435" s="3">
        <v>7470</v>
      </c>
      <c r="N435" t="s">
        <v>12</v>
      </c>
    </row>
    <row r="436" spans="1:14" hidden="1" x14ac:dyDescent="0.35">
      <c r="A436" t="s">
        <v>30</v>
      </c>
      <c r="B436" s="9">
        <v>32.460979999999999</v>
      </c>
      <c r="C436" s="9">
        <v>-84.987710000000007</v>
      </c>
      <c r="D436" t="s">
        <v>2881</v>
      </c>
      <c r="E436" t="s">
        <v>998</v>
      </c>
      <c r="F436" t="s">
        <v>1803</v>
      </c>
      <c r="G436" t="s">
        <v>3078</v>
      </c>
      <c r="H436" t="str">
        <f t="shared" si="18"/>
        <v>USALocation</v>
      </c>
      <c r="I436" t="s">
        <v>461</v>
      </c>
      <c r="J436" t="str">
        <f t="shared" si="19"/>
        <v>OhioLocation</v>
      </c>
      <c r="K436">
        <v>32.35</v>
      </c>
      <c r="L436">
        <v>-85</v>
      </c>
      <c r="M436" s="3">
        <v>12394</v>
      </c>
      <c r="N436" t="s">
        <v>12</v>
      </c>
    </row>
    <row r="437" spans="1:14" hidden="1" x14ac:dyDescent="0.35">
      <c r="A437" t="s">
        <v>30</v>
      </c>
      <c r="B437" s="9">
        <v>39.961179999999999</v>
      </c>
      <c r="C437" s="9">
        <v>-82.99879</v>
      </c>
      <c r="D437" t="s">
        <v>2878</v>
      </c>
      <c r="E437" t="s">
        <v>995</v>
      </c>
      <c r="F437" t="s">
        <v>1800</v>
      </c>
      <c r="G437" t="s">
        <v>3078</v>
      </c>
      <c r="H437" t="str">
        <f t="shared" si="18"/>
        <v>USALocation</v>
      </c>
      <c r="I437" t="s">
        <v>461</v>
      </c>
      <c r="J437" t="str">
        <f t="shared" si="19"/>
        <v>OhioLocation</v>
      </c>
      <c r="K437">
        <v>40.078000000000003</v>
      </c>
      <c r="L437">
        <v>-83.078000000000003</v>
      </c>
      <c r="M437" s="3">
        <v>14636</v>
      </c>
      <c r="N437" t="s">
        <v>12</v>
      </c>
    </row>
    <row r="438" spans="1:14" hidden="1" x14ac:dyDescent="0.35">
      <c r="A438" t="s">
        <v>30</v>
      </c>
      <c r="B438" s="9">
        <v>39.961179999999999</v>
      </c>
      <c r="C438" s="9">
        <v>-82.99879</v>
      </c>
      <c r="D438" t="s">
        <v>2876</v>
      </c>
      <c r="E438" t="s">
        <v>993</v>
      </c>
      <c r="F438" t="s">
        <v>1798</v>
      </c>
      <c r="G438" t="s">
        <v>3078</v>
      </c>
      <c r="H438" t="str">
        <f t="shared" si="18"/>
        <v>USALocation</v>
      </c>
      <c r="I438" t="s">
        <v>461</v>
      </c>
      <c r="J438" t="str">
        <f t="shared" si="19"/>
        <v>OhioLocation</v>
      </c>
      <c r="K438">
        <v>39.991</v>
      </c>
      <c r="L438">
        <v>-82.876999999999995</v>
      </c>
      <c r="M438" s="3">
        <v>10894</v>
      </c>
      <c r="N438" t="s">
        <v>17</v>
      </c>
    </row>
    <row r="439" spans="1:14" hidden="1" x14ac:dyDescent="0.35">
      <c r="A439" t="s">
        <v>30</v>
      </c>
      <c r="B439" s="9">
        <v>39.961179999999999</v>
      </c>
      <c r="C439" s="9">
        <v>-82.99879</v>
      </c>
      <c r="D439" t="s">
        <v>2879</v>
      </c>
      <c r="E439" t="s">
        <v>996</v>
      </c>
      <c r="F439" t="s">
        <v>1801</v>
      </c>
      <c r="G439" t="s">
        <v>3078</v>
      </c>
      <c r="H439" t="str">
        <f t="shared" si="18"/>
        <v>USALocation</v>
      </c>
      <c r="I439" t="s">
        <v>461</v>
      </c>
      <c r="J439" t="str">
        <f t="shared" si="19"/>
        <v>OhioLocation</v>
      </c>
      <c r="K439">
        <v>39.817</v>
      </c>
      <c r="L439">
        <v>-82.933000000000007</v>
      </c>
      <c r="M439" s="3">
        <v>16986</v>
      </c>
      <c r="N439" t="s">
        <v>12</v>
      </c>
    </row>
    <row r="440" spans="1:14" x14ac:dyDescent="0.35">
      <c r="A440" t="s">
        <v>73</v>
      </c>
      <c r="B440" s="9">
        <v>27.80058</v>
      </c>
      <c r="C440" s="9">
        <v>-97.396379999999994</v>
      </c>
      <c r="D440" t="s">
        <v>2941</v>
      </c>
      <c r="E440" t="s">
        <v>2251</v>
      </c>
      <c r="F440" t="s">
        <v>1864</v>
      </c>
      <c r="G440" t="s">
        <v>3078</v>
      </c>
      <c r="H440" t="str">
        <f t="shared" si="18"/>
        <v>USALocation</v>
      </c>
      <c r="I440" t="s">
        <v>478</v>
      </c>
      <c r="J440" t="str">
        <f t="shared" si="19"/>
        <v>TexasLocation</v>
      </c>
      <c r="K440">
        <v>27.774000000000001</v>
      </c>
      <c r="L440">
        <v>-97.512</v>
      </c>
      <c r="M440" s="3">
        <v>11751</v>
      </c>
      <c r="N440" t="s">
        <v>12</v>
      </c>
    </row>
    <row r="441" spans="1:14" x14ac:dyDescent="0.35">
      <c r="A441" t="s">
        <v>73</v>
      </c>
      <c r="B441" s="9">
        <v>27.80058</v>
      </c>
      <c r="C441" s="9">
        <v>-97.396379999999994</v>
      </c>
      <c r="D441" t="s">
        <v>2942</v>
      </c>
      <c r="E441" t="s">
        <v>1066</v>
      </c>
      <c r="F441" t="s">
        <v>1865</v>
      </c>
      <c r="G441" t="s">
        <v>3078</v>
      </c>
      <c r="H441" t="str">
        <f t="shared" si="18"/>
        <v>USALocation</v>
      </c>
      <c r="I441" t="s">
        <v>478</v>
      </c>
      <c r="J441" t="str">
        <f t="shared" si="19"/>
        <v>TexasLocation</v>
      </c>
      <c r="K441">
        <v>27.683</v>
      </c>
      <c r="L441">
        <v>-97.283000000000001</v>
      </c>
      <c r="M441" s="3">
        <v>17188</v>
      </c>
      <c r="N441" t="s">
        <v>12</v>
      </c>
    </row>
    <row r="442" spans="1:14" x14ac:dyDescent="0.35">
      <c r="A442" t="s">
        <v>73</v>
      </c>
      <c r="B442" s="9">
        <v>27.80058</v>
      </c>
      <c r="C442" s="9">
        <v>-97.396379999999994</v>
      </c>
      <c r="D442" t="s">
        <v>2943</v>
      </c>
      <c r="E442" t="s">
        <v>1067</v>
      </c>
      <c r="F442" t="s">
        <v>1866</v>
      </c>
      <c r="G442" t="s">
        <v>3078</v>
      </c>
      <c r="H442" t="str">
        <f t="shared" si="18"/>
        <v>USALocation</v>
      </c>
      <c r="I442" t="s">
        <v>478</v>
      </c>
      <c r="J442" t="str">
        <f t="shared" si="19"/>
        <v>TexasLocation</v>
      </c>
      <c r="K442">
        <v>27.917000000000002</v>
      </c>
      <c r="L442">
        <v>-97.2</v>
      </c>
      <c r="M442" s="3">
        <v>23244</v>
      </c>
      <c r="N442" t="s">
        <v>12</v>
      </c>
    </row>
    <row r="443" spans="1:14" x14ac:dyDescent="0.35">
      <c r="A443" t="s">
        <v>73</v>
      </c>
      <c r="B443" s="9">
        <v>27.80058</v>
      </c>
      <c r="C443" s="9">
        <v>-97.396379999999994</v>
      </c>
      <c r="D443" t="s">
        <v>2944</v>
      </c>
      <c r="E443" t="s">
        <v>1068</v>
      </c>
      <c r="F443" t="s">
        <v>1867</v>
      </c>
      <c r="G443" t="s">
        <v>3078</v>
      </c>
      <c r="H443" t="str">
        <f t="shared" si="18"/>
        <v>USALocation</v>
      </c>
      <c r="I443" t="s">
        <v>478</v>
      </c>
      <c r="J443" t="str">
        <f t="shared" si="19"/>
        <v>TexasLocation</v>
      </c>
      <c r="K443">
        <v>27.779</v>
      </c>
      <c r="L443">
        <v>-97.691000000000003</v>
      </c>
      <c r="M443" s="3">
        <v>29080</v>
      </c>
      <c r="N443" t="s">
        <v>12</v>
      </c>
    </row>
    <row r="444" spans="1:14" x14ac:dyDescent="0.35">
      <c r="A444" t="s">
        <v>25</v>
      </c>
      <c r="B444" s="9">
        <v>32.783059999999999</v>
      </c>
      <c r="C444" s="9">
        <v>-96.806669999999997</v>
      </c>
      <c r="D444" t="s">
        <v>2947</v>
      </c>
      <c r="E444" t="s">
        <v>1071</v>
      </c>
      <c r="F444" t="s">
        <v>1870</v>
      </c>
      <c r="G444" t="s">
        <v>3078</v>
      </c>
      <c r="H444" t="str">
        <f t="shared" si="18"/>
        <v>USALocation</v>
      </c>
      <c r="I444" t="s">
        <v>478</v>
      </c>
      <c r="J444" t="str">
        <f t="shared" si="19"/>
        <v>TexasLocation</v>
      </c>
      <c r="K444">
        <v>32.969000000000001</v>
      </c>
      <c r="L444">
        <v>-96.835999999999999</v>
      </c>
      <c r="M444" s="3">
        <v>20856</v>
      </c>
      <c r="N444" t="s">
        <v>12</v>
      </c>
    </row>
    <row r="445" spans="1:14" x14ac:dyDescent="0.35">
      <c r="A445" t="s">
        <v>25</v>
      </c>
      <c r="B445" s="9">
        <v>32.783059999999999</v>
      </c>
      <c r="C445" s="9">
        <v>-96.806669999999997</v>
      </c>
      <c r="D445" t="s">
        <v>2946</v>
      </c>
      <c r="E445" t="s">
        <v>1070</v>
      </c>
      <c r="F445" t="s">
        <v>1869</v>
      </c>
      <c r="G445" t="s">
        <v>3078</v>
      </c>
      <c r="H445" t="str">
        <f t="shared" si="18"/>
        <v>USALocation</v>
      </c>
      <c r="I445" t="s">
        <v>478</v>
      </c>
      <c r="J445" t="str">
        <f t="shared" si="19"/>
        <v>TexasLocation</v>
      </c>
      <c r="K445">
        <v>32.680999999999997</v>
      </c>
      <c r="L445">
        <v>-96.867999999999995</v>
      </c>
      <c r="M445" s="3">
        <v>12716</v>
      </c>
      <c r="N445" t="s">
        <v>12</v>
      </c>
    </row>
    <row r="446" spans="1:14" x14ac:dyDescent="0.35">
      <c r="A446" t="s">
        <v>25</v>
      </c>
      <c r="B446" s="9">
        <v>32.783059999999999</v>
      </c>
      <c r="C446" s="9">
        <v>-96.806669999999997</v>
      </c>
      <c r="D446" t="s">
        <v>2945</v>
      </c>
      <c r="E446" t="s">
        <v>1069</v>
      </c>
      <c r="F446" t="s">
        <v>1868</v>
      </c>
      <c r="G446" t="s">
        <v>3078</v>
      </c>
      <c r="H446" t="str">
        <f t="shared" si="18"/>
        <v>USALocation</v>
      </c>
      <c r="I446" t="s">
        <v>478</v>
      </c>
      <c r="J446" t="str">
        <f t="shared" si="19"/>
        <v>TexasLocation</v>
      </c>
      <c r="K446">
        <v>32.851999999999997</v>
      </c>
      <c r="L446">
        <v>-96.855999999999995</v>
      </c>
      <c r="M446" s="3">
        <v>8945</v>
      </c>
      <c r="N446" t="s">
        <v>12</v>
      </c>
    </row>
    <row r="447" spans="1:14" x14ac:dyDescent="0.35">
      <c r="A447" t="s">
        <v>25</v>
      </c>
      <c r="B447" s="9">
        <v>32.783059999999999</v>
      </c>
      <c r="C447" s="9">
        <v>-96.806669999999997</v>
      </c>
      <c r="D447" t="s">
        <v>2948</v>
      </c>
      <c r="E447" t="s">
        <v>1072</v>
      </c>
      <c r="F447" t="s">
        <v>1871</v>
      </c>
      <c r="G447" t="s">
        <v>3078</v>
      </c>
      <c r="H447" t="str">
        <f t="shared" si="18"/>
        <v>USALocation</v>
      </c>
      <c r="I447" t="s">
        <v>478</v>
      </c>
      <c r="J447" t="str">
        <f t="shared" si="19"/>
        <v>TexasLocation</v>
      </c>
      <c r="K447">
        <v>32.898000000000003</v>
      </c>
      <c r="L447">
        <v>-97.019000000000005</v>
      </c>
      <c r="M447" s="3">
        <v>23597</v>
      </c>
      <c r="N447" t="s">
        <v>17</v>
      </c>
    </row>
    <row r="448" spans="1:14" x14ac:dyDescent="0.35">
      <c r="A448" t="s">
        <v>25</v>
      </c>
      <c r="B448" s="9">
        <v>32.783059999999999</v>
      </c>
      <c r="C448" s="9">
        <v>-96.806669999999997</v>
      </c>
      <c r="D448" t="s">
        <v>2950</v>
      </c>
      <c r="E448" t="s">
        <v>1074</v>
      </c>
      <c r="F448" t="s">
        <v>1873</v>
      </c>
      <c r="G448" t="s">
        <v>3078</v>
      </c>
      <c r="H448" t="str">
        <f t="shared" si="18"/>
        <v>USALocation</v>
      </c>
      <c r="I448" t="s">
        <v>478</v>
      </c>
      <c r="J448" t="str">
        <f t="shared" si="19"/>
        <v>TexasLocation</v>
      </c>
      <c r="K448">
        <v>32.698999999999998</v>
      </c>
      <c r="L448">
        <v>-97.046999999999997</v>
      </c>
      <c r="M448" s="3">
        <v>24343</v>
      </c>
      <c r="N448" t="s">
        <v>12</v>
      </c>
    </row>
    <row r="449" spans="1:14" x14ac:dyDescent="0.35">
      <c r="A449" t="s">
        <v>25</v>
      </c>
      <c r="B449" s="9">
        <v>32.783059999999999</v>
      </c>
      <c r="C449" s="9">
        <v>-96.806669999999997</v>
      </c>
      <c r="D449" t="s">
        <v>2949</v>
      </c>
      <c r="E449" t="s">
        <v>1073</v>
      </c>
      <c r="F449" t="s">
        <v>1872</v>
      </c>
      <c r="G449" t="s">
        <v>3078</v>
      </c>
      <c r="H449" t="str">
        <f t="shared" si="18"/>
        <v>USALocation</v>
      </c>
      <c r="I449" t="s">
        <v>478</v>
      </c>
      <c r="J449" t="str">
        <f t="shared" si="19"/>
        <v>TexasLocation</v>
      </c>
      <c r="K449">
        <v>32.579000000000001</v>
      </c>
      <c r="L449">
        <v>-96.718999999999994</v>
      </c>
      <c r="M449" s="3">
        <v>24128</v>
      </c>
      <c r="N449" t="s">
        <v>12</v>
      </c>
    </row>
    <row r="450" spans="1:14" hidden="1" x14ac:dyDescent="0.35">
      <c r="A450" t="s">
        <v>207</v>
      </c>
      <c r="B450" s="9">
        <v>41.52364</v>
      </c>
      <c r="C450" s="9">
        <v>-90.577640000000002</v>
      </c>
      <c r="D450" t="s">
        <v>2744</v>
      </c>
      <c r="E450" t="s">
        <v>842</v>
      </c>
      <c r="F450" t="s">
        <v>1666</v>
      </c>
      <c r="G450" t="s">
        <v>3078</v>
      </c>
      <c r="H450" t="str">
        <f t="shared" ref="H450:H513" si="20">G450&amp;"Location"</f>
        <v>USALocation</v>
      </c>
      <c r="I450" t="s">
        <v>419</v>
      </c>
      <c r="J450" t="str">
        <f t="shared" ref="J450:J513" si="21">VLOOKUP(I450,V:W,2,FALSE)</f>
        <v>IowaLocation</v>
      </c>
      <c r="K450">
        <v>41.613999999999997</v>
      </c>
      <c r="L450">
        <v>-90.590999999999994</v>
      </c>
      <c r="M450" s="3">
        <v>10108</v>
      </c>
      <c r="N450" t="s">
        <v>12</v>
      </c>
    </row>
    <row r="451" spans="1:14" hidden="1" x14ac:dyDescent="0.35">
      <c r="A451" t="s">
        <v>207</v>
      </c>
      <c r="B451" s="9">
        <v>41.52364</v>
      </c>
      <c r="C451" s="9">
        <v>-90.577640000000002</v>
      </c>
      <c r="D451" t="s">
        <v>2743</v>
      </c>
      <c r="E451" t="s">
        <v>841</v>
      </c>
      <c r="F451" t="s">
        <v>1665</v>
      </c>
      <c r="G451" t="s">
        <v>3078</v>
      </c>
      <c r="H451" t="str">
        <f t="shared" si="20"/>
        <v>USALocation</v>
      </c>
      <c r="I451" t="s">
        <v>419</v>
      </c>
      <c r="J451" t="str">
        <f t="shared" si="21"/>
        <v>IowaLocation</v>
      </c>
      <c r="K451">
        <v>41.465000000000003</v>
      </c>
      <c r="L451">
        <v>-90.522999999999996</v>
      </c>
      <c r="M451" s="3">
        <v>7951</v>
      </c>
      <c r="N451" t="s">
        <v>12</v>
      </c>
    </row>
    <row r="452" spans="1:14" hidden="1" x14ac:dyDescent="0.35">
      <c r="A452" t="s">
        <v>156</v>
      </c>
      <c r="B452" s="9">
        <v>39.758949999999999</v>
      </c>
      <c r="C452" s="9">
        <v>-84.191609999999997</v>
      </c>
      <c r="D452" t="s">
        <v>2884</v>
      </c>
      <c r="E452" t="s">
        <v>1001</v>
      </c>
      <c r="F452" t="s">
        <v>1806</v>
      </c>
      <c r="G452" t="s">
        <v>3078</v>
      </c>
      <c r="H452" t="str">
        <f t="shared" si="20"/>
        <v>USALocation</v>
      </c>
      <c r="I452" t="s">
        <v>461</v>
      </c>
      <c r="J452" t="str">
        <f t="shared" si="21"/>
        <v>OhioLocation</v>
      </c>
      <c r="K452">
        <v>39.594000000000001</v>
      </c>
      <c r="L452">
        <v>-84.225999999999999</v>
      </c>
      <c r="M452" s="3">
        <v>18576</v>
      </c>
      <c r="N452" t="s">
        <v>12</v>
      </c>
    </row>
    <row r="453" spans="1:14" hidden="1" x14ac:dyDescent="0.35">
      <c r="A453" t="s">
        <v>156</v>
      </c>
      <c r="B453" s="9">
        <v>39.758949999999999</v>
      </c>
      <c r="C453" s="9">
        <v>-84.191609999999997</v>
      </c>
      <c r="D453" t="s">
        <v>2883</v>
      </c>
      <c r="E453" t="s">
        <v>1000</v>
      </c>
      <c r="F453" t="s">
        <v>1805</v>
      </c>
      <c r="G453" t="s">
        <v>3078</v>
      </c>
      <c r="H453" t="str">
        <f t="shared" si="20"/>
        <v>USALocation</v>
      </c>
      <c r="I453" t="s">
        <v>461</v>
      </c>
      <c r="J453" t="str">
        <f t="shared" si="21"/>
        <v>OhioLocation</v>
      </c>
      <c r="K453">
        <v>39.905999999999999</v>
      </c>
      <c r="L453">
        <v>-84.218999999999994</v>
      </c>
      <c r="M453" s="3">
        <v>16517</v>
      </c>
      <c r="N453" t="s">
        <v>17</v>
      </c>
    </row>
    <row r="454" spans="1:14" hidden="1" x14ac:dyDescent="0.35">
      <c r="A454" t="s">
        <v>156</v>
      </c>
      <c r="B454" s="9">
        <v>39.758949999999999</v>
      </c>
      <c r="C454" s="9">
        <v>-84.191609999999997</v>
      </c>
      <c r="D454" t="s">
        <v>2882</v>
      </c>
      <c r="E454" t="s">
        <v>999</v>
      </c>
      <c r="F454" t="s">
        <v>1804</v>
      </c>
      <c r="G454" t="s">
        <v>3078</v>
      </c>
      <c r="H454" t="str">
        <f t="shared" si="20"/>
        <v>USALocation</v>
      </c>
      <c r="I454" t="s">
        <v>461</v>
      </c>
      <c r="J454" t="str">
        <f t="shared" si="21"/>
        <v>OhioLocation</v>
      </c>
      <c r="K454">
        <v>39.832999999999998</v>
      </c>
      <c r="L454">
        <v>-84.05</v>
      </c>
      <c r="M454" s="3">
        <v>14634</v>
      </c>
      <c r="N454" t="s">
        <v>12</v>
      </c>
    </row>
    <row r="455" spans="1:14" hidden="1" x14ac:dyDescent="0.35">
      <c r="A455" t="s">
        <v>164</v>
      </c>
      <c r="B455" s="9">
        <v>33.214840000000002</v>
      </c>
      <c r="C455" s="9">
        <v>-97.133070000000004</v>
      </c>
      <c r="D455" t="s">
        <v>2885</v>
      </c>
      <c r="E455" t="s">
        <v>1002</v>
      </c>
      <c r="F455" t="s">
        <v>1807</v>
      </c>
      <c r="G455" t="s">
        <v>3078</v>
      </c>
      <c r="H455" t="str">
        <f t="shared" si="20"/>
        <v>USALocation</v>
      </c>
      <c r="I455" t="s">
        <v>461</v>
      </c>
      <c r="J455" t="str">
        <f t="shared" si="21"/>
        <v>OhioLocation</v>
      </c>
      <c r="K455">
        <v>33.206000000000003</v>
      </c>
      <c r="L455">
        <v>-97.198999999999998</v>
      </c>
      <c r="M455" s="3">
        <v>6211</v>
      </c>
      <c r="N455" t="s">
        <v>12</v>
      </c>
    </row>
    <row r="456" spans="1:14" hidden="1" x14ac:dyDescent="0.35">
      <c r="A456" t="s">
        <v>35</v>
      </c>
      <c r="B456" s="9">
        <v>39.739150000000002</v>
      </c>
      <c r="C456" s="9">
        <v>-104.9847</v>
      </c>
      <c r="D456" t="s">
        <v>2655</v>
      </c>
      <c r="E456" t="s">
        <v>746</v>
      </c>
      <c r="F456" t="s">
        <v>1577</v>
      </c>
      <c r="G456" t="s">
        <v>3078</v>
      </c>
      <c r="H456" t="str">
        <f t="shared" si="20"/>
        <v>USALocation</v>
      </c>
      <c r="I456" t="s">
        <v>401</v>
      </c>
      <c r="J456" t="str">
        <f t="shared" si="21"/>
        <v>ColoradoLocation</v>
      </c>
      <c r="K456">
        <v>39.9</v>
      </c>
      <c r="L456">
        <v>-105.117</v>
      </c>
      <c r="M456" s="3">
        <v>21155</v>
      </c>
      <c r="N456" t="s">
        <v>12</v>
      </c>
    </row>
    <row r="457" spans="1:14" hidden="1" x14ac:dyDescent="0.35">
      <c r="A457" t="s">
        <v>35</v>
      </c>
      <c r="B457" s="9">
        <v>39.739150000000002</v>
      </c>
      <c r="C457" s="9">
        <v>-104.9847</v>
      </c>
      <c r="D457" t="s">
        <v>2654</v>
      </c>
      <c r="E457" t="s">
        <v>745</v>
      </c>
      <c r="F457" t="s">
        <v>1576</v>
      </c>
      <c r="G457" t="s">
        <v>3078</v>
      </c>
      <c r="H457" t="str">
        <f t="shared" si="20"/>
        <v>USALocation</v>
      </c>
      <c r="I457" t="s">
        <v>401</v>
      </c>
      <c r="J457" t="str">
        <f t="shared" si="21"/>
        <v>ColoradoLocation</v>
      </c>
      <c r="K457">
        <v>39.716999999999999</v>
      </c>
      <c r="L457">
        <v>-104.75</v>
      </c>
      <c r="M457" s="3">
        <v>20221</v>
      </c>
      <c r="N457" t="s">
        <v>12</v>
      </c>
    </row>
    <row r="458" spans="1:14" hidden="1" x14ac:dyDescent="0.35">
      <c r="A458" t="s">
        <v>35</v>
      </c>
      <c r="B458" s="9">
        <v>39.739150000000002</v>
      </c>
      <c r="C458" s="9">
        <v>-104.9847</v>
      </c>
      <c r="D458" t="s">
        <v>2656</v>
      </c>
      <c r="E458" t="s">
        <v>747</v>
      </c>
      <c r="F458" t="s">
        <v>1578</v>
      </c>
      <c r="G458" t="s">
        <v>3078</v>
      </c>
      <c r="H458" t="str">
        <f t="shared" si="20"/>
        <v>USALocation</v>
      </c>
      <c r="I458" t="s">
        <v>401</v>
      </c>
      <c r="J458" t="str">
        <f t="shared" si="21"/>
        <v>ColoradoLocation</v>
      </c>
      <c r="K458">
        <v>39.57</v>
      </c>
      <c r="L458">
        <v>-104.849</v>
      </c>
      <c r="M458" s="3">
        <v>22107</v>
      </c>
      <c r="N458" t="s">
        <v>12</v>
      </c>
    </row>
    <row r="459" spans="1:14" hidden="1" x14ac:dyDescent="0.35">
      <c r="A459" t="s">
        <v>35</v>
      </c>
      <c r="B459" s="9">
        <v>39.739150000000002</v>
      </c>
      <c r="C459" s="9">
        <v>-104.9847</v>
      </c>
      <c r="D459" t="s">
        <v>2657</v>
      </c>
      <c r="E459" t="s">
        <v>748</v>
      </c>
      <c r="F459" t="s">
        <v>1579</v>
      </c>
      <c r="G459" t="s">
        <v>3078</v>
      </c>
      <c r="H459" t="str">
        <f t="shared" si="20"/>
        <v>USALocation</v>
      </c>
      <c r="I459" t="s">
        <v>401</v>
      </c>
      <c r="J459" t="str">
        <f t="shared" si="21"/>
        <v>ColoradoLocation</v>
      </c>
      <c r="K459">
        <v>39.832999999999998</v>
      </c>
      <c r="L459">
        <v>-104.658</v>
      </c>
      <c r="M459" s="3">
        <v>29802</v>
      </c>
      <c r="N459" t="s">
        <v>21</v>
      </c>
    </row>
    <row r="460" spans="1:14" hidden="1" x14ac:dyDescent="0.35">
      <c r="A460" t="s">
        <v>108</v>
      </c>
      <c r="B460" s="9">
        <v>41.600540000000002</v>
      </c>
      <c r="C460" s="9">
        <v>-93.609110000000001</v>
      </c>
      <c r="D460" t="s">
        <v>2746</v>
      </c>
      <c r="E460" t="s">
        <v>844</v>
      </c>
      <c r="F460" t="s">
        <v>1668</v>
      </c>
      <c r="G460" t="s">
        <v>3078</v>
      </c>
      <c r="H460" t="str">
        <f t="shared" si="20"/>
        <v>USALocation</v>
      </c>
      <c r="I460" t="s">
        <v>419</v>
      </c>
      <c r="J460" t="str">
        <f t="shared" si="21"/>
        <v>IowaLocation</v>
      </c>
      <c r="K460">
        <v>41.691000000000003</v>
      </c>
      <c r="L460">
        <v>-93.566000000000003</v>
      </c>
      <c r="M460" s="3">
        <v>10677</v>
      </c>
      <c r="N460" t="s">
        <v>12</v>
      </c>
    </row>
    <row r="461" spans="1:14" hidden="1" x14ac:dyDescent="0.35">
      <c r="A461" t="s">
        <v>108</v>
      </c>
      <c r="B461" s="9">
        <v>41.600540000000002</v>
      </c>
      <c r="C461" s="9">
        <v>-93.609110000000001</v>
      </c>
      <c r="D461" t="s">
        <v>2745</v>
      </c>
      <c r="E461" t="s">
        <v>843</v>
      </c>
      <c r="F461" t="s">
        <v>1667</v>
      </c>
      <c r="G461" t="s">
        <v>3078</v>
      </c>
      <c r="H461" t="str">
        <f t="shared" si="20"/>
        <v>USALocation</v>
      </c>
      <c r="I461" t="s">
        <v>419</v>
      </c>
      <c r="J461" t="str">
        <f t="shared" si="21"/>
        <v>IowaLocation</v>
      </c>
      <c r="K461">
        <v>41.533999999999999</v>
      </c>
      <c r="L461">
        <v>-93.653000000000006</v>
      </c>
      <c r="M461" s="3">
        <v>8250</v>
      </c>
      <c r="N461" t="s">
        <v>17</v>
      </c>
    </row>
    <row r="462" spans="1:14" hidden="1" x14ac:dyDescent="0.35">
      <c r="A462" t="s">
        <v>37</v>
      </c>
      <c r="B462" s="9">
        <v>42.331429999999997</v>
      </c>
      <c r="C462" s="9">
        <v>-83.045749999999998</v>
      </c>
      <c r="D462" t="s">
        <v>2791</v>
      </c>
      <c r="E462" t="s">
        <v>895</v>
      </c>
      <c r="F462" t="s">
        <v>1713</v>
      </c>
      <c r="G462" t="s">
        <v>3078</v>
      </c>
      <c r="H462" t="str">
        <f t="shared" si="20"/>
        <v>USALocation</v>
      </c>
      <c r="I462" t="s">
        <v>434</v>
      </c>
      <c r="J462" t="str">
        <f t="shared" si="21"/>
        <v>MichiganLocation</v>
      </c>
      <c r="K462">
        <v>42.408999999999999</v>
      </c>
      <c r="L462">
        <v>-83.01</v>
      </c>
      <c r="M462" s="3">
        <v>9111</v>
      </c>
      <c r="N462" t="s">
        <v>12</v>
      </c>
    </row>
    <row r="463" spans="1:14" hidden="1" x14ac:dyDescent="0.35">
      <c r="A463" t="s">
        <v>37</v>
      </c>
      <c r="B463" s="9">
        <v>42.331429999999997</v>
      </c>
      <c r="C463" s="9">
        <v>-83.045749999999998</v>
      </c>
      <c r="D463" t="s">
        <v>2793</v>
      </c>
      <c r="E463" t="s">
        <v>897</v>
      </c>
      <c r="F463" t="s">
        <v>1715</v>
      </c>
      <c r="G463" t="s">
        <v>3078</v>
      </c>
      <c r="H463" t="str">
        <f t="shared" si="20"/>
        <v>USALocation</v>
      </c>
      <c r="I463" t="s">
        <v>434</v>
      </c>
      <c r="J463" t="str">
        <f t="shared" si="21"/>
        <v>MichiganLocation</v>
      </c>
      <c r="K463">
        <v>42.231000000000002</v>
      </c>
      <c r="L463">
        <v>-83.331000000000003</v>
      </c>
      <c r="M463" s="3">
        <v>25988</v>
      </c>
      <c r="N463" t="s">
        <v>17</v>
      </c>
    </row>
    <row r="464" spans="1:14" hidden="1" x14ac:dyDescent="0.35">
      <c r="A464" t="s">
        <v>37</v>
      </c>
      <c r="B464" s="9">
        <v>42.331429999999997</v>
      </c>
      <c r="C464" s="9">
        <v>-83.045749999999998</v>
      </c>
      <c r="D464" t="s">
        <v>2794</v>
      </c>
      <c r="E464" t="s">
        <v>898</v>
      </c>
      <c r="F464" t="s">
        <v>1716</v>
      </c>
      <c r="G464" t="s">
        <v>3078</v>
      </c>
      <c r="H464" t="str">
        <f t="shared" si="20"/>
        <v>USALocation</v>
      </c>
      <c r="I464" t="s">
        <v>434</v>
      </c>
      <c r="J464" t="str">
        <f t="shared" si="21"/>
        <v>MichiganLocation</v>
      </c>
      <c r="K464">
        <v>42.098999999999997</v>
      </c>
      <c r="L464">
        <v>-83.161000000000001</v>
      </c>
      <c r="M464" s="3">
        <v>27532</v>
      </c>
      <c r="N464" t="s">
        <v>12</v>
      </c>
    </row>
    <row r="465" spans="1:14" hidden="1" x14ac:dyDescent="0.35">
      <c r="A465" t="s">
        <v>37</v>
      </c>
      <c r="B465" s="9">
        <v>42.331429999999997</v>
      </c>
      <c r="C465" s="9">
        <v>-83.045749999999998</v>
      </c>
      <c r="D465" t="s">
        <v>2792</v>
      </c>
      <c r="E465" t="s">
        <v>896</v>
      </c>
      <c r="F465" t="s">
        <v>1714</v>
      </c>
      <c r="G465" t="s">
        <v>3078</v>
      </c>
      <c r="H465" t="str">
        <f t="shared" si="20"/>
        <v>USALocation</v>
      </c>
      <c r="I465" t="s">
        <v>434</v>
      </c>
      <c r="J465" t="str">
        <f t="shared" si="21"/>
        <v>MichiganLocation</v>
      </c>
      <c r="K465">
        <v>42.542999999999999</v>
      </c>
      <c r="L465">
        <v>-83.177999999999997</v>
      </c>
      <c r="M465" s="3">
        <v>25908</v>
      </c>
      <c r="N465" t="s">
        <v>12</v>
      </c>
    </row>
    <row r="466" spans="1:14" hidden="1" x14ac:dyDescent="0.35">
      <c r="A466" t="s">
        <v>502</v>
      </c>
      <c r="B466" t="s">
        <v>3032</v>
      </c>
      <c r="C466" t="s">
        <v>3032</v>
      </c>
      <c r="D466" s="4" t="s">
        <v>503</v>
      </c>
      <c r="E466" t="s">
        <v>503</v>
      </c>
      <c r="F466" s="5" t="s">
        <v>504</v>
      </c>
      <c r="G466" t="s">
        <v>3078</v>
      </c>
      <c r="H466" t="str">
        <f t="shared" si="20"/>
        <v>USALocation</v>
      </c>
      <c r="I466" s="6" t="s">
        <v>498</v>
      </c>
      <c r="J466" t="str">
        <f t="shared" si="21"/>
        <v>NERCLocation</v>
      </c>
      <c r="M466" s="3"/>
      <c r="N466" t="s">
        <v>21</v>
      </c>
    </row>
    <row r="467" spans="1:14" hidden="1" x14ac:dyDescent="0.35">
      <c r="A467" t="s">
        <v>92</v>
      </c>
      <c r="B467" s="9">
        <v>35.994030000000002</v>
      </c>
      <c r="C467" s="9">
        <v>-78.898619999999994</v>
      </c>
      <c r="D467" t="s">
        <v>2856</v>
      </c>
      <c r="E467" t="s">
        <v>971</v>
      </c>
      <c r="F467" t="s">
        <v>1778</v>
      </c>
      <c r="G467" t="s">
        <v>3078</v>
      </c>
      <c r="H467" t="str">
        <f t="shared" si="20"/>
        <v>USALocation</v>
      </c>
      <c r="I467" t="s">
        <v>457</v>
      </c>
      <c r="J467" t="str">
        <f t="shared" si="21"/>
        <v>NorthCarolinaLocation</v>
      </c>
      <c r="K467">
        <v>35.933</v>
      </c>
      <c r="L467">
        <v>-79.063999999999993</v>
      </c>
      <c r="M467" s="3">
        <v>16358</v>
      </c>
      <c r="N467" t="s">
        <v>12</v>
      </c>
    </row>
    <row r="468" spans="1:14" hidden="1" x14ac:dyDescent="0.35">
      <c r="A468" t="s">
        <v>208</v>
      </c>
      <c r="B468" s="9">
        <v>40.518720000000002</v>
      </c>
      <c r="C468" s="9">
        <v>-74.412099999999995</v>
      </c>
      <c r="D468" t="s">
        <v>2835</v>
      </c>
      <c r="E468" t="s">
        <v>947</v>
      </c>
      <c r="F468" t="s">
        <v>1757</v>
      </c>
      <c r="G468" t="s">
        <v>3078</v>
      </c>
      <c r="H468" t="str">
        <f t="shared" si="20"/>
        <v>USALocation</v>
      </c>
      <c r="I468" t="s">
        <v>451</v>
      </c>
      <c r="J468" t="str">
        <f t="shared" si="21"/>
        <v>NewJerseyLocation</v>
      </c>
      <c r="K468">
        <v>40.624000000000002</v>
      </c>
      <c r="L468">
        <v>-74.668999999999997</v>
      </c>
      <c r="M468" s="3">
        <v>24655</v>
      </c>
      <c r="N468" t="s">
        <v>12</v>
      </c>
    </row>
    <row r="469" spans="1:14" hidden="1" x14ac:dyDescent="0.35">
      <c r="A469" s="7" t="s">
        <v>564</v>
      </c>
      <c r="B469" t="s">
        <v>3032</v>
      </c>
      <c r="C469" t="s">
        <v>3032</v>
      </c>
      <c r="D469" s="4" t="s">
        <v>565</v>
      </c>
      <c r="E469" t="s">
        <v>565</v>
      </c>
      <c r="F469" s="5" t="s">
        <v>566</v>
      </c>
      <c r="G469" t="s">
        <v>3078</v>
      </c>
      <c r="H469" t="str">
        <f t="shared" si="20"/>
        <v>USALocation</v>
      </c>
      <c r="I469" s="6" t="s">
        <v>567</v>
      </c>
      <c r="J469" t="str">
        <f t="shared" si="21"/>
        <v>EIAStorageLocation</v>
      </c>
      <c r="M469" s="3"/>
      <c r="N469" t="s">
        <v>17</v>
      </c>
    </row>
    <row r="470" spans="1:14" hidden="1" x14ac:dyDescent="0.35">
      <c r="A470" s="7" t="s">
        <v>558</v>
      </c>
      <c r="B470" t="s">
        <v>3032</v>
      </c>
      <c r="C470" t="s">
        <v>3032</v>
      </c>
      <c r="D470" s="4" t="s">
        <v>568</v>
      </c>
      <c r="E470" t="s">
        <v>568</v>
      </c>
      <c r="F470" s="5" t="s">
        <v>569</v>
      </c>
      <c r="G470" t="s">
        <v>3078</v>
      </c>
      <c r="H470" t="str">
        <f t="shared" si="20"/>
        <v>USALocation</v>
      </c>
      <c r="I470" s="6" t="s">
        <v>567</v>
      </c>
      <c r="J470" t="str">
        <f t="shared" si="21"/>
        <v>EIAStorageLocation</v>
      </c>
      <c r="M470" s="3"/>
      <c r="N470" t="s">
        <v>558</v>
      </c>
    </row>
    <row r="471" spans="1:14" hidden="1" x14ac:dyDescent="0.35">
      <c r="A471" s="7" t="s">
        <v>561</v>
      </c>
      <c r="B471" t="s">
        <v>3032</v>
      </c>
      <c r="C471" t="s">
        <v>3032</v>
      </c>
      <c r="D471" s="4" t="s">
        <v>573</v>
      </c>
      <c r="E471" t="s">
        <v>573</v>
      </c>
      <c r="F471" s="5" t="s">
        <v>574</v>
      </c>
      <c r="G471" t="s">
        <v>3078</v>
      </c>
      <c r="H471" t="str">
        <f t="shared" si="20"/>
        <v>USALocation</v>
      </c>
      <c r="I471" s="6" t="s">
        <v>567</v>
      </c>
      <c r="J471" t="str">
        <f t="shared" si="21"/>
        <v>EIAStorageLocation</v>
      </c>
      <c r="M471" s="3"/>
      <c r="N471" t="s">
        <v>15</v>
      </c>
    </row>
    <row r="472" spans="1:14" hidden="1" x14ac:dyDescent="0.35">
      <c r="A472" t="s">
        <v>473</v>
      </c>
      <c r="B472" t="s">
        <v>3032</v>
      </c>
      <c r="C472" t="s">
        <v>3032</v>
      </c>
      <c r="D472" s="4" t="s">
        <v>575</v>
      </c>
      <c r="E472" t="s">
        <v>575</v>
      </c>
      <c r="F472" s="5" t="s">
        <v>576</v>
      </c>
      <c r="G472" t="s">
        <v>3078</v>
      </c>
      <c r="H472" t="str">
        <f t="shared" si="20"/>
        <v>USALocation</v>
      </c>
      <c r="I472" s="6" t="s">
        <v>567</v>
      </c>
      <c r="J472" t="str">
        <f t="shared" si="21"/>
        <v>EIAStorageLocation</v>
      </c>
      <c r="M472" s="3"/>
      <c r="N472" t="s">
        <v>15</v>
      </c>
    </row>
    <row r="473" spans="1:14" hidden="1" x14ac:dyDescent="0.35">
      <c r="A473" s="7" t="s">
        <v>570</v>
      </c>
      <c r="B473" t="s">
        <v>3032</v>
      </c>
      <c r="C473" t="s">
        <v>3032</v>
      </c>
      <c r="D473" s="4" t="s">
        <v>571</v>
      </c>
      <c r="E473" t="s">
        <v>571</v>
      </c>
      <c r="F473" s="5" t="s">
        <v>572</v>
      </c>
      <c r="G473" t="s">
        <v>3078</v>
      </c>
      <c r="H473" t="str">
        <f t="shared" si="20"/>
        <v>USALocation</v>
      </c>
      <c r="I473" s="6" t="s">
        <v>567</v>
      </c>
      <c r="J473" t="str">
        <f t="shared" si="21"/>
        <v>EIAStorageLocation</v>
      </c>
      <c r="M473" s="3"/>
      <c r="N473" t="s">
        <v>558</v>
      </c>
    </row>
    <row r="474" spans="1:14" hidden="1" x14ac:dyDescent="0.35">
      <c r="A474" t="s">
        <v>592</v>
      </c>
      <c r="B474" t="s">
        <v>3032</v>
      </c>
      <c r="C474" t="s">
        <v>3032</v>
      </c>
      <c r="D474" s="4" t="s">
        <v>593</v>
      </c>
      <c r="E474" t="s">
        <v>593</v>
      </c>
      <c r="F474" s="5" t="s">
        <v>594</v>
      </c>
      <c r="G474" t="s">
        <v>3078</v>
      </c>
      <c r="H474" t="str">
        <f t="shared" si="20"/>
        <v>USALocation</v>
      </c>
      <c r="I474" s="6" t="s">
        <v>580</v>
      </c>
      <c r="J474" t="str">
        <f t="shared" si="21"/>
        <v>EIAStorageSubLocation</v>
      </c>
      <c r="M474" s="3"/>
      <c r="N474" t="s">
        <v>17</v>
      </c>
    </row>
    <row r="475" spans="1:14" hidden="1" x14ac:dyDescent="0.35">
      <c r="A475" t="s">
        <v>577</v>
      </c>
      <c r="B475" t="s">
        <v>3032</v>
      </c>
      <c r="C475" t="s">
        <v>3032</v>
      </c>
      <c r="D475" s="4" t="s">
        <v>578</v>
      </c>
      <c r="E475" t="s">
        <v>578</v>
      </c>
      <c r="F475" s="5" t="s">
        <v>579</v>
      </c>
      <c r="G475" t="s">
        <v>3078</v>
      </c>
      <c r="H475" t="str">
        <f t="shared" si="20"/>
        <v>USALocation</v>
      </c>
      <c r="I475" s="6" t="s">
        <v>580</v>
      </c>
      <c r="J475" t="str">
        <f t="shared" si="21"/>
        <v>EIAStorageSubLocation</v>
      </c>
      <c r="M475" s="3"/>
      <c r="N475" t="s">
        <v>17</v>
      </c>
    </row>
    <row r="476" spans="1:14" hidden="1" x14ac:dyDescent="0.35">
      <c r="A476" t="s">
        <v>581</v>
      </c>
      <c r="B476" t="s">
        <v>3032</v>
      </c>
      <c r="C476" t="s">
        <v>3032</v>
      </c>
      <c r="D476" s="4" t="s">
        <v>582</v>
      </c>
      <c r="E476" t="s">
        <v>582</v>
      </c>
      <c r="F476" s="5" t="s">
        <v>583</v>
      </c>
      <c r="G476" t="s">
        <v>3078</v>
      </c>
      <c r="H476" t="str">
        <f t="shared" si="20"/>
        <v>USALocation</v>
      </c>
      <c r="I476" s="6" t="s">
        <v>580</v>
      </c>
      <c r="J476" t="str">
        <f t="shared" si="21"/>
        <v>EIAStorageSubLocation</v>
      </c>
      <c r="M476" s="3"/>
      <c r="N476" t="s">
        <v>17</v>
      </c>
    </row>
    <row r="477" spans="1:14" hidden="1" x14ac:dyDescent="0.35">
      <c r="A477" t="s">
        <v>603</v>
      </c>
      <c r="B477" t="s">
        <v>3032</v>
      </c>
      <c r="C477" t="s">
        <v>3032</v>
      </c>
      <c r="D477" s="4" t="s">
        <v>604</v>
      </c>
      <c r="E477" t="s">
        <v>604</v>
      </c>
      <c r="F477" s="5" t="s">
        <v>605</v>
      </c>
      <c r="G477" t="s">
        <v>3078</v>
      </c>
      <c r="H477" t="str">
        <f t="shared" si="20"/>
        <v>USALocation</v>
      </c>
      <c r="I477" s="6" t="s">
        <v>580</v>
      </c>
      <c r="J477" t="str">
        <f t="shared" si="21"/>
        <v>EIAStorageSubLocation</v>
      </c>
      <c r="M477" s="3"/>
      <c r="N477" t="s">
        <v>17</v>
      </c>
    </row>
    <row r="478" spans="1:14" hidden="1" x14ac:dyDescent="0.35">
      <c r="A478" t="s">
        <v>595</v>
      </c>
      <c r="B478" t="s">
        <v>3032</v>
      </c>
      <c r="C478" t="s">
        <v>3032</v>
      </c>
      <c r="D478" s="4" t="s">
        <v>596</v>
      </c>
      <c r="E478" t="s">
        <v>596</v>
      </c>
      <c r="F478" s="5" t="s">
        <v>597</v>
      </c>
      <c r="G478" t="s">
        <v>3078</v>
      </c>
      <c r="H478" t="str">
        <f t="shared" si="20"/>
        <v>USALocation</v>
      </c>
      <c r="I478" s="6" t="s">
        <v>580</v>
      </c>
      <c r="J478" t="str">
        <f t="shared" si="21"/>
        <v>EIAStorageSubLocation</v>
      </c>
      <c r="M478" s="3"/>
      <c r="N478" t="s">
        <v>21</v>
      </c>
    </row>
    <row r="479" spans="1:14" hidden="1" x14ac:dyDescent="0.35">
      <c r="A479" t="s">
        <v>558</v>
      </c>
      <c r="B479" t="s">
        <v>3032</v>
      </c>
      <c r="C479" t="s">
        <v>3032</v>
      </c>
      <c r="D479" s="4" t="s">
        <v>584</v>
      </c>
      <c r="E479" t="s">
        <v>584</v>
      </c>
      <c r="F479" s="5" t="s">
        <v>585</v>
      </c>
      <c r="G479" t="s">
        <v>3078</v>
      </c>
      <c r="H479" t="str">
        <f t="shared" si="20"/>
        <v>USALocation</v>
      </c>
      <c r="I479" s="6" t="s">
        <v>580</v>
      </c>
      <c r="J479" t="str">
        <f t="shared" si="21"/>
        <v>EIAStorageSubLocation</v>
      </c>
      <c r="M479" s="3"/>
      <c r="N479" t="s">
        <v>15</v>
      </c>
    </row>
    <row r="480" spans="1:14" hidden="1" x14ac:dyDescent="0.35">
      <c r="A480" t="s">
        <v>570</v>
      </c>
      <c r="B480" t="s">
        <v>3032</v>
      </c>
      <c r="C480" t="s">
        <v>3032</v>
      </c>
      <c r="D480" s="4" t="s">
        <v>586</v>
      </c>
      <c r="E480" t="s">
        <v>586</v>
      </c>
      <c r="F480" s="5" t="s">
        <v>587</v>
      </c>
      <c r="G480" t="s">
        <v>3078</v>
      </c>
      <c r="H480" t="str">
        <f t="shared" si="20"/>
        <v>USALocation</v>
      </c>
      <c r="I480" s="6" t="s">
        <v>580</v>
      </c>
      <c r="J480" t="str">
        <f t="shared" si="21"/>
        <v>EIAStorageSubLocation</v>
      </c>
      <c r="M480" s="3"/>
      <c r="N480" t="s">
        <v>21</v>
      </c>
    </row>
    <row r="481" spans="1:14" hidden="1" x14ac:dyDescent="0.35">
      <c r="A481" t="s">
        <v>598</v>
      </c>
      <c r="B481" t="s">
        <v>3032</v>
      </c>
      <c r="C481" t="s">
        <v>3032</v>
      </c>
      <c r="D481" s="4" t="s">
        <v>599</v>
      </c>
      <c r="E481" t="s">
        <v>599</v>
      </c>
      <c r="F481" s="5" t="s">
        <v>600</v>
      </c>
      <c r="G481" t="s">
        <v>3078</v>
      </c>
      <c r="H481" t="str">
        <f t="shared" si="20"/>
        <v>USALocation</v>
      </c>
      <c r="I481" s="6" t="s">
        <v>580</v>
      </c>
      <c r="J481" t="str">
        <f t="shared" si="21"/>
        <v>EIAStorageSubLocation</v>
      </c>
      <c r="M481" s="3"/>
      <c r="N481" t="s">
        <v>17</v>
      </c>
    </row>
    <row r="482" spans="1:14" hidden="1" x14ac:dyDescent="0.35">
      <c r="A482" t="s">
        <v>561</v>
      </c>
      <c r="B482" t="s">
        <v>3032</v>
      </c>
      <c r="C482" t="s">
        <v>3032</v>
      </c>
      <c r="D482" s="4" t="s">
        <v>588</v>
      </c>
      <c r="E482" t="s">
        <v>588</v>
      </c>
      <c r="F482" s="5" t="s">
        <v>589</v>
      </c>
      <c r="G482" t="s">
        <v>3078</v>
      </c>
      <c r="H482" t="str">
        <f t="shared" si="20"/>
        <v>USALocation</v>
      </c>
      <c r="I482" s="6" t="s">
        <v>580</v>
      </c>
      <c r="J482" t="str">
        <f t="shared" si="21"/>
        <v>EIAStorageSubLocation</v>
      </c>
      <c r="M482" s="3"/>
      <c r="N482" t="s">
        <v>15</v>
      </c>
    </row>
    <row r="483" spans="1:14" hidden="1" x14ac:dyDescent="0.35">
      <c r="A483" t="s">
        <v>473</v>
      </c>
      <c r="B483" t="s">
        <v>3032</v>
      </c>
      <c r="C483" t="s">
        <v>3032</v>
      </c>
      <c r="D483" s="4" t="s">
        <v>590</v>
      </c>
      <c r="E483" t="s">
        <v>590</v>
      </c>
      <c r="F483" s="5" t="s">
        <v>591</v>
      </c>
      <c r="G483" t="s">
        <v>3078</v>
      </c>
      <c r="H483" t="str">
        <f t="shared" si="20"/>
        <v>USALocation</v>
      </c>
      <c r="I483" s="6" t="s">
        <v>580</v>
      </c>
      <c r="J483" t="str">
        <f t="shared" si="21"/>
        <v>EIAStorageSubLocation</v>
      </c>
      <c r="M483" s="3"/>
      <c r="N483" t="s">
        <v>17</v>
      </c>
    </row>
    <row r="484" spans="1:14" hidden="1" x14ac:dyDescent="0.35">
      <c r="A484" t="s">
        <v>480</v>
      </c>
      <c r="B484" t="s">
        <v>3032</v>
      </c>
      <c r="C484" t="s">
        <v>3032</v>
      </c>
      <c r="D484" s="4" t="s">
        <v>601</v>
      </c>
      <c r="E484" t="s">
        <v>601</v>
      </c>
      <c r="F484" s="5" t="s">
        <v>602</v>
      </c>
      <c r="G484" t="s">
        <v>3078</v>
      </c>
      <c r="H484" t="str">
        <f t="shared" si="20"/>
        <v>USALocation</v>
      </c>
      <c r="I484" s="6" t="s">
        <v>580</v>
      </c>
      <c r="J484" t="str">
        <f t="shared" si="21"/>
        <v>EIAStorageSubLocation</v>
      </c>
      <c r="M484" s="3"/>
      <c r="N484" t="s">
        <v>21</v>
      </c>
    </row>
    <row r="485" spans="1:14" x14ac:dyDescent="0.35">
      <c r="A485" t="s">
        <v>36</v>
      </c>
      <c r="B485" s="9">
        <v>31.75872</v>
      </c>
      <c r="C485" s="9">
        <v>-106.48693</v>
      </c>
      <c r="D485" t="s">
        <v>2952</v>
      </c>
      <c r="E485" t="s">
        <v>1076</v>
      </c>
      <c r="F485" t="s">
        <v>1875</v>
      </c>
      <c r="G485" t="s">
        <v>3078</v>
      </c>
      <c r="H485" t="str">
        <f t="shared" si="20"/>
        <v>USALocation</v>
      </c>
      <c r="I485" t="s">
        <v>478</v>
      </c>
      <c r="J485" t="str">
        <f t="shared" si="21"/>
        <v>TexasLocation</v>
      </c>
      <c r="K485">
        <v>31.85</v>
      </c>
      <c r="L485">
        <v>-106.38</v>
      </c>
      <c r="M485" s="3">
        <v>14322</v>
      </c>
      <c r="N485" t="s">
        <v>12</v>
      </c>
    </row>
    <row r="486" spans="1:14" x14ac:dyDescent="0.35">
      <c r="A486" t="s">
        <v>36</v>
      </c>
      <c r="B486" s="9">
        <v>31.75872</v>
      </c>
      <c r="C486" s="9">
        <v>-106.48693</v>
      </c>
      <c r="D486" t="s">
        <v>2953</v>
      </c>
      <c r="E486" t="s">
        <v>1077</v>
      </c>
      <c r="F486" t="s">
        <v>1876</v>
      </c>
      <c r="G486" t="s">
        <v>3078</v>
      </c>
      <c r="H486" t="str">
        <f t="shared" si="20"/>
        <v>USALocation</v>
      </c>
      <c r="I486" t="s">
        <v>478</v>
      </c>
      <c r="J486" t="str">
        <f t="shared" si="21"/>
        <v>TexasLocation</v>
      </c>
      <c r="K486">
        <v>31.88</v>
      </c>
      <c r="L486">
        <v>-106.703</v>
      </c>
      <c r="M486" s="3">
        <v>24467</v>
      </c>
      <c r="N486" t="s">
        <v>12</v>
      </c>
    </row>
    <row r="487" spans="1:14" x14ac:dyDescent="0.35">
      <c r="A487" t="s">
        <v>36</v>
      </c>
      <c r="B487" s="9">
        <v>31.75872</v>
      </c>
      <c r="C487" s="9">
        <v>-106.48693</v>
      </c>
      <c r="D487" t="s">
        <v>2951</v>
      </c>
      <c r="E487" t="s">
        <v>1075</v>
      </c>
      <c r="F487" t="s">
        <v>1874</v>
      </c>
      <c r="G487" t="s">
        <v>3078</v>
      </c>
      <c r="H487" t="str">
        <f t="shared" si="20"/>
        <v>USALocation</v>
      </c>
      <c r="I487" t="s">
        <v>478</v>
      </c>
      <c r="J487" t="str">
        <f t="shared" si="21"/>
        <v>TexasLocation</v>
      </c>
      <c r="K487">
        <v>31.811</v>
      </c>
      <c r="L487">
        <v>-106.376</v>
      </c>
      <c r="M487" s="3">
        <v>11988</v>
      </c>
      <c r="N487" t="s">
        <v>17</v>
      </c>
    </row>
    <row r="488" spans="1:14" hidden="1" x14ac:dyDescent="0.35">
      <c r="A488" t="s">
        <v>543</v>
      </c>
      <c r="B488" t="s">
        <v>3032</v>
      </c>
      <c r="C488" t="s">
        <v>3032</v>
      </c>
      <c r="D488" s="4" t="s">
        <v>544</v>
      </c>
      <c r="E488" t="s">
        <v>544</v>
      </c>
      <c r="F488" s="5" t="s">
        <v>545</v>
      </c>
      <c r="G488" t="s">
        <v>3078</v>
      </c>
      <c r="H488" t="str">
        <f t="shared" si="20"/>
        <v>USALocation</v>
      </c>
      <c r="I488" s="6" t="s">
        <v>540</v>
      </c>
      <c r="J488" t="str">
        <f t="shared" si="21"/>
        <v>CENSUSLocation</v>
      </c>
      <c r="M488" s="3"/>
      <c r="N488" t="s">
        <v>17</v>
      </c>
    </row>
    <row r="489" spans="1:14" hidden="1" x14ac:dyDescent="0.35">
      <c r="A489" t="s">
        <v>505</v>
      </c>
      <c r="B489" t="s">
        <v>3032</v>
      </c>
      <c r="C489" t="s">
        <v>3032</v>
      </c>
      <c r="D489" s="4" t="s">
        <v>506</v>
      </c>
      <c r="E489" t="s">
        <v>506</v>
      </c>
      <c r="F489" s="5" t="s">
        <v>507</v>
      </c>
      <c r="G489" t="s">
        <v>3078</v>
      </c>
      <c r="H489" t="str">
        <f t="shared" si="20"/>
        <v>USALocation</v>
      </c>
      <c r="I489" s="6" t="s">
        <v>498</v>
      </c>
      <c r="J489" t="str">
        <f t="shared" si="21"/>
        <v>NERCLocation</v>
      </c>
      <c r="M489" s="3"/>
      <c r="N489" t="s">
        <v>17</v>
      </c>
    </row>
    <row r="490" spans="1:14" hidden="1" x14ac:dyDescent="0.35">
      <c r="A490" t="s">
        <v>552</v>
      </c>
      <c r="B490" t="s">
        <v>3032</v>
      </c>
      <c r="C490" t="s">
        <v>3032</v>
      </c>
      <c r="D490" s="4" t="s">
        <v>553</v>
      </c>
      <c r="E490" t="s">
        <v>553</v>
      </c>
      <c r="F490" s="5" t="s">
        <v>554</v>
      </c>
      <c r="G490" t="s">
        <v>3078</v>
      </c>
      <c r="H490" t="str">
        <f t="shared" si="20"/>
        <v>USALocation</v>
      </c>
      <c r="I490" s="6" t="s">
        <v>540</v>
      </c>
      <c r="J490" t="str">
        <f t="shared" si="21"/>
        <v>CENSUSLocation</v>
      </c>
      <c r="M490" s="3"/>
      <c r="N490" t="s">
        <v>17</v>
      </c>
    </row>
    <row r="491" spans="1:14" hidden="1" x14ac:dyDescent="0.35">
      <c r="A491" t="s">
        <v>146</v>
      </c>
      <c r="B491" s="9">
        <v>33.119210000000002</v>
      </c>
      <c r="C491" s="9">
        <v>-117.08642</v>
      </c>
      <c r="D491" t="s">
        <v>2576</v>
      </c>
      <c r="E491" t="s">
        <v>665</v>
      </c>
      <c r="F491" t="s">
        <v>1497</v>
      </c>
      <c r="G491" t="s">
        <v>3078</v>
      </c>
      <c r="H491" t="str">
        <f t="shared" si="20"/>
        <v>USALocation</v>
      </c>
      <c r="I491" t="s">
        <v>399</v>
      </c>
      <c r="J491" t="str">
        <f t="shared" si="21"/>
        <v>CaliforniaLocation</v>
      </c>
      <c r="K491">
        <v>33.037999999999997</v>
      </c>
      <c r="L491">
        <v>-116.916</v>
      </c>
      <c r="M491" s="3">
        <v>18266</v>
      </c>
      <c r="N491" t="s">
        <v>12</v>
      </c>
    </row>
    <row r="492" spans="1:14" hidden="1" x14ac:dyDescent="0.35">
      <c r="A492" t="s">
        <v>142</v>
      </c>
      <c r="B492" s="9">
        <v>44.052070000000001</v>
      </c>
      <c r="C492" s="9">
        <v>-123.08674999999999</v>
      </c>
      <c r="D492" t="s">
        <v>2895</v>
      </c>
      <c r="E492" t="s">
        <v>1014</v>
      </c>
      <c r="F492" t="s">
        <v>1817</v>
      </c>
      <c r="G492" t="s">
        <v>3078</v>
      </c>
      <c r="H492" t="str">
        <f t="shared" si="20"/>
        <v>USALocation</v>
      </c>
      <c r="I492" t="s">
        <v>465</v>
      </c>
      <c r="J492" t="str">
        <f t="shared" si="21"/>
        <v>OregonLocation</v>
      </c>
      <c r="K492">
        <v>44.128</v>
      </c>
      <c r="L492">
        <v>-123.221</v>
      </c>
      <c r="M492" s="3">
        <v>13647</v>
      </c>
      <c r="N492" t="s">
        <v>12</v>
      </c>
    </row>
    <row r="493" spans="1:14" hidden="1" x14ac:dyDescent="0.35">
      <c r="A493" t="s">
        <v>178</v>
      </c>
      <c r="B493" s="9">
        <v>37.974760000000003</v>
      </c>
      <c r="C493" s="9">
        <v>-87.555850000000007</v>
      </c>
      <c r="D493" t="s">
        <v>2734</v>
      </c>
      <c r="E493" t="s">
        <v>831</v>
      </c>
      <c r="F493" t="s">
        <v>1656</v>
      </c>
      <c r="G493" t="s">
        <v>3078</v>
      </c>
      <c r="H493" t="str">
        <f t="shared" si="20"/>
        <v>USALocation</v>
      </c>
      <c r="I493" t="s">
        <v>417</v>
      </c>
      <c r="J493" t="str">
        <f t="shared" si="21"/>
        <v>IndianaLocation</v>
      </c>
      <c r="K493">
        <v>38.043999999999997</v>
      </c>
      <c r="L493">
        <v>-87.521000000000001</v>
      </c>
      <c r="M493" s="3">
        <v>8282</v>
      </c>
      <c r="N493" t="s">
        <v>12</v>
      </c>
    </row>
    <row r="494" spans="1:14" hidden="1" x14ac:dyDescent="0.35">
      <c r="A494" t="s">
        <v>178</v>
      </c>
      <c r="B494" s="9">
        <v>37.974760000000003</v>
      </c>
      <c r="C494" s="9">
        <v>-87.555850000000007</v>
      </c>
      <c r="D494" t="s">
        <v>2755</v>
      </c>
      <c r="E494" t="s">
        <v>855</v>
      </c>
      <c r="F494" t="s">
        <v>1677</v>
      </c>
      <c r="G494" t="s">
        <v>3078</v>
      </c>
      <c r="H494" t="str">
        <f t="shared" si="20"/>
        <v>USALocation</v>
      </c>
      <c r="I494" t="s">
        <v>423</v>
      </c>
      <c r="J494" t="str">
        <f t="shared" si="21"/>
        <v>KentuckyLocation</v>
      </c>
      <c r="K494">
        <v>37.799999999999997</v>
      </c>
      <c r="L494">
        <v>-87.683000000000007</v>
      </c>
      <c r="M494" s="3">
        <v>22408</v>
      </c>
      <c r="N494" t="s">
        <v>12</v>
      </c>
    </row>
    <row r="495" spans="1:14" hidden="1" x14ac:dyDescent="0.35">
      <c r="A495" t="s">
        <v>196</v>
      </c>
      <c r="B495" s="9">
        <v>47.97898</v>
      </c>
      <c r="C495" s="9">
        <v>-122.20208</v>
      </c>
      <c r="D495" t="s">
        <v>3009</v>
      </c>
      <c r="E495" t="s">
        <v>1137</v>
      </c>
      <c r="F495" t="s">
        <v>1932</v>
      </c>
      <c r="G495" t="s">
        <v>3078</v>
      </c>
      <c r="H495" t="str">
        <f t="shared" si="20"/>
        <v>USALocation</v>
      </c>
      <c r="I495" t="s">
        <v>487</v>
      </c>
      <c r="J495" t="str">
        <f t="shared" si="21"/>
        <v>WashingtonLocation</v>
      </c>
      <c r="K495">
        <v>48.161000000000001</v>
      </c>
      <c r="L495">
        <v>-122.15900000000001</v>
      </c>
      <c r="M495" s="3">
        <v>20491</v>
      </c>
      <c r="N495" t="s">
        <v>12</v>
      </c>
    </row>
    <row r="496" spans="1:14" hidden="1" x14ac:dyDescent="0.35">
      <c r="A496" t="s">
        <v>196</v>
      </c>
      <c r="B496" s="9">
        <v>47.97898</v>
      </c>
      <c r="C496" s="9">
        <v>-122.20208</v>
      </c>
      <c r="D496" t="s">
        <v>3008</v>
      </c>
      <c r="E496" t="s">
        <v>1136</v>
      </c>
      <c r="F496" t="s">
        <v>1931</v>
      </c>
      <c r="G496" t="s">
        <v>3078</v>
      </c>
      <c r="H496" t="str">
        <f t="shared" si="20"/>
        <v>USALocation</v>
      </c>
      <c r="I496" t="s">
        <v>487</v>
      </c>
      <c r="J496" t="str">
        <f t="shared" si="21"/>
        <v>WashingtonLocation</v>
      </c>
      <c r="K496">
        <v>47.908000000000001</v>
      </c>
      <c r="L496">
        <v>-122.28</v>
      </c>
      <c r="M496" s="3">
        <v>9796</v>
      </c>
      <c r="N496" t="s">
        <v>12</v>
      </c>
    </row>
    <row r="497" spans="1:14" hidden="1" x14ac:dyDescent="0.35">
      <c r="A497" t="s">
        <v>190</v>
      </c>
      <c r="B497" s="9">
        <v>38.249360000000003</v>
      </c>
      <c r="C497" s="9">
        <v>-122.03997</v>
      </c>
      <c r="D497" t="s">
        <v>2578</v>
      </c>
      <c r="E497" t="s">
        <v>667</v>
      </c>
      <c r="F497" t="s">
        <v>1499</v>
      </c>
      <c r="G497" t="s">
        <v>3078</v>
      </c>
      <c r="H497" t="str">
        <f t="shared" si="20"/>
        <v>USALocation</v>
      </c>
      <c r="I497" t="s">
        <v>399</v>
      </c>
      <c r="J497" t="str">
        <f t="shared" si="21"/>
        <v>CaliforniaLocation</v>
      </c>
      <c r="K497">
        <v>38.378</v>
      </c>
      <c r="L497">
        <v>-121.958</v>
      </c>
      <c r="M497" s="3">
        <v>15992</v>
      </c>
      <c r="N497" t="s">
        <v>12</v>
      </c>
    </row>
    <row r="498" spans="1:14" hidden="1" x14ac:dyDescent="0.35">
      <c r="A498" t="s">
        <v>190</v>
      </c>
      <c r="B498" s="9">
        <v>38.249360000000003</v>
      </c>
      <c r="C498" s="9">
        <v>-122.03997</v>
      </c>
      <c r="D498" t="s">
        <v>2577</v>
      </c>
      <c r="E498" t="s">
        <v>666</v>
      </c>
      <c r="F498" t="s">
        <v>1498</v>
      </c>
      <c r="G498" t="s">
        <v>3078</v>
      </c>
      <c r="H498" t="str">
        <f t="shared" si="20"/>
        <v>USALocation</v>
      </c>
      <c r="I498" t="s">
        <v>399</v>
      </c>
      <c r="J498" t="str">
        <f t="shared" si="21"/>
        <v>CaliforniaLocation</v>
      </c>
      <c r="K498">
        <v>38.267000000000003</v>
      </c>
      <c r="L498">
        <v>-121.93300000000001</v>
      </c>
      <c r="M498" s="3">
        <v>9543</v>
      </c>
      <c r="N498" t="s">
        <v>12</v>
      </c>
    </row>
    <row r="499" spans="1:14" hidden="1" x14ac:dyDescent="0.35">
      <c r="A499" t="s">
        <v>180</v>
      </c>
      <c r="B499" s="9">
        <v>46.877189999999999</v>
      </c>
      <c r="C499" s="9">
        <v>-96.7898</v>
      </c>
      <c r="D499" t="s">
        <v>2865</v>
      </c>
      <c r="E499" t="s">
        <v>981</v>
      </c>
      <c r="F499" t="s">
        <v>1787</v>
      </c>
      <c r="G499" t="s">
        <v>3078</v>
      </c>
      <c r="H499" t="str">
        <f t="shared" si="20"/>
        <v>USALocation</v>
      </c>
      <c r="I499" t="s">
        <v>459</v>
      </c>
      <c r="J499" t="str">
        <f t="shared" si="21"/>
        <v>NorthDakotaLocation</v>
      </c>
      <c r="K499">
        <v>46.924999999999997</v>
      </c>
      <c r="L499">
        <v>-96.811000000000007</v>
      </c>
      <c r="M499" s="3">
        <v>5554</v>
      </c>
      <c r="N499" t="s">
        <v>21</v>
      </c>
    </row>
    <row r="500" spans="1:14" hidden="1" x14ac:dyDescent="0.35">
      <c r="A500" t="s">
        <v>180</v>
      </c>
      <c r="B500" s="9">
        <v>46.877189999999999</v>
      </c>
      <c r="C500" s="9">
        <v>-96.7898</v>
      </c>
      <c r="D500" t="s">
        <v>2803</v>
      </c>
      <c r="E500" t="s">
        <v>908</v>
      </c>
      <c r="F500" t="s">
        <v>1725</v>
      </c>
      <c r="G500" t="s">
        <v>3078</v>
      </c>
      <c r="H500" t="str">
        <f t="shared" si="20"/>
        <v>USALocation</v>
      </c>
      <c r="I500" t="s">
        <v>436</v>
      </c>
      <c r="J500" t="str">
        <f t="shared" si="21"/>
        <v>MinnesotaLocation</v>
      </c>
      <c r="K500">
        <v>46.838999999999999</v>
      </c>
      <c r="L500">
        <v>-96.662999999999997</v>
      </c>
      <c r="M500" s="3">
        <v>10535</v>
      </c>
      <c r="N500" t="s">
        <v>12</v>
      </c>
    </row>
    <row r="501" spans="1:14" hidden="1" x14ac:dyDescent="0.35">
      <c r="A501" t="s">
        <v>112</v>
      </c>
      <c r="B501" s="9">
        <v>35.052660000000003</v>
      </c>
      <c r="C501" s="9">
        <v>-78.878360000000001</v>
      </c>
      <c r="D501" t="s">
        <v>2857</v>
      </c>
      <c r="E501" t="s">
        <v>972</v>
      </c>
      <c r="F501" t="s">
        <v>1779</v>
      </c>
      <c r="G501" t="s">
        <v>3078</v>
      </c>
      <c r="H501" t="str">
        <f t="shared" si="20"/>
        <v>USALocation</v>
      </c>
      <c r="I501" t="s">
        <v>457</v>
      </c>
      <c r="J501" t="str">
        <f t="shared" si="21"/>
        <v>NorthCarolinaLocation</v>
      </c>
      <c r="K501">
        <v>34.991</v>
      </c>
      <c r="L501">
        <v>-78.88</v>
      </c>
      <c r="M501" s="3">
        <v>6857</v>
      </c>
      <c r="N501" t="s">
        <v>12</v>
      </c>
    </row>
    <row r="502" spans="1:14" hidden="1" x14ac:dyDescent="0.35">
      <c r="A502" t="s">
        <v>112</v>
      </c>
      <c r="B502" s="9">
        <v>35.052660000000003</v>
      </c>
      <c r="C502" s="9">
        <v>-78.878360000000001</v>
      </c>
      <c r="D502" t="s">
        <v>2859</v>
      </c>
      <c r="E502" t="s">
        <v>974</v>
      </c>
      <c r="F502" t="s">
        <v>1781</v>
      </c>
      <c r="G502" t="s">
        <v>3078</v>
      </c>
      <c r="H502" t="str">
        <f t="shared" si="20"/>
        <v>USALocation</v>
      </c>
      <c r="I502" t="s">
        <v>457</v>
      </c>
      <c r="J502" t="str">
        <f t="shared" si="21"/>
        <v>NorthCarolinaLocation</v>
      </c>
      <c r="K502">
        <v>35.173999999999999</v>
      </c>
      <c r="L502">
        <v>-79.009</v>
      </c>
      <c r="M502" s="3">
        <v>17979</v>
      </c>
      <c r="N502" t="s">
        <v>12</v>
      </c>
    </row>
    <row r="503" spans="1:14" hidden="1" x14ac:dyDescent="0.35">
      <c r="A503" t="s">
        <v>112</v>
      </c>
      <c r="B503" s="9">
        <v>35.052660000000003</v>
      </c>
      <c r="C503" s="9">
        <v>-78.878360000000001</v>
      </c>
      <c r="D503" t="s">
        <v>2858</v>
      </c>
      <c r="E503" t="s">
        <v>973</v>
      </c>
      <c r="F503" t="s">
        <v>1780</v>
      </c>
      <c r="G503" t="s">
        <v>3078</v>
      </c>
      <c r="H503" t="str">
        <f t="shared" si="20"/>
        <v>USALocation</v>
      </c>
      <c r="I503" t="s">
        <v>457</v>
      </c>
      <c r="J503" t="str">
        <f t="shared" si="21"/>
        <v>NorthCarolinaLocation</v>
      </c>
      <c r="K503">
        <v>35.133000000000003</v>
      </c>
      <c r="L503">
        <v>-78.933000000000007</v>
      </c>
      <c r="M503" s="3">
        <v>10223</v>
      </c>
      <c r="N503" t="s">
        <v>12</v>
      </c>
    </row>
    <row r="504" spans="1:14" hidden="1" x14ac:dyDescent="0.35">
      <c r="A504" t="s">
        <v>143</v>
      </c>
      <c r="B504" s="9">
        <v>40.585259999999998</v>
      </c>
      <c r="C504" s="9">
        <v>-105.08441999999999</v>
      </c>
      <c r="D504" t="s">
        <v>2658</v>
      </c>
      <c r="E504" t="s">
        <v>749</v>
      </c>
      <c r="F504" t="s">
        <v>1580</v>
      </c>
      <c r="G504" t="s">
        <v>3078</v>
      </c>
      <c r="H504" t="str">
        <f t="shared" si="20"/>
        <v>USALocation</v>
      </c>
      <c r="I504" t="s">
        <v>401</v>
      </c>
      <c r="J504" t="str">
        <f t="shared" si="21"/>
        <v>ColoradoLocation</v>
      </c>
      <c r="K504">
        <v>40.450000000000003</v>
      </c>
      <c r="L504">
        <v>-105.017</v>
      </c>
      <c r="M504" s="3">
        <v>16083</v>
      </c>
      <c r="N504" t="s">
        <v>12</v>
      </c>
    </row>
    <row r="505" spans="1:14" hidden="1" x14ac:dyDescent="0.35">
      <c r="A505" t="s">
        <v>130</v>
      </c>
      <c r="B505" s="9">
        <v>26.122309999999999</v>
      </c>
      <c r="C505" s="9">
        <v>-80.143379999999993</v>
      </c>
      <c r="D505" t="s">
        <v>2675</v>
      </c>
      <c r="E505" t="s">
        <v>770</v>
      </c>
      <c r="F505" t="s">
        <v>1597</v>
      </c>
      <c r="G505" t="s">
        <v>3078</v>
      </c>
      <c r="H505" t="str">
        <f t="shared" si="20"/>
        <v>USALocation</v>
      </c>
      <c r="I505" t="s">
        <v>409</v>
      </c>
      <c r="J505" t="str">
        <f t="shared" si="21"/>
        <v>FloridaLocation</v>
      </c>
      <c r="K505">
        <v>26.378</v>
      </c>
      <c r="L505">
        <v>-80.108000000000004</v>
      </c>
      <c r="M505" s="3">
        <v>28649</v>
      </c>
      <c r="N505" t="s">
        <v>12</v>
      </c>
    </row>
    <row r="506" spans="1:14" hidden="1" x14ac:dyDescent="0.35">
      <c r="A506" t="s">
        <v>130</v>
      </c>
      <c r="B506" s="9">
        <v>26.122309999999999</v>
      </c>
      <c r="C506" s="9">
        <v>-80.143379999999993</v>
      </c>
      <c r="D506" t="s">
        <v>2673</v>
      </c>
      <c r="E506" t="s">
        <v>768</v>
      </c>
      <c r="F506" t="s">
        <v>1595</v>
      </c>
      <c r="G506" t="s">
        <v>3078</v>
      </c>
      <c r="H506" t="str">
        <f t="shared" si="20"/>
        <v>USALocation</v>
      </c>
      <c r="I506" t="s">
        <v>409</v>
      </c>
      <c r="J506" t="str">
        <f t="shared" si="21"/>
        <v>FloridaLocation</v>
      </c>
      <c r="K506">
        <v>26.196999999999999</v>
      </c>
      <c r="L506">
        <v>-80.171000000000006</v>
      </c>
      <c r="M506" s="3">
        <v>8750</v>
      </c>
      <c r="N506" t="s">
        <v>12</v>
      </c>
    </row>
    <row r="507" spans="1:14" hidden="1" x14ac:dyDescent="0.35">
      <c r="A507" t="s">
        <v>130</v>
      </c>
      <c r="B507" s="9">
        <v>26.122309999999999</v>
      </c>
      <c r="C507" s="9">
        <v>-80.143379999999993</v>
      </c>
      <c r="D507" t="s">
        <v>2674</v>
      </c>
      <c r="E507" t="s">
        <v>769</v>
      </c>
      <c r="F507" t="s">
        <v>1596</v>
      </c>
      <c r="G507" t="s">
        <v>3078</v>
      </c>
      <c r="H507" t="str">
        <f t="shared" si="20"/>
        <v>USALocation</v>
      </c>
      <c r="I507" t="s">
        <v>409</v>
      </c>
      <c r="J507" t="str">
        <f t="shared" si="21"/>
        <v>FloridaLocation</v>
      </c>
      <c r="K507">
        <v>26.25</v>
      </c>
      <c r="L507">
        <v>-80.108000000000004</v>
      </c>
      <c r="M507" s="3">
        <v>14630</v>
      </c>
      <c r="N507" t="s">
        <v>12</v>
      </c>
    </row>
    <row r="508" spans="1:14" hidden="1" x14ac:dyDescent="0.35">
      <c r="A508" t="s">
        <v>90</v>
      </c>
      <c r="B508" s="9">
        <v>41.130600000000001</v>
      </c>
      <c r="C508" s="9">
        <v>-85.128860000000003</v>
      </c>
      <c r="D508" t="s">
        <v>2736</v>
      </c>
      <c r="E508" t="s">
        <v>833</v>
      </c>
      <c r="F508" t="s">
        <v>1658</v>
      </c>
      <c r="G508" t="s">
        <v>3078</v>
      </c>
      <c r="H508" t="str">
        <f t="shared" si="20"/>
        <v>USALocation</v>
      </c>
      <c r="I508" t="s">
        <v>417</v>
      </c>
      <c r="J508" t="str">
        <f t="shared" si="21"/>
        <v>IndianaLocation</v>
      </c>
      <c r="K508">
        <v>41.3</v>
      </c>
      <c r="L508">
        <v>-85.066999999999993</v>
      </c>
      <c r="M508" s="3">
        <v>19534</v>
      </c>
      <c r="N508" t="s">
        <v>12</v>
      </c>
    </row>
    <row r="509" spans="1:14" hidden="1" x14ac:dyDescent="0.35">
      <c r="A509" t="s">
        <v>90</v>
      </c>
      <c r="B509" s="9">
        <v>41.130600000000001</v>
      </c>
      <c r="C509" s="9">
        <v>-85.128860000000003</v>
      </c>
      <c r="D509" t="s">
        <v>2735</v>
      </c>
      <c r="E509" t="s">
        <v>832</v>
      </c>
      <c r="F509" t="s">
        <v>1657</v>
      </c>
      <c r="G509" t="s">
        <v>3078</v>
      </c>
      <c r="H509" t="str">
        <f t="shared" si="20"/>
        <v>USALocation</v>
      </c>
      <c r="I509" t="s">
        <v>417</v>
      </c>
      <c r="J509" t="str">
        <f t="shared" si="21"/>
        <v>IndianaLocation</v>
      </c>
      <c r="K509">
        <v>40.970999999999997</v>
      </c>
      <c r="L509">
        <v>-85.206000000000003</v>
      </c>
      <c r="M509" s="3">
        <v>18888</v>
      </c>
      <c r="N509" t="s">
        <v>17</v>
      </c>
    </row>
    <row r="510" spans="1:14" x14ac:dyDescent="0.35">
      <c r="A510" t="s">
        <v>31</v>
      </c>
      <c r="B510" s="9">
        <v>32.725409999999997</v>
      </c>
      <c r="C510" s="9">
        <v>-97.320849999999993</v>
      </c>
      <c r="D510" t="s">
        <v>2957</v>
      </c>
      <c r="E510" t="s">
        <v>1081</v>
      </c>
      <c r="F510" t="s">
        <v>1880</v>
      </c>
      <c r="G510" t="s">
        <v>3078</v>
      </c>
      <c r="H510" t="str">
        <f t="shared" si="20"/>
        <v>USALocation</v>
      </c>
      <c r="I510" t="s">
        <v>478</v>
      </c>
      <c r="J510" t="str">
        <f t="shared" si="21"/>
        <v>TexasLocation</v>
      </c>
      <c r="K510">
        <v>32.664000000000001</v>
      </c>
      <c r="L510">
        <v>-97.093999999999994</v>
      </c>
      <c r="M510" s="3">
        <v>22299</v>
      </c>
      <c r="N510" t="s">
        <v>12</v>
      </c>
    </row>
    <row r="511" spans="1:14" x14ac:dyDescent="0.35">
      <c r="A511" t="s">
        <v>31</v>
      </c>
      <c r="B511" s="9">
        <v>32.725409999999997</v>
      </c>
      <c r="C511" s="9">
        <v>-97.320849999999993</v>
      </c>
      <c r="D511" t="s">
        <v>2958</v>
      </c>
      <c r="E511" t="s">
        <v>1082</v>
      </c>
      <c r="F511" t="s">
        <v>1881</v>
      </c>
      <c r="G511" t="s">
        <v>3078</v>
      </c>
      <c r="H511" t="str">
        <f t="shared" si="20"/>
        <v>USALocation</v>
      </c>
      <c r="I511" t="s">
        <v>478</v>
      </c>
      <c r="J511" t="str">
        <f t="shared" si="21"/>
        <v>TexasLocation</v>
      </c>
      <c r="K511">
        <v>32.972999999999999</v>
      </c>
      <c r="L511">
        <v>-97.317999999999998</v>
      </c>
      <c r="M511" s="3">
        <v>27532</v>
      </c>
      <c r="N511" t="s">
        <v>12</v>
      </c>
    </row>
    <row r="512" spans="1:14" x14ac:dyDescent="0.35">
      <c r="A512" t="s">
        <v>31</v>
      </c>
      <c r="B512" s="9">
        <v>32.725409999999997</v>
      </c>
      <c r="C512" s="9">
        <v>-97.320849999999993</v>
      </c>
      <c r="D512" t="s">
        <v>2955</v>
      </c>
      <c r="E512" t="s">
        <v>1079</v>
      </c>
      <c r="F512" t="s">
        <v>1878</v>
      </c>
      <c r="G512" t="s">
        <v>3078</v>
      </c>
      <c r="H512" t="str">
        <f t="shared" si="20"/>
        <v>USALocation</v>
      </c>
      <c r="I512" t="s">
        <v>478</v>
      </c>
      <c r="J512" t="str">
        <f t="shared" si="21"/>
        <v>TexasLocation</v>
      </c>
      <c r="K512">
        <v>32.767000000000003</v>
      </c>
      <c r="L512">
        <v>-97.45</v>
      </c>
      <c r="M512" s="3">
        <v>12933</v>
      </c>
      <c r="N512" t="s">
        <v>12</v>
      </c>
    </row>
    <row r="513" spans="1:14" x14ac:dyDescent="0.35">
      <c r="A513" t="s">
        <v>31</v>
      </c>
      <c r="B513" s="9">
        <v>32.725409999999997</v>
      </c>
      <c r="C513" s="9">
        <v>-97.320849999999993</v>
      </c>
      <c r="D513" t="s">
        <v>2956</v>
      </c>
      <c r="E513" t="s">
        <v>1080</v>
      </c>
      <c r="F513" t="s">
        <v>1879</v>
      </c>
      <c r="G513" t="s">
        <v>3078</v>
      </c>
      <c r="H513" t="str">
        <f t="shared" si="20"/>
        <v>USALocation</v>
      </c>
      <c r="I513" t="s">
        <v>478</v>
      </c>
      <c r="J513" t="str">
        <f t="shared" si="21"/>
        <v>TexasLocation</v>
      </c>
      <c r="K513">
        <v>32.564999999999998</v>
      </c>
      <c r="L513">
        <v>-97.308000000000007</v>
      </c>
      <c r="M513" s="3">
        <v>17877</v>
      </c>
      <c r="N513" t="s">
        <v>12</v>
      </c>
    </row>
    <row r="514" spans="1:14" x14ac:dyDescent="0.35">
      <c r="A514" t="s">
        <v>31</v>
      </c>
      <c r="B514" s="9">
        <v>32.725409999999997</v>
      </c>
      <c r="C514" s="9">
        <v>-97.320849999999993</v>
      </c>
      <c r="D514" t="s">
        <v>2954</v>
      </c>
      <c r="E514" t="s">
        <v>1078</v>
      </c>
      <c r="F514" t="s">
        <v>1877</v>
      </c>
      <c r="G514" t="s">
        <v>3078</v>
      </c>
      <c r="H514" t="str">
        <f t="shared" ref="H514:H577" si="22">G514&amp;"Location"</f>
        <v>USALocation</v>
      </c>
      <c r="I514" t="s">
        <v>478</v>
      </c>
      <c r="J514" t="str">
        <f t="shared" ref="J514:J577" si="23">VLOOKUP(I514,V:W,2,FALSE)</f>
        <v>TexasLocation</v>
      </c>
      <c r="K514">
        <v>32.819000000000003</v>
      </c>
      <c r="L514">
        <v>-97.361000000000004</v>
      </c>
      <c r="M514" s="3">
        <v>11063</v>
      </c>
      <c r="N514" t="s">
        <v>12</v>
      </c>
    </row>
    <row r="515" spans="1:14" hidden="1" x14ac:dyDescent="0.35">
      <c r="A515" t="s">
        <v>508</v>
      </c>
      <c r="B515" t="s">
        <v>3032</v>
      </c>
      <c r="C515" t="s">
        <v>3032</v>
      </c>
      <c r="D515" s="4" t="s">
        <v>509</v>
      </c>
      <c r="E515" t="s">
        <v>509</v>
      </c>
      <c r="F515" s="5" t="s">
        <v>510</v>
      </c>
      <c r="G515" t="s">
        <v>3078</v>
      </c>
      <c r="H515" t="str">
        <f t="shared" si="22"/>
        <v>USALocation</v>
      </c>
      <c r="I515" s="6" t="s">
        <v>498</v>
      </c>
      <c r="J515" t="str">
        <f t="shared" si="23"/>
        <v>NERCLocation</v>
      </c>
      <c r="M515" s="3"/>
      <c r="N515" t="s">
        <v>17</v>
      </c>
    </row>
    <row r="516" spans="1:14" hidden="1" x14ac:dyDescent="0.35">
      <c r="A516" t="s">
        <v>102</v>
      </c>
      <c r="B516" s="9">
        <v>37.548270000000002</v>
      </c>
      <c r="C516" s="9">
        <v>-121.98857</v>
      </c>
      <c r="D516" t="s">
        <v>2579</v>
      </c>
      <c r="E516" t="s">
        <v>668</v>
      </c>
      <c r="F516" t="s">
        <v>1500</v>
      </c>
      <c r="G516" t="s">
        <v>3078</v>
      </c>
      <c r="H516" t="str">
        <f t="shared" si="22"/>
        <v>USALocation</v>
      </c>
      <c r="I516" t="s">
        <v>399</v>
      </c>
      <c r="J516" t="str">
        <f t="shared" si="23"/>
        <v>CaliforniaLocation</v>
      </c>
      <c r="K516">
        <v>37.692999999999998</v>
      </c>
      <c r="L516">
        <v>-121.81399999999999</v>
      </c>
      <c r="M516" s="3">
        <v>22257</v>
      </c>
      <c r="N516" t="s">
        <v>12</v>
      </c>
    </row>
    <row r="517" spans="1:14" hidden="1" x14ac:dyDescent="0.35">
      <c r="A517" t="s">
        <v>102</v>
      </c>
      <c r="B517" s="9">
        <v>37.548270000000002</v>
      </c>
      <c r="C517" s="9">
        <v>-121.98857</v>
      </c>
      <c r="D517" t="s">
        <v>2580</v>
      </c>
      <c r="E517" t="s">
        <v>669</v>
      </c>
      <c r="F517" t="s">
        <v>1501</v>
      </c>
      <c r="G517" t="s">
        <v>3078</v>
      </c>
      <c r="H517" t="str">
        <f t="shared" si="22"/>
        <v>USALocation</v>
      </c>
      <c r="I517" t="s">
        <v>399</v>
      </c>
      <c r="J517" t="str">
        <f t="shared" si="23"/>
        <v>CaliforniaLocation</v>
      </c>
      <c r="K517">
        <v>37.517000000000003</v>
      </c>
      <c r="L517">
        <v>-122.25</v>
      </c>
      <c r="M517" s="3">
        <v>23313</v>
      </c>
      <c r="N517" t="s">
        <v>12</v>
      </c>
    </row>
    <row r="518" spans="1:14" hidden="1" x14ac:dyDescent="0.35">
      <c r="A518" t="s">
        <v>50</v>
      </c>
      <c r="B518" s="9">
        <v>36.747729999999997</v>
      </c>
      <c r="C518" s="9">
        <v>-119.77237</v>
      </c>
      <c r="D518" t="s">
        <v>2581</v>
      </c>
      <c r="E518" t="s">
        <v>670</v>
      </c>
      <c r="F518" t="s">
        <v>1502</v>
      </c>
      <c r="G518" t="s">
        <v>3078</v>
      </c>
      <c r="H518" t="str">
        <f t="shared" si="22"/>
        <v>USALocation</v>
      </c>
      <c r="I518" t="s">
        <v>399</v>
      </c>
      <c r="J518" t="str">
        <f t="shared" si="23"/>
        <v>CaliforniaLocation</v>
      </c>
      <c r="K518">
        <v>36.731999999999999</v>
      </c>
      <c r="L518">
        <v>-119.82</v>
      </c>
      <c r="M518" s="3">
        <v>4590</v>
      </c>
      <c r="N518" t="s">
        <v>12</v>
      </c>
    </row>
    <row r="519" spans="1:14" hidden="1" x14ac:dyDescent="0.35">
      <c r="A519" t="s">
        <v>50</v>
      </c>
      <c r="B519" s="9">
        <v>36.747729999999997</v>
      </c>
      <c r="C519" s="9">
        <v>-119.77237</v>
      </c>
      <c r="D519" t="s">
        <v>2582</v>
      </c>
      <c r="E519" t="s">
        <v>671</v>
      </c>
      <c r="F519" t="s">
        <v>1503</v>
      </c>
      <c r="G519" t="s">
        <v>3078</v>
      </c>
      <c r="H519" t="str">
        <f t="shared" si="22"/>
        <v>USALocation</v>
      </c>
      <c r="I519" t="s">
        <v>399</v>
      </c>
      <c r="J519" t="str">
        <f t="shared" si="23"/>
        <v>CaliforniaLocation</v>
      </c>
      <c r="K519">
        <v>36.78</v>
      </c>
      <c r="L519">
        <v>-119.71899999999999</v>
      </c>
      <c r="M519" s="3">
        <v>5956</v>
      </c>
      <c r="N519" t="s">
        <v>15</v>
      </c>
    </row>
    <row r="520" spans="1:14" hidden="1" x14ac:dyDescent="0.35">
      <c r="A520" t="s">
        <v>168</v>
      </c>
      <c r="B520" s="9">
        <v>29.651630000000001</v>
      </c>
      <c r="C520" s="9">
        <v>-82.324830000000006</v>
      </c>
      <c r="D520" t="s">
        <v>2676</v>
      </c>
      <c r="E520" t="s">
        <v>771</v>
      </c>
      <c r="F520" t="s">
        <v>1598</v>
      </c>
      <c r="G520" t="s">
        <v>3078</v>
      </c>
      <c r="H520" t="str">
        <f t="shared" si="22"/>
        <v>USALocation</v>
      </c>
      <c r="I520" t="s">
        <v>409</v>
      </c>
      <c r="J520" t="str">
        <f t="shared" si="23"/>
        <v>FloridaLocation</v>
      </c>
      <c r="K520">
        <v>29.692</v>
      </c>
      <c r="L520">
        <v>-82.275999999999996</v>
      </c>
      <c r="M520" s="3">
        <v>6512</v>
      </c>
      <c r="N520" t="s">
        <v>12</v>
      </c>
    </row>
    <row r="521" spans="1:14" x14ac:dyDescent="0.35">
      <c r="A521" t="s">
        <v>101</v>
      </c>
      <c r="B521" s="9">
        <v>32.912619999999997</v>
      </c>
      <c r="C521" s="9">
        <v>-96.63888</v>
      </c>
      <c r="D521" t="s">
        <v>2959</v>
      </c>
      <c r="E521" t="s">
        <v>1083</v>
      </c>
      <c r="F521" t="s">
        <v>1882</v>
      </c>
      <c r="G521" t="s">
        <v>3078</v>
      </c>
      <c r="H521" t="str">
        <f t="shared" si="22"/>
        <v>USALocation</v>
      </c>
      <c r="I521" t="s">
        <v>478</v>
      </c>
      <c r="J521" t="str">
        <f t="shared" si="23"/>
        <v>TexasLocation</v>
      </c>
      <c r="K521">
        <v>32.747</v>
      </c>
      <c r="L521">
        <v>-96.531000000000006</v>
      </c>
      <c r="M521" s="3">
        <v>20994</v>
      </c>
      <c r="N521" t="s">
        <v>12</v>
      </c>
    </row>
    <row r="522" spans="1:14" hidden="1" x14ac:dyDescent="0.35">
      <c r="A522" t="s">
        <v>606</v>
      </c>
      <c r="B522" t="s">
        <v>3032</v>
      </c>
      <c r="C522" t="s">
        <v>3032</v>
      </c>
      <c r="D522" s="4" t="s">
        <v>607</v>
      </c>
      <c r="E522" t="s">
        <v>607</v>
      </c>
      <c r="F522" t="s">
        <v>608</v>
      </c>
      <c r="G522" t="s">
        <v>3078</v>
      </c>
      <c r="H522" t="str">
        <f t="shared" si="22"/>
        <v>USALocation</v>
      </c>
      <c r="I522" t="s">
        <v>607</v>
      </c>
      <c r="J522" t="str">
        <f t="shared" si="23"/>
        <v>GasWeightedCONUSLocation</v>
      </c>
      <c r="M522" s="3"/>
      <c r="N522" t="s">
        <v>15</v>
      </c>
    </row>
    <row r="523" spans="1:14" hidden="1" x14ac:dyDescent="0.35">
      <c r="A523" t="s">
        <v>113</v>
      </c>
      <c r="B523" s="9">
        <v>34.142510000000001</v>
      </c>
      <c r="C523" s="9">
        <v>-118.25508000000001</v>
      </c>
      <c r="D523" t="s">
        <v>2584</v>
      </c>
      <c r="E523" t="s">
        <v>673</v>
      </c>
      <c r="F523" t="s">
        <v>1505</v>
      </c>
      <c r="G523" t="s">
        <v>3078</v>
      </c>
      <c r="H523" t="str">
        <f t="shared" si="22"/>
        <v>USALocation</v>
      </c>
      <c r="I523" t="s">
        <v>399</v>
      </c>
      <c r="J523" t="str">
        <f t="shared" si="23"/>
        <v>CaliforniaLocation</v>
      </c>
      <c r="K523">
        <v>34.21</v>
      </c>
      <c r="L523">
        <v>-118.489</v>
      </c>
      <c r="M523" s="3">
        <v>22790</v>
      </c>
      <c r="N523" t="s">
        <v>12</v>
      </c>
    </row>
    <row r="524" spans="1:14" hidden="1" x14ac:dyDescent="0.35">
      <c r="A524" t="s">
        <v>113</v>
      </c>
      <c r="B524" s="9">
        <v>34.142510000000001</v>
      </c>
      <c r="C524" s="9">
        <v>-118.25508000000001</v>
      </c>
      <c r="D524" t="s">
        <v>2583</v>
      </c>
      <c r="E524" t="s">
        <v>672</v>
      </c>
      <c r="F524" t="s">
        <v>1504</v>
      </c>
      <c r="G524" t="s">
        <v>3078</v>
      </c>
      <c r="H524" t="str">
        <f t="shared" si="22"/>
        <v>USALocation</v>
      </c>
      <c r="I524" t="s">
        <v>399</v>
      </c>
      <c r="J524" t="str">
        <f t="shared" si="23"/>
        <v>CaliforniaLocation</v>
      </c>
      <c r="K524">
        <v>34.259</v>
      </c>
      <c r="L524">
        <v>-118.413</v>
      </c>
      <c r="M524" s="3">
        <v>19460</v>
      </c>
      <c r="N524" t="s">
        <v>12</v>
      </c>
    </row>
    <row r="525" spans="1:14" hidden="1" x14ac:dyDescent="0.35">
      <c r="A525" t="s">
        <v>119</v>
      </c>
      <c r="B525" s="9">
        <v>42.963360000000002</v>
      </c>
      <c r="C525" s="9">
        <v>-85.668090000000007</v>
      </c>
      <c r="D525" t="s">
        <v>2795</v>
      </c>
      <c r="E525" t="s">
        <v>899</v>
      </c>
      <c r="F525" t="s">
        <v>1717</v>
      </c>
      <c r="G525" t="s">
        <v>3078</v>
      </c>
      <c r="H525" t="str">
        <f t="shared" si="22"/>
        <v>USALocation</v>
      </c>
      <c r="I525" t="s">
        <v>434</v>
      </c>
      <c r="J525" t="str">
        <f t="shared" si="23"/>
        <v>MichiganLocation</v>
      </c>
      <c r="K525">
        <v>42.883000000000003</v>
      </c>
      <c r="L525">
        <v>-85.524000000000001</v>
      </c>
      <c r="M525" s="3">
        <v>14747</v>
      </c>
      <c r="N525" t="s">
        <v>17</v>
      </c>
    </row>
    <row r="526" spans="1:14" hidden="1" x14ac:dyDescent="0.35">
      <c r="A526" t="s">
        <v>211</v>
      </c>
      <c r="B526" s="9">
        <v>40.423310000000001</v>
      </c>
      <c r="C526" s="9">
        <v>-104.70913</v>
      </c>
      <c r="D526" t="s">
        <v>2659</v>
      </c>
      <c r="E526" t="s">
        <v>750</v>
      </c>
      <c r="F526" t="s">
        <v>1581</v>
      </c>
      <c r="G526" t="s">
        <v>3078</v>
      </c>
      <c r="H526" t="str">
        <f t="shared" si="22"/>
        <v>USALocation</v>
      </c>
      <c r="I526" t="s">
        <v>401</v>
      </c>
      <c r="J526" t="str">
        <f t="shared" si="23"/>
        <v>ColoradoLocation</v>
      </c>
      <c r="K526">
        <v>40.436</v>
      </c>
      <c r="L526">
        <v>-104.63200000000001</v>
      </c>
      <c r="M526" s="3">
        <v>6679</v>
      </c>
      <c r="N526" t="s">
        <v>12</v>
      </c>
    </row>
    <row r="527" spans="1:14" hidden="1" x14ac:dyDescent="0.35">
      <c r="A527" t="s">
        <v>202</v>
      </c>
      <c r="B527" s="9">
        <v>44.519159999999999</v>
      </c>
      <c r="C527" s="9">
        <v>-88.019829999999999</v>
      </c>
      <c r="D527" t="s">
        <v>3026</v>
      </c>
      <c r="E527" t="s">
        <v>1156</v>
      </c>
      <c r="F527" t="s">
        <v>1949</v>
      </c>
      <c r="G527" t="s">
        <v>3078</v>
      </c>
      <c r="H527" t="str">
        <f t="shared" si="22"/>
        <v>USALocation</v>
      </c>
      <c r="I527" t="s">
        <v>491</v>
      </c>
      <c r="J527" t="str">
        <f t="shared" si="23"/>
        <v>WisconsinLocation</v>
      </c>
      <c r="K527">
        <v>44.478999999999999</v>
      </c>
      <c r="L527">
        <v>-88.137</v>
      </c>
      <c r="M527" s="3">
        <v>10310</v>
      </c>
      <c r="N527" t="s">
        <v>12</v>
      </c>
    </row>
    <row r="528" spans="1:14" hidden="1" x14ac:dyDescent="0.35">
      <c r="A528" t="s">
        <v>83</v>
      </c>
      <c r="B528" s="9">
        <v>36.07264</v>
      </c>
      <c r="C528" s="9">
        <v>-79.791979999999995</v>
      </c>
      <c r="D528" t="s">
        <v>2861</v>
      </c>
      <c r="E528" t="s">
        <v>976</v>
      </c>
      <c r="F528" t="s">
        <v>1783</v>
      </c>
      <c r="G528" t="s">
        <v>3078</v>
      </c>
      <c r="H528" t="str">
        <f t="shared" si="22"/>
        <v>USALocation</v>
      </c>
      <c r="I528" t="s">
        <v>457</v>
      </c>
      <c r="J528" t="str">
        <f t="shared" si="23"/>
        <v>NorthCarolinaLocation</v>
      </c>
      <c r="K528">
        <v>36.046999999999997</v>
      </c>
      <c r="L528">
        <v>-79.477000000000004</v>
      </c>
      <c r="M528" s="3">
        <v>28456</v>
      </c>
      <c r="N528" t="s">
        <v>12</v>
      </c>
    </row>
    <row r="529" spans="1:14" hidden="1" x14ac:dyDescent="0.35">
      <c r="A529" t="s">
        <v>83</v>
      </c>
      <c r="B529" s="9">
        <v>36.07264</v>
      </c>
      <c r="C529" s="9">
        <v>-79.791979999999995</v>
      </c>
      <c r="D529" t="s">
        <v>2860</v>
      </c>
      <c r="E529" t="s">
        <v>975</v>
      </c>
      <c r="F529" t="s">
        <v>1782</v>
      </c>
      <c r="G529" t="s">
        <v>3078</v>
      </c>
      <c r="H529" t="str">
        <f t="shared" si="22"/>
        <v>USALocation</v>
      </c>
      <c r="I529" t="s">
        <v>457</v>
      </c>
      <c r="J529" t="str">
        <f t="shared" si="23"/>
        <v>NorthCarolinaLocation</v>
      </c>
      <c r="K529">
        <v>36.097000000000001</v>
      </c>
      <c r="L529">
        <v>-79.942999999999998</v>
      </c>
      <c r="M529" s="3">
        <v>13838</v>
      </c>
      <c r="N529" t="s">
        <v>12</v>
      </c>
    </row>
    <row r="530" spans="1:14" hidden="1" x14ac:dyDescent="0.35">
      <c r="A530" t="s">
        <v>213</v>
      </c>
      <c r="B530" t="s">
        <v>3032</v>
      </c>
      <c r="C530" t="s">
        <v>3032</v>
      </c>
      <c r="D530" t="s">
        <v>2716</v>
      </c>
      <c r="E530" t="s">
        <v>811</v>
      </c>
      <c r="F530" t="s">
        <v>1638</v>
      </c>
      <c r="G530" t="s">
        <v>3078</v>
      </c>
      <c r="H530" t="str">
        <f t="shared" si="22"/>
        <v>USALocation</v>
      </c>
      <c r="I530" t="s">
        <v>411</v>
      </c>
      <c r="J530" t="str">
        <f t="shared" si="23"/>
        <v>GeorgiaLocation</v>
      </c>
      <c r="K530">
        <v>33.363999999999997</v>
      </c>
      <c r="L530">
        <v>-81.962999999999994</v>
      </c>
      <c r="M530" s="3">
        <v>-1</v>
      </c>
      <c r="N530" t="s">
        <v>13</v>
      </c>
    </row>
    <row r="531" spans="1:14" hidden="1" x14ac:dyDescent="0.35">
      <c r="A531" t="s">
        <v>213</v>
      </c>
      <c r="B531" t="s">
        <v>3032</v>
      </c>
      <c r="C531" t="s">
        <v>3032</v>
      </c>
      <c r="D531" t="s">
        <v>2796</v>
      </c>
      <c r="E531" t="s">
        <v>900</v>
      </c>
      <c r="F531" t="s">
        <v>1718</v>
      </c>
      <c r="G531" t="s">
        <v>3078</v>
      </c>
      <c r="H531" t="str">
        <f t="shared" si="22"/>
        <v>USALocation</v>
      </c>
      <c r="I531" t="s">
        <v>434</v>
      </c>
      <c r="J531" t="str">
        <f t="shared" si="23"/>
        <v>MichiganLocation</v>
      </c>
      <c r="K531">
        <v>42.966999999999999</v>
      </c>
      <c r="L531">
        <v>-83.748999999999995</v>
      </c>
      <c r="M531" s="3">
        <v>-1</v>
      </c>
      <c r="N531" t="s">
        <v>17</v>
      </c>
    </row>
    <row r="532" spans="1:14" hidden="1" x14ac:dyDescent="0.35">
      <c r="A532" t="s">
        <v>213</v>
      </c>
      <c r="B532" t="s">
        <v>3032</v>
      </c>
      <c r="C532" t="s">
        <v>3032</v>
      </c>
      <c r="D532" t="s">
        <v>2994</v>
      </c>
      <c r="E532" t="s">
        <v>1120</v>
      </c>
      <c r="F532" t="s">
        <v>1917</v>
      </c>
      <c r="G532" t="s">
        <v>3078</v>
      </c>
      <c r="H532" t="str">
        <f t="shared" si="22"/>
        <v>USALocation</v>
      </c>
      <c r="I532" t="s">
        <v>483</v>
      </c>
      <c r="J532" t="str">
        <f t="shared" si="23"/>
        <v>VermontLocation</v>
      </c>
      <c r="K532">
        <v>44.468000000000004</v>
      </c>
      <c r="L532">
        <v>-73.150000000000006</v>
      </c>
      <c r="M532" s="3">
        <v>-1</v>
      </c>
      <c r="N532" t="s">
        <v>13</v>
      </c>
    </row>
    <row r="533" spans="1:14" hidden="1" x14ac:dyDescent="0.35">
      <c r="A533" t="s">
        <v>213</v>
      </c>
      <c r="B533" t="s">
        <v>3032</v>
      </c>
      <c r="C533" t="s">
        <v>3032</v>
      </c>
      <c r="D533" t="s">
        <v>2797</v>
      </c>
      <c r="E533" t="s">
        <v>1022</v>
      </c>
      <c r="F533" t="s">
        <v>1824</v>
      </c>
      <c r="G533" t="s">
        <v>3078</v>
      </c>
      <c r="H533" t="str">
        <f t="shared" si="22"/>
        <v>USALocation</v>
      </c>
      <c r="I533" t="s">
        <v>467</v>
      </c>
      <c r="J533" t="str">
        <f t="shared" si="23"/>
        <v>PennsylvaniaLocation</v>
      </c>
      <c r="K533">
        <v>40.216999999999999</v>
      </c>
      <c r="L533">
        <v>-76.850999999999999</v>
      </c>
      <c r="M533" s="3">
        <v>-1</v>
      </c>
      <c r="N533" t="s">
        <v>13</v>
      </c>
    </row>
    <row r="534" spans="1:14" hidden="1" x14ac:dyDescent="0.35">
      <c r="A534" t="s">
        <v>213</v>
      </c>
      <c r="B534" t="s">
        <v>3032</v>
      </c>
      <c r="C534" t="s">
        <v>3032</v>
      </c>
      <c r="D534" t="s">
        <v>3031</v>
      </c>
      <c r="E534" t="s">
        <v>1162</v>
      </c>
      <c r="F534" t="s">
        <v>1954</v>
      </c>
      <c r="G534" t="s">
        <v>3078</v>
      </c>
      <c r="H534" t="str">
        <f t="shared" si="22"/>
        <v>USALocation</v>
      </c>
      <c r="I534" t="s">
        <v>493</v>
      </c>
      <c r="J534" t="str">
        <f t="shared" si="23"/>
        <v>WyomingLocation</v>
      </c>
      <c r="K534">
        <v>41.15</v>
      </c>
      <c r="L534">
        <v>-104.81699999999999</v>
      </c>
      <c r="M534" s="3">
        <v>-1</v>
      </c>
      <c r="N534" t="s">
        <v>21</v>
      </c>
    </row>
    <row r="535" spans="1:14" hidden="1" x14ac:dyDescent="0.35">
      <c r="A535" t="s">
        <v>213</v>
      </c>
      <c r="B535" t="s">
        <v>3032</v>
      </c>
      <c r="C535" t="s">
        <v>3032</v>
      </c>
      <c r="D535" t="s">
        <v>2918</v>
      </c>
      <c r="E535" t="s">
        <v>1041</v>
      </c>
      <c r="F535" t="s">
        <v>1841</v>
      </c>
      <c r="G535" t="s">
        <v>3078</v>
      </c>
      <c r="H535" t="str">
        <f t="shared" si="22"/>
        <v>USALocation</v>
      </c>
      <c r="I535" t="s">
        <v>471</v>
      </c>
      <c r="J535" t="str">
        <f t="shared" si="23"/>
        <v>SouthCarolinaLocation</v>
      </c>
      <c r="K535">
        <v>34.884</v>
      </c>
      <c r="L535">
        <v>-82.221000000000004</v>
      </c>
      <c r="M535" s="3">
        <v>-1</v>
      </c>
      <c r="N535" t="s">
        <v>13</v>
      </c>
    </row>
    <row r="536" spans="1:14" hidden="1" x14ac:dyDescent="0.35">
      <c r="A536" t="s">
        <v>213</v>
      </c>
      <c r="B536" t="s">
        <v>3032</v>
      </c>
      <c r="C536" t="s">
        <v>3032</v>
      </c>
      <c r="D536" t="s">
        <v>2717</v>
      </c>
      <c r="E536" t="s">
        <v>812</v>
      </c>
      <c r="F536" t="s">
        <v>1639</v>
      </c>
      <c r="G536" t="s">
        <v>3078</v>
      </c>
      <c r="H536" t="str">
        <f t="shared" si="22"/>
        <v>USALocation</v>
      </c>
      <c r="I536" t="s">
        <v>411</v>
      </c>
      <c r="J536" t="str">
        <f t="shared" si="23"/>
        <v>GeorgiaLocation</v>
      </c>
      <c r="K536">
        <v>32.685000000000002</v>
      </c>
      <c r="L536">
        <v>-83.653000000000006</v>
      </c>
      <c r="M536" s="3">
        <v>-1</v>
      </c>
      <c r="N536" t="s">
        <v>13</v>
      </c>
    </row>
    <row r="537" spans="1:14" hidden="1" x14ac:dyDescent="0.35">
      <c r="A537" t="s">
        <v>213</v>
      </c>
      <c r="B537" t="s">
        <v>3032</v>
      </c>
      <c r="C537" t="s">
        <v>3032</v>
      </c>
      <c r="D537" t="s">
        <v>2670</v>
      </c>
      <c r="E537" t="s">
        <v>763</v>
      </c>
      <c r="F537" t="s">
        <v>1592</v>
      </c>
      <c r="G537" t="s">
        <v>3078</v>
      </c>
      <c r="H537" t="str">
        <f t="shared" si="22"/>
        <v>USALocation</v>
      </c>
      <c r="I537" t="s">
        <v>405</v>
      </c>
      <c r="J537" t="str">
        <f t="shared" si="23"/>
        <v>DelawareLocation</v>
      </c>
      <c r="K537">
        <v>39.673999999999999</v>
      </c>
      <c r="L537">
        <v>-75.605999999999995</v>
      </c>
      <c r="M537" s="3">
        <v>-1</v>
      </c>
      <c r="N537" t="s">
        <v>13</v>
      </c>
    </row>
    <row r="538" spans="1:14" hidden="1" x14ac:dyDescent="0.35">
      <c r="A538" t="s">
        <v>213</v>
      </c>
      <c r="B538" t="s">
        <v>3032</v>
      </c>
      <c r="C538" t="s">
        <v>3032</v>
      </c>
      <c r="D538" t="s">
        <v>2770</v>
      </c>
      <c r="E538" t="s">
        <v>871</v>
      </c>
      <c r="F538" t="s">
        <v>1692</v>
      </c>
      <c r="G538" t="s">
        <v>3078</v>
      </c>
      <c r="H538" t="str">
        <f t="shared" si="22"/>
        <v>USALocation</v>
      </c>
      <c r="I538" t="s">
        <v>427</v>
      </c>
      <c r="J538" t="str">
        <f t="shared" si="23"/>
        <v>MaineLocation</v>
      </c>
      <c r="K538">
        <v>43.642000000000003</v>
      </c>
      <c r="L538">
        <v>-70.304000000000002</v>
      </c>
      <c r="M538" s="3">
        <v>-1</v>
      </c>
      <c r="N538" t="s">
        <v>13</v>
      </c>
    </row>
    <row r="539" spans="1:14" hidden="1" x14ac:dyDescent="0.35">
      <c r="A539" t="s">
        <v>213</v>
      </c>
      <c r="B539" t="s">
        <v>3032</v>
      </c>
      <c r="C539" t="s">
        <v>3032</v>
      </c>
      <c r="D539" t="s">
        <v>2836</v>
      </c>
      <c r="E539" t="s">
        <v>948</v>
      </c>
      <c r="F539" t="s">
        <v>1758</v>
      </c>
      <c r="G539" t="s">
        <v>3078</v>
      </c>
      <c r="H539" t="str">
        <f t="shared" si="22"/>
        <v>USALocation</v>
      </c>
      <c r="I539" t="s">
        <v>451</v>
      </c>
      <c r="J539" t="str">
        <f t="shared" si="23"/>
        <v>NewJerseyLocation</v>
      </c>
      <c r="K539">
        <v>40.277000000000001</v>
      </c>
      <c r="L539">
        <v>-74.816000000000003</v>
      </c>
      <c r="M539" s="3">
        <v>-1</v>
      </c>
      <c r="N539" t="s">
        <v>13</v>
      </c>
    </row>
    <row r="540" spans="1:14" hidden="1" x14ac:dyDescent="0.35">
      <c r="A540" t="s">
        <v>172</v>
      </c>
      <c r="B540" s="9">
        <v>41.763710000000003</v>
      </c>
      <c r="C540" s="9">
        <v>-72.685090000000002</v>
      </c>
      <c r="D540" t="s">
        <v>2665</v>
      </c>
      <c r="E540" t="s">
        <v>757</v>
      </c>
      <c r="F540" t="s">
        <v>1587</v>
      </c>
      <c r="G540" t="s">
        <v>3078</v>
      </c>
      <c r="H540" t="str">
        <f t="shared" si="22"/>
        <v>USALocation</v>
      </c>
      <c r="I540" t="s">
        <v>403</v>
      </c>
      <c r="J540" t="str">
        <f t="shared" si="23"/>
        <v>ConnecticutLocation</v>
      </c>
      <c r="K540">
        <v>41.735999999999997</v>
      </c>
      <c r="L540">
        <v>-72.650999999999996</v>
      </c>
      <c r="M540" s="3">
        <v>4182</v>
      </c>
      <c r="N540" t="s">
        <v>12</v>
      </c>
    </row>
    <row r="541" spans="1:14" hidden="1" x14ac:dyDescent="0.35">
      <c r="A541" t="s">
        <v>82</v>
      </c>
      <c r="B541" s="9">
        <v>36.039700000000003</v>
      </c>
      <c r="C541" s="9">
        <v>-114.98193999999999</v>
      </c>
      <c r="D541" t="s">
        <v>2827</v>
      </c>
      <c r="E541" t="s">
        <v>937</v>
      </c>
      <c r="F541" t="s">
        <v>1749</v>
      </c>
      <c r="G541" t="s">
        <v>3078</v>
      </c>
      <c r="H541" t="str">
        <f t="shared" si="22"/>
        <v>USALocation</v>
      </c>
      <c r="I541" t="s">
        <v>447</v>
      </c>
      <c r="J541" t="str">
        <f t="shared" si="23"/>
        <v>NevadaLocation</v>
      </c>
      <c r="K541">
        <v>35.947000000000003</v>
      </c>
      <c r="L541">
        <v>-114.861</v>
      </c>
      <c r="M541" s="3">
        <v>14987</v>
      </c>
      <c r="N541" t="s">
        <v>12</v>
      </c>
    </row>
    <row r="542" spans="1:14" hidden="1" x14ac:dyDescent="0.35">
      <c r="A542" t="s">
        <v>100</v>
      </c>
      <c r="B542" s="9">
        <v>25.857600000000001</v>
      </c>
      <c r="C542" s="9">
        <v>-80.278109999999998</v>
      </c>
      <c r="D542" t="s">
        <v>2677</v>
      </c>
      <c r="E542" t="s">
        <v>772</v>
      </c>
      <c r="F542" t="s">
        <v>1599</v>
      </c>
      <c r="G542" t="s">
        <v>3078</v>
      </c>
      <c r="H542" t="str">
        <f t="shared" si="22"/>
        <v>USALocation</v>
      </c>
      <c r="I542" t="s">
        <v>409</v>
      </c>
      <c r="J542" t="str">
        <f t="shared" si="23"/>
        <v>FloridaLocation</v>
      </c>
      <c r="K542">
        <v>26.071999999999999</v>
      </c>
      <c r="L542">
        <v>-80.153999999999996</v>
      </c>
      <c r="M542" s="3">
        <v>26875</v>
      </c>
      <c r="N542" t="s">
        <v>12</v>
      </c>
    </row>
    <row r="543" spans="1:14" hidden="1" x14ac:dyDescent="0.35">
      <c r="A543" t="s">
        <v>69</v>
      </c>
      <c r="B543" s="9">
        <v>21.306940000000001</v>
      </c>
      <c r="C543" s="9">
        <v>-157.85833</v>
      </c>
      <c r="D543" t="s">
        <v>2721</v>
      </c>
      <c r="E543" t="s">
        <v>816</v>
      </c>
      <c r="F543" t="s">
        <v>1643</v>
      </c>
      <c r="G543" t="s">
        <v>3078</v>
      </c>
      <c r="H543" t="str">
        <f t="shared" si="22"/>
        <v>USALocation</v>
      </c>
      <c r="I543" t="s">
        <v>612</v>
      </c>
      <c r="J543" t="str">
        <f t="shared" si="23"/>
        <v>HawaiiLocation</v>
      </c>
      <c r="K543">
        <v>21.324000000000002</v>
      </c>
      <c r="L543">
        <v>-157.929</v>
      </c>
      <c r="M543" s="3">
        <v>7562</v>
      </c>
      <c r="N543" t="s">
        <v>12</v>
      </c>
    </row>
    <row r="544" spans="1:14" hidden="1" x14ac:dyDescent="0.35">
      <c r="A544" t="s">
        <v>69</v>
      </c>
      <c r="B544" s="9">
        <v>21.306940000000001</v>
      </c>
      <c r="C544" s="9">
        <v>-157.85833</v>
      </c>
      <c r="D544" t="s">
        <v>2723</v>
      </c>
      <c r="E544" t="s">
        <v>818</v>
      </c>
      <c r="F544" t="s">
        <v>1645</v>
      </c>
      <c r="G544" t="s">
        <v>3078</v>
      </c>
      <c r="H544" t="str">
        <f t="shared" si="22"/>
        <v>USALocation</v>
      </c>
      <c r="I544" t="s">
        <v>612</v>
      </c>
      <c r="J544" t="str">
        <f t="shared" si="23"/>
        <v>HawaiiLocation</v>
      </c>
      <c r="K544">
        <v>21.317</v>
      </c>
      <c r="L544">
        <v>-158.06700000000001</v>
      </c>
      <c r="M544" s="3">
        <v>21645</v>
      </c>
      <c r="N544" t="s">
        <v>12</v>
      </c>
    </row>
    <row r="545" spans="1:14" hidden="1" x14ac:dyDescent="0.35">
      <c r="A545" t="s">
        <v>69</v>
      </c>
      <c r="B545" s="9">
        <v>21.306940000000001</v>
      </c>
      <c r="C545" s="9">
        <v>-157.85833</v>
      </c>
      <c r="D545" t="s">
        <v>2722</v>
      </c>
      <c r="E545" t="s">
        <v>817</v>
      </c>
      <c r="F545" t="s">
        <v>1644</v>
      </c>
      <c r="G545" t="s">
        <v>3078</v>
      </c>
      <c r="H545" t="str">
        <f t="shared" si="22"/>
        <v>USALocation</v>
      </c>
      <c r="I545" t="s">
        <v>612</v>
      </c>
      <c r="J545" t="str">
        <f t="shared" si="23"/>
        <v>HawaiiLocation</v>
      </c>
      <c r="K545">
        <v>21.45</v>
      </c>
      <c r="L545">
        <v>-157.768</v>
      </c>
      <c r="M545" s="3">
        <v>18453</v>
      </c>
      <c r="N545" t="s">
        <v>12</v>
      </c>
    </row>
    <row r="546" spans="1:14" hidden="1" x14ac:dyDescent="0.35">
      <c r="A546" t="s">
        <v>69</v>
      </c>
      <c r="B546" s="9">
        <v>21.306940000000001</v>
      </c>
      <c r="C546" s="9">
        <v>-157.85833</v>
      </c>
      <c r="D546" t="s">
        <v>2724</v>
      </c>
      <c r="E546" t="s">
        <v>819</v>
      </c>
      <c r="F546" t="s">
        <v>1646</v>
      </c>
      <c r="G546" t="s">
        <v>3078</v>
      </c>
      <c r="H546" t="str">
        <f t="shared" si="22"/>
        <v>USALocation</v>
      </c>
      <c r="I546" t="s">
        <v>612</v>
      </c>
      <c r="J546" t="str">
        <f t="shared" si="23"/>
        <v>HawaiiLocation</v>
      </c>
      <c r="K546">
        <v>21.486999999999998</v>
      </c>
      <c r="L546">
        <v>-158.02799999999999</v>
      </c>
      <c r="M546" s="3">
        <v>26635</v>
      </c>
      <c r="N546" t="s">
        <v>12</v>
      </c>
    </row>
    <row r="547" spans="1:14" x14ac:dyDescent="0.35">
      <c r="A547" t="s">
        <v>18</v>
      </c>
      <c r="B547" s="9">
        <v>29.763280000000002</v>
      </c>
      <c r="C547" s="9">
        <v>-95.36327</v>
      </c>
      <c r="D547" t="s">
        <v>2964</v>
      </c>
      <c r="E547" t="s">
        <v>1088</v>
      </c>
      <c r="F547" t="s">
        <v>1887</v>
      </c>
      <c r="G547" t="s">
        <v>3078</v>
      </c>
      <c r="H547" t="str">
        <f t="shared" si="22"/>
        <v>USALocation</v>
      </c>
      <c r="I547" t="s">
        <v>478</v>
      </c>
      <c r="J547" t="str">
        <f t="shared" si="23"/>
        <v>TexasLocation</v>
      </c>
      <c r="K547">
        <v>29.518999999999998</v>
      </c>
      <c r="L547">
        <v>-95.242000000000004</v>
      </c>
      <c r="M547" s="3">
        <v>29583</v>
      </c>
      <c r="N547" t="s">
        <v>12</v>
      </c>
    </row>
    <row r="548" spans="1:14" x14ac:dyDescent="0.35">
      <c r="A548" t="s">
        <v>18</v>
      </c>
      <c r="B548" s="9">
        <v>29.763280000000002</v>
      </c>
      <c r="C548" s="9">
        <v>-95.36327</v>
      </c>
      <c r="D548" t="s">
        <v>2963</v>
      </c>
      <c r="E548" t="s">
        <v>1087</v>
      </c>
      <c r="F548" t="s">
        <v>1886</v>
      </c>
      <c r="G548" t="s">
        <v>3078</v>
      </c>
      <c r="H548" t="str">
        <f t="shared" si="22"/>
        <v>USALocation</v>
      </c>
      <c r="I548" t="s">
        <v>478</v>
      </c>
      <c r="J548" t="str">
        <f t="shared" si="23"/>
        <v>TexasLocation</v>
      </c>
      <c r="K548">
        <v>29.617000000000001</v>
      </c>
      <c r="L548">
        <v>-95.167000000000002</v>
      </c>
      <c r="M548" s="3">
        <v>24980</v>
      </c>
      <c r="N548" t="s">
        <v>12</v>
      </c>
    </row>
    <row r="549" spans="1:14" x14ac:dyDescent="0.35">
      <c r="A549" t="s">
        <v>18</v>
      </c>
      <c r="B549" s="9">
        <v>29.763280000000002</v>
      </c>
      <c r="C549" s="9">
        <v>-95.36327</v>
      </c>
      <c r="D549" t="s">
        <v>2962</v>
      </c>
      <c r="E549" t="s">
        <v>1086</v>
      </c>
      <c r="F549" t="s">
        <v>1885</v>
      </c>
      <c r="G549" t="s">
        <v>3078</v>
      </c>
      <c r="H549" t="str">
        <f t="shared" si="22"/>
        <v>USALocation</v>
      </c>
      <c r="I549" t="s">
        <v>478</v>
      </c>
      <c r="J549" t="str">
        <f t="shared" si="23"/>
        <v>TexasLocation</v>
      </c>
      <c r="K549">
        <v>29.98</v>
      </c>
      <c r="L549">
        <v>-95.36</v>
      </c>
      <c r="M549" s="3">
        <v>24100</v>
      </c>
      <c r="N549" t="s">
        <v>17</v>
      </c>
    </row>
    <row r="550" spans="1:14" x14ac:dyDescent="0.35">
      <c r="A550" t="s">
        <v>18</v>
      </c>
      <c r="B550" s="9">
        <v>29.763280000000002</v>
      </c>
      <c r="C550" s="9">
        <v>-95.36327</v>
      </c>
      <c r="D550" t="s">
        <v>2960</v>
      </c>
      <c r="E550" t="s">
        <v>1084</v>
      </c>
      <c r="F550" t="s">
        <v>1883</v>
      </c>
      <c r="G550" t="s">
        <v>3078</v>
      </c>
      <c r="H550" t="str">
        <f t="shared" si="22"/>
        <v>USALocation</v>
      </c>
      <c r="I550" t="s">
        <v>478</v>
      </c>
      <c r="J550" t="str">
        <f t="shared" si="23"/>
        <v>TexasLocation</v>
      </c>
      <c r="K550">
        <v>29.716999999999999</v>
      </c>
      <c r="L550">
        <v>-95.382999999999996</v>
      </c>
      <c r="M550" s="3">
        <v>5487</v>
      </c>
      <c r="N550" t="s">
        <v>12</v>
      </c>
    </row>
    <row r="551" spans="1:14" x14ac:dyDescent="0.35">
      <c r="A551" t="s">
        <v>18</v>
      </c>
      <c r="B551" s="9">
        <v>29.763280000000002</v>
      </c>
      <c r="C551" s="9">
        <v>-95.36327</v>
      </c>
      <c r="D551" t="s">
        <v>2961</v>
      </c>
      <c r="E551" t="s">
        <v>1085</v>
      </c>
      <c r="F551" t="s">
        <v>1884</v>
      </c>
      <c r="G551" t="s">
        <v>3078</v>
      </c>
      <c r="H551" t="str">
        <f t="shared" si="22"/>
        <v>USALocation</v>
      </c>
      <c r="I551" t="s">
        <v>478</v>
      </c>
      <c r="J551" t="str">
        <f t="shared" si="23"/>
        <v>TexasLocation</v>
      </c>
      <c r="K551">
        <v>29.638000000000002</v>
      </c>
      <c r="L551">
        <v>-95.281999999999996</v>
      </c>
      <c r="M551" s="3">
        <v>15989</v>
      </c>
      <c r="N551" t="s">
        <v>12</v>
      </c>
    </row>
    <row r="552" spans="1:14" hidden="1" x14ac:dyDescent="0.35">
      <c r="A552" t="s">
        <v>122</v>
      </c>
      <c r="B552" s="9">
        <v>34.730400000000003</v>
      </c>
      <c r="C552" s="9">
        <v>-86.585939999999994</v>
      </c>
      <c r="D552" t="s">
        <v>2546</v>
      </c>
      <c r="E552" t="s">
        <v>634</v>
      </c>
      <c r="F552" t="s">
        <v>1467</v>
      </c>
      <c r="G552" t="s">
        <v>3078</v>
      </c>
      <c r="H552" t="str">
        <f t="shared" si="22"/>
        <v>USALocation</v>
      </c>
      <c r="I552" t="s">
        <v>393</v>
      </c>
      <c r="J552" t="str">
        <f t="shared" si="23"/>
        <v>AlabamaLocation</v>
      </c>
      <c r="K552">
        <v>34.643999999999998</v>
      </c>
      <c r="L552">
        <v>-86.786000000000001</v>
      </c>
      <c r="M552" s="3">
        <v>20661</v>
      </c>
      <c r="N552" t="s">
        <v>17</v>
      </c>
    </row>
    <row r="553" spans="1:14" hidden="1" x14ac:dyDescent="0.35">
      <c r="A553" t="s">
        <v>122</v>
      </c>
      <c r="B553" s="9">
        <v>34.730400000000003</v>
      </c>
      <c r="C553" s="9">
        <v>-86.585939999999994</v>
      </c>
      <c r="D553" t="s">
        <v>2545</v>
      </c>
      <c r="E553" t="s">
        <v>633</v>
      </c>
      <c r="F553" t="s">
        <v>1466</v>
      </c>
      <c r="G553" t="s">
        <v>3078</v>
      </c>
      <c r="H553" t="str">
        <f t="shared" si="22"/>
        <v>USALocation</v>
      </c>
      <c r="I553" t="s">
        <v>393</v>
      </c>
      <c r="J553" t="str">
        <f t="shared" si="23"/>
        <v>AlabamaLocation</v>
      </c>
      <c r="K553">
        <v>34.860999999999997</v>
      </c>
      <c r="L553">
        <v>-86.557000000000002</v>
      </c>
      <c r="M553" s="3">
        <v>14760</v>
      </c>
      <c r="N553" t="s">
        <v>12</v>
      </c>
    </row>
    <row r="554" spans="1:14" hidden="1" x14ac:dyDescent="0.35">
      <c r="A554" t="s">
        <v>122</v>
      </c>
      <c r="B554" s="9">
        <v>34.730400000000003</v>
      </c>
      <c r="C554" s="9">
        <v>-86.585939999999994</v>
      </c>
      <c r="D554" t="s">
        <v>2544</v>
      </c>
      <c r="E554" t="s">
        <v>632</v>
      </c>
      <c r="F554" t="s">
        <v>1465</v>
      </c>
      <c r="G554" t="s">
        <v>3078</v>
      </c>
      <c r="H554" t="str">
        <f t="shared" si="22"/>
        <v>USALocation</v>
      </c>
      <c r="I554" t="s">
        <v>393</v>
      </c>
      <c r="J554" t="str">
        <f t="shared" si="23"/>
        <v>AlabamaLocation</v>
      </c>
      <c r="K554">
        <v>34.679000000000002</v>
      </c>
      <c r="L554">
        <v>-86.685000000000002</v>
      </c>
      <c r="M554" s="3">
        <v>10708</v>
      </c>
      <c r="N554" t="s">
        <v>12</v>
      </c>
    </row>
    <row r="555" spans="1:14" hidden="1" x14ac:dyDescent="0.35">
      <c r="A555" t="s">
        <v>182</v>
      </c>
      <c r="B555" s="9">
        <v>39.091119999999997</v>
      </c>
      <c r="C555" s="9">
        <v>-94.415509999999998</v>
      </c>
      <c r="D555" t="s">
        <v>2816</v>
      </c>
      <c r="E555" t="s">
        <v>923</v>
      </c>
      <c r="F555" t="s">
        <v>1738</v>
      </c>
      <c r="G555" t="s">
        <v>3078</v>
      </c>
      <c r="H555" t="str">
        <f t="shared" si="22"/>
        <v>USALocation</v>
      </c>
      <c r="I555" t="s">
        <v>440</v>
      </c>
      <c r="J555" t="str">
        <f t="shared" si="23"/>
        <v>MissouriLocation</v>
      </c>
      <c r="K555">
        <v>39.332999999999998</v>
      </c>
      <c r="L555">
        <v>-94.31</v>
      </c>
      <c r="M555" s="3">
        <v>28390</v>
      </c>
      <c r="N555" t="s">
        <v>12</v>
      </c>
    </row>
    <row r="556" spans="1:14" hidden="1" x14ac:dyDescent="0.35">
      <c r="A556" t="s">
        <v>32</v>
      </c>
      <c r="B556" s="9">
        <v>39.768380000000001</v>
      </c>
      <c r="C556" s="9">
        <v>-86.15804</v>
      </c>
      <c r="D556" t="s">
        <v>2738</v>
      </c>
      <c r="E556" t="s">
        <v>836</v>
      </c>
      <c r="F556" t="s">
        <v>1660</v>
      </c>
      <c r="G556" t="s">
        <v>3078</v>
      </c>
      <c r="H556" t="str">
        <f t="shared" si="22"/>
        <v>USALocation</v>
      </c>
      <c r="I556" t="s">
        <v>417</v>
      </c>
      <c r="J556" t="str">
        <f t="shared" si="23"/>
        <v>IndianaLocation</v>
      </c>
      <c r="K556">
        <v>39.825000000000003</v>
      </c>
      <c r="L556">
        <v>-86.296000000000006</v>
      </c>
      <c r="M556" s="3">
        <v>13362</v>
      </c>
      <c r="N556" t="s">
        <v>12</v>
      </c>
    </row>
    <row r="557" spans="1:14" hidden="1" x14ac:dyDescent="0.35">
      <c r="A557" t="s">
        <v>32</v>
      </c>
      <c r="B557" s="9">
        <v>39.768380000000001</v>
      </c>
      <c r="C557" s="9">
        <v>-86.15804</v>
      </c>
      <c r="D557" t="s">
        <v>2737</v>
      </c>
      <c r="E557" t="s">
        <v>835</v>
      </c>
      <c r="F557" t="s">
        <v>1659</v>
      </c>
      <c r="G557" t="s">
        <v>3078</v>
      </c>
      <c r="H557" t="str">
        <f t="shared" si="22"/>
        <v>USALocation</v>
      </c>
      <c r="I557" t="s">
        <v>417</v>
      </c>
      <c r="J557" t="str">
        <f t="shared" si="23"/>
        <v>IndianaLocation</v>
      </c>
      <c r="K557">
        <v>39.725000000000001</v>
      </c>
      <c r="L557">
        <v>-86.281999999999996</v>
      </c>
      <c r="M557" s="3">
        <v>11644</v>
      </c>
      <c r="N557" t="s">
        <v>17</v>
      </c>
    </row>
    <row r="558" spans="1:14" hidden="1" x14ac:dyDescent="0.35">
      <c r="A558" t="s">
        <v>511</v>
      </c>
      <c r="B558" t="s">
        <v>3032</v>
      </c>
      <c r="C558" t="s">
        <v>3032</v>
      </c>
      <c r="D558" s="4" t="s">
        <v>512</v>
      </c>
      <c r="E558" t="s">
        <v>512</v>
      </c>
      <c r="F558" s="5" t="s">
        <v>513</v>
      </c>
      <c r="G558" t="s">
        <v>3078</v>
      </c>
      <c r="H558" t="str">
        <f t="shared" si="22"/>
        <v>USALocation</v>
      </c>
      <c r="I558" s="6" t="s">
        <v>498</v>
      </c>
      <c r="J558" t="str">
        <f t="shared" si="23"/>
        <v>NERCLocation</v>
      </c>
      <c r="M558" s="3"/>
      <c r="N558" t="s">
        <v>13</v>
      </c>
    </row>
    <row r="559" spans="1:14" hidden="1" x14ac:dyDescent="0.35">
      <c r="A559" t="s">
        <v>81</v>
      </c>
      <c r="B559" s="9">
        <v>38.456470000000003</v>
      </c>
      <c r="C559" s="9">
        <v>-82.69238</v>
      </c>
      <c r="D559" t="s">
        <v>2756</v>
      </c>
      <c r="E559" t="s">
        <v>856</v>
      </c>
      <c r="F559" t="s">
        <v>1678</v>
      </c>
      <c r="G559" t="s">
        <v>3078</v>
      </c>
      <c r="H559" t="str">
        <f t="shared" si="22"/>
        <v>USALocation</v>
      </c>
      <c r="I559" t="s">
        <v>423</v>
      </c>
      <c r="J559" t="str">
        <f t="shared" si="23"/>
        <v>KentuckyLocation</v>
      </c>
      <c r="K559">
        <v>38.555</v>
      </c>
      <c r="L559">
        <v>-82.738</v>
      </c>
      <c r="M559" s="3">
        <v>11653</v>
      </c>
      <c r="N559" t="s">
        <v>12</v>
      </c>
    </row>
    <row r="560" spans="1:14" hidden="1" x14ac:dyDescent="0.35">
      <c r="A560" t="s">
        <v>81</v>
      </c>
      <c r="B560" s="9">
        <v>38.456470000000003</v>
      </c>
      <c r="C560" s="9">
        <v>-82.69238</v>
      </c>
      <c r="D560" t="s">
        <v>3025</v>
      </c>
      <c r="E560" t="s">
        <v>1154</v>
      </c>
      <c r="F560" t="s">
        <v>1948</v>
      </c>
      <c r="G560" t="s">
        <v>3078</v>
      </c>
      <c r="H560" t="str">
        <f t="shared" si="22"/>
        <v>USALocation</v>
      </c>
      <c r="I560" t="s">
        <v>489</v>
      </c>
      <c r="J560" t="str">
        <f t="shared" si="23"/>
        <v>WestVirginiaLocation</v>
      </c>
      <c r="K560">
        <v>38.365000000000002</v>
      </c>
      <c r="L560">
        <v>-82.555000000000007</v>
      </c>
      <c r="M560" s="3">
        <v>15707</v>
      </c>
      <c r="N560" t="s">
        <v>13</v>
      </c>
    </row>
    <row r="561" spans="1:14" hidden="1" x14ac:dyDescent="0.35">
      <c r="A561" t="s">
        <v>138</v>
      </c>
      <c r="B561" s="9">
        <v>32.298760000000001</v>
      </c>
      <c r="C561" s="9">
        <v>-90.184809999999999</v>
      </c>
      <c r="D561" t="s">
        <v>2812</v>
      </c>
      <c r="E561" t="s">
        <v>918</v>
      </c>
      <c r="F561" t="s">
        <v>1734</v>
      </c>
      <c r="G561" t="s">
        <v>3078</v>
      </c>
      <c r="H561" t="str">
        <f t="shared" si="22"/>
        <v>USALocation</v>
      </c>
      <c r="I561" t="s">
        <v>438</v>
      </c>
      <c r="J561" t="str">
        <f t="shared" si="23"/>
        <v>MississippiLocation</v>
      </c>
      <c r="K561">
        <v>32.337000000000003</v>
      </c>
      <c r="L561">
        <v>-90.221000000000004</v>
      </c>
      <c r="M561" s="3">
        <v>5444</v>
      </c>
      <c r="N561" t="s">
        <v>12</v>
      </c>
    </row>
    <row r="562" spans="1:14" hidden="1" x14ac:dyDescent="0.35">
      <c r="A562" t="s">
        <v>138</v>
      </c>
      <c r="B562" s="9">
        <v>32.298760000000001</v>
      </c>
      <c r="C562" s="9">
        <v>-90.184809999999999</v>
      </c>
      <c r="D562" t="s">
        <v>2813</v>
      </c>
      <c r="E562" t="s">
        <v>919</v>
      </c>
      <c r="F562" t="s">
        <v>1735</v>
      </c>
      <c r="G562" t="s">
        <v>3078</v>
      </c>
      <c r="H562" t="str">
        <f t="shared" si="22"/>
        <v>USALocation</v>
      </c>
      <c r="I562" t="s">
        <v>438</v>
      </c>
      <c r="J562" t="str">
        <f t="shared" si="23"/>
        <v>MississippiLocation</v>
      </c>
      <c r="K562">
        <v>32.320999999999998</v>
      </c>
      <c r="L562">
        <v>-90.078000000000003</v>
      </c>
      <c r="M562" s="3">
        <v>10337</v>
      </c>
      <c r="N562" t="s">
        <v>17</v>
      </c>
    </row>
    <row r="563" spans="1:14" hidden="1" x14ac:dyDescent="0.35">
      <c r="A563" t="s">
        <v>138</v>
      </c>
      <c r="B563" s="9">
        <v>32.298760000000001</v>
      </c>
      <c r="C563" s="9">
        <v>-90.184809999999999</v>
      </c>
      <c r="D563" t="s">
        <v>2814</v>
      </c>
      <c r="E563" t="s">
        <v>920</v>
      </c>
      <c r="F563" t="s">
        <v>1736</v>
      </c>
      <c r="G563" t="s">
        <v>3078</v>
      </c>
      <c r="H563" t="str">
        <f t="shared" si="22"/>
        <v>USALocation</v>
      </c>
      <c r="I563" t="s">
        <v>438</v>
      </c>
      <c r="J563" t="str">
        <f t="shared" si="23"/>
        <v>MississippiLocation</v>
      </c>
      <c r="K563">
        <v>32.304000000000002</v>
      </c>
      <c r="L563">
        <v>-90.411000000000001</v>
      </c>
      <c r="M563" s="3">
        <v>21266</v>
      </c>
      <c r="N563" t="s">
        <v>12</v>
      </c>
    </row>
    <row r="564" spans="1:14" hidden="1" x14ac:dyDescent="0.35">
      <c r="A564" t="s">
        <v>28</v>
      </c>
      <c r="B564" s="9">
        <v>30.332180000000001</v>
      </c>
      <c r="C564" s="9">
        <v>-81.655649999999994</v>
      </c>
      <c r="D564" t="s">
        <v>2683</v>
      </c>
      <c r="E564" t="s">
        <v>777</v>
      </c>
      <c r="F564" t="s">
        <v>1605</v>
      </c>
      <c r="G564" t="s">
        <v>3078</v>
      </c>
      <c r="H564" t="str">
        <f t="shared" si="22"/>
        <v>USALocation</v>
      </c>
      <c r="I564" t="s">
        <v>409</v>
      </c>
      <c r="J564" t="str">
        <f t="shared" si="23"/>
        <v>FloridaLocation</v>
      </c>
      <c r="K564">
        <v>30.219000000000001</v>
      </c>
      <c r="L564">
        <v>-81.876000000000005</v>
      </c>
      <c r="M564" s="3">
        <v>24619</v>
      </c>
      <c r="N564" t="s">
        <v>12</v>
      </c>
    </row>
    <row r="565" spans="1:14" hidden="1" x14ac:dyDescent="0.35">
      <c r="A565" t="s">
        <v>28</v>
      </c>
      <c r="B565" s="9">
        <v>30.332180000000001</v>
      </c>
      <c r="C565" s="9">
        <v>-81.655649999999994</v>
      </c>
      <c r="D565" t="s">
        <v>2679</v>
      </c>
      <c r="E565" t="s">
        <v>774</v>
      </c>
      <c r="F565" t="s">
        <v>1601</v>
      </c>
      <c r="G565" t="s">
        <v>3078</v>
      </c>
      <c r="H565" t="str">
        <f t="shared" si="22"/>
        <v>USALocation</v>
      </c>
      <c r="I565" t="s">
        <v>409</v>
      </c>
      <c r="J565" t="str">
        <f t="shared" si="23"/>
        <v>FloridaLocation</v>
      </c>
      <c r="K565">
        <v>30.335999999999999</v>
      </c>
      <c r="L565">
        <v>-81.515000000000001</v>
      </c>
      <c r="M565" s="3">
        <v>13505</v>
      </c>
      <c r="N565" t="s">
        <v>12</v>
      </c>
    </row>
    <row r="566" spans="1:14" hidden="1" x14ac:dyDescent="0.35">
      <c r="A566" t="s">
        <v>28</v>
      </c>
      <c r="B566" s="9">
        <v>30.332180000000001</v>
      </c>
      <c r="C566" s="9">
        <v>-81.655649999999994</v>
      </c>
      <c r="D566" t="s">
        <v>2680</v>
      </c>
      <c r="E566" t="s">
        <v>2248</v>
      </c>
      <c r="F566" t="s">
        <v>1602</v>
      </c>
      <c r="G566" t="s">
        <v>3078</v>
      </c>
      <c r="H566" t="str">
        <f t="shared" si="22"/>
        <v>USALocation</v>
      </c>
      <c r="I566" t="s">
        <v>409</v>
      </c>
      <c r="J566" t="str">
        <f t="shared" si="23"/>
        <v>FloridaLocation</v>
      </c>
      <c r="K566">
        <v>30.495000000000001</v>
      </c>
      <c r="L566">
        <v>-81.694000000000003</v>
      </c>
      <c r="M566" s="3">
        <v>18474</v>
      </c>
      <c r="N566" t="s">
        <v>17</v>
      </c>
    </row>
    <row r="567" spans="1:14" hidden="1" x14ac:dyDescent="0.35">
      <c r="A567" t="s">
        <v>28</v>
      </c>
      <c r="B567" s="9">
        <v>30.332180000000001</v>
      </c>
      <c r="C567" s="9">
        <v>-81.655649999999994</v>
      </c>
      <c r="D567" t="s">
        <v>2678</v>
      </c>
      <c r="E567" t="s">
        <v>773</v>
      </c>
      <c r="F567" t="s">
        <v>1600</v>
      </c>
      <c r="G567" t="s">
        <v>3078</v>
      </c>
      <c r="H567" t="str">
        <f t="shared" si="22"/>
        <v>USALocation</v>
      </c>
      <c r="I567" t="s">
        <v>409</v>
      </c>
      <c r="J567" t="str">
        <f t="shared" si="23"/>
        <v>FloridaLocation</v>
      </c>
      <c r="K567">
        <v>30.233000000000001</v>
      </c>
      <c r="L567">
        <v>-81.667000000000002</v>
      </c>
      <c r="M567" s="3">
        <v>11082</v>
      </c>
      <c r="N567" t="s">
        <v>12</v>
      </c>
    </row>
    <row r="568" spans="1:14" hidden="1" x14ac:dyDescent="0.35">
      <c r="A568" t="s">
        <v>28</v>
      </c>
      <c r="B568" s="9">
        <v>30.332180000000001</v>
      </c>
      <c r="C568" s="9">
        <v>-81.655649999999994</v>
      </c>
      <c r="D568" t="s">
        <v>2682</v>
      </c>
      <c r="E568" t="s">
        <v>776</v>
      </c>
      <c r="F568" t="s">
        <v>1604</v>
      </c>
      <c r="G568" t="s">
        <v>3078</v>
      </c>
      <c r="H568" t="str">
        <f t="shared" si="22"/>
        <v>USALocation</v>
      </c>
      <c r="I568" t="s">
        <v>409</v>
      </c>
      <c r="J568" t="str">
        <f t="shared" si="23"/>
        <v>FloridaLocation</v>
      </c>
      <c r="K568">
        <v>30.4</v>
      </c>
      <c r="L568">
        <v>-81.417000000000002</v>
      </c>
      <c r="M568" s="3">
        <v>24106</v>
      </c>
      <c r="N568" t="s">
        <v>12</v>
      </c>
    </row>
    <row r="569" spans="1:14" hidden="1" x14ac:dyDescent="0.35">
      <c r="A569" t="s">
        <v>28</v>
      </c>
      <c r="B569" s="9">
        <v>30.332180000000001</v>
      </c>
      <c r="C569" s="9">
        <v>-81.655649999999994</v>
      </c>
      <c r="D569" t="s">
        <v>2681</v>
      </c>
      <c r="E569" t="s">
        <v>775</v>
      </c>
      <c r="F569" t="s">
        <v>1603</v>
      </c>
      <c r="G569" t="s">
        <v>3078</v>
      </c>
      <c r="H569" t="str">
        <f t="shared" si="22"/>
        <v>USALocation</v>
      </c>
      <c r="I569" t="s">
        <v>409</v>
      </c>
      <c r="J569" t="str">
        <f t="shared" si="23"/>
        <v>FloridaLocation</v>
      </c>
      <c r="K569">
        <v>30.35</v>
      </c>
      <c r="L569">
        <v>-81.882999999999996</v>
      </c>
      <c r="M569" s="3">
        <v>21907</v>
      </c>
      <c r="N569" t="s">
        <v>12</v>
      </c>
    </row>
    <row r="570" spans="1:14" hidden="1" x14ac:dyDescent="0.35">
      <c r="A570" t="s">
        <v>149</v>
      </c>
      <c r="B570" s="9">
        <v>41.525190000000002</v>
      </c>
      <c r="C570" s="9">
        <v>-88.083399999999997</v>
      </c>
      <c r="D570" t="s">
        <v>2729</v>
      </c>
      <c r="E570" t="s">
        <v>826</v>
      </c>
      <c r="F570" t="s">
        <v>1651</v>
      </c>
      <c r="G570" t="s">
        <v>3078</v>
      </c>
      <c r="H570" t="str">
        <f t="shared" si="22"/>
        <v>USALocation</v>
      </c>
      <c r="I570" t="s">
        <v>415</v>
      </c>
      <c r="J570" t="str">
        <f t="shared" si="23"/>
        <v>IllinoisLocation</v>
      </c>
      <c r="K570">
        <v>41.5</v>
      </c>
      <c r="L570">
        <v>-88.167000000000002</v>
      </c>
      <c r="M570" s="3">
        <v>7503</v>
      </c>
      <c r="N570" t="s">
        <v>12</v>
      </c>
    </row>
    <row r="571" spans="1:14" hidden="1" x14ac:dyDescent="0.35">
      <c r="A571" t="s">
        <v>52</v>
      </c>
      <c r="B571" s="9">
        <v>39.099730000000001</v>
      </c>
      <c r="C571" s="9">
        <v>-94.578569999999999</v>
      </c>
      <c r="D571" t="s">
        <v>2817</v>
      </c>
      <c r="E571" t="s">
        <v>924</v>
      </c>
      <c r="F571" t="s">
        <v>1739</v>
      </c>
      <c r="G571" t="s">
        <v>3078</v>
      </c>
      <c r="H571" t="str">
        <f t="shared" si="22"/>
        <v>USALocation</v>
      </c>
      <c r="I571" t="s">
        <v>440</v>
      </c>
      <c r="J571" t="str">
        <f t="shared" si="23"/>
        <v>MissouriLocation</v>
      </c>
      <c r="K571">
        <v>39.121000000000002</v>
      </c>
      <c r="L571">
        <v>-94.596999999999994</v>
      </c>
      <c r="M571" s="3">
        <v>2849</v>
      </c>
      <c r="N571" t="s">
        <v>12</v>
      </c>
    </row>
    <row r="572" spans="1:14" hidden="1" x14ac:dyDescent="0.35">
      <c r="A572" t="s">
        <v>52</v>
      </c>
      <c r="B572" s="9">
        <v>39.099730000000001</v>
      </c>
      <c r="C572" s="9">
        <v>-94.578569999999999</v>
      </c>
      <c r="D572" t="s">
        <v>2819</v>
      </c>
      <c r="E572" t="s">
        <v>926</v>
      </c>
      <c r="F572" t="s">
        <v>1741</v>
      </c>
      <c r="G572" t="s">
        <v>3078</v>
      </c>
      <c r="H572" t="str">
        <f t="shared" si="22"/>
        <v>USALocation</v>
      </c>
      <c r="I572" t="s">
        <v>440</v>
      </c>
      <c r="J572" t="str">
        <f t="shared" si="23"/>
        <v>MissouriLocation</v>
      </c>
      <c r="K572">
        <v>39.296999999999997</v>
      </c>
      <c r="L572">
        <v>-94.730999999999995</v>
      </c>
      <c r="M572" s="3">
        <v>25567</v>
      </c>
      <c r="N572" t="s">
        <v>17</v>
      </c>
    </row>
    <row r="573" spans="1:14" hidden="1" x14ac:dyDescent="0.35">
      <c r="A573" t="s">
        <v>52</v>
      </c>
      <c r="B573" s="9">
        <v>39.099730000000001</v>
      </c>
      <c r="C573" s="9">
        <v>-94.578569999999999</v>
      </c>
      <c r="D573" t="s">
        <v>2818</v>
      </c>
      <c r="E573" t="s">
        <v>925</v>
      </c>
      <c r="F573" t="s">
        <v>1740</v>
      </c>
      <c r="G573" t="s">
        <v>3078</v>
      </c>
      <c r="H573" t="str">
        <f t="shared" si="22"/>
        <v>USALocation</v>
      </c>
      <c r="I573" t="s">
        <v>440</v>
      </c>
      <c r="J573" t="str">
        <f t="shared" si="23"/>
        <v>MissouriLocation</v>
      </c>
      <c r="K573">
        <v>38.96</v>
      </c>
      <c r="L573">
        <v>-94.370999999999995</v>
      </c>
      <c r="M573" s="3">
        <v>23724</v>
      </c>
      <c r="N573" t="s">
        <v>12</v>
      </c>
    </row>
    <row r="574" spans="1:14" x14ac:dyDescent="0.35">
      <c r="A574" t="s">
        <v>155</v>
      </c>
      <c r="B574" s="9">
        <v>31.11712</v>
      </c>
      <c r="C574" s="9">
        <v>-97.727800000000002</v>
      </c>
      <c r="D574" t="s">
        <v>2968</v>
      </c>
      <c r="E574" t="s">
        <v>1092</v>
      </c>
      <c r="F574" t="s">
        <v>1891</v>
      </c>
      <c r="G574" t="s">
        <v>3078</v>
      </c>
      <c r="H574" t="str">
        <f t="shared" si="22"/>
        <v>USALocation</v>
      </c>
      <c r="I574" t="s">
        <v>478</v>
      </c>
      <c r="J574" t="str">
        <f t="shared" si="23"/>
        <v>TexasLocation</v>
      </c>
      <c r="K574">
        <v>31.15</v>
      </c>
      <c r="L574">
        <v>-97.417000000000002</v>
      </c>
      <c r="M574" s="3">
        <v>29806</v>
      </c>
      <c r="N574" t="s">
        <v>12</v>
      </c>
    </row>
    <row r="575" spans="1:14" x14ac:dyDescent="0.35">
      <c r="A575" t="s">
        <v>155</v>
      </c>
      <c r="B575" s="9">
        <v>31.11712</v>
      </c>
      <c r="C575" s="9">
        <v>-97.727800000000002</v>
      </c>
      <c r="D575" t="s">
        <v>2965</v>
      </c>
      <c r="E575" t="s">
        <v>1089</v>
      </c>
      <c r="F575" t="s">
        <v>1888</v>
      </c>
      <c r="G575" t="s">
        <v>3078</v>
      </c>
      <c r="H575" t="str">
        <f t="shared" si="22"/>
        <v>USALocation</v>
      </c>
      <c r="I575" t="s">
        <v>478</v>
      </c>
      <c r="J575" t="str">
        <f t="shared" si="23"/>
        <v>TexasLocation</v>
      </c>
      <c r="K575">
        <v>31.132999999999999</v>
      </c>
      <c r="L575">
        <v>-97.716999999999999</v>
      </c>
      <c r="M575" s="3">
        <v>2043</v>
      </c>
      <c r="N575" t="s">
        <v>12</v>
      </c>
    </row>
    <row r="576" spans="1:14" x14ac:dyDescent="0.35">
      <c r="A576" t="s">
        <v>155</v>
      </c>
      <c r="B576" s="9">
        <v>31.11712</v>
      </c>
      <c r="C576" s="9">
        <v>-97.727800000000002</v>
      </c>
      <c r="D576" t="s">
        <v>2966</v>
      </c>
      <c r="E576" t="s">
        <v>1090</v>
      </c>
      <c r="F576" t="s">
        <v>1889</v>
      </c>
      <c r="G576" t="s">
        <v>3078</v>
      </c>
      <c r="H576" t="str">
        <f t="shared" si="22"/>
        <v>USALocation</v>
      </c>
      <c r="I576" t="s">
        <v>478</v>
      </c>
      <c r="J576" t="str">
        <f t="shared" si="23"/>
        <v>TexasLocation</v>
      </c>
      <c r="K576">
        <v>31.082999999999998</v>
      </c>
      <c r="L576">
        <v>-97.683000000000007</v>
      </c>
      <c r="M576" s="3">
        <v>5708</v>
      </c>
      <c r="N576" t="s">
        <v>12</v>
      </c>
    </row>
    <row r="577" spans="1:14" x14ac:dyDescent="0.35">
      <c r="A577" t="s">
        <v>155</v>
      </c>
      <c r="B577" s="9">
        <v>31.11712</v>
      </c>
      <c r="C577" s="9">
        <v>-97.727800000000002</v>
      </c>
      <c r="D577" t="s">
        <v>2967</v>
      </c>
      <c r="E577" t="s">
        <v>1091</v>
      </c>
      <c r="F577" t="s">
        <v>1890</v>
      </c>
      <c r="G577" t="s">
        <v>3078</v>
      </c>
      <c r="H577" t="str">
        <f t="shared" si="22"/>
        <v>USALocation</v>
      </c>
      <c r="I577" t="s">
        <v>478</v>
      </c>
      <c r="J577" t="str">
        <f t="shared" si="23"/>
        <v>TexasLocation</v>
      </c>
      <c r="K577">
        <v>31.067</v>
      </c>
      <c r="L577">
        <v>-97.832999999999998</v>
      </c>
      <c r="M577" s="3">
        <v>11463</v>
      </c>
      <c r="N577" t="s">
        <v>12</v>
      </c>
    </row>
    <row r="578" spans="1:14" hidden="1" x14ac:dyDescent="0.35">
      <c r="A578" t="s">
        <v>125</v>
      </c>
      <c r="B578" s="9">
        <v>35.960639999999998</v>
      </c>
      <c r="C578" s="9">
        <v>-83.920739999999995</v>
      </c>
      <c r="D578" t="s">
        <v>2923</v>
      </c>
      <c r="E578" t="s">
        <v>1048</v>
      </c>
      <c r="F578" t="s">
        <v>1846</v>
      </c>
      <c r="G578" t="s">
        <v>3078</v>
      </c>
      <c r="H578" t="str">
        <f t="shared" ref="H578:H641" si="24">G578&amp;"Location"</f>
        <v>USALocation</v>
      </c>
      <c r="I578" t="s">
        <v>476</v>
      </c>
      <c r="J578" t="str">
        <f t="shared" ref="J578:J641" si="25">VLOOKUP(I578,V:W,2,FALSE)</f>
        <v>TennesseeLocation</v>
      </c>
      <c r="K578">
        <v>35.963999999999999</v>
      </c>
      <c r="L578">
        <v>-83.873999999999995</v>
      </c>
      <c r="M578" s="3">
        <v>4223</v>
      </c>
      <c r="N578" t="s">
        <v>12</v>
      </c>
    </row>
    <row r="579" spans="1:14" hidden="1" x14ac:dyDescent="0.35">
      <c r="A579" t="s">
        <v>125</v>
      </c>
      <c r="B579" s="9">
        <v>35.960639999999998</v>
      </c>
      <c r="C579" s="9">
        <v>-83.920739999999995</v>
      </c>
      <c r="D579" t="s">
        <v>2924</v>
      </c>
      <c r="E579" t="s">
        <v>1049</v>
      </c>
      <c r="F579" t="s">
        <v>1847</v>
      </c>
      <c r="G579" t="s">
        <v>3078</v>
      </c>
      <c r="H579" t="str">
        <f t="shared" si="24"/>
        <v>USALocation</v>
      </c>
      <c r="I579" t="s">
        <v>476</v>
      </c>
      <c r="J579" t="str">
        <f t="shared" si="25"/>
        <v>TennesseeLocation</v>
      </c>
      <c r="K579">
        <v>35.817999999999998</v>
      </c>
      <c r="L579">
        <v>-83.986000000000004</v>
      </c>
      <c r="M579" s="3">
        <v>16915</v>
      </c>
      <c r="N579" t="s">
        <v>17</v>
      </c>
    </row>
    <row r="580" spans="1:14" hidden="1" x14ac:dyDescent="0.35">
      <c r="A580" t="s">
        <v>125</v>
      </c>
      <c r="B580" s="9">
        <v>35.960639999999998</v>
      </c>
      <c r="C580" s="9">
        <v>-83.920739999999995</v>
      </c>
      <c r="D580" t="s">
        <v>2925</v>
      </c>
      <c r="E580" t="s">
        <v>1050</v>
      </c>
      <c r="F580" t="s">
        <v>1848</v>
      </c>
      <c r="G580" t="s">
        <v>3078</v>
      </c>
      <c r="H580" t="str">
        <f t="shared" si="24"/>
        <v>USALocation</v>
      </c>
      <c r="I580" t="s">
        <v>476</v>
      </c>
      <c r="J580" t="str">
        <f t="shared" si="25"/>
        <v>TennesseeLocation</v>
      </c>
      <c r="K580">
        <v>36.023000000000003</v>
      </c>
      <c r="L580">
        <v>-84.233999999999995</v>
      </c>
      <c r="M580" s="3">
        <v>29023</v>
      </c>
      <c r="N580" t="s">
        <v>12</v>
      </c>
    </row>
    <row r="581" spans="1:14" hidden="1" x14ac:dyDescent="0.35">
      <c r="A581" t="s">
        <v>170</v>
      </c>
      <c r="B581" s="9">
        <v>30.22409</v>
      </c>
      <c r="C581" s="9">
        <v>-92.019840000000002</v>
      </c>
      <c r="D581" t="s">
        <v>2762</v>
      </c>
      <c r="E581" t="s">
        <v>862</v>
      </c>
      <c r="F581" t="s">
        <v>1684</v>
      </c>
      <c r="G581" t="s">
        <v>3078</v>
      </c>
      <c r="H581" t="str">
        <f t="shared" si="24"/>
        <v>USALocation</v>
      </c>
      <c r="I581" t="s">
        <v>425</v>
      </c>
      <c r="J581" t="str">
        <f t="shared" si="25"/>
        <v>LouisianaLocation</v>
      </c>
      <c r="K581">
        <v>30.038</v>
      </c>
      <c r="L581">
        <v>-91.884</v>
      </c>
      <c r="M581" s="3">
        <v>24471</v>
      </c>
      <c r="N581" t="s">
        <v>12</v>
      </c>
    </row>
    <row r="582" spans="1:14" hidden="1" x14ac:dyDescent="0.35">
      <c r="A582" t="s">
        <v>170</v>
      </c>
      <c r="B582" s="9">
        <v>30.22409</v>
      </c>
      <c r="C582" s="9">
        <v>-92.019840000000002</v>
      </c>
      <c r="D582" t="s">
        <v>2763</v>
      </c>
      <c r="E582" t="s">
        <v>863</v>
      </c>
      <c r="F582" t="s">
        <v>1685</v>
      </c>
      <c r="G582" t="s">
        <v>3078</v>
      </c>
      <c r="H582" t="str">
        <f t="shared" si="24"/>
        <v>USALocation</v>
      </c>
      <c r="I582" t="s">
        <v>425</v>
      </c>
      <c r="J582" t="str">
        <f t="shared" si="25"/>
        <v>LouisianaLocation</v>
      </c>
      <c r="K582">
        <v>29.975999999999999</v>
      </c>
      <c r="L582">
        <v>-92.084000000000003</v>
      </c>
      <c r="M582" s="3">
        <v>28268</v>
      </c>
      <c r="N582" t="s">
        <v>12</v>
      </c>
    </row>
    <row r="583" spans="1:14" hidden="1" x14ac:dyDescent="0.35">
      <c r="A583" t="s">
        <v>170</v>
      </c>
      <c r="B583" s="9">
        <v>30.22409</v>
      </c>
      <c r="C583" s="9">
        <v>-92.019840000000002</v>
      </c>
      <c r="D583" t="s">
        <v>2761</v>
      </c>
      <c r="E583" t="s">
        <v>861</v>
      </c>
      <c r="F583" t="s">
        <v>1683</v>
      </c>
      <c r="G583" t="s">
        <v>3078</v>
      </c>
      <c r="H583" t="str">
        <f t="shared" si="24"/>
        <v>USALocation</v>
      </c>
      <c r="I583" t="s">
        <v>425</v>
      </c>
      <c r="J583" t="str">
        <f t="shared" si="25"/>
        <v>LouisianaLocation</v>
      </c>
      <c r="K583">
        <v>30.204999999999998</v>
      </c>
      <c r="L583">
        <v>-91.988</v>
      </c>
      <c r="M583" s="3">
        <v>3723</v>
      </c>
      <c r="N583" t="s">
        <v>12</v>
      </c>
    </row>
    <row r="584" spans="1:14" hidden="1" x14ac:dyDescent="0.35">
      <c r="A584" t="s">
        <v>205</v>
      </c>
      <c r="B584" s="9">
        <v>28.039470000000001</v>
      </c>
      <c r="C584" s="9">
        <v>-81.949799999999996</v>
      </c>
      <c r="D584" t="s">
        <v>2685</v>
      </c>
      <c r="E584" t="s">
        <v>779</v>
      </c>
      <c r="F584" t="s">
        <v>1607</v>
      </c>
      <c r="G584" t="s">
        <v>3078</v>
      </c>
      <c r="H584" t="str">
        <f t="shared" si="24"/>
        <v>USALocation</v>
      </c>
      <c r="I584" t="s">
        <v>409</v>
      </c>
      <c r="J584" t="str">
        <f t="shared" si="25"/>
        <v>FloridaLocation</v>
      </c>
      <c r="K584">
        <v>27.95</v>
      </c>
      <c r="L584">
        <v>-81.783000000000001</v>
      </c>
      <c r="M584" s="3">
        <v>19162</v>
      </c>
      <c r="N584" t="s">
        <v>12</v>
      </c>
    </row>
    <row r="585" spans="1:14" hidden="1" x14ac:dyDescent="0.35">
      <c r="A585" t="s">
        <v>205</v>
      </c>
      <c r="B585" s="9">
        <v>28.039470000000001</v>
      </c>
      <c r="C585" s="9">
        <v>-81.949799999999996</v>
      </c>
      <c r="D585" t="s">
        <v>2684</v>
      </c>
      <c r="E585" t="s">
        <v>778</v>
      </c>
      <c r="F585" t="s">
        <v>1606</v>
      </c>
      <c r="G585" t="s">
        <v>3078</v>
      </c>
      <c r="H585" t="str">
        <f t="shared" si="24"/>
        <v>USALocation</v>
      </c>
      <c r="I585" t="s">
        <v>409</v>
      </c>
      <c r="J585" t="str">
        <f t="shared" si="25"/>
        <v>FloridaLocation</v>
      </c>
      <c r="K585">
        <v>28</v>
      </c>
      <c r="L585">
        <v>-82.05</v>
      </c>
      <c r="M585" s="3">
        <v>10770</v>
      </c>
      <c r="N585" t="s">
        <v>12</v>
      </c>
    </row>
    <row r="586" spans="1:14" hidden="1" x14ac:dyDescent="0.35">
      <c r="A586" t="s">
        <v>205</v>
      </c>
      <c r="B586" s="9">
        <v>28.039470000000001</v>
      </c>
      <c r="C586" s="9">
        <v>-81.949799999999996</v>
      </c>
      <c r="D586" t="s">
        <v>2687</v>
      </c>
      <c r="E586" t="s">
        <v>781</v>
      </c>
      <c r="F586" t="s">
        <v>1609</v>
      </c>
      <c r="G586" t="s">
        <v>3078</v>
      </c>
      <c r="H586" t="str">
        <f t="shared" si="24"/>
        <v>USALocation</v>
      </c>
      <c r="I586" t="s">
        <v>409</v>
      </c>
      <c r="J586" t="str">
        <f t="shared" si="25"/>
        <v>FloridaLocation</v>
      </c>
      <c r="K586">
        <v>28</v>
      </c>
      <c r="L586">
        <v>-82.164000000000001</v>
      </c>
      <c r="M586" s="3">
        <v>21479</v>
      </c>
      <c r="N586" t="s">
        <v>12</v>
      </c>
    </row>
    <row r="587" spans="1:14" hidden="1" x14ac:dyDescent="0.35">
      <c r="A587" t="s">
        <v>205</v>
      </c>
      <c r="B587" s="9">
        <v>28.039470000000001</v>
      </c>
      <c r="C587" s="9">
        <v>-81.949799999999996</v>
      </c>
      <c r="D587" t="s">
        <v>2686</v>
      </c>
      <c r="E587" t="s">
        <v>780</v>
      </c>
      <c r="F587" t="s">
        <v>1608</v>
      </c>
      <c r="G587" t="s">
        <v>3078</v>
      </c>
      <c r="H587" t="str">
        <f t="shared" si="24"/>
        <v>USALocation</v>
      </c>
      <c r="I587" t="s">
        <v>409</v>
      </c>
      <c r="J587" t="str">
        <f t="shared" si="25"/>
        <v>FloridaLocation</v>
      </c>
      <c r="K587">
        <v>28.062000000000001</v>
      </c>
      <c r="L587">
        <v>-81.754000000000005</v>
      </c>
      <c r="M587" s="3">
        <v>19377</v>
      </c>
      <c r="N587" t="s">
        <v>12</v>
      </c>
    </row>
    <row r="588" spans="1:14" hidden="1" x14ac:dyDescent="0.35">
      <c r="A588" t="s">
        <v>205</v>
      </c>
      <c r="B588" s="9">
        <v>28.039470000000001</v>
      </c>
      <c r="C588" s="9">
        <v>-81.949799999999996</v>
      </c>
      <c r="D588" t="s">
        <v>2688</v>
      </c>
      <c r="E588" t="s">
        <v>782</v>
      </c>
      <c r="F588" t="s">
        <v>1610</v>
      </c>
      <c r="G588" t="s">
        <v>3078</v>
      </c>
      <c r="H588" t="str">
        <f t="shared" si="24"/>
        <v>USALocation</v>
      </c>
      <c r="I588" t="s">
        <v>409</v>
      </c>
      <c r="J588" t="str">
        <f t="shared" si="25"/>
        <v>FloridaLocation</v>
      </c>
      <c r="K588">
        <v>28.228000000000002</v>
      </c>
      <c r="L588">
        <v>-82.156000000000006</v>
      </c>
      <c r="M588" s="3">
        <v>29125</v>
      </c>
      <c r="N588" t="s">
        <v>12</v>
      </c>
    </row>
    <row r="589" spans="1:14" hidden="1" x14ac:dyDescent="0.35">
      <c r="A589" t="s">
        <v>144</v>
      </c>
      <c r="B589" s="9">
        <v>34.698039999999999</v>
      </c>
      <c r="C589" s="9">
        <v>-118.13674</v>
      </c>
      <c r="D589" t="s">
        <v>2585</v>
      </c>
      <c r="E589" t="s">
        <v>674</v>
      </c>
      <c r="F589" t="s">
        <v>1506</v>
      </c>
      <c r="G589" t="s">
        <v>3078</v>
      </c>
      <c r="H589" t="str">
        <f t="shared" si="24"/>
        <v>USALocation</v>
      </c>
      <c r="I589" t="s">
        <v>399</v>
      </c>
      <c r="J589" t="str">
        <f t="shared" si="25"/>
        <v>CaliforniaLocation</v>
      </c>
      <c r="K589">
        <v>34.741</v>
      </c>
      <c r="L589">
        <v>-118.212</v>
      </c>
      <c r="M589" s="3">
        <v>8374</v>
      </c>
      <c r="N589" t="s">
        <v>12</v>
      </c>
    </row>
    <row r="590" spans="1:14" hidden="1" x14ac:dyDescent="0.35">
      <c r="A590" t="s">
        <v>144</v>
      </c>
      <c r="B590" s="9">
        <v>34.698039999999999</v>
      </c>
      <c r="C590" s="9">
        <v>-118.13674</v>
      </c>
      <c r="D590" t="s">
        <v>2586</v>
      </c>
      <c r="E590" t="s">
        <v>675</v>
      </c>
      <c r="F590" t="s">
        <v>1507</v>
      </c>
      <c r="G590" t="s">
        <v>3078</v>
      </c>
      <c r="H590" t="str">
        <f t="shared" si="24"/>
        <v>USALocation</v>
      </c>
      <c r="I590" t="s">
        <v>399</v>
      </c>
      <c r="J590" t="str">
        <f t="shared" si="25"/>
        <v>CaliforniaLocation</v>
      </c>
      <c r="K590">
        <v>34.628999999999998</v>
      </c>
      <c r="L590">
        <v>-118.084</v>
      </c>
      <c r="M590" s="3">
        <v>9066</v>
      </c>
      <c r="N590" t="s">
        <v>12</v>
      </c>
    </row>
    <row r="591" spans="1:14" hidden="1" x14ac:dyDescent="0.35">
      <c r="A591" t="s">
        <v>189</v>
      </c>
      <c r="B591" s="9">
        <v>42.732529999999997</v>
      </c>
      <c r="C591" s="9">
        <v>-84.555530000000005</v>
      </c>
      <c r="D591" t="s">
        <v>2797</v>
      </c>
      <c r="E591" t="s">
        <v>901</v>
      </c>
      <c r="F591" t="s">
        <v>1719</v>
      </c>
      <c r="G591" t="s">
        <v>3078</v>
      </c>
      <c r="H591" t="str">
        <f t="shared" si="24"/>
        <v>USALocation</v>
      </c>
      <c r="I591" t="s">
        <v>434</v>
      </c>
      <c r="J591" t="str">
        <f t="shared" si="25"/>
        <v>MichiganLocation</v>
      </c>
      <c r="K591">
        <v>42.78</v>
      </c>
      <c r="L591">
        <v>-84.578999999999994</v>
      </c>
      <c r="M591" s="3">
        <v>5615</v>
      </c>
      <c r="N591" t="s">
        <v>17</v>
      </c>
    </row>
    <row r="592" spans="1:14" hidden="1" x14ac:dyDescent="0.35">
      <c r="A592" t="s">
        <v>189</v>
      </c>
      <c r="B592" s="9">
        <v>42.732529999999997</v>
      </c>
      <c r="C592" s="9">
        <v>-84.555530000000005</v>
      </c>
      <c r="D592" t="s">
        <v>2799</v>
      </c>
      <c r="E592" t="s">
        <v>903</v>
      </c>
      <c r="F592" t="s">
        <v>1721</v>
      </c>
      <c r="G592" t="s">
        <v>3078</v>
      </c>
      <c r="H592" t="str">
        <f t="shared" si="24"/>
        <v>USALocation</v>
      </c>
      <c r="I592" t="s">
        <v>434</v>
      </c>
      <c r="J592" t="str">
        <f t="shared" si="25"/>
        <v>MichiganLocation</v>
      </c>
      <c r="K592">
        <v>42.573999999999998</v>
      </c>
      <c r="L592">
        <v>-84.811000000000007</v>
      </c>
      <c r="M592" s="3">
        <v>27335</v>
      </c>
      <c r="N592" t="s">
        <v>12</v>
      </c>
    </row>
    <row r="593" spans="1:14" hidden="1" x14ac:dyDescent="0.35">
      <c r="A593" t="s">
        <v>189</v>
      </c>
      <c r="B593" s="9">
        <v>42.732529999999997</v>
      </c>
      <c r="C593" s="9">
        <v>-84.555530000000005</v>
      </c>
      <c r="D593" t="s">
        <v>2798</v>
      </c>
      <c r="E593" t="s">
        <v>902</v>
      </c>
      <c r="F593" t="s">
        <v>1720</v>
      </c>
      <c r="G593" t="s">
        <v>3078</v>
      </c>
      <c r="H593" t="str">
        <f t="shared" si="24"/>
        <v>USALocation</v>
      </c>
      <c r="I593" t="s">
        <v>434</v>
      </c>
      <c r="J593" t="str">
        <f t="shared" si="25"/>
        <v>MichiganLocation</v>
      </c>
      <c r="K593">
        <v>42.566000000000003</v>
      </c>
      <c r="L593">
        <v>-84.433000000000007</v>
      </c>
      <c r="M593" s="3">
        <v>21055</v>
      </c>
      <c r="N593" t="s">
        <v>12</v>
      </c>
    </row>
    <row r="594" spans="1:14" x14ac:dyDescent="0.35">
      <c r="A594" t="s">
        <v>93</v>
      </c>
      <c r="B594" s="9">
        <v>27.506409999999999</v>
      </c>
      <c r="C594" s="9">
        <v>-99.507540000000006</v>
      </c>
      <c r="D594" t="s">
        <v>2969</v>
      </c>
      <c r="E594" t="s">
        <v>1093</v>
      </c>
      <c r="F594" t="s">
        <v>1892</v>
      </c>
      <c r="G594" t="s">
        <v>3078</v>
      </c>
      <c r="H594" t="str">
        <f t="shared" si="24"/>
        <v>USALocation</v>
      </c>
      <c r="I594" t="s">
        <v>478</v>
      </c>
      <c r="J594" t="str">
        <f t="shared" si="25"/>
        <v>TexasLocation</v>
      </c>
      <c r="K594">
        <v>27.533000000000001</v>
      </c>
      <c r="L594">
        <v>-99.466999999999999</v>
      </c>
      <c r="M594" s="3">
        <v>4972</v>
      </c>
      <c r="N594" t="s">
        <v>12</v>
      </c>
    </row>
    <row r="595" spans="1:14" hidden="1" x14ac:dyDescent="0.35">
      <c r="A595" t="s">
        <v>209</v>
      </c>
      <c r="B595" s="9">
        <v>32.31232</v>
      </c>
      <c r="C595" s="9">
        <v>-106.77834</v>
      </c>
      <c r="D595" t="s">
        <v>2843</v>
      </c>
      <c r="E595" t="s">
        <v>956</v>
      </c>
      <c r="F595" t="s">
        <v>1765</v>
      </c>
      <c r="G595" t="s">
        <v>3078</v>
      </c>
      <c r="H595" t="str">
        <f t="shared" si="24"/>
        <v>USALocation</v>
      </c>
      <c r="I595" t="s">
        <v>453</v>
      </c>
      <c r="J595" t="str">
        <f t="shared" si="25"/>
        <v>NewMexicoLocation</v>
      </c>
      <c r="K595">
        <v>32.283000000000001</v>
      </c>
      <c r="L595">
        <v>-106.917</v>
      </c>
      <c r="M595" s="3">
        <v>13434</v>
      </c>
      <c r="N595" t="s">
        <v>12</v>
      </c>
    </row>
    <row r="596" spans="1:14" hidden="1" x14ac:dyDescent="0.35">
      <c r="A596" t="s">
        <v>43</v>
      </c>
      <c r="B596" s="9">
        <v>36.174970000000002</v>
      </c>
      <c r="C596" s="9">
        <v>-115.13722</v>
      </c>
      <c r="D596" t="s">
        <v>2830</v>
      </c>
      <c r="E596" t="s">
        <v>940</v>
      </c>
      <c r="F596" t="s">
        <v>1752</v>
      </c>
      <c r="G596" t="s">
        <v>3078</v>
      </c>
      <c r="H596" t="str">
        <f t="shared" si="24"/>
        <v>USALocation</v>
      </c>
      <c r="I596" t="s">
        <v>447</v>
      </c>
      <c r="J596" t="str">
        <f t="shared" si="25"/>
        <v>NevadaLocation</v>
      </c>
      <c r="K596">
        <v>35.975999999999999</v>
      </c>
      <c r="L596">
        <v>-115.133</v>
      </c>
      <c r="M596" s="3">
        <v>22127</v>
      </c>
      <c r="N596" t="s">
        <v>12</v>
      </c>
    </row>
    <row r="597" spans="1:14" hidden="1" x14ac:dyDescent="0.35">
      <c r="A597" t="s">
        <v>43</v>
      </c>
      <c r="B597" s="9">
        <v>36.174970000000002</v>
      </c>
      <c r="C597" s="9">
        <v>-115.13722</v>
      </c>
      <c r="D597" t="s">
        <v>2829</v>
      </c>
      <c r="E597" t="s">
        <v>939</v>
      </c>
      <c r="F597" t="s">
        <v>1751</v>
      </c>
      <c r="G597" t="s">
        <v>3078</v>
      </c>
      <c r="H597" t="str">
        <f t="shared" si="24"/>
        <v>USALocation</v>
      </c>
      <c r="I597" t="s">
        <v>447</v>
      </c>
      <c r="J597" t="str">
        <f t="shared" si="25"/>
        <v>NevadaLocation</v>
      </c>
      <c r="K597">
        <v>36.072000000000003</v>
      </c>
      <c r="L597">
        <v>-115.163</v>
      </c>
      <c r="M597" s="3">
        <v>11681</v>
      </c>
      <c r="N597" t="s">
        <v>15</v>
      </c>
    </row>
    <row r="598" spans="1:14" hidden="1" x14ac:dyDescent="0.35">
      <c r="A598" t="s">
        <v>43</v>
      </c>
      <c r="B598" s="9">
        <v>36.174970000000002</v>
      </c>
      <c r="C598" s="9">
        <v>-115.13722</v>
      </c>
      <c r="D598" t="s">
        <v>2828</v>
      </c>
      <c r="E598" t="s">
        <v>938</v>
      </c>
      <c r="F598" t="s">
        <v>1750</v>
      </c>
      <c r="G598" t="s">
        <v>3078</v>
      </c>
      <c r="H598" t="str">
        <f t="shared" si="24"/>
        <v>USALocation</v>
      </c>
      <c r="I598" t="s">
        <v>447</v>
      </c>
      <c r="J598" t="str">
        <f t="shared" si="25"/>
        <v>NevadaLocation</v>
      </c>
      <c r="K598">
        <v>36.212000000000003</v>
      </c>
      <c r="L598">
        <v>-115.196</v>
      </c>
      <c r="M598" s="3">
        <v>6691</v>
      </c>
      <c r="N598" t="s">
        <v>12</v>
      </c>
    </row>
    <row r="599" spans="1:14" hidden="1" x14ac:dyDescent="0.35">
      <c r="A599" t="s">
        <v>76</v>
      </c>
      <c r="B599" s="9">
        <v>38.049799999999998</v>
      </c>
      <c r="C599" s="9">
        <v>-84.458550000000002</v>
      </c>
      <c r="D599" t="s">
        <v>2757</v>
      </c>
      <c r="E599" t="s">
        <v>858</v>
      </c>
      <c r="F599" t="s">
        <v>1679</v>
      </c>
      <c r="G599" t="s">
        <v>3078</v>
      </c>
      <c r="H599" t="str">
        <f t="shared" si="24"/>
        <v>USALocation</v>
      </c>
      <c r="I599" t="s">
        <v>423</v>
      </c>
      <c r="J599" t="str">
        <f t="shared" si="25"/>
        <v>KentuckyLocation</v>
      </c>
      <c r="K599">
        <v>38.040999999999997</v>
      </c>
      <c r="L599">
        <v>-84.605999999999995</v>
      </c>
      <c r="M599" s="3">
        <v>12949</v>
      </c>
      <c r="N599" t="s">
        <v>17</v>
      </c>
    </row>
    <row r="600" spans="1:14" hidden="1" x14ac:dyDescent="0.35">
      <c r="A600" t="s">
        <v>87</v>
      </c>
      <c r="B600" s="9">
        <v>40.799999999999997</v>
      </c>
      <c r="C600" s="9">
        <v>-96.666960000000003</v>
      </c>
      <c r="D600" t="s">
        <v>2822</v>
      </c>
      <c r="E600" t="s">
        <v>931</v>
      </c>
      <c r="F600" t="s">
        <v>1744</v>
      </c>
      <c r="G600" t="s">
        <v>3078</v>
      </c>
      <c r="H600" t="str">
        <f t="shared" si="24"/>
        <v>USALocation</v>
      </c>
      <c r="I600" t="s">
        <v>444</v>
      </c>
      <c r="J600" t="str">
        <f t="shared" si="25"/>
        <v>NebraskaLocation</v>
      </c>
      <c r="K600">
        <v>40.850999999999999</v>
      </c>
      <c r="L600">
        <v>-96.748000000000005</v>
      </c>
      <c r="M600" s="3">
        <v>8868</v>
      </c>
      <c r="N600" t="s">
        <v>17</v>
      </c>
    </row>
    <row r="601" spans="1:14" hidden="1" x14ac:dyDescent="0.35">
      <c r="A601" t="s">
        <v>116</v>
      </c>
      <c r="B601" s="9">
        <v>34.746479999999998</v>
      </c>
      <c r="C601" s="9">
        <v>-92.289590000000004</v>
      </c>
      <c r="D601" t="s">
        <v>2568</v>
      </c>
      <c r="E601" t="s">
        <v>656</v>
      </c>
      <c r="F601" t="s">
        <v>1489</v>
      </c>
      <c r="G601" t="s">
        <v>3078</v>
      </c>
      <c r="H601" t="str">
        <f t="shared" si="24"/>
        <v>USALocation</v>
      </c>
      <c r="I601" t="s">
        <v>397</v>
      </c>
      <c r="J601" t="str">
        <f t="shared" si="25"/>
        <v>ArkansasLocation</v>
      </c>
      <c r="K601">
        <v>34.726999999999997</v>
      </c>
      <c r="L601">
        <v>-92.239000000000004</v>
      </c>
      <c r="M601" s="3">
        <v>5105</v>
      </c>
      <c r="N601" t="s">
        <v>17</v>
      </c>
    </row>
    <row r="602" spans="1:14" hidden="1" x14ac:dyDescent="0.35">
      <c r="A602" t="s">
        <v>116</v>
      </c>
      <c r="B602" s="9">
        <v>34.746479999999998</v>
      </c>
      <c r="C602" s="9">
        <v>-92.289590000000004</v>
      </c>
      <c r="D602" t="s">
        <v>2570</v>
      </c>
      <c r="E602" t="s">
        <v>658</v>
      </c>
      <c r="F602" t="s">
        <v>1491</v>
      </c>
      <c r="G602" t="s">
        <v>3078</v>
      </c>
      <c r="H602" t="str">
        <f t="shared" si="24"/>
        <v>USALocation</v>
      </c>
      <c r="I602" t="s">
        <v>397</v>
      </c>
      <c r="J602" t="str">
        <f t="shared" si="25"/>
        <v>ArkansasLocation</v>
      </c>
      <c r="K602">
        <v>34.917000000000002</v>
      </c>
      <c r="L602">
        <v>-92.15</v>
      </c>
      <c r="M602" s="3">
        <v>22843</v>
      </c>
      <c r="N602" t="s">
        <v>12</v>
      </c>
    </row>
    <row r="603" spans="1:14" hidden="1" x14ac:dyDescent="0.35">
      <c r="A603" t="s">
        <v>116</v>
      </c>
      <c r="B603" s="9">
        <v>34.746479999999998</v>
      </c>
      <c r="C603" s="9">
        <v>-92.289590000000004</v>
      </c>
      <c r="D603" t="s">
        <v>2569</v>
      </c>
      <c r="E603" t="s">
        <v>657</v>
      </c>
      <c r="F603" t="s">
        <v>1490</v>
      </c>
      <c r="G603" t="s">
        <v>3078</v>
      </c>
      <c r="H603" t="str">
        <f t="shared" si="24"/>
        <v>USALocation</v>
      </c>
      <c r="I603" t="s">
        <v>397</v>
      </c>
      <c r="J603" t="str">
        <f t="shared" si="25"/>
        <v>ArkansasLocation</v>
      </c>
      <c r="K603">
        <v>34.835000000000001</v>
      </c>
      <c r="L603">
        <v>-92.26</v>
      </c>
      <c r="M603" s="3">
        <v>10207</v>
      </c>
      <c r="N603" t="s">
        <v>12</v>
      </c>
    </row>
    <row r="604" spans="1:14" hidden="1" x14ac:dyDescent="0.35">
      <c r="A604" t="s">
        <v>53</v>
      </c>
      <c r="B604" s="9">
        <v>33.766959999999997</v>
      </c>
      <c r="C604" s="9">
        <v>-118.18922999999999</v>
      </c>
      <c r="D604" t="s">
        <v>2590</v>
      </c>
      <c r="E604" t="s">
        <v>679</v>
      </c>
      <c r="F604" t="s">
        <v>1511</v>
      </c>
      <c r="G604" t="s">
        <v>3078</v>
      </c>
      <c r="H604" t="str">
        <f t="shared" si="24"/>
        <v>USALocation</v>
      </c>
      <c r="I604" t="s">
        <v>399</v>
      </c>
      <c r="J604" t="str">
        <f t="shared" si="25"/>
        <v>CaliforniaLocation</v>
      </c>
      <c r="K604">
        <v>33.872</v>
      </c>
      <c r="L604">
        <v>-117.979</v>
      </c>
      <c r="M604" s="3">
        <v>22662</v>
      </c>
      <c r="N604" t="s">
        <v>12</v>
      </c>
    </row>
    <row r="605" spans="1:14" hidden="1" x14ac:dyDescent="0.35">
      <c r="A605" t="s">
        <v>53</v>
      </c>
      <c r="B605" s="9">
        <v>33.766959999999997</v>
      </c>
      <c r="C605" s="9">
        <v>-118.18922999999999</v>
      </c>
      <c r="D605" t="s">
        <v>2587</v>
      </c>
      <c r="E605" t="s">
        <v>676</v>
      </c>
      <c r="F605" t="s">
        <v>1508</v>
      </c>
      <c r="G605" t="s">
        <v>3078</v>
      </c>
      <c r="H605" t="str">
        <f t="shared" si="24"/>
        <v>USALocation</v>
      </c>
      <c r="I605" t="s">
        <v>399</v>
      </c>
      <c r="J605" t="str">
        <f t="shared" si="25"/>
        <v>CaliforniaLocation</v>
      </c>
      <c r="K605">
        <v>33.811999999999998</v>
      </c>
      <c r="L605">
        <v>-118.146</v>
      </c>
      <c r="M605" s="3">
        <v>6406</v>
      </c>
      <c r="N605" t="s">
        <v>12</v>
      </c>
    </row>
    <row r="606" spans="1:14" hidden="1" x14ac:dyDescent="0.35">
      <c r="A606" t="s">
        <v>53</v>
      </c>
      <c r="B606" s="9">
        <v>33.766959999999997</v>
      </c>
      <c r="C606" s="9">
        <v>-118.18922999999999</v>
      </c>
      <c r="D606" t="s">
        <v>2588</v>
      </c>
      <c r="E606" t="s">
        <v>677</v>
      </c>
      <c r="F606" t="s">
        <v>1509</v>
      </c>
      <c r="G606" t="s">
        <v>3078</v>
      </c>
      <c r="H606" t="str">
        <f t="shared" si="24"/>
        <v>USALocation</v>
      </c>
      <c r="I606" t="s">
        <v>399</v>
      </c>
      <c r="J606" t="str">
        <f t="shared" si="25"/>
        <v>CaliforniaLocation</v>
      </c>
      <c r="K606">
        <v>33.79</v>
      </c>
      <c r="L606">
        <v>-118.05200000000001</v>
      </c>
      <c r="M606" s="3">
        <v>12939</v>
      </c>
      <c r="N606" t="s">
        <v>12</v>
      </c>
    </row>
    <row r="607" spans="1:14" hidden="1" x14ac:dyDescent="0.35">
      <c r="A607" t="s">
        <v>53</v>
      </c>
      <c r="B607" s="9">
        <v>33.766959999999997</v>
      </c>
      <c r="C607" s="9">
        <v>-118.18922999999999</v>
      </c>
      <c r="D607" t="s">
        <v>2589</v>
      </c>
      <c r="E607" t="s">
        <v>678</v>
      </c>
      <c r="F607" t="s">
        <v>1510</v>
      </c>
      <c r="G607" t="s">
        <v>3078</v>
      </c>
      <c r="H607" t="str">
        <f t="shared" si="24"/>
        <v>USALocation</v>
      </c>
      <c r="I607" t="s">
        <v>399</v>
      </c>
      <c r="J607" t="str">
        <f t="shared" si="25"/>
        <v>CaliforniaLocation</v>
      </c>
      <c r="K607">
        <v>33.802999999999997</v>
      </c>
      <c r="L607">
        <v>-118.34</v>
      </c>
      <c r="M607" s="3">
        <v>14498</v>
      </c>
      <c r="N607" t="s">
        <v>12</v>
      </c>
    </row>
    <row r="608" spans="1:14" hidden="1" x14ac:dyDescent="0.35">
      <c r="A608" t="s">
        <v>14</v>
      </c>
      <c r="B608" s="9">
        <v>34.052230000000002</v>
      </c>
      <c r="C608" s="9">
        <v>-118.24368</v>
      </c>
      <c r="D608" t="s">
        <v>2595</v>
      </c>
      <c r="E608" t="s">
        <v>684</v>
      </c>
      <c r="F608" t="s">
        <v>1516</v>
      </c>
      <c r="G608" t="s">
        <v>3078</v>
      </c>
      <c r="H608" t="str">
        <f t="shared" si="24"/>
        <v>USALocation</v>
      </c>
      <c r="I608" t="s">
        <v>399</v>
      </c>
      <c r="J608" t="str">
        <f t="shared" si="25"/>
        <v>CaliforniaLocation</v>
      </c>
      <c r="K608">
        <v>34.201000000000001</v>
      </c>
      <c r="L608">
        <v>-118.358</v>
      </c>
      <c r="M608" s="3">
        <v>19605</v>
      </c>
      <c r="N608" t="s">
        <v>12</v>
      </c>
    </row>
    <row r="609" spans="1:14" hidden="1" x14ac:dyDescent="0.35">
      <c r="A609" t="s">
        <v>14</v>
      </c>
      <c r="B609" s="9">
        <v>34.052230000000002</v>
      </c>
      <c r="C609" s="9">
        <v>-118.24368</v>
      </c>
      <c r="D609" t="s">
        <v>2591</v>
      </c>
      <c r="E609" t="s">
        <v>680</v>
      </c>
      <c r="F609" t="s">
        <v>1512</v>
      </c>
      <c r="G609" t="s">
        <v>3078</v>
      </c>
      <c r="H609" t="str">
        <f t="shared" si="24"/>
        <v>USALocation</v>
      </c>
      <c r="I609" t="s">
        <v>399</v>
      </c>
      <c r="J609" t="str">
        <f t="shared" si="25"/>
        <v>CaliforniaLocation</v>
      </c>
      <c r="K609">
        <v>34.024000000000001</v>
      </c>
      <c r="L609">
        <v>-118.291</v>
      </c>
      <c r="M609" s="3">
        <v>5372</v>
      </c>
      <c r="N609" t="s">
        <v>12</v>
      </c>
    </row>
    <row r="610" spans="1:14" hidden="1" x14ac:dyDescent="0.35">
      <c r="A610" t="s">
        <v>14</v>
      </c>
      <c r="B610" s="9">
        <v>34.052230000000002</v>
      </c>
      <c r="C610" s="9">
        <v>-118.24368</v>
      </c>
      <c r="D610" t="s">
        <v>2596</v>
      </c>
      <c r="E610" t="s">
        <v>685</v>
      </c>
      <c r="F610" t="s">
        <v>1517</v>
      </c>
      <c r="G610" t="s">
        <v>3078</v>
      </c>
      <c r="H610" t="str">
        <f t="shared" si="24"/>
        <v>USALocation</v>
      </c>
      <c r="I610" t="s">
        <v>399</v>
      </c>
      <c r="J610" t="str">
        <f t="shared" si="25"/>
        <v>CaliforniaLocation</v>
      </c>
      <c r="K610">
        <v>34.082999999999998</v>
      </c>
      <c r="L610">
        <v>-118.033</v>
      </c>
      <c r="M610" s="3">
        <v>19705</v>
      </c>
      <c r="N610" t="s">
        <v>12</v>
      </c>
    </row>
    <row r="611" spans="1:14" hidden="1" x14ac:dyDescent="0.35">
      <c r="A611" t="s">
        <v>14</v>
      </c>
      <c r="B611" s="9">
        <v>34.052230000000002</v>
      </c>
      <c r="C611" s="9">
        <v>-118.24368</v>
      </c>
      <c r="D611" t="s">
        <v>2593</v>
      </c>
      <c r="E611" t="s">
        <v>682</v>
      </c>
      <c r="F611" t="s">
        <v>1514</v>
      </c>
      <c r="G611" t="s">
        <v>3078</v>
      </c>
      <c r="H611" t="str">
        <f t="shared" si="24"/>
        <v>USALocation</v>
      </c>
      <c r="I611" t="s">
        <v>399</v>
      </c>
      <c r="J611" t="str">
        <f t="shared" si="25"/>
        <v>CaliforniaLocation</v>
      </c>
      <c r="K611">
        <v>33.938000000000002</v>
      </c>
      <c r="L611">
        <v>-118.389</v>
      </c>
      <c r="M611" s="3">
        <v>18461</v>
      </c>
      <c r="N611" t="s">
        <v>15</v>
      </c>
    </row>
    <row r="612" spans="1:14" hidden="1" x14ac:dyDescent="0.35">
      <c r="A612" t="s">
        <v>14</v>
      </c>
      <c r="B612" s="9">
        <v>34.052230000000002</v>
      </c>
      <c r="C612" s="9">
        <v>-118.24368</v>
      </c>
      <c r="D612" t="s">
        <v>2592</v>
      </c>
      <c r="E612" t="s">
        <v>681</v>
      </c>
      <c r="F612" t="s">
        <v>1513</v>
      </c>
      <c r="G612" t="s">
        <v>3078</v>
      </c>
      <c r="H612" t="str">
        <f t="shared" si="24"/>
        <v>USALocation</v>
      </c>
      <c r="I612" t="s">
        <v>399</v>
      </c>
      <c r="J612" t="str">
        <f t="shared" si="25"/>
        <v>CaliforniaLocation</v>
      </c>
      <c r="K612">
        <v>33.923000000000002</v>
      </c>
      <c r="L612">
        <v>-118.334</v>
      </c>
      <c r="M612" s="3">
        <v>16608</v>
      </c>
      <c r="N612" t="s">
        <v>12</v>
      </c>
    </row>
    <row r="613" spans="1:14" hidden="1" x14ac:dyDescent="0.35">
      <c r="A613" t="s">
        <v>14</v>
      </c>
      <c r="B613" s="9">
        <v>34.052230000000002</v>
      </c>
      <c r="C613" s="9">
        <v>-118.24368</v>
      </c>
      <c r="D613" t="s">
        <v>2594</v>
      </c>
      <c r="E613" t="s">
        <v>683</v>
      </c>
      <c r="F613" t="s">
        <v>1515</v>
      </c>
      <c r="G613" t="s">
        <v>3078</v>
      </c>
      <c r="H613" t="str">
        <f t="shared" si="24"/>
        <v>USALocation</v>
      </c>
      <c r="I613" t="s">
        <v>399</v>
      </c>
      <c r="J613" t="str">
        <f t="shared" si="25"/>
        <v>CaliforniaLocation</v>
      </c>
      <c r="K613">
        <v>34.015999999999998</v>
      </c>
      <c r="L613">
        <v>-118.45099999999999</v>
      </c>
      <c r="M613" s="3">
        <v>19524</v>
      </c>
      <c r="N613" t="s">
        <v>12</v>
      </c>
    </row>
    <row r="614" spans="1:14" hidden="1" x14ac:dyDescent="0.35">
      <c r="A614" t="s">
        <v>97</v>
      </c>
      <c r="B614" s="9">
        <v>38.254240000000003</v>
      </c>
      <c r="C614" s="9">
        <v>-85.759410000000003</v>
      </c>
      <c r="D614" t="s">
        <v>2759</v>
      </c>
      <c r="E614" t="s">
        <v>859</v>
      </c>
      <c r="F614" t="s">
        <v>1681</v>
      </c>
      <c r="G614" t="s">
        <v>3078</v>
      </c>
      <c r="H614" t="str">
        <f t="shared" si="24"/>
        <v>USALocation</v>
      </c>
      <c r="I614" t="s">
        <v>423</v>
      </c>
      <c r="J614" t="str">
        <f t="shared" si="25"/>
        <v>KentuckyLocation</v>
      </c>
      <c r="K614">
        <v>38.228000000000002</v>
      </c>
      <c r="L614">
        <v>-85.664000000000001</v>
      </c>
      <c r="M614" s="3">
        <v>8828</v>
      </c>
      <c r="N614" t="s">
        <v>12</v>
      </c>
    </row>
    <row r="615" spans="1:14" hidden="1" x14ac:dyDescent="0.35">
      <c r="A615" t="s">
        <v>97</v>
      </c>
      <c r="B615" s="9">
        <v>38.254240000000003</v>
      </c>
      <c r="C615" s="9">
        <v>-85.759410000000003</v>
      </c>
      <c r="D615" t="s">
        <v>2758</v>
      </c>
      <c r="E615" t="s">
        <v>2249</v>
      </c>
      <c r="F615" t="s">
        <v>1680</v>
      </c>
      <c r="G615" t="s">
        <v>3078</v>
      </c>
      <c r="H615" t="str">
        <f t="shared" si="24"/>
        <v>USALocation</v>
      </c>
      <c r="I615" t="s">
        <v>423</v>
      </c>
      <c r="J615" t="str">
        <f t="shared" si="25"/>
        <v>KentuckyLocation</v>
      </c>
      <c r="K615">
        <v>38.180999999999997</v>
      </c>
      <c r="L615">
        <v>-85.739000000000004</v>
      </c>
      <c r="M615" s="3">
        <v>8336</v>
      </c>
      <c r="N615" t="s">
        <v>17</v>
      </c>
    </row>
    <row r="616" spans="1:14" hidden="1" x14ac:dyDescent="0.35">
      <c r="A616" t="s">
        <v>191</v>
      </c>
      <c r="B616" s="9">
        <v>42.633420000000001</v>
      </c>
      <c r="C616" s="9">
        <v>-71.31617</v>
      </c>
      <c r="D616" t="s">
        <v>2784</v>
      </c>
      <c r="E616" t="s">
        <v>887</v>
      </c>
      <c r="F616" t="s">
        <v>1706</v>
      </c>
      <c r="G616" t="s">
        <v>3078</v>
      </c>
      <c r="H616" t="str">
        <f t="shared" si="24"/>
        <v>USALocation</v>
      </c>
      <c r="I616" t="s">
        <v>431</v>
      </c>
      <c r="J616" t="str">
        <f t="shared" si="25"/>
        <v>MassachusettsLocation</v>
      </c>
      <c r="K616">
        <v>42.783000000000001</v>
      </c>
      <c r="L616">
        <v>-71.516999999999996</v>
      </c>
      <c r="M616" s="3">
        <v>23364</v>
      </c>
      <c r="N616" t="s">
        <v>12</v>
      </c>
    </row>
    <row r="617" spans="1:14" hidden="1" x14ac:dyDescent="0.35">
      <c r="A617" t="s">
        <v>191</v>
      </c>
      <c r="B617" s="9">
        <v>42.633420000000001</v>
      </c>
      <c r="C617" s="9">
        <v>-71.31617</v>
      </c>
      <c r="D617" t="s">
        <v>2783</v>
      </c>
      <c r="E617" t="s">
        <v>886</v>
      </c>
      <c r="F617" t="s">
        <v>1705</v>
      </c>
      <c r="G617" t="s">
        <v>3078</v>
      </c>
      <c r="H617" t="str">
        <f t="shared" si="24"/>
        <v>USALocation</v>
      </c>
      <c r="I617" t="s">
        <v>431</v>
      </c>
      <c r="J617" t="str">
        <f t="shared" si="25"/>
        <v>MassachusettsLocation</v>
      </c>
      <c r="K617">
        <v>42.716999999999999</v>
      </c>
      <c r="L617">
        <v>-71.123999999999995</v>
      </c>
      <c r="M617" s="3">
        <v>18253</v>
      </c>
      <c r="N617" t="s">
        <v>12</v>
      </c>
    </row>
    <row r="618" spans="1:14" x14ac:dyDescent="0.35">
      <c r="A618" t="s">
        <v>94</v>
      </c>
      <c r="B618" s="9">
        <v>33.577860000000001</v>
      </c>
      <c r="C618" s="9">
        <v>-101.85517</v>
      </c>
      <c r="D618" t="s">
        <v>2970</v>
      </c>
      <c r="E618" t="s">
        <v>1094</v>
      </c>
      <c r="F618" t="s">
        <v>1893</v>
      </c>
      <c r="G618" t="s">
        <v>3078</v>
      </c>
      <c r="H618" t="str">
        <f t="shared" si="24"/>
        <v>USALocation</v>
      </c>
      <c r="I618" t="s">
        <v>478</v>
      </c>
      <c r="J618" t="str">
        <f t="shared" si="25"/>
        <v>TexasLocation</v>
      </c>
      <c r="K618">
        <v>33.665999999999997</v>
      </c>
      <c r="L618">
        <v>-101.82299999999999</v>
      </c>
      <c r="M618" s="3">
        <v>10243</v>
      </c>
      <c r="N618" t="s">
        <v>12</v>
      </c>
    </row>
    <row r="619" spans="1:14" hidden="1" x14ac:dyDescent="0.35">
      <c r="A619" t="s">
        <v>433</v>
      </c>
      <c r="B619" t="s">
        <v>3032</v>
      </c>
      <c r="C619" t="s">
        <v>3032</v>
      </c>
      <c r="D619" s="4" t="s">
        <v>541</v>
      </c>
      <c r="E619" t="s">
        <v>541</v>
      </c>
      <c r="F619" s="5" t="s">
        <v>542</v>
      </c>
      <c r="G619" t="s">
        <v>3078</v>
      </c>
      <c r="H619" t="str">
        <f t="shared" si="24"/>
        <v>USALocation</v>
      </c>
      <c r="I619" s="6" t="s">
        <v>540</v>
      </c>
      <c r="J619" t="str">
        <f t="shared" si="25"/>
        <v>CENSUSLocation</v>
      </c>
      <c r="M619" s="3"/>
      <c r="N619" t="s">
        <v>13</v>
      </c>
    </row>
    <row r="620" spans="1:14" hidden="1" x14ac:dyDescent="0.35">
      <c r="A620" t="s">
        <v>95</v>
      </c>
      <c r="B620" s="9">
        <v>43.073050000000002</v>
      </c>
      <c r="C620" s="9">
        <v>-89.401229999999998</v>
      </c>
      <c r="D620" t="s">
        <v>3027</v>
      </c>
      <c r="E620" t="s">
        <v>1157</v>
      </c>
      <c r="F620" t="s">
        <v>1950</v>
      </c>
      <c r="G620" t="s">
        <v>3078</v>
      </c>
      <c r="H620" t="str">
        <f t="shared" si="24"/>
        <v>USALocation</v>
      </c>
      <c r="I620" t="s">
        <v>491</v>
      </c>
      <c r="J620" t="str">
        <f t="shared" si="25"/>
        <v>WisconsinLocation</v>
      </c>
      <c r="K620">
        <v>43.140999999999998</v>
      </c>
      <c r="L620">
        <v>-89.344999999999999</v>
      </c>
      <c r="M620" s="3">
        <v>8827</v>
      </c>
      <c r="N620" t="s">
        <v>12</v>
      </c>
    </row>
    <row r="621" spans="1:14" hidden="1" x14ac:dyDescent="0.35">
      <c r="A621" t="s">
        <v>193</v>
      </c>
      <c r="B621" s="9">
        <v>42.995640000000002</v>
      </c>
      <c r="C621" s="9">
        <v>-71.454790000000003</v>
      </c>
      <c r="D621" t="s">
        <v>2834</v>
      </c>
      <c r="E621" t="s">
        <v>945</v>
      </c>
      <c r="F621" t="s">
        <v>1756</v>
      </c>
      <c r="G621" t="s">
        <v>3078</v>
      </c>
      <c r="H621" t="str">
        <f t="shared" si="24"/>
        <v>USALocation</v>
      </c>
      <c r="I621" t="s">
        <v>449</v>
      </c>
      <c r="J621" t="str">
        <f t="shared" si="25"/>
        <v>NewHampshireLocation</v>
      </c>
      <c r="K621">
        <v>43.12</v>
      </c>
      <c r="L621">
        <v>-71.3</v>
      </c>
      <c r="M621" s="3">
        <v>18691</v>
      </c>
      <c r="N621" t="s">
        <v>13</v>
      </c>
    </row>
    <row r="622" spans="1:14" hidden="1" x14ac:dyDescent="0.35">
      <c r="A622" t="s">
        <v>193</v>
      </c>
      <c r="B622" s="9">
        <v>42.995640000000002</v>
      </c>
      <c r="C622" s="9">
        <v>-71.454790000000003</v>
      </c>
      <c r="D622" t="s">
        <v>2833</v>
      </c>
      <c r="E622" t="s">
        <v>944</v>
      </c>
      <c r="F622" t="s">
        <v>1755</v>
      </c>
      <c r="G622" t="s">
        <v>3078</v>
      </c>
      <c r="H622" t="str">
        <f t="shared" si="24"/>
        <v>USALocation</v>
      </c>
      <c r="I622" t="s">
        <v>449</v>
      </c>
      <c r="J622" t="str">
        <f t="shared" si="25"/>
        <v>NewHampshireLocation</v>
      </c>
      <c r="K622">
        <v>42.933</v>
      </c>
      <c r="L622">
        <v>-71.436000000000007</v>
      </c>
      <c r="M622" s="3">
        <v>7131</v>
      </c>
      <c r="N622" t="s">
        <v>12</v>
      </c>
    </row>
    <row r="623" spans="1:14" hidden="1" x14ac:dyDescent="0.35">
      <c r="A623" t="s">
        <v>514</v>
      </c>
      <c r="B623" t="s">
        <v>3032</v>
      </c>
      <c r="C623" t="s">
        <v>3032</v>
      </c>
      <c r="D623" s="4" t="s">
        <v>515</v>
      </c>
      <c r="E623" t="s">
        <v>515</v>
      </c>
      <c r="F623" s="5" t="s">
        <v>516</v>
      </c>
      <c r="G623" t="s">
        <v>3078</v>
      </c>
      <c r="H623" t="str">
        <f t="shared" si="24"/>
        <v>USALocation</v>
      </c>
      <c r="I623" s="6" t="s">
        <v>498</v>
      </c>
      <c r="J623" t="str">
        <f t="shared" si="25"/>
        <v>NERCLocation</v>
      </c>
      <c r="M623" s="3"/>
      <c r="N623" t="s">
        <v>17</v>
      </c>
    </row>
    <row r="624" spans="1:14" x14ac:dyDescent="0.35">
      <c r="A624" t="s">
        <v>157</v>
      </c>
      <c r="B624" s="9">
        <v>26.203410000000002</v>
      </c>
      <c r="C624" s="9">
        <v>-98.230009999999993</v>
      </c>
      <c r="D624" t="s">
        <v>2973</v>
      </c>
      <c r="E624" t="s">
        <v>1097</v>
      </c>
      <c r="F624" t="s">
        <v>1896</v>
      </c>
      <c r="G624" t="s">
        <v>3078</v>
      </c>
      <c r="H624" t="str">
        <f t="shared" si="24"/>
        <v>USALocation</v>
      </c>
      <c r="I624" t="s">
        <v>478</v>
      </c>
      <c r="J624" t="str">
        <f t="shared" si="25"/>
        <v>TexasLocation</v>
      </c>
      <c r="K624">
        <v>26.442</v>
      </c>
      <c r="L624">
        <v>-98.129000000000005</v>
      </c>
      <c r="M624" s="3">
        <v>28375</v>
      </c>
      <c r="N624" t="s">
        <v>12</v>
      </c>
    </row>
    <row r="625" spans="1:14" x14ac:dyDescent="0.35">
      <c r="A625" t="s">
        <v>157</v>
      </c>
      <c r="B625" s="9">
        <v>26.203410000000002</v>
      </c>
      <c r="C625" s="9">
        <v>-98.230009999999993</v>
      </c>
      <c r="D625" t="s">
        <v>2971</v>
      </c>
      <c r="E625" t="s">
        <v>1095</v>
      </c>
      <c r="F625" t="s">
        <v>1894</v>
      </c>
      <c r="G625" t="s">
        <v>3078</v>
      </c>
      <c r="H625" t="str">
        <f t="shared" si="24"/>
        <v>USALocation</v>
      </c>
      <c r="I625" t="s">
        <v>478</v>
      </c>
      <c r="J625" t="str">
        <f t="shared" si="25"/>
        <v>TexasLocation</v>
      </c>
      <c r="K625">
        <v>26.184000000000001</v>
      </c>
      <c r="L625">
        <v>-98.254000000000005</v>
      </c>
      <c r="M625" s="3">
        <v>3222</v>
      </c>
      <c r="N625" t="s">
        <v>12</v>
      </c>
    </row>
    <row r="626" spans="1:14" x14ac:dyDescent="0.35">
      <c r="A626" t="s">
        <v>157</v>
      </c>
      <c r="B626" s="9">
        <v>26.203410000000002</v>
      </c>
      <c r="C626" s="9">
        <v>-98.230009999999993</v>
      </c>
      <c r="D626" t="s">
        <v>2972</v>
      </c>
      <c r="E626" t="s">
        <v>1096</v>
      </c>
      <c r="F626" t="s">
        <v>1895</v>
      </c>
      <c r="G626" t="s">
        <v>3078</v>
      </c>
      <c r="H626" t="str">
        <f t="shared" si="24"/>
        <v>USALocation</v>
      </c>
      <c r="I626" t="s">
        <v>478</v>
      </c>
      <c r="J626" t="str">
        <f t="shared" si="25"/>
        <v>TexasLocation</v>
      </c>
      <c r="K626">
        <v>26.178000000000001</v>
      </c>
      <c r="L626">
        <v>-97.972999999999999</v>
      </c>
      <c r="M626" s="3">
        <v>25799</v>
      </c>
      <c r="N626" t="s">
        <v>12</v>
      </c>
    </row>
    <row r="627" spans="1:14" hidden="1" x14ac:dyDescent="0.35">
      <c r="A627" t="s">
        <v>39</v>
      </c>
      <c r="B627" s="9">
        <v>35.149529999999999</v>
      </c>
      <c r="C627" s="9">
        <v>-90.04898</v>
      </c>
      <c r="D627" t="s">
        <v>2926</v>
      </c>
      <c r="E627" t="s">
        <v>1051</v>
      </c>
      <c r="F627" t="s">
        <v>1849</v>
      </c>
      <c r="G627" t="s">
        <v>3078</v>
      </c>
      <c r="H627" t="str">
        <f t="shared" si="24"/>
        <v>USALocation</v>
      </c>
      <c r="I627" t="s">
        <v>476</v>
      </c>
      <c r="J627" t="str">
        <f t="shared" si="25"/>
        <v>TennesseeLocation</v>
      </c>
      <c r="K627">
        <v>35.055999999999997</v>
      </c>
      <c r="L627">
        <v>-89.986999999999995</v>
      </c>
      <c r="M627" s="3">
        <v>11830</v>
      </c>
      <c r="N627" t="s">
        <v>17</v>
      </c>
    </row>
    <row r="628" spans="1:14" hidden="1" x14ac:dyDescent="0.35">
      <c r="A628" t="s">
        <v>39</v>
      </c>
      <c r="B628" s="9">
        <v>35.149529999999999</v>
      </c>
      <c r="C628" s="9">
        <v>-90.04898</v>
      </c>
      <c r="D628" t="s">
        <v>2927</v>
      </c>
      <c r="E628" t="s">
        <v>1052</v>
      </c>
      <c r="F628" t="s">
        <v>1850</v>
      </c>
      <c r="G628" t="s">
        <v>3078</v>
      </c>
      <c r="H628" t="str">
        <f t="shared" si="24"/>
        <v>USALocation</v>
      </c>
      <c r="I628" t="s">
        <v>476</v>
      </c>
      <c r="J628" t="str">
        <f t="shared" si="25"/>
        <v>TennesseeLocation</v>
      </c>
      <c r="K628">
        <v>35.35</v>
      </c>
      <c r="L628">
        <v>-89.867000000000004</v>
      </c>
      <c r="M628" s="3">
        <v>27748</v>
      </c>
      <c r="N628" t="s">
        <v>12</v>
      </c>
    </row>
    <row r="629" spans="1:14" hidden="1" x14ac:dyDescent="0.35">
      <c r="A629" t="s">
        <v>39</v>
      </c>
      <c r="B629" s="9">
        <v>35.149529999999999</v>
      </c>
      <c r="C629" s="9">
        <v>-90.04898</v>
      </c>
      <c r="D629" t="s">
        <v>2571</v>
      </c>
      <c r="E629" t="s">
        <v>659</v>
      </c>
      <c r="F629" t="s">
        <v>1492</v>
      </c>
      <c r="G629" t="s">
        <v>3078</v>
      </c>
      <c r="H629" t="str">
        <f t="shared" si="24"/>
        <v>USALocation</v>
      </c>
      <c r="I629" t="s">
        <v>397</v>
      </c>
      <c r="J629" t="str">
        <f t="shared" si="25"/>
        <v>ArkansasLocation</v>
      </c>
      <c r="K629">
        <v>35.134999999999998</v>
      </c>
      <c r="L629">
        <v>-90.233999999999995</v>
      </c>
      <c r="M629" s="3">
        <v>16900</v>
      </c>
      <c r="N629" t="s">
        <v>12</v>
      </c>
    </row>
    <row r="630" spans="1:14" hidden="1" x14ac:dyDescent="0.35">
      <c r="A630" t="s">
        <v>54</v>
      </c>
      <c r="B630" s="9">
        <v>33.422269999999997</v>
      </c>
      <c r="C630" s="9">
        <v>-111.82264000000001</v>
      </c>
      <c r="D630" t="s">
        <v>2557</v>
      </c>
      <c r="E630" t="s">
        <v>644</v>
      </c>
      <c r="F630" t="s">
        <v>1478</v>
      </c>
      <c r="G630" t="s">
        <v>3078</v>
      </c>
      <c r="H630" t="str">
        <f t="shared" si="24"/>
        <v>USALocation</v>
      </c>
      <c r="I630" t="s">
        <v>395</v>
      </c>
      <c r="J630" t="str">
        <f t="shared" si="25"/>
        <v>ArizonaLocation</v>
      </c>
      <c r="K630">
        <v>33.268999999999998</v>
      </c>
      <c r="L630">
        <v>-111.813</v>
      </c>
      <c r="M630" s="3">
        <v>17066</v>
      </c>
      <c r="N630" t="s">
        <v>12</v>
      </c>
    </row>
    <row r="631" spans="1:14" hidden="1" x14ac:dyDescent="0.35">
      <c r="A631" t="s">
        <v>54</v>
      </c>
      <c r="B631" s="9">
        <v>33.422269999999997</v>
      </c>
      <c r="C631" s="9">
        <v>-111.82264000000001</v>
      </c>
      <c r="D631" t="s">
        <v>2556</v>
      </c>
      <c r="E631" t="s">
        <v>643</v>
      </c>
      <c r="F631" t="s">
        <v>1477</v>
      </c>
      <c r="G631" t="s">
        <v>3078</v>
      </c>
      <c r="H631" t="str">
        <f t="shared" si="24"/>
        <v>USALocation</v>
      </c>
      <c r="I631" t="s">
        <v>395</v>
      </c>
      <c r="J631" t="str">
        <f t="shared" si="25"/>
        <v>ArizonaLocation</v>
      </c>
      <c r="K631">
        <v>33.466999999999999</v>
      </c>
      <c r="L631">
        <v>-111.733</v>
      </c>
      <c r="M631" s="3">
        <v>9690</v>
      </c>
      <c r="N631" t="s">
        <v>12</v>
      </c>
    </row>
    <row r="632" spans="1:14" hidden="1" x14ac:dyDescent="0.35">
      <c r="A632" t="s">
        <v>54</v>
      </c>
      <c r="B632" s="9">
        <v>33.422269999999997</v>
      </c>
      <c r="C632" s="9">
        <v>-111.82264000000001</v>
      </c>
      <c r="D632" t="s">
        <v>2558</v>
      </c>
      <c r="E632" t="s">
        <v>645</v>
      </c>
      <c r="F632" t="s">
        <v>1479</v>
      </c>
      <c r="G632" t="s">
        <v>3078</v>
      </c>
      <c r="H632" t="str">
        <f t="shared" si="24"/>
        <v>USALocation</v>
      </c>
      <c r="I632" t="s">
        <v>395</v>
      </c>
      <c r="J632" t="str">
        <f t="shared" si="25"/>
        <v>ArizonaLocation</v>
      </c>
      <c r="K632">
        <v>33.299999999999997</v>
      </c>
      <c r="L632">
        <v>-111.667</v>
      </c>
      <c r="M632" s="3">
        <v>19843</v>
      </c>
      <c r="N632" t="s">
        <v>12</v>
      </c>
    </row>
    <row r="633" spans="1:14" hidden="1" x14ac:dyDescent="0.35">
      <c r="A633" t="s">
        <v>61</v>
      </c>
      <c r="B633" s="9">
        <v>25.774270000000001</v>
      </c>
      <c r="C633" s="9">
        <v>-80.193659999999994</v>
      </c>
      <c r="D633" t="s">
        <v>2692</v>
      </c>
      <c r="E633" t="s">
        <v>786</v>
      </c>
      <c r="F633" t="s">
        <v>1614</v>
      </c>
      <c r="G633" t="s">
        <v>3078</v>
      </c>
      <c r="H633" t="str">
        <f t="shared" si="24"/>
        <v>USALocation</v>
      </c>
      <c r="I633" t="s">
        <v>409</v>
      </c>
      <c r="J633" t="str">
        <f t="shared" si="25"/>
        <v>FloridaLocation</v>
      </c>
      <c r="K633">
        <v>25.648</v>
      </c>
      <c r="L633">
        <v>-80.433000000000007</v>
      </c>
      <c r="M633" s="3">
        <v>27786</v>
      </c>
      <c r="N633" t="s">
        <v>12</v>
      </c>
    </row>
    <row r="634" spans="1:14" hidden="1" x14ac:dyDescent="0.35">
      <c r="A634" t="s">
        <v>61</v>
      </c>
      <c r="B634" s="9">
        <v>25.774270000000001</v>
      </c>
      <c r="C634" s="9">
        <v>-80.193659999999994</v>
      </c>
      <c r="D634" t="s">
        <v>2689</v>
      </c>
      <c r="E634" t="s">
        <v>783</v>
      </c>
      <c r="F634" t="s">
        <v>1611</v>
      </c>
      <c r="G634" t="s">
        <v>3078</v>
      </c>
      <c r="H634" t="str">
        <f t="shared" si="24"/>
        <v>USALocation</v>
      </c>
      <c r="I634" t="s">
        <v>409</v>
      </c>
      <c r="J634" t="str">
        <f t="shared" si="25"/>
        <v>FloridaLocation</v>
      </c>
      <c r="K634">
        <v>25.791</v>
      </c>
      <c r="L634">
        <v>-80.316000000000003</v>
      </c>
      <c r="M634" s="3">
        <v>12389</v>
      </c>
      <c r="N634" t="s">
        <v>17</v>
      </c>
    </row>
    <row r="635" spans="1:14" hidden="1" x14ac:dyDescent="0.35">
      <c r="A635" t="s">
        <v>61</v>
      </c>
      <c r="B635" s="9">
        <v>25.774270000000001</v>
      </c>
      <c r="C635" s="9">
        <v>-80.193659999999994</v>
      </c>
      <c r="D635" t="s">
        <v>2691</v>
      </c>
      <c r="E635" t="s">
        <v>785</v>
      </c>
      <c r="F635" t="s">
        <v>1613</v>
      </c>
      <c r="G635" t="s">
        <v>3078</v>
      </c>
      <c r="H635" t="str">
        <f t="shared" si="24"/>
        <v>USALocation</v>
      </c>
      <c r="I635" t="s">
        <v>409</v>
      </c>
      <c r="J635" t="str">
        <f t="shared" si="25"/>
        <v>FloridaLocation</v>
      </c>
      <c r="K635">
        <v>25.998999999999999</v>
      </c>
      <c r="L635">
        <v>-80.241</v>
      </c>
      <c r="M635" s="3">
        <v>25433</v>
      </c>
      <c r="N635" t="s">
        <v>12</v>
      </c>
    </row>
    <row r="636" spans="1:14" hidden="1" x14ac:dyDescent="0.35">
      <c r="A636" t="s">
        <v>61</v>
      </c>
      <c r="B636" s="9">
        <v>25.774270000000001</v>
      </c>
      <c r="C636" s="9">
        <v>-80.193659999999994</v>
      </c>
      <c r="D636" t="s">
        <v>2690</v>
      </c>
      <c r="E636" t="s">
        <v>784</v>
      </c>
      <c r="F636" t="s">
        <v>1612</v>
      </c>
      <c r="G636" t="s">
        <v>3078</v>
      </c>
      <c r="H636" t="str">
        <f t="shared" si="24"/>
        <v>USALocation</v>
      </c>
      <c r="I636" t="s">
        <v>409</v>
      </c>
      <c r="J636" t="str">
        <f t="shared" si="25"/>
        <v>FloridaLocation</v>
      </c>
      <c r="K636">
        <v>25.907</v>
      </c>
      <c r="L636">
        <v>-80.28</v>
      </c>
      <c r="M636" s="3">
        <v>17102</v>
      </c>
      <c r="N636" t="s">
        <v>12</v>
      </c>
    </row>
    <row r="637" spans="1:14" x14ac:dyDescent="0.35">
      <c r="A637" t="s">
        <v>161</v>
      </c>
      <c r="B637" s="9">
        <v>31.997350000000001</v>
      </c>
      <c r="C637" s="9">
        <v>-102.07791</v>
      </c>
      <c r="D637" t="s">
        <v>2974</v>
      </c>
      <c r="E637" t="s">
        <v>1098</v>
      </c>
      <c r="F637" t="s">
        <v>1897</v>
      </c>
      <c r="G637" t="s">
        <v>3078</v>
      </c>
      <c r="H637" t="str">
        <f t="shared" si="24"/>
        <v>USALocation</v>
      </c>
      <c r="I637" t="s">
        <v>478</v>
      </c>
      <c r="J637" t="str">
        <f t="shared" si="25"/>
        <v>TexasLocation</v>
      </c>
      <c r="K637">
        <v>32.036000000000001</v>
      </c>
      <c r="L637">
        <v>-102.101</v>
      </c>
      <c r="M637" s="3">
        <v>4817</v>
      </c>
      <c r="N637" t="s">
        <v>12</v>
      </c>
    </row>
    <row r="638" spans="1:14" x14ac:dyDescent="0.35">
      <c r="A638" t="s">
        <v>161</v>
      </c>
      <c r="B638" s="9">
        <v>31.997350000000001</v>
      </c>
      <c r="C638" s="9">
        <v>-102.07791</v>
      </c>
      <c r="D638" t="s">
        <v>2975</v>
      </c>
      <c r="E638" t="s">
        <v>1099</v>
      </c>
      <c r="F638" t="s">
        <v>1898</v>
      </c>
      <c r="G638" t="s">
        <v>3078</v>
      </c>
      <c r="H638" t="str">
        <f t="shared" si="24"/>
        <v>USALocation</v>
      </c>
      <c r="I638" t="s">
        <v>478</v>
      </c>
      <c r="J638" t="str">
        <f t="shared" si="25"/>
        <v>TexasLocation</v>
      </c>
      <c r="K638">
        <v>31.948</v>
      </c>
      <c r="L638">
        <v>-102.209</v>
      </c>
      <c r="M638" s="3">
        <v>13528</v>
      </c>
      <c r="N638" t="s">
        <v>12</v>
      </c>
    </row>
    <row r="639" spans="1:14" hidden="1" x14ac:dyDescent="0.35">
      <c r="A639" t="s">
        <v>46</v>
      </c>
      <c r="B639" s="9">
        <v>43.038899999999998</v>
      </c>
      <c r="C639" s="9">
        <v>-87.906469999999999</v>
      </c>
      <c r="D639" t="s">
        <v>3028</v>
      </c>
      <c r="E639" t="s">
        <v>1158</v>
      </c>
      <c r="F639" t="s">
        <v>1951</v>
      </c>
      <c r="G639" t="s">
        <v>3078</v>
      </c>
      <c r="H639" t="str">
        <f t="shared" si="24"/>
        <v>USALocation</v>
      </c>
      <c r="I639" t="s">
        <v>491</v>
      </c>
      <c r="J639" t="str">
        <f t="shared" si="25"/>
        <v>WisconsinLocation</v>
      </c>
      <c r="K639">
        <v>42.954999999999998</v>
      </c>
      <c r="L639">
        <v>-87.903999999999996</v>
      </c>
      <c r="M639" s="3">
        <v>9331</v>
      </c>
      <c r="N639" t="s">
        <v>17</v>
      </c>
    </row>
    <row r="640" spans="1:14" hidden="1" x14ac:dyDescent="0.35">
      <c r="A640" t="s">
        <v>46</v>
      </c>
      <c r="B640" s="9">
        <v>43.038899999999998</v>
      </c>
      <c r="C640" s="9">
        <v>-87.906469999999999</v>
      </c>
      <c r="D640" t="s">
        <v>3029</v>
      </c>
      <c r="E640" t="s">
        <v>1159</v>
      </c>
      <c r="F640" t="s">
        <v>1952</v>
      </c>
      <c r="G640" t="s">
        <v>3078</v>
      </c>
      <c r="H640" t="str">
        <f t="shared" si="24"/>
        <v>USALocation</v>
      </c>
      <c r="I640" t="s">
        <v>491</v>
      </c>
      <c r="J640" t="str">
        <f t="shared" si="25"/>
        <v>WisconsinLocation</v>
      </c>
      <c r="K640">
        <v>43.109000000000002</v>
      </c>
      <c r="L640">
        <v>-88.031000000000006</v>
      </c>
      <c r="M640" s="3">
        <v>12769</v>
      </c>
      <c r="N640" t="s">
        <v>12</v>
      </c>
    </row>
    <row r="641" spans="1:14" hidden="1" x14ac:dyDescent="0.35">
      <c r="A641" t="s">
        <v>46</v>
      </c>
      <c r="B641" s="9">
        <v>43.038899999999998</v>
      </c>
      <c r="C641" s="9">
        <v>-87.906469999999999</v>
      </c>
      <c r="D641" t="s">
        <v>3030</v>
      </c>
      <c r="E641" t="s">
        <v>1160</v>
      </c>
      <c r="F641" t="s">
        <v>1953</v>
      </c>
      <c r="G641" t="s">
        <v>3078</v>
      </c>
      <c r="H641" t="str">
        <f t="shared" si="24"/>
        <v>USALocation</v>
      </c>
      <c r="I641" t="s">
        <v>491</v>
      </c>
      <c r="J641" t="str">
        <f t="shared" si="25"/>
        <v>WisconsinLocation</v>
      </c>
      <c r="K641">
        <v>43.040999999999997</v>
      </c>
      <c r="L641">
        <v>-88.236999999999995</v>
      </c>
      <c r="M641" s="3">
        <v>26863</v>
      </c>
      <c r="N641" t="s">
        <v>12</v>
      </c>
    </row>
    <row r="642" spans="1:14" hidden="1" x14ac:dyDescent="0.35">
      <c r="A642" t="s">
        <v>63</v>
      </c>
      <c r="B642" s="9">
        <v>44.979970000000002</v>
      </c>
      <c r="C642" s="9">
        <v>-93.263840000000002</v>
      </c>
      <c r="D642" t="s">
        <v>2807</v>
      </c>
      <c r="E642" t="s">
        <v>912</v>
      </c>
      <c r="F642" t="s">
        <v>1729</v>
      </c>
      <c r="G642" t="s">
        <v>3078</v>
      </c>
      <c r="H642" t="str">
        <f t="shared" ref="H642:H705" si="26">G642&amp;"Location"</f>
        <v>USALocation</v>
      </c>
      <c r="I642" t="s">
        <v>436</v>
      </c>
      <c r="J642" t="str">
        <f t="shared" ref="J642:J705" si="27">VLOOKUP(I642,V:W,2,FALSE)</f>
        <v>MinnesotaLocation</v>
      </c>
      <c r="K642">
        <v>45.15</v>
      </c>
      <c r="L642">
        <v>-93.216999999999999</v>
      </c>
      <c r="M642" s="3">
        <v>19261</v>
      </c>
      <c r="N642" t="s">
        <v>12</v>
      </c>
    </row>
    <row r="643" spans="1:14" hidden="1" x14ac:dyDescent="0.35">
      <c r="A643" t="s">
        <v>63</v>
      </c>
      <c r="B643" s="9">
        <v>44.979970000000002</v>
      </c>
      <c r="C643" s="9">
        <v>-93.263840000000002</v>
      </c>
      <c r="D643" t="s">
        <v>2805</v>
      </c>
      <c r="E643" t="s">
        <v>910</v>
      </c>
      <c r="F643" t="s">
        <v>1727</v>
      </c>
      <c r="G643" t="s">
        <v>3078</v>
      </c>
      <c r="H643" t="str">
        <f t="shared" si="26"/>
        <v>USALocation</v>
      </c>
      <c r="I643" t="s">
        <v>436</v>
      </c>
      <c r="J643" t="str">
        <f t="shared" si="27"/>
        <v>MinnesotaLocation</v>
      </c>
      <c r="K643">
        <v>45.061999999999998</v>
      </c>
      <c r="L643">
        <v>-93.350999999999999</v>
      </c>
      <c r="M643" s="3">
        <v>11407</v>
      </c>
      <c r="N643" t="s">
        <v>12</v>
      </c>
    </row>
    <row r="644" spans="1:14" hidden="1" x14ac:dyDescent="0.35">
      <c r="A644" t="s">
        <v>63</v>
      </c>
      <c r="B644" s="9">
        <v>44.979970000000002</v>
      </c>
      <c r="C644" s="9">
        <v>-93.263840000000002</v>
      </c>
      <c r="D644" t="s">
        <v>2809</v>
      </c>
      <c r="E644" t="s">
        <v>914</v>
      </c>
      <c r="F644" t="s">
        <v>1731</v>
      </c>
      <c r="G644" t="s">
        <v>3078</v>
      </c>
      <c r="H644" t="str">
        <f t="shared" si="26"/>
        <v>USALocation</v>
      </c>
      <c r="I644" t="s">
        <v>436</v>
      </c>
      <c r="J644" t="str">
        <f t="shared" si="27"/>
        <v>MinnesotaLocation</v>
      </c>
      <c r="K644">
        <v>44.832000000000001</v>
      </c>
      <c r="L644">
        <v>-93.471000000000004</v>
      </c>
      <c r="M644" s="3">
        <v>23171</v>
      </c>
      <c r="N644" t="s">
        <v>12</v>
      </c>
    </row>
    <row r="645" spans="1:14" hidden="1" x14ac:dyDescent="0.35">
      <c r="A645" t="s">
        <v>63</v>
      </c>
      <c r="B645" s="9">
        <v>44.979970000000002</v>
      </c>
      <c r="C645" s="9">
        <v>-93.263840000000002</v>
      </c>
      <c r="D645" t="s">
        <v>2804</v>
      </c>
      <c r="E645" t="s">
        <v>909</v>
      </c>
      <c r="F645" t="s">
        <v>1726</v>
      </c>
      <c r="G645" t="s">
        <v>3078</v>
      </c>
      <c r="H645" t="str">
        <f t="shared" si="26"/>
        <v>USALocation</v>
      </c>
      <c r="I645" t="s">
        <v>436</v>
      </c>
      <c r="J645" t="str">
        <f t="shared" si="27"/>
        <v>MinnesotaLocation</v>
      </c>
      <c r="K645">
        <v>44.883000000000003</v>
      </c>
      <c r="L645">
        <v>-93.228999999999999</v>
      </c>
      <c r="M645" s="3">
        <v>11125</v>
      </c>
      <c r="N645" t="s">
        <v>17</v>
      </c>
    </row>
    <row r="646" spans="1:14" hidden="1" x14ac:dyDescent="0.35">
      <c r="A646" t="s">
        <v>63</v>
      </c>
      <c r="B646" s="9">
        <v>44.979970000000002</v>
      </c>
      <c r="C646" s="9">
        <v>-93.263840000000002</v>
      </c>
      <c r="D646" t="s">
        <v>2808</v>
      </c>
      <c r="E646" t="s">
        <v>913</v>
      </c>
      <c r="F646" t="s">
        <v>1730</v>
      </c>
      <c r="G646" t="s">
        <v>3078</v>
      </c>
      <c r="H646" t="str">
        <f t="shared" si="26"/>
        <v>USALocation</v>
      </c>
      <c r="I646" t="s">
        <v>436</v>
      </c>
      <c r="J646" t="str">
        <f t="shared" si="27"/>
        <v>MinnesotaLocation</v>
      </c>
      <c r="K646">
        <v>44.856999999999999</v>
      </c>
      <c r="L646">
        <v>-93.033000000000001</v>
      </c>
      <c r="M646" s="3">
        <v>22744</v>
      </c>
      <c r="N646" t="s">
        <v>12</v>
      </c>
    </row>
    <row r="647" spans="1:14" hidden="1" x14ac:dyDescent="0.35">
      <c r="A647" t="s">
        <v>63</v>
      </c>
      <c r="B647" s="9">
        <v>44.979970000000002</v>
      </c>
      <c r="C647" s="9">
        <v>-93.263840000000002</v>
      </c>
      <c r="D647" t="s">
        <v>2806</v>
      </c>
      <c r="E647" t="s">
        <v>911</v>
      </c>
      <c r="F647" t="s">
        <v>1728</v>
      </c>
      <c r="G647" t="s">
        <v>3078</v>
      </c>
      <c r="H647" t="str">
        <f t="shared" si="26"/>
        <v>USALocation</v>
      </c>
      <c r="I647" t="s">
        <v>436</v>
      </c>
      <c r="J647" t="str">
        <f t="shared" si="27"/>
        <v>MinnesotaLocation</v>
      </c>
      <c r="K647">
        <v>44.932000000000002</v>
      </c>
      <c r="L647">
        <v>-93.055999999999997</v>
      </c>
      <c r="M647" s="3">
        <v>17202</v>
      </c>
      <c r="N647" t="s">
        <v>12</v>
      </c>
    </row>
    <row r="648" spans="1:14" hidden="1" x14ac:dyDescent="0.35">
      <c r="A648" t="s">
        <v>517</v>
      </c>
      <c r="B648" t="s">
        <v>3032</v>
      </c>
      <c r="C648" t="s">
        <v>3032</v>
      </c>
      <c r="D648" s="4" t="s">
        <v>518</v>
      </c>
      <c r="E648" t="s">
        <v>518</v>
      </c>
      <c r="F648" s="5" t="s">
        <v>519</v>
      </c>
      <c r="G648" t="s">
        <v>3078</v>
      </c>
      <c r="H648" t="str">
        <f t="shared" si="26"/>
        <v>USALocation</v>
      </c>
      <c r="I648" s="6" t="s">
        <v>498</v>
      </c>
      <c r="J648" t="str">
        <f t="shared" si="27"/>
        <v>NERCLocation</v>
      </c>
      <c r="M648" s="3"/>
      <c r="N648" t="s">
        <v>17</v>
      </c>
    </row>
    <row r="649" spans="1:14" hidden="1" x14ac:dyDescent="0.35">
      <c r="A649" t="s">
        <v>558</v>
      </c>
      <c r="B649" t="s">
        <v>3032</v>
      </c>
      <c r="C649" t="s">
        <v>3032</v>
      </c>
      <c r="D649" s="4" t="s">
        <v>559</v>
      </c>
      <c r="E649" t="s">
        <v>559</v>
      </c>
      <c r="F649" s="5" t="s">
        <v>560</v>
      </c>
      <c r="G649" t="s">
        <v>3078</v>
      </c>
      <c r="H649" t="str">
        <f t="shared" si="26"/>
        <v>USALocation</v>
      </c>
      <c r="I649" s="6" t="s">
        <v>540</v>
      </c>
      <c r="J649" t="str">
        <f t="shared" si="27"/>
        <v>CENSUSLocation</v>
      </c>
      <c r="M649" s="3"/>
      <c r="N649" t="s">
        <v>15</v>
      </c>
    </row>
    <row r="650" spans="1:14" hidden="1" x14ac:dyDescent="0.35">
      <c r="A650" t="s">
        <v>120</v>
      </c>
      <c r="B650" s="9">
        <v>30.69436</v>
      </c>
      <c r="C650" s="9">
        <v>-88.043049999999994</v>
      </c>
      <c r="D650" t="s">
        <v>2547</v>
      </c>
      <c r="E650" t="s">
        <v>635</v>
      </c>
      <c r="F650" t="s">
        <v>1468</v>
      </c>
      <c r="G650" t="s">
        <v>3078</v>
      </c>
      <c r="H650" t="str">
        <f t="shared" si="26"/>
        <v>USALocation</v>
      </c>
      <c r="I650" t="s">
        <v>393</v>
      </c>
      <c r="J650" t="str">
        <f t="shared" si="27"/>
        <v>AlabamaLocation</v>
      </c>
      <c r="K650">
        <v>30.626000000000001</v>
      </c>
      <c r="L650">
        <v>-88.067999999999998</v>
      </c>
      <c r="M650" s="3">
        <v>7967</v>
      </c>
      <c r="N650" t="s">
        <v>12</v>
      </c>
    </row>
    <row r="651" spans="1:14" hidden="1" x14ac:dyDescent="0.35">
      <c r="A651" t="s">
        <v>120</v>
      </c>
      <c r="B651" s="9">
        <v>30.69436</v>
      </c>
      <c r="C651" s="9">
        <v>-88.043049999999994</v>
      </c>
      <c r="D651" t="s">
        <v>2548</v>
      </c>
      <c r="E651" t="s">
        <v>636</v>
      </c>
      <c r="F651" t="s">
        <v>1469</v>
      </c>
      <c r="G651" t="s">
        <v>3078</v>
      </c>
      <c r="H651" t="str">
        <f t="shared" si="26"/>
        <v>USALocation</v>
      </c>
      <c r="I651" t="s">
        <v>393</v>
      </c>
      <c r="J651" t="str">
        <f t="shared" si="27"/>
        <v>AlabamaLocation</v>
      </c>
      <c r="K651">
        <v>30.687999999999999</v>
      </c>
      <c r="L651">
        <v>-88.245999999999995</v>
      </c>
      <c r="M651" s="3">
        <v>19418</v>
      </c>
      <c r="N651" t="s">
        <v>12</v>
      </c>
    </row>
    <row r="652" spans="1:14" hidden="1" x14ac:dyDescent="0.35">
      <c r="A652" t="s">
        <v>107</v>
      </c>
      <c r="B652" s="9">
        <v>37.639099999999999</v>
      </c>
      <c r="C652" s="9">
        <v>-120.99688</v>
      </c>
      <c r="D652" t="s">
        <v>2597</v>
      </c>
      <c r="E652" t="s">
        <v>686</v>
      </c>
      <c r="F652" t="s">
        <v>1518</v>
      </c>
      <c r="G652" t="s">
        <v>3078</v>
      </c>
      <c r="H652" t="str">
        <f t="shared" si="26"/>
        <v>USALocation</v>
      </c>
      <c r="I652" t="s">
        <v>399</v>
      </c>
      <c r="J652" t="str">
        <f t="shared" si="27"/>
        <v>CaliforniaLocation</v>
      </c>
      <c r="K652">
        <v>37.624000000000002</v>
      </c>
      <c r="L652">
        <v>-120.95099999999999</v>
      </c>
      <c r="M652" s="3">
        <v>4375</v>
      </c>
      <c r="N652" t="s">
        <v>12</v>
      </c>
    </row>
    <row r="653" spans="1:14" hidden="1" x14ac:dyDescent="0.35">
      <c r="A653" t="s">
        <v>114</v>
      </c>
      <c r="B653" s="9">
        <v>32.366810000000001</v>
      </c>
      <c r="C653" s="9">
        <v>-86.299970000000002</v>
      </c>
      <c r="D653" t="s">
        <v>2549</v>
      </c>
      <c r="E653" t="s">
        <v>637</v>
      </c>
      <c r="F653" t="s">
        <v>1470</v>
      </c>
      <c r="G653" t="s">
        <v>3078</v>
      </c>
      <c r="H653" t="str">
        <f t="shared" si="26"/>
        <v>USALocation</v>
      </c>
      <c r="I653" t="s">
        <v>393</v>
      </c>
      <c r="J653" t="str">
        <f t="shared" si="27"/>
        <v>AlabamaLocation</v>
      </c>
      <c r="K653">
        <v>32.383000000000003</v>
      </c>
      <c r="L653">
        <v>-86.35</v>
      </c>
      <c r="M653" s="3">
        <v>5031</v>
      </c>
      <c r="N653" t="s">
        <v>12</v>
      </c>
    </row>
    <row r="654" spans="1:14" hidden="1" x14ac:dyDescent="0.35">
      <c r="A654" t="s">
        <v>114</v>
      </c>
      <c r="B654" s="9">
        <v>32.366810000000001</v>
      </c>
      <c r="C654" s="9">
        <v>-86.299970000000002</v>
      </c>
      <c r="D654" t="s">
        <v>2550</v>
      </c>
      <c r="E654" t="s">
        <v>2246</v>
      </c>
      <c r="F654" t="s">
        <v>1471</v>
      </c>
      <c r="G654" t="s">
        <v>3078</v>
      </c>
      <c r="H654" t="str">
        <f t="shared" si="26"/>
        <v>USALocation</v>
      </c>
      <c r="I654" t="s">
        <v>393</v>
      </c>
      <c r="J654" t="str">
        <f t="shared" si="27"/>
        <v>AlabamaLocation</v>
      </c>
      <c r="K654">
        <v>32.299999999999997</v>
      </c>
      <c r="L654">
        <v>-86.408000000000001</v>
      </c>
      <c r="M654" s="3">
        <v>12578</v>
      </c>
      <c r="N654" t="s">
        <v>17</v>
      </c>
    </row>
    <row r="655" spans="1:14" hidden="1" x14ac:dyDescent="0.35">
      <c r="A655" t="s">
        <v>49</v>
      </c>
      <c r="B655" s="9">
        <v>36.165889999999997</v>
      </c>
      <c r="C655" s="9">
        <v>-86.784440000000004</v>
      </c>
      <c r="D655" t="s">
        <v>2928</v>
      </c>
      <c r="E655" t="s">
        <v>1053</v>
      </c>
      <c r="F655" t="s">
        <v>1851</v>
      </c>
      <c r="G655" t="s">
        <v>3078</v>
      </c>
      <c r="H655" t="str">
        <f t="shared" si="26"/>
        <v>USALocation</v>
      </c>
      <c r="I655" t="s">
        <v>476</v>
      </c>
      <c r="J655" t="str">
        <f t="shared" si="27"/>
        <v>TennesseeLocation</v>
      </c>
      <c r="K655">
        <v>36.182000000000002</v>
      </c>
      <c r="L655">
        <v>-86.887</v>
      </c>
      <c r="M655" s="3">
        <v>9378</v>
      </c>
      <c r="N655" t="s">
        <v>12</v>
      </c>
    </row>
    <row r="656" spans="1:14" hidden="1" x14ac:dyDescent="0.35">
      <c r="A656" t="s">
        <v>49</v>
      </c>
      <c r="B656" s="9">
        <v>36.165889999999997</v>
      </c>
      <c r="C656" s="9">
        <v>-86.784440000000004</v>
      </c>
      <c r="D656" t="s">
        <v>2929</v>
      </c>
      <c r="E656" t="s">
        <v>1054</v>
      </c>
      <c r="F656" t="s">
        <v>1852</v>
      </c>
      <c r="G656" t="s">
        <v>3078</v>
      </c>
      <c r="H656" t="str">
        <f t="shared" si="26"/>
        <v>USALocation</v>
      </c>
      <c r="I656" t="s">
        <v>476</v>
      </c>
      <c r="J656" t="str">
        <f t="shared" si="27"/>
        <v>TennesseeLocation</v>
      </c>
      <c r="K656">
        <v>36.119</v>
      </c>
      <c r="L656">
        <v>-86.688999999999993</v>
      </c>
      <c r="M656" s="3">
        <v>10031</v>
      </c>
      <c r="N656" t="s">
        <v>17</v>
      </c>
    </row>
    <row r="657" spans="1:14" hidden="1" x14ac:dyDescent="0.35">
      <c r="A657" t="s">
        <v>49</v>
      </c>
      <c r="B657" s="9">
        <v>36.165889999999997</v>
      </c>
      <c r="C657" s="9">
        <v>-86.784440000000004</v>
      </c>
      <c r="D657" t="s">
        <v>2930</v>
      </c>
      <c r="E657" t="s">
        <v>1055</v>
      </c>
      <c r="F657" t="s">
        <v>1853</v>
      </c>
      <c r="G657" t="s">
        <v>3078</v>
      </c>
      <c r="H657" t="str">
        <f t="shared" si="26"/>
        <v>USALocation</v>
      </c>
      <c r="I657" t="s">
        <v>476</v>
      </c>
      <c r="J657" t="str">
        <f t="shared" si="27"/>
        <v>TennesseeLocation</v>
      </c>
      <c r="K657">
        <v>36.009</v>
      </c>
      <c r="L657">
        <v>-86.52</v>
      </c>
      <c r="M657" s="3">
        <v>29478</v>
      </c>
      <c r="N657" t="s">
        <v>12</v>
      </c>
    </row>
    <row r="658" spans="1:14" hidden="1" x14ac:dyDescent="0.35">
      <c r="A658" t="s">
        <v>446</v>
      </c>
      <c r="B658" t="s">
        <v>3032</v>
      </c>
      <c r="C658" t="s">
        <v>3032</v>
      </c>
      <c r="D658" s="4" t="s">
        <v>538</v>
      </c>
      <c r="E658" t="s">
        <v>538</v>
      </c>
      <c r="F658" s="5" t="s">
        <v>539</v>
      </c>
      <c r="G658" t="s">
        <v>3078</v>
      </c>
      <c r="H658" t="str">
        <f t="shared" si="26"/>
        <v>USALocation</v>
      </c>
      <c r="I658" s="6" t="s">
        <v>540</v>
      </c>
      <c r="J658" t="str">
        <f t="shared" si="27"/>
        <v>CENSUSLocation</v>
      </c>
      <c r="M658" s="3"/>
      <c r="N658" t="s">
        <v>13</v>
      </c>
    </row>
    <row r="659" spans="1:14" hidden="1" x14ac:dyDescent="0.35">
      <c r="A659" t="s">
        <v>166</v>
      </c>
      <c r="B659" s="9">
        <v>41.308149999999998</v>
      </c>
      <c r="C659" s="9">
        <v>-72.928160000000005</v>
      </c>
      <c r="D659" t="s">
        <v>2666</v>
      </c>
      <c r="E659" t="s">
        <v>758</v>
      </c>
      <c r="F659" t="s">
        <v>1588</v>
      </c>
      <c r="G659" t="s">
        <v>3078</v>
      </c>
      <c r="H659" t="str">
        <f t="shared" si="26"/>
        <v>USALocation</v>
      </c>
      <c r="I659" t="s">
        <v>403</v>
      </c>
      <c r="J659" t="str">
        <f t="shared" si="27"/>
        <v>ConnecticutLocation</v>
      </c>
      <c r="K659">
        <v>41.51</v>
      </c>
      <c r="L659">
        <v>-72.828000000000003</v>
      </c>
      <c r="M659" s="3">
        <v>23948</v>
      </c>
      <c r="N659" t="s">
        <v>12</v>
      </c>
    </row>
    <row r="660" spans="1:14" hidden="1" x14ac:dyDescent="0.35">
      <c r="A660" t="s">
        <v>166</v>
      </c>
      <c r="B660" s="9">
        <v>41.308149999999998</v>
      </c>
      <c r="C660" s="9">
        <v>-72.928160000000005</v>
      </c>
      <c r="D660" t="s">
        <v>2667</v>
      </c>
      <c r="E660" t="s">
        <v>759</v>
      </c>
      <c r="F660" t="s">
        <v>1589</v>
      </c>
      <c r="G660" t="s">
        <v>3078</v>
      </c>
      <c r="H660" t="str">
        <f t="shared" si="26"/>
        <v>USALocation</v>
      </c>
      <c r="I660" t="s">
        <v>403</v>
      </c>
      <c r="J660" t="str">
        <f t="shared" si="27"/>
        <v>ConnecticutLocation</v>
      </c>
      <c r="K660">
        <v>41.482999999999997</v>
      </c>
      <c r="L660">
        <v>-73.132999999999996</v>
      </c>
      <c r="M660" s="3">
        <v>25883</v>
      </c>
      <c r="N660" t="s">
        <v>12</v>
      </c>
    </row>
    <row r="661" spans="1:14" hidden="1" x14ac:dyDescent="0.35">
      <c r="A661" t="s">
        <v>66</v>
      </c>
      <c r="B661" s="9">
        <v>29.954650000000001</v>
      </c>
      <c r="C661" s="9">
        <v>-90.075069999999997</v>
      </c>
      <c r="D661" t="s">
        <v>2764</v>
      </c>
      <c r="E661" t="s">
        <v>865</v>
      </c>
      <c r="F661" t="s">
        <v>1686</v>
      </c>
      <c r="G661" t="s">
        <v>3078</v>
      </c>
      <c r="H661" t="str">
        <f t="shared" si="26"/>
        <v>USALocation</v>
      </c>
      <c r="I661" t="s">
        <v>425</v>
      </c>
      <c r="J661" t="str">
        <f t="shared" si="27"/>
        <v>LouisianaLocation</v>
      </c>
      <c r="K661">
        <v>30.048999999999999</v>
      </c>
      <c r="L661">
        <v>-90.028999999999996</v>
      </c>
      <c r="M661" s="3">
        <v>11390</v>
      </c>
      <c r="N661" t="s">
        <v>12</v>
      </c>
    </row>
    <row r="662" spans="1:14" hidden="1" x14ac:dyDescent="0.35">
      <c r="A662" t="s">
        <v>66</v>
      </c>
      <c r="B662" s="9">
        <v>29.954650000000001</v>
      </c>
      <c r="C662" s="9">
        <v>-90.075069999999997</v>
      </c>
      <c r="D662" t="s">
        <v>2766</v>
      </c>
      <c r="E662" t="s">
        <v>867</v>
      </c>
      <c r="F662" t="s">
        <v>1688</v>
      </c>
      <c r="G662" t="s">
        <v>3078</v>
      </c>
      <c r="H662" t="str">
        <f t="shared" si="26"/>
        <v>USALocation</v>
      </c>
      <c r="I662" t="s">
        <v>425</v>
      </c>
      <c r="J662" t="str">
        <f t="shared" si="27"/>
        <v>LouisianaLocation</v>
      </c>
      <c r="K662">
        <v>29.997</v>
      </c>
      <c r="L662">
        <v>-90.278000000000006</v>
      </c>
      <c r="M662" s="3">
        <v>20105</v>
      </c>
      <c r="N662" t="s">
        <v>17</v>
      </c>
    </row>
    <row r="663" spans="1:14" hidden="1" x14ac:dyDescent="0.35">
      <c r="A663" t="s">
        <v>66</v>
      </c>
      <c r="B663" s="9">
        <v>29.954650000000001</v>
      </c>
      <c r="C663" s="9">
        <v>-90.075069999999997</v>
      </c>
      <c r="D663" t="s">
        <v>2765</v>
      </c>
      <c r="E663" t="s">
        <v>866</v>
      </c>
      <c r="F663" t="s">
        <v>1687</v>
      </c>
      <c r="G663" t="s">
        <v>3078</v>
      </c>
      <c r="H663" t="str">
        <f t="shared" si="26"/>
        <v>USALocation</v>
      </c>
      <c r="I663" t="s">
        <v>425</v>
      </c>
      <c r="J663" t="str">
        <f t="shared" si="27"/>
        <v>LouisianaLocation</v>
      </c>
      <c r="K663">
        <v>29.817</v>
      </c>
      <c r="L663">
        <v>-90.016999999999996</v>
      </c>
      <c r="M663" s="3">
        <v>16297</v>
      </c>
      <c r="N663" t="s">
        <v>12</v>
      </c>
    </row>
    <row r="664" spans="1:14" hidden="1" x14ac:dyDescent="0.35">
      <c r="A664" t="s">
        <v>40</v>
      </c>
      <c r="B664" s="9">
        <v>35.086759999999998</v>
      </c>
      <c r="C664" s="9">
        <v>-90.056759999999997</v>
      </c>
      <c r="D664" t="s">
        <v>2815</v>
      </c>
      <c r="E664" t="s">
        <v>922</v>
      </c>
      <c r="F664" t="s">
        <v>1737</v>
      </c>
      <c r="G664" t="s">
        <v>3078</v>
      </c>
      <c r="H664" t="str">
        <f t="shared" si="26"/>
        <v>USALocation</v>
      </c>
      <c r="I664" t="s">
        <v>438</v>
      </c>
      <c r="J664" t="str">
        <f t="shared" si="27"/>
        <v>MississippiLocation</v>
      </c>
      <c r="K664">
        <v>34.978999999999999</v>
      </c>
      <c r="L664">
        <v>-89.787000000000006</v>
      </c>
      <c r="M664" s="3">
        <v>27328</v>
      </c>
      <c r="N664" t="s">
        <v>12</v>
      </c>
    </row>
    <row r="665" spans="1:14" hidden="1" x14ac:dyDescent="0.35">
      <c r="A665" t="s">
        <v>11</v>
      </c>
      <c r="B665" s="9">
        <v>40.714269999999999</v>
      </c>
      <c r="C665" s="9">
        <v>-74.005970000000005</v>
      </c>
      <c r="D665" t="s">
        <v>2847</v>
      </c>
      <c r="E665" t="s">
        <v>962</v>
      </c>
      <c r="F665" t="s">
        <v>1769</v>
      </c>
      <c r="G665" t="s">
        <v>3078</v>
      </c>
      <c r="H665" t="str">
        <f t="shared" si="26"/>
        <v>USALocation</v>
      </c>
      <c r="I665" t="s">
        <v>455</v>
      </c>
      <c r="J665" t="str">
        <f t="shared" si="27"/>
        <v>NewYorkLocation</v>
      </c>
      <c r="K665">
        <v>40.779000000000003</v>
      </c>
      <c r="L665">
        <v>-73.968999999999994</v>
      </c>
      <c r="M665" s="3">
        <v>7842</v>
      </c>
      <c r="N665" t="s">
        <v>13</v>
      </c>
    </row>
    <row r="666" spans="1:14" hidden="1" x14ac:dyDescent="0.35">
      <c r="A666" t="s">
        <v>11</v>
      </c>
      <c r="B666" s="9">
        <v>40.714269999999999</v>
      </c>
      <c r="C666" s="9">
        <v>-74.005970000000005</v>
      </c>
      <c r="D666" t="s">
        <v>2850</v>
      </c>
      <c r="E666" t="s">
        <v>965</v>
      </c>
      <c r="F666" t="s">
        <v>1772</v>
      </c>
      <c r="G666" t="s">
        <v>3078</v>
      </c>
      <c r="H666" t="str">
        <f t="shared" si="26"/>
        <v>USALocation</v>
      </c>
      <c r="I666" t="s">
        <v>455</v>
      </c>
      <c r="J666" t="str">
        <f t="shared" si="27"/>
        <v>NewYorkLocation</v>
      </c>
      <c r="K666">
        <v>40.639000000000003</v>
      </c>
      <c r="L666">
        <v>-73.762</v>
      </c>
      <c r="M666" s="3">
        <v>22211</v>
      </c>
      <c r="N666" t="s">
        <v>12</v>
      </c>
    </row>
    <row r="667" spans="1:14" hidden="1" x14ac:dyDescent="0.35">
      <c r="A667" t="s">
        <v>11</v>
      </c>
      <c r="B667" s="9">
        <v>40.714269999999999</v>
      </c>
      <c r="C667" s="9">
        <v>-74.005970000000005</v>
      </c>
      <c r="D667" t="s">
        <v>2848</v>
      </c>
      <c r="E667" t="s">
        <v>963</v>
      </c>
      <c r="F667" t="s">
        <v>1770</v>
      </c>
      <c r="G667" t="s">
        <v>3078</v>
      </c>
      <c r="H667" t="str">
        <f t="shared" si="26"/>
        <v>USALocation</v>
      </c>
      <c r="I667" t="s">
        <v>455</v>
      </c>
      <c r="J667" t="str">
        <f t="shared" si="27"/>
        <v>NewYorkLocation</v>
      </c>
      <c r="K667">
        <v>40.779000000000003</v>
      </c>
      <c r="L667">
        <v>-73.88</v>
      </c>
      <c r="M667" s="3">
        <v>12822</v>
      </c>
      <c r="N667" t="s">
        <v>12</v>
      </c>
    </row>
    <row r="668" spans="1:14" hidden="1" x14ac:dyDescent="0.35">
      <c r="A668" t="s">
        <v>11</v>
      </c>
      <c r="B668" s="9">
        <v>40.714269999999999</v>
      </c>
      <c r="C668" s="9">
        <v>-74.005970000000005</v>
      </c>
      <c r="D668" t="s">
        <v>2837</v>
      </c>
      <c r="E668" t="s">
        <v>950</v>
      </c>
      <c r="F668" t="s">
        <v>1759</v>
      </c>
      <c r="G668" t="s">
        <v>3078</v>
      </c>
      <c r="H668" t="str">
        <f t="shared" si="26"/>
        <v>USALocation</v>
      </c>
      <c r="I668" t="s">
        <v>451</v>
      </c>
      <c r="J668" t="str">
        <f t="shared" si="27"/>
        <v>NewJerseyLocation</v>
      </c>
      <c r="K668">
        <v>40.683</v>
      </c>
      <c r="L668">
        <v>-74.168999999999997</v>
      </c>
      <c r="M668" s="3">
        <v>14176</v>
      </c>
      <c r="N668" t="s">
        <v>13</v>
      </c>
    </row>
    <row r="669" spans="1:14" hidden="1" x14ac:dyDescent="0.35">
      <c r="A669" t="s">
        <v>11</v>
      </c>
      <c r="B669" s="9">
        <v>40.714269999999999</v>
      </c>
      <c r="C669" s="9">
        <v>-74.005970000000005</v>
      </c>
      <c r="D669" t="s">
        <v>2846</v>
      </c>
      <c r="E669" t="s">
        <v>961</v>
      </c>
      <c r="F669" t="s">
        <v>1768</v>
      </c>
      <c r="G669" t="s">
        <v>3078</v>
      </c>
      <c r="H669" t="str">
        <f t="shared" si="26"/>
        <v>USALocation</v>
      </c>
      <c r="I669" t="s">
        <v>455</v>
      </c>
      <c r="J669" t="str">
        <f t="shared" si="27"/>
        <v>NewYorkLocation</v>
      </c>
      <c r="K669">
        <v>40.701000000000001</v>
      </c>
      <c r="L669">
        <v>-74.009</v>
      </c>
      <c r="M669" s="3">
        <v>1497</v>
      </c>
      <c r="N669" t="s">
        <v>12</v>
      </c>
    </row>
    <row r="670" spans="1:14" hidden="1" x14ac:dyDescent="0.35">
      <c r="A670" t="s">
        <v>11</v>
      </c>
      <c r="B670" s="9">
        <v>40.714269999999999</v>
      </c>
      <c r="C670" s="9">
        <v>-74.005970000000005</v>
      </c>
      <c r="D670" t="s">
        <v>2849</v>
      </c>
      <c r="E670" t="s">
        <v>964</v>
      </c>
      <c r="F670" t="s">
        <v>1771</v>
      </c>
      <c r="G670" t="s">
        <v>3078</v>
      </c>
      <c r="H670" t="str">
        <f t="shared" si="26"/>
        <v>USALocation</v>
      </c>
      <c r="I670" t="s">
        <v>455</v>
      </c>
      <c r="J670" t="str">
        <f t="shared" si="27"/>
        <v>NewYorkLocation</v>
      </c>
      <c r="K670">
        <v>40.85</v>
      </c>
      <c r="L670">
        <v>-74.061000000000007</v>
      </c>
      <c r="M670" s="3">
        <v>15787</v>
      </c>
      <c r="N670" t="s">
        <v>12</v>
      </c>
    </row>
    <row r="671" spans="1:14" hidden="1" x14ac:dyDescent="0.35">
      <c r="A671" t="s">
        <v>85</v>
      </c>
      <c r="B671" s="9">
        <v>40.735660000000003</v>
      </c>
      <c r="C671" s="9">
        <v>-74.172370000000001</v>
      </c>
      <c r="D671" t="s">
        <v>2838</v>
      </c>
      <c r="E671" t="s">
        <v>951</v>
      </c>
      <c r="F671" t="s">
        <v>1760</v>
      </c>
      <c r="G671" t="s">
        <v>3078</v>
      </c>
      <c r="H671" t="str">
        <f t="shared" si="26"/>
        <v>USALocation</v>
      </c>
      <c r="I671" t="s">
        <v>451</v>
      </c>
      <c r="J671" t="str">
        <f t="shared" si="27"/>
        <v>NewJerseyLocation</v>
      </c>
      <c r="K671">
        <v>40.875999999999998</v>
      </c>
      <c r="L671">
        <v>-74.283000000000001</v>
      </c>
      <c r="M671" s="3">
        <v>18171</v>
      </c>
      <c r="N671" t="s">
        <v>12</v>
      </c>
    </row>
    <row r="672" spans="1:14" hidden="1" x14ac:dyDescent="0.35">
      <c r="A672" t="s">
        <v>128</v>
      </c>
      <c r="B672" s="9">
        <v>37.083390000000001</v>
      </c>
      <c r="C672" s="9">
        <v>-76.469650000000001</v>
      </c>
      <c r="D672" t="s">
        <v>2997</v>
      </c>
      <c r="E672" t="s">
        <v>1124</v>
      </c>
      <c r="F672" t="s">
        <v>1920</v>
      </c>
      <c r="G672" t="s">
        <v>3078</v>
      </c>
      <c r="H672" t="str">
        <f t="shared" si="26"/>
        <v>USALocation</v>
      </c>
      <c r="I672" t="s">
        <v>485</v>
      </c>
      <c r="J672" t="str">
        <f t="shared" si="27"/>
        <v>VirginiaLocation</v>
      </c>
      <c r="K672">
        <v>37.133000000000003</v>
      </c>
      <c r="L672">
        <v>-76.599999999999994</v>
      </c>
      <c r="M672" s="3">
        <v>12807</v>
      </c>
      <c r="N672" t="s">
        <v>12</v>
      </c>
    </row>
    <row r="673" spans="1:14" hidden="1" x14ac:dyDescent="0.35">
      <c r="A673" t="s">
        <v>128</v>
      </c>
      <c r="B673" s="9">
        <v>37.083390000000001</v>
      </c>
      <c r="C673" s="9">
        <v>-76.469650000000001</v>
      </c>
      <c r="D673" t="s">
        <v>2996</v>
      </c>
      <c r="E673" t="s">
        <v>1123</v>
      </c>
      <c r="F673" t="s">
        <v>1919</v>
      </c>
      <c r="G673" t="s">
        <v>3078</v>
      </c>
      <c r="H673" t="str">
        <f t="shared" si="26"/>
        <v>USALocation</v>
      </c>
      <c r="I673" t="s">
        <v>485</v>
      </c>
      <c r="J673" t="str">
        <f t="shared" si="27"/>
        <v>VirginiaLocation</v>
      </c>
      <c r="K673">
        <v>37.082999999999998</v>
      </c>
      <c r="L673">
        <v>-76.36</v>
      </c>
      <c r="M673" s="3">
        <v>9726</v>
      </c>
      <c r="N673" t="s">
        <v>12</v>
      </c>
    </row>
    <row r="674" spans="1:14" hidden="1" x14ac:dyDescent="0.35">
      <c r="A674" t="s">
        <v>128</v>
      </c>
      <c r="B674" s="9">
        <v>37.083390000000001</v>
      </c>
      <c r="C674" s="9">
        <v>-76.469650000000001</v>
      </c>
      <c r="D674" t="s">
        <v>2995</v>
      </c>
      <c r="E674" t="s">
        <v>1122</v>
      </c>
      <c r="F674" t="s">
        <v>1918</v>
      </c>
      <c r="G674" t="s">
        <v>3078</v>
      </c>
      <c r="H674" t="str">
        <f t="shared" si="26"/>
        <v>USALocation</v>
      </c>
      <c r="I674" t="s">
        <v>485</v>
      </c>
      <c r="J674" t="str">
        <f t="shared" si="27"/>
        <v>VirginiaLocation</v>
      </c>
      <c r="K674">
        <v>37.131999999999998</v>
      </c>
      <c r="L674">
        <v>-76.492999999999995</v>
      </c>
      <c r="M674" s="3">
        <v>5788</v>
      </c>
      <c r="N674" t="s">
        <v>12</v>
      </c>
    </row>
    <row r="675" spans="1:14" hidden="1" x14ac:dyDescent="0.35">
      <c r="A675" t="s">
        <v>128</v>
      </c>
      <c r="B675" s="9">
        <v>37.083390000000001</v>
      </c>
      <c r="C675" s="9">
        <v>-76.469650000000001</v>
      </c>
      <c r="D675" t="s">
        <v>2998</v>
      </c>
      <c r="E675" t="s">
        <v>1125</v>
      </c>
      <c r="F675" t="s">
        <v>1921</v>
      </c>
      <c r="G675" t="s">
        <v>3078</v>
      </c>
      <c r="H675" t="str">
        <f t="shared" si="26"/>
        <v>USALocation</v>
      </c>
      <c r="I675" t="s">
        <v>485</v>
      </c>
      <c r="J675" t="str">
        <f t="shared" si="27"/>
        <v>VirginiaLocation</v>
      </c>
      <c r="K675">
        <v>37.238999999999997</v>
      </c>
      <c r="L675">
        <v>-76.715999999999994</v>
      </c>
      <c r="M675" s="3">
        <v>27856</v>
      </c>
      <c r="N675" t="s">
        <v>12</v>
      </c>
    </row>
    <row r="676" spans="1:14" hidden="1" x14ac:dyDescent="0.35">
      <c r="A676" t="s">
        <v>96</v>
      </c>
      <c r="B676" s="9">
        <v>36.846809999999998</v>
      </c>
      <c r="C676" s="9">
        <v>-76.285219999999995</v>
      </c>
      <c r="D676" t="s">
        <v>3000</v>
      </c>
      <c r="E676" t="s">
        <v>1127</v>
      </c>
      <c r="F676" t="s">
        <v>1923</v>
      </c>
      <c r="G676" t="s">
        <v>3078</v>
      </c>
      <c r="H676" t="str">
        <f t="shared" si="26"/>
        <v>USALocation</v>
      </c>
      <c r="I676" t="s">
        <v>485</v>
      </c>
      <c r="J676" t="str">
        <f t="shared" si="27"/>
        <v>VirginiaLocation</v>
      </c>
      <c r="K676">
        <v>36.665999999999997</v>
      </c>
      <c r="L676">
        <v>-76.320999999999998</v>
      </c>
      <c r="M676" s="3">
        <v>20356</v>
      </c>
      <c r="N676" t="s">
        <v>12</v>
      </c>
    </row>
    <row r="677" spans="1:14" hidden="1" x14ac:dyDescent="0.35">
      <c r="A677" t="s">
        <v>96</v>
      </c>
      <c r="B677" s="9">
        <v>36.846809999999998</v>
      </c>
      <c r="C677" s="9">
        <v>-76.285219999999995</v>
      </c>
      <c r="D677" t="s">
        <v>2999</v>
      </c>
      <c r="E677" t="s">
        <v>1126</v>
      </c>
      <c r="F677" t="s">
        <v>1922</v>
      </c>
      <c r="G677" t="s">
        <v>3078</v>
      </c>
      <c r="H677" t="str">
        <f t="shared" si="26"/>
        <v>USALocation</v>
      </c>
      <c r="I677" t="s">
        <v>485</v>
      </c>
      <c r="J677" t="str">
        <f t="shared" si="27"/>
        <v>VirginiaLocation</v>
      </c>
      <c r="K677">
        <v>36.78</v>
      </c>
      <c r="L677">
        <v>-76.448999999999998</v>
      </c>
      <c r="M677" s="3">
        <v>16363</v>
      </c>
      <c r="N677" t="s">
        <v>12</v>
      </c>
    </row>
    <row r="678" spans="1:14" hidden="1" x14ac:dyDescent="0.35">
      <c r="A678" t="s">
        <v>176</v>
      </c>
      <c r="B678" s="9">
        <v>41.138150000000003</v>
      </c>
      <c r="C678" s="9">
        <v>-73.543459999999996</v>
      </c>
      <c r="D678" t="s">
        <v>2668</v>
      </c>
      <c r="E678" t="s">
        <v>760</v>
      </c>
      <c r="F678" t="s">
        <v>1590</v>
      </c>
      <c r="G678" t="s">
        <v>3078</v>
      </c>
      <c r="H678" t="str">
        <f t="shared" si="26"/>
        <v>USALocation</v>
      </c>
      <c r="I678" t="s">
        <v>403</v>
      </c>
      <c r="J678" t="str">
        <f t="shared" si="27"/>
        <v>ConnecticutLocation</v>
      </c>
      <c r="K678">
        <v>41.371000000000002</v>
      </c>
      <c r="L678">
        <v>-73.483000000000004</v>
      </c>
      <c r="M678" s="3">
        <v>26380</v>
      </c>
      <c r="N678" t="s">
        <v>12</v>
      </c>
    </row>
    <row r="679" spans="1:14" hidden="1" x14ac:dyDescent="0.35">
      <c r="A679" t="s">
        <v>520</v>
      </c>
      <c r="B679" t="s">
        <v>3032</v>
      </c>
      <c r="C679" t="s">
        <v>3032</v>
      </c>
      <c r="D679" s="4" t="s">
        <v>521</v>
      </c>
      <c r="E679" t="s">
        <v>521</v>
      </c>
      <c r="F679" s="5" t="s">
        <v>522</v>
      </c>
      <c r="G679" t="s">
        <v>3078</v>
      </c>
      <c r="H679" t="str">
        <f t="shared" si="26"/>
        <v>USALocation</v>
      </c>
      <c r="I679" s="6" t="s">
        <v>498</v>
      </c>
      <c r="J679" t="str">
        <f t="shared" si="27"/>
        <v>NERCLocation</v>
      </c>
      <c r="M679" s="3"/>
      <c r="N679" t="s">
        <v>15</v>
      </c>
    </row>
    <row r="680" spans="1:14" hidden="1" x14ac:dyDescent="0.35">
      <c r="A680" t="s">
        <v>523</v>
      </c>
      <c r="B680" t="s">
        <v>3032</v>
      </c>
      <c r="C680" t="s">
        <v>3032</v>
      </c>
      <c r="D680" s="4" t="s">
        <v>524</v>
      </c>
      <c r="E680" t="s">
        <v>524</v>
      </c>
      <c r="F680" s="5" t="s">
        <v>525</v>
      </c>
      <c r="G680" t="s">
        <v>3078</v>
      </c>
      <c r="H680" t="str">
        <f t="shared" si="26"/>
        <v>USALocation</v>
      </c>
      <c r="I680" s="6" t="s">
        <v>498</v>
      </c>
      <c r="J680" t="str">
        <f t="shared" si="27"/>
        <v>NERCLocation</v>
      </c>
      <c r="M680" s="3"/>
      <c r="N680" t="s">
        <v>13</v>
      </c>
    </row>
    <row r="681" spans="1:14" hidden="1" x14ac:dyDescent="0.35">
      <c r="A681" t="s">
        <v>62</v>
      </c>
      <c r="B681" s="9">
        <v>37.804369999999999</v>
      </c>
      <c r="C681" s="9">
        <v>-122.27079999999999</v>
      </c>
      <c r="D681" t="s">
        <v>2598</v>
      </c>
      <c r="E681" t="s">
        <v>687</v>
      </c>
      <c r="F681" t="s">
        <v>1519</v>
      </c>
      <c r="G681" t="s">
        <v>3078</v>
      </c>
      <c r="H681" t="str">
        <f t="shared" si="26"/>
        <v>USALocation</v>
      </c>
      <c r="I681" t="s">
        <v>399</v>
      </c>
      <c r="J681" t="str">
        <f t="shared" si="27"/>
        <v>CaliforniaLocation</v>
      </c>
      <c r="K681">
        <v>37.991999999999997</v>
      </c>
      <c r="L681">
        <v>-122.05500000000001</v>
      </c>
      <c r="M681" s="3">
        <v>28174</v>
      </c>
      <c r="N681" t="s">
        <v>12</v>
      </c>
    </row>
    <row r="682" spans="1:14" hidden="1" x14ac:dyDescent="0.35">
      <c r="A682" t="s">
        <v>132</v>
      </c>
      <c r="B682" s="9">
        <v>33.195869999999999</v>
      </c>
      <c r="C682" s="9">
        <v>-117.37948</v>
      </c>
      <c r="D682" t="s">
        <v>2600</v>
      </c>
      <c r="E682" t="s">
        <v>689</v>
      </c>
      <c r="F682" t="s">
        <v>1521</v>
      </c>
      <c r="G682" t="s">
        <v>3078</v>
      </c>
      <c r="H682" t="str">
        <f t="shared" si="26"/>
        <v>USALocation</v>
      </c>
      <c r="I682" t="s">
        <v>399</v>
      </c>
      <c r="J682" t="str">
        <f t="shared" si="27"/>
        <v>CaliforniaLocation</v>
      </c>
      <c r="K682">
        <v>33.299999999999997</v>
      </c>
      <c r="L682">
        <v>-117.35</v>
      </c>
      <c r="M682" s="3">
        <v>11898</v>
      </c>
      <c r="N682" t="s">
        <v>12</v>
      </c>
    </row>
    <row r="683" spans="1:14" hidden="1" x14ac:dyDescent="0.35">
      <c r="A683" t="s">
        <v>132</v>
      </c>
      <c r="B683" s="9">
        <v>33.195869999999999</v>
      </c>
      <c r="C683" s="9">
        <v>-117.37948</v>
      </c>
      <c r="D683" t="s">
        <v>2601</v>
      </c>
      <c r="E683" t="s">
        <v>690</v>
      </c>
      <c r="F683" t="s">
        <v>1522</v>
      </c>
      <c r="G683" t="s">
        <v>3078</v>
      </c>
      <c r="H683" t="str">
        <f t="shared" si="26"/>
        <v>USALocation</v>
      </c>
      <c r="I683" t="s">
        <v>399</v>
      </c>
      <c r="J683" t="str">
        <f t="shared" si="27"/>
        <v>CaliforniaLocation</v>
      </c>
      <c r="K683">
        <v>33.128</v>
      </c>
      <c r="L683">
        <v>-117.279</v>
      </c>
      <c r="M683" s="3">
        <v>12018</v>
      </c>
      <c r="N683" t="s">
        <v>12</v>
      </c>
    </row>
    <row r="684" spans="1:14" hidden="1" x14ac:dyDescent="0.35">
      <c r="A684" t="s">
        <v>132</v>
      </c>
      <c r="B684" s="9">
        <v>33.195869999999999</v>
      </c>
      <c r="C684" s="9">
        <v>-117.37948</v>
      </c>
      <c r="D684" t="s">
        <v>2602</v>
      </c>
      <c r="E684" t="s">
        <v>691</v>
      </c>
      <c r="F684" t="s">
        <v>1523</v>
      </c>
      <c r="G684" t="s">
        <v>3078</v>
      </c>
      <c r="H684" t="str">
        <f t="shared" si="26"/>
        <v>USALocation</v>
      </c>
      <c r="I684" t="s">
        <v>399</v>
      </c>
      <c r="J684" t="str">
        <f t="shared" si="27"/>
        <v>CaliforniaLocation</v>
      </c>
      <c r="K684">
        <v>33.286000000000001</v>
      </c>
      <c r="L684">
        <v>-117.456</v>
      </c>
      <c r="M684" s="3">
        <v>12291</v>
      </c>
      <c r="N684" t="s">
        <v>12</v>
      </c>
    </row>
    <row r="685" spans="1:14" hidden="1" x14ac:dyDescent="0.35">
      <c r="A685" t="s">
        <v>132</v>
      </c>
      <c r="B685" s="9">
        <v>33.195869999999999</v>
      </c>
      <c r="C685" s="9">
        <v>-117.37948</v>
      </c>
      <c r="D685" t="s">
        <v>2599</v>
      </c>
      <c r="E685" t="s">
        <v>688</v>
      </c>
      <c r="F685" t="s">
        <v>1520</v>
      </c>
      <c r="G685" t="s">
        <v>3078</v>
      </c>
      <c r="H685" t="str">
        <f t="shared" si="26"/>
        <v>USALocation</v>
      </c>
      <c r="I685" t="s">
        <v>399</v>
      </c>
      <c r="J685" t="str">
        <f t="shared" si="27"/>
        <v>CaliforniaLocation</v>
      </c>
      <c r="K685">
        <v>33.219000000000001</v>
      </c>
      <c r="L685">
        <v>-117.349</v>
      </c>
      <c r="M685" s="3">
        <v>3828</v>
      </c>
      <c r="N685" t="s">
        <v>12</v>
      </c>
    </row>
    <row r="686" spans="1:14" x14ac:dyDescent="0.35">
      <c r="A686" t="s">
        <v>179</v>
      </c>
      <c r="B686" s="9">
        <v>31.845680000000002</v>
      </c>
      <c r="C686" s="9">
        <v>-102.36763999999999</v>
      </c>
      <c r="D686" t="s">
        <v>2976</v>
      </c>
      <c r="E686" t="s">
        <v>1100</v>
      </c>
      <c r="F686" t="s">
        <v>1899</v>
      </c>
      <c r="G686" t="s">
        <v>3078</v>
      </c>
      <c r="H686" t="str">
        <f t="shared" si="26"/>
        <v>USALocation</v>
      </c>
      <c r="I686" t="s">
        <v>478</v>
      </c>
      <c r="J686" t="str">
        <f t="shared" si="27"/>
        <v>TexasLocation</v>
      </c>
      <c r="K686">
        <v>31.920999999999999</v>
      </c>
      <c r="L686">
        <v>-102.387</v>
      </c>
      <c r="M686" s="3">
        <v>8572</v>
      </c>
      <c r="N686" t="s">
        <v>12</v>
      </c>
    </row>
    <row r="687" spans="1:14" hidden="1" x14ac:dyDescent="0.35">
      <c r="A687" t="s">
        <v>42</v>
      </c>
      <c r="B687" s="9">
        <v>35.467559999999999</v>
      </c>
      <c r="C687" s="9">
        <v>-97.51643</v>
      </c>
      <c r="D687" t="s">
        <v>2891</v>
      </c>
      <c r="E687" t="s">
        <v>1010</v>
      </c>
      <c r="F687" t="s">
        <v>1813</v>
      </c>
      <c r="G687" t="s">
        <v>3078</v>
      </c>
      <c r="H687" t="str">
        <f t="shared" si="26"/>
        <v>USALocation</v>
      </c>
      <c r="I687" t="s">
        <v>463</v>
      </c>
      <c r="J687" t="str">
        <f t="shared" si="27"/>
        <v>OklahomaLocation</v>
      </c>
      <c r="K687">
        <v>35.482999999999997</v>
      </c>
      <c r="L687">
        <v>-97.816999999999993</v>
      </c>
      <c r="M687" s="3">
        <v>27271</v>
      </c>
      <c r="N687" t="s">
        <v>12</v>
      </c>
    </row>
    <row r="688" spans="1:14" hidden="1" x14ac:dyDescent="0.35">
      <c r="A688" t="s">
        <v>42</v>
      </c>
      <c r="B688" s="9">
        <v>35.467559999999999</v>
      </c>
      <c r="C688" s="9">
        <v>-97.51643</v>
      </c>
      <c r="D688" t="s">
        <v>2888</v>
      </c>
      <c r="E688" t="s">
        <v>1007</v>
      </c>
      <c r="F688" t="s">
        <v>1810</v>
      </c>
      <c r="G688" t="s">
        <v>3078</v>
      </c>
      <c r="H688" t="str">
        <f t="shared" si="26"/>
        <v>USALocation</v>
      </c>
      <c r="I688" t="s">
        <v>463</v>
      </c>
      <c r="J688" t="str">
        <f t="shared" si="27"/>
        <v>OklahomaLocation</v>
      </c>
      <c r="K688">
        <v>35.417000000000002</v>
      </c>
      <c r="L688">
        <v>-97.382999999999996</v>
      </c>
      <c r="M688" s="3">
        <v>13330</v>
      </c>
      <c r="N688" t="s">
        <v>12</v>
      </c>
    </row>
    <row r="689" spans="1:14" hidden="1" x14ac:dyDescent="0.35">
      <c r="A689" t="s">
        <v>42</v>
      </c>
      <c r="B689" s="9">
        <v>35.467559999999999</v>
      </c>
      <c r="C689" s="9">
        <v>-97.51643</v>
      </c>
      <c r="D689" t="s">
        <v>2890</v>
      </c>
      <c r="E689" t="s">
        <v>1009</v>
      </c>
      <c r="F689" t="s">
        <v>1812</v>
      </c>
      <c r="G689" t="s">
        <v>3078</v>
      </c>
      <c r="H689" t="str">
        <f t="shared" si="26"/>
        <v>USALocation</v>
      </c>
      <c r="I689" t="s">
        <v>463</v>
      </c>
      <c r="J689" t="str">
        <f t="shared" si="27"/>
        <v>OklahomaLocation</v>
      </c>
      <c r="K689">
        <v>35.25</v>
      </c>
      <c r="L689">
        <v>-97.466999999999999</v>
      </c>
      <c r="M689" s="3">
        <v>24603</v>
      </c>
      <c r="N689" t="s">
        <v>12</v>
      </c>
    </row>
    <row r="690" spans="1:14" hidden="1" x14ac:dyDescent="0.35">
      <c r="A690" t="s">
        <v>42</v>
      </c>
      <c r="B690" s="9">
        <v>35.467559999999999</v>
      </c>
      <c r="C690" s="9">
        <v>-97.51643</v>
      </c>
      <c r="D690" t="s">
        <v>2889</v>
      </c>
      <c r="E690" t="s">
        <v>1008</v>
      </c>
      <c r="F690" t="s">
        <v>1811</v>
      </c>
      <c r="G690" t="s">
        <v>3078</v>
      </c>
      <c r="H690" t="str">
        <f t="shared" si="26"/>
        <v>USALocation</v>
      </c>
      <c r="I690" t="s">
        <v>463</v>
      </c>
      <c r="J690" t="str">
        <f t="shared" si="27"/>
        <v>OklahomaLocation</v>
      </c>
      <c r="K690">
        <v>35.533999999999999</v>
      </c>
      <c r="L690">
        <v>-97.647000000000006</v>
      </c>
      <c r="M690" s="3">
        <v>13938</v>
      </c>
      <c r="N690" t="s">
        <v>12</v>
      </c>
    </row>
    <row r="691" spans="1:14" hidden="1" x14ac:dyDescent="0.35">
      <c r="A691" t="s">
        <v>42</v>
      </c>
      <c r="B691" s="9">
        <v>35.467559999999999</v>
      </c>
      <c r="C691" s="9">
        <v>-97.51643</v>
      </c>
      <c r="D691" t="s">
        <v>2887</v>
      </c>
      <c r="E691" t="s">
        <v>1006</v>
      </c>
      <c r="F691" t="s">
        <v>1809</v>
      </c>
      <c r="G691" t="s">
        <v>3078</v>
      </c>
      <c r="H691" t="str">
        <f t="shared" si="26"/>
        <v>USALocation</v>
      </c>
      <c r="I691" t="s">
        <v>463</v>
      </c>
      <c r="J691" t="str">
        <f t="shared" si="27"/>
        <v>OklahomaLocation</v>
      </c>
      <c r="K691">
        <v>35.389000000000003</v>
      </c>
      <c r="L691">
        <v>-97.600999999999999</v>
      </c>
      <c r="M691" s="3">
        <v>11619</v>
      </c>
      <c r="N691" t="s">
        <v>17</v>
      </c>
    </row>
    <row r="692" spans="1:14" hidden="1" x14ac:dyDescent="0.35">
      <c r="A692" t="s">
        <v>60</v>
      </c>
      <c r="B692" s="9">
        <v>41.256259999999997</v>
      </c>
      <c r="C692" s="9">
        <v>-95.940430000000006</v>
      </c>
      <c r="D692" t="s">
        <v>2826</v>
      </c>
      <c r="E692" t="s">
        <v>936</v>
      </c>
      <c r="F692" t="s">
        <v>1748</v>
      </c>
      <c r="G692" t="s">
        <v>3078</v>
      </c>
      <c r="H692" t="str">
        <f t="shared" si="26"/>
        <v>USALocation</v>
      </c>
      <c r="I692" t="s">
        <v>444</v>
      </c>
      <c r="J692" t="str">
        <f t="shared" si="27"/>
        <v>NebraskaLocation</v>
      </c>
      <c r="K692">
        <v>41.417000000000002</v>
      </c>
      <c r="L692">
        <v>-96.117000000000004</v>
      </c>
      <c r="M692" s="3">
        <v>23168</v>
      </c>
      <c r="N692" t="s">
        <v>12</v>
      </c>
    </row>
    <row r="693" spans="1:14" hidden="1" x14ac:dyDescent="0.35">
      <c r="A693" t="s">
        <v>60</v>
      </c>
      <c r="B693" s="9">
        <v>41.256259999999997</v>
      </c>
      <c r="C693" s="9">
        <v>-95.940430000000006</v>
      </c>
      <c r="D693" t="s">
        <v>2747</v>
      </c>
      <c r="E693" t="s">
        <v>846</v>
      </c>
      <c r="F693" t="s">
        <v>1669</v>
      </c>
      <c r="G693" t="s">
        <v>3078</v>
      </c>
      <c r="H693" t="str">
        <f t="shared" si="26"/>
        <v>USALocation</v>
      </c>
      <c r="I693" t="s">
        <v>419</v>
      </c>
      <c r="J693" t="str">
        <f t="shared" si="27"/>
        <v>IowaLocation</v>
      </c>
      <c r="K693">
        <v>41.259</v>
      </c>
      <c r="L693">
        <v>-95.76</v>
      </c>
      <c r="M693" s="3">
        <v>15085</v>
      </c>
      <c r="N693" t="s">
        <v>12</v>
      </c>
    </row>
    <row r="694" spans="1:14" hidden="1" x14ac:dyDescent="0.35">
      <c r="A694" t="s">
        <v>60</v>
      </c>
      <c r="B694" s="9">
        <v>41.256259999999997</v>
      </c>
      <c r="C694" s="9">
        <v>-95.940430000000006</v>
      </c>
      <c r="D694" t="s">
        <v>2823</v>
      </c>
      <c r="E694" t="s">
        <v>933</v>
      </c>
      <c r="F694" t="s">
        <v>1745</v>
      </c>
      <c r="G694" t="s">
        <v>3078</v>
      </c>
      <c r="H694" t="str">
        <f t="shared" si="26"/>
        <v>USALocation</v>
      </c>
      <c r="I694" t="s">
        <v>444</v>
      </c>
      <c r="J694" t="str">
        <f t="shared" si="27"/>
        <v>NebraskaLocation</v>
      </c>
      <c r="K694">
        <v>41.31</v>
      </c>
      <c r="L694">
        <v>-95.899000000000001</v>
      </c>
      <c r="M694" s="3">
        <v>6905</v>
      </c>
      <c r="N694" t="s">
        <v>17</v>
      </c>
    </row>
    <row r="695" spans="1:14" hidden="1" x14ac:dyDescent="0.35">
      <c r="A695" t="s">
        <v>60</v>
      </c>
      <c r="B695" s="9">
        <v>41.256259999999997</v>
      </c>
      <c r="C695" s="9">
        <v>-95.940430000000006</v>
      </c>
      <c r="D695" t="s">
        <v>2825</v>
      </c>
      <c r="E695" t="s">
        <v>935</v>
      </c>
      <c r="F695" t="s">
        <v>1747</v>
      </c>
      <c r="G695" t="s">
        <v>3078</v>
      </c>
      <c r="H695" t="str">
        <f t="shared" si="26"/>
        <v>USALocation</v>
      </c>
      <c r="I695" t="s">
        <v>444</v>
      </c>
      <c r="J695" t="str">
        <f t="shared" si="27"/>
        <v>NebraskaLocation</v>
      </c>
      <c r="K695">
        <v>41.195999999999998</v>
      </c>
      <c r="L695">
        <v>-96.111999999999995</v>
      </c>
      <c r="M695" s="3">
        <v>15836</v>
      </c>
      <c r="N695" t="s">
        <v>12</v>
      </c>
    </row>
    <row r="696" spans="1:14" hidden="1" x14ac:dyDescent="0.35">
      <c r="A696" t="s">
        <v>60</v>
      </c>
      <c r="B696" s="9">
        <v>41.256259999999997</v>
      </c>
      <c r="C696" s="9">
        <v>-95.940430000000006</v>
      </c>
      <c r="D696" t="s">
        <v>2824</v>
      </c>
      <c r="E696" t="s">
        <v>934</v>
      </c>
      <c r="F696" t="s">
        <v>1746</v>
      </c>
      <c r="G696" t="s">
        <v>3078</v>
      </c>
      <c r="H696" t="str">
        <f t="shared" si="26"/>
        <v>USALocation</v>
      </c>
      <c r="I696" t="s">
        <v>444</v>
      </c>
      <c r="J696" t="str">
        <f t="shared" si="27"/>
        <v>NebraskaLocation</v>
      </c>
      <c r="K696">
        <v>41.116999999999997</v>
      </c>
      <c r="L696">
        <v>-95.917000000000002</v>
      </c>
      <c r="M696" s="3">
        <v>15608</v>
      </c>
      <c r="N696" t="s">
        <v>12</v>
      </c>
    </row>
    <row r="697" spans="1:14" hidden="1" x14ac:dyDescent="0.35">
      <c r="A697" t="s">
        <v>88</v>
      </c>
      <c r="B697" s="9">
        <v>28.538340000000002</v>
      </c>
      <c r="C697" s="9">
        <v>-81.379239999999996</v>
      </c>
      <c r="D697" t="s">
        <v>2693</v>
      </c>
      <c r="E697" t="s">
        <v>787</v>
      </c>
      <c r="F697" t="s">
        <v>1615</v>
      </c>
      <c r="G697" t="s">
        <v>3078</v>
      </c>
      <c r="H697" t="str">
        <f t="shared" si="26"/>
        <v>USALocation</v>
      </c>
      <c r="I697" t="s">
        <v>409</v>
      </c>
      <c r="J697" t="str">
        <f t="shared" si="27"/>
        <v>FloridaLocation</v>
      </c>
      <c r="K697">
        <v>28.545000000000002</v>
      </c>
      <c r="L697">
        <v>-81.332999999999998</v>
      </c>
      <c r="M697" s="3">
        <v>4577</v>
      </c>
      <c r="N697" t="s">
        <v>12</v>
      </c>
    </row>
    <row r="698" spans="1:14" hidden="1" x14ac:dyDescent="0.35">
      <c r="A698" t="s">
        <v>88</v>
      </c>
      <c r="B698" s="9">
        <v>28.538340000000002</v>
      </c>
      <c r="C698" s="9">
        <v>-81.379239999999996</v>
      </c>
      <c r="D698" t="s">
        <v>2695</v>
      </c>
      <c r="E698" t="s">
        <v>789</v>
      </c>
      <c r="F698" t="s">
        <v>1617</v>
      </c>
      <c r="G698" t="s">
        <v>3078</v>
      </c>
      <c r="H698" t="str">
        <f t="shared" si="26"/>
        <v>USALocation</v>
      </c>
      <c r="I698" t="s">
        <v>409</v>
      </c>
      <c r="J698" t="str">
        <f t="shared" si="27"/>
        <v>FloridaLocation</v>
      </c>
      <c r="K698">
        <v>28.29</v>
      </c>
      <c r="L698">
        <v>-81.436999999999998</v>
      </c>
      <c r="M698" s="3">
        <v>28186</v>
      </c>
      <c r="N698" t="s">
        <v>12</v>
      </c>
    </row>
    <row r="699" spans="1:14" hidden="1" x14ac:dyDescent="0.35">
      <c r="A699" t="s">
        <v>88</v>
      </c>
      <c r="B699" s="9">
        <v>28.538340000000002</v>
      </c>
      <c r="C699" s="9">
        <v>-81.379239999999996</v>
      </c>
      <c r="D699" t="s">
        <v>2694</v>
      </c>
      <c r="E699" t="s">
        <v>788</v>
      </c>
      <c r="F699" t="s">
        <v>1616</v>
      </c>
      <c r="G699" t="s">
        <v>3078</v>
      </c>
      <c r="H699" t="str">
        <f t="shared" si="26"/>
        <v>USALocation</v>
      </c>
      <c r="I699" t="s">
        <v>409</v>
      </c>
      <c r="J699" t="str">
        <f t="shared" si="27"/>
        <v>FloridaLocation</v>
      </c>
      <c r="K699">
        <v>28.434000000000001</v>
      </c>
      <c r="L699">
        <v>-81.325000000000003</v>
      </c>
      <c r="M699" s="3">
        <v>12755</v>
      </c>
      <c r="N699" t="s">
        <v>17</v>
      </c>
    </row>
    <row r="700" spans="1:14" hidden="1" x14ac:dyDescent="0.35">
      <c r="A700" t="s">
        <v>88</v>
      </c>
      <c r="B700" s="9">
        <v>28.538340000000002</v>
      </c>
      <c r="C700" s="9">
        <v>-81.379239999999996</v>
      </c>
      <c r="D700" t="s">
        <v>2696</v>
      </c>
      <c r="E700" t="s">
        <v>790</v>
      </c>
      <c r="F700" t="s">
        <v>1618</v>
      </c>
      <c r="G700" t="s">
        <v>3078</v>
      </c>
      <c r="H700" t="str">
        <f t="shared" si="26"/>
        <v>USALocation</v>
      </c>
      <c r="I700" t="s">
        <v>409</v>
      </c>
      <c r="J700" t="str">
        <f t="shared" si="27"/>
        <v>FloridaLocation</v>
      </c>
      <c r="K700">
        <v>28.78</v>
      </c>
      <c r="L700">
        <v>-81.244</v>
      </c>
      <c r="M700" s="3">
        <v>29936</v>
      </c>
      <c r="N700" t="s">
        <v>12</v>
      </c>
    </row>
    <row r="701" spans="1:14" hidden="1" x14ac:dyDescent="0.35">
      <c r="A701" t="s">
        <v>124</v>
      </c>
      <c r="B701" s="9">
        <v>38.982230000000001</v>
      </c>
      <c r="C701" s="9">
        <v>-94.670789999999997</v>
      </c>
      <c r="D701" t="s">
        <v>2748</v>
      </c>
      <c r="E701" t="s">
        <v>848</v>
      </c>
      <c r="F701" t="s">
        <v>1670</v>
      </c>
      <c r="G701" t="s">
        <v>3078</v>
      </c>
      <c r="H701" t="str">
        <f t="shared" si="26"/>
        <v>USALocation</v>
      </c>
      <c r="I701" t="s">
        <v>421</v>
      </c>
      <c r="J701" t="str">
        <f t="shared" si="27"/>
        <v>KansasLocation</v>
      </c>
      <c r="K701">
        <v>38.85</v>
      </c>
      <c r="L701">
        <v>-94.739000000000004</v>
      </c>
      <c r="M701" s="3">
        <v>15843</v>
      </c>
      <c r="N701" t="s">
        <v>12</v>
      </c>
    </row>
    <row r="702" spans="1:14" hidden="1" x14ac:dyDescent="0.35">
      <c r="A702" t="s">
        <v>124</v>
      </c>
      <c r="B702" s="9">
        <v>38.982230000000001</v>
      </c>
      <c r="C702" s="9">
        <v>-94.670789999999997</v>
      </c>
      <c r="D702" t="s">
        <v>2749</v>
      </c>
      <c r="E702" t="s">
        <v>849</v>
      </c>
      <c r="F702" t="s">
        <v>1671</v>
      </c>
      <c r="G702" t="s">
        <v>3078</v>
      </c>
      <c r="H702" t="str">
        <f t="shared" si="26"/>
        <v>USALocation</v>
      </c>
      <c r="I702" t="s">
        <v>421</v>
      </c>
      <c r="J702" t="str">
        <f t="shared" si="27"/>
        <v>KansasLocation</v>
      </c>
      <c r="K702">
        <v>38.832000000000001</v>
      </c>
      <c r="L702">
        <v>-94.89</v>
      </c>
      <c r="M702" s="3">
        <v>25275</v>
      </c>
      <c r="N702" t="s">
        <v>12</v>
      </c>
    </row>
    <row r="703" spans="1:14" hidden="1" x14ac:dyDescent="0.35">
      <c r="A703" t="s">
        <v>111</v>
      </c>
      <c r="B703" s="9">
        <v>34.197499999999998</v>
      </c>
      <c r="C703" s="9">
        <v>-119.17704999999999</v>
      </c>
      <c r="D703" t="s">
        <v>2604</v>
      </c>
      <c r="E703" t="s">
        <v>693</v>
      </c>
      <c r="F703" t="s">
        <v>1525</v>
      </c>
      <c r="G703" t="s">
        <v>3078</v>
      </c>
      <c r="H703" t="str">
        <f t="shared" si="26"/>
        <v>USALocation</v>
      </c>
      <c r="I703" t="s">
        <v>399</v>
      </c>
      <c r="J703" t="str">
        <f t="shared" si="27"/>
        <v>CaliforniaLocation</v>
      </c>
      <c r="K703">
        <v>34.216999999999999</v>
      </c>
      <c r="L703">
        <v>-119.083</v>
      </c>
      <c r="M703" s="3">
        <v>8916</v>
      </c>
      <c r="N703" t="s">
        <v>12</v>
      </c>
    </row>
    <row r="704" spans="1:14" hidden="1" x14ac:dyDescent="0.35">
      <c r="A704" t="s">
        <v>111</v>
      </c>
      <c r="B704" s="9">
        <v>34.197499999999998</v>
      </c>
      <c r="C704" s="9">
        <v>-119.17704999999999</v>
      </c>
      <c r="D704" t="s">
        <v>2603</v>
      </c>
      <c r="E704" t="s">
        <v>692</v>
      </c>
      <c r="F704" t="s">
        <v>1524</v>
      </c>
      <c r="G704" t="s">
        <v>3078</v>
      </c>
      <c r="H704" t="str">
        <f t="shared" si="26"/>
        <v>USALocation</v>
      </c>
      <c r="I704" t="s">
        <v>399</v>
      </c>
      <c r="J704" t="str">
        <f t="shared" si="27"/>
        <v>CaliforniaLocation</v>
      </c>
      <c r="K704">
        <v>34.201000000000001</v>
      </c>
      <c r="L704">
        <v>-119.20699999999999</v>
      </c>
      <c r="M704" s="3">
        <v>2781</v>
      </c>
      <c r="N704" t="s">
        <v>12</v>
      </c>
    </row>
    <row r="705" spans="1:14" hidden="1" x14ac:dyDescent="0.35">
      <c r="A705" t="s">
        <v>111</v>
      </c>
      <c r="B705" s="9">
        <v>34.197499999999998</v>
      </c>
      <c r="C705" s="9">
        <v>-119.17704999999999</v>
      </c>
      <c r="D705" t="s">
        <v>2605</v>
      </c>
      <c r="E705" t="s">
        <v>694</v>
      </c>
      <c r="F705" t="s">
        <v>1526</v>
      </c>
      <c r="G705" t="s">
        <v>3078</v>
      </c>
      <c r="H705" t="str">
        <f t="shared" si="26"/>
        <v>USALocation</v>
      </c>
      <c r="I705" t="s">
        <v>399</v>
      </c>
      <c r="J705" t="str">
        <f t="shared" si="27"/>
        <v>CaliforniaLocation</v>
      </c>
      <c r="K705">
        <v>34.116999999999997</v>
      </c>
      <c r="L705">
        <v>-119.117</v>
      </c>
      <c r="M705" s="3">
        <v>10519</v>
      </c>
      <c r="N705" t="s">
        <v>12</v>
      </c>
    </row>
    <row r="706" spans="1:14" hidden="1" x14ac:dyDescent="0.35">
      <c r="A706" t="s">
        <v>561</v>
      </c>
      <c r="B706" t="s">
        <v>3032</v>
      </c>
      <c r="C706" t="s">
        <v>3032</v>
      </c>
      <c r="D706" s="4" t="s">
        <v>562</v>
      </c>
      <c r="E706" t="s">
        <v>562</v>
      </c>
      <c r="F706" s="5" t="s">
        <v>563</v>
      </c>
      <c r="G706" t="s">
        <v>3078</v>
      </c>
      <c r="H706" t="str">
        <f t="shared" ref="H706:H769" si="28">G706&amp;"Location"</f>
        <v>USALocation</v>
      </c>
      <c r="I706" s="6" t="s">
        <v>540</v>
      </c>
      <c r="J706" t="str">
        <f t="shared" ref="J706:J769" si="29">VLOOKUP(I706,V:W,2,FALSE)</f>
        <v>CENSUSLocation</v>
      </c>
      <c r="M706" s="3"/>
      <c r="N706" t="s">
        <v>15</v>
      </c>
    </row>
    <row r="707" spans="1:14" hidden="1" x14ac:dyDescent="0.35">
      <c r="A707" t="s">
        <v>198</v>
      </c>
      <c r="B707" s="9">
        <v>28.034459999999999</v>
      </c>
      <c r="C707" s="9">
        <v>-80.588660000000004</v>
      </c>
      <c r="D707" t="s">
        <v>2697</v>
      </c>
      <c r="E707" t="s">
        <v>791</v>
      </c>
      <c r="F707" t="s">
        <v>1619</v>
      </c>
      <c r="G707" t="s">
        <v>3078</v>
      </c>
      <c r="H707" t="str">
        <f t="shared" si="28"/>
        <v>USALocation</v>
      </c>
      <c r="I707" t="s">
        <v>409</v>
      </c>
      <c r="J707" t="str">
        <f t="shared" si="29"/>
        <v>FloridaLocation</v>
      </c>
      <c r="K707">
        <v>28.100999999999999</v>
      </c>
      <c r="L707">
        <v>-80.644000000000005</v>
      </c>
      <c r="M707" s="3">
        <v>9177</v>
      </c>
      <c r="N707" t="s">
        <v>12</v>
      </c>
    </row>
    <row r="708" spans="1:14" hidden="1" x14ac:dyDescent="0.35">
      <c r="A708" t="s">
        <v>198</v>
      </c>
      <c r="B708" s="9">
        <v>28.034459999999999</v>
      </c>
      <c r="C708" s="9">
        <v>-80.588660000000004</v>
      </c>
      <c r="D708" t="s">
        <v>2698</v>
      </c>
      <c r="E708" t="s">
        <v>792</v>
      </c>
      <c r="F708" t="s">
        <v>1620</v>
      </c>
      <c r="G708" t="s">
        <v>3078</v>
      </c>
      <c r="H708" t="str">
        <f t="shared" si="28"/>
        <v>USALocation</v>
      </c>
      <c r="I708" t="s">
        <v>409</v>
      </c>
      <c r="J708" t="str">
        <f t="shared" si="29"/>
        <v>FloridaLocation</v>
      </c>
      <c r="K708">
        <v>28.233000000000001</v>
      </c>
      <c r="L708">
        <v>-80.599999999999994</v>
      </c>
      <c r="M708" s="3">
        <v>22104</v>
      </c>
      <c r="N708" t="s">
        <v>12</v>
      </c>
    </row>
    <row r="709" spans="1:14" hidden="1" x14ac:dyDescent="0.35">
      <c r="A709" t="s">
        <v>150</v>
      </c>
      <c r="B709" s="9">
        <v>40.91677</v>
      </c>
      <c r="C709" s="9">
        <v>-74.171809999999994</v>
      </c>
      <c r="D709" t="s">
        <v>2839</v>
      </c>
      <c r="E709" t="s">
        <v>952</v>
      </c>
      <c r="F709" t="s">
        <v>1761</v>
      </c>
      <c r="G709" t="s">
        <v>3078</v>
      </c>
      <c r="H709" t="str">
        <f t="shared" si="28"/>
        <v>USALocation</v>
      </c>
      <c r="I709" t="s">
        <v>451</v>
      </c>
      <c r="J709" t="str">
        <f t="shared" si="29"/>
        <v>NewJerseyLocation</v>
      </c>
      <c r="K709">
        <v>40.799999999999997</v>
      </c>
      <c r="L709">
        <v>-74.417000000000002</v>
      </c>
      <c r="M709" s="3">
        <v>24367</v>
      </c>
      <c r="N709" t="s">
        <v>12</v>
      </c>
    </row>
    <row r="710" spans="1:14" x14ac:dyDescent="0.35">
      <c r="A710" t="s">
        <v>195</v>
      </c>
      <c r="B710" s="9">
        <v>29.563569999999999</v>
      </c>
      <c r="C710" s="9">
        <v>-95.286050000000003</v>
      </c>
      <c r="D710" t="s">
        <v>2977</v>
      </c>
      <c r="E710" t="s">
        <v>1101</v>
      </c>
      <c r="F710" t="s">
        <v>1900</v>
      </c>
      <c r="G710" t="s">
        <v>3078</v>
      </c>
      <c r="H710" t="str">
        <f t="shared" si="28"/>
        <v>USALocation</v>
      </c>
      <c r="I710" t="s">
        <v>478</v>
      </c>
      <c r="J710" t="str">
        <f t="shared" si="29"/>
        <v>TexasLocation</v>
      </c>
      <c r="K710">
        <v>29.506</v>
      </c>
      <c r="L710">
        <v>-95.477000000000004</v>
      </c>
      <c r="M710" s="3">
        <v>19551</v>
      </c>
      <c r="N710" t="s">
        <v>12</v>
      </c>
    </row>
    <row r="711" spans="1:14" hidden="1" x14ac:dyDescent="0.35">
      <c r="A711" t="s">
        <v>188</v>
      </c>
      <c r="B711" s="9">
        <v>40.693649999999998</v>
      </c>
      <c r="C711" s="9">
        <v>-89.588989999999995</v>
      </c>
      <c r="D711" t="s">
        <v>2730</v>
      </c>
      <c r="E711" t="s">
        <v>827</v>
      </c>
      <c r="F711" t="s">
        <v>1652</v>
      </c>
      <c r="G711" t="s">
        <v>3078</v>
      </c>
      <c r="H711" t="str">
        <f t="shared" si="28"/>
        <v>USALocation</v>
      </c>
      <c r="I711" t="s">
        <v>415</v>
      </c>
      <c r="J711" t="str">
        <f t="shared" si="29"/>
        <v>IllinoisLocation</v>
      </c>
      <c r="K711">
        <v>40.667999999999999</v>
      </c>
      <c r="L711">
        <v>-89.683999999999997</v>
      </c>
      <c r="M711" s="3">
        <v>8504</v>
      </c>
      <c r="N711" t="s">
        <v>17</v>
      </c>
    </row>
    <row r="712" spans="1:14" hidden="1" x14ac:dyDescent="0.35">
      <c r="A712" t="s">
        <v>19</v>
      </c>
      <c r="B712" s="9">
        <v>39.952330000000003</v>
      </c>
      <c r="C712" s="9">
        <v>-75.163790000000006</v>
      </c>
      <c r="D712" t="s">
        <v>2904</v>
      </c>
      <c r="E712" t="s">
        <v>1026</v>
      </c>
      <c r="F712" t="s">
        <v>1827</v>
      </c>
      <c r="G712" t="s">
        <v>3078</v>
      </c>
      <c r="H712" t="str">
        <f t="shared" si="28"/>
        <v>USALocation</v>
      </c>
      <c r="I712" t="s">
        <v>467</v>
      </c>
      <c r="J712" t="str">
        <f t="shared" si="29"/>
        <v>PennsylvaniaLocation</v>
      </c>
      <c r="K712">
        <v>40.082000000000001</v>
      </c>
      <c r="L712">
        <v>-75.010999999999996</v>
      </c>
      <c r="M712" s="3">
        <v>19421</v>
      </c>
      <c r="N712" t="s">
        <v>12</v>
      </c>
    </row>
    <row r="713" spans="1:14" hidden="1" x14ac:dyDescent="0.35">
      <c r="A713" t="s">
        <v>19</v>
      </c>
      <c r="B713" s="9">
        <v>39.952330000000003</v>
      </c>
      <c r="C713" s="9">
        <v>-75.163790000000006</v>
      </c>
      <c r="D713" t="s">
        <v>2902</v>
      </c>
      <c r="E713" t="s">
        <v>1024</v>
      </c>
      <c r="F713" t="s">
        <v>1825</v>
      </c>
      <c r="G713" t="s">
        <v>3078</v>
      </c>
      <c r="H713" t="str">
        <f t="shared" si="28"/>
        <v>USALocation</v>
      </c>
      <c r="I713" t="s">
        <v>467</v>
      </c>
      <c r="J713" t="str">
        <f t="shared" si="29"/>
        <v>PennsylvaniaLocation</v>
      </c>
      <c r="K713">
        <v>39.872999999999998</v>
      </c>
      <c r="L713">
        <v>-75.227000000000004</v>
      </c>
      <c r="M713" s="3">
        <v>10338</v>
      </c>
      <c r="N713" t="s">
        <v>13</v>
      </c>
    </row>
    <row r="714" spans="1:14" hidden="1" x14ac:dyDescent="0.35">
      <c r="A714" t="s">
        <v>19</v>
      </c>
      <c r="B714" s="9">
        <v>39.952330000000003</v>
      </c>
      <c r="C714" s="9">
        <v>-75.163790000000006</v>
      </c>
      <c r="D714" t="s">
        <v>2905</v>
      </c>
      <c r="E714" t="s">
        <v>1027</v>
      </c>
      <c r="F714" t="s">
        <v>1828</v>
      </c>
      <c r="G714" t="s">
        <v>3078</v>
      </c>
      <c r="H714" t="str">
        <f t="shared" si="28"/>
        <v>USALocation</v>
      </c>
      <c r="I714" t="s">
        <v>467</v>
      </c>
      <c r="J714" t="str">
        <f t="shared" si="29"/>
        <v>PennsylvaniaLocation</v>
      </c>
      <c r="K714">
        <v>39.948999999999998</v>
      </c>
      <c r="L714">
        <v>-74.841999999999999</v>
      </c>
      <c r="M714" s="3">
        <v>27432</v>
      </c>
      <c r="N714" t="s">
        <v>12</v>
      </c>
    </row>
    <row r="715" spans="1:14" hidden="1" x14ac:dyDescent="0.35">
      <c r="A715" t="s">
        <v>19</v>
      </c>
      <c r="B715" s="9">
        <v>39.952330000000003</v>
      </c>
      <c r="C715" s="9">
        <v>-75.163790000000006</v>
      </c>
      <c r="D715" t="s">
        <v>2903</v>
      </c>
      <c r="E715" t="s">
        <v>1025</v>
      </c>
      <c r="F715" t="s">
        <v>1826</v>
      </c>
      <c r="G715" t="s">
        <v>3078</v>
      </c>
      <c r="H715" t="str">
        <f t="shared" si="28"/>
        <v>USALocation</v>
      </c>
      <c r="I715" t="s">
        <v>467</v>
      </c>
      <c r="J715" t="str">
        <f t="shared" si="29"/>
        <v>PennsylvaniaLocation</v>
      </c>
      <c r="K715">
        <v>40.1</v>
      </c>
      <c r="L715">
        <v>-75.266999999999996</v>
      </c>
      <c r="M715" s="3">
        <v>18623</v>
      </c>
      <c r="N715" t="s">
        <v>12</v>
      </c>
    </row>
    <row r="716" spans="1:14" hidden="1" x14ac:dyDescent="0.35">
      <c r="A716" t="s">
        <v>20</v>
      </c>
      <c r="B716" s="9">
        <v>33.44838</v>
      </c>
      <c r="C716" s="9">
        <v>-112.07404</v>
      </c>
      <c r="D716" t="s">
        <v>2560</v>
      </c>
      <c r="E716" t="s">
        <v>647</v>
      </c>
      <c r="F716" t="s">
        <v>1481</v>
      </c>
      <c r="G716" t="s">
        <v>3078</v>
      </c>
      <c r="H716" t="str">
        <f t="shared" si="28"/>
        <v>USALocation</v>
      </c>
      <c r="I716" t="s">
        <v>395</v>
      </c>
      <c r="J716" t="str">
        <f t="shared" si="29"/>
        <v>ArizonaLocation</v>
      </c>
      <c r="K716">
        <v>33.527000000000001</v>
      </c>
      <c r="L716">
        <v>-112.295</v>
      </c>
      <c r="M716" s="3">
        <v>22278</v>
      </c>
      <c r="N716" t="s">
        <v>12</v>
      </c>
    </row>
    <row r="717" spans="1:14" hidden="1" x14ac:dyDescent="0.35">
      <c r="A717" t="s">
        <v>20</v>
      </c>
      <c r="B717" s="9">
        <v>33.44838</v>
      </c>
      <c r="C717" s="9">
        <v>-112.07404</v>
      </c>
      <c r="D717" t="s">
        <v>2564</v>
      </c>
      <c r="E717" t="s">
        <v>651</v>
      </c>
      <c r="F717" t="s">
        <v>1485</v>
      </c>
      <c r="G717" t="s">
        <v>3078</v>
      </c>
      <c r="H717" t="str">
        <f t="shared" si="28"/>
        <v>USALocation</v>
      </c>
      <c r="I717" t="s">
        <v>395</v>
      </c>
      <c r="J717" t="str">
        <f t="shared" si="29"/>
        <v>ArizonaLocation</v>
      </c>
      <c r="K717">
        <v>33.549999999999997</v>
      </c>
      <c r="L717">
        <v>-112.367</v>
      </c>
      <c r="M717" s="3">
        <v>29421</v>
      </c>
      <c r="N717" t="s">
        <v>12</v>
      </c>
    </row>
    <row r="718" spans="1:14" hidden="1" x14ac:dyDescent="0.35">
      <c r="A718" t="s">
        <v>20</v>
      </c>
      <c r="B718" s="9">
        <v>33.44838</v>
      </c>
      <c r="C718" s="9">
        <v>-112.07404</v>
      </c>
      <c r="D718" t="s">
        <v>2562</v>
      </c>
      <c r="E718" t="s">
        <v>649</v>
      </c>
      <c r="F718" t="s">
        <v>1483</v>
      </c>
      <c r="G718" t="s">
        <v>3078</v>
      </c>
      <c r="H718" t="str">
        <f t="shared" si="28"/>
        <v>USALocation</v>
      </c>
      <c r="I718" t="s">
        <v>395</v>
      </c>
      <c r="J718" t="str">
        <f t="shared" si="29"/>
        <v>ArizonaLocation</v>
      </c>
      <c r="K718">
        <v>33.688000000000002</v>
      </c>
      <c r="L718">
        <v>-112.08199999999999</v>
      </c>
      <c r="M718" s="3">
        <v>26654</v>
      </c>
      <c r="N718" t="s">
        <v>12</v>
      </c>
    </row>
    <row r="719" spans="1:14" hidden="1" x14ac:dyDescent="0.35">
      <c r="A719" t="s">
        <v>20</v>
      </c>
      <c r="B719" s="9">
        <v>33.44838</v>
      </c>
      <c r="C719" s="9">
        <v>-112.07404</v>
      </c>
      <c r="D719" t="s">
        <v>2563</v>
      </c>
      <c r="E719" t="s">
        <v>650</v>
      </c>
      <c r="F719" t="s">
        <v>1484</v>
      </c>
      <c r="G719" t="s">
        <v>3078</v>
      </c>
      <c r="H719" t="str">
        <f t="shared" si="28"/>
        <v>USALocation</v>
      </c>
      <c r="I719" t="s">
        <v>395</v>
      </c>
      <c r="J719" t="str">
        <f t="shared" si="29"/>
        <v>ArizonaLocation</v>
      </c>
      <c r="K719">
        <v>33.417000000000002</v>
      </c>
      <c r="L719">
        <v>-112.383</v>
      </c>
      <c r="M719" s="3">
        <v>28881</v>
      </c>
      <c r="N719" t="s">
        <v>12</v>
      </c>
    </row>
    <row r="720" spans="1:14" hidden="1" x14ac:dyDescent="0.35">
      <c r="A720" t="s">
        <v>20</v>
      </c>
      <c r="B720" s="9">
        <v>33.44838</v>
      </c>
      <c r="C720" s="9">
        <v>-112.07404</v>
      </c>
      <c r="D720" t="s">
        <v>2559</v>
      </c>
      <c r="E720" t="s">
        <v>646</v>
      </c>
      <c r="F720" t="s">
        <v>1480</v>
      </c>
      <c r="G720" t="s">
        <v>3078</v>
      </c>
      <c r="H720" t="str">
        <f t="shared" si="28"/>
        <v>USALocation</v>
      </c>
      <c r="I720" t="s">
        <v>395</v>
      </c>
      <c r="J720" t="str">
        <f t="shared" si="29"/>
        <v>ArizonaLocation</v>
      </c>
      <c r="K720">
        <v>33.427999999999997</v>
      </c>
      <c r="L720">
        <v>-112.004</v>
      </c>
      <c r="M720" s="3">
        <v>6882</v>
      </c>
      <c r="N720" t="s">
        <v>21</v>
      </c>
    </row>
    <row r="721" spans="1:14" hidden="1" x14ac:dyDescent="0.35">
      <c r="A721" t="s">
        <v>20</v>
      </c>
      <c r="B721" s="9">
        <v>33.44838</v>
      </c>
      <c r="C721" s="9">
        <v>-112.07404</v>
      </c>
      <c r="D721" t="s">
        <v>2561</v>
      </c>
      <c r="E721" t="s">
        <v>648</v>
      </c>
      <c r="F721" t="s">
        <v>1482</v>
      </c>
      <c r="G721" t="s">
        <v>3078</v>
      </c>
      <c r="H721" t="str">
        <f t="shared" si="28"/>
        <v>USALocation</v>
      </c>
      <c r="I721" t="s">
        <v>395</v>
      </c>
      <c r="J721" t="str">
        <f t="shared" si="29"/>
        <v>ArizonaLocation</v>
      </c>
      <c r="K721">
        <v>33.622999999999998</v>
      </c>
      <c r="L721">
        <v>-111.911</v>
      </c>
      <c r="M721" s="3">
        <v>24604</v>
      </c>
      <c r="N721" t="s">
        <v>12</v>
      </c>
    </row>
    <row r="722" spans="1:14" hidden="1" x14ac:dyDescent="0.35">
      <c r="A722" t="s">
        <v>78</v>
      </c>
      <c r="B722" s="9">
        <v>40.440620000000003</v>
      </c>
      <c r="C722" s="9">
        <v>-79.995890000000003</v>
      </c>
      <c r="D722" t="s">
        <v>2906</v>
      </c>
      <c r="E722" t="s">
        <v>1028</v>
      </c>
      <c r="F722" t="s">
        <v>1829</v>
      </c>
      <c r="G722" t="s">
        <v>3078</v>
      </c>
      <c r="H722" t="str">
        <f t="shared" si="28"/>
        <v>USALocation</v>
      </c>
      <c r="I722" t="s">
        <v>467</v>
      </c>
      <c r="J722" t="str">
        <f t="shared" si="29"/>
        <v>PennsylvaniaLocation</v>
      </c>
      <c r="K722">
        <v>40.354999999999997</v>
      </c>
      <c r="L722">
        <v>-79.921999999999997</v>
      </c>
      <c r="M722" s="3">
        <v>11392</v>
      </c>
      <c r="N722" t="s">
        <v>12</v>
      </c>
    </row>
    <row r="723" spans="1:14" hidden="1" x14ac:dyDescent="0.35">
      <c r="A723" t="s">
        <v>78</v>
      </c>
      <c r="B723" s="9">
        <v>40.440620000000003</v>
      </c>
      <c r="C723" s="9">
        <v>-79.995890000000003</v>
      </c>
      <c r="D723" t="s">
        <v>2907</v>
      </c>
      <c r="E723" t="s">
        <v>1029</v>
      </c>
      <c r="F723" t="s">
        <v>1830</v>
      </c>
      <c r="G723" t="s">
        <v>3078</v>
      </c>
      <c r="H723" t="str">
        <f t="shared" si="28"/>
        <v>USALocation</v>
      </c>
      <c r="I723" t="s">
        <v>467</v>
      </c>
      <c r="J723" t="str">
        <f t="shared" si="29"/>
        <v>PennsylvaniaLocation</v>
      </c>
      <c r="K723">
        <v>40.484999999999999</v>
      </c>
      <c r="L723">
        <v>-80.213999999999999</v>
      </c>
      <c r="M723" s="3">
        <v>19100</v>
      </c>
      <c r="N723" t="s">
        <v>13</v>
      </c>
    </row>
    <row r="724" spans="1:14" hidden="1" x14ac:dyDescent="0.35">
      <c r="A724" t="s">
        <v>526</v>
      </c>
      <c r="B724" t="s">
        <v>3032</v>
      </c>
      <c r="C724" t="s">
        <v>3032</v>
      </c>
      <c r="D724" s="4" t="s">
        <v>527</v>
      </c>
      <c r="E724" t="s">
        <v>527</v>
      </c>
      <c r="F724" s="5" t="s">
        <v>528</v>
      </c>
      <c r="G724" t="s">
        <v>3078</v>
      </c>
      <c r="H724" t="str">
        <f t="shared" si="28"/>
        <v>USALocation</v>
      </c>
      <c r="I724" s="6" t="s">
        <v>498</v>
      </c>
      <c r="J724" t="str">
        <f t="shared" si="29"/>
        <v>NERCLocation</v>
      </c>
      <c r="M724" s="3"/>
      <c r="N724" t="s">
        <v>17</v>
      </c>
    </row>
    <row r="725" spans="1:14" x14ac:dyDescent="0.35">
      <c r="A725" t="s">
        <v>84</v>
      </c>
      <c r="B725" s="9">
        <v>33.019840000000002</v>
      </c>
      <c r="C725" s="9">
        <v>-96.698890000000006</v>
      </c>
      <c r="D725" t="s">
        <v>2978</v>
      </c>
      <c r="E725" t="s">
        <v>1102</v>
      </c>
      <c r="F725" t="s">
        <v>1901</v>
      </c>
      <c r="G725" t="s">
        <v>3078</v>
      </c>
      <c r="H725" t="str">
        <f t="shared" si="28"/>
        <v>USALocation</v>
      </c>
      <c r="I725" t="s">
        <v>478</v>
      </c>
      <c r="J725" t="str">
        <f t="shared" si="29"/>
        <v>TexasLocation</v>
      </c>
      <c r="K725">
        <v>33.19</v>
      </c>
      <c r="L725">
        <v>-96.590999999999994</v>
      </c>
      <c r="M725" s="3">
        <v>21424</v>
      </c>
      <c r="N725" t="s">
        <v>12</v>
      </c>
    </row>
    <row r="726" spans="1:14" x14ac:dyDescent="0.35">
      <c r="A726" t="s">
        <v>84</v>
      </c>
      <c r="B726" s="9">
        <v>33.019840000000002</v>
      </c>
      <c r="C726" s="9">
        <v>-96.698890000000006</v>
      </c>
      <c r="D726" t="s">
        <v>2979</v>
      </c>
      <c r="E726" t="s">
        <v>1103</v>
      </c>
      <c r="F726" t="s">
        <v>1902</v>
      </c>
      <c r="G726" t="s">
        <v>3078</v>
      </c>
      <c r="H726" t="str">
        <f t="shared" si="28"/>
        <v>USALocation</v>
      </c>
      <c r="I726" t="s">
        <v>478</v>
      </c>
      <c r="J726" t="str">
        <f t="shared" si="29"/>
        <v>TexasLocation</v>
      </c>
      <c r="K726">
        <v>32.930999999999997</v>
      </c>
      <c r="L726">
        <v>-96.435000000000002</v>
      </c>
      <c r="M726" s="3">
        <v>26524</v>
      </c>
      <c r="N726" t="s">
        <v>12</v>
      </c>
    </row>
    <row r="727" spans="1:14" hidden="1" x14ac:dyDescent="0.35">
      <c r="A727" t="s">
        <v>140</v>
      </c>
      <c r="B727" s="9">
        <v>27.29393</v>
      </c>
      <c r="C727" s="9">
        <v>-80.35033</v>
      </c>
      <c r="D727" t="s">
        <v>2700</v>
      </c>
      <c r="E727" t="s">
        <v>794</v>
      </c>
      <c r="F727" t="s">
        <v>1622</v>
      </c>
      <c r="G727" t="s">
        <v>3078</v>
      </c>
      <c r="H727" t="str">
        <f t="shared" si="28"/>
        <v>USALocation</v>
      </c>
      <c r="I727" t="s">
        <v>409</v>
      </c>
      <c r="J727" t="str">
        <f t="shared" si="29"/>
        <v>FloridaLocation</v>
      </c>
      <c r="K727">
        <v>27.498000000000001</v>
      </c>
      <c r="L727">
        <v>-80.376999999999995</v>
      </c>
      <c r="M727" s="3">
        <v>22843</v>
      </c>
      <c r="N727" t="s">
        <v>12</v>
      </c>
    </row>
    <row r="728" spans="1:14" hidden="1" x14ac:dyDescent="0.35">
      <c r="A728" t="s">
        <v>140</v>
      </c>
      <c r="B728" s="9">
        <v>27.29393</v>
      </c>
      <c r="C728" s="9">
        <v>-80.35033</v>
      </c>
      <c r="D728" t="s">
        <v>2699</v>
      </c>
      <c r="E728" t="s">
        <v>793</v>
      </c>
      <c r="F728" t="s">
        <v>1621</v>
      </c>
      <c r="G728" t="s">
        <v>3078</v>
      </c>
      <c r="H728" t="str">
        <f t="shared" si="28"/>
        <v>USALocation</v>
      </c>
      <c r="I728" t="s">
        <v>409</v>
      </c>
      <c r="J728" t="str">
        <f t="shared" si="29"/>
        <v>FloridaLocation</v>
      </c>
      <c r="K728">
        <v>27.181999999999999</v>
      </c>
      <c r="L728">
        <v>-80.221000000000004</v>
      </c>
      <c r="M728" s="3">
        <v>17843</v>
      </c>
      <c r="N728" t="s">
        <v>12</v>
      </c>
    </row>
    <row r="729" spans="1:14" hidden="1" x14ac:dyDescent="0.35">
      <c r="A729" t="s">
        <v>41</v>
      </c>
      <c r="B729" s="9">
        <v>45.523449999999997</v>
      </c>
      <c r="C729" s="9">
        <v>-122.67621</v>
      </c>
      <c r="D729" t="s">
        <v>3010</v>
      </c>
      <c r="E729" t="s">
        <v>1138</v>
      </c>
      <c r="F729" t="s">
        <v>1933</v>
      </c>
      <c r="G729" t="s">
        <v>3078</v>
      </c>
      <c r="H729" t="str">
        <f t="shared" si="28"/>
        <v>USALocation</v>
      </c>
      <c r="I729" t="s">
        <v>487</v>
      </c>
      <c r="J729" t="str">
        <f t="shared" si="29"/>
        <v>WashingtonLocation</v>
      </c>
      <c r="K729">
        <v>45.621000000000002</v>
      </c>
      <c r="L729">
        <v>-122.657</v>
      </c>
      <c r="M729" s="3">
        <v>10949</v>
      </c>
      <c r="N729" t="s">
        <v>12</v>
      </c>
    </row>
    <row r="730" spans="1:14" hidden="1" x14ac:dyDescent="0.35">
      <c r="A730" t="s">
        <v>41</v>
      </c>
      <c r="B730" s="9">
        <v>45.523449999999997</v>
      </c>
      <c r="C730" s="9">
        <v>-122.67621</v>
      </c>
      <c r="D730" t="s">
        <v>2896</v>
      </c>
      <c r="E730" t="s">
        <v>1016</v>
      </c>
      <c r="F730" t="s">
        <v>1818</v>
      </c>
      <c r="G730" t="s">
        <v>3078</v>
      </c>
      <c r="H730" t="str">
        <f t="shared" si="28"/>
        <v>USALocation</v>
      </c>
      <c r="I730" t="s">
        <v>465</v>
      </c>
      <c r="J730" t="str">
        <f t="shared" si="29"/>
        <v>OregonLocation</v>
      </c>
      <c r="K730">
        <v>45.595999999999997</v>
      </c>
      <c r="L730">
        <v>-122.60899999999999</v>
      </c>
      <c r="M730" s="3">
        <v>9615</v>
      </c>
      <c r="N730" t="s">
        <v>15</v>
      </c>
    </row>
    <row r="731" spans="1:14" hidden="1" x14ac:dyDescent="0.35">
      <c r="A731" t="s">
        <v>41</v>
      </c>
      <c r="B731" s="9">
        <v>45.523449999999997</v>
      </c>
      <c r="C731" s="9">
        <v>-122.67621</v>
      </c>
      <c r="D731" t="s">
        <v>3012</v>
      </c>
      <c r="E731" t="s">
        <v>1140</v>
      </c>
      <c r="F731" t="s">
        <v>1935</v>
      </c>
      <c r="G731" t="s">
        <v>3078</v>
      </c>
      <c r="H731" t="str">
        <f t="shared" si="28"/>
        <v>USALocation</v>
      </c>
      <c r="I731" t="s">
        <v>487</v>
      </c>
      <c r="J731" t="str">
        <f t="shared" si="29"/>
        <v>WashingtonLocation</v>
      </c>
      <c r="K731">
        <v>45.540999999999997</v>
      </c>
      <c r="L731">
        <v>-122.949</v>
      </c>
      <c r="M731" s="3">
        <v>21337</v>
      </c>
      <c r="N731" t="s">
        <v>12</v>
      </c>
    </row>
    <row r="732" spans="1:14" hidden="1" x14ac:dyDescent="0.35">
      <c r="A732" t="s">
        <v>41</v>
      </c>
      <c r="B732" s="9">
        <v>45.523449999999997</v>
      </c>
      <c r="C732" s="9">
        <v>-122.67621</v>
      </c>
      <c r="D732" t="s">
        <v>3011</v>
      </c>
      <c r="E732" t="s">
        <v>1139</v>
      </c>
      <c r="F732" t="s">
        <v>1934</v>
      </c>
      <c r="G732" t="s">
        <v>3078</v>
      </c>
      <c r="H732" t="str">
        <f t="shared" si="28"/>
        <v>USALocation</v>
      </c>
      <c r="I732" t="s">
        <v>487</v>
      </c>
      <c r="J732" t="str">
        <f t="shared" si="29"/>
        <v>WashingtonLocation</v>
      </c>
      <c r="K732">
        <v>45.551000000000002</v>
      </c>
      <c r="L732">
        <v>-122.40900000000001</v>
      </c>
      <c r="M732" s="3">
        <v>21036</v>
      </c>
      <c r="N732" t="s">
        <v>12</v>
      </c>
    </row>
    <row r="733" spans="1:14" hidden="1" x14ac:dyDescent="0.35">
      <c r="A733" t="s">
        <v>129</v>
      </c>
      <c r="B733" s="9">
        <v>41.823990000000002</v>
      </c>
      <c r="C733" s="9">
        <v>-71.41283</v>
      </c>
      <c r="D733" t="s">
        <v>2909</v>
      </c>
      <c r="E733" t="s">
        <v>1031</v>
      </c>
      <c r="F733" t="s">
        <v>1832</v>
      </c>
      <c r="G733" t="s">
        <v>3078</v>
      </c>
      <c r="H733" t="str">
        <f t="shared" si="28"/>
        <v>USALocation</v>
      </c>
      <c r="I733" t="s">
        <v>469</v>
      </c>
      <c r="J733" t="str">
        <f t="shared" si="29"/>
        <v>RhodeIslandLocation</v>
      </c>
      <c r="K733">
        <v>41.920999999999999</v>
      </c>
      <c r="L733">
        <v>-71.491</v>
      </c>
      <c r="M733" s="3">
        <v>12579</v>
      </c>
      <c r="N733" t="s">
        <v>12</v>
      </c>
    </row>
    <row r="734" spans="1:14" hidden="1" x14ac:dyDescent="0.35">
      <c r="A734" t="s">
        <v>129</v>
      </c>
      <c r="B734" s="9">
        <v>41.823990000000002</v>
      </c>
      <c r="C734" s="9">
        <v>-71.41283</v>
      </c>
      <c r="D734" t="s">
        <v>2910</v>
      </c>
      <c r="E734" t="s">
        <v>1032</v>
      </c>
      <c r="F734" t="s">
        <v>1833</v>
      </c>
      <c r="G734" t="s">
        <v>3078</v>
      </c>
      <c r="H734" t="str">
        <f t="shared" si="28"/>
        <v>USALocation</v>
      </c>
      <c r="I734" t="s">
        <v>469</v>
      </c>
      <c r="J734" t="str">
        <f t="shared" si="29"/>
        <v>RhodeIslandLocation</v>
      </c>
      <c r="K734">
        <v>41.597000000000001</v>
      </c>
      <c r="L734">
        <v>-71.412000000000006</v>
      </c>
      <c r="M734" s="3">
        <v>25240</v>
      </c>
      <c r="N734" t="s">
        <v>12</v>
      </c>
    </row>
    <row r="735" spans="1:14" hidden="1" x14ac:dyDescent="0.35">
      <c r="A735" t="s">
        <v>129</v>
      </c>
      <c r="B735" s="9">
        <v>41.823990000000002</v>
      </c>
      <c r="C735" s="9">
        <v>-71.41283</v>
      </c>
      <c r="D735" t="s">
        <v>2908</v>
      </c>
      <c r="E735" t="s">
        <v>1030</v>
      </c>
      <c r="F735" t="s">
        <v>1831</v>
      </c>
      <c r="G735" t="s">
        <v>3078</v>
      </c>
      <c r="H735" t="str">
        <f t="shared" si="28"/>
        <v>USALocation</v>
      </c>
      <c r="I735" t="s">
        <v>469</v>
      </c>
      <c r="J735" t="str">
        <f t="shared" si="29"/>
        <v>RhodeIslandLocation</v>
      </c>
      <c r="K735">
        <v>41.722999999999999</v>
      </c>
      <c r="L735">
        <v>-71.433000000000007</v>
      </c>
      <c r="M735" s="3">
        <v>11353</v>
      </c>
      <c r="N735" t="s">
        <v>13</v>
      </c>
    </row>
    <row r="736" spans="1:14" hidden="1" x14ac:dyDescent="0.35">
      <c r="A736" t="s">
        <v>187</v>
      </c>
      <c r="B736" s="9">
        <v>40.233840000000001</v>
      </c>
      <c r="C736" s="9">
        <v>-111.65853</v>
      </c>
      <c r="D736" t="s">
        <v>2992</v>
      </c>
      <c r="E736" t="s">
        <v>1117</v>
      </c>
      <c r="F736" t="s">
        <v>1915</v>
      </c>
      <c r="G736" t="s">
        <v>3078</v>
      </c>
      <c r="H736" t="str">
        <f t="shared" si="28"/>
        <v>USALocation</v>
      </c>
      <c r="I736" t="s">
        <v>481</v>
      </c>
      <c r="J736" t="str">
        <f t="shared" si="29"/>
        <v>UtahLocation</v>
      </c>
      <c r="K736">
        <v>40.219000000000001</v>
      </c>
      <c r="L736">
        <v>-111.723</v>
      </c>
      <c r="M736" s="3">
        <v>5716</v>
      </c>
      <c r="N736" t="s">
        <v>12</v>
      </c>
    </row>
    <row r="737" spans="1:14" hidden="1" x14ac:dyDescent="0.35">
      <c r="A737" t="s">
        <v>194</v>
      </c>
      <c r="B737" s="9">
        <v>38.254449999999999</v>
      </c>
      <c r="C737" s="9">
        <v>-104.60914</v>
      </c>
      <c r="D737" t="s">
        <v>2660</v>
      </c>
      <c r="E737" t="s">
        <v>751</v>
      </c>
      <c r="F737" t="s">
        <v>1582</v>
      </c>
      <c r="G737" t="s">
        <v>3078</v>
      </c>
      <c r="H737" t="str">
        <f t="shared" si="28"/>
        <v>USALocation</v>
      </c>
      <c r="I737" t="s">
        <v>401</v>
      </c>
      <c r="J737" t="str">
        <f t="shared" si="29"/>
        <v>ColoradoLocation</v>
      </c>
      <c r="K737">
        <v>38.29</v>
      </c>
      <c r="L737">
        <v>-104.498</v>
      </c>
      <c r="M737" s="3">
        <v>10476</v>
      </c>
      <c r="N737" t="s">
        <v>12</v>
      </c>
    </row>
    <row r="738" spans="1:14" hidden="1" x14ac:dyDescent="0.35">
      <c r="A738" t="s">
        <v>59</v>
      </c>
      <c r="B738" s="9">
        <v>35.772100000000002</v>
      </c>
      <c r="C738" s="9">
        <v>-78.63861</v>
      </c>
      <c r="D738" t="s">
        <v>2862</v>
      </c>
      <c r="E738" t="s">
        <v>978</v>
      </c>
      <c r="F738" t="s">
        <v>1784</v>
      </c>
      <c r="G738" t="s">
        <v>3078</v>
      </c>
      <c r="H738" t="str">
        <f t="shared" si="28"/>
        <v>USALocation</v>
      </c>
      <c r="I738" t="s">
        <v>457</v>
      </c>
      <c r="J738" t="str">
        <f t="shared" si="29"/>
        <v>NorthCarolinaLocation</v>
      </c>
      <c r="K738">
        <v>35.892000000000003</v>
      </c>
      <c r="L738">
        <v>-78.781999999999996</v>
      </c>
      <c r="M738" s="3">
        <v>18570</v>
      </c>
      <c r="N738" t="s">
        <v>13</v>
      </c>
    </row>
    <row r="739" spans="1:14" hidden="1" x14ac:dyDescent="0.35">
      <c r="A739" t="s">
        <v>133</v>
      </c>
      <c r="B739" s="9">
        <v>34.106400000000001</v>
      </c>
      <c r="C739" s="9">
        <v>-117.59311</v>
      </c>
      <c r="D739" t="s">
        <v>2606</v>
      </c>
      <c r="E739" t="s">
        <v>695</v>
      </c>
      <c r="F739" t="s">
        <v>1527</v>
      </c>
      <c r="G739" t="s">
        <v>3078</v>
      </c>
      <c r="H739" t="str">
        <f t="shared" si="28"/>
        <v>USALocation</v>
      </c>
      <c r="I739" t="s">
        <v>399</v>
      </c>
      <c r="J739" t="str">
        <f t="shared" si="29"/>
        <v>CaliforniaLocation</v>
      </c>
      <c r="K739">
        <v>34.1</v>
      </c>
      <c r="L739">
        <v>-117.783</v>
      </c>
      <c r="M739" s="3">
        <v>17498</v>
      </c>
      <c r="N739" t="s">
        <v>12</v>
      </c>
    </row>
    <row r="740" spans="1:14" hidden="1" x14ac:dyDescent="0.35">
      <c r="A740" t="s">
        <v>98</v>
      </c>
      <c r="B740" s="9">
        <v>39.529629999999997</v>
      </c>
      <c r="C740" s="9">
        <v>-119.8138</v>
      </c>
      <c r="D740" t="s">
        <v>2832</v>
      </c>
      <c r="E740" t="s">
        <v>943</v>
      </c>
      <c r="F740" t="s">
        <v>1754</v>
      </c>
      <c r="G740" t="s">
        <v>3078</v>
      </c>
      <c r="H740" t="str">
        <f t="shared" si="28"/>
        <v>USALocation</v>
      </c>
      <c r="I740" t="s">
        <v>447</v>
      </c>
      <c r="J740" t="str">
        <f t="shared" si="29"/>
        <v>NevadaLocation</v>
      </c>
      <c r="K740">
        <v>39.667999999999999</v>
      </c>
      <c r="L740">
        <v>-119.876</v>
      </c>
      <c r="M740" s="3">
        <v>16282</v>
      </c>
      <c r="N740" t="s">
        <v>12</v>
      </c>
    </row>
    <row r="741" spans="1:14" hidden="1" x14ac:dyDescent="0.35">
      <c r="A741" t="s">
        <v>98</v>
      </c>
      <c r="B741" s="9">
        <v>39.529629999999997</v>
      </c>
      <c r="C741" s="9">
        <v>-119.8138</v>
      </c>
      <c r="D741" t="s">
        <v>2831</v>
      </c>
      <c r="E741" t="s">
        <v>942</v>
      </c>
      <c r="F741" t="s">
        <v>1753</v>
      </c>
      <c r="G741" t="s">
        <v>3078</v>
      </c>
      <c r="H741" t="str">
        <f t="shared" si="28"/>
        <v>USALocation</v>
      </c>
      <c r="I741" t="s">
        <v>447</v>
      </c>
      <c r="J741" t="str">
        <f t="shared" si="29"/>
        <v>NevadaLocation</v>
      </c>
      <c r="K741">
        <v>39.484000000000002</v>
      </c>
      <c r="L741">
        <v>-119.771</v>
      </c>
      <c r="M741" s="3">
        <v>6263</v>
      </c>
      <c r="N741" t="s">
        <v>15</v>
      </c>
    </row>
    <row r="742" spans="1:14" hidden="1" x14ac:dyDescent="0.35">
      <c r="A742" t="s">
        <v>104</v>
      </c>
      <c r="B742" s="9">
        <v>37.553759999999997</v>
      </c>
      <c r="C742" s="9">
        <v>-77.460260000000005</v>
      </c>
      <c r="D742" t="s">
        <v>3003</v>
      </c>
      <c r="E742" t="s">
        <v>1130</v>
      </c>
      <c r="F742" t="s">
        <v>1926</v>
      </c>
      <c r="G742" t="s">
        <v>3078</v>
      </c>
      <c r="H742" t="str">
        <f t="shared" si="28"/>
        <v>USALocation</v>
      </c>
      <c r="I742" t="s">
        <v>485</v>
      </c>
      <c r="J742" t="str">
        <f t="shared" si="29"/>
        <v>VirginiaLocation</v>
      </c>
      <c r="K742">
        <v>37.4</v>
      </c>
      <c r="L742">
        <v>-77.516999999999996</v>
      </c>
      <c r="M742" s="3">
        <v>17815</v>
      </c>
      <c r="N742" t="s">
        <v>12</v>
      </c>
    </row>
    <row r="743" spans="1:14" hidden="1" x14ac:dyDescent="0.35">
      <c r="A743" t="s">
        <v>104</v>
      </c>
      <c r="B743" s="9">
        <v>37.553759999999997</v>
      </c>
      <c r="C743" s="9">
        <v>-77.460260000000005</v>
      </c>
      <c r="D743" t="s">
        <v>3002</v>
      </c>
      <c r="E743" t="s">
        <v>1129</v>
      </c>
      <c r="F743" t="s">
        <v>1925</v>
      </c>
      <c r="G743" t="s">
        <v>3078</v>
      </c>
      <c r="H743" t="str">
        <f t="shared" si="28"/>
        <v>USALocation</v>
      </c>
      <c r="I743" t="s">
        <v>485</v>
      </c>
      <c r="J743" t="str">
        <f t="shared" si="29"/>
        <v>VirginiaLocation</v>
      </c>
      <c r="K743">
        <v>37.707999999999998</v>
      </c>
      <c r="L743">
        <v>-77.433999999999997</v>
      </c>
      <c r="M743" s="3">
        <v>17305</v>
      </c>
      <c r="N743" t="s">
        <v>12</v>
      </c>
    </row>
    <row r="744" spans="1:14" hidden="1" x14ac:dyDescent="0.35">
      <c r="A744" t="s">
        <v>104</v>
      </c>
      <c r="B744" s="9">
        <v>37.553759999999997</v>
      </c>
      <c r="C744" s="9">
        <v>-77.460260000000005</v>
      </c>
      <c r="D744" t="s">
        <v>3001</v>
      </c>
      <c r="E744" t="s">
        <v>1128</v>
      </c>
      <c r="F744" t="s">
        <v>1924</v>
      </c>
      <c r="G744" t="s">
        <v>3078</v>
      </c>
      <c r="H744" t="str">
        <f t="shared" si="28"/>
        <v>USALocation</v>
      </c>
      <c r="I744" t="s">
        <v>485</v>
      </c>
      <c r="J744" t="str">
        <f t="shared" si="29"/>
        <v>VirginiaLocation</v>
      </c>
      <c r="K744">
        <v>37.505000000000003</v>
      </c>
      <c r="L744">
        <v>-77.319999999999993</v>
      </c>
      <c r="M744" s="3">
        <v>13504</v>
      </c>
      <c r="N744" t="s">
        <v>13</v>
      </c>
    </row>
    <row r="745" spans="1:14" hidden="1" x14ac:dyDescent="0.35">
      <c r="A745" t="s">
        <v>74</v>
      </c>
      <c r="B745" s="9">
        <v>33.95335</v>
      </c>
      <c r="C745" s="9">
        <v>-117.39615999999999</v>
      </c>
      <c r="D745" t="s">
        <v>2611</v>
      </c>
      <c r="E745" t="s">
        <v>700</v>
      </c>
      <c r="F745" t="s">
        <v>1532</v>
      </c>
      <c r="G745" t="s">
        <v>3078</v>
      </c>
      <c r="H745" t="str">
        <f t="shared" si="28"/>
        <v>USALocation</v>
      </c>
      <c r="I745" t="s">
        <v>399</v>
      </c>
      <c r="J745" t="str">
        <f t="shared" si="29"/>
        <v>CaliforniaLocation</v>
      </c>
      <c r="K745">
        <v>33.975000000000001</v>
      </c>
      <c r="L745">
        <v>-117.636</v>
      </c>
      <c r="M745" s="3">
        <v>22249</v>
      </c>
      <c r="N745" t="s">
        <v>12</v>
      </c>
    </row>
    <row r="746" spans="1:14" hidden="1" x14ac:dyDescent="0.35">
      <c r="A746" t="s">
        <v>74</v>
      </c>
      <c r="B746" s="9">
        <v>33.95335</v>
      </c>
      <c r="C746" s="9">
        <v>-117.39615999999999</v>
      </c>
      <c r="D746" t="s">
        <v>2608</v>
      </c>
      <c r="E746" t="s">
        <v>697</v>
      </c>
      <c r="F746" t="s">
        <v>1529</v>
      </c>
      <c r="G746" t="s">
        <v>3078</v>
      </c>
      <c r="H746" t="str">
        <f t="shared" si="28"/>
        <v>USALocation</v>
      </c>
      <c r="I746" t="s">
        <v>399</v>
      </c>
      <c r="J746" t="str">
        <f t="shared" si="29"/>
        <v>CaliforniaLocation</v>
      </c>
      <c r="K746">
        <v>33.9</v>
      </c>
      <c r="L746">
        <v>-117.25</v>
      </c>
      <c r="M746" s="3">
        <v>14732</v>
      </c>
      <c r="N746" t="s">
        <v>15</v>
      </c>
    </row>
    <row r="747" spans="1:14" hidden="1" x14ac:dyDescent="0.35">
      <c r="A747" t="s">
        <v>74</v>
      </c>
      <c r="B747" s="9">
        <v>33.95335</v>
      </c>
      <c r="C747" s="9">
        <v>-117.39615999999999</v>
      </c>
      <c r="D747" t="s">
        <v>2609</v>
      </c>
      <c r="E747" t="s">
        <v>698</v>
      </c>
      <c r="F747" t="s">
        <v>1530</v>
      </c>
      <c r="G747" t="s">
        <v>3078</v>
      </c>
      <c r="H747" t="str">
        <f t="shared" si="28"/>
        <v>USALocation</v>
      </c>
      <c r="I747" t="s">
        <v>399</v>
      </c>
      <c r="J747" t="str">
        <f t="shared" si="29"/>
        <v>CaliforniaLocation</v>
      </c>
      <c r="K747">
        <v>34.1</v>
      </c>
      <c r="L747">
        <v>-117.25</v>
      </c>
      <c r="M747" s="3">
        <v>21150</v>
      </c>
      <c r="N747" t="s">
        <v>12</v>
      </c>
    </row>
    <row r="748" spans="1:14" hidden="1" x14ac:dyDescent="0.35">
      <c r="A748" t="s">
        <v>74</v>
      </c>
      <c r="B748" s="9">
        <v>33.95335</v>
      </c>
      <c r="C748" s="9">
        <v>-117.39615999999999</v>
      </c>
      <c r="D748" t="s">
        <v>2610</v>
      </c>
      <c r="E748" t="s">
        <v>699</v>
      </c>
      <c r="F748" t="s">
        <v>1531</v>
      </c>
      <c r="G748" t="s">
        <v>3078</v>
      </c>
      <c r="H748" t="str">
        <f t="shared" si="28"/>
        <v>USALocation</v>
      </c>
      <c r="I748" t="s">
        <v>399</v>
      </c>
      <c r="J748" t="str">
        <f t="shared" si="29"/>
        <v>CaliforniaLocation</v>
      </c>
      <c r="K748">
        <v>34.055999999999997</v>
      </c>
      <c r="L748">
        <v>-117.6</v>
      </c>
      <c r="M748" s="3">
        <v>21985</v>
      </c>
      <c r="N748" t="s">
        <v>12</v>
      </c>
    </row>
    <row r="749" spans="1:14" hidden="1" x14ac:dyDescent="0.35">
      <c r="A749" t="s">
        <v>74</v>
      </c>
      <c r="B749" s="9">
        <v>33.95335</v>
      </c>
      <c r="C749" s="9">
        <v>-117.39615999999999</v>
      </c>
      <c r="D749" t="s">
        <v>2607</v>
      </c>
      <c r="E749" t="s">
        <v>696</v>
      </c>
      <c r="F749" t="s">
        <v>1528</v>
      </c>
      <c r="G749" t="s">
        <v>3078</v>
      </c>
      <c r="H749" t="str">
        <f t="shared" si="28"/>
        <v>USALocation</v>
      </c>
      <c r="I749" t="s">
        <v>399</v>
      </c>
      <c r="J749" t="str">
        <f t="shared" si="29"/>
        <v>CaliforniaLocation</v>
      </c>
      <c r="K749">
        <v>33.951999999999998</v>
      </c>
      <c r="L749">
        <v>-117.43899999999999</v>
      </c>
      <c r="M749" s="3">
        <v>3954</v>
      </c>
      <c r="N749" t="s">
        <v>12</v>
      </c>
    </row>
    <row r="750" spans="1:14" hidden="1" x14ac:dyDescent="0.35">
      <c r="A750" t="s">
        <v>109</v>
      </c>
      <c r="B750" s="9">
        <v>44.021630000000002</v>
      </c>
      <c r="C750" s="9">
        <v>-92.469899999999996</v>
      </c>
      <c r="D750" t="s">
        <v>2811</v>
      </c>
      <c r="E750" t="s">
        <v>917</v>
      </c>
      <c r="F750" t="s">
        <v>1733</v>
      </c>
      <c r="G750" t="s">
        <v>3078</v>
      </c>
      <c r="H750" t="str">
        <f t="shared" si="28"/>
        <v>USALocation</v>
      </c>
      <c r="I750" t="s">
        <v>436</v>
      </c>
      <c r="J750" t="str">
        <f t="shared" si="29"/>
        <v>MinnesotaLocation</v>
      </c>
      <c r="K750">
        <v>44.018000000000001</v>
      </c>
      <c r="L750">
        <v>-92.831000000000003</v>
      </c>
      <c r="M750" s="3">
        <v>28876</v>
      </c>
      <c r="N750" t="s">
        <v>12</v>
      </c>
    </row>
    <row r="751" spans="1:14" hidden="1" x14ac:dyDescent="0.35">
      <c r="A751" t="s">
        <v>109</v>
      </c>
      <c r="B751" s="9">
        <v>43.154780000000002</v>
      </c>
      <c r="C751" s="9">
        <v>-77.615560000000002</v>
      </c>
      <c r="D751" t="s">
        <v>2851</v>
      </c>
      <c r="E751" t="s">
        <v>966</v>
      </c>
      <c r="F751" t="s">
        <v>1773</v>
      </c>
      <c r="G751" t="s">
        <v>3078</v>
      </c>
      <c r="H751" t="str">
        <f t="shared" si="28"/>
        <v>USALocation</v>
      </c>
      <c r="I751" t="s">
        <v>455</v>
      </c>
      <c r="J751" t="str">
        <f t="shared" si="29"/>
        <v>NewYorkLocation</v>
      </c>
      <c r="K751">
        <v>43.116999999999997</v>
      </c>
      <c r="L751">
        <v>-77.677000000000007</v>
      </c>
      <c r="M751" s="3">
        <v>6519</v>
      </c>
      <c r="N751" t="s">
        <v>13</v>
      </c>
    </row>
    <row r="752" spans="1:14" hidden="1" x14ac:dyDescent="0.35">
      <c r="A752" t="s">
        <v>109</v>
      </c>
      <c r="B752" s="9">
        <v>44.021630000000002</v>
      </c>
      <c r="C752" s="9">
        <v>-92.469899999999996</v>
      </c>
      <c r="D752" t="s">
        <v>2810</v>
      </c>
      <c r="E752" t="s">
        <v>916</v>
      </c>
      <c r="F752" t="s">
        <v>1732</v>
      </c>
      <c r="G752" t="s">
        <v>3078</v>
      </c>
      <c r="H752" t="str">
        <f t="shared" si="28"/>
        <v>USALocation</v>
      </c>
      <c r="I752" t="s">
        <v>436</v>
      </c>
      <c r="J752" t="str">
        <f t="shared" si="29"/>
        <v>MinnesotaLocation</v>
      </c>
      <c r="K752">
        <v>43.904000000000003</v>
      </c>
      <c r="L752">
        <v>-92.492000000000004</v>
      </c>
      <c r="M752" s="3">
        <v>13198</v>
      </c>
      <c r="N752" t="s">
        <v>12</v>
      </c>
    </row>
    <row r="753" spans="1:14" hidden="1" x14ac:dyDescent="0.35">
      <c r="A753" t="s">
        <v>529</v>
      </c>
      <c r="B753" t="s">
        <v>3032</v>
      </c>
      <c r="C753" t="s">
        <v>3032</v>
      </c>
      <c r="D753" s="4" t="s">
        <v>530</v>
      </c>
      <c r="E753" t="s">
        <v>530</v>
      </c>
      <c r="F753" s="5" t="s">
        <v>531</v>
      </c>
      <c r="G753" t="s">
        <v>3078</v>
      </c>
      <c r="H753" t="str">
        <f t="shared" si="28"/>
        <v>USALocation</v>
      </c>
      <c r="I753" s="6" t="s">
        <v>498</v>
      </c>
      <c r="J753" t="str">
        <f t="shared" si="29"/>
        <v>NERCLocation</v>
      </c>
      <c r="M753" s="3"/>
      <c r="N753" t="s">
        <v>21</v>
      </c>
    </row>
    <row r="754" spans="1:14" hidden="1" x14ac:dyDescent="0.35">
      <c r="A754" t="s">
        <v>148</v>
      </c>
      <c r="B754" s="9">
        <v>42.271129999999999</v>
      </c>
      <c r="C754" s="9">
        <v>-89.093999999999994</v>
      </c>
      <c r="D754" t="s">
        <v>2731</v>
      </c>
      <c r="E754" t="s">
        <v>828</v>
      </c>
      <c r="F754" t="s">
        <v>1653</v>
      </c>
      <c r="G754" t="s">
        <v>3078</v>
      </c>
      <c r="H754" t="str">
        <f t="shared" si="28"/>
        <v>USALocation</v>
      </c>
      <c r="I754" t="s">
        <v>415</v>
      </c>
      <c r="J754" t="str">
        <f t="shared" si="29"/>
        <v>IllinoisLocation</v>
      </c>
      <c r="K754">
        <v>42.192999999999998</v>
      </c>
      <c r="L754">
        <v>-89.093000000000004</v>
      </c>
      <c r="M754" s="3">
        <v>8688</v>
      </c>
      <c r="N754" t="s">
        <v>12</v>
      </c>
    </row>
    <row r="755" spans="1:14" hidden="1" x14ac:dyDescent="0.35">
      <c r="A755" t="s">
        <v>167</v>
      </c>
      <c r="B755" s="9">
        <v>38.752119999999998</v>
      </c>
      <c r="C755" s="9">
        <v>-121.28801</v>
      </c>
      <c r="D755" t="s">
        <v>2613</v>
      </c>
      <c r="E755" t="s">
        <v>702</v>
      </c>
      <c r="F755" t="s">
        <v>1534</v>
      </c>
      <c r="G755" t="s">
        <v>3078</v>
      </c>
      <c r="H755" t="str">
        <f t="shared" si="28"/>
        <v>USALocation</v>
      </c>
      <c r="I755" t="s">
        <v>399</v>
      </c>
      <c r="J755" t="str">
        <f t="shared" si="29"/>
        <v>CaliforniaLocation</v>
      </c>
      <c r="K755">
        <v>38.954999999999998</v>
      </c>
      <c r="L755">
        <v>-121.08199999999999</v>
      </c>
      <c r="M755" s="3">
        <v>28760</v>
      </c>
      <c r="N755" t="s">
        <v>12</v>
      </c>
    </row>
    <row r="756" spans="1:14" hidden="1" x14ac:dyDescent="0.35">
      <c r="A756" t="s">
        <v>167</v>
      </c>
      <c r="B756" s="9">
        <v>38.752119999999998</v>
      </c>
      <c r="C756" s="9">
        <v>-121.28801</v>
      </c>
      <c r="D756" t="s">
        <v>2612</v>
      </c>
      <c r="E756" t="s">
        <v>701</v>
      </c>
      <c r="F756" t="s">
        <v>1533</v>
      </c>
      <c r="G756" t="s">
        <v>3078</v>
      </c>
      <c r="H756" t="str">
        <f t="shared" si="28"/>
        <v>USALocation</v>
      </c>
      <c r="I756" t="s">
        <v>399</v>
      </c>
      <c r="J756" t="str">
        <f t="shared" si="29"/>
        <v>CaliforniaLocation</v>
      </c>
      <c r="K756">
        <v>38.908999999999999</v>
      </c>
      <c r="L756">
        <v>-121.351</v>
      </c>
      <c r="M756" s="3">
        <v>18277</v>
      </c>
      <c r="N756" t="s">
        <v>12</v>
      </c>
    </row>
    <row r="757" spans="1:14" x14ac:dyDescent="0.35">
      <c r="A757" t="s">
        <v>185</v>
      </c>
      <c r="B757" s="9">
        <v>30.50826</v>
      </c>
      <c r="C757" s="9">
        <v>-97.678899999999999</v>
      </c>
      <c r="D757" t="s">
        <v>2980</v>
      </c>
      <c r="E757" t="s">
        <v>1104</v>
      </c>
      <c r="F757" t="s">
        <v>1903</v>
      </c>
      <c r="G757" t="s">
        <v>3078</v>
      </c>
      <c r="H757" t="str">
        <f t="shared" si="28"/>
        <v>USALocation</v>
      </c>
      <c r="I757" t="s">
        <v>478</v>
      </c>
      <c r="J757" t="str">
        <f t="shared" si="29"/>
        <v>TexasLocation</v>
      </c>
      <c r="K757">
        <v>30.678999999999998</v>
      </c>
      <c r="L757">
        <v>-97.679000000000002</v>
      </c>
      <c r="M757" s="3">
        <v>18985</v>
      </c>
      <c r="N757" t="s">
        <v>12</v>
      </c>
    </row>
    <row r="758" spans="1:14" x14ac:dyDescent="0.35">
      <c r="A758" t="s">
        <v>185</v>
      </c>
      <c r="B758" s="9">
        <v>30.50826</v>
      </c>
      <c r="C758" s="9">
        <v>-97.678899999999999</v>
      </c>
      <c r="D758" t="s">
        <v>2981</v>
      </c>
      <c r="E758" t="s">
        <v>1105</v>
      </c>
      <c r="F758" t="s">
        <v>1904</v>
      </c>
      <c r="G758" t="s">
        <v>3078</v>
      </c>
      <c r="H758" t="str">
        <f t="shared" si="28"/>
        <v>USALocation</v>
      </c>
      <c r="I758" t="s">
        <v>478</v>
      </c>
      <c r="J758" t="str">
        <f t="shared" si="29"/>
        <v>TexasLocation</v>
      </c>
      <c r="K758">
        <v>30.5</v>
      </c>
      <c r="L758">
        <v>-97.966999999999999</v>
      </c>
      <c r="M758" s="3">
        <v>27616</v>
      </c>
      <c r="N758" t="s">
        <v>12</v>
      </c>
    </row>
    <row r="759" spans="1:14" hidden="1" x14ac:dyDescent="0.35">
      <c r="A759" t="s">
        <v>549</v>
      </c>
      <c r="B759" t="s">
        <v>3032</v>
      </c>
      <c r="C759" t="s">
        <v>3032</v>
      </c>
      <c r="D759" s="4" t="s">
        <v>550</v>
      </c>
      <c r="E759" t="s">
        <v>550</v>
      </c>
      <c r="F759" s="5" t="s">
        <v>551</v>
      </c>
      <c r="G759" t="s">
        <v>3078</v>
      </c>
      <c r="H759" t="str">
        <f t="shared" si="28"/>
        <v>USALocation</v>
      </c>
      <c r="I759" s="6" t="s">
        <v>540</v>
      </c>
      <c r="J759" t="str">
        <f t="shared" si="29"/>
        <v>CENSUSLocation</v>
      </c>
      <c r="M759" s="3"/>
      <c r="N759" t="s">
        <v>17</v>
      </c>
    </row>
    <row r="760" spans="1:14" hidden="1" x14ac:dyDescent="0.35">
      <c r="A760" t="s">
        <v>51</v>
      </c>
      <c r="B760" s="9">
        <v>38.581569999999999</v>
      </c>
      <c r="C760" s="9">
        <v>-121.4944</v>
      </c>
      <c r="D760" t="s">
        <v>2618</v>
      </c>
      <c r="E760" t="s">
        <v>707</v>
      </c>
      <c r="F760" t="s">
        <v>1539</v>
      </c>
      <c r="G760" t="s">
        <v>3078</v>
      </c>
      <c r="H760" t="str">
        <f t="shared" si="28"/>
        <v>USALocation</v>
      </c>
      <c r="I760" t="s">
        <v>399</v>
      </c>
      <c r="J760" t="str">
        <f t="shared" si="29"/>
        <v>CaliforniaLocation</v>
      </c>
      <c r="K760">
        <v>38.533000000000001</v>
      </c>
      <c r="L760">
        <v>-121.783</v>
      </c>
      <c r="M760" s="3">
        <v>25669</v>
      </c>
      <c r="N760" t="s">
        <v>12</v>
      </c>
    </row>
    <row r="761" spans="1:14" hidden="1" x14ac:dyDescent="0.35">
      <c r="A761" t="s">
        <v>51</v>
      </c>
      <c r="B761" s="9">
        <v>38.581569999999999</v>
      </c>
      <c r="C761" s="9">
        <v>-121.4944</v>
      </c>
      <c r="D761" t="s">
        <v>2614</v>
      </c>
      <c r="E761" t="s">
        <v>703</v>
      </c>
      <c r="F761" t="s">
        <v>1535</v>
      </c>
      <c r="G761" t="s">
        <v>3078</v>
      </c>
      <c r="H761" t="str">
        <f t="shared" si="28"/>
        <v>USALocation</v>
      </c>
      <c r="I761" t="s">
        <v>399</v>
      </c>
      <c r="J761" t="str">
        <f t="shared" si="29"/>
        <v>CaliforniaLocation</v>
      </c>
      <c r="K761">
        <v>38.506999999999998</v>
      </c>
      <c r="L761">
        <v>-121.495</v>
      </c>
      <c r="M761" s="3">
        <v>8291</v>
      </c>
      <c r="N761" t="s">
        <v>15</v>
      </c>
    </row>
    <row r="762" spans="1:14" hidden="1" x14ac:dyDescent="0.35">
      <c r="A762" t="s">
        <v>51</v>
      </c>
      <c r="B762" s="9">
        <v>38.581569999999999</v>
      </c>
      <c r="C762" s="9">
        <v>-121.4944</v>
      </c>
      <c r="D762" t="s">
        <v>2616</v>
      </c>
      <c r="E762" t="s">
        <v>705</v>
      </c>
      <c r="F762" t="s">
        <v>1537</v>
      </c>
      <c r="G762" t="s">
        <v>3078</v>
      </c>
      <c r="H762" t="str">
        <f t="shared" si="28"/>
        <v>USALocation</v>
      </c>
      <c r="I762" t="s">
        <v>399</v>
      </c>
      <c r="J762" t="str">
        <f t="shared" si="29"/>
        <v>CaliforniaLocation</v>
      </c>
      <c r="K762">
        <v>38.695999999999998</v>
      </c>
      <c r="L762">
        <v>-121.59</v>
      </c>
      <c r="M762" s="3">
        <v>15193</v>
      </c>
      <c r="N762" t="s">
        <v>12</v>
      </c>
    </row>
    <row r="763" spans="1:14" hidden="1" x14ac:dyDescent="0.35">
      <c r="A763" t="s">
        <v>51</v>
      </c>
      <c r="B763" s="9">
        <v>38.581569999999999</v>
      </c>
      <c r="C763" s="9">
        <v>-121.4944</v>
      </c>
      <c r="D763" t="s">
        <v>2617</v>
      </c>
      <c r="E763" t="s">
        <v>706</v>
      </c>
      <c r="F763" t="s">
        <v>1538</v>
      </c>
      <c r="G763" t="s">
        <v>3078</v>
      </c>
      <c r="H763" t="str">
        <f t="shared" si="28"/>
        <v>USALocation</v>
      </c>
      <c r="I763" t="s">
        <v>399</v>
      </c>
      <c r="J763" t="str">
        <f t="shared" si="29"/>
        <v>CaliforniaLocation</v>
      </c>
      <c r="K763">
        <v>38.567</v>
      </c>
      <c r="L763">
        <v>-121.3</v>
      </c>
      <c r="M763" s="3">
        <v>16977</v>
      </c>
      <c r="N763" t="s">
        <v>12</v>
      </c>
    </row>
    <row r="764" spans="1:14" hidden="1" x14ac:dyDescent="0.35">
      <c r="A764" t="s">
        <v>51</v>
      </c>
      <c r="B764" s="9">
        <v>38.581569999999999</v>
      </c>
      <c r="C764" s="9">
        <v>-121.4944</v>
      </c>
      <c r="D764" t="s">
        <v>2615</v>
      </c>
      <c r="E764" t="s">
        <v>704</v>
      </c>
      <c r="F764" t="s">
        <v>1536</v>
      </c>
      <c r="G764" t="s">
        <v>3078</v>
      </c>
      <c r="H764" t="str">
        <f t="shared" si="28"/>
        <v>USALocation</v>
      </c>
      <c r="I764" t="s">
        <v>399</v>
      </c>
      <c r="J764" t="str">
        <f t="shared" si="29"/>
        <v>CaliforniaLocation</v>
      </c>
      <c r="K764">
        <v>38.667000000000002</v>
      </c>
      <c r="L764">
        <v>-121.4</v>
      </c>
      <c r="M764" s="3">
        <v>12549</v>
      </c>
      <c r="N764" t="s">
        <v>12</v>
      </c>
    </row>
    <row r="765" spans="1:14" hidden="1" x14ac:dyDescent="0.35">
      <c r="A765" t="s">
        <v>141</v>
      </c>
      <c r="B765" s="9">
        <v>44.942900000000002</v>
      </c>
      <c r="C765" s="9">
        <v>-123.0351</v>
      </c>
      <c r="D765" t="s">
        <v>2898</v>
      </c>
      <c r="E765" t="s">
        <v>1018</v>
      </c>
      <c r="F765" t="s">
        <v>1820</v>
      </c>
      <c r="G765" t="s">
        <v>3078</v>
      </c>
      <c r="H765" t="str">
        <f t="shared" si="28"/>
        <v>USALocation</v>
      </c>
      <c r="I765" t="s">
        <v>465</v>
      </c>
      <c r="J765" t="str">
        <f t="shared" si="29"/>
        <v>OregonLocation</v>
      </c>
      <c r="K765">
        <v>45.195</v>
      </c>
      <c r="L765">
        <v>-123.134</v>
      </c>
      <c r="M765" s="3">
        <v>29088</v>
      </c>
      <c r="N765" t="s">
        <v>12</v>
      </c>
    </row>
    <row r="766" spans="1:14" hidden="1" x14ac:dyDescent="0.35">
      <c r="A766" t="s">
        <v>141</v>
      </c>
      <c r="B766" s="9">
        <v>44.942900000000002</v>
      </c>
      <c r="C766" s="9">
        <v>-123.0351</v>
      </c>
      <c r="D766" t="s">
        <v>2897</v>
      </c>
      <c r="E766" t="s">
        <v>1017</v>
      </c>
      <c r="F766" t="s">
        <v>1819</v>
      </c>
      <c r="G766" t="s">
        <v>3078</v>
      </c>
      <c r="H766" t="str">
        <f t="shared" si="28"/>
        <v>USALocation</v>
      </c>
      <c r="I766" t="s">
        <v>465</v>
      </c>
      <c r="J766" t="str">
        <f t="shared" si="29"/>
        <v>OregonLocation</v>
      </c>
      <c r="K766">
        <v>44.905000000000001</v>
      </c>
      <c r="L766">
        <v>-123.001</v>
      </c>
      <c r="M766" s="3">
        <v>4996</v>
      </c>
      <c r="N766" t="s">
        <v>15</v>
      </c>
    </row>
    <row r="767" spans="1:14" hidden="1" x14ac:dyDescent="0.35">
      <c r="A767" t="s">
        <v>145</v>
      </c>
      <c r="B767" s="9">
        <v>36.67774</v>
      </c>
      <c r="C767" s="9">
        <v>-121.6555</v>
      </c>
      <c r="D767" t="s">
        <v>2620</v>
      </c>
      <c r="E767" t="s">
        <v>709</v>
      </c>
      <c r="F767" t="s">
        <v>1541</v>
      </c>
      <c r="G767" t="s">
        <v>3078</v>
      </c>
      <c r="H767" t="str">
        <f t="shared" si="28"/>
        <v>USALocation</v>
      </c>
      <c r="I767" t="s">
        <v>399</v>
      </c>
      <c r="J767" t="str">
        <f t="shared" si="29"/>
        <v>CaliforniaLocation</v>
      </c>
      <c r="K767">
        <v>36.588000000000001</v>
      </c>
      <c r="L767">
        <v>-121.845</v>
      </c>
      <c r="M767" s="3">
        <v>19634</v>
      </c>
      <c r="N767" t="s">
        <v>12</v>
      </c>
    </row>
    <row r="768" spans="1:14" hidden="1" x14ac:dyDescent="0.35">
      <c r="A768" t="s">
        <v>145</v>
      </c>
      <c r="B768" s="9">
        <v>36.67774</v>
      </c>
      <c r="C768" s="9">
        <v>-121.6555</v>
      </c>
      <c r="D768" t="s">
        <v>2619</v>
      </c>
      <c r="E768" t="s">
        <v>708</v>
      </c>
      <c r="F768" t="s">
        <v>1540</v>
      </c>
      <c r="G768" t="s">
        <v>3078</v>
      </c>
      <c r="H768" t="str">
        <f t="shared" si="28"/>
        <v>USALocation</v>
      </c>
      <c r="I768" t="s">
        <v>399</v>
      </c>
      <c r="J768" t="str">
        <f t="shared" si="29"/>
        <v>CaliforniaLocation</v>
      </c>
      <c r="K768">
        <v>36.664000000000001</v>
      </c>
      <c r="L768">
        <v>-121.608</v>
      </c>
      <c r="M768" s="3">
        <v>4503</v>
      </c>
      <c r="N768" t="s">
        <v>12</v>
      </c>
    </row>
    <row r="769" spans="1:14" hidden="1" x14ac:dyDescent="0.35">
      <c r="A769" t="s">
        <v>121</v>
      </c>
      <c r="B769" s="9">
        <v>40.760779999999997</v>
      </c>
      <c r="C769" s="9">
        <v>-111.89105000000001</v>
      </c>
      <c r="D769" t="s">
        <v>2993</v>
      </c>
      <c r="E769" t="s">
        <v>1118</v>
      </c>
      <c r="F769" t="s">
        <v>1916</v>
      </c>
      <c r="G769" t="s">
        <v>3078</v>
      </c>
      <c r="H769" t="str">
        <f t="shared" si="28"/>
        <v>USALocation</v>
      </c>
      <c r="I769" t="s">
        <v>481</v>
      </c>
      <c r="J769" t="str">
        <f t="shared" si="29"/>
        <v>UtahLocation</v>
      </c>
      <c r="K769">
        <v>40.777999999999999</v>
      </c>
      <c r="L769">
        <v>-111.96899999999999</v>
      </c>
      <c r="M769" s="3">
        <v>6837</v>
      </c>
      <c r="N769" t="s">
        <v>21</v>
      </c>
    </row>
    <row r="770" spans="1:14" hidden="1" x14ac:dyDescent="0.35">
      <c r="A770" t="s">
        <v>212</v>
      </c>
      <c r="B770" s="9">
        <v>31.46377</v>
      </c>
      <c r="C770" s="9">
        <v>-100.43704</v>
      </c>
      <c r="D770" t="s">
        <v>2621</v>
      </c>
      <c r="E770" t="s">
        <v>710</v>
      </c>
      <c r="F770" t="s">
        <v>1542</v>
      </c>
      <c r="G770" t="s">
        <v>3078</v>
      </c>
      <c r="H770" t="str">
        <f t="shared" ref="H770:H833" si="30">G770&amp;"Location"</f>
        <v>USALocation</v>
      </c>
      <c r="I770" t="s">
        <v>399</v>
      </c>
      <c r="J770" t="str">
        <f t="shared" ref="J770:J833" si="31">VLOOKUP(I770,V:W,2,FALSE)</f>
        <v>CaliforniaLocation</v>
      </c>
      <c r="K770">
        <v>31.352</v>
      </c>
      <c r="L770">
        <v>-100.495</v>
      </c>
      <c r="M770" s="3">
        <v>13591</v>
      </c>
      <c r="N770" t="s">
        <v>12</v>
      </c>
    </row>
    <row r="771" spans="1:14" x14ac:dyDescent="0.35">
      <c r="A771" t="s">
        <v>22</v>
      </c>
      <c r="B771" s="9">
        <v>29.424119999999998</v>
      </c>
      <c r="C771" s="9">
        <v>-98.493629999999996</v>
      </c>
      <c r="D771" t="s">
        <v>2983</v>
      </c>
      <c r="E771" t="s">
        <v>1107</v>
      </c>
      <c r="F771" t="s">
        <v>1906</v>
      </c>
      <c r="G771" t="s">
        <v>3078</v>
      </c>
      <c r="H771" t="str">
        <f t="shared" si="30"/>
        <v>USALocation</v>
      </c>
      <c r="I771" t="s">
        <v>478</v>
      </c>
      <c r="J771" t="str">
        <f t="shared" si="31"/>
        <v>TexasLocation</v>
      </c>
      <c r="K771">
        <v>29.382999999999999</v>
      </c>
      <c r="L771">
        <v>-98.582999999999998</v>
      </c>
      <c r="M771" s="3">
        <v>9790</v>
      </c>
      <c r="N771" t="s">
        <v>12</v>
      </c>
    </row>
    <row r="772" spans="1:14" x14ac:dyDescent="0.35">
      <c r="A772" t="s">
        <v>22</v>
      </c>
      <c r="B772" s="9">
        <v>29.424119999999998</v>
      </c>
      <c r="C772" s="9">
        <v>-98.493629999999996</v>
      </c>
      <c r="D772" t="s">
        <v>2985</v>
      </c>
      <c r="E772" t="s">
        <v>1109</v>
      </c>
      <c r="F772" t="s">
        <v>1908</v>
      </c>
      <c r="G772" t="s">
        <v>3078</v>
      </c>
      <c r="H772" t="str">
        <f t="shared" si="30"/>
        <v>USALocation</v>
      </c>
      <c r="I772" t="s">
        <v>478</v>
      </c>
      <c r="J772" t="str">
        <f t="shared" si="31"/>
        <v>TexasLocation</v>
      </c>
      <c r="K772">
        <v>29.533000000000001</v>
      </c>
      <c r="L772">
        <v>-98.262</v>
      </c>
      <c r="M772" s="3">
        <v>25481</v>
      </c>
      <c r="N772" t="s">
        <v>12</v>
      </c>
    </row>
    <row r="773" spans="1:14" x14ac:dyDescent="0.35">
      <c r="A773" t="s">
        <v>22</v>
      </c>
      <c r="B773" s="9">
        <v>29.424119999999998</v>
      </c>
      <c r="C773" s="9">
        <v>-98.493629999999996</v>
      </c>
      <c r="D773" t="s">
        <v>2984</v>
      </c>
      <c r="E773" t="s">
        <v>1108</v>
      </c>
      <c r="F773" t="s">
        <v>1907</v>
      </c>
      <c r="G773" t="s">
        <v>3078</v>
      </c>
      <c r="H773" t="str">
        <f t="shared" si="30"/>
        <v>USALocation</v>
      </c>
      <c r="I773" t="s">
        <v>478</v>
      </c>
      <c r="J773" t="str">
        <f t="shared" si="31"/>
        <v>TexasLocation</v>
      </c>
      <c r="K773">
        <v>29.544</v>
      </c>
      <c r="L773">
        <v>-98.483999999999995</v>
      </c>
      <c r="M773" s="3">
        <v>13362</v>
      </c>
      <c r="N773" t="s">
        <v>17</v>
      </c>
    </row>
    <row r="774" spans="1:14" x14ac:dyDescent="0.35">
      <c r="A774" t="s">
        <v>22</v>
      </c>
      <c r="B774" s="9">
        <v>29.424119999999998</v>
      </c>
      <c r="C774" s="9">
        <v>-98.493629999999996</v>
      </c>
      <c r="D774" t="s">
        <v>2982</v>
      </c>
      <c r="E774" t="s">
        <v>1106</v>
      </c>
      <c r="F774" t="s">
        <v>1905</v>
      </c>
      <c r="G774" t="s">
        <v>3078</v>
      </c>
      <c r="H774" t="str">
        <f t="shared" si="30"/>
        <v>USALocation</v>
      </c>
      <c r="I774" t="s">
        <v>478</v>
      </c>
      <c r="J774" t="str">
        <f t="shared" si="31"/>
        <v>TexasLocation</v>
      </c>
      <c r="K774">
        <v>29.338999999999999</v>
      </c>
      <c r="L774">
        <v>-98.471999999999994</v>
      </c>
      <c r="M774" s="3">
        <v>9694</v>
      </c>
      <c r="N774" t="s">
        <v>12</v>
      </c>
    </row>
    <row r="775" spans="1:14" hidden="1" x14ac:dyDescent="0.35">
      <c r="A775" t="s">
        <v>23</v>
      </c>
      <c r="B775" s="9">
        <v>32.715710000000001</v>
      </c>
      <c r="C775" s="9">
        <v>-117.16472</v>
      </c>
      <c r="D775" t="s">
        <v>2626</v>
      </c>
      <c r="E775" t="s">
        <v>716</v>
      </c>
      <c r="F775" t="s">
        <v>1548</v>
      </c>
      <c r="G775" t="s">
        <v>3078</v>
      </c>
      <c r="H775" t="str">
        <f t="shared" si="30"/>
        <v>USALocation</v>
      </c>
      <c r="I775" t="s">
        <v>399</v>
      </c>
      <c r="J775" t="str">
        <f t="shared" si="31"/>
        <v>CaliforniaLocation</v>
      </c>
      <c r="K775">
        <v>32.826000000000001</v>
      </c>
      <c r="L775">
        <v>-116.973</v>
      </c>
      <c r="M775" s="3">
        <v>21718</v>
      </c>
      <c r="N775" t="s">
        <v>12</v>
      </c>
    </row>
    <row r="776" spans="1:14" hidden="1" x14ac:dyDescent="0.35">
      <c r="A776" t="s">
        <v>23</v>
      </c>
      <c r="B776" s="9">
        <v>32.715710000000001</v>
      </c>
      <c r="C776" s="9">
        <v>-117.16472</v>
      </c>
      <c r="D776" t="s">
        <v>2600</v>
      </c>
      <c r="E776" t="s">
        <v>714</v>
      </c>
      <c r="F776" t="s">
        <v>1546</v>
      </c>
      <c r="G776" t="s">
        <v>3078</v>
      </c>
      <c r="H776" t="str">
        <f t="shared" si="30"/>
        <v>USALocation</v>
      </c>
      <c r="I776" t="s">
        <v>399</v>
      </c>
      <c r="J776" t="str">
        <f t="shared" si="31"/>
        <v>CaliforniaLocation</v>
      </c>
      <c r="K776">
        <v>32.866999999999997</v>
      </c>
      <c r="L776">
        <v>-117.133</v>
      </c>
      <c r="M776" s="3">
        <v>17081</v>
      </c>
      <c r="N776" t="s">
        <v>12</v>
      </c>
    </row>
    <row r="777" spans="1:14" hidden="1" x14ac:dyDescent="0.35">
      <c r="A777" t="s">
        <v>23</v>
      </c>
      <c r="B777" s="9">
        <v>32.715710000000001</v>
      </c>
      <c r="C777" s="9">
        <v>-117.16472</v>
      </c>
      <c r="D777" t="s">
        <v>2624</v>
      </c>
      <c r="E777" t="s">
        <v>713</v>
      </c>
      <c r="F777" t="s">
        <v>1545</v>
      </c>
      <c r="G777" t="s">
        <v>3078</v>
      </c>
      <c r="H777" t="str">
        <f t="shared" si="30"/>
        <v>USALocation</v>
      </c>
      <c r="I777" t="s">
        <v>399</v>
      </c>
      <c r="J777" t="str">
        <f t="shared" si="31"/>
        <v>CaliforniaLocation</v>
      </c>
      <c r="K777">
        <v>32.816000000000003</v>
      </c>
      <c r="L777">
        <v>-117.139</v>
      </c>
      <c r="M777" s="3">
        <v>11408</v>
      </c>
      <c r="N777" t="s">
        <v>12</v>
      </c>
    </row>
    <row r="778" spans="1:14" hidden="1" x14ac:dyDescent="0.35">
      <c r="A778" t="s">
        <v>23</v>
      </c>
      <c r="B778" s="9">
        <v>32.715710000000001</v>
      </c>
      <c r="C778" s="9">
        <v>-117.16472</v>
      </c>
      <c r="D778" t="s">
        <v>2625</v>
      </c>
      <c r="E778" t="s">
        <v>715</v>
      </c>
      <c r="F778" t="s">
        <v>1547</v>
      </c>
      <c r="G778" t="s">
        <v>3078</v>
      </c>
      <c r="H778" t="str">
        <f t="shared" si="30"/>
        <v>USALocation</v>
      </c>
      <c r="I778" t="s">
        <v>399</v>
      </c>
      <c r="J778" t="str">
        <f t="shared" si="31"/>
        <v>CaliforniaLocation</v>
      </c>
      <c r="K778">
        <v>32.567</v>
      </c>
      <c r="L778">
        <v>-117.117</v>
      </c>
      <c r="M778" s="3">
        <v>17128</v>
      </c>
      <c r="N778" t="s">
        <v>12</v>
      </c>
    </row>
    <row r="779" spans="1:14" hidden="1" x14ac:dyDescent="0.35">
      <c r="A779" t="s">
        <v>23</v>
      </c>
      <c r="B779" s="9">
        <v>32.715710000000001</v>
      </c>
      <c r="C779" s="9">
        <v>-117.16472</v>
      </c>
      <c r="D779" t="s">
        <v>2623</v>
      </c>
      <c r="E779" t="s">
        <v>712</v>
      </c>
      <c r="F779" t="s">
        <v>1544</v>
      </c>
      <c r="G779" t="s">
        <v>3078</v>
      </c>
      <c r="H779" t="str">
        <f t="shared" si="30"/>
        <v>USALocation</v>
      </c>
      <c r="I779" t="s">
        <v>399</v>
      </c>
      <c r="J779" t="str">
        <f t="shared" si="31"/>
        <v>CaliforniaLocation</v>
      </c>
      <c r="K779">
        <v>32.700000000000003</v>
      </c>
      <c r="L779">
        <v>-117.2</v>
      </c>
      <c r="M779" s="3">
        <v>3734</v>
      </c>
      <c r="N779" t="s">
        <v>12</v>
      </c>
    </row>
    <row r="780" spans="1:14" hidden="1" x14ac:dyDescent="0.35">
      <c r="A780" t="s">
        <v>23</v>
      </c>
      <c r="B780" s="9">
        <v>32.715710000000001</v>
      </c>
      <c r="C780" s="9">
        <v>-117.16472</v>
      </c>
      <c r="D780" t="s">
        <v>2622</v>
      </c>
      <c r="E780" t="s">
        <v>711</v>
      </c>
      <c r="F780" t="s">
        <v>1543</v>
      </c>
      <c r="G780" t="s">
        <v>3078</v>
      </c>
      <c r="H780" t="str">
        <f t="shared" si="30"/>
        <v>USALocation</v>
      </c>
      <c r="I780" t="s">
        <v>399</v>
      </c>
      <c r="J780" t="str">
        <f t="shared" si="31"/>
        <v>CaliforniaLocation</v>
      </c>
      <c r="K780">
        <v>32.734000000000002</v>
      </c>
      <c r="L780">
        <v>-117.18300000000001</v>
      </c>
      <c r="M780" s="3">
        <v>2657</v>
      </c>
      <c r="N780" t="s">
        <v>15</v>
      </c>
    </row>
    <row r="781" spans="1:14" hidden="1" x14ac:dyDescent="0.35">
      <c r="A781" t="s">
        <v>29</v>
      </c>
      <c r="B781" s="9">
        <v>37.774929999999998</v>
      </c>
      <c r="C781" s="9">
        <v>-122.41942</v>
      </c>
      <c r="D781" t="s">
        <v>2630</v>
      </c>
      <c r="E781" t="s">
        <v>720</v>
      </c>
      <c r="F781" t="s">
        <v>1552</v>
      </c>
      <c r="G781" t="s">
        <v>3078</v>
      </c>
      <c r="H781" t="str">
        <f t="shared" si="30"/>
        <v>USALocation</v>
      </c>
      <c r="I781" t="s">
        <v>399</v>
      </c>
      <c r="J781" t="str">
        <f t="shared" si="31"/>
        <v>CaliforniaLocation</v>
      </c>
      <c r="K781">
        <v>37.512999999999998</v>
      </c>
      <c r="L781">
        <v>-122.501</v>
      </c>
      <c r="M781" s="3">
        <v>29997</v>
      </c>
      <c r="N781" t="s">
        <v>12</v>
      </c>
    </row>
    <row r="782" spans="1:14" hidden="1" x14ac:dyDescent="0.35">
      <c r="A782" t="s">
        <v>29</v>
      </c>
      <c r="B782" s="9">
        <v>37.774929999999998</v>
      </c>
      <c r="C782" s="9">
        <v>-122.41942</v>
      </c>
      <c r="D782" t="s">
        <v>2629</v>
      </c>
      <c r="E782" t="s">
        <v>719</v>
      </c>
      <c r="F782" t="s">
        <v>1551</v>
      </c>
      <c r="G782" t="s">
        <v>3078</v>
      </c>
      <c r="H782" t="str">
        <f t="shared" si="30"/>
        <v>USALocation</v>
      </c>
      <c r="I782" t="s">
        <v>399</v>
      </c>
      <c r="J782" t="str">
        <f t="shared" si="31"/>
        <v>CaliforniaLocation</v>
      </c>
      <c r="K782">
        <v>37.654000000000003</v>
      </c>
      <c r="L782">
        <v>-122.11499999999999</v>
      </c>
      <c r="M782" s="3">
        <v>29964</v>
      </c>
      <c r="N782" t="s">
        <v>12</v>
      </c>
    </row>
    <row r="783" spans="1:14" hidden="1" x14ac:dyDescent="0.35">
      <c r="A783" t="s">
        <v>29</v>
      </c>
      <c r="B783" s="9">
        <v>37.774929999999998</v>
      </c>
      <c r="C783" s="9">
        <v>-122.41942</v>
      </c>
      <c r="D783" t="s">
        <v>2628</v>
      </c>
      <c r="E783" t="s">
        <v>718</v>
      </c>
      <c r="F783" t="s">
        <v>1550</v>
      </c>
      <c r="G783" t="s">
        <v>3078</v>
      </c>
      <c r="H783" t="str">
        <f t="shared" si="30"/>
        <v>USALocation</v>
      </c>
      <c r="I783" t="s">
        <v>399</v>
      </c>
      <c r="J783" t="str">
        <f t="shared" si="31"/>
        <v>CaliforniaLocation</v>
      </c>
      <c r="K783">
        <v>37.720999999999997</v>
      </c>
      <c r="L783">
        <v>-122.221</v>
      </c>
      <c r="M783" s="3">
        <v>18447</v>
      </c>
      <c r="N783" t="s">
        <v>12</v>
      </c>
    </row>
    <row r="784" spans="1:14" hidden="1" x14ac:dyDescent="0.35">
      <c r="A784" t="s">
        <v>29</v>
      </c>
      <c r="B784" s="9">
        <v>37.774929999999998</v>
      </c>
      <c r="C784" s="9">
        <v>-122.41942</v>
      </c>
      <c r="D784" t="s">
        <v>2627</v>
      </c>
      <c r="E784" t="s">
        <v>717</v>
      </c>
      <c r="F784" t="s">
        <v>1549</v>
      </c>
      <c r="G784" t="s">
        <v>3078</v>
      </c>
      <c r="H784" t="str">
        <f t="shared" si="30"/>
        <v>USALocation</v>
      </c>
      <c r="I784" t="s">
        <v>399</v>
      </c>
      <c r="J784" t="str">
        <f t="shared" si="31"/>
        <v>CaliforniaLocation</v>
      </c>
      <c r="K784">
        <v>37.619999999999997</v>
      </c>
      <c r="L784">
        <v>-122.36499999999999</v>
      </c>
      <c r="M784" s="3">
        <v>17880</v>
      </c>
      <c r="N784" t="s">
        <v>15</v>
      </c>
    </row>
    <row r="785" spans="1:14" hidden="1" x14ac:dyDescent="0.35">
      <c r="A785" t="s">
        <v>26</v>
      </c>
      <c r="B785" s="9">
        <v>37.339390000000002</v>
      </c>
      <c r="C785" s="9">
        <v>-121.89496</v>
      </c>
      <c r="D785" t="s">
        <v>2633</v>
      </c>
      <c r="E785" t="s">
        <v>723</v>
      </c>
      <c r="F785" t="s">
        <v>1555</v>
      </c>
      <c r="G785" t="s">
        <v>3078</v>
      </c>
      <c r="H785" t="str">
        <f t="shared" si="30"/>
        <v>USALocation</v>
      </c>
      <c r="I785" t="s">
        <v>399</v>
      </c>
      <c r="J785" t="str">
        <f t="shared" si="31"/>
        <v>CaliforniaLocation</v>
      </c>
      <c r="K785">
        <v>37.405999999999999</v>
      </c>
      <c r="L785">
        <v>-122.048</v>
      </c>
      <c r="M785" s="3">
        <v>15419</v>
      </c>
      <c r="N785" t="s">
        <v>12</v>
      </c>
    </row>
    <row r="786" spans="1:14" hidden="1" x14ac:dyDescent="0.35">
      <c r="A786" t="s">
        <v>26</v>
      </c>
      <c r="B786" s="9">
        <v>37.339390000000002</v>
      </c>
      <c r="C786" s="9">
        <v>-121.89496</v>
      </c>
      <c r="D786" t="s">
        <v>2631</v>
      </c>
      <c r="E786" t="s">
        <v>721</v>
      </c>
      <c r="F786" t="s">
        <v>1553</v>
      </c>
      <c r="G786" t="s">
        <v>3078</v>
      </c>
      <c r="H786" t="str">
        <f t="shared" si="30"/>
        <v>USALocation</v>
      </c>
      <c r="I786" t="s">
        <v>399</v>
      </c>
      <c r="J786" t="str">
        <f t="shared" si="31"/>
        <v>CaliforniaLocation</v>
      </c>
      <c r="K786">
        <v>37.359000000000002</v>
      </c>
      <c r="L786">
        <v>-121.92400000000001</v>
      </c>
      <c r="M786" s="3">
        <v>3368</v>
      </c>
      <c r="N786" t="s">
        <v>15</v>
      </c>
    </row>
    <row r="787" spans="1:14" hidden="1" x14ac:dyDescent="0.35">
      <c r="A787" t="s">
        <v>26</v>
      </c>
      <c r="B787" s="9">
        <v>37.339390000000002</v>
      </c>
      <c r="C787" s="9">
        <v>-121.89496</v>
      </c>
      <c r="D787" t="s">
        <v>2634</v>
      </c>
      <c r="E787" t="s">
        <v>724</v>
      </c>
      <c r="F787" t="s">
        <v>1556</v>
      </c>
      <c r="G787" t="s">
        <v>3078</v>
      </c>
      <c r="H787" t="str">
        <f t="shared" si="30"/>
        <v>USALocation</v>
      </c>
      <c r="I787" t="s">
        <v>399</v>
      </c>
      <c r="J787" t="str">
        <f t="shared" si="31"/>
        <v>CaliforniaLocation</v>
      </c>
      <c r="K787">
        <v>37.466999999999999</v>
      </c>
      <c r="L787">
        <v>-122.117</v>
      </c>
      <c r="M787" s="3">
        <v>24207</v>
      </c>
      <c r="N787" t="s">
        <v>12</v>
      </c>
    </row>
    <row r="788" spans="1:14" hidden="1" x14ac:dyDescent="0.35">
      <c r="A788" t="s">
        <v>26</v>
      </c>
      <c r="B788" s="9">
        <v>37.339390000000002</v>
      </c>
      <c r="C788" s="9">
        <v>-121.89496</v>
      </c>
      <c r="D788" t="s">
        <v>2632</v>
      </c>
      <c r="E788" t="s">
        <v>722</v>
      </c>
      <c r="F788" t="s">
        <v>1554</v>
      </c>
      <c r="G788" t="s">
        <v>3078</v>
      </c>
      <c r="H788" t="str">
        <f t="shared" si="30"/>
        <v>USALocation</v>
      </c>
      <c r="I788" t="s">
        <v>399</v>
      </c>
      <c r="J788" t="str">
        <f t="shared" si="31"/>
        <v>CaliforniaLocation</v>
      </c>
      <c r="K788">
        <v>37.332999999999998</v>
      </c>
      <c r="L788">
        <v>-121.81699999999999</v>
      </c>
      <c r="M788" s="3">
        <v>6928</v>
      </c>
      <c r="N788" t="s">
        <v>12</v>
      </c>
    </row>
    <row r="789" spans="1:14" hidden="1" x14ac:dyDescent="0.35">
      <c r="A789" t="s">
        <v>201</v>
      </c>
      <c r="B789" s="9">
        <v>33.92427</v>
      </c>
      <c r="C789" s="9">
        <v>-84.378540000000001</v>
      </c>
      <c r="D789" t="s">
        <v>2718</v>
      </c>
      <c r="E789" t="s">
        <v>813</v>
      </c>
      <c r="F789" t="s">
        <v>1640</v>
      </c>
      <c r="G789" t="s">
        <v>3078</v>
      </c>
      <c r="H789" t="str">
        <f t="shared" si="30"/>
        <v>USALocation</v>
      </c>
      <c r="I789" t="s">
        <v>411</v>
      </c>
      <c r="J789" t="str">
        <f t="shared" si="31"/>
        <v>GeorgiaLocation</v>
      </c>
      <c r="K789">
        <v>34.012999999999998</v>
      </c>
      <c r="L789">
        <v>-84.599000000000004</v>
      </c>
      <c r="M789" s="3">
        <v>22598</v>
      </c>
      <c r="N789" t="s">
        <v>12</v>
      </c>
    </row>
    <row r="790" spans="1:14" hidden="1" x14ac:dyDescent="0.35">
      <c r="A790" t="s">
        <v>203</v>
      </c>
      <c r="B790" s="9">
        <v>34.953029999999998</v>
      </c>
      <c r="C790" s="9">
        <v>-120.43572</v>
      </c>
      <c r="D790" t="s">
        <v>2635</v>
      </c>
      <c r="E790" t="s">
        <v>725</v>
      </c>
      <c r="F790" t="s">
        <v>1557</v>
      </c>
      <c r="G790" t="s">
        <v>3078</v>
      </c>
      <c r="H790" t="str">
        <f t="shared" si="30"/>
        <v>USALocation</v>
      </c>
      <c r="I790" t="s">
        <v>399</v>
      </c>
      <c r="J790" t="str">
        <f t="shared" si="31"/>
        <v>CaliforniaLocation</v>
      </c>
      <c r="K790">
        <v>34.899000000000001</v>
      </c>
      <c r="L790">
        <v>-120.449</v>
      </c>
      <c r="M790" s="3">
        <v>6128</v>
      </c>
      <c r="N790" t="s">
        <v>12</v>
      </c>
    </row>
    <row r="791" spans="1:14" hidden="1" x14ac:dyDescent="0.35">
      <c r="A791" t="s">
        <v>203</v>
      </c>
      <c r="B791" s="9">
        <v>34.953029999999998</v>
      </c>
      <c r="C791" s="9">
        <v>-120.43572</v>
      </c>
      <c r="D791" t="s">
        <v>2636</v>
      </c>
      <c r="E791" t="s">
        <v>726</v>
      </c>
      <c r="F791" t="s">
        <v>1558</v>
      </c>
      <c r="G791" t="s">
        <v>3078</v>
      </c>
      <c r="H791" t="str">
        <f t="shared" si="30"/>
        <v>USALocation</v>
      </c>
      <c r="I791" t="s">
        <v>399</v>
      </c>
      <c r="J791" t="str">
        <f t="shared" si="31"/>
        <v>CaliforniaLocation</v>
      </c>
      <c r="K791">
        <v>34.716999999999999</v>
      </c>
      <c r="L791">
        <v>-120.56699999999999</v>
      </c>
      <c r="M791" s="3">
        <v>28850</v>
      </c>
      <c r="N791" t="s">
        <v>12</v>
      </c>
    </row>
    <row r="792" spans="1:14" hidden="1" x14ac:dyDescent="0.35">
      <c r="A792" t="s">
        <v>135</v>
      </c>
      <c r="B792" s="9">
        <v>38.440469999999998</v>
      </c>
      <c r="C792" s="9">
        <v>-122.71442999999999</v>
      </c>
      <c r="D792" t="s">
        <v>2637</v>
      </c>
      <c r="E792" t="s">
        <v>727</v>
      </c>
      <c r="F792" t="s">
        <v>1559</v>
      </c>
      <c r="G792" t="s">
        <v>3078</v>
      </c>
      <c r="H792" t="str">
        <f t="shared" si="30"/>
        <v>USALocation</v>
      </c>
      <c r="I792" t="s">
        <v>399</v>
      </c>
      <c r="J792" t="str">
        <f t="shared" si="31"/>
        <v>CaliforniaLocation</v>
      </c>
      <c r="K792">
        <v>38.503999999999998</v>
      </c>
      <c r="L792">
        <v>-122.81</v>
      </c>
      <c r="M792" s="3">
        <v>10914</v>
      </c>
      <c r="N792" t="s">
        <v>12</v>
      </c>
    </row>
    <row r="793" spans="1:14" hidden="1" x14ac:dyDescent="0.35">
      <c r="A793" t="s">
        <v>153</v>
      </c>
      <c r="B793" s="9">
        <v>32.083539999999999</v>
      </c>
      <c r="C793" s="9">
        <v>-81.099829999999997</v>
      </c>
      <c r="D793" t="s">
        <v>2719</v>
      </c>
      <c r="E793" t="s">
        <v>814</v>
      </c>
      <c r="F793" t="s">
        <v>1641</v>
      </c>
      <c r="G793" t="s">
        <v>3078</v>
      </c>
      <c r="H793" t="str">
        <f t="shared" si="30"/>
        <v>USALocation</v>
      </c>
      <c r="I793" t="s">
        <v>411</v>
      </c>
      <c r="J793" t="str">
        <f t="shared" si="31"/>
        <v>GeorgiaLocation</v>
      </c>
      <c r="K793">
        <v>32.017000000000003</v>
      </c>
      <c r="L793">
        <v>-81.132999999999996</v>
      </c>
      <c r="M793" s="3">
        <v>8032</v>
      </c>
      <c r="N793" t="s">
        <v>12</v>
      </c>
    </row>
    <row r="794" spans="1:14" hidden="1" x14ac:dyDescent="0.35">
      <c r="A794" t="s">
        <v>153</v>
      </c>
      <c r="B794" s="9">
        <v>32.083539999999999</v>
      </c>
      <c r="C794" s="9">
        <v>-81.099829999999997</v>
      </c>
      <c r="D794" t="s">
        <v>2720</v>
      </c>
      <c r="E794" t="s">
        <v>815</v>
      </c>
      <c r="F794" t="s">
        <v>1642</v>
      </c>
      <c r="G794" t="s">
        <v>3078</v>
      </c>
      <c r="H794" t="str">
        <f t="shared" si="30"/>
        <v>USALocation</v>
      </c>
      <c r="I794" t="s">
        <v>411</v>
      </c>
      <c r="J794" t="str">
        <f t="shared" si="31"/>
        <v>GeorgiaLocation</v>
      </c>
      <c r="K794">
        <v>32.131</v>
      </c>
      <c r="L794">
        <v>-81.201999999999998</v>
      </c>
      <c r="M794" s="3">
        <v>10975</v>
      </c>
      <c r="N794" t="s">
        <v>12</v>
      </c>
    </row>
    <row r="795" spans="1:14" hidden="1" x14ac:dyDescent="0.35">
      <c r="A795" t="s">
        <v>34</v>
      </c>
      <c r="B795" s="9">
        <v>47.606209999999997</v>
      </c>
      <c r="C795" s="9">
        <v>-122.33207</v>
      </c>
      <c r="D795" t="s">
        <v>3013</v>
      </c>
      <c r="E795" t="s">
        <v>1141</v>
      </c>
      <c r="F795" t="s">
        <v>1936</v>
      </c>
      <c r="G795" t="s">
        <v>3078</v>
      </c>
      <c r="H795" t="str">
        <f t="shared" si="30"/>
        <v>USALocation</v>
      </c>
      <c r="I795" t="s">
        <v>487</v>
      </c>
      <c r="J795" t="str">
        <f t="shared" si="31"/>
        <v>WashingtonLocation</v>
      </c>
      <c r="K795">
        <v>47.53</v>
      </c>
      <c r="L795">
        <v>-122.301</v>
      </c>
      <c r="M795" s="3">
        <v>8788</v>
      </c>
      <c r="N795" t="s">
        <v>12</v>
      </c>
    </row>
    <row r="796" spans="1:14" hidden="1" x14ac:dyDescent="0.35">
      <c r="A796" t="s">
        <v>34</v>
      </c>
      <c r="B796" s="9">
        <v>47.606209999999997</v>
      </c>
      <c r="C796" s="9">
        <v>-122.33207</v>
      </c>
      <c r="D796" t="s">
        <v>3015</v>
      </c>
      <c r="E796" t="s">
        <v>1143</v>
      </c>
      <c r="F796" t="s">
        <v>1938</v>
      </c>
      <c r="G796" t="s">
        <v>3078</v>
      </c>
      <c r="H796" t="str">
        <f t="shared" si="30"/>
        <v>USALocation</v>
      </c>
      <c r="I796" t="s">
        <v>487</v>
      </c>
      <c r="J796" t="str">
        <f t="shared" si="31"/>
        <v>WashingtonLocation</v>
      </c>
      <c r="K796">
        <v>47.493000000000002</v>
      </c>
      <c r="L796">
        <v>-122.214</v>
      </c>
      <c r="M796" s="3">
        <v>15394</v>
      </c>
      <c r="N796" t="s">
        <v>12</v>
      </c>
    </row>
    <row r="797" spans="1:14" hidden="1" x14ac:dyDescent="0.35">
      <c r="A797" t="s">
        <v>34</v>
      </c>
      <c r="B797" s="9">
        <v>47.606209999999997</v>
      </c>
      <c r="C797" s="9">
        <v>-122.33207</v>
      </c>
      <c r="D797" t="s">
        <v>3016</v>
      </c>
      <c r="E797" t="s">
        <v>1144</v>
      </c>
      <c r="F797" t="s">
        <v>1939</v>
      </c>
      <c r="G797" t="s">
        <v>3078</v>
      </c>
      <c r="H797" t="str">
        <f t="shared" si="30"/>
        <v>USALocation</v>
      </c>
      <c r="I797" t="s">
        <v>487</v>
      </c>
      <c r="J797" t="str">
        <f t="shared" si="31"/>
        <v>WashingtonLocation</v>
      </c>
      <c r="K797">
        <v>47.444000000000003</v>
      </c>
      <c r="L797">
        <v>-122.31399999999999</v>
      </c>
      <c r="M797" s="3">
        <v>18087</v>
      </c>
      <c r="N797" t="s">
        <v>15</v>
      </c>
    </row>
    <row r="798" spans="1:14" hidden="1" x14ac:dyDescent="0.35">
      <c r="A798" t="s">
        <v>34</v>
      </c>
      <c r="B798" s="9">
        <v>47.606209999999997</v>
      </c>
      <c r="C798" s="9">
        <v>-122.33207</v>
      </c>
      <c r="D798" t="s">
        <v>3014</v>
      </c>
      <c r="E798" t="s">
        <v>1142</v>
      </c>
      <c r="F798" t="s">
        <v>1937</v>
      </c>
      <c r="G798" t="s">
        <v>3078</v>
      </c>
      <c r="H798" t="str">
        <f t="shared" si="30"/>
        <v>USALocation</v>
      </c>
      <c r="I798" t="s">
        <v>487</v>
      </c>
      <c r="J798" t="str">
        <f t="shared" si="31"/>
        <v>WashingtonLocation</v>
      </c>
      <c r="K798">
        <v>47.686999999999998</v>
      </c>
      <c r="L798">
        <v>-122.255</v>
      </c>
      <c r="M798" s="3">
        <v>10678</v>
      </c>
      <c r="N798" t="s">
        <v>12</v>
      </c>
    </row>
    <row r="799" spans="1:14" hidden="1" x14ac:dyDescent="0.35">
      <c r="A799" t="s">
        <v>532</v>
      </c>
      <c r="B799" t="s">
        <v>3032</v>
      </c>
      <c r="C799" t="s">
        <v>3032</v>
      </c>
      <c r="D799" s="4" t="s">
        <v>533</v>
      </c>
      <c r="E799" t="s">
        <v>533</v>
      </c>
      <c r="F799" s="5" t="s">
        <v>534</v>
      </c>
      <c r="G799" t="s">
        <v>3078</v>
      </c>
      <c r="H799" t="str">
        <f t="shared" si="30"/>
        <v>USALocation</v>
      </c>
      <c r="I799" s="6" t="s">
        <v>498</v>
      </c>
      <c r="J799" t="str">
        <f t="shared" si="31"/>
        <v>NERCLocation</v>
      </c>
      <c r="M799" s="3"/>
      <c r="N799" t="s">
        <v>17</v>
      </c>
    </row>
    <row r="800" spans="1:14" hidden="1" x14ac:dyDescent="0.35">
      <c r="A800" t="s">
        <v>118</v>
      </c>
      <c r="B800" s="9">
        <v>32.525149999999996</v>
      </c>
      <c r="C800" s="9">
        <v>-93.75018</v>
      </c>
      <c r="D800" t="s">
        <v>2768</v>
      </c>
      <c r="E800" t="s">
        <v>869</v>
      </c>
      <c r="F800" t="s">
        <v>1690</v>
      </c>
      <c r="G800" t="s">
        <v>3078</v>
      </c>
      <c r="H800" t="str">
        <f t="shared" si="30"/>
        <v>USALocation</v>
      </c>
      <c r="I800" t="s">
        <v>425</v>
      </c>
      <c r="J800" t="str">
        <f t="shared" si="31"/>
        <v>LouisianaLocation</v>
      </c>
      <c r="K800">
        <v>32.5</v>
      </c>
      <c r="L800">
        <v>-93.667000000000002</v>
      </c>
      <c r="M800" s="3">
        <v>8285</v>
      </c>
      <c r="N800" t="s">
        <v>12</v>
      </c>
    </row>
    <row r="801" spans="1:14" hidden="1" x14ac:dyDescent="0.35">
      <c r="A801" t="s">
        <v>118</v>
      </c>
      <c r="B801" s="9">
        <v>32.525149999999996</v>
      </c>
      <c r="C801" s="9">
        <v>-93.75018</v>
      </c>
      <c r="D801" t="s">
        <v>2767</v>
      </c>
      <c r="E801" t="s">
        <v>868</v>
      </c>
      <c r="F801" t="s">
        <v>1689</v>
      </c>
      <c r="G801" t="s">
        <v>3078</v>
      </c>
      <c r="H801" t="str">
        <f t="shared" si="30"/>
        <v>USALocation</v>
      </c>
      <c r="I801" t="s">
        <v>425</v>
      </c>
      <c r="J801" t="str">
        <f t="shared" si="31"/>
        <v>LouisianaLocation</v>
      </c>
      <c r="K801">
        <v>32.542999999999999</v>
      </c>
      <c r="L801">
        <v>-93.745000000000005</v>
      </c>
      <c r="M801" s="3">
        <v>2043</v>
      </c>
      <c r="N801" t="s">
        <v>12</v>
      </c>
    </row>
    <row r="802" spans="1:14" hidden="1" x14ac:dyDescent="0.35">
      <c r="A802" t="s">
        <v>118</v>
      </c>
      <c r="B802" s="9">
        <v>32.525149999999996</v>
      </c>
      <c r="C802" s="9">
        <v>-93.75018</v>
      </c>
      <c r="D802" t="s">
        <v>2769</v>
      </c>
      <c r="E802" t="s">
        <v>870</v>
      </c>
      <c r="F802" t="s">
        <v>1691</v>
      </c>
      <c r="G802" t="s">
        <v>3078</v>
      </c>
      <c r="H802" t="str">
        <f t="shared" si="30"/>
        <v>USALocation</v>
      </c>
      <c r="I802" t="s">
        <v>425</v>
      </c>
      <c r="J802" t="str">
        <f t="shared" si="31"/>
        <v>LouisianaLocation</v>
      </c>
      <c r="K802">
        <v>32.447000000000003</v>
      </c>
      <c r="L802">
        <v>-93.823999999999998</v>
      </c>
      <c r="M802" s="3">
        <v>11111</v>
      </c>
      <c r="N802" t="s">
        <v>12</v>
      </c>
    </row>
    <row r="803" spans="1:14" hidden="1" x14ac:dyDescent="0.35">
      <c r="A803" t="s">
        <v>137</v>
      </c>
      <c r="B803" s="9">
        <v>43.549970000000002</v>
      </c>
      <c r="C803" s="9">
        <v>-96.700329999999994</v>
      </c>
      <c r="D803" t="s">
        <v>2919</v>
      </c>
      <c r="E803" t="s">
        <v>1043</v>
      </c>
      <c r="F803" t="s">
        <v>1842</v>
      </c>
      <c r="G803" t="s">
        <v>3078</v>
      </c>
      <c r="H803" t="str">
        <f t="shared" si="30"/>
        <v>USALocation</v>
      </c>
      <c r="I803" t="s">
        <v>474</v>
      </c>
      <c r="J803" t="str">
        <f t="shared" si="31"/>
        <v>SouthDakotaLocation</v>
      </c>
      <c r="K803">
        <v>43.578000000000003</v>
      </c>
      <c r="L803">
        <v>-96.754000000000005</v>
      </c>
      <c r="M803" s="3">
        <v>5330</v>
      </c>
      <c r="N803" t="s">
        <v>21</v>
      </c>
    </row>
    <row r="804" spans="1:14" hidden="1" x14ac:dyDescent="0.35">
      <c r="A804" t="s">
        <v>210</v>
      </c>
      <c r="B804" s="9">
        <v>41.68338</v>
      </c>
      <c r="C804" s="9">
        <v>-86.250010000000003</v>
      </c>
      <c r="D804" t="s">
        <v>2741</v>
      </c>
      <c r="E804" t="s">
        <v>839</v>
      </c>
      <c r="F804" t="s">
        <v>1663</v>
      </c>
      <c r="G804" t="s">
        <v>3078</v>
      </c>
      <c r="H804" t="str">
        <f t="shared" si="30"/>
        <v>USALocation</v>
      </c>
      <c r="I804" t="s">
        <v>417</v>
      </c>
      <c r="J804" t="str">
        <f t="shared" si="31"/>
        <v>IndianaLocation</v>
      </c>
      <c r="K804">
        <v>41.716999999999999</v>
      </c>
      <c r="L804">
        <v>-85.983000000000004</v>
      </c>
      <c r="M804" s="3">
        <v>22480</v>
      </c>
      <c r="N804" t="s">
        <v>12</v>
      </c>
    </row>
    <row r="805" spans="1:14" hidden="1" x14ac:dyDescent="0.35">
      <c r="A805" t="s">
        <v>210</v>
      </c>
      <c r="B805" s="9">
        <v>41.68338</v>
      </c>
      <c r="C805" s="9">
        <v>-86.250010000000003</v>
      </c>
      <c r="D805" t="s">
        <v>2739</v>
      </c>
      <c r="E805" t="s">
        <v>837</v>
      </c>
      <c r="F805" t="s">
        <v>1661</v>
      </c>
      <c r="G805" t="s">
        <v>3078</v>
      </c>
      <c r="H805" t="str">
        <f t="shared" si="30"/>
        <v>USALocation</v>
      </c>
      <c r="I805" t="s">
        <v>417</v>
      </c>
      <c r="J805" t="str">
        <f t="shared" si="31"/>
        <v>IndianaLocation</v>
      </c>
      <c r="K805">
        <v>41.703000000000003</v>
      </c>
      <c r="L805">
        <v>-86.281999999999996</v>
      </c>
      <c r="M805" s="3">
        <v>3437</v>
      </c>
      <c r="N805" t="s">
        <v>12</v>
      </c>
    </row>
    <row r="806" spans="1:14" hidden="1" x14ac:dyDescent="0.35">
      <c r="A806" t="s">
        <v>210</v>
      </c>
      <c r="B806" s="9">
        <v>41.68338</v>
      </c>
      <c r="C806" s="9">
        <v>-86.250010000000003</v>
      </c>
      <c r="D806" t="s">
        <v>2740</v>
      </c>
      <c r="E806" t="s">
        <v>838</v>
      </c>
      <c r="F806" t="s">
        <v>1662</v>
      </c>
      <c r="G806" t="s">
        <v>3078</v>
      </c>
      <c r="H806" t="str">
        <f t="shared" si="30"/>
        <v>USALocation</v>
      </c>
      <c r="I806" t="s">
        <v>417</v>
      </c>
      <c r="J806" t="str">
        <f t="shared" si="31"/>
        <v>IndianaLocation</v>
      </c>
      <c r="K806">
        <v>41.707000000000001</v>
      </c>
      <c r="L806">
        <v>-86.316000000000003</v>
      </c>
      <c r="M806" s="3">
        <v>6076</v>
      </c>
      <c r="N806" t="s">
        <v>12</v>
      </c>
    </row>
    <row r="807" spans="1:14" hidden="1" x14ac:dyDescent="0.35">
      <c r="A807" t="s">
        <v>105</v>
      </c>
      <c r="B807" s="9">
        <v>47.659660000000002</v>
      </c>
      <c r="C807" s="9">
        <v>-117.42908</v>
      </c>
      <c r="D807" t="s">
        <v>3019</v>
      </c>
      <c r="E807" t="s">
        <v>1147</v>
      </c>
      <c r="F807" t="s">
        <v>1942</v>
      </c>
      <c r="G807" t="s">
        <v>3078</v>
      </c>
      <c r="H807" t="str">
        <f t="shared" si="30"/>
        <v>USALocation</v>
      </c>
      <c r="I807" t="s">
        <v>487</v>
      </c>
      <c r="J807" t="str">
        <f t="shared" si="31"/>
        <v>WashingtonLocation</v>
      </c>
      <c r="K807">
        <v>47.633000000000003</v>
      </c>
      <c r="L807">
        <v>-117.65</v>
      </c>
      <c r="M807" s="3">
        <v>16813</v>
      </c>
      <c r="N807" t="s">
        <v>12</v>
      </c>
    </row>
    <row r="808" spans="1:14" hidden="1" x14ac:dyDescent="0.35">
      <c r="A808" t="s">
        <v>105</v>
      </c>
      <c r="B808" s="9">
        <v>47.659660000000002</v>
      </c>
      <c r="C808" s="9">
        <v>-117.42908</v>
      </c>
      <c r="D808" t="s">
        <v>3017</v>
      </c>
      <c r="E808" t="s">
        <v>1145</v>
      </c>
      <c r="F808" t="s">
        <v>1940</v>
      </c>
      <c r="G808" t="s">
        <v>3078</v>
      </c>
      <c r="H808" t="str">
        <f t="shared" si="30"/>
        <v>USALocation</v>
      </c>
      <c r="I808" t="s">
        <v>487</v>
      </c>
      <c r="J808" t="str">
        <f t="shared" si="31"/>
        <v>WashingtonLocation</v>
      </c>
      <c r="K808">
        <v>47.683</v>
      </c>
      <c r="L808">
        <v>-117.321</v>
      </c>
      <c r="M808" s="3">
        <v>8498</v>
      </c>
      <c r="N808" t="s">
        <v>12</v>
      </c>
    </row>
    <row r="809" spans="1:14" hidden="1" x14ac:dyDescent="0.35">
      <c r="A809" t="s">
        <v>105</v>
      </c>
      <c r="B809" s="9">
        <v>47.659660000000002</v>
      </c>
      <c r="C809" s="9">
        <v>-117.42908</v>
      </c>
      <c r="D809" t="s">
        <v>3018</v>
      </c>
      <c r="E809" t="s">
        <v>1146</v>
      </c>
      <c r="F809" t="s">
        <v>1941</v>
      </c>
      <c r="G809" t="s">
        <v>3078</v>
      </c>
      <c r="H809" t="str">
        <f t="shared" si="30"/>
        <v>USALocation</v>
      </c>
      <c r="I809" t="s">
        <v>487</v>
      </c>
      <c r="J809" t="str">
        <f t="shared" si="31"/>
        <v>WashingtonLocation</v>
      </c>
      <c r="K809">
        <v>47.622</v>
      </c>
      <c r="L809">
        <v>-117.52800000000001</v>
      </c>
      <c r="M809" s="3">
        <v>8512</v>
      </c>
      <c r="N809" t="s">
        <v>12</v>
      </c>
    </row>
    <row r="810" spans="1:14" hidden="1" x14ac:dyDescent="0.35">
      <c r="A810" t="s">
        <v>535</v>
      </c>
      <c r="B810" t="s">
        <v>3032</v>
      </c>
      <c r="C810" t="s">
        <v>3032</v>
      </c>
      <c r="D810" s="4" t="s">
        <v>536</v>
      </c>
      <c r="E810" t="s">
        <v>536</v>
      </c>
      <c r="F810" s="5" t="s">
        <v>537</v>
      </c>
      <c r="G810" t="s">
        <v>3078</v>
      </c>
      <c r="H810" t="str">
        <f t="shared" si="30"/>
        <v>USALocation</v>
      </c>
      <c r="I810" s="6" t="s">
        <v>498</v>
      </c>
      <c r="J810" t="str">
        <f t="shared" si="31"/>
        <v>NERCLocation</v>
      </c>
      <c r="M810" s="3"/>
      <c r="N810" t="s">
        <v>17</v>
      </c>
    </row>
    <row r="811" spans="1:14" hidden="1" x14ac:dyDescent="0.35">
      <c r="A811" t="s">
        <v>139</v>
      </c>
      <c r="B811" s="9">
        <v>39.801720000000003</v>
      </c>
      <c r="C811" s="9">
        <v>-89.643709999999999</v>
      </c>
      <c r="D811" t="s">
        <v>2732</v>
      </c>
      <c r="E811" t="s">
        <v>829</v>
      </c>
      <c r="F811" t="s">
        <v>1654</v>
      </c>
      <c r="G811" t="s">
        <v>3078</v>
      </c>
      <c r="H811" t="str">
        <f t="shared" si="30"/>
        <v>USALocation</v>
      </c>
      <c r="I811" t="s">
        <v>415</v>
      </c>
      <c r="J811" t="str">
        <f t="shared" si="31"/>
        <v>IllinoisLocation</v>
      </c>
      <c r="K811">
        <v>39.844999999999999</v>
      </c>
      <c r="L811">
        <v>-89.683999999999997</v>
      </c>
      <c r="M811" s="3">
        <v>5916</v>
      </c>
      <c r="N811" t="s">
        <v>17</v>
      </c>
    </row>
    <row r="812" spans="1:14" hidden="1" x14ac:dyDescent="0.35">
      <c r="A812" t="s">
        <v>139</v>
      </c>
      <c r="B812" s="9">
        <v>42.101480000000002</v>
      </c>
      <c r="C812" s="9">
        <v>-72.58981</v>
      </c>
      <c r="D812" t="s">
        <v>2787</v>
      </c>
      <c r="E812" t="s">
        <v>891</v>
      </c>
      <c r="F812" t="s">
        <v>1709</v>
      </c>
      <c r="G812" t="s">
        <v>3078</v>
      </c>
      <c r="H812" t="str">
        <f t="shared" si="30"/>
        <v>USALocation</v>
      </c>
      <c r="I812" t="s">
        <v>431</v>
      </c>
      <c r="J812" t="str">
        <f t="shared" si="31"/>
        <v>MassachusettsLocation</v>
      </c>
      <c r="K812">
        <v>42.158000000000001</v>
      </c>
      <c r="L812">
        <v>-72.715999999999994</v>
      </c>
      <c r="M812" s="3">
        <v>12156</v>
      </c>
      <c r="N812" t="s">
        <v>12</v>
      </c>
    </row>
    <row r="813" spans="1:14" hidden="1" x14ac:dyDescent="0.35">
      <c r="A813" t="s">
        <v>139</v>
      </c>
      <c r="B813" s="9">
        <v>42.101480000000002</v>
      </c>
      <c r="C813" s="9">
        <v>-72.58981</v>
      </c>
      <c r="D813" t="s">
        <v>2669</v>
      </c>
      <c r="E813" t="s">
        <v>761</v>
      </c>
      <c r="F813" t="s">
        <v>1591</v>
      </c>
      <c r="G813" t="s">
        <v>3078</v>
      </c>
      <c r="H813" t="str">
        <f t="shared" si="30"/>
        <v>USALocation</v>
      </c>
      <c r="I813" t="s">
        <v>403</v>
      </c>
      <c r="J813" t="str">
        <f t="shared" si="31"/>
        <v>ConnecticutLocation</v>
      </c>
      <c r="K813">
        <v>41.938000000000002</v>
      </c>
      <c r="L813">
        <v>-72.682000000000002</v>
      </c>
      <c r="M813" s="3">
        <v>19708</v>
      </c>
      <c r="N813" t="s">
        <v>13</v>
      </c>
    </row>
    <row r="814" spans="1:14" hidden="1" x14ac:dyDescent="0.35">
      <c r="A814" t="s">
        <v>139</v>
      </c>
      <c r="B814" s="9">
        <v>37.215330000000002</v>
      </c>
      <c r="C814" s="9">
        <v>-93.298240000000007</v>
      </c>
      <c r="D814" t="s">
        <v>2785</v>
      </c>
      <c r="E814" t="s">
        <v>889</v>
      </c>
      <c r="F814" t="s">
        <v>1707</v>
      </c>
      <c r="G814" t="s">
        <v>3078</v>
      </c>
      <c r="H814" t="str">
        <f t="shared" si="30"/>
        <v>USALocation</v>
      </c>
      <c r="I814" t="s">
        <v>431</v>
      </c>
      <c r="J814" t="str">
        <f t="shared" si="31"/>
        <v>MassachusettsLocation</v>
      </c>
      <c r="K814">
        <v>37.24</v>
      </c>
      <c r="L814">
        <v>-93.39</v>
      </c>
      <c r="M814" s="3">
        <v>8574</v>
      </c>
      <c r="N814" t="s">
        <v>12</v>
      </c>
    </row>
    <row r="815" spans="1:14" hidden="1" x14ac:dyDescent="0.35">
      <c r="A815" t="s">
        <v>139</v>
      </c>
      <c r="B815" s="9">
        <v>42.101480000000002</v>
      </c>
      <c r="C815" s="9">
        <v>-72.58981</v>
      </c>
      <c r="D815" t="s">
        <v>2786</v>
      </c>
      <c r="E815" t="s">
        <v>890</v>
      </c>
      <c r="F815" t="s">
        <v>1708</v>
      </c>
      <c r="G815" t="s">
        <v>3078</v>
      </c>
      <c r="H815" t="str">
        <f t="shared" si="30"/>
        <v>USALocation</v>
      </c>
      <c r="I815" t="s">
        <v>431</v>
      </c>
      <c r="J815" t="str">
        <f t="shared" si="31"/>
        <v>MassachusettsLocation</v>
      </c>
      <c r="K815">
        <v>42.2</v>
      </c>
      <c r="L815">
        <v>-72.533000000000001</v>
      </c>
      <c r="M815" s="3">
        <v>11914</v>
      </c>
      <c r="N815" t="s">
        <v>12</v>
      </c>
    </row>
    <row r="816" spans="1:14" hidden="1" x14ac:dyDescent="0.35">
      <c r="A816" t="s">
        <v>75</v>
      </c>
      <c r="B816" s="9">
        <v>38.627270000000003</v>
      </c>
      <c r="C816" s="9">
        <v>-90.197890000000001</v>
      </c>
      <c r="D816" t="s">
        <v>2820</v>
      </c>
      <c r="E816" t="s">
        <v>928</v>
      </c>
      <c r="F816" t="s">
        <v>1742</v>
      </c>
      <c r="G816" t="s">
        <v>3078</v>
      </c>
      <c r="H816" t="str">
        <f t="shared" si="30"/>
        <v>USALocation</v>
      </c>
      <c r="I816" t="s">
        <v>440</v>
      </c>
      <c r="J816" t="str">
        <f t="shared" si="31"/>
        <v>MissouriLocation</v>
      </c>
      <c r="K816">
        <v>38.753</v>
      </c>
      <c r="L816">
        <v>-90.373999999999995</v>
      </c>
      <c r="M816" s="3">
        <v>20714</v>
      </c>
      <c r="N816" t="s">
        <v>17</v>
      </c>
    </row>
    <row r="817" spans="1:14" hidden="1" x14ac:dyDescent="0.35">
      <c r="A817" t="s">
        <v>75</v>
      </c>
      <c r="B817" s="9">
        <v>38.627270000000003</v>
      </c>
      <c r="C817" s="9">
        <v>-90.197890000000001</v>
      </c>
      <c r="D817" t="s">
        <v>2733</v>
      </c>
      <c r="E817" t="s">
        <v>830</v>
      </c>
      <c r="F817" t="s">
        <v>1655</v>
      </c>
      <c r="G817" t="s">
        <v>3078</v>
      </c>
      <c r="H817" t="str">
        <f t="shared" si="30"/>
        <v>USALocation</v>
      </c>
      <c r="I817" t="s">
        <v>415</v>
      </c>
      <c r="J817" t="str">
        <f t="shared" si="31"/>
        <v>IllinoisLocation</v>
      </c>
      <c r="K817">
        <v>38.570999999999998</v>
      </c>
      <c r="L817">
        <v>-90.156999999999996</v>
      </c>
      <c r="M817" s="3">
        <v>7195</v>
      </c>
      <c r="N817" t="s">
        <v>12</v>
      </c>
    </row>
    <row r="818" spans="1:14" hidden="1" x14ac:dyDescent="0.35">
      <c r="A818" t="s">
        <v>55</v>
      </c>
      <c r="B818" s="9">
        <v>40.562330000000003</v>
      </c>
      <c r="C818" s="9">
        <v>-74.139859999999999</v>
      </c>
      <c r="D818" t="s">
        <v>2840</v>
      </c>
      <c r="E818" t="s">
        <v>953</v>
      </c>
      <c r="F818" t="s">
        <v>1762</v>
      </c>
      <c r="G818" t="s">
        <v>3078</v>
      </c>
      <c r="H818" t="str">
        <f t="shared" si="30"/>
        <v>USALocation</v>
      </c>
      <c r="I818" t="s">
        <v>451</v>
      </c>
      <c r="J818" t="str">
        <f t="shared" si="31"/>
        <v>NewJerseyLocation</v>
      </c>
      <c r="K818">
        <v>40.616999999999997</v>
      </c>
      <c r="L818">
        <v>-74.25</v>
      </c>
      <c r="M818" s="3">
        <v>11110</v>
      </c>
      <c r="N818" t="s">
        <v>12</v>
      </c>
    </row>
    <row r="819" spans="1:14" hidden="1" x14ac:dyDescent="0.35">
      <c r="A819" t="s">
        <v>77</v>
      </c>
      <c r="B819" s="9">
        <v>37.957700000000003</v>
      </c>
      <c r="C819" s="9">
        <v>-121.29078</v>
      </c>
      <c r="D819" t="s">
        <v>2638</v>
      </c>
      <c r="E819" t="s">
        <v>728</v>
      </c>
      <c r="F819" t="s">
        <v>1560</v>
      </c>
      <c r="G819" t="s">
        <v>3078</v>
      </c>
      <c r="H819" t="str">
        <f t="shared" si="30"/>
        <v>USALocation</v>
      </c>
      <c r="I819" t="s">
        <v>399</v>
      </c>
      <c r="J819" t="str">
        <f t="shared" si="31"/>
        <v>CaliforniaLocation</v>
      </c>
      <c r="K819">
        <v>37.889000000000003</v>
      </c>
      <c r="L819">
        <v>-121.226</v>
      </c>
      <c r="M819" s="3">
        <v>9520</v>
      </c>
      <c r="N819" t="s">
        <v>15</v>
      </c>
    </row>
    <row r="820" spans="1:14" hidden="1" x14ac:dyDescent="0.35">
      <c r="A820" t="s">
        <v>154</v>
      </c>
      <c r="B820" s="9">
        <v>43.048119999999997</v>
      </c>
      <c r="C820" s="9">
        <v>-76.147419999999997</v>
      </c>
      <c r="D820" t="s">
        <v>2852</v>
      </c>
      <c r="E820" t="s">
        <v>967</v>
      </c>
      <c r="F820" t="s">
        <v>1774</v>
      </c>
      <c r="G820" t="s">
        <v>3078</v>
      </c>
      <c r="H820" t="str">
        <f t="shared" si="30"/>
        <v>USALocation</v>
      </c>
      <c r="I820" t="s">
        <v>455</v>
      </c>
      <c r="J820" t="str">
        <f t="shared" si="31"/>
        <v>NewYorkLocation</v>
      </c>
      <c r="K820">
        <v>43.110999999999997</v>
      </c>
      <c r="L820">
        <v>-76.103999999999999</v>
      </c>
      <c r="M820" s="3">
        <v>7830</v>
      </c>
      <c r="N820" t="s">
        <v>12</v>
      </c>
    </row>
    <row r="821" spans="1:14" hidden="1" x14ac:dyDescent="0.35">
      <c r="A821" t="s">
        <v>110</v>
      </c>
      <c r="B821" s="9">
        <v>47.252879999999998</v>
      </c>
      <c r="C821" s="9">
        <v>-122.44429</v>
      </c>
      <c r="D821" t="s">
        <v>3023</v>
      </c>
      <c r="E821" t="s">
        <v>1151</v>
      </c>
      <c r="F821" t="s">
        <v>1946</v>
      </c>
      <c r="G821" t="s">
        <v>3078</v>
      </c>
      <c r="H821" t="str">
        <f t="shared" si="30"/>
        <v>USALocation</v>
      </c>
      <c r="I821" t="s">
        <v>487</v>
      </c>
      <c r="J821" t="str">
        <f t="shared" si="31"/>
        <v>WashingtonLocation</v>
      </c>
      <c r="K821">
        <v>47.082999999999998</v>
      </c>
      <c r="L821">
        <v>-122.583</v>
      </c>
      <c r="M821" s="3">
        <v>21605</v>
      </c>
      <c r="N821" t="s">
        <v>12</v>
      </c>
    </row>
    <row r="822" spans="1:14" hidden="1" x14ac:dyDescent="0.35">
      <c r="A822" t="s">
        <v>110</v>
      </c>
      <c r="B822" s="9">
        <v>47.252879999999998</v>
      </c>
      <c r="C822" s="9">
        <v>-122.44429</v>
      </c>
      <c r="D822" t="s">
        <v>3021</v>
      </c>
      <c r="E822" t="s">
        <v>1149</v>
      </c>
      <c r="F822" t="s">
        <v>1944</v>
      </c>
      <c r="G822" t="s">
        <v>3078</v>
      </c>
      <c r="H822" t="str">
        <f t="shared" si="30"/>
        <v>USALocation</v>
      </c>
      <c r="I822" t="s">
        <v>487</v>
      </c>
      <c r="J822" t="str">
        <f t="shared" si="31"/>
        <v>WashingtonLocation</v>
      </c>
      <c r="K822">
        <v>47.15</v>
      </c>
      <c r="L822">
        <v>-122.483</v>
      </c>
      <c r="M822" s="3">
        <v>11807</v>
      </c>
      <c r="N822" t="s">
        <v>12</v>
      </c>
    </row>
    <row r="823" spans="1:14" hidden="1" x14ac:dyDescent="0.35">
      <c r="A823" t="s">
        <v>110</v>
      </c>
      <c r="B823" s="9">
        <v>47.252879999999998</v>
      </c>
      <c r="C823" s="9">
        <v>-122.44429</v>
      </c>
      <c r="D823" t="s">
        <v>3022</v>
      </c>
      <c r="E823" t="s">
        <v>1150</v>
      </c>
      <c r="F823" t="s">
        <v>1945</v>
      </c>
      <c r="G823" t="s">
        <v>3078</v>
      </c>
      <c r="H823" t="str">
        <f t="shared" si="30"/>
        <v>USALocation</v>
      </c>
      <c r="I823" t="s">
        <v>487</v>
      </c>
      <c r="J823" t="str">
        <f t="shared" si="31"/>
        <v>WashingtonLocation</v>
      </c>
      <c r="K823">
        <v>47.1</v>
      </c>
      <c r="L823">
        <v>-122.283</v>
      </c>
      <c r="M823" s="3">
        <v>20918</v>
      </c>
      <c r="N823" t="s">
        <v>12</v>
      </c>
    </row>
    <row r="824" spans="1:14" hidden="1" x14ac:dyDescent="0.35">
      <c r="A824" t="s">
        <v>110</v>
      </c>
      <c r="B824" s="9">
        <v>47.252879999999998</v>
      </c>
      <c r="C824" s="9">
        <v>-122.44429</v>
      </c>
      <c r="D824" t="s">
        <v>3020</v>
      </c>
      <c r="E824" t="s">
        <v>1148</v>
      </c>
      <c r="F824" t="s">
        <v>1943</v>
      </c>
      <c r="G824" t="s">
        <v>3078</v>
      </c>
      <c r="H824" t="str">
        <f t="shared" si="30"/>
        <v>USALocation</v>
      </c>
      <c r="I824" t="s">
        <v>487</v>
      </c>
      <c r="J824" t="str">
        <f t="shared" si="31"/>
        <v>WashingtonLocation</v>
      </c>
      <c r="K824">
        <v>47.268000000000001</v>
      </c>
      <c r="L824">
        <v>-122.57599999999999</v>
      </c>
      <c r="M824" s="3">
        <v>10080</v>
      </c>
      <c r="N824" t="s">
        <v>12</v>
      </c>
    </row>
    <row r="825" spans="1:14" hidden="1" x14ac:dyDescent="0.35">
      <c r="A825" t="s">
        <v>123</v>
      </c>
      <c r="B825" s="9">
        <v>30.43826</v>
      </c>
      <c r="C825" s="9">
        <v>-84.280730000000005</v>
      </c>
      <c r="D825" t="s">
        <v>2701</v>
      </c>
      <c r="E825" t="s">
        <v>795</v>
      </c>
      <c r="F825" t="s">
        <v>1623</v>
      </c>
      <c r="G825" t="s">
        <v>3078</v>
      </c>
      <c r="H825" t="str">
        <f t="shared" si="30"/>
        <v>USALocation</v>
      </c>
      <c r="I825" t="s">
        <v>409</v>
      </c>
      <c r="J825" t="str">
        <f t="shared" si="31"/>
        <v>FloridaLocation</v>
      </c>
      <c r="K825">
        <v>30.393000000000001</v>
      </c>
      <c r="L825">
        <v>-84.352999999999994</v>
      </c>
      <c r="M825" s="3">
        <v>8564</v>
      </c>
      <c r="N825" t="s">
        <v>12</v>
      </c>
    </row>
    <row r="826" spans="1:14" hidden="1" x14ac:dyDescent="0.35">
      <c r="A826" t="s">
        <v>70</v>
      </c>
      <c r="B826" s="9">
        <v>27.947520000000001</v>
      </c>
      <c r="C826" s="9">
        <v>-82.458430000000007</v>
      </c>
      <c r="D826" t="s">
        <v>2707</v>
      </c>
      <c r="E826" t="s">
        <v>801</v>
      </c>
      <c r="F826" t="s">
        <v>1629</v>
      </c>
      <c r="G826" t="s">
        <v>3078</v>
      </c>
      <c r="H826" t="str">
        <f t="shared" si="30"/>
        <v>USALocation</v>
      </c>
      <c r="I826" t="s">
        <v>409</v>
      </c>
      <c r="J826" t="str">
        <f t="shared" si="31"/>
        <v>FloridaLocation</v>
      </c>
      <c r="K826">
        <v>27.765000000000001</v>
      </c>
      <c r="L826">
        <v>-82.628</v>
      </c>
      <c r="M826" s="3">
        <v>26264</v>
      </c>
      <c r="N826" t="s">
        <v>12</v>
      </c>
    </row>
    <row r="827" spans="1:14" hidden="1" x14ac:dyDescent="0.35">
      <c r="A827" t="s">
        <v>70</v>
      </c>
      <c r="B827" s="9">
        <v>27.947520000000001</v>
      </c>
      <c r="C827" s="9">
        <v>-82.458430000000007</v>
      </c>
      <c r="D827" t="s">
        <v>2704</v>
      </c>
      <c r="E827" t="s">
        <v>798</v>
      </c>
      <c r="F827" t="s">
        <v>1626</v>
      </c>
      <c r="G827" t="s">
        <v>3078</v>
      </c>
      <c r="H827" t="str">
        <f t="shared" si="30"/>
        <v>USALocation</v>
      </c>
      <c r="I827" t="s">
        <v>409</v>
      </c>
      <c r="J827" t="str">
        <f t="shared" si="31"/>
        <v>FloridaLocation</v>
      </c>
      <c r="K827">
        <v>27.85</v>
      </c>
      <c r="L827">
        <v>-82.516999999999996</v>
      </c>
      <c r="M827" s="3">
        <v>12276</v>
      </c>
      <c r="N827" t="s">
        <v>12</v>
      </c>
    </row>
    <row r="828" spans="1:14" hidden="1" x14ac:dyDescent="0.35">
      <c r="A828" t="s">
        <v>70</v>
      </c>
      <c r="B828" s="9">
        <v>27.947520000000001</v>
      </c>
      <c r="C828" s="9">
        <v>-82.458430000000007</v>
      </c>
      <c r="D828" t="s">
        <v>2702</v>
      </c>
      <c r="E828" t="s">
        <v>796</v>
      </c>
      <c r="F828" t="s">
        <v>1624</v>
      </c>
      <c r="G828" t="s">
        <v>3078</v>
      </c>
      <c r="H828" t="str">
        <f t="shared" si="30"/>
        <v>USALocation</v>
      </c>
      <c r="I828" t="s">
        <v>409</v>
      </c>
      <c r="J828" t="str">
        <f t="shared" si="31"/>
        <v>FloridaLocation</v>
      </c>
      <c r="K828">
        <v>27.916</v>
      </c>
      <c r="L828">
        <v>-82.448999999999998</v>
      </c>
      <c r="M828" s="3">
        <v>3625</v>
      </c>
      <c r="N828" t="s">
        <v>12</v>
      </c>
    </row>
    <row r="829" spans="1:14" hidden="1" x14ac:dyDescent="0.35">
      <c r="A829" t="s">
        <v>70</v>
      </c>
      <c r="B829" s="9">
        <v>27.947520000000001</v>
      </c>
      <c r="C829" s="9">
        <v>-82.458430000000007</v>
      </c>
      <c r="D829" t="s">
        <v>2706</v>
      </c>
      <c r="E829" t="s">
        <v>800</v>
      </c>
      <c r="F829" t="s">
        <v>1628</v>
      </c>
      <c r="G829" t="s">
        <v>3078</v>
      </c>
      <c r="H829" t="str">
        <f t="shared" si="30"/>
        <v>USALocation</v>
      </c>
      <c r="I829" t="s">
        <v>409</v>
      </c>
      <c r="J829" t="str">
        <f t="shared" si="31"/>
        <v>FloridaLocation</v>
      </c>
      <c r="K829">
        <v>27.911000000000001</v>
      </c>
      <c r="L829">
        <v>-82.688000000000002</v>
      </c>
      <c r="M829" s="3">
        <v>22916</v>
      </c>
      <c r="N829" t="s">
        <v>12</v>
      </c>
    </row>
    <row r="830" spans="1:14" hidden="1" x14ac:dyDescent="0.35">
      <c r="A830" t="s">
        <v>70</v>
      </c>
      <c r="B830" s="9">
        <v>27.947520000000001</v>
      </c>
      <c r="C830" s="9">
        <v>-82.458430000000007</v>
      </c>
      <c r="D830" t="s">
        <v>2703</v>
      </c>
      <c r="E830" t="s">
        <v>797</v>
      </c>
      <c r="F830" t="s">
        <v>1625</v>
      </c>
      <c r="G830" t="s">
        <v>3078</v>
      </c>
      <c r="H830" t="str">
        <f t="shared" si="30"/>
        <v>USALocation</v>
      </c>
      <c r="I830" t="s">
        <v>409</v>
      </c>
      <c r="J830" t="str">
        <f t="shared" si="31"/>
        <v>FloridaLocation</v>
      </c>
      <c r="K830">
        <v>27.962</v>
      </c>
      <c r="L830">
        <v>-82.54</v>
      </c>
      <c r="M830" s="3">
        <v>8172</v>
      </c>
      <c r="N830" t="s">
        <v>17</v>
      </c>
    </row>
    <row r="831" spans="1:14" hidden="1" x14ac:dyDescent="0.35">
      <c r="A831" t="s">
        <v>70</v>
      </c>
      <c r="B831" s="9">
        <v>27.947520000000001</v>
      </c>
      <c r="C831" s="9">
        <v>-82.458430000000007</v>
      </c>
      <c r="D831" t="s">
        <v>2705</v>
      </c>
      <c r="E831" t="s">
        <v>799</v>
      </c>
      <c r="F831" t="s">
        <v>1627</v>
      </c>
      <c r="G831" t="s">
        <v>3078</v>
      </c>
      <c r="H831" t="str">
        <f t="shared" si="30"/>
        <v>USALocation</v>
      </c>
      <c r="I831" t="s">
        <v>409</v>
      </c>
      <c r="J831" t="str">
        <f t="shared" si="31"/>
        <v>FloridaLocation</v>
      </c>
      <c r="K831">
        <v>28.013999999999999</v>
      </c>
      <c r="L831">
        <v>-82.344999999999999</v>
      </c>
      <c r="M831" s="3">
        <v>13368</v>
      </c>
      <c r="N831" t="s">
        <v>12</v>
      </c>
    </row>
    <row r="832" spans="1:14" hidden="1" x14ac:dyDescent="0.35">
      <c r="A832" t="s">
        <v>24</v>
      </c>
      <c r="B832" s="9">
        <v>40.849850000000004</v>
      </c>
      <c r="C832" s="9">
        <v>-73.866410000000002</v>
      </c>
      <c r="D832" t="s">
        <v>2853</v>
      </c>
      <c r="E832" t="s">
        <v>968</v>
      </c>
      <c r="F832" t="s">
        <v>1775</v>
      </c>
      <c r="G832" t="s">
        <v>3078</v>
      </c>
      <c r="H832" t="str">
        <f t="shared" si="30"/>
        <v>USALocation</v>
      </c>
      <c r="I832" t="s">
        <v>455</v>
      </c>
      <c r="J832" t="str">
        <f t="shared" si="31"/>
        <v>NewYorkLocation</v>
      </c>
      <c r="K832">
        <v>41.067</v>
      </c>
      <c r="L832">
        <v>-73.707999999999998</v>
      </c>
      <c r="M832" s="3">
        <v>27567</v>
      </c>
      <c r="N832" t="s">
        <v>12</v>
      </c>
    </row>
    <row r="833" spans="1:14" hidden="1" x14ac:dyDescent="0.35">
      <c r="A833" t="s">
        <v>160</v>
      </c>
      <c r="B833" s="9">
        <v>39.868040000000001</v>
      </c>
      <c r="C833" s="9">
        <v>-104.97192</v>
      </c>
      <c r="D833" t="s">
        <v>2662</v>
      </c>
      <c r="E833" t="s">
        <v>753</v>
      </c>
      <c r="F833" t="s">
        <v>1584</v>
      </c>
      <c r="G833" t="s">
        <v>3078</v>
      </c>
      <c r="H833" t="str">
        <f t="shared" si="30"/>
        <v>USALocation</v>
      </c>
      <c r="I833" t="s">
        <v>401</v>
      </c>
      <c r="J833" t="str">
        <f t="shared" si="31"/>
        <v>ColoradoLocation</v>
      </c>
      <c r="K833">
        <v>40.033000000000001</v>
      </c>
      <c r="L833">
        <v>-105.217</v>
      </c>
      <c r="M833" s="3">
        <v>27800</v>
      </c>
      <c r="N833" t="s">
        <v>12</v>
      </c>
    </row>
    <row r="834" spans="1:14" hidden="1" x14ac:dyDescent="0.35">
      <c r="A834" t="s">
        <v>160</v>
      </c>
      <c r="B834" s="9">
        <v>39.868040000000001</v>
      </c>
      <c r="C834" s="9">
        <v>-104.97192</v>
      </c>
      <c r="D834" t="s">
        <v>2661</v>
      </c>
      <c r="E834" t="s">
        <v>752</v>
      </c>
      <c r="F834" t="s">
        <v>1583</v>
      </c>
      <c r="G834" t="s">
        <v>3078</v>
      </c>
      <c r="H834" t="str">
        <f t="shared" ref="H834:H874" si="32">G834&amp;"Location"</f>
        <v>USALocation</v>
      </c>
      <c r="I834" t="s">
        <v>401</v>
      </c>
      <c r="J834" t="str">
        <f t="shared" ref="J834:J874" si="33">VLOOKUP(I834,V:W,2,FALSE)</f>
        <v>ColoradoLocation</v>
      </c>
      <c r="K834">
        <v>40.017000000000003</v>
      </c>
      <c r="L834">
        <v>-105.05</v>
      </c>
      <c r="M834" s="3">
        <v>17851</v>
      </c>
      <c r="N834" t="s">
        <v>12</v>
      </c>
    </row>
    <row r="835" spans="1:14" hidden="1" x14ac:dyDescent="0.35">
      <c r="A835" t="s">
        <v>86</v>
      </c>
      <c r="B835" s="9">
        <v>41.663939999999997</v>
      </c>
      <c r="C835" s="9">
        <v>-83.555210000000002</v>
      </c>
      <c r="D835" t="s">
        <v>2801</v>
      </c>
      <c r="E835" t="s">
        <v>906</v>
      </c>
      <c r="F835" t="s">
        <v>1723</v>
      </c>
      <c r="G835" t="s">
        <v>3078</v>
      </c>
      <c r="H835" t="str">
        <f t="shared" si="32"/>
        <v>USALocation</v>
      </c>
      <c r="I835" t="s">
        <v>434</v>
      </c>
      <c r="J835" t="str">
        <f t="shared" si="33"/>
        <v>MichiganLocation</v>
      </c>
      <c r="K835">
        <v>41.563000000000002</v>
      </c>
      <c r="L835">
        <v>-83.475999999999999</v>
      </c>
      <c r="M835" s="3">
        <v>13013</v>
      </c>
      <c r="N835" t="s">
        <v>12</v>
      </c>
    </row>
    <row r="836" spans="1:14" hidden="1" x14ac:dyDescent="0.35">
      <c r="A836" t="s">
        <v>86</v>
      </c>
      <c r="B836" s="9">
        <v>41.663939999999997</v>
      </c>
      <c r="C836" s="9">
        <v>-83.555210000000002</v>
      </c>
      <c r="D836" t="s">
        <v>2886</v>
      </c>
      <c r="E836" t="s">
        <v>1004</v>
      </c>
      <c r="F836" t="s">
        <v>1808</v>
      </c>
      <c r="G836" t="s">
        <v>3078</v>
      </c>
      <c r="H836" t="str">
        <f t="shared" si="32"/>
        <v>USALocation</v>
      </c>
      <c r="I836" t="s">
        <v>461</v>
      </c>
      <c r="J836" t="str">
        <f t="shared" si="33"/>
        <v>OhioLocation</v>
      </c>
      <c r="K836">
        <v>41.587000000000003</v>
      </c>
      <c r="L836">
        <v>-83.805999999999997</v>
      </c>
      <c r="M836" s="3">
        <v>22532</v>
      </c>
      <c r="N836" t="s">
        <v>17</v>
      </c>
    </row>
    <row r="837" spans="1:14" hidden="1" x14ac:dyDescent="0.35">
      <c r="A837" t="s">
        <v>86</v>
      </c>
      <c r="B837" s="9">
        <v>41.663939999999997</v>
      </c>
      <c r="C837" s="9">
        <v>-83.555210000000002</v>
      </c>
      <c r="D837" t="s">
        <v>2800</v>
      </c>
      <c r="E837" t="s">
        <v>905</v>
      </c>
      <c r="F837" t="s">
        <v>1722</v>
      </c>
      <c r="G837" t="s">
        <v>3078</v>
      </c>
      <c r="H837" t="str">
        <f t="shared" si="32"/>
        <v>USALocation</v>
      </c>
      <c r="I837" t="s">
        <v>434</v>
      </c>
      <c r="J837" t="str">
        <f t="shared" si="33"/>
        <v>MichiganLocation</v>
      </c>
      <c r="K837">
        <v>41.735999999999997</v>
      </c>
      <c r="L837">
        <v>-83.655000000000001</v>
      </c>
      <c r="M837" s="3">
        <v>11525</v>
      </c>
      <c r="N837" t="s">
        <v>12</v>
      </c>
    </row>
    <row r="838" spans="1:14" hidden="1" x14ac:dyDescent="0.35">
      <c r="A838" t="s">
        <v>171</v>
      </c>
      <c r="B838" s="9">
        <v>39.04833</v>
      </c>
      <c r="C838" s="9">
        <v>-95.678039999999996</v>
      </c>
      <c r="D838" t="s">
        <v>2751</v>
      </c>
      <c r="E838" t="s">
        <v>851</v>
      </c>
      <c r="F838" t="s">
        <v>1673</v>
      </c>
      <c r="G838" t="s">
        <v>3078</v>
      </c>
      <c r="H838" t="str">
        <f t="shared" si="32"/>
        <v>USALocation</v>
      </c>
      <c r="I838" t="s">
        <v>421</v>
      </c>
      <c r="J838" t="str">
        <f t="shared" si="33"/>
        <v>KansasLocation</v>
      </c>
      <c r="K838">
        <v>38.950000000000003</v>
      </c>
      <c r="L838">
        <v>-95.664000000000001</v>
      </c>
      <c r="M838" s="3">
        <v>11000</v>
      </c>
      <c r="N838" t="s">
        <v>12</v>
      </c>
    </row>
    <row r="839" spans="1:14" hidden="1" x14ac:dyDescent="0.35">
      <c r="A839" t="s">
        <v>171</v>
      </c>
      <c r="B839" s="9">
        <v>39.04833</v>
      </c>
      <c r="C839" s="9">
        <v>-95.678039999999996</v>
      </c>
      <c r="D839" t="s">
        <v>2750</v>
      </c>
      <c r="E839" t="s">
        <v>850</v>
      </c>
      <c r="F839" t="s">
        <v>1672</v>
      </c>
      <c r="G839" t="s">
        <v>3078</v>
      </c>
      <c r="H839" t="str">
        <f t="shared" si="32"/>
        <v>USALocation</v>
      </c>
      <c r="I839" t="s">
        <v>421</v>
      </c>
      <c r="J839" t="str">
        <f t="shared" si="33"/>
        <v>KansasLocation</v>
      </c>
      <c r="K839">
        <v>39.073</v>
      </c>
      <c r="L839">
        <v>-95.626000000000005</v>
      </c>
      <c r="M839" s="3">
        <v>5264</v>
      </c>
      <c r="N839" t="s">
        <v>12</v>
      </c>
    </row>
    <row r="840" spans="1:14" hidden="1" x14ac:dyDescent="0.35">
      <c r="A840" t="s">
        <v>48</v>
      </c>
      <c r="B840" s="9">
        <v>32.221739999999997</v>
      </c>
      <c r="C840" s="9">
        <v>-110.92648</v>
      </c>
      <c r="D840" t="s">
        <v>2565</v>
      </c>
      <c r="E840" t="s">
        <v>652</v>
      </c>
      <c r="F840" t="s">
        <v>1486</v>
      </c>
      <c r="G840" t="s">
        <v>3078</v>
      </c>
      <c r="H840" t="str">
        <f t="shared" si="32"/>
        <v>USALocation</v>
      </c>
      <c r="I840" t="s">
        <v>395</v>
      </c>
      <c r="J840" t="str">
        <f t="shared" si="33"/>
        <v>ArizonaLocation</v>
      </c>
      <c r="K840">
        <v>32.167000000000002</v>
      </c>
      <c r="L840">
        <v>-110.883</v>
      </c>
      <c r="M840" s="3">
        <v>7334</v>
      </c>
      <c r="N840" t="s">
        <v>12</v>
      </c>
    </row>
    <row r="841" spans="1:14" hidden="1" x14ac:dyDescent="0.35">
      <c r="A841" t="s">
        <v>48</v>
      </c>
      <c r="B841" s="9">
        <v>32.221739999999997</v>
      </c>
      <c r="C841" s="9">
        <v>-110.92648</v>
      </c>
      <c r="D841" t="s">
        <v>2567</v>
      </c>
      <c r="E841" t="s">
        <v>654</v>
      </c>
      <c r="F841" t="s">
        <v>1488</v>
      </c>
      <c r="G841" t="s">
        <v>3078</v>
      </c>
      <c r="H841" t="str">
        <f t="shared" si="32"/>
        <v>USALocation</v>
      </c>
      <c r="I841" t="s">
        <v>395</v>
      </c>
      <c r="J841" t="str">
        <f t="shared" si="33"/>
        <v>ArizonaLocation</v>
      </c>
      <c r="K841">
        <v>32.142000000000003</v>
      </c>
      <c r="L841">
        <v>-111.175</v>
      </c>
      <c r="M841" s="3">
        <v>25012</v>
      </c>
      <c r="N841" t="s">
        <v>12</v>
      </c>
    </row>
    <row r="842" spans="1:14" hidden="1" x14ac:dyDescent="0.35">
      <c r="A842" t="s">
        <v>48</v>
      </c>
      <c r="B842" s="9">
        <v>32.221739999999997</v>
      </c>
      <c r="C842" s="9">
        <v>-110.92648</v>
      </c>
      <c r="D842" t="s">
        <v>2566</v>
      </c>
      <c r="E842" t="s">
        <v>653</v>
      </c>
      <c r="F842" t="s">
        <v>1487</v>
      </c>
      <c r="G842" t="s">
        <v>3078</v>
      </c>
      <c r="H842" t="str">
        <f t="shared" si="32"/>
        <v>USALocation</v>
      </c>
      <c r="I842" t="s">
        <v>395</v>
      </c>
      <c r="J842" t="str">
        <f t="shared" si="33"/>
        <v>ArizonaLocation</v>
      </c>
      <c r="K842">
        <v>32.131</v>
      </c>
      <c r="L842">
        <v>-110.955</v>
      </c>
      <c r="M842" s="3">
        <v>10440</v>
      </c>
      <c r="N842" t="s">
        <v>21</v>
      </c>
    </row>
    <row r="843" spans="1:14" hidden="1" x14ac:dyDescent="0.35">
      <c r="A843" t="s">
        <v>64</v>
      </c>
      <c r="B843" s="9">
        <v>36.153979999999997</v>
      </c>
      <c r="C843" s="9">
        <v>-95.992769999999993</v>
      </c>
      <c r="D843" t="s">
        <v>2893</v>
      </c>
      <c r="E843" t="s">
        <v>1012</v>
      </c>
      <c r="F843" t="s">
        <v>1815</v>
      </c>
      <c r="G843" t="s">
        <v>3078</v>
      </c>
      <c r="H843" t="str">
        <f t="shared" si="32"/>
        <v>USALocation</v>
      </c>
      <c r="I843" t="s">
        <v>463</v>
      </c>
      <c r="J843" t="str">
        <f t="shared" si="33"/>
        <v>OklahomaLocation</v>
      </c>
      <c r="K843">
        <v>36.039000000000001</v>
      </c>
      <c r="L843">
        <v>-95.983999999999995</v>
      </c>
      <c r="M843" s="3">
        <v>12809</v>
      </c>
      <c r="N843" t="s">
        <v>12</v>
      </c>
    </row>
    <row r="844" spans="1:14" hidden="1" x14ac:dyDescent="0.35">
      <c r="A844" t="s">
        <v>64</v>
      </c>
      <c r="B844" s="9">
        <v>36.153979999999997</v>
      </c>
      <c r="C844" s="9">
        <v>-95.992769999999993</v>
      </c>
      <c r="D844" t="s">
        <v>2892</v>
      </c>
      <c r="E844" t="s">
        <v>1011</v>
      </c>
      <c r="F844" t="s">
        <v>1814</v>
      </c>
      <c r="G844" t="s">
        <v>3078</v>
      </c>
      <c r="H844" t="str">
        <f t="shared" si="32"/>
        <v>USALocation</v>
      </c>
      <c r="I844" t="s">
        <v>463</v>
      </c>
      <c r="J844" t="str">
        <f t="shared" si="33"/>
        <v>OklahomaLocation</v>
      </c>
      <c r="K844">
        <v>36.198999999999998</v>
      </c>
      <c r="L844">
        <v>-95.887</v>
      </c>
      <c r="M844" s="3">
        <v>10732</v>
      </c>
      <c r="N844" t="s">
        <v>17</v>
      </c>
    </row>
    <row r="845" spans="1:14" hidden="1" x14ac:dyDescent="0.35">
      <c r="A845" t="s">
        <v>64</v>
      </c>
      <c r="B845" s="9">
        <v>36.153979999999997</v>
      </c>
      <c r="C845" s="9">
        <v>-95.992769999999993</v>
      </c>
      <c r="D845" t="s">
        <v>2894</v>
      </c>
      <c r="E845" t="s">
        <v>1013</v>
      </c>
      <c r="F845" t="s">
        <v>1816</v>
      </c>
      <c r="G845" t="s">
        <v>3078</v>
      </c>
      <c r="H845" t="str">
        <f t="shared" si="32"/>
        <v>USALocation</v>
      </c>
      <c r="I845" t="s">
        <v>463</v>
      </c>
      <c r="J845" t="str">
        <f t="shared" si="33"/>
        <v>OklahomaLocation</v>
      </c>
      <c r="K845">
        <v>36.174999999999997</v>
      </c>
      <c r="L845">
        <v>-96.152000000000001</v>
      </c>
      <c r="M845" s="3">
        <v>14484</v>
      </c>
      <c r="N845" t="s">
        <v>12</v>
      </c>
    </row>
    <row r="846" spans="1:14" x14ac:dyDescent="0.35">
      <c r="A846" t="s">
        <v>206</v>
      </c>
      <c r="B846" s="9">
        <v>32.351260000000003</v>
      </c>
      <c r="C846" s="9">
        <v>-95.301060000000007</v>
      </c>
      <c r="D846" t="s">
        <v>2986</v>
      </c>
      <c r="E846" t="s">
        <v>1111</v>
      </c>
      <c r="F846" t="s">
        <v>1909</v>
      </c>
      <c r="G846" t="s">
        <v>3078</v>
      </c>
      <c r="H846" t="str">
        <f t="shared" si="32"/>
        <v>USALocation</v>
      </c>
      <c r="I846" t="s">
        <v>478</v>
      </c>
      <c r="J846" t="str">
        <f t="shared" si="33"/>
        <v>TexasLocation</v>
      </c>
      <c r="K846">
        <v>32.353999999999999</v>
      </c>
      <c r="L846">
        <v>-95.403000000000006</v>
      </c>
      <c r="M846" s="3">
        <v>9580</v>
      </c>
      <c r="N846" t="s">
        <v>12</v>
      </c>
    </row>
    <row r="847" spans="1:14" hidden="1" x14ac:dyDescent="0.35">
      <c r="A847" t="s">
        <v>175</v>
      </c>
      <c r="B847" s="9">
        <v>38.104089999999999</v>
      </c>
      <c r="C847" s="9">
        <v>-122.25664</v>
      </c>
      <c r="D847" t="s">
        <v>2640</v>
      </c>
      <c r="E847" t="s">
        <v>730</v>
      </c>
      <c r="F847" t="s">
        <v>1562</v>
      </c>
      <c r="G847" t="s">
        <v>3078</v>
      </c>
      <c r="H847" t="str">
        <f t="shared" si="32"/>
        <v>USALocation</v>
      </c>
      <c r="I847" t="s">
        <v>399</v>
      </c>
      <c r="J847" t="str">
        <f t="shared" si="33"/>
        <v>CaliforniaLocation</v>
      </c>
      <c r="K847">
        <v>38.15</v>
      </c>
      <c r="L847">
        <v>-122.55</v>
      </c>
      <c r="M847" s="3">
        <v>26163</v>
      </c>
      <c r="N847" t="s">
        <v>12</v>
      </c>
    </row>
    <row r="848" spans="1:14" hidden="1" x14ac:dyDescent="0.35">
      <c r="A848" t="s">
        <v>175</v>
      </c>
      <c r="B848" s="9">
        <v>38.104089999999999</v>
      </c>
      <c r="C848" s="9">
        <v>-122.25664</v>
      </c>
      <c r="D848" t="s">
        <v>2639</v>
      </c>
      <c r="E848" t="s">
        <v>729</v>
      </c>
      <c r="F848" t="s">
        <v>1561</v>
      </c>
      <c r="G848" t="s">
        <v>3078</v>
      </c>
      <c r="H848" t="str">
        <f t="shared" si="32"/>
        <v>USALocation</v>
      </c>
      <c r="I848" t="s">
        <v>399</v>
      </c>
      <c r="J848" t="str">
        <f t="shared" si="33"/>
        <v>CaliforniaLocation</v>
      </c>
      <c r="K848">
        <v>38.21</v>
      </c>
      <c r="L848">
        <v>-122.285</v>
      </c>
      <c r="M848" s="3">
        <v>12034</v>
      </c>
      <c r="N848" t="s">
        <v>12</v>
      </c>
    </row>
    <row r="849" spans="1:14" hidden="1" x14ac:dyDescent="0.35">
      <c r="A849" t="s">
        <v>136</v>
      </c>
      <c r="B849" s="9">
        <v>45.638730000000002</v>
      </c>
      <c r="C849" s="9">
        <v>-122.66149</v>
      </c>
      <c r="D849" t="s">
        <v>2899</v>
      </c>
      <c r="E849" t="s">
        <v>1019</v>
      </c>
      <c r="F849" t="s">
        <v>1821</v>
      </c>
      <c r="G849" t="s">
        <v>3078</v>
      </c>
      <c r="H849" t="str">
        <f t="shared" si="32"/>
        <v>USALocation</v>
      </c>
      <c r="I849" t="s">
        <v>465</v>
      </c>
      <c r="J849" t="str">
        <f t="shared" si="33"/>
        <v>OregonLocation</v>
      </c>
      <c r="K849">
        <v>45.773000000000003</v>
      </c>
      <c r="L849">
        <v>-122.861</v>
      </c>
      <c r="M849" s="3">
        <v>21515</v>
      </c>
      <c r="N849" t="s">
        <v>12</v>
      </c>
    </row>
    <row r="850" spans="1:14" hidden="1" x14ac:dyDescent="0.35">
      <c r="A850" t="s">
        <v>173</v>
      </c>
      <c r="B850" s="9">
        <v>34.536110000000001</v>
      </c>
      <c r="C850" s="9">
        <v>-117.29116</v>
      </c>
      <c r="D850" t="s">
        <v>2641</v>
      </c>
      <c r="E850" t="s">
        <v>731</v>
      </c>
      <c r="F850" t="s">
        <v>1563</v>
      </c>
      <c r="G850" t="s">
        <v>3078</v>
      </c>
      <c r="H850" t="str">
        <f t="shared" si="32"/>
        <v>USALocation</v>
      </c>
      <c r="I850" t="s">
        <v>399</v>
      </c>
      <c r="J850" t="str">
        <f t="shared" si="33"/>
        <v>CaliforniaLocation</v>
      </c>
      <c r="K850">
        <v>34.582999999999998</v>
      </c>
      <c r="L850">
        <v>-117.383</v>
      </c>
      <c r="M850" s="3">
        <v>9895</v>
      </c>
      <c r="N850" t="s">
        <v>12</v>
      </c>
    </row>
    <row r="851" spans="1:14" hidden="1" x14ac:dyDescent="0.35">
      <c r="A851" t="s">
        <v>58</v>
      </c>
      <c r="B851" s="9">
        <v>36.852930000000001</v>
      </c>
      <c r="C851" s="9">
        <v>-75.977990000000005</v>
      </c>
      <c r="D851" t="s">
        <v>3006</v>
      </c>
      <c r="E851" t="s">
        <v>1134</v>
      </c>
      <c r="F851" t="s">
        <v>1929</v>
      </c>
      <c r="G851" t="s">
        <v>3078</v>
      </c>
      <c r="H851" t="str">
        <f t="shared" si="32"/>
        <v>USALocation</v>
      </c>
      <c r="I851" t="s">
        <v>485</v>
      </c>
      <c r="J851" t="str">
        <f t="shared" si="33"/>
        <v>VirginiaLocation</v>
      </c>
      <c r="K851">
        <v>36.695</v>
      </c>
      <c r="L851">
        <v>-76.135999999999996</v>
      </c>
      <c r="M851" s="3">
        <v>22504</v>
      </c>
      <c r="N851" t="s">
        <v>12</v>
      </c>
    </row>
    <row r="852" spans="1:14" hidden="1" x14ac:dyDescent="0.35">
      <c r="A852" t="s">
        <v>58</v>
      </c>
      <c r="B852" s="9">
        <v>36.852930000000001</v>
      </c>
      <c r="C852" s="9">
        <v>-75.977990000000005</v>
      </c>
      <c r="D852" t="s">
        <v>3005</v>
      </c>
      <c r="E852" t="s">
        <v>1133</v>
      </c>
      <c r="F852" t="s">
        <v>1928</v>
      </c>
      <c r="G852" t="s">
        <v>3078</v>
      </c>
      <c r="H852" t="str">
        <f t="shared" si="32"/>
        <v>USALocation</v>
      </c>
      <c r="I852" t="s">
        <v>485</v>
      </c>
      <c r="J852" t="str">
        <f t="shared" si="33"/>
        <v>VirginiaLocation</v>
      </c>
      <c r="K852">
        <v>36.902999999999999</v>
      </c>
      <c r="L852">
        <v>-76.191999999999993</v>
      </c>
      <c r="M852" s="3">
        <v>19832</v>
      </c>
      <c r="N852" t="s">
        <v>13</v>
      </c>
    </row>
    <row r="853" spans="1:14" hidden="1" x14ac:dyDescent="0.35">
      <c r="A853" t="s">
        <v>58</v>
      </c>
      <c r="B853" s="9">
        <v>36.852930000000001</v>
      </c>
      <c r="C853" s="9">
        <v>-75.977990000000005</v>
      </c>
      <c r="D853" t="s">
        <v>3007</v>
      </c>
      <c r="E853" t="s">
        <v>1135</v>
      </c>
      <c r="F853" t="s">
        <v>1930</v>
      </c>
      <c r="G853" t="s">
        <v>3078</v>
      </c>
      <c r="H853" t="str">
        <f t="shared" si="32"/>
        <v>USALocation</v>
      </c>
      <c r="I853" t="s">
        <v>485</v>
      </c>
      <c r="J853" t="str">
        <f t="shared" si="33"/>
        <v>VirginiaLocation</v>
      </c>
      <c r="K853">
        <v>36.936999999999998</v>
      </c>
      <c r="L853">
        <v>-76.289000000000001</v>
      </c>
      <c r="M853" s="3">
        <v>29194</v>
      </c>
      <c r="N853" t="s">
        <v>12</v>
      </c>
    </row>
    <row r="854" spans="1:14" hidden="1" x14ac:dyDescent="0.35">
      <c r="A854" t="s">
        <v>58</v>
      </c>
      <c r="B854" s="9">
        <v>36.852930000000001</v>
      </c>
      <c r="C854" s="9">
        <v>-75.977990000000005</v>
      </c>
      <c r="D854" t="s">
        <v>3004</v>
      </c>
      <c r="E854" t="s">
        <v>1132</v>
      </c>
      <c r="F854" t="s">
        <v>1927</v>
      </c>
      <c r="G854" t="s">
        <v>3078</v>
      </c>
      <c r="H854" t="str">
        <f t="shared" si="32"/>
        <v>USALocation</v>
      </c>
      <c r="I854" t="s">
        <v>485</v>
      </c>
      <c r="J854" t="str">
        <f t="shared" si="33"/>
        <v>VirginiaLocation</v>
      </c>
      <c r="K854">
        <v>36.817</v>
      </c>
      <c r="L854">
        <v>-76.033000000000001</v>
      </c>
      <c r="M854" s="3">
        <v>6319</v>
      </c>
      <c r="N854" t="s">
        <v>12</v>
      </c>
    </row>
    <row r="855" spans="1:14" hidden="1" x14ac:dyDescent="0.35">
      <c r="A855" t="s">
        <v>169</v>
      </c>
      <c r="B855" s="9">
        <v>36.33023</v>
      </c>
      <c r="C855" s="9">
        <v>-119.29206000000001</v>
      </c>
      <c r="D855" t="s">
        <v>2642</v>
      </c>
      <c r="E855" t="s">
        <v>732</v>
      </c>
      <c r="F855" t="s">
        <v>1564</v>
      </c>
      <c r="G855" t="s">
        <v>3078</v>
      </c>
      <c r="H855" t="str">
        <f t="shared" si="32"/>
        <v>USALocation</v>
      </c>
      <c r="I855" t="s">
        <v>399</v>
      </c>
      <c r="J855" t="str">
        <f t="shared" si="33"/>
        <v>CaliforniaLocation</v>
      </c>
      <c r="K855">
        <v>36.317</v>
      </c>
      <c r="L855">
        <v>-119.4</v>
      </c>
      <c r="M855" s="3">
        <v>9781</v>
      </c>
      <c r="N855" t="s">
        <v>12</v>
      </c>
    </row>
    <row r="856" spans="1:14" x14ac:dyDescent="0.35">
      <c r="A856" t="s">
        <v>163</v>
      </c>
      <c r="B856" s="9">
        <v>31.549330000000001</v>
      </c>
      <c r="C856" s="9">
        <v>-97.14667</v>
      </c>
      <c r="D856" t="s">
        <v>2989</v>
      </c>
      <c r="E856" t="s">
        <v>1114</v>
      </c>
      <c r="F856" t="s">
        <v>1912</v>
      </c>
      <c r="G856" t="s">
        <v>3078</v>
      </c>
      <c r="H856" t="str">
        <f t="shared" si="32"/>
        <v>USALocation</v>
      </c>
      <c r="I856" t="s">
        <v>478</v>
      </c>
      <c r="J856" t="str">
        <f t="shared" si="33"/>
        <v>TexasLocation</v>
      </c>
      <c r="K856">
        <v>31.484999999999999</v>
      </c>
      <c r="L856">
        <v>-97.316000000000003</v>
      </c>
      <c r="M856" s="3">
        <v>17572</v>
      </c>
      <c r="N856" t="s">
        <v>12</v>
      </c>
    </row>
    <row r="857" spans="1:14" x14ac:dyDescent="0.35">
      <c r="A857" t="s">
        <v>163</v>
      </c>
      <c r="B857" s="9">
        <v>31.549330000000001</v>
      </c>
      <c r="C857" s="9">
        <v>-97.14667</v>
      </c>
      <c r="D857" t="s">
        <v>2988</v>
      </c>
      <c r="E857" t="s">
        <v>1113</v>
      </c>
      <c r="F857" t="s">
        <v>1911</v>
      </c>
      <c r="G857" t="s">
        <v>3078</v>
      </c>
      <c r="H857" t="str">
        <f t="shared" si="32"/>
        <v>USALocation</v>
      </c>
      <c r="I857" t="s">
        <v>478</v>
      </c>
      <c r="J857" t="str">
        <f t="shared" si="33"/>
        <v>TexasLocation</v>
      </c>
      <c r="K857">
        <v>31.638000000000002</v>
      </c>
      <c r="L857">
        <v>-97.073999999999998</v>
      </c>
      <c r="M857" s="3">
        <v>12024</v>
      </c>
      <c r="N857" t="s">
        <v>12</v>
      </c>
    </row>
    <row r="858" spans="1:14" x14ac:dyDescent="0.35">
      <c r="A858" t="s">
        <v>163</v>
      </c>
      <c r="B858" s="9">
        <v>31.549330000000001</v>
      </c>
      <c r="C858" s="9">
        <v>-97.14667</v>
      </c>
      <c r="D858" t="s">
        <v>2987</v>
      </c>
      <c r="E858" t="s">
        <v>1112</v>
      </c>
      <c r="F858" t="s">
        <v>1910</v>
      </c>
      <c r="G858" t="s">
        <v>3078</v>
      </c>
      <c r="H858" t="str">
        <f t="shared" si="32"/>
        <v>USALocation</v>
      </c>
      <c r="I858" t="s">
        <v>478</v>
      </c>
      <c r="J858" t="str">
        <f t="shared" si="33"/>
        <v>TexasLocation</v>
      </c>
      <c r="K858">
        <v>31.619</v>
      </c>
      <c r="L858">
        <v>-97.227999999999994</v>
      </c>
      <c r="M858" s="3">
        <v>10925</v>
      </c>
      <c r="N858" t="s">
        <v>12</v>
      </c>
    </row>
    <row r="859" spans="1:14" hidden="1" x14ac:dyDescent="0.35">
      <c r="A859" t="s">
        <v>158</v>
      </c>
      <c r="B859" s="9">
        <v>42.49044</v>
      </c>
      <c r="C859" s="9">
        <v>-83.013040000000004</v>
      </c>
      <c r="D859" t="s">
        <v>2802</v>
      </c>
      <c r="E859" t="s">
        <v>907</v>
      </c>
      <c r="F859" t="s">
        <v>1724</v>
      </c>
      <c r="G859" t="s">
        <v>3078</v>
      </c>
      <c r="H859" t="str">
        <f t="shared" si="32"/>
        <v>USALocation</v>
      </c>
      <c r="I859" t="s">
        <v>434</v>
      </c>
      <c r="J859" t="str">
        <f t="shared" si="33"/>
        <v>MichiganLocation</v>
      </c>
      <c r="K859">
        <v>42.607999999999997</v>
      </c>
      <c r="L859">
        <v>-82.817999999999998</v>
      </c>
      <c r="M859" s="3">
        <v>20643</v>
      </c>
      <c r="N859" t="s">
        <v>12</v>
      </c>
    </row>
    <row r="860" spans="1:14" hidden="1" x14ac:dyDescent="0.35">
      <c r="A860" t="s">
        <v>45</v>
      </c>
      <c r="B860" s="9">
        <v>38.895110000000003</v>
      </c>
      <c r="C860" s="9">
        <v>-77.036370000000005</v>
      </c>
      <c r="D860" t="s">
        <v>2776</v>
      </c>
      <c r="E860" t="s">
        <v>879</v>
      </c>
      <c r="F860" t="s">
        <v>1698</v>
      </c>
      <c r="G860" t="s">
        <v>3078</v>
      </c>
      <c r="H860" t="str">
        <f t="shared" si="32"/>
        <v>USALocation</v>
      </c>
      <c r="I860" t="s">
        <v>429</v>
      </c>
      <c r="J860" t="str">
        <f t="shared" si="33"/>
        <v>MarylandLocation</v>
      </c>
      <c r="K860">
        <v>38.817</v>
      </c>
      <c r="L860">
        <v>-76.867000000000004</v>
      </c>
      <c r="M860" s="3">
        <v>17044</v>
      </c>
      <c r="N860" t="s">
        <v>12</v>
      </c>
    </row>
    <row r="861" spans="1:14" hidden="1" x14ac:dyDescent="0.35">
      <c r="A861" t="s">
        <v>45</v>
      </c>
      <c r="B861" s="9">
        <v>38.895110000000003</v>
      </c>
      <c r="C861" s="9">
        <v>-77.036370000000005</v>
      </c>
      <c r="D861" t="s">
        <v>2775</v>
      </c>
      <c r="E861" t="s">
        <v>878</v>
      </c>
      <c r="F861" t="s">
        <v>1697</v>
      </c>
      <c r="G861" t="s">
        <v>3078</v>
      </c>
      <c r="H861" t="str">
        <f t="shared" si="32"/>
        <v>USALocation</v>
      </c>
      <c r="I861" t="s">
        <v>429</v>
      </c>
      <c r="J861" t="str">
        <f t="shared" si="33"/>
        <v>MarylandLocation</v>
      </c>
      <c r="K861">
        <v>38.981000000000002</v>
      </c>
      <c r="L861">
        <v>-76.921999999999997</v>
      </c>
      <c r="M861" s="3">
        <v>13749</v>
      </c>
      <c r="N861" t="s">
        <v>12</v>
      </c>
    </row>
    <row r="862" spans="1:14" hidden="1" x14ac:dyDescent="0.35">
      <c r="A862" t="s">
        <v>45</v>
      </c>
      <c r="B862" s="9">
        <v>38.895110000000003</v>
      </c>
      <c r="C862" s="9">
        <v>-77.036370000000005</v>
      </c>
      <c r="D862" t="s">
        <v>2777</v>
      </c>
      <c r="E862" t="s">
        <v>880</v>
      </c>
      <c r="F862" t="s">
        <v>1699</v>
      </c>
      <c r="G862" t="s">
        <v>3078</v>
      </c>
      <c r="H862" t="str">
        <f t="shared" si="32"/>
        <v>USALocation</v>
      </c>
      <c r="I862" t="s">
        <v>429</v>
      </c>
      <c r="J862" t="str">
        <f t="shared" si="33"/>
        <v>MarylandLocation</v>
      </c>
      <c r="K862">
        <v>38.716999999999999</v>
      </c>
      <c r="L862">
        <v>-77.183000000000007</v>
      </c>
      <c r="M862" s="3">
        <v>23530</v>
      </c>
      <c r="N862" t="s">
        <v>12</v>
      </c>
    </row>
    <row r="863" spans="1:14" hidden="1" x14ac:dyDescent="0.35">
      <c r="A863" t="s">
        <v>45</v>
      </c>
      <c r="B863" s="9">
        <v>38.895110000000003</v>
      </c>
      <c r="C863" s="9">
        <v>-77.036370000000005</v>
      </c>
      <c r="D863" t="s">
        <v>3024</v>
      </c>
      <c r="E863" t="s">
        <v>1153</v>
      </c>
      <c r="F863" t="s">
        <v>1947</v>
      </c>
      <c r="G863" t="s">
        <v>3078</v>
      </c>
      <c r="H863" t="str">
        <f t="shared" si="32"/>
        <v>USALocation</v>
      </c>
      <c r="I863" t="s">
        <v>611</v>
      </c>
      <c r="J863" t="str">
        <f t="shared" si="33"/>
        <v>WashingtonDCLocation</v>
      </c>
      <c r="K863">
        <v>38.847000000000001</v>
      </c>
      <c r="L863">
        <v>-77.034999999999997</v>
      </c>
      <c r="M863" s="3">
        <v>5350</v>
      </c>
      <c r="N863" t="s">
        <v>13</v>
      </c>
    </row>
    <row r="864" spans="1:14" hidden="1" x14ac:dyDescent="0.35">
      <c r="A864" t="s">
        <v>200</v>
      </c>
      <c r="B864" s="9">
        <v>26.715340000000001</v>
      </c>
      <c r="C864" s="9">
        <v>-80.053370000000001</v>
      </c>
      <c r="D864" t="s">
        <v>2708</v>
      </c>
      <c r="E864" t="s">
        <v>802</v>
      </c>
      <c r="F864" t="s">
        <v>1630</v>
      </c>
      <c r="G864" t="s">
        <v>3078</v>
      </c>
      <c r="H864" t="str">
        <f t="shared" si="32"/>
        <v>USALocation</v>
      </c>
      <c r="I864" t="s">
        <v>409</v>
      </c>
      <c r="J864" t="str">
        <f t="shared" si="33"/>
        <v>FloridaLocation</v>
      </c>
      <c r="K864">
        <v>26.684999999999999</v>
      </c>
      <c r="L864">
        <v>-80.099000000000004</v>
      </c>
      <c r="M864" s="3">
        <v>5650</v>
      </c>
      <c r="N864" t="s">
        <v>12</v>
      </c>
    </row>
    <row r="865" spans="1:14" hidden="1" x14ac:dyDescent="0.35">
      <c r="A865" t="s">
        <v>65</v>
      </c>
      <c r="B865" s="9">
        <v>37.692239999999998</v>
      </c>
      <c r="C865" s="9">
        <v>-97.337540000000004</v>
      </c>
      <c r="D865" t="s">
        <v>2754</v>
      </c>
      <c r="E865" t="s">
        <v>854</v>
      </c>
      <c r="F865" t="s">
        <v>1676</v>
      </c>
      <c r="G865" t="s">
        <v>3078</v>
      </c>
      <c r="H865" t="str">
        <f t="shared" si="32"/>
        <v>USALocation</v>
      </c>
      <c r="I865" t="s">
        <v>421</v>
      </c>
      <c r="J865" t="str">
        <f t="shared" si="33"/>
        <v>KansasLocation</v>
      </c>
      <c r="K865">
        <v>37.746000000000002</v>
      </c>
      <c r="L865">
        <v>-97.221000000000004</v>
      </c>
      <c r="M865" s="3">
        <v>11866</v>
      </c>
      <c r="N865" t="s">
        <v>12</v>
      </c>
    </row>
    <row r="866" spans="1:14" hidden="1" x14ac:dyDescent="0.35">
      <c r="A866" t="s">
        <v>65</v>
      </c>
      <c r="B866" s="9">
        <v>37.692239999999998</v>
      </c>
      <c r="C866" s="9">
        <v>-97.337540000000004</v>
      </c>
      <c r="D866" t="s">
        <v>2753</v>
      </c>
      <c r="E866" t="s">
        <v>853</v>
      </c>
      <c r="F866" t="s">
        <v>1675</v>
      </c>
      <c r="G866" t="s">
        <v>3078</v>
      </c>
      <c r="H866" t="str">
        <f t="shared" si="32"/>
        <v>USALocation</v>
      </c>
      <c r="I866" t="s">
        <v>421</v>
      </c>
      <c r="J866" t="str">
        <f t="shared" si="33"/>
        <v>KansasLocation</v>
      </c>
      <c r="K866">
        <v>37.616999999999997</v>
      </c>
      <c r="L866">
        <v>-97.266999999999996</v>
      </c>
      <c r="M866" s="3">
        <v>10419</v>
      </c>
      <c r="N866" t="s">
        <v>12</v>
      </c>
    </row>
    <row r="867" spans="1:14" hidden="1" x14ac:dyDescent="0.35">
      <c r="A867" t="s">
        <v>65</v>
      </c>
      <c r="B867" s="9">
        <v>37.692239999999998</v>
      </c>
      <c r="C867" s="9">
        <v>-97.337540000000004</v>
      </c>
      <c r="D867" t="s">
        <v>2752</v>
      </c>
      <c r="E867" t="s">
        <v>852</v>
      </c>
      <c r="F867" t="s">
        <v>1674</v>
      </c>
      <c r="G867" t="s">
        <v>3078</v>
      </c>
      <c r="H867" t="str">
        <f t="shared" si="32"/>
        <v>USALocation</v>
      </c>
      <c r="I867" t="s">
        <v>421</v>
      </c>
      <c r="J867" t="str">
        <f t="shared" si="33"/>
        <v>KansasLocation</v>
      </c>
      <c r="K867">
        <v>37.648000000000003</v>
      </c>
      <c r="L867">
        <v>-97.43</v>
      </c>
      <c r="M867" s="3">
        <v>9509</v>
      </c>
      <c r="N867" t="s">
        <v>17</v>
      </c>
    </row>
    <row r="868" spans="1:14" x14ac:dyDescent="0.35">
      <c r="A868" t="s">
        <v>204</v>
      </c>
      <c r="B868" s="9">
        <v>33.913710000000002</v>
      </c>
      <c r="C868" s="9">
        <v>-98.493390000000005</v>
      </c>
      <c r="D868" t="s">
        <v>2990</v>
      </c>
      <c r="E868" t="s">
        <v>1115</v>
      </c>
      <c r="F868" t="s">
        <v>1913</v>
      </c>
      <c r="G868" t="s">
        <v>3078</v>
      </c>
      <c r="H868" t="str">
        <f t="shared" si="32"/>
        <v>USALocation</v>
      </c>
      <c r="I868" t="s">
        <v>478</v>
      </c>
      <c r="J868" t="str">
        <f t="shared" si="33"/>
        <v>TexasLocation</v>
      </c>
      <c r="K868">
        <v>33.85</v>
      </c>
      <c r="L868">
        <v>-98.483000000000004</v>
      </c>
      <c r="M868" s="3">
        <v>7148</v>
      </c>
      <c r="N868" t="s">
        <v>12</v>
      </c>
    </row>
    <row r="869" spans="1:14" x14ac:dyDescent="0.35">
      <c r="A869" t="s">
        <v>204</v>
      </c>
      <c r="B869" s="9">
        <v>33.913710000000002</v>
      </c>
      <c r="C869" s="9">
        <v>-98.493390000000005</v>
      </c>
      <c r="D869" t="s">
        <v>2991</v>
      </c>
      <c r="E869" t="s">
        <v>1116</v>
      </c>
      <c r="F869" t="s">
        <v>1914</v>
      </c>
      <c r="G869" t="s">
        <v>3078</v>
      </c>
      <c r="H869" t="str">
        <f t="shared" si="32"/>
        <v>USALocation</v>
      </c>
      <c r="I869" t="s">
        <v>478</v>
      </c>
      <c r="J869" t="str">
        <f t="shared" si="33"/>
        <v>TexasLocation</v>
      </c>
      <c r="K869">
        <v>33.978999999999999</v>
      </c>
      <c r="L869">
        <v>-98.492999999999995</v>
      </c>
      <c r="M869" s="3">
        <v>7260</v>
      </c>
      <c r="N869" t="s">
        <v>12</v>
      </c>
    </row>
    <row r="870" spans="1:14" hidden="1" x14ac:dyDescent="0.35">
      <c r="A870" t="s">
        <v>186</v>
      </c>
      <c r="B870" s="9">
        <v>34.225729999999999</v>
      </c>
      <c r="C870" s="9">
        <v>-77.944710000000001</v>
      </c>
      <c r="D870" t="s">
        <v>2863</v>
      </c>
      <c r="E870" t="s">
        <v>979</v>
      </c>
      <c r="F870" t="s">
        <v>1785</v>
      </c>
      <c r="G870" t="s">
        <v>3078</v>
      </c>
      <c r="H870" t="str">
        <f t="shared" si="32"/>
        <v>USALocation</v>
      </c>
      <c r="I870" t="s">
        <v>457</v>
      </c>
      <c r="J870" t="str">
        <f t="shared" si="33"/>
        <v>NorthCarolinaLocation</v>
      </c>
      <c r="K870">
        <v>34.268000000000001</v>
      </c>
      <c r="L870">
        <v>-77.900000000000006</v>
      </c>
      <c r="M870" s="3">
        <v>6243</v>
      </c>
      <c r="N870" t="s">
        <v>12</v>
      </c>
    </row>
    <row r="871" spans="1:14" hidden="1" x14ac:dyDescent="0.35">
      <c r="A871" t="s">
        <v>99</v>
      </c>
      <c r="B871" s="9">
        <v>36.09986</v>
      </c>
      <c r="C871" s="9">
        <v>-80.244219999999999</v>
      </c>
      <c r="D871" t="s">
        <v>2864</v>
      </c>
      <c r="E871" t="s">
        <v>980</v>
      </c>
      <c r="F871" t="s">
        <v>1786</v>
      </c>
      <c r="G871" t="s">
        <v>3078</v>
      </c>
      <c r="H871" t="str">
        <f t="shared" si="32"/>
        <v>USALocation</v>
      </c>
      <c r="I871" t="s">
        <v>457</v>
      </c>
      <c r="J871" t="str">
        <f t="shared" si="33"/>
        <v>NorthCarolinaLocation</v>
      </c>
      <c r="K871">
        <v>36.134</v>
      </c>
      <c r="L871">
        <v>-80.221999999999994</v>
      </c>
      <c r="M871" s="3">
        <v>4288</v>
      </c>
      <c r="N871" t="s">
        <v>12</v>
      </c>
    </row>
    <row r="872" spans="1:14" hidden="1" x14ac:dyDescent="0.35">
      <c r="A872" t="s">
        <v>546</v>
      </c>
      <c r="B872" t="s">
        <v>3032</v>
      </c>
      <c r="C872" t="s">
        <v>3032</v>
      </c>
      <c r="D872" s="4" t="s">
        <v>547</v>
      </c>
      <c r="E872" t="s">
        <v>547</v>
      </c>
      <c r="F872" s="5" t="s">
        <v>548</v>
      </c>
      <c r="G872" t="s">
        <v>3078</v>
      </c>
      <c r="H872" t="str">
        <f t="shared" si="32"/>
        <v>USALocation</v>
      </c>
      <c r="I872" s="6" t="s">
        <v>540</v>
      </c>
      <c r="J872" t="str">
        <f t="shared" si="33"/>
        <v>CENSUSLocation</v>
      </c>
      <c r="M872" s="3"/>
      <c r="N872" t="s">
        <v>21</v>
      </c>
    </row>
    <row r="873" spans="1:14" hidden="1" x14ac:dyDescent="0.35">
      <c r="A873" t="s">
        <v>126</v>
      </c>
      <c r="B873" s="9">
        <v>42.262590000000003</v>
      </c>
      <c r="C873" s="9">
        <v>-71.802289999999999</v>
      </c>
      <c r="D873" t="s">
        <v>2788</v>
      </c>
      <c r="E873" t="s">
        <v>892</v>
      </c>
      <c r="F873" t="s">
        <v>1710</v>
      </c>
      <c r="G873" t="s">
        <v>3078</v>
      </c>
      <c r="H873" t="str">
        <f t="shared" si="32"/>
        <v>USALocation</v>
      </c>
      <c r="I873" t="s">
        <v>431</v>
      </c>
      <c r="J873" t="str">
        <f t="shared" si="33"/>
        <v>MassachusettsLocation</v>
      </c>
      <c r="K873">
        <v>42.271000000000001</v>
      </c>
      <c r="L873">
        <v>-71.873000000000005</v>
      </c>
      <c r="M873" s="3">
        <v>5893</v>
      </c>
      <c r="N873" t="s">
        <v>13</v>
      </c>
    </row>
    <row r="874" spans="1:14" hidden="1" x14ac:dyDescent="0.35">
      <c r="A874" t="s">
        <v>555</v>
      </c>
      <c r="B874" t="s">
        <v>3032</v>
      </c>
      <c r="C874" t="s">
        <v>3032</v>
      </c>
      <c r="D874" s="4" t="s">
        <v>556</v>
      </c>
      <c r="E874" t="s">
        <v>556</v>
      </c>
      <c r="F874" s="5" t="s">
        <v>557</v>
      </c>
      <c r="G874" t="s">
        <v>3078</v>
      </c>
      <c r="H874" t="str">
        <f t="shared" si="32"/>
        <v>USALocation</v>
      </c>
      <c r="I874" s="6" t="s">
        <v>540</v>
      </c>
      <c r="J874" t="str">
        <f t="shared" si="33"/>
        <v>CENSUSLocation</v>
      </c>
      <c r="M874" s="3"/>
      <c r="N874" t="s">
        <v>17</v>
      </c>
    </row>
  </sheetData>
  <autoFilter ref="A1:N874" xr:uid="{C869517F-49AA-47E4-B947-7E4BABDF16C4}">
    <filterColumn colId="8">
      <filters>
        <filter val="Texas"/>
      </filters>
    </filterColumn>
  </autoFilter>
  <sortState xmlns:xlrd2="http://schemas.microsoft.com/office/spreadsheetml/2017/richdata2" ref="U2:W91">
    <sortCondition ref="V68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0E476-6625-4E30-8943-98A5606695EA}">
  <sheetPr codeName="Sheet3">
    <tabColor theme="1"/>
  </sheetPr>
  <dimension ref="A1:GF582"/>
  <sheetViews>
    <sheetView topLeftCell="A338" workbookViewId="0">
      <selection activeCell="E588" sqref="E588"/>
    </sheetView>
  </sheetViews>
  <sheetFormatPr defaultRowHeight="14.5" x14ac:dyDescent="0.35"/>
  <cols>
    <col min="1" max="1" width="19.6328125" bestFit="1" customWidth="1"/>
    <col min="2" max="2" width="9" bestFit="1" customWidth="1"/>
    <col min="3" max="3" width="10.6328125" bestFit="1" customWidth="1"/>
    <col min="4" max="4" width="36.08984375" bestFit="1" customWidth="1"/>
    <col min="5" max="5" width="51" bestFit="1" customWidth="1"/>
    <col min="6" max="6" width="22" bestFit="1" customWidth="1"/>
    <col min="7" max="7" width="23.36328125" bestFit="1" customWidth="1"/>
    <col min="8" max="8" width="20.36328125" bestFit="1" customWidth="1"/>
    <col min="9" max="9" width="10.6328125" bestFit="1" customWidth="1"/>
    <col min="10" max="10" width="11.36328125" bestFit="1" customWidth="1"/>
    <col min="11" max="11" width="14.36328125" bestFit="1" customWidth="1"/>
    <col min="12" max="12" width="5.08984375" bestFit="1" customWidth="1"/>
    <col min="15" max="15" width="20.36328125" bestFit="1" customWidth="1"/>
    <col min="16" max="16" width="28" bestFit="1" customWidth="1"/>
    <col min="17" max="17" width="28" customWidth="1"/>
    <col min="18" max="18" width="8.453125" bestFit="1" customWidth="1"/>
    <col min="19" max="19" width="16.36328125" bestFit="1" customWidth="1"/>
    <col min="20" max="20" width="45.08984375" bestFit="1" customWidth="1"/>
    <col min="22" max="22" width="11" bestFit="1" customWidth="1"/>
    <col min="23" max="23" width="41.453125" bestFit="1" customWidth="1"/>
    <col min="25" max="25" width="7.6328125" bestFit="1" customWidth="1"/>
    <col min="26" max="26" width="40" bestFit="1" customWidth="1"/>
    <col min="28" max="28" width="13.36328125" bestFit="1" customWidth="1"/>
    <col min="29" max="29" width="39.90625" bestFit="1" customWidth="1"/>
    <col min="31" max="31" width="9.54296875" bestFit="1" customWidth="1"/>
    <col min="32" max="32" width="44.54296875" bestFit="1" customWidth="1"/>
    <col min="34" max="34" width="8.6328125" bestFit="1" customWidth="1"/>
    <col min="35" max="35" width="36.08984375" bestFit="1" customWidth="1"/>
    <col min="37" max="37" width="13.453125" bestFit="1" customWidth="1"/>
    <col min="38" max="38" width="48.54296875" bestFit="1" customWidth="1"/>
    <col min="40" max="40" width="11.54296875" bestFit="1" customWidth="1"/>
    <col min="41" max="41" width="44.54296875" bestFit="1" customWidth="1"/>
    <col min="43" max="43" width="9.453125" bestFit="1" customWidth="1"/>
    <col min="44" max="44" width="36" bestFit="1" customWidth="1"/>
    <col min="46" max="46" width="18.6328125" bestFit="1" customWidth="1"/>
    <col min="47" max="47" width="34.08984375" bestFit="1" customWidth="1"/>
    <col min="49" max="49" width="8.453125" bestFit="1" customWidth="1"/>
    <col min="50" max="50" width="17" bestFit="1" customWidth="1"/>
    <col min="52" max="52" width="8.453125" bestFit="1" customWidth="1"/>
    <col min="53" max="53" width="21" bestFit="1" customWidth="1"/>
    <col min="55" max="55" width="7.08984375" bestFit="1" customWidth="1"/>
    <col min="56" max="56" width="48.54296875" bestFit="1" customWidth="1"/>
    <col min="58" max="59" width="20.36328125" bestFit="1" customWidth="1"/>
    <col min="61" max="61" width="7.90625" bestFit="1" customWidth="1"/>
    <col min="62" max="62" width="43.54296875" bestFit="1" customWidth="1"/>
    <col min="64" max="64" width="7" bestFit="1" customWidth="1"/>
    <col min="65" max="65" width="42.54296875" bestFit="1" customWidth="1"/>
    <col min="67" max="67" width="6" bestFit="1" customWidth="1"/>
    <col min="68" max="68" width="36.90625" bestFit="1" customWidth="1"/>
    <col min="70" max="70" width="7" bestFit="1" customWidth="1"/>
    <col min="71" max="71" width="43" bestFit="1" customWidth="1"/>
    <col min="73" max="73" width="7.54296875" bestFit="1" customWidth="1"/>
    <col min="74" max="74" width="44" bestFit="1" customWidth="1"/>
    <col min="76" max="76" width="5.36328125" bestFit="1" customWidth="1"/>
    <col min="77" max="77" width="43.08984375" bestFit="1" customWidth="1"/>
    <col min="79" max="79" width="7" bestFit="1" customWidth="1"/>
    <col min="80" max="80" width="44" bestFit="1" customWidth="1"/>
    <col min="83" max="83" width="40.54296875" bestFit="1" customWidth="1"/>
    <col min="85" max="85" width="9.36328125" bestFit="1" customWidth="1"/>
    <col min="86" max="86" width="45.453125" bestFit="1" customWidth="1"/>
    <col min="88" max="88" width="6.54296875" bestFit="1" customWidth="1"/>
    <col min="89" max="89" width="39.453125" bestFit="1" customWidth="1"/>
    <col min="91" max="91" width="9.36328125" bestFit="1" customWidth="1"/>
    <col min="92" max="92" width="47.90625" bestFit="1" customWidth="1"/>
    <col min="94" max="94" width="14" bestFit="1" customWidth="1"/>
    <col min="95" max="95" width="44.08984375" bestFit="1" customWidth="1"/>
    <col min="97" max="97" width="9" bestFit="1" customWidth="1"/>
    <col min="98" max="98" width="43.90625" bestFit="1" customWidth="1"/>
    <col min="100" max="100" width="10.453125" bestFit="1" customWidth="1"/>
    <col min="101" max="101" width="44.08984375" bestFit="1" customWidth="1"/>
    <col min="103" max="103" width="10.6328125" bestFit="1" customWidth="1"/>
    <col min="104" max="104" width="43.36328125" bestFit="1" customWidth="1"/>
    <col min="106" max="106" width="8.54296875" bestFit="1" customWidth="1"/>
    <col min="107" max="107" width="45.6328125" bestFit="1" customWidth="1"/>
    <col min="109" max="109" width="8.90625" bestFit="1" customWidth="1"/>
    <col min="110" max="110" width="39.36328125" bestFit="1" customWidth="1"/>
    <col min="112" max="112" width="9.36328125" bestFit="1" customWidth="1"/>
    <col min="113" max="113" width="36" bestFit="1" customWidth="1"/>
    <col min="115" max="115" width="6.08984375" bestFit="1" customWidth="1"/>
    <col min="116" max="116" width="25" bestFit="1" customWidth="1"/>
    <col min="118" max="118" width="7.6328125" bestFit="1" customWidth="1"/>
    <col min="119" max="119" width="43.36328125" bestFit="1" customWidth="1"/>
    <col min="121" max="121" width="15.36328125" bestFit="1" customWidth="1"/>
    <col min="122" max="122" width="41.54296875" bestFit="1" customWidth="1"/>
    <col min="124" max="124" width="11.08984375" bestFit="1" customWidth="1"/>
    <col min="125" max="125" width="45.90625" bestFit="1" customWidth="1"/>
    <col min="127" max="127" width="12" bestFit="1" customWidth="1"/>
    <col min="128" max="128" width="45.08984375" bestFit="1" customWidth="1"/>
    <col min="130" max="130" width="9.453125" bestFit="1" customWidth="1"/>
    <col min="131" max="131" width="49.453125" bestFit="1" customWidth="1"/>
    <col min="133" max="133" width="14" bestFit="1" customWidth="1"/>
    <col min="134" max="134" width="44.36328125" bestFit="1" customWidth="1"/>
    <col min="136" max="136" width="12.6328125" bestFit="1" customWidth="1"/>
    <col min="137" max="137" width="38.453125" bestFit="1" customWidth="1"/>
    <col min="139" max="139" width="5.36328125" bestFit="1" customWidth="1"/>
    <col min="140" max="140" width="43.453125" bestFit="1" customWidth="1"/>
    <col min="142" max="142" width="10" bestFit="1" customWidth="1"/>
    <col min="143" max="143" width="47.36328125" bestFit="1" customWidth="1"/>
    <col min="145" max="145" width="11.90625" bestFit="1" customWidth="1"/>
    <col min="146" max="146" width="41.54296875" bestFit="1" customWidth="1"/>
    <col min="148" max="148" width="17.36328125" bestFit="1" customWidth="1"/>
    <col min="149" max="149" width="44" bestFit="1" customWidth="1"/>
    <col min="151" max="151" width="12.453125" bestFit="1" customWidth="1"/>
    <col min="152" max="152" width="42.6328125" bestFit="1" customWidth="1"/>
    <col min="154" max="154" width="14" bestFit="1" customWidth="1"/>
    <col min="155" max="155" width="44" bestFit="1" customWidth="1"/>
    <col min="157" max="157" width="17.36328125" bestFit="1" customWidth="1"/>
    <col min="158" max="158" width="34" bestFit="1" customWidth="1"/>
    <col min="160" max="160" width="15" bestFit="1" customWidth="1"/>
    <col min="161" max="161" width="42.453125" bestFit="1" customWidth="1"/>
    <col min="163" max="163" width="6" bestFit="1" customWidth="1"/>
    <col min="164" max="164" width="44.453125" bestFit="1" customWidth="1"/>
    <col min="166" max="166" width="9.453125" bestFit="1" customWidth="1"/>
    <col min="167" max="167" width="43.08984375" bestFit="1" customWidth="1"/>
    <col min="169" max="169" width="13.36328125" bestFit="1" customWidth="1"/>
    <col min="170" max="170" width="39.08984375" bestFit="1" customWidth="1"/>
    <col min="172" max="172" width="7.90625" bestFit="1" customWidth="1"/>
    <col min="173" max="173" width="46.90625" bestFit="1" customWidth="1"/>
    <col min="175" max="175" width="11.54296875" bestFit="1" customWidth="1"/>
    <col min="176" max="176" width="41.54296875" bestFit="1" customWidth="1"/>
    <col min="178" max="178" width="14.54296875" bestFit="1" customWidth="1"/>
    <col min="179" max="179" width="51" bestFit="1" customWidth="1"/>
    <col min="181" max="181" width="12.90625" bestFit="1" customWidth="1"/>
    <col min="182" max="182" width="38.90625" bestFit="1" customWidth="1"/>
    <col min="184" max="184" width="10" bestFit="1" customWidth="1"/>
    <col min="185" max="185" width="44.54296875" bestFit="1" customWidth="1"/>
    <col min="187" max="187" width="9.453125" bestFit="1" customWidth="1"/>
    <col min="188" max="188" width="26.36328125" bestFit="1" customWidth="1"/>
  </cols>
  <sheetData>
    <row r="1" spans="1:188" ht="26" x14ac:dyDescent="0.35">
      <c r="A1" s="14" t="s">
        <v>0</v>
      </c>
      <c r="B1" s="14" t="s">
        <v>1</v>
      </c>
      <c r="C1" s="14" t="s">
        <v>2</v>
      </c>
      <c r="D1" s="14" t="s">
        <v>3</v>
      </c>
      <c r="E1" s="14" t="s">
        <v>628</v>
      </c>
      <c r="F1" s="14" t="s">
        <v>4</v>
      </c>
      <c r="G1" s="14" t="s">
        <v>5</v>
      </c>
      <c r="H1" s="14" t="s">
        <v>6</v>
      </c>
      <c r="I1" s="14" t="s">
        <v>7</v>
      </c>
      <c r="J1" s="14" t="s">
        <v>8</v>
      </c>
      <c r="K1" s="15" t="s">
        <v>9</v>
      </c>
      <c r="L1" s="14" t="s">
        <v>10</v>
      </c>
      <c r="O1" s="14" t="s">
        <v>3058</v>
      </c>
      <c r="P1" s="14" t="s">
        <v>3056</v>
      </c>
      <c r="R1" s="10" t="s">
        <v>3033</v>
      </c>
      <c r="S1" s="11" t="s">
        <v>393</v>
      </c>
      <c r="T1" s="8" t="s">
        <v>3034</v>
      </c>
      <c r="V1" s="11" t="s">
        <v>613</v>
      </c>
      <c r="W1" s="8" t="s">
        <v>3034</v>
      </c>
      <c r="Y1" s="11" t="s">
        <v>395</v>
      </c>
      <c r="Z1" s="8" t="s">
        <v>3034</v>
      </c>
      <c r="AB1" s="11" t="s">
        <v>397</v>
      </c>
      <c r="AC1" s="8" t="s">
        <v>3034</v>
      </c>
      <c r="AE1" s="11" t="s">
        <v>399</v>
      </c>
      <c r="AF1" s="8" t="s">
        <v>3034</v>
      </c>
      <c r="AH1" s="12" t="s">
        <v>540</v>
      </c>
      <c r="AI1" s="8" t="s">
        <v>3034</v>
      </c>
      <c r="AK1" s="11" t="s">
        <v>401</v>
      </c>
      <c r="AL1" s="8" t="s">
        <v>3034</v>
      </c>
      <c r="AN1" s="11" t="s">
        <v>403</v>
      </c>
      <c r="AO1" s="8" t="s">
        <v>3034</v>
      </c>
      <c r="AQ1" s="11" t="s">
        <v>405</v>
      </c>
      <c r="AR1" s="8" t="s">
        <v>3034</v>
      </c>
      <c r="AT1" s="11" t="s">
        <v>407</v>
      </c>
      <c r="AU1" s="8" t="s">
        <v>3034</v>
      </c>
      <c r="AW1" s="12" t="s">
        <v>567</v>
      </c>
      <c r="AX1" s="8" t="s">
        <v>3034</v>
      </c>
      <c r="AZ1" s="12" t="s">
        <v>580</v>
      </c>
      <c r="BA1" s="8" t="s">
        <v>3034</v>
      </c>
      <c r="BC1" s="11" t="s">
        <v>409</v>
      </c>
      <c r="BD1" s="8" t="s">
        <v>3034</v>
      </c>
      <c r="BF1" s="11" t="s">
        <v>3190</v>
      </c>
      <c r="BG1" s="8" t="s">
        <v>3034</v>
      </c>
      <c r="BI1" s="11" t="s">
        <v>411</v>
      </c>
      <c r="BJ1" s="8" t="s">
        <v>3034</v>
      </c>
      <c r="BL1" s="11" t="s">
        <v>612</v>
      </c>
      <c r="BM1" s="8" t="s">
        <v>3034</v>
      </c>
      <c r="BO1" s="11" t="s">
        <v>413</v>
      </c>
      <c r="BP1" s="8" t="s">
        <v>3034</v>
      </c>
      <c r="BR1" s="11" t="s">
        <v>415</v>
      </c>
      <c r="BS1" s="8" t="s">
        <v>3034</v>
      </c>
      <c r="BU1" s="11" t="s">
        <v>417</v>
      </c>
      <c r="BV1" s="8" t="s">
        <v>3034</v>
      </c>
      <c r="BX1" s="11" t="s">
        <v>419</v>
      </c>
      <c r="BY1" s="8" t="s">
        <v>3034</v>
      </c>
      <c r="CA1" s="11" t="s">
        <v>421</v>
      </c>
      <c r="CB1" s="8" t="s">
        <v>3034</v>
      </c>
      <c r="CD1" s="11" t="s">
        <v>423</v>
      </c>
      <c r="CE1" s="8" t="s">
        <v>3034</v>
      </c>
      <c r="CG1" s="11" t="s">
        <v>425</v>
      </c>
      <c r="CH1" s="8" t="s">
        <v>3034</v>
      </c>
      <c r="CJ1" s="11" t="s">
        <v>427</v>
      </c>
      <c r="CK1" s="8" t="s">
        <v>3034</v>
      </c>
      <c r="CM1" s="11" t="s">
        <v>429</v>
      </c>
      <c r="CN1" s="8" t="s">
        <v>3034</v>
      </c>
      <c r="CP1" s="11" t="s">
        <v>431</v>
      </c>
      <c r="CQ1" s="8" t="s">
        <v>3034</v>
      </c>
      <c r="CS1" s="11" t="s">
        <v>434</v>
      </c>
      <c r="CT1" s="8" t="s">
        <v>3034</v>
      </c>
      <c r="CV1" s="11" t="s">
        <v>436</v>
      </c>
      <c r="CW1" s="8" t="s">
        <v>3034</v>
      </c>
      <c r="CY1" s="11" t="s">
        <v>438</v>
      </c>
      <c r="CZ1" s="8" t="s">
        <v>3034</v>
      </c>
      <c r="DB1" s="11" t="s">
        <v>440</v>
      </c>
      <c r="DC1" s="8" t="s">
        <v>3034</v>
      </c>
      <c r="DE1" s="11" t="s">
        <v>442</v>
      </c>
      <c r="DF1" s="8" t="s">
        <v>3034</v>
      </c>
      <c r="DH1" s="11" t="s">
        <v>444</v>
      </c>
      <c r="DI1" s="8" t="s">
        <v>3034</v>
      </c>
      <c r="DK1" s="12" t="s">
        <v>498</v>
      </c>
      <c r="DL1" s="8" t="s">
        <v>3034</v>
      </c>
      <c r="DN1" s="11" t="s">
        <v>447</v>
      </c>
      <c r="DO1" s="8" t="s">
        <v>3034</v>
      </c>
      <c r="DQ1" s="11" t="s">
        <v>449</v>
      </c>
      <c r="DR1" s="8" t="s">
        <v>3034</v>
      </c>
      <c r="DT1" s="11" t="s">
        <v>451</v>
      </c>
      <c r="DU1" s="8" t="s">
        <v>3034</v>
      </c>
      <c r="DW1" s="11" t="s">
        <v>453</v>
      </c>
      <c r="DX1" s="8" t="s">
        <v>3034</v>
      </c>
      <c r="DZ1" s="11" t="s">
        <v>455</v>
      </c>
      <c r="EA1" s="8" t="s">
        <v>3034</v>
      </c>
      <c r="EC1" s="11" t="s">
        <v>457</v>
      </c>
      <c r="ED1" s="8" t="s">
        <v>3034</v>
      </c>
      <c r="EF1" s="11" t="s">
        <v>459</v>
      </c>
      <c r="EG1" s="8" t="s">
        <v>3034</v>
      </c>
      <c r="EI1" s="11" t="s">
        <v>461</v>
      </c>
      <c r="EJ1" s="8" t="s">
        <v>3034</v>
      </c>
      <c r="EL1" s="11" t="s">
        <v>463</v>
      </c>
      <c r="EM1" s="8" t="s">
        <v>3034</v>
      </c>
      <c r="EO1" s="11" t="s">
        <v>465</v>
      </c>
      <c r="EP1" s="8" t="s">
        <v>3034</v>
      </c>
      <c r="ER1" s="11" t="s">
        <v>467</v>
      </c>
      <c r="ES1" s="8" t="s">
        <v>3034</v>
      </c>
      <c r="EU1" s="11" t="s">
        <v>469</v>
      </c>
      <c r="EV1" s="8" t="s">
        <v>3034</v>
      </c>
      <c r="EX1" s="11" t="s">
        <v>471</v>
      </c>
      <c r="EY1" s="8" t="s">
        <v>3034</v>
      </c>
      <c r="FA1" s="11" t="s">
        <v>474</v>
      </c>
      <c r="FB1" s="8" t="s">
        <v>3034</v>
      </c>
      <c r="FD1" s="11" t="s">
        <v>476</v>
      </c>
      <c r="FE1" s="8" t="s">
        <v>3034</v>
      </c>
      <c r="FG1" s="11" t="s">
        <v>478</v>
      </c>
      <c r="FH1" s="8" t="s">
        <v>3034</v>
      </c>
      <c r="FJ1" s="11" t="s">
        <v>481</v>
      </c>
      <c r="FK1" s="8" t="s">
        <v>3034</v>
      </c>
      <c r="FM1" s="11" t="s">
        <v>483</v>
      </c>
      <c r="FN1" s="8" t="s">
        <v>3034</v>
      </c>
      <c r="FP1" s="11" t="s">
        <v>485</v>
      </c>
      <c r="FQ1" s="8" t="s">
        <v>3034</v>
      </c>
      <c r="FS1" s="11" t="s">
        <v>487</v>
      </c>
      <c r="FT1" s="8" t="s">
        <v>3034</v>
      </c>
      <c r="FV1" s="11" t="s">
        <v>611</v>
      </c>
      <c r="FW1" s="8" t="s">
        <v>3034</v>
      </c>
      <c r="FY1" s="11" t="s">
        <v>489</v>
      </c>
      <c r="FZ1" s="8" t="s">
        <v>3034</v>
      </c>
      <c r="GB1" s="11" t="s">
        <v>491</v>
      </c>
      <c r="GC1" s="8" t="s">
        <v>3034</v>
      </c>
      <c r="GE1" s="11" t="s">
        <v>493</v>
      </c>
      <c r="GF1" s="8" t="s">
        <v>3034</v>
      </c>
    </row>
    <row r="2" spans="1:188" x14ac:dyDescent="0.35">
      <c r="A2" t="s">
        <v>393</v>
      </c>
      <c r="B2" t="s">
        <v>3032</v>
      </c>
      <c r="C2" t="s">
        <v>3032</v>
      </c>
      <c r="D2" s="4" t="s">
        <v>394</v>
      </c>
      <c r="E2" t="s">
        <v>394</v>
      </c>
      <c r="F2" s="5" t="s">
        <v>629</v>
      </c>
      <c r="G2" t="s">
        <v>3078</v>
      </c>
      <c r="H2" t="s">
        <v>393</v>
      </c>
      <c r="K2" s="3"/>
      <c r="L2" t="s">
        <v>12</v>
      </c>
      <c r="O2" s="12" t="s">
        <v>1164</v>
      </c>
      <c r="P2" t="s">
        <v>3089</v>
      </c>
      <c r="W2" t="s">
        <v>640</v>
      </c>
      <c r="AF2" t="s">
        <v>400</v>
      </c>
      <c r="AI2" t="s">
        <v>544</v>
      </c>
      <c r="AU2" t="s">
        <v>3177</v>
      </c>
      <c r="AX2" t="s">
        <v>3177</v>
      </c>
      <c r="BA2" t="s">
        <v>3177</v>
      </c>
      <c r="BG2" t="s">
        <v>3177</v>
      </c>
      <c r="BM2" t="s">
        <v>816</v>
      </c>
      <c r="DL2" t="s">
        <v>3177</v>
      </c>
      <c r="FW2" t="s">
        <v>1153</v>
      </c>
    </row>
    <row r="3" spans="1:188" x14ac:dyDescent="0.35">
      <c r="A3" t="s">
        <v>395</v>
      </c>
      <c r="B3" t="s">
        <v>3032</v>
      </c>
      <c r="C3" t="s">
        <v>3032</v>
      </c>
      <c r="D3" s="4" t="s">
        <v>396</v>
      </c>
      <c r="E3" t="s">
        <v>396</v>
      </c>
      <c r="F3" s="5" t="s">
        <v>642</v>
      </c>
      <c r="G3" t="s">
        <v>3078</v>
      </c>
      <c r="H3" t="s">
        <v>395</v>
      </c>
      <c r="K3" s="3"/>
      <c r="L3" t="s">
        <v>12</v>
      </c>
      <c r="O3" s="12" t="s">
        <v>1167</v>
      </c>
      <c r="P3" t="s">
        <v>3088</v>
      </c>
      <c r="T3" t="s">
        <v>631</v>
      </c>
      <c r="W3" t="s">
        <v>2247</v>
      </c>
      <c r="Z3" t="s">
        <v>644</v>
      </c>
      <c r="AC3" t="s">
        <v>656</v>
      </c>
      <c r="AF3" t="s">
        <v>661</v>
      </c>
      <c r="AI3" t="s">
        <v>553</v>
      </c>
      <c r="AL3" t="s">
        <v>734</v>
      </c>
      <c r="AO3" t="s">
        <v>754</v>
      </c>
      <c r="AR3" t="s">
        <v>763</v>
      </c>
      <c r="BD3" t="s">
        <v>765</v>
      </c>
      <c r="BJ3" t="s">
        <v>803</v>
      </c>
      <c r="BM3" t="s">
        <v>818</v>
      </c>
      <c r="BP3" t="s">
        <v>820</v>
      </c>
      <c r="BS3" t="s">
        <v>823</v>
      </c>
      <c r="BV3" t="s">
        <v>831</v>
      </c>
      <c r="BY3" t="s">
        <v>840</v>
      </c>
      <c r="CB3" t="s">
        <v>848</v>
      </c>
      <c r="CE3" t="s">
        <v>855</v>
      </c>
      <c r="CH3" t="s">
        <v>860</v>
      </c>
      <c r="CK3" t="s">
        <v>871</v>
      </c>
      <c r="CN3" t="s">
        <v>873</v>
      </c>
      <c r="CQ3" t="s">
        <v>885</v>
      </c>
      <c r="CT3" t="s">
        <v>893</v>
      </c>
      <c r="CW3" t="s">
        <v>908</v>
      </c>
      <c r="CZ3" t="s">
        <v>918</v>
      </c>
      <c r="DC3" t="s">
        <v>923</v>
      </c>
      <c r="DF3" t="s">
        <v>929</v>
      </c>
      <c r="DI3" t="s">
        <v>931</v>
      </c>
      <c r="DO3" t="s">
        <v>937</v>
      </c>
      <c r="DR3" t="s">
        <v>945</v>
      </c>
      <c r="DU3" t="s">
        <v>947</v>
      </c>
      <c r="DX3" t="s">
        <v>954</v>
      </c>
      <c r="EA3" t="s">
        <v>958</v>
      </c>
      <c r="ED3" t="s">
        <v>969</v>
      </c>
      <c r="EG3" t="s">
        <v>981</v>
      </c>
      <c r="EJ3" t="s">
        <v>983</v>
      </c>
      <c r="EM3" t="s">
        <v>1010</v>
      </c>
      <c r="EP3" t="s">
        <v>1014</v>
      </c>
      <c r="ES3" t="s">
        <v>1020</v>
      </c>
      <c r="EV3" t="s">
        <v>1031</v>
      </c>
      <c r="EY3" t="s">
        <v>1035</v>
      </c>
      <c r="FB3" t="s">
        <v>1043</v>
      </c>
      <c r="FE3" t="s">
        <v>1045</v>
      </c>
      <c r="FH3" t="s">
        <v>1057</v>
      </c>
      <c r="FK3" t="s">
        <v>1117</v>
      </c>
      <c r="FN3" t="s">
        <v>1120</v>
      </c>
      <c r="FQ3" t="s">
        <v>1124</v>
      </c>
      <c r="FT3" t="s">
        <v>1137</v>
      </c>
      <c r="FZ3" t="s">
        <v>1154</v>
      </c>
      <c r="GC3" t="s">
        <v>1156</v>
      </c>
      <c r="GF3" t="s">
        <v>1162</v>
      </c>
    </row>
    <row r="4" spans="1:188" x14ac:dyDescent="0.35">
      <c r="A4" t="s">
        <v>397</v>
      </c>
      <c r="B4" t="s">
        <v>3032</v>
      </c>
      <c r="C4" t="s">
        <v>3032</v>
      </c>
      <c r="D4" s="4" t="s">
        <v>398</v>
      </c>
      <c r="E4" t="s">
        <v>398</v>
      </c>
      <c r="F4" s="5" t="s">
        <v>655</v>
      </c>
      <c r="G4" t="s">
        <v>3078</v>
      </c>
      <c r="H4" t="s">
        <v>397</v>
      </c>
      <c r="K4" s="3"/>
      <c r="L4" t="s">
        <v>12</v>
      </c>
      <c r="O4" s="12" t="s">
        <v>1166</v>
      </c>
      <c r="P4" t="s">
        <v>3090</v>
      </c>
      <c r="T4" t="s">
        <v>630</v>
      </c>
      <c r="W4" t="s">
        <v>639</v>
      </c>
      <c r="Z4" t="s">
        <v>643</v>
      </c>
      <c r="AC4" t="s">
        <v>658</v>
      </c>
      <c r="AF4" t="s">
        <v>660</v>
      </c>
      <c r="AI4" t="s">
        <v>541</v>
      </c>
      <c r="AL4" t="s">
        <v>735</v>
      </c>
      <c r="AO4" t="s">
        <v>755</v>
      </c>
      <c r="BD4" t="s">
        <v>766</v>
      </c>
      <c r="BJ4" t="s">
        <v>804</v>
      </c>
      <c r="BM4" t="s">
        <v>817</v>
      </c>
      <c r="BP4" t="s">
        <v>821</v>
      </c>
      <c r="BS4" t="s">
        <v>824</v>
      </c>
      <c r="BV4" t="s">
        <v>833</v>
      </c>
      <c r="BY4" t="s">
        <v>842</v>
      </c>
      <c r="CB4" t="s">
        <v>849</v>
      </c>
      <c r="CE4" t="s">
        <v>856</v>
      </c>
      <c r="CH4" t="s">
        <v>862</v>
      </c>
      <c r="CN4" t="s">
        <v>874</v>
      </c>
      <c r="CQ4" t="s">
        <v>882</v>
      </c>
      <c r="CT4" t="s">
        <v>894</v>
      </c>
      <c r="CW4" t="s">
        <v>912</v>
      </c>
      <c r="CZ4" t="s">
        <v>919</v>
      </c>
      <c r="DC4" t="s">
        <v>924</v>
      </c>
      <c r="DI4" t="s">
        <v>936</v>
      </c>
      <c r="DO4" t="s">
        <v>940</v>
      </c>
      <c r="DR4" t="s">
        <v>944</v>
      </c>
      <c r="DU4" t="s">
        <v>948</v>
      </c>
      <c r="DX4" t="s">
        <v>955</v>
      </c>
      <c r="EA4" t="s">
        <v>959</v>
      </c>
      <c r="ED4" t="s">
        <v>970</v>
      </c>
      <c r="EJ4" t="s">
        <v>984</v>
      </c>
      <c r="EM4" t="s">
        <v>1007</v>
      </c>
      <c r="EP4" t="s">
        <v>1016</v>
      </c>
      <c r="ES4" t="s">
        <v>1021</v>
      </c>
      <c r="EV4" t="s">
        <v>1032</v>
      </c>
      <c r="EY4" t="s">
        <v>1034</v>
      </c>
      <c r="FE4" t="s">
        <v>1047</v>
      </c>
      <c r="FH4" t="s">
        <v>1058</v>
      </c>
      <c r="FK4" t="s">
        <v>1118</v>
      </c>
      <c r="FQ4" t="s">
        <v>1123</v>
      </c>
      <c r="FT4" t="s">
        <v>1136</v>
      </c>
      <c r="GC4" t="s">
        <v>1157</v>
      </c>
    </row>
    <row r="5" spans="1:188" x14ac:dyDescent="0.35">
      <c r="A5" t="s">
        <v>399</v>
      </c>
      <c r="B5" t="s">
        <v>3032</v>
      </c>
      <c r="C5" t="s">
        <v>3032</v>
      </c>
      <c r="D5" s="4" t="s">
        <v>400</v>
      </c>
      <c r="E5" t="s">
        <v>400</v>
      </c>
      <c r="F5" s="5" t="s">
        <v>663</v>
      </c>
      <c r="G5" t="s">
        <v>3078</v>
      </c>
      <c r="H5" t="s">
        <v>399</v>
      </c>
      <c r="K5" s="3"/>
      <c r="L5" t="s">
        <v>12</v>
      </c>
      <c r="O5" s="11" t="s">
        <v>1168</v>
      </c>
      <c r="P5" t="s">
        <v>3044</v>
      </c>
      <c r="T5" t="s">
        <v>634</v>
      </c>
      <c r="W5" t="s">
        <v>638</v>
      </c>
      <c r="Z5" t="s">
        <v>645</v>
      </c>
      <c r="AC5" t="s">
        <v>657</v>
      </c>
      <c r="AF5" t="s">
        <v>662</v>
      </c>
      <c r="AI5" t="s">
        <v>559</v>
      </c>
      <c r="AL5" t="s">
        <v>733</v>
      </c>
      <c r="AO5" t="s">
        <v>757</v>
      </c>
      <c r="AU5" t="s">
        <v>408</v>
      </c>
      <c r="BD5" t="s">
        <v>770</v>
      </c>
      <c r="BJ5" t="s">
        <v>805</v>
      </c>
      <c r="BM5" t="s">
        <v>819</v>
      </c>
      <c r="BS5" t="s">
        <v>826</v>
      </c>
      <c r="BV5" t="s">
        <v>832</v>
      </c>
      <c r="BY5" t="s">
        <v>841</v>
      </c>
      <c r="CB5" t="s">
        <v>851</v>
      </c>
      <c r="CE5" t="s">
        <v>858</v>
      </c>
      <c r="CH5" t="s">
        <v>863</v>
      </c>
      <c r="CN5" t="s">
        <v>875</v>
      </c>
      <c r="CQ5" t="s">
        <v>881</v>
      </c>
      <c r="CT5" t="s">
        <v>895</v>
      </c>
      <c r="CW5" t="s">
        <v>910</v>
      </c>
      <c r="CZ5" t="s">
        <v>920</v>
      </c>
      <c r="DC5" t="s">
        <v>926</v>
      </c>
      <c r="DI5" t="s">
        <v>933</v>
      </c>
      <c r="DO5" t="s">
        <v>939</v>
      </c>
      <c r="DU5" t="s">
        <v>950</v>
      </c>
      <c r="DX5" t="s">
        <v>956</v>
      </c>
      <c r="EA5" t="s">
        <v>962</v>
      </c>
      <c r="ED5" t="s">
        <v>971</v>
      </c>
      <c r="EJ5" t="s">
        <v>985</v>
      </c>
      <c r="EM5" t="s">
        <v>1009</v>
      </c>
      <c r="EP5" t="s">
        <v>1018</v>
      </c>
      <c r="ES5" t="s">
        <v>1022</v>
      </c>
      <c r="EV5" t="s">
        <v>1030</v>
      </c>
      <c r="EY5" t="s">
        <v>1036</v>
      </c>
      <c r="FE5" t="s">
        <v>1046</v>
      </c>
      <c r="FH5" t="s">
        <v>1059</v>
      </c>
      <c r="FQ5" t="s">
        <v>1122</v>
      </c>
      <c r="FT5" t="s">
        <v>1138</v>
      </c>
      <c r="GC5" t="s">
        <v>1158</v>
      </c>
    </row>
    <row r="6" spans="1:188" x14ac:dyDescent="0.35">
      <c r="A6" t="s">
        <v>401</v>
      </c>
      <c r="B6" t="s">
        <v>3032</v>
      </c>
      <c r="C6" t="s">
        <v>3032</v>
      </c>
      <c r="D6" s="4" t="s">
        <v>402</v>
      </c>
      <c r="E6" t="s">
        <v>402</v>
      </c>
      <c r="F6" s="5" t="s">
        <v>738</v>
      </c>
      <c r="G6" t="s">
        <v>3078</v>
      </c>
      <c r="H6" t="s">
        <v>401</v>
      </c>
      <c r="K6" s="3"/>
      <c r="L6" t="s">
        <v>12</v>
      </c>
      <c r="O6" s="12" t="s">
        <v>1165</v>
      </c>
      <c r="P6" t="s">
        <v>3091</v>
      </c>
      <c r="T6" t="s">
        <v>633</v>
      </c>
      <c r="W6" t="s">
        <v>641</v>
      </c>
      <c r="Z6" t="s">
        <v>647</v>
      </c>
      <c r="AC6" t="s">
        <v>659</v>
      </c>
      <c r="AF6" t="s">
        <v>664</v>
      </c>
      <c r="AI6" t="s">
        <v>538</v>
      </c>
      <c r="AL6" t="s">
        <v>736</v>
      </c>
      <c r="AO6" t="s">
        <v>758</v>
      </c>
      <c r="AR6" t="s">
        <v>406</v>
      </c>
      <c r="AT6" s="25" t="s">
        <v>3162</v>
      </c>
      <c r="AU6" t="s">
        <v>1153</v>
      </c>
      <c r="BD6" t="s">
        <v>768</v>
      </c>
      <c r="BJ6" t="s">
        <v>808</v>
      </c>
      <c r="BS6" t="s">
        <v>827</v>
      </c>
      <c r="BV6" t="s">
        <v>836</v>
      </c>
      <c r="BY6" t="s">
        <v>844</v>
      </c>
      <c r="CB6" t="s">
        <v>850</v>
      </c>
      <c r="CE6" t="s">
        <v>859</v>
      </c>
      <c r="CH6" t="s">
        <v>861</v>
      </c>
      <c r="CN6" t="s">
        <v>876</v>
      </c>
      <c r="CQ6" t="s">
        <v>884</v>
      </c>
      <c r="CT6" t="s">
        <v>897</v>
      </c>
      <c r="CW6" t="s">
        <v>914</v>
      </c>
      <c r="CZ6" t="s">
        <v>922</v>
      </c>
      <c r="DC6" t="s">
        <v>925</v>
      </c>
      <c r="DI6" t="s">
        <v>935</v>
      </c>
      <c r="DO6" t="s">
        <v>938</v>
      </c>
      <c r="DU6" t="s">
        <v>951</v>
      </c>
      <c r="EA6" t="s">
        <v>965</v>
      </c>
      <c r="ED6" t="s">
        <v>972</v>
      </c>
      <c r="EJ6" t="s">
        <v>988</v>
      </c>
      <c r="EM6" t="s">
        <v>1008</v>
      </c>
      <c r="EP6" t="s">
        <v>1017</v>
      </c>
      <c r="ES6" t="s">
        <v>1026</v>
      </c>
      <c r="EY6" t="s">
        <v>1038</v>
      </c>
      <c r="FE6" t="s">
        <v>1048</v>
      </c>
      <c r="FH6" t="s">
        <v>1062</v>
      </c>
      <c r="FQ6" t="s">
        <v>1125</v>
      </c>
      <c r="FT6" t="s">
        <v>1140</v>
      </c>
      <c r="GC6" t="s">
        <v>1159</v>
      </c>
    </row>
    <row r="7" spans="1:188" x14ac:dyDescent="0.35">
      <c r="A7" t="s">
        <v>403</v>
      </c>
      <c r="B7" t="s">
        <v>3032</v>
      </c>
      <c r="C7" t="s">
        <v>3032</v>
      </c>
      <c r="D7" s="4" t="s">
        <v>404</v>
      </c>
      <c r="E7" t="s">
        <v>404</v>
      </c>
      <c r="F7" s="5" t="s">
        <v>756</v>
      </c>
      <c r="G7" t="s">
        <v>3078</v>
      </c>
      <c r="H7" t="s">
        <v>403</v>
      </c>
      <c r="K7" s="3"/>
      <c r="L7" t="s">
        <v>12</v>
      </c>
      <c r="O7" s="11" t="s">
        <v>393</v>
      </c>
      <c r="P7" t="str">
        <f t="shared" ref="P7:P14" si="0">O7&amp;"Location"</f>
        <v>AlabamaLocation</v>
      </c>
      <c r="T7" t="s">
        <v>632</v>
      </c>
      <c r="Z7" t="s">
        <v>651</v>
      </c>
      <c r="AF7" t="s">
        <v>665</v>
      </c>
      <c r="AI7" t="s">
        <v>562</v>
      </c>
      <c r="AL7" t="s">
        <v>737</v>
      </c>
      <c r="AO7" t="s">
        <v>759</v>
      </c>
      <c r="AQ7" s="25" t="s">
        <v>3159</v>
      </c>
      <c r="AR7" t="s">
        <v>763</v>
      </c>
      <c r="BD7" t="s">
        <v>769</v>
      </c>
      <c r="BJ7" t="s">
        <v>809</v>
      </c>
      <c r="BS7" t="s">
        <v>828</v>
      </c>
      <c r="BV7" t="s">
        <v>835</v>
      </c>
      <c r="BY7" t="s">
        <v>843</v>
      </c>
      <c r="CB7" t="s">
        <v>854</v>
      </c>
      <c r="CE7" t="s">
        <v>2249</v>
      </c>
      <c r="CH7" t="s">
        <v>865</v>
      </c>
      <c r="CN7" t="s">
        <v>879</v>
      </c>
      <c r="CQ7" t="s">
        <v>883</v>
      </c>
      <c r="CT7" t="s">
        <v>898</v>
      </c>
      <c r="CW7" t="s">
        <v>909</v>
      </c>
      <c r="DC7" t="s">
        <v>928</v>
      </c>
      <c r="DI7" t="s">
        <v>934</v>
      </c>
      <c r="DO7" t="s">
        <v>943</v>
      </c>
      <c r="DU7" t="s">
        <v>952</v>
      </c>
      <c r="EA7" t="s">
        <v>963</v>
      </c>
      <c r="ED7" t="s">
        <v>974</v>
      </c>
      <c r="EJ7" t="s">
        <v>986</v>
      </c>
      <c r="EM7" t="s">
        <v>1006</v>
      </c>
      <c r="EP7" t="s">
        <v>1019</v>
      </c>
      <c r="ES7" t="s">
        <v>1024</v>
      </c>
      <c r="EY7" t="s">
        <v>1037</v>
      </c>
      <c r="FE7" t="s">
        <v>1049</v>
      </c>
      <c r="FH7" t="s">
        <v>1061</v>
      </c>
      <c r="FQ7" t="s">
        <v>1127</v>
      </c>
      <c r="FT7" t="s">
        <v>1139</v>
      </c>
      <c r="GC7" t="s">
        <v>1160</v>
      </c>
    </row>
    <row r="8" spans="1:188" x14ac:dyDescent="0.35">
      <c r="A8" t="s">
        <v>405</v>
      </c>
      <c r="B8" t="s">
        <v>3032</v>
      </c>
      <c r="C8" t="s">
        <v>3032</v>
      </c>
      <c r="D8" s="4" t="s">
        <v>406</v>
      </c>
      <c r="E8" t="s">
        <v>406</v>
      </c>
      <c r="F8" s="5" t="s">
        <v>762</v>
      </c>
      <c r="G8" t="s">
        <v>3078</v>
      </c>
      <c r="H8" t="s">
        <v>405</v>
      </c>
      <c r="K8" s="3"/>
      <c r="L8" t="s">
        <v>12</v>
      </c>
      <c r="O8" s="11" t="s">
        <v>613</v>
      </c>
      <c r="P8" t="str">
        <f t="shared" si="0"/>
        <v>AlaskaLocation</v>
      </c>
      <c r="T8" t="s">
        <v>635</v>
      </c>
      <c r="Z8" t="s">
        <v>649</v>
      </c>
      <c r="AF8" t="s">
        <v>667</v>
      </c>
      <c r="AI8" t="s">
        <v>550</v>
      </c>
      <c r="AL8" t="s">
        <v>742</v>
      </c>
      <c r="AO8" t="s">
        <v>760</v>
      </c>
      <c r="BD8" t="s">
        <v>771</v>
      </c>
      <c r="BJ8" t="s">
        <v>807</v>
      </c>
      <c r="BS8" t="s">
        <v>829</v>
      </c>
      <c r="BV8" t="s">
        <v>839</v>
      </c>
      <c r="BY8" t="s">
        <v>846</v>
      </c>
      <c r="CB8" t="s">
        <v>853</v>
      </c>
      <c r="CH8" t="s">
        <v>867</v>
      </c>
      <c r="CN8" t="s">
        <v>878</v>
      </c>
      <c r="CQ8" t="s">
        <v>887</v>
      </c>
      <c r="CT8" t="s">
        <v>896</v>
      </c>
      <c r="CW8" t="s">
        <v>913</v>
      </c>
      <c r="DO8" t="s">
        <v>942</v>
      </c>
      <c r="DU8" t="s">
        <v>953</v>
      </c>
      <c r="EA8" t="s">
        <v>961</v>
      </c>
      <c r="ED8" t="s">
        <v>973</v>
      </c>
      <c r="EJ8" t="s">
        <v>987</v>
      </c>
      <c r="EM8" t="s">
        <v>1012</v>
      </c>
      <c r="ES8" t="s">
        <v>1027</v>
      </c>
      <c r="EY8" t="s">
        <v>1040</v>
      </c>
      <c r="FE8" t="s">
        <v>1050</v>
      </c>
      <c r="FH8" t="s">
        <v>1060</v>
      </c>
      <c r="FK8" t="s">
        <v>482</v>
      </c>
      <c r="FN8" t="s">
        <v>484</v>
      </c>
      <c r="FQ8" t="s">
        <v>1126</v>
      </c>
      <c r="FT8" t="s">
        <v>1141</v>
      </c>
    </row>
    <row r="9" spans="1:188" x14ac:dyDescent="0.35">
      <c r="A9" t="s">
        <v>407</v>
      </c>
      <c r="B9" t="s">
        <v>3032</v>
      </c>
      <c r="C9" t="s">
        <v>3032</v>
      </c>
      <c r="D9" s="4" t="s">
        <v>408</v>
      </c>
      <c r="E9" t="s">
        <v>408</v>
      </c>
      <c r="F9" s="5" t="s">
        <v>764</v>
      </c>
      <c r="G9" t="s">
        <v>3078</v>
      </c>
      <c r="H9" t="s">
        <v>407</v>
      </c>
      <c r="K9" s="3"/>
      <c r="L9" t="s">
        <v>12</v>
      </c>
      <c r="O9" s="11" t="s">
        <v>395</v>
      </c>
      <c r="P9" t="str">
        <f t="shared" si="0"/>
        <v>ArizonaLocation</v>
      </c>
      <c r="T9" t="s">
        <v>636</v>
      </c>
      <c r="Z9" t="s">
        <v>650</v>
      </c>
      <c r="AF9" t="s">
        <v>666</v>
      </c>
      <c r="AI9" t="s">
        <v>547</v>
      </c>
      <c r="AL9" t="s">
        <v>739</v>
      </c>
      <c r="AO9" t="s">
        <v>761</v>
      </c>
      <c r="BD9" t="s">
        <v>772</v>
      </c>
      <c r="BJ9" t="s">
        <v>806</v>
      </c>
      <c r="BS9" t="s">
        <v>830</v>
      </c>
      <c r="BV9" t="s">
        <v>837</v>
      </c>
      <c r="CB9" t="s">
        <v>852</v>
      </c>
      <c r="CH9" t="s">
        <v>866</v>
      </c>
      <c r="CN9" t="s">
        <v>880</v>
      </c>
      <c r="CQ9" t="s">
        <v>886</v>
      </c>
      <c r="CT9" t="s">
        <v>899</v>
      </c>
      <c r="CW9" t="s">
        <v>911</v>
      </c>
      <c r="EA9" t="s">
        <v>964</v>
      </c>
      <c r="ED9" t="s">
        <v>976</v>
      </c>
      <c r="EJ9" t="s">
        <v>989</v>
      </c>
      <c r="EM9" t="s">
        <v>1011</v>
      </c>
      <c r="ES9" t="s">
        <v>1025</v>
      </c>
      <c r="EY9" t="s">
        <v>1039</v>
      </c>
      <c r="FE9" t="s">
        <v>1051</v>
      </c>
      <c r="FH9" t="s">
        <v>1063</v>
      </c>
      <c r="FJ9" s="25" t="s">
        <v>3123</v>
      </c>
      <c r="FK9" t="s">
        <v>1118</v>
      </c>
      <c r="FM9" s="25" t="s">
        <v>3124</v>
      </c>
      <c r="FN9" t="s">
        <v>1120</v>
      </c>
      <c r="FQ9" t="s">
        <v>1130</v>
      </c>
      <c r="FT9" t="s">
        <v>1143</v>
      </c>
    </row>
    <row r="10" spans="1:188" x14ac:dyDescent="0.35">
      <c r="A10" t="s">
        <v>409</v>
      </c>
      <c r="B10" t="s">
        <v>3032</v>
      </c>
      <c r="C10" t="s">
        <v>3032</v>
      </c>
      <c r="D10" s="4" t="s">
        <v>410</v>
      </c>
      <c r="E10" t="s">
        <v>410</v>
      </c>
      <c r="F10" s="5" t="s">
        <v>767</v>
      </c>
      <c r="G10" t="s">
        <v>3078</v>
      </c>
      <c r="H10" t="s">
        <v>409</v>
      </c>
      <c r="K10" s="3"/>
      <c r="L10" t="s">
        <v>12</v>
      </c>
      <c r="O10" s="11" t="s">
        <v>397</v>
      </c>
      <c r="P10" t="str">
        <f t="shared" si="0"/>
        <v>ArkansasLocation</v>
      </c>
      <c r="T10" t="s">
        <v>637</v>
      </c>
      <c r="Z10" t="s">
        <v>646</v>
      </c>
      <c r="AF10" t="s">
        <v>668</v>
      </c>
      <c r="AI10" t="s">
        <v>556</v>
      </c>
      <c r="AL10" t="s">
        <v>740</v>
      </c>
      <c r="BD10" t="s">
        <v>777</v>
      </c>
      <c r="BJ10" t="s">
        <v>811</v>
      </c>
      <c r="BV10" t="s">
        <v>838</v>
      </c>
      <c r="CH10" t="s">
        <v>869</v>
      </c>
      <c r="CQ10" t="s">
        <v>891</v>
      </c>
      <c r="CT10" t="s">
        <v>900</v>
      </c>
      <c r="CW10" t="s">
        <v>917</v>
      </c>
      <c r="EA10" t="s">
        <v>966</v>
      </c>
      <c r="ED10" t="s">
        <v>975</v>
      </c>
      <c r="EJ10" t="s">
        <v>990</v>
      </c>
      <c r="EM10" t="s">
        <v>1013</v>
      </c>
      <c r="ES10" t="s">
        <v>1028</v>
      </c>
      <c r="EY10" t="s">
        <v>1041</v>
      </c>
      <c r="FE10" t="s">
        <v>1052</v>
      </c>
      <c r="FH10" t="s">
        <v>1065</v>
      </c>
      <c r="FQ10" t="s">
        <v>1129</v>
      </c>
      <c r="FT10" t="s">
        <v>1144</v>
      </c>
    </row>
    <row r="11" spans="1:188" x14ac:dyDescent="0.35">
      <c r="A11" t="s">
        <v>411</v>
      </c>
      <c r="B11" t="s">
        <v>3032</v>
      </c>
      <c r="C11" t="s">
        <v>3032</v>
      </c>
      <c r="D11" s="4" t="s">
        <v>412</v>
      </c>
      <c r="E11" t="s">
        <v>412</v>
      </c>
      <c r="F11" s="5" t="s">
        <v>810</v>
      </c>
      <c r="G11" t="s">
        <v>3078</v>
      </c>
      <c r="H11" t="s">
        <v>411</v>
      </c>
      <c r="K11" s="3"/>
      <c r="L11" t="s">
        <v>12</v>
      </c>
      <c r="O11" s="11" t="s">
        <v>399</v>
      </c>
      <c r="P11" t="str">
        <f t="shared" si="0"/>
        <v>CaliforniaLocation</v>
      </c>
      <c r="T11" t="s">
        <v>2246</v>
      </c>
      <c r="Z11" t="s">
        <v>648</v>
      </c>
      <c r="AF11" t="s">
        <v>669</v>
      </c>
      <c r="AL11" t="s">
        <v>743</v>
      </c>
      <c r="BD11" t="s">
        <v>774</v>
      </c>
      <c r="BJ11" t="s">
        <v>812</v>
      </c>
      <c r="CH11" t="s">
        <v>868</v>
      </c>
      <c r="CQ11" t="s">
        <v>889</v>
      </c>
      <c r="CT11" t="s">
        <v>901</v>
      </c>
      <c r="CW11" t="s">
        <v>916</v>
      </c>
      <c r="EA11" t="s">
        <v>967</v>
      </c>
      <c r="ED11" t="s">
        <v>978</v>
      </c>
      <c r="EJ11" t="s">
        <v>991</v>
      </c>
      <c r="ES11" t="s">
        <v>1029</v>
      </c>
      <c r="FE11" t="s">
        <v>1053</v>
      </c>
      <c r="FH11" t="s">
        <v>1064</v>
      </c>
      <c r="FQ11" t="s">
        <v>1128</v>
      </c>
      <c r="FT11" t="s">
        <v>1142</v>
      </c>
    </row>
    <row r="12" spans="1:188" x14ac:dyDescent="0.35">
      <c r="A12" t="s">
        <v>413</v>
      </c>
      <c r="B12" t="s">
        <v>3032</v>
      </c>
      <c r="C12" t="s">
        <v>3032</v>
      </c>
      <c r="D12" s="4" t="s">
        <v>414</v>
      </c>
      <c r="E12" t="s">
        <v>414</v>
      </c>
      <c r="F12" s="5" t="s">
        <v>822</v>
      </c>
      <c r="G12" t="s">
        <v>3078</v>
      </c>
      <c r="H12" t="s">
        <v>413</v>
      </c>
      <c r="K12" s="3"/>
      <c r="L12" t="s">
        <v>12</v>
      </c>
      <c r="O12" s="11" t="s">
        <v>401</v>
      </c>
      <c r="P12" t="str">
        <f t="shared" si="0"/>
        <v>ColoradoLocation</v>
      </c>
      <c r="Z12" t="s">
        <v>652</v>
      </c>
      <c r="AF12" t="s">
        <v>670</v>
      </c>
      <c r="AL12" t="s">
        <v>744</v>
      </c>
      <c r="BD12" t="s">
        <v>2248</v>
      </c>
      <c r="BJ12" t="s">
        <v>813</v>
      </c>
      <c r="CH12" t="s">
        <v>870</v>
      </c>
      <c r="CQ12" t="s">
        <v>890</v>
      </c>
      <c r="CT12" t="s">
        <v>903</v>
      </c>
      <c r="EA12" t="s">
        <v>968</v>
      </c>
      <c r="ED12" t="s">
        <v>979</v>
      </c>
      <c r="EJ12" t="s">
        <v>992</v>
      </c>
      <c r="EV12" t="s">
        <v>470</v>
      </c>
      <c r="EY12" t="s">
        <v>472</v>
      </c>
      <c r="FE12" t="s">
        <v>1054</v>
      </c>
      <c r="FH12" t="s">
        <v>2250</v>
      </c>
      <c r="FQ12" t="s">
        <v>1134</v>
      </c>
      <c r="FT12" t="s">
        <v>1147</v>
      </c>
    </row>
    <row r="13" spans="1:188" x14ac:dyDescent="0.35">
      <c r="A13" t="s">
        <v>415</v>
      </c>
      <c r="B13" t="s">
        <v>3032</v>
      </c>
      <c r="C13" t="s">
        <v>3032</v>
      </c>
      <c r="D13" s="4" t="s">
        <v>416</v>
      </c>
      <c r="E13" t="s">
        <v>416</v>
      </c>
      <c r="F13" s="5" t="s">
        <v>825</v>
      </c>
      <c r="G13" t="s">
        <v>3078</v>
      </c>
      <c r="H13" t="s">
        <v>415</v>
      </c>
      <c r="K13" s="3"/>
      <c r="L13" t="s">
        <v>12</v>
      </c>
      <c r="O13" s="11" t="s">
        <v>403</v>
      </c>
      <c r="P13" t="str">
        <f t="shared" si="0"/>
        <v>ConnecticutLocation</v>
      </c>
      <c r="Z13" t="s">
        <v>654</v>
      </c>
      <c r="AF13" t="s">
        <v>671</v>
      </c>
      <c r="AL13" t="s">
        <v>741</v>
      </c>
      <c r="AO13" t="s">
        <v>404</v>
      </c>
      <c r="BD13" t="s">
        <v>773</v>
      </c>
      <c r="BJ13" t="s">
        <v>814</v>
      </c>
      <c r="CQ13" t="s">
        <v>892</v>
      </c>
      <c r="CT13" t="s">
        <v>902</v>
      </c>
      <c r="ED13" t="s">
        <v>980</v>
      </c>
      <c r="EJ13" t="s">
        <v>994</v>
      </c>
      <c r="EP13" t="s">
        <v>466</v>
      </c>
      <c r="EU13" s="25" t="s">
        <v>3130</v>
      </c>
      <c r="EV13" t="s">
        <v>1030</v>
      </c>
      <c r="EX13" s="25" t="s">
        <v>3129</v>
      </c>
      <c r="EY13" t="s">
        <v>1040</v>
      </c>
      <c r="FB13" t="s">
        <v>475</v>
      </c>
      <c r="FE13" t="s">
        <v>1055</v>
      </c>
      <c r="FH13" t="s">
        <v>2251</v>
      </c>
      <c r="FQ13" t="s">
        <v>1133</v>
      </c>
      <c r="FT13" t="s">
        <v>1145</v>
      </c>
    </row>
    <row r="14" spans="1:188" x14ac:dyDescent="0.35">
      <c r="A14" t="s">
        <v>417</v>
      </c>
      <c r="B14" t="s">
        <v>3032</v>
      </c>
      <c r="C14" t="s">
        <v>3032</v>
      </c>
      <c r="D14" s="4" t="s">
        <v>418</v>
      </c>
      <c r="E14" t="s">
        <v>418</v>
      </c>
      <c r="F14" s="5" t="s">
        <v>834</v>
      </c>
      <c r="G14" t="s">
        <v>3078</v>
      </c>
      <c r="H14" t="s">
        <v>417</v>
      </c>
      <c r="K14" s="3"/>
      <c r="L14" t="s">
        <v>12</v>
      </c>
      <c r="O14" s="11" t="s">
        <v>405</v>
      </c>
      <c r="P14" t="str">
        <f t="shared" si="0"/>
        <v>DelawareLocation</v>
      </c>
      <c r="Z14" t="s">
        <v>653</v>
      </c>
      <c r="AF14" t="s">
        <v>673</v>
      </c>
      <c r="AL14" t="s">
        <v>746</v>
      </c>
      <c r="AN14" s="25" t="s">
        <v>3160</v>
      </c>
      <c r="AO14" t="s">
        <v>754</v>
      </c>
      <c r="BD14" t="s">
        <v>776</v>
      </c>
      <c r="BJ14" t="s">
        <v>815</v>
      </c>
      <c r="CT14" t="s">
        <v>906</v>
      </c>
      <c r="DC14" t="s">
        <v>441</v>
      </c>
      <c r="DF14" t="s">
        <v>443</v>
      </c>
      <c r="DI14" t="s">
        <v>445</v>
      </c>
      <c r="DO14" t="s">
        <v>448</v>
      </c>
      <c r="DR14" t="s">
        <v>450</v>
      </c>
      <c r="DU14" t="s">
        <v>452</v>
      </c>
      <c r="DX14" t="s">
        <v>454</v>
      </c>
      <c r="EA14" t="s">
        <v>456</v>
      </c>
      <c r="EJ14" t="s">
        <v>997</v>
      </c>
      <c r="EO14" s="25" t="s">
        <v>3131</v>
      </c>
      <c r="EP14" t="s">
        <v>1016</v>
      </c>
      <c r="EY14" t="s">
        <v>1041</v>
      </c>
      <c r="FA14" s="25" t="s">
        <v>3127</v>
      </c>
      <c r="FB14" t="s">
        <v>1043</v>
      </c>
      <c r="FH14" t="s">
        <v>1066</v>
      </c>
      <c r="FQ14" t="s">
        <v>1135</v>
      </c>
      <c r="FT14" t="s">
        <v>1146</v>
      </c>
    </row>
    <row r="15" spans="1:188" x14ac:dyDescent="0.35">
      <c r="A15" t="s">
        <v>419</v>
      </c>
      <c r="B15" t="s">
        <v>3032</v>
      </c>
      <c r="C15" t="s">
        <v>3032</v>
      </c>
      <c r="D15" s="4" t="s">
        <v>420</v>
      </c>
      <c r="E15" t="s">
        <v>420</v>
      </c>
      <c r="F15" s="5" t="s">
        <v>845</v>
      </c>
      <c r="G15" t="s">
        <v>3078</v>
      </c>
      <c r="H15" t="s">
        <v>419</v>
      </c>
      <c r="K15" s="3"/>
      <c r="L15" t="s">
        <v>12</v>
      </c>
      <c r="O15" s="11" t="s">
        <v>407</v>
      </c>
      <c r="P15" t="s">
        <v>3043</v>
      </c>
      <c r="AF15" t="s">
        <v>672</v>
      </c>
      <c r="AH15" t="str">
        <f>"GWC"&amp;AH1</f>
        <v>GWCCENSUS</v>
      </c>
      <c r="AI15" t="s">
        <v>544</v>
      </c>
      <c r="AL15" t="s">
        <v>745</v>
      </c>
      <c r="AO15" t="s">
        <v>761</v>
      </c>
      <c r="BD15" t="s">
        <v>775</v>
      </c>
      <c r="CT15" t="s">
        <v>905</v>
      </c>
      <c r="DB15" s="25" t="s">
        <v>3141</v>
      </c>
      <c r="DC15" t="s">
        <v>926</v>
      </c>
      <c r="DE15" s="25" t="s">
        <v>3142</v>
      </c>
      <c r="DF15" t="s">
        <v>929</v>
      </c>
      <c r="DH15" s="25" t="s">
        <v>3143</v>
      </c>
      <c r="DI15" t="s">
        <v>931</v>
      </c>
      <c r="DN15" s="25" t="s">
        <v>3140</v>
      </c>
      <c r="DO15" t="s">
        <v>939</v>
      </c>
      <c r="DQ15" s="25" t="s">
        <v>3139</v>
      </c>
      <c r="DR15" t="s">
        <v>945</v>
      </c>
      <c r="DT15" s="25" t="s">
        <v>3138</v>
      </c>
      <c r="DU15" t="s">
        <v>948</v>
      </c>
      <c r="DW15" s="25" t="s">
        <v>3137</v>
      </c>
      <c r="DX15" t="s">
        <v>954</v>
      </c>
      <c r="DZ15" s="25" t="s">
        <v>3136</v>
      </c>
      <c r="EA15" t="s">
        <v>958</v>
      </c>
      <c r="EJ15" t="s">
        <v>998</v>
      </c>
      <c r="EP15" t="s">
        <v>1017</v>
      </c>
      <c r="FH15" t="s">
        <v>1067</v>
      </c>
      <c r="FQ15" t="s">
        <v>1132</v>
      </c>
      <c r="FT15" t="s">
        <v>1151</v>
      </c>
    </row>
    <row r="16" spans="1:188" x14ac:dyDescent="0.35">
      <c r="A16" t="s">
        <v>421</v>
      </c>
      <c r="B16" t="s">
        <v>3032</v>
      </c>
      <c r="C16" t="s">
        <v>3032</v>
      </c>
      <c r="D16" s="4" t="s">
        <v>422</v>
      </c>
      <c r="E16" t="s">
        <v>422</v>
      </c>
      <c r="F16" s="5" t="s">
        <v>847</v>
      </c>
      <c r="G16" t="s">
        <v>3078</v>
      </c>
      <c r="H16" t="s">
        <v>421</v>
      </c>
      <c r="K16" s="3"/>
      <c r="L16" t="s">
        <v>12</v>
      </c>
      <c r="O16" s="11" t="s">
        <v>409</v>
      </c>
      <c r="P16" t="str">
        <f t="shared" ref="P16:P35" si="1">O16&amp;"Location"</f>
        <v>FloridaLocation</v>
      </c>
      <c r="AF16" t="s">
        <v>674</v>
      </c>
      <c r="AI16" t="s">
        <v>553</v>
      </c>
      <c r="AL16" t="s">
        <v>747</v>
      </c>
      <c r="BD16" t="s">
        <v>779</v>
      </c>
      <c r="CT16" t="s">
        <v>907</v>
      </c>
      <c r="DC16" t="s">
        <v>928</v>
      </c>
      <c r="DI16" t="s">
        <v>933</v>
      </c>
      <c r="DO16" t="s">
        <v>942</v>
      </c>
      <c r="DU16" t="s">
        <v>950</v>
      </c>
      <c r="EA16" t="s">
        <v>962</v>
      </c>
      <c r="ED16" t="s">
        <v>458</v>
      </c>
      <c r="EG16" t="s">
        <v>460</v>
      </c>
      <c r="EJ16" t="s">
        <v>995</v>
      </c>
      <c r="EM16" t="s">
        <v>464</v>
      </c>
      <c r="ES16" t="s">
        <v>468</v>
      </c>
      <c r="FH16" t="s">
        <v>1068</v>
      </c>
      <c r="FT16" t="s">
        <v>1149</v>
      </c>
    </row>
    <row r="17" spans="1:188" x14ac:dyDescent="0.35">
      <c r="A17" t="s">
        <v>423</v>
      </c>
      <c r="B17" t="s">
        <v>3032</v>
      </c>
      <c r="C17" t="s">
        <v>3032</v>
      </c>
      <c r="D17" s="4" t="s">
        <v>424</v>
      </c>
      <c r="E17" t="s">
        <v>424</v>
      </c>
      <c r="F17" s="5" t="s">
        <v>857</v>
      </c>
      <c r="G17" t="s">
        <v>3078</v>
      </c>
      <c r="H17" t="s">
        <v>423</v>
      </c>
      <c r="K17" s="3"/>
      <c r="L17" t="s">
        <v>12</v>
      </c>
      <c r="O17" s="11" t="s">
        <v>411</v>
      </c>
      <c r="P17" t="str">
        <f t="shared" si="1"/>
        <v>GeorgiaLocation</v>
      </c>
      <c r="AF17" t="s">
        <v>675</v>
      </c>
      <c r="AI17" t="s">
        <v>541</v>
      </c>
      <c r="AL17" t="s">
        <v>748</v>
      </c>
      <c r="BD17" t="s">
        <v>778</v>
      </c>
      <c r="EA17" t="s">
        <v>966</v>
      </c>
      <c r="EC17" s="25" t="s">
        <v>3135</v>
      </c>
      <c r="ED17" t="s">
        <v>969</v>
      </c>
      <c r="EF17" s="25" t="s">
        <v>3134</v>
      </c>
      <c r="EG17" t="s">
        <v>981</v>
      </c>
      <c r="EJ17" t="s">
        <v>993</v>
      </c>
      <c r="EL17" s="25" t="s">
        <v>3132</v>
      </c>
      <c r="EM17" t="s">
        <v>1006</v>
      </c>
      <c r="ER17" s="25" t="s">
        <v>3128</v>
      </c>
      <c r="ES17" t="s">
        <v>1022</v>
      </c>
      <c r="FE17" t="s">
        <v>477</v>
      </c>
      <c r="FH17" t="s">
        <v>1071</v>
      </c>
      <c r="FT17" t="s">
        <v>1150</v>
      </c>
    </row>
    <row r="18" spans="1:188" x14ac:dyDescent="0.35">
      <c r="A18" t="s">
        <v>425</v>
      </c>
      <c r="B18" t="s">
        <v>3032</v>
      </c>
      <c r="C18" t="s">
        <v>3032</v>
      </c>
      <c r="D18" s="4" t="s">
        <v>426</v>
      </c>
      <c r="E18" t="s">
        <v>426</v>
      </c>
      <c r="F18" s="5" t="s">
        <v>864</v>
      </c>
      <c r="G18" t="s">
        <v>3078</v>
      </c>
      <c r="H18" t="s">
        <v>425</v>
      </c>
      <c r="K18" s="3"/>
      <c r="L18" t="s">
        <v>12</v>
      </c>
      <c r="O18" s="11" t="s">
        <v>612</v>
      </c>
      <c r="P18" t="str">
        <f t="shared" si="1"/>
        <v>HawaiiLocation</v>
      </c>
      <c r="T18" t="s">
        <v>394</v>
      </c>
      <c r="Z18" t="s">
        <v>396</v>
      </c>
      <c r="AC18" t="s">
        <v>398</v>
      </c>
      <c r="AF18" t="s">
        <v>679</v>
      </c>
      <c r="AI18" t="s">
        <v>559</v>
      </c>
      <c r="AL18" t="s">
        <v>749</v>
      </c>
      <c r="AW18" t="str">
        <f>"GWC"&amp;AW1</f>
        <v>GWCEIAStorage</v>
      </c>
      <c r="AX18" t="s">
        <v>565</v>
      </c>
      <c r="AZ18" t="str">
        <f>"GWC"&amp;AZ1</f>
        <v>GWCEIAStorageSub</v>
      </c>
      <c r="BA18" t="s">
        <v>593</v>
      </c>
      <c r="BD18" t="s">
        <v>781</v>
      </c>
      <c r="BF18" t="str">
        <f>"GWC"&amp;BF$1</f>
        <v>GWCGasWeightedCONUS</v>
      </c>
      <c r="BG18" t="s">
        <v>607</v>
      </c>
      <c r="ED18" t="s">
        <v>978</v>
      </c>
      <c r="EJ18" t="s">
        <v>996</v>
      </c>
      <c r="EM18" t="s">
        <v>1011</v>
      </c>
      <c r="ES18" t="s">
        <v>1024</v>
      </c>
      <c r="FD18" s="25" t="s">
        <v>3126</v>
      </c>
      <c r="FE18" t="s">
        <v>1049</v>
      </c>
      <c r="FH18" t="s">
        <v>1070</v>
      </c>
      <c r="FT18" t="s">
        <v>1148</v>
      </c>
    </row>
    <row r="19" spans="1:188" x14ac:dyDescent="0.35">
      <c r="A19" t="s">
        <v>427</v>
      </c>
      <c r="B19" t="s">
        <v>3032</v>
      </c>
      <c r="C19" t="s">
        <v>3032</v>
      </c>
      <c r="D19" s="4" t="s">
        <v>428</v>
      </c>
      <c r="E19" t="s">
        <v>428</v>
      </c>
      <c r="F19" s="5" t="s">
        <v>872</v>
      </c>
      <c r="G19" t="s">
        <v>3078</v>
      </c>
      <c r="H19" t="s">
        <v>427</v>
      </c>
      <c r="K19" s="3"/>
      <c r="L19" t="s">
        <v>12</v>
      </c>
      <c r="O19" s="11" t="s">
        <v>413</v>
      </c>
      <c r="P19" t="str">
        <f t="shared" si="1"/>
        <v>IdahoLocation</v>
      </c>
      <c r="S19" s="25" t="str">
        <f>"GWC"&amp;S$1</f>
        <v>GWCAlabama</v>
      </c>
      <c r="T19" t="s">
        <v>630</v>
      </c>
      <c r="V19" s="25" t="str">
        <f>"GWC"&amp;V$1</f>
        <v>GWCAlaska</v>
      </c>
      <c r="W19" t="s">
        <v>3176</v>
      </c>
      <c r="Y19" s="25" t="str">
        <f>"GWC"&amp;Y$1</f>
        <v>GWCArizona</v>
      </c>
      <c r="Z19" t="s">
        <v>646</v>
      </c>
      <c r="AB19" s="25" t="str">
        <f>"GWC"&amp;AB$1</f>
        <v>GWCArkansas</v>
      </c>
      <c r="AC19" t="s">
        <v>656</v>
      </c>
      <c r="AF19" t="s">
        <v>676</v>
      </c>
      <c r="AI19" t="s">
        <v>538</v>
      </c>
      <c r="AL19" t="s">
        <v>750</v>
      </c>
      <c r="AX19" t="s">
        <v>568</v>
      </c>
      <c r="BA19" t="s">
        <v>578</v>
      </c>
      <c r="BD19" t="s">
        <v>780</v>
      </c>
      <c r="DK19" t="str">
        <f>"GWC"&amp;DK$1</f>
        <v>GWCNERC</v>
      </c>
      <c r="DL19" t="s">
        <v>496</v>
      </c>
      <c r="EJ19" t="s">
        <v>1001</v>
      </c>
      <c r="ES19" t="s">
        <v>1029</v>
      </c>
      <c r="FE19" t="s">
        <v>1051</v>
      </c>
      <c r="FH19" t="s">
        <v>1069</v>
      </c>
    </row>
    <row r="20" spans="1:188" x14ac:dyDescent="0.35">
      <c r="A20" t="s">
        <v>429</v>
      </c>
      <c r="B20" t="s">
        <v>3032</v>
      </c>
      <c r="C20" t="s">
        <v>3032</v>
      </c>
      <c r="D20" s="4" t="s">
        <v>430</v>
      </c>
      <c r="E20" t="s">
        <v>430</v>
      </c>
      <c r="F20" s="5" t="s">
        <v>877</v>
      </c>
      <c r="G20" t="s">
        <v>3078</v>
      </c>
      <c r="H20" t="s">
        <v>429</v>
      </c>
      <c r="K20" s="3"/>
      <c r="L20" t="s">
        <v>12</v>
      </c>
      <c r="O20" s="11" t="s">
        <v>415</v>
      </c>
      <c r="P20" t="str">
        <f t="shared" si="1"/>
        <v>IllinoisLocation</v>
      </c>
      <c r="T20" t="s">
        <v>634</v>
      </c>
      <c r="Z20" t="s">
        <v>653</v>
      </c>
      <c r="AF20" t="s">
        <v>677</v>
      </c>
      <c r="AI20" t="s">
        <v>562</v>
      </c>
      <c r="AL20" t="s">
        <v>751</v>
      </c>
      <c r="AX20" t="s">
        <v>573</v>
      </c>
      <c r="BA20" t="s">
        <v>582</v>
      </c>
      <c r="BD20" t="s">
        <v>782</v>
      </c>
      <c r="DL20" t="s">
        <v>500</v>
      </c>
      <c r="EJ20" t="s">
        <v>1000</v>
      </c>
      <c r="FE20" t="s">
        <v>1054</v>
      </c>
      <c r="FH20" t="s">
        <v>1072</v>
      </c>
    </row>
    <row r="21" spans="1:188" x14ac:dyDescent="0.35">
      <c r="A21" t="s">
        <v>431</v>
      </c>
      <c r="B21" t="s">
        <v>3032</v>
      </c>
      <c r="C21" t="s">
        <v>3032</v>
      </c>
      <c r="D21" s="4" t="s">
        <v>432</v>
      </c>
      <c r="E21" t="s">
        <v>432</v>
      </c>
      <c r="F21" s="5" t="s">
        <v>888</v>
      </c>
      <c r="G21" t="s">
        <v>3078</v>
      </c>
      <c r="H21" t="s">
        <v>431</v>
      </c>
      <c r="K21" s="3"/>
      <c r="L21" t="s">
        <v>12</v>
      </c>
      <c r="O21" s="11" t="s">
        <v>417</v>
      </c>
      <c r="P21" t="str">
        <f t="shared" si="1"/>
        <v>IndianaLocation</v>
      </c>
      <c r="T21" t="s">
        <v>2246</v>
      </c>
      <c r="AF21" t="s">
        <v>678</v>
      </c>
      <c r="AI21" t="s">
        <v>550</v>
      </c>
      <c r="AL21" t="s">
        <v>753</v>
      </c>
      <c r="AX21" t="s">
        <v>575</v>
      </c>
      <c r="BA21" t="s">
        <v>604</v>
      </c>
      <c r="BD21" t="s">
        <v>786</v>
      </c>
      <c r="BJ21" t="s">
        <v>412</v>
      </c>
      <c r="BP21" t="s">
        <v>414</v>
      </c>
      <c r="BS21" t="s">
        <v>416</v>
      </c>
      <c r="BV21" t="s">
        <v>418</v>
      </c>
      <c r="BY21" t="s">
        <v>420</v>
      </c>
      <c r="CB21" t="s">
        <v>422</v>
      </c>
      <c r="CE21" t="s">
        <v>424</v>
      </c>
      <c r="CH21" t="s">
        <v>426</v>
      </c>
      <c r="CK21" t="s">
        <v>428</v>
      </c>
      <c r="DL21" t="s">
        <v>503</v>
      </c>
      <c r="EJ21" t="s">
        <v>999</v>
      </c>
      <c r="FH21" t="s">
        <v>1074</v>
      </c>
    </row>
    <row r="22" spans="1:188" x14ac:dyDescent="0.35">
      <c r="A22" t="s">
        <v>434</v>
      </c>
      <c r="B22" t="s">
        <v>3032</v>
      </c>
      <c r="C22" t="s">
        <v>3032</v>
      </c>
      <c r="D22" s="4" t="s">
        <v>435</v>
      </c>
      <c r="E22" t="s">
        <v>435</v>
      </c>
      <c r="F22" s="5" t="s">
        <v>904</v>
      </c>
      <c r="G22" t="s">
        <v>3078</v>
      </c>
      <c r="H22" t="s">
        <v>434</v>
      </c>
      <c r="K22" s="3"/>
      <c r="L22" t="s">
        <v>12</v>
      </c>
      <c r="O22" s="11" t="s">
        <v>419</v>
      </c>
      <c r="P22" t="str">
        <f t="shared" si="1"/>
        <v>IowaLocation</v>
      </c>
      <c r="AF22" t="s">
        <v>684</v>
      </c>
      <c r="AI22" t="s">
        <v>547</v>
      </c>
      <c r="AL22" t="s">
        <v>752</v>
      </c>
      <c r="AX22" t="s">
        <v>571</v>
      </c>
      <c r="BA22" t="s">
        <v>596</v>
      </c>
      <c r="BD22" t="s">
        <v>783</v>
      </c>
      <c r="BI22" s="25" t="s">
        <v>3156</v>
      </c>
      <c r="BJ22" t="s">
        <v>806</v>
      </c>
      <c r="BL22" s="25" t="s">
        <v>3157</v>
      </c>
      <c r="BM22" t="s">
        <v>3177</v>
      </c>
      <c r="BO22" s="25" t="str">
        <f>"GWC"&amp;BO$1</f>
        <v>GWCIdaho</v>
      </c>
      <c r="BP22" t="s">
        <v>820</v>
      </c>
      <c r="BR22" s="25" t="s">
        <v>3154</v>
      </c>
      <c r="BS22" t="s">
        <v>824</v>
      </c>
      <c r="BU22" s="25" t="s">
        <v>3155</v>
      </c>
      <c r="BV22" t="s">
        <v>832</v>
      </c>
      <c r="BX22" s="25" t="s">
        <v>3150</v>
      </c>
      <c r="BY22" t="s">
        <v>843</v>
      </c>
      <c r="CA22" s="25" t="s">
        <v>3151</v>
      </c>
      <c r="CB22" t="s">
        <v>852</v>
      </c>
      <c r="CD22" s="25" t="s">
        <v>3152</v>
      </c>
      <c r="CE22" t="s">
        <v>858</v>
      </c>
      <c r="CG22" s="25" t="s">
        <v>3153</v>
      </c>
      <c r="CH22" t="s">
        <v>860</v>
      </c>
      <c r="CJ22" s="25" t="s">
        <v>3148</v>
      </c>
      <c r="CK22" t="s">
        <v>871</v>
      </c>
      <c r="CN22" t="s">
        <v>430</v>
      </c>
      <c r="CQ22" t="s">
        <v>432</v>
      </c>
      <c r="CT22" t="s">
        <v>435</v>
      </c>
      <c r="CW22" t="s">
        <v>437</v>
      </c>
      <c r="CZ22" t="s">
        <v>439</v>
      </c>
      <c r="DL22" t="s">
        <v>506</v>
      </c>
      <c r="EJ22" t="s">
        <v>1002</v>
      </c>
      <c r="FH22" t="s">
        <v>1073</v>
      </c>
    </row>
    <row r="23" spans="1:188" x14ac:dyDescent="0.35">
      <c r="A23" t="s">
        <v>436</v>
      </c>
      <c r="B23" t="s">
        <v>3032</v>
      </c>
      <c r="C23" t="s">
        <v>3032</v>
      </c>
      <c r="D23" s="4" t="s">
        <v>437</v>
      </c>
      <c r="E23" t="s">
        <v>437</v>
      </c>
      <c r="F23" s="5" t="s">
        <v>915</v>
      </c>
      <c r="G23" t="s">
        <v>3078</v>
      </c>
      <c r="H23" t="s">
        <v>436</v>
      </c>
      <c r="K23" s="3"/>
      <c r="L23" t="s">
        <v>12</v>
      </c>
      <c r="O23" s="11" t="s">
        <v>421</v>
      </c>
      <c r="P23" t="str">
        <f t="shared" si="1"/>
        <v>KansasLocation</v>
      </c>
      <c r="AF23" t="s">
        <v>680</v>
      </c>
      <c r="AI23" t="s">
        <v>556</v>
      </c>
      <c r="BA23" t="s">
        <v>584</v>
      </c>
      <c r="BD23" t="s">
        <v>785</v>
      </c>
      <c r="BJ23" t="s">
        <v>811</v>
      </c>
      <c r="BS23" t="s">
        <v>827</v>
      </c>
      <c r="BV23" t="s">
        <v>835</v>
      </c>
      <c r="CE23" t="s">
        <v>2249</v>
      </c>
      <c r="CH23" t="s">
        <v>867</v>
      </c>
      <c r="CM23" s="25" t="s">
        <v>3149</v>
      </c>
      <c r="CN23" t="s">
        <v>874</v>
      </c>
      <c r="CP23" s="25" t="s">
        <v>3145</v>
      </c>
      <c r="CQ23" t="s">
        <v>881</v>
      </c>
      <c r="CS23" s="25" t="s">
        <v>3146</v>
      </c>
      <c r="CT23" t="s">
        <v>897</v>
      </c>
      <c r="CV23" s="25" t="s">
        <v>3147</v>
      </c>
      <c r="CW23" t="s">
        <v>909</v>
      </c>
      <c r="CY23" s="25" t="s">
        <v>3144</v>
      </c>
      <c r="CZ23" t="s">
        <v>919</v>
      </c>
      <c r="DL23" t="s">
        <v>509</v>
      </c>
      <c r="EJ23" t="s">
        <v>1004</v>
      </c>
      <c r="FH23" t="s">
        <v>1076</v>
      </c>
    </row>
    <row r="24" spans="1:188" x14ac:dyDescent="0.35">
      <c r="A24" t="s">
        <v>438</v>
      </c>
      <c r="B24" t="s">
        <v>3032</v>
      </c>
      <c r="C24" t="s">
        <v>3032</v>
      </c>
      <c r="D24" s="4" t="s">
        <v>439</v>
      </c>
      <c r="E24" t="s">
        <v>439</v>
      </c>
      <c r="F24" s="5" t="s">
        <v>921</v>
      </c>
      <c r="G24" t="s">
        <v>3078</v>
      </c>
      <c r="H24" t="s">
        <v>438</v>
      </c>
      <c r="K24" s="3"/>
      <c r="L24" t="s">
        <v>12</v>
      </c>
      <c r="O24" s="11" t="s">
        <v>423</v>
      </c>
      <c r="P24" t="str">
        <f t="shared" si="1"/>
        <v>KentuckyLocation</v>
      </c>
      <c r="AF24" t="s">
        <v>685</v>
      </c>
      <c r="BA24" t="s">
        <v>586</v>
      </c>
      <c r="BD24" t="s">
        <v>784</v>
      </c>
      <c r="BJ24" t="s">
        <v>812</v>
      </c>
      <c r="BS24" t="s">
        <v>829</v>
      </c>
      <c r="CQ24" t="s">
        <v>892</v>
      </c>
      <c r="CT24" t="s">
        <v>899</v>
      </c>
      <c r="DL24" t="s">
        <v>512</v>
      </c>
      <c r="FH24" t="s">
        <v>1077</v>
      </c>
      <c r="FQ24" t="s">
        <v>486</v>
      </c>
      <c r="FT24" t="s">
        <v>488</v>
      </c>
      <c r="FZ24" t="s">
        <v>490</v>
      </c>
      <c r="GC24" t="s">
        <v>492</v>
      </c>
      <c r="GF24" t="s">
        <v>494</v>
      </c>
    </row>
    <row r="25" spans="1:188" x14ac:dyDescent="0.35">
      <c r="A25" t="s">
        <v>440</v>
      </c>
      <c r="B25" t="s">
        <v>3032</v>
      </c>
      <c r="C25" t="s">
        <v>3032</v>
      </c>
      <c r="D25" s="4" t="s">
        <v>441</v>
      </c>
      <c r="E25" t="s">
        <v>441</v>
      </c>
      <c r="F25" s="5" t="s">
        <v>927</v>
      </c>
      <c r="G25" t="s">
        <v>3078</v>
      </c>
      <c r="H25" t="s">
        <v>440</v>
      </c>
      <c r="K25" s="3"/>
      <c r="L25" t="s">
        <v>12</v>
      </c>
      <c r="O25" s="11" t="s">
        <v>425</v>
      </c>
      <c r="P25" t="str">
        <f t="shared" si="1"/>
        <v>LouisianaLocation</v>
      </c>
      <c r="AF25" t="s">
        <v>682</v>
      </c>
      <c r="BA25" t="s">
        <v>599</v>
      </c>
      <c r="BD25" t="s">
        <v>787</v>
      </c>
      <c r="CT25" t="s">
        <v>900</v>
      </c>
      <c r="DL25" t="s">
        <v>515</v>
      </c>
      <c r="FH25" t="s">
        <v>1075</v>
      </c>
      <c r="FP25" s="25" t="str">
        <f>"GWC"&amp;FP$1</f>
        <v>GWCVirginia</v>
      </c>
      <c r="FQ25" t="s">
        <v>1128</v>
      </c>
      <c r="FS25" s="25" t="s">
        <v>3118</v>
      </c>
      <c r="FT25" t="s">
        <v>1144</v>
      </c>
      <c r="FV25" s="25" t="s">
        <v>3122</v>
      </c>
      <c r="FW25" t="s">
        <v>1153</v>
      </c>
      <c r="FY25" s="25" t="s">
        <v>3121</v>
      </c>
      <c r="FZ25" t="s">
        <v>1154</v>
      </c>
      <c r="GB25" s="25" t="s">
        <v>3119</v>
      </c>
      <c r="GC25" t="s">
        <v>1158</v>
      </c>
      <c r="GE25" s="25" t="s">
        <v>3120</v>
      </c>
      <c r="GF25" t="s">
        <v>1162</v>
      </c>
    </row>
    <row r="26" spans="1:188" x14ac:dyDescent="0.35">
      <c r="A26" t="s">
        <v>442</v>
      </c>
      <c r="B26" t="s">
        <v>3032</v>
      </c>
      <c r="C26" t="s">
        <v>3032</v>
      </c>
      <c r="D26" s="4" t="s">
        <v>443</v>
      </c>
      <c r="E26" t="s">
        <v>443</v>
      </c>
      <c r="F26" s="5" t="s">
        <v>930</v>
      </c>
      <c r="G26" t="s">
        <v>3078</v>
      </c>
      <c r="H26" t="s">
        <v>442</v>
      </c>
      <c r="K26" s="3"/>
      <c r="L26" t="s">
        <v>12</v>
      </c>
      <c r="O26" s="11" t="s">
        <v>427</v>
      </c>
      <c r="P26" t="str">
        <f t="shared" si="1"/>
        <v>MaineLocation</v>
      </c>
      <c r="AF26" t="s">
        <v>681</v>
      </c>
      <c r="AL26" t="s">
        <v>402</v>
      </c>
      <c r="BA26" t="s">
        <v>588</v>
      </c>
      <c r="BD26" t="s">
        <v>789</v>
      </c>
      <c r="CT26" t="s">
        <v>901</v>
      </c>
      <c r="DL26" t="s">
        <v>518</v>
      </c>
      <c r="FH26" t="s">
        <v>1081</v>
      </c>
      <c r="FQ26" t="s">
        <v>1133</v>
      </c>
    </row>
    <row r="27" spans="1:188" x14ac:dyDescent="0.35">
      <c r="A27" t="s">
        <v>444</v>
      </c>
      <c r="B27" t="s">
        <v>3032</v>
      </c>
      <c r="C27" t="s">
        <v>3032</v>
      </c>
      <c r="D27" s="4" t="s">
        <v>445</v>
      </c>
      <c r="E27" t="s">
        <v>445</v>
      </c>
      <c r="F27" s="5" t="s">
        <v>932</v>
      </c>
      <c r="G27" t="s">
        <v>3078</v>
      </c>
      <c r="H27" t="s">
        <v>444</v>
      </c>
      <c r="K27" s="3"/>
      <c r="L27" t="s">
        <v>12</v>
      </c>
      <c r="O27" s="11" t="s">
        <v>429</v>
      </c>
      <c r="P27" t="str">
        <f t="shared" si="1"/>
        <v>MarylandLocation</v>
      </c>
      <c r="AF27" t="s">
        <v>683</v>
      </c>
      <c r="AK27" s="25" t="s">
        <v>3161</v>
      </c>
      <c r="AL27" t="s">
        <v>740</v>
      </c>
      <c r="BA27" t="s">
        <v>590</v>
      </c>
      <c r="BD27" t="s">
        <v>788</v>
      </c>
      <c r="DL27" t="s">
        <v>521</v>
      </c>
      <c r="FH27" t="s">
        <v>1082</v>
      </c>
    </row>
    <row r="28" spans="1:188" x14ac:dyDescent="0.35">
      <c r="A28" t="s">
        <v>447</v>
      </c>
      <c r="B28" t="s">
        <v>3032</v>
      </c>
      <c r="C28" t="s">
        <v>3032</v>
      </c>
      <c r="D28" s="4" t="s">
        <v>448</v>
      </c>
      <c r="E28" t="s">
        <v>448</v>
      </c>
      <c r="F28" s="5" t="s">
        <v>941</v>
      </c>
      <c r="G28" t="s">
        <v>3078</v>
      </c>
      <c r="H28" t="s">
        <v>447</v>
      </c>
      <c r="K28" s="3"/>
      <c r="L28" t="s">
        <v>12</v>
      </c>
      <c r="O28" s="11" t="s">
        <v>431</v>
      </c>
      <c r="P28" t="str">
        <f t="shared" si="1"/>
        <v>MassachusettsLocation</v>
      </c>
      <c r="AF28" t="s">
        <v>686</v>
      </c>
      <c r="AL28" t="s">
        <v>748</v>
      </c>
      <c r="BA28" t="s">
        <v>601</v>
      </c>
      <c r="BD28" t="s">
        <v>790</v>
      </c>
      <c r="DL28" t="s">
        <v>524</v>
      </c>
      <c r="FH28" t="s">
        <v>1079</v>
      </c>
    </row>
    <row r="29" spans="1:188" x14ac:dyDescent="0.35">
      <c r="A29" t="s">
        <v>449</v>
      </c>
      <c r="B29" t="s">
        <v>3032</v>
      </c>
      <c r="C29" t="s">
        <v>3032</v>
      </c>
      <c r="D29" s="4" t="s">
        <v>450</v>
      </c>
      <c r="E29" t="s">
        <v>450</v>
      </c>
      <c r="F29" s="5" t="s">
        <v>946</v>
      </c>
      <c r="G29" t="s">
        <v>3078</v>
      </c>
      <c r="H29" t="s">
        <v>449</v>
      </c>
      <c r="K29" s="3"/>
      <c r="L29" t="s">
        <v>12</v>
      </c>
      <c r="O29" s="11" t="s">
        <v>434</v>
      </c>
      <c r="P29" t="str">
        <f t="shared" si="1"/>
        <v>MichiganLocation</v>
      </c>
      <c r="AF29" t="s">
        <v>687</v>
      </c>
      <c r="BD29" t="s">
        <v>791</v>
      </c>
      <c r="DL29" t="s">
        <v>527</v>
      </c>
      <c r="EJ29" t="s">
        <v>462</v>
      </c>
      <c r="FH29" t="s">
        <v>1080</v>
      </c>
    </row>
    <row r="30" spans="1:188" x14ac:dyDescent="0.35">
      <c r="A30" t="s">
        <v>451</v>
      </c>
      <c r="B30" t="s">
        <v>3032</v>
      </c>
      <c r="C30" t="s">
        <v>3032</v>
      </c>
      <c r="D30" s="4" t="s">
        <v>452</v>
      </c>
      <c r="E30" t="s">
        <v>452</v>
      </c>
      <c r="F30" s="5" t="s">
        <v>949</v>
      </c>
      <c r="G30" t="s">
        <v>3078</v>
      </c>
      <c r="H30" t="s">
        <v>451</v>
      </c>
      <c r="K30" s="3"/>
      <c r="L30" t="s">
        <v>12</v>
      </c>
      <c r="O30" s="11" t="s">
        <v>436</v>
      </c>
      <c r="P30" t="str">
        <f t="shared" si="1"/>
        <v>MinnesotaLocation</v>
      </c>
      <c r="AF30" t="s">
        <v>689</v>
      </c>
      <c r="BD30" t="s">
        <v>792</v>
      </c>
      <c r="DL30" t="s">
        <v>530</v>
      </c>
      <c r="EI30" s="25" t="s">
        <v>3133</v>
      </c>
      <c r="EJ30" t="s">
        <v>987</v>
      </c>
      <c r="FH30" t="s">
        <v>1078</v>
      </c>
    </row>
    <row r="31" spans="1:188" x14ac:dyDescent="0.35">
      <c r="A31" t="s">
        <v>453</v>
      </c>
      <c r="B31" t="s">
        <v>3032</v>
      </c>
      <c r="C31" t="s">
        <v>3032</v>
      </c>
      <c r="D31" s="4" t="s">
        <v>454</v>
      </c>
      <c r="E31" t="s">
        <v>454</v>
      </c>
      <c r="F31" s="5" t="s">
        <v>957</v>
      </c>
      <c r="G31" t="s">
        <v>3078</v>
      </c>
      <c r="H31" t="s">
        <v>453</v>
      </c>
      <c r="K31" s="3"/>
      <c r="L31" t="s">
        <v>12</v>
      </c>
      <c r="O31" s="11" t="s">
        <v>438</v>
      </c>
      <c r="P31" t="str">
        <f t="shared" si="1"/>
        <v>MississippiLocation</v>
      </c>
      <c r="AF31" t="s">
        <v>690</v>
      </c>
      <c r="BD31" t="s">
        <v>794</v>
      </c>
      <c r="DL31" t="s">
        <v>533</v>
      </c>
      <c r="EJ31" t="s">
        <v>990</v>
      </c>
      <c r="FH31" t="s">
        <v>1083</v>
      </c>
    </row>
    <row r="32" spans="1:188" x14ac:dyDescent="0.35">
      <c r="A32" t="s">
        <v>455</v>
      </c>
      <c r="B32" t="s">
        <v>3032</v>
      </c>
      <c r="C32" t="s">
        <v>3032</v>
      </c>
      <c r="D32" s="4" t="s">
        <v>456</v>
      </c>
      <c r="E32" t="s">
        <v>456</v>
      </c>
      <c r="F32" s="5" t="s">
        <v>960</v>
      </c>
      <c r="G32" t="s">
        <v>3078</v>
      </c>
      <c r="H32" t="s">
        <v>455</v>
      </c>
      <c r="K32" s="3"/>
      <c r="L32" t="s">
        <v>12</v>
      </c>
      <c r="O32" s="11" t="s">
        <v>440</v>
      </c>
      <c r="P32" t="str">
        <f t="shared" si="1"/>
        <v>MissouriLocation</v>
      </c>
      <c r="AF32" t="s">
        <v>691</v>
      </c>
      <c r="BD32" t="s">
        <v>793</v>
      </c>
      <c r="DL32" t="s">
        <v>536</v>
      </c>
      <c r="EJ32" t="s">
        <v>993</v>
      </c>
      <c r="FH32" t="s">
        <v>1088</v>
      </c>
    </row>
    <row r="33" spans="1:164" x14ac:dyDescent="0.35">
      <c r="A33" t="s">
        <v>457</v>
      </c>
      <c r="B33" t="s">
        <v>3032</v>
      </c>
      <c r="C33" t="s">
        <v>3032</v>
      </c>
      <c r="D33" s="4" t="s">
        <v>458</v>
      </c>
      <c r="E33" t="s">
        <v>458</v>
      </c>
      <c r="F33" s="5" t="s">
        <v>977</v>
      </c>
      <c r="G33" t="s">
        <v>3078</v>
      </c>
      <c r="H33" t="s">
        <v>457</v>
      </c>
      <c r="K33" s="3"/>
      <c r="L33" t="s">
        <v>12</v>
      </c>
      <c r="O33" s="11" t="s">
        <v>442</v>
      </c>
      <c r="P33" t="str">
        <f t="shared" si="1"/>
        <v>MontanaLocation</v>
      </c>
      <c r="AF33" t="s">
        <v>688</v>
      </c>
      <c r="BD33" t="s">
        <v>795</v>
      </c>
      <c r="EJ33" t="s">
        <v>1000</v>
      </c>
      <c r="FH33" t="s">
        <v>1087</v>
      </c>
    </row>
    <row r="34" spans="1:164" x14ac:dyDescent="0.35">
      <c r="A34" t="s">
        <v>459</v>
      </c>
      <c r="B34" t="s">
        <v>3032</v>
      </c>
      <c r="C34" t="s">
        <v>3032</v>
      </c>
      <c r="D34" s="4" t="s">
        <v>460</v>
      </c>
      <c r="E34" t="s">
        <v>460</v>
      </c>
      <c r="F34" s="5" t="s">
        <v>982</v>
      </c>
      <c r="G34" t="s">
        <v>3078</v>
      </c>
      <c r="H34" t="s">
        <v>459</v>
      </c>
      <c r="K34" s="3"/>
      <c r="L34" t="s">
        <v>12</v>
      </c>
      <c r="O34" s="11" t="s">
        <v>444</v>
      </c>
      <c r="P34" t="str">
        <f t="shared" si="1"/>
        <v>NebraskaLocation</v>
      </c>
      <c r="AF34" t="s">
        <v>693</v>
      </c>
      <c r="BD34" t="s">
        <v>801</v>
      </c>
      <c r="EJ34" t="s">
        <v>1004</v>
      </c>
      <c r="FH34" t="s">
        <v>1086</v>
      </c>
    </row>
    <row r="35" spans="1:164" x14ac:dyDescent="0.35">
      <c r="A35" t="s">
        <v>461</v>
      </c>
      <c r="B35" t="s">
        <v>3032</v>
      </c>
      <c r="C35" t="s">
        <v>3032</v>
      </c>
      <c r="D35" s="4" t="s">
        <v>462</v>
      </c>
      <c r="E35" t="s">
        <v>462</v>
      </c>
      <c r="F35" s="5" t="s">
        <v>1003</v>
      </c>
      <c r="G35" t="s">
        <v>3078</v>
      </c>
      <c r="H35" t="s">
        <v>461</v>
      </c>
      <c r="K35" s="3"/>
      <c r="L35" t="s">
        <v>12</v>
      </c>
      <c r="O35" s="11" t="s">
        <v>447</v>
      </c>
      <c r="P35" t="str">
        <f t="shared" si="1"/>
        <v>NevadaLocation</v>
      </c>
      <c r="AF35" t="s">
        <v>692</v>
      </c>
      <c r="BD35" t="s">
        <v>798</v>
      </c>
      <c r="FH35" t="s">
        <v>1084</v>
      </c>
    </row>
    <row r="36" spans="1:164" x14ac:dyDescent="0.35">
      <c r="A36" t="s">
        <v>463</v>
      </c>
      <c r="B36" t="s">
        <v>3032</v>
      </c>
      <c r="C36" t="s">
        <v>3032</v>
      </c>
      <c r="D36" s="4" t="s">
        <v>464</v>
      </c>
      <c r="E36" t="s">
        <v>464</v>
      </c>
      <c r="F36" s="5" t="s">
        <v>1005</v>
      </c>
      <c r="G36" t="s">
        <v>3078</v>
      </c>
      <c r="H36" t="s">
        <v>463</v>
      </c>
      <c r="K36" s="3"/>
      <c r="L36" t="s">
        <v>12</v>
      </c>
      <c r="O36" s="11" t="s">
        <v>449</v>
      </c>
      <c r="P36" t="s">
        <v>3045</v>
      </c>
      <c r="AF36" t="s">
        <v>694</v>
      </c>
      <c r="BD36" t="s">
        <v>796</v>
      </c>
      <c r="FH36" t="s">
        <v>1085</v>
      </c>
    </row>
    <row r="37" spans="1:164" x14ac:dyDescent="0.35">
      <c r="A37" t="s">
        <v>465</v>
      </c>
      <c r="B37" t="s">
        <v>3032</v>
      </c>
      <c r="C37" t="s">
        <v>3032</v>
      </c>
      <c r="D37" s="4" t="s">
        <v>466</v>
      </c>
      <c r="E37" t="s">
        <v>466</v>
      </c>
      <c r="F37" s="5" t="s">
        <v>1015</v>
      </c>
      <c r="G37" t="s">
        <v>3078</v>
      </c>
      <c r="H37" t="s">
        <v>465</v>
      </c>
      <c r="K37" s="3"/>
      <c r="L37" t="s">
        <v>12</v>
      </c>
      <c r="O37" s="11" t="s">
        <v>451</v>
      </c>
      <c r="P37" t="s">
        <v>3046</v>
      </c>
      <c r="AF37" t="s">
        <v>695</v>
      </c>
      <c r="BD37" t="s">
        <v>800</v>
      </c>
      <c r="FH37" t="s">
        <v>1092</v>
      </c>
    </row>
    <row r="38" spans="1:164" x14ac:dyDescent="0.35">
      <c r="A38" t="s">
        <v>467</v>
      </c>
      <c r="B38" t="s">
        <v>3032</v>
      </c>
      <c r="C38" t="s">
        <v>3032</v>
      </c>
      <c r="D38" s="4" t="s">
        <v>468</v>
      </c>
      <c r="E38" t="s">
        <v>468</v>
      </c>
      <c r="F38" s="5" t="s">
        <v>1023</v>
      </c>
      <c r="G38" t="s">
        <v>3078</v>
      </c>
      <c r="H38" t="s">
        <v>467</v>
      </c>
      <c r="K38" s="3"/>
      <c r="L38" t="s">
        <v>12</v>
      </c>
      <c r="O38" s="11" t="s">
        <v>453</v>
      </c>
      <c r="P38" t="s">
        <v>3047</v>
      </c>
      <c r="AF38" t="s">
        <v>700</v>
      </c>
      <c r="BD38" t="s">
        <v>797</v>
      </c>
      <c r="FH38" t="s">
        <v>1089</v>
      </c>
    </row>
    <row r="39" spans="1:164" x14ac:dyDescent="0.35">
      <c r="A39" t="s">
        <v>469</v>
      </c>
      <c r="B39" t="s">
        <v>3032</v>
      </c>
      <c r="C39" t="s">
        <v>3032</v>
      </c>
      <c r="D39" s="4" t="s">
        <v>470</v>
      </c>
      <c r="E39" t="s">
        <v>470</v>
      </c>
      <c r="F39" s="5" t="s">
        <v>1033</v>
      </c>
      <c r="G39" t="s">
        <v>3078</v>
      </c>
      <c r="H39" t="s">
        <v>469</v>
      </c>
      <c r="K39" s="3"/>
      <c r="L39" t="s">
        <v>12</v>
      </c>
      <c r="O39" s="11" t="s">
        <v>455</v>
      </c>
      <c r="P39" t="s">
        <v>3048</v>
      </c>
      <c r="AF39" t="s">
        <v>697</v>
      </c>
      <c r="BD39" t="s">
        <v>799</v>
      </c>
      <c r="FH39" t="s">
        <v>1090</v>
      </c>
    </row>
    <row r="40" spans="1:164" x14ac:dyDescent="0.35">
      <c r="A40" t="s">
        <v>471</v>
      </c>
      <c r="B40" t="s">
        <v>3032</v>
      </c>
      <c r="C40" t="s">
        <v>3032</v>
      </c>
      <c r="D40" s="4" t="s">
        <v>472</v>
      </c>
      <c r="E40" t="s">
        <v>472</v>
      </c>
      <c r="F40" s="5" t="s">
        <v>1042</v>
      </c>
      <c r="G40" t="s">
        <v>3078</v>
      </c>
      <c r="H40" t="s">
        <v>471</v>
      </c>
      <c r="K40" s="3"/>
      <c r="L40" t="s">
        <v>12</v>
      </c>
      <c r="O40" s="11" t="s">
        <v>457</v>
      </c>
      <c r="P40" t="s">
        <v>3049</v>
      </c>
      <c r="AF40" t="s">
        <v>698</v>
      </c>
      <c r="BD40" t="s">
        <v>802</v>
      </c>
      <c r="FH40" t="s">
        <v>1091</v>
      </c>
    </row>
    <row r="41" spans="1:164" x14ac:dyDescent="0.35">
      <c r="A41" t="s">
        <v>474</v>
      </c>
      <c r="B41" t="s">
        <v>3032</v>
      </c>
      <c r="C41" t="s">
        <v>3032</v>
      </c>
      <c r="D41" s="4" t="s">
        <v>475</v>
      </c>
      <c r="E41" t="s">
        <v>475</v>
      </c>
      <c r="F41" s="5" t="s">
        <v>1044</v>
      </c>
      <c r="G41" t="s">
        <v>3078</v>
      </c>
      <c r="H41" t="s">
        <v>474</v>
      </c>
      <c r="K41" s="3"/>
      <c r="L41" t="s">
        <v>12</v>
      </c>
      <c r="O41" s="11" t="s">
        <v>459</v>
      </c>
      <c r="P41" t="s">
        <v>3050</v>
      </c>
      <c r="AF41" t="s">
        <v>699</v>
      </c>
      <c r="FH41" t="s">
        <v>1093</v>
      </c>
    </row>
    <row r="42" spans="1:164" x14ac:dyDescent="0.35">
      <c r="A42" t="s">
        <v>476</v>
      </c>
      <c r="B42" t="s">
        <v>3032</v>
      </c>
      <c r="C42" t="s">
        <v>3032</v>
      </c>
      <c r="D42" s="4" t="s">
        <v>477</v>
      </c>
      <c r="E42" t="s">
        <v>477</v>
      </c>
      <c r="F42" s="5" t="s">
        <v>1056</v>
      </c>
      <c r="G42" t="s">
        <v>3078</v>
      </c>
      <c r="H42" t="s">
        <v>476</v>
      </c>
      <c r="K42" s="3"/>
      <c r="L42" t="s">
        <v>12</v>
      </c>
      <c r="O42" s="11" t="s">
        <v>461</v>
      </c>
      <c r="P42" t="str">
        <f>O42&amp;"Location"</f>
        <v>OhioLocation</v>
      </c>
      <c r="AF42" t="s">
        <v>696</v>
      </c>
      <c r="FH42" t="s">
        <v>1094</v>
      </c>
    </row>
    <row r="43" spans="1:164" x14ac:dyDescent="0.35">
      <c r="A43" t="s">
        <v>478</v>
      </c>
      <c r="B43" t="s">
        <v>3032</v>
      </c>
      <c r="C43" t="s">
        <v>3032</v>
      </c>
      <c r="D43" s="4" t="s">
        <v>479</v>
      </c>
      <c r="E43" t="s">
        <v>479</v>
      </c>
      <c r="F43" s="5" t="s">
        <v>1110</v>
      </c>
      <c r="G43" t="s">
        <v>3078</v>
      </c>
      <c r="H43" t="s">
        <v>478</v>
      </c>
      <c r="K43" s="3"/>
      <c r="L43" t="s">
        <v>12</v>
      </c>
      <c r="O43" s="11" t="s">
        <v>463</v>
      </c>
      <c r="P43" t="str">
        <f>O43&amp;"Location"</f>
        <v>OklahomaLocation</v>
      </c>
      <c r="AF43" t="s">
        <v>702</v>
      </c>
      <c r="FH43" t="s">
        <v>1097</v>
      </c>
    </row>
    <row r="44" spans="1:164" x14ac:dyDescent="0.35">
      <c r="A44" t="s">
        <v>481</v>
      </c>
      <c r="B44" t="s">
        <v>3032</v>
      </c>
      <c r="C44" t="s">
        <v>3032</v>
      </c>
      <c r="D44" s="4" t="s">
        <v>482</v>
      </c>
      <c r="E44" t="s">
        <v>482</v>
      </c>
      <c r="F44" s="5" t="s">
        <v>1119</v>
      </c>
      <c r="G44" t="s">
        <v>3078</v>
      </c>
      <c r="H44" t="s">
        <v>481</v>
      </c>
      <c r="K44" s="3"/>
      <c r="L44" t="s">
        <v>12</v>
      </c>
      <c r="O44" s="11" t="s">
        <v>465</v>
      </c>
      <c r="P44" t="str">
        <f>O44&amp;"Location"</f>
        <v>OregonLocation</v>
      </c>
      <c r="AF44" t="s">
        <v>701</v>
      </c>
      <c r="FH44" t="s">
        <v>1095</v>
      </c>
    </row>
    <row r="45" spans="1:164" x14ac:dyDescent="0.35">
      <c r="A45" t="s">
        <v>483</v>
      </c>
      <c r="B45" t="s">
        <v>3032</v>
      </c>
      <c r="C45" t="s">
        <v>3032</v>
      </c>
      <c r="D45" s="4" t="s">
        <v>484</v>
      </c>
      <c r="E45" t="s">
        <v>484</v>
      </c>
      <c r="F45" s="5" t="s">
        <v>1121</v>
      </c>
      <c r="G45" t="s">
        <v>3078</v>
      </c>
      <c r="H45" t="s">
        <v>483</v>
      </c>
      <c r="K45" s="3"/>
      <c r="L45" t="s">
        <v>12</v>
      </c>
      <c r="O45" s="11" t="s">
        <v>467</v>
      </c>
      <c r="P45" t="str">
        <f>O45&amp;"Location"</f>
        <v>PennsylvaniaLocation</v>
      </c>
      <c r="AF45" t="s">
        <v>707</v>
      </c>
      <c r="BD45" t="s">
        <v>410</v>
      </c>
      <c r="FH45" t="s">
        <v>1096</v>
      </c>
    </row>
    <row r="46" spans="1:164" x14ac:dyDescent="0.35">
      <c r="A46" t="s">
        <v>485</v>
      </c>
      <c r="B46" t="s">
        <v>3032</v>
      </c>
      <c r="C46" t="s">
        <v>3032</v>
      </c>
      <c r="D46" s="4" t="s">
        <v>486</v>
      </c>
      <c r="E46" t="s">
        <v>486</v>
      </c>
      <c r="F46" s="5" t="s">
        <v>1131</v>
      </c>
      <c r="G46" t="s">
        <v>3078</v>
      </c>
      <c r="H46" t="s">
        <v>485</v>
      </c>
      <c r="K46" s="3"/>
      <c r="L46" t="s">
        <v>12</v>
      </c>
      <c r="O46" s="11" t="s">
        <v>469</v>
      </c>
      <c r="P46" t="s">
        <v>3051</v>
      </c>
      <c r="AF46" t="s">
        <v>703</v>
      </c>
      <c r="BC46" s="25" t="s">
        <v>3158</v>
      </c>
      <c r="BD46" t="s">
        <v>765</v>
      </c>
      <c r="FH46" t="s">
        <v>1098</v>
      </c>
    </row>
    <row r="47" spans="1:164" x14ac:dyDescent="0.35">
      <c r="A47" t="s">
        <v>487</v>
      </c>
      <c r="B47" t="s">
        <v>3032</v>
      </c>
      <c r="C47" t="s">
        <v>3032</v>
      </c>
      <c r="D47" s="4" t="s">
        <v>488</v>
      </c>
      <c r="E47" t="s">
        <v>488</v>
      </c>
      <c r="F47" s="5" t="s">
        <v>1152</v>
      </c>
      <c r="G47" t="s">
        <v>3078</v>
      </c>
      <c r="H47" t="s">
        <v>487</v>
      </c>
      <c r="K47" s="3"/>
      <c r="L47" t="s">
        <v>12</v>
      </c>
      <c r="O47" s="11" t="s">
        <v>471</v>
      </c>
      <c r="P47" t="s">
        <v>3052</v>
      </c>
      <c r="AF47" t="s">
        <v>705</v>
      </c>
      <c r="BD47" t="s">
        <v>2248</v>
      </c>
      <c r="FH47" t="s">
        <v>1099</v>
      </c>
    </row>
    <row r="48" spans="1:164" x14ac:dyDescent="0.35">
      <c r="A48" t="s">
        <v>489</v>
      </c>
      <c r="B48" t="s">
        <v>3032</v>
      </c>
      <c r="C48" t="s">
        <v>3032</v>
      </c>
      <c r="D48" s="4" t="s">
        <v>490</v>
      </c>
      <c r="E48" t="s">
        <v>490</v>
      </c>
      <c r="F48" s="5" t="s">
        <v>1155</v>
      </c>
      <c r="G48" t="s">
        <v>3078</v>
      </c>
      <c r="H48" t="s">
        <v>489</v>
      </c>
      <c r="K48" s="3"/>
      <c r="L48" t="s">
        <v>12</v>
      </c>
      <c r="O48" s="11" t="s">
        <v>474</v>
      </c>
      <c r="P48" t="s">
        <v>3053</v>
      </c>
      <c r="AF48" t="s">
        <v>706</v>
      </c>
      <c r="BD48" t="s">
        <v>783</v>
      </c>
      <c r="FH48" t="s">
        <v>1100</v>
      </c>
    </row>
    <row r="49" spans="1:164" x14ac:dyDescent="0.35">
      <c r="A49" t="s">
        <v>491</v>
      </c>
      <c r="B49" t="s">
        <v>3032</v>
      </c>
      <c r="C49" t="s">
        <v>3032</v>
      </c>
      <c r="D49" s="4" t="s">
        <v>492</v>
      </c>
      <c r="E49" t="s">
        <v>492</v>
      </c>
      <c r="F49" s="5" t="s">
        <v>1161</v>
      </c>
      <c r="G49" t="s">
        <v>3078</v>
      </c>
      <c r="H49" t="s">
        <v>491</v>
      </c>
      <c r="K49" s="3"/>
      <c r="L49" t="s">
        <v>12</v>
      </c>
      <c r="O49" s="11" t="s">
        <v>476</v>
      </c>
      <c r="P49" t="s">
        <v>3035</v>
      </c>
      <c r="AF49" t="s">
        <v>704</v>
      </c>
      <c r="BD49" t="s">
        <v>788</v>
      </c>
      <c r="FH49" t="s">
        <v>1101</v>
      </c>
    </row>
    <row r="50" spans="1:164" x14ac:dyDescent="0.35">
      <c r="A50" t="s">
        <v>493</v>
      </c>
      <c r="B50" t="s">
        <v>3032</v>
      </c>
      <c r="C50" t="s">
        <v>3032</v>
      </c>
      <c r="D50" s="4" t="s">
        <v>494</v>
      </c>
      <c r="E50" t="s">
        <v>494</v>
      </c>
      <c r="F50" s="5" t="s">
        <v>1163</v>
      </c>
      <c r="G50" t="s">
        <v>3078</v>
      </c>
      <c r="H50" t="s">
        <v>493</v>
      </c>
      <c r="K50" s="3"/>
      <c r="L50" t="s">
        <v>12</v>
      </c>
      <c r="O50" s="11" t="s">
        <v>478</v>
      </c>
      <c r="P50" t="s">
        <v>3036</v>
      </c>
      <c r="AF50" t="s">
        <v>709</v>
      </c>
      <c r="BD50" t="s">
        <v>797</v>
      </c>
      <c r="FH50" t="s">
        <v>1102</v>
      </c>
    </row>
    <row r="51" spans="1:164" x14ac:dyDescent="0.35">
      <c r="A51" t="s">
        <v>174</v>
      </c>
      <c r="B51" s="9">
        <v>32.448740000000001</v>
      </c>
      <c r="C51" s="9">
        <v>-99.733140000000006</v>
      </c>
      <c r="D51" t="s">
        <v>2931</v>
      </c>
      <c r="E51" t="s">
        <v>1057</v>
      </c>
      <c r="F51" t="s">
        <v>1854</v>
      </c>
      <c r="G51" t="s">
        <v>3078</v>
      </c>
      <c r="H51" t="s">
        <v>478</v>
      </c>
      <c r="I51">
        <v>32.411000000000001</v>
      </c>
      <c r="J51">
        <v>-99.682000000000002</v>
      </c>
      <c r="K51" s="3">
        <v>6375</v>
      </c>
      <c r="L51" t="s">
        <v>12</v>
      </c>
      <c r="O51" s="11" t="s">
        <v>481</v>
      </c>
      <c r="P51" t="s">
        <v>3037</v>
      </c>
      <c r="AF51" t="s">
        <v>708</v>
      </c>
      <c r="FH51" t="s">
        <v>1103</v>
      </c>
    </row>
    <row r="52" spans="1:164" x14ac:dyDescent="0.35">
      <c r="A52" t="s">
        <v>174</v>
      </c>
      <c r="B52" s="9">
        <v>32.448740000000001</v>
      </c>
      <c r="C52" s="9">
        <v>-99.733140000000006</v>
      </c>
      <c r="D52" t="s">
        <v>2932</v>
      </c>
      <c r="E52" t="s">
        <v>1058</v>
      </c>
      <c r="F52" t="s">
        <v>1855</v>
      </c>
      <c r="G52" t="s">
        <v>3078</v>
      </c>
      <c r="H52" t="s">
        <v>478</v>
      </c>
      <c r="I52">
        <v>32.433</v>
      </c>
      <c r="J52">
        <v>-99.85</v>
      </c>
      <c r="K52" s="3">
        <v>11105</v>
      </c>
      <c r="L52" t="s">
        <v>12</v>
      </c>
      <c r="O52" s="11" t="s">
        <v>483</v>
      </c>
      <c r="P52" t="s">
        <v>3038</v>
      </c>
      <c r="AF52" t="s">
        <v>710</v>
      </c>
      <c r="FH52" t="s">
        <v>1104</v>
      </c>
    </row>
    <row r="53" spans="1:164" x14ac:dyDescent="0.35">
      <c r="A53" t="s">
        <v>117</v>
      </c>
      <c r="B53" s="9">
        <v>41.081440000000001</v>
      </c>
      <c r="C53" s="9">
        <v>-81.519009999999994</v>
      </c>
      <c r="D53" t="s">
        <v>2866</v>
      </c>
      <c r="E53" t="s">
        <v>983</v>
      </c>
      <c r="F53" t="s">
        <v>1788</v>
      </c>
      <c r="G53" t="s">
        <v>3078</v>
      </c>
      <c r="H53" t="s">
        <v>461</v>
      </c>
      <c r="I53">
        <v>41.037999999999997</v>
      </c>
      <c r="J53">
        <v>-81.463999999999999</v>
      </c>
      <c r="K53" s="3">
        <v>6678</v>
      </c>
      <c r="L53" t="s">
        <v>12</v>
      </c>
      <c r="O53" s="11" t="s">
        <v>485</v>
      </c>
      <c r="P53" t="s">
        <v>3039</v>
      </c>
      <c r="AF53" t="s">
        <v>716</v>
      </c>
      <c r="FH53" t="s">
        <v>1105</v>
      </c>
    </row>
    <row r="54" spans="1:164" x14ac:dyDescent="0.35">
      <c r="A54" t="s">
        <v>117</v>
      </c>
      <c r="B54" s="9">
        <v>41.081440000000001</v>
      </c>
      <c r="C54" s="9">
        <v>-81.519009999999994</v>
      </c>
      <c r="D54" t="s">
        <v>2867</v>
      </c>
      <c r="E54" t="s">
        <v>984</v>
      </c>
      <c r="F54" t="s">
        <v>1789</v>
      </c>
      <c r="G54" t="s">
        <v>3078</v>
      </c>
      <c r="H54" t="s">
        <v>461</v>
      </c>
      <c r="I54">
        <v>40.917999999999999</v>
      </c>
      <c r="J54">
        <v>-81.444000000000003</v>
      </c>
      <c r="K54" s="3">
        <v>19233</v>
      </c>
      <c r="L54" t="s">
        <v>12</v>
      </c>
      <c r="O54" s="11" t="s">
        <v>487</v>
      </c>
      <c r="P54" t="s">
        <v>3040</v>
      </c>
      <c r="AF54" t="s">
        <v>714</v>
      </c>
      <c r="FH54" t="s">
        <v>1107</v>
      </c>
    </row>
    <row r="55" spans="1:164" x14ac:dyDescent="0.35">
      <c r="A55" t="s">
        <v>117</v>
      </c>
      <c r="B55" s="9">
        <v>41.081440000000001</v>
      </c>
      <c r="C55" s="9">
        <v>-81.519009999999994</v>
      </c>
      <c r="D55" t="s">
        <v>2868</v>
      </c>
      <c r="E55" t="s">
        <v>985</v>
      </c>
      <c r="F55" t="s">
        <v>1790</v>
      </c>
      <c r="G55" t="s">
        <v>3078</v>
      </c>
      <c r="H55" t="s">
        <v>461</v>
      </c>
      <c r="I55">
        <v>41.216999999999999</v>
      </c>
      <c r="J55">
        <v>-81.25</v>
      </c>
      <c r="K55" s="3">
        <v>27102</v>
      </c>
      <c r="L55" t="s">
        <v>12</v>
      </c>
      <c r="O55" s="11" t="s">
        <v>611</v>
      </c>
      <c r="P55" t="s">
        <v>3055</v>
      </c>
      <c r="AF55" t="s">
        <v>713</v>
      </c>
      <c r="FH55" t="s">
        <v>1109</v>
      </c>
    </row>
    <row r="56" spans="1:164" x14ac:dyDescent="0.35">
      <c r="A56" t="s">
        <v>47</v>
      </c>
      <c r="B56" s="9">
        <v>35.084490000000002</v>
      </c>
      <c r="C56" s="9">
        <v>-106.65114</v>
      </c>
      <c r="D56" t="s">
        <v>2841</v>
      </c>
      <c r="E56" t="s">
        <v>954</v>
      </c>
      <c r="F56" t="s">
        <v>1763</v>
      </c>
      <c r="G56" t="s">
        <v>3078</v>
      </c>
      <c r="H56" t="s">
        <v>453</v>
      </c>
      <c r="I56">
        <v>35.042000000000002</v>
      </c>
      <c r="J56">
        <v>-106.616</v>
      </c>
      <c r="K56" s="3">
        <v>5705</v>
      </c>
      <c r="L56" t="s">
        <v>21</v>
      </c>
      <c r="O56" s="11" t="s">
        <v>489</v>
      </c>
      <c r="P56" t="s">
        <v>3054</v>
      </c>
      <c r="AF56" t="s">
        <v>715</v>
      </c>
      <c r="FH56" t="s">
        <v>1108</v>
      </c>
    </row>
    <row r="57" spans="1:164" x14ac:dyDescent="0.35">
      <c r="A57" t="s">
        <v>47</v>
      </c>
      <c r="B57" s="9">
        <v>35.084490000000002</v>
      </c>
      <c r="C57" s="9">
        <v>-106.65114</v>
      </c>
      <c r="D57" t="s">
        <v>2842</v>
      </c>
      <c r="E57" t="s">
        <v>955</v>
      </c>
      <c r="F57" t="s">
        <v>1764</v>
      </c>
      <c r="G57" t="s">
        <v>3078</v>
      </c>
      <c r="H57" t="s">
        <v>453</v>
      </c>
      <c r="I57">
        <v>35.145000000000003</v>
      </c>
      <c r="J57">
        <v>-106.795</v>
      </c>
      <c r="K57" s="3">
        <v>14713</v>
      </c>
      <c r="L57" t="s">
        <v>12</v>
      </c>
      <c r="O57" s="11" t="s">
        <v>491</v>
      </c>
      <c r="P57" t="s">
        <v>3041</v>
      </c>
      <c r="AF57" t="s">
        <v>712</v>
      </c>
      <c r="FH57" t="s">
        <v>1106</v>
      </c>
    </row>
    <row r="58" spans="1:164" x14ac:dyDescent="0.35">
      <c r="A58" t="s">
        <v>177</v>
      </c>
      <c r="B58" s="9">
        <v>40.608429999999998</v>
      </c>
      <c r="C58" s="9">
        <v>-75.490179999999995</v>
      </c>
      <c r="D58" t="s">
        <v>2900</v>
      </c>
      <c r="E58" t="s">
        <v>1020</v>
      </c>
      <c r="F58" t="s">
        <v>1822</v>
      </c>
      <c r="G58" t="s">
        <v>3078</v>
      </c>
      <c r="H58" t="s">
        <v>467</v>
      </c>
      <c r="I58">
        <v>40.65</v>
      </c>
      <c r="J58">
        <v>-75.447999999999993</v>
      </c>
      <c r="K58" s="3">
        <v>5834</v>
      </c>
      <c r="L58" t="s">
        <v>12</v>
      </c>
      <c r="O58" s="11" t="s">
        <v>493</v>
      </c>
      <c r="P58" t="s">
        <v>3042</v>
      </c>
      <c r="AF58" t="s">
        <v>711</v>
      </c>
      <c r="FH58" t="s">
        <v>1111</v>
      </c>
    </row>
    <row r="59" spans="1:164" x14ac:dyDescent="0.35">
      <c r="A59" t="s">
        <v>177</v>
      </c>
      <c r="B59" s="9">
        <v>40.608429999999998</v>
      </c>
      <c r="C59" s="9">
        <v>-75.490179999999995</v>
      </c>
      <c r="D59" t="s">
        <v>2901</v>
      </c>
      <c r="E59" t="s">
        <v>1021</v>
      </c>
      <c r="F59" t="s">
        <v>1823</v>
      </c>
      <c r="G59" t="s">
        <v>3078</v>
      </c>
      <c r="H59" t="s">
        <v>467</v>
      </c>
      <c r="I59">
        <v>40.435000000000002</v>
      </c>
      <c r="J59">
        <v>-75.382000000000005</v>
      </c>
      <c r="K59" s="3">
        <v>21342</v>
      </c>
      <c r="L59" t="s">
        <v>12</v>
      </c>
      <c r="O59" s="25" t="s">
        <v>393</v>
      </c>
      <c r="P59" t="s">
        <v>3163</v>
      </c>
      <c r="AF59" t="s">
        <v>720</v>
      </c>
      <c r="FH59" t="s">
        <v>1114</v>
      </c>
    </row>
    <row r="60" spans="1:164" x14ac:dyDescent="0.35">
      <c r="A60" t="s">
        <v>115</v>
      </c>
      <c r="B60" s="9">
        <v>35.222000000000001</v>
      </c>
      <c r="C60" s="9">
        <v>-101.8313</v>
      </c>
      <c r="D60" t="s">
        <v>2933</v>
      </c>
      <c r="E60" t="s">
        <v>1059</v>
      </c>
      <c r="F60" t="s">
        <v>1856</v>
      </c>
      <c r="G60" t="s">
        <v>3078</v>
      </c>
      <c r="H60" t="s">
        <v>478</v>
      </c>
      <c r="I60">
        <v>35.229999999999997</v>
      </c>
      <c r="J60">
        <v>-101.70399999999999</v>
      </c>
      <c r="K60" s="3">
        <v>11597</v>
      </c>
      <c r="L60" t="s">
        <v>12</v>
      </c>
      <c r="O60" s="25" t="s">
        <v>613</v>
      </c>
      <c r="P60" t="s">
        <v>3164</v>
      </c>
      <c r="AF60" t="s">
        <v>719</v>
      </c>
      <c r="FH60" t="s">
        <v>1113</v>
      </c>
    </row>
    <row r="61" spans="1:164" x14ac:dyDescent="0.35">
      <c r="A61" t="s">
        <v>72</v>
      </c>
      <c r="B61" s="9">
        <v>33.835290000000001</v>
      </c>
      <c r="C61" s="9">
        <v>-117.9145</v>
      </c>
      <c r="D61" t="s">
        <v>2573</v>
      </c>
      <c r="E61" t="s">
        <v>661</v>
      </c>
      <c r="F61" t="s">
        <v>1494</v>
      </c>
      <c r="G61" t="s">
        <v>3078</v>
      </c>
      <c r="H61" t="s">
        <v>399</v>
      </c>
      <c r="I61">
        <v>33.898000000000003</v>
      </c>
      <c r="J61">
        <v>-117.602</v>
      </c>
      <c r="K61" s="3">
        <v>29683</v>
      </c>
      <c r="L61" t="s">
        <v>12</v>
      </c>
      <c r="O61" s="25" t="s">
        <v>395</v>
      </c>
      <c r="P61" t="s">
        <v>3165</v>
      </c>
      <c r="AF61" t="s">
        <v>718</v>
      </c>
      <c r="FH61" t="s">
        <v>1112</v>
      </c>
    </row>
    <row r="62" spans="1:164" x14ac:dyDescent="0.35">
      <c r="A62" t="s">
        <v>72</v>
      </c>
      <c r="B62" s="9">
        <v>33.835290000000001</v>
      </c>
      <c r="C62" s="9">
        <v>-117.9145</v>
      </c>
      <c r="D62" t="s">
        <v>2572</v>
      </c>
      <c r="E62" t="s">
        <v>660</v>
      </c>
      <c r="F62" t="s">
        <v>1493</v>
      </c>
      <c r="G62" t="s">
        <v>3078</v>
      </c>
      <c r="H62" t="s">
        <v>399</v>
      </c>
      <c r="I62">
        <v>33.68</v>
      </c>
      <c r="J62">
        <v>-117.866</v>
      </c>
      <c r="K62" s="3">
        <v>17840</v>
      </c>
      <c r="L62" t="s">
        <v>12</v>
      </c>
      <c r="O62" s="25" t="s">
        <v>397</v>
      </c>
      <c r="P62" t="s">
        <v>3166</v>
      </c>
      <c r="AF62" t="s">
        <v>717</v>
      </c>
      <c r="FH62" t="s">
        <v>1115</v>
      </c>
    </row>
    <row r="63" spans="1:164" x14ac:dyDescent="0.35">
      <c r="A63" t="s">
        <v>79</v>
      </c>
      <c r="B63" s="9">
        <v>61.218060000000001</v>
      </c>
      <c r="C63" s="9">
        <v>-149.90028000000001</v>
      </c>
      <c r="D63" t="s">
        <v>2553</v>
      </c>
      <c r="E63" t="s">
        <v>640</v>
      </c>
      <c r="F63" t="s">
        <v>1474</v>
      </c>
      <c r="G63" t="s">
        <v>3078</v>
      </c>
      <c r="H63" t="s">
        <v>613</v>
      </c>
      <c r="I63">
        <v>61.253</v>
      </c>
      <c r="J63">
        <v>-149.79400000000001</v>
      </c>
      <c r="K63" s="3">
        <v>6887</v>
      </c>
      <c r="L63" t="s">
        <v>12</v>
      </c>
      <c r="O63" s="25" t="s">
        <v>399</v>
      </c>
      <c r="P63" t="s">
        <v>3167</v>
      </c>
      <c r="AF63" t="s">
        <v>723</v>
      </c>
      <c r="FH63" t="s">
        <v>1116</v>
      </c>
    </row>
    <row r="64" spans="1:164" x14ac:dyDescent="0.35">
      <c r="A64" t="s">
        <v>79</v>
      </c>
      <c r="B64" s="9">
        <v>61.218060000000001</v>
      </c>
      <c r="C64" s="9">
        <v>-149.90028000000001</v>
      </c>
      <c r="D64" t="s">
        <v>2555</v>
      </c>
      <c r="E64" t="s">
        <v>2247</v>
      </c>
      <c r="F64" t="s">
        <v>1476</v>
      </c>
      <c r="G64" t="s">
        <v>3078</v>
      </c>
      <c r="H64" t="s">
        <v>613</v>
      </c>
      <c r="I64">
        <v>61.267000000000003</v>
      </c>
      <c r="J64">
        <v>-149.65</v>
      </c>
      <c r="K64" s="3">
        <v>14452</v>
      </c>
      <c r="L64" t="s">
        <v>12</v>
      </c>
      <c r="O64" s="25" t="s">
        <v>401</v>
      </c>
      <c r="P64" t="s">
        <v>3161</v>
      </c>
      <c r="AF64" t="s">
        <v>721</v>
      </c>
    </row>
    <row r="65" spans="1:164" x14ac:dyDescent="0.35">
      <c r="A65" t="s">
        <v>79</v>
      </c>
      <c r="B65" s="9">
        <v>61.218060000000001</v>
      </c>
      <c r="C65" s="9">
        <v>-149.90028000000001</v>
      </c>
      <c r="D65" t="s">
        <v>2552</v>
      </c>
      <c r="E65" t="s">
        <v>639</v>
      </c>
      <c r="F65" t="s">
        <v>1473</v>
      </c>
      <c r="G65" t="s">
        <v>3078</v>
      </c>
      <c r="H65" t="s">
        <v>613</v>
      </c>
      <c r="I65">
        <v>61.177999999999997</v>
      </c>
      <c r="J65">
        <v>-149.96600000000001</v>
      </c>
      <c r="K65" s="3">
        <v>5677</v>
      </c>
      <c r="L65" t="s">
        <v>12</v>
      </c>
      <c r="O65" s="25" t="s">
        <v>403</v>
      </c>
      <c r="P65" t="s">
        <v>3160</v>
      </c>
      <c r="AF65" t="s">
        <v>724</v>
      </c>
    </row>
    <row r="66" spans="1:164" x14ac:dyDescent="0.35">
      <c r="A66" t="s">
        <v>79</v>
      </c>
      <c r="B66" s="9">
        <v>61.218060000000001</v>
      </c>
      <c r="C66" s="9">
        <v>-149.90028000000001</v>
      </c>
      <c r="D66" t="s">
        <v>2551</v>
      </c>
      <c r="E66" t="s">
        <v>638</v>
      </c>
      <c r="F66" t="s">
        <v>1472</v>
      </c>
      <c r="G66" t="s">
        <v>3078</v>
      </c>
      <c r="H66" t="s">
        <v>613</v>
      </c>
      <c r="I66">
        <v>61.216999999999999</v>
      </c>
      <c r="J66">
        <v>-149.85499999999999</v>
      </c>
      <c r="K66" s="3">
        <v>2427</v>
      </c>
      <c r="L66" t="s">
        <v>12</v>
      </c>
      <c r="O66" s="25" t="s">
        <v>405</v>
      </c>
      <c r="P66" t="s">
        <v>3159</v>
      </c>
      <c r="AF66" t="s">
        <v>722</v>
      </c>
    </row>
    <row r="67" spans="1:164" x14ac:dyDescent="0.35">
      <c r="A67" t="s">
        <v>79</v>
      </c>
      <c r="B67" s="9">
        <v>61.218060000000001</v>
      </c>
      <c r="C67" s="9">
        <v>-149.90028000000001</v>
      </c>
      <c r="D67" t="s">
        <v>2554</v>
      </c>
      <c r="E67" t="s">
        <v>641</v>
      </c>
      <c r="F67" t="s">
        <v>1475</v>
      </c>
      <c r="G67" t="s">
        <v>3078</v>
      </c>
      <c r="H67" t="s">
        <v>613</v>
      </c>
      <c r="I67">
        <v>61.168999999999997</v>
      </c>
      <c r="J67">
        <v>-150.02799999999999</v>
      </c>
      <c r="K67" s="3">
        <v>8751</v>
      </c>
      <c r="L67" t="s">
        <v>12</v>
      </c>
      <c r="O67" s="25" t="s">
        <v>407</v>
      </c>
      <c r="P67" t="s">
        <v>3162</v>
      </c>
      <c r="AF67" t="s">
        <v>725</v>
      </c>
    </row>
    <row r="68" spans="1:164" x14ac:dyDescent="0.35">
      <c r="A68" t="s">
        <v>183</v>
      </c>
      <c r="B68" s="9">
        <v>42.277560000000001</v>
      </c>
      <c r="C68" s="9">
        <v>-83.740880000000004</v>
      </c>
      <c r="D68" t="s">
        <v>2789</v>
      </c>
      <c r="E68" t="s">
        <v>893</v>
      </c>
      <c r="F68" t="s">
        <v>1711</v>
      </c>
      <c r="G68" t="s">
        <v>3078</v>
      </c>
      <c r="H68" t="s">
        <v>434</v>
      </c>
      <c r="I68">
        <v>42.222999999999999</v>
      </c>
      <c r="J68">
        <v>-83.744</v>
      </c>
      <c r="K68" s="3">
        <v>6072</v>
      </c>
      <c r="L68" t="s">
        <v>12</v>
      </c>
      <c r="O68" s="25" t="s">
        <v>409</v>
      </c>
      <c r="P68" t="s">
        <v>3158</v>
      </c>
      <c r="AF68" t="s">
        <v>726</v>
      </c>
    </row>
    <row r="69" spans="1:164" x14ac:dyDescent="0.35">
      <c r="A69" t="s">
        <v>183</v>
      </c>
      <c r="B69" s="9">
        <v>42.277560000000001</v>
      </c>
      <c r="C69" s="9">
        <v>-83.740880000000004</v>
      </c>
      <c r="D69" t="s">
        <v>2790</v>
      </c>
      <c r="E69" t="s">
        <v>894</v>
      </c>
      <c r="F69" t="s">
        <v>1712</v>
      </c>
      <c r="G69" t="s">
        <v>3078</v>
      </c>
      <c r="H69" t="s">
        <v>434</v>
      </c>
      <c r="I69">
        <v>42.232999999999997</v>
      </c>
      <c r="J69">
        <v>-83.533000000000001</v>
      </c>
      <c r="K69" s="3">
        <v>17811</v>
      </c>
      <c r="L69" t="s">
        <v>12</v>
      </c>
      <c r="O69" s="25" t="s">
        <v>411</v>
      </c>
      <c r="P69" t="s">
        <v>3156</v>
      </c>
      <c r="AF69" t="s">
        <v>727</v>
      </c>
    </row>
    <row r="70" spans="1:164" x14ac:dyDescent="0.35">
      <c r="A70" t="s">
        <v>184</v>
      </c>
      <c r="B70" s="9">
        <v>33.960949999999997</v>
      </c>
      <c r="C70" s="9">
        <v>-83.377939999999995</v>
      </c>
      <c r="D70" t="s">
        <v>2709</v>
      </c>
      <c r="E70" t="s">
        <v>803</v>
      </c>
      <c r="F70" t="s">
        <v>1631</v>
      </c>
      <c r="G70" t="s">
        <v>3078</v>
      </c>
      <c r="H70" t="s">
        <v>411</v>
      </c>
      <c r="I70">
        <v>33.948</v>
      </c>
      <c r="J70">
        <v>-83.328000000000003</v>
      </c>
      <c r="K70" s="3">
        <v>4826</v>
      </c>
      <c r="L70" t="s">
        <v>12</v>
      </c>
      <c r="O70" s="25" t="s">
        <v>612</v>
      </c>
      <c r="P70" t="s">
        <v>3157</v>
      </c>
      <c r="AF70" t="s">
        <v>728</v>
      </c>
      <c r="FH70" t="s">
        <v>479</v>
      </c>
    </row>
    <row r="71" spans="1:164" x14ac:dyDescent="0.35">
      <c r="A71" t="s">
        <v>184</v>
      </c>
      <c r="B71" s="9">
        <v>33.960949999999997</v>
      </c>
      <c r="C71" s="9">
        <v>-83.377939999999995</v>
      </c>
      <c r="D71" t="s">
        <v>2710</v>
      </c>
      <c r="E71" t="s">
        <v>804</v>
      </c>
      <c r="F71" t="s">
        <v>1632</v>
      </c>
      <c r="G71" t="s">
        <v>3078</v>
      </c>
      <c r="H71" t="s">
        <v>411</v>
      </c>
      <c r="I71">
        <v>34.146999999999998</v>
      </c>
      <c r="J71">
        <v>-83.561000000000007</v>
      </c>
      <c r="K71" s="3">
        <v>26690</v>
      </c>
      <c r="L71" t="s">
        <v>12</v>
      </c>
      <c r="O71" s="25" t="s">
        <v>413</v>
      </c>
      <c r="P71" t="s">
        <v>3168</v>
      </c>
      <c r="AF71" t="s">
        <v>730</v>
      </c>
      <c r="FG71" s="25" t="s">
        <v>3125</v>
      </c>
      <c r="FH71" t="s">
        <v>1061</v>
      </c>
    </row>
    <row r="72" spans="1:164" x14ac:dyDescent="0.35">
      <c r="A72" t="s">
        <v>184</v>
      </c>
      <c r="B72" s="9">
        <v>33.960949999999997</v>
      </c>
      <c r="C72" s="9">
        <v>-83.377939999999995</v>
      </c>
      <c r="D72" t="s">
        <v>2711</v>
      </c>
      <c r="E72" t="s">
        <v>805</v>
      </c>
      <c r="F72" t="s">
        <v>1633</v>
      </c>
      <c r="G72" t="s">
        <v>3078</v>
      </c>
      <c r="H72" t="s">
        <v>411</v>
      </c>
      <c r="I72">
        <v>33.982999999999997</v>
      </c>
      <c r="J72">
        <v>-83.668000000000006</v>
      </c>
      <c r="K72" s="3">
        <v>26860</v>
      </c>
      <c r="L72" t="s">
        <v>12</v>
      </c>
      <c r="O72" s="25" t="s">
        <v>415</v>
      </c>
      <c r="P72" t="s">
        <v>3154</v>
      </c>
      <c r="AF72" t="s">
        <v>729</v>
      </c>
      <c r="FH72" t="s">
        <v>1072</v>
      </c>
    </row>
    <row r="73" spans="1:164" x14ac:dyDescent="0.35">
      <c r="A73" t="s">
        <v>56</v>
      </c>
      <c r="B73" s="9">
        <v>33.749000000000002</v>
      </c>
      <c r="C73" s="9">
        <v>-84.387979999999999</v>
      </c>
      <c r="D73" t="s">
        <v>2714</v>
      </c>
      <c r="E73" t="s">
        <v>808</v>
      </c>
      <c r="F73" t="s">
        <v>1636</v>
      </c>
      <c r="G73" t="s">
        <v>3078</v>
      </c>
      <c r="H73" t="s">
        <v>411</v>
      </c>
      <c r="I73">
        <v>33.875</v>
      </c>
      <c r="J73">
        <v>-84.302000000000007</v>
      </c>
      <c r="K73" s="3">
        <v>16105</v>
      </c>
      <c r="L73" t="s">
        <v>12</v>
      </c>
      <c r="O73" s="25" t="s">
        <v>417</v>
      </c>
      <c r="P73" t="s">
        <v>3155</v>
      </c>
      <c r="AF73" t="s">
        <v>731</v>
      </c>
      <c r="FH73" t="s">
        <v>1075</v>
      </c>
    </row>
    <row r="74" spans="1:164" x14ac:dyDescent="0.35">
      <c r="A74" t="s">
        <v>56</v>
      </c>
      <c r="B74" s="9">
        <v>33.749000000000002</v>
      </c>
      <c r="C74" s="9">
        <v>-84.387979999999999</v>
      </c>
      <c r="D74" t="s">
        <v>2715</v>
      </c>
      <c r="E74" t="s">
        <v>809</v>
      </c>
      <c r="F74" t="s">
        <v>1637</v>
      </c>
      <c r="G74" t="s">
        <v>3078</v>
      </c>
      <c r="H74" t="s">
        <v>411</v>
      </c>
      <c r="I74">
        <v>33.917000000000002</v>
      </c>
      <c r="J74">
        <v>-84.516999999999996</v>
      </c>
      <c r="K74" s="3">
        <v>22158</v>
      </c>
      <c r="L74" t="s">
        <v>12</v>
      </c>
      <c r="O74" s="25" t="s">
        <v>419</v>
      </c>
      <c r="P74" t="s">
        <v>3150</v>
      </c>
      <c r="AF74" t="s">
        <v>732</v>
      </c>
      <c r="FH74" t="s">
        <v>1086</v>
      </c>
    </row>
    <row r="75" spans="1:164" x14ac:dyDescent="0.35">
      <c r="A75" t="s">
        <v>56</v>
      </c>
      <c r="B75" s="9">
        <v>33.749000000000002</v>
      </c>
      <c r="C75" s="9">
        <v>-84.387979999999999</v>
      </c>
      <c r="D75" t="s">
        <v>2713</v>
      </c>
      <c r="E75" t="s">
        <v>807</v>
      </c>
      <c r="F75" t="s">
        <v>1635</v>
      </c>
      <c r="G75" t="s">
        <v>3078</v>
      </c>
      <c r="H75" t="s">
        <v>411</v>
      </c>
      <c r="I75">
        <v>33.779000000000003</v>
      </c>
      <c r="J75">
        <v>-84.521000000000001</v>
      </c>
      <c r="K75" s="3">
        <v>12740</v>
      </c>
      <c r="L75" t="s">
        <v>12</v>
      </c>
      <c r="O75" s="25" t="s">
        <v>421</v>
      </c>
      <c r="P75" t="s">
        <v>3151</v>
      </c>
      <c r="FH75" t="s">
        <v>1108</v>
      </c>
    </row>
    <row r="76" spans="1:164" x14ac:dyDescent="0.35">
      <c r="A76" t="s">
        <v>56</v>
      </c>
      <c r="B76" s="9">
        <v>33.749000000000002</v>
      </c>
      <c r="C76" s="9">
        <v>-84.387979999999999</v>
      </c>
      <c r="D76" t="s">
        <v>2712</v>
      </c>
      <c r="E76" t="s">
        <v>806</v>
      </c>
      <c r="F76" t="s">
        <v>1634</v>
      </c>
      <c r="G76" t="s">
        <v>3078</v>
      </c>
      <c r="H76" t="s">
        <v>411</v>
      </c>
      <c r="I76">
        <v>33.769714999999998</v>
      </c>
      <c r="J76">
        <v>-84.3934</v>
      </c>
      <c r="K76" s="3">
        <v>2357</v>
      </c>
      <c r="L76" t="s">
        <v>13</v>
      </c>
      <c r="O76" s="25" t="s">
        <v>423</v>
      </c>
      <c r="P76" t="s">
        <v>3152</v>
      </c>
    </row>
    <row r="77" spans="1:164" x14ac:dyDescent="0.35">
      <c r="A77" t="s">
        <v>71</v>
      </c>
      <c r="B77" s="9">
        <v>41.760579999999997</v>
      </c>
      <c r="C77" s="9">
        <v>-88.320070000000001</v>
      </c>
      <c r="D77" t="s">
        <v>2644</v>
      </c>
      <c r="E77" t="s">
        <v>734</v>
      </c>
      <c r="F77" t="s">
        <v>1566</v>
      </c>
      <c r="G77" t="s">
        <v>3078</v>
      </c>
      <c r="H77" t="s">
        <v>401</v>
      </c>
      <c r="I77">
        <v>41.77</v>
      </c>
      <c r="J77">
        <v>-88.480999999999995</v>
      </c>
      <c r="K77" s="3">
        <v>13388</v>
      </c>
      <c r="L77" t="s">
        <v>12</v>
      </c>
      <c r="O77" s="25" t="s">
        <v>425</v>
      </c>
      <c r="P77" t="s">
        <v>3153</v>
      </c>
    </row>
    <row r="78" spans="1:164" x14ac:dyDescent="0.35">
      <c r="A78" t="s">
        <v>71</v>
      </c>
      <c r="B78" s="9">
        <v>41.760579999999997</v>
      </c>
      <c r="C78" s="9">
        <v>-88.320070000000001</v>
      </c>
      <c r="D78" t="s">
        <v>2645</v>
      </c>
      <c r="E78" t="s">
        <v>735</v>
      </c>
      <c r="F78" t="s">
        <v>1567</v>
      </c>
      <c r="G78" t="s">
        <v>3078</v>
      </c>
      <c r="H78" t="s">
        <v>401</v>
      </c>
      <c r="I78">
        <v>41.914000000000001</v>
      </c>
      <c r="J78">
        <v>-88.245999999999995</v>
      </c>
      <c r="K78" s="3">
        <v>18129</v>
      </c>
      <c r="L78" t="s">
        <v>12</v>
      </c>
      <c r="O78" s="25" t="s">
        <v>427</v>
      </c>
      <c r="P78" t="s">
        <v>3148</v>
      </c>
      <c r="AF78" t="s">
        <v>400</v>
      </c>
    </row>
    <row r="79" spans="1:164" x14ac:dyDescent="0.35">
      <c r="A79" t="s">
        <v>71</v>
      </c>
      <c r="B79" s="9">
        <v>39.729430000000001</v>
      </c>
      <c r="C79" s="9">
        <v>-104.83192</v>
      </c>
      <c r="D79" t="s">
        <v>2643</v>
      </c>
      <c r="E79" t="s">
        <v>733</v>
      </c>
      <c r="F79" t="s">
        <v>1565</v>
      </c>
      <c r="G79" t="s">
        <v>3078</v>
      </c>
      <c r="H79" t="s">
        <v>401</v>
      </c>
      <c r="I79">
        <v>39.783999999999999</v>
      </c>
      <c r="J79">
        <v>-104.538</v>
      </c>
      <c r="K79" s="3">
        <v>25847</v>
      </c>
      <c r="L79" t="s">
        <v>12</v>
      </c>
      <c r="O79" s="25" t="s">
        <v>429</v>
      </c>
      <c r="P79" t="s">
        <v>3149</v>
      </c>
      <c r="AE79" s="25" t="str">
        <f>"GWC"&amp;AE$1</f>
        <v>GWCCalifornia</v>
      </c>
      <c r="AF79" t="s">
        <v>662</v>
      </c>
    </row>
    <row r="80" spans="1:164" x14ac:dyDescent="0.35">
      <c r="A80" t="s">
        <v>71</v>
      </c>
      <c r="B80" s="9">
        <v>41.760579999999997</v>
      </c>
      <c r="C80" s="9">
        <v>-88.320070000000001</v>
      </c>
      <c r="D80" t="s">
        <v>2646</v>
      </c>
      <c r="E80" t="s">
        <v>736</v>
      </c>
      <c r="F80" t="s">
        <v>1568</v>
      </c>
      <c r="G80" t="s">
        <v>3078</v>
      </c>
      <c r="H80" t="s">
        <v>401</v>
      </c>
      <c r="I80">
        <v>41.603999999999999</v>
      </c>
      <c r="J80">
        <v>-88.084999999999994</v>
      </c>
      <c r="K80" s="3">
        <v>26157</v>
      </c>
      <c r="L80" t="s">
        <v>12</v>
      </c>
      <c r="O80" s="25" t="s">
        <v>431</v>
      </c>
      <c r="P80" t="s">
        <v>3145</v>
      </c>
      <c r="AF80" t="s">
        <v>671</v>
      </c>
    </row>
    <row r="81" spans="1:32" x14ac:dyDescent="0.35">
      <c r="A81" t="s">
        <v>27</v>
      </c>
      <c r="B81" s="9">
        <v>30.267150000000001</v>
      </c>
      <c r="C81" s="9">
        <v>-97.74306</v>
      </c>
      <c r="D81" t="s">
        <v>2936</v>
      </c>
      <c r="E81" t="s">
        <v>1062</v>
      </c>
      <c r="F81" t="s">
        <v>1859</v>
      </c>
      <c r="G81" t="s">
        <v>3078</v>
      </c>
      <c r="H81" t="s">
        <v>478</v>
      </c>
      <c r="I81">
        <v>30.395</v>
      </c>
      <c r="J81">
        <v>-97.566999999999993</v>
      </c>
      <c r="K81" s="3">
        <v>22082</v>
      </c>
      <c r="L81" t="s">
        <v>12</v>
      </c>
      <c r="O81" s="25" t="s">
        <v>434</v>
      </c>
      <c r="P81" t="s">
        <v>3146</v>
      </c>
      <c r="AF81" t="s">
        <v>682</v>
      </c>
    </row>
    <row r="82" spans="1:32" x14ac:dyDescent="0.35">
      <c r="A82" t="s">
        <v>27</v>
      </c>
      <c r="B82" s="9">
        <v>30.267150000000001</v>
      </c>
      <c r="C82" s="9">
        <v>-97.74306</v>
      </c>
      <c r="D82" t="s">
        <v>2935</v>
      </c>
      <c r="E82" t="s">
        <v>1061</v>
      </c>
      <c r="F82" t="s">
        <v>1858</v>
      </c>
      <c r="G82" t="s">
        <v>3078</v>
      </c>
      <c r="H82" t="s">
        <v>478</v>
      </c>
      <c r="I82">
        <v>30.183</v>
      </c>
      <c r="J82">
        <v>-97.68</v>
      </c>
      <c r="K82" s="3">
        <v>11147</v>
      </c>
      <c r="L82" t="s">
        <v>17</v>
      </c>
      <c r="O82" s="25" t="s">
        <v>436</v>
      </c>
      <c r="P82" t="s">
        <v>3147</v>
      </c>
      <c r="AF82" t="s">
        <v>697</v>
      </c>
    </row>
    <row r="83" spans="1:32" x14ac:dyDescent="0.35">
      <c r="A83" t="s">
        <v>27</v>
      </c>
      <c r="B83" s="9">
        <v>30.267150000000001</v>
      </c>
      <c r="C83" s="9">
        <v>-97.74306</v>
      </c>
      <c r="D83" t="s">
        <v>2934</v>
      </c>
      <c r="E83" t="s">
        <v>1060</v>
      </c>
      <c r="F83" t="s">
        <v>1857</v>
      </c>
      <c r="G83" t="s">
        <v>3078</v>
      </c>
      <c r="H83" t="s">
        <v>478</v>
      </c>
      <c r="I83">
        <v>30.321000000000002</v>
      </c>
      <c r="J83">
        <v>-97.76</v>
      </c>
      <c r="K83" s="3">
        <v>6204</v>
      </c>
      <c r="L83" t="s">
        <v>12</v>
      </c>
      <c r="O83" s="25" t="s">
        <v>438</v>
      </c>
      <c r="P83" t="s">
        <v>3144</v>
      </c>
      <c r="AF83" t="s">
        <v>703</v>
      </c>
    </row>
    <row r="84" spans="1:32" x14ac:dyDescent="0.35">
      <c r="A84" t="s">
        <v>68</v>
      </c>
      <c r="B84" s="9">
        <v>35.373289999999997</v>
      </c>
      <c r="C84" s="9">
        <v>-119.01871</v>
      </c>
      <c r="D84" t="s">
        <v>2574</v>
      </c>
      <c r="E84" t="s">
        <v>662</v>
      </c>
      <c r="F84" t="s">
        <v>1495</v>
      </c>
      <c r="G84" t="s">
        <v>3078</v>
      </c>
      <c r="H84" t="s">
        <v>399</v>
      </c>
      <c r="I84">
        <v>35.433999999999997</v>
      </c>
      <c r="J84">
        <v>-119.054</v>
      </c>
      <c r="K84" s="3">
        <v>7470</v>
      </c>
      <c r="L84" t="s">
        <v>15</v>
      </c>
      <c r="O84" s="25" t="s">
        <v>440</v>
      </c>
      <c r="P84" t="s">
        <v>3141</v>
      </c>
      <c r="AF84" t="s">
        <v>711</v>
      </c>
    </row>
    <row r="85" spans="1:32" x14ac:dyDescent="0.35">
      <c r="A85" t="s">
        <v>44</v>
      </c>
      <c r="B85" s="9">
        <v>39.290379999999999</v>
      </c>
      <c r="C85" s="9">
        <v>-76.612189999999998</v>
      </c>
      <c r="D85" t="s">
        <v>2771</v>
      </c>
      <c r="E85" t="s">
        <v>873</v>
      </c>
      <c r="F85" t="s">
        <v>1693</v>
      </c>
      <c r="G85" t="s">
        <v>3078</v>
      </c>
      <c r="H85" t="s">
        <v>429</v>
      </c>
      <c r="I85">
        <v>39.280999999999999</v>
      </c>
      <c r="J85">
        <v>-76.611000000000004</v>
      </c>
      <c r="K85" s="3">
        <v>1048</v>
      </c>
      <c r="L85" t="s">
        <v>12</v>
      </c>
      <c r="O85" s="25" t="s">
        <v>442</v>
      </c>
      <c r="P85" t="s">
        <v>3142</v>
      </c>
      <c r="AF85" t="s">
        <v>717</v>
      </c>
    </row>
    <row r="86" spans="1:32" x14ac:dyDescent="0.35">
      <c r="A86" t="s">
        <v>44</v>
      </c>
      <c r="B86" s="9">
        <v>39.290379999999999</v>
      </c>
      <c r="C86" s="9">
        <v>-76.612189999999998</v>
      </c>
      <c r="D86" t="s">
        <v>2772</v>
      </c>
      <c r="E86" t="s">
        <v>874</v>
      </c>
      <c r="F86" t="s">
        <v>1694</v>
      </c>
      <c r="G86" t="s">
        <v>3078</v>
      </c>
      <c r="H86" t="s">
        <v>429</v>
      </c>
      <c r="I86">
        <v>39.173000000000002</v>
      </c>
      <c r="J86">
        <v>-76.683999999999997</v>
      </c>
      <c r="K86" s="3">
        <v>14443</v>
      </c>
      <c r="L86" t="s">
        <v>13</v>
      </c>
      <c r="O86" s="25" t="s">
        <v>444</v>
      </c>
      <c r="P86" t="s">
        <v>3143</v>
      </c>
      <c r="AF86" t="s">
        <v>721</v>
      </c>
    </row>
    <row r="87" spans="1:32" x14ac:dyDescent="0.35">
      <c r="A87" t="s">
        <v>44</v>
      </c>
      <c r="B87" s="9">
        <v>39.290379999999999</v>
      </c>
      <c r="C87" s="9">
        <v>-76.612189999999998</v>
      </c>
      <c r="D87" t="s">
        <v>2773</v>
      </c>
      <c r="E87" t="s">
        <v>875</v>
      </c>
      <c r="F87" t="s">
        <v>1695</v>
      </c>
      <c r="G87" t="s">
        <v>3078</v>
      </c>
      <c r="H87" t="s">
        <v>429</v>
      </c>
      <c r="I87">
        <v>39.332999999999998</v>
      </c>
      <c r="J87">
        <v>-76.417000000000002</v>
      </c>
      <c r="K87" s="3">
        <v>17448</v>
      </c>
      <c r="L87" t="s">
        <v>12</v>
      </c>
      <c r="O87" s="25" t="s">
        <v>447</v>
      </c>
      <c r="P87" t="s">
        <v>3140</v>
      </c>
      <c r="AF87" t="s">
        <v>728</v>
      </c>
    </row>
    <row r="88" spans="1:32" x14ac:dyDescent="0.35">
      <c r="A88" t="s">
        <v>44</v>
      </c>
      <c r="B88" s="9">
        <v>39.290379999999999</v>
      </c>
      <c r="C88" s="9">
        <v>-76.612189999999998</v>
      </c>
      <c r="D88" t="s">
        <v>2774</v>
      </c>
      <c r="E88" t="s">
        <v>876</v>
      </c>
      <c r="F88" t="s">
        <v>1696</v>
      </c>
      <c r="G88" t="s">
        <v>3078</v>
      </c>
      <c r="H88" t="s">
        <v>429</v>
      </c>
      <c r="I88">
        <v>39.085000000000001</v>
      </c>
      <c r="J88">
        <v>-76.759</v>
      </c>
      <c r="K88" s="3">
        <v>26108</v>
      </c>
      <c r="L88" t="s">
        <v>12</v>
      </c>
      <c r="O88" s="25" t="s">
        <v>449</v>
      </c>
      <c r="P88" t="s">
        <v>3139</v>
      </c>
    </row>
    <row r="89" spans="1:32" x14ac:dyDescent="0.35">
      <c r="A89" t="s">
        <v>495</v>
      </c>
      <c r="B89" t="s">
        <v>3032</v>
      </c>
      <c r="C89" t="s">
        <v>3032</v>
      </c>
      <c r="D89" s="4" t="s">
        <v>496</v>
      </c>
      <c r="E89" t="s">
        <v>496</v>
      </c>
      <c r="F89" s="5" t="s">
        <v>497</v>
      </c>
      <c r="G89" t="s">
        <v>3078</v>
      </c>
      <c r="H89" s="6" t="s">
        <v>498</v>
      </c>
      <c r="K89" s="3"/>
      <c r="L89" t="s">
        <v>15</v>
      </c>
      <c r="O89" s="25" t="s">
        <v>451</v>
      </c>
      <c r="P89" t="s">
        <v>3138</v>
      </c>
    </row>
    <row r="90" spans="1:32" x14ac:dyDescent="0.35">
      <c r="A90" t="s">
        <v>103</v>
      </c>
      <c r="B90" s="9">
        <v>30.44332</v>
      </c>
      <c r="C90" s="9">
        <v>-91.187470000000005</v>
      </c>
      <c r="D90" t="s">
        <v>2760</v>
      </c>
      <c r="E90" t="s">
        <v>860</v>
      </c>
      <c r="F90" t="s">
        <v>1682</v>
      </c>
      <c r="G90" t="s">
        <v>3078</v>
      </c>
      <c r="H90" t="s">
        <v>425</v>
      </c>
      <c r="I90">
        <v>30.536999999999999</v>
      </c>
      <c r="J90">
        <v>-91.147000000000006</v>
      </c>
      <c r="K90" s="3">
        <v>11115</v>
      </c>
      <c r="L90" t="s">
        <v>17</v>
      </c>
      <c r="O90" s="25" t="s">
        <v>453</v>
      </c>
      <c r="P90" t="s">
        <v>3137</v>
      </c>
    </row>
    <row r="91" spans="1:32" x14ac:dyDescent="0.35">
      <c r="A91" t="s">
        <v>181</v>
      </c>
      <c r="B91" s="9">
        <v>30.08605</v>
      </c>
      <c r="C91" s="9">
        <v>-94.101849999999999</v>
      </c>
      <c r="D91" t="s">
        <v>2937</v>
      </c>
      <c r="E91" t="s">
        <v>1063</v>
      </c>
      <c r="F91" t="s">
        <v>1860</v>
      </c>
      <c r="G91" t="s">
        <v>3078</v>
      </c>
      <c r="H91" t="s">
        <v>478</v>
      </c>
      <c r="I91">
        <v>30.071000000000002</v>
      </c>
      <c r="J91">
        <v>-94.215999999999994</v>
      </c>
      <c r="K91" s="3">
        <v>11110</v>
      </c>
      <c r="L91" t="s">
        <v>12</v>
      </c>
      <c r="O91" s="25" t="s">
        <v>455</v>
      </c>
      <c r="P91" t="s">
        <v>3136</v>
      </c>
    </row>
    <row r="92" spans="1:32" x14ac:dyDescent="0.35">
      <c r="A92" t="s">
        <v>181</v>
      </c>
      <c r="B92" s="9">
        <v>30.08605</v>
      </c>
      <c r="C92" s="9">
        <v>-94.101849999999999</v>
      </c>
      <c r="D92" t="s">
        <v>2939</v>
      </c>
      <c r="E92" t="s">
        <v>1065</v>
      </c>
      <c r="F92" t="s">
        <v>1862</v>
      </c>
      <c r="G92" t="s">
        <v>3078</v>
      </c>
      <c r="H92" t="s">
        <v>478</v>
      </c>
      <c r="I92">
        <v>30.068999999999999</v>
      </c>
      <c r="J92">
        <v>-93.804000000000002</v>
      </c>
      <c r="K92" s="3">
        <v>28722</v>
      </c>
      <c r="L92" t="s">
        <v>12</v>
      </c>
      <c r="O92" s="25" t="s">
        <v>457</v>
      </c>
      <c r="P92" t="s">
        <v>3135</v>
      </c>
    </row>
    <row r="93" spans="1:32" x14ac:dyDescent="0.35">
      <c r="A93" t="s">
        <v>181</v>
      </c>
      <c r="B93" s="9">
        <v>30.08605</v>
      </c>
      <c r="C93" s="9">
        <v>-94.101849999999999</v>
      </c>
      <c r="D93" t="s">
        <v>2938</v>
      </c>
      <c r="E93" t="s">
        <v>1064</v>
      </c>
      <c r="F93" t="s">
        <v>1861</v>
      </c>
      <c r="G93" t="s">
        <v>3078</v>
      </c>
      <c r="H93" t="s">
        <v>478</v>
      </c>
      <c r="I93">
        <v>29.951000000000001</v>
      </c>
      <c r="J93">
        <v>-94.021000000000001</v>
      </c>
      <c r="K93" s="3">
        <v>16914</v>
      </c>
      <c r="L93" t="s">
        <v>12</v>
      </c>
      <c r="O93" s="25" t="s">
        <v>459</v>
      </c>
      <c r="P93" t="s">
        <v>3134</v>
      </c>
    </row>
    <row r="94" spans="1:32" x14ac:dyDescent="0.35">
      <c r="A94" t="s">
        <v>192</v>
      </c>
      <c r="B94" s="9">
        <v>45.783290000000001</v>
      </c>
      <c r="C94" s="9">
        <v>-108.50069000000001</v>
      </c>
      <c r="D94" t="s">
        <v>2821</v>
      </c>
      <c r="E94" t="s">
        <v>929</v>
      </c>
      <c r="F94" t="s">
        <v>1743</v>
      </c>
      <c r="G94" t="s">
        <v>3078</v>
      </c>
      <c r="H94" t="s">
        <v>442</v>
      </c>
      <c r="I94">
        <v>45.807000000000002</v>
      </c>
      <c r="J94">
        <v>-108.542</v>
      </c>
      <c r="K94" s="3">
        <v>4148</v>
      </c>
      <c r="L94" t="s">
        <v>21</v>
      </c>
      <c r="O94" s="25" t="s">
        <v>461</v>
      </c>
      <c r="P94" t="s">
        <v>3133</v>
      </c>
    </row>
    <row r="95" spans="1:32" x14ac:dyDescent="0.35">
      <c r="A95" t="s">
        <v>106</v>
      </c>
      <c r="B95" s="9">
        <v>33.520659999999999</v>
      </c>
      <c r="C95" s="9">
        <v>-86.802490000000006</v>
      </c>
      <c r="D95" t="s">
        <v>2543</v>
      </c>
      <c r="E95" t="s">
        <v>631</v>
      </c>
      <c r="F95" t="s">
        <v>1464</v>
      </c>
      <c r="G95" t="s">
        <v>3078</v>
      </c>
      <c r="H95" t="s">
        <v>393</v>
      </c>
      <c r="I95">
        <v>33.313000000000002</v>
      </c>
      <c r="J95">
        <v>-86.926000000000002</v>
      </c>
      <c r="K95" s="3">
        <v>25779</v>
      </c>
      <c r="L95" t="s">
        <v>12</v>
      </c>
      <c r="O95" s="25" t="s">
        <v>463</v>
      </c>
      <c r="P95" t="s">
        <v>3132</v>
      </c>
    </row>
    <row r="96" spans="1:32" x14ac:dyDescent="0.35">
      <c r="A96" t="s">
        <v>106</v>
      </c>
      <c r="B96" s="9">
        <v>33.520659999999999</v>
      </c>
      <c r="C96" s="9">
        <v>-86.802490000000006</v>
      </c>
      <c r="D96" t="s">
        <v>2542</v>
      </c>
      <c r="E96" t="s">
        <v>630</v>
      </c>
      <c r="F96" t="s">
        <v>1463</v>
      </c>
      <c r="G96" t="s">
        <v>3078</v>
      </c>
      <c r="H96" t="s">
        <v>393</v>
      </c>
      <c r="I96">
        <v>33.566000000000003</v>
      </c>
      <c r="J96">
        <v>-86.745000000000005</v>
      </c>
      <c r="K96" s="3">
        <v>7335</v>
      </c>
      <c r="L96" t="s">
        <v>17</v>
      </c>
      <c r="O96" s="25" t="s">
        <v>465</v>
      </c>
      <c r="P96" t="s">
        <v>3131</v>
      </c>
    </row>
    <row r="97" spans="1:16" x14ac:dyDescent="0.35">
      <c r="A97" t="s">
        <v>152</v>
      </c>
      <c r="B97" s="9">
        <v>43.613500000000002</v>
      </c>
      <c r="C97" s="9">
        <v>-116.20345</v>
      </c>
      <c r="D97" t="s">
        <v>2725</v>
      </c>
      <c r="E97" t="s">
        <v>820</v>
      </c>
      <c r="F97" t="s">
        <v>1647</v>
      </c>
      <c r="G97" t="s">
        <v>3078</v>
      </c>
      <c r="H97" t="s">
        <v>413</v>
      </c>
      <c r="I97">
        <v>43.567</v>
      </c>
      <c r="J97">
        <v>-116.241</v>
      </c>
      <c r="K97" s="3">
        <v>5990</v>
      </c>
      <c r="L97" t="s">
        <v>15</v>
      </c>
      <c r="O97" s="25" t="s">
        <v>467</v>
      </c>
      <c r="P97" t="s">
        <v>3128</v>
      </c>
    </row>
    <row r="98" spans="1:16" x14ac:dyDescent="0.35">
      <c r="A98" t="s">
        <v>152</v>
      </c>
      <c r="B98" s="9">
        <v>43.613500000000002</v>
      </c>
      <c r="C98" s="9">
        <v>-116.20345</v>
      </c>
      <c r="D98" t="s">
        <v>2726</v>
      </c>
      <c r="E98" t="s">
        <v>821</v>
      </c>
      <c r="F98" t="s">
        <v>1648</v>
      </c>
      <c r="G98" t="s">
        <v>3078</v>
      </c>
      <c r="H98" t="s">
        <v>413</v>
      </c>
      <c r="I98">
        <v>43.581000000000003</v>
      </c>
      <c r="J98">
        <v>-116.523</v>
      </c>
      <c r="K98" s="3">
        <v>25985</v>
      </c>
      <c r="L98" t="s">
        <v>12</v>
      </c>
      <c r="O98" s="25" t="s">
        <v>469</v>
      </c>
      <c r="P98" t="s">
        <v>3130</v>
      </c>
    </row>
    <row r="99" spans="1:16" x14ac:dyDescent="0.35">
      <c r="A99" t="s">
        <v>38</v>
      </c>
      <c r="B99" s="9">
        <v>42.358429999999998</v>
      </c>
      <c r="C99" s="9">
        <v>-71.05977</v>
      </c>
      <c r="D99" t="s">
        <v>2782</v>
      </c>
      <c r="E99" t="s">
        <v>885</v>
      </c>
      <c r="F99" t="s">
        <v>1704</v>
      </c>
      <c r="G99" t="s">
        <v>3078</v>
      </c>
      <c r="H99" t="s">
        <v>431</v>
      </c>
      <c r="I99">
        <v>42.584000000000003</v>
      </c>
      <c r="J99">
        <v>-70.918000000000006</v>
      </c>
      <c r="K99" s="3">
        <v>27646</v>
      </c>
      <c r="L99" t="s">
        <v>12</v>
      </c>
      <c r="O99" s="25" t="s">
        <v>471</v>
      </c>
      <c r="P99" t="s">
        <v>3129</v>
      </c>
    </row>
    <row r="100" spans="1:16" x14ac:dyDescent="0.35">
      <c r="A100" t="s">
        <v>38</v>
      </c>
      <c r="B100" s="9">
        <v>42.358429999999998</v>
      </c>
      <c r="C100" s="9">
        <v>-71.05977</v>
      </c>
      <c r="D100" t="s">
        <v>2779</v>
      </c>
      <c r="E100" t="s">
        <v>882</v>
      </c>
      <c r="F100" t="s">
        <v>1701</v>
      </c>
      <c r="G100" t="s">
        <v>3078</v>
      </c>
      <c r="H100" t="s">
        <v>431</v>
      </c>
      <c r="I100">
        <v>42.212000000000003</v>
      </c>
      <c r="J100">
        <v>-71.114000000000004</v>
      </c>
      <c r="K100" s="3">
        <v>16882</v>
      </c>
      <c r="L100" t="s">
        <v>12</v>
      </c>
      <c r="O100" s="25" t="s">
        <v>474</v>
      </c>
      <c r="P100" t="s">
        <v>3127</v>
      </c>
    </row>
    <row r="101" spans="1:16" x14ac:dyDescent="0.35">
      <c r="A101" t="s">
        <v>38</v>
      </c>
      <c r="B101" s="9">
        <v>42.358429999999998</v>
      </c>
      <c r="C101" s="9">
        <v>-71.05977</v>
      </c>
      <c r="D101" t="s">
        <v>2778</v>
      </c>
      <c r="E101" t="s">
        <v>881</v>
      </c>
      <c r="F101" t="s">
        <v>1700</v>
      </c>
      <c r="G101" t="s">
        <v>3078</v>
      </c>
      <c r="H101" t="s">
        <v>431</v>
      </c>
      <c r="I101">
        <v>42.360999999999997</v>
      </c>
      <c r="J101">
        <v>-71.010000000000005</v>
      </c>
      <c r="K101" s="3">
        <v>4099</v>
      </c>
      <c r="L101" t="s">
        <v>13</v>
      </c>
      <c r="O101" s="25" t="s">
        <v>476</v>
      </c>
      <c r="P101" t="s">
        <v>3126</v>
      </c>
    </row>
    <row r="102" spans="1:16" x14ac:dyDescent="0.35">
      <c r="A102" t="s">
        <v>38</v>
      </c>
      <c r="B102" s="9">
        <v>42.358429999999998</v>
      </c>
      <c r="C102" s="9">
        <v>-71.05977</v>
      </c>
      <c r="D102" t="s">
        <v>2781</v>
      </c>
      <c r="E102" t="s">
        <v>884</v>
      </c>
      <c r="F102" t="s">
        <v>1703</v>
      </c>
      <c r="G102" t="s">
        <v>3078</v>
      </c>
      <c r="H102" t="s">
        <v>431</v>
      </c>
      <c r="I102">
        <v>42.47</v>
      </c>
      <c r="J102">
        <v>-71.289000000000001</v>
      </c>
      <c r="K102" s="3">
        <v>22539</v>
      </c>
      <c r="L102" t="s">
        <v>12</v>
      </c>
      <c r="O102" s="25" t="s">
        <v>478</v>
      </c>
      <c r="P102" t="s">
        <v>3125</v>
      </c>
    </row>
    <row r="103" spans="1:16" x14ac:dyDescent="0.35">
      <c r="A103" t="s">
        <v>38</v>
      </c>
      <c r="B103" s="9">
        <v>42.358429999999998</v>
      </c>
      <c r="C103" s="9">
        <v>-71.05977</v>
      </c>
      <c r="D103" t="s">
        <v>2780</v>
      </c>
      <c r="E103" t="s">
        <v>883</v>
      </c>
      <c r="F103" t="s">
        <v>1702</v>
      </c>
      <c r="G103" t="s">
        <v>3078</v>
      </c>
      <c r="H103" t="s">
        <v>431</v>
      </c>
      <c r="I103">
        <v>42.191000000000003</v>
      </c>
      <c r="J103">
        <v>-71.174000000000007</v>
      </c>
      <c r="K103" s="3">
        <v>20855</v>
      </c>
      <c r="L103" t="s">
        <v>12</v>
      </c>
      <c r="O103" s="25" t="s">
        <v>481</v>
      </c>
      <c r="P103" t="s">
        <v>3123</v>
      </c>
    </row>
    <row r="104" spans="1:16" x14ac:dyDescent="0.35">
      <c r="A104" t="s">
        <v>199</v>
      </c>
      <c r="B104" s="9">
        <v>40.014989999999997</v>
      </c>
      <c r="C104" s="9">
        <v>-105.27055</v>
      </c>
      <c r="D104" t="s">
        <v>2647</v>
      </c>
      <c r="E104" t="s">
        <v>737</v>
      </c>
      <c r="F104" t="s">
        <v>1569</v>
      </c>
      <c r="G104" t="s">
        <v>3078</v>
      </c>
      <c r="H104" t="s">
        <v>401</v>
      </c>
      <c r="I104">
        <v>40.167000000000002</v>
      </c>
      <c r="J104">
        <v>-105.167</v>
      </c>
      <c r="K104" s="3">
        <v>19060</v>
      </c>
      <c r="L104" t="s">
        <v>12</v>
      </c>
      <c r="O104" s="25" t="s">
        <v>483</v>
      </c>
      <c r="P104" t="s">
        <v>3124</v>
      </c>
    </row>
    <row r="105" spans="1:16" x14ac:dyDescent="0.35">
      <c r="A105" t="s">
        <v>151</v>
      </c>
      <c r="B105" s="9">
        <v>41.179229999999997</v>
      </c>
      <c r="C105" s="9">
        <v>-73.189449999999994</v>
      </c>
      <c r="D105" t="s">
        <v>2663</v>
      </c>
      <c r="E105" t="s">
        <v>754</v>
      </c>
      <c r="F105" t="s">
        <v>1585</v>
      </c>
      <c r="G105" t="s">
        <v>3078</v>
      </c>
      <c r="H105" t="s">
        <v>403</v>
      </c>
      <c r="I105">
        <v>41.158000000000001</v>
      </c>
      <c r="J105">
        <v>-73.129000000000005</v>
      </c>
      <c r="K105" s="3">
        <v>5583</v>
      </c>
      <c r="L105" t="s">
        <v>13</v>
      </c>
      <c r="O105" s="25" t="s">
        <v>485</v>
      </c>
      <c r="P105" t="s">
        <v>3169</v>
      </c>
    </row>
    <row r="106" spans="1:16" x14ac:dyDescent="0.35">
      <c r="A106" t="s">
        <v>151</v>
      </c>
      <c r="B106" s="9">
        <v>41.179229999999997</v>
      </c>
      <c r="C106" s="9">
        <v>-73.189449999999994</v>
      </c>
      <c r="D106" t="s">
        <v>2664</v>
      </c>
      <c r="E106" t="s">
        <v>755</v>
      </c>
      <c r="F106" t="s">
        <v>1586</v>
      </c>
      <c r="G106" t="s">
        <v>3078</v>
      </c>
      <c r="H106" t="s">
        <v>403</v>
      </c>
      <c r="I106">
        <v>41.264000000000003</v>
      </c>
      <c r="J106">
        <v>-72.887</v>
      </c>
      <c r="K106" s="3">
        <v>26995</v>
      </c>
      <c r="L106" t="s">
        <v>12</v>
      </c>
      <c r="O106" s="25" t="s">
        <v>487</v>
      </c>
      <c r="P106" t="s">
        <v>3118</v>
      </c>
    </row>
    <row r="107" spans="1:16" x14ac:dyDescent="0.35">
      <c r="A107" t="s">
        <v>127</v>
      </c>
      <c r="B107" s="9">
        <v>25.90175</v>
      </c>
      <c r="C107" s="9">
        <v>-97.497479999999996</v>
      </c>
      <c r="D107" t="s">
        <v>2940</v>
      </c>
      <c r="E107" t="s">
        <v>2250</v>
      </c>
      <c r="F107" t="s">
        <v>1863</v>
      </c>
      <c r="G107" t="s">
        <v>3078</v>
      </c>
      <c r="H107" t="s">
        <v>478</v>
      </c>
      <c r="I107">
        <v>25.914000000000001</v>
      </c>
      <c r="J107">
        <v>-97.423000000000002</v>
      </c>
      <c r="K107" s="3">
        <v>7572</v>
      </c>
      <c r="L107" t="s">
        <v>12</v>
      </c>
      <c r="O107" s="25" t="s">
        <v>611</v>
      </c>
      <c r="P107" t="s">
        <v>3122</v>
      </c>
    </row>
    <row r="108" spans="1:16" x14ac:dyDescent="0.35">
      <c r="A108" t="s">
        <v>91</v>
      </c>
      <c r="B108" s="9">
        <v>42.886450000000004</v>
      </c>
      <c r="C108" s="9">
        <v>-78.878370000000004</v>
      </c>
      <c r="D108" t="s">
        <v>2844</v>
      </c>
      <c r="E108" t="s">
        <v>958</v>
      </c>
      <c r="F108" t="s">
        <v>1766</v>
      </c>
      <c r="G108" t="s">
        <v>3078</v>
      </c>
      <c r="H108" t="s">
        <v>455</v>
      </c>
      <c r="I108">
        <v>42.941000000000003</v>
      </c>
      <c r="J108">
        <v>-78.736000000000004</v>
      </c>
      <c r="K108" s="3">
        <v>13085</v>
      </c>
      <c r="L108" t="s">
        <v>13</v>
      </c>
      <c r="O108" s="25" t="s">
        <v>489</v>
      </c>
      <c r="P108" t="s">
        <v>3121</v>
      </c>
    </row>
    <row r="109" spans="1:16" x14ac:dyDescent="0.35">
      <c r="A109" t="s">
        <v>91</v>
      </c>
      <c r="B109" s="9">
        <v>42.886450000000004</v>
      </c>
      <c r="C109" s="9">
        <v>-78.878370000000004</v>
      </c>
      <c r="D109" t="s">
        <v>2845</v>
      </c>
      <c r="E109" t="s">
        <v>959</v>
      </c>
      <c r="F109" t="s">
        <v>1767</v>
      </c>
      <c r="G109" t="s">
        <v>3078</v>
      </c>
      <c r="H109" t="s">
        <v>455</v>
      </c>
      <c r="I109">
        <v>43.107999999999997</v>
      </c>
      <c r="J109">
        <v>-78.938000000000002</v>
      </c>
      <c r="K109" s="3">
        <v>25108</v>
      </c>
      <c r="L109" t="s">
        <v>12</v>
      </c>
      <c r="O109" s="25" t="s">
        <v>491</v>
      </c>
      <c r="P109" t="s">
        <v>3119</v>
      </c>
    </row>
    <row r="110" spans="1:16" x14ac:dyDescent="0.35">
      <c r="A110" t="s">
        <v>499</v>
      </c>
      <c r="B110" t="s">
        <v>3032</v>
      </c>
      <c r="C110" t="s">
        <v>3032</v>
      </c>
      <c r="D110" s="4" t="s">
        <v>500</v>
      </c>
      <c r="E110" t="s">
        <v>500</v>
      </c>
      <c r="F110" s="5" t="s">
        <v>501</v>
      </c>
      <c r="G110" t="s">
        <v>3078</v>
      </c>
      <c r="H110" s="6" t="s">
        <v>498</v>
      </c>
      <c r="K110" s="3"/>
      <c r="L110" t="s">
        <v>15</v>
      </c>
      <c r="O110" s="25" t="s">
        <v>493</v>
      </c>
      <c r="P110" t="s">
        <v>3120</v>
      </c>
    </row>
    <row r="111" spans="1:16" x14ac:dyDescent="0.35">
      <c r="A111" t="s">
        <v>134</v>
      </c>
      <c r="B111" s="9">
        <v>26.562850000000001</v>
      </c>
      <c r="C111" s="9">
        <v>-81.949529999999996</v>
      </c>
      <c r="D111" t="s">
        <v>2671</v>
      </c>
      <c r="E111" t="s">
        <v>765</v>
      </c>
      <c r="F111" t="s">
        <v>1593</v>
      </c>
      <c r="G111" t="s">
        <v>3078</v>
      </c>
      <c r="H111" t="s">
        <v>409</v>
      </c>
      <c r="I111">
        <v>26.585000000000001</v>
      </c>
      <c r="J111">
        <v>-81.861000000000004</v>
      </c>
      <c r="K111" s="3">
        <v>9142</v>
      </c>
      <c r="L111" t="s">
        <v>17</v>
      </c>
    </row>
    <row r="112" spans="1:16" x14ac:dyDescent="0.35">
      <c r="A112" t="s">
        <v>134</v>
      </c>
      <c r="B112" s="9">
        <v>26.562850000000001</v>
      </c>
      <c r="C112" s="9">
        <v>-81.949529999999996</v>
      </c>
      <c r="D112" t="s">
        <v>2672</v>
      </c>
      <c r="E112" t="s">
        <v>766</v>
      </c>
      <c r="F112" t="s">
        <v>1594</v>
      </c>
      <c r="G112" t="s">
        <v>3078</v>
      </c>
      <c r="H112" t="s">
        <v>409</v>
      </c>
      <c r="I112">
        <v>26.536000000000001</v>
      </c>
      <c r="J112">
        <v>-81.754999999999995</v>
      </c>
      <c r="K112" s="3">
        <v>19578</v>
      </c>
      <c r="L112" t="s">
        <v>12</v>
      </c>
    </row>
    <row r="113" spans="1:12" x14ac:dyDescent="0.35">
      <c r="A113" t="s">
        <v>165</v>
      </c>
      <c r="B113" s="9">
        <v>42.008330000000001</v>
      </c>
      <c r="C113" s="9">
        <v>-91.644069999999999</v>
      </c>
      <c r="D113" t="s">
        <v>2742</v>
      </c>
      <c r="E113" t="s">
        <v>840</v>
      </c>
      <c r="F113" t="s">
        <v>1664</v>
      </c>
      <c r="G113" t="s">
        <v>3078</v>
      </c>
      <c r="H113" t="s">
        <v>419</v>
      </c>
      <c r="I113">
        <v>41.883000000000003</v>
      </c>
      <c r="J113">
        <v>-91.716999999999999</v>
      </c>
      <c r="K113" s="3">
        <v>15185</v>
      </c>
      <c r="L113" t="s">
        <v>12</v>
      </c>
    </row>
    <row r="114" spans="1:12" x14ac:dyDescent="0.35">
      <c r="A114" t="s">
        <v>162</v>
      </c>
      <c r="B114" s="9">
        <v>32.77657</v>
      </c>
      <c r="C114" s="9">
        <v>-79.93092</v>
      </c>
      <c r="D114" t="s">
        <v>2912</v>
      </c>
      <c r="E114" t="s">
        <v>1035</v>
      </c>
      <c r="F114" t="s">
        <v>1835</v>
      </c>
      <c r="G114" t="s">
        <v>3078</v>
      </c>
      <c r="H114" t="s">
        <v>471</v>
      </c>
      <c r="I114">
        <v>32.899000000000001</v>
      </c>
      <c r="J114">
        <v>-80.040999999999997</v>
      </c>
      <c r="K114" s="3">
        <v>17061</v>
      </c>
      <c r="L114" t="s">
        <v>12</v>
      </c>
    </row>
    <row r="115" spans="1:12" x14ac:dyDescent="0.35">
      <c r="A115" t="s">
        <v>162</v>
      </c>
      <c r="B115" s="9">
        <v>32.77657</v>
      </c>
      <c r="C115" s="9">
        <v>-79.93092</v>
      </c>
      <c r="D115" t="s">
        <v>2911</v>
      </c>
      <c r="E115" t="s">
        <v>1034</v>
      </c>
      <c r="F115" t="s">
        <v>1834</v>
      </c>
      <c r="G115" t="s">
        <v>3078</v>
      </c>
      <c r="H115" t="s">
        <v>471</v>
      </c>
      <c r="I115">
        <v>32.701000000000001</v>
      </c>
      <c r="J115">
        <v>-80.003</v>
      </c>
      <c r="K115" s="3">
        <v>10773</v>
      </c>
      <c r="L115" t="s">
        <v>12</v>
      </c>
    </row>
    <row r="116" spans="1:12" x14ac:dyDescent="0.35">
      <c r="A116" t="s">
        <v>162</v>
      </c>
      <c r="B116" s="9">
        <v>32.77657</v>
      </c>
      <c r="C116" s="9">
        <v>-79.93092</v>
      </c>
      <c r="D116" t="s">
        <v>2913</v>
      </c>
      <c r="E116" t="s">
        <v>1036</v>
      </c>
      <c r="F116" t="s">
        <v>1836</v>
      </c>
      <c r="G116" t="s">
        <v>3078</v>
      </c>
      <c r="H116" t="s">
        <v>471</v>
      </c>
      <c r="I116">
        <v>32.9</v>
      </c>
      <c r="J116">
        <v>-79.783000000000001</v>
      </c>
      <c r="K116" s="3">
        <v>19476</v>
      </c>
      <c r="L116" t="s">
        <v>12</v>
      </c>
    </row>
    <row r="117" spans="1:12" x14ac:dyDescent="0.35">
      <c r="A117" t="s">
        <v>33</v>
      </c>
      <c r="B117" s="9">
        <v>35.227089999999997</v>
      </c>
      <c r="C117" s="9">
        <v>-80.843130000000002</v>
      </c>
      <c r="D117" t="s">
        <v>2854</v>
      </c>
      <c r="E117" t="s">
        <v>969</v>
      </c>
      <c r="F117" t="s">
        <v>1776</v>
      </c>
      <c r="G117" t="s">
        <v>3078</v>
      </c>
      <c r="H117" t="s">
        <v>457</v>
      </c>
      <c r="I117">
        <v>35.223999999999997</v>
      </c>
      <c r="J117">
        <v>-80.954999999999998</v>
      </c>
      <c r="K117" s="3">
        <v>10167</v>
      </c>
      <c r="L117" t="s">
        <v>13</v>
      </c>
    </row>
    <row r="118" spans="1:12" x14ac:dyDescent="0.35">
      <c r="A118" t="s">
        <v>33</v>
      </c>
      <c r="B118" s="9">
        <v>35.227089999999997</v>
      </c>
      <c r="C118" s="9">
        <v>-80.843130000000002</v>
      </c>
      <c r="D118" t="s">
        <v>2855</v>
      </c>
      <c r="E118" t="s">
        <v>970</v>
      </c>
      <c r="F118" t="s">
        <v>1777</v>
      </c>
      <c r="G118" t="s">
        <v>3078</v>
      </c>
      <c r="H118" t="s">
        <v>457</v>
      </c>
      <c r="I118">
        <v>35.197000000000003</v>
      </c>
      <c r="J118">
        <v>-81.156000000000006</v>
      </c>
      <c r="K118" s="3">
        <v>28620</v>
      </c>
      <c r="L118" t="s">
        <v>12</v>
      </c>
    </row>
    <row r="119" spans="1:12" x14ac:dyDescent="0.35">
      <c r="A119" t="s">
        <v>131</v>
      </c>
      <c r="B119" s="9">
        <v>35.045630000000003</v>
      </c>
      <c r="C119" s="9">
        <v>-85.30968</v>
      </c>
      <c r="D119" t="s">
        <v>2920</v>
      </c>
      <c r="E119" t="s">
        <v>1045</v>
      </c>
      <c r="F119" t="s">
        <v>1843</v>
      </c>
      <c r="G119" t="s">
        <v>3078</v>
      </c>
      <c r="H119" t="s">
        <v>476</v>
      </c>
      <c r="I119">
        <v>35.030999999999999</v>
      </c>
      <c r="J119">
        <v>-85.200999999999993</v>
      </c>
      <c r="K119" s="3">
        <v>10027</v>
      </c>
      <c r="L119" t="s">
        <v>12</v>
      </c>
    </row>
    <row r="120" spans="1:12" x14ac:dyDescent="0.35">
      <c r="A120" t="s">
        <v>16</v>
      </c>
      <c r="B120" s="9">
        <v>41.850029999999997</v>
      </c>
      <c r="C120" s="9">
        <v>-87.650049999999993</v>
      </c>
      <c r="D120" t="s">
        <v>2727</v>
      </c>
      <c r="E120" t="s">
        <v>823</v>
      </c>
      <c r="F120" t="s">
        <v>1649</v>
      </c>
      <c r="G120" t="s">
        <v>3078</v>
      </c>
      <c r="H120" t="s">
        <v>415</v>
      </c>
      <c r="I120">
        <v>41.786000000000001</v>
      </c>
      <c r="J120">
        <v>-87.751999999999995</v>
      </c>
      <c r="K120" s="3">
        <v>11048</v>
      </c>
      <c r="L120" t="s">
        <v>12</v>
      </c>
    </row>
    <row r="121" spans="1:12" x14ac:dyDescent="0.35">
      <c r="A121" t="s">
        <v>16</v>
      </c>
      <c r="B121" s="9">
        <v>41.850029999999997</v>
      </c>
      <c r="C121" s="9">
        <v>-87.650049999999993</v>
      </c>
      <c r="D121" t="s">
        <v>2728</v>
      </c>
      <c r="E121" t="s">
        <v>824</v>
      </c>
      <c r="F121" t="s">
        <v>1650</v>
      </c>
      <c r="G121" t="s">
        <v>3078</v>
      </c>
      <c r="H121" t="s">
        <v>415</v>
      </c>
      <c r="I121">
        <v>41.994999999999997</v>
      </c>
      <c r="J121">
        <v>-87.933999999999997</v>
      </c>
      <c r="K121" s="3">
        <v>28491</v>
      </c>
      <c r="L121" t="s">
        <v>17</v>
      </c>
    </row>
    <row r="122" spans="1:12" x14ac:dyDescent="0.35">
      <c r="A122" t="s">
        <v>89</v>
      </c>
      <c r="B122" s="9">
        <v>32.640050000000002</v>
      </c>
      <c r="C122" s="9">
        <v>-117.0842</v>
      </c>
      <c r="D122" t="s">
        <v>2575</v>
      </c>
      <c r="E122" t="s">
        <v>664</v>
      </c>
      <c r="F122" t="s">
        <v>1496</v>
      </c>
      <c r="G122" t="s">
        <v>3078</v>
      </c>
      <c r="H122" t="s">
        <v>399</v>
      </c>
      <c r="I122">
        <v>32.572000000000003</v>
      </c>
      <c r="J122">
        <v>-116.979</v>
      </c>
      <c r="K122" s="3">
        <v>12424</v>
      </c>
      <c r="L122" t="s">
        <v>12</v>
      </c>
    </row>
    <row r="123" spans="1:12" x14ac:dyDescent="0.35">
      <c r="A123" t="s">
        <v>80</v>
      </c>
      <c r="B123" s="9">
        <v>39.127110000000002</v>
      </c>
      <c r="C123" s="9">
        <v>-84.514390000000006</v>
      </c>
      <c r="D123" t="s">
        <v>2871</v>
      </c>
      <c r="E123" t="s">
        <v>988</v>
      </c>
      <c r="F123" t="s">
        <v>1793</v>
      </c>
      <c r="G123" t="s">
        <v>3078</v>
      </c>
      <c r="H123" t="s">
        <v>461</v>
      </c>
      <c r="I123">
        <v>39.363999999999997</v>
      </c>
      <c r="J123">
        <v>-84.525000000000006</v>
      </c>
      <c r="K123" s="3">
        <v>26356</v>
      </c>
      <c r="L123" t="s">
        <v>12</v>
      </c>
    </row>
    <row r="124" spans="1:12" x14ac:dyDescent="0.35">
      <c r="A124" t="s">
        <v>80</v>
      </c>
      <c r="B124" s="9">
        <v>39.127110000000002</v>
      </c>
      <c r="C124" s="9">
        <v>-84.514390000000006</v>
      </c>
      <c r="D124" t="s">
        <v>2869</v>
      </c>
      <c r="E124" t="s">
        <v>986</v>
      </c>
      <c r="F124" t="s">
        <v>1791</v>
      </c>
      <c r="G124" t="s">
        <v>3078</v>
      </c>
      <c r="H124" t="s">
        <v>461</v>
      </c>
      <c r="I124">
        <v>39.103000000000002</v>
      </c>
      <c r="J124">
        <v>-84.418999999999997</v>
      </c>
      <c r="K124" s="3">
        <v>8655</v>
      </c>
      <c r="L124" t="s">
        <v>12</v>
      </c>
    </row>
    <row r="125" spans="1:12" x14ac:dyDescent="0.35">
      <c r="A125" t="s">
        <v>80</v>
      </c>
      <c r="B125" s="9">
        <v>39.127110000000002</v>
      </c>
      <c r="C125" s="9">
        <v>-84.514390000000006</v>
      </c>
      <c r="D125" t="s">
        <v>2870</v>
      </c>
      <c r="E125" t="s">
        <v>987</v>
      </c>
      <c r="F125" t="s">
        <v>1792</v>
      </c>
      <c r="G125" t="s">
        <v>3078</v>
      </c>
      <c r="H125" t="s">
        <v>461</v>
      </c>
      <c r="I125">
        <v>39.043999999999997</v>
      </c>
      <c r="J125">
        <v>-84.671999999999997</v>
      </c>
      <c r="K125" s="3">
        <v>16445</v>
      </c>
      <c r="L125" t="s">
        <v>17</v>
      </c>
    </row>
    <row r="126" spans="1:12" x14ac:dyDescent="0.35">
      <c r="A126" t="s">
        <v>147</v>
      </c>
      <c r="B126" s="9">
        <v>36.529769999999999</v>
      </c>
      <c r="C126" s="9">
        <v>-87.359449999999995</v>
      </c>
      <c r="D126" t="s">
        <v>2922</v>
      </c>
      <c r="E126" t="s">
        <v>1047</v>
      </c>
      <c r="F126" t="s">
        <v>1845</v>
      </c>
      <c r="G126" t="s">
        <v>3078</v>
      </c>
      <c r="H126" t="s">
        <v>476</v>
      </c>
      <c r="I126">
        <v>36.667000000000002</v>
      </c>
      <c r="J126">
        <v>-87.483000000000004</v>
      </c>
      <c r="K126" s="3">
        <v>18828</v>
      </c>
      <c r="L126" t="s">
        <v>12</v>
      </c>
    </row>
    <row r="127" spans="1:12" x14ac:dyDescent="0.35">
      <c r="A127" t="s">
        <v>147</v>
      </c>
      <c r="B127" s="9">
        <v>36.529769999999999</v>
      </c>
      <c r="C127" s="9">
        <v>-87.359449999999995</v>
      </c>
      <c r="D127" t="s">
        <v>2921</v>
      </c>
      <c r="E127" t="s">
        <v>1046</v>
      </c>
      <c r="F127" t="s">
        <v>1844</v>
      </c>
      <c r="G127" t="s">
        <v>3078</v>
      </c>
      <c r="H127" t="s">
        <v>476</v>
      </c>
      <c r="I127">
        <v>36.624000000000002</v>
      </c>
      <c r="J127">
        <v>-87.418999999999997</v>
      </c>
      <c r="K127" s="3">
        <v>11750</v>
      </c>
      <c r="L127" t="s">
        <v>12</v>
      </c>
    </row>
    <row r="128" spans="1:12" x14ac:dyDescent="0.35">
      <c r="A128" t="s">
        <v>67</v>
      </c>
      <c r="B128" s="9">
        <v>41.499499999999998</v>
      </c>
      <c r="C128" s="9">
        <v>-81.695409999999995</v>
      </c>
      <c r="D128" t="s">
        <v>2872</v>
      </c>
      <c r="E128" t="s">
        <v>989</v>
      </c>
      <c r="F128" t="s">
        <v>1794</v>
      </c>
      <c r="G128" t="s">
        <v>3078</v>
      </c>
      <c r="H128" t="s">
        <v>461</v>
      </c>
      <c r="I128">
        <v>41.518000000000001</v>
      </c>
      <c r="J128">
        <v>-81.683999999999997</v>
      </c>
      <c r="K128" s="3">
        <v>2265</v>
      </c>
      <c r="L128" t="s">
        <v>12</v>
      </c>
    </row>
    <row r="129" spans="1:12" x14ac:dyDescent="0.35">
      <c r="A129" t="s">
        <v>67</v>
      </c>
      <c r="B129" s="9">
        <v>41.499499999999998</v>
      </c>
      <c r="C129" s="9">
        <v>-81.695409999999995</v>
      </c>
      <c r="D129" t="s">
        <v>2873</v>
      </c>
      <c r="E129" t="s">
        <v>990</v>
      </c>
      <c r="F129" t="s">
        <v>1795</v>
      </c>
      <c r="G129" t="s">
        <v>3078</v>
      </c>
      <c r="H129" t="s">
        <v>461</v>
      </c>
      <c r="I129">
        <v>41.405999999999999</v>
      </c>
      <c r="J129">
        <v>-81.852000000000004</v>
      </c>
      <c r="K129" s="3">
        <v>16685</v>
      </c>
      <c r="L129" t="s">
        <v>17</v>
      </c>
    </row>
    <row r="130" spans="1:12" x14ac:dyDescent="0.35">
      <c r="A130" t="s">
        <v>67</v>
      </c>
      <c r="B130" s="9">
        <v>41.499499999999998</v>
      </c>
      <c r="C130" s="9">
        <v>-81.695409999999995</v>
      </c>
      <c r="D130" t="s">
        <v>2874</v>
      </c>
      <c r="E130" t="s">
        <v>991</v>
      </c>
      <c r="F130" t="s">
        <v>1796</v>
      </c>
      <c r="G130" t="s">
        <v>3078</v>
      </c>
      <c r="H130" t="s">
        <v>461</v>
      </c>
      <c r="I130">
        <v>41.567</v>
      </c>
      <c r="J130">
        <v>-81.483000000000004</v>
      </c>
      <c r="K130" s="3">
        <v>19207</v>
      </c>
      <c r="L130" t="s">
        <v>12</v>
      </c>
    </row>
    <row r="131" spans="1:12" x14ac:dyDescent="0.35">
      <c r="A131" t="s">
        <v>197</v>
      </c>
      <c r="B131" s="9">
        <v>30.627980000000001</v>
      </c>
      <c r="C131" s="9">
        <v>-96.334410000000005</v>
      </c>
      <c r="D131" t="s">
        <v>2875</v>
      </c>
      <c r="E131" t="s">
        <v>992</v>
      </c>
      <c r="F131" t="s">
        <v>1797</v>
      </c>
      <c r="G131" t="s">
        <v>3078</v>
      </c>
      <c r="H131" t="s">
        <v>461</v>
      </c>
      <c r="I131">
        <v>30.588999999999999</v>
      </c>
      <c r="J131">
        <v>-96.364999999999995</v>
      </c>
      <c r="K131" s="3">
        <v>5230</v>
      </c>
      <c r="L131" t="s">
        <v>12</v>
      </c>
    </row>
    <row r="132" spans="1:12" x14ac:dyDescent="0.35">
      <c r="A132" t="s">
        <v>57</v>
      </c>
      <c r="B132" s="9">
        <v>38.833880000000001</v>
      </c>
      <c r="C132" s="9">
        <v>-104.82136</v>
      </c>
      <c r="D132" t="s">
        <v>2651</v>
      </c>
      <c r="E132" t="s">
        <v>742</v>
      </c>
      <c r="F132" t="s">
        <v>1573</v>
      </c>
      <c r="G132" t="s">
        <v>3078</v>
      </c>
      <c r="H132" t="s">
        <v>401</v>
      </c>
      <c r="I132">
        <v>38.677999999999997</v>
      </c>
      <c r="J132">
        <v>-104.75700000000001</v>
      </c>
      <c r="K132" s="3">
        <v>18209</v>
      </c>
      <c r="L132" t="s">
        <v>12</v>
      </c>
    </row>
    <row r="133" spans="1:12" x14ac:dyDescent="0.35">
      <c r="A133" t="s">
        <v>57</v>
      </c>
      <c r="B133" s="9">
        <v>38.833880000000001</v>
      </c>
      <c r="C133" s="9">
        <v>-104.82136</v>
      </c>
      <c r="D133" t="s">
        <v>2648</v>
      </c>
      <c r="E133" t="s">
        <v>739</v>
      </c>
      <c r="F133" t="s">
        <v>1570</v>
      </c>
      <c r="G133" t="s">
        <v>3078</v>
      </c>
      <c r="H133" t="s">
        <v>401</v>
      </c>
      <c r="I133">
        <v>38.75</v>
      </c>
      <c r="J133">
        <v>-104.85</v>
      </c>
      <c r="K133" s="3">
        <v>9651</v>
      </c>
      <c r="L133" t="s">
        <v>12</v>
      </c>
    </row>
    <row r="134" spans="1:12" x14ac:dyDescent="0.35">
      <c r="A134" t="s">
        <v>57</v>
      </c>
      <c r="B134" s="9">
        <v>38.833880000000001</v>
      </c>
      <c r="C134" s="9">
        <v>-104.82136</v>
      </c>
      <c r="D134" t="s">
        <v>2649</v>
      </c>
      <c r="E134" t="s">
        <v>740</v>
      </c>
      <c r="F134" t="s">
        <v>1571</v>
      </c>
      <c r="G134" t="s">
        <v>3078</v>
      </c>
      <c r="H134" t="s">
        <v>401</v>
      </c>
      <c r="I134">
        <v>38.81</v>
      </c>
      <c r="J134">
        <v>-104.688</v>
      </c>
      <c r="K134" s="3">
        <v>11854</v>
      </c>
      <c r="L134" t="s">
        <v>21</v>
      </c>
    </row>
    <row r="135" spans="1:12" x14ac:dyDescent="0.35">
      <c r="A135" t="s">
        <v>57</v>
      </c>
      <c r="B135" s="9">
        <v>38.833880000000001</v>
      </c>
      <c r="C135" s="9">
        <v>-104.82136</v>
      </c>
      <c r="D135" t="s">
        <v>2652</v>
      </c>
      <c r="E135" t="s">
        <v>743</v>
      </c>
      <c r="F135" t="s">
        <v>1574</v>
      </c>
      <c r="G135" t="s">
        <v>3078</v>
      </c>
      <c r="H135" t="s">
        <v>401</v>
      </c>
      <c r="I135">
        <v>38.945999999999998</v>
      </c>
      <c r="J135">
        <v>-104.57</v>
      </c>
      <c r="K135" s="3">
        <v>25074</v>
      </c>
      <c r="L135" t="s">
        <v>12</v>
      </c>
    </row>
    <row r="136" spans="1:12" x14ac:dyDescent="0.35">
      <c r="A136" t="s">
        <v>57</v>
      </c>
      <c r="B136" s="9">
        <v>38.833880000000001</v>
      </c>
      <c r="C136" s="9">
        <v>-104.82136</v>
      </c>
      <c r="D136" t="s">
        <v>2653</v>
      </c>
      <c r="E136" t="s">
        <v>744</v>
      </c>
      <c r="F136" t="s">
        <v>1575</v>
      </c>
      <c r="G136" t="s">
        <v>3078</v>
      </c>
      <c r="H136" t="s">
        <v>401</v>
      </c>
      <c r="I136">
        <v>38.799999999999997</v>
      </c>
      <c r="J136">
        <v>-104.517</v>
      </c>
      <c r="K136" s="3">
        <v>26636</v>
      </c>
      <c r="L136" t="s">
        <v>12</v>
      </c>
    </row>
    <row r="137" spans="1:12" x14ac:dyDescent="0.35">
      <c r="A137" t="s">
        <v>57</v>
      </c>
      <c r="B137" s="9">
        <v>38.833880000000001</v>
      </c>
      <c r="C137" s="9">
        <v>-104.82136</v>
      </c>
      <c r="D137" t="s">
        <v>2650</v>
      </c>
      <c r="E137" t="s">
        <v>741</v>
      </c>
      <c r="F137" t="s">
        <v>1572</v>
      </c>
      <c r="G137" t="s">
        <v>3078</v>
      </c>
      <c r="H137" t="s">
        <v>401</v>
      </c>
      <c r="I137">
        <v>38.966999999999999</v>
      </c>
      <c r="J137">
        <v>-104.81699999999999</v>
      </c>
      <c r="K137" s="3">
        <v>14807</v>
      </c>
      <c r="L137" t="s">
        <v>12</v>
      </c>
    </row>
    <row r="138" spans="1:12" x14ac:dyDescent="0.35">
      <c r="A138" t="s">
        <v>159</v>
      </c>
      <c r="B138" s="9">
        <v>34.000709999999998</v>
      </c>
      <c r="C138" s="9">
        <v>-81.034809999999993</v>
      </c>
      <c r="D138" t="s">
        <v>2915</v>
      </c>
      <c r="E138" t="s">
        <v>1038</v>
      </c>
      <c r="F138" t="s">
        <v>1838</v>
      </c>
      <c r="G138" t="s">
        <v>3078</v>
      </c>
      <c r="H138" t="s">
        <v>471</v>
      </c>
      <c r="I138">
        <v>33.942</v>
      </c>
      <c r="J138">
        <v>-81.117999999999995</v>
      </c>
      <c r="K138" s="3">
        <v>10073</v>
      </c>
      <c r="L138" t="s">
        <v>12</v>
      </c>
    </row>
    <row r="139" spans="1:12" x14ac:dyDescent="0.35">
      <c r="A139" t="s">
        <v>159</v>
      </c>
      <c r="B139" s="9">
        <v>34.000709999999998</v>
      </c>
      <c r="C139" s="9">
        <v>-81.034809999999993</v>
      </c>
      <c r="D139" t="s">
        <v>2914</v>
      </c>
      <c r="E139" t="s">
        <v>1037</v>
      </c>
      <c r="F139" t="s">
        <v>1837</v>
      </c>
      <c r="G139" t="s">
        <v>3078</v>
      </c>
      <c r="H139" t="s">
        <v>471</v>
      </c>
      <c r="I139">
        <v>33.970999999999997</v>
      </c>
      <c r="J139">
        <v>-80.995999999999995</v>
      </c>
      <c r="K139" s="3">
        <v>4870</v>
      </c>
      <c r="L139" t="s">
        <v>12</v>
      </c>
    </row>
    <row r="140" spans="1:12" x14ac:dyDescent="0.35">
      <c r="A140" t="s">
        <v>159</v>
      </c>
      <c r="B140" s="9">
        <v>38.951709999999999</v>
      </c>
      <c r="C140" s="9">
        <v>-92.334069999999997</v>
      </c>
      <c r="D140" t="s">
        <v>2917</v>
      </c>
      <c r="E140" t="s">
        <v>1040</v>
      </c>
      <c r="F140" t="s">
        <v>1840</v>
      </c>
      <c r="G140" t="s">
        <v>3078</v>
      </c>
      <c r="H140" t="s">
        <v>471</v>
      </c>
      <c r="I140">
        <v>38.817</v>
      </c>
      <c r="J140">
        <v>-92.218000000000004</v>
      </c>
      <c r="K140" s="3">
        <v>18036</v>
      </c>
      <c r="L140" t="s">
        <v>13</v>
      </c>
    </row>
    <row r="141" spans="1:12" x14ac:dyDescent="0.35">
      <c r="A141" t="s">
        <v>159</v>
      </c>
      <c r="B141" s="9">
        <v>34.000709999999998</v>
      </c>
      <c r="C141" s="9">
        <v>-81.034809999999993</v>
      </c>
      <c r="D141" t="s">
        <v>2916</v>
      </c>
      <c r="E141" t="s">
        <v>1039</v>
      </c>
      <c r="F141" t="s">
        <v>1839</v>
      </c>
      <c r="G141" t="s">
        <v>3078</v>
      </c>
      <c r="H141" t="s">
        <v>471</v>
      </c>
      <c r="I141">
        <v>33.966999999999999</v>
      </c>
      <c r="J141">
        <v>-80.8</v>
      </c>
      <c r="K141" s="3">
        <v>21972</v>
      </c>
      <c r="L141" t="s">
        <v>12</v>
      </c>
    </row>
    <row r="142" spans="1:12" x14ac:dyDescent="0.35">
      <c r="A142" t="s">
        <v>30</v>
      </c>
      <c r="B142" s="9">
        <v>39.961179999999999</v>
      </c>
      <c r="C142" s="9">
        <v>-82.99879</v>
      </c>
      <c r="D142" t="s">
        <v>2877</v>
      </c>
      <c r="E142" t="s">
        <v>994</v>
      </c>
      <c r="F142" t="s">
        <v>1799</v>
      </c>
      <c r="G142" t="s">
        <v>3078</v>
      </c>
      <c r="H142" t="s">
        <v>461</v>
      </c>
      <c r="I142">
        <v>39.9</v>
      </c>
      <c r="J142">
        <v>-83.132999999999996</v>
      </c>
      <c r="K142" s="3">
        <v>13313</v>
      </c>
      <c r="L142" t="s">
        <v>12</v>
      </c>
    </row>
    <row r="143" spans="1:12" x14ac:dyDescent="0.35">
      <c r="A143" t="s">
        <v>30</v>
      </c>
      <c r="B143" s="9">
        <v>32.460979999999999</v>
      </c>
      <c r="C143" s="9">
        <v>-84.987710000000007</v>
      </c>
      <c r="D143" t="s">
        <v>2880</v>
      </c>
      <c r="E143" t="s">
        <v>997</v>
      </c>
      <c r="F143" t="s">
        <v>1802</v>
      </c>
      <c r="G143" t="s">
        <v>3078</v>
      </c>
      <c r="H143" t="s">
        <v>461</v>
      </c>
      <c r="I143">
        <v>32.515999999999998</v>
      </c>
      <c r="J143">
        <v>-84.941999999999993</v>
      </c>
      <c r="K143" s="3">
        <v>7470</v>
      </c>
      <c r="L143" t="s">
        <v>12</v>
      </c>
    </row>
    <row r="144" spans="1:12" x14ac:dyDescent="0.35">
      <c r="A144" t="s">
        <v>30</v>
      </c>
      <c r="B144" s="9">
        <v>32.460979999999999</v>
      </c>
      <c r="C144" s="9">
        <v>-84.987710000000007</v>
      </c>
      <c r="D144" t="s">
        <v>2881</v>
      </c>
      <c r="E144" t="s">
        <v>998</v>
      </c>
      <c r="F144" t="s">
        <v>1803</v>
      </c>
      <c r="G144" t="s">
        <v>3078</v>
      </c>
      <c r="H144" t="s">
        <v>461</v>
      </c>
      <c r="I144">
        <v>32.35</v>
      </c>
      <c r="J144">
        <v>-85</v>
      </c>
      <c r="K144" s="3">
        <v>12394</v>
      </c>
      <c r="L144" t="s">
        <v>12</v>
      </c>
    </row>
    <row r="145" spans="1:12" x14ac:dyDescent="0.35">
      <c r="A145" t="s">
        <v>30</v>
      </c>
      <c r="B145" s="9">
        <v>39.961179999999999</v>
      </c>
      <c r="C145" s="9">
        <v>-82.99879</v>
      </c>
      <c r="D145" t="s">
        <v>2878</v>
      </c>
      <c r="E145" t="s">
        <v>995</v>
      </c>
      <c r="F145" t="s">
        <v>1800</v>
      </c>
      <c r="G145" t="s">
        <v>3078</v>
      </c>
      <c r="H145" t="s">
        <v>461</v>
      </c>
      <c r="I145">
        <v>40.078000000000003</v>
      </c>
      <c r="J145">
        <v>-83.078000000000003</v>
      </c>
      <c r="K145" s="3">
        <v>14636</v>
      </c>
      <c r="L145" t="s">
        <v>12</v>
      </c>
    </row>
    <row r="146" spans="1:12" x14ac:dyDescent="0.35">
      <c r="A146" t="s">
        <v>30</v>
      </c>
      <c r="B146" s="9">
        <v>39.961179999999999</v>
      </c>
      <c r="C146" s="9">
        <v>-82.99879</v>
      </c>
      <c r="D146" t="s">
        <v>2876</v>
      </c>
      <c r="E146" t="s">
        <v>993</v>
      </c>
      <c r="F146" t="s">
        <v>1798</v>
      </c>
      <c r="G146" t="s">
        <v>3078</v>
      </c>
      <c r="H146" t="s">
        <v>461</v>
      </c>
      <c r="I146">
        <v>39.991</v>
      </c>
      <c r="J146">
        <v>-82.876999999999995</v>
      </c>
      <c r="K146" s="3">
        <v>10894</v>
      </c>
      <c r="L146" t="s">
        <v>17</v>
      </c>
    </row>
    <row r="147" spans="1:12" x14ac:dyDescent="0.35">
      <c r="A147" t="s">
        <v>30</v>
      </c>
      <c r="B147" s="9">
        <v>39.961179999999999</v>
      </c>
      <c r="C147" s="9">
        <v>-82.99879</v>
      </c>
      <c r="D147" t="s">
        <v>2879</v>
      </c>
      <c r="E147" t="s">
        <v>996</v>
      </c>
      <c r="F147" t="s">
        <v>1801</v>
      </c>
      <c r="G147" t="s">
        <v>3078</v>
      </c>
      <c r="H147" t="s">
        <v>461</v>
      </c>
      <c r="I147">
        <v>39.817</v>
      </c>
      <c r="J147">
        <v>-82.933000000000007</v>
      </c>
      <c r="K147" s="3">
        <v>16986</v>
      </c>
      <c r="L147" t="s">
        <v>12</v>
      </c>
    </row>
    <row r="148" spans="1:12" x14ac:dyDescent="0.35">
      <c r="A148" t="s">
        <v>73</v>
      </c>
      <c r="B148" s="9">
        <v>27.80058</v>
      </c>
      <c r="C148" s="9">
        <v>-97.396379999999994</v>
      </c>
      <c r="D148" t="s">
        <v>2941</v>
      </c>
      <c r="E148" t="s">
        <v>2251</v>
      </c>
      <c r="F148" t="s">
        <v>1864</v>
      </c>
      <c r="G148" t="s">
        <v>3078</v>
      </c>
      <c r="H148" t="s">
        <v>478</v>
      </c>
      <c r="I148">
        <v>27.774000000000001</v>
      </c>
      <c r="J148">
        <v>-97.512</v>
      </c>
      <c r="K148" s="3">
        <v>11751</v>
      </c>
      <c r="L148" t="s">
        <v>12</v>
      </c>
    </row>
    <row r="149" spans="1:12" x14ac:dyDescent="0.35">
      <c r="A149" t="s">
        <v>73</v>
      </c>
      <c r="B149" s="9">
        <v>27.80058</v>
      </c>
      <c r="C149" s="9">
        <v>-97.396379999999994</v>
      </c>
      <c r="D149" t="s">
        <v>2942</v>
      </c>
      <c r="E149" t="s">
        <v>1066</v>
      </c>
      <c r="F149" t="s">
        <v>1865</v>
      </c>
      <c r="G149" t="s">
        <v>3078</v>
      </c>
      <c r="H149" t="s">
        <v>478</v>
      </c>
      <c r="I149">
        <v>27.683</v>
      </c>
      <c r="J149">
        <v>-97.283000000000001</v>
      </c>
      <c r="K149" s="3">
        <v>17188</v>
      </c>
      <c r="L149" t="s">
        <v>12</v>
      </c>
    </row>
    <row r="150" spans="1:12" x14ac:dyDescent="0.35">
      <c r="A150" t="s">
        <v>73</v>
      </c>
      <c r="B150" s="9">
        <v>27.80058</v>
      </c>
      <c r="C150" s="9">
        <v>-97.396379999999994</v>
      </c>
      <c r="D150" t="s">
        <v>2943</v>
      </c>
      <c r="E150" t="s">
        <v>1067</v>
      </c>
      <c r="F150" t="s">
        <v>1866</v>
      </c>
      <c r="G150" t="s">
        <v>3078</v>
      </c>
      <c r="H150" t="s">
        <v>478</v>
      </c>
      <c r="I150">
        <v>27.917000000000002</v>
      </c>
      <c r="J150">
        <v>-97.2</v>
      </c>
      <c r="K150" s="3">
        <v>23244</v>
      </c>
      <c r="L150" t="s">
        <v>12</v>
      </c>
    </row>
    <row r="151" spans="1:12" x14ac:dyDescent="0.35">
      <c r="A151" t="s">
        <v>73</v>
      </c>
      <c r="B151" s="9">
        <v>27.80058</v>
      </c>
      <c r="C151" s="9">
        <v>-97.396379999999994</v>
      </c>
      <c r="D151" t="s">
        <v>2944</v>
      </c>
      <c r="E151" t="s">
        <v>1068</v>
      </c>
      <c r="F151" t="s">
        <v>1867</v>
      </c>
      <c r="G151" t="s">
        <v>3078</v>
      </c>
      <c r="H151" t="s">
        <v>478</v>
      </c>
      <c r="I151">
        <v>27.779</v>
      </c>
      <c r="J151">
        <v>-97.691000000000003</v>
      </c>
      <c r="K151" s="3">
        <v>29080</v>
      </c>
      <c r="L151" t="s">
        <v>12</v>
      </c>
    </row>
    <row r="152" spans="1:12" x14ac:dyDescent="0.35">
      <c r="A152" t="s">
        <v>25</v>
      </c>
      <c r="B152" s="9">
        <v>32.783059999999999</v>
      </c>
      <c r="C152" s="9">
        <v>-96.806669999999997</v>
      </c>
      <c r="D152" t="s">
        <v>2947</v>
      </c>
      <c r="E152" t="s">
        <v>1071</v>
      </c>
      <c r="F152" t="s">
        <v>1870</v>
      </c>
      <c r="G152" t="s">
        <v>3078</v>
      </c>
      <c r="H152" t="s">
        <v>478</v>
      </c>
      <c r="I152">
        <v>32.969000000000001</v>
      </c>
      <c r="J152">
        <v>-96.835999999999999</v>
      </c>
      <c r="K152" s="3">
        <v>20856</v>
      </c>
      <c r="L152" t="s">
        <v>12</v>
      </c>
    </row>
    <row r="153" spans="1:12" x14ac:dyDescent="0.35">
      <c r="A153" t="s">
        <v>25</v>
      </c>
      <c r="B153" s="9">
        <v>32.783059999999999</v>
      </c>
      <c r="C153" s="9">
        <v>-96.806669999999997</v>
      </c>
      <c r="D153" t="s">
        <v>2946</v>
      </c>
      <c r="E153" t="s">
        <v>1070</v>
      </c>
      <c r="F153" t="s">
        <v>1869</v>
      </c>
      <c r="G153" t="s">
        <v>3078</v>
      </c>
      <c r="H153" t="s">
        <v>478</v>
      </c>
      <c r="I153">
        <v>32.680999999999997</v>
      </c>
      <c r="J153">
        <v>-96.867999999999995</v>
      </c>
      <c r="K153" s="3">
        <v>12716</v>
      </c>
      <c r="L153" t="s">
        <v>12</v>
      </c>
    </row>
    <row r="154" spans="1:12" x14ac:dyDescent="0.35">
      <c r="A154" t="s">
        <v>25</v>
      </c>
      <c r="B154" s="9">
        <v>32.783059999999999</v>
      </c>
      <c r="C154" s="9">
        <v>-96.806669999999997</v>
      </c>
      <c r="D154" t="s">
        <v>2945</v>
      </c>
      <c r="E154" t="s">
        <v>1069</v>
      </c>
      <c r="F154" t="s">
        <v>1868</v>
      </c>
      <c r="G154" t="s">
        <v>3078</v>
      </c>
      <c r="H154" t="s">
        <v>478</v>
      </c>
      <c r="I154">
        <v>32.851999999999997</v>
      </c>
      <c r="J154">
        <v>-96.855999999999995</v>
      </c>
      <c r="K154" s="3">
        <v>8945</v>
      </c>
      <c r="L154" t="s">
        <v>12</v>
      </c>
    </row>
    <row r="155" spans="1:12" x14ac:dyDescent="0.35">
      <c r="A155" t="s">
        <v>25</v>
      </c>
      <c r="B155" s="9">
        <v>32.783059999999999</v>
      </c>
      <c r="C155" s="9">
        <v>-96.806669999999997</v>
      </c>
      <c r="D155" t="s">
        <v>2948</v>
      </c>
      <c r="E155" t="s">
        <v>1072</v>
      </c>
      <c r="F155" t="s">
        <v>1871</v>
      </c>
      <c r="G155" t="s">
        <v>3078</v>
      </c>
      <c r="H155" t="s">
        <v>478</v>
      </c>
      <c r="I155">
        <v>32.898000000000003</v>
      </c>
      <c r="J155">
        <v>-97.019000000000005</v>
      </c>
      <c r="K155" s="3">
        <v>23597</v>
      </c>
      <c r="L155" t="s">
        <v>17</v>
      </c>
    </row>
    <row r="156" spans="1:12" x14ac:dyDescent="0.35">
      <c r="A156" t="s">
        <v>25</v>
      </c>
      <c r="B156" s="9">
        <v>32.783059999999999</v>
      </c>
      <c r="C156" s="9">
        <v>-96.806669999999997</v>
      </c>
      <c r="D156" t="s">
        <v>2950</v>
      </c>
      <c r="E156" t="s">
        <v>1074</v>
      </c>
      <c r="F156" t="s">
        <v>1873</v>
      </c>
      <c r="G156" t="s">
        <v>3078</v>
      </c>
      <c r="H156" t="s">
        <v>478</v>
      </c>
      <c r="I156">
        <v>32.698999999999998</v>
      </c>
      <c r="J156">
        <v>-97.046999999999997</v>
      </c>
      <c r="K156" s="3">
        <v>24343</v>
      </c>
      <c r="L156" t="s">
        <v>12</v>
      </c>
    </row>
    <row r="157" spans="1:12" x14ac:dyDescent="0.35">
      <c r="A157" t="s">
        <v>25</v>
      </c>
      <c r="B157" s="9">
        <v>32.783059999999999</v>
      </c>
      <c r="C157" s="9">
        <v>-96.806669999999997</v>
      </c>
      <c r="D157" t="s">
        <v>2949</v>
      </c>
      <c r="E157" t="s">
        <v>1073</v>
      </c>
      <c r="F157" t="s">
        <v>1872</v>
      </c>
      <c r="G157" t="s">
        <v>3078</v>
      </c>
      <c r="H157" t="s">
        <v>478</v>
      </c>
      <c r="I157">
        <v>32.579000000000001</v>
      </c>
      <c r="J157">
        <v>-96.718999999999994</v>
      </c>
      <c r="K157" s="3">
        <v>24128</v>
      </c>
      <c r="L157" t="s">
        <v>12</v>
      </c>
    </row>
    <row r="158" spans="1:12" x14ac:dyDescent="0.35">
      <c r="A158" t="s">
        <v>207</v>
      </c>
      <c r="B158" s="9">
        <v>41.52364</v>
      </c>
      <c r="C158" s="9">
        <v>-90.577640000000002</v>
      </c>
      <c r="D158" t="s">
        <v>2744</v>
      </c>
      <c r="E158" t="s">
        <v>842</v>
      </c>
      <c r="F158" t="s">
        <v>1666</v>
      </c>
      <c r="G158" t="s">
        <v>3078</v>
      </c>
      <c r="H158" t="s">
        <v>419</v>
      </c>
      <c r="I158">
        <v>41.613999999999997</v>
      </c>
      <c r="J158">
        <v>-90.590999999999994</v>
      </c>
      <c r="K158" s="3">
        <v>10108</v>
      </c>
      <c r="L158" t="s">
        <v>12</v>
      </c>
    </row>
    <row r="159" spans="1:12" x14ac:dyDescent="0.35">
      <c r="A159" t="s">
        <v>207</v>
      </c>
      <c r="B159" s="9">
        <v>41.52364</v>
      </c>
      <c r="C159" s="9">
        <v>-90.577640000000002</v>
      </c>
      <c r="D159" t="s">
        <v>2743</v>
      </c>
      <c r="E159" t="s">
        <v>841</v>
      </c>
      <c r="F159" t="s">
        <v>1665</v>
      </c>
      <c r="G159" t="s">
        <v>3078</v>
      </c>
      <c r="H159" t="s">
        <v>419</v>
      </c>
      <c r="I159">
        <v>41.465000000000003</v>
      </c>
      <c r="J159">
        <v>-90.522999999999996</v>
      </c>
      <c r="K159" s="3">
        <v>7951</v>
      </c>
      <c r="L159" t="s">
        <v>12</v>
      </c>
    </row>
    <row r="160" spans="1:12" x14ac:dyDescent="0.35">
      <c r="A160" t="s">
        <v>156</v>
      </c>
      <c r="B160" s="9">
        <v>39.758949999999999</v>
      </c>
      <c r="C160" s="9">
        <v>-84.191609999999997</v>
      </c>
      <c r="D160" t="s">
        <v>2884</v>
      </c>
      <c r="E160" t="s">
        <v>1001</v>
      </c>
      <c r="F160" t="s">
        <v>1806</v>
      </c>
      <c r="G160" t="s">
        <v>3078</v>
      </c>
      <c r="H160" t="s">
        <v>461</v>
      </c>
      <c r="I160">
        <v>39.594000000000001</v>
      </c>
      <c r="J160">
        <v>-84.225999999999999</v>
      </c>
      <c r="K160" s="3">
        <v>18576</v>
      </c>
      <c r="L160" t="s">
        <v>12</v>
      </c>
    </row>
    <row r="161" spans="1:12" x14ac:dyDescent="0.35">
      <c r="A161" t="s">
        <v>156</v>
      </c>
      <c r="B161" s="9">
        <v>39.758949999999999</v>
      </c>
      <c r="C161" s="9">
        <v>-84.191609999999997</v>
      </c>
      <c r="D161" t="s">
        <v>2883</v>
      </c>
      <c r="E161" t="s">
        <v>1000</v>
      </c>
      <c r="F161" t="s">
        <v>1805</v>
      </c>
      <c r="G161" t="s">
        <v>3078</v>
      </c>
      <c r="H161" t="s">
        <v>461</v>
      </c>
      <c r="I161">
        <v>39.905999999999999</v>
      </c>
      <c r="J161">
        <v>-84.218999999999994</v>
      </c>
      <c r="K161" s="3">
        <v>16517</v>
      </c>
      <c r="L161" t="s">
        <v>17</v>
      </c>
    </row>
    <row r="162" spans="1:12" x14ac:dyDescent="0.35">
      <c r="A162" t="s">
        <v>156</v>
      </c>
      <c r="B162" s="9">
        <v>39.758949999999999</v>
      </c>
      <c r="C162" s="9">
        <v>-84.191609999999997</v>
      </c>
      <c r="D162" t="s">
        <v>2882</v>
      </c>
      <c r="E162" t="s">
        <v>999</v>
      </c>
      <c r="F162" t="s">
        <v>1804</v>
      </c>
      <c r="G162" t="s">
        <v>3078</v>
      </c>
      <c r="H162" t="s">
        <v>461</v>
      </c>
      <c r="I162">
        <v>39.832999999999998</v>
      </c>
      <c r="J162">
        <v>-84.05</v>
      </c>
      <c r="K162" s="3">
        <v>14634</v>
      </c>
      <c r="L162" t="s">
        <v>12</v>
      </c>
    </row>
    <row r="163" spans="1:12" x14ac:dyDescent="0.35">
      <c r="A163" t="s">
        <v>164</v>
      </c>
      <c r="B163" s="9">
        <v>33.214840000000002</v>
      </c>
      <c r="C163" s="9">
        <v>-97.133070000000004</v>
      </c>
      <c r="D163" t="s">
        <v>2885</v>
      </c>
      <c r="E163" t="s">
        <v>1002</v>
      </c>
      <c r="F163" t="s">
        <v>1807</v>
      </c>
      <c r="G163" t="s">
        <v>3078</v>
      </c>
      <c r="H163" t="s">
        <v>461</v>
      </c>
      <c r="I163">
        <v>33.206000000000003</v>
      </c>
      <c r="J163">
        <v>-97.198999999999998</v>
      </c>
      <c r="K163" s="3">
        <v>6211</v>
      </c>
      <c r="L163" t="s">
        <v>12</v>
      </c>
    </row>
    <row r="164" spans="1:12" x14ac:dyDescent="0.35">
      <c r="A164" t="s">
        <v>35</v>
      </c>
      <c r="B164" s="9">
        <v>39.739150000000002</v>
      </c>
      <c r="C164" s="9">
        <v>-104.9847</v>
      </c>
      <c r="D164" t="s">
        <v>2655</v>
      </c>
      <c r="E164" t="s">
        <v>746</v>
      </c>
      <c r="F164" t="s">
        <v>1577</v>
      </c>
      <c r="G164" t="s">
        <v>3078</v>
      </c>
      <c r="H164" t="s">
        <v>401</v>
      </c>
      <c r="I164">
        <v>39.9</v>
      </c>
      <c r="J164">
        <v>-105.117</v>
      </c>
      <c r="K164" s="3">
        <v>21155</v>
      </c>
      <c r="L164" t="s">
        <v>12</v>
      </c>
    </row>
    <row r="165" spans="1:12" x14ac:dyDescent="0.35">
      <c r="A165" t="s">
        <v>35</v>
      </c>
      <c r="B165" s="9">
        <v>39.739150000000002</v>
      </c>
      <c r="C165" s="9">
        <v>-104.9847</v>
      </c>
      <c r="D165" t="s">
        <v>2654</v>
      </c>
      <c r="E165" t="s">
        <v>745</v>
      </c>
      <c r="F165" t="s">
        <v>1576</v>
      </c>
      <c r="G165" t="s">
        <v>3078</v>
      </c>
      <c r="H165" t="s">
        <v>401</v>
      </c>
      <c r="I165">
        <v>39.716999999999999</v>
      </c>
      <c r="J165">
        <v>-104.75</v>
      </c>
      <c r="K165" s="3">
        <v>20221</v>
      </c>
      <c r="L165" t="s">
        <v>12</v>
      </c>
    </row>
    <row r="166" spans="1:12" x14ac:dyDescent="0.35">
      <c r="A166" t="s">
        <v>35</v>
      </c>
      <c r="B166" s="9">
        <v>39.739150000000002</v>
      </c>
      <c r="C166" s="9">
        <v>-104.9847</v>
      </c>
      <c r="D166" t="s">
        <v>2656</v>
      </c>
      <c r="E166" t="s">
        <v>747</v>
      </c>
      <c r="F166" t="s">
        <v>1578</v>
      </c>
      <c r="G166" t="s">
        <v>3078</v>
      </c>
      <c r="H166" t="s">
        <v>401</v>
      </c>
      <c r="I166">
        <v>39.57</v>
      </c>
      <c r="J166">
        <v>-104.849</v>
      </c>
      <c r="K166" s="3">
        <v>22107</v>
      </c>
      <c r="L166" t="s">
        <v>12</v>
      </c>
    </row>
    <row r="167" spans="1:12" x14ac:dyDescent="0.35">
      <c r="A167" t="s">
        <v>35</v>
      </c>
      <c r="B167" s="9">
        <v>39.739150000000002</v>
      </c>
      <c r="C167" s="9">
        <v>-104.9847</v>
      </c>
      <c r="D167" t="s">
        <v>2657</v>
      </c>
      <c r="E167" t="s">
        <v>748</v>
      </c>
      <c r="F167" t="s">
        <v>1579</v>
      </c>
      <c r="G167" t="s">
        <v>3078</v>
      </c>
      <c r="H167" t="s">
        <v>401</v>
      </c>
      <c r="I167">
        <v>39.832999999999998</v>
      </c>
      <c r="J167">
        <v>-104.658</v>
      </c>
      <c r="K167" s="3">
        <v>29802</v>
      </c>
      <c r="L167" t="s">
        <v>21</v>
      </c>
    </row>
    <row r="168" spans="1:12" x14ac:dyDescent="0.35">
      <c r="A168" t="s">
        <v>108</v>
      </c>
      <c r="B168" s="9">
        <v>41.600540000000002</v>
      </c>
      <c r="C168" s="9">
        <v>-93.609110000000001</v>
      </c>
      <c r="D168" t="s">
        <v>2746</v>
      </c>
      <c r="E168" t="s">
        <v>844</v>
      </c>
      <c r="F168" t="s">
        <v>1668</v>
      </c>
      <c r="G168" t="s">
        <v>3078</v>
      </c>
      <c r="H168" t="s">
        <v>419</v>
      </c>
      <c r="I168">
        <v>41.691000000000003</v>
      </c>
      <c r="J168">
        <v>-93.566000000000003</v>
      </c>
      <c r="K168" s="3">
        <v>10677</v>
      </c>
      <c r="L168" t="s">
        <v>12</v>
      </c>
    </row>
    <row r="169" spans="1:12" x14ac:dyDescent="0.35">
      <c r="A169" t="s">
        <v>108</v>
      </c>
      <c r="B169" s="9">
        <v>41.600540000000002</v>
      </c>
      <c r="C169" s="9">
        <v>-93.609110000000001</v>
      </c>
      <c r="D169" t="s">
        <v>2745</v>
      </c>
      <c r="E169" t="s">
        <v>843</v>
      </c>
      <c r="F169" t="s">
        <v>1667</v>
      </c>
      <c r="G169" t="s">
        <v>3078</v>
      </c>
      <c r="H169" t="s">
        <v>419</v>
      </c>
      <c r="I169">
        <v>41.533999999999999</v>
      </c>
      <c r="J169">
        <v>-93.653000000000006</v>
      </c>
      <c r="K169" s="3">
        <v>8250</v>
      </c>
      <c r="L169" t="s">
        <v>17</v>
      </c>
    </row>
    <row r="170" spans="1:12" x14ac:dyDescent="0.35">
      <c r="A170" t="s">
        <v>37</v>
      </c>
      <c r="B170" s="9">
        <v>42.331429999999997</v>
      </c>
      <c r="C170" s="9">
        <v>-83.045749999999998</v>
      </c>
      <c r="D170" t="s">
        <v>2791</v>
      </c>
      <c r="E170" t="s">
        <v>895</v>
      </c>
      <c r="F170" t="s">
        <v>1713</v>
      </c>
      <c r="G170" t="s">
        <v>3078</v>
      </c>
      <c r="H170" t="s">
        <v>434</v>
      </c>
      <c r="I170">
        <v>42.408999999999999</v>
      </c>
      <c r="J170">
        <v>-83.01</v>
      </c>
      <c r="K170" s="3">
        <v>9111</v>
      </c>
      <c r="L170" t="s">
        <v>12</v>
      </c>
    </row>
    <row r="171" spans="1:12" x14ac:dyDescent="0.35">
      <c r="A171" t="s">
        <v>37</v>
      </c>
      <c r="B171" s="9">
        <v>42.331429999999997</v>
      </c>
      <c r="C171" s="9">
        <v>-83.045749999999998</v>
      </c>
      <c r="D171" t="s">
        <v>2793</v>
      </c>
      <c r="E171" t="s">
        <v>897</v>
      </c>
      <c r="F171" t="s">
        <v>1715</v>
      </c>
      <c r="G171" t="s">
        <v>3078</v>
      </c>
      <c r="H171" t="s">
        <v>434</v>
      </c>
      <c r="I171">
        <v>42.231000000000002</v>
      </c>
      <c r="J171">
        <v>-83.331000000000003</v>
      </c>
      <c r="K171" s="3">
        <v>25988</v>
      </c>
      <c r="L171" t="s">
        <v>17</v>
      </c>
    </row>
    <row r="172" spans="1:12" x14ac:dyDescent="0.35">
      <c r="A172" t="s">
        <v>37</v>
      </c>
      <c r="B172" s="9">
        <v>42.331429999999997</v>
      </c>
      <c r="C172" s="9">
        <v>-83.045749999999998</v>
      </c>
      <c r="D172" t="s">
        <v>2794</v>
      </c>
      <c r="E172" t="s">
        <v>898</v>
      </c>
      <c r="F172" t="s">
        <v>1716</v>
      </c>
      <c r="G172" t="s">
        <v>3078</v>
      </c>
      <c r="H172" t="s">
        <v>434</v>
      </c>
      <c r="I172">
        <v>42.098999999999997</v>
      </c>
      <c r="J172">
        <v>-83.161000000000001</v>
      </c>
      <c r="K172" s="3">
        <v>27532</v>
      </c>
      <c r="L172" t="s">
        <v>12</v>
      </c>
    </row>
    <row r="173" spans="1:12" x14ac:dyDescent="0.35">
      <c r="A173" t="s">
        <v>37</v>
      </c>
      <c r="B173" s="9">
        <v>42.331429999999997</v>
      </c>
      <c r="C173" s="9">
        <v>-83.045749999999998</v>
      </c>
      <c r="D173" t="s">
        <v>2792</v>
      </c>
      <c r="E173" t="s">
        <v>896</v>
      </c>
      <c r="F173" t="s">
        <v>1714</v>
      </c>
      <c r="G173" t="s">
        <v>3078</v>
      </c>
      <c r="H173" t="s">
        <v>434</v>
      </c>
      <c r="I173">
        <v>42.542999999999999</v>
      </c>
      <c r="J173">
        <v>-83.177999999999997</v>
      </c>
      <c r="K173" s="3">
        <v>25908</v>
      </c>
      <c r="L173" t="s">
        <v>12</v>
      </c>
    </row>
    <row r="174" spans="1:12" x14ac:dyDescent="0.35">
      <c r="A174" t="s">
        <v>502</v>
      </c>
      <c r="B174" t="s">
        <v>3032</v>
      </c>
      <c r="C174" t="s">
        <v>3032</v>
      </c>
      <c r="D174" s="4" t="s">
        <v>503</v>
      </c>
      <c r="E174" t="s">
        <v>503</v>
      </c>
      <c r="F174" s="5" t="s">
        <v>504</v>
      </c>
      <c r="G174" t="s">
        <v>3078</v>
      </c>
      <c r="H174" s="6" t="s">
        <v>498</v>
      </c>
      <c r="K174" s="3"/>
      <c r="L174" t="s">
        <v>21</v>
      </c>
    </row>
    <row r="175" spans="1:12" x14ac:dyDescent="0.35">
      <c r="A175" t="s">
        <v>92</v>
      </c>
      <c r="B175" s="9">
        <v>35.994030000000002</v>
      </c>
      <c r="C175" s="9">
        <v>-78.898619999999994</v>
      </c>
      <c r="D175" t="s">
        <v>2856</v>
      </c>
      <c r="E175" t="s">
        <v>971</v>
      </c>
      <c r="F175" t="s">
        <v>1778</v>
      </c>
      <c r="G175" t="s">
        <v>3078</v>
      </c>
      <c r="H175" t="s">
        <v>457</v>
      </c>
      <c r="I175">
        <v>35.933</v>
      </c>
      <c r="J175">
        <v>-79.063999999999993</v>
      </c>
      <c r="K175" s="3">
        <v>16358</v>
      </c>
      <c r="L175" t="s">
        <v>12</v>
      </c>
    </row>
    <row r="176" spans="1:12" x14ac:dyDescent="0.35">
      <c r="A176" t="s">
        <v>208</v>
      </c>
      <c r="B176" s="9">
        <v>40.518720000000002</v>
      </c>
      <c r="C176" s="9">
        <v>-74.412099999999995</v>
      </c>
      <c r="D176" t="s">
        <v>2835</v>
      </c>
      <c r="E176" t="s">
        <v>947</v>
      </c>
      <c r="F176" t="s">
        <v>1757</v>
      </c>
      <c r="G176" t="s">
        <v>3078</v>
      </c>
      <c r="H176" t="s">
        <v>451</v>
      </c>
      <c r="I176">
        <v>40.624000000000002</v>
      </c>
      <c r="J176">
        <v>-74.668999999999997</v>
      </c>
      <c r="K176" s="3">
        <v>24655</v>
      </c>
      <c r="L176" t="s">
        <v>12</v>
      </c>
    </row>
    <row r="177" spans="1:12" x14ac:dyDescent="0.35">
      <c r="A177" s="7" t="s">
        <v>564</v>
      </c>
      <c r="B177" t="s">
        <v>3032</v>
      </c>
      <c r="C177" t="s">
        <v>3032</v>
      </c>
      <c r="D177" s="4" t="s">
        <v>565</v>
      </c>
      <c r="E177" t="s">
        <v>565</v>
      </c>
      <c r="F177" s="5" t="s">
        <v>566</v>
      </c>
      <c r="G177" t="s">
        <v>3078</v>
      </c>
      <c r="H177" s="6" t="s">
        <v>567</v>
      </c>
      <c r="K177" s="3"/>
      <c r="L177" t="s">
        <v>17</v>
      </c>
    </row>
    <row r="178" spans="1:12" x14ac:dyDescent="0.35">
      <c r="A178" s="7" t="s">
        <v>558</v>
      </c>
      <c r="B178" t="s">
        <v>3032</v>
      </c>
      <c r="C178" t="s">
        <v>3032</v>
      </c>
      <c r="D178" s="4" t="s">
        <v>568</v>
      </c>
      <c r="E178" t="s">
        <v>568</v>
      </c>
      <c r="F178" s="5" t="s">
        <v>569</v>
      </c>
      <c r="G178" t="s">
        <v>3078</v>
      </c>
      <c r="H178" s="6" t="s">
        <v>567</v>
      </c>
      <c r="K178" s="3"/>
      <c r="L178" t="s">
        <v>558</v>
      </c>
    </row>
    <row r="179" spans="1:12" x14ac:dyDescent="0.35">
      <c r="A179" s="7" t="s">
        <v>561</v>
      </c>
      <c r="B179" t="s">
        <v>3032</v>
      </c>
      <c r="C179" t="s">
        <v>3032</v>
      </c>
      <c r="D179" s="4" t="s">
        <v>573</v>
      </c>
      <c r="E179" t="s">
        <v>573</v>
      </c>
      <c r="F179" s="5" t="s">
        <v>574</v>
      </c>
      <c r="G179" t="s">
        <v>3078</v>
      </c>
      <c r="H179" s="6" t="s">
        <v>567</v>
      </c>
      <c r="K179" s="3"/>
      <c r="L179" t="s">
        <v>15</v>
      </c>
    </row>
    <row r="180" spans="1:12" x14ac:dyDescent="0.35">
      <c r="A180" t="s">
        <v>473</v>
      </c>
      <c r="B180" t="s">
        <v>3032</v>
      </c>
      <c r="C180" t="s">
        <v>3032</v>
      </c>
      <c r="D180" s="4" t="s">
        <v>575</v>
      </c>
      <c r="E180" t="s">
        <v>575</v>
      </c>
      <c r="F180" s="5" t="s">
        <v>576</v>
      </c>
      <c r="G180" t="s">
        <v>3078</v>
      </c>
      <c r="H180" s="6" t="s">
        <v>567</v>
      </c>
      <c r="K180" s="3"/>
      <c r="L180" t="s">
        <v>15</v>
      </c>
    </row>
    <row r="181" spans="1:12" x14ac:dyDescent="0.35">
      <c r="A181" s="7" t="s">
        <v>570</v>
      </c>
      <c r="B181" t="s">
        <v>3032</v>
      </c>
      <c r="C181" t="s">
        <v>3032</v>
      </c>
      <c r="D181" s="4" t="s">
        <v>571</v>
      </c>
      <c r="E181" t="s">
        <v>571</v>
      </c>
      <c r="F181" s="5" t="s">
        <v>572</v>
      </c>
      <c r="G181" t="s">
        <v>3078</v>
      </c>
      <c r="H181" s="6" t="s">
        <v>567</v>
      </c>
      <c r="K181" s="3"/>
      <c r="L181" t="s">
        <v>558</v>
      </c>
    </row>
    <row r="182" spans="1:12" x14ac:dyDescent="0.35">
      <c r="A182" t="s">
        <v>592</v>
      </c>
      <c r="B182" t="s">
        <v>3032</v>
      </c>
      <c r="C182" t="s">
        <v>3032</v>
      </c>
      <c r="D182" s="4" t="s">
        <v>593</v>
      </c>
      <c r="E182" t="s">
        <v>593</v>
      </c>
      <c r="F182" s="5" t="s">
        <v>594</v>
      </c>
      <c r="G182" t="s">
        <v>3078</v>
      </c>
      <c r="H182" s="6" t="s">
        <v>580</v>
      </c>
      <c r="K182" s="3"/>
      <c r="L182" t="s">
        <v>17</v>
      </c>
    </row>
    <row r="183" spans="1:12" x14ac:dyDescent="0.35">
      <c r="A183" t="s">
        <v>577</v>
      </c>
      <c r="B183" t="s">
        <v>3032</v>
      </c>
      <c r="C183" t="s">
        <v>3032</v>
      </c>
      <c r="D183" s="4" t="s">
        <v>578</v>
      </c>
      <c r="E183" t="s">
        <v>578</v>
      </c>
      <c r="F183" s="5" t="s">
        <v>579</v>
      </c>
      <c r="G183" t="s">
        <v>3078</v>
      </c>
      <c r="H183" s="6" t="s">
        <v>580</v>
      </c>
      <c r="K183" s="3"/>
      <c r="L183" t="s">
        <v>17</v>
      </c>
    </row>
    <row r="184" spans="1:12" x14ac:dyDescent="0.35">
      <c r="A184" t="s">
        <v>581</v>
      </c>
      <c r="B184" t="s">
        <v>3032</v>
      </c>
      <c r="C184" t="s">
        <v>3032</v>
      </c>
      <c r="D184" s="4" t="s">
        <v>582</v>
      </c>
      <c r="E184" t="s">
        <v>582</v>
      </c>
      <c r="F184" s="5" t="s">
        <v>583</v>
      </c>
      <c r="G184" t="s">
        <v>3078</v>
      </c>
      <c r="H184" s="6" t="s">
        <v>580</v>
      </c>
      <c r="K184" s="3"/>
      <c r="L184" t="s">
        <v>17</v>
      </c>
    </row>
    <row r="185" spans="1:12" x14ac:dyDescent="0.35">
      <c r="A185" t="s">
        <v>603</v>
      </c>
      <c r="B185" t="s">
        <v>3032</v>
      </c>
      <c r="C185" t="s">
        <v>3032</v>
      </c>
      <c r="D185" s="4" t="s">
        <v>604</v>
      </c>
      <c r="E185" t="s">
        <v>604</v>
      </c>
      <c r="F185" s="5" t="s">
        <v>605</v>
      </c>
      <c r="G185" t="s">
        <v>3078</v>
      </c>
      <c r="H185" s="6" t="s">
        <v>580</v>
      </c>
      <c r="K185" s="3"/>
      <c r="L185" t="s">
        <v>17</v>
      </c>
    </row>
    <row r="186" spans="1:12" x14ac:dyDescent="0.35">
      <c r="A186" t="s">
        <v>595</v>
      </c>
      <c r="B186" t="s">
        <v>3032</v>
      </c>
      <c r="C186" t="s">
        <v>3032</v>
      </c>
      <c r="D186" s="4" t="s">
        <v>596</v>
      </c>
      <c r="E186" t="s">
        <v>596</v>
      </c>
      <c r="F186" s="5" t="s">
        <v>597</v>
      </c>
      <c r="G186" t="s">
        <v>3078</v>
      </c>
      <c r="H186" s="6" t="s">
        <v>580</v>
      </c>
      <c r="K186" s="3"/>
      <c r="L186" t="s">
        <v>21</v>
      </c>
    </row>
    <row r="187" spans="1:12" x14ac:dyDescent="0.35">
      <c r="A187" t="s">
        <v>558</v>
      </c>
      <c r="B187" t="s">
        <v>3032</v>
      </c>
      <c r="C187" t="s">
        <v>3032</v>
      </c>
      <c r="D187" s="4" t="s">
        <v>584</v>
      </c>
      <c r="E187" t="s">
        <v>584</v>
      </c>
      <c r="F187" s="5" t="s">
        <v>585</v>
      </c>
      <c r="G187" t="s">
        <v>3078</v>
      </c>
      <c r="H187" s="6" t="s">
        <v>580</v>
      </c>
      <c r="K187" s="3"/>
      <c r="L187" t="s">
        <v>15</v>
      </c>
    </row>
    <row r="188" spans="1:12" x14ac:dyDescent="0.35">
      <c r="A188" t="s">
        <v>570</v>
      </c>
      <c r="B188" t="s">
        <v>3032</v>
      </c>
      <c r="C188" t="s">
        <v>3032</v>
      </c>
      <c r="D188" s="4" t="s">
        <v>586</v>
      </c>
      <c r="E188" t="s">
        <v>586</v>
      </c>
      <c r="F188" s="5" t="s">
        <v>587</v>
      </c>
      <c r="G188" t="s">
        <v>3078</v>
      </c>
      <c r="H188" s="6" t="s">
        <v>580</v>
      </c>
      <c r="K188" s="3"/>
      <c r="L188" t="s">
        <v>21</v>
      </c>
    </row>
    <row r="189" spans="1:12" x14ac:dyDescent="0.35">
      <c r="A189" t="s">
        <v>598</v>
      </c>
      <c r="B189" t="s">
        <v>3032</v>
      </c>
      <c r="C189" t="s">
        <v>3032</v>
      </c>
      <c r="D189" s="4" t="s">
        <v>599</v>
      </c>
      <c r="E189" t="s">
        <v>599</v>
      </c>
      <c r="F189" s="5" t="s">
        <v>600</v>
      </c>
      <c r="G189" t="s">
        <v>3078</v>
      </c>
      <c r="H189" s="6" t="s">
        <v>580</v>
      </c>
      <c r="K189" s="3"/>
      <c r="L189" t="s">
        <v>17</v>
      </c>
    </row>
    <row r="190" spans="1:12" x14ac:dyDescent="0.35">
      <c r="A190" t="s">
        <v>561</v>
      </c>
      <c r="B190" t="s">
        <v>3032</v>
      </c>
      <c r="C190" t="s">
        <v>3032</v>
      </c>
      <c r="D190" s="4" t="s">
        <v>588</v>
      </c>
      <c r="E190" t="s">
        <v>588</v>
      </c>
      <c r="F190" s="5" t="s">
        <v>589</v>
      </c>
      <c r="G190" t="s">
        <v>3078</v>
      </c>
      <c r="H190" s="6" t="s">
        <v>580</v>
      </c>
      <c r="K190" s="3"/>
      <c r="L190" t="s">
        <v>15</v>
      </c>
    </row>
    <row r="191" spans="1:12" x14ac:dyDescent="0.35">
      <c r="A191" t="s">
        <v>473</v>
      </c>
      <c r="B191" t="s">
        <v>3032</v>
      </c>
      <c r="C191" t="s">
        <v>3032</v>
      </c>
      <c r="D191" s="4" t="s">
        <v>590</v>
      </c>
      <c r="E191" t="s">
        <v>590</v>
      </c>
      <c r="F191" s="5" t="s">
        <v>591</v>
      </c>
      <c r="G191" t="s">
        <v>3078</v>
      </c>
      <c r="H191" s="6" t="s">
        <v>580</v>
      </c>
      <c r="K191" s="3"/>
      <c r="L191" t="s">
        <v>17</v>
      </c>
    </row>
    <row r="192" spans="1:12" x14ac:dyDescent="0.35">
      <c r="A192" t="s">
        <v>480</v>
      </c>
      <c r="B192" t="s">
        <v>3032</v>
      </c>
      <c r="C192" t="s">
        <v>3032</v>
      </c>
      <c r="D192" s="4" t="s">
        <v>601</v>
      </c>
      <c r="E192" t="s">
        <v>601</v>
      </c>
      <c r="F192" s="5" t="s">
        <v>602</v>
      </c>
      <c r="G192" t="s">
        <v>3078</v>
      </c>
      <c r="H192" s="6" t="s">
        <v>580</v>
      </c>
      <c r="K192" s="3"/>
      <c r="L192" t="s">
        <v>21</v>
      </c>
    </row>
    <row r="193" spans="1:12" x14ac:dyDescent="0.35">
      <c r="A193" t="s">
        <v>36</v>
      </c>
      <c r="B193" s="9">
        <v>31.75872</v>
      </c>
      <c r="C193" s="9">
        <v>-106.48693</v>
      </c>
      <c r="D193" t="s">
        <v>2952</v>
      </c>
      <c r="E193" t="s">
        <v>1076</v>
      </c>
      <c r="F193" t="s">
        <v>1875</v>
      </c>
      <c r="G193" t="s">
        <v>3078</v>
      </c>
      <c r="H193" t="s">
        <v>478</v>
      </c>
      <c r="I193">
        <v>31.85</v>
      </c>
      <c r="J193">
        <v>-106.38</v>
      </c>
      <c r="K193" s="3">
        <v>14322</v>
      </c>
      <c r="L193" t="s">
        <v>12</v>
      </c>
    </row>
    <row r="194" spans="1:12" x14ac:dyDescent="0.35">
      <c r="A194" t="s">
        <v>36</v>
      </c>
      <c r="B194" s="9">
        <v>31.75872</v>
      </c>
      <c r="C194" s="9">
        <v>-106.48693</v>
      </c>
      <c r="D194" t="s">
        <v>2953</v>
      </c>
      <c r="E194" t="s">
        <v>1077</v>
      </c>
      <c r="F194" t="s">
        <v>1876</v>
      </c>
      <c r="G194" t="s">
        <v>3078</v>
      </c>
      <c r="H194" t="s">
        <v>478</v>
      </c>
      <c r="I194">
        <v>31.88</v>
      </c>
      <c r="J194">
        <v>-106.703</v>
      </c>
      <c r="K194" s="3">
        <v>24467</v>
      </c>
      <c r="L194" t="s">
        <v>12</v>
      </c>
    </row>
    <row r="195" spans="1:12" x14ac:dyDescent="0.35">
      <c r="A195" t="s">
        <v>36</v>
      </c>
      <c r="B195" s="9">
        <v>31.75872</v>
      </c>
      <c r="C195" s="9">
        <v>-106.48693</v>
      </c>
      <c r="D195" t="s">
        <v>2951</v>
      </c>
      <c r="E195" t="s">
        <v>1075</v>
      </c>
      <c r="F195" t="s">
        <v>1874</v>
      </c>
      <c r="G195" t="s">
        <v>3078</v>
      </c>
      <c r="H195" t="s">
        <v>478</v>
      </c>
      <c r="I195">
        <v>31.811</v>
      </c>
      <c r="J195">
        <v>-106.376</v>
      </c>
      <c r="K195" s="3">
        <v>11988</v>
      </c>
      <c r="L195" t="s">
        <v>17</v>
      </c>
    </row>
    <row r="196" spans="1:12" x14ac:dyDescent="0.35">
      <c r="A196" t="s">
        <v>543</v>
      </c>
      <c r="B196" t="s">
        <v>3032</v>
      </c>
      <c r="C196" t="s">
        <v>3032</v>
      </c>
      <c r="D196" s="4" t="s">
        <v>544</v>
      </c>
      <c r="E196" t="s">
        <v>544</v>
      </c>
      <c r="F196" s="5" t="s">
        <v>545</v>
      </c>
      <c r="G196" t="s">
        <v>3078</v>
      </c>
      <c r="H196" s="6" t="s">
        <v>540</v>
      </c>
      <c r="K196" s="3"/>
      <c r="L196" t="s">
        <v>17</v>
      </c>
    </row>
    <row r="197" spans="1:12" x14ac:dyDescent="0.35">
      <c r="A197" t="s">
        <v>505</v>
      </c>
      <c r="B197" t="s">
        <v>3032</v>
      </c>
      <c r="C197" t="s">
        <v>3032</v>
      </c>
      <c r="D197" s="4" t="s">
        <v>506</v>
      </c>
      <c r="E197" t="s">
        <v>506</v>
      </c>
      <c r="F197" s="5" t="s">
        <v>507</v>
      </c>
      <c r="G197" t="s">
        <v>3078</v>
      </c>
      <c r="H197" s="6" t="s">
        <v>498</v>
      </c>
      <c r="K197" s="3"/>
      <c r="L197" t="s">
        <v>17</v>
      </c>
    </row>
    <row r="198" spans="1:12" x14ac:dyDescent="0.35">
      <c r="A198" t="s">
        <v>552</v>
      </c>
      <c r="B198" t="s">
        <v>3032</v>
      </c>
      <c r="C198" t="s">
        <v>3032</v>
      </c>
      <c r="D198" s="4" t="s">
        <v>553</v>
      </c>
      <c r="E198" t="s">
        <v>553</v>
      </c>
      <c r="F198" s="5" t="s">
        <v>554</v>
      </c>
      <c r="G198" t="s">
        <v>3078</v>
      </c>
      <c r="H198" s="6" t="s">
        <v>540</v>
      </c>
      <c r="K198" s="3"/>
      <c r="L198" t="s">
        <v>17</v>
      </c>
    </row>
    <row r="199" spans="1:12" x14ac:dyDescent="0.35">
      <c r="A199" t="s">
        <v>146</v>
      </c>
      <c r="B199" s="9">
        <v>33.119210000000002</v>
      </c>
      <c r="C199" s="9">
        <v>-117.08642</v>
      </c>
      <c r="D199" t="s">
        <v>2576</v>
      </c>
      <c r="E199" t="s">
        <v>665</v>
      </c>
      <c r="F199" t="s">
        <v>1497</v>
      </c>
      <c r="G199" t="s">
        <v>3078</v>
      </c>
      <c r="H199" t="s">
        <v>399</v>
      </c>
      <c r="I199">
        <v>33.037999999999997</v>
      </c>
      <c r="J199">
        <v>-116.916</v>
      </c>
      <c r="K199" s="3">
        <v>18266</v>
      </c>
      <c r="L199" t="s">
        <v>12</v>
      </c>
    </row>
    <row r="200" spans="1:12" x14ac:dyDescent="0.35">
      <c r="A200" t="s">
        <v>142</v>
      </c>
      <c r="B200" s="9">
        <v>44.052070000000001</v>
      </c>
      <c r="C200" s="9">
        <v>-123.08674999999999</v>
      </c>
      <c r="D200" t="s">
        <v>2895</v>
      </c>
      <c r="E200" t="s">
        <v>1014</v>
      </c>
      <c r="F200" t="s">
        <v>1817</v>
      </c>
      <c r="G200" t="s">
        <v>3078</v>
      </c>
      <c r="H200" t="s">
        <v>465</v>
      </c>
      <c r="I200">
        <v>44.128</v>
      </c>
      <c r="J200">
        <v>-123.221</v>
      </c>
      <c r="K200" s="3">
        <v>13647</v>
      </c>
      <c r="L200" t="s">
        <v>12</v>
      </c>
    </row>
    <row r="201" spans="1:12" x14ac:dyDescent="0.35">
      <c r="A201" t="s">
        <v>178</v>
      </c>
      <c r="B201" s="9">
        <v>37.974760000000003</v>
      </c>
      <c r="C201" s="9">
        <v>-87.555850000000007</v>
      </c>
      <c r="D201" t="s">
        <v>2734</v>
      </c>
      <c r="E201" t="s">
        <v>831</v>
      </c>
      <c r="F201" t="s">
        <v>1656</v>
      </c>
      <c r="G201" t="s">
        <v>3078</v>
      </c>
      <c r="H201" t="s">
        <v>417</v>
      </c>
      <c r="I201">
        <v>38.043999999999997</v>
      </c>
      <c r="J201">
        <v>-87.521000000000001</v>
      </c>
      <c r="K201" s="3">
        <v>8282</v>
      </c>
      <c r="L201" t="s">
        <v>12</v>
      </c>
    </row>
    <row r="202" spans="1:12" x14ac:dyDescent="0.35">
      <c r="A202" t="s">
        <v>178</v>
      </c>
      <c r="B202" s="9">
        <v>37.974760000000003</v>
      </c>
      <c r="C202" s="9">
        <v>-87.555850000000007</v>
      </c>
      <c r="D202" t="s">
        <v>2755</v>
      </c>
      <c r="E202" t="s">
        <v>855</v>
      </c>
      <c r="F202" t="s">
        <v>1677</v>
      </c>
      <c r="G202" t="s">
        <v>3078</v>
      </c>
      <c r="H202" t="s">
        <v>423</v>
      </c>
      <c r="I202">
        <v>37.799999999999997</v>
      </c>
      <c r="J202">
        <v>-87.683000000000007</v>
      </c>
      <c r="K202" s="3">
        <v>22408</v>
      </c>
      <c r="L202" t="s">
        <v>12</v>
      </c>
    </row>
    <row r="203" spans="1:12" x14ac:dyDescent="0.35">
      <c r="A203" t="s">
        <v>196</v>
      </c>
      <c r="B203" s="9">
        <v>47.97898</v>
      </c>
      <c r="C203" s="9">
        <v>-122.20208</v>
      </c>
      <c r="D203" t="s">
        <v>3009</v>
      </c>
      <c r="E203" t="s">
        <v>1137</v>
      </c>
      <c r="F203" t="s">
        <v>1932</v>
      </c>
      <c r="G203" t="s">
        <v>3078</v>
      </c>
      <c r="H203" t="s">
        <v>487</v>
      </c>
      <c r="I203">
        <v>48.161000000000001</v>
      </c>
      <c r="J203">
        <v>-122.15900000000001</v>
      </c>
      <c r="K203" s="3">
        <v>20491</v>
      </c>
      <c r="L203" t="s">
        <v>12</v>
      </c>
    </row>
    <row r="204" spans="1:12" x14ac:dyDescent="0.35">
      <c r="A204" t="s">
        <v>196</v>
      </c>
      <c r="B204" s="9">
        <v>47.97898</v>
      </c>
      <c r="C204" s="9">
        <v>-122.20208</v>
      </c>
      <c r="D204" t="s">
        <v>3008</v>
      </c>
      <c r="E204" t="s">
        <v>1136</v>
      </c>
      <c r="F204" t="s">
        <v>1931</v>
      </c>
      <c r="G204" t="s">
        <v>3078</v>
      </c>
      <c r="H204" t="s">
        <v>487</v>
      </c>
      <c r="I204">
        <v>47.908000000000001</v>
      </c>
      <c r="J204">
        <v>-122.28</v>
      </c>
      <c r="K204" s="3">
        <v>9796</v>
      </c>
      <c r="L204" t="s">
        <v>12</v>
      </c>
    </row>
    <row r="205" spans="1:12" x14ac:dyDescent="0.35">
      <c r="A205" t="s">
        <v>190</v>
      </c>
      <c r="B205" s="9">
        <v>38.249360000000003</v>
      </c>
      <c r="C205" s="9">
        <v>-122.03997</v>
      </c>
      <c r="D205" t="s">
        <v>2578</v>
      </c>
      <c r="E205" t="s">
        <v>667</v>
      </c>
      <c r="F205" t="s">
        <v>1499</v>
      </c>
      <c r="G205" t="s">
        <v>3078</v>
      </c>
      <c r="H205" t="s">
        <v>399</v>
      </c>
      <c r="I205">
        <v>38.378</v>
      </c>
      <c r="J205">
        <v>-121.958</v>
      </c>
      <c r="K205" s="3">
        <v>15992</v>
      </c>
      <c r="L205" t="s">
        <v>12</v>
      </c>
    </row>
    <row r="206" spans="1:12" x14ac:dyDescent="0.35">
      <c r="A206" t="s">
        <v>190</v>
      </c>
      <c r="B206" s="9">
        <v>38.249360000000003</v>
      </c>
      <c r="C206" s="9">
        <v>-122.03997</v>
      </c>
      <c r="D206" t="s">
        <v>2577</v>
      </c>
      <c r="E206" t="s">
        <v>666</v>
      </c>
      <c r="F206" t="s">
        <v>1498</v>
      </c>
      <c r="G206" t="s">
        <v>3078</v>
      </c>
      <c r="H206" t="s">
        <v>399</v>
      </c>
      <c r="I206">
        <v>38.267000000000003</v>
      </c>
      <c r="J206">
        <v>-121.93300000000001</v>
      </c>
      <c r="K206" s="3">
        <v>9543</v>
      </c>
      <c r="L206" t="s">
        <v>12</v>
      </c>
    </row>
    <row r="207" spans="1:12" x14ac:dyDescent="0.35">
      <c r="A207" t="s">
        <v>180</v>
      </c>
      <c r="B207" s="9">
        <v>46.877189999999999</v>
      </c>
      <c r="C207" s="9">
        <v>-96.7898</v>
      </c>
      <c r="D207" t="s">
        <v>2865</v>
      </c>
      <c r="E207" t="s">
        <v>981</v>
      </c>
      <c r="F207" t="s">
        <v>1787</v>
      </c>
      <c r="G207" t="s">
        <v>3078</v>
      </c>
      <c r="H207" t="s">
        <v>459</v>
      </c>
      <c r="I207">
        <v>46.924999999999997</v>
      </c>
      <c r="J207">
        <v>-96.811000000000007</v>
      </c>
      <c r="K207" s="3">
        <v>5554</v>
      </c>
      <c r="L207" t="s">
        <v>21</v>
      </c>
    </row>
    <row r="208" spans="1:12" x14ac:dyDescent="0.35">
      <c r="A208" t="s">
        <v>180</v>
      </c>
      <c r="B208" s="9">
        <v>46.877189999999999</v>
      </c>
      <c r="C208" s="9">
        <v>-96.7898</v>
      </c>
      <c r="D208" t="s">
        <v>2803</v>
      </c>
      <c r="E208" t="s">
        <v>908</v>
      </c>
      <c r="F208" t="s">
        <v>1725</v>
      </c>
      <c r="G208" t="s">
        <v>3078</v>
      </c>
      <c r="H208" t="s">
        <v>436</v>
      </c>
      <c r="I208">
        <v>46.838999999999999</v>
      </c>
      <c r="J208">
        <v>-96.662999999999997</v>
      </c>
      <c r="K208" s="3">
        <v>10535</v>
      </c>
      <c r="L208" t="s">
        <v>12</v>
      </c>
    </row>
    <row r="209" spans="1:12" x14ac:dyDescent="0.35">
      <c r="A209" t="s">
        <v>112</v>
      </c>
      <c r="B209" s="9">
        <v>35.052660000000003</v>
      </c>
      <c r="C209" s="9">
        <v>-78.878360000000001</v>
      </c>
      <c r="D209" t="s">
        <v>2857</v>
      </c>
      <c r="E209" t="s">
        <v>972</v>
      </c>
      <c r="F209" t="s">
        <v>1779</v>
      </c>
      <c r="G209" t="s">
        <v>3078</v>
      </c>
      <c r="H209" t="s">
        <v>457</v>
      </c>
      <c r="I209">
        <v>34.991</v>
      </c>
      <c r="J209">
        <v>-78.88</v>
      </c>
      <c r="K209" s="3">
        <v>6857</v>
      </c>
      <c r="L209" t="s">
        <v>12</v>
      </c>
    </row>
    <row r="210" spans="1:12" x14ac:dyDescent="0.35">
      <c r="A210" t="s">
        <v>112</v>
      </c>
      <c r="B210" s="9">
        <v>35.052660000000003</v>
      </c>
      <c r="C210" s="9">
        <v>-78.878360000000001</v>
      </c>
      <c r="D210" t="s">
        <v>2859</v>
      </c>
      <c r="E210" t="s">
        <v>974</v>
      </c>
      <c r="F210" t="s">
        <v>1781</v>
      </c>
      <c r="G210" t="s">
        <v>3078</v>
      </c>
      <c r="H210" t="s">
        <v>457</v>
      </c>
      <c r="I210">
        <v>35.173999999999999</v>
      </c>
      <c r="J210">
        <v>-79.009</v>
      </c>
      <c r="K210" s="3">
        <v>17979</v>
      </c>
      <c r="L210" t="s">
        <v>12</v>
      </c>
    </row>
    <row r="211" spans="1:12" x14ac:dyDescent="0.35">
      <c r="A211" t="s">
        <v>112</v>
      </c>
      <c r="B211" s="9">
        <v>35.052660000000003</v>
      </c>
      <c r="C211" s="9">
        <v>-78.878360000000001</v>
      </c>
      <c r="D211" t="s">
        <v>2858</v>
      </c>
      <c r="E211" t="s">
        <v>973</v>
      </c>
      <c r="F211" t="s">
        <v>1780</v>
      </c>
      <c r="G211" t="s">
        <v>3078</v>
      </c>
      <c r="H211" t="s">
        <v>457</v>
      </c>
      <c r="I211">
        <v>35.133000000000003</v>
      </c>
      <c r="J211">
        <v>-78.933000000000007</v>
      </c>
      <c r="K211" s="3">
        <v>10223</v>
      </c>
      <c r="L211" t="s">
        <v>12</v>
      </c>
    </row>
    <row r="212" spans="1:12" x14ac:dyDescent="0.35">
      <c r="A212" t="s">
        <v>143</v>
      </c>
      <c r="B212" s="9">
        <v>40.585259999999998</v>
      </c>
      <c r="C212" s="9">
        <v>-105.08441999999999</v>
      </c>
      <c r="D212" t="s">
        <v>2658</v>
      </c>
      <c r="E212" t="s">
        <v>749</v>
      </c>
      <c r="F212" t="s">
        <v>1580</v>
      </c>
      <c r="G212" t="s">
        <v>3078</v>
      </c>
      <c r="H212" t="s">
        <v>401</v>
      </c>
      <c r="I212">
        <v>40.450000000000003</v>
      </c>
      <c r="J212">
        <v>-105.017</v>
      </c>
      <c r="K212" s="3">
        <v>16083</v>
      </c>
      <c r="L212" t="s">
        <v>12</v>
      </c>
    </row>
    <row r="213" spans="1:12" x14ac:dyDescent="0.35">
      <c r="A213" t="s">
        <v>130</v>
      </c>
      <c r="B213" s="9">
        <v>26.122309999999999</v>
      </c>
      <c r="C213" s="9">
        <v>-80.143379999999993</v>
      </c>
      <c r="D213" t="s">
        <v>2675</v>
      </c>
      <c r="E213" t="s">
        <v>770</v>
      </c>
      <c r="F213" t="s">
        <v>1597</v>
      </c>
      <c r="G213" t="s">
        <v>3078</v>
      </c>
      <c r="H213" t="s">
        <v>409</v>
      </c>
      <c r="I213">
        <v>26.378</v>
      </c>
      <c r="J213">
        <v>-80.108000000000004</v>
      </c>
      <c r="K213" s="3">
        <v>28649</v>
      </c>
      <c r="L213" t="s">
        <v>12</v>
      </c>
    </row>
    <row r="214" spans="1:12" x14ac:dyDescent="0.35">
      <c r="A214" t="s">
        <v>130</v>
      </c>
      <c r="B214" s="9">
        <v>26.122309999999999</v>
      </c>
      <c r="C214" s="9">
        <v>-80.143379999999993</v>
      </c>
      <c r="D214" t="s">
        <v>2673</v>
      </c>
      <c r="E214" t="s">
        <v>768</v>
      </c>
      <c r="F214" t="s">
        <v>1595</v>
      </c>
      <c r="G214" t="s">
        <v>3078</v>
      </c>
      <c r="H214" t="s">
        <v>409</v>
      </c>
      <c r="I214">
        <v>26.196999999999999</v>
      </c>
      <c r="J214">
        <v>-80.171000000000006</v>
      </c>
      <c r="K214" s="3">
        <v>8750</v>
      </c>
      <c r="L214" t="s">
        <v>12</v>
      </c>
    </row>
    <row r="215" spans="1:12" x14ac:dyDescent="0.35">
      <c r="A215" t="s">
        <v>130</v>
      </c>
      <c r="B215" s="9">
        <v>26.122309999999999</v>
      </c>
      <c r="C215" s="9">
        <v>-80.143379999999993</v>
      </c>
      <c r="D215" t="s">
        <v>2674</v>
      </c>
      <c r="E215" t="s">
        <v>769</v>
      </c>
      <c r="F215" t="s">
        <v>1596</v>
      </c>
      <c r="G215" t="s">
        <v>3078</v>
      </c>
      <c r="H215" t="s">
        <v>409</v>
      </c>
      <c r="I215">
        <v>26.25</v>
      </c>
      <c r="J215">
        <v>-80.108000000000004</v>
      </c>
      <c r="K215" s="3">
        <v>14630</v>
      </c>
      <c r="L215" t="s">
        <v>12</v>
      </c>
    </row>
    <row r="216" spans="1:12" x14ac:dyDescent="0.35">
      <c r="A216" t="s">
        <v>90</v>
      </c>
      <c r="B216" s="9">
        <v>41.130600000000001</v>
      </c>
      <c r="C216" s="9">
        <v>-85.128860000000003</v>
      </c>
      <c r="D216" t="s">
        <v>2736</v>
      </c>
      <c r="E216" t="s">
        <v>833</v>
      </c>
      <c r="F216" t="s">
        <v>1658</v>
      </c>
      <c r="G216" t="s">
        <v>3078</v>
      </c>
      <c r="H216" t="s">
        <v>417</v>
      </c>
      <c r="I216">
        <v>41.3</v>
      </c>
      <c r="J216">
        <v>-85.066999999999993</v>
      </c>
      <c r="K216" s="3">
        <v>19534</v>
      </c>
      <c r="L216" t="s">
        <v>12</v>
      </c>
    </row>
    <row r="217" spans="1:12" x14ac:dyDescent="0.35">
      <c r="A217" t="s">
        <v>90</v>
      </c>
      <c r="B217" s="9">
        <v>41.130600000000001</v>
      </c>
      <c r="C217" s="9">
        <v>-85.128860000000003</v>
      </c>
      <c r="D217" t="s">
        <v>2735</v>
      </c>
      <c r="E217" t="s">
        <v>832</v>
      </c>
      <c r="F217" t="s">
        <v>1657</v>
      </c>
      <c r="G217" t="s">
        <v>3078</v>
      </c>
      <c r="H217" t="s">
        <v>417</v>
      </c>
      <c r="I217">
        <v>40.970999999999997</v>
      </c>
      <c r="J217">
        <v>-85.206000000000003</v>
      </c>
      <c r="K217" s="3">
        <v>18888</v>
      </c>
      <c r="L217" t="s">
        <v>17</v>
      </c>
    </row>
    <row r="218" spans="1:12" x14ac:dyDescent="0.35">
      <c r="A218" t="s">
        <v>31</v>
      </c>
      <c r="B218" s="9">
        <v>32.725409999999997</v>
      </c>
      <c r="C218" s="9">
        <v>-97.320849999999993</v>
      </c>
      <c r="D218" t="s">
        <v>2957</v>
      </c>
      <c r="E218" t="s">
        <v>1081</v>
      </c>
      <c r="F218" t="s">
        <v>1880</v>
      </c>
      <c r="G218" t="s">
        <v>3078</v>
      </c>
      <c r="H218" t="s">
        <v>478</v>
      </c>
      <c r="I218">
        <v>32.664000000000001</v>
      </c>
      <c r="J218">
        <v>-97.093999999999994</v>
      </c>
      <c r="K218" s="3">
        <v>22299</v>
      </c>
      <c r="L218" t="s">
        <v>12</v>
      </c>
    </row>
    <row r="219" spans="1:12" x14ac:dyDescent="0.35">
      <c r="A219" t="s">
        <v>31</v>
      </c>
      <c r="B219" s="9">
        <v>32.725409999999997</v>
      </c>
      <c r="C219" s="9">
        <v>-97.320849999999993</v>
      </c>
      <c r="D219" t="s">
        <v>2958</v>
      </c>
      <c r="E219" t="s">
        <v>1082</v>
      </c>
      <c r="F219" t="s">
        <v>1881</v>
      </c>
      <c r="G219" t="s">
        <v>3078</v>
      </c>
      <c r="H219" t="s">
        <v>478</v>
      </c>
      <c r="I219">
        <v>32.972999999999999</v>
      </c>
      <c r="J219">
        <v>-97.317999999999998</v>
      </c>
      <c r="K219" s="3">
        <v>27532</v>
      </c>
      <c r="L219" t="s">
        <v>12</v>
      </c>
    </row>
    <row r="220" spans="1:12" x14ac:dyDescent="0.35">
      <c r="A220" t="s">
        <v>31</v>
      </c>
      <c r="B220" s="9">
        <v>32.725409999999997</v>
      </c>
      <c r="C220" s="9">
        <v>-97.320849999999993</v>
      </c>
      <c r="D220" t="s">
        <v>2955</v>
      </c>
      <c r="E220" t="s">
        <v>1079</v>
      </c>
      <c r="F220" t="s">
        <v>1878</v>
      </c>
      <c r="G220" t="s">
        <v>3078</v>
      </c>
      <c r="H220" t="s">
        <v>478</v>
      </c>
      <c r="I220">
        <v>32.767000000000003</v>
      </c>
      <c r="J220">
        <v>-97.45</v>
      </c>
      <c r="K220" s="3">
        <v>12933</v>
      </c>
      <c r="L220" t="s">
        <v>12</v>
      </c>
    </row>
    <row r="221" spans="1:12" x14ac:dyDescent="0.35">
      <c r="A221" t="s">
        <v>31</v>
      </c>
      <c r="B221" s="9">
        <v>32.725409999999997</v>
      </c>
      <c r="C221" s="9">
        <v>-97.320849999999993</v>
      </c>
      <c r="D221" t="s">
        <v>2956</v>
      </c>
      <c r="E221" t="s">
        <v>1080</v>
      </c>
      <c r="F221" t="s">
        <v>1879</v>
      </c>
      <c r="G221" t="s">
        <v>3078</v>
      </c>
      <c r="H221" t="s">
        <v>478</v>
      </c>
      <c r="I221">
        <v>32.564999999999998</v>
      </c>
      <c r="J221">
        <v>-97.308000000000007</v>
      </c>
      <c r="K221" s="3">
        <v>17877</v>
      </c>
      <c r="L221" t="s">
        <v>12</v>
      </c>
    </row>
    <row r="222" spans="1:12" x14ac:dyDescent="0.35">
      <c r="A222" t="s">
        <v>31</v>
      </c>
      <c r="B222" s="9">
        <v>32.725409999999997</v>
      </c>
      <c r="C222" s="9">
        <v>-97.320849999999993</v>
      </c>
      <c r="D222" t="s">
        <v>2954</v>
      </c>
      <c r="E222" t="s">
        <v>1078</v>
      </c>
      <c r="F222" t="s">
        <v>1877</v>
      </c>
      <c r="G222" t="s">
        <v>3078</v>
      </c>
      <c r="H222" t="s">
        <v>478</v>
      </c>
      <c r="I222">
        <v>32.819000000000003</v>
      </c>
      <c r="J222">
        <v>-97.361000000000004</v>
      </c>
      <c r="K222" s="3">
        <v>11063</v>
      </c>
      <c r="L222" t="s">
        <v>12</v>
      </c>
    </row>
    <row r="223" spans="1:12" x14ac:dyDescent="0.35">
      <c r="A223" t="s">
        <v>508</v>
      </c>
      <c r="B223" t="s">
        <v>3032</v>
      </c>
      <c r="C223" t="s">
        <v>3032</v>
      </c>
      <c r="D223" s="4" t="s">
        <v>509</v>
      </c>
      <c r="E223" t="s">
        <v>509</v>
      </c>
      <c r="F223" s="5" t="s">
        <v>510</v>
      </c>
      <c r="G223" t="s">
        <v>3078</v>
      </c>
      <c r="H223" s="6" t="s">
        <v>498</v>
      </c>
      <c r="K223" s="3"/>
      <c r="L223" t="s">
        <v>17</v>
      </c>
    </row>
    <row r="224" spans="1:12" x14ac:dyDescent="0.35">
      <c r="A224" t="s">
        <v>102</v>
      </c>
      <c r="B224" s="9">
        <v>37.548270000000002</v>
      </c>
      <c r="C224" s="9">
        <v>-121.98857</v>
      </c>
      <c r="D224" t="s">
        <v>2579</v>
      </c>
      <c r="E224" t="s">
        <v>668</v>
      </c>
      <c r="F224" t="s">
        <v>1500</v>
      </c>
      <c r="G224" t="s">
        <v>3078</v>
      </c>
      <c r="H224" t="s">
        <v>399</v>
      </c>
      <c r="I224">
        <v>37.692999999999998</v>
      </c>
      <c r="J224">
        <v>-121.81399999999999</v>
      </c>
      <c r="K224" s="3">
        <v>22257</v>
      </c>
      <c r="L224" t="s">
        <v>12</v>
      </c>
    </row>
    <row r="225" spans="1:12" x14ac:dyDescent="0.35">
      <c r="A225" t="s">
        <v>102</v>
      </c>
      <c r="B225" s="9">
        <v>37.548270000000002</v>
      </c>
      <c r="C225" s="9">
        <v>-121.98857</v>
      </c>
      <c r="D225" t="s">
        <v>2580</v>
      </c>
      <c r="E225" t="s">
        <v>669</v>
      </c>
      <c r="F225" t="s">
        <v>1501</v>
      </c>
      <c r="G225" t="s">
        <v>3078</v>
      </c>
      <c r="H225" t="s">
        <v>399</v>
      </c>
      <c r="I225">
        <v>37.517000000000003</v>
      </c>
      <c r="J225">
        <v>-122.25</v>
      </c>
      <c r="K225" s="3">
        <v>23313</v>
      </c>
      <c r="L225" t="s">
        <v>12</v>
      </c>
    </row>
    <row r="226" spans="1:12" x14ac:dyDescent="0.35">
      <c r="A226" t="s">
        <v>50</v>
      </c>
      <c r="B226" s="9">
        <v>36.747729999999997</v>
      </c>
      <c r="C226" s="9">
        <v>-119.77237</v>
      </c>
      <c r="D226" t="s">
        <v>2581</v>
      </c>
      <c r="E226" t="s">
        <v>670</v>
      </c>
      <c r="F226" t="s">
        <v>1502</v>
      </c>
      <c r="G226" t="s">
        <v>3078</v>
      </c>
      <c r="H226" t="s">
        <v>399</v>
      </c>
      <c r="I226">
        <v>36.731999999999999</v>
      </c>
      <c r="J226">
        <v>-119.82</v>
      </c>
      <c r="K226" s="3">
        <v>4590</v>
      </c>
      <c r="L226" t="s">
        <v>12</v>
      </c>
    </row>
    <row r="227" spans="1:12" x14ac:dyDescent="0.35">
      <c r="A227" t="s">
        <v>50</v>
      </c>
      <c r="B227" s="9">
        <v>36.747729999999997</v>
      </c>
      <c r="C227" s="9">
        <v>-119.77237</v>
      </c>
      <c r="D227" t="s">
        <v>2582</v>
      </c>
      <c r="E227" t="s">
        <v>671</v>
      </c>
      <c r="F227" t="s">
        <v>1503</v>
      </c>
      <c r="G227" t="s">
        <v>3078</v>
      </c>
      <c r="H227" t="s">
        <v>399</v>
      </c>
      <c r="I227">
        <v>36.78</v>
      </c>
      <c r="J227">
        <v>-119.71899999999999</v>
      </c>
      <c r="K227" s="3">
        <v>5956</v>
      </c>
      <c r="L227" t="s">
        <v>15</v>
      </c>
    </row>
    <row r="228" spans="1:12" x14ac:dyDescent="0.35">
      <c r="A228" t="s">
        <v>168</v>
      </c>
      <c r="B228" s="9">
        <v>29.651630000000001</v>
      </c>
      <c r="C228" s="9">
        <v>-82.324830000000006</v>
      </c>
      <c r="D228" t="s">
        <v>2676</v>
      </c>
      <c r="E228" t="s">
        <v>771</v>
      </c>
      <c r="F228" t="s">
        <v>1598</v>
      </c>
      <c r="G228" t="s">
        <v>3078</v>
      </c>
      <c r="H228" t="s">
        <v>409</v>
      </c>
      <c r="I228">
        <v>29.692</v>
      </c>
      <c r="J228">
        <v>-82.275999999999996</v>
      </c>
      <c r="K228" s="3">
        <v>6512</v>
      </c>
      <c r="L228" t="s">
        <v>12</v>
      </c>
    </row>
    <row r="229" spans="1:12" x14ac:dyDescent="0.35">
      <c r="A229" t="s">
        <v>101</v>
      </c>
      <c r="B229" s="9">
        <v>32.912619999999997</v>
      </c>
      <c r="C229" s="9">
        <v>-96.63888</v>
      </c>
      <c r="D229" t="s">
        <v>2959</v>
      </c>
      <c r="E229" t="s">
        <v>1083</v>
      </c>
      <c r="F229" t="s">
        <v>1882</v>
      </c>
      <c r="G229" t="s">
        <v>3078</v>
      </c>
      <c r="H229" t="s">
        <v>478</v>
      </c>
      <c r="I229">
        <v>32.747</v>
      </c>
      <c r="J229">
        <v>-96.531000000000006</v>
      </c>
      <c r="K229" s="3">
        <v>20994</v>
      </c>
      <c r="L229" t="s">
        <v>12</v>
      </c>
    </row>
    <row r="230" spans="1:12" x14ac:dyDescent="0.35">
      <c r="A230" t="s">
        <v>606</v>
      </c>
      <c r="B230" t="s">
        <v>3032</v>
      </c>
      <c r="C230" t="s">
        <v>3032</v>
      </c>
      <c r="D230" s="4" t="s">
        <v>607</v>
      </c>
      <c r="E230" t="s">
        <v>607</v>
      </c>
      <c r="F230" t="s">
        <v>608</v>
      </c>
      <c r="G230" t="s">
        <v>3078</v>
      </c>
      <c r="H230" t="s">
        <v>607</v>
      </c>
      <c r="K230" s="3"/>
      <c r="L230" t="s">
        <v>15</v>
      </c>
    </row>
    <row r="231" spans="1:12" x14ac:dyDescent="0.35">
      <c r="A231" t="s">
        <v>113</v>
      </c>
      <c r="B231" s="9">
        <v>34.142510000000001</v>
      </c>
      <c r="C231" s="9">
        <v>-118.25508000000001</v>
      </c>
      <c r="D231" t="s">
        <v>2584</v>
      </c>
      <c r="E231" t="s">
        <v>673</v>
      </c>
      <c r="F231" t="s">
        <v>1505</v>
      </c>
      <c r="G231" t="s">
        <v>3078</v>
      </c>
      <c r="H231" t="s">
        <v>399</v>
      </c>
      <c r="I231">
        <v>34.21</v>
      </c>
      <c r="J231">
        <v>-118.489</v>
      </c>
      <c r="K231" s="3">
        <v>22790</v>
      </c>
      <c r="L231" t="s">
        <v>12</v>
      </c>
    </row>
    <row r="232" spans="1:12" x14ac:dyDescent="0.35">
      <c r="A232" t="s">
        <v>113</v>
      </c>
      <c r="B232" s="9">
        <v>34.142510000000001</v>
      </c>
      <c r="C232" s="9">
        <v>-118.25508000000001</v>
      </c>
      <c r="D232" t="s">
        <v>2583</v>
      </c>
      <c r="E232" t="s">
        <v>672</v>
      </c>
      <c r="F232" t="s">
        <v>1504</v>
      </c>
      <c r="G232" t="s">
        <v>3078</v>
      </c>
      <c r="H232" t="s">
        <v>399</v>
      </c>
      <c r="I232">
        <v>34.259</v>
      </c>
      <c r="J232">
        <v>-118.413</v>
      </c>
      <c r="K232" s="3">
        <v>19460</v>
      </c>
      <c r="L232" t="s">
        <v>12</v>
      </c>
    </row>
    <row r="233" spans="1:12" x14ac:dyDescent="0.35">
      <c r="A233" t="s">
        <v>119</v>
      </c>
      <c r="B233" s="9">
        <v>42.963360000000002</v>
      </c>
      <c r="C233" s="9">
        <v>-85.668090000000007</v>
      </c>
      <c r="D233" t="s">
        <v>2795</v>
      </c>
      <c r="E233" t="s">
        <v>899</v>
      </c>
      <c r="F233" t="s">
        <v>1717</v>
      </c>
      <c r="G233" t="s">
        <v>3078</v>
      </c>
      <c r="H233" t="s">
        <v>434</v>
      </c>
      <c r="I233">
        <v>42.883000000000003</v>
      </c>
      <c r="J233">
        <v>-85.524000000000001</v>
      </c>
      <c r="K233" s="3">
        <v>14747</v>
      </c>
      <c r="L233" t="s">
        <v>17</v>
      </c>
    </row>
    <row r="234" spans="1:12" x14ac:dyDescent="0.35">
      <c r="A234" t="s">
        <v>211</v>
      </c>
      <c r="B234" s="9">
        <v>40.423310000000001</v>
      </c>
      <c r="C234" s="9">
        <v>-104.70913</v>
      </c>
      <c r="D234" t="s">
        <v>2659</v>
      </c>
      <c r="E234" t="s">
        <v>750</v>
      </c>
      <c r="F234" t="s">
        <v>1581</v>
      </c>
      <c r="G234" t="s">
        <v>3078</v>
      </c>
      <c r="H234" t="s">
        <v>401</v>
      </c>
      <c r="I234">
        <v>40.436</v>
      </c>
      <c r="J234">
        <v>-104.63200000000001</v>
      </c>
      <c r="K234" s="3">
        <v>6679</v>
      </c>
      <c r="L234" t="s">
        <v>12</v>
      </c>
    </row>
    <row r="235" spans="1:12" x14ac:dyDescent="0.35">
      <c r="A235" t="s">
        <v>202</v>
      </c>
      <c r="B235" s="9">
        <v>44.519159999999999</v>
      </c>
      <c r="C235" s="9">
        <v>-88.019829999999999</v>
      </c>
      <c r="D235" t="s">
        <v>3026</v>
      </c>
      <c r="E235" t="s">
        <v>1156</v>
      </c>
      <c r="F235" t="s">
        <v>1949</v>
      </c>
      <c r="G235" t="s">
        <v>3078</v>
      </c>
      <c r="H235" t="s">
        <v>491</v>
      </c>
      <c r="I235">
        <v>44.478999999999999</v>
      </c>
      <c r="J235">
        <v>-88.137</v>
      </c>
      <c r="K235" s="3">
        <v>10310</v>
      </c>
      <c r="L235" t="s">
        <v>12</v>
      </c>
    </row>
    <row r="236" spans="1:12" x14ac:dyDescent="0.35">
      <c r="A236" t="s">
        <v>83</v>
      </c>
      <c r="B236" s="9">
        <v>36.07264</v>
      </c>
      <c r="C236" s="9">
        <v>-79.791979999999995</v>
      </c>
      <c r="D236" t="s">
        <v>2861</v>
      </c>
      <c r="E236" t="s">
        <v>976</v>
      </c>
      <c r="F236" t="s">
        <v>1783</v>
      </c>
      <c r="G236" t="s">
        <v>3078</v>
      </c>
      <c r="H236" t="s">
        <v>457</v>
      </c>
      <c r="I236">
        <v>36.046999999999997</v>
      </c>
      <c r="J236">
        <v>-79.477000000000004</v>
      </c>
      <c r="K236" s="3">
        <v>28456</v>
      </c>
      <c r="L236" t="s">
        <v>12</v>
      </c>
    </row>
    <row r="237" spans="1:12" x14ac:dyDescent="0.35">
      <c r="A237" t="s">
        <v>83</v>
      </c>
      <c r="B237" s="9">
        <v>36.07264</v>
      </c>
      <c r="C237" s="9">
        <v>-79.791979999999995</v>
      </c>
      <c r="D237" t="s">
        <v>2860</v>
      </c>
      <c r="E237" t="s">
        <v>975</v>
      </c>
      <c r="F237" t="s">
        <v>1782</v>
      </c>
      <c r="G237" t="s">
        <v>3078</v>
      </c>
      <c r="H237" t="s">
        <v>457</v>
      </c>
      <c r="I237">
        <v>36.097000000000001</v>
      </c>
      <c r="J237">
        <v>-79.942999999999998</v>
      </c>
      <c r="K237" s="3">
        <v>13838</v>
      </c>
      <c r="L237" t="s">
        <v>12</v>
      </c>
    </row>
    <row r="238" spans="1:12" x14ac:dyDescent="0.35">
      <c r="A238" t="s">
        <v>213</v>
      </c>
      <c r="B238" t="s">
        <v>3032</v>
      </c>
      <c r="C238" t="s">
        <v>3032</v>
      </c>
      <c r="D238" t="s">
        <v>2716</v>
      </c>
      <c r="E238" t="s">
        <v>811</v>
      </c>
      <c r="F238" t="s">
        <v>1638</v>
      </c>
      <c r="G238" t="s">
        <v>3078</v>
      </c>
      <c r="H238" t="s">
        <v>411</v>
      </c>
      <c r="I238">
        <v>33.363999999999997</v>
      </c>
      <c r="J238">
        <v>-81.962999999999994</v>
      </c>
      <c r="K238" s="3">
        <v>-1</v>
      </c>
      <c r="L238" t="s">
        <v>13</v>
      </c>
    </row>
    <row r="239" spans="1:12" x14ac:dyDescent="0.35">
      <c r="A239" t="s">
        <v>213</v>
      </c>
      <c r="B239" t="s">
        <v>3032</v>
      </c>
      <c r="C239" t="s">
        <v>3032</v>
      </c>
      <c r="D239" t="s">
        <v>2796</v>
      </c>
      <c r="E239" t="s">
        <v>900</v>
      </c>
      <c r="F239" t="s">
        <v>1718</v>
      </c>
      <c r="G239" t="s">
        <v>3078</v>
      </c>
      <c r="H239" t="s">
        <v>434</v>
      </c>
      <c r="I239">
        <v>42.966999999999999</v>
      </c>
      <c r="J239">
        <v>-83.748999999999995</v>
      </c>
      <c r="K239" s="3">
        <v>-1</v>
      </c>
      <c r="L239" t="s">
        <v>17</v>
      </c>
    </row>
    <row r="240" spans="1:12" x14ac:dyDescent="0.35">
      <c r="A240" t="s">
        <v>213</v>
      </c>
      <c r="B240" t="s">
        <v>3032</v>
      </c>
      <c r="C240" t="s">
        <v>3032</v>
      </c>
      <c r="D240" t="s">
        <v>2994</v>
      </c>
      <c r="E240" t="s">
        <v>1120</v>
      </c>
      <c r="F240" t="s">
        <v>1917</v>
      </c>
      <c r="G240" t="s">
        <v>3078</v>
      </c>
      <c r="H240" t="s">
        <v>483</v>
      </c>
      <c r="I240">
        <v>44.468000000000004</v>
      </c>
      <c r="J240">
        <v>-73.150000000000006</v>
      </c>
      <c r="K240" s="3">
        <v>-1</v>
      </c>
      <c r="L240" t="s">
        <v>13</v>
      </c>
    </row>
    <row r="241" spans="1:12" x14ac:dyDescent="0.35">
      <c r="A241" t="s">
        <v>213</v>
      </c>
      <c r="B241" t="s">
        <v>3032</v>
      </c>
      <c r="C241" t="s">
        <v>3032</v>
      </c>
      <c r="D241" t="s">
        <v>2797</v>
      </c>
      <c r="E241" t="s">
        <v>1022</v>
      </c>
      <c r="F241" t="s">
        <v>1824</v>
      </c>
      <c r="G241" t="s">
        <v>3078</v>
      </c>
      <c r="H241" t="s">
        <v>467</v>
      </c>
      <c r="I241">
        <v>40.216999999999999</v>
      </c>
      <c r="J241">
        <v>-76.850999999999999</v>
      </c>
      <c r="K241" s="3">
        <v>-1</v>
      </c>
      <c r="L241" t="s">
        <v>13</v>
      </c>
    </row>
    <row r="242" spans="1:12" x14ac:dyDescent="0.35">
      <c r="A242" t="s">
        <v>213</v>
      </c>
      <c r="B242" t="s">
        <v>3032</v>
      </c>
      <c r="C242" t="s">
        <v>3032</v>
      </c>
      <c r="D242" t="s">
        <v>3031</v>
      </c>
      <c r="E242" t="s">
        <v>1162</v>
      </c>
      <c r="F242" t="s">
        <v>1954</v>
      </c>
      <c r="G242" t="s">
        <v>3078</v>
      </c>
      <c r="H242" t="s">
        <v>493</v>
      </c>
      <c r="I242">
        <v>41.15</v>
      </c>
      <c r="J242">
        <v>-104.81699999999999</v>
      </c>
      <c r="K242" s="3">
        <v>-1</v>
      </c>
      <c r="L242" t="s">
        <v>21</v>
      </c>
    </row>
    <row r="243" spans="1:12" x14ac:dyDescent="0.35">
      <c r="A243" t="s">
        <v>213</v>
      </c>
      <c r="B243" t="s">
        <v>3032</v>
      </c>
      <c r="C243" t="s">
        <v>3032</v>
      </c>
      <c r="D243" t="s">
        <v>2918</v>
      </c>
      <c r="E243" t="s">
        <v>1041</v>
      </c>
      <c r="F243" t="s">
        <v>1841</v>
      </c>
      <c r="G243" t="s">
        <v>3078</v>
      </c>
      <c r="H243" t="s">
        <v>471</v>
      </c>
      <c r="I243">
        <v>34.884</v>
      </c>
      <c r="J243">
        <v>-82.221000000000004</v>
      </c>
      <c r="K243" s="3">
        <v>-1</v>
      </c>
      <c r="L243" t="s">
        <v>13</v>
      </c>
    </row>
    <row r="244" spans="1:12" x14ac:dyDescent="0.35">
      <c r="A244" t="s">
        <v>213</v>
      </c>
      <c r="B244" t="s">
        <v>3032</v>
      </c>
      <c r="C244" t="s">
        <v>3032</v>
      </c>
      <c r="D244" t="s">
        <v>2717</v>
      </c>
      <c r="E244" t="s">
        <v>812</v>
      </c>
      <c r="F244" t="s">
        <v>1639</v>
      </c>
      <c r="G244" t="s">
        <v>3078</v>
      </c>
      <c r="H244" t="s">
        <v>411</v>
      </c>
      <c r="I244">
        <v>32.685000000000002</v>
      </c>
      <c r="J244">
        <v>-83.653000000000006</v>
      </c>
      <c r="K244" s="3">
        <v>-1</v>
      </c>
      <c r="L244" t="s">
        <v>13</v>
      </c>
    </row>
    <row r="245" spans="1:12" x14ac:dyDescent="0.35">
      <c r="A245" t="s">
        <v>213</v>
      </c>
      <c r="B245" t="s">
        <v>3032</v>
      </c>
      <c r="C245" t="s">
        <v>3032</v>
      </c>
      <c r="D245" t="s">
        <v>2670</v>
      </c>
      <c r="E245" t="s">
        <v>763</v>
      </c>
      <c r="F245" t="s">
        <v>1592</v>
      </c>
      <c r="G245" t="s">
        <v>3078</v>
      </c>
      <c r="H245" t="s">
        <v>405</v>
      </c>
      <c r="I245">
        <v>39.673999999999999</v>
      </c>
      <c r="J245">
        <v>-75.605999999999995</v>
      </c>
      <c r="K245" s="3">
        <v>-1</v>
      </c>
      <c r="L245" t="s">
        <v>13</v>
      </c>
    </row>
    <row r="246" spans="1:12" x14ac:dyDescent="0.35">
      <c r="A246" t="s">
        <v>213</v>
      </c>
      <c r="B246" t="s">
        <v>3032</v>
      </c>
      <c r="C246" t="s">
        <v>3032</v>
      </c>
      <c r="D246" t="s">
        <v>2770</v>
      </c>
      <c r="E246" t="s">
        <v>871</v>
      </c>
      <c r="F246" t="s">
        <v>1692</v>
      </c>
      <c r="G246" t="s">
        <v>3078</v>
      </c>
      <c r="H246" t="s">
        <v>427</v>
      </c>
      <c r="I246">
        <v>43.642000000000003</v>
      </c>
      <c r="J246">
        <v>-70.304000000000002</v>
      </c>
      <c r="K246" s="3">
        <v>-1</v>
      </c>
      <c r="L246" t="s">
        <v>13</v>
      </c>
    </row>
    <row r="247" spans="1:12" x14ac:dyDescent="0.35">
      <c r="A247" t="s">
        <v>213</v>
      </c>
      <c r="B247" t="s">
        <v>3032</v>
      </c>
      <c r="C247" t="s">
        <v>3032</v>
      </c>
      <c r="D247" t="s">
        <v>2836</v>
      </c>
      <c r="E247" t="s">
        <v>948</v>
      </c>
      <c r="F247" t="s">
        <v>1758</v>
      </c>
      <c r="G247" t="s">
        <v>3078</v>
      </c>
      <c r="H247" t="s">
        <v>451</v>
      </c>
      <c r="I247">
        <v>40.277000000000001</v>
      </c>
      <c r="J247">
        <v>-74.816000000000003</v>
      </c>
      <c r="K247" s="3">
        <v>-1</v>
      </c>
      <c r="L247" t="s">
        <v>13</v>
      </c>
    </row>
    <row r="248" spans="1:12" x14ac:dyDescent="0.35">
      <c r="A248" t="s">
        <v>172</v>
      </c>
      <c r="B248" s="9">
        <v>41.763710000000003</v>
      </c>
      <c r="C248" s="9">
        <v>-72.685090000000002</v>
      </c>
      <c r="D248" t="s">
        <v>2665</v>
      </c>
      <c r="E248" t="s">
        <v>757</v>
      </c>
      <c r="F248" t="s">
        <v>1587</v>
      </c>
      <c r="G248" t="s">
        <v>3078</v>
      </c>
      <c r="H248" t="s">
        <v>403</v>
      </c>
      <c r="I248">
        <v>41.735999999999997</v>
      </c>
      <c r="J248">
        <v>-72.650999999999996</v>
      </c>
      <c r="K248" s="3">
        <v>4182</v>
      </c>
      <c r="L248" t="s">
        <v>12</v>
      </c>
    </row>
    <row r="249" spans="1:12" x14ac:dyDescent="0.35">
      <c r="A249" t="s">
        <v>82</v>
      </c>
      <c r="B249" s="9">
        <v>36.039700000000003</v>
      </c>
      <c r="C249" s="9">
        <v>-114.98193999999999</v>
      </c>
      <c r="D249" t="s">
        <v>2827</v>
      </c>
      <c r="E249" t="s">
        <v>937</v>
      </c>
      <c r="F249" t="s">
        <v>1749</v>
      </c>
      <c r="G249" t="s">
        <v>3078</v>
      </c>
      <c r="H249" t="s">
        <v>447</v>
      </c>
      <c r="I249">
        <v>35.947000000000003</v>
      </c>
      <c r="J249">
        <v>-114.861</v>
      </c>
      <c r="K249" s="3">
        <v>14987</v>
      </c>
      <c r="L249" t="s">
        <v>12</v>
      </c>
    </row>
    <row r="250" spans="1:12" x14ac:dyDescent="0.35">
      <c r="A250" t="s">
        <v>100</v>
      </c>
      <c r="B250" s="9">
        <v>25.857600000000001</v>
      </c>
      <c r="C250" s="9">
        <v>-80.278109999999998</v>
      </c>
      <c r="D250" t="s">
        <v>2677</v>
      </c>
      <c r="E250" t="s">
        <v>772</v>
      </c>
      <c r="F250" t="s">
        <v>1599</v>
      </c>
      <c r="G250" t="s">
        <v>3078</v>
      </c>
      <c r="H250" t="s">
        <v>409</v>
      </c>
      <c r="I250">
        <v>26.071999999999999</v>
      </c>
      <c r="J250">
        <v>-80.153999999999996</v>
      </c>
      <c r="K250" s="3">
        <v>26875</v>
      </c>
      <c r="L250" t="s">
        <v>12</v>
      </c>
    </row>
    <row r="251" spans="1:12" x14ac:dyDescent="0.35">
      <c r="A251" t="s">
        <v>69</v>
      </c>
      <c r="B251" s="9">
        <v>21.306940000000001</v>
      </c>
      <c r="C251" s="9">
        <v>-157.85833</v>
      </c>
      <c r="D251" t="s">
        <v>2721</v>
      </c>
      <c r="E251" t="s">
        <v>816</v>
      </c>
      <c r="F251" t="s">
        <v>1643</v>
      </c>
      <c r="G251" t="s">
        <v>3078</v>
      </c>
      <c r="H251" t="s">
        <v>612</v>
      </c>
      <c r="I251">
        <v>21.324000000000002</v>
      </c>
      <c r="J251">
        <v>-157.929</v>
      </c>
      <c r="K251" s="3">
        <v>7562</v>
      </c>
      <c r="L251" t="s">
        <v>12</v>
      </c>
    </row>
    <row r="252" spans="1:12" x14ac:dyDescent="0.35">
      <c r="A252" t="s">
        <v>69</v>
      </c>
      <c r="B252" s="9">
        <v>21.306940000000001</v>
      </c>
      <c r="C252" s="9">
        <v>-157.85833</v>
      </c>
      <c r="D252" t="s">
        <v>2723</v>
      </c>
      <c r="E252" t="s">
        <v>818</v>
      </c>
      <c r="F252" t="s">
        <v>1645</v>
      </c>
      <c r="G252" t="s">
        <v>3078</v>
      </c>
      <c r="H252" t="s">
        <v>612</v>
      </c>
      <c r="I252">
        <v>21.317</v>
      </c>
      <c r="J252">
        <v>-158.06700000000001</v>
      </c>
      <c r="K252" s="3">
        <v>21645</v>
      </c>
      <c r="L252" t="s">
        <v>12</v>
      </c>
    </row>
    <row r="253" spans="1:12" x14ac:dyDescent="0.35">
      <c r="A253" t="s">
        <v>69</v>
      </c>
      <c r="B253" s="9">
        <v>21.306940000000001</v>
      </c>
      <c r="C253" s="9">
        <v>-157.85833</v>
      </c>
      <c r="D253" t="s">
        <v>2722</v>
      </c>
      <c r="E253" t="s">
        <v>817</v>
      </c>
      <c r="F253" t="s">
        <v>1644</v>
      </c>
      <c r="G253" t="s">
        <v>3078</v>
      </c>
      <c r="H253" t="s">
        <v>612</v>
      </c>
      <c r="I253">
        <v>21.45</v>
      </c>
      <c r="J253">
        <v>-157.768</v>
      </c>
      <c r="K253" s="3">
        <v>18453</v>
      </c>
      <c r="L253" t="s">
        <v>12</v>
      </c>
    </row>
    <row r="254" spans="1:12" x14ac:dyDescent="0.35">
      <c r="A254" t="s">
        <v>69</v>
      </c>
      <c r="B254" s="9">
        <v>21.306940000000001</v>
      </c>
      <c r="C254" s="9">
        <v>-157.85833</v>
      </c>
      <c r="D254" t="s">
        <v>2724</v>
      </c>
      <c r="E254" t="s">
        <v>819</v>
      </c>
      <c r="F254" t="s">
        <v>1646</v>
      </c>
      <c r="G254" t="s">
        <v>3078</v>
      </c>
      <c r="H254" t="s">
        <v>612</v>
      </c>
      <c r="I254">
        <v>21.486999999999998</v>
      </c>
      <c r="J254">
        <v>-158.02799999999999</v>
      </c>
      <c r="K254" s="3">
        <v>26635</v>
      </c>
      <c r="L254" t="s">
        <v>12</v>
      </c>
    </row>
    <row r="255" spans="1:12" x14ac:dyDescent="0.35">
      <c r="A255" t="s">
        <v>18</v>
      </c>
      <c r="B255" s="9">
        <v>29.763280000000002</v>
      </c>
      <c r="C255" s="9">
        <v>-95.36327</v>
      </c>
      <c r="D255" t="s">
        <v>2964</v>
      </c>
      <c r="E255" t="s">
        <v>1088</v>
      </c>
      <c r="F255" t="s">
        <v>1887</v>
      </c>
      <c r="G255" t="s">
        <v>3078</v>
      </c>
      <c r="H255" t="s">
        <v>478</v>
      </c>
      <c r="I255">
        <v>29.518999999999998</v>
      </c>
      <c r="J255">
        <v>-95.242000000000004</v>
      </c>
      <c r="K255" s="3">
        <v>29583</v>
      </c>
      <c r="L255" t="s">
        <v>12</v>
      </c>
    </row>
    <row r="256" spans="1:12" x14ac:dyDescent="0.35">
      <c r="A256" t="s">
        <v>18</v>
      </c>
      <c r="B256" s="9">
        <v>29.763280000000002</v>
      </c>
      <c r="C256" s="9">
        <v>-95.36327</v>
      </c>
      <c r="D256" t="s">
        <v>2963</v>
      </c>
      <c r="E256" t="s">
        <v>1087</v>
      </c>
      <c r="F256" t="s">
        <v>1886</v>
      </c>
      <c r="G256" t="s">
        <v>3078</v>
      </c>
      <c r="H256" t="s">
        <v>478</v>
      </c>
      <c r="I256">
        <v>29.617000000000001</v>
      </c>
      <c r="J256">
        <v>-95.167000000000002</v>
      </c>
      <c r="K256" s="3">
        <v>24980</v>
      </c>
      <c r="L256" t="s">
        <v>12</v>
      </c>
    </row>
    <row r="257" spans="1:12" x14ac:dyDescent="0.35">
      <c r="A257" t="s">
        <v>18</v>
      </c>
      <c r="B257" s="9">
        <v>29.763280000000002</v>
      </c>
      <c r="C257" s="9">
        <v>-95.36327</v>
      </c>
      <c r="D257" t="s">
        <v>2962</v>
      </c>
      <c r="E257" t="s">
        <v>1086</v>
      </c>
      <c r="F257" t="s">
        <v>1885</v>
      </c>
      <c r="G257" t="s">
        <v>3078</v>
      </c>
      <c r="H257" t="s">
        <v>478</v>
      </c>
      <c r="I257">
        <v>29.98</v>
      </c>
      <c r="J257">
        <v>-95.36</v>
      </c>
      <c r="K257" s="3">
        <v>24100</v>
      </c>
      <c r="L257" t="s">
        <v>17</v>
      </c>
    </row>
    <row r="258" spans="1:12" x14ac:dyDescent="0.35">
      <c r="A258" t="s">
        <v>18</v>
      </c>
      <c r="B258" s="9">
        <v>29.763280000000002</v>
      </c>
      <c r="C258" s="9">
        <v>-95.36327</v>
      </c>
      <c r="D258" t="s">
        <v>2960</v>
      </c>
      <c r="E258" t="s">
        <v>1084</v>
      </c>
      <c r="F258" t="s">
        <v>1883</v>
      </c>
      <c r="G258" t="s">
        <v>3078</v>
      </c>
      <c r="H258" t="s">
        <v>478</v>
      </c>
      <c r="I258">
        <v>29.716999999999999</v>
      </c>
      <c r="J258">
        <v>-95.382999999999996</v>
      </c>
      <c r="K258" s="3">
        <v>5487</v>
      </c>
      <c r="L258" t="s">
        <v>12</v>
      </c>
    </row>
    <row r="259" spans="1:12" x14ac:dyDescent="0.35">
      <c r="A259" t="s">
        <v>18</v>
      </c>
      <c r="B259" s="9">
        <v>29.763280000000002</v>
      </c>
      <c r="C259" s="9">
        <v>-95.36327</v>
      </c>
      <c r="D259" t="s">
        <v>2961</v>
      </c>
      <c r="E259" t="s">
        <v>1085</v>
      </c>
      <c r="F259" t="s">
        <v>1884</v>
      </c>
      <c r="G259" t="s">
        <v>3078</v>
      </c>
      <c r="H259" t="s">
        <v>478</v>
      </c>
      <c r="I259">
        <v>29.638000000000002</v>
      </c>
      <c r="J259">
        <v>-95.281999999999996</v>
      </c>
      <c r="K259" s="3">
        <v>15989</v>
      </c>
      <c r="L259" t="s">
        <v>12</v>
      </c>
    </row>
    <row r="260" spans="1:12" x14ac:dyDescent="0.35">
      <c r="A260" t="s">
        <v>122</v>
      </c>
      <c r="B260" s="9">
        <v>34.730400000000003</v>
      </c>
      <c r="C260" s="9">
        <v>-86.585939999999994</v>
      </c>
      <c r="D260" t="s">
        <v>2546</v>
      </c>
      <c r="E260" t="s">
        <v>634</v>
      </c>
      <c r="F260" t="s">
        <v>1467</v>
      </c>
      <c r="G260" t="s">
        <v>3078</v>
      </c>
      <c r="H260" t="s">
        <v>393</v>
      </c>
      <c r="I260">
        <v>34.643999999999998</v>
      </c>
      <c r="J260">
        <v>-86.786000000000001</v>
      </c>
      <c r="K260" s="3">
        <v>20661</v>
      </c>
      <c r="L260" t="s">
        <v>17</v>
      </c>
    </row>
    <row r="261" spans="1:12" x14ac:dyDescent="0.35">
      <c r="A261" t="s">
        <v>122</v>
      </c>
      <c r="B261" s="9">
        <v>34.730400000000003</v>
      </c>
      <c r="C261" s="9">
        <v>-86.585939999999994</v>
      </c>
      <c r="D261" t="s">
        <v>2545</v>
      </c>
      <c r="E261" t="s">
        <v>633</v>
      </c>
      <c r="F261" t="s">
        <v>1466</v>
      </c>
      <c r="G261" t="s">
        <v>3078</v>
      </c>
      <c r="H261" t="s">
        <v>393</v>
      </c>
      <c r="I261">
        <v>34.860999999999997</v>
      </c>
      <c r="J261">
        <v>-86.557000000000002</v>
      </c>
      <c r="K261" s="3">
        <v>14760</v>
      </c>
      <c r="L261" t="s">
        <v>12</v>
      </c>
    </row>
    <row r="262" spans="1:12" x14ac:dyDescent="0.35">
      <c r="A262" t="s">
        <v>122</v>
      </c>
      <c r="B262" s="9">
        <v>34.730400000000003</v>
      </c>
      <c r="C262" s="9">
        <v>-86.585939999999994</v>
      </c>
      <c r="D262" t="s">
        <v>2544</v>
      </c>
      <c r="E262" t="s">
        <v>632</v>
      </c>
      <c r="F262" t="s">
        <v>1465</v>
      </c>
      <c r="G262" t="s">
        <v>3078</v>
      </c>
      <c r="H262" t="s">
        <v>393</v>
      </c>
      <c r="I262">
        <v>34.679000000000002</v>
      </c>
      <c r="J262">
        <v>-86.685000000000002</v>
      </c>
      <c r="K262" s="3">
        <v>10708</v>
      </c>
      <c r="L262" t="s">
        <v>12</v>
      </c>
    </row>
    <row r="263" spans="1:12" x14ac:dyDescent="0.35">
      <c r="A263" t="s">
        <v>182</v>
      </c>
      <c r="B263" s="9">
        <v>39.091119999999997</v>
      </c>
      <c r="C263" s="9">
        <v>-94.415509999999998</v>
      </c>
      <c r="D263" t="s">
        <v>2816</v>
      </c>
      <c r="E263" t="s">
        <v>923</v>
      </c>
      <c r="F263" t="s">
        <v>1738</v>
      </c>
      <c r="G263" t="s">
        <v>3078</v>
      </c>
      <c r="H263" t="s">
        <v>440</v>
      </c>
      <c r="I263">
        <v>39.332999999999998</v>
      </c>
      <c r="J263">
        <v>-94.31</v>
      </c>
      <c r="K263" s="3">
        <v>28390</v>
      </c>
      <c r="L263" t="s">
        <v>12</v>
      </c>
    </row>
    <row r="264" spans="1:12" x14ac:dyDescent="0.35">
      <c r="A264" t="s">
        <v>32</v>
      </c>
      <c r="B264" s="9">
        <v>39.768380000000001</v>
      </c>
      <c r="C264" s="9">
        <v>-86.15804</v>
      </c>
      <c r="D264" t="s">
        <v>2738</v>
      </c>
      <c r="E264" t="s">
        <v>836</v>
      </c>
      <c r="F264" t="s">
        <v>1660</v>
      </c>
      <c r="G264" t="s">
        <v>3078</v>
      </c>
      <c r="H264" t="s">
        <v>417</v>
      </c>
      <c r="I264">
        <v>39.825000000000003</v>
      </c>
      <c r="J264">
        <v>-86.296000000000006</v>
      </c>
      <c r="K264" s="3">
        <v>13362</v>
      </c>
      <c r="L264" t="s">
        <v>12</v>
      </c>
    </row>
    <row r="265" spans="1:12" x14ac:dyDescent="0.35">
      <c r="A265" t="s">
        <v>32</v>
      </c>
      <c r="B265" s="9">
        <v>39.768380000000001</v>
      </c>
      <c r="C265" s="9">
        <v>-86.15804</v>
      </c>
      <c r="D265" t="s">
        <v>2737</v>
      </c>
      <c r="E265" t="s">
        <v>835</v>
      </c>
      <c r="F265" t="s">
        <v>1659</v>
      </c>
      <c r="G265" t="s">
        <v>3078</v>
      </c>
      <c r="H265" t="s">
        <v>417</v>
      </c>
      <c r="I265">
        <v>39.725000000000001</v>
      </c>
      <c r="J265">
        <v>-86.281999999999996</v>
      </c>
      <c r="K265" s="3">
        <v>11644</v>
      </c>
      <c r="L265" t="s">
        <v>17</v>
      </c>
    </row>
    <row r="266" spans="1:12" x14ac:dyDescent="0.35">
      <c r="A266" t="s">
        <v>511</v>
      </c>
      <c r="B266" t="s">
        <v>3032</v>
      </c>
      <c r="C266" t="s">
        <v>3032</v>
      </c>
      <c r="D266" s="4" t="s">
        <v>512</v>
      </c>
      <c r="E266" t="s">
        <v>512</v>
      </c>
      <c r="F266" s="5" t="s">
        <v>513</v>
      </c>
      <c r="G266" t="s">
        <v>3078</v>
      </c>
      <c r="H266" s="6" t="s">
        <v>498</v>
      </c>
      <c r="K266" s="3"/>
      <c r="L266" t="s">
        <v>13</v>
      </c>
    </row>
    <row r="267" spans="1:12" x14ac:dyDescent="0.35">
      <c r="A267" t="s">
        <v>81</v>
      </c>
      <c r="B267" s="9">
        <v>38.456470000000003</v>
      </c>
      <c r="C267" s="9">
        <v>-82.69238</v>
      </c>
      <c r="D267" t="s">
        <v>2756</v>
      </c>
      <c r="E267" t="s">
        <v>856</v>
      </c>
      <c r="F267" t="s">
        <v>1678</v>
      </c>
      <c r="G267" t="s">
        <v>3078</v>
      </c>
      <c r="H267" t="s">
        <v>423</v>
      </c>
      <c r="I267">
        <v>38.555</v>
      </c>
      <c r="J267">
        <v>-82.738</v>
      </c>
      <c r="K267" s="3">
        <v>11653</v>
      </c>
      <c r="L267" t="s">
        <v>12</v>
      </c>
    </row>
    <row r="268" spans="1:12" x14ac:dyDescent="0.35">
      <c r="A268" t="s">
        <v>81</v>
      </c>
      <c r="B268" s="9">
        <v>38.456470000000003</v>
      </c>
      <c r="C268" s="9">
        <v>-82.69238</v>
      </c>
      <c r="D268" t="s">
        <v>3025</v>
      </c>
      <c r="E268" t="s">
        <v>1154</v>
      </c>
      <c r="F268" t="s">
        <v>1948</v>
      </c>
      <c r="G268" t="s">
        <v>3078</v>
      </c>
      <c r="H268" t="s">
        <v>489</v>
      </c>
      <c r="I268">
        <v>38.365000000000002</v>
      </c>
      <c r="J268">
        <v>-82.555000000000007</v>
      </c>
      <c r="K268" s="3">
        <v>15707</v>
      </c>
      <c r="L268" t="s">
        <v>13</v>
      </c>
    </row>
    <row r="269" spans="1:12" x14ac:dyDescent="0.35">
      <c r="A269" t="s">
        <v>138</v>
      </c>
      <c r="B269" s="9">
        <v>32.298760000000001</v>
      </c>
      <c r="C269" s="9">
        <v>-90.184809999999999</v>
      </c>
      <c r="D269" t="s">
        <v>2812</v>
      </c>
      <c r="E269" t="s">
        <v>918</v>
      </c>
      <c r="F269" t="s">
        <v>1734</v>
      </c>
      <c r="G269" t="s">
        <v>3078</v>
      </c>
      <c r="H269" t="s">
        <v>438</v>
      </c>
      <c r="I269">
        <v>32.337000000000003</v>
      </c>
      <c r="J269">
        <v>-90.221000000000004</v>
      </c>
      <c r="K269" s="3">
        <v>5444</v>
      </c>
      <c r="L269" t="s">
        <v>12</v>
      </c>
    </row>
    <row r="270" spans="1:12" x14ac:dyDescent="0.35">
      <c r="A270" t="s">
        <v>138</v>
      </c>
      <c r="B270" s="9">
        <v>32.298760000000001</v>
      </c>
      <c r="C270" s="9">
        <v>-90.184809999999999</v>
      </c>
      <c r="D270" t="s">
        <v>2813</v>
      </c>
      <c r="E270" t="s">
        <v>919</v>
      </c>
      <c r="F270" t="s">
        <v>1735</v>
      </c>
      <c r="G270" t="s">
        <v>3078</v>
      </c>
      <c r="H270" t="s">
        <v>438</v>
      </c>
      <c r="I270">
        <v>32.320999999999998</v>
      </c>
      <c r="J270">
        <v>-90.078000000000003</v>
      </c>
      <c r="K270" s="3">
        <v>10337</v>
      </c>
      <c r="L270" t="s">
        <v>17</v>
      </c>
    </row>
    <row r="271" spans="1:12" x14ac:dyDescent="0.35">
      <c r="A271" t="s">
        <v>138</v>
      </c>
      <c r="B271" s="9">
        <v>32.298760000000001</v>
      </c>
      <c r="C271" s="9">
        <v>-90.184809999999999</v>
      </c>
      <c r="D271" t="s">
        <v>2814</v>
      </c>
      <c r="E271" t="s">
        <v>920</v>
      </c>
      <c r="F271" t="s">
        <v>1736</v>
      </c>
      <c r="G271" t="s">
        <v>3078</v>
      </c>
      <c r="H271" t="s">
        <v>438</v>
      </c>
      <c r="I271">
        <v>32.304000000000002</v>
      </c>
      <c r="J271">
        <v>-90.411000000000001</v>
      </c>
      <c r="K271" s="3">
        <v>21266</v>
      </c>
      <c r="L271" t="s">
        <v>12</v>
      </c>
    </row>
    <row r="272" spans="1:12" x14ac:dyDescent="0.35">
      <c r="A272" t="s">
        <v>28</v>
      </c>
      <c r="B272" s="9">
        <v>30.332180000000001</v>
      </c>
      <c r="C272" s="9">
        <v>-81.655649999999994</v>
      </c>
      <c r="D272" t="s">
        <v>2683</v>
      </c>
      <c r="E272" t="s">
        <v>777</v>
      </c>
      <c r="F272" t="s">
        <v>1605</v>
      </c>
      <c r="G272" t="s">
        <v>3078</v>
      </c>
      <c r="H272" t="s">
        <v>409</v>
      </c>
      <c r="I272">
        <v>30.219000000000001</v>
      </c>
      <c r="J272">
        <v>-81.876000000000005</v>
      </c>
      <c r="K272" s="3">
        <v>24619</v>
      </c>
      <c r="L272" t="s">
        <v>12</v>
      </c>
    </row>
    <row r="273" spans="1:12" x14ac:dyDescent="0.35">
      <c r="A273" t="s">
        <v>28</v>
      </c>
      <c r="B273" s="9">
        <v>30.332180000000001</v>
      </c>
      <c r="C273" s="9">
        <v>-81.655649999999994</v>
      </c>
      <c r="D273" t="s">
        <v>2679</v>
      </c>
      <c r="E273" t="s">
        <v>774</v>
      </c>
      <c r="F273" t="s">
        <v>1601</v>
      </c>
      <c r="G273" t="s">
        <v>3078</v>
      </c>
      <c r="H273" t="s">
        <v>409</v>
      </c>
      <c r="I273">
        <v>30.335999999999999</v>
      </c>
      <c r="J273">
        <v>-81.515000000000001</v>
      </c>
      <c r="K273" s="3">
        <v>13505</v>
      </c>
      <c r="L273" t="s">
        <v>12</v>
      </c>
    </row>
    <row r="274" spans="1:12" x14ac:dyDescent="0.35">
      <c r="A274" t="s">
        <v>28</v>
      </c>
      <c r="B274" s="9">
        <v>30.332180000000001</v>
      </c>
      <c r="C274" s="9">
        <v>-81.655649999999994</v>
      </c>
      <c r="D274" t="s">
        <v>2680</v>
      </c>
      <c r="E274" t="s">
        <v>2248</v>
      </c>
      <c r="F274" t="s">
        <v>1602</v>
      </c>
      <c r="G274" t="s">
        <v>3078</v>
      </c>
      <c r="H274" t="s">
        <v>409</v>
      </c>
      <c r="I274">
        <v>30.495000000000001</v>
      </c>
      <c r="J274">
        <v>-81.694000000000003</v>
      </c>
      <c r="K274" s="3">
        <v>18474</v>
      </c>
      <c r="L274" t="s">
        <v>17</v>
      </c>
    </row>
    <row r="275" spans="1:12" x14ac:dyDescent="0.35">
      <c r="A275" t="s">
        <v>28</v>
      </c>
      <c r="B275" s="9">
        <v>30.332180000000001</v>
      </c>
      <c r="C275" s="9">
        <v>-81.655649999999994</v>
      </c>
      <c r="D275" t="s">
        <v>2678</v>
      </c>
      <c r="E275" t="s">
        <v>773</v>
      </c>
      <c r="F275" t="s">
        <v>1600</v>
      </c>
      <c r="G275" t="s">
        <v>3078</v>
      </c>
      <c r="H275" t="s">
        <v>409</v>
      </c>
      <c r="I275">
        <v>30.233000000000001</v>
      </c>
      <c r="J275">
        <v>-81.667000000000002</v>
      </c>
      <c r="K275" s="3">
        <v>11082</v>
      </c>
      <c r="L275" t="s">
        <v>12</v>
      </c>
    </row>
    <row r="276" spans="1:12" x14ac:dyDescent="0.35">
      <c r="A276" t="s">
        <v>28</v>
      </c>
      <c r="B276" s="9">
        <v>30.332180000000001</v>
      </c>
      <c r="C276" s="9">
        <v>-81.655649999999994</v>
      </c>
      <c r="D276" t="s">
        <v>2682</v>
      </c>
      <c r="E276" t="s">
        <v>776</v>
      </c>
      <c r="F276" t="s">
        <v>1604</v>
      </c>
      <c r="G276" t="s">
        <v>3078</v>
      </c>
      <c r="H276" t="s">
        <v>409</v>
      </c>
      <c r="I276">
        <v>30.4</v>
      </c>
      <c r="J276">
        <v>-81.417000000000002</v>
      </c>
      <c r="K276" s="3">
        <v>24106</v>
      </c>
      <c r="L276" t="s">
        <v>12</v>
      </c>
    </row>
    <row r="277" spans="1:12" x14ac:dyDescent="0.35">
      <c r="A277" t="s">
        <v>28</v>
      </c>
      <c r="B277" s="9">
        <v>30.332180000000001</v>
      </c>
      <c r="C277" s="9">
        <v>-81.655649999999994</v>
      </c>
      <c r="D277" t="s">
        <v>2681</v>
      </c>
      <c r="E277" t="s">
        <v>775</v>
      </c>
      <c r="F277" t="s">
        <v>1603</v>
      </c>
      <c r="G277" t="s">
        <v>3078</v>
      </c>
      <c r="H277" t="s">
        <v>409</v>
      </c>
      <c r="I277">
        <v>30.35</v>
      </c>
      <c r="J277">
        <v>-81.882999999999996</v>
      </c>
      <c r="K277" s="3">
        <v>21907</v>
      </c>
      <c r="L277" t="s">
        <v>12</v>
      </c>
    </row>
    <row r="278" spans="1:12" x14ac:dyDescent="0.35">
      <c r="A278" t="s">
        <v>149</v>
      </c>
      <c r="B278" s="9">
        <v>41.525190000000002</v>
      </c>
      <c r="C278" s="9">
        <v>-88.083399999999997</v>
      </c>
      <c r="D278" t="s">
        <v>2729</v>
      </c>
      <c r="E278" t="s">
        <v>826</v>
      </c>
      <c r="F278" t="s">
        <v>1651</v>
      </c>
      <c r="G278" t="s">
        <v>3078</v>
      </c>
      <c r="H278" t="s">
        <v>415</v>
      </c>
      <c r="I278">
        <v>41.5</v>
      </c>
      <c r="J278">
        <v>-88.167000000000002</v>
      </c>
      <c r="K278" s="3">
        <v>7503</v>
      </c>
      <c r="L278" t="s">
        <v>12</v>
      </c>
    </row>
    <row r="279" spans="1:12" x14ac:dyDescent="0.35">
      <c r="A279" t="s">
        <v>52</v>
      </c>
      <c r="B279" s="9">
        <v>39.099730000000001</v>
      </c>
      <c r="C279" s="9">
        <v>-94.578569999999999</v>
      </c>
      <c r="D279" t="s">
        <v>2817</v>
      </c>
      <c r="E279" t="s">
        <v>924</v>
      </c>
      <c r="F279" t="s">
        <v>1739</v>
      </c>
      <c r="G279" t="s">
        <v>3078</v>
      </c>
      <c r="H279" t="s">
        <v>440</v>
      </c>
      <c r="I279">
        <v>39.121000000000002</v>
      </c>
      <c r="J279">
        <v>-94.596999999999994</v>
      </c>
      <c r="K279" s="3">
        <v>2849</v>
      </c>
      <c r="L279" t="s">
        <v>12</v>
      </c>
    </row>
    <row r="280" spans="1:12" x14ac:dyDescent="0.35">
      <c r="A280" t="s">
        <v>52</v>
      </c>
      <c r="B280" s="9">
        <v>39.099730000000001</v>
      </c>
      <c r="C280" s="9">
        <v>-94.578569999999999</v>
      </c>
      <c r="D280" t="s">
        <v>2819</v>
      </c>
      <c r="E280" t="s">
        <v>926</v>
      </c>
      <c r="F280" t="s">
        <v>1741</v>
      </c>
      <c r="G280" t="s">
        <v>3078</v>
      </c>
      <c r="H280" t="s">
        <v>440</v>
      </c>
      <c r="I280">
        <v>39.296999999999997</v>
      </c>
      <c r="J280">
        <v>-94.730999999999995</v>
      </c>
      <c r="K280" s="3">
        <v>25567</v>
      </c>
      <c r="L280" t="s">
        <v>17</v>
      </c>
    </row>
    <row r="281" spans="1:12" x14ac:dyDescent="0.35">
      <c r="A281" t="s">
        <v>52</v>
      </c>
      <c r="B281" s="9">
        <v>39.099730000000001</v>
      </c>
      <c r="C281" s="9">
        <v>-94.578569999999999</v>
      </c>
      <c r="D281" t="s">
        <v>2818</v>
      </c>
      <c r="E281" t="s">
        <v>925</v>
      </c>
      <c r="F281" t="s">
        <v>1740</v>
      </c>
      <c r="G281" t="s">
        <v>3078</v>
      </c>
      <c r="H281" t="s">
        <v>440</v>
      </c>
      <c r="I281">
        <v>38.96</v>
      </c>
      <c r="J281">
        <v>-94.370999999999995</v>
      </c>
      <c r="K281" s="3">
        <v>23724</v>
      </c>
      <c r="L281" t="s">
        <v>12</v>
      </c>
    </row>
    <row r="282" spans="1:12" x14ac:dyDescent="0.35">
      <c r="A282" t="s">
        <v>155</v>
      </c>
      <c r="B282" s="9">
        <v>31.11712</v>
      </c>
      <c r="C282" s="9">
        <v>-97.727800000000002</v>
      </c>
      <c r="D282" t="s">
        <v>2968</v>
      </c>
      <c r="E282" t="s">
        <v>1092</v>
      </c>
      <c r="F282" t="s">
        <v>1891</v>
      </c>
      <c r="G282" t="s">
        <v>3078</v>
      </c>
      <c r="H282" t="s">
        <v>478</v>
      </c>
      <c r="I282">
        <v>31.15</v>
      </c>
      <c r="J282">
        <v>-97.417000000000002</v>
      </c>
      <c r="K282" s="3">
        <v>29806</v>
      </c>
      <c r="L282" t="s">
        <v>12</v>
      </c>
    </row>
    <row r="283" spans="1:12" x14ac:dyDescent="0.35">
      <c r="A283" t="s">
        <v>155</v>
      </c>
      <c r="B283" s="9">
        <v>31.11712</v>
      </c>
      <c r="C283" s="9">
        <v>-97.727800000000002</v>
      </c>
      <c r="D283" t="s">
        <v>2965</v>
      </c>
      <c r="E283" t="s">
        <v>1089</v>
      </c>
      <c r="F283" t="s">
        <v>1888</v>
      </c>
      <c r="G283" t="s">
        <v>3078</v>
      </c>
      <c r="H283" t="s">
        <v>478</v>
      </c>
      <c r="I283">
        <v>31.132999999999999</v>
      </c>
      <c r="J283">
        <v>-97.716999999999999</v>
      </c>
      <c r="K283" s="3">
        <v>2043</v>
      </c>
      <c r="L283" t="s">
        <v>12</v>
      </c>
    </row>
    <row r="284" spans="1:12" x14ac:dyDescent="0.35">
      <c r="A284" t="s">
        <v>155</v>
      </c>
      <c r="B284" s="9">
        <v>31.11712</v>
      </c>
      <c r="C284" s="9">
        <v>-97.727800000000002</v>
      </c>
      <c r="D284" t="s">
        <v>2966</v>
      </c>
      <c r="E284" t="s">
        <v>1090</v>
      </c>
      <c r="F284" t="s">
        <v>1889</v>
      </c>
      <c r="G284" t="s">
        <v>3078</v>
      </c>
      <c r="H284" t="s">
        <v>478</v>
      </c>
      <c r="I284">
        <v>31.082999999999998</v>
      </c>
      <c r="J284">
        <v>-97.683000000000007</v>
      </c>
      <c r="K284" s="3">
        <v>5708</v>
      </c>
      <c r="L284" t="s">
        <v>12</v>
      </c>
    </row>
    <row r="285" spans="1:12" x14ac:dyDescent="0.35">
      <c r="A285" t="s">
        <v>155</v>
      </c>
      <c r="B285" s="9">
        <v>31.11712</v>
      </c>
      <c r="C285" s="9">
        <v>-97.727800000000002</v>
      </c>
      <c r="D285" t="s">
        <v>2967</v>
      </c>
      <c r="E285" t="s">
        <v>1091</v>
      </c>
      <c r="F285" t="s">
        <v>1890</v>
      </c>
      <c r="G285" t="s">
        <v>3078</v>
      </c>
      <c r="H285" t="s">
        <v>478</v>
      </c>
      <c r="I285">
        <v>31.067</v>
      </c>
      <c r="J285">
        <v>-97.832999999999998</v>
      </c>
      <c r="K285" s="3">
        <v>11463</v>
      </c>
      <c r="L285" t="s">
        <v>12</v>
      </c>
    </row>
    <row r="286" spans="1:12" x14ac:dyDescent="0.35">
      <c r="A286" t="s">
        <v>125</v>
      </c>
      <c r="B286" s="9">
        <v>35.960639999999998</v>
      </c>
      <c r="C286" s="9">
        <v>-83.920739999999995</v>
      </c>
      <c r="D286" t="s">
        <v>2923</v>
      </c>
      <c r="E286" t="s">
        <v>1048</v>
      </c>
      <c r="F286" t="s">
        <v>1846</v>
      </c>
      <c r="G286" t="s">
        <v>3078</v>
      </c>
      <c r="H286" t="s">
        <v>476</v>
      </c>
      <c r="I286">
        <v>35.963999999999999</v>
      </c>
      <c r="J286">
        <v>-83.873999999999995</v>
      </c>
      <c r="K286" s="3">
        <v>4223</v>
      </c>
      <c r="L286" t="s">
        <v>12</v>
      </c>
    </row>
    <row r="287" spans="1:12" x14ac:dyDescent="0.35">
      <c r="A287" t="s">
        <v>125</v>
      </c>
      <c r="B287" s="9">
        <v>35.960639999999998</v>
      </c>
      <c r="C287" s="9">
        <v>-83.920739999999995</v>
      </c>
      <c r="D287" t="s">
        <v>2924</v>
      </c>
      <c r="E287" t="s">
        <v>1049</v>
      </c>
      <c r="F287" t="s">
        <v>1847</v>
      </c>
      <c r="G287" t="s">
        <v>3078</v>
      </c>
      <c r="H287" t="s">
        <v>476</v>
      </c>
      <c r="I287">
        <v>35.817999999999998</v>
      </c>
      <c r="J287">
        <v>-83.986000000000004</v>
      </c>
      <c r="K287" s="3">
        <v>16915</v>
      </c>
      <c r="L287" t="s">
        <v>17</v>
      </c>
    </row>
    <row r="288" spans="1:12" x14ac:dyDescent="0.35">
      <c r="A288" t="s">
        <v>125</v>
      </c>
      <c r="B288" s="9">
        <v>35.960639999999998</v>
      </c>
      <c r="C288" s="9">
        <v>-83.920739999999995</v>
      </c>
      <c r="D288" t="s">
        <v>2925</v>
      </c>
      <c r="E288" t="s">
        <v>1050</v>
      </c>
      <c r="F288" t="s">
        <v>1848</v>
      </c>
      <c r="G288" t="s">
        <v>3078</v>
      </c>
      <c r="H288" t="s">
        <v>476</v>
      </c>
      <c r="I288">
        <v>36.023000000000003</v>
      </c>
      <c r="J288">
        <v>-84.233999999999995</v>
      </c>
      <c r="K288" s="3">
        <v>29023</v>
      </c>
      <c r="L288" t="s">
        <v>12</v>
      </c>
    </row>
    <row r="289" spans="1:12" x14ac:dyDescent="0.35">
      <c r="A289" t="s">
        <v>170</v>
      </c>
      <c r="B289" s="9">
        <v>30.22409</v>
      </c>
      <c r="C289" s="9">
        <v>-92.019840000000002</v>
      </c>
      <c r="D289" t="s">
        <v>2762</v>
      </c>
      <c r="E289" t="s">
        <v>862</v>
      </c>
      <c r="F289" t="s">
        <v>1684</v>
      </c>
      <c r="G289" t="s">
        <v>3078</v>
      </c>
      <c r="H289" t="s">
        <v>425</v>
      </c>
      <c r="I289">
        <v>30.038</v>
      </c>
      <c r="J289">
        <v>-91.884</v>
      </c>
      <c r="K289" s="3">
        <v>24471</v>
      </c>
      <c r="L289" t="s">
        <v>12</v>
      </c>
    </row>
    <row r="290" spans="1:12" x14ac:dyDescent="0.35">
      <c r="A290" t="s">
        <v>170</v>
      </c>
      <c r="B290" s="9">
        <v>30.22409</v>
      </c>
      <c r="C290" s="9">
        <v>-92.019840000000002</v>
      </c>
      <c r="D290" t="s">
        <v>2763</v>
      </c>
      <c r="E290" t="s">
        <v>863</v>
      </c>
      <c r="F290" t="s">
        <v>1685</v>
      </c>
      <c r="G290" t="s">
        <v>3078</v>
      </c>
      <c r="H290" t="s">
        <v>425</v>
      </c>
      <c r="I290">
        <v>29.975999999999999</v>
      </c>
      <c r="J290">
        <v>-92.084000000000003</v>
      </c>
      <c r="K290" s="3">
        <v>28268</v>
      </c>
      <c r="L290" t="s">
        <v>12</v>
      </c>
    </row>
    <row r="291" spans="1:12" x14ac:dyDescent="0.35">
      <c r="A291" t="s">
        <v>170</v>
      </c>
      <c r="B291" s="9">
        <v>30.22409</v>
      </c>
      <c r="C291" s="9">
        <v>-92.019840000000002</v>
      </c>
      <c r="D291" t="s">
        <v>2761</v>
      </c>
      <c r="E291" t="s">
        <v>861</v>
      </c>
      <c r="F291" t="s">
        <v>1683</v>
      </c>
      <c r="G291" t="s">
        <v>3078</v>
      </c>
      <c r="H291" t="s">
        <v>425</v>
      </c>
      <c r="I291">
        <v>30.204999999999998</v>
      </c>
      <c r="J291">
        <v>-91.988</v>
      </c>
      <c r="K291" s="3">
        <v>3723</v>
      </c>
      <c r="L291" t="s">
        <v>12</v>
      </c>
    </row>
    <row r="292" spans="1:12" x14ac:dyDescent="0.35">
      <c r="A292" t="s">
        <v>205</v>
      </c>
      <c r="B292" s="9">
        <v>28.039470000000001</v>
      </c>
      <c r="C292" s="9">
        <v>-81.949799999999996</v>
      </c>
      <c r="D292" t="s">
        <v>2685</v>
      </c>
      <c r="E292" t="s">
        <v>779</v>
      </c>
      <c r="F292" t="s">
        <v>1607</v>
      </c>
      <c r="G292" t="s">
        <v>3078</v>
      </c>
      <c r="H292" t="s">
        <v>409</v>
      </c>
      <c r="I292">
        <v>27.95</v>
      </c>
      <c r="J292">
        <v>-81.783000000000001</v>
      </c>
      <c r="K292" s="3">
        <v>19162</v>
      </c>
      <c r="L292" t="s">
        <v>12</v>
      </c>
    </row>
    <row r="293" spans="1:12" x14ac:dyDescent="0.35">
      <c r="A293" t="s">
        <v>205</v>
      </c>
      <c r="B293" s="9">
        <v>28.039470000000001</v>
      </c>
      <c r="C293" s="9">
        <v>-81.949799999999996</v>
      </c>
      <c r="D293" t="s">
        <v>2684</v>
      </c>
      <c r="E293" t="s">
        <v>778</v>
      </c>
      <c r="F293" t="s">
        <v>1606</v>
      </c>
      <c r="G293" t="s">
        <v>3078</v>
      </c>
      <c r="H293" t="s">
        <v>409</v>
      </c>
      <c r="I293">
        <v>28</v>
      </c>
      <c r="J293">
        <v>-82.05</v>
      </c>
      <c r="K293" s="3">
        <v>10770</v>
      </c>
      <c r="L293" t="s">
        <v>12</v>
      </c>
    </row>
    <row r="294" spans="1:12" x14ac:dyDescent="0.35">
      <c r="A294" t="s">
        <v>205</v>
      </c>
      <c r="B294" s="9">
        <v>28.039470000000001</v>
      </c>
      <c r="C294" s="9">
        <v>-81.949799999999996</v>
      </c>
      <c r="D294" t="s">
        <v>2687</v>
      </c>
      <c r="E294" t="s">
        <v>781</v>
      </c>
      <c r="F294" t="s">
        <v>1609</v>
      </c>
      <c r="G294" t="s">
        <v>3078</v>
      </c>
      <c r="H294" t="s">
        <v>409</v>
      </c>
      <c r="I294">
        <v>28</v>
      </c>
      <c r="J294">
        <v>-82.164000000000001</v>
      </c>
      <c r="K294" s="3">
        <v>21479</v>
      </c>
      <c r="L294" t="s">
        <v>12</v>
      </c>
    </row>
    <row r="295" spans="1:12" x14ac:dyDescent="0.35">
      <c r="A295" t="s">
        <v>205</v>
      </c>
      <c r="B295" s="9">
        <v>28.039470000000001</v>
      </c>
      <c r="C295" s="9">
        <v>-81.949799999999996</v>
      </c>
      <c r="D295" t="s">
        <v>2686</v>
      </c>
      <c r="E295" t="s">
        <v>780</v>
      </c>
      <c r="F295" t="s">
        <v>1608</v>
      </c>
      <c r="G295" t="s">
        <v>3078</v>
      </c>
      <c r="H295" t="s">
        <v>409</v>
      </c>
      <c r="I295">
        <v>28.062000000000001</v>
      </c>
      <c r="J295">
        <v>-81.754000000000005</v>
      </c>
      <c r="K295" s="3">
        <v>19377</v>
      </c>
      <c r="L295" t="s">
        <v>12</v>
      </c>
    </row>
    <row r="296" spans="1:12" x14ac:dyDescent="0.35">
      <c r="A296" t="s">
        <v>205</v>
      </c>
      <c r="B296" s="9">
        <v>28.039470000000001</v>
      </c>
      <c r="C296" s="9">
        <v>-81.949799999999996</v>
      </c>
      <c r="D296" t="s">
        <v>2688</v>
      </c>
      <c r="E296" t="s">
        <v>782</v>
      </c>
      <c r="F296" t="s">
        <v>1610</v>
      </c>
      <c r="G296" t="s">
        <v>3078</v>
      </c>
      <c r="H296" t="s">
        <v>409</v>
      </c>
      <c r="I296">
        <v>28.228000000000002</v>
      </c>
      <c r="J296">
        <v>-82.156000000000006</v>
      </c>
      <c r="K296" s="3">
        <v>29125</v>
      </c>
      <c r="L296" t="s">
        <v>12</v>
      </c>
    </row>
    <row r="297" spans="1:12" x14ac:dyDescent="0.35">
      <c r="A297" t="s">
        <v>144</v>
      </c>
      <c r="B297" s="9">
        <v>34.698039999999999</v>
      </c>
      <c r="C297" s="9">
        <v>-118.13674</v>
      </c>
      <c r="D297" t="s">
        <v>2585</v>
      </c>
      <c r="E297" t="s">
        <v>674</v>
      </c>
      <c r="F297" t="s">
        <v>1506</v>
      </c>
      <c r="G297" t="s">
        <v>3078</v>
      </c>
      <c r="H297" t="s">
        <v>399</v>
      </c>
      <c r="I297">
        <v>34.741</v>
      </c>
      <c r="J297">
        <v>-118.212</v>
      </c>
      <c r="K297" s="3">
        <v>8374</v>
      </c>
      <c r="L297" t="s">
        <v>12</v>
      </c>
    </row>
    <row r="298" spans="1:12" x14ac:dyDescent="0.35">
      <c r="A298" t="s">
        <v>144</v>
      </c>
      <c r="B298" s="9">
        <v>34.698039999999999</v>
      </c>
      <c r="C298" s="9">
        <v>-118.13674</v>
      </c>
      <c r="D298" t="s">
        <v>2586</v>
      </c>
      <c r="E298" t="s">
        <v>675</v>
      </c>
      <c r="F298" t="s">
        <v>1507</v>
      </c>
      <c r="G298" t="s">
        <v>3078</v>
      </c>
      <c r="H298" t="s">
        <v>399</v>
      </c>
      <c r="I298">
        <v>34.628999999999998</v>
      </c>
      <c r="J298">
        <v>-118.084</v>
      </c>
      <c r="K298" s="3">
        <v>9066</v>
      </c>
      <c r="L298" t="s">
        <v>12</v>
      </c>
    </row>
    <row r="299" spans="1:12" x14ac:dyDescent="0.35">
      <c r="A299" t="s">
        <v>189</v>
      </c>
      <c r="B299" s="9">
        <v>42.732529999999997</v>
      </c>
      <c r="C299" s="9">
        <v>-84.555530000000005</v>
      </c>
      <c r="D299" t="s">
        <v>2797</v>
      </c>
      <c r="E299" t="s">
        <v>901</v>
      </c>
      <c r="F299" t="s">
        <v>1719</v>
      </c>
      <c r="G299" t="s">
        <v>3078</v>
      </c>
      <c r="H299" t="s">
        <v>434</v>
      </c>
      <c r="I299">
        <v>42.78</v>
      </c>
      <c r="J299">
        <v>-84.578999999999994</v>
      </c>
      <c r="K299" s="3">
        <v>5615</v>
      </c>
      <c r="L299" t="s">
        <v>17</v>
      </c>
    </row>
    <row r="300" spans="1:12" x14ac:dyDescent="0.35">
      <c r="A300" t="s">
        <v>189</v>
      </c>
      <c r="B300" s="9">
        <v>42.732529999999997</v>
      </c>
      <c r="C300" s="9">
        <v>-84.555530000000005</v>
      </c>
      <c r="D300" t="s">
        <v>2799</v>
      </c>
      <c r="E300" t="s">
        <v>903</v>
      </c>
      <c r="F300" t="s">
        <v>1721</v>
      </c>
      <c r="G300" t="s">
        <v>3078</v>
      </c>
      <c r="H300" t="s">
        <v>434</v>
      </c>
      <c r="I300">
        <v>42.573999999999998</v>
      </c>
      <c r="J300">
        <v>-84.811000000000007</v>
      </c>
      <c r="K300" s="3">
        <v>27335</v>
      </c>
      <c r="L300" t="s">
        <v>12</v>
      </c>
    </row>
    <row r="301" spans="1:12" x14ac:dyDescent="0.35">
      <c r="A301" t="s">
        <v>189</v>
      </c>
      <c r="B301" s="9">
        <v>42.732529999999997</v>
      </c>
      <c r="C301" s="9">
        <v>-84.555530000000005</v>
      </c>
      <c r="D301" t="s">
        <v>2798</v>
      </c>
      <c r="E301" t="s">
        <v>902</v>
      </c>
      <c r="F301" t="s">
        <v>1720</v>
      </c>
      <c r="G301" t="s">
        <v>3078</v>
      </c>
      <c r="H301" t="s">
        <v>434</v>
      </c>
      <c r="I301">
        <v>42.566000000000003</v>
      </c>
      <c r="J301">
        <v>-84.433000000000007</v>
      </c>
      <c r="K301" s="3">
        <v>21055</v>
      </c>
      <c r="L301" t="s">
        <v>12</v>
      </c>
    </row>
    <row r="302" spans="1:12" x14ac:dyDescent="0.35">
      <c r="A302" t="s">
        <v>93</v>
      </c>
      <c r="B302" s="9">
        <v>27.506409999999999</v>
      </c>
      <c r="C302" s="9">
        <v>-99.507540000000006</v>
      </c>
      <c r="D302" t="s">
        <v>2969</v>
      </c>
      <c r="E302" t="s">
        <v>1093</v>
      </c>
      <c r="F302" t="s">
        <v>1892</v>
      </c>
      <c r="G302" t="s">
        <v>3078</v>
      </c>
      <c r="H302" t="s">
        <v>478</v>
      </c>
      <c r="I302">
        <v>27.533000000000001</v>
      </c>
      <c r="J302">
        <v>-99.466999999999999</v>
      </c>
      <c r="K302" s="3">
        <v>4972</v>
      </c>
      <c r="L302" t="s">
        <v>12</v>
      </c>
    </row>
    <row r="303" spans="1:12" x14ac:dyDescent="0.35">
      <c r="A303" t="s">
        <v>209</v>
      </c>
      <c r="B303" s="9">
        <v>32.31232</v>
      </c>
      <c r="C303" s="9">
        <v>-106.77834</v>
      </c>
      <c r="D303" t="s">
        <v>2843</v>
      </c>
      <c r="E303" t="s">
        <v>956</v>
      </c>
      <c r="F303" t="s">
        <v>1765</v>
      </c>
      <c r="G303" t="s">
        <v>3078</v>
      </c>
      <c r="H303" t="s">
        <v>453</v>
      </c>
      <c r="I303">
        <v>32.283000000000001</v>
      </c>
      <c r="J303">
        <v>-106.917</v>
      </c>
      <c r="K303" s="3">
        <v>13434</v>
      </c>
      <c r="L303" t="s">
        <v>12</v>
      </c>
    </row>
    <row r="304" spans="1:12" x14ac:dyDescent="0.35">
      <c r="A304" t="s">
        <v>43</v>
      </c>
      <c r="B304" s="9">
        <v>36.174970000000002</v>
      </c>
      <c r="C304" s="9">
        <v>-115.13722</v>
      </c>
      <c r="D304" t="s">
        <v>2830</v>
      </c>
      <c r="E304" t="s">
        <v>940</v>
      </c>
      <c r="F304" t="s">
        <v>1752</v>
      </c>
      <c r="G304" t="s">
        <v>3078</v>
      </c>
      <c r="H304" t="s">
        <v>447</v>
      </c>
      <c r="I304">
        <v>35.975999999999999</v>
      </c>
      <c r="J304">
        <v>-115.133</v>
      </c>
      <c r="K304" s="3">
        <v>22127</v>
      </c>
      <c r="L304" t="s">
        <v>12</v>
      </c>
    </row>
    <row r="305" spans="1:12" x14ac:dyDescent="0.35">
      <c r="A305" t="s">
        <v>43</v>
      </c>
      <c r="B305" s="9">
        <v>36.174970000000002</v>
      </c>
      <c r="C305" s="9">
        <v>-115.13722</v>
      </c>
      <c r="D305" t="s">
        <v>2829</v>
      </c>
      <c r="E305" t="s">
        <v>939</v>
      </c>
      <c r="F305" t="s">
        <v>1751</v>
      </c>
      <c r="G305" t="s">
        <v>3078</v>
      </c>
      <c r="H305" t="s">
        <v>447</v>
      </c>
      <c r="I305">
        <v>36.072000000000003</v>
      </c>
      <c r="J305">
        <v>-115.163</v>
      </c>
      <c r="K305" s="3">
        <v>11681</v>
      </c>
      <c r="L305" t="s">
        <v>15</v>
      </c>
    </row>
    <row r="306" spans="1:12" x14ac:dyDescent="0.35">
      <c r="A306" t="s">
        <v>43</v>
      </c>
      <c r="B306" s="9">
        <v>36.174970000000002</v>
      </c>
      <c r="C306" s="9">
        <v>-115.13722</v>
      </c>
      <c r="D306" t="s">
        <v>2828</v>
      </c>
      <c r="E306" t="s">
        <v>938</v>
      </c>
      <c r="F306" t="s">
        <v>1750</v>
      </c>
      <c r="G306" t="s">
        <v>3078</v>
      </c>
      <c r="H306" t="s">
        <v>447</v>
      </c>
      <c r="I306">
        <v>36.212000000000003</v>
      </c>
      <c r="J306">
        <v>-115.196</v>
      </c>
      <c r="K306" s="3">
        <v>6691</v>
      </c>
      <c r="L306" t="s">
        <v>12</v>
      </c>
    </row>
    <row r="307" spans="1:12" x14ac:dyDescent="0.35">
      <c r="A307" t="s">
        <v>76</v>
      </c>
      <c r="B307" s="9">
        <v>38.049799999999998</v>
      </c>
      <c r="C307" s="9">
        <v>-84.458550000000002</v>
      </c>
      <c r="D307" t="s">
        <v>2757</v>
      </c>
      <c r="E307" t="s">
        <v>858</v>
      </c>
      <c r="F307" t="s">
        <v>1679</v>
      </c>
      <c r="G307" t="s">
        <v>3078</v>
      </c>
      <c r="H307" t="s">
        <v>423</v>
      </c>
      <c r="I307">
        <v>38.040999999999997</v>
      </c>
      <c r="J307">
        <v>-84.605999999999995</v>
      </c>
      <c r="K307" s="3">
        <v>12949</v>
      </c>
      <c r="L307" t="s">
        <v>17</v>
      </c>
    </row>
    <row r="308" spans="1:12" x14ac:dyDescent="0.35">
      <c r="A308" t="s">
        <v>87</v>
      </c>
      <c r="B308" s="9">
        <v>40.799999999999997</v>
      </c>
      <c r="C308" s="9">
        <v>-96.666960000000003</v>
      </c>
      <c r="D308" t="s">
        <v>2822</v>
      </c>
      <c r="E308" t="s">
        <v>931</v>
      </c>
      <c r="F308" t="s">
        <v>1744</v>
      </c>
      <c r="G308" t="s">
        <v>3078</v>
      </c>
      <c r="H308" t="s">
        <v>444</v>
      </c>
      <c r="I308">
        <v>40.850999999999999</v>
      </c>
      <c r="J308">
        <v>-96.748000000000005</v>
      </c>
      <c r="K308" s="3">
        <v>8868</v>
      </c>
      <c r="L308" t="s">
        <v>17</v>
      </c>
    </row>
    <row r="309" spans="1:12" x14ac:dyDescent="0.35">
      <c r="A309" t="s">
        <v>116</v>
      </c>
      <c r="B309" s="9">
        <v>34.746479999999998</v>
      </c>
      <c r="C309" s="9">
        <v>-92.289590000000004</v>
      </c>
      <c r="D309" t="s">
        <v>2568</v>
      </c>
      <c r="E309" t="s">
        <v>656</v>
      </c>
      <c r="F309" t="s">
        <v>1489</v>
      </c>
      <c r="G309" t="s">
        <v>3078</v>
      </c>
      <c r="H309" t="s">
        <v>397</v>
      </c>
      <c r="I309">
        <v>34.726999999999997</v>
      </c>
      <c r="J309">
        <v>-92.239000000000004</v>
      </c>
      <c r="K309" s="3">
        <v>5105</v>
      </c>
      <c r="L309" t="s">
        <v>17</v>
      </c>
    </row>
    <row r="310" spans="1:12" x14ac:dyDescent="0.35">
      <c r="A310" t="s">
        <v>116</v>
      </c>
      <c r="B310" s="9">
        <v>34.746479999999998</v>
      </c>
      <c r="C310" s="9">
        <v>-92.289590000000004</v>
      </c>
      <c r="D310" t="s">
        <v>2570</v>
      </c>
      <c r="E310" t="s">
        <v>658</v>
      </c>
      <c r="F310" t="s">
        <v>1491</v>
      </c>
      <c r="G310" t="s">
        <v>3078</v>
      </c>
      <c r="H310" t="s">
        <v>397</v>
      </c>
      <c r="I310">
        <v>34.917000000000002</v>
      </c>
      <c r="J310">
        <v>-92.15</v>
      </c>
      <c r="K310" s="3">
        <v>22843</v>
      </c>
      <c r="L310" t="s">
        <v>12</v>
      </c>
    </row>
    <row r="311" spans="1:12" x14ac:dyDescent="0.35">
      <c r="A311" t="s">
        <v>116</v>
      </c>
      <c r="B311" s="9">
        <v>34.746479999999998</v>
      </c>
      <c r="C311" s="9">
        <v>-92.289590000000004</v>
      </c>
      <c r="D311" t="s">
        <v>2569</v>
      </c>
      <c r="E311" t="s">
        <v>657</v>
      </c>
      <c r="F311" t="s">
        <v>1490</v>
      </c>
      <c r="G311" t="s">
        <v>3078</v>
      </c>
      <c r="H311" t="s">
        <v>397</v>
      </c>
      <c r="I311">
        <v>34.835000000000001</v>
      </c>
      <c r="J311">
        <v>-92.26</v>
      </c>
      <c r="K311" s="3">
        <v>10207</v>
      </c>
      <c r="L311" t="s">
        <v>12</v>
      </c>
    </row>
    <row r="312" spans="1:12" x14ac:dyDescent="0.35">
      <c r="A312" t="s">
        <v>53</v>
      </c>
      <c r="B312" s="9">
        <v>33.766959999999997</v>
      </c>
      <c r="C312" s="9">
        <v>-118.18922999999999</v>
      </c>
      <c r="D312" t="s">
        <v>2590</v>
      </c>
      <c r="E312" t="s">
        <v>679</v>
      </c>
      <c r="F312" t="s">
        <v>1511</v>
      </c>
      <c r="G312" t="s">
        <v>3078</v>
      </c>
      <c r="H312" t="s">
        <v>399</v>
      </c>
      <c r="I312">
        <v>33.872</v>
      </c>
      <c r="J312">
        <v>-117.979</v>
      </c>
      <c r="K312" s="3">
        <v>22662</v>
      </c>
      <c r="L312" t="s">
        <v>12</v>
      </c>
    </row>
    <row r="313" spans="1:12" x14ac:dyDescent="0.35">
      <c r="A313" t="s">
        <v>53</v>
      </c>
      <c r="B313" s="9">
        <v>33.766959999999997</v>
      </c>
      <c r="C313" s="9">
        <v>-118.18922999999999</v>
      </c>
      <c r="D313" t="s">
        <v>2587</v>
      </c>
      <c r="E313" t="s">
        <v>676</v>
      </c>
      <c r="F313" t="s">
        <v>1508</v>
      </c>
      <c r="G313" t="s">
        <v>3078</v>
      </c>
      <c r="H313" t="s">
        <v>399</v>
      </c>
      <c r="I313">
        <v>33.811999999999998</v>
      </c>
      <c r="J313">
        <v>-118.146</v>
      </c>
      <c r="K313" s="3">
        <v>6406</v>
      </c>
      <c r="L313" t="s">
        <v>12</v>
      </c>
    </row>
    <row r="314" spans="1:12" x14ac:dyDescent="0.35">
      <c r="A314" t="s">
        <v>53</v>
      </c>
      <c r="B314" s="9">
        <v>33.766959999999997</v>
      </c>
      <c r="C314" s="9">
        <v>-118.18922999999999</v>
      </c>
      <c r="D314" t="s">
        <v>2588</v>
      </c>
      <c r="E314" t="s">
        <v>677</v>
      </c>
      <c r="F314" t="s">
        <v>1509</v>
      </c>
      <c r="G314" t="s">
        <v>3078</v>
      </c>
      <c r="H314" t="s">
        <v>399</v>
      </c>
      <c r="I314">
        <v>33.79</v>
      </c>
      <c r="J314">
        <v>-118.05200000000001</v>
      </c>
      <c r="K314" s="3">
        <v>12939</v>
      </c>
      <c r="L314" t="s">
        <v>12</v>
      </c>
    </row>
    <row r="315" spans="1:12" x14ac:dyDescent="0.35">
      <c r="A315" t="s">
        <v>53</v>
      </c>
      <c r="B315" s="9">
        <v>33.766959999999997</v>
      </c>
      <c r="C315" s="9">
        <v>-118.18922999999999</v>
      </c>
      <c r="D315" t="s">
        <v>2589</v>
      </c>
      <c r="E315" t="s">
        <v>678</v>
      </c>
      <c r="F315" t="s">
        <v>1510</v>
      </c>
      <c r="G315" t="s">
        <v>3078</v>
      </c>
      <c r="H315" t="s">
        <v>399</v>
      </c>
      <c r="I315">
        <v>33.802999999999997</v>
      </c>
      <c r="J315">
        <v>-118.34</v>
      </c>
      <c r="K315" s="3">
        <v>14498</v>
      </c>
      <c r="L315" t="s">
        <v>12</v>
      </c>
    </row>
    <row r="316" spans="1:12" x14ac:dyDescent="0.35">
      <c r="A316" t="s">
        <v>14</v>
      </c>
      <c r="B316" s="9">
        <v>34.052230000000002</v>
      </c>
      <c r="C316" s="9">
        <v>-118.24368</v>
      </c>
      <c r="D316" t="s">
        <v>2595</v>
      </c>
      <c r="E316" t="s">
        <v>684</v>
      </c>
      <c r="F316" t="s">
        <v>1516</v>
      </c>
      <c r="G316" t="s">
        <v>3078</v>
      </c>
      <c r="H316" t="s">
        <v>399</v>
      </c>
      <c r="I316">
        <v>34.201000000000001</v>
      </c>
      <c r="J316">
        <v>-118.358</v>
      </c>
      <c r="K316" s="3">
        <v>19605</v>
      </c>
      <c r="L316" t="s">
        <v>12</v>
      </c>
    </row>
    <row r="317" spans="1:12" x14ac:dyDescent="0.35">
      <c r="A317" t="s">
        <v>14</v>
      </c>
      <c r="B317" s="9">
        <v>34.052230000000002</v>
      </c>
      <c r="C317" s="9">
        <v>-118.24368</v>
      </c>
      <c r="D317" t="s">
        <v>2591</v>
      </c>
      <c r="E317" t="s">
        <v>680</v>
      </c>
      <c r="F317" t="s">
        <v>1512</v>
      </c>
      <c r="G317" t="s">
        <v>3078</v>
      </c>
      <c r="H317" t="s">
        <v>399</v>
      </c>
      <c r="I317">
        <v>34.024000000000001</v>
      </c>
      <c r="J317">
        <v>-118.291</v>
      </c>
      <c r="K317" s="3">
        <v>5372</v>
      </c>
      <c r="L317" t="s">
        <v>12</v>
      </c>
    </row>
    <row r="318" spans="1:12" x14ac:dyDescent="0.35">
      <c r="A318" t="s">
        <v>14</v>
      </c>
      <c r="B318" s="9">
        <v>34.052230000000002</v>
      </c>
      <c r="C318" s="9">
        <v>-118.24368</v>
      </c>
      <c r="D318" t="s">
        <v>2596</v>
      </c>
      <c r="E318" t="s">
        <v>685</v>
      </c>
      <c r="F318" t="s">
        <v>1517</v>
      </c>
      <c r="G318" t="s">
        <v>3078</v>
      </c>
      <c r="H318" t="s">
        <v>399</v>
      </c>
      <c r="I318">
        <v>34.082999999999998</v>
      </c>
      <c r="J318">
        <v>-118.033</v>
      </c>
      <c r="K318" s="3">
        <v>19705</v>
      </c>
      <c r="L318" t="s">
        <v>12</v>
      </c>
    </row>
    <row r="319" spans="1:12" x14ac:dyDescent="0.35">
      <c r="A319" t="s">
        <v>14</v>
      </c>
      <c r="B319" s="9">
        <v>34.052230000000002</v>
      </c>
      <c r="C319" s="9">
        <v>-118.24368</v>
      </c>
      <c r="D319" t="s">
        <v>2593</v>
      </c>
      <c r="E319" t="s">
        <v>682</v>
      </c>
      <c r="F319" t="s">
        <v>1514</v>
      </c>
      <c r="G319" t="s">
        <v>3078</v>
      </c>
      <c r="H319" t="s">
        <v>399</v>
      </c>
      <c r="I319">
        <v>33.938000000000002</v>
      </c>
      <c r="J319">
        <v>-118.389</v>
      </c>
      <c r="K319" s="3">
        <v>18461</v>
      </c>
      <c r="L319" t="s">
        <v>15</v>
      </c>
    </row>
    <row r="320" spans="1:12" x14ac:dyDescent="0.35">
      <c r="A320" t="s">
        <v>14</v>
      </c>
      <c r="B320" s="9">
        <v>34.052230000000002</v>
      </c>
      <c r="C320" s="9">
        <v>-118.24368</v>
      </c>
      <c r="D320" t="s">
        <v>2592</v>
      </c>
      <c r="E320" t="s">
        <v>681</v>
      </c>
      <c r="F320" t="s">
        <v>1513</v>
      </c>
      <c r="G320" t="s">
        <v>3078</v>
      </c>
      <c r="H320" t="s">
        <v>399</v>
      </c>
      <c r="I320">
        <v>33.923000000000002</v>
      </c>
      <c r="J320">
        <v>-118.334</v>
      </c>
      <c r="K320" s="3">
        <v>16608</v>
      </c>
      <c r="L320" t="s">
        <v>12</v>
      </c>
    </row>
    <row r="321" spans="1:12" x14ac:dyDescent="0.35">
      <c r="A321" t="s">
        <v>14</v>
      </c>
      <c r="B321" s="9">
        <v>34.052230000000002</v>
      </c>
      <c r="C321" s="9">
        <v>-118.24368</v>
      </c>
      <c r="D321" t="s">
        <v>2594</v>
      </c>
      <c r="E321" t="s">
        <v>683</v>
      </c>
      <c r="F321" t="s">
        <v>1515</v>
      </c>
      <c r="G321" t="s">
        <v>3078</v>
      </c>
      <c r="H321" t="s">
        <v>399</v>
      </c>
      <c r="I321">
        <v>34.015999999999998</v>
      </c>
      <c r="J321">
        <v>-118.45099999999999</v>
      </c>
      <c r="K321" s="3">
        <v>19524</v>
      </c>
      <c r="L321" t="s">
        <v>12</v>
      </c>
    </row>
    <row r="322" spans="1:12" x14ac:dyDescent="0.35">
      <c r="A322" t="s">
        <v>97</v>
      </c>
      <c r="B322" s="9">
        <v>38.254240000000003</v>
      </c>
      <c r="C322" s="9">
        <v>-85.759410000000003</v>
      </c>
      <c r="D322" t="s">
        <v>2759</v>
      </c>
      <c r="E322" t="s">
        <v>859</v>
      </c>
      <c r="F322" t="s">
        <v>1681</v>
      </c>
      <c r="G322" t="s">
        <v>3078</v>
      </c>
      <c r="H322" t="s">
        <v>423</v>
      </c>
      <c r="I322">
        <v>38.228000000000002</v>
      </c>
      <c r="J322">
        <v>-85.664000000000001</v>
      </c>
      <c r="K322" s="3">
        <v>8828</v>
      </c>
      <c r="L322" t="s">
        <v>12</v>
      </c>
    </row>
    <row r="323" spans="1:12" x14ac:dyDescent="0.35">
      <c r="A323" t="s">
        <v>97</v>
      </c>
      <c r="B323" s="9">
        <v>38.254240000000003</v>
      </c>
      <c r="C323" s="9">
        <v>-85.759410000000003</v>
      </c>
      <c r="D323" t="s">
        <v>2758</v>
      </c>
      <c r="E323" t="s">
        <v>2249</v>
      </c>
      <c r="F323" t="s">
        <v>1680</v>
      </c>
      <c r="G323" t="s">
        <v>3078</v>
      </c>
      <c r="H323" t="s">
        <v>423</v>
      </c>
      <c r="I323">
        <v>38.180999999999997</v>
      </c>
      <c r="J323">
        <v>-85.739000000000004</v>
      </c>
      <c r="K323" s="3">
        <v>8336</v>
      </c>
      <c r="L323" t="s">
        <v>17</v>
      </c>
    </row>
    <row r="324" spans="1:12" x14ac:dyDescent="0.35">
      <c r="A324" t="s">
        <v>191</v>
      </c>
      <c r="B324" s="9">
        <v>42.633420000000001</v>
      </c>
      <c r="C324" s="9">
        <v>-71.31617</v>
      </c>
      <c r="D324" t="s">
        <v>2784</v>
      </c>
      <c r="E324" t="s">
        <v>887</v>
      </c>
      <c r="F324" t="s">
        <v>1706</v>
      </c>
      <c r="G324" t="s">
        <v>3078</v>
      </c>
      <c r="H324" t="s">
        <v>431</v>
      </c>
      <c r="I324">
        <v>42.783000000000001</v>
      </c>
      <c r="J324">
        <v>-71.516999999999996</v>
      </c>
      <c r="K324" s="3">
        <v>23364</v>
      </c>
      <c r="L324" t="s">
        <v>12</v>
      </c>
    </row>
    <row r="325" spans="1:12" x14ac:dyDescent="0.35">
      <c r="A325" t="s">
        <v>191</v>
      </c>
      <c r="B325" s="9">
        <v>42.633420000000001</v>
      </c>
      <c r="C325" s="9">
        <v>-71.31617</v>
      </c>
      <c r="D325" t="s">
        <v>2783</v>
      </c>
      <c r="E325" t="s">
        <v>886</v>
      </c>
      <c r="F325" t="s">
        <v>1705</v>
      </c>
      <c r="G325" t="s">
        <v>3078</v>
      </c>
      <c r="H325" t="s">
        <v>431</v>
      </c>
      <c r="I325">
        <v>42.716999999999999</v>
      </c>
      <c r="J325">
        <v>-71.123999999999995</v>
      </c>
      <c r="K325" s="3">
        <v>18253</v>
      </c>
      <c r="L325" t="s">
        <v>12</v>
      </c>
    </row>
    <row r="326" spans="1:12" x14ac:dyDescent="0.35">
      <c r="A326" t="s">
        <v>94</v>
      </c>
      <c r="B326" s="9">
        <v>33.577860000000001</v>
      </c>
      <c r="C326" s="9">
        <v>-101.85517</v>
      </c>
      <c r="D326" t="s">
        <v>2970</v>
      </c>
      <c r="E326" t="s">
        <v>1094</v>
      </c>
      <c r="F326" t="s">
        <v>1893</v>
      </c>
      <c r="G326" t="s">
        <v>3078</v>
      </c>
      <c r="H326" t="s">
        <v>478</v>
      </c>
      <c r="I326">
        <v>33.665999999999997</v>
      </c>
      <c r="J326">
        <v>-101.82299999999999</v>
      </c>
      <c r="K326" s="3">
        <v>10243</v>
      </c>
      <c r="L326" t="s">
        <v>12</v>
      </c>
    </row>
    <row r="327" spans="1:12" x14ac:dyDescent="0.35">
      <c r="A327" t="s">
        <v>433</v>
      </c>
      <c r="B327" t="s">
        <v>3032</v>
      </c>
      <c r="C327" t="s">
        <v>3032</v>
      </c>
      <c r="D327" s="4" t="s">
        <v>541</v>
      </c>
      <c r="E327" t="s">
        <v>541</v>
      </c>
      <c r="F327" s="5" t="s">
        <v>542</v>
      </c>
      <c r="G327" t="s">
        <v>3078</v>
      </c>
      <c r="H327" s="6" t="s">
        <v>540</v>
      </c>
      <c r="K327" s="3"/>
      <c r="L327" t="s">
        <v>13</v>
      </c>
    </row>
    <row r="328" spans="1:12" x14ac:dyDescent="0.35">
      <c r="A328" t="s">
        <v>95</v>
      </c>
      <c r="B328" s="9">
        <v>43.073050000000002</v>
      </c>
      <c r="C328" s="9">
        <v>-89.401229999999998</v>
      </c>
      <c r="D328" t="s">
        <v>3027</v>
      </c>
      <c r="E328" t="s">
        <v>1157</v>
      </c>
      <c r="F328" t="s">
        <v>1950</v>
      </c>
      <c r="G328" t="s">
        <v>3078</v>
      </c>
      <c r="H328" t="s">
        <v>491</v>
      </c>
      <c r="I328">
        <v>43.140999999999998</v>
      </c>
      <c r="J328">
        <v>-89.344999999999999</v>
      </c>
      <c r="K328" s="3">
        <v>8827</v>
      </c>
      <c r="L328" t="s">
        <v>12</v>
      </c>
    </row>
    <row r="329" spans="1:12" x14ac:dyDescent="0.35">
      <c r="A329" t="s">
        <v>193</v>
      </c>
      <c r="B329" s="9">
        <v>42.995640000000002</v>
      </c>
      <c r="C329" s="9">
        <v>-71.454790000000003</v>
      </c>
      <c r="D329" t="s">
        <v>2834</v>
      </c>
      <c r="E329" t="s">
        <v>945</v>
      </c>
      <c r="F329" t="s">
        <v>1756</v>
      </c>
      <c r="G329" t="s">
        <v>3078</v>
      </c>
      <c r="H329" t="s">
        <v>449</v>
      </c>
      <c r="I329">
        <v>43.12</v>
      </c>
      <c r="J329">
        <v>-71.3</v>
      </c>
      <c r="K329" s="3">
        <v>18691</v>
      </c>
      <c r="L329" t="s">
        <v>13</v>
      </c>
    </row>
    <row r="330" spans="1:12" x14ac:dyDescent="0.35">
      <c r="A330" t="s">
        <v>193</v>
      </c>
      <c r="B330" s="9">
        <v>42.995640000000002</v>
      </c>
      <c r="C330" s="9">
        <v>-71.454790000000003</v>
      </c>
      <c r="D330" t="s">
        <v>2833</v>
      </c>
      <c r="E330" t="s">
        <v>944</v>
      </c>
      <c r="F330" t="s">
        <v>1755</v>
      </c>
      <c r="G330" t="s">
        <v>3078</v>
      </c>
      <c r="H330" t="s">
        <v>449</v>
      </c>
      <c r="I330">
        <v>42.933</v>
      </c>
      <c r="J330">
        <v>-71.436000000000007</v>
      </c>
      <c r="K330" s="3">
        <v>7131</v>
      </c>
      <c r="L330" t="s">
        <v>12</v>
      </c>
    </row>
    <row r="331" spans="1:12" x14ac:dyDescent="0.35">
      <c r="A331" t="s">
        <v>514</v>
      </c>
      <c r="B331" t="s">
        <v>3032</v>
      </c>
      <c r="C331" t="s">
        <v>3032</v>
      </c>
      <c r="D331" s="4" t="s">
        <v>515</v>
      </c>
      <c r="E331" t="s">
        <v>515</v>
      </c>
      <c r="F331" s="5" t="s">
        <v>516</v>
      </c>
      <c r="G331" t="s">
        <v>3078</v>
      </c>
      <c r="H331" s="6" t="s">
        <v>498</v>
      </c>
      <c r="K331" s="3"/>
      <c r="L331" t="s">
        <v>17</v>
      </c>
    </row>
    <row r="332" spans="1:12" x14ac:dyDescent="0.35">
      <c r="A332" t="s">
        <v>157</v>
      </c>
      <c r="B332" s="9">
        <v>26.203410000000002</v>
      </c>
      <c r="C332" s="9">
        <v>-98.230009999999993</v>
      </c>
      <c r="D332" t="s">
        <v>2973</v>
      </c>
      <c r="E332" t="s">
        <v>1097</v>
      </c>
      <c r="F332" t="s">
        <v>1896</v>
      </c>
      <c r="G332" t="s">
        <v>3078</v>
      </c>
      <c r="H332" t="s">
        <v>478</v>
      </c>
      <c r="I332">
        <v>26.442</v>
      </c>
      <c r="J332">
        <v>-98.129000000000005</v>
      </c>
      <c r="K332" s="3">
        <v>28375</v>
      </c>
      <c r="L332" t="s">
        <v>12</v>
      </c>
    </row>
    <row r="333" spans="1:12" x14ac:dyDescent="0.35">
      <c r="A333" t="s">
        <v>157</v>
      </c>
      <c r="B333" s="9">
        <v>26.203410000000002</v>
      </c>
      <c r="C333" s="9">
        <v>-98.230009999999993</v>
      </c>
      <c r="D333" t="s">
        <v>2971</v>
      </c>
      <c r="E333" t="s">
        <v>1095</v>
      </c>
      <c r="F333" t="s">
        <v>1894</v>
      </c>
      <c r="G333" t="s">
        <v>3078</v>
      </c>
      <c r="H333" t="s">
        <v>478</v>
      </c>
      <c r="I333">
        <v>26.184000000000001</v>
      </c>
      <c r="J333">
        <v>-98.254000000000005</v>
      </c>
      <c r="K333" s="3">
        <v>3222</v>
      </c>
      <c r="L333" t="s">
        <v>12</v>
      </c>
    </row>
    <row r="334" spans="1:12" x14ac:dyDescent="0.35">
      <c r="A334" t="s">
        <v>157</v>
      </c>
      <c r="B334" s="9">
        <v>26.203410000000002</v>
      </c>
      <c r="C334" s="9">
        <v>-98.230009999999993</v>
      </c>
      <c r="D334" t="s">
        <v>2972</v>
      </c>
      <c r="E334" t="s">
        <v>1096</v>
      </c>
      <c r="F334" t="s">
        <v>1895</v>
      </c>
      <c r="G334" t="s">
        <v>3078</v>
      </c>
      <c r="H334" t="s">
        <v>478</v>
      </c>
      <c r="I334">
        <v>26.178000000000001</v>
      </c>
      <c r="J334">
        <v>-97.972999999999999</v>
      </c>
      <c r="K334" s="3">
        <v>25799</v>
      </c>
      <c r="L334" t="s">
        <v>12</v>
      </c>
    </row>
    <row r="335" spans="1:12" x14ac:dyDescent="0.35">
      <c r="A335" t="s">
        <v>39</v>
      </c>
      <c r="B335" s="9">
        <v>35.149529999999999</v>
      </c>
      <c r="C335" s="9">
        <v>-90.04898</v>
      </c>
      <c r="D335" t="s">
        <v>2926</v>
      </c>
      <c r="E335" t="s">
        <v>1051</v>
      </c>
      <c r="F335" t="s">
        <v>1849</v>
      </c>
      <c r="G335" t="s">
        <v>3078</v>
      </c>
      <c r="H335" t="s">
        <v>476</v>
      </c>
      <c r="I335">
        <v>35.055999999999997</v>
      </c>
      <c r="J335">
        <v>-89.986999999999995</v>
      </c>
      <c r="K335" s="3">
        <v>11830</v>
      </c>
      <c r="L335" t="s">
        <v>17</v>
      </c>
    </row>
    <row r="336" spans="1:12" x14ac:dyDescent="0.35">
      <c r="A336" t="s">
        <v>39</v>
      </c>
      <c r="B336" s="9">
        <v>35.149529999999999</v>
      </c>
      <c r="C336" s="9">
        <v>-90.04898</v>
      </c>
      <c r="D336" t="s">
        <v>2927</v>
      </c>
      <c r="E336" t="s">
        <v>1052</v>
      </c>
      <c r="F336" t="s">
        <v>1850</v>
      </c>
      <c r="G336" t="s">
        <v>3078</v>
      </c>
      <c r="H336" t="s">
        <v>476</v>
      </c>
      <c r="I336">
        <v>35.35</v>
      </c>
      <c r="J336">
        <v>-89.867000000000004</v>
      </c>
      <c r="K336" s="3">
        <v>27748</v>
      </c>
      <c r="L336" t="s">
        <v>12</v>
      </c>
    </row>
    <row r="337" spans="1:12" x14ac:dyDescent="0.35">
      <c r="A337" t="s">
        <v>39</v>
      </c>
      <c r="B337" s="9">
        <v>35.149529999999999</v>
      </c>
      <c r="C337" s="9">
        <v>-90.04898</v>
      </c>
      <c r="D337" t="s">
        <v>2571</v>
      </c>
      <c r="E337" t="s">
        <v>659</v>
      </c>
      <c r="F337" t="s">
        <v>1492</v>
      </c>
      <c r="G337" t="s">
        <v>3078</v>
      </c>
      <c r="H337" t="s">
        <v>397</v>
      </c>
      <c r="I337">
        <v>35.134999999999998</v>
      </c>
      <c r="J337">
        <v>-90.233999999999995</v>
      </c>
      <c r="K337" s="3">
        <v>16900</v>
      </c>
      <c r="L337" t="s">
        <v>12</v>
      </c>
    </row>
    <row r="338" spans="1:12" x14ac:dyDescent="0.35">
      <c r="A338" t="s">
        <v>54</v>
      </c>
      <c r="B338" s="9">
        <v>33.422269999999997</v>
      </c>
      <c r="C338" s="9">
        <v>-111.82264000000001</v>
      </c>
      <c r="D338" t="s">
        <v>2557</v>
      </c>
      <c r="E338" t="s">
        <v>644</v>
      </c>
      <c r="F338" t="s">
        <v>1478</v>
      </c>
      <c r="G338" t="s">
        <v>3078</v>
      </c>
      <c r="H338" t="s">
        <v>395</v>
      </c>
      <c r="I338">
        <v>33.268999999999998</v>
      </c>
      <c r="J338">
        <v>-111.813</v>
      </c>
      <c r="K338" s="3">
        <v>17066</v>
      </c>
      <c r="L338" t="s">
        <v>12</v>
      </c>
    </row>
    <row r="339" spans="1:12" x14ac:dyDescent="0.35">
      <c r="A339" t="s">
        <v>54</v>
      </c>
      <c r="B339" s="9">
        <v>33.422269999999997</v>
      </c>
      <c r="C339" s="9">
        <v>-111.82264000000001</v>
      </c>
      <c r="D339" t="s">
        <v>2556</v>
      </c>
      <c r="E339" t="s">
        <v>643</v>
      </c>
      <c r="F339" t="s">
        <v>1477</v>
      </c>
      <c r="G339" t="s">
        <v>3078</v>
      </c>
      <c r="H339" t="s">
        <v>395</v>
      </c>
      <c r="I339">
        <v>33.466999999999999</v>
      </c>
      <c r="J339">
        <v>-111.733</v>
      </c>
      <c r="K339" s="3">
        <v>9690</v>
      </c>
      <c r="L339" t="s">
        <v>12</v>
      </c>
    </row>
    <row r="340" spans="1:12" x14ac:dyDescent="0.35">
      <c r="A340" t="s">
        <v>54</v>
      </c>
      <c r="B340" s="9">
        <v>33.422269999999997</v>
      </c>
      <c r="C340" s="9">
        <v>-111.82264000000001</v>
      </c>
      <c r="D340" t="s">
        <v>2558</v>
      </c>
      <c r="E340" t="s">
        <v>645</v>
      </c>
      <c r="F340" t="s">
        <v>1479</v>
      </c>
      <c r="G340" t="s">
        <v>3078</v>
      </c>
      <c r="H340" t="s">
        <v>395</v>
      </c>
      <c r="I340">
        <v>33.299999999999997</v>
      </c>
      <c r="J340">
        <v>-111.667</v>
      </c>
      <c r="K340" s="3">
        <v>19843</v>
      </c>
      <c r="L340" t="s">
        <v>12</v>
      </c>
    </row>
    <row r="341" spans="1:12" x14ac:dyDescent="0.35">
      <c r="A341" t="s">
        <v>61</v>
      </c>
      <c r="B341" s="9">
        <v>25.774270000000001</v>
      </c>
      <c r="C341" s="9">
        <v>-80.193659999999994</v>
      </c>
      <c r="D341" t="s">
        <v>2692</v>
      </c>
      <c r="E341" t="s">
        <v>786</v>
      </c>
      <c r="F341" t="s">
        <v>1614</v>
      </c>
      <c r="G341" t="s">
        <v>3078</v>
      </c>
      <c r="H341" t="s">
        <v>409</v>
      </c>
      <c r="I341">
        <v>25.648</v>
      </c>
      <c r="J341">
        <v>-80.433000000000007</v>
      </c>
      <c r="K341" s="3">
        <v>27786</v>
      </c>
      <c r="L341" t="s">
        <v>12</v>
      </c>
    </row>
    <row r="342" spans="1:12" x14ac:dyDescent="0.35">
      <c r="A342" t="s">
        <v>61</v>
      </c>
      <c r="B342" s="9">
        <v>25.774270000000001</v>
      </c>
      <c r="C342" s="9">
        <v>-80.193659999999994</v>
      </c>
      <c r="D342" t="s">
        <v>2689</v>
      </c>
      <c r="E342" t="s">
        <v>783</v>
      </c>
      <c r="F342" t="s">
        <v>1611</v>
      </c>
      <c r="G342" t="s">
        <v>3078</v>
      </c>
      <c r="H342" t="s">
        <v>409</v>
      </c>
      <c r="I342">
        <v>25.791</v>
      </c>
      <c r="J342">
        <v>-80.316000000000003</v>
      </c>
      <c r="K342" s="3">
        <v>12389</v>
      </c>
      <c r="L342" t="s">
        <v>17</v>
      </c>
    </row>
    <row r="343" spans="1:12" x14ac:dyDescent="0.35">
      <c r="A343" t="s">
        <v>61</v>
      </c>
      <c r="B343" s="9">
        <v>25.774270000000001</v>
      </c>
      <c r="C343" s="9">
        <v>-80.193659999999994</v>
      </c>
      <c r="D343" t="s">
        <v>2691</v>
      </c>
      <c r="E343" t="s">
        <v>785</v>
      </c>
      <c r="F343" t="s">
        <v>1613</v>
      </c>
      <c r="G343" t="s">
        <v>3078</v>
      </c>
      <c r="H343" t="s">
        <v>409</v>
      </c>
      <c r="I343">
        <v>25.998999999999999</v>
      </c>
      <c r="J343">
        <v>-80.241</v>
      </c>
      <c r="K343" s="3">
        <v>25433</v>
      </c>
      <c r="L343" t="s">
        <v>12</v>
      </c>
    </row>
    <row r="344" spans="1:12" x14ac:dyDescent="0.35">
      <c r="A344" t="s">
        <v>61</v>
      </c>
      <c r="B344" s="9">
        <v>25.774270000000001</v>
      </c>
      <c r="C344" s="9">
        <v>-80.193659999999994</v>
      </c>
      <c r="D344" t="s">
        <v>2690</v>
      </c>
      <c r="E344" t="s">
        <v>784</v>
      </c>
      <c r="F344" t="s">
        <v>1612</v>
      </c>
      <c r="G344" t="s">
        <v>3078</v>
      </c>
      <c r="H344" t="s">
        <v>409</v>
      </c>
      <c r="I344">
        <v>25.907</v>
      </c>
      <c r="J344">
        <v>-80.28</v>
      </c>
      <c r="K344" s="3">
        <v>17102</v>
      </c>
      <c r="L344" t="s">
        <v>12</v>
      </c>
    </row>
    <row r="345" spans="1:12" x14ac:dyDescent="0.35">
      <c r="A345" t="s">
        <v>161</v>
      </c>
      <c r="B345" s="9">
        <v>31.997350000000001</v>
      </c>
      <c r="C345" s="9">
        <v>-102.07791</v>
      </c>
      <c r="D345" t="s">
        <v>2974</v>
      </c>
      <c r="E345" t="s">
        <v>1098</v>
      </c>
      <c r="F345" t="s">
        <v>1897</v>
      </c>
      <c r="G345" t="s">
        <v>3078</v>
      </c>
      <c r="H345" t="s">
        <v>478</v>
      </c>
      <c r="I345">
        <v>32.036000000000001</v>
      </c>
      <c r="J345">
        <v>-102.101</v>
      </c>
      <c r="K345" s="3">
        <v>4817</v>
      </c>
      <c r="L345" t="s">
        <v>12</v>
      </c>
    </row>
    <row r="346" spans="1:12" x14ac:dyDescent="0.35">
      <c r="A346" t="s">
        <v>161</v>
      </c>
      <c r="B346" s="9">
        <v>31.997350000000001</v>
      </c>
      <c r="C346" s="9">
        <v>-102.07791</v>
      </c>
      <c r="D346" t="s">
        <v>2975</v>
      </c>
      <c r="E346" t="s">
        <v>1099</v>
      </c>
      <c r="F346" t="s">
        <v>1898</v>
      </c>
      <c r="G346" t="s">
        <v>3078</v>
      </c>
      <c r="H346" t="s">
        <v>478</v>
      </c>
      <c r="I346">
        <v>31.948</v>
      </c>
      <c r="J346">
        <v>-102.209</v>
      </c>
      <c r="K346" s="3">
        <v>13528</v>
      </c>
      <c r="L346" t="s">
        <v>12</v>
      </c>
    </row>
    <row r="347" spans="1:12" x14ac:dyDescent="0.35">
      <c r="A347" t="s">
        <v>46</v>
      </c>
      <c r="B347" s="9">
        <v>43.038899999999998</v>
      </c>
      <c r="C347" s="9">
        <v>-87.906469999999999</v>
      </c>
      <c r="D347" t="s">
        <v>3028</v>
      </c>
      <c r="E347" t="s">
        <v>1158</v>
      </c>
      <c r="F347" t="s">
        <v>1951</v>
      </c>
      <c r="G347" t="s">
        <v>3078</v>
      </c>
      <c r="H347" t="s">
        <v>491</v>
      </c>
      <c r="I347">
        <v>42.954999999999998</v>
      </c>
      <c r="J347">
        <v>-87.903999999999996</v>
      </c>
      <c r="K347" s="3">
        <v>9331</v>
      </c>
      <c r="L347" t="s">
        <v>17</v>
      </c>
    </row>
    <row r="348" spans="1:12" x14ac:dyDescent="0.35">
      <c r="A348" t="s">
        <v>46</v>
      </c>
      <c r="B348" s="9">
        <v>43.038899999999998</v>
      </c>
      <c r="C348" s="9">
        <v>-87.906469999999999</v>
      </c>
      <c r="D348" t="s">
        <v>3029</v>
      </c>
      <c r="E348" t="s">
        <v>1159</v>
      </c>
      <c r="F348" t="s">
        <v>1952</v>
      </c>
      <c r="G348" t="s">
        <v>3078</v>
      </c>
      <c r="H348" t="s">
        <v>491</v>
      </c>
      <c r="I348">
        <v>43.109000000000002</v>
      </c>
      <c r="J348">
        <v>-88.031000000000006</v>
      </c>
      <c r="K348" s="3">
        <v>12769</v>
      </c>
      <c r="L348" t="s">
        <v>12</v>
      </c>
    </row>
    <row r="349" spans="1:12" x14ac:dyDescent="0.35">
      <c r="A349" t="s">
        <v>46</v>
      </c>
      <c r="B349" s="9">
        <v>43.038899999999998</v>
      </c>
      <c r="C349" s="9">
        <v>-87.906469999999999</v>
      </c>
      <c r="D349" t="s">
        <v>3030</v>
      </c>
      <c r="E349" t="s">
        <v>1160</v>
      </c>
      <c r="F349" t="s">
        <v>1953</v>
      </c>
      <c r="G349" t="s">
        <v>3078</v>
      </c>
      <c r="H349" t="s">
        <v>491</v>
      </c>
      <c r="I349">
        <v>43.040999999999997</v>
      </c>
      <c r="J349">
        <v>-88.236999999999995</v>
      </c>
      <c r="K349" s="3">
        <v>26863</v>
      </c>
      <c r="L349" t="s">
        <v>12</v>
      </c>
    </row>
    <row r="350" spans="1:12" x14ac:dyDescent="0.35">
      <c r="A350" t="s">
        <v>63</v>
      </c>
      <c r="B350" s="9">
        <v>44.979970000000002</v>
      </c>
      <c r="C350" s="9">
        <v>-93.263840000000002</v>
      </c>
      <c r="D350" t="s">
        <v>2807</v>
      </c>
      <c r="E350" t="s">
        <v>912</v>
      </c>
      <c r="F350" t="s">
        <v>1729</v>
      </c>
      <c r="G350" t="s">
        <v>3078</v>
      </c>
      <c r="H350" t="s">
        <v>436</v>
      </c>
      <c r="I350">
        <v>45.15</v>
      </c>
      <c r="J350">
        <v>-93.216999999999999</v>
      </c>
      <c r="K350" s="3">
        <v>19261</v>
      </c>
      <c r="L350" t="s">
        <v>12</v>
      </c>
    </row>
    <row r="351" spans="1:12" x14ac:dyDescent="0.35">
      <c r="A351" t="s">
        <v>63</v>
      </c>
      <c r="B351" s="9">
        <v>44.979970000000002</v>
      </c>
      <c r="C351" s="9">
        <v>-93.263840000000002</v>
      </c>
      <c r="D351" t="s">
        <v>2805</v>
      </c>
      <c r="E351" t="s">
        <v>910</v>
      </c>
      <c r="F351" t="s">
        <v>1727</v>
      </c>
      <c r="G351" t="s">
        <v>3078</v>
      </c>
      <c r="H351" t="s">
        <v>436</v>
      </c>
      <c r="I351">
        <v>45.061999999999998</v>
      </c>
      <c r="J351">
        <v>-93.350999999999999</v>
      </c>
      <c r="K351" s="3">
        <v>11407</v>
      </c>
      <c r="L351" t="s">
        <v>12</v>
      </c>
    </row>
    <row r="352" spans="1:12" x14ac:dyDescent="0.35">
      <c r="A352" t="s">
        <v>63</v>
      </c>
      <c r="B352" s="9">
        <v>44.979970000000002</v>
      </c>
      <c r="C352" s="9">
        <v>-93.263840000000002</v>
      </c>
      <c r="D352" t="s">
        <v>2809</v>
      </c>
      <c r="E352" t="s">
        <v>914</v>
      </c>
      <c r="F352" t="s">
        <v>1731</v>
      </c>
      <c r="G352" t="s">
        <v>3078</v>
      </c>
      <c r="H352" t="s">
        <v>436</v>
      </c>
      <c r="I352">
        <v>44.832000000000001</v>
      </c>
      <c r="J352">
        <v>-93.471000000000004</v>
      </c>
      <c r="K352" s="3">
        <v>23171</v>
      </c>
      <c r="L352" t="s">
        <v>12</v>
      </c>
    </row>
    <row r="353" spans="1:12" x14ac:dyDescent="0.35">
      <c r="A353" t="s">
        <v>63</v>
      </c>
      <c r="B353" s="9">
        <v>44.979970000000002</v>
      </c>
      <c r="C353" s="9">
        <v>-93.263840000000002</v>
      </c>
      <c r="D353" t="s">
        <v>2804</v>
      </c>
      <c r="E353" t="s">
        <v>909</v>
      </c>
      <c r="F353" t="s">
        <v>1726</v>
      </c>
      <c r="G353" t="s">
        <v>3078</v>
      </c>
      <c r="H353" t="s">
        <v>436</v>
      </c>
      <c r="I353">
        <v>44.883000000000003</v>
      </c>
      <c r="J353">
        <v>-93.228999999999999</v>
      </c>
      <c r="K353" s="3">
        <v>11125</v>
      </c>
      <c r="L353" t="s">
        <v>17</v>
      </c>
    </row>
    <row r="354" spans="1:12" x14ac:dyDescent="0.35">
      <c r="A354" t="s">
        <v>63</v>
      </c>
      <c r="B354" s="9">
        <v>44.979970000000002</v>
      </c>
      <c r="C354" s="9">
        <v>-93.263840000000002</v>
      </c>
      <c r="D354" t="s">
        <v>2808</v>
      </c>
      <c r="E354" t="s">
        <v>913</v>
      </c>
      <c r="F354" t="s">
        <v>1730</v>
      </c>
      <c r="G354" t="s">
        <v>3078</v>
      </c>
      <c r="H354" t="s">
        <v>436</v>
      </c>
      <c r="I354">
        <v>44.856999999999999</v>
      </c>
      <c r="J354">
        <v>-93.033000000000001</v>
      </c>
      <c r="K354" s="3">
        <v>22744</v>
      </c>
      <c r="L354" t="s">
        <v>12</v>
      </c>
    </row>
    <row r="355" spans="1:12" x14ac:dyDescent="0.35">
      <c r="A355" t="s">
        <v>63</v>
      </c>
      <c r="B355" s="9">
        <v>44.979970000000002</v>
      </c>
      <c r="C355" s="9">
        <v>-93.263840000000002</v>
      </c>
      <c r="D355" t="s">
        <v>2806</v>
      </c>
      <c r="E355" t="s">
        <v>911</v>
      </c>
      <c r="F355" t="s">
        <v>1728</v>
      </c>
      <c r="G355" t="s">
        <v>3078</v>
      </c>
      <c r="H355" t="s">
        <v>436</v>
      </c>
      <c r="I355">
        <v>44.932000000000002</v>
      </c>
      <c r="J355">
        <v>-93.055999999999997</v>
      </c>
      <c r="K355" s="3">
        <v>17202</v>
      </c>
      <c r="L355" t="s">
        <v>12</v>
      </c>
    </row>
    <row r="356" spans="1:12" x14ac:dyDescent="0.35">
      <c r="A356" t="s">
        <v>517</v>
      </c>
      <c r="B356" t="s">
        <v>3032</v>
      </c>
      <c r="C356" t="s">
        <v>3032</v>
      </c>
      <c r="D356" s="4" t="s">
        <v>518</v>
      </c>
      <c r="E356" t="s">
        <v>518</v>
      </c>
      <c r="F356" s="5" t="s">
        <v>519</v>
      </c>
      <c r="G356" t="s">
        <v>3078</v>
      </c>
      <c r="H356" s="6" t="s">
        <v>498</v>
      </c>
      <c r="K356" s="3"/>
      <c r="L356" t="s">
        <v>17</v>
      </c>
    </row>
    <row r="357" spans="1:12" x14ac:dyDescent="0.35">
      <c r="A357" t="s">
        <v>558</v>
      </c>
      <c r="B357" t="s">
        <v>3032</v>
      </c>
      <c r="C357" t="s">
        <v>3032</v>
      </c>
      <c r="D357" s="4" t="s">
        <v>559</v>
      </c>
      <c r="E357" t="s">
        <v>559</v>
      </c>
      <c r="F357" s="5" t="s">
        <v>560</v>
      </c>
      <c r="G357" t="s">
        <v>3078</v>
      </c>
      <c r="H357" s="6" t="s">
        <v>540</v>
      </c>
      <c r="K357" s="3"/>
      <c r="L357" t="s">
        <v>15</v>
      </c>
    </row>
    <row r="358" spans="1:12" x14ac:dyDescent="0.35">
      <c r="A358" t="s">
        <v>120</v>
      </c>
      <c r="B358" s="9">
        <v>30.69436</v>
      </c>
      <c r="C358" s="9">
        <v>-88.043049999999994</v>
      </c>
      <c r="D358" t="s">
        <v>2547</v>
      </c>
      <c r="E358" t="s">
        <v>635</v>
      </c>
      <c r="F358" t="s">
        <v>1468</v>
      </c>
      <c r="G358" t="s">
        <v>3078</v>
      </c>
      <c r="H358" t="s">
        <v>393</v>
      </c>
      <c r="I358">
        <v>30.626000000000001</v>
      </c>
      <c r="J358">
        <v>-88.067999999999998</v>
      </c>
      <c r="K358" s="3">
        <v>7967</v>
      </c>
      <c r="L358" t="s">
        <v>12</v>
      </c>
    </row>
    <row r="359" spans="1:12" x14ac:dyDescent="0.35">
      <c r="A359" t="s">
        <v>120</v>
      </c>
      <c r="B359" s="9">
        <v>30.69436</v>
      </c>
      <c r="C359" s="9">
        <v>-88.043049999999994</v>
      </c>
      <c r="D359" t="s">
        <v>2548</v>
      </c>
      <c r="E359" t="s">
        <v>636</v>
      </c>
      <c r="F359" t="s">
        <v>1469</v>
      </c>
      <c r="G359" t="s">
        <v>3078</v>
      </c>
      <c r="H359" t="s">
        <v>393</v>
      </c>
      <c r="I359">
        <v>30.687999999999999</v>
      </c>
      <c r="J359">
        <v>-88.245999999999995</v>
      </c>
      <c r="K359" s="3">
        <v>19418</v>
      </c>
      <c r="L359" t="s">
        <v>12</v>
      </c>
    </row>
    <row r="360" spans="1:12" x14ac:dyDescent="0.35">
      <c r="A360" t="s">
        <v>107</v>
      </c>
      <c r="B360" s="9">
        <v>37.639099999999999</v>
      </c>
      <c r="C360" s="9">
        <v>-120.99688</v>
      </c>
      <c r="D360" t="s">
        <v>2597</v>
      </c>
      <c r="E360" t="s">
        <v>686</v>
      </c>
      <c r="F360" t="s">
        <v>1518</v>
      </c>
      <c r="G360" t="s">
        <v>3078</v>
      </c>
      <c r="H360" t="s">
        <v>399</v>
      </c>
      <c r="I360">
        <v>37.624000000000002</v>
      </c>
      <c r="J360">
        <v>-120.95099999999999</v>
      </c>
      <c r="K360" s="3">
        <v>4375</v>
      </c>
      <c r="L360" t="s">
        <v>12</v>
      </c>
    </row>
    <row r="361" spans="1:12" x14ac:dyDescent="0.35">
      <c r="A361" t="s">
        <v>114</v>
      </c>
      <c r="B361" s="9">
        <v>32.366810000000001</v>
      </c>
      <c r="C361" s="9">
        <v>-86.299970000000002</v>
      </c>
      <c r="D361" t="s">
        <v>2549</v>
      </c>
      <c r="E361" t="s">
        <v>637</v>
      </c>
      <c r="F361" t="s">
        <v>1470</v>
      </c>
      <c r="G361" t="s">
        <v>3078</v>
      </c>
      <c r="H361" t="s">
        <v>393</v>
      </c>
      <c r="I361">
        <v>32.383000000000003</v>
      </c>
      <c r="J361">
        <v>-86.35</v>
      </c>
      <c r="K361" s="3">
        <v>5031</v>
      </c>
      <c r="L361" t="s">
        <v>12</v>
      </c>
    </row>
    <row r="362" spans="1:12" x14ac:dyDescent="0.35">
      <c r="A362" t="s">
        <v>114</v>
      </c>
      <c r="B362" s="9">
        <v>32.366810000000001</v>
      </c>
      <c r="C362" s="9">
        <v>-86.299970000000002</v>
      </c>
      <c r="D362" t="s">
        <v>2550</v>
      </c>
      <c r="E362" t="s">
        <v>2246</v>
      </c>
      <c r="F362" t="s">
        <v>1471</v>
      </c>
      <c r="G362" t="s">
        <v>3078</v>
      </c>
      <c r="H362" t="s">
        <v>393</v>
      </c>
      <c r="I362">
        <v>32.299999999999997</v>
      </c>
      <c r="J362">
        <v>-86.408000000000001</v>
      </c>
      <c r="K362" s="3">
        <v>12578</v>
      </c>
      <c r="L362" t="s">
        <v>17</v>
      </c>
    </row>
    <row r="363" spans="1:12" x14ac:dyDescent="0.35">
      <c r="A363" t="s">
        <v>49</v>
      </c>
      <c r="B363" s="9">
        <v>36.165889999999997</v>
      </c>
      <c r="C363" s="9">
        <v>-86.784440000000004</v>
      </c>
      <c r="D363" t="s">
        <v>2928</v>
      </c>
      <c r="E363" t="s">
        <v>1053</v>
      </c>
      <c r="F363" t="s">
        <v>1851</v>
      </c>
      <c r="G363" t="s">
        <v>3078</v>
      </c>
      <c r="H363" t="s">
        <v>476</v>
      </c>
      <c r="I363">
        <v>36.182000000000002</v>
      </c>
      <c r="J363">
        <v>-86.887</v>
      </c>
      <c r="K363" s="3">
        <v>9378</v>
      </c>
      <c r="L363" t="s">
        <v>12</v>
      </c>
    </row>
    <row r="364" spans="1:12" x14ac:dyDescent="0.35">
      <c r="A364" t="s">
        <v>49</v>
      </c>
      <c r="B364" s="9">
        <v>36.165889999999997</v>
      </c>
      <c r="C364" s="9">
        <v>-86.784440000000004</v>
      </c>
      <c r="D364" t="s">
        <v>2929</v>
      </c>
      <c r="E364" t="s">
        <v>1054</v>
      </c>
      <c r="F364" t="s">
        <v>1852</v>
      </c>
      <c r="G364" t="s">
        <v>3078</v>
      </c>
      <c r="H364" t="s">
        <v>476</v>
      </c>
      <c r="I364">
        <v>36.119</v>
      </c>
      <c r="J364">
        <v>-86.688999999999993</v>
      </c>
      <c r="K364" s="3">
        <v>10031</v>
      </c>
      <c r="L364" t="s">
        <v>17</v>
      </c>
    </row>
    <row r="365" spans="1:12" x14ac:dyDescent="0.35">
      <c r="A365" t="s">
        <v>49</v>
      </c>
      <c r="B365" s="9">
        <v>36.165889999999997</v>
      </c>
      <c r="C365" s="9">
        <v>-86.784440000000004</v>
      </c>
      <c r="D365" t="s">
        <v>2930</v>
      </c>
      <c r="E365" t="s">
        <v>1055</v>
      </c>
      <c r="F365" t="s">
        <v>1853</v>
      </c>
      <c r="G365" t="s">
        <v>3078</v>
      </c>
      <c r="H365" t="s">
        <v>476</v>
      </c>
      <c r="I365">
        <v>36.009</v>
      </c>
      <c r="J365">
        <v>-86.52</v>
      </c>
      <c r="K365" s="3">
        <v>29478</v>
      </c>
      <c r="L365" t="s">
        <v>12</v>
      </c>
    </row>
    <row r="366" spans="1:12" x14ac:dyDescent="0.35">
      <c r="A366" t="s">
        <v>446</v>
      </c>
      <c r="B366" t="s">
        <v>3032</v>
      </c>
      <c r="C366" t="s">
        <v>3032</v>
      </c>
      <c r="D366" s="4" t="s">
        <v>538</v>
      </c>
      <c r="E366" t="s">
        <v>538</v>
      </c>
      <c r="F366" s="5" t="s">
        <v>539</v>
      </c>
      <c r="G366" t="s">
        <v>3078</v>
      </c>
      <c r="H366" s="6" t="s">
        <v>540</v>
      </c>
      <c r="K366" s="3"/>
      <c r="L366" t="s">
        <v>13</v>
      </c>
    </row>
    <row r="367" spans="1:12" x14ac:dyDescent="0.35">
      <c r="A367" t="s">
        <v>166</v>
      </c>
      <c r="B367" s="9">
        <v>41.308149999999998</v>
      </c>
      <c r="C367" s="9">
        <v>-72.928160000000005</v>
      </c>
      <c r="D367" t="s">
        <v>2666</v>
      </c>
      <c r="E367" t="s">
        <v>758</v>
      </c>
      <c r="F367" t="s">
        <v>1588</v>
      </c>
      <c r="G367" t="s">
        <v>3078</v>
      </c>
      <c r="H367" t="s">
        <v>403</v>
      </c>
      <c r="I367">
        <v>41.51</v>
      </c>
      <c r="J367">
        <v>-72.828000000000003</v>
      </c>
      <c r="K367" s="3">
        <v>23948</v>
      </c>
      <c r="L367" t="s">
        <v>12</v>
      </c>
    </row>
    <row r="368" spans="1:12" x14ac:dyDescent="0.35">
      <c r="A368" t="s">
        <v>166</v>
      </c>
      <c r="B368" s="9">
        <v>41.308149999999998</v>
      </c>
      <c r="C368" s="9">
        <v>-72.928160000000005</v>
      </c>
      <c r="D368" t="s">
        <v>2667</v>
      </c>
      <c r="E368" t="s">
        <v>759</v>
      </c>
      <c r="F368" t="s">
        <v>1589</v>
      </c>
      <c r="G368" t="s">
        <v>3078</v>
      </c>
      <c r="H368" t="s">
        <v>403</v>
      </c>
      <c r="I368">
        <v>41.482999999999997</v>
      </c>
      <c r="J368">
        <v>-73.132999999999996</v>
      </c>
      <c r="K368" s="3">
        <v>25883</v>
      </c>
      <c r="L368" t="s">
        <v>12</v>
      </c>
    </row>
    <row r="369" spans="1:12" x14ac:dyDescent="0.35">
      <c r="A369" t="s">
        <v>66</v>
      </c>
      <c r="B369" s="9">
        <v>29.954650000000001</v>
      </c>
      <c r="C369" s="9">
        <v>-90.075069999999997</v>
      </c>
      <c r="D369" t="s">
        <v>2764</v>
      </c>
      <c r="E369" t="s">
        <v>865</v>
      </c>
      <c r="F369" t="s">
        <v>1686</v>
      </c>
      <c r="G369" t="s">
        <v>3078</v>
      </c>
      <c r="H369" t="s">
        <v>425</v>
      </c>
      <c r="I369">
        <v>30.048999999999999</v>
      </c>
      <c r="J369">
        <v>-90.028999999999996</v>
      </c>
      <c r="K369" s="3">
        <v>11390</v>
      </c>
      <c r="L369" t="s">
        <v>12</v>
      </c>
    </row>
    <row r="370" spans="1:12" x14ac:dyDescent="0.35">
      <c r="A370" t="s">
        <v>66</v>
      </c>
      <c r="B370" s="9">
        <v>29.954650000000001</v>
      </c>
      <c r="C370" s="9">
        <v>-90.075069999999997</v>
      </c>
      <c r="D370" t="s">
        <v>2766</v>
      </c>
      <c r="E370" t="s">
        <v>867</v>
      </c>
      <c r="F370" t="s">
        <v>1688</v>
      </c>
      <c r="G370" t="s">
        <v>3078</v>
      </c>
      <c r="H370" t="s">
        <v>425</v>
      </c>
      <c r="I370">
        <v>29.997</v>
      </c>
      <c r="J370">
        <v>-90.278000000000006</v>
      </c>
      <c r="K370" s="3">
        <v>20105</v>
      </c>
      <c r="L370" t="s">
        <v>17</v>
      </c>
    </row>
    <row r="371" spans="1:12" x14ac:dyDescent="0.35">
      <c r="A371" t="s">
        <v>66</v>
      </c>
      <c r="B371" s="9">
        <v>29.954650000000001</v>
      </c>
      <c r="C371" s="9">
        <v>-90.075069999999997</v>
      </c>
      <c r="D371" t="s">
        <v>2765</v>
      </c>
      <c r="E371" t="s">
        <v>866</v>
      </c>
      <c r="F371" t="s">
        <v>1687</v>
      </c>
      <c r="G371" t="s">
        <v>3078</v>
      </c>
      <c r="H371" t="s">
        <v>425</v>
      </c>
      <c r="I371">
        <v>29.817</v>
      </c>
      <c r="J371">
        <v>-90.016999999999996</v>
      </c>
      <c r="K371" s="3">
        <v>16297</v>
      </c>
      <c r="L371" t="s">
        <v>12</v>
      </c>
    </row>
    <row r="372" spans="1:12" x14ac:dyDescent="0.35">
      <c r="A372" t="s">
        <v>40</v>
      </c>
      <c r="B372" s="9">
        <v>35.086759999999998</v>
      </c>
      <c r="C372" s="9">
        <v>-90.056759999999997</v>
      </c>
      <c r="D372" t="s">
        <v>2815</v>
      </c>
      <c r="E372" t="s">
        <v>922</v>
      </c>
      <c r="F372" t="s">
        <v>1737</v>
      </c>
      <c r="G372" t="s">
        <v>3078</v>
      </c>
      <c r="H372" t="s">
        <v>438</v>
      </c>
      <c r="I372">
        <v>34.978999999999999</v>
      </c>
      <c r="J372">
        <v>-89.787000000000006</v>
      </c>
      <c r="K372" s="3">
        <v>27328</v>
      </c>
      <c r="L372" t="s">
        <v>12</v>
      </c>
    </row>
    <row r="373" spans="1:12" x14ac:dyDescent="0.35">
      <c r="A373" t="s">
        <v>11</v>
      </c>
      <c r="B373" s="9">
        <v>40.714269999999999</v>
      </c>
      <c r="C373" s="9">
        <v>-74.005970000000005</v>
      </c>
      <c r="D373" t="s">
        <v>2847</v>
      </c>
      <c r="E373" t="s">
        <v>962</v>
      </c>
      <c r="F373" t="s">
        <v>1769</v>
      </c>
      <c r="G373" t="s">
        <v>3078</v>
      </c>
      <c r="H373" t="s">
        <v>455</v>
      </c>
      <c r="I373">
        <v>40.779000000000003</v>
      </c>
      <c r="J373">
        <v>-73.968999999999994</v>
      </c>
      <c r="K373" s="3">
        <v>7842</v>
      </c>
      <c r="L373" t="s">
        <v>13</v>
      </c>
    </row>
    <row r="374" spans="1:12" x14ac:dyDescent="0.35">
      <c r="A374" t="s">
        <v>11</v>
      </c>
      <c r="B374" s="9">
        <v>40.714269999999999</v>
      </c>
      <c r="C374" s="9">
        <v>-74.005970000000005</v>
      </c>
      <c r="D374" t="s">
        <v>2850</v>
      </c>
      <c r="E374" t="s">
        <v>965</v>
      </c>
      <c r="F374" t="s">
        <v>1772</v>
      </c>
      <c r="G374" t="s">
        <v>3078</v>
      </c>
      <c r="H374" t="s">
        <v>455</v>
      </c>
      <c r="I374">
        <v>40.639000000000003</v>
      </c>
      <c r="J374">
        <v>-73.762</v>
      </c>
      <c r="K374" s="3">
        <v>22211</v>
      </c>
      <c r="L374" t="s">
        <v>12</v>
      </c>
    </row>
    <row r="375" spans="1:12" x14ac:dyDescent="0.35">
      <c r="A375" t="s">
        <v>11</v>
      </c>
      <c r="B375" s="9">
        <v>40.714269999999999</v>
      </c>
      <c r="C375" s="9">
        <v>-74.005970000000005</v>
      </c>
      <c r="D375" t="s">
        <v>2848</v>
      </c>
      <c r="E375" t="s">
        <v>963</v>
      </c>
      <c r="F375" t="s">
        <v>1770</v>
      </c>
      <c r="G375" t="s">
        <v>3078</v>
      </c>
      <c r="H375" t="s">
        <v>455</v>
      </c>
      <c r="I375">
        <v>40.779000000000003</v>
      </c>
      <c r="J375">
        <v>-73.88</v>
      </c>
      <c r="K375" s="3">
        <v>12822</v>
      </c>
      <c r="L375" t="s">
        <v>12</v>
      </c>
    </row>
    <row r="376" spans="1:12" x14ac:dyDescent="0.35">
      <c r="A376" t="s">
        <v>11</v>
      </c>
      <c r="B376" s="9">
        <v>40.714269999999999</v>
      </c>
      <c r="C376" s="9">
        <v>-74.005970000000005</v>
      </c>
      <c r="D376" t="s">
        <v>2837</v>
      </c>
      <c r="E376" t="s">
        <v>950</v>
      </c>
      <c r="F376" t="s">
        <v>1759</v>
      </c>
      <c r="G376" t="s">
        <v>3078</v>
      </c>
      <c r="H376" t="s">
        <v>451</v>
      </c>
      <c r="I376">
        <v>40.683</v>
      </c>
      <c r="J376">
        <v>-74.168999999999997</v>
      </c>
      <c r="K376" s="3">
        <v>14176</v>
      </c>
      <c r="L376" t="s">
        <v>13</v>
      </c>
    </row>
    <row r="377" spans="1:12" x14ac:dyDescent="0.35">
      <c r="A377" t="s">
        <v>11</v>
      </c>
      <c r="B377" s="9">
        <v>40.714269999999999</v>
      </c>
      <c r="C377" s="9">
        <v>-74.005970000000005</v>
      </c>
      <c r="D377" t="s">
        <v>2846</v>
      </c>
      <c r="E377" t="s">
        <v>961</v>
      </c>
      <c r="F377" t="s">
        <v>1768</v>
      </c>
      <c r="G377" t="s">
        <v>3078</v>
      </c>
      <c r="H377" t="s">
        <v>455</v>
      </c>
      <c r="I377">
        <v>40.701000000000001</v>
      </c>
      <c r="J377">
        <v>-74.009</v>
      </c>
      <c r="K377" s="3">
        <v>1497</v>
      </c>
      <c r="L377" t="s">
        <v>12</v>
      </c>
    </row>
    <row r="378" spans="1:12" x14ac:dyDescent="0.35">
      <c r="A378" t="s">
        <v>11</v>
      </c>
      <c r="B378" s="9">
        <v>40.714269999999999</v>
      </c>
      <c r="C378" s="9">
        <v>-74.005970000000005</v>
      </c>
      <c r="D378" t="s">
        <v>2849</v>
      </c>
      <c r="E378" t="s">
        <v>964</v>
      </c>
      <c r="F378" t="s">
        <v>1771</v>
      </c>
      <c r="G378" t="s">
        <v>3078</v>
      </c>
      <c r="H378" t="s">
        <v>455</v>
      </c>
      <c r="I378">
        <v>40.85</v>
      </c>
      <c r="J378">
        <v>-74.061000000000007</v>
      </c>
      <c r="K378" s="3">
        <v>15787</v>
      </c>
      <c r="L378" t="s">
        <v>12</v>
      </c>
    </row>
    <row r="379" spans="1:12" x14ac:dyDescent="0.35">
      <c r="A379" t="s">
        <v>85</v>
      </c>
      <c r="B379" s="9">
        <v>40.735660000000003</v>
      </c>
      <c r="C379" s="9">
        <v>-74.172370000000001</v>
      </c>
      <c r="D379" t="s">
        <v>2838</v>
      </c>
      <c r="E379" t="s">
        <v>951</v>
      </c>
      <c r="F379" t="s">
        <v>1760</v>
      </c>
      <c r="G379" t="s">
        <v>3078</v>
      </c>
      <c r="H379" t="s">
        <v>451</v>
      </c>
      <c r="I379">
        <v>40.875999999999998</v>
      </c>
      <c r="J379">
        <v>-74.283000000000001</v>
      </c>
      <c r="K379" s="3">
        <v>18171</v>
      </c>
      <c r="L379" t="s">
        <v>12</v>
      </c>
    </row>
    <row r="380" spans="1:12" x14ac:dyDescent="0.35">
      <c r="A380" t="s">
        <v>128</v>
      </c>
      <c r="B380" s="9">
        <v>37.083390000000001</v>
      </c>
      <c r="C380" s="9">
        <v>-76.469650000000001</v>
      </c>
      <c r="D380" t="s">
        <v>2997</v>
      </c>
      <c r="E380" t="s">
        <v>1124</v>
      </c>
      <c r="F380" t="s">
        <v>1920</v>
      </c>
      <c r="G380" t="s">
        <v>3078</v>
      </c>
      <c r="H380" t="s">
        <v>485</v>
      </c>
      <c r="I380">
        <v>37.133000000000003</v>
      </c>
      <c r="J380">
        <v>-76.599999999999994</v>
      </c>
      <c r="K380" s="3">
        <v>12807</v>
      </c>
      <c r="L380" t="s">
        <v>12</v>
      </c>
    </row>
    <row r="381" spans="1:12" x14ac:dyDescent="0.35">
      <c r="A381" t="s">
        <v>128</v>
      </c>
      <c r="B381" s="9">
        <v>37.083390000000001</v>
      </c>
      <c r="C381" s="9">
        <v>-76.469650000000001</v>
      </c>
      <c r="D381" t="s">
        <v>2996</v>
      </c>
      <c r="E381" t="s">
        <v>1123</v>
      </c>
      <c r="F381" t="s">
        <v>1919</v>
      </c>
      <c r="G381" t="s">
        <v>3078</v>
      </c>
      <c r="H381" t="s">
        <v>485</v>
      </c>
      <c r="I381">
        <v>37.082999999999998</v>
      </c>
      <c r="J381">
        <v>-76.36</v>
      </c>
      <c r="K381" s="3">
        <v>9726</v>
      </c>
      <c r="L381" t="s">
        <v>12</v>
      </c>
    </row>
    <row r="382" spans="1:12" x14ac:dyDescent="0.35">
      <c r="A382" t="s">
        <v>128</v>
      </c>
      <c r="B382" s="9">
        <v>37.083390000000001</v>
      </c>
      <c r="C382" s="9">
        <v>-76.469650000000001</v>
      </c>
      <c r="D382" t="s">
        <v>2995</v>
      </c>
      <c r="E382" t="s">
        <v>1122</v>
      </c>
      <c r="F382" t="s">
        <v>1918</v>
      </c>
      <c r="G382" t="s">
        <v>3078</v>
      </c>
      <c r="H382" t="s">
        <v>485</v>
      </c>
      <c r="I382">
        <v>37.131999999999998</v>
      </c>
      <c r="J382">
        <v>-76.492999999999995</v>
      </c>
      <c r="K382" s="3">
        <v>5788</v>
      </c>
      <c r="L382" t="s">
        <v>12</v>
      </c>
    </row>
    <row r="383" spans="1:12" x14ac:dyDescent="0.35">
      <c r="A383" t="s">
        <v>128</v>
      </c>
      <c r="B383" s="9">
        <v>37.083390000000001</v>
      </c>
      <c r="C383" s="9">
        <v>-76.469650000000001</v>
      </c>
      <c r="D383" t="s">
        <v>2998</v>
      </c>
      <c r="E383" t="s">
        <v>1125</v>
      </c>
      <c r="F383" t="s">
        <v>1921</v>
      </c>
      <c r="G383" t="s">
        <v>3078</v>
      </c>
      <c r="H383" t="s">
        <v>485</v>
      </c>
      <c r="I383">
        <v>37.238999999999997</v>
      </c>
      <c r="J383">
        <v>-76.715999999999994</v>
      </c>
      <c r="K383" s="3">
        <v>27856</v>
      </c>
      <c r="L383" t="s">
        <v>12</v>
      </c>
    </row>
    <row r="384" spans="1:12" x14ac:dyDescent="0.35">
      <c r="A384" t="s">
        <v>96</v>
      </c>
      <c r="B384" s="9">
        <v>36.846809999999998</v>
      </c>
      <c r="C384" s="9">
        <v>-76.285219999999995</v>
      </c>
      <c r="D384" t="s">
        <v>3000</v>
      </c>
      <c r="E384" t="s">
        <v>1127</v>
      </c>
      <c r="F384" t="s">
        <v>1923</v>
      </c>
      <c r="G384" t="s">
        <v>3078</v>
      </c>
      <c r="H384" t="s">
        <v>485</v>
      </c>
      <c r="I384">
        <v>36.665999999999997</v>
      </c>
      <c r="J384">
        <v>-76.320999999999998</v>
      </c>
      <c r="K384" s="3">
        <v>20356</v>
      </c>
      <c r="L384" t="s">
        <v>12</v>
      </c>
    </row>
    <row r="385" spans="1:12" x14ac:dyDescent="0.35">
      <c r="A385" t="s">
        <v>96</v>
      </c>
      <c r="B385" s="9">
        <v>36.846809999999998</v>
      </c>
      <c r="C385" s="9">
        <v>-76.285219999999995</v>
      </c>
      <c r="D385" t="s">
        <v>2999</v>
      </c>
      <c r="E385" t="s">
        <v>1126</v>
      </c>
      <c r="F385" t="s">
        <v>1922</v>
      </c>
      <c r="G385" t="s">
        <v>3078</v>
      </c>
      <c r="H385" t="s">
        <v>485</v>
      </c>
      <c r="I385">
        <v>36.78</v>
      </c>
      <c r="J385">
        <v>-76.448999999999998</v>
      </c>
      <c r="K385" s="3">
        <v>16363</v>
      </c>
      <c r="L385" t="s">
        <v>12</v>
      </c>
    </row>
    <row r="386" spans="1:12" x14ac:dyDescent="0.35">
      <c r="A386" t="s">
        <v>176</v>
      </c>
      <c r="B386" s="9">
        <v>41.138150000000003</v>
      </c>
      <c r="C386" s="9">
        <v>-73.543459999999996</v>
      </c>
      <c r="D386" t="s">
        <v>2668</v>
      </c>
      <c r="E386" t="s">
        <v>760</v>
      </c>
      <c r="F386" t="s">
        <v>1590</v>
      </c>
      <c r="G386" t="s">
        <v>3078</v>
      </c>
      <c r="H386" t="s">
        <v>403</v>
      </c>
      <c r="I386">
        <v>41.371000000000002</v>
      </c>
      <c r="J386">
        <v>-73.483000000000004</v>
      </c>
      <c r="K386" s="3">
        <v>26380</v>
      </c>
      <c r="L386" t="s">
        <v>12</v>
      </c>
    </row>
    <row r="387" spans="1:12" x14ac:dyDescent="0.35">
      <c r="A387" t="s">
        <v>520</v>
      </c>
      <c r="B387" t="s">
        <v>3032</v>
      </c>
      <c r="C387" t="s">
        <v>3032</v>
      </c>
      <c r="D387" s="4" t="s">
        <v>521</v>
      </c>
      <c r="E387" t="s">
        <v>521</v>
      </c>
      <c r="F387" s="5" t="s">
        <v>522</v>
      </c>
      <c r="G387" t="s">
        <v>3078</v>
      </c>
      <c r="H387" s="6" t="s">
        <v>498</v>
      </c>
      <c r="K387" s="3"/>
      <c r="L387" t="s">
        <v>15</v>
      </c>
    </row>
    <row r="388" spans="1:12" x14ac:dyDescent="0.35">
      <c r="A388" t="s">
        <v>523</v>
      </c>
      <c r="B388" t="s">
        <v>3032</v>
      </c>
      <c r="C388" t="s">
        <v>3032</v>
      </c>
      <c r="D388" s="4" t="s">
        <v>524</v>
      </c>
      <c r="E388" t="s">
        <v>524</v>
      </c>
      <c r="F388" s="5" t="s">
        <v>525</v>
      </c>
      <c r="G388" t="s">
        <v>3078</v>
      </c>
      <c r="H388" s="6" t="s">
        <v>498</v>
      </c>
      <c r="K388" s="3"/>
      <c r="L388" t="s">
        <v>13</v>
      </c>
    </row>
    <row r="389" spans="1:12" x14ac:dyDescent="0.35">
      <c r="A389" t="s">
        <v>62</v>
      </c>
      <c r="B389" s="9">
        <v>37.804369999999999</v>
      </c>
      <c r="C389" s="9">
        <v>-122.27079999999999</v>
      </c>
      <c r="D389" t="s">
        <v>2598</v>
      </c>
      <c r="E389" t="s">
        <v>687</v>
      </c>
      <c r="F389" t="s">
        <v>1519</v>
      </c>
      <c r="G389" t="s">
        <v>3078</v>
      </c>
      <c r="H389" t="s">
        <v>399</v>
      </c>
      <c r="I389">
        <v>37.991999999999997</v>
      </c>
      <c r="J389">
        <v>-122.05500000000001</v>
      </c>
      <c r="K389" s="3">
        <v>28174</v>
      </c>
      <c r="L389" t="s">
        <v>12</v>
      </c>
    </row>
    <row r="390" spans="1:12" x14ac:dyDescent="0.35">
      <c r="A390" t="s">
        <v>132</v>
      </c>
      <c r="B390" s="9">
        <v>33.195869999999999</v>
      </c>
      <c r="C390" s="9">
        <v>-117.37948</v>
      </c>
      <c r="D390" t="s">
        <v>2600</v>
      </c>
      <c r="E390" t="s">
        <v>689</v>
      </c>
      <c r="F390" t="s">
        <v>1521</v>
      </c>
      <c r="G390" t="s">
        <v>3078</v>
      </c>
      <c r="H390" t="s">
        <v>399</v>
      </c>
      <c r="I390">
        <v>33.299999999999997</v>
      </c>
      <c r="J390">
        <v>-117.35</v>
      </c>
      <c r="K390" s="3">
        <v>11898</v>
      </c>
      <c r="L390" t="s">
        <v>12</v>
      </c>
    </row>
    <row r="391" spans="1:12" x14ac:dyDescent="0.35">
      <c r="A391" t="s">
        <v>132</v>
      </c>
      <c r="B391" s="9">
        <v>33.195869999999999</v>
      </c>
      <c r="C391" s="9">
        <v>-117.37948</v>
      </c>
      <c r="D391" t="s">
        <v>2601</v>
      </c>
      <c r="E391" t="s">
        <v>690</v>
      </c>
      <c r="F391" t="s">
        <v>1522</v>
      </c>
      <c r="G391" t="s">
        <v>3078</v>
      </c>
      <c r="H391" t="s">
        <v>399</v>
      </c>
      <c r="I391">
        <v>33.128</v>
      </c>
      <c r="J391">
        <v>-117.279</v>
      </c>
      <c r="K391" s="3">
        <v>12018</v>
      </c>
      <c r="L391" t="s">
        <v>12</v>
      </c>
    </row>
    <row r="392" spans="1:12" x14ac:dyDescent="0.35">
      <c r="A392" t="s">
        <v>132</v>
      </c>
      <c r="B392" s="9">
        <v>33.195869999999999</v>
      </c>
      <c r="C392" s="9">
        <v>-117.37948</v>
      </c>
      <c r="D392" t="s">
        <v>2602</v>
      </c>
      <c r="E392" t="s">
        <v>691</v>
      </c>
      <c r="F392" t="s">
        <v>1523</v>
      </c>
      <c r="G392" t="s">
        <v>3078</v>
      </c>
      <c r="H392" t="s">
        <v>399</v>
      </c>
      <c r="I392">
        <v>33.286000000000001</v>
      </c>
      <c r="J392">
        <v>-117.456</v>
      </c>
      <c r="K392" s="3">
        <v>12291</v>
      </c>
      <c r="L392" t="s">
        <v>12</v>
      </c>
    </row>
    <row r="393" spans="1:12" x14ac:dyDescent="0.35">
      <c r="A393" t="s">
        <v>132</v>
      </c>
      <c r="B393" s="9">
        <v>33.195869999999999</v>
      </c>
      <c r="C393" s="9">
        <v>-117.37948</v>
      </c>
      <c r="D393" t="s">
        <v>2599</v>
      </c>
      <c r="E393" t="s">
        <v>688</v>
      </c>
      <c r="F393" t="s">
        <v>1520</v>
      </c>
      <c r="G393" t="s">
        <v>3078</v>
      </c>
      <c r="H393" t="s">
        <v>399</v>
      </c>
      <c r="I393">
        <v>33.219000000000001</v>
      </c>
      <c r="J393">
        <v>-117.349</v>
      </c>
      <c r="K393" s="3">
        <v>3828</v>
      </c>
      <c r="L393" t="s">
        <v>12</v>
      </c>
    </row>
    <row r="394" spans="1:12" x14ac:dyDescent="0.35">
      <c r="A394" t="s">
        <v>179</v>
      </c>
      <c r="B394" s="9">
        <v>31.845680000000002</v>
      </c>
      <c r="C394" s="9">
        <v>-102.36763999999999</v>
      </c>
      <c r="D394" t="s">
        <v>2976</v>
      </c>
      <c r="E394" t="s">
        <v>1100</v>
      </c>
      <c r="F394" t="s">
        <v>1899</v>
      </c>
      <c r="G394" t="s">
        <v>3078</v>
      </c>
      <c r="H394" t="s">
        <v>478</v>
      </c>
      <c r="I394">
        <v>31.920999999999999</v>
      </c>
      <c r="J394">
        <v>-102.387</v>
      </c>
      <c r="K394" s="3">
        <v>8572</v>
      </c>
      <c r="L394" t="s">
        <v>12</v>
      </c>
    </row>
    <row r="395" spans="1:12" x14ac:dyDescent="0.35">
      <c r="A395" t="s">
        <v>42</v>
      </c>
      <c r="B395" s="9">
        <v>35.467559999999999</v>
      </c>
      <c r="C395" s="9">
        <v>-97.51643</v>
      </c>
      <c r="D395" t="s">
        <v>2891</v>
      </c>
      <c r="E395" t="s">
        <v>1010</v>
      </c>
      <c r="F395" t="s">
        <v>1813</v>
      </c>
      <c r="G395" t="s">
        <v>3078</v>
      </c>
      <c r="H395" t="s">
        <v>463</v>
      </c>
      <c r="I395">
        <v>35.482999999999997</v>
      </c>
      <c r="J395">
        <v>-97.816999999999993</v>
      </c>
      <c r="K395" s="3">
        <v>27271</v>
      </c>
      <c r="L395" t="s">
        <v>12</v>
      </c>
    </row>
    <row r="396" spans="1:12" x14ac:dyDescent="0.35">
      <c r="A396" t="s">
        <v>42</v>
      </c>
      <c r="B396" s="9">
        <v>35.467559999999999</v>
      </c>
      <c r="C396" s="9">
        <v>-97.51643</v>
      </c>
      <c r="D396" t="s">
        <v>2888</v>
      </c>
      <c r="E396" t="s">
        <v>1007</v>
      </c>
      <c r="F396" t="s">
        <v>1810</v>
      </c>
      <c r="G396" t="s">
        <v>3078</v>
      </c>
      <c r="H396" t="s">
        <v>463</v>
      </c>
      <c r="I396">
        <v>35.417000000000002</v>
      </c>
      <c r="J396">
        <v>-97.382999999999996</v>
      </c>
      <c r="K396" s="3">
        <v>13330</v>
      </c>
      <c r="L396" t="s">
        <v>12</v>
      </c>
    </row>
    <row r="397" spans="1:12" x14ac:dyDescent="0.35">
      <c r="A397" t="s">
        <v>42</v>
      </c>
      <c r="B397" s="9">
        <v>35.467559999999999</v>
      </c>
      <c r="C397" s="9">
        <v>-97.51643</v>
      </c>
      <c r="D397" t="s">
        <v>2890</v>
      </c>
      <c r="E397" t="s">
        <v>1009</v>
      </c>
      <c r="F397" t="s">
        <v>1812</v>
      </c>
      <c r="G397" t="s">
        <v>3078</v>
      </c>
      <c r="H397" t="s">
        <v>463</v>
      </c>
      <c r="I397">
        <v>35.25</v>
      </c>
      <c r="J397">
        <v>-97.466999999999999</v>
      </c>
      <c r="K397" s="3">
        <v>24603</v>
      </c>
      <c r="L397" t="s">
        <v>12</v>
      </c>
    </row>
    <row r="398" spans="1:12" x14ac:dyDescent="0.35">
      <c r="A398" t="s">
        <v>42</v>
      </c>
      <c r="B398" s="9">
        <v>35.467559999999999</v>
      </c>
      <c r="C398" s="9">
        <v>-97.51643</v>
      </c>
      <c r="D398" t="s">
        <v>2889</v>
      </c>
      <c r="E398" t="s">
        <v>1008</v>
      </c>
      <c r="F398" t="s">
        <v>1811</v>
      </c>
      <c r="G398" t="s">
        <v>3078</v>
      </c>
      <c r="H398" t="s">
        <v>463</v>
      </c>
      <c r="I398">
        <v>35.533999999999999</v>
      </c>
      <c r="J398">
        <v>-97.647000000000006</v>
      </c>
      <c r="K398" s="3">
        <v>13938</v>
      </c>
      <c r="L398" t="s">
        <v>12</v>
      </c>
    </row>
    <row r="399" spans="1:12" x14ac:dyDescent="0.35">
      <c r="A399" t="s">
        <v>42</v>
      </c>
      <c r="B399" s="9">
        <v>35.467559999999999</v>
      </c>
      <c r="C399" s="9">
        <v>-97.51643</v>
      </c>
      <c r="D399" t="s">
        <v>2887</v>
      </c>
      <c r="E399" t="s">
        <v>1006</v>
      </c>
      <c r="F399" t="s">
        <v>1809</v>
      </c>
      <c r="G399" t="s">
        <v>3078</v>
      </c>
      <c r="H399" t="s">
        <v>463</v>
      </c>
      <c r="I399">
        <v>35.389000000000003</v>
      </c>
      <c r="J399">
        <v>-97.600999999999999</v>
      </c>
      <c r="K399" s="3">
        <v>11619</v>
      </c>
      <c r="L399" t="s">
        <v>17</v>
      </c>
    </row>
    <row r="400" spans="1:12" x14ac:dyDescent="0.35">
      <c r="A400" t="s">
        <v>60</v>
      </c>
      <c r="B400" s="9">
        <v>41.256259999999997</v>
      </c>
      <c r="C400" s="9">
        <v>-95.940430000000006</v>
      </c>
      <c r="D400" t="s">
        <v>2826</v>
      </c>
      <c r="E400" t="s">
        <v>936</v>
      </c>
      <c r="F400" t="s">
        <v>1748</v>
      </c>
      <c r="G400" t="s">
        <v>3078</v>
      </c>
      <c r="H400" t="s">
        <v>444</v>
      </c>
      <c r="I400">
        <v>41.417000000000002</v>
      </c>
      <c r="J400">
        <v>-96.117000000000004</v>
      </c>
      <c r="K400" s="3">
        <v>23168</v>
      </c>
      <c r="L400" t="s">
        <v>12</v>
      </c>
    </row>
    <row r="401" spans="1:12" x14ac:dyDescent="0.35">
      <c r="A401" t="s">
        <v>60</v>
      </c>
      <c r="B401" s="9">
        <v>41.256259999999997</v>
      </c>
      <c r="C401" s="9">
        <v>-95.940430000000006</v>
      </c>
      <c r="D401" t="s">
        <v>2747</v>
      </c>
      <c r="E401" t="s">
        <v>846</v>
      </c>
      <c r="F401" t="s">
        <v>1669</v>
      </c>
      <c r="G401" t="s">
        <v>3078</v>
      </c>
      <c r="H401" t="s">
        <v>419</v>
      </c>
      <c r="I401">
        <v>41.259</v>
      </c>
      <c r="J401">
        <v>-95.76</v>
      </c>
      <c r="K401" s="3">
        <v>15085</v>
      </c>
      <c r="L401" t="s">
        <v>12</v>
      </c>
    </row>
    <row r="402" spans="1:12" x14ac:dyDescent="0.35">
      <c r="A402" t="s">
        <v>60</v>
      </c>
      <c r="B402" s="9">
        <v>41.256259999999997</v>
      </c>
      <c r="C402" s="9">
        <v>-95.940430000000006</v>
      </c>
      <c r="D402" t="s">
        <v>2823</v>
      </c>
      <c r="E402" t="s">
        <v>933</v>
      </c>
      <c r="F402" t="s">
        <v>1745</v>
      </c>
      <c r="G402" t="s">
        <v>3078</v>
      </c>
      <c r="H402" t="s">
        <v>444</v>
      </c>
      <c r="I402">
        <v>41.31</v>
      </c>
      <c r="J402">
        <v>-95.899000000000001</v>
      </c>
      <c r="K402" s="3">
        <v>6905</v>
      </c>
      <c r="L402" t="s">
        <v>17</v>
      </c>
    </row>
    <row r="403" spans="1:12" x14ac:dyDescent="0.35">
      <c r="A403" t="s">
        <v>60</v>
      </c>
      <c r="B403" s="9">
        <v>41.256259999999997</v>
      </c>
      <c r="C403" s="9">
        <v>-95.940430000000006</v>
      </c>
      <c r="D403" t="s">
        <v>2825</v>
      </c>
      <c r="E403" t="s">
        <v>935</v>
      </c>
      <c r="F403" t="s">
        <v>1747</v>
      </c>
      <c r="G403" t="s">
        <v>3078</v>
      </c>
      <c r="H403" t="s">
        <v>444</v>
      </c>
      <c r="I403">
        <v>41.195999999999998</v>
      </c>
      <c r="J403">
        <v>-96.111999999999995</v>
      </c>
      <c r="K403" s="3">
        <v>15836</v>
      </c>
      <c r="L403" t="s">
        <v>12</v>
      </c>
    </row>
    <row r="404" spans="1:12" x14ac:dyDescent="0.35">
      <c r="A404" t="s">
        <v>60</v>
      </c>
      <c r="B404" s="9">
        <v>41.256259999999997</v>
      </c>
      <c r="C404" s="9">
        <v>-95.940430000000006</v>
      </c>
      <c r="D404" t="s">
        <v>2824</v>
      </c>
      <c r="E404" t="s">
        <v>934</v>
      </c>
      <c r="F404" t="s">
        <v>1746</v>
      </c>
      <c r="G404" t="s">
        <v>3078</v>
      </c>
      <c r="H404" t="s">
        <v>444</v>
      </c>
      <c r="I404">
        <v>41.116999999999997</v>
      </c>
      <c r="J404">
        <v>-95.917000000000002</v>
      </c>
      <c r="K404" s="3">
        <v>15608</v>
      </c>
      <c r="L404" t="s">
        <v>12</v>
      </c>
    </row>
    <row r="405" spans="1:12" x14ac:dyDescent="0.35">
      <c r="A405" t="s">
        <v>88</v>
      </c>
      <c r="B405" s="9">
        <v>28.538340000000002</v>
      </c>
      <c r="C405" s="9">
        <v>-81.379239999999996</v>
      </c>
      <c r="D405" t="s">
        <v>2693</v>
      </c>
      <c r="E405" t="s">
        <v>787</v>
      </c>
      <c r="F405" t="s">
        <v>1615</v>
      </c>
      <c r="G405" t="s">
        <v>3078</v>
      </c>
      <c r="H405" t="s">
        <v>409</v>
      </c>
      <c r="I405">
        <v>28.545000000000002</v>
      </c>
      <c r="J405">
        <v>-81.332999999999998</v>
      </c>
      <c r="K405" s="3">
        <v>4577</v>
      </c>
      <c r="L405" t="s">
        <v>12</v>
      </c>
    </row>
    <row r="406" spans="1:12" x14ac:dyDescent="0.35">
      <c r="A406" t="s">
        <v>88</v>
      </c>
      <c r="B406" s="9">
        <v>28.538340000000002</v>
      </c>
      <c r="C406" s="9">
        <v>-81.379239999999996</v>
      </c>
      <c r="D406" t="s">
        <v>2695</v>
      </c>
      <c r="E406" t="s">
        <v>789</v>
      </c>
      <c r="F406" t="s">
        <v>1617</v>
      </c>
      <c r="G406" t="s">
        <v>3078</v>
      </c>
      <c r="H406" t="s">
        <v>409</v>
      </c>
      <c r="I406">
        <v>28.29</v>
      </c>
      <c r="J406">
        <v>-81.436999999999998</v>
      </c>
      <c r="K406" s="3">
        <v>28186</v>
      </c>
      <c r="L406" t="s">
        <v>12</v>
      </c>
    </row>
    <row r="407" spans="1:12" x14ac:dyDescent="0.35">
      <c r="A407" t="s">
        <v>88</v>
      </c>
      <c r="B407" s="9">
        <v>28.538340000000002</v>
      </c>
      <c r="C407" s="9">
        <v>-81.379239999999996</v>
      </c>
      <c r="D407" t="s">
        <v>2694</v>
      </c>
      <c r="E407" t="s">
        <v>788</v>
      </c>
      <c r="F407" t="s">
        <v>1616</v>
      </c>
      <c r="G407" t="s">
        <v>3078</v>
      </c>
      <c r="H407" t="s">
        <v>409</v>
      </c>
      <c r="I407">
        <v>28.434000000000001</v>
      </c>
      <c r="J407">
        <v>-81.325000000000003</v>
      </c>
      <c r="K407" s="3">
        <v>12755</v>
      </c>
      <c r="L407" t="s">
        <v>17</v>
      </c>
    </row>
    <row r="408" spans="1:12" x14ac:dyDescent="0.35">
      <c r="A408" t="s">
        <v>88</v>
      </c>
      <c r="B408" s="9">
        <v>28.538340000000002</v>
      </c>
      <c r="C408" s="9">
        <v>-81.379239999999996</v>
      </c>
      <c r="D408" t="s">
        <v>2696</v>
      </c>
      <c r="E408" t="s">
        <v>790</v>
      </c>
      <c r="F408" t="s">
        <v>1618</v>
      </c>
      <c r="G408" t="s">
        <v>3078</v>
      </c>
      <c r="H408" t="s">
        <v>409</v>
      </c>
      <c r="I408">
        <v>28.78</v>
      </c>
      <c r="J408">
        <v>-81.244</v>
      </c>
      <c r="K408" s="3">
        <v>29936</v>
      </c>
      <c r="L408" t="s">
        <v>12</v>
      </c>
    </row>
    <row r="409" spans="1:12" x14ac:dyDescent="0.35">
      <c r="A409" t="s">
        <v>124</v>
      </c>
      <c r="B409" s="9">
        <v>38.982230000000001</v>
      </c>
      <c r="C409" s="9">
        <v>-94.670789999999997</v>
      </c>
      <c r="D409" t="s">
        <v>2748</v>
      </c>
      <c r="E409" t="s">
        <v>848</v>
      </c>
      <c r="F409" t="s">
        <v>1670</v>
      </c>
      <c r="G409" t="s">
        <v>3078</v>
      </c>
      <c r="H409" t="s">
        <v>421</v>
      </c>
      <c r="I409">
        <v>38.85</v>
      </c>
      <c r="J409">
        <v>-94.739000000000004</v>
      </c>
      <c r="K409" s="3">
        <v>15843</v>
      </c>
      <c r="L409" t="s">
        <v>12</v>
      </c>
    </row>
    <row r="410" spans="1:12" x14ac:dyDescent="0.35">
      <c r="A410" t="s">
        <v>124</v>
      </c>
      <c r="B410" s="9">
        <v>38.982230000000001</v>
      </c>
      <c r="C410" s="9">
        <v>-94.670789999999997</v>
      </c>
      <c r="D410" t="s">
        <v>2749</v>
      </c>
      <c r="E410" t="s">
        <v>849</v>
      </c>
      <c r="F410" t="s">
        <v>1671</v>
      </c>
      <c r="G410" t="s">
        <v>3078</v>
      </c>
      <c r="H410" t="s">
        <v>421</v>
      </c>
      <c r="I410">
        <v>38.832000000000001</v>
      </c>
      <c r="J410">
        <v>-94.89</v>
      </c>
      <c r="K410" s="3">
        <v>25275</v>
      </c>
      <c r="L410" t="s">
        <v>12</v>
      </c>
    </row>
    <row r="411" spans="1:12" x14ac:dyDescent="0.35">
      <c r="A411" t="s">
        <v>111</v>
      </c>
      <c r="B411" s="9">
        <v>34.197499999999998</v>
      </c>
      <c r="C411" s="9">
        <v>-119.17704999999999</v>
      </c>
      <c r="D411" t="s">
        <v>2604</v>
      </c>
      <c r="E411" t="s">
        <v>693</v>
      </c>
      <c r="F411" t="s">
        <v>1525</v>
      </c>
      <c r="G411" t="s">
        <v>3078</v>
      </c>
      <c r="H411" t="s">
        <v>399</v>
      </c>
      <c r="I411">
        <v>34.216999999999999</v>
      </c>
      <c r="J411">
        <v>-119.083</v>
      </c>
      <c r="K411" s="3">
        <v>8916</v>
      </c>
      <c r="L411" t="s">
        <v>12</v>
      </c>
    </row>
    <row r="412" spans="1:12" x14ac:dyDescent="0.35">
      <c r="A412" t="s">
        <v>111</v>
      </c>
      <c r="B412" s="9">
        <v>34.197499999999998</v>
      </c>
      <c r="C412" s="9">
        <v>-119.17704999999999</v>
      </c>
      <c r="D412" t="s">
        <v>2603</v>
      </c>
      <c r="E412" t="s">
        <v>692</v>
      </c>
      <c r="F412" t="s">
        <v>1524</v>
      </c>
      <c r="G412" t="s">
        <v>3078</v>
      </c>
      <c r="H412" t="s">
        <v>399</v>
      </c>
      <c r="I412">
        <v>34.201000000000001</v>
      </c>
      <c r="J412">
        <v>-119.20699999999999</v>
      </c>
      <c r="K412" s="3">
        <v>2781</v>
      </c>
      <c r="L412" t="s">
        <v>12</v>
      </c>
    </row>
    <row r="413" spans="1:12" x14ac:dyDescent="0.35">
      <c r="A413" t="s">
        <v>111</v>
      </c>
      <c r="B413" s="9">
        <v>34.197499999999998</v>
      </c>
      <c r="C413" s="9">
        <v>-119.17704999999999</v>
      </c>
      <c r="D413" t="s">
        <v>2605</v>
      </c>
      <c r="E413" t="s">
        <v>694</v>
      </c>
      <c r="F413" t="s">
        <v>1526</v>
      </c>
      <c r="G413" t="s">
        <v>3078</v>
      </c>
      <c r="H413" t="s">
        <v>399</v>
      </c>
      <c r="I413">
        <v>34.116999999999997</v>
      </c>
      <c r="J413">
        <v>-119.117</v>
      </c>
      <c r="K413" s="3">
        <v>10519</v>
      </c>
      <c r="L413" t="s">
        <v>12</v>
      </c>
    </row>
    <row r="414" spans="1:12" x14ac:dyDescent="0.35">
      <c r="A414" t="s">
        <v>561</v>
      </c>
      <c r="B414" t="s">
        <v>3032</v>
      </c>
      <c r="C414" t="s">
        <v>3032</v>
      </c>
      <c r="D414" s="4" t="s">
        <v>562</v>
      </c>
      <c r="E414" t="s">
        <v>562</v>
      </c>
      <c r="F414" s="5" t="s">
        <v>563</v>
      </c>
      <c r="G414" t="s">
        <v>3078</v>
      </c>
      <c r="H414" s="6" t="s">
        <v>540</v>
      </c>
      <c r="K414" s="3"/>
      <c r="L414" t="s">
        <v>15</v>
      </c>
    </row>
    <row r="415" spans="1:12" x14ac:dyDescent="0.35">
      <c r="A415" t="s">
        <v>198</v>
      </c>
      <c r="B415" s="9">
        <v>28.034459999999999</v>
      </c>
      <c r="C415" s="9">
        <v>-80.588660000000004</v>
      </c>
      <c r="D415" t="s">
        <v>2697</v>
      </c>
      <c r="E415" t="s">
        <v>791</v>
      </c>
      <c r="F415" t="s">
        <v>1619</v>
      </c>
      <c r="G415" t="s">
        <v>3078</v>
      </c>
      <c r="H415" t="s">
        <v>409</v>
      </c>
      <c r="I415">
        <v>28.100999999999999</v>
      </c>
      <c r="J415">
        <v>-80.644000000000005</v>
      </c>
      <c r="K415" s="3">
        <v>9177</v>
      </c>
      <c r="L415" t="s">
        <v>12</v>
      </c>
    </row>
    <row r="416" spans="1:12" x14ac:dyDescent="0.35">
      <c r="A416" t="s">
        <v>198</v>
      </c>
      <c r="B416" s="9">
        <v>28.034459999999999</v>
      </c>
      <c r="C416" s="9">
        <v>-80.588660000000004</v>
      </c>
      <c r="D416" t="s">
        <v>2698</v>
      </c>
      <c r="E416" t="s">
        <v>792</v>
      </c>
      <c r="F416" t="s">
        <v>1620</v>
      </c>
      <c r="G416" t="s">
        <v>3078</v>
      </c>
      <c r="H416" t="s">
        <v>409</v>
      </c>
      <c r="I416">
        <v>28.233000000000001</v>
      </c>
      <c r="J416">
        <v>-80.599999999999994</v>
      </c>
      <c r="K416" s="3">
        <v>22104</v>
      </c>
      <c r="L416" t="s">
        <v>12</v>
      </c>
    </row>
    <row r="417" spans="1:12" x14ac:dyDescent="0.35">
      <c r="A417" t="s">
        <v>150</v>
      </c>
      <c r="B417" s="9">
        <v>40.91677</v>
      </c>
      <c r="C417" s="9">
        <v>-74.171809999999994</v>
      </c>
      <c r="D417" t="s">
        <v>2839</v>
      </c>
      <c r="E417" t="s">
        <v>952</v>
      </c>
      <c r="F417" t="s">
        <v>1761</v>
      </c>
      <c r="G417" t="s">
        <v>3078</v>
      </c>
      <c r="H417" t="s">
        <v>451</v>
      </c>
      <c r="I417">
        <v>40.799999999999997</v>
      </c>
      <c r="J417">
        <v>-74.417000000000002</v>
      </c>
      <c r="K417" s="3">
        <v>24367</v>
      </c>
      <c r="L417" t="s">
        <v>12</v>
      </c>
    </row>
    <row r="418" spans="1:12" x14ac:dyDescent="0.35">
      <c r="A418" t="s">
        <v>195</v>
      </c>
      <c r="B418" s="9">
        <v>29.563569999999999</v>
      </c>
      <c r="C418" s="9">
        <v>-95.286050000000003</v>
      </c>
      <c r="D418" t="s">
        <v>2977</v>
      </c>
      <c r="E418" t="s">
        <v>1101</v>
      </c>
      <c r="F418" t="s">
        <v>1900</v>
      </c>
      <c r="G418" t="s">
        <v>3078</v>
      </c>
      <c r="H418" t="s">
        <v>478</v>
      </c>
      <c r="I418">
        <v>29.506</v>
      </c>
      <c r="J418">
        <v>-95.477000000000004</v>
      </c>
      <c r="K418" s="3">
        <v>19551</v>
      </c>
      <c r="L418" t="s">
        <v>12</v>
      </c>
    </row>
    <row r="419" spans="1:12" x14ac:dyDescent="0.35">
      <c r="A419" t="s">
        <v>188</v>
      </c>
      <c r="B419" s="9">
        <v>40.693649999999998</v>
      </c>
      <c r="C419" s="9">
        <v>-89.588989999999995</v>
      </c>
      <c r="D419" t="s">
        <v>2730</v>
      </c>
      <c r="E419" t="s">
        <v>827</v>
      </c>
      <c r="F419" t="s">
        <v>1652</v>
      </c>
      <c r="G419" t="s">
        <v>3078</v>
      </c>
      <c r="H419" t="s">
        <v>415</v>
      </c>
      <c r="I419">
        <v>40.667999999999999</v>
      </c>
      <c r="J419">
        <v>-89.683999999999997</v>
      </c>
      <c r="K419" s="3">
        <v>8504</v>
      </c>
      <c r="L419" t="s">
        <v>17</v>
      </c>
    </row>
    <row r="420" spans="1:12" x14ac:dyDescent="0.35">
      <c r="A420" t="s">
        <v>19</v>
      </c>
      <c r="B420" s="9">
        <v>39.952330000000003</v>
      </c>
      <c r="C420" s="9">
        <v>-75.163790000000006</v>
      </c>
      <c r="D420" t="s">
        <v>2904</v>
      </c>
      <c r="E420" t="s">
        <v>1026</v>
      </c>
      <c r="F420" t="s">
        <v>1827</v>
      </c>
      <c r="G420" t="s">
        <v>3078</v>
      </c>
      <c r="H420" t="s">
        <v>467</v>
      </c>
      <c r="I420">
        <v>40.082000000000001</v>
      </c>
      <c r="J420">
        <v>-75.010999999999996</v>
      </c>
      <c r="K420" s="3">
        <v>19421</v>
      </c>
      <c r="L420" t="s">
        <v>12</v>
      </c>
    </row>
    <row r="421" spans="1:12" x14ac:dyDescent="0.35">
      <c r="A421" t="s">
        <v>19</v>
      </c>
      <c r="B421" s="9">
        <v>39.952330000000003</v>
      </c>
      <c r="C421" s="9">
        <v>-75.163790000000006</v>
      </c>
      <c r="D421" t="s">
        <v>2902</v>
      </c>
      <c r="E421" t="s">
        <v>1024</v>
      </c>
      <c r="F421" t="s">
        <v>1825</v>
      </c>
      <c r="G421" t="s">
        <v>3078</v>
      </c>
      <c r="H421" t="s">
        <v>467</v>
      </c>
      <c r="I421">
        <v>39.872999999999998</v>
      </c>
      <c r="J421">
        <v>-75.227000000000004</v>
      </c>
      <c r="K421" s="3">
        <v>10338</v>
      </c>
      <c r="L421" t="s">
        <v>13</v>
      </c>
    </row>
    <row r="422" spans="1:12" x14ac:dyDescent="0.35">
      <c r="A422" t="s">
        <v>19</v>
      </c>
      <c r="B422" s="9">
        <v>39.952330000000003</v>
      </c>
      <c r="C422" s="9">
        <v>-75.163790000000006</v>
      </c>
      <c r="D422" t="s">
        <v>2905</v>
      </c>
      <c r="E422" t="s">
        <v>1027</v>
      </c>
      <c r="F422" t="s">
        <v>1828</v>
      </c>
      <c r="G422" t="s">
        <v>3078</v>
      </c>
      <c r="H422" t="s">
        <v>467</v>
      </c>
      <c r="I422">
        <v>39.948999999999998</v>
      </c>
      <c r="J422">
        <v>-74.841999999999999</v>
      </c>
      <c r="K422" s="3">
        <v>27432</v>
      </c>
      <c r="L422" t="s">
        <v>12</v>
      </c>
    </row>
    <row r="423" spans="1:12" x14ac:dyDescent="0.35">
      <c r="A423" t="s">
        <v>19</v>
      </c>
      <c r="B423" s="9">
        <v>39.952330000000003</v>
      </c>
      <c r="C423" s="9">
        <v>-75.163790000000006</v>
      </c>
      <c r="D423" t="s">
        <v>2903</v>
      </c>
      <c r="E423" t="s">
        <v>1025</v>
      </c>
      <c r="F423" t="s">
        <v>1826</v>
      </c>
      <c r="G423" t="s">
        <v>3078</v>
      </c>
      <c r="H423" t="s">
        <v>467</v>
      </c>
      <c r="I423">
        <v>40.1</v>
      </c>
      <c r="J423">
        <v>-75.266999999999996</v>
      </c>
      <c r="K423" s="3">
        <v>18623</v>
      </c>
      <c r="L423" t="s">
        <v>12</v>
      </c>
    </row>
    <row r="424" spans="1:12" x14ac:dyDescent="0.35">
      <c r="A424" t="s">
        <v>20</v>
      </c>
      <c r="B424" s="9">
        <v>33.44838</v>
      </c>
      <c r="C424" s="9">
        <v>-112.07404</v>
      </c>
      <c r="D424" t="s">
        <v>2560</v>
      </c>
      <c r="E424" t="s">
        <v>647</v>
      </c>
      <c r="F424" t="s">
        <v>1481</v>
      </c>
      <c r="G424" t="s">
        <v>3078</v>
      </c>
      <c r="H424" t="s">
        <v>395</v>
      </c>
      <c r="I424">
        <v>33.527000000000001</v>
      </c>
      <c r="J424">
        <v>-112.295</v>
      </c>
      <c r="K424" s="3">
        <v>22278</v>
      </c>
      <c r="L424" t="s">
        <v>12</v>
      </c>
    </row>
    <row r="425" spans="1:12" x14ac:dyDescent="0.35">
      <c r="A425" t="s">
        <v>20</v>
      </c>
      <c r="B425" s="9">
        <v>33.44838</v>
      </c>
      <c r="C425" s="9">
        <v>-112.07404</v>
      </c>
      <c r="D425" t="s">
        <v>2564</v>
      </c>
      <c r="E425" t="s">
        <v>651</v>
      </c>
      <c r="F425" t="s">
        <v>1485</v>
      </c>
      <c r="G425" t="s">
        <v>3078</v>
      </c>
      <c r="H425" t="s">
        <v>395</v>
      </c>
      <c r="I425">
        <v>33.549999999999997</v>
      </c>
      <c r="J425">
        <v>-112.367</v>
      </c>
      <c r="K425" s="3">
        <v>29421</v>
      </c>
      <c r="L425" t="s">
        <v>12</v>
      </c>
    </row>
    <row r="426" spans="1:12" x14ac:dyDescent="0.35">
      <c r="A426" t="s">
        <v>20</v>
      </c>
      <c r="B426" s="9">
        <v>33.44838</v>
      </c>
      <c r="C426" s="9">
        <v>-112.07404</v>
      </c>
      <c r="D426" t="s">
        <v>2562</v>
      </c>
      <c r="E426" t="s">
        <v>649</v>
      </c>
      <c r="F426" t="s">
        <v>1483</v>
      </c>
      <c r="G426" t="s">
        <v>3078</v>
      </c>
      <c r="H426" t="s">
        <v>395</v>
      </c>
      <c r="I426">
        <v>33.688000000000002</v>
      </c>
      <c r="J426">
        <v>-112.08199999999999</v>
      </c>
      <c r="K426" s="3">
        <v>26654</v>
      </c>
      <c r="L426" t="s">
        <v>12</v>
      </c>
    </row>
    <row r="427" spans="1:12" x14ac:dyDescent="0.35">
      <c r="A427" t="s">
        <v>20</v>
      </c>
      <c r="B427" s="9">
        <v>33.44838</v>
      </c>
      <c r="C427" s="9">
        <v>-112.07404</v>
      </c>
      <c r="D427" t="s">
        <v>2563</v>
      </c>
      <c r="E427" t="s">
        <v>650</v>
      </c>
      <c r="F427" t="s">
        <v>1484</v>
      </c>
      <c r="G427" t="s">
        <v>3078</v>
      </c>
      <c r="H427" t="s">
        <v>395</v>
      </c>
      <c r="I427">
        <v>33.417000000000002</v>
      </c>
      <c r="J427">
        <v>-112.383</v>
      </c>
      <c r="K427" s="3">
        <v>28881</v>
      </c>
      <c r="L427" t="s">
        <v>12</v>
      </c>
    </row>
    <row r="428" spans="1:12" x14ac:dyDescent="0.35">
      <c r="A428" t="s">
        <v>20</v>
      </c>
      <c r="B428" s="9">
        <v>33.44838</v>
      </c>
      <c r="C428" s="9">
        <v>-112.07404</v>
      </c>
      <c r="D428" t="s">
        <v>2559</v>
      </c>
      <c r="E428" t="s">
        <v>646</v>
      </c>
      <c r="F428" t="s">
        <v>1480</v>
      </c>
      <c r="G428" t="s">
        <v>3078</v>
      </c>
      <c r="H428" t="s">
        <v>395</v>
      </c>
      <c r="I428">
        <v>33.427999999999997</v>
      </c>
      <c r="J428">
        <v>-112.004</v>
      </c>
      <c r="K428" s="3">
        <v>6882</v>
      </c>
      <c r="L428" t="s">
        <v>21</v>
      </c>
    </row>
    <row r="429" spans="1:12" x14ac:dyDescent="0.35">
      <c r="A429" t="s">
        <v>20</v>
      </c>
      <c r="B429" s="9">
        <v>33.44838</v>
      </c>
      <c r="C429" s="9">
        <v>-112.07404</v>
      </c>
      <c r="D429" t="s">
        <v>2561</v>
      </c>
      <c r="E429" t="s">
        <v>648</v>
      </c>
      <c r="F429" t="s">
        <v>1482</v>
      </c>
      <c r="G429" t="s">
        <v>3078</v>
      </c>
      <c r="H429" t="s">
        <v>395</v>
      </c>
      <c r="I429">
        <v>33.622999999999998</v>
      </c>
      <c r="J429">
        <v>-111.911</v>
      </c>
      <c r="K429" s="3">
        <v>24604</v>
      </c>
      <c r="L429" t="s">
        <v>12</v>
      </c>
    </row>
    <row r="430" spans="1:12" x14ac:dyDescent="0.35">
      <c r="A430" t="s">
        <v>78</v>
      </c>
      <c r="B430" s="9">
        <v>40.440620000000003</v>
      </c>
      <c r="C430" s="9">
        <v>-79.995890000000003</v>
      </c>
      <c r="D430" t="s">
        <v>2906</v>
      </c>
      <c r="E430" t="s">
        <v>1028</v>
      </c>
      <c r="F430" t="s">
        <v>1829</v>
      </c>
      <c r="G430" t="s">
        <v>3078</v>
      </c>
      <c r="H430" t="s">
        <v>467</v>
      </c>
      <c r="I430">
        <v>40.354999999999997</v>
      </c>
      <c r="J430">
        <v>-79.921999999999997</v>
      </c>
      <c r="K430" s="3">
        <v>11392</v>
      </c>
      <c r="L430" t="s">
        <v>12</v>
      </c>
    </row>
    <row r="431" spans="1:12" x14ac:dyDescent="0.35">
      <c r="A431" t="s">
        <v>78</v>
      </c>
      <c r="B431" s="9">
        <v>40.440620000000003</v>
      </c>
      <c r="C431" s="9">
        <v>-79.995890000000003</v>
      </c>
      <c r="D431" t="s">
        <v>2907</v>
      </c>
      <c r="E431" t="s">
        <v>1029</v>
      </c>
      <c r="F431" t="s">
        <v>1830</v>
      </c>
      <c r="G431" t="s">
        <v>3078</v>
      </c>
      <c r="H431" t="s">
        <v>467</v>
      </c>
      <c r="I431">
        <v>40.484999999999999</v>
      </c>
      <c r="J431">
        <v>-80.213999999999999</v>
      </c>
      <c r="K431" s="3">
        <v>19100</v>
      </c>
      <c r="L431" t="s">
        <v>13</v>
      </c>
    </row>
    <row r="432" spans="1:12" x14ac:dyDescent="0.35">
      <c r="A432" t="s">
        <v>526</v>
      </c>
      <c r="B432" t="s">
        <v>3032</v>
      </c>
      <c r="C432" t="s">
        <v>3032</v>
      </c>
      <c r="D432" s="4" t="s">
        <v>527</v>
      </c>
      <c r="E432" t="s">
        <v>527</v>
      </c>
      <c r="F432" s="5" t="s">
        <v>528</v>
      </c>
      <c r="G432" t="s">
        <v>3078</v>
      </c>
      <c r="H432" s="6" t="s">
        <v>498</v>
      </c>
      <c r="K432" s="3"/>
      <c r="L432" t="s">
        <v>17</v>
      </c>
    </row>
    <row r="433" spans="1:12" x14ac:dyDescent="0.35">
      <c r="A433" t="s">
        <v>84</v>
      </c>
      <c r="B433" s="9">
        <v>33.019840000000002</v>
      </c>
      <c r="C433" s="9">
        <v>-96.698890000000006</v>
      </c>
      <c r="D433" t="s">
        <v>2978</v>
      </c>
      <c r="E433" t="s">
        <v>1102</v>
      </c>
      <c r="F433" t="s">
        <v>1901</v>
      </c>
      <c r="G433" t="s">
        <v>3078</v>
      </c>
      <c r="H433" t="s">
        <v>478</v>
      </c>
      <c r="I433">
        <v>33.19</v>
      </c>
      <c r="J433">
        <v>-96.590999999999994</v>
      </c>
      <c r="K433" s="3">
        <v>21424</v>
      </c>
      <c r="L433" t="s">
        <v>12</v>
      </c>
    </row>
    <row r="434" spans="1:12" x14ac:dyDescent="0.35">
      <c r="A434" t="s">
        <v>84</v>
      </c>
      <c r="B434" s="9">
        <v>33.019840000000002</v>
      </c>
      <c r="C434" s="9">
        <v>-96.698890000000006</v>
      </c>
      <c r="D434" t="s">
        <v>2979</v>
      </c>
      <c r="E434" t="s">
        <v>1103</v>
      </c>
      <c r="F434" t="s">
        <v>1902</v>
      </c>
      <c r="G434" t="s">
        <v>3078</v>
      </c>
      <c r="H434" t="s">
        <v>478</v>
      </c>
      <c r="I434">
        <v>32.930999999999997</v>
      </c>
      <c r="J434">
        <v>-96.435000000000002</v>
      </c>
      <c r="K434" s="3">
        <v>26524</v>
      </c>
      <c r="L434" t="s">
        <v>12</v>
      </c>
    </row>
    <row r="435" spans="1:12" x14ac:dyDescent="0.35">
      <c r="A435" t="s">
        <v>140</v>
      </c>
      <c r="B435" s="9">
        <v>27.29393</v>
      </c>
      <c r="C435" s="9">
        <v>-80.35033</v>
      </c>
      <c r="D435" t="s">
        <v>2700</v>
      </c>
      <c r="E435" t="s">
        <v>794</v>
      </c>
      <c r="F435" t="s">
        <v>1622</v>
      </c>
      <c r="G435" t="s">
        <v>3078</v>
      </c>
      <c r="H435" t="s">
        <v>409</v>
      </c>
      <c r="I435">
        <v>27.498000000000001</v>
      </c>
      <c r="J435">
        <v>-80.376999999999995</v>
      </c>
      <c r="K435" s="3">
        <v>22843</v>
      </c>
      <c r="L435" t="s">
        <v>12</v>
      </c>
    </row>
    <row r="436" spans="1:12" x14ac:dyDescent="0.35">
      <c r="A436" t="s">
        <v>140</v>
      </c>
      <c r="B436" s="9">
        <v>27.29393</v>
      </c>
      <c r="C436" s="9">
        <v>-80.35033</v>
      </c>
      <c r="D436" t="s">
        <v>2699</v>
      </c>
      <c r="E436" t="s">
        <v>793</v>
      </c>
      <c r="F436" t="s">
        <v>1621</v>
      </c>
      <c r="G436" t="s">
        <v>3078</v>
      </c>
      <c r="H436" t="s">
        <v>409</v>
      </c>
      <c r="I436">
        <v>27.181999999999999</v>
      </c>
      <c r="J436">
        <v>-80.221000000000004</v>
      </c>
      <c r="K436" s="3">
        <v>17843</v>
      </c>
      <c r="L436" t="s">
        <v>12</v>
      </c>
    </row>
    <row r="437" spans="1:12" x14ac:dyDescent="0.35">
      <c r="A437" t="s">
        <v>41</v>
      </c>
      <c r="B437" s="9">
        <v>45.523449999999997</v>
      </c>
      <c r="C437" s="9">
        <v>-122.67621</v>
      </c>
      <c r="D437" t="s">
        <v>3010</v>
      </c>
      <c r="E437" t="s">
        <v>1138</v>
      </c>
      <c r="F437" t="s">
        <v>1933</v>
      </c>
      <c r="G437" t="s">
        <v>3078</v>
      </c>
      <c r="H437" t="s">
        <v>487</v>
      </c>
      <c r="I437">
        <v>45.621000000000002</v>
      </c>
      <c r="J437">
        <v>-122.657</v>
      </c>
      <c r="K437" s="3">
        <v>10949</v>
      </c>
      <c r="L437" t="s">
        <v>12</v>
      </c>
    </row>
    <row r="438" spans="1:12" x14ac:dyDescent="0.35">
      <c r="A438" t="s">
        <v>41</v>
      </c>
      <c r="B438" s="9">
        <v>45.523449999999997</v>
      </c>
      <c r="C438" s="9">
        <v>-122.67621</v>
      </c>
      <c r="D438" t="s">
        <v>2896</v>
      </c>
      <c r="E438" t="s">
        <v>1016</v>
      </c>
      <c r="F438" t="s">
        <v>1818</v>
      </c>
      <c r="G438" t="s">
        <v>3078</v>
      </c>
      <c r="H438" t="s">
        <v>465</v>
      </c>
      <c r="I438">
        <v>45.595999999999997</v>
      </c>
      <c r="J438">
        <v>-122.60899999999999</v>
      </c>
      <c r="K438" s="3">
        <v>9615</v>
      </c>
      <c r="L438" t="s">
        <v>15</v>
      </c>
    </row>
    <row r="439" spans="1:12" x14ac:dyDescent="0.35">
      <c r="A439" t="s">
        <v>41</v>
      </c>
      <c r="B439" s="9">
        <v>45.523449999999997</v>
      </c>
      <c r="C439" s="9">
        <v>-122.67621</v>
      </c>
      <c r="D439" t="s">
        <v>3012</v>
      </c>
      <c r="E439" t="s">
        <v>1140</v>
      </c>
      <c r="F439" t="s">
        <v>1935</v>
      </c>
      <c r="G439" t="s">
        <v>3078</v>
      </c>
      <c r="H439" t="s">
        <v>487</v>
      </c>
      <c r="I439">
        <v>45.540999999999997</v>
      </c>
      <c r="J439">
        <v>-122.949</v>
      </c>
      <c r="K439" s="3">
        <v>21337</v>
      </c>
      <c r="L439" t="s">
        <v>12</v>
      </c>
    </row>
    <row r="440" spans="1:12" x14ac:dyDescent="0.35">
      <c r="A440" t="s">
        <v>41</v>
      </c>
      <c r="B440" s="9">
        <v>45.523449999999997</v>
      </c>
      <c r="C440" s="9">
        <v>-122.67621</v>
      </c>
      <c r="D440" t="s">
        <v>3011</v>
      </c>
      <c r="E440" t="s">
        <v>1139</v>
      </c>
      <c r="F440" t="s">
        <v>1934</v>
      </c>
      <c r="G440" t="s">
        <v>3078</v>
      </c>
      <c r="H440" t="s">
        <v>487</v>
      </c>
      <c r="I440">
        <v>45.551000000000002</v>
      </c>
      <c r="J440">
        <v>-122.40900000000001</v>
      </c>
      <c r="K440" s="3">
        <v>21036</v>
      </c>
      <c r="L440" t="s">
        <v>12</v>
      </c>
    </row>
    <row r="441" spans="1:12" x14ac:dyDescent="0.35">
      <c r="A441" t="s">
        <v>129</v>
      </c>
      <c r="B441" s="9">
        <v>41.823990000000002</v>
      </c>
      <c r="C441" s="9">
        <v>-71.41283</v>
      </c>
      <c r="D441" t="s">
        <v>2909</v>
      </c>
      <c r="E441" t="s">
        <v>1031</v>
      </c>
      <c r="F441" t="s">
        <v>1832</v>
      </c>
      <c r="G441" t="s">
        <v>3078</v>
      </c>
      <c r="H441" t="s">
        <v>469</v>
      </c>
      <c r="I441">
        <v>41.920999999999999</v>
      </c>
      <c r="J441">
        <v>-71.491</v>
      </c>
      <c r="K441" s="3">
        <v>12579</v>
      </c>
      <c r="L441" t="s">
        <v>12</v>
      </c>
    </row>
    <row r="442" spans="1:12" x14ac:dyDescent="0.35">
      <c r="A442" t="s">
        <v>129</v>
      </c>
      <c r="B442" s="9">
        <v>41.823990000000002</v>
      </c>
      <c r="C442" s="9">
        <v>-71.41283</v>
      </c>
      <c r="D442" t="s">
        <v>2910</v>
      </c>
      <c r="E442" t="s">
        <v>1032</v>
      </c>
      <c r="F442" t="s">
        <v>1833</v>
      </c>
      <c r="G442" t="s">
        <v>3078</v>
      </c>
      <c r="H442" t="s">
        <v>469</v>
      </c>
      <c r="I442">
        <v>41.597000000000001</v>
      </c>
      <c r="J442">
        <v>-71.412000000000006</v>
      </c>
      <c r="K442" s="3">
        <v>25240</v>
      </c>
      <c r="L442" t="s">
        <v>12</v>
      </c>
    </row>
    <row r="443" spans="1:12" x14ac:dyDescent="0.35">
      <c r="A443" t="s">
        <v>129</v>
      </c>
      <c r="B443" s="9">
        <v>41.823990000000002</v>
      </c>
      <c r="C443" s="9">
        <v>-71.41283</v>
      </c>
      <c r="D443" t="s">
        <v>2908</v>
      </c>
      <c r="E443" t="s">
        <v>1030</v>
      </c>
      <c r="F443" t="s">
        <v>1831</v>
      </c>
      <c r="G443" t="s">
        <v>3078</v>
      </c>
      <c r="H443" t="s">
        <v>469</v>
      </c>
      <c r="I443">
        <v>41.722999999999999</v>
      </c>
      <c r="J443">
        <v>-71.433000000000007</v>
      </c>
      <c r="K443" s="3">
        <v>11353</v>
      </c>
      <c r="L443" t="s">
        <v>13</v>
      </c>
    </row>
    <row r="444" spans="1:12" x14ac:dyDescent="0.35">
      <c r="A444" t="s">
        <v>187</v>
      </c>
      <c r="B444" s="9">
        <v>40.233840000000001</v>
      </c>
      <c r="C444" s="9">
        <v>-111.65853</v>
      </c>
      <c r="D444" t="s">
        <v>2992</v>
      </c>
      <c r="E444" t="s">
        <v>1117</v>
      </c>
      <c r="F444" t="s">
        <v>1915</v>
      </c>
      <c r="G444" t="s">
        <v>3078</v>
      </c>
      <c r="H444" t="s">
        <v>481</v>
      </c>
      <c r="I444">
        <v>40.219000000000001</v>
      </c>
      <c r="J444">
        <v>-111.723</v>
      </c>
      <c r="K444" s="3">
        <v>5716</v>
      </c>
      <c r="L444" t="s">
        <v>12</v>
      </c>
    </row>
    <row r="445" spans="1:12" x14ac:dyDescent="0.35">
      <c r="A445" t="s">
        <v>194</v>
      </c>
      <c r="B445" s="9">
        <v>38.254449999999999</v>
      </c>
      <c r="C445" s="9">
        <v>-104.60914</v>
      </c>
      <c r="D445" t="s">
        <v>2660</v>
      </c>
      <c r="E445" t="s">
        <v>751</v>
      </c>
      <c r="F445" t="s">
        <v>1582</v>
      </c>
      <c r="G445" t="s">
        <v>3078</v>
      </c>
      <c r="H445" t="s">
        <v>401</v>
      </c>
      <c r="I445">
        <v>38.29</v>
      </c>
      <c r="J445">
        <v>-104.498</v>
      </c>
      <c r="K445" s="3">
        <v>10476</v>
      </c>
      <c r="L445" t="s">
        <v>12</v>
      </c>
    </row>
    <row r="446" spans="1:12" x14ac:dyDescent="0.35">
      <c r="A446" t="s">
        <v>59</v>
      </c>
      <c r="B446" s="9">
        <v>35.772100000000002</v>
      </c>
      <c r="C446" s="9">
        <v>-78.63861</v>
      </c>
      <c r="D446" t="s">
        <v>2862</v>
      </c>
      <c r="E446" t="s">
        <v>978</v>
      </c>
      <c r="F446" t="s">
        <v>1784</v>
      </c>
      <c r="G446" t="s">
        <v>3078</v>
      </c>
      <c r="H446" t="s">
        <v>457</v>
      </c>
      <c r="I446">
        <v>35.892000000000003</v>
      </c>
      <c r="J446">
        <v>-78.781999999999996</v>
      </c>
      <c r="K446" s="3">
        <v>18570</v>
      </c>
      <c r="L446" t="s">
        <v>13</v>
      </c>
    </row>
    <row r="447" spans="1:12" x14ac:dyDescent="0.35">
      <c r="A447" t="s">
        <v>133</v>
      </c>
      <c r="B447" s="9">
        <v>34.106400000000001</v>
      </c>
      <c r="C447" s="9">
        <v>-117.59311</v>
      </c>
      <c r="D447" t="s">
        <v>2606</v>
      </c>
      <c r="E447" t="s">
        <v>695</v>
      </c>
      <c r="F447" t="s">
        <v>1527</v>
      </c>
      <c r="G447" t="s">
        <v>3078</v>
      </c>
      <c r="H447" t="s">
        <v>399</v>
      </c>
      <c r="I447">
        <v>34.1</v>
      </c>
      <c r="J447">
        <v>-117.783</v>
      </c>
      <c r="K447" s="3">
        <v>17498</v>
      </c>
      <c r="L447" t="s">
        <v>12</v>
      </c>
    </row>
    <row r="448" spans="1:12" x14ac:dyDescent="0.35">
      <c r="A448" t="s">
        <v>98</v>
      </c>
      <c r="B448" s="9">
        <v>39.529629999999997</v>
      </c>
      <c r="C448" s="9">
        <v>-119.8138</v>
      </c>
      <c r="D448" t="s">
        <v>2832</v>
      </c>
      <c r="E448" t="s">
        <v>943</v>
      </c>
      <c r="F448" t="s">
        <v>1754</v>
      </c>
      <c r="G448" t="s">
        <v>3078</v>
      </c>
      <c r="H448" t="s">
        <v>447</v>
      </c>
      <c r="I448">
        <v>39.667999999999999</v>
      </c>
      <c r="J448">
        <v>-119.876</v>
      </c>
      <c r="K448" s="3">
        <v>16282</v>
      </c>
      <c r="L448" t="s">
        <v>12</v>
      </c>
    </row>
    <row r="449" spans="1:12" x14ac:dyDescent="0.35">
      <c r="A449" t="s">
        <v>98</v>
      </c>
      <c r="B449" s="9">
        <v>39.529629999999997</v>
      </c>
      <c r="C449" s="9">
        <v>-119.8138</v>
      </c>
      <c r="D449" t="s">
        <v>2831</v>
      </c>
      <c r="E449" t="s">
        <v>942</v>
      </c>
      <c r="F449" t="s">
        <v>1753</v>
      </c>
      <c r="G449" t="s">
        <v>3078</v>
      </c>
      <c r="H449" t="s">
        <v>447</v>
      </c>
      <c r="I449">
        <v>39.484000000000002</v>
      </c>
      <c r="J449">
        <v>-119.771</v>
      </c>
      <c r="K449" s="3">
        <v>6263</v>
      </c>
      <c r="L449" t="s">
        <v>15</v>
      </c>
    </row>
    <row r="450" spans="1:12" x14ac:dyDescent="0.35">
      <c r="A450" t="s">
        <v>104</v>
      </c>
      <c r="B450" s="9">
        <v>37.553759999999997</v>
      </c>
      <c r="C450" s="9">
        <v>-77.460260000000005</v>
      </c>
      <c r="D450" t="s">
        <v>3003</v>
      </c>
      <c r="E450" t="s">
        <v>1130</v>
      </c>
      <c r="F450" t="s">
        <v>1926</v>
      </c>
      <c r="G450" t="s">
        <v>3078</v>
      </c>
      <c r="H450" t="s">
        <v>485</v>
      </c>
      <c r="I450">
        <v>37.4</v>
      </c>
      <c r="J450">
        <v>-77.516999999999996</v>
      </c>
      <c r="K450" s="3">
        <v>17815</v>
      </c>
      <c r="L450" t="s">
        <v>12</v>
      </c>
    </row>
    <row r="451" spans="1:12" x14ac:dyDescent="0.35">
      <c r="A451" t="s">
        <v>104</v>
      </c>
      <c r="B451" s="9">
        <v>37.553759999999997</v>
      </c>
      <c r="C451" s="9">
        <v>-77.460260000000005</v>
      </c>
      <c r="D451" t="s">
        <v>3002</v>
      </c>
      <c r="E451" t="s">
        <v>1129</v>
      </c>
      <c r="F451" t="s">
        <v>1925</v>
      </c>
      <c r="G451" t="s">
        <v>3078</v>
      </c>
      <c r="H451" t="s">
        <v>485</v>
      </c>
      <c r="I451">
        <v>37.707999999999998</v>
      </c>
      <c r="J451">
        <v>-77.433999999999997</v>
      </c>
      <c r="K451" s="3">
        <v>17305</v>
      </c>
      <c r="L451" t="s">
        <v>12</v>
      </c>
    </row>
    <row r="452" spans="1:12" x14ac:dyDescent="0.35">
      <c r="A452" t="s">
        <v>104</v>
      </c>
      <c r="B452" s="9">
        <v>37.553759999999997</v>
      </c>
      <c r="C452" s="9">
        <v>-77.460260000000005</v>
      </c>
      <c r="D452" t="s">
        <v>3001</v>
      </c>
      <c r="E452" t="s">
        <v>1128</v>
      </c>
      <c r="F452" t="s">
        <v>1924</v>
      </c>
      <c r="G452" t="s">
        <v>3078</v>
      </c>
      <c r="H452" t="s">
        <v>485</v>
      </c>
      <c r="I452">
        <v>37.505000000000003</v>
      </c>
      <c r="J452">
        <v>-77.319999999999993</v>
      </c>
      <c r="K452" s="3">
        <v>13504</v>
      </c>
      <c r="L452" t="s">
        <v>13</v>
      </c>
    </row>
    <row r="453" spans="1:12" x14ac:dyDescent="0.35">
      <c r="A453" t="s">
        <v>74</v>
      </c>
      <c r="B453" s="9">
        <v>33.95335</v>
      </c>
      <c r="C453" s="9">
        <v>-117.39615999999999</v>
      </c>
      <c r="D453" t="s">
        <v>2611</v>
      </c>
      <c r="E453" t="s">
        <v>700</v>
      </c>
      <c r="F453" t="s">
        <v>1532</v>
      </c>
      <c r="G453" t="s">
        <v>3078</v>
      </c>
      <c r="H453" t="s">
        <v>399</v>
      </c>
      <c r="I453">
        <v>33.975000000000001</v>
      </c>
      <c r="J453">
        <v>-117.636</v>
      </c>
      <c r="K453" s="3">
        <v>22249</v>
      </c>
      <c r="L453" t="s">
        <v>12</v>
      </c>
    </row>
    <row r="454" spans="1:12" x14ac:dyDescent="0.35">
      <c r="A454" t="s">
        <v>74</v>
      </c>
      <c r="B454" s="9">
        <v>33.95335</v>
      </c>
      <c r="C454" s="9">
        <v>-117.39615999999999</v>
      </c>
      <c r="D454" t="s">
        <v>2608</v>
      </c>
      <c r="E454" t="s">
        <v>697</v>
      </c>
      <c r="F454" t="s">
        <v>1529</v>
      </c>
      <c r="G454" t="s">
        <v>3078</v>
      </c>
      <c r="H454" t="s">
        <v>399</v>
      </c>
      <c r="I454">
        <v>33.9</v>
      </c>
      <c r="J454">
        <v>-117.25</v>
      </c>
      <c r="K454" s="3">
        <v>14732</v>
      </c>
      <c r="L454" t="s">
        <v>15</v>
      </c>
    </row>
    <row r="455" spans="1:12" x14ac:dyDescent="0.35">
      <c r="A455" t="s">
        <v>74</v>
      </c>
      <c r="B455" s="9">
        <v>33.95335</v>
      </c>
      <c r="C455" s="9">
        <v>-117.39615999999999</v>
      </c>
      <c r="D455" t="s">
        <v>2609</v>
      </c>
      <c r="E455" t="s">
        <v>698</v>
      </c>
      <c r="F455" t="s">
        <v>1530</v>
      </c>
      <c r="G455" t="s">
        <v>3078</v>
      </c>
      <c r="H455" t="s">
        <v>399</v>
      </c>
      <c r="I455">
        <v>34.1</v>
      </c>
      <c r="J455">
        <v>-117.25</v>
      </c>
      <c r="K455" s="3">
        <v>21150</v>
      </c>
      <c r="L455" t="s">
        <v>12</v>
      </c>
    </row>
    <row r="456" spans="1:12" x14ac:dyDescent="0.35">
      <c r="A456" t="s">
        <v>74</v>
      </c>
      <c r="B456" s="9">
        <v>33.95335</v>
      </c>
      <c r="C456" s="9">
        <v>-117.39615999999999</v>
      </c>
      <c r="D456" t="s">
        <v>2610</v>
      </c>
      <c r="E456" t="s">
        <v>699</v>
      </c>
      <c r="F456" t="s">
        <v>1531</v>
      </c>
      <c r="G456" t="s">
        <v>3078</v>
      </c>
      <c r="H456" t="s">
        <v>399</v>
      </c>
      <c r="I456">
        <v>34.055999999999997</v>
      </c>
      <c r="J456">
        <v>-117.6</v>
      </c>
      <c r="K456" s="3">
        <v>21985</v>
      </c>
      <c r="L456" t="s">
        <v>12</v>
      </c>
    </row>
    <row r="457" spans="1:12" x14ac:dyDescent="0.35">
      <c r="A457" t="s">
        <v>74</v>
      </c>
      <c r="B457" s="9">
        <v>33.95335</v>
      </c>
      <c r="C457" s="9">
        <v>-117.39615999999999</v>
      </c>
      <c r="D457" t="s">
        <v>2607</v>
      </c>
      <c r="E457" t="s">
        <v>696</v>
      </c>
      <c r="F457" t="s">
        <v>1528</v>
      </c>
      <c r="G457" t="s">
        <v>3078</v>
      </c>
      <c r="H457" t="s">
        <v>399</v>
      </c>
      <c r="I457">
        <v>33.951999999999998</v>
      </c>
      <c r="J457">
        <v>-117.43899999999999</v>
      </c>
      <c r="K457" s="3">
        <v>3954</v>
      </c>
      <c r="L457" t="s">
        <v>12</v>
      </c>
    </row>
    <row r="458" spans="1:12" x14ac:dyDescent="0.35">
      <c r="A458" t="s">
        <v>109</v>
      </c>
      <c r="B458" s="9">
        <v>44.021630000000002</v>
      </c>
      <c r="C458" s="9">
        <v>-92.469899999999996</v>
      </c>
      <c r="D458" t="s">
        <v>2811</v>
      </c>
      <c r="E458" t="s">
        <v>917</v>
      </c>
      <c r="F458" t="s">
        <v>1733</v>
      </c>
      <c r="G458" t="s">
        <v>3078</v>
      </c>
      <c r="H458" t="s">
        <v>436</v>
      </c>
      <c r="I458">
        <v>44.018000000000001</v>
      </c>
      <c r="J458">
        <v>-92.831000000000003</v>
      </c>
      <c r="K458" s="3">
        <v>28876</v>
      </c>
      <c r="L458" t="s">
        <v>12</v>
      </c>
    </row>
    <row r="459" spans="1:12" x14ac:dyDescent="0.35">
      <c r="A459" t="s">
        <v>109</v>
      </c>
      <c r="B459" s="9">
        <v>43.154780000000002</v>
      </c>
      <c r="C459" s="9">
        <v>-77.615560000000002</v>
      </c>
      <c r="D459" t="s">
        <v>2851</v>
      </c>
      <c r="E459" t="s">
        <v>966</v>
      </c>
      <c r="F459" t="s">
        <v>1773</v>
      </c>
      <c r="G459" t="s">
        <v>3078</v>
      </c>
      <c r="H459" t="s">
        <v>455</v>
      </c>
      <c r="I459">
        <v>43.116999999999997</v>
      </c>
      <c r="J459">
        <v>-77.677000000000007</v>
      </c>
      <c r="K459" s="3">
        <v>6519</v>
      </c>
      <c r="L459" t="s">
        <v>13</v>
      </c>
    </row>
    <row r="460" spans="1:12" x14ac:dyDescent="0.35">
      <c r="A460" t="s">
        <v>109</v>
      </c>
      <c r="B460" s="9">
        <v>44.021630000000002</v>
      </c>
      <c r="C460" s="9">
        <v>-92.469899999999996</v>
      </c>
      <c r="D460" t="s">
        <v>2810</v>
      </c>
      <c r="E460" t="s">
        <v>916</v>
      </c>
      <c r="F460" t="s">
        <v>1732</v>
      </c>
      <c r="G460" t="s">
        <v>3078</v>
      </c>
      <c r="H460" t="s">
        <v>436</v>
      </c>
      <c r="I460">
        <v>43.904000000000003</v>
      </c>
      <c r="J460">
        <v>-92.492000000000004</v>
      </c>
      <c r="K460" s="3">
        <v>13198</v>
      </c>
      <c r="L460" t="s">
        <v>12</v>
      </c>
    </row>
    <row r="461" spans="1:12" x14ac:dyDescent="0.35">
      <c r="A461" t="s">
        <v>529</v>
      </c>
      <c r="B461" t="s">
        <v>3032</v>
      </c>
      <c r="C461" t="s">
        <v>3032</v>
      </c>
      <c r="D461" s="4" t="s">
        <v>530</v>
      </c>
      <c r="E461" t="s">
        <v>530</v>
      </c>
      <c r="F461" s="5" t="s">
        <v>531</v>
      </c>
      <c r="G461" t="s">
        <v>3078</v>
      </c>
      <c r="H461" s="6" t="s">
        <v>498</v>
      </c>
      <c r="K461" s="3"/>
      <c r="L461" t="s">
        <v>21</v>
      </c>
    </row>
    <row r="462" spans="1:12" x14ac:dyDescent="0.35">
      <c r="A462" t="s">
        <v>148</v>
      </c>
      <c r="B462" s="9">
        <v>42.271129999999999</v>
      </c>
      <c r="C462" s="9">
        <v>-89.093999999999994</v>
      </c>
      <c r="D462" t="s">
        <v>2731</v>
      </c>
      <c r="E462" t="s">
        <v>828</v>
      </c>
      <c r="F462" t="s">
        <v>1653</v>
      </c>
      <c r="G462" t="s">
        <v>3078</v>
      </c>
      <c r="H462" t="s">
        <v>415</v>
      </c>
      <c r="I462">
        <v>42.192999999999998</v>
      </c>
      <c r="J462">
        <v>-89.093000000000004</v>
      </c>
      <c r="K462" s="3">
        <v>8688</v>
      </c>
      <c r="L462" t="s">
        <v>12</v>
      </c>
    </row>
    <row r="463" spans="1:12" x14ac:dyDescent="0.35">
      <c r="A463" t="s">
        <v>167</v>
      </c>
      <c r="B463" s="9">
        <v>38.752119999999998</v>
      </c>
      <c r="C463" s="9">
        <v>-121.28801</v>
      </c>
      <c r="D463" t="s">
        <v>2613</v>
      </c>
      <c r="E463" t="s">
        <v>702</v>
      </c>
      <c r="F463" t="s">
        <v>1534</v>
      </c>
      <c r="G463" t="s">
        <v>3078</v>
      </c>
      <c r="H463" t="s">
        <v>399</v>
      </c>
      <c r="I463">
        <v>38.954999999999998</v>
      </c>
      <c r="J463">
        <v>-121.08199999999999</v>
      </c>
      <c r="K463" s="3">
        <v>28760</v>
      </c>
      <c r="L463" t="s">
        <v>12</v>
      </c>
    </row>
    <row r="464" spans="1:12" x14ac:dyDescent="0.35">
      <c r="A464" t="s">
        <v>167</v>
      </c>
      <c r="B464" s="9">
        <v>38.752119999999998</v>
      </c>
      <c r="C464" s="9">
        <v>-121.28801</v>
      </c>
      <c r="D464" t="s">
        <v>2612</v>
      </c>
      <c r="E464" t="s">
        <v>701</v>
      </c>
      <c r="F464" t="s">
        <v>1533</v>
      </c>
      <c r="G464" t="s">
        <v>3078</v>
      </c>
      <c r="H464" t="s">
        <v>399</v>
      </c>
      <c r="I464">
        <v>38.908999999999999</v>
      </c>
      <c r="J464">
        <v>-121.351</v>
      </c>
      <c r="K464" s="3">
        <v>18277</v>
      </c>
      <c r="L464" t="s">
        <v>12</v>
      </c>
    </row>
    <row r="465" spans="1:12" x14ac:dyDescent="0.35">
      <c r="A465" t="s">
        <v>185</v>
      </c>
      <c r="B465" s="9">
        <v>30.50826</v>
      </c>
      <c r="C465" s="9">
        <v>-97.678899999999999</v>
      </c>
      <c r="D465" t="s">
        <v>2980</v>
      </c>
      <c r="E465" t="s">
        <v>1104</v>
      </c>
      <c r="F465" t="s">
        <v>1903</v>
      </c>
      <c r="G465" t="s">
        <v>3078</v>
      </c>
      <c r="H465" t="s">
        <v>478</v>
      </c>
      <c r="I465">
        <v>30.678999999999998</v>
      </c>
      <c r="J465">
        <v>-97.679000000000002</v>
      </c>
      <c r="K465" s="3">
        <v>18985</v>
      </c>
      <c r="L465" t="s">
        <v>12</v>
      </c>
    </row>
    <row r="466" spans="1:12" x14ac:dyDescent="0.35">
      <c r="A466" t="s">
        <v>185</v>
      </c>
      <c r="B466" s="9">
        <v>30.50826</v>
      </c>
      <c r="C466" s="9">
        <v>-97.678899999999999</v>
      </c>
      <c r="D466" t="s">
        <v>2981</v>
      </c>
      <c r="E466" t="s">
        <v>1105</v>
      </c>
      <c r="F466" t="s">
        <v>1904</v>
      </c>
      <c r="G466" t="s">
        <v>3078</v>
      </c>
      <c r="H466" t="s">
        <v>478</v>
      </c>
      <c r="I466">
        <v>30.5</v>
      </c>
      <c r="J466">
        <v>-97.966999999999999</v>
      </c>
      <c r="K466" s="3">
        <v>27616</v>
      </c>
      <c r="L466" t="s">
        <v>12</v>
      </c>
    </row>
    <row r="467" spans="1:12" x14ac:dyDescent="0.35">
      <c r="A467" t="s">
        <v>549</v>
      </c>
      <c r="B467" t="s">
        <v>3032</v>
      </c>
      <c r="C467" t="s">
        <v>3032</v>
      </c>
      <c r="D467" s="4" t="s">
        <v>550</v>
      </c>
      <c r="E467" t="s">
        <v>550</v>
      </c>
      <c r="F467" s="5" t="s">
        <v>551</v>
      </c>
      <c r="G467" t="s">
        <v>3078</v>
      </c>
      <c r="H467" s="6" t="s">
        <v>540</v>
      </c>
      <c r="K467" s="3"/>
      <c r="L467" t="s">
        <v>17</v>
      </c>
    </row>
    <row r="468" spans="1:12" x14ac:dyDescent="0.35">
      <c r="A468" t="s">
        <v>51</v>
      </c>
      <c r="B468" s="9">
        <v>38.581569999999999</v>
      </c>
      <c r="C468" s="9">
        <v>-121.4944</v>
      </c>
      <c r="D468" t="s">
        <v>2618</v>
      </c>
      <c r="E468" t="s">
        <v>707</v>
      </c>
      <c r="F468" t="s">
        <v>1539</v>
      </c>
      <c r="G468" t="s">
        <v>3078</v>
      </c>
      <c r="H468" t="s">
        <v>399</v>
      </c>
      <c r="I468">
        <v>38.533000000000001</v>
      </c>
      <c r="J468">
        <v>-121.783</v>
      </c>
      <c r="K468" s="3">
        <v>25669</v>
      </c>
      <c r="L468" t="s">
        <v>12</v>
      </c>
    </row>
    <row r="469" spans="1:12" x14ac:dyDescent="0.35">
      <c r="A469" t="s">
        <v>51</v>
      </c>
      <c r="B469" s="9">
        <v>38.581569999999999</v>
      </c>
      <c r="C469" s="9">
        <v>-121.4944</v>
      </c>
      <c r="D469" t="s">
        <v>2614</v>
      </c>
      <c r="E469" t="s">
        <v>703</v>
      </c>
      <c r="F469" t="s">
        <v>1535</v>
      </c>
      <c r="G469" t="s">
        <v>3078</v>
      </c>
      <c r="H469" t="s">
        <v>399</v>
      </c>
      <c r="I469">
        <v>38.506999999999998</v>
      </c>
      <c r="J469">
        <v>-121.495</v>
      </c>
      <c r="K469" s="3">
        <v>8291</v>
      </c>
      <c r="L469" t="s">
        <v>15</v>
      </c>
    </row>
    <row r="470" spans="1:12" x14ac:dyDescent="0.35">
      <c r="A470" t="s">
        <v>51</v>
      </c>
      <c r="B470" s="9">
        <v>38.581569999999999</v>
      </c>
      <c r="C470" s="9">
        <v>-121.4944</v>
      </c>
      <c r="D470" t="s">
        <v>2616</v>
      </c>
      <c r="E470" t="s">
        <v>705</v>
      </c>
      <c r="F470" t="s">
        <v>1537</v>
      </c>
      <c r="G470" t="s">
        <v>3078</v>
      </c>
      <c r="H470" t="s">
        <v>399</v>
      </c>
      <c r="I470">
        <v>38.695999999999998</v>
      </c>
      <c r="J470">
        <v>-121.59</v>
      </c>
      <c r="K470" s="3">
        <v>15193</v>
      </c>
      <c r="L470" t="s">
        <v>12</v>
      </c>
    </row>
    <row r="471" spans="1:12" x14ac:dyDescent="0.35">
      <c r="A471" t="s">
        <v>51</v>
      </c>
      <c r="B471" s="9">
        <v>38.581569999999999</v>
      </c>
      <c r="C471" s="9">
        <v>-121.4944</v>
      </c>
      <c r="D471" t="s">
        <v>2617</v>
      </c>
      <c r="E471" t="s">
        <v>706</v>
      </c>
      <c r="F471" t="s">
        <v>1538</v>
      </c>
      <c r="G471" t="s">
        <v>3078</v>
      </c>
      <c r="H471" t="s">
        <v>399</v>
      </c>
      <c r="I471">
        <v>38.567</v>
      </c>
      <c r="J471">
        <v>-121.3</v>
      </c>
      <c r="K471" s="3">
        <v>16977</v>
      </c>
      <c r="L471" t="s">
        <v>12</v>
      </c>
    </row>
    <row r="472" spans="1:12" x14ac:dyDescent="0.35">
      <c r="A472" t="s">
        <v>51</v>
      </c>
      <c r="B472" s="9">
        <v>38.581569999999999</v>
      </c>
      <c r="C472" s="9">
        <v>-121.4944</v>
      </c>
      <c r="D472" t="s">
        <v>2615</v>
      </c>
      <c r="E472" t="s">
        <v>704</v>
      </c>
      <c r="F472" t="s">
        <v>1536</v>
      </c>
      <c r="G472" t="s">
        <v>3078</v>
      </c>
      <c r="H472" t="s">
        <v>399</v>
      </c>
      <c r="I472">
        <v>38.667000000000002</v>
      </c>
      <c r="J472">
        <v>-121.4</v>
      </c>
      <c r="K472" s="3">
        <v>12549</v>
      </c>
      <c r="L472" t="s">
        <v>12</v>
      </c>
    </row>
    <row r="473" spans="1:12" x14ac:dyDescent="0.35">
      <c r="A473" t="s">
        <v>141</v>
      </c>
      <c r="B473" s="9">
        <v>44.942900000000002</v>
      </c>
      <c r="C473" s="9">
        <v>-123.0351</v>
      </c>
      <c r="D473" t="s">
        <v>2898</v>
      </c>
      <c r="E473" t="s">
        <v>1018</v>
      </c>
      <c r="F473" t="s">
        <v>1820</v>
      </c>
      <c r="G473" t="s">
        <v>3078</v>
      </c>
      <c r="H473" t="s">
        <v>465</v>
      </c>
      <c r="I473">
        <v>45.195</v>
      </c>
      <c r="J473">
        <v>-123.134</v>
      </c>
      <c r="K473" s="3">
        <v>29088</v>
      </c>
      <c r="L473" t="s">
        <v>12</v>
      </c>
    </row>
    <row r="474" spans="1:12" x14ac:dyDescent="0.35">
      <c r="A474" t="s">
        <v>141</v>
      </c>
      <c r="B474" s="9">
        <v>44.942900000000002</v>
      </c>
      <c r="C474" s="9">
        <v>-123.0351</v>
      </c>
      <c r="D474" t="s">
        <v>2897</v>
      </c>
      <c r="E474" t="s">
        <v>1017</v>
      </c>
      <c r="F474" t="s">
        <v>1819</v>
      </c>
      <c r="G474" t="s">
        <v>3078</v>
      </c>
      <c r="H474" t="s">
        <v>465</v>
      </c>
      <c r="I474">
        <v>44.905000000000001</v>
      </c>
      <c r="J474">
        <v>-123.001</v>
      </c>
      <c r="K474" s="3">
        <v>4996</v>
      </c>
      <c r="L474" t="s">
        <v>15</v>
      </c>
    </row>
    <row r="475" spans="1:12" x14ac:dyDescent="0.35">
      <c r="A475" t="s">
        <v>145</v>
      </c>
      <c r="B475" s="9">
        <v>36.67774</v>
      </c>
      <c r="C475" s="9">
        <v>-121.6555</v>
      </c>
      <c r="D475" t="s">
        <v>2620</v>
      </c>
      <c r="E475" t="s">
        <v>709</v>
      </c>
      <c r="F475" t="s">
        <v>1541</v>
      </c>
      <c r="G475" t="s">
        <v>3078</v>
      </c>
      <c r="H475" t="s">
        <v>399</v>
      </c>
      <c r="I475">
        <v>36.588000000000001</v>
      </c>
      <c r="J475">
        <v>-121.845</v>
      </c>
      <c r="K475" s="3">
        <v>19634</v>
      </c>
      <c r="L475" t="s">
        <v>12</v>
      </c>
    </row>
    <row r="476" spans="1:12" x14ac:dyDescent="0.35">
      <c r="A476" t="s">
        <v>145</v>
      </c>
      <c r="B476" s="9">
        <v>36.67774</v>
      </c>
      <c r="C476" s="9">
        <v>-121.6555</v>
      </c>
      <c r="D476" t="s">
        <v>2619</v>
      </c>
      <c r="E476" t="s">
        <v>708</v>
      </c>
      <c r="F476" t="s">
        <v>1540</v>
      </c>
      <c r="G476" t="s">
        <v>3078</v>
      </c>
      <c r="H476" t="s">
        <v>399</v>
      </c>
      <c r="I476">
        <v>36.664000000000001</v>
      </c>
      <c r="J476">
        <v>-121.608</v>
      </c>
      <c r="K476" s="3">
        <v>4503</v>
      </c>
      <c r="L476" t="s">
        <v>12</v>
      </c>
    </row>
    <row r="477" spans="1:12" x14ac:dyDescent="0.35">
      <c r="A477" t="s">
        <v>121</v>
      </c>
      <c r="B477" s="9">
        <v>40.760779999999997</v>
      </c>
      <c r="C477" s="9">
        <v>-111.89105000000001</v>
      </c>
      <c r="D477" t="s">
        <v>2993</v>
      </c>
      <c r="E477" t="s">
        <v>1118</v>
      </c>
      <c r="F477" t="s">
        <v>1916</v>
      </c>
      <c r="G477" t="s">
        <v>3078</v>
      </c>
      <c r="H477" t="s">
        <v>481</v>
      </c>
      <c r="I477">
        <v>40.777999999999999</v>
      </c>
      <c r="J477">
        <v>-111.96899999999999</v>
      </c>
      <c r="K477" s="3">
        <v>6837</v>
      </c>
      <c r="L477" t="s">
        <v>21</v>
      </c>
    </row>
    <row r="478" spans="1:12" x14ac:dyDescent="0.35">
      <c r="A478" t="s">
        <v>212</v>
      </c>
      <c r="B478" s="9">
        <v>31.46377</v>
      </c>
      <c r="C478" s="9">
        <v>-100.43704</v>
      </c>
      <c r="D478" t="s">
        <v>2621</v>
      </c>
      <c r="E478" t="s">
        <v>710</v>
      </c>
      <c r="F478" t="s">
        <v>1542</v>
      </c>
      <c r="G478" t="s">
        <v>3078</v>
      </c>
      <c r="H478" t="s">
        <v>399</v>
      </c>
      <c r="I478">
        <v>31.352</v>
      </c>
      <c r="J478">
        <v>-100.495</v>
      </c>
      <c r="K478" s="3">
        <v>13591</v>
      </c>
      <c r="L478" t="s">
        <v>12</v>
      </c>
    </row>
    <row r="479" spans="1:12" x14ac:dyDescent="0.35">
      <c r="A479" t="s">
        <v>22</v>
      </c>
      <c r="B479" s="9">
        <v>29.424119999999998</v>
      </c>
      <c r="C479" s="9">
        <v>-98.493629999999996</v>
      </c>
      <c r="D479" t="s">
        <v>2983</v>
      </c>
      <c r="E479" t="s">
        <v>1107</v>
      </c>
      <c r="F479" t="s">
        <v>1906</v>
      </c>
      <c r="G479" t="s">
        <v>3078</v>
      </c>
      <c r="H479" t="s">
        <v>478</v>
      </c>
      <c r="I479">
        <v>29.382999999999999</v>
      </c>
      <c r="J479">
        <v>-98.582999999999998</v>
      </c>
      <c r="K479" s="3">
        <v>9790</v>
      </c>
      <c r="L479" t="s">
        <v>12</v>
      </c>
    </row>
    <row r="480" spans="1:12" x14ac:dyDescent="0.35">
      <c r="A480" t="s">
        <v>22</v>
      </c>
      <c r="B480" s="9">
        <v>29.424119999999998</v>
      </c>
      <c r="C480" s="9">
        <v>-98.493629999999996</v>
      </c>
      <c r="D480" t="s">
        <v>2985</v>
      </c>
      <c r="E480" t="s">
        <v>1109</v>
      </c>
      <c r="F480" t="s">
        <v>1908</v>
      </c>
      <c r="G480" t="s">
        <v>3078</v>
      </c>
      <c r="H480" t="s">
        <v>478</v>
      </c>
      <c r="I480">
        <v>29.533000000000001</v>
      </c>
      <c r="J480">
        <v>-98.262</v>
      </c>
      <c r="K480" s="3">
        <v>25481</v>
      </c>
      <c r="L480" t="s">
        <v>12</v>
      </c>
    </row>
    <row r="481" spans="1:12" x14ac:dyDescent="0.35">
      <c r="A481" t="s">
        <v>22</v>
      </c>
      <c r="B481" s="9">
        <v>29.424119999999998</v>
      </c>
      <c r="C481" s="9">
        <v>-98.493629999999996</v>
      </c>
      <c r="D481" t="s">
        <v>2984</v>
      </c>
      <c r="E481" t="s">
        <v>1108</v>
      </c>
      <c r="F481" t="s">
        <v>1907</v>
      </c>
      <c r="G481" t="s">
        <v>3078</v>
      </c>
      <c r="H481" t="s">
        <v>478</v>
      </c>
      <c r="I481">
        <v>29.544</v>
      </c>
      <c r="J481">
        <v>-98.483999999999995</v>
      </c>
      <c r="K481" s="3">
        <v>13362</v>
      </c>
      <c r="L481" t="s">
        <v>17</v>
      </c>
    </row>
    <row r="482" spans="1:12" x14ac:dyDescent="0.35">
      <c r="A482" t="s">
        <v>22</v>
      </c>
      <c r="B482" s="9">
        <v>29.424119999999998</v>
      </c>
      <c r="C482" s="9">
        <v>-98.493629999999996</v>
      </c>
      <c r="D482" t="s">
        <v>2982</v>
      </c>
      <c r="E482" t="s">
        <v>1106</v>
      </c>
      <c r="F482" t="s">
        <v>1905</v>
      </c>
      <c r="G482" t="s">
        <v>3078</v>
      </c>
      <c r="H482" t="s">
        <v>478</v>
      </c>
      <c r="I482">
        <v>29.338999999999999</v>
      </c>
      <c r="J482">
        <v>-98.471999999999994</v>
      </c>
      <c r="K482" s="3">
        <v>9694</v>
      </c>
      <c r="L482" t="s">
        <v>12</v>
      </c>
    </row>
    <row r="483" spans="1:12" x14ac:dyDescent="0.35">
      <c r="A483" t="s">
        <v>23</v>
      </c>
      <c r="B483" s="9">
        <v>32.715710000000001</v>
      </c>
      <c r="C483" s="9">
        <v>-117.16472</v>
      </c>
      <c r="D483" t="s">
        <v>2626</v>
      </c>
      <c r="E483" t="s">
        <v>716</v>
      </c>
      <c r="F483" t="s">
        <v>1548</v>
      </c>
      <c r="G483" t="s">
        <v>3078</v>
      </c>
      <c r="H483" t="s">
        <v>399</v>
      </c>
      <c r="I483">
        <v>32.826000000000001</v>
      </c>
      <c r="J483">
        <v>-116.973</v>
      </c>
      <c r="K483" s="3">
        <v>21718</v>
      </c>
      <c r="L483" t="s">
        <v>12</v>
      </c>
    </row>
    <row r="484" spans="1:12" x14ac:dyDescent="0.35">
      <c r="A484" t="s">
        <v>23</v>
      </c>
      <c r="B484" s="9">
        <v>32.715710000000001</v>
      </c>
      <c r="C484" s="9">
        <v>-117.16472</v>
      </c>
      <c r="D484" t="s">
        <v>2600</v>
      </c>
      <c r="E484" t="s">
        <v>714</v>
      </c>
      <c r="F484" t="s">
        <v>1546</v>
      </c>
      <c r="G484" t="s">
        <v>3078</v>
      </c>
      <c r="H484" t="s">
        <v>399</v>
      </c>
      <c r="I484">
        <v>32.866999999999997</v>
      </c>
      <c r="J484">
        <v>-117.133</v>
      </c>
      <c r="K484" s="3">
        <v>17081</v>
      </c>
      <c r="L484" t="s">
        <v>12</v>
      </c>
    </row>
    <row r="485" spans="1:12" x14ac:dyDescent="0.35">
      <c r="A485" t="s">
        <v>23</v>
      </c>
      <c r="B485" s="9">
        <v>32.715710000000001</v>
      </c>
      <c r="C485" s="9">
        <v>-117.16472</v>
      </c>
      <c r="D485" t="s">
        <v>2624</v>
      </c>
      <c r="E485" t="s">
        <v>713</v>
      </c>
      <c r="F485" t="s">
        <v>1545</v>
      </c>
      <c r="G485" t="s">
        <v>3078</v>
      </c>
      <c r="H485" t="s">
        <v>399</v>
      </c>
      <c r="I485">
        <v>32.816000000000003</v>
      </c>
      <c r="J485">
        <v>-117.139</v>
      </c>
      <c r="K485" s="3">
        <v>11408</v>
      </c>
      <c r="L485" t="s">
        <v>12</v>
      </c>
    </row>
    <row r="486" spans="1:12" x14ac:dyDescent="0.35">
      <c r="A486" t="s">
        <v>23</v>
      </c>
      <c r="B486" s="9">
        <v>32.715710000000001</v>
      </c>
      <c r="C486" s="9">
        <v>-117.16472</v>
      </c>
      <c r="D486" t="s">
        <v>2625</v>
      </c>
      <c r="E486" t="s">
        <v>715</v>
      </c>
      <c r="F486" t="s">
        <v>1547</v>
      </c>
      <c r="G486" t="s">
        <v>3078</v>
      </c>
      <c r="H486" t="s">
        <v>399</v>
      </c>
      <c r="I486">
        <v>32.567</v>
      </c>
      <c r="J486">
        <v>-117.117</v>
      </c>
      <c r="K486" s="3">
        <v>17128</v>
      </c>
      <c r="L486" t="s">
        <v>12</v>
      </c>
    </row>
    <row r="487" spans="1:12" x14ac:dyDescent="0.35">
      <c r="A487" t="s">
        <v>23</v>
      </c>
      <c r="B487" s="9">
        <v>32.715710000000001</v>
      </c>
      <c r="C487" s="9">
        <v>-117.16472</v>
      </c>
      <c r="D487" t="s">
        <v>2623</v>
      </c>
      <c r="E487" t="s">
        <v>712</v>
      </c>
      <c r="F487" t="s">
        <v>1544</v>
      </c>
      <c r="G487" t="s">
        <v>3078</v>
      </c>
      <c r="H487" t="s">
        <v>399</v>
      </c>
      <c r="I487">
        <v>32.700000000000003</v>
      </c>
      <c r="J487">
        <v>-117.2</v>
      </c>
      <c r="K487" s="3">
        <v>3734</v>
      </c>
      <c r="L487" t="s">
        <v>12</v>
      </c>
    </row>
    <row r="488" spans="1:12" x14ac:dyDescent="0.35">
      <c r="A488" t="s">
        <v>23</v>
      </c>
      <c r="B488" s="9">
        <v>32.715710000000001</v>
      </c>
      <c r="C488" s="9">
        <v>-117.16472</v>
      </c>
      <c r="D488" t="s">
        <v>2622</v>
      </c>
      <c r="E488" t="s">
        <v>711</v>
      </c>
      <c r="F488" t="s">
        <v>1543</v>
      </c>
      <c r="G488" t="s">
        <v>3078</v>
      </c>
      <c r="H488" t="s">
        <v>399</v>
      </c>
      <c r="I488">
        <v>32.734000000000002</v>
      </c>
      <c r="J488">
        <v>-117.18300000000001</v>
      </c>
      <c r="K488" s="3">
        <v>2657</v>
      </c>
      <c r="L488" t="s">
        <v>15</v>
      </c>
    </row>
    <row r="489" spans="1:12" x14ac:dyDescent="0.35">
      <c r="A489" t="s">
        <v>29</v>
      </c>
      <c r="B489" s="9">
        <v>37.774929999999998</v>
      </c>
      <c r="C489" s="9">
        <v>-122.41942</v>
      </c>
      <c r="D489" t="s">
        <v>2630</v>
      </c>
      <c r="E489" t="s">
        <v>720</v>
      </c>
      <c r="F489" t="s">
        <v>1552</v>
      </c>
      <c r="G489" t="s">
        <v>3078</v>
      </c>
      <c r="H489" t="s">
        <v>399</v>
      </c>
      <c r="I489">
        <v>37.512999999999998</v>
      </c>
      <c r="J489">
        <v>-122.501</v>
      </c>
      <c r="K489" s="3">
        <v>29997</v>
      </c>
      <c r="L489" t="s">
        <v>12</v>
      </c>
    </row>
    <row r="490" spans="1:12" x14ac:dyDescent="0.35">
      <c r="A490" t="s">
        <v>29</v>
      </c>
      <c r="B490" s="9">
        <v>37.774929999999998</v>
      </c>
      <c r="C490" s="9">
        <v>-122.41942</v>
      </c>
      <c r="D490" t="s">
        <v>2629</v>
      </c>
      <c r="E490" t="s">
        <v>719</v>
      </c>
      <c r="F490" t="s">
        <v>1551</v>
      </c>
      <c r="G490" t="s">
        <v>3078</v>
      </c>
      <c r="H490" t="s">
        <v>399</v>
      </c>
      <c r="I490">
        <v>37.654000000000003</v>
      </c>
      <c r="J490">
        <v>-122.11499999999999</v>
      </c>
      <c r="K490" s="3">
        <v>29964</v>
      </c>
      <c r="L490" t="s">
        <v>12</v>
      </c>
    </row>
    <row r="491" spans="1:12" x14ac:dyDescent="0.35">
      <c r="A491" t="s">
        <v>29</v>
      </c>
      <c r="B491" s="9">
        <v>37.774929999999998</v>
      </c>
      <c r="C491" s="9">
        <v>-122.41942</v>
      </c>
      <c r="D491" t="s">
        <v>2628</v>
      </c>
      <c r="E491" t="s">
        <v>718</v>
      </c>
      <c r="F491" t="s">
        <v>1550</v>
      </c>
      <c r="G491" t="s">
        <v>3078</v>
      </c>
      <c r="H491" t="s">
        <v>399</v>
      </c>
      <c r="I491">
        <v>37.720999999999997</v>
      </c>
      <c r="J491">
        <v>-122.221</v>
      </c>
      <c r="K491" s="3">
        <v>18447</v>
      </c>
      <c r="L491" t="s">
        <v>12</v>
      </c>
    </row>
    <row r="492" spans="1:12" x14ac:dyDescent="0.35">
      <c r="A492" t="s">
        <v>29</v>
      </c>
      <c r="B492" s="9">
        <v>37.774929999999998</v>
      </c>
      <c r="C492" s="9">
        <v>-122.41942</v>
      </c>
      <c r="D492" t="s">
        <v>2627</v>
      </c>
      <c r="E492" t="s">
        <v>717</v>
      </c>
      <c r="F492" t="s">
        <v>1549</v>
      </c>
      <c r="G492" t="s">
        <v>3078</v>
      </c>
      <c r="H492" t="s">
        <v>399</v>
      </c>
      <c r="I492">
        <v>37.619999999999997</v>
      </c>
      <c r="J492">
        <v>-122.36499999999999</v>
      </c>
      <c r="K492" s="3">
        <v>17880</v>
      </c>
      <c r="L492" t="s">
        <v>15</v>
      </c>
    </row>
    <row r="493" spans="1:12" x14ac:dyDescent="0.35">
      <c r="A493" t="s">
        <v>26</v>
      </c>
      <c r="B493" s="9">
        <v>37.339390000000002</v>
      </c>
      <c r="C493" s="9">
        <v>-121.89496</v>
      </c>
      <c r="D493" t="s">
        <v>2633</v>
      </c>
      <c r="E493" t="s">
        <v>723</v>
      </c>
      <c r="F493" t="s">
        <v>1555</v>
      </c>
      <c r="G493" t="s">
        <v>3078</v>
      </c>
      <c r="H493" t="s">
        <v>399</v>
      </c>
      <c r="I493">
        <v>37.405999999999999</v>
      </c>
      <c r="J493">
        <v>-122.048</v>
      </c>
      <c r="K493" s="3">
        <v>15419</v>
      </c>
      <c r="L493" t="s">
        <v>12</v>
      </c>
    </row>
    <row r="494" spans="1:12" x14ac:dyDescent="0.35">
      <c r="A494" t="s">
        <v>26</v>
      </c>
      <c r="B494" s="9">
        <v>37.339390000000002</v>
      </c>
      <c r="C494" s="9">
        <v>-121.89496</v>
      </c>
      <c r="D494" t="s">
        <v>2631</v>
      </c>
      <c r="E494" t="s">
        <v>721</v>
      </c>
      <c r="F494" t="s">
        <v>1553</v>
      </c>
      <c r="G494" t="s">
        <v>3078</v>
      </c>
      <c r="H494" t="s">
        <v>399</v>
      </c>
      <c r="I494">
        <v>37.359000000000002</v>
      </c>
      <c r="J494">
        <v>-121.92400000000001</v>
      </c>
      <c r="K494" s="3">
        <v>3368</v>
      </c>
      <c r="L494" t="s">
        <v>15</v>
      </c>
    </row>
    <row r="495" spans="1:12" x14ac:dyDescent="0.35">
      <c r="A495" t="s">
        <v>26</v>
      </c>
      <c r="B495" s="9">
        <v>37.339390000000002</v>
      </c>
      <c r="C495" s="9">
        <v>-121.89496</v>
      </c>
      <c r="D495" t="s">
        <v>2634</v>
      </c>
      <c r="E495" t="s">
        <v>724</v>
      </c>
      <c r="F495" t="s">
        <v>1556</v>
      </c>
      <c r="G495" t="s">
        <v>3078</v>
      </c>
      <c r="H495" t="s">
        <v>399</v>
      </c>
      <c r="I495">
        <v>37.466999999999999</v>
      </c>
      <c r="J495">
        <v>-122.117</v>
      </c>
      <c r="K495" s="3">
        <v>24207</v>
      </c>
      <c r="L495" t="s">
        <v>12</v>
      </c>
    </row>
    <row r="496" spans="1:12" x14ac:dyDescent="0.35">
      <c r="A496" t="s">
        <v>26</v>
      </c>
      <c r="B496" s="9">
        <v>37.339390000000002</v>
      </c>
      <c r="C496" s="9">
        <v>-121.89496</v>
      </c>
      <c r="D496" t="s">
        <v>2632</v>
      </c>
      <c r="E496" t="s">
        <v>722</v>
      </c>
      <c r="F496" t="s">
        <v>1554</v>
      </c>
      <c r="G496" t="s">
        <v>3078</v>
      </c>
      <c r="H496" t="s">
        <v>399</v>
      </c>
      <c r="I496">
        <v>37.332999999999998</v>
      </c>
      <c r="J496">
        <v>-121.81699999999999</v>
      </c>
      <c r="K496" s="3">
        <v>6928</v>
      </c>
      <c r="L496" t="s">
        <v>12</v>
      </c>
    </row>
    <row r="497" spans="1:12" x14ac:dyDescent="0.35">
      <c r="A497" t="s">
        <v>201</v>
      </c>
      <c r="B497" s="9">
        <v>33.92427</v>
      </c>
      <c r="C497" s="9">
        <v>-84.378540000000001</v>
      </c>
      <c r="D497" t="s">
        <v>2718</v>
      </c>
      <c r="E497" t="s">
        <v>813</v>
      </c>
      <c r="F497" t="s">
        <v>1640</v>
      </c>
      <c r="G497" t="s">
        <v>3078</v>
      </c>
      <c r="H497" t="s">
        <v>411</v>
      </c>
      <c r="I497">
        <v>34.012999999999998</v>
      </c>
      <c r="J497">
        <v>-84.599000000000004</v>
      </c>
      <c r="K497" s="3">
        <v>22598</v>
      </c>
      <c r="L497" t="s">
        <v>12</v>
      </c>
    </row>
    <row r="498" spans="1:12" x14ac:dyDescent="0.35">
      <c r="A498" t="s">
        <v>203</v>
      </c>
      <c r="B498" s="9">
        <v>34.953029999999998</v>
      </c>
      <c r="C498" s="9">
        <v>-120.43572</v>
      </c>
      <c r="D498" t="s">
        <v>2635</v>
      </c>
      <c r="E498" t="s">
        <v>725</v>
      </c>
      <c r="F498" t="s">
        <v>1557</v>
      </c>
      <c r="G498" t="s">
        <v>3078</v>
      </c>
      <c r="H498" t="s">
        <v>399</v>
      </c>
      <c r="I498">
        <v>34.899000000000001</v>
      </c>
      <c r="J498">
        <v>-120.449</v>
      </c>
      <c r="K498" s="3">
        <v>6128</v>
      </c>
      <c r="L498" t="s">
        <v>12</v>
      </c>
    </row>
    <row r="499" spans="1:12" x14ac:dyDescent="0.35">
      <c r="A499" t="s">
        <v>203</v>
      </c>
      <c r="B499" s="9">
        <v>34.953029999999998</v>
      </c>
      <c r="C499" s="9">
        <v>-120.43572</v>
      </c>
      <c r="D499" t="s">
        <v>2636</v>
      </c>
      <c r="E499" t="s">
        <v>726</v>
      </c>
      <c r="F499" t="s">
        <v>1558</v>
      </c>
      <c r="G499" t="s">
        <v>3078</v>
      </c>
      <c r="H499" t="s">
        <v>399</v>
      </c>
      <c r="I499">
        <v>34.716999999999999</v>
      </c>
      <c r="J499">
        <v>-120.56699999999999</v>
      </c>
      <c r="K499" s="3">
        <v>28850</v>
      </c>
      <c r="L499" t="s">
        <v>12</v>
      </c>
    </row>
    <row r="500" spans="1:12" x14ac:dyDescent="0.35">
      <c r="A500" t="s">
        <v>135</v>
      </c>
      <c r="B500" s="9">
        <v>38.440469999999998</v>
      </c>
      <c r="C500" s="9">
        <v>-122.71442999999999</v>
      </c>
      <c r="D500" t="s">
        <v>2637</v>
      </c>
      <c r="E500" t="s">
        <v>727</v>
      </c>
      <c r="F500" t="s">
        <v>1559</v>
      </c>
      <c r="G500" t="s">
        <v>3078</v>
      </c>
      <c r="H500" t="s">
        <v>399</v>
      </c>
      <c r="I500">
        <v>38.503999999999998</v>
      </c>
      <c r="J500">
        <v>-122.81</v>
      </c>
      <c r="K500" s="3">
        <v>10914</v>
      </c>
      <c r="L500" t="s">
        <v>12</v>
      </c>
    </row>
    <row r="501" spans="1:12" x14ac:dyDescent="0.35">
      <c r="A501" t="s">
        <v>153</v>
      </c>
      <c r="B501" s="9">
        <v>32.083539999999999</v>
      </c>
      <c r="C501" s="9">
        <v>-81.099829999999997</v>
      </c>
      <c r="D501" t="s">
        <v>2719</v>
      </c>
      <c r="E501" t="s">
        <v>814</v>
      </c>
      <c r="F501" t="s">
        <v>1641</v>
      </c>
      <c r="G501" t="s">
        <v>3078</v>
      </c>
      <c r="H501" t="s">
        <v>411</v>
      </c>
      <c r="I501">
        <v>32.017000000000003</v>
      </c>
      <c r="J501">
        <v>-81.132999999999996</v>
      </c>
      <c r="K501" s="3">
        <v>8032</v>
      </c>
      <c r="L501" t="s">
        <v>12</v>
      </c>
    </row>
    <row r="502" spans="1:12" x14ac:dyDescent="0.35">
      <c r="A502" t="s">
        <v>153</v>
      </c>
      <c r="B502" s="9">
        <v>32.083539999999999</v>
      </c>
      <c r="C502" s="9">
        <v>-81.099829999999997</v>
      </c>
      <c r="D502" t="s">
        <v>2720</v>
      </c>
      <c r="E502" t="s">
        <v>815</v>
      </c>
      <c r="F502" t="s">
        <v>1642</v>
      </c>
      <c r="G502" t="s">
        <v>3078</v>
      </c>
      <c r="H502" t="s">
        <v>411</v>
      </c>
      <c r="I502">
        <v>32.131</v>
      </c>
      <c r="J502">
        <v>-81.201999999999998</v>
      </c>
      <c r="K502" s="3">
        <v>10975</v>
      </c>
      <c r="L502" t="s">
        <v>12</v>
      </c>
    </row>
    <row r="503" spans="1:12" x14ac:dyDescent="0.35">
      <c r="A503" t="s">
        <v>34</v>
      </c>
      <c r="B503" s="9">
        <v>47.606209999999997</v>
      </c>
      <c r="C503" s="9">
        <v>-122.33207</v>
      </c>
      <c r="D503" t="s">
        <v>3013</v>
      </c>
      <c r="E503" t="s">
        <v>1141</v>
      </c>
      <c r="F503" t="s">
        <v>1936</v>
      </c>
      <c r="G503" t="s">
        <v>3078</v>
      </c>
      <c r="H503" t="s">
        <v>487</v>
      </c>
      <c r="I503">
        <v>47.53</v>
      </c>
      <c r="J503">
        <v>-122.301</v>
      </c>
      <c r="K503" s="3">
        <v>8788</v>
      </c>
      <c r="L503" t="s">
        <v>12</v>
      </c>
    </row>
    <row r="504" spans="1:12" x14ac:dyDescent="0.35">
      <c r="A504" t="s">
        <v>34</v>
      </c>
      <c r="B504" s="9">
        <v>47.606209999999997</v>
      </c>
      <c r="C504" s="9">
        <v>-122.33207</v>
      </c>
      <c r="D504" t="s">
        <v>3015</v>
      </c>
      <c r="E504" t="s">
        <v>1143</v>
      </c>
      <c r="F504" t="s">
        <v>1938</v>
      </c>
      <c r="G504" t="s">
        <v>3078</v>
      </c>
      <c r="H504" t="s">
        <v>487</v>
      </c>
      <c r="I504">
        <v>47.493000000000002</v>
      </c>
      <c r="J504">
        <v>-122.214</v>
      </c>
      <c r="K504" s="3">
        <v>15394</v>
      </c>
      <c r="L504" t="s">
        <v>12</v>
      </c>
    </row>
    <row r="505" spans="1:12" x14ac:dyDescent="0.35">
      <c r="A505" t="s">
        <v>34</v>
      </c>
      <c r="B505" s="9">
        <v>47.606209999999997</v>
      </c>
      <c r="C505" s="9">
        <v>-122.33207</v>
      </c>
      <c r="D505" t="s">
        <v>3016</v>
      </c>
      <c r="E505" t="s">
        <v>1144</v>
      </c>
      <c r="F505" t="s">
        <v>1939</v>
      </c>
      <c r="G505" t="s">
        <v>3078</v>
      </c>
      <c r="H505" t="s">
        <v>487</v>
      </c>
      <c r="I505">
        <v>47.444000000000003</v>
      </c>
      <c r="J505">
        <v>-122.31399999999999</v>
      </c>
      <c r="K505" s="3">
        <v>18087</v>
      </c>
      <c r="L505" t="s">
        <v>15</v>
      </c>
    </row>
    <row r="506" spans="1:12" x14ac:dyDescent="0.35">
      <c r="A506" t="s">
        <v>34</v>
      </c>
      <c r="B506" s="9">
        <v>47.606209999999997</v>
      </c>
      <c r="C506" s="9">
        <v>-122.33207</v>
      </c>
      <c r="D506" t="s">
        <v>3014</v>
      </c>
      <c r="E506" t="s">
        <v>1142</v>
      </c>
      <c r="F506" t="s">
        <v>1937</v>
      </c>
      <c r="G506" t="s">
        <v>3078</v>
      </c>
      <c r="H506" t="s">
        <v>487</v>
      </c>
      <c r="I506">
        <v>47.686999999999998</v>
      </c>
      <c r="J506">
        <v>-122.255</v>
      </c>
      <c r="K506" s="3">
        <v>10678</v>
      </c>
      <c r="L506" t="s">
        <v>12</v>
      </c>
    </row>
    <row r="507" spans="1:12" x14ac:dyDescent="0.35">
      <c r="A507" t="s">
        <v>532</v>
      </c>
      <c r="B507" t="s">
        <v>3032</v>
      </c>
      <c r="C507" t="s">
        <v>3032</v>
      </c>
      <c r="D507" s="4" t="s">
        <v>533</v>
      </c>
      <c r="E507" t="s">
        <v>533</v>
      </c>
      <c r="F507" s="5" t="s">
        <v>534</v>
      </c>
      <c r="G507" t="s">
        <v>3078</v>
      </c>
      <c r="H507" s="6" t="s">
        <v>498</v>
      </c>
      <c r="K507" s="3"/>
      <c r="L507" t="s">
        <v>17</v>
      </c>
    </row>
    <row r="508" spans="1:12" x14ac:dyDescent="0.35">
      <c r="A508" t="s">
        <v>118</v>
      </c>
      <c r="B508" s="9">
        <v>32.525149999999996</v>
      </c>
      <c r="C508" s="9">
        <v>-93.75018</v>
      </c>
      <c r="D508" t="s">
        <v>2768</v>
      </c>
      <c r="E508" t="s">
        <v>869</v>
      </c>
      <c r="F508" t="s">
        <v>1690</v>
      </c>
      <c r="G508" t="s">
        <v>3078</v>
      </c>
      <c r="H508" t="s">
        <v>425</v>
      </c>
      <c r="I508">
        <v>32.5</v>
      </c>
      <c r="J508">
        <v>-93.667000000000002</v>
      </c>
      <c r="K508" s="3">
        <v>8285</v>
      </c>
      <c r="L508" t="s">
        <v>12</v>
      </c>
    </row>
    <row r="509" spans="1:12" x14ac:dyDescent="0.35">
      <c r="A509" t="s">
        <v>118</v>
      </c>
      <c r="B509" s="9">
        <v>32.525149999999996</v>
      </c>
      <c r="C509" s="9">
        <v>-93.75018</v>
      </c>
      <c r="D509" t="s">
        <v>2767</v>
      </c>
      <c r="E509" t="s">
        <v>868</v>
      </c>
      <c r="F509" t="s">
        <v>1689</v>
      </c>
      <c r="G509" t="s">
        <v>3078</v>
      </c>
      <c r="H509" t="s">
        <v>425</v>
      </c>
      <c r="I509">
        <v>32.542999999999999</v>
      </c>
      <c r="J509">
        <v>-93.745000000000005</v>
      </c>
      <c r="K509" s="3">
        <v>2043</v>
      </c>
      <c r="L509" t="s">
        <v>12</v>
      </c>
    </row>
    <row r="510" spans="1:12" x14ac:dyDescent="0.35">
      <c r="A510" t="s">
        <v>118</v>
      </c>
      <c r="B510" s="9">
        <v>32.525149999999996</v>
      </c>
      <c r="C510" s="9">
        <v>-93.75018</v>
      </c>
      <c r="D510" t="s">
        <v>2769</v>
      </c>
      <c r="E510" t="s">
        <v>870</v>
      </c>
      <c r="F510" t="s">
        <v>1691</v>
      </c>
      <c r="G510" t="s">
        <v>3078</v>
      </c>
      <c r="H510" t="s">
        <v>425</v>
      </c>
      <c r="I510">
        <v>32.447000000000003</v>
      </c>
      <c r="J510">
        <v>-93.823999999999998</v>
      </c>
      <c r="K510" s="3">
        <v>11111</v>
      </c>
      <c r="L510" t="s">
        <v>12</v>
      </c>
    </row>
    <row r="511" spans="1:12" x14ac:dyDescent="0.35">
      <c r="A511" t="s">
        <v>137</v>
      </c>
      <c r="B511" s="9">
        <v>43.549970000000002</v>
      </c>
      <c r="C511" s="9">
        <v>-96.700329999999994</v>
      </c>
      <c r="D511" t="s">
        <v>2919</v>
      </c>
      <c r="E511" t="s">
        <v>1043</v>
      </c>
      <c r="F511" t="s">
        <v>1842</v>
      </c>
      <c r="G511" t="s">
        <v>3078</v>
      </c>
      <c r="H511" t="s">
        <v>474</v>
      </c>
      <c r="I511">
        <v>43.578000000000003</v>
      </c>
      <c r="J511">
        <v>-96.754000000000005</v>
      </c>
      <c r="K511" s="3">
        <v>5330</v>
      </c>
      <c r="L511" t="s">
        <v>21</v>
      </c>
    </row>
    <row r="512" spans="1:12" x14ac:dyDescent="0.35">
      <c r="A512" t="s">
        <v>210</v>
      </c>
      <c r="B512" s="9">
        <v>41.68338</v>
      </c>
      <c r="C512" s="9">
        <v>-86.250010000000003</v>
      </c>
      <c r="D512" t="s">
        <v>2741</v>
      </c>
      <c r="E512" t="s">
        <v>839</v>
      </c>
      <c r="F512" t="s">
        <v>1663</v>
      </c>
      <c r="G512" t="s">
        <v>3078</v>
      </c>
      <c r="H512" t="s">
        <v>417</v>
      </c>
      <c r="I512">
        <v>41.716999999999999</v>
      </c>
      <c r="J512">
        <v>-85.983000000000004</v>
      </c>
      <c r="K512" s="3">
        <v>22480</v>
      </c>
      <c r="L512" t="s">
        <v>12</v>
      </c>
    </row>
    <row r="513" spans="1:12" x14ac:dyDescent="0.35">
      <c r="A513" t="s">
        <v>210</v>
      </c>
      <c r="B513" s="9">
        <v>41.68338</v>
      </c>
      <c r="C513" s="9">
        <v>-86.250010000000003</v>
      </c>
      <c r="D513" t="s">
        <v>2739</v>
      </c>
      <c r="E513" t="s">
        <v>837</v>
      </c>
      <c r="F513" t="s">
        <v>1661</v>
      </c>
      <c r="G513" t="s">
        <v>3078</v>
      </c>
      <c r="H513" t="s">
        <v>417</v>
      </c>
      <c r="I513">
        <v>41.703000000000003</v>
      </c>
      <c r="J513">
        <v>-86.281999999999996</v>
      </c>
      <c r="K513" s="3">
        <v>3437</v>
      </c>
      <c r="L513" t="s">
        <v>12</v>
      </c>
    </row>
    <row r="514" spans="1:12" x14ac:dyDescent="0.35">
      <c r="A514" t="s">
        <v>210</v>
      </c>
      <c r="B514" s="9">
        <v>41.68338</v>
      </c>
      <c r="C514" s="9">
        <v>-86.250010000000003</v>
      </c>
      <c r="D514" t="s">
        <v>2740</v>
      </c>
      <c r="E514" t="s">
        <v>838</v>
      </c>
      <c r="F514" t="s">
        <v>1662</v>
      </c>
      <c r="G514" t="s">
        <v>3078</v>
      </c>
      <c r="H514" t="s">
        <v>417</v>
      </c>
      <c r="I514">
        <v>41.707000000000001</v>
      </c>
      <c r="J514">
        <v>-86.316000000000003</v>
      </c>
      <c r="K514" s="3">
        <v>6076</v>
      </c>
      <c r="L514" t="s">
        <v>12</v>
      </c>
    </row>
    <row r="515" spans="1:12" x14ac:dyDescent="0.35">
      <c r="A515" t="s">
        <v>105</v>
      </c>
      <c r="B515" s="9">
        <v>47.659660000000002</v>
      </c>
      <c r="C515" s="9">
        <v>-117.42908</v>
      </c>
      <c r="D515" t="s">
        <v>3019</v>
      </c>
      <c r="E515" t="s">
        <v>1147</v>
      </c>
      <c r="F515" t="s">
        <v>1942</v>
      </c>
      <c r="G515" t="s">
        <v>3078</v>
      </c>
      <c r="H515" t="s">
        <v>487</v>
      </c>
      <c r="I515">
        <v>47.633000000000003</v>
      </c>
      <c r="J515">
        <v>-117.65</v>
      </c>
      <c r="K515" s="3">
        <v>16813</v>
      </c>
      <c r="L515" t="s">
        <v>12</v>
      </c>
    </row>
    <row r="516" spans="1:12" x14ac:dyDescent="0.35">
      <c r="A516" t="s">
        <v>105</v>
      </c>
      <c r="B516" s="9">
        <v>47.659660000000002</v>
      </c>
      <c r="C516" s="9">
        <v>-117.42908</v>
      </c>
      <c r="D516" t="s">
        <v>3017</v>
      </c>
      <c r="E516" t="s">
        <v>1145</v>
      </c>
      <c r="F516" t="s">
        <v>1940</v>
      </c>
      <c r="G516" t="s">
        <v>3078</v>
      </c>
      <c r="H516" t="s">
        <v>487</v>
      </c>
      <c r="I516">
        <v>47.683</v>
      </c>
      <c r="J516">
        <v>-117.321</v>
      </c>
      <c r="K516" s="3">
        <v>8498</v>
      </c>
      <c r="L516" t="s">
        <v>12</v>
      </c>
    </row>
    <row r="517" spans="1:12" x14ac:dyDescent="0.35">
      <c r="A517" t="s">
        <v>105</v>
      </c>
      <c r="B517" s="9">
        <v>47.659660000000002</v>
      </c>
      <c r="C517" s="9">
        <v>-117.42908</v>
      </c>
      <c r="D517" t="s">
        <v>3018</v>
      </c>
      <c r="E517" t="s">
        <v>1146</v>
      </c>
      <c r="F517" t="s">
        <v>1941</v>
      </c>
      <c r="G517" t="s">
        <v>3078</v>
      </c>
      <c r="H517" t="s">
        <v>487</v>
      </c>
      <c r="I517">
        <v>47.622</v>
      </c>
      <c r="J517">
        <v>-117.52800000000001</v>
      </c>
      <c r="K517" s="3">
        <v>8512</v>
      </c>
      <c r="L517" t="s">
        <v>12</v>
      </c>
    </row>
    <row r="518" spans="1:12" x14ac:dyDescent="0.35">
      <c r="A518" t="s">
        <v>535</v>
      </c>
      <c r="B518" t="s">
        <v>3032</v>
      </c>
      <c r="C518" t="s">
        <v>3032</v>
      </c>
      <c r="D518" s="4" t="s">
        <v>536</v>
      </c>
      <c r="E518" t="s">
        <v>536</v>
      </c>
      <c r="F518" s="5" t="s">
        <v>537</v>
      </c>
      <c r="G518" t="s">
        <v>3078</v>
      </c>
      <c r="H518" s="6" t="s">
        <v>498</v>
      </c>
      <c r="K518" s="3"/>
      <c r="L518" t="s">
        <v>17</v>
      </c>
    </row>
    <row r="519" spans="1:12" x14ac:dyDescent="0.35">
      <c r="A519" t="s">
        <v>139</v>
      </c>
      <c r="B519" s="9">
        <v>39.801720000000003</v>
      </c>
      <c r="C519" s="9">
        <v>-89.643709999999999</v>
      </c>
      <c r="D519" t="s">
        <v>2732</v>
      </c>
      <c r="E519" t="s">
        <v>829</v>
      </c>
      <c r="F519" t="s">
        <v>1654</v>
      </c>
      <c r="G519" t="s">
        <v>3078</v>
      </c>
      <c r="H519" t="s">
        <v>415</v>
      </c>
      <c r="I519">
        <v>39.844999999999999</v>
      </c>
      <c r="J519">
        <v>-89.683999999999997</v>
      </c>
      <c r="K519" s="3">
        <v>5916</v>
      </c>
      <c r="L519" t="s">
        <v>17</v>
      </c>
    </row>
    <row r="520" spans="1:12" x14ac:dyDescent="0.35">
      <c r="A520" t="s">
        <v>139</v>
      </c>
      <c r="B520" s="9">
        <v>42.101480000000002</v>
      </c>
      <c r="C520" s="9">
        <v>-72.58981</v>
      </c>
      <c r="D520" t="s">
        <v>2787</v>
      </c>
      <c r="E520" t="s">
        <v>891</v>
      </c>
      <c r="F520" t="s">
        <v>1709</v>
      </c>
      <c r="G520" t="s">
        <v>3078</v>
      </c>
      <c r="H520" t="s">
        <v>431</v>
      </c>
      <c r="I520">
        <v>42.158000000000001</v>
      </c>
      <c r="J520">
        <v>-72.715999999999994</v>
      </c>
      <c r="K520" s="3">
        <v>12156</v>
      </c>
      <c r="L520" t="s">
        <v>12</v>
      </c>
    </row>
    <row r="521" spans="1:12" x14ac:dyDescent="0.35">
      <c r="A521" t="s">
        <v>139</v>
      </c>
      <c r="B521" s="9">
        <v>42.101480000000002</v>
      </c>
      <c r="C521" s="9">
        <v>-72.58981</v>
      </c>
      <c r="D521" t="s">
        <v>2669</v>
      </c>
      <c r="E521" t="s">
        <v>761</v>
      </c>
      <c r="F521" t="s">
        <v>1591</v>
      </c>
      <c r="G521" t="s">
        <v>3078</v>
      </c>
      <c r="H521" t="s">
        <v>403</v>
      </c>
      <c r="I521">
        <v>41.938000000000002</v>
      </c>
      <c r="J521">
        <v>-72.682000000000002</v>
      </c>
      <c r="K521" s="3">
        <v>19708</v>
      </c>
      <c r="L521" t="s">
        <v>13</v>
      </c>
    </row>
    <row r="522" spans="1:12" x14ac:dyDescent="0.35">
      <c r="A522" t="s">
        <v>139</v>
      </c>
      <c r="B522" s="9">
        <v>37.215330000000002</v>
      </c>
      <c r="C522" s="9">
        <v>-93.298240000000007</v>
      </c>
      <c r="D522" t="s">
        <v>2785</v>
      </c>
      <c r="E522" t="s">
        <v>889</v>
      </c>
      <c r="F522" t="s">
        <v>1707</v>
      </c>
      <c r="G522" t="s">
        <v>3078</v>
      </c>
      <c r="H522" t="s">
        <v>431</v>
      </c>
      <c r="I522">
        <v>37.24</v>
      </c>
      <c r="J522">
        <v>-93.39</v>
      </c>
      <c r="K522" s="3">
        <v>8574</v>
      </c>
      <c r="L522" t="s">
        <v>12</v>
      </c>
    </row>
    <row r="523" spans="1:12" x14ac:dyDescent="0.35">
      <c r="A523" t="s">
        <v>139</v>
      </c>
      <c r="B523" s="9">
        <v>42.101480000000002</v>
      </c>
      <c r="C523" s="9">
        <v>-72.58981</v>
      </c>
      <c r="D523" t="s">
        <v>2786</v>
      </c>
      <c r="E523" t="s">
        <v>890</v>
      </c>
      <c r="F523" t="s">
        <v>1708</v>
      </c>
      <c r="G523" t="s">
        <v>3078</v>
      </c>
      <c r="H523" t="s">
        <v>431</v>
      </c>
      <c r="I523">
        <v>42.2</v>
      </c>
      <c r="J523">
        <v>-72.533000000000001</v>
      </c>
      <c r="K523" s="3">
        <v>11914</v>
      </c>
      <c r="L523" t="s">
        <v>12</v>
      </c>
    </row>
    <row r="524" spans="1:12" x14ac:dyDescent="0.35">
      <c r="A524" t="s">
        <v>75</v>
      </c>
      <c r="B524" s="9">
        <v>38.627270000000003</v>
      </c>
      <c r="C524" s="9">
        <v>-90.197890000000001</v>
      </c>
      <c r="D524" t="s">
        <v>2820</v>
      </c>
      <c r="E524" t="s">
        <v>928</v>
      </c>
      <c r="F524" t="s">
        <v>1742</v>
      </c>
      <c r="G524" t="s">
        <v>3078</v>
      </c>
      <c r="H524" t="s">
        <v>440</v>
      </c>
      <c r="I524">
        <v>38.753</v>
      </c>
      <c r="J524">
        <v>-90.373999999999995</v>
      </c>
      <c r="K524" s="3">
        <v>20714</v>
      </c>
      <c r="L524" t="s">
        <v>17</v>
      </c>
    </row>
    <row r="525" spans="1:12" x14ac:dyDescent="0.35">
      <c r="A525" t="s">
        <v>75</v>
      </c>
      <c r="B525" s="9">
        <v>38.627270000000003</v>
      </c>
      <c r="C525" s="9">
        <v>-90.197890000000001</v>
      </c>
      <c r="D525" t="s">
        <v>2733</v>
      </c>
      <c r="E525" t="s">
        <v>830</v>
      </c>
      <c r="F525" t="s">
        <v>1655</v>
      </c>
      <c r="G525" t="s">
        <v>3078</v>
      </c>
      <c r="H525" t="s">
        <v>415</v>
      </c>
      <c r="I525">
        <v>38.570999999999998</v>
      </c>
      <c r="J525">
        <v>-90.156999999999996</v>
      </c>
      <c r="K525" s="3">
        <v>7195</v>
      </c>
      <c r="L525" t="s">
        <v>12</v>
      </c>
    </row>
    <row r="526" spans="1:12" x14ac:dyDescent="0.35">
      <c r="A526" t="s">
        <v>55</v>
      </c>
      <c r="B526" s="9">
        <v>40.562330000000003</v>
      </c>
      <c r="C526" s="9">
        <v>-74.139859999999999</v>
      </c>
      <c r="D526" t="s">
        <v>2840</v>
      </c>
      <c r="E526" t="s">
        <v>953</v>
      </c>
      <c r="F526" t="s">
        <v>1762</v>
      </c>
      <c r="G526" t="s">
        <v>3078</v>
      </c>
      <c r="H526" t="s">
        <v>451</v>
      </c>
      <c r="I526">
        <v>40.616999999999997</v>
      </c>
      <c r="J526">
        <v>-74.25</v>
      </c>
      <c r="K526" s="3">
        <v>11110</v>
      </c>
      <c r="L526" t="s">
        <v>12</v>
      </c>
    </row>
    <row r="527" spans="1:12" x14ac:dyDescent="0.35">
      <c r="A527" t="s">
        <v>77</v>
      </c>
      <c r="B527" s="9">
        <v>37.957700000000003</v>
      </c>
      <c r="C527" s="9">
        <v>-121.29078</v>
      </c>
      <c r="D527" t="s">
        <v>2638</v>
      </c>
      <c r="E527" t="s">
        <v>728</v>
      </c>
      <c r="F527" t="s">
        <v>1560</v>
      </c>
      <c r="G527" t="s">
        <v>3078</v>
      </c>
      <c r="H527" t="s">
        <v>399</v>
      </c>
      <c r="I527">
        <v>37.889000000000003</v>
      </c>
      <c r="J527">
        <v>-121.226</v>
      </c>
      <c r="K527" s="3">
        <v>9520</v>
      </c>
      <c r="L527" t="s">
        <v>15</v>
      </c>
    </row>
    <row r="528" spans="1:12" x14ac:dyDescent="0.35">
      <c r="A528" t="s">
        <v>154</v>
      </c>
      <c r="B528" s="9">
        <v>43.048119999999997</v>
      </c>
      <c r="C528" s="9">
        <v>-76.147419999999997</v>
      </c>
      <c r="D528" t="s">
        <v>2852</v>
      </c>
      <c r="E528" t="s">
        <v>967</v>
      </c>
      <c r="F528" t="s">
        <v>1774</v>
      </c>
      <c r="G528" t="s">
        <v>3078</v>
      </c>
      <c r="H528" t="s">
        <v>455</v>
      </c>
      <c r="I528">
        <v>43.110999999999997</v>
      </c>
      <c r="J528">
        <v>-76.103999999999999</v>
      </c>
      <c r="K528" s="3">
        <v>7830</v>
      </c>
      <c r="L528" t="s">
        <v>12</v>
      </c>
    </row>
    <row r="529" spans="1:12" x14ac:dyDescent="0.35">
      <c r="A529" t="s">
        <v>110</v>
      </c>
      <c r="B529" s="9">
        <v>47.252879999999998</v>
      </c>
      <c r="C529" s="9">
        <v>-122.44429</v>
      </c>
      <c r="D529" t="s">
        <v>3023</v>
      </c>
      <c r="E529" t="s">
        <v>1151</v>
      </c>
      <c r="F529" t="s">
        <v>1946</v>
      </c>
      <c r="G529" t="s">
        <v>3078</v>
      </c>
      <c r="H529" t="s">
        <v>487</v>
      </c>
      <c r="I529">
        <v>47.082999999999998</v>
      </c>
      <c r="J529">
        <v>-122.583</v>
      </c>
      <c r="K529" s="3">
        <v>21605</v>
      </c>
      <c r="L529" t="s">
        <v>12</v>
      </c>
    </row>
    <row r="530" spans="1:12" x14ac:dyDescent="0.35">
      <c r="A530" t="s">
        <v>110</v>
      </c>
      <c r="B530" s="9">
        <v>47.252879999999998</v>
      </c>
      <c r="C530" s="9">
        <v>-122.44429</v>
      </c>
      <c r="D530" t="s">
        <v>3021</v>
      </c>
      <c r="E530" t="s">
        <v>1149</v>
      </c>
      <c r="F530" t="s">
        <v>1944</v>
      </c>
      <c r="G530" t="s">
        <v>3078</v>
      </c>
      <c r="H530" t="s">
        <v>487</v>
      </c>
      <c r="I530">
        <v>47.15</v>
      </c>
      <c r="J530">
        <v>-122.483</v>
      </c>
      <c r="K530" s="3">
        <v>11807</v>
      </c>
      <c r="L530" t="s">
        <v>12</v>
      </c>
    </row>
    <row r="531" spans="1:12" x14ac:dyDescent="0.35">
      <c r="A531" t="s">
        <v>110</v>
      </c>
      <c r="B531" s="9">
        <v>47.252879999999998</v>
      </c>
      <c r="C531" s="9">
        <v>-122.44429</v>
      </c>
      <c r="D531" t="s">
        <v>3022</v>
      </c>
      <c r="E531" t="s">
        <v>1150</v>
      </c>
      <c r="F531" t="s">
        <v>1945</v>
      </c>
      <c r="G531" t="s">
        <v>3078</v>
      </c>
      <c r="H531" t="s">
        <v>487</v>
      </c>
      <c r="I531">
        <v>47.1</v>
      </c>
      <c r="J531">
        <v>-122.283</v>
      </c>
      <c r="K531" s="3">
        <v>20918</v>
      </c>
      <c r="L531" t="s">
        <v>12</v>
      </c>
    </row>
    <row r="532" spans="1:12" x14ac:dyDescent="0.35">
      <c r="A532" t="s">
        <v>110</v>
      </c>
      <c r="B532" s="9">
        <v>47.252879999999998</v>
      </c>
      <c r="C532" s="9">
        <v>-122.44429</v>
      </c>
      <c r="D532" t="s">
        <v>3020</v>
      </c>
      <c r="E532" t="s">
        <v>1148</v>
      </c>
      <c r="F532" t="s">
        <v>1943</v>
      </c>
      <c r="G532" t="s">
        <v>3078</v>
      </c>
      <c r="H532" t="s">
        <v>487</v>
      </c>
      <c r="I532">
        <v>47.268000000000001</v>
      </c>
      <c r="J532">
        <v>-122.57599999999999</v>
      </c>
      <c r="K532" s="3">
        <v>10080</v>
      </c>
      <c r="L532" t="s">
        <v>12</v>
      </c>
    </row>
    <row r="533" spans="1:12" x14ac:dyDescent="0.35">
      <c r="A533" t="s">
        <v>123</v>
      </c>
      <c r="B533" s="9">
        <v>30.43826</v>
      </c>
      <c r="C533" s="9">
        <v>-84.280730000000005</v>
      </c>
      <c r="D533" t="s">
        <v>2701</v>
      </c>
      <c r="E533" t="s">
        <v>795</v>
      </c>
      <c r="F533" t="s">
        <v>1623</v>
      </c>
      <c r="G533" t="s">
        <v>3078</v>
      </c>
      <c r="H533" t="s">
        <v>409</v>
      </c>
      <c r="I533">
        <v>30.393000000000001</v>
      </c>
      <c r="J533">
        <v>-84.352999999999994</v>
      </c>
      <c r="K533" s="3">
        <v>8564</v>
      </c>
      <c r="L533" t="s">
        <v>12</v>
      </c>
    </row>
    <row r="534" spans="1:12" x14ac:dyDescent="0.35">
      <c r="A534" t="s">
        <v>70</v>
      </c>
      <c r="B534" s="9">
        <v>27.947520000000001</v>
      </c>
      <c r="C534" s="9">
        <v>-82.458430000000007</v>
      </c>
      <c r="D534" t="s">
        <v>2707</v>
      </c>
      <c r="E534" t="s">
        <v>801</v>
      </c>
      <c r="F534" t="s">
        <v>1629</v>
      </c>
      <c r="G534" t="s">
        <v>3078</v>
      </c>
      <c r="H534" t="s">
        <v>409</v>
      </c>
      <c r="I534">
        <v>27.765000000000001</v>
      </c>
      <c r="J534">
        <v>-82.628</v>
      </c>
      <c r="K534" s="3">
        <v>26264</v>
      </c>
      <c r="L534" t="s">
        <v>12</v>
      </c>
    </row>
    <row r="535" spans="1:12" x14ac:dyDescent="0.35">
      <c r="A535" t="s">
        <v>70</v>
      </c>
      <c r="B535" s="9">
        <v>27.947520000000001</v>
      </c>
      <c r="C535" s="9">
        <v>-82.458430000000007</v>
      </c>
      <c r="D535" t="s">
        <v>2704</v>
      </c>
      <c r="E535" t="s">
        <v>798</v>
      </c>
      <c r="F535" t="s">
        <v>1626</v>
      </c>
      <c r="G535" t="s">
        <v>3078</v>
      </c>
      <c r="H535" t="s">
        <v>409</v>
      </c>
      <c r="I535">
        <v>27.85</v>
      </c>
      <c r="J535">
        <v>-82.516999999999996</v>
      </c>
      <c r="K535" s="3">
        <v>12276</v>
      </c>
      <c r="L535" t="s">
        <v>12</v>
      </c>
    </row>
    <row r="536" spans="1:12" x14ac:dyDescent="0.35">
      <c r="A536" t="s">
        <v>70</v>
      </c>
      <c r="B536" s="9">
        <v>27.947520000000001</v>
      </c>
      <c r="C536" s="9">
        <v>-82.458430000000007</v>
      </c>
      <c r="D536" t="s">
        <v>2702</v>
      </c>
      <c r="E536" t="s">
        <v>796</v>
      </c>
      <c r="F536" t="s">
        <v>1624</v>
      </c>
      <c r="G536" t="s">
        <v>3078</v>
      </c>
      <c r="H536" t="s">
        <v>409</v>
      </c>
      <c r="I536">
        <v>27.916</v>
      </c>
      <c r="J536">
        <v>-82.448999999999998</v>
      </c>
      <c r="K536" s="3">
        <v>3625</v>
      </c>
      <c r="L536" t="s">
        <v>12</v>
      </c>
    </row>
    <row r="537" spans="1:12" x14ac:dyDescent="0.35">
      <c r="A537" t="s">
        <v>70</v>
      </c>
      <c r="B537" s="9">
        <v>27.947520000000001</v>
      </c>
      <c r="C537" s="9">
        <v>-82.458430000000007</v>
      </c>
      <c r="D537" t="s">
        <v>2706</v>
      </c>
      <c r="E537" t="s">
        <v>800</v>
      </c>
      <c r="F537" t="s">
        <v>1628</v>
      </c>
      <c r="G537" t="s">
        <v>3078</v>
      </c>
      <c r="H537" t="s">
        <v>409</v>
      </c>
      <c r="I537">
        <v>27.911000000000001</v>
      </c>
      <c r="J537">
        <v>-82.688000000000002</v>
      </c>
      <c r="K537" s="3">
        <v>22916</v>
      </c>
      <c r="L537" t="s">
        <v>12</v>
      </c>
    </row>
    <row r="538" spans="1:12" x14ac:dyDescent="0.35">
      <c r="A538" t="s">
        <v>70</v>
      </c>
      <c r="B538" s="9">
        <v>27.947520000000001</v>
      </c>
      <c r="C538" s="9">
        <v>-82.458430000000007</v>
      </c>
      <c r="D538" t="s">
        <v>2703</v>
      </c>
      <c r="E538" t="s">
        <v>797</v>
      </c>
      <c r="F538" t="s">
        <v>1625</v>
      </c>
      <c r="G538" t="s">
        <v>3078</v>
      </c>
      <c r="H538" t="s">
        <v>409</v>
      </c>
      <c r="I538">
        <v>27.962</v>
      </c>
      <c r="J538">
        <v>-82.54</v>
      </c>
      <c r="K538" s="3">
        <v>8172</v>
      </c>
      <c r="L538" t="s">
        <v>17</v>
      </c>
    </row>
    <row r="539" spans="1:12" x14ac:dyDescent="0.35">
      <c r="A539" t="s">
        <v>70</v>
      </c>
      <c r="B539" s="9">
        <v>27.947520000000001</v>
      </c>
      <c r="C539" s="9">
        <v>-82.458430000000007</v>
      </c>
      <c r="D539" t="s">
        <v>2705</v>
      </c>
      <c r="E539" t="s">
        <v>799</v>
      </c>
      <c r="F539" t="s">
        <v>1627</v>
      </c>
      <c r="G539" t="s">
        <v>3078</v>
      </c>
      <c r="H539" t="s">
        <v>409</v>
      </c>
      <c r="I539">
        <v>28.013999999999999</v>
      </c>
      <c r="J539">
        <v>-82.344999999999999</v>
      </c>
      <c r="K539" s="3">
        <v>13368</v>
      </c>
      <c r="L539" t="s">
        <v>12</v>
      </c>
    </row>
    <row r="540" spans="1:12" x14ac:dyDescent="0.35">
      <c r="A540" t="s">
        <v>24</v>
      </c>
      <c r="B540" s="9">
        <v>40.849850000000004</v>
      </c>
      <c r="C540" s="9">
        <v>-73.866410000000002</v>
      </c>
      <c r="D540" t="s">
        <v>2853</v>
      </c>
      <c r="E540" t="s">
        <v>968</v>
      </c>
      <c r="F540" t="s">
        <v>1775</v>
      </c>
      <c r="G540" t="s">
        <v>3078</v>
      </c>
      <c r="H540" t="s">
        <v>455</v>
      </c>
      <c r="I540">
        <v>41.067</v>
      </c>
      <c r="J540">
        <v>-73.707999999999998</v>
      </c>
      <c r="K540" s="3">
        <v>27567</v>
      </c>
      <c r="L540" t="s">
        <v>12</v>
      </c>
    </row>
    <row r="541" spans="1:12" x14ac:dyDescent="0.35">
      <c r="A541" t="s">
        <v>160</v>
      </c>
      <c r="B541" s="9">
        <v>39.868040000000001</v>
      </c>
      <c r="C541" s="9">
        <v>-104.97192</v>
      </c>
      <c r="D541" t="s">
        <v>2662</v>
      </c>
      <c r="E541" t="s">
        <v>753</v>
      </c>
      <c r="F541" t="s">
        <v>1584</v>
      </c>
      <c r="G541" t="s">
        <v>3078</v>
      </c>
      <c r="H541" t="s">
        <v>401</v>
      </c>
      <c r="I541">
        <v>40.033000000000001</v>
      </c>
      <c r="J541">
        <v>-105.217</v>
      </c>
      <c r="K541" s="3">
        <v>27800</v>
      </c>
      <c r="L541" t="s">
        <v>12</v>
      </c>
    </row>
    <row r="542" spans="1:12" x14ac:dyDescent="0.35">
      <c r="A542" t="s">
        <v>160</v>
      </c>
      <c r="B542" s="9">
        <v>39.868040000000001</v>
      </c>
      <c r="C542" s="9">
        <v>-104.97192</v>
      </c>
      <c r="D542" t="s">
        <v>2661</v>
      </c>
      <c r="E542" t="s">
        <v>752</v>
      </c>
      <c r="F542" t="s">
        <v>1583</v>
      </c>
      <c r="G542" t="s">
        <v>3078</v>
      </c>
      <c r="H542" t="s">
        <v>401</v>
      </c>
      <c r="I542">
        <v>40.017000000000003</v>
      </c>
      <c r="J542">
        <v>-105.05</v>
      </c>
      <c r="K542" s="3">
        <v>17851</v>
      </c>
      <c r="L542" t="s">
        <v>12</v>
      </c>
    </row>
    <row r="543" spans="1:12" x14ac:dyDescent="0.35">
      <c r="A543" t="s">
        <v>86</v>
      </c>
      <c r="B543" s="9">
        <v>41.663939999999997</v>
      </c>
      <c r="C543" s="9">
        <v>-83.555210000000002</v>
      </c>
      <c r="D543" t="s">
        <v>2801</v>
      </c>
      <c r="E543" t="s">
        <v>906</v>
      </c>
      <c r="F543" t="s">
        <v>1723</v>
      </c>
      <c r="G543" t="s">
        <v>3078</v>
      </c>
      <c r="H543" t="s">
        <v>434</v>
      </c>
      <c r="I543">
        <v>41.563000000000002</v>
      </c>
      <c r="J543">
        <v>-83.475999999999999</v>
      </c>
      <c r="K543" s="3">
        <v>13013</v>
      </c>
      <c r="L543" t="s">
        <v>12</v>
      </c>
    </row>
    <row r="544" spans="1:12" x14ac:dyDescent="0.35">
      <c r="A544" t="s">
        <v>86</v>
      </c>
      <c r="B544" s="9">
        <v>41.663939999999997</v>
      </c>
      <c r="C544" s="9">
        <v>-83.555210000000002</v>
      </c>
      <c r="D544" t="s">
        <v>2886</v>
      </c>
      <c r="E544" t="s">
        <v>1004</v>
      </c>
      <c r="F544" t="s">
        <v>1808</v>
      </c>
      <c r="G544" t="s">
        <v>3078</v>
      </c>
      <c r="H544" t="s">
        <v>461</v>
      </c>
      <c r="I544">
        <v>41.587000000000003</v>
      </c>
      <c r="J544">
        <v>-83.805999999999997</v>
      </c>
      <c r="K544" s="3">
        <v>22532</v>
      </c>
      <c r="L544" t="s">
        <v>17</v>
      </c>
    </row>
    <row r="545" spans="1:12" x14ac:dyDescent="0.35">
      <c r="A545" t="s">
        <v>86</v>
      </c>
      <c r="B545" s="9">
        <v>41.663939999999997</v>
      </c>
      <c r="C545" s="9">
        <v>-83.555210000000002</v>
      </c>
      <c r="D545" t="s">
        <v>2800</v>
      </c>
      <c r="E545" t="s">
        <v>905</v>
      </c>
      <c r="F545" t="s">
        <v>1722</v>
      </c>
      <c r="G545" t="s">
        <v>3078</v>
      </c>
      <c r="H545" t="s">
        <v>434</v>
      </c>
      <c r="I545">
        <v>41.735999999999997</v>
      </c>
      <c r="J545">
        <v>-83.655000000000001</v>
      </c>
      <c r="K545" s="3">
        <v>11525</v>
      </c>
      <c r="L545" t="s">
        <v>12</v>
      </c>
    </row>
    <row r="546" spans="1:12" x14ac:dyDescent="0.35">
      <c r="A546" t="s">
        <v>171</v>
      </c>
      <c r="B546" s="9">
        <v>39.04833</v>
      </c>
      <c r="C546" s="9">
        <v>-95.678039999999996</v>
      </c>
      <c r="D546" t="s">
        <v>2751</v>
      </c>
      <c r="E546" t="s">
        <v>851</v>
      </c>
      <c r="F546" t="s">
        <v>1673</v>
      </c>
      <c r="G546" t="s">
        <v>3078</v>
      </c>
      <c r="H546" t="s">
        <v>421</v>
      </c>
      <c r="I546">
        <v>38.950000000000003</v>
      </c>
      <c r="J546">
        <v>-95.664000000000001</v>
      </c>
      <c r="K546" s="3">
        <v>11000</v>
      </c>
      <c r="L546" t="s">
        <v>12</v>
      </c>
    </row>
    <row r="547" spans="1:12" x14ac:dyDescent="0.35">
      <c r="A547" t="s">
        <v>171</v>
      </c>
      <c r="B547" s="9">
        <v>39.04833</v>
      </c>
      <c r="C547" s="9">
        <v>-95.678039999999996</v>
      </c>
      <c r="D547" t="s">
        <v>2750</v>
      </c>
      <c r="E547" t="s">
        <v>850</v>
      </c>
      <c r="F547" t="s">
        <v>1672</v>
      </c>
      <c r="G547" t="s">
        <v>3078</v>
      </c>
      <c r="H547" t="s">
        <v>421</v>
      </c>
      <c r="I547">
        <v>39.073</v>
      </c>
      <c r="J547">
        <v>-95.626000000000005</v>
      </c>
      <c r="K547" s="3">
        <v>5264</v>
      </c>
      <c r="L547" t="s">
        <v>12</v>
      </c>
    </row>
    <row r="548" spans="1:12" x14ac:dyDescent="0.35">
      <c r="A548" t="s">
        <v>48</v>
      </c>
      <c r="B548" s="9">
        <v>32.221739999999997</v>
      </c>
      <c r="C548" s="9">
        <v>-110.92648</v>
      </c>
      <c r="D548" t="s">
        <v>2565</v>
      </c>
      <c r="E548" t="s">
        <v>652</v>
      </c>
      <c r="F548" t="s">
        <v>1486</v>
      </c>
      <c r="G548" t="s">
        <v>3078</v>
      </c>
      <c r="H548" t="s">
        <v>395</v>
      </c>
      <c r="I548">
        <v>32.167000000000002</v>
      </c>
      <c r="J548">
        <v>-110.883</v>
      </c>
      <c r="K548" s="3">
        <v>7334</v>
      </c>
      <c r="L548" t="s">
        <v>12</v>
      </c>
    </row>
    <row r="549" spans="1:12" x14ac:dyDescent="0.35">
      <c r="A549" t="s">
        <v>48</v>
      </c>
      <c r="B549" s="9">
        <v>32.221739999999997</v>
      </c>
      <c r="C549" s="9">
        <v>-110.92648</v>
      </c>
      <c r="D549" t="s">
        <v>2567</v>
      </c>
      <c r="E549" t="s">
        <v>654</v>
      </c>
      <c r="F549" t="s">
        <v>1488</v>
      </c>
      <c r="G549" t="s">
        <v>3078</v>
      </c>
      <c r="H549" t="s">
        <v>395</v>
      </c>
      <c r="I549">
        <v>32.142000000000003</v>
      </c>
      <c r="J549">
        <v>-111.175</v>
      </c>
      <c r="K549" s="3">
        <v>25012</v>
      </c>
      <c r="L549" t="s">
        <v>12</v>
      </c>
    </row>
    <row r="550" spans="1:12" x14ac:dyDescent="0.35">
      <c r="A550" t="s">
        <v>48</v>
      </c>
      <c r="B550" s="9">
        <v>32.221739999999997</v>
      </c>
      <c r="C550" s="9">
        <v>-110.92648</v>
      </c>
      <c r="D550" t="s">
        <v>2566</v>
      </c>
      <c r="E550" t="s">
        <v>653</v>
      </c>
      <c r="F550" t="s">
        <v>1487</v>
      </c>
      <c r="G550" t="s">
        <v>3078</v>
      </c>
      <c r="H550" t="s">
        <v>395</v>
      </c>
      <c r="I550">
        <v>32.131</v>
      </c>
      <c r="J550">
        <v>-110.955</v>
      </c>
      <c r="K550" s="3">
        <v>10440</v>
      </c>
      <c r="L550" t="s">
        <v>21</v>
      </c>
    </row>
    <row r="551" spans="1:12" x14ac:dyDescent="0.35">
      <c r="A551" t="s">
        <v>64</v>
      </c>
      <c r="B551" s="9">
        <v>36.153979999999997</v>
      </c>
      <c r="C551" s="9">
        <v>-95.992769999999993</v>
      </c>
      <c r="D551" t="s">
        <v>2893</v>
      </c>
      <c r="E551" t="s">
        <v>1012</v>
      </c>
      <c r="F551" t="s">
        <v>1815</v>
      </c>
      <c r="G551" t="s">
        <v>3078</v>
      </c>
      <c r="H551" t="s">
        <v>463</v>
      </c>
      <c r="I551">
        <v>36.039000000000001</v>
      </c>
      <c r="J551">
        <v>-95.983999999999995</v>
      </c>
      <c r="K551" s="3">
        <v>12809</v>
      </c>
      <c r="L551" t="s">
        <v>12</v>
      </c>
    </row>
    <row r="552" spans="1:12" x14ac:dyDescent="0.35">
      <c r="A552" t="s">
        <v>64</v>
      </c>
      <c r="B552" s="9">
        <v>36.153979999999997</v>
      </c>
      <c r="C552" s="9">
        <v>-95.992769999999993</v>
      </c>
      <c r="D552" t="s">
        <v>2892</v>
      </c>
      <c r="E552" t="s">
        <v>1011</v>
      </c>
      <c r="F552" t="s">
        <v>1814</v>
      </c>
      <c r="G552" t="s">
        <v>3078</v>
      </c>
      <c r="H552" t="s">
        <v>463</v>
      </c>
      <c r="I552">
        <v>36.198999999999998</v>
      </c>
      <c r="J552">
        <v>-95.887</v>
      </c>
      <c r="K552" s="3">
        <v>10732</v>
      </c>
      <c r="L552" t="s">
        <v>17</v>
      </c>
    </row>
    <row r="553" spans="1:12" x14ac:dyDescent="0.35">
      <c r="A553" t="s">
        <v>64</v>
      </c>
      <c r="B553" s="9">
        <v>36.153979999999997</v>
      </c>
      <c r="C553" s="9">
        <v>-95.992769999999993</v>
      </c>
      <c r="D553" t="s">
        <v>2894</v>
      </c>
      <c r="E553" t="s">
        <v>1013</v>
      </c>
      <c r="F553" t="s">
        <v>1816</v>
      </c>
      <c r="G553" t="s">
        <v>3078</v>
      </c>
      <c r="H553" t="s">
        <v>463</v>
      </c>
      <c r="I553">
        <v>36.174999999999997</v>
      </c>
      <c r="J553">
        <v>-96.152000000000001</v>
      </c>
      <c r="K553" s="3">
        <v>14484</v>
      </c>
      <c r="L553" t="s">
        <v>12</v>
      </c>
    </row>
    <row r="554" spans="1:12" x14ac:dyDescent="0.35">
      <c r="A554" t="s">
        <v>206</v>
      </c>
      <c r="B554" s="9">
        <v>32.351260000000003</v>
      </c>
      <c r="C554" s="9">
        <v>-95.301060000000007</v>
      </c>
      <c r="D554" t="s">
        <v>2986</v>
      </c>
      <c r="E554" t="s">
        <v>1111</v>
      </c>
      <c r="F554" t="s">
        <v>1909</v>
      </c>
      <c r="G554" t="s">
        <v>3078</v>
      </c>
      <c r="H554" t="s">
        <v>478</v>
      </c>
      <c r="I554">
        <v>32.353999999999999</v>
      </c>
      <c r="J554">
        <v>-95.403000000000006</v>
      </c>
      <c r="K554" s="3">
        <v>9580</v>
      </c>
      <c r="L554" t="s">
        <v>12</v>
      </c>
    </row>
    <row r="555" spans="1:12" x14ac:dyDescent="0.35">
      <c r="A555" t="s">
        <v>175</v>
      </c>
      <c r="B555" s="9">
        <v>38.104089999999999</v>
      </c>
      <c r="C555" s="9">
        <v>-122.25664</v>
      </c>
      <c r="D555" t="s">
        <v>2640</v>
      </c>
      <c r="E555" t="s">
        <v>730</v>
      </c>
      <c r="F555" t="s">
        <v>1562</v>
      </c>
      <c r="G555" t="s">
        <v>3078</v>
      </c>
      <c r="H555" t="s">
        <v>399</v>
      </c>
      <c r="I555">
        <v>38.15</v>
      </c>
      <c r="J555">
        <v>-122.55</v>
      </c>
      <c r="K555" s="3">
        <v>26163</v>
      </c>
      <c r="L555" t="s">
        <v>12</v>
      </c>
    </row>
    <row r="556" spans="1:12" x14ac:dyDescent="0.35">
      <c r="A556" t="s">
        <v>175</v>
      </c>
      <c r="B556" s="9">
        <v>38.104089999999999</v>
      </c>
      <c r="C556" s="9">
        <v>-122.25664</v>
      </c>
      <c r="D556" t="s">
        <v>2639</v>
      </c>
      <c r="E556" t="s">
        <v>729</v>
      </c>
      <c r="F556" t="s">
        <v>1561</v>
      </c>
      <c r="G556" t="s">
        <v>3078</v>
      </c>
      <c r="H556" t="s">
        <v>399</v>
      </c>
      <c r="I556">
        <v>38.21</v>
      </c>
      <c r="J556">
        <v>-122.285</v>
      </c>
      <c r="K556" s="3">
        <v>12034</v>
      </c>
      <c r="L556" t="s">
        <v>12</v>
      </c>
    </row>
    <row r="557" spans="1:12" x14ac:dyDescent="0.35">
      <c r="A557" t="s">
        <v>136</v>
      </c>
      <c r="B557" s="9">
        <v>45.638730000000002</v>
      </c>
      <c r="C557" s="9">
        <v>-122.66149</v>
      </c>
      <c r="D557" t="s">
        <v>2899</v>
      </c>
      <c r="E557" t="s">
        <v>1019</v>
      </c>
      <c r="F557" t="s">
        <v>1821</v>
      </c>
      <c r="G557" t="s">
        <v>3078</v>
      </c>
      <c r="H557" t="s">
        <v>465</v>
      </c>
      <c r="I557">
        <v>45.773000000000003</v>
      </c>
      <c r="J557">
        <v>-122.861</v>
      </c>
      <c r="K557" s="3">
        <v>21515</v>
      </c>
      <c r="L557" t="s">
        <v>12</v>
      </c>
    </row>
    <row r="558" spans="1:12" x14ac:dyDescent="0.35">
      <c r="A558" t="s">
        <v>173</v>
      </c>
      <c r="B558" s="9">
        <v>34.536110000000001</v>
      </c>
      <c r="C558" s="9">
        <v>-117.29116</v>
      </c>
      <c r="D558" t="s">
        <v>2641</v>
      </c>
      <c r="E558" t="s">
        <v>731</v>
      </c>
      <c r="F558" t="s">
        <v>1563</v>
      </c>
      <c r="G558" t="s">
        <v>3078</v>
      </c>
      <c r="H558" t="s">
        <v>399</v>
      </c>
      <c r="I558">
        <v>34.582999999999998</v>
      </c>
      <c r="J558">
        <v>-117.383</v>
      </c>
      <c r="K558" s="3">
        <v>9895</v>
      </c>
      <c r="L558" t="s">
        <v>12</v>
      </c>
    </row>
    <row r="559" spans="1:12" x14ac:dyDescent="0.35">
      <c r="A559" t="s">
        <v>58</v>
      </c>
      <c r="B559" s="9">
        <v>36.852930000000001</v>
      </c>
      <c r="C559" s="9">
        <v>-75.977990000000005</v>
      </c>
      <c r="D559" t="s">
        <v>3006</v>
      </c>
      <c r="E559" t="s">
        <v>1134</v>
      </c>
      <c r="F559" t="s">
        <v>1929</v>
      </c>
      <c r="G559" t="s">
        <v>3078</v>
      </c>
      <c r="H559" t="s">
        <v>485</v>
      </c>
      <c r="I559">
        <v>36.695</v>
      </c>
      <c r="J559">
        <v>-76.135999999999996</v>
      </c>
      <c r="K559" s="3">
        <v>22504</v>
      </c>
      <c r="L559" t="s">
        <v>12</v>
      </c>
    </row>
    <row r="560" spans="1:12" x14ac:dyDescent="0.35">
      <c r="A560" t="s">
        <v>58</v>
      </c>
      <c r="B560" s="9">
        <v>36.852930000000001</v>
      </c>
      <c r="C560" s="9">
        <v>-75.977990000000005</v>
      </c>
      <c r="D560" t="s">
        <v>3005</v>
      </c>
      <c r="E560" t="s">
        <v>1133</v>
      </c>
      <c r="F560" t="s">
        <v>1928</v>
      </c>
      <c r="G560" t="s">
        <v>3078</v>
      </c>
      <c r="H560" t="s">
        <v>485</v>
      </c>
      <c r="I560">
        <v>36.902999999999999</v>
      </c>
      <c r="J560">
        <v>-76.191999999999993</v>
      </c>
      <c r="K560" s="3">
        <v>19832</v>
      </c>
      <c r="L560" t="s">
        <v>13</v>
      </c>
    </row>
    <row r="561" spans="1:12" x14ac:dyDescent="0.35">
      <c r="A561" t="s">
        <v>58</v>
      </c>
      <c r="B561" s="9">
        <v>36.852930000000001</v>
      </c>
      <c r="C561" s="9">
        <v>-75.977990000000005</v>
      </c>
      <c r="D561" t="s">
        <v>3007</v>
      </c>
      <c r="E561" t="s">
        <v>1135</v>
      </c>
      <c r="F561" t="s">
        <v>1930</v>
      </c>
      <c r="G561" t="s">
        <v>3078</v>
      </c>
      <c r="H561" t="s">
        <v>485</v>
      </c>
      <c r="I561">
        <v>36.936999999999998</v>
      </c>
      <c r="J561">
        <v>-76.289000000000001</v>
      </c>
      <c r="K561" s="3">
        <v>29194</v>
      </c>
      <c r="L561" t="s">
        <v>12</v>
      </c>
    </row>
    <row r="562" spans="1:12" x14ac:dyDescent="0.35">
      <c r="A562" t="s">
        <v>58</v>
      </c>
      <c r="B562" s="9">
        <v>36.852930000000001</v>
      </c>
      <c r="C562" s="9">
        <v>-75.977990000000005</v>
      </c>
      <c r="D562" t="s">
        <v>3004</v>
      </c>
      <c r="E562" t="s">
        <v>1132</v>
      </c>
      <c r="F562" t="s">
        <v>1927</v>
      </c>
      <c r="G562" t="s">
        <v>3078</v>
      </c>
      <c r="H562" t="s">
        <v>485</v>
      </c>
      <c r="I562">
        <v>36.817</v>
      </c>
      <c r="J562">
        <v>-76.033000000000001</v>
      </c>
      <c r="K562" s="3">
        <v>6319</v>
      </c>
      <c r="L562" t="s">
        <v>12</v>
      </c>
    </row>
    <row r="563" spans="1:12" x14ac:dyDescent="0.35">
      <c r="A563" t="s">
        <v>169</v>
      </c>
      <c r="B563" s="9">
        <v>36.33023</v>
      </c>
      <c r="C563" s="9">
        <v>-119.29206000000001</v>
      </c>
      <c r="D563" t="s">
        <v>2642</v>
      </c>
      <c r="E563" t="s">
        <v>732</v>
      </c>
      <c r="F563" t="s">
        <v>1564</v>
      </c>
      <c r="G563" t="s">
        <v>3078</v>
      </c>
      <c r="H563" t="s">
        <v>399</v>
      </c>
      <c r="I563">
        <v>36.317</v>
      </c>
      <c r="J563">
        <v>-119.4</v>
      </c>
      <c r="K563" s="3">
        <v>9781</v>
      </c>
      <c r="L563" t="s">
        <v>12</v>
      </c>
    </row>
    <row r="564" spans="1:12" x14ac:dyDescent="0.35">
      <c r="A564" t="s">
        <v>163</v>
      </c>
      <c r="B564" s="9">
        <v>31.549330000000001</v>
      </c>
      <c r="C564" s="9">
        <v>-97.14667</v>
      </c>
      <c r="D564" t="s">
        <v>2989</v>
      </c>
      <c r="E564" t="s">
        <v>1114</v>
      </c>
      <c r="F564" t="s">
        <v>1912</v>
      </c>
      <c r="G564" t="s">
        <v>3078</v>
      </c>
      <c r="H564" t="s">
        <v>478</v>
      </c>
      <c r="I564">
        <v>31.484999999999999</v>
      </c>
      <c r="J564">
        <v>-97.316000000000003</v>
      </c>
      <c r="K564" s="3">
        <v>17572</v>
      </c>
      <c r="L564" t="s">
        <v>12</v>
      </c>
    </row>
    <row r="565" spans="1:12" x14ac:dyDescent="0.35">
      <c r="A565" t="s">
        <v>163</v>
      </c>
      <c r="B565" s="9">
        <v>31.549330000000001</v>
      </c>
      <c r="C565" s="9">
        <v>-97.14667</v>
      </c>
      <c r="D565" t="s">
        <v>2988</v>
      </c>
      <c r="E565" t="s">
        <v>1113</v>
      </c>
      <c r="F565" t="s">
        <v>1911</v>
      </c>
      <c r="G565" t="s">
        <v>3078</v>
      </c>
      <c r="H565" t="s">
        <v>478</v>
      </c>
      <c r="I565">
        <v>31.638000000000002</v>
      </c>
      <c r="J565">
        <v>-97.073999999999998</v>
      </c>
      <c r="K565" s="3">
        <v>12024</v>
      </c>
      <c r="L565" t="s">
        <v>12</v>
      </c>
    </row>
    <row r="566" spans="1:12" x14ac:dyDescent="0.35">
      <c r="A566" t="s">
        <v>163</v>
      </c>
      <c r="B566" s="9">
        <v>31.549330000000001</v>
      </c>
      <c r="C566" s="9">
        <v>-97.14667</v>
      </c>
      <c r="D566" t="s">
        <v>2987</v>
      </c>
      <c r="E566" t="s">
        <v>1112</v>
      </c>
      <c r="F566" t="s">
        <v>1910</v>
      </c>
      <c r="G566" t="s">
        <v>3078</v>
      </c>
      <c r="H566" t="s">
        <v>478</v>
      </c>
      <c r="I566">
        <v>31.619</v>
      </c>
      <c r="J566">
        <v>-97.227999999999994</v>
      </c>
      <c r="K566" s="3">
        <v>10925</v>
      </c>
      <c r="L566" t="s">
        <v>12</v>
      </c>
    </row>
    <row r="567" spans="1:12" x14ac:dyDescent="0.35">
      <c r="A567" t="s">
        <v>158</v>
      </c>
      <c r="B567" s="9">
        <v>42.49044</v>
      </c>
      <c r="C567" s="9">
        <v>-83.013040000000004</v>
      </c>
      <c r="D567" t="s">
        <v>2802</v>
      </c>
      <c r="E567" t="s">
        <v>907</v>
      </c>
      <c r="F567" t="s">
        <v>1724</v>
      </c>
      <c r="G567" t="s">
        <v>3078</v>
      </c>
      <c r="H567" t="s">
        <v>434</v>
      </c>
      <c r="I567">
        <v>42.607999999999997</v>
      </c>
      <c r="J567">
        <v>-82.817999999999998</v>
      </c>
      <c r="K567" s="3">
        <v>20643</v>
      </c>
      <c r="L567" t="s">
        <v>12</v>
      </c>
    </row>
    <row r="568" spans="1:12" x14ac:dyDescent="0.35">
      <c r="A568" t="s">
        <v>45</v>
      </c>
      <c r="B568" s="9">
        <v>38.895110000000003</v>
      </c>
      <c r="C568" s="9">
        <v>-77.036370000000005</v>
      </c>
      <c r="D568" t="s">
        <v>2776</v>
      </c>
      <c r="E568" t="s">
        <v>879</v>
      </c>
      <c r="F568" t="s">
        <v>1698</v>
      </c>
      <c r="G568" t="s">
        <v>3078</v>
      </c>
      <c r="H568" t="s">
        <v>429</v>
      </c>
      <c r="I568">
        <v>38.817</v>
      </c>
      <c r="J568">
        <v>-76.867000000000004</v>
      </c>
      <c r="K568" s="3">
        <v>17044</v>
      </c>
      <c r="L568" t="s">
        <v>12</v>
      </c>
    </row>
    <row r="569" spans="1:12" x14ac:dyDescent="0.35">
      <c r="A569" t="s">
        <v>45</v>
      </c>
      <c r="B569" s="9">
        <v>38.895110000000003</v>
      </c>
      <c r="C569" s="9">
        <v>-77.036370000000005</v>
      </c>
      <c r="D569" t="s">
        <v>2775</v>
      </c>
      <c r="E569" t="s">
        <v>878</v>
      </c>
      <c r="F569" t="s">
        <v>1697</v>
      </c>
      <c r="G569" t="s">
        <v>3078</v>
      </c>
      <c r="H569" t="s">
        <v>429</v>
      </c>
      <c r="I569">
        <v>38.981000000000002</v>
      </c>
      <c r="J569">
        <v>-76.921999999999997</v>
      </c>
      <c r="K569" s="3">
        <v>13749</v>
      </c>
      <c r="L569" t="s">
        <v>12</v>
      </c>
    </row>
    <row r="570" spans="1:12" x14ac:dyDescent="0.35">
      <c r="A570" t="s">
        <v>45</v>
      </c>
      <c r="B570" s="9">
        <v>38.895110000000003</v>
      </c>
      <c r="C570" s="9">
        <v>-77.036370000000005</v>
      </c>
      <c r="D570" t="s">
        <v>2777</v>
      </c>
      <c r="E570" t="s">
        <v>880</v>
      </c>
      <c r="F570" t="s">
        <v>1699</v>
      </c>
      <c r="G570" t="s">
        <v>3078</v>
      </c>
      <c r="H570" t="s">
        <v>429</v>
      </c>
      <c r="I570">
        <v>38.716999999999999</v>
      </c>
      <c r="J570">
        <v>-77.183000000000007</v>
      </c>
      <c r="K570" s="3">
        <v>23530</v>
      </c>
      <c r="L570" t="s">
        <v>12</v>
      </c>
    </row>
    <row r="571" spans="1:12" x14ac:dyDescent="0.35">
      <c r="A571" t="s">
        <v>45</v>
      </c>
      <c r="B571" s="9">
        <v>38.895110000000003</v>
      </c>
      <c r="C571" s="9">
        <v>-77.036370000000005</v>
      </c>
      <c r="D571" t="s">
        <v>3024</v>
      </c>
      <c r="E571" t="s">
        <v>1153</v>
      </c>
      <c r="F571" t="s">
        <v>1947</v>
      </c>
      <c r="G571" t="s">
        <v>3078</v>
      </c>
      <c r="H571" t="s">
        <v>611</v>
      </c>
      <c r="I571">
        <v>38.847000000000001</v>
      </c>
      <c r="J571">
        <v>-77.034999999999997</v>
      </c>
      <c r="K571" s="3">
        <v>5350</v>
      </c>
      <c r="L571" t="s">
        <v>13</v>
      </c>
    </row>
    <row r="572" spans="1:12" x14ac:dyDescent="0.35">
      <c r="A572" t="s">
        <v>200</v>
      </c>
      <c r="B572" s="9">
        <v>26.715340000000001</v>
      </c>
      <c r="C572" s="9">
        <v>-80.053370000000001</v>
      </c>
      <c r="D572" t="s">
        <v>2708</v>
      </c>
      <c r="E572" t="s">
        <v>802</v>
      </c>
      <c r="F572" t="s">
        <v>1630</v>
      </c>
      <c r="G572" t="s">
        <v>3078</v>
      </c>
      <c r="H572" t="s">
        <v>409</v>
      </c>
      <c r="I572">
        <v>26.684999999999999</v>
      </c>
      <c r="J572">
        <v>-80.099000000000004</v>
      </c>
      <c r="K572" s="3">
        <v>5650</v>
      </c>
      <c r="L572" t="s">
        <v>12</v>
      </c>
    </row>
    <row r="573" spans="1:12" x14ac:dyDescent="0.35">
      <c r="A573" t="s">
        <v>65</v>
      </c>
      <c r="B573" s="9">
        <v>37.692239999999998</v>
      </c>
      <c r="C573" s="9">
        <v>-97.337540000000004</v>
      </c>
      <c r="D573" t="s">
        <v>2754</v>
      </c>
      <c r="E573" t="s">
        <v>854</v>
      </c>
      <c r="F573" t="s">
        <v>1676</v>
      </c>
      <c r="G573" t="s">
        <v>3078</v>
      </c>
      <c r="H573" t="s">
        <v>421</v>
      </c>
      <c r="I573">
        <v>37.746000000000002</v>
      </c>
      <c r="J573">
        <v>-97.221000000000004</v>
      </c>
      <c r="K573" s="3">
        <v>11866</v>
      </c>
      <c r="L573" t="s">
        <v>12</v>
      </c>
    </row>
    <row r="574" spans="1:12" x14ac:dyDescent="0.35">
      <c r="A574" t="s">
        <v>65</v>
      </c>
      <c r="B574" s="9">
        <v>37.692239999999998</v>
      </c>
      <c r="C574" s="9">
        <v>-97.337540000000004</v>
      </c>
      <c r="D574" t="s">
        <v>2753</v>
      </c>
      <c r="E574" t="s">
        <v>853</v>
      </c>
      <c r="F574" t="s">
        <v>1675</v>
      </c>
      <c r="G574" t="s">
        <v>3078</v>
      </c>
      <c r="H574" t="s">
        <v>421</v>
      </c>
      <c r="I574">
        <v>37.616999999999997</v>
      </c>
      <c r="J574">
        <v>-97.266999999999996</v>
      </c>
      <c r="K574" s="3">
        <v>10419</v>
      </c>
      <c r="L574" t="s">
        <v>12</v>
      </c>
    </row>
    <row r="575" spans="1:12" x14ac:dyDescent="0.35">
      <c r="A575" t="s">
        <v>65</v>
      </c>
      <c r="B575" s="9">
        <v>37.692239999999998</v>
      </c>
      <c r="C575" s="9">
        <v>-97.337540000000004</v>
      </c>
      <c r="D575" t="s">
        <v>2752</v>
      </c>
      <c r="E575" t="s">
        <v>852</v>
      </c>
      <c r="F575" t="s">
        <v>1674</v>
      </c>
      <c r="G575" t="s">
        <v>3078</v>
      </c>
      <c r="H575" t="s">
        <v>421</v>
      </c>
      <c r="I575">
        <v>37.648000000000003</v>
      </c>
      <c r="J575">
        <v>-97.43</v>
      </c>
      <c r="K575" s="3">
        <v>9509</v>
      </c>
      <c r="L575" t="s">
        <v>17</v>
      </c>
    </row>
    <row r="576" spans="1:12" x14ac:dyDescent="0.35">
      <c r="A576" t="s">
        <v>204</v>
      </c>
      <c r="B576" s="9">
        <v>33.913710000000002</v>
      </c>
      <c r="C576" s="9">
        <v>-98.493390000000005</v>
      </c>
      <c r="D576" t="s">
        <v>2990</v>
      </c>
      <c r="E576" t="s">
        <v>1115</v>
      </c>
      <c r="F576" t="s">
        <v>1913</v>
      </c>
      <c r="G576" t="s">
        <v>3078</v>
      </c>
      <c r="H576" t="s">
        <v>478</v>
      </c>
      <c r="I576">
        <v>33.85</v>
      </c>
      <c r="J576">
        <v>-98.483000000000004</v>
      </c>
      <c r="K576" s="3">
        <v>7148</v>
      </c>
      <c r="L576" t="s">
        <v>12</v>
      </c>
    </row>
    <row r="577" spans="1:12" x14ac:dyDescent="0.35">
      <c r="A577" t="s">
        <v>204</v>
      </c>
      <c r="B577" s="9">
        <v>33.913710000000002</v>
      </c>
      <c r="C577" s="9">
        <v>-98.493390000000005</v>
      </c>
      <c r="D577" t="s">
        <v>2991</v>
      </c>
      <c r="E577" t="s">
        <v>1116</v>
      </c>
      <c r="F577" t="s">
        <v>1914</v>
      </c>
      <c r="G577" t="s">
        <v>3078</v>
      </c>
      <c r="H577" t="s">
        <v>478</v>
      </c>
      <c r="I577">
        <v>33.978999999999999</v>
      </c>
      <c r="J577">
        <v>-98.492999999999995</v>
      </c>
      <c r="K577" s="3">
        <v>7260</v>
      </c>
      <c r="L577" t="s">
        <v>12</v>
      </c>
    </row>
    <row r="578" spans="1:12" x14ac:dyDescent="0.35">
      <c r="A578" t="s">
        <v>186</v>
      </c>
      <c r="B578" s="9">
        <v>34.225729999999999</v>
      </c>
      <c r="C578" s="9">
        <v>-77.944710000000001</v>
      </c>
      <c r="D578" t="s">
        <v>2863</v>
      </c>
      <c r="E578" t="s">
        <v>979</v>
      </c>
      <c r="F578" t="s">
        <v>1785</v>
      </c>
      <c r="G578" t="s">
        <v>3078</v>
      </c>
      <c r="H578" t="s">
        <v>457</v>
      </c>
      <c r="I578">
        <v>34.268000000000001</v>
      </c>
      <c r="J578">
        <v>-77.900000000000006</v>
      </c>
      <c r="K578" s="3">
        <v>6243</v>
      </c>
      <c r="L578" t="s">
        <v>12</v>
      </c>
    </row>
    <row r="579" spans="1:12" x14ac:dyDescent="0.35">
      <c r="A579" t="s">
        <v>99</v>
      </c>
      <c r="B579" s="9">
        <v>36.09986</v>
      </c>
      <c r="C579" s="9">
        <v>-80.244219999999999</v>
      </c>
      <c r="D579" t="s">
        <v>2864</v>
      </c>
      <c r="E579" t="s">
        <v>980</v>
      </c>
      <c r="F579" t="s">
        <v>1786</v>
      </c>
      <c r="G579" t="s">
        <v>3078</v>
      </c>
      <c r="H579" t="s">
        <v>457</v>
      </c>
      <c r="I579">
        <v>36.134</v>
      </c>
      <c r="J579">
        <v>-80.221999999999994</v>
      </c>
      <c r="K579" s="3">
        <v>4288</v>
      </c>
      <c r="L579" t="s">
        <v>12</v>
      </c>
    </row>
    <row r="580" spans="1:12" x14ac:dyDescent="0.35">
      <c r="A580" t="s">
        <v>546</v>
      </c>
      <c r="B580" t="s">
        <v>3032</v>
      </c>
      <c r="C580" t="s">
        <v>3032</v>
      </c>
      <c r="D580" s="4" t="s">
        <v>547</v>
      </c>
      <c r="E580" t="s">
        <v>547</v>
      </c>
      <c r="F580" s="5" t="s">
        <v>548</v>
      </c>
      <c r="G580" t="s">
        <v>3078</v>
      </c>
      <c r="H580" s="6" t="s">
        <v>540</v>
      </c>
      <c r="K580" s="3"/>
      <c r="L580" t="s">
        <v>21</v>
      </c>
    </row>
    <row r="581" spans="1:12" x14ac:dyDescent="0.35">
      <c r="A581" t="s">
        <v>126</v>
      </c>
      <c r="B581" s="9">
        <v>42.262590000000003</v>
      </c>
      <c r="C581" s="9">
        <v>-71.802289999999999</v>
      </c>
      <c r="D581" t="s">
        <v>2788</v>
      </c>
      <c r="E581" t="s">
        <v>892</v>
      </c>
      <c r="F581" t="s">
        <v>1710</v>
      </c>
      <c r="G581" t="s">
        <v>3078</v>
      </c>
      <c r="H581" t="s">
        <v>431</v>
      </c>
      <c r="I581">
        <v>42.271000000000001</v>
      </c>
      <c r="J581">
        <v>-71.873000000000005</v>
      </c>
      <c r="K581" s="3">
        <v>5893</v>
      </c>
      <c r="L581" t="s">
        <v>13</v>
      </c>
    </row>
    <row r="582" spans="1:12" x14ac:dyDescent="0.35">
      <c r="A582" t="s">
        <v>555</v>
      </c>
      <c r="B582" t="s">
        <v>3032</v>
      </c>
      <c r="C582" t="s">
        <v>3032</v>
      </c>
      <c r="D582" s="4" t="s">
        <v>556</v>
      </c>
      <c r="E582" t="s">
        <v>556</v>
      </c>
      <c r="F582" s="5" t="s">
        <v>557</v>
      </c>
      <c r="G582" t="s">
        <v>3078</v>
      </c>
      <c r="H582" s="6" t="s">
        <v>540</v>
      </c>
      <c r="K582" s="3"/>
      <c r="L582" t="s">
        <v>17</v>
      </c>
    </row>
  </sheetData>
  <autoFilter ref="A1:L582" xr:uid="{F818C5CF-3419-4A86-AFD5-ADB71A3CC3AF}"/>
  <sortState xmlns:xlrd2="http://schemas.microsoft.com/office/spreadsheetml/2017/richdata2" ref="O2:P58">
    <sortCondition ref="O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95DDA-0A16-4906-97E2-C849D7870010}">
  <sheetPr>
    <tabColor rgb="FF0039A6"/>
  </sheetPr>
  <dimension ref="C13:J17"/>
  <sheetViews>
    <sheetView workbookViewId="0">
      <selection activeCell="C16" sqref="C16"/>
    </sheetView>
  </sheetViews>
  <sheetFormatPr defaultColWidth="12.54296875" defaultRowHeight="15.5" x14ac:dyDescent="0.35"/>
  <cols>
    <col min="1" max="2" width="12.54296875" style="43"/>
    <col min="3" max="3" width="17.90625" style="43" bestFit="1" customWidth="1"/>
    <col min="4" max="16384" width="12.54296875" style="43"/>
  </cols>
  <sheetData>
    <row r="13" spans="3:10" ht="31" x14ac:dyDescent="0.35">
      <c r="C13" s="319" t="s">
        <v>3327</v>
      </c>
      <c r="D13" s="319"/>
      <c r="E13" s="319"/>
      <c r="F13" s="319"/>
      <c r="G13" s="319"/>
      <c r="H13" s="319"/>
      <c r="I13" s="319"/>
      <c r="J13" s="319"/>
    </row>
    <row r="15" spans="3:10" x14ac:dyDescent="0.35">
      <c r="C15" s="378" t="s">
        <v>3301</v>
      </c>
      <c r="D15" s="378"/>
      <c r="E15" s="378"/>
    </row>
    <row r="16" spans="3:10" x14ac:dyDescent="0.35">
      <c r="C16" s="44">
        <v>44075</v>
      </c>
    </row>
    <row r="17" spans="3:3" x14ac:dyDescent="0.35">
      <c r="C17" s="45"/>
    </row>
  </sheetData>
  <mergeCells count="1">
    <mergeCell ref="C15:E15"/>
  </mergeCells>
  <pageMargins left="0.7" right="0.7" top="0.75" bottom="0.75" header="0.3" footer="0.3"/>
  <pageSetup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D2EDE-1910-43A0-BC5C-D48D36E0258A}">
  <dimension ref="A1:GG275"/>
  <sheetViews>
    <sheetView showGridLines="0" tabSelected="1" topLeftCell="A2" zoomScale="50" zoomScaleNormal="50" workbookViewId="0">
      <selection activeCell="BW3" sqref="BW3"/>
    </sheetView>
  </sheetViews>
  <sheetFormatPr defaultRowHeight="15.5" x14ac:dyDescent="0.35"/>
  <cols>
    <col min="1" max="1" width="4.36328125" style="372" customWidth="1"/>
    <col min="2" max="2" width="14.6328125" style="370" bestFit="1" customWidth="1"/>
    <col min="3" max="3" width="46.453125" style="371" customWidth="1"/>
    <col min="4" max="4" width="2.90625" style="372" customWidth="1"/>
    <col min="5" max="5" width="27.6328125" style="39" hidden="1" customWidth="1"/>
    <col min="6" max="6" width="7.453125" style="39" customWidth="1"/>
    <col min="7" max="7" width="19.08984375" style="39" hidden="1" customWidth="1"/>
    <col min="8" max="8" width="27.54296875" style="39" hidden="1" customWidth="1"/>
    <col min="9" max="9" width="19.08984375" style="39" customWidth="1"/>
    <col min="10" max="10" width="2.08984375" style="96" customWidth="1"/>
    <col min="11" max="11" width="6.54296875" style="208" hidden="1" customWidth="1"/>
    <col min="12" max="12" width="8" style="174" customWidth="1"/>
    <col min="13" max="13" width="2.08984375" style="39" customWidth="1"/>
    <col min="14" max="14" width="3.6328125" style="208" hidden="1" customWidth="1"/>
    <col min="15" max="15" width="8" style="174" customWidth="1"/>
    <col min="16" max="16" width="2.08984375" style="39" customWidth="1"/>
    <col min="17" max="17" width="3.6328125" style="208" hidden="1" customWidth="1"/>
    <col min="18" max="18" width="8" style="174" customWidth="1"/>
    <col min="19" max="19" width="2.08984375" style="39" customWidth="1"/>
    <col min="20" max="20" width="3.6328125" style="208" hidden="1" customWidth="1"/>
    <col min="21" max="21" width="8" style="174" customWidth="1"/>
    <col min="22" max="22" width="2.08984375" style="39" customWidth="1"/>
    <col min="23" max="23" width="3.6328125" style="208" hidden="1" customWidth="1"/>
    <col min="24" max="24" width="8" style="174" customWidth="1"/>
    <col min="25" max="25" width="2.08984375" style="39" customWidth="1"/>
    <col min="26" max="26" width="3.6328125" style="208" hidden="1" customWidth="1"/>
    <col min="27" max="27" width="8" style="174" customWidth="1"/>
    <col min="28" max="28" width="2.08984375" style="39" customWidth="1"/>
    <col min="29" max="29" width="3.6328125" style="208" hidden="1" customWidth="1"/>
    <col min="30" max="30" width="8" style="174" customWidth="1"/>
    <col min="31" max="31" width="2.08984375" style="39" customWidth="1"/>
    <col min="32" max="32" width="3.6328125" style="208" hidden="1" customWidth="1"/>
    <col min="33" max="33" width="8" style="174" customWidth="1"/>
    <col min="34" max="34" width="2.08984375" style="39" customWidth="1"/>
    <col min="35" max="35" width="3.6328125" style="208" hidden="1" customWidth="1"/>
    <col min="36" max="36" width="8" style="174" customWidth="1"/>
    <col min="37" max="37" width="2.08984375" style="39" customWidth="1"/>
    <col min="38" max="38" width="3.6328125" style="208" hidden="1" customWidth="1"/>
    <col min="39" max="39" width="8" style="174" customWidth="1"/>
    <col min="40" max="40" width="2.08984375" style="39" customWidth="1"/>
    <col min="41" max="41" width="3.6328125" style="208" hidden="1" customWidth="1"/>
    <col min="42" max="42" width="8" style="174" customWidth="1"/>
    <col min="43" max="43" width="2.08984375" style="39" customWidth="1"/>
    <col min="44" max="44" width="3.6328125" style="208" hidden="1" customWidth="1"/>
    <col min="45" max="45" width="8" style="174" customWidth="1"/>
    <col min="46" max="46" width="2.08984375" style="39" customWidth="1"/>
    <col min="47" max="47" width="3.6328125" style="208" hidden="1" customWidth="1"/>
    <col min="48" max="48" width="8" style="174" customWidth="1"/>
    <col min="49" max="49" width="2.08984375" style="39" customWidth="1"/>
    <col min="50" max="50" width="3.6328125" style="208" hidden="1" customWidth="1"/>
    <col min="51" max="51" width="8" style="174" customWidth="1"/>
    <col min="52" max="52" width="2.08984375" style="39" customWidth="1"/>
    <col min="53" max="53" width="3.6328125" style="208" hidden="1" customWidth="1"/>
    <col min="54" max="54" width="8" style="174" customWidth="1"/>
    <col min="55" max="55" width="2.08984375" style="39" customWidth="1"/>
    <col min="56" max="56" width="3.6328125" style="208" hidden="1" customWidth="1"/>
    <col min="57" max="57" width="8" style="174" customWidth="1"/>
    <col min="58" max="58" width="7.453125" customWidth="1"/>
    <col min="59" max="59" width="9.36328125" customWidth="1"/>
    <col min="60" max="60" width="7.453125" style="39" customWidth="1"/>
    <col min="61" max="61" width="25.6328125" style="39" hidden="1" customWidth="1"/>
    <col min="62" max="62" width="18.6328125" bestFit="1" customWidth="1"/>
    <col min="63" max="63" width="2.6328125" style="224" customWidth="1"/>
    <col min="64" max="64" width="7.54296875" style="225" hidden="1" customWidth="1"/>
    <col min="65" max="65" width="9.453125" style="224" customWidth="1"/>
    <col min="66" max="66" width="2.6328125" style="224" customWidth="1"/>
    <col min="67" max="67" width="7.54296875" style="225" hidden="1" customWidth="1"/>
    <col min="68" max="68" width="7.54296875" style="224" customWidth="1"/>
    <col min="69" max="69" width="2.6328125" style="224" customWidth="1"/>
    <col min="70" max="70" width="7.54296875" style="225" hidden="1" customWidth="1"/>
    <col min="71" max="71" width="7.54296875" style="224" customWidth="1"/>
    <col min="72" max="72" width="2.6328125" style="224" customWidth="1"/>
    <col min="73" max="73" width="7.54296875" style="225" hidden="1" customWidth="1"/>
    <col min="74" max="74" width="7.54296875" style="224" customWidth="1"/>
    <col min="75" max="75" width="2.6328125" style="224" customWidth="1"/>
    <col min="76" max="76" width="7.54296875" style="225" hidden="1" customWidth="1"/>
    <col min="77" max="77" width="7.54296875" style="224" customWidth="1"/>
    <col min="78" max="78" width="2.6328125" style="224" customWidth="1"/>
    <col min="79" max="79" width="7.54296875" style="225" hidden="1" customWidth="1"/>
    <col min="80" max="80" width="7.54296875" style="224" customWidth="1"/>
    <col min="81" max="81" width="2.6328125" style="224" customWidth="1"/>
    <col min="82" max="82" width="7.54296875" style="225" hidden="1" customWidth="1"/>
    <col min="83" max="83" width="7.54296875" style="224" customWidth="1"/>
    <col min="84" max="84" width="2.6328125" style="224" customWidth="1"/>
    <col min="85" max="85" width="7.54296875" style="225" hidden="1" customWidth="1"/>
    <col min="86" max="86" width="7.54296875" style="224" customWidth="1"/>
    <col min="87" max="87" width="2.6328125" style="224" customWidth="1"/>
    <col min="88" max="88" width="7.54296875" style="225" hidden="1" customWidth="1"/>
    <col min="89" max="89" width="7.54296875" style="224" customWidth="1"/>
    <col min="90" max="90" width="2.6328125" style="224" customWidth="1"/>
    <col min="91" max="91" width="7.54296875" style="225" hidden="1" customWidth="1"/>
    <col min="92" max="92" width="7.54296875" style="224" customWidth="1"/>
    <col min="93" max="93" width="2.6328125" style="224" customWidth="1"/>
    <col min="94" max="94" width="7.54296875" style="225" hidden="1" customWidth="1"/>
    <col min="95" max="95" width="9" style="224" customWidth="1"/>
    <col min="96" max="96" width="2.6328125" style="224" customWidth="1"/>
    <col min="97" max="97" width="7.54296875" style="225" hidden="1" customWidth="1"/>
    <col min="98" max="98" width="9.08984375" style="224" customWidth="1"/>
    <col min="99" max="99" width="2.6328125" style="224" customWidth="1"/>
    <col min="100" max="100" width="7.54296875" style="225" hidden="1" customWidth="1"/>
    <col min="101" max="101" width="9.90625" style="224" customWidth="1"/>
    <col min="102" max="102" width="2.6328125" style="224" customWidth="1"/>
    <col min="103" max="103" width="7.54296875" style="225" hidden="1" customWidth="1"/>
    <col min="104" max="104" width="9.08984375" style="224" customWidth="1"/>
    <col min="105" max="105" width="2.6328125" style="224" customWidth="1"/>
    <col min="106" max="106" width="7.54296875" style="225" hidden="1" customWidth="1"/>
    <col min="107" max="107" width="8.453125" style="224" customWidth="1"/>
    <col min="108" max="108" width="2.6328125" style="224" customWidth="1"/>
    <col min="109" max="109" width="7.54296875" style="225" hidden="1" customWidth="1"/>
    <col min="110" max="110" width="9.54296875" style="224" customWidth="1"/>
    <col min="111" max="111" width="9.08984375" style="19"/>
    <col min="113" max="113" width="23.90625" style="27" hidden="1" customWidth="1"/>
    <col min="114" max="114" width="0" style="27" hidden="1" customWidth="1"/>
    <col min="115" max="131" width="0" hidden="1" customWidth="1"/>
    <col min="133" max="134" width="0" hidden="1" customWidth="1"/>
    <col min="156" max="156" width="7.08984375" style="27" bestFit="1" customWidth="1"/>
    <col min="157" max="157" width="9" style="27" bestFit="1" customWidth="1"/>
    <col min="158" max="158" width="12.90625" style="27" bestFit="1" customWidth="1"/>
    <col min="159" max="160" width="6.08984375" style="27" bestFit="1" customWidth="1"/>
    <col min="161" max="161" width="7.08984375" style="27" bestFit="1" customWidth="1"/>
    <col min="162" max="162" width="6.90625" style="27" bestFit="1" customWidth="1"/>
    <col min="163" max="164" width="6.08984375" style="27" bestFit="1" customWidth="1"/>
    <col min="165" max="165" width="7.08984375" style="27" bestFit="1" customWidth="1"/>
    <col min="166" max="166" width="6.08984375" style="27" bestFit="1" customWidth="1"/>
    <col min="167" max="169" width="9.08984375" style="27"/>
    <col min="170" max="170" width="9.08984375" style="27" customWidth="1"/>
    <col min="171" max="171" width="7.08984375" style="27" bestFit="1" customWidth="1"/>
    <col min="172" max="172" width="9" style="27" bestFit="1" customWidth="1"/>
    <col min="173" max="173" width="14.453125" style="27" bestFit="1" customWidth="1"/>
    <col min="174" max="174" width="9.6328125" style="27" bestFit="1" customWidth="1"/>
    <col min="175" max="175" width="9.453125" style="27" bestFit="1" customWidth="1"/>
    <col min="176" max="176" width="9" style="27" bestFit="1" customWidth="1"/>
    <col min="177" max="177" width="12.08984375" style="27" bestFit="1" customWidth="1"/>
    <col min="178" max="178" width="2.453125" style="27" customWidth="1"/>
    <col min="179" max="179" width="14.453125" style="27" bestFit="1" customWidth="1"/>
    <col min="180" max="180" width="14.6328125" style="27" bestFit="1" customWidth="1"/>
    <col min="181" max="183" width="9.6328125" style="27" bestFit="1" customWidth="1"/>
    <col min="184" max="184" width="2.453125" style="27" customWidth="1"/>
    <col min="185" max="185" width="12.90625" style="27" bestFit="1" customWidth="1"/>
    <col min="186" max="186" width="14.6328125" style="27" bestFit="1" customWidth="1"/>
    <col min="187" max="189" width="9" style="27" bestFit="1" customWidth="1"/>
  </cols>
  <sheetData>
    <row r="1" spans="1:189" hidden="1" x14ac:dyDescent="0.35">
      <c r="A1" s="369"/>
      <c r="H1" s="39">
        <v>1</v>
      </c>
      <c r="I1" s="39">
        <v>2</v>
      </c>
      <c r="J1" s="39">
        <v>3</v>
      </c>
      <c r="K1" s="39">
        <v>4</v>
      </c>
      <c r="L1" s="39">
        <v>5</v>
      </c>
      <c r="M1" s="39">
        <v>6</v>
      </c>
      <c r="N1" s="39">
        <v>7</v>
      </c>
      <c r="O1" s="39">
        <v>8</v>
      </c>
      <c r="P1" s="39">
        <v>9</v>
      </c>
      <c r="Q1" s="39">
        <v>10</v>
      </c>
      <c r="R1" s="39">
        <v>11</v>
      </c>
      <c r="S1" s="39">
        <v>12</v>
      </c>
      <c r="T1" s="39">
        <v>13</v>
      </c>
      <c r="U1" s="39">
        <v>14</v>
      </c>
      <c r="V1" s="39">
        <v>15</v>
      </c>
      <c r="W1" s="39">
        <v>16</v>
      </c>
      <c r="X1" s="39">
        <v>17</v>
      </c>
      <c r="Y1" s="39">
        <v>18</v>
      </c>
      <c r="Z1" s="39">
        <v>19</v>
      </c>
      <c r="AA1" s="39">
        <v>20</v>
      </c>
      <c r="AB1" s="39">
        <v>21</v>
      </c>
      <c r="AC1" s="39">
        <v>22</v>
      </c>
      <c r="AD1" s="39">
        <v>23</v>
      </c>
      <c r="AE1" s="39">
        <v>24</v>
      </c>
      <c r="AF1" s="39">
        <v>25</v>
      </c>
      <c r="AG1" s="39">
        <v>26</v>
      </c>
      <c r="AH1" s="39">
        <v>27</v>
      </c>
      <c r="AI1" s="39">
        <v>28</v>
      </c>
      <c r="AJ1" s="39">
        <v>29</v>
      </c>
      <c r="AK1" s="39">
        <v>30</v>
      </c>
      <c r="AL1" s="39">
        <v>31</v>
      </c>
      <c r="AM1" s="39">
        <v>32</v>
      </c>
      <c r="AN1" s="39">
        <v>33</v>
      </c>
      <c r="AO1" s="39">
        <v>34</v>
      </c>
      <c r="AP1" s="39">
        <v>35</v>
      </c>
      <c r="AQ1" s="39">
        <v>36</v>
      </c>
      <c r="AR1" s="39">
        <v>37</v>
      </c>
      <c r="AS1" s="39">
        <v>38</v>
      </c>
      <c r="AT1" s="39">
        <v>39</v>
      </c>
      <c r="AU1" s="39">
        <v>40</v>
      </c>
      <c r="AV1" s="39">
        <v>41</v>
      </c>
      <c r="AW1" s="39">
        <v>42</v>
      </c>
      <c r="AX1" s="39">
        <v>43</v>
      </c>
      <c r="AY1" s="39">
        <v>44</v>
      </c>
      <c r="AZ1" s="39">
        <v>45</v>
      </c>
      <c r="BA1" s="39">
        <v>46</v>
      </c>
      <c r="BB1" s="39">
        <v>47</v>
      </c>
      <c r="BC1" s="39">
        <v>48</v>
      </c>
      <c r="BD1" s="39">
        <v>49</v>
      </c>
      <c r="BE1" s="39">
        <v>50</v>
      </c>
    </row>
    <row r="2" spans="1:189" x14ac:dyDescent="0.35"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189" ht="15.75" customHeight="1" thickBot="1" x14ac:dyDescent="0.4">
      <c r="I3"/>
      <c r="J3" s="191"/>
      <c r="K3" s="209"/>
      <c r="L3"/>
      <c r="M3"/>
      <c r="N3" s="209"/>
      <c r="O3"/>
      <c r="P3"/>
      <c r="Q3" s="209"/>
      <c r="R3" s="175"/>
      <c r="S3"/>
      <c r="T3" s="209"/>
      <c r="U3" s="175"/>
      <c r="V3"/>
      <c r="W3" s="209"/>
      <c r="X3" s="175"/>
      <c r="Y3"/>
      <c r="Z3" s="209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 s="209"/>
      <c r="BE3"/>
    </row>
    <row r="4" spans="1:189" ht="23.25" customHeight="1" x14ac:dyDescent="0.35">
      <c r="A4" s="373"/>
      <c r="B4" s="374"/>
      <c r="C4" s="375"/>
      <c r="D4" s="373"/>
      <c r="E4" s="40" t="str">
        <f>E10&amp;"-METR"</f>
        <v>KORD-METR</v>
      </c>
      <c r="F4" s="40"/>
      <c r="G4" s="40"/>
      <c r="H4" s="40"/>
      <c r="I4" s="417" t="s">
        <v>3299</v>
      </c>
      <c r="J4" s="411" t="s">
        <v>3300</v>
      </c>
      <c r="K4" s="412"/>
      <c r="L4" s="412"/>
      <c r="M4" s="413"/>
      <c r="N4" s="367"/>
      <c r="O4" s="411" t="s">
        <v>3263</v>
      </c>
      <c r="P4" s="412"/>
      <c r="Q4" s="412"/>
      <c r="R4" s="413"/>
      <c r="S4"/>
      <c r="T4" s="209"/>
      <c r="U4"/>
      <c r="V4"/>
      <c r="W4" s="209"/>
      <c r="X4"/>
      <c r="Y4"/>
      <c r="Z4" s="209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 s="209"/>
      <c r="BE4"/>
      <c r="BH4" s="40"/>
      <c r="BI4" s="40"/>
    </row>
    <row r="5" spans="1:189" ht="21.75" customHeight="1" thickBot="1" x14ac:dyDescent="0.4">
      <c r="C5" s="375"/>
      <c r="E5" s="42" t="str">
        <f>IF(C12="GWDD","GWDD","2M DAILY AVG TEMP")</f>
        <v>2M DAILY AVG TEMP</v>
      </c>
      <c r="F5" s="42"/>
      <c r="G5" s="42"/>
      <c r="H5" s="42"/>
      <c r="I5" s="418"/>
      <c r="J5" s="414"/>
      <c r="K5" s="415"/>
      <c r="L5" s="415"/>
      <c r="M5" s="416"/>
      <c r="N5" s="368"/>
      <c r="O5" s="414"/>
      <c r="P5" s="415"/>
      <c r="Q5" s="415"/>
      <c r="R5" s="416"/>
      <c r="S5"/>
      <c r="T5" s="209"/>
      <c r="U5"/>
      <c r="V5"/>
      <c r="W5" s="209"/>
      <c r="X5"/>
      <c r="Y5"/>
      <c r="Z5" s="209"/>
      <c r="AA5"/>
      <c r="AB5"/>
      <c r="AC5" s="209"/>
      <c r="AD5"/>
      <c r="AE5"/>
      <c r="AF5" s="209"/>
      <c r="AG5"/>
      <c r="AH5"/>
      <c r="AI5" s="209"/>
      <c r="AJ5"/>
      <c r="AK5"/>
      <c r="AL5" s="209"/>
      <c r="AM5"/>
      <c r="AN5"/>
      <c r="AO5" s="209"/>
      <c r="AP5"/>
      <c r="AQ5"/>
      <c r="AR5" s="209"/>
      <c r="AS5"/>
      <c r="AT5"/>
      <c r="AU5" s="209"/>
      <c r="AV5"/>
      <c r="AW5"/>
      <c r="AX5" s="209"/>
      <c r="AY5"/>
      <c r="AZ5"/>
      <c r="BA5" s="209"/>
      <c r="BB5"/>
      <c r="BC5"/>
      <c r="BD5" s="209"/>
      <c r="BE5"/>
      <c r="BH5" s="42"/>
      <c r="BI5" s="42"/>
    </row>
    <row r="6" spans="1:189" ht="18" customHeight="1" thickBot="1" x14ac:dyDescent="0.4">
      <c r="C6" s="375"/>
      <c r="E6" s="42"/>
      <c r="F6" s="42"/>
      <c r="G6" s="42"/>
      <c r="H6" s="42"/>
      <c r="I6"/>
      <c r="J6" s="191"/>
      <c r="K6" s="209"/>
      <c r="L6" s="175"/>
      <c r="M6"/>
      <c r="N6" s="209"/>
      <c r="O6" s="175"/>
      <c r="P6"/>
      <c r="Q6" s="209"/>
      <c r="R6" s="175"/>
      <c r="S6"/>
      <c r="T6" s="209"/>
      <c r="U6" s="175"/>
      <c r="V6"/>
      <c r="W6" s="209"/>
      <c r="X6"/>
      <c r="Y6"/>
      <c r="Z6" s="209"/>
      <c r="AA6"/>
      <c r="AB6"/>
      <c r="AC6" s="209"/>
      <c r="AD6"/>
      <c r="AE6"/>
      <c r="AF6" s="209"/>
      <c r="AG6"/>
      <c r="AH6"/>
      <c r="AI6" s="209"/>
      <c r="AJ6"/>
      <c r="AK6"/>
      <c r="AL6" s="209"/>
      <c r="AM6"/>
      <c r="AN6"/>
      <c r="AO6" s="209"/>
      <c r="AP6"/>
      <c r="AQ6"/>
      <c r="AR6" s="209"/>
      <c r="AS6"/>
      <c r="AT6"/>
      <c r="AU6" s="209"/>
      <c r="AV6"/>
      <c r="AW6"/>
      <c r="AX6" s="209"/>
      <c r="AY6"/>
      <c r="AZ6"/>
      <c r="BA6" s="209"/>
      <c r="BB6"/>
      <c r="BC6"/>
      <c r="BD6" s="209"/>
      <c r="BE6"/>
      <c r="BH6" s="42"/>
      <c r="BI6" s="42"/>
      <c r="DI6" s="27" t="s">
        <v>3178</v>
      </c>
    </row>
    <row r="7" spans="1:189" ht="16.5" customHeight="1" thickBot="1" x14ac:dyDescent="0.55000000000000004">
      <c r="B7" s="379" t="s">
        <v>3340</v>
      </c>
      <c r="C7" s="379"/>
      <c r="E7" s="42" t="str">
        <f>VLOOKUP(C14,Master!$R:$S,2,FALSE)</f>
        <v>USALocation</v>
      </c>
      <c r="F7" s="42"/>
      <c r="G7" s="42" t="e">
        <f>VLOOKUP($J$4,$DI$14:$DJ$17,2,FALSE)</f>
        <v>#N/A</v>
      </c>
      <c r="H7" s="42" t="str">
        <f>VLOOKUP($O$4,$DI$7:$DJ$12,2,FALSE)</f>
        <v>0012z</v>
      </c>
      <c r="I7" s="96"/>
      <c r="L7" s="177"/>
      <c r="M7" s="96"/>
      <c r="O7" s="177"/>
      <c r="P7" s="96"/>
      <c r="R7" s="177"/>
      <c r="S7" s="96"/>
      <c r="U7" s="177"/>
      <c r="V7" s="96"/>
      <c r="X7" s="177"/>
      <c r="Y7" s="96"/>
      <c r="AA7" s="177"/>
      <c r="AB7" s="96"/>
      <c r="AD7" s="177"/>
      <c r="AE7" s="96"/>
      <c r="AG7" s="177"/>
      <c r="AH7" s="96"/>
      <c r="AJ7" s="177"/>
      <c r="AK7" s="96"/>
      <c r="AM7" s="177"/>
      <c r="AN7" s="96"/>
      <c r="AP7" s="177"/>
      <c r="AQ7" s="96"/>
      <c r="AS7" s="177"/>
      <c r="AT7" s="96"/>
      <c r="AV7" s="177"/>
      <c r="AW7" s="96"/>
      <c r="AY7" s="177"/>
      <c r="AZ7" s="96"/>
      <c r="BB7" s="177"/>
      <c r="BC7" s="96"/>
      <c r="BE7" s="177"/>
      <c r="BH7" s="42"/>
      <c r="BI7" s="42"/>
      <c r="BJ7" s="218" t="s">
        <v>3252</v>
      </c>
      <c r="BK7" s="226"/>
      <c r="BL7" s="226"/>
      <c r="BM7" s="226"/>
      <c r="BN7" s="226"/>
      <c r="BO7" s="226"/>
      <c r="BP7" s="226"/>
      <c r="BQ7" s="226"/>
      <c r="BR7" s="226"/>
      <c r="BS7" s="226"/>
      <c r="BT7" s="226"/>
      <c r="BU7" s="226"/>
      <c r="BV7" s="226"/>
      <c r="BW7" s="226"/>
      <c r="BX7" s="226"/>
      <c r="BY7" s="226"/>
      <c r="BZ7" s="226"/>
      <c r="CA7" s="226"/>
      <c r="CB7" s="226"/>
      <c r="CC7" s="226"/>
      <c r="CD7" s="226"/>
      <c r="CE7" s="226"/>
      <c r="CF7" s="226"/>
      <c r="CG7" s="226"/>
      <c r="CH7" s="226"/>
      <c r="CI7" s="226"/>
      <c r="CJ7" s="226"/>
      <c r="CK7" s="226"/>
      <c r="CL7" s="226"/>
      <c r="CM7" s="226"/>
      <c r="CN7" s="226"/>
      <c r="CO7" s="226"/>
      <c r="CP7" s="226"/>
      <c r="CQ7" s="226"/>
      <c r="CR7" s="226"/>
      <c r="CS7" s="226"/>
      <c r="CT7" s="226"/>
      <c r="CU7" s="226"/>
      <c r="CV7" s="226"/>
      <c r="CW7" s="226"/>
      <c r="CX7" s="226"/>
      <c r="CY7" s="226"/>
      <c r="CZ7" s="226"/>
      <c r="DA7" s="226"/>
      <c r="DB7" s="226"/>
      <c r="DC7" s="226"/>
      <c r="DD7" s="226"/>
      <c r="DE7" s="226"/>
      <c r="DF7" s="227"/>
      <c r="DI7" s="27" t="s">
        <v>3260</v>
      </c>
      <c r="DJ7" s="27" t="s">
        <v>3260</v>
      </c>
      <c r="DK7" s="181" t="str">
        <f t="shared" ref="DK7:DK38" si="0">BJ7</f>
        <v>0Z</v>
      </c>
      <c r="DL7" s="181">
        <f t="shared" ref="DL7:DL38" si="1">BM7</f>
        <v>0</v>
      </c>
      <c r="DM7" s="181">
        <f t="shared" ref="DM7:DM38" si="2">BP7</f>
        <v>0</v>
      </c>
      <c r="DN7" s="181">
        <f t="shared" ref="DN7:DN38" si="3">BS7</f>
        <v>0</v>
      </c>
      <c r="DO7" s="181">
        <f t="shared" ref="DO7:DO38" si="4">BV7</f>
        <v>0</v>
      </c>
      <c r="DP7" s="181">
        <f t="shared" ref="DP7:DP38" si="5">BY7</f>
        <v>0</v>
      </c>
      <c r="DQ7" s="181">
        <f t="shared" ref="DQ7:DQ38" si="6">CB7</f>
        <v>0</v>
      </c>
      <c r="DR7" s="181">
        <f t="shared" ref="DR7:DR38" si="7">CE7</f>
        <v>0</v>
      </c>
      <c r="DS7" s="181">
        <f t="shared" ref="DS7:DS38" si="8">CH7</f>
        <v>0</v>
      </c>
      <c r="DT7" s="181">
        <f t="shared" ref="DT7:DT38" si="9">CK7</f>
        <v>0</v>
      </c>
      <c r="DU7" s="181">
        <f t="shared" ref="DU7:DU38" si="10">CN7</f>
        <v>0</v>
      </c>
      <c r="DV7" s="181">
        <f t="shared" ref="DV7:DV38" si="11">CQ7</f>
        <v>0</v>
      </c>
      <c r="DW7" s="181">
        <f t="shared" ref="DW7:DW38" si="12">CT7</f>
        <v>0</v>
      </c>
      <c r="DX7" s="181">
        <f t="shared" ref="DX7:DX38" si="13">CW7</f>
        <v>0</v>
      </c>
      <c r="DY7" s="181">
        <f t="shared" ref="DY7:DY38" si="14">CZ7</f>
        <v>0</v>
      </c>
      <c r="DZ7" s="181">
        <f t="shared" ref="DZ7:DZ38" si="15">DC7</f>
        <v>0</v>
      </c>
      <c r="EA7" s="181">
        <f t="shared" ref="EA7:EA38" si="16">DF7</f>
        <v>0</v>
      </c>
      <c r="FD7" s="27">
        <v>3</v>
      </c>
      <c r="FE7" s="27">
        <v>4</v>
      </c>
      <c r="FF7" s="27">
        <v>5</v>
      </c>
      <c r="FH7" s="27">
        <v>9</v>
      </c>
      <c r="FI7" s="27">
        <v>10</v>
      </c>
      <c r="FJ7" s="27">
        <v>11</v>
      </c>
      <c r="FO7" s="261"/>
      <c r="FR7" s="261"/>
      <c r="FS7" s="261"/>
      <c r="FT7" s="261"/>
      <c r="FU7" s="261"/>
      <c r="FV7" s="261"/>
      <c r="FW7" s="262" t="s">
        <v>3325</v>
      </c>
      <c r="FX7" s="262"/>
      <c r="FY7" s="262"/>
      <c r="FZ7" s="263"/>
      <c r="GA7" s="263"/>
      <c r="GB7" s="264"/>
      <c r="GC7" s="265" t="s">
        <v>3322</v>
      </c>
      <c r="GD7" s="265"/>
      <c r="GE7" s="265"/>
      <c r="GF7" s="266"/>
      <c r="GG7" s="266"/>
    </row>
    <row r="8" spans="1:189" ht="16.5" customHeight="1" thickBot="1" x14ac:dyDescent="0.4">
      <c r="B8" s="379"/>
      <c r="C8" s="379"/>
      <c r="E8" s="42" t="str">
        <f>SUBSTITUTE($C$15," ","")</f>
        <v>Illinois</v>
      </c>
      <c r="F8" s="42"/>
      <c r="G8" s="42"/>
      <c r="H8" s="169" t="str">
        <f>$H$7&amp;"BIAS_"</f>
        <v>0012zBIAS_</v>
      </c>
      <c r="I8" s="178" t="s">
        <v>3209</v>
      </c>
      <c r="J8" s="316" t="s">
        <v>3092</v>
      </c>
      <c r="K8" s="317"/>
      <c r="L8" s="318"/>
      <c r="M8" s="381" t="s">
        <v>3093</v>
      </c>
      <c r="N8" s="382"/>
      <c r="O8" s="383"/>
      <c r="P8" s="381" t="s">
        <v>3094</v>
      </c>
      <c r="Q8" s="382"/>
      <c r="R8" s="383"/>
      <c r="S8" s="381" t="s">
        <v>3095</v>
      </c>
      <c r="T8" s="382"/>
      <c r="U8" s="383"/>
      <c r="V8" s="381" t="s">
        <v>3096</v>
      </c>
      <c r="W8" s="382"/>
      <c r="X8" s="383"/>
      <c r="Y8" s="381" t="s">
        <v>3097</v>
      </c>
      <c r="Z8" s="382"/>
      <c r="AA8" s="383"/>
      <c r="AB8" s="381" t="s">
        <v>3098</v>
      </c>
      <c r="AC8" s="382"/>
      <c r="AD8" s="383"/>
      <c r="AE8" s="381" t="s">
        <v>3099</v>
      </c>
      <c r="AF8" s="382"/>
      <c r="AG8" s="383"/>
      <c r="AH8" s="381" t="s">
        <v>3100</v>
      </c>
      <c r="AI8" s="382"/>
      <c r="AJ8" s="383"/>
      <c r="AK8" s="381" t="s">
        <v>3101</v>
      </c>
      <c r="AL8" s="382"/>
      <c r="AM8" s="383"/>
      <c r="AN8" s="381" t="s">
        <v>3102</v>
      </c>
      <c r="AO8" s="382"/>
      <c r="AP8" s="383"/>
      <c r="AQ8" s="381" t="s">
        <v>3103</v>
      </c>
      <c r="AR8" s="382"/>
      <c r="AS8" s="383"/>
      <c r="AT8" s="381" t="s">
        <v>3104</v>
      </c>
      <c r="AU8" s="382"/>
      <c r="AV8" s="383"/>
      <c r="AW8" s="381" t="s">
        <v>3105</v>
      </c>
      <c r="AX8" s="382"/>
      <c r="AY8" s="383"/>
      <c r="AZ8" s="381" t="s">
        <v>3106</v>
      </c>
      <c r="BA8" s="382"/>
      <c r="BB8" s="383"/>
      <c r="BC8" s="381" t="s">
        <v>3107</v>
      </c>
      <c r="BD8" s="382"/>
      <c r="BE8" s="383"/>
      <c r="BH8" s="42"/>
      <c r="BI8" s="169" t="s">
        <v>3273</v>
      </c>
      <c r="BJ8" s="217" t="s">
        <v>3209</v>
      </c>
      <c r="BK8" s="394" t="s">
        <v>3092</v>
      </c>
      <c r="BL8" s="395"/>
      <c r="BM8" s="396"/>
      <c r="BN8" s="385" t="s">
        <v>3093</v>
      </c>
      <c r="BO8" s="386"/>
      <c r="BP8" s="387"/>
      <c r="BQ8" s="385" t="s">
        <v>3094</v>
      </c>
      <c r="BR8" s="386"/>
      <c r="BS8" s="387"/>
      <c r="BT8" s="385" t="s">
        <v>3095</v>
      </c>
      <c r="BU8" s="386"/>
      <c r="BV8" s="387"/>
      <c r="BW8" s="385" t="s">
        <v>3096</v>
      </c>
      <c r="BX8" s="386"/>
      <c r="BY8" s="386"/>
      <c r="BZ8" s="385" t="s">
        <v>3097</v>
      </c>
      <c r="CA8" s="386"/>
      <c r="CB8" s="387"/>
      <c r="CC8" s="385" t="s">
        <v>3098</v>
      </c>
      <c r="CD8" s="386"/>
      <c r="CE8" s="387"/>
      <c r="CF8" s="385" t="s">
        <v>3099</v>
      </c>
      <c r="CG8" s="386"/>
      <c r="CH8" s="387"/>
      <c r="CI8" s="385" t="s">
        <v>3100</v>
      </c>
      <c r="CJ8" s="386"/>
      <c r="CK8" s="386"/>
      <c r="CL8" s="385" t="s">
        <v>3101</v>
      </c>
      <c r="CM8" s="386"/>
      <c r="CN8" s="387"/>
      <c r="CO8" s="385" t="s">
        <v>3102</v>
      </c>
      <c r="CP8" s="386"/>
      <c r="CQ8" s="387"/>
      <c r="CR8" s="385" t="s">
        <v>3103</v>
      </c>
      <c r="CS8" s="386"/>
      <c r="CT8" s="387"/>
      <c r="CU8" s="385" t="s">
        <v>3104</v>
      </c>
      <c r="CV8" s="386"/>
      <c r="CW8" s="386"/>
      <c r="CX8" s="385" t="s">
        <v>3105</v>
      </c>
      <c r="CY8" s="386"/>
      <c r="CZ8" s="387"/>
      <c r="DA8" s="385" t="s">
        <v>3106</v>
      </c>
      <c r="DB8" s="386"/>
      <c r="DC8" s="387"/>
      <c r="DD8" s="385" t="s">
        <v>3107</v>
      </c>
      <c r="DE8" s="386"/>
      <c r="DF8" s="387"/>
      <c r="DG8" s="94"/>
      <c r="DI8" s="27" t="s">
        <v>3258</v>
      </c>
      <c r="DJ8" s="27" t="s">
        <v>3258</v>
      </c>
      <c r="DK8" s="182" t="str">
        <f t="shared" si="0"/>
        <v>BIAS</v>
      </c>
      <c r="DL8" s="182">
        <f>BK7</f>
        <v>0</v>
      </c>
      <c r="DM8" s="182">
        <f>BN7</f>
        <v>0</v>
      </c>
      <c r="DN8" s="182">
        <f t="shared" si="3"/>
        <v>0</v>
      </c>
      <c r="DO8" s="182">
        <f t="shared" si="4"/>
        <v>0</v>
      </c>
      <c r="DP8" s="182">
        <f t="shared" si="5"/>
        <v>0</v>
      </c>
      <c r="DQ8" s="182">
        <f t="shared" si="6"/>
        <v>0</v>
      </c>
      <c r="DR8" s="182">
        <f t="shared" si="7"/>
        <v>0</v>
      </c>
      <c r="DS8" s="182">
        <f t="shared" si="8"/>
        <v>0</v>
      </c>
      <c r="DT8" s="182">
        <f t="shared" si="9"/>
        <v>0</v>
      </c>
      <c r="DU8" s="182">
        <f t="shared" si="10"/>
        <v>0</v>
      </c>
      <c r="DV8" s="182">
        <f t="shared" si="11"/>
        <v>0</v>
      </c>
      <c r="DW8" s="182">
        <f t="shared" si="12"/>
        <v>0</v>
      </c>
      <c r="DX8" s="182">
        <f t="shared" si="13"/>
        <v>0</v>
      </c>
      <c r="DY8" s="182">
        <f t="shared" si="14"/>
        <v>0</v>
      </c>
      <c r="DZ8" s="182">
        <f t="shared" si="15"/>
        <v>0</v>
      </c>
      <c r="EA8" s="182">
        <f t="shared" si="16"/>
        <v>0</v>
      </c>
      <c r="FO8" s="261"/>
      <c r="FR8" s="261"/>
      <c r="FS8" s="261"/>
      <c r="FT8" s="261"/>
      <c r="FU8" s="261"/>
      <c r="FV8" s="261"/>
      <c r="FW8" s="261"/>
      <c r="FX8" s="261"/>
      <c r="FY8" s="261"/>
      <c r="GB8" s="264"/>
      <c r="GC8" s="261"/>
      <c r="GD8" s="261"/>
      <c r="GE8" s="261"/>
    </row>
    <row r="9" spans="1:189" ht="15.75" customHeight="1" x14ac:dyDescent="0.35">
      <c r="B9" s="379"/>
      <c r="C9" s="379"/>
      <c r="E9" s="42" t="str">
        <f>IF(C12="GWDD","GWC"&amp;E8,E8&amp;"Location")</f>
        <v>IllinoisLocation</v>
      </c>
      <c r="F9" s="42"/>
      <c r="G9" s="42" t="str">
        <f>IF($J$4="ALL","SHOW",IF(I9=$J$4,"SHOW","HIDE"))</f>
        <v>SHOW</v>
      </c>
      <c r="H9" s="42" t="str">
        <f>$H$8&amp;I9</f>
        <v>0012zBIAS_GFS</v>
      </c>
      <c r="I9" s="180" t="s">
        <v>3085</v>
      </c>
      <c r="J9" s="192">
        <f ca="1">IFERROR(RANK(K9,K$9:K$12,2),"-")</f>
        <v>1</v>
      </c>
      <c r="K9" s="210">
        <f ca="1">IFERROR(ABS(L9),"-")</f>
        <v>8.0524285714285493E-2</v>
      </c>
      <c r="L9" s="179">
        <f ca="1">IFERROR(IF($G9="SHOW",VLOOKUP($H9,$BI:$DF,L$1,FALSE)," "),"")</f>
        <v>-8.0524285714285493E-2</v>
      </c>
      <c r="M9" s="192">
        <f ca="1">IFERROR(RANK(N9,N$9:N$12,2),"-")</f>
        <v>1</v>
      </c>
      <c r="N9" s="210">
        <f ca="1">IFERROR(ABS(O9),"-")</f>
        <v>0.17502428571428702</v>
      </c>
      <c r="O9" s="179">
        <f ca="1">IFERROR(IF($G9="SHOW",VLOOKUP($H9,$BI:$DF,O$1,FALSE)," "),"")</f>
        <v>-0.17502428571428702</v>
      </c>
      <c r="P9" s="192">
        <f ca="1">IFERROR(RANK(Q9,Q$9:Q$12,2),"-")</f>
        <v>2</v>
      </c>
      <c r="Q9" s="210">
        <f ca="1">IFERROR(ABS(R9),"-")</f>
        <v>0.2293457142857141</v>
      </c>
      <c r="R9" s="179">
        <f ca="1">IFERROR(IF($G9="SHOW",VLOOKUP($H9,$BI:$DF,R$1,FALSE)," "),"")</f>
        <v>-0.2293457142857141</v>
      </c>
      <c r="S9" s="192">
        <f ca="1">IFERROR(RANK(T9,T$9:T$12,2),"-")</f>
        <v>2</v>
      </c>
      <c r="T9" s="210">
        <f ca="1">IFERROR(ABS(U9),"-")</f>
        <v>0.42411857142857223</v>
      </c>
      <c r="U9" s="179">
        <f ca="1">IFERROR(IF($G9="SHOW",VLOOKUP($H9,$BI:$DF,U$1,FALSE)," "),"")</f>
        <v>0.42411857142857223</v>
      </c>
      <c r="V9" s="192">
        <f ca="1">IFERROR(RANK(W9,W$9:W$12,2),"-")</f>
        <v>3</v>
      </c>
      <c r="W9" s="210">
        <f ca="1">IFERROR(ABS(X9),"-")</f>
        <v>0.89983285714285777</v>
      </c>
      <c r="X9" s="179">
        <f ca="1">IFERROR(IF($G9="SHOW",VLOOKUP($H9,$BI:$DF,X$1,FALSE)," "),"")</f>
        <v>0.89983285714285777</v>
      </c>
      <c r="Y9" s="192">
        <f ca="1">IFERROR(RANK(Z9,Z$9:Z$12,2),"-")</f>
        <v>2</v>
      </c>
      <c r="Z9" s="210">
        <f ca="1">IFERROR(ABS(AA9),"-")</f>
        <v>0.26469000000000087</v>
      </c>
      <c r="AA9" s="179">
        <f ca="1">IFERROR(IF($G9="SHOW",VLOOKUP($H9,$BI:$DF,AA$1,FALSE)," "),"")</f>
        <v>0.26469000000000087</v>
      </c>
      <c r="AB9" s="192">
        <f ca="1">IFERROR(RANK(AC9,AC$9:AC$12,2),"-")</f>
        <v>2</v>
      </c>
      <c r="AC9" s="210">
        <f ca="1">IFERROR(ABS(AD9),"-")</f>
        <v>0.26469000000000087</v>
      </c>
      <c r="AD9" s="179">
        <f ca="1">$AA$9</f>
        <v>0.26469000000000087</v>
      </c>
      <c r="AE9" s="192">
        <f ca="1">IFERROR(RANK(AF9,AF$9:AF$12,2),"-")</f>
        <v>3</v>
      </c>
      <c r="AF9" s="210">
        <f ca="1">IFERROR(ABS(AG9),"-")</f>
        <v>2.0900828571428578</v>
      </c>
      <c r="AG9" s="179">
        <f ca="1">IFERROR(IF($G9="SHOW",VLOOKUP($H9,$BI:$DF,AG$1,FALSE)," "),"")</f>
        <v>2.0900828571428578</v>
      </c>
      <c r="AH9" s="192">
        <f ca="1">IFERROR(RANK(AI9,AI$9:AI$12,2),"-")</f>
        <v>3</v>
      </c>
      <c r="AI9" s="210">
        <f ca="1">IFERROR(ABS(AJ9),"-")</f>
        <v>3.0087257142857147</v>
      </c>
      <c r="AJ9" s="179">
        <f ca="1">IFERROR(IF($G9="SHOW",VLOOKUP($H9,$BI:$DF,AJ$1,FALSE)," "),"")</f>
        <v>3.0087257142857147</v>
      </c>
      <c r="AK9" s="192">
        <f ca="1">IFERROR(RANK(AL9,AL$9:AL$12,2),"-")</f>
        <v>3</v>
      </c>
      <c r="AL9" s="210">
        <f ca="1">IFERROR(ABS(AM9),"-")</f>
        <v>3.9386185714285711</v>
      </c>
      <c r="AM9" s="179">
        <f ca="1">IFERROR(IF($G9="SHOW",VLOOKUP($H9,$BI:$DF,AM$1,FALSE)," "),"")</f>
        <v>3.9386185714285711</v>
      </c>
      <c r="AN9" s="192">
        <f ca="1">IFERROR(RANK(AO9,AO$9:AO$12,2),"-")</f>
        <v>1</v>
      </c>
      <c r="AO9" s="210">
        <f ca="1">IFERROR(ABS(AP9),"-")</f>
        <v>2.615618571428572</v>
      </c>
      <c r="AP9" s="179">
        <f ca="1">IFERROR(IF($G9="SHOW",VLOOKUP($H9,$BI:$DF,AP$1,FALSE)," "),"")</f>
        <v>2.615618571428572</v>
      </c>
      <c r="AQ9" s="192">
        <f ca="1">IFERROR(RANK(AR9,AR$9:AR$12,2),"-")</f>
        <v>2</v>
      </c>
      <c r="AR9" s="210">
        <f ca="1">IFERROR(ABS(AS9),"-")</f>
        <v>3.1485471428571445</v>
      </c>
      <c r="AS9" s="179">
        <f ca="1">IFERROR(IF($G9="SHOW",VLOOKUP($H9,$BI:$DF,AS$1,FALSE)," "),"")</f>
        <v>3.1485471428571445</v>
      </c>
      <c r="AT9" s="192">
        <f ca="1">IFERROR(RANK(AU9,AU$9:AU$12,2),"-")</f>
        <v>2</v>
      </c>
      <c r="AU9" s="210">
        <f ca="1">IFERROR(ABS(AV9),"-")</f>
        <v>4.0029042857142869</v>
      </c>
      <c r="AV9" s="179">
        <f ca="1">IFERROR(IF($G9="SHOW",VLOOKUP($H9,$BI:$DF,AV$1,FALSE)," "),"")</f>
        <v>4.0029042857142869</v>
      </c>
      <c r="AW9" s="192">
        <f ca="1">IFERROR(RANK(AX9,AX$9:AX$12,2),"-")</f>
        <v>1</v>
      </c>
      <c r="AX9" s="210">
        <f ca="1">IFERROR(ABS(AY9),"-")</f>
        <v>3.0935828571428581</v>
      </c>
      <c r="AY9" s="179">
        <f ca="1">IFERROR(IF($G9="SHOW",VLOOKUP($H9,$BI:$DF,AY$1,FALSE)," "),"")</f>
        <v>3.0935828571428581</v>
      </c>
      <c r="AZ9" s="192">
        <f ca="1">IFERROR(RANK(BA9,BA$9:BA$12,2),"-")</f>
        <v>1</v>
      </c>
      <c r="BA9" s="210">
        <f ca="1">IFERROR(ABS(BB9),"-")</f>
        <v>2.9171185714285732</v>
      </c>
      <c r="BB9" s="179">
        <f ca="1">IFERROR(IF($G9="SHOW",VLOOKUP($H9,$BI:$DF,BB$1,FALSE)," "),"")</f>
        <v>2.9171185714285732</v>
      </c>
      <c r="BC9" s="192">
        <f ca="1">IFERROR(RANK(BD9,BD$9:BD$12,2),"-")</f>
        <v>1</v>
      </c>
      <c r="BD9" s="210">
        <f ca="1">IFERROR(ABS(BE9),"-")</f>
        <v>3.4423328571428571</v>
      </c>
      <c r="BE9" s="179">
        <f ca="1">IFERROR(IF($G9="SHOW",VLOOKUP($H9,$BI:$DF,BE$1,FALSE)," "),"")</f>
        <v>3.4423328571428571</v>
      </c>
      <c r="BH9" s="42"/>
      <c r="BI9" s="42" t="str">
        <f>$BI$8&amp;BJ9</f>
        <v>00zBIAS_GFS</v>
      </c>
      <c r="BJ9" s="180" t="s">
        <v>3085</v>
      </c>
      <c r="BK9" s="192">
        <f ca="1">IFERROR(RANK(BL9,BL$9:BL$12,2),"-")</f>
        <v>2</v>
      </c>
      <c r="BL9" s="210">
        <f ca="1">IFERROR(ABS(BM9),"-")</f>
        <v>0.38491714285714301</v>
      </c>
      <c r="BM9" s="179">
        <f ca="1">'Accuracy Calc'!P53</f>
        <v>-0.38491714285714301</v>
      </c>
      <c r="BN9" s="192">
        <f ca="1">IFERROR(RANK(BO9,BO$9:BO$12,2),"-")</f>
        <v>1</v>
      </c>
      <c r="BO9" s="210">
        <f ca="1">IFERROR(ABS(BP9),"-")</f>
        <v>0.13806000000000246</v>
      </c>
      <c r="BP9" s="179">
        <f ca="1">'Accuracy Calc'!S53</f>
        <v>-0.13806000000000246</v>
      </c>
      <c r="BQ9" s="192">
        <f ca="1">IFERROR(RANK(BR9,BR$9:BR$12,2),"-")</f>
        <v>2</v>
      </c>
      <c r="BR9" s="210">
        <f ca="1">IFERROR(ABS(BS9),"-")</f>
        <v>0.1004400000000005</v>
      </c>
      <c r="BS9" s="179">
        <f ca="1">'Accuracy Calc'!V53</f>
        <v>0.1004400000000005</v>
      </c>
      <c r="BT9" s="192">
        <f ca="1">IFERROR(RANK(BU9,BU$9:BU$12,2),"-")</f>
        <v>2</v>
      </c>
      <c r="BU9" s="210">
        <f ca="1">IFERROR(ABS(BV9),"-")</f>
        <v>0.45401142857142929</v>
      </c>
      <c r="BV9" s="179">
        <f ca="1">'Accuracy Calc'!Y53</f>
        <v>0.45401142857142929</v>
      </c>
      <c r="BW9" s="192">
        <f ca="1">IFERROR(RANK(BX9,BX$9:BX$12,2),"-")</f>
        <v>3</v>
      </c>
      <c r="BX9" s="210">
        <f ca="1">IFERROR(ABS(BY9),"-")</f>
        <v>1.1367257142857159</v>
      </c>
      <c r="BY9" s="179">
        <f ca="1">'Accuracy Calc'!AB53</f>
        <v>1.1367257142857159</v>
      </c>
      <c r="BZ9" s="192">
        <f ca="1">IFERROR(RANK(CA9,CA$9:CA$12,2),"-")</f>
        <v>2</v>
      </c>
      <c r="CA9" s="210">
        <f ca="1">IFERROR(ABS(CB9),"-")</f>
        <v>0.20908285714285718</v>
      </c>
      <c r="CB9" s="179">
        <f ca="1">'Accuracy Calc'!AE53</f>
        <v>0.20908285714285718</v>
      </c>
      <c r="CC9" s="192">
        <f ca="1">IFERROR(RANK(CD9,CD$9:CD$12,2),"-")</f>
        <v>1</v>
      </c>
      <c r="CD9" s="210">
        <f ca="1">IFERROR(ABS(CE9),"-")</f>
        <v>0.15670285714285623</v>
      </c>
      <c r="CE9" s="179">
        <f ca="1">'Accuracy Calc'!AH53</f>
        <v>-0.15670285714285623</v>
      </c>
      <c r="CF9" s="192">
        <f ca="1">IFERROR(RANK(CG9,CG$9:CG$12,2),"-")</f>
        <v>3</v>
      </c>
      <c r="CG9" s="210">
        <f ca="1">IFERROR(ABS(CH9),"-")</f>
        <v>2.2842257142857152</v>
      </c>
      <c r="CH9" s="179">
        <f ca="1">'Accuracy Calc'!AK53</f>
        <v>2.2842257142857152</v>
      </c>
      <c r="CI9" s="192">
        <f ca="1">IFERROR(RANK(CJ9,CJ$9:CJ$12,2),"-")</f>
        <v>3</v>
      </c>
      <c r="CJ9" s="210">
        <f ca="1">IFERROR(ABS(CK9),"-")</f>
        <v>2.9875114285714295</v>
      </c>
      <c r="CK9" s="179">
        <f ca="1">'Accuracy Calc'!AN53</f>
        <v>2.9875114285714295</v>
      </c>
      <c r="CL9" s="192">
        <f ca="1">IFERROR(RANK(CM9,CM$9:CM$12,2),"-")</f>
        <v>3</v>
      </c>
      <c r="CM9" s="210">
        <f ca="1">IFERROR(ABS(CN9),"-")</f>
        <v>3.8733685714285699</v>
      </c>
      <c r="CN9" s="179">
        <f ca="1">'Accuracy Calc'!AQ53</f>
        <v>3.8733685714285699</v>
      </c>
      <c r="CO9" s="192">
        <f ca="1">IFERROR(RANK(CP9,CP$9:CP$12,2),"-")</f>
        <v>2</v>
      </c>
      <c r="CP9" s="210">
        <f ca="1">IFERROR(ABS(CQ9),"-")</f>
        <v>2.5458685714285716</v>
      </c>
      <c r="CQ9" s="179">
        <f ca="1">'Accuracy Calc'!AT53</f>
        <v>2.5458685714285716</v>
      </c>
      <c r="CR9" s="192">
        <f ca="1">IFERROR(RANK(CS9,CS$9:CS$12,2),"-")</f>
        <v>1</v>
      </c>
      <c r="CS9" s="210">
        <f ca="1">IFERROR(ABS(CT9),"-")</f>
        <v>2.4790114285714302</v>
      </c>
      <c r="CT9" s="179">
        <f ca="1">'Accuracy Calc'!AW53</f>
        <v>2.4790114285714302</v>
      </c>
      <c r="CU9" s="192">
        <f ca="1">IFERROR(RANK(CV9,CV$9:CV$12,2),"-")</f>
        <v>2</v>
      </c>
      <c r="CV9" s="210">
        <f ca="1">IFERROR(ABS(CW9),"-")</f>
        <v>3.3616542857142866</v>
      </c>
      <c r="CW9" s="179">
        <f ca="1">'Accuracy Calc'!AZ53</f>
        <v>3.3616542857142866</v>
      </c>
      <c r="CX9" s="192">
        <f ca="1">IFERROR(RANK(CY9,CY$9:CY$12,2),"-")</f>
        <v>1</v>
      </c>
      <c r="CY9" s="210">
        <f ca="1">IFERROR(ABS(CZ9),"-")</f>
        <v>2.97594</v>
      </c>
      <c r="CZ9" s="179">
        <f ca="1">'Accuracy Calc'!BC53</f>
        <v>2.97594</v>
      </c>
      <c r="DA9" s="192">
        <f ca="1">IFERROR(RANK(DB9,DB$9:DB$12,2),"-")</f>
        <v>1</v>
      </c>
      <c r="DB9" s="210">
        <f ca="1">IFERROR(ABS(DC9),"-")</f>
        <v>3.2247257142857144</v>
      </c>
      <c r="DC9" s="179">
        <f ca="1">'Accuracy Calc'!BF53</f>
        <v>3.2247257142857144</v>
      </c>
      <c r="DD9" s="192">
        <f ca="1">IFERROR(RANK(DE9,DE$9:DE$12,2),"-")</f>
        <v>1</v>
      </c>
      <c r="DE9" s="210">
        <f ca="1">IFERROR(ABS(DF9),"-")</f>
        <v>3.7750114285714282</v>
      </c>
      <c r="DF9" s="179">
        <f ca="1">'Accuracy Calc'!BI53</f>
        <v>3.7750114285714282</v>
      </c>
      <c r="DG9" s="95"/>
      <c r="DI9" s="27" t="s">
        <v>3261</v>
      </c>
      <c r="DJ9" s="27" t="s">
        <v>3261</v>
      </c>
      <c r="DK9" s="183" t="str">
        <f t="shared" si="0"/>
        <v>GFS</v>
      </c>
      <c r="DL9" s="184">
        <f t="shared" ca="1" si="1"/>
        <v>-0.38491714285714301</v>
      </c>
      <c r="DM9" s="184">
        <f t="shared" ca="1" si="2"/>
        <v>-0.13806000000000246</v>
      </c>
      <c r="DN9" s="184">
        <f t="shared" ca="1" si="3"/>
        <v>0.1004400000000005</v>
      </c>
      <c r="DO9" s="184">
        <f t="shared" ca="1" si="4"/>
        <v>0.45401142857142929</v>
      </c>
      <c r="DP9" s="184">
        <f t="shared" ca="1" si="5"/>
        <v>1.1367257142857159</v>
      </c>
      <c r="DQ9" s="184">
        <f t="shared" ca="1" si="6"/>
        <v>0.20908285714285718</v>
      </c>
      <c r="DR9" s="184">
        <f t="shared" ca="1" si="7"/>
        <v>-0.15670285714285623</v>
      </c>
      <c r="DS9" s="184">
        <f t="shared" ca="1" si="8"/>
        <v>2.2842257142857152</v>
      </c>
      <c r="DT9" s="184">
        <f t="shared" ca="1" si="9"/>
        <v>2.9875114285714295</v>
      </c>
      <c r="DU9" s="184">
        <f t="shared" ca="1" si="10"/>
        <v>3.8733685714285699</v>
      </c>
      <c r="DV9" s="184">
        <f t="shared" ca="1" si="11"/>
        <v>2.5458685714285716</v>
      </c>
      <c r="DW9" s="184">
        <f t="shared" ca="1" si="12"/>
        <v>2.4790114285714302</v>
      </c>
      <c r="DX9" s="184">
        <f t="shared" ca="1" si="13"/>
        <v>3.3616542857142866</v>
      </c>
      <c r="DY9" s="184">
        <f t="shared" ca="1" si="14"/>
        <v>2.97594</v>
      </c>
      <c r="DZ9" s="184">
        <f t="shared" ca="1" si="15"/>
        <v>3.2247257142857144</v>
      </c>
      <c r="EA9" s="184">
        <f t="shared" ca="1" si="16"/>
        <v>3.7750114285714282</v>
      </c>
      <c r="EZ9" s="267"/>
      <c r="FA9" s="268"/>
      <c r="FB9" s="268"/>
      <c r="FC9" s="268"/>
      <c r="FD9" s="268" t="s">
        <v>3319</v>
      </c>
      <c r="FE9" s="268" t="s">
        <v>3320</v>
      </c>
      <c r="FF9" s="268" t="s">
        <v>3318</v>
      </c>
      <c r="FG9" s="268"/>
      <c r="FH9" s="268" t="s">
        <v>3319</v>
      </c>
      <c r="FI9" s="268" t="s">
        <v>3320</v>
      </c>
      <c r="FJ9" s="269" t="s">
        <v>3318</v>
      </c>
      <c r="FO9" s="270"/>
      <c r="FP9" s="268"/>
      <c r="FQ9" s="268"/>
      <c r="FR9" s="271" t="s">
        <v>3210</v>
      </c>
      <c r="FS9" s="271" t="s">
        <v>3321</v>
      </c>
      <c r="FT9" s="268" t="s">
        <v>3322</v>
      </c>
      <c r="FU9" s="272" t="s">
        <v>3323</v>
      </c>
      <c r="FV9" s="273"/>
      <c r="FW9" s="270"/>
      <c r="FX9" s="268"/>
      <c r="FY9" s="268" t="s">
        <v>3319</v>
      </c>
      <c r="FZ9" s="271" t="s">
        <v>3320</v>
      </c>
      <c r="GA9" s="271" t="s">
        <v>3318</v>
      </c>
      <c r="GB9" s="274"/>
      <c r="GC9" s="270"/>
      <c r="GD9" s="268"/>
      <c r="GE9" s="268" t="s">
        <v>3319</v>
      </c>
      <c r="GF9" s="271" t="s">
        <v>3320</v>
      </c>
      <c r="GG9" s="272" t="s">
        <v>3318</v>
      </c>
    </row>
    <row r="10" spans="1:189" ht="15.75" customHeight="1" x14ac:dyDescent="0.35">
      <c r="B10" s="379"/>
      <c r="C10" s="379"/>
      <c r="E10" s="42" t="str">
        <f>VLOOKUP(C16,Master!E:F,2,FALSE)</f>
        <v>KORD</v>
      </c>
      <c r="F10" s="42"/>
      <c r="G10" s="42" t="str">
        <f t="shared" ref="G10:G12" si="17">IF($J$4="ALL","SHOW",IF(I10=$J$4,"SHOW","HIDE"))</f>
        <v>SHOW</v>
      </c>
      <c r="H10" s="42" t="str">
        <f t="shared" ref="H10:H12" si="18">$H$8&amp;I10</f>
        <v>0012zBIAS_GFS_Ens</v>
      </c>
      <c r="I10" s="180" t="s">
        <v>3297</v>
      </c>
      <c r="J10" s="192">
        <f t="shared" ref="J10:J12" ca="1" si="19">IFERROR(RANK(K10,K$9:K$12,2),"-")</f>
        <v>2</v>
      </c>
      <c r="K10" s="210">
        <f t="shared" ref="K10:K12" ca="1" si="20">IFERROR(ABS(L10),"-")</f>
        <v>0.19911857142857137</v>
      </c>
      <c r="L10" s="179">
        <f ca="1">IFERROR(IF($G10="SHOW",VLOOKUP($H10,$BI:$DF,L$1,FALSE)," "),"")</f>
        <v>0.19911857142857137</v>
      </c>
      <c r="M10" s="192">
        <f t="shared" ref="M10:M12" ca="1" si="21">IFERROR(RANK(N10,N$9:N$12,2),"-")</f>
        <v>3</v>
      </c>
      <c r="N10" s="210">
        <f t="shared" ref="N10:N12" ca="1" si="22">IFERROR(ABS(O10),"-")</f>
        <v>0.58772571428571529</v>
      </c>
      <c r="O10" s="179">
        <f ca="1">IFERROR(IF($G10="SHOW",VLOOKUP($H10,$BI:$DF,O$1,FALSE)," "),"")</f>
        <v>0.58772571428571529</v>
      </c>
      <c r="P10" s="192">
        <f t="shared" ref="P10:P12" ca="1" si="23">IFERROR(RANK(Q10,Q$9:Q$12,2),"-")</f>
        <v>4</v>
      </c>
      <c r="Q10" s="210">
        <f t="shared" ref="Q10:Q12" ca="1" si="24">IFERROR(ABS(R10),"-")</f>
        <v>0.83779714285714424</v>
      </c>
      <c r="R10" s="179">
        <f ca="1">IFERROR(IF($G10="SHOW",VLOOKUP($H10,$BI:$DF,R$1,FALSE)," "),"")</f>
        <v>0.83779714285714424</v>
      </c>
      <c r="S10" s="192">
        <f t="shared" ref="S10:S12" ca="1" si="25">IFERROR(RANK(T10,T$9:T$12,2),"-")</f>
        <v>4</v>
      </c>
      <c r="T10" s="210">
        <f t="shared" ref="T10:T12" ca="1" si="26">IFERROR(ABS(U10),"-")</f>
        <v>1.1961900000000001</v>
      </c>
      <c r="U10" s="179">
        <f ca="1">IFERROR(IF($G10="SHOW",VLOOKUP($H10,$BI:$DF,U$1,FALSE)," "),"")</f>
        <v>1.1961900000000001</v>
      </c>
      <c r="V10" s="192">
        <f t="shared" ref="V10:V12" ca="1" si="27">IFERROR(RANK(W10,W$9:W$12,2),"-")</f>
        <v>4</v>
      </c>
      <c r="W10" s="210">
        <f t="shared" ref="W10:W12" ca="1" si="28">IFERROR(ABS(X10),"-")</f>
        <v>1.3700828571428574</v>
      </c>
      <c r="X10" s="179">
        <f ca="1">IFERROR(IF($G10="SHOW",VLOOKUP($H10,$BI:$DF,X$1,FALSE)," "),"")</f>
        <v>1.3700828571428574</v>
      </c>
      <c r="Y10" s="192">
        <f t="shared" ref="Y10:Y12" ca="1" si="29">IFERROR(RANK(Z10,Z$9:Z$12,2),"-")</f>
        <v>4</v>
      </c>
      <c r="Z10" s="210">
        <f t="shared" ref="Z10:Z12" ca="1" si="30">IFERROR(ABS(AA10),"-")</f>
        <v>1.5806185714285723</v>
      </c>
      <c r="AA10" s="179">
        <f ca="1">IFERROR(IF($G10="SHOW",VLOOKUP($H10,$BI:$DF,AA$1,FALSE)," "),"")</f>
        <v>1.5806185714285723</v>
      </c>
      <c r="AB10" s="192">
        <f t="shared" ref="AB10:AB12" ca="1" si="31">IFERROR(RANK(AC10,AC$9:AC$12,2),"-")</f>
        <v>4</v>
      </c>
      <c r="AC10" s="210">
        <f t="shared" ref="AC10:AC12" ca="1" si="32">IFERROR(ABS(AD10),"-")</f>
        <v>2.4918685714285731</v>
      </c>
      <c r="AD10" s="179">
        <f ca="1">IFERROR(IF($G10="SHOW",VLOOKUP($H10,$BI:$DF,AD$1,FALSE)," "),"")</f>
        <v>2.4918685714285731</v>
      </c>
      <c r="AE10" s="192">
        <f t="shared" ref="AE10:AE12" ca="1" si="33">IFERROR(RANK(AF10,AF$9:AF$12,2),"-")</f>
        <v>4</v>
      </c>
      <c r="AF10" s="210">
        <f t="shared" ref="AF10:AF12" ca="1" si="34">IFERROR(ABS(AG10),"-")</f>
        <v>3.4590471428571439</v>
      </c>
      <c r="AG10" s="179">
        <f ca="1">IFERROR(IF($G10="SHOW",VLOOKUP($H10,$BI:$DF,AG$1,FALSE)," "),"")</f>
        <v>3.4590471428571439</v>
      </c>
      <c r="AH10" s="192">
        <f t="shared" ref="AH10:AH12" ca="1" si="35">IFERROR(RANK(AI10,AI$9:AI$12,2),"-")</f>
        <v>4</v>
      </c>
      <c r="AI10" s="210">
        <f t="shared" ref="AI10:AI12" ca="1" si="36">IFERROR(ABS(AJ10),"-")</f>
        <v>4.3429695238095238</v>
      </c>
      <c r="AJ10" s="179">
        <f ca="1">IFERROR(IF($G10="SHOW",VLOOKUP($H10,$BI:$DF,AJ$1,FALSE)," "),"")</f>
        <v>4.3429695238095238</v>
      </c>
      <c r="AK10" s="192">
        <f t="shared" ref="AK10:AK12" ca="1" si="37">IFERROR(RANK(AL10,AL$9:AL$12,2),"-")</f>
        <v>4</v>
      </c>
      <c r="AL10" s="210">
        <f t="shared" ref="AL10:AL12" ca="1" si="38">IFERROR(ABS(AM10),"-")</f>
        <v>4.7841871428571441</v>
      </c>
      <c r="AM10" s="179">
        <f ca="1">IFERROR(IF($G10="SHOW",VLOOKUP($H10,$BI:$DF,AM$1,FALSE)," "),"")</f>
        <v>4.7841871428571441</v>
      </c>
      <c r="AN10" s="192">
        <f t="shared" ref="AN10:AN12" ca="1" si="39">IFERROR(RANK(AO10,AO$9:AO$12,2),"-")</f>
        <v>3</v>
      </c>
      <c r="AO10" s="210">
        <f t="shared" ref="AO10:AO12" ca="1" si="40">IFERROR(ABS(AP10),"-")</f>
        <v>5.0464795238095226</v>
      </c>
      <c r="AP10" s="179">
        <f ca="1">IFERROR(IF($G10="SHOW",VLOOKUP($H10,$BI:$DF,AP$1,FALSE)," "),"")</f>
        <v>5.0464795238095226</v>
      </c>
      <c r="AQ10" s="192">
        <f t="shared" ref="AQ10:AQ12" ca="1" si="41">IFERROR(RANK(AR10,AR$9:AR$12,2),"-")</f>
        <v>3</v>
      </c>
      <c r="AR10" s="210">
        <f t="shared" ref="AR10:AR12" ca="1" si="42">IFERROR(ABS(AS10),"-")</f>
        <v>5.2662928571428562</v>
      </c>
      <c r="AS10" s="179">
        <f ca="1">IFERROR(IF($G10="SHOW",VLOOKUP($H10,$BI:$DF,AS$1,FALSE)," "),"")</f>
        <v>5.2662928571428562</v>
      </c>
      <c r="AT10" s="192">
        <f t="shared" ref="AT10:AT12" ca="1" si="43">IFERROR(RANK(AU10,AU$9:AU$12,2),"-")</f>
        <v>3</v>
      </c>
      <c r="AU10" s="210">
        <f t="shared" ref="AU10:AU12" ca="1" si="44">IFERROR(ABS(AV10),"-")</f>
        <v>5.4657257142857159</v>
      </c>
      <c r="AV10" s="179">
        <f ca="1">IFERROR(IF($G10="SHOW",VLOOKUP($H10,$BI:$DF,AV$1,FALSE)," "),"")</f>
        <v>5.4657257142857159</v>
      </c>
      <c r="AW10" s="192">
        <f t="shared" ref="AW10:AW12" ca="1" si="45">IFERROR(RANK(AX10,AX$9:AX$12,2),"-")</f>
        <v>3</v>
      </c>
      <c r="AX10" s="210">
        <f t="shared" ref="AX10:AX12" ca="1" si="46">IFERROR(ABS(AY10),"-")</f>
        <v>5.2773685714285712</v>
      </c>
      <c r="AY10" s="179">
        <f ca="1">IFERROR(IF($G10="SHOW",VLOOKUP($H10,$BI:$DF,AY$1,FALSE)," "),"")</f>
        <v>5.2773685714285712</v>
      </c>
      <c r="AZ10" s="192">
        <f t="shared" ref="AZ10:AZ12" ca="1" si="47">IFERROR(RANK(BA10,BA$9:BA$12,2),"-")</f>
        <v>3</v>
      </c>
      <c r="BA10" s="210">
        <f t="shared" ref="BA10:BA12" ca="1" si="48">IFERROR(ABS(BB10),"-")</f>
        <v>5.2982614285714282</v>
      </c>
      <c r="BB10" s="179">
        <f ca="1">IFERROR(IF($G10="SHOW",VLOOKUP($H10,$BI:$DF,BB$1,FALSE)," "),"")</f>
        <v>5.2982614285714282</v>
      </c>
      <c r="BC10" s="192">
        <f t="shared" ref="BC10:BC12" ca="1" si="49">IFERROR(RANK(BD10,BD$9:BD$12,2),"-")</f>
        <v>2</v>
      </c>
      <c r="BD10" s="210">
        <f t="shared" ref="BD10:BD12" ca="1" si="50">IFERROR(ABS(BE10),"-")</f>
        <v>5.325582857142857</v>
      </c>
      <c r="BE10" s="179">
        <f ca="1">IFERROR(IF($G10="SHOW",VLOOKUP($H10,$BI:$DF,BE$1,FALSE)," "),"")</f>
        <v>5.325582857142857</v>
      </c>
      <c r="BG10" s="246"/>
      <c r="BH10" s="42"/>
      <c r="BI10" s="42" t="str">
        <f t="shared" ref="BI10:BI12" si="51">$BI$8&amp;BJ10</f>
        <v>00zBIAS_GFS_Ens</v>
      </c>
      <c r="BJ10" s="180" t="s">
        <v>3297</v>
      </c>
      <c r="BK10" s="192">
        <f t="shared" ref="BK10:BK12" ca="1" si="52">IFERROR(RANK(BL10,BL$9:BL$27,2),"-")</f>
        <v>1</v>
      </c>
      <c r="BL10" s="210">
        <f t="shared" ref="BL10:BL12" ca="1" si="53">IFERROR(ABS(BM10),"-")</f>
        <v>4.74171428571439E-2</v>
      </c>
      <c r="BM10" s="179">
        <f ca="1">'Accuracy Calc'!P108</f>
        <v>-4.74171428571439E-2</v>
      </c>
      <c r="BN10" s="192">
        <f t="shared" ref="BN10:BN12" ca="1" si="54">IFERROR(RANK(BO10,BO$9:BO$27,2),"-")</f>
        <v>3</v>
      </c>
      <c r="BO10" s="210">
        <f t="shared" ref="BO10:BO12" ca="1" si="55">IFERROR(ABS(BP10),"-")</f>
        <v>0.58194000000000101</v>
      </c>
      <c r="BP10" s="179">
        <f ca="1">'Accuracy Calc'!S108</f>
        <v>0.58194000000000101</v>
      </c>
      <c r="BQ10" s="192">
        <f t="shared" ref="BQ10:BQ12" ca="1" si="56">IFERROR(RANK(BR10,BR$9:BR$27,2),"-")</f>
        <v>4</v>
      </c>
      <c r="BR10" s="210">
        <f t="shared" ref="BR10:BR12" ca="1" si="57">IFERROR(ABS(BS10),"-")</f>
        <v>0.88344000000000178</v>
      </c>
      <c r="BS10" s="179">
        <f ca="1">'Accuracy Calc'!V108</f>
        <v>0.88344000000000178</v>
      </c>
      <c r="BT10" s="192">
        <f t="shared" ref="BT10:BT12" ca="1" si="58">IFERROR(RANK(BU10,BU$9:BU$27,2),"-")</f>
        <v>4</v>
      </c>
      <c r="BU10" s="210">
        <f t="shared" ref="BU10:BU12" ca="1" si="59">IFERROR(ABS(BV10),"-")</f>
        <v>1.1952257142857137</v>
      </c>
      <c r="BV10" s="179">
        <f ca="1">'Accuracy Calc'!Y108</f>
        <v>1.1952257142857137</v>
      </c>
      <c r="BW10" s="192">
        <f t="shared" ref="BW10:BW12" ca="1" si="60">IFERROR(RANK(BX10,BX$9:BX$27,2),"-")</f>
        <v>4</v>
      </c>
      <c r="BX10" s="210">
        <f t="shared" ref="BX10:BX12" ca="1" si="61">IFERROR(ABS(BY10),"-")</f>
        <v>1.5307971428571439</v>
      </c>
      <c r="BY10" s="179">
        <f ca="1">'Accuracy Calc'!AB108</f>
        <v>1.5307971428571439</v>
      </c>
      <c r="BZ10" s="192">
        <f t="shared" ref="BZ10:BZ12" ca="1" si="62">IFERROR(RANK(CA10,CA$9:CA$27,2),"-")</f>
        <v>4</v>
      </c>
      <c r="CA10" s="210">
        <f t="shared" ref="CA10:CA12" ca="1" si="63">IFERROR(ABS(CB10),"-")</f>
        <v>1.7834400000000008</v>
      </c>
      <c r="CB10" s="179">
        <f ca="1">'Accuracy Calc'!AE108</f>
        <v>1.7834400000000008</v>
      </c>
      <c r="CC10" s="192">
        <f t="shared" ref="CC10:CC12" ca="1" si="64">IFERROR(RANK(CD10,CD$9:CD$27,2),"-")</f>
        <v>8</v>
      </c>
      <c r="CD10" s="210">
        <f t="shared" ref="CD10:CD12" ca="1" si="65">IFERROR(ABS(CE10),"-")</f>
        <v>2.7335828571428573</v>
      </c>
      <c r="CE10" s="179">
        <f ca="1">'Accuracy Calc'!AH108</f>
        <v>2.7335828571428573</v>
      </c>
      <c r="CF10" s="192">
        <f t="shared" ref="CF10:CF12" ca="1" si="66">IFERROR(RANK(CG10,CG$9:CG$27,2),"-")</f>
        <v>11</v>
      </c>
      <c r="CG10" s="210">
        <f t="shared" ref="CG10:CG12" ca="1" si="67">IFERROR(ABS(CH10),"-")</f>
        <v>3.7627971428571425</v>
      </c>
      <c r="CH10" s="179">
        <f ca="1">'Accuracy Calc'!AK108</f>
        <v>3.7627971428571425</v>
      </c>
      <c r="CI10" s="192">
        <f t="shared" ref="CI10:CI12" ca="1" si="68">IFERROR(RANK(CJ10,CJ$9:CJ$27,2),"-")</f>
        <v>10</v>
      </c>
      <c r="CJ10" s="210">
        <f t="shared" ref="CJ10:CJ12" ca="1" si="69">IFERROR(ABS(CK10),"-")</f>
        <v>4.435225714285715</v>
      </c>
      <c r="CK10" s="179">
        <f ca="1">'Accuracy Calc'!AN108</f>
        <v>4.435225714285715</v>
      </c>
      <c r="CL10" s="192">
        <f t="shared" ref="CL10:CL12" ca="1" si="70">IFERROR(RANK(CM10,CM$9:CM$27,2),"-")</f>
        <v>10</v>
      </c>
      <c r="CM10" s="210">
        <f t="shared" ref="CM10:CM12" ca="1" si="71">IFERROR(ABS(CN10),"-")</f>
        <v>5.0896542857142864</v>
      </c>
      <c r="CN10" s="179">
        <f ca="1">'Accuracy Calc'!AQ108</f>
        <v>5.0896542857142864</v>
      </c>
      <c r="CO10" s="192">
        <f t="shared" ref="CO10:CO12" ca="1" si="72">IFERROR(RANK(CP10,CP$9:CP$27,2),"-")</f>
        <v>9</v>
      </c>
      <c r="CP10" s="210">
        <f t="shared" ref="CP10:CP12" ca="1" si="73">IFERROR(ABS(CQ10),"-")</f>
        <v>5.2947257142857138</v>
      </c>
      <c r="CQ10" s="179">
        <f ca="1">'Accuracy Calc'!AT108</f>
        <v>5.2947257142857138</v>
      </c>
      <c r="CR10" s="192">
        <f t="shared" ref="CR10:CR12" ca="1" si="74">IFERROR(RANK(CS10,CS$9:CS$27,2),"-")</f>
        <v>10</v>
      </c>
      <c r="CS10" s="210">
        <f t="shared" ref="CS10:CS12" ca="1" si="75">IFERROR(ABS(CT10),"-")</f>
        <v>5.6727257142857139</v>
      </c>
      <c r="CT10" s="179">
        <f ca="1">'Accuracy Calc'!AW108</f>
        <v>5.6727257142857139</v>
      </c>
      <c r="CU10" s="192">
        <f t="shared" ref="CU10:CU12" ca="1" si="76">IFERROR(RANK(CV10,CV$9:CV$27,2),"-")</f>
        <v>9</v>
      </c>
      <c r="CV10" s="210">
        <f t="shared" ref="CV10:CV12" ca="1" si="77">IFERROR(ABS(CW10),"-")</f>
        <v>5.591082857142859</v>
      </c>
      <c r="CW10" s="179">
        <f ca="1">'Accuracy Calc'!AZ108</f>
        <v>5.591082857142859</v>
      </c>
      <c r="CX10" s="192">
        <f t="shared" ref="CX10:CX12" ca="1" si="78">IFERROR(RANK(CY10,CY$9:CY$27,2),"-")</f>
        <v>9</v>
      </c>
      <c r="CY10" s="210">
        <f t="shared" ref="CY10:CY12" ca="1" si="79">IFERROR(ABS(CZ10),"-")</f>
        <v>5.4226542857142856</v>
      </c>
      <c r="CZ10" s="179">
        <f ca="1">'Accuracy Calc'!BC108</f>
        <v>5.4226542857142856</v>
      </c>
      <c r="DA10" s="192">
        <f t="shared" ref="DA10:DA12" ca="1" si="80">IFERROR(RANK(DB10,DB$9:DB$27,2),"-")</f>
        <v>9</v>
      </c>
      <c r="DB10" s="210">
        <f t="shared" ref="DB10:DB12" ca="1" si="81">IFERROR(ABS(DC10),"-")</f>
        <v>5.5756542857142852</v>
      </c>
      <c r="DC10" s="179">
        <f ca="1">'Accuracy Calc'!BF108</f>
        <v>5.5756542857142852</v>
      </c>
      <c r="DD10" s="192">
        <f t="shared" ref="DD10:DD12" ca="1" si="82">IFERROR(RANK(DE10,DE$9:DE$27,2),"-")</f>
        <v>5</v>
      </c>
      <c r="DE10" s="210">
        <f t="shared" ref="DE10:DE12" ca="1" si="83">IFERROR(ABS(DF10),"-")</f>
        <v>5.4175114285714292</v>
      </c>
      <c r="DF10" s="179">
        <f ca="1">'Accuracy Calc'!BI108</f>
        <v>5.4175114285714292</v>
      </c>
      <c r="DG10" s="95"/>
      <c r="DI10" s="27" t="s">
        <v>3262</v>
      </c>
      <c r="DJ10" s="27" t="s">
        <v>3262</v>
      </c>
      <c r="DK10" s="183" t="str">
        <f t="shared" si="0"/>
        <v>GFS_Ens</v>
      </c>
      <c r="DL10" s="184">
        <f t="shared" ca="1" si="1"/>
        <v>-4.74171428571439E-2</v>
      </c>
      <c r="DM10" s="184">
        <f t="shared" ca="1" si="2"/>
        <v>0.58194000000000101</v>
      </c>
      <c r="DN10" s="184">
        <f t="shared" ca="1" si="3"/>
        <v>0.88344000000000178</v>
      </c>
      <c r="DO10" s="184">
        <f t="shared" ca="1" si="4"/>
        <v>1.1952257142857137</v>
      </c>
      <c r="DP10" s="184">
        <f t="shared" ca="1" si="5"/>
        <v>1.5307971428571439</v>
      </c>
      <c r="DQ10" s="184">
        <f t="shared" ca="1" si="6"/>
        <v>1.7834400000000008</v>
      </c>
      <c r="DR10" s="184">
        <f t="shared" ca="1" si="7"/>
        <v>2.7335828571428573</v>
      </c>
      <c r="DS10" s="184">
        <f t="shared" ca="1" si="8"/>
        <v>3.7627971428571425</v>
      </c>
      <c r="DT10" s="184">
        <f t="shared" ca="1" si="9"/>
        <v>4.435225714285715</v>
      </c>
      <c r="DU10" s="184">
        <f t="shared" ca="1" si="10"/>
        <v>5.0896542857142864</v>
      </c>
      <c r="DV10" s="184">
        <f t="shared" ca="1" si="11"/>
        <v>5.2947257142857138</v>
      </c>
      <c r="DW10" s="184">
        <f t="shared" ca="1" si="12"/>
        <v>5.6727257142857139</v>
      </c>
      <c r="DX10" s="184">
        <f t="shared" ca="1" si="13"/>
        <v>5.591082857142859</v>
      </c>
      <c r="DY10" s="184">
        <f t="shared" ca="1" si="14"/>
        <v>5.4226542857142856</v>
      </c>
      <c r="DZ10" s="184">
        <f t="shared" ca="1" si="15"/>
        <v>5.5756542857142852</v>
      </c>
      <c r="EA10" s="184">
        <f t="shared" ca="1" si="16"/>
        <v>5.4175114285714292</v>
      </c>
      <c r="EZ10" s="275" t="str">
        <f>VLOOKUP($I$33,Master!R13:S16,2,0)</f>
        <v>GFS</v>
      </c>
      <c r="FA10" s="276" t="s">
        <v>3302</v>
      </c>
      <c r="FB10" s="277" t="str">
        <f>EZ10&amp;FA10</f>
        <v>GFSDay1</v>
      </c>
      <c r="FC10" s="278">
        <f ca="1">TODAY()</f>
        <v>44792</v>
      </c>
      <c r="FD10" s="279">
        <f t="shared" ref="FD10:FF25" ca="1" si="84">VLOOKUP($FB10,$FW:$GG,FD$7,0)</f>
        <v>1.6878996590897479</v>
      </c>
      <c r="FE10" s="279">
        <f t="shared" ca="1" si="84"/>
        <v>-8.0524285714285493E-2</v>
      </c>
      <c r="FF10" s="279">
        <f t="shared" ca="1" si="84"/>
        <v>-1.8489482305183191</v>
      </c>
      <c r="FG10" s="278">
        <f t="shared" ref="FG10:FG25" ca="1" si="85">FC10</f>
        <v>44792</v>
      </c>
      <c r="FH10" s="279">
        <f t="shared" ref="FH10:FJ25" ca="1" si="86">VLOOKUP($FB10,$FW:$GG,FH$7,0)</f>
        <v>2.5310221772187433</v>
      </c>
      <c r="FI10" s="279">
        <f t="shared" ca="1" si="86"/>
        <v>1.3450242857142867</v>
      </c>
      <c r="FJ10" s="280">
        <f t="shared" ca="1" si="86"/>
        <v>0.15902639420983</v>
      </c>
      <c r="FO10" s="275" t="s">
        <v>3085</v>
      </c>
      <c r="FP10" s="276" t="s">
        <v>3302</v>
      </c>
      <c r="FQ10" s="276" t="str">
        <f>FO10&amp;FP10</f>
        <v>GFSDay1</v>
      </c>
      <c r="FR10" s="276">
        <f ca="1">L9</f>
        <v>-8.0524285714285493E-2</v>
      </c>
      <c r="FS10" s="276">
        <f ca="1">L14</f>
        <v>1.7684239448040335</v>
      </c>
      <c r="FT10" s="276">
        <f ca="1">L19</f>
        <v>1.3450242857142867</v>
      </c>
      <c r="FU10" s="281">
        <f ca="1">L24</f>
        <v>1.1859978915044567</v>
      </c>
      <c r="FV10" s="282"/>
      <c r="FW10" s="275" t="str">
        <f t="shared" ref="FW10:FW25" si="87">FQ10</f>
        <v>GFSDay1</v>
      </c>
      <c r="FX10" s="276">
        <f ca="1">TODAY()</f>
        <v>44792</v>
      </c>
      <c r="FY10" s="276">
        <f ca="1">FS10+FR10</f>
        <v>1.6878996590897479</v>
      </c>
      <c r="FZ10" s="276">
        <f t="shared" ref="FZ10:FZ25" ca="1" si="88">FR10</f>
        <v>-8.0524285714285493E-2</v>
      </c>
      <c r="GA10" s="276">
        <f ca="1">FR10-FS10</f>
        <v>-1.8489482305183191</v>
      </c>
      <c r="GB10" s="283"/>
      <c r="GC10" s="275" t="str">
        <f t="shared" ref="GC10:GC25" si="89">FQ10</f>
        <v>GFSDay1</v>
      </c>
      <c r="GD10" s="276">
        <f ca="1">TODAY()</f>
        <v>44792</v>
      </c>
      <c r="GE10" s="276">
        <f t="shared" ref="GE10:GE25" ca="1" si="90">FU10+FT10</f>
        <v>2.5310221772187433</v>
      </c>
      <c r="GF10" s="276">
        <f t="shared" ref="GF10:GF25" ca="1" si="91">FT10</f>
        <v>1.3450242857142867</v>
      </c>
      <c r="GG10" s="281">
        <f t="shared" ref="GG10:GG25" ca="1" si="92">FT10-FU10</f>
        <v>0.15902639420983</v>
      </c>
    </row>
    <row r="11" spans="1:189" ht="16" thickBot="1" x14ac:dyDescent="0.4">
      <c r="E11" s="42"/>
      <c r="F11" s="42"/>
      <c r="G11" s="42" t="str">
        <f t="shared" si="17"/>
        <v>SHOW</v>
      </c>
      <c r="H11" s="42" t="str">
        <f t="shared" si="18"/>
        <v>0012zBIAS_ECMWF</v>
      </c>
      <c r="I11" s="180" t="s">
        <v>3171</v>
      </c>
      <c r="J11" s="192">
        <f t="shared" ca="1" si="19"/>
        <v>4</v>
      </c>
      <c r="K11" s="210">
        <f t="shared" ca="1" si="20"/>
        <v>1.4559171428571425</v>
      </c>
      <c r="L11" s="179">
        <f ca="1">IFERROR(IF($G11="SHOW",VLOOKUP($H11,$BI:$DF,L$1,FALSE)," "),"")</f>
        <v>-1.4559171428571425</v>
      </c>
      <c r="M11" s="192">
        <f t="shared" ca="1" si="21"/>
        <v>4</v>
      </c>
      <c r="N11" s="210">
        <f t="shared" ca="1" si="22"/>
        <v>0.88023857142857076</v>
      </c>
      <c r="O11" s="179">
        <f ca="1">IFERROR(IF($G11="SHOW",VLOOKUP($H11,$BI:$DF,O$1,FALSE)," "),"")</f>
        <v>-0.88023857142857076</v>
      </c>
      <c r="P11" s="192">
        <f t="shared" ca="1" si="23"/>
        <v>3</v>
      </c>
      <c r="Q11" s="210">
        <f t="shared" ca="1" si="24"/>
        <v>0.44598857142857085</v>
      </c>
      <c r="R11" s="179">
        <f ca="1">IFERROR(IF($G11="SHOW",VLOOKUP($H11,$BI:$DF,R$1,FALSE)," "),"")</f>
        <v>-0.44598857142857085</v>
      </c>
      <c r="S11" s="192">
        <f t="shared" ca="1" si="25"/>
        <v>3</v>
      </c>
      <c r="T11" s="210">
        <f t="shared" ca="1" si="26"/>
        <v>0.60863142857142827</v>
      </c>
      <c r="U11" s="179">
        <f ca="1">IFERROR(IF($G11="SHOW",VLOOKUP($H11,$BI:$DF,U$1,FALSE)," "),"")</f>
        <v>-0.60863142857142827</v>
      </c>
      <c r="V11" s="192">
        <f t="shared" ca="1" si="27"/>
        <v>2</v>
      </c>
      <c r="W11" s="210">
        <f t="shared" ca="1" si="28"/>
        <v>0.43602428571428575</v>
      </c>
      <c r="X11" s="179">
        <f ca="1">IFERROR(IF($G11="SHOW",VLOOKUP($H11,$BI:$DF,X$1,FALSE)," "),"")</f>
        <v>-0.43602428571428575</v>
      </c>
      <c r="Y11" s="192">
        <f t="shared" ca="1" si="29"/>
        <v>3</v>
      </c>
      <c r="Z11" s="210">
        <f t="shared" ca="1" si="30"/>
        <v>0.26984571428571463</v>
      </c>
      <c r="AA11" s="179">
        <f ca="1">IFERROR(IF($G11="SHOW",VLOOKUP($H11,$BI:$DF,AA$1,FALSE)," "),"")</f>
        <v>-0.26984571428571463</v>
      </c>
      <c r="AB11" s="192">
        <f t="shared" ca="1" si="31"/>
        <v>1</v>
      </c>
      <c r="AC11" s="210">
        <f t="shared" ca="1" si="32"/>
        <v>0.15540428571428627</v>
      </c>
      <c r="AD11" s="179">
        <f ca="1">IFERROR(IF($G11="SHOW",VLOOKUP($H11,$BI:$DF,AD$1,FALSE)," "),"")</f>
        <v>0.15540428571428627</v>
      </c>
      <c r="AE11" s="192">
        <f t="shared" ca="1" si="33"/>
        <v>1</v>
      </c>
      <c r="AF11" s="210">
        <f t="shared" ca="1" si="34"/>
        <v>1.010725714285714</v>
      </c>
      <c r="AG11" s="179">
        <f ca="1">IFERROR(IF($G11="SHOW",VLOOKUP($H11,$BI:$DF,AG$1,FALSE)," "),"")</f>
        <v>1.010725714285714</v>
      </c>
      <c r="AH11" s="192">
        <f t="shared" ca="1" si="35"/>
        <v>2</v>
      </c>
      <c r="AI11" s="210">
        <f t="shared" ca="1" si="36"/>
        <v>2.0871900000000001</v>
      </c>
      <c r="AJ11" s="179">
        <f ca="1">IFERROR(IF($G11="SHOW",VLOOKUP($H11,$BI:$DF,AJ$1,FALSE)," "),"")</f>
        <v>2.0871900000000001</v>
      </c>
      <c r="AK11" s="192">
        <f t="shared" ca="1" si="37"/>
        <v>2</v>
      </c>
      <c r="AL11" s="210">
        <f t="shared" ca="1" si="38"/>
        <v>3.4098685714285719</v>
      </c>
      <c r="AM11" s="179">
        <f ca="1">IFERROR(IF($G11="SHOW",VLOOKUP($H11,$BI:$DF,AM$1,FALSE)," "),"")</f>
        <v>3.4098685714285719</v>
      </c>
      <c r="AN11" s="192" t="str">
        <f t="shared" si="39"/>
        <v>-</v>
      </c>
      <c r="AO11" s="210" t="str">
        <f t="shared" si="40"/>
        <v>-</v>
      </c>
      <c r="AP11" s="179" t="str">
        <f>IFERROR(IF($G11="SHOW",VLOOKUP($H11,$BI:$DF,AP$1,FALSE)," "),"")</f>
        <v/>
      </c>
      <c r="AQ11" s="192" t="str">
        <f t="shared" si="41"/>
        <v>-</v>
      </c>
      <c r="AR11" s="210" t="str">
        <f t="shared" si="42"/>
        <v>-</v>
      </c>
      <c r="AS11" s="179" t="str">
        <f>IFERROR(IF($G11="SHOW",VLOOKUP($H11,$BI:$DF,AS$1,FALSE)," "),"")</f>
        <v/>
      </c>
      <c r="AT11" s="192" t="str">
        <f t="shared" si="43"/>
        <v>-</v>
      </c>
      <c r="AU11" s="210" t="str">
        <f t="shared" si="44"/>
        <v>-</v>
      </c>
      <c r="AV11" s="179" t="str">
        <f>IFERROR(IF($G11="SHOW",VLOOKUP($H11,$BI:$DF,AV$1,FALSE)," "),"")</f>
        <v/>
      </c>
      <c r="AW11" s="192" t="str">
        <f t="shared" si="45"/>
        <v>-</v>
      </c>
      <c r="AX11" s="210" t="str">
        <f t="shared" si="46"/>
        <v>-</v>
      </c>
      <c r="AY11" s="179" t="str">
        <f>IFERROR(IF($G11="SHOW",VLOOKUP($H11,$BI:$DF,AY$1,FALSE)," "),"")</f>
        <v/>
      </c>
      <c r="AZ11" s="192" t="str">
        <f t="shared" si="47"/>
        <v>-</v>
      </c>
      <c r="BA11" s="210" t="str">
        <f t="shared" si="48"/>
        <v>-</v>
      </c>
      <c r="BB11" s="179" t="str">
        <f>IFERROR(IF($G11="SHOW",VLOOKUP($H11,$BI:$DF,BB$1,FALSE)," "),"")</f>
        <v/>
      </c>
      <c r="BC11" s="192" t="str">
        <f t="shared" si="49"/>
        <v>-</v>
      </c>
      <c r="BD11" s="210" t="str">
        <f t="shared" si="50"/>
        <v>-</v>
      </c>
      <c r="BE11" s="179" t="str">
        <f>IFERROR(IF($G11="SHOW",VLOOKUP($H11,$BI:$DF,BE$1,FALSE)," "),"")</f>
        <v/>
      </c>
      <c r="BG11" s="246"/>
      <c r="BH11" s="42"/>
      <c r="BI11" s="42" t="str">
        <f t="shared" si="51"/>
        <v>00zBIAS_ECMWF</v>
      </c>
      <c r="BJ11" s="180" t="s">
        <v>3171</v>
      </c>
      <c r="BK11" s="192">
        <f t="shared" ca="1" si="52"/>
        <v>9</v>
      </c>
      <c r="BL11" s="210">
        <f t="shared" ca="1" si="53"/>
        <v>1.7002028571428569</v>
      </c>
      <c r="BM11" s="179">
        <f ca="1">'Accuracy Calc'!P163</f>
        <v>-1.7002028571428569</v>
      </c>
      <c r="BN11" s="192">
        <f t="shared" ca="1" si="54"/>
        <v>4</v>
      </c>
      <c r="BO11" s="210">
        <f t="shared" ca="1" si="55"/>
        <v>0.94484571428571384</v>
      </c>
      <c r="BP11" s="179">
        <f ca="1">'Accuracy Calc'!S163</f>
        <v>-0.94484571428571384</v>
      </c>
      <c r="BQ11" s="192">
        <f t="shared" ca="1" si="56"/>
        <v>3</v>
      </c>
      <c r="BR11" s="210">
        <f t="shared" ca="1" si="57"/>
        <v>0.47491714285714182</v>
      </c>
      <c r="BS11" s="179">
        <f ca="1">'Accuracy Calc'!V163</f>
        <v>-0.47491714285714182</v>
      </c>
      <c r="BT11" s="192">
        <f t="shared" ca="1" si="58"/>
        <v>3</v>
      </c>
      <c r="BU11" s="210">
        <f t="shared" ca="1" si="59"/>
        <v>0.54370285714285616</v>
      </c>
      <c r="BV11" s="179">
        <f ca="1">'Accuracy Calc'!Y163</f>
        <v>-0.54370285714285616</v>
      </c>
      <c r="BW11" s="192">
        <f t="shared" ca="1" si="60"/>
        <v>2</v>
      </c>
      <c r="BX11" s="210">
        <f t="shared" ca="1" si="61"/>
        <v>0.55720285714285567</v>
      </c>
      <c r="BY11" s="179">
        <f ca="1">'Accuracy Calc'!AB163</f>
        <v>-0.55720285714285567</v>
      </c>
      <c r="BZ11" s="192">
        <f t="shared" ca="1" si="62"/>
        <v>3</v>
      </c>
      <c r="CA11" s="210">
        <f t="shared" ca="1" si="63"/>
        <v>0.54048857142857187</v>
      </c>
      <c r="CB11" s="179">
        <f ca="1">'Accuracy Calc'!AE163</f>
        <v>-0.54048857142857187</v>
      </c>
      <c r="CC11" s="192">
        <f t="shared" ca="1" si="64"/>
        <v>2</v>
      </c>
      <c r="CD11" s="210">
        <f t="shared" ca="1" si="65"/>
        <v>0.17663142857142741</v>
      </c>
      <c r="CE11" s="179">
        <f ca="1">'Accuracy Calc'!AH163</f>
        <v>-0.17663142857142741</v>
      </c>
      <c r="CF11" s="192">
        <f t="shared" ca="1" si="66"/>
        <v>2</v>
      </c>
      <c r="CG11" s="210">
        <f t="shared" ca="1" si="67"/>
        <v>1.354654285714286</v>
      </c>
      <c r="CH11" s="179">
        <f ca="1">'Accuracy Calc'!AK163</f>
        <v>1.354654285714286</v>
      </c>
      <c r="CI11" s="192">
        <f t="shared" ca="1" si="68"/>
        <v>4</v>
      </c>
      <c r="CJ11" s="210">
        <f t="shared" ca="1" si="69"/>
        <v>2.9444399999999993</v>
      </c>
      <c r="CK11" s="179">
        <f ca="1">'Accuracy Calc'!AN163</f>
        <v>2.9444399999999993</v>
      </c>
      <c r="CL11" s="192">
        <f t="shared" ca="1" si="70"/>
        <v>5</v>
      </c>
      <c r="CM11" s="210">
        <f t="shared" ca="1" si="71"/>
        <v>3.4098685714285719</v>
      </c>
      <c r="CN11" s="179">
        <f ca="1">'Accuracy Calc'!AQ163</f>
        <v>3.4098685714285719</v>
      </c>
      <c r="CO11" s="192" t="str">
        <f t="shared" si="72"/>
        <v>-</v>
      </c>
      <c r="CP11" s="210" t="str">
        <f t="shared" si="73"/>
        <v>-</v>
      </c>
      <c r="CQ11" s="179" t="str">
        <f>'Accuracy Calc'!AT163</f>
        <v>-</v>
      </c>
      <c r="CR11" s="192" t="str">
        <f t="shared" si="74"/>
        <v>-</v>
      </c>
      <c r="CS11" s="210" t="str">
        <f t="shared" si="75"/>
        <v>-</v>
      </c>
      <c r="CT11" s="179" t="str">
        <f>'Accuracy Calc'!AW163</f>
        <v>-</v>
      </c>
      <c r="CU11" s="192" t="str">
        <f t="shared" si="76"/>
        <v>-</v>
      </c>
      <c r="CV11" s="210" t="str">
        <f t="shared" si="77"/>
        <v>-</v>
      </c>
      <c r="CW11" s="179" t="str">
        <f>'Accuracy Calc'!AZ163</f>
        <v>-</v>
      </c>
      <c r="CX11" s="192" t="str">
        <f t="shared" si="78"/>
        <v>-</v>
      </c>
      <c r="CY11" s="210" t="str">
        <f t="shared" si="79"/>
        <v>-</v>
      </c>
      <c r="CZ11" s="179" t="str">
        <f>'Accuracy Calc'!BC163</f>
        <v>-</v>
      </c>
      <c r="DA11" s="192" t="str">
        <f t="shared" si="80"/>
        <v>-</v>
      </c>
      <c r="DB11" s="210" t="str">
        <f t="shared" si="81"/>
        <v>-</v>
      </c>
      <c r="DC11" s="179" t="str">
        <f>'Accuracy Calc'!BF163</f>
        <v>-</v>
      </c>
      <c r="DD11" s="192" t="str">
        <f t="shared" si="82"/>
        <v>-</v>
      </c>
      <c r="DE11" s="210" t="str">
        <f t="shared" si="83"/>
        <v>-</v>
      </c>
      <c r="DF11" s="179" t="str">
        <f>'Accuracy Calc'!BI163</f>
        <v>-</v>
      </c>
      <c r="DG11" s="95"/>
      <c r="DI11" s="27" t="s">
        <v>3263</v>
      </c>
      <c r="DJ11" s="27" t="s">
        <v>3295</v>
      </c>
      <c r="DK11" s="183" t="str">
        <f t="shared" si="0"/>
        <v>ECMWF</v>
      </c>
      <c r="DL11" s="184">
        <f t="shared" ca="1" si="1"/>
        <v>-1.7002028571428569</v>
      </c>
      <c r="DM11" s="184">
        <f t="shared" ca="1" si="2"/>
        <v>-0.94484571428571384</v>
      </c>
      <c r="DN11" s="184">
        <f t="shared" ca="1" si="3"/>
        <v>-0.47491714285714182</v>
      </c>
      <c r="DO11" s="184">
        <f t="shared" ca="1" si="4"/>
        <v>-0.54370285714285616</v>
      </c>
      <c r="DP11" s="184">
        <f t="shared" ca="1" si="5"/>
        <v>-0.55720285714285567</v>
      </c>
      <c r="DQ11" s="184">
        <f t="shared" ca="1" si="6"/>
        <v>-0.54048857142857187</v>
      </c>
      <c r="DR11" s="184">
        <f t="shared" ca="1" si="7"/>
        <v>-0.17663142857142741</v>
      </c>
      <c r="DS11" s="184">
        <f t="shared" ca="1" si="8"/>
        <v>1.354654285714286</v>
      </c>
      <c r="DT11" s="184">
        <f t="shared" ca="1" si="9"/>
        <v>2.9444399999999993</v>
      </c>
      <c r="DU11" s="184">
        <f t="shared" ca="1" si="10"/>
        <v>3.4098685714285719</v>
      </c>
      <c r="DV11" s="184" t="str">
        <f t="shared" si="11"/>
        <v>-</v>
      </c>
      <c r="DW11" s="184" t="str">
        <f t="shared" si="12"/>
        <v>-</v>
      </c>
      <c r="DX11" s="184" t="str">
        <f t="shared" si="13"/>
        <v>-</v>
      </c>
      <c r="DY11" s="184" t="str">
        <f t="shared" si="14"/>
        <v>-</v>
      </c>
      <c r="DZ11" s="184" t="str">
        <f t="shared" si="15"/>
        <v>-</v>
      </c>
      <c r="EA11" s="184" t="str">
        <f t="shared" si="16"/>
        <v>-</v>
      </c>
      <c r="EZ11" s="275" t="str">
        <f t="shared" ref="EZ11:EZ25" si="93">$EZ$10</f>
        <v>GFS</v>
      </c>
      <c r="FA11" s="276" t="s">
        <v>3303</v>
      </c>
      <c r="FB11" s="277" t="str">
        <f t="shared" ref="FB11:FB25" si="94">EZ11&amp;FA11</f>
        <v>GFSDay2</v>
      </c>
      <c r="FC11" s="278">
        <f ca="1">FC10+1</f>
        <v>44793</v>
      </c>
      <c r="FD11" s="279">
        <f t="shared" ca="1" si="84"/>
        <v>2.1455127450500195</v>
      </c>
      <c r="FE11" s="279">
        <f t="shared" ca="1" si="84"/>
        <v>-0.17502428571428702</v>
      </c>
      <c r="FF11" s="279">
        <f t="shared" ca="1" si="84"/>
        <v>-2.4955613164785935</v>
      </c>
      <c r="FG11" s="278">
        <f t="shared" ca="1" si="85"/>
        <v>44793</v>
      </c>
      <c r="FH11" s="279">
        <f t="shared" ca="1" si="86"/>
        <v>3.2868368433718893</v>
      </c>
      <c r="FI11" s="279">
        <f t="shared" ca="1" si="86"/>
        <v>1.7288550000000034</v>
      </c>
      <c r="FJ11" s="280">
        <f t="shared" ca="1" si="86"/>
        <v>0.17087315662811742</v>
      </c>
      <c r="FO11" s="275" t="s">
        <v>3085</v>
      </c>
      <c r="FP11" s="276" t="s">
        <v>3303</v>
      </c>
      <c r="FQ11" s="276" t="str">
        <f t="shared" ref="FQ11:FQ26" si="95">FO11&amp;FP11</f>
        <v>GFSDay2</v>
      </c>
      <c r="FR11" s="276">
        <f ca="1">O9</f>
        <v>-0.17502428571428702</v>
      </c>
      <c r="FS11" s="276">
        <f ca="1">O14</f>
        <v>2.3205370307643065</v>
      </c>
      <c r="FT11" s="276">
        <f ca="1">O19</f>
        <v>1.7288550000000034</v>
      </c>
      <c r="FU11" s="281">
        <f ca="1">O24</f>
        <v>1.5579818433718859</v>
      </c>
      <c r="FV11" s="282"/>
      <c r="FW11" s="275" t="str">
        <f t="shared" si="87"/>
        <v>GFSDay2</v>
      </c>
      <c r="FX11" s="276">
        <f ca="1">FX10+1</f>
        <v>44793</v>
      </c>
      <c r="FY11" s="276">
        <f t="shared" ref="FY11:FY25" ca="1" si="96">FS11+FR11</f>
        <v>2.1455127450500195</v>
      </c>
      <c r="FZ11" s="276">
        <f t="shared" ca="1" si="88"/>
        <v>-0.17502428571428702</v>
      </c>
      <c r="GA11" s="276">
        <f t="shared" ref="GA11:GA25" ca="1" si="97">FR11-FS11</f>
        <v>-2.4955613164785935</v>
      </c>
      <c r="GB11" s="283"/>
      <c r="GC11" s="275" t="str">
        <f t="shared" si="89"/>
        <v>GFSDay2</v>
      </c>
      <c r="GD11" s="276">
        <f ca="1">GD10+1</f>
        <v>44793</v>
      </c>
      <c r="GE11" s="276">
        <f t="shared" ca="1" si="90"/>
        <v>3.2868368433718893</v>
      </c>
      <c r="GF11" s="276">
        <f t="shared" ca="1" si="91"/>
        <v>1.7288550000000034</v>
      </c>
      <c r="GG11" s="281">
        <f t="shared" ca="1" si="92"/>
        <v>0.17087315662811742</v>
      </c>
    </row>
    <row r="12" spans="1:189" ht="16" thickBot="1" x14ac:dyDescent="0.4">
      <c r="B12" s="37" t="s">
        <v>3211</v>
      </c>
      <c r="C12" s="362" t="s">
        <v>3342</v>
      </c>
      <c r="E12" s="41" t="str">
        <f>IF($C$19="Celsius","C","F")</f>
        <v>F</v>
      </c>
      <c r="F12" s="41"/>
      <c r="G12" s="42" t="str">
        <f t="shared" si="17"/>
        <v>SHOW</v>
      </c>
      <c r="H12" s="42" t="str">
        <f t="shared" si="18"/>
        <v>0012zBIAS_ECMWF_Ens</v>
      </c>
      <c r="I12" s="180" t="s">
        <v>3298</v>
      </c>
      <c r="J12" s="192">
        <f t="shared" ca="1" si="19"/>
        <v>3</v>
      </c>
      <c r="K12" s="210">
        <f t="shared" ca="1" si="20"/>
        <v>0.53309571428571367</v>
      </c>
      <c r="L12" s="179">
        <f ca="1">IFERROR(IF($G12="SHOW",VLOOKUP($H12,$BI:$DF,L$1,FALSE)," "),"")</f>
        <v>-0.53309571428571367</v>
      </c>
      <c r="M12" s="192">
        <f t="shared" ca="1" si="21"/>
        <v>2</v>
      </c>
      <c r="N12" s="210">
        <f t="shared" ca="1" si="22"/>
        <v>0.21359571428571505</v>
      </c>
      <c r="O12" s="179">
        <f ca="1">IFERROR(IF($G12="SHOW",VLOOKUP($H12,$BI:$DF,O$1,FALSE)," "),"")</f>
        <v>-0.21359571428571505</v>
      </c>
      <c r="P12" s="192">
        <f t="shared" ca="1" si="23"/>
        <v>1</v>
      </c>
      <c r="Q12" s="210">
        <f t="shared" ca="1" si="24"/>
        <v>3.8417142857142553E-2</v>
      </c>
      <c r="R12" s="179">
        <f ca="1">IFERROR(IF($G12="SHOW",VLOOKUP($H12,$BI:$DF,R$1,FALSE)," "),"")</f>
        <v>-3.8417142857142553E-2</v>
      </c>
      <c r="S12" s="192">
        <f t="shared" ca="1" si="25"/>
        <v>1</v>
      </c>
      <c r="T12" s="210">
        <f t="shared" ca="1" si="26"/>
        <v>0.10913142857142791</v>
      </c>
      <c r="U12" s="179">
        <f ca="1">IFERROR(IF($G12="SHOW",VLOOKUP($H12,$BI:$DF,U$1,FALSE)," "),"")</f>
        <v>-0.10913142857142791</v>
      </c>
      <c r="V12" s="192">
        <f t="shared" ca="1" si="27"/>
        <v>1</v>
      </c>
      <c r="W12" s="210">
        <f t="shared" ca="1" si="28"/>
        <v>9.788142857142848E-2</v>
      </c>
      <c r="X12" s="179">
        <f ca="1">IFERROR(IF($G12="SHOW",VLOOKUP($H12,$BI:$DF,X$1,FALSE)," "),"")</f>
        <v>-9.788142857142848E-2</v>
      </c>
      <c r="Y12" s="192">
        <f t="shared" ca="1" si="29"/>
        <v>1</v>
      </c>
      <c r="Z12" s="210">
        <f t="shared" ca="1" si="30"/>
        <v>4.7404285714286995E-2</v>
      </c>
      <c r="AA12" s="179">
        <f ca="1">IFERROR(IF($G12="SHOW",VLOOKUP($H12,$BI:$DF,AA$1,FALSE)," "),"")</f>
        <v>4.7404285714286995E-2</v>
      </c>
      <c r="AB12" s="192">
        <f t="shared" ca="1" si="31"/>
        <v>3</v>
      </c>
      <c r="AC12" s="210">
        <f t="shared" ca="1" si="32"/>
        <v>0.5912614285714286</v>
      </c>
      <c r="AD12" s="179">
        <f ca="1">IFERROR(IF($G12="SHOW",VLOOKUP($H12,$BI:$DF,AD$1,FALSE)," "),"")</f>
        <v>0.5912614285714286</v>
      </c>
      <c r="AE12" s="192">
        <f t="shared" ca="1" si="33"/>
        <v>2</v>
      </c>
      <c r="AF12" s="210">
        <f t="shared" ca="1" si="34"/>
        <v>1.1759400000000009</v>
      </c>
      <c r="AG12" s="179">
        <f ca="1">IFERROR(IF($G12="SHOW",VLOOKUP($H12,$BI:$DF,AG$1,FALSE)," "),"")</f>
        <v>1.1759400000000009</v>
      </c>
      <c r="AH12" s="192">
        <f t="shared" ca="1" si="35"/>
        <v>1</v>
      </c>
      <c r="AI12" s="210">
        <f t="shared" ca="1" si="36"/>
        <v>1.6738328571428571</v>
      </c>
      <c r="AJ12" s="179">
        <f ca="1">IFERROR(IF($G12="SHOW",VLOOKUP($H12,$BI:$DF,AJ$1,FALSE)," "),"")</f>
        <v>1.6738328571428571</v>
      </c>
      <c r="AK12" s="192">
        <f t="shared" ca="1" si="37"/>
        <v>1</v>
      </c>
      <c r="AL12" s="210">
        <f t="shared" ca="1" si="38"/>
        <v>2.1129042857142868</v>
      </c>
      <c r="AM12" s="179">
        <f ca="1">IFERROR(IF($G12="SHOW",VLOOKUP($H12,$BI:$DF,AM$1,FALSE)," "),"")</f>
        <v>2.1129042857142868</v>
      </c>
      <c r="AN12" s="192">
        <f t="shared" ca="1" si="39"/>
        <v>2</v>
      </c>
      <c r="AO12" s="210">
        <f t="shared" ca="1" si="40"/>
        <v>2.6365114285714286</v>
      </c>
      <c r="AP12" s="179">
        <f ca="1">IFERROR(IF($G12="SHOW",VLOOKUP($H12,$BI:$DF,AP$1,FALSE)," "),"")</f>
        <v>2.6365114285714286</v>
      </c>
      <c r="AQ12" s="192">
        <f t="shared" ca="1" si="41"/>
        <v>1</v>
      </c>
      <c r="AR12" s="210">
        <f t="shared" ca="1" si="42"/>
        <v>2.9161542857142866</v>
      </c>
      <c r="AS12" s="179">
        <f ca="1">IFERROR(IF($G12="SHOW",VLOOKUP($H12,$BI:$DF,AS$1,FALSE)," "),"")</f>
        <v>2.9161542857142866</v>
      </c>
      <c r="AT12" s="192">
        <f t="shared" ca="1" si="43"/>
        <v>1</v>
      </c>
      <c r="AU12" s="210">
        <f t="shared" ca="1" si="44"/>
        <v>3.1032257142857151</v>
      </c>
      <c r="AV12" s="179">
        <f ca="1">IFERROR(IF($G12="SHOW",VLOOKUP($H12,$BI:$DF,AV$1,FALSE)," "),"")</f>
        <v>3.1032257142857151</v>
      </c>
      <c r="AW12" s="192">
        <f t="shared" ca="1" si="45"/>
        <v>2</v>
      </c>
      <c r="AX12" s="210">
        <f t="shared" ca="1" si="46"/>
        <v>3.2002971428571421</v>
      </c>
      <c r="AY12" s="179">
        <f ca="1">IFERROR(IF($G12="SHOW",VLOOKUP($H12,$BI:$DF,AY$1,FALSE)," "),"")</f>
        <v>3.2002971428571421</v>
      </c>
      <c r="AZ12" s="192">
        <f t="shared" ca="1" si="47"/>
        <v>2</v>
      </c>
      <c r="BA12" s="210">
        <f t="shared" ca="1" si="48"/>
        <v>3.4394400000000007</v>
      </c>
      <c r="BB12" s="179">
        <f ca="1">IFERROR(IF($G12="SHOW",VLOOKUP($H12,$BI:$DF,BB$1,FALSE)," "),"")</f>
        <v>3.4394400000000007</v>
      </c>
      <c r="BC12" s="192" t="str">
        <f t="shared" si="49"/>
        <v>-</v>
      </c>
      <c r="BD12" s="210" t="str">
        <f t="shared" si="50"/>
        <v>-</v>
      </c>
      <c r="BE12" s="179" t="str">
        <f>IFERROR(IF($G12="SHOW",VLOOKUP($H12,$BI:$DF,BE$1,FALSE)," "),"")</f>
        <v/>
      </c>
      <c r="BG12" s="19"/>
      <c r="BH12" s="41"/>
      <c r="BI12" s="42" t="str">
        <f t="shared" si="51"/>
        <v>00zBIAS_ECMWF_Ens</v>
      </c>
      <c r="BJ12" s="180" t="s">
        <v>3298</v>
      </c>
      <c r="BK12" s="192">
        <f t="shared" ca="1" si="52"/>
        <v>3</v>
      </c>
      <c r="BL12" s="210">
        <f t="shared" ca="1" si="53"/>
        <v>0.5899885714285712</v>
      </c>
      <c r="BM12" s="179">
        <f ca="1">'Accuracy Calc'!P218</f>
        <v>-0.5899885714285712</v>
      </c>
      <c r="BN12" s="192">
        <f t="shared" ca="1" si="54"/>
        <v>2</v>
      </c>
      <c r="BO12" s="210">
        <f t="shared" ca="1" si="55"/>
        <v>0.28077428571428548</v>
      </c>
      <c r="BP12" s="179">
        <f ca="1">'Accuracy Calc'!S218</f>
        <v>-0.28077428571428548</v>
      </c>
      <c r="BQ12" s="192">
        <f t="shared" ca="1" si="56"/>
        <v>1</v>
      </c>
      <c r="BR12" s="210">
        <f t="shared" ca="1" si="57"/>
        <v>5.5440000000001328E-2</v>
      </c>
      <c r="BS12" s="179">
        <f ca="1">'Accuracy Calc'!V218</f>
        <v>5.5440000000001328E-2</v>
      </c>
      <c r="BT12" s="192">
        <f t="shared" ca="1" si="58"/>
        <v>1</v>
      </c>
      <c r="BU12" s="210">
        <f t="shared" ca="1" si="59"/>
        <v>3.4868571428571471E-2</v>
      </c>
      <c r="BV12" s="179">
        <f ca="1">'Accuracy Calc'!Y218</f>
        <v>3.4868571428571471E-2</v>
      </c>
      <c r="BW12" s="192">
        <f t="shared" ca="1" si="60"/>
        <v>1</v>
      </c>
      <c r="BX12" s="210">
        <f t="shared" ca="1" si="61"/>
        <v>1.1725714285714974E-2</v>
      </c>
      <c r="BY12" s="179">
        <f ca="1">'Accuracy Calc'!AB218</f>
        <v>1.1725714285714974E-2</v>
      </c>
      <c r="BZ12" s="192">
        <f t="shared" ca="1" si="62"/>
        <v>1</v>
      </c>
      <c r="CA12" s="210">
        <f t="shared" ca="1" si="63"/>
        <v>8.8559999999999056E-2</v>
      </c>
      <c r="CB12" s="179">
        <f ca="1">'Accuracy Calc'!AE218</f>
        <v>-8.8559999999999056E-2</v>
      </c>
      <c r="CC12" s="192">
        <f t="shared" ca="1" si="64"/>
        <v>3</v>
      </c>
      <c r="CD12" s="210">
        <f t="shared" ca="1" si="65"/>
        <v>0.40901142857142908</v>
      </c>
      <c r="CE12" s="179">
        <f ca="1">'Accuracy Calc'!AH218</f>
        <v>0.40901142857142908</v>
      </c>
      <c r="CF12" s="192">
        <f t="shared" ca="1" si="66"/>
        <v>1</v>
      </c>
      <c r="CG12" s="210">
        <f t="shared" ca="1" si="67"/>
        <v>0.98179714285714381</v>
      </c>
      <c r="CH12" s="179">
        <f ca="1">'Accuracy Calc'!AK218</f>
        <v>0.98179714285714381</v>
      </c>
      <c r="CI12" s="192">
        <f t="shared" ca="1" si="68"/>
        <v>1</v>
      </c>
      <c r="CJ12" s="210">
        <f t="shared" ca="1" si="69"/>
        <v>1.5802971428571435</v>
      </c>
      <c r="CK12" s="179">
        <f ca="1">'Accuracy Calc'!AN218</f>
        <v>1.5802971428571435</v>
      </c>
      <c r="CL12" s="192">
        <f t="shared" ca="1" si="70"/>
        <v>1</v>
      </c>
      <c r="CM12" s="210">
        <f t="shared" ca="1" si="71"/>
        <v>2.0245114285714294</v>
      </c>
      <c r="CN12" s="179">
        <f ca="1">'Accuracy Calc'!AQ218</f>
        <v>2.0245114285714294</v>
      </c>
      <c r="CO12" s="192">
        <f t="shared" ca="1" si="72"/>
        <v>1</v>
      </c>
      <c r="CP12" s="210">
        <f t="shared" ca="1" si="73"/>
        <v>2.4397971428571421</v>
      </c>
      <c r="CQ12" s="179">
        <f ca="1">'Accuracy Calc'!AT218</f>
        <v>2.4397971428571421</v>
      </c>
      <c r="CR12" s="192">
        <f t="shared" ca="1" si="74"/>
        <v>3</v>
      </c>
      <c r="CS12" s="210">
        <f t="shared" ca="1" si="75"/>
        <v>2.7895114285714291</v>
      </c>
      <c r="CT12" s="179">
        <f ca="1">'Accuracy Calc'!AW218</f>
        <v>2.7895114285714291</v>
      </c>
      <c r="CU12" s="192">
        <f t="shared" ca="1" si="76"/>
        <v>4</v>
      </c>
      <c r="CV12" s="210">
        <f t="shared" ca="1" si="77"/>
        <v>3.0447257142857147</v>
      </c>
      <c r="CW12" s="179">
        <f ca="1">'Accuracy Calc'!AZ218</f>
        <v>3.0447257142857147</v>
      </c>
      <c r="CX12" s="192">
        <f t="shared" ca="1" si="78"/>
        <v>4</v>
      </c>
      <c r="CY12" s="210">
        <f t="shared" ca="1" si="79"/>
        <v>3.1327971428571431</v>
      </c>
      <c r="CZ12" s="179">
        <f ca="1">'Accuracy Calc'!BC218</f>
        <v>3.1327971428571431</v>
      </c>
      <c r="DA12" s="192">
        <f t="shared" ca="1" si="80"/>
        <v>5</v>
      </c>
      <c r="DB12" s="210">
        <f t="shared" ca="1" si="81"/>
        <v>3.4394400000000007</v>
      </c>
      <c r="DC12" s="179">
        <f ca="1">'Accuracy Calc'!BF218</f>
        <v>3.4394400000000007</v>
      </c>
      <c r="DD12" s="192" t="str">
        <f t="shared" si="82"/>
        <v>-</v>
      </c>
      <c r="DE12" s="210" t="str">
        <f t="shared" si="83"/>
        <v>-</v>
      </c>
      <c r="DF12" s="179" t="str">
        <f>'Accuracy Calc'!BI218</f>
        <v>-</v>
      </c>
      <c r="DG12" s="95"/>
      <c r="DI12" s="27" t="s">
        <v>3264</v>
      </c>
      <c r="DJ12" s="27" t="s">
        <v>3296</v>
      </c>
      <c r="DK12" s="183" t="str">
        <f t="shared" si="0"/>
        <v>ECMWF_Ens</v>
      </c>
      <c r="DL12" s="184">
        <f t="shared" ca="1" si="1"/>
        <v>-0.5899885714285712</v>
      </c>
      <c r="DM12" s="184">
        <f t="shared" ca="1" si="2"/>
        <v>-0.28077428571428548</v>
      </c>
      <c r="DN12" s="184">
        <f t="shared" ca="1" si="3"/>
        <v>5.5440000000001328E-2</v>
      </c>
      <c r="DO12" s="184">
        <f t="shared" ca="1" si="4"/>
        <v>3.4868571428571471E-2</v>
      </c>
      <c r="DP12" s="184">
        <f t="shared" ca="1" si="5"/>
        <v>1.1725714285714974E-2</v>
      </c>
      <c r="DQ12" s="184">
        <f t="shared" ca="1" si="6"/>
        <v>-8.8559999999999056E-2</v>
      </c>
      <c r="DR12" s="184">
        <f t="shared" ca="1" si="7"/>
        <v>0.40901142857142908</v>
      </c>
      <c r="DS12" s="184">
        <f t="shared" ca="1" si="8"/>
        <v>0.98179714285714381</v>
      </c>
      <c r="DT12" s="184">
        <f t="shared" ca="1" si="9"/>
        <v>1.5802971428571435</v>
      </c>
      <c r="DU12" s="184">
        <f t="shared" ca="1" si="10"/>
        <v>2.0245114285714294</v>
      </c>
      <c r="DV12" s="184">
        <f t="shared" ca="1" si="11"/>
        <v>2.4397971428571421</v>
      </c>
      <c r="DW12" s="184">
        <f t="shared" ca="1" si="12"/>
        <v>2.7895114285714291</v>
      </c>
      <c r="DX12" s="184">
        <f t="shared" ca="1" si="13"/>
        <v>3.0447257142857147</v>
      </c>
      <c r="DY12" s="184">
        <f t="shared" ca="1" si="14"/>
        <v>3.1327971428571431</v>
      </c>
      <c r="DZ12" s="184">
        <f t="shared" ca="1" si="15"/>
        <v>3.4394400000000007</v>
      </c>
      <c r="EA12" s="184" t="str">
        <f t="shared" si="16"/>
        <v>-</v>
      </c>
      <c r="EZ12" s="275" t="str">
        <f t="shared" si="93"/>
        <v>GFS</v>
      </c>
      <c r="FA12" s="276" t="s">
        <v>3304</v>
      </c>
      <c r="FB12" s="277" t="str">
        <f t="shared" si="94"/>
        <v>GFSDay3</v>
      </c>
      <c r="FC12" s="278">
        <f t="shared" ref="FC12:FC25" ca="1" si="98">FC11+1</f>
        <v>44794</v>
      </c>
      <c r="FD12" s="279">
        <f t="shared" ca="1" si="84"/>
        <v>2.1646416881771078</v>
      </c>
      <c r="FE12" s="279">
        <f t="shared" ca="1" si="84"/>
        <v>-0.2293457142857141</v>
      </c>
      <c r="FF12" s="279">
        <f t="shared" ca="1" si="84"/>
        <v>-2.6233331167485359</v>
      </c>
      <c r="FG12" s="278">
        <f t="shared" ca="1" si="85"/>
        <v>44794</v>
      </c>
      <c r="FH12" s="279">
        <f t="shared" ca="1" si="86"/>
        <v>3.4078661765571465</v>
      </c>
      <c r="FI12" s="279">
        <f t="shared" ca="1" si="86"/>
        <v>1.9053964285714287</v>
      </c>
      <c r="FJ12" s="280">
        <f t="shared" ca="1" si="86"/>
        <v>0.40292668058571079</v>
      </c>
      <c r="FO12" s="275" t="s">
        <v>3085</v>
      </c>
      <c r="FP12" s="276" t="s">
        <v>3304</v>
      </c>
      <c r="FQ12" s="276" t="str">
        <f t="shared" si="95"/>
        <v>GFSDay3</v>
      </c>
      <c r="FR12" s="276">
        <f ca="1">R9</f>
        <v>-0.2293457142857141</v>
      </c>
      <c r="FS12" s="276">
        <f ca="1">R14</f>
        <v>2.3939874024628218</v>
      </c>
      <c r="FT12" s="276">
        <f ca="1">R19</f>
        <v>1.9053964285714287</v>
      </c>
      <c r="FU12" s="281">
        <f ca="1">R24</f>
        <v>1.5024697479857179</v>
      </c>
      <c r="FV12" s="282"/>
      <c r="FW12" s="275" t="str">
        <f t="shared" si="87"/>
        <v>GFSDay3</v>
      </c>
      <c r="FX12" s="276">
        <f t="shared" ref="FX12:FX25" ca="1" si="99">FX11+1</f>
        <v>44794</v>
      </c>
      <c r="FY12" s="276">
        <f t="shared" ca="1" si="96"/>
        <v>2.1646416881771078</v>
      </c>
      <c r="FZ12" s="276">
        <f t="shared" ca="1" si="88"/>
        <v>-0.2293457142857141</v>
      </c>
      <c r="GA12" s="276">
        <f t="shared" ca="1" si="97"/>
        <v>-2.6233331167485359</v>
      </c>
      <c r="GB12" s="283"/>
      <c r="GC12" s="275" t="str">
        <f t="shared" si="89"/>
        <v>GFSDay3</v>
      </c>
      <c r="GD12" s="276">
        <f t="shared" ref="GD12:GD25" ca="1" si="100">GD11+1</f>
        <v>44794</v>
      </c>
      <c r="GE12" s="276">
        <f t="shared" ca="1" si="90"/>
        <v>3.4078661765571465</v>
      </c>
      <c r="GF12" s="276">
        <f t="shared" ca="1" si="91"/>
        <v>1.9053964285714287</v>
      </c>
      <c r="GG12" s="281">
        <f t="shared" ca="1" si="92"/>
        <v>0.40292668058571079</v>
      </c>
    </row>
    <row r="13" spans="1:189" ht="29.5" thickBot="1" x14ac:dyDescent="0.4">
      <c r="B13" s="380" t="s">
        <v>3191</v>
      </c>
      <c r="C13" s="380"/>
      <c r="G13" s="42"/>
      <c r="H13" s="169" t="str">
        <f>$H$7&amp;"StDev_"</f>
        <v>0012zStDev_</v>
      </c>
      <c r="I13" s="247" t="s">
        <v>3247</v>
      </c>
      <c r="J13" s="381" t="s">
        <v>3092</v>
      </c>
      <c r="K13" s="382"/>
      <c r="L13" s="383"/>
      <c r="M13" s="381" t="s">
        <v>3093</v>
      </c>
      <c r="N13" s="382"/>
      <c r="O13" s="383"/>
      <c r="P13" s="381" t="s">
        <v>3094</v>
      </c>
      <c r="Q13" s="382"/>
      <c r="R13" s="383"/>
      <c r="S13" s="381" t="s">
        <v>3095</v>
      </c>
      <c r="T13" s="382"/>
      <c r="U13" s="383"/>
      <c r="V13" s="381" t="s">
        <v>3096</v>
      </c>
      <c r="W13" s="382"/>
      <c r="X13" s="383"/>
      <c r="Y13" s="381" t="s">
        <v>3097</v>
      </c>
      <c r="Z13" s="382"/>
      <c r="AA13" s="383"/>
      <c r="AB13" s="381" t="s">
        <v>3098</v>
      </c>
      <c r="AC13" s="382"/>
      <c r="AD13" s="383"/>
      <c r="AE13" s="381" t="s">
        <v>3099</v>
      </c>
      <c r="AF13" s="382"/>
      <c r="AG13" s="383"/>
      <c r="AH13" s="381" t="s">
        <v>3100</v>
      </c>
      <c r="AI13" s="382"/>
      <c r="AJ13" s="383"/>
      <c r="AK13" s="381" t="s">
        <v>3101</v>
      </c>
      <c r="AL13" s="382"/>
      <c r="AM13" s="383"/>
      <c r="AN13" s="381" t="s">
        <v>3102</v>
      </c>
      <c r="AO13" s="382"/>
      <c r="AP13" s="383"/>
      <c r="AQ13" s="381" t="s">
        <v>3103</v>
      </c>
      <c r="AR13" s="382"/>
      <c r="AS13" s="383"/>
      <c r="AT13" s="381" t="s">
        <v>3104</v>
      </c>
      <c r="AU13" s="382"/>
      <c r="AV13" s="383"/>
      <c r="AW13" s="381" t="s">
        <v>3105</v>
      </c>
      <c r="AX13" s="382"/>
      <c r="AY13" s="383"/>
      <c r="AZ13" s="381" t="s">
        <v>3106</v>
      </c>
      <c r="BA13" s="382"/>
      <c r="BB13" s="383"/>
      <c r="BC13" s="381" t="s">
        <v>3107</v>
      </c>
      <c r="BD13" s="382"/>
      <c r="BE13" s="383"/>
      <c r="BG13" s="19"/>
      <c r="BI13" s="169" t="s">
        <v>3274</v>
      </c>
      <c r="BJ13" s="217" t="s">
        <v>3247</v>
      </c>
      <c r="BK13" s="391" t="s">
        <v>3092</v>
      </c>
      <c r="BL13" s="392"/>
      <c r="BM13" s="393"/>
      <c r="BN13" s="385" t="s">
        <v>3093</v>
      </c>
      <c r="BO13" s="386"/>
      <c r="BP13" s="387"/>
      <c r="BQ13" s="385" t="s">
        <v>3094</v>
      </c>
      <c r="BR13" s="386"/>
      <c r="BS13" s="387"/>
      <c r="BT13" s="385" t="s">
        <v>3095</v>
      </c>
      <c r="BU13" s="386"/>
      <c r="BV13" s="387"/>
      <c r="BW13" s="385" t="s">
        <v>3096</v>
      </c>
      <c r="BX13" s="386"/>
      <c r="BY13" s="386"/>
      <c r="BZ13" s="385" t="s">
        <v>3097</v>
      </c>
      <c r="CA13" s="386"/>
      <c r="CB13" s="387"/>
      <c r="CC13" s="385" t="s">
        <v>3098</v>
      </c>
      <c r="CD13" s="386"/>
      <c r="CE13" s="387"/>
      <c r="CF13" s="385" t="s">
        <v>3099</v>
      </c>
      <c r="CG13" s="386"/>
      <c r="CH13" s="387"/>
      <c r="CI13" s="385" t="s">
        <v>3100</v>
      </c>
      <c r="CJ13" s="386"/>
      <c r="CK13" s="386"/>
      <c r="CL13" s="385" t="s">
        <v>3101</v>
      </c>
      <c r="CM13" s="386"/>
      <c r="CN13" s="387"/>
      <c r="CO13" s="385" t="s">
        <v>3102</v>
      </c>
      <c r="CP13" s="386"/>
      <c r="CQ13" s="387"/>
      <c r="CR13" s="385" t="s">
        <v>3103</v>
      </c>
      <c r="CS13" s="386"/>
      <c r="CT13" s="387"/>
      <c r="CU13" s="385" t="s">
        <v>3104</v>
      </c>
      <c r="CV13" s="386"/>
      <c r="CW13" s="386"/>
      <c r="CX13" s="385" t="s">
        <v>3105</v>
      </c>
      <c r="CY13" s="386"/>
      <c r="CZ13" s="387"/>
      <c r="DA13" s="385" t="s">
        <v>3106</v>
      </c>
      <c r="DB13" s="386"/>
      <c r="DC13" s="387"/>
      <c r="DD13" s="385" t="s">
        <v>3107</v>
      </c>
      <c r="DE13" s="386"/>
      <c r="DF13" s="387"/>
      <c r="DG13" s="94"/>
      <c r="DK13" s="182" t="str">
        <f t="shared" si="0"/>
        <v>RMSE 
(std of BIAS)</v>
      </c>
      <c r="DL13" s="182">
        <f t="shared" si="1"/>
        <v>0</v>
      </c>
      <c r="DM13" s="182">
        <f t="shared" si="2"/>
        <v>0</v>
      </c>
      <c r="DN13" s="182">
        <f t="shared" si="3"/>
        <v>0</v>
      </c>
      <c r="DO13" s="182">
        <f t="shared" si="4"/>
        <v>0</v>
      </c>
      <c r="DP13" s="182">
        <f t="shared" si="5"/>
        <v>0</v>
      </c>
      <c r="DQ13" s="182">
        <f t="shared" si="6"/>
        <v>0</v>
      </c>
      <c r="DR13" s="182">
        <f t="shared" si="7"/>
        <v>0</v>
      </c>
      <c r="DS13" s="182">
        <f t="shared" si="8"/>
        <v>0</v>
      </c>
      <c r="DT13" s="182">
        <f t="shared" si="9"/>
        <v>0</v>
      </c>
      <c r="DU13" s="182">
        <f t="shared" si="10"/>
        <v>0</v>
      </c>
      <c r="DV13" s="182">
        <f t="shared" si="11"/>
        <v>0</v>
      </c>
      <c r="DW13" s="182">
        <f t="shared" si="12"/>
        <v>0</v>
      </c>
      <c r="DX13" s="182">
        <f t="shared" si="13"/>
        <v>0</v>
      </c>
      <c r="DY13" s="182">
        <f t="shared" si="14"/>
        <v>0</v>
      </c>
      <c r="DZ13" s="182">
        <f t="shared" si="15"/>
        <v>0</v>
      </c>
      <c r="EA13" s="182">
        <f t="shared" si="16"/>
        <v>0</v>
      </c>
      <c r="EZ13" s="275" t="str">
        <f t="shared" si="93"/>
        <v>GFS</v>
      </c>
      <c r="FA13" s="276" t="s">
        <v>3305</v>
      </c>
      <c r="FB13" s="277" t="str">
        <f t="shared" si="94"/>
        <v>GFSDay4</v>
      </c>
      <c r="FC13" s="278">
        <f t="shared" ca="1" si="98"/>
        <v>44795</v>
      </c>
      <c r="FD13" s="279">
        <f t="shared" ca="1" si="84"/>
        <v>3.3249201222168843</v>
      </c>
      <c r="FE13" s="279">
        <f t="shared" ca="1" si="84"/>
        <v>0.42411857142857223</v>
      </c>
      <c r="FF13" s="279">
        <f t="shared" ca="1" si="84"/>
        <v>-2.4766829793597402</v>
      </c>
      <c r="FG13" s="278">
        <f t="shared" ca="1" si="85"/>
        <v>44795</v>
      </c>
      <c r="FH13" s="279">
        <f t="shared" ca="1" si="86"/>
        <v>4.138444624707855</v>
      </c>
      <c r="FI13" s="279">
        <f t="shared" ca="1" si="86"/>
        <v>2.1786814285714287</v>
      </c>
      <c r="FJ13" s="280">
        <f t="shared" ca="1" si="86"/>
        <v>0.2189182324350023</v>
      </c>
      <c r="FO13" s="275" t="s">
        <v>3085</v>
      </c>
      <c r="FP13" s="276" t="s">
        <v>3305</v>
      </c>
      <c r="FQ13" s="276" t="str">
        <f t="shared" si="95"/>
        <v>GFSDay4</v>
      </c>
      <c r="FR13" s="276">
        <f ca="1">U9</f>
        <v>0.42411857142857223</v>
      </c>
      <c r="FS13" s="276">
        <f ca="1">U14</f>
        <v>2.9008015507883123</v>
      </c>
      <c r="FT13" s="276">
        <f ca="1">U19</f>
        <v>2.1786814285714287</v>
      </c>
      <c r="FU13" s="281">
        <f ca="1">U24</f>
        <v>1.9597631961364264</v>
      </c>
      <c r="FV13" s="282"/>
      <c r="FW13" s="275" t="str">
        <f t="shared" si="87"/>
        <v>GFSDay4</v>
      </c>
      <c r="FX13" s="276">
        <f t="shared" ca="1" si="99"/>
        <v>44795</v>
      </c>
      <c r="FY13" s="276">
        <f t="shared" ca="1" si="96"/>
        <v>3.3249201222168843</v>
      </c>
      <c r="FZ13" s="276">
        <f t="shared" ca="1" si="88"/>
        <v>0.42411857142857223</v>
      </c>
      <c r="GA13" s="276">
        <f t="shared" ca="1" si="97"/>
        <v>-2.4766829793597402</v>
      </c>
      <c r="GB13" s="283"/>
      <c r="GC13" s="275" t="str">
        <f t="shared" si="89"/>
        <v>GFSDay4</v>
      </c>
      <c r="GD13" s="276">
        <f t="shared" ca="1" si="100"/>
        <v>44795</v>
      </c>
      <c r="GE13" s="276">
        <f t="shared" ca="1" si="90"/>
        <v>4.138444624707855</v>
      </c>
      <c r="GF13" s="276">
        <f t="shared" ca="1" si="91"/>
        <v>2.1786814285714287</v>
      </c>
      <c r="GG13" s="281">
        <f t="shared" ca="1" si="92"/>
        <v>0.2189182324350023</v>
      </c>
    </row>
    <row r="14" spans="1:189" x14ac:dyDescent="0.35">
      <c r="B14" s="38" t="s">
        <v>3082</v>
      </c>
      <c r="C14" s="363" t="s">
        <v>3078</v>
      </c>
      <c r="G14" s="42" t="str">
        <f>IF($J$4="ALL","SHOW",IF(I14=$J$4,"SHOW","HIDE"))</f>
        <v>SHOW</v>
      </c>
      <c r="H14" s="42" t="str">
        <f>$H$13&amp;I14</f>
        <v>0012zStDev_GFS</v>
      </c>
      <c r="I14" s="180" t="s">
        <v>3085</v>
      </c>
      <c r="J14" s="192" t="str">
        <f ca="1">IFERROR(RANK(K14,K$15:K$17,2),"-")</f>
        <v>-</v>
      </c>
      <c r="K14" s="210">
        <f t="shared" ref="K14:K17" ca="1" si="101">IFERROR(ABS(L14),"-")</f>
        <v>1.7684239448040335</v>
      </c>
      <c r="L14" s="179">
        <f ca="1">IFERROR(IF($G14="SHOW",VLOOKUP($H14,$BI:$DF,L$1,FALSE)," "),"")</f>
        <v>1.7684239448040335</v>
      </c>
      <c r="M14" s="192" t="str">
        <f ca="1">IFERROR(RANK(N14,N$15:N$17,2),"-")</f>
        <v>-</v>
      </c>
      <c r="N14" s="210">
        <f t="shared" ref="N14:N17" ca="1" si="102">IFERROR(ABS(O14),"-")</f>
        <v>2.3205370307643065</v>
      </c>
      <c r="O14" s="179">
        <f ca="1">IFERROR(IF($G14="SHOW",VLOOKUP($H14,$BI:$DF,O$1,FALSE)," "),"")</f>
        <v>2.3205370307643065</v>
      </c>
      <c r="P14" s="192" t="str">
        <f ca="1">IFERROR(RANK(Q14,Q$15:Q$17,2),"-")</f>
        <v>-</v>
      </c>
      <c r="Q14" s="210">
        <f t="shared" ref="Q14:Q17" ca="1" si="103">IFERROR(ABS(R14),"-")</f>
        <v>2.3939874024628218</v>
      </c>
      <c r="R14" s="179">
        <f ca="1">IFERROR(IF($G14="SHOW",VLOOKUP($H14,$BI:$DF,R$1,FALSE)," "),"")</f>
        <v>2.3939874024628218</v>
      </c>
      <c r="S14" s="192" t="str">
        <f ca="1">IFERROR(RANK(T14,T$15:T$17,2),"-")</f>
        <v>-</v>
      </c>
      <c r="T14" s="210">
        <f t="shared" ref="T14:T17" ca="1" si="104">IFERROR(ABS(U14),"-")</f>
        <v>2.9008015507883123</v>
      </c>
      <c r="U14" s="179">
        <f ca="1">IFERROR(IF($G14="SHOW",VLOOKUP($H14,$BI:$DF,U$1,FALSE)," "),"")</f>
        <v>2.9008015507883123</v>
      </c>
      <c r="V14" s="192" t="str">
        <f ca="1">IFERROR(RANK(W14,W$15:W$17,2),"-")</f>
        <v>-</v>
      </c>
      <c r="W14" s="210">
        <f t="shared" ref="W14:W17" ca="1" si="105">IFERROR(ABS(X14),"-")</f>
        <v>3.5342727468298447</v>
      </c>
      <c r="X14" s="179">
        <f ca="1">IFERROR(IF($G14="SHOW",VLOOKUP($H14,$BI:$DF,X$1,FALSE)," "),"")</f>
        <v>3.5342727468298447</v>
      </c>
      <c r="Y14" s="192" t="str">
        <f ca="1">IFERROR(RANK(Z14,Z$15:Z$17,2),"-")</f>
        <v>-</v>
      </c>
      <c r="Z14" s="210">
        <f t="shared" ref="Z14:Z17" ca="1" si="106">IFERROR(ABS(AA14),"-")</f>
        <v>3.6218725912630645</v>
      </c>
      <c r="AA14" s="179">
        <f ca="1">IFERROR(IF($G14="SHOW",VLOOKUP($H14,$BI:$DF,AA$1,FALSE)," "),"")</f>
        <v>3.6218725912630645</v>
      </c>
      <c r="AB14" s="192" t="str">
        <f ca="1">IFERROR(RANK(AC14,AC$15:AC$17,2),"-")</f>
        <v>-</v>
      </c>
      <c r="AC14" s="210">
        <f t="shared" ref="AC14:AC17" ca="1" si="107">IFERROR(ABS(AD14),"-")</f>
        <v>4.3831409796253293</v>
      </c>
      <c r="AD14" s="179">
        <f ca="1">IFERROR(IF($G14="SHOW",VLOOKUP($H14,$BI:$DF,AD$1,FALSE)," "),"")</f>
        <v>4.3831409796253293</v>
      </c>
      <c r="AE14" s="192" t="str">
        <f ca="1">IFERROR(RANK(AF14,AF$15:AF$17,2),"-")</f>
        <v>-</v>
      </c>
      <c r="AF14" s="210">
        <f t="shared" ref="AF14:AF17" ca="1" si="108">IFERROR(ABS(AG14),"-")</f>
        <v>4.9304031941491573</v>
      </c>
      <c r="AG14" s="179">
        <f ca="1">IFERROR(IF($G14="SHOW",VLOOKUP($H14,$BI:$DF,AG$1,FALSE)," "),"")</f>
        <v>4.9304031941491573</v>
      </c>
      <c r="AH14" s="192" t="str">
        <f ca="1">IFERROR(RANK(AI14,AI$15:AI$17,2),"-")</f>
        <v>-</v>
      </c>
      <c r="AI14" s="210">
        <f t="shared" ref="AI14:AI17" ca="1" si="109">IFERROR(ABS(AJ14),"-")</f>
        <v>5.5766326474096566</v>
      </c>
      <c r="AJ14" s="179">
        <f ca="1">IFERROR(IF($G14="SHOW",VLOOKUP($H14,$BI:$DF,AJ$1,FALSE)," "),"")</f>
        <v>5.5766326474096566</v>
      </c>
      <c r="AK14" s="192" t="str">
        <f ca="1">IFERROR(RANK(AL14,AL$15:AL$17,2),"-")</f>
        <v>-</v>
      </c>
      <c r="AL14" s="210">
        <f t="shared" ref="AL14:AL17" ca="1" si="110">IFERROR(ABS(AM14),"-")</f>
        <v>7.3880086799873776</v>
      </c>
      <c r="AM14" s="179">
        <f ca="1">IFERROR(IF($G14="SHOW",VLOOKUP($H14,$BI:$DF,AM$1,FALSE)," "),"")</f>
        <v>7.3880086799873776</v>
      </c>
      <c r="AN14" s="192" t="str">
        <f ca="1">IFERROR(RANK(AO14,AO$15:AO$17,2),"-")</f>
        <v>-</v>
      </c>
      <c r="AO14" s="210">
        <f t="shared" ref="AO14:AO17" ca="1" si="111">IFERROR(ABS(AP14),"-")</f>
        <v>6.7300091323955433</v>
      </c>
      <c r="AP14" s="179">
        <f ca="1">IFERROR(IF($G14="SHOW",VLOOKUP($H14,$BI:$DF,AP$1,FALSE)," "),"")</f>
        <v>6.7300091323955433</v>
      </c>
      <c r="AQ14" s="192" t="str">
        <f ca="1">IFERROR(RANK(AR14,AR$15:AR$17,2),"-")</f>
        <v>-</v>
      </c>
      <c r="AR14" s="210">
        <f t="shared" ref="AR14:AR17" ca="1" si="112">IFERROR(ABS(AS14),"-")</f>
        <v>7.4321740802094922</v>
      </c>
      <c r="AS14" s="179">
        <f ca="1">IFERROR(IF($G14="SHOW",VLOOKUP($H14,$BI:$DF,AS$1,FALSE)," "),"")</f>
        <v>7.4321740802094922</v>
      </c>
      <c r="AT14" s="192" t="str">
        <f ca="1">IFERROR(RANK(AU14,AU$15:AU$17,2),"-")</f>
        <v>-</v>
      </c>
      <c r="AU14" s="210">
        <f t="shared" ref="AU14:AU17" ca="1" si="113">IFERROR(ABS(AV14),"-")</f>
        <v>7.3764784993229018</v>
      </c>
      <c r="AV14" s="179">
        <f ca="1">IFERROR(IF($G14="SHOW",VLOOKUP($H14,$BI:$DF,AV$1,FALSE)," "),"")</f>
        <v>7.3764784993229018</v>
      </c>
      <c r="AW14" s="192" t="str">
        <f ca="1">IFERROR(RANK(AX14,AX$15:AX$17,2),"-")</f>
        <v>-</v>
      </c>
      <c r="AX14" s="210">
        <f t="shared" ref="AX14:AX17" ca="1" si="114">IFERROR(ABS(AY14),"-")</f>
        <v>6.2006533663651471</v>
      </c>
      <c r="AY14" s="179">
        <f ca="1">IFERROR(IF($G14="SHOW",VLOOKUP($H14,$BI:$DF,AY$1,FALSE)," "),"")</f>
        <v>6.2006533663651471</v>
      </c>
      <c r="AZ14" s="192" t="str">
        <f ca="1">IFERROR(RANK(BA14,BA$15:BA$17,2),"-")</f>
        <v>-</v>
      </c>
      <c r="BA14" s="210">
        <f t="shared" ref="BA14:BA17" ca="1" si="115">IFERROR(ABS(BB14),"-")</f>
        <v>7.5400715435274641</v>
      </c>
      <c r="BB14" s="179">
        <f ca="1">IFERROR(IF($G14="SHOW",VLOOKUP($H14,$BI:$DF,BB$1,FALSE)," "),"")</f>
        <v>7.5400715435274641</v>
      </c>
      <c r="BC14" s="192">
        <f ca="1">IFERROR(RANK(BD14,BD$14:BD$17,2),"-")</f>
        <v>2</v>
      </c>
      <c r="BD14" s="210">
        <f t="shared" ref="BD14:BD17" ca="1" si="116">IFERROR(ABS(BE14),"-")</f>
        <v>7.690310343505649</v>
      </c>
      <c r="BE14" s="179">
        <f ca="1">IFERROR(IF($G14="SHOW",VLOOKUP($H14,$BI:$DF,BE$1,FALSE)," "),"")</f>
        <v>7.690310343505649</v>
      </c>
      <c r="BG14" s="19"/>
      <c r="BI14" s="42" t="str">
        <f>$BI$13&amp;BJ14</f>
        <v>00zStDev_GFS</v>
      </c>
      <c r="BJ14" s="180" t="s">
        <v>3085</v>
      </c>
      <c r="BK14" s="192">
        <f ca="1">IFERROR(RANK(BL14,BL$14:BL$17,2),"-")</f>
        <v>1</v>
      </c>
      <c r="BL14" s="210">
        <f t="shared" ref="BL14:BL17" ca="1" si="117">IFERROR(ABS(BM14),"-")</f>
        <v>1.7056316299643084</v>
      </c>
      <c r="BM14" s="179">
        <f ca="1">'Accuracy Calc'!P54</f>
        <v>1.7056316299643084</v>
      </c>
      <c r="BN14" s="192">
        <f ca="1">IFERROR(RANK(BO14,BO$14:BO$17,2),"-")</f>
        <v>2</v>
      </c>
      <c r="BO14" s="210">
        <f t="shared" ref="BO14:BO17" ca="1" si="118">IFERROR(ABS(BP14),"-")</f>
        <v>2.5085893931166079</v>
      </c>
      <c r="BP14" s="179">
        <f ca="1">'Accuracy Calc'!$S$54</f>
        <v>2.5085893931166079</v>
      </c>
      <c r="BQ14" s="192">
        <f ca="1">IFERROR(RANK(BR14,BR$14:BR$17,2),"-")</f>
        <v>2</v>
      </c>
      <c r="BR14" s="210">
        <f t="shared" ref="BR14:BR17" ca="1" si="119">IFERROR(ABS(BS14),"-")</f>
        <v>2.483554079850661</v>
      </c>
      <c r="BS14" s="179">
        <f ca="1">'Accuracy Calc'!$V$54</f>
        <v>2.483554079850661</v>
      </c>
      <c r="BT14" s="192">
        <f ca="1">IFERROR(RANK(BU14,BU$14:BU$17,2),"-")</f>
        <v>2</v>
      </c>
      <c r="BU14" s="210">
        <f t="shared" ref="BU14:BU17" ca="1" si="120">IFERROR(ABS(BV14),"-")</f>
        <v>2.9203996915071575</v>
      </c>
      <c r="BV14" s="179">
        <f ca="1">'Accuracy Calc'!$Y$54</f>
        <v>2.9203996915071575</v>
      </c>
      <c r="BW14" s="192">
        <f ca="1">IFERROR(RANK(BX14,BX$14:BX$17,2),"-")</f>
        <v>4</v>
      </c>
      <c r="BX14" s="210">
        <f t="shared" ref="BX14:BX17" ca="1" si="121">IFERROR(ABS(BY14),"-")</f>
        <v>3.589909758144973</v>
      </c>
      <c r="BY14" s="179">
        <f ca="1">'Accuracy Calc'!$AB$54</f>
        <v>3.589909758144973</v>
      </c>
      <c r="BZ14" s="192">
        <f ca="1">IFERROR(RANK(CA14,CA$14:CA$17,2),"-")</f>
        <v>4</v>
      </c>
      <c r="CA14" s="210">
        <f t="shared" ref="CA14:CA17" ca="1" si="122">IFERROR(ABS(CB14),"-")</f>
        <v>4.1558249224078407</v>
      </c>
      <c r="CB14" s="179">
        <f ca="1">'Accuracy Calc'!$AE$54</f>
        <v>4.1558249224078407</v>
      </c>
      <c r="CC14" s="192">
        <f ca="1">IFERROR(RANK(CD14,CD$14:CD$17,2),"-")</f>
        <v>4</v>
      </c>
      <c r="CD14" s="210">
        <f t="shared" ref="CD14:CD17" ca="1" si="123">IFERROR(ABS(CE14),"-")</f>
        <v>4.5060208332842668</v>
      </c>
      <c r="CE14" s="179">
        <f ca="1">'Accuracy Calc'!$AH$54</f>
        <v>4.5060208332842668</v>
      </c>
      <c r="CF14" s="192">
        <f ca="1">IFERROR(RANK(CG14,CG$14:CG$17,2),"-")</f>
        <v>4</v>
      </c>
      <c r="CG14" s="210">
        <f t="shared" ref="CG14:CG17" ca="1" si="124">IFERROR(ABS(CH14),"-")</f>
        <v>5.1810713780531552</v>
      </c>
      <c r="CH14" s="179">
        <f ca="1">'Accuracy Calc'!$AK$54</f>
        <v>5.1810713780531552</v>
      </c>
      <c r="CI14" s="192">
        <f ca="1">IFERROR(RANK(CJ14,CJ$14:CJ$17,2),"-")</f>
        <v>4</v>
      </c>
      <c r="CJ14" s="210">
        <f t="shared" ref="CJ14:CJ17" ca="1" si="125">IFERROR(ABS(CK14),"-")</f>
        <v>6.3043786932698689</v>
      </c>
      <c r="CK14" s="179">
        <f ca="1">'Accuracy Calc'!$AN$54</f>
        <v>6.3043786932698689</v>
      </c>
      <c r="CL14" s="192">
        <f ca="1">IFERROR(RANK(CM14,CM$14:CM$17,2),"-")</f>
        <v>4</v>
      </c>
      <c r="CM14" s="210">
        <f t="shared" ref="CM14:CM17" ca="1" si="126">IFERROR(ABS(CN14),"-")</f>
        <v>8.3077691971954444</v>
      </c>
      <c r="CN14" s="179">
        <f ca="1">'Accuracy Calc'!$AQ$54</f>
        <v>8.3077691971954444</v>
      </c>
      <c r="CO14" s="192">
        <f ca="1">IFERROR(RANK(CP14,CP$14:CP$17,2),"-")</f>
        <v>3</v>
      </c>
      <c r="CP14" s="210">
        <f t="shared" ref="CP14:CP17" ca="1" si="127">IFERROR(ABS(CQ14),"-")</f>
        <v>6.7917507913969279</v>
      </c>
      <c r="CQ14" s="179">
        <f ca="1">'Accuracy Calc'!$AT$54</f>
        <v>6.7917507913969279</v>
      </c>
      <c r="CR14" s="192">
        <f ca="1">IFERROR(RANK(CS14,CS$14:CS$17,2),"-")</f>
        <v>3</v>
      </c>
      <c r="CS14" s="210">
        <f t="shared" ref="CS14:CS17" ca="1" si="128">IFERROR(ABS(CT14),"-")</f>
        <v>6.2702154668729086</v>
      </c>
      <c r="CT14" s="179">
        <f ca="1">'Accuracy Calc'!$AW$54</f>
        <v>6.2702154668729086</v>
      </c>
      <c r="CU14" s="192">
        <f ca="1">IFERROR(RANK(CV14,CV$14:CV$17,2),"-")</f>
        <v>3</v>
      </c>
      <c r="CV14" s="210">
        <f t="shared" ref="CV14:CV17" ca="1" si="129">IFERROR(ABS(CW14),"-")</f>
        <v>6.5252980979675428</v>
      </c>
      <c r="CW14" s="179">
        <f ca="1">'Accuracy Calc'!$AZ$54</f>
        <v>6.5252980979675428</v>
      </c>
      <c r="CX14" s="192">
        <f ca="1">IFERROR(RANK(CY14,CY$14:CY$17,2),"-")</f>
        <v>3</v>
      </c>
      <c r="CY14" s="210">
        <f t="shared" ref="CY14:CY17" ca="1" si="130">IFERROR(ABS(CZ14),"-")</f>
        <v>6.0841836288011084</v>
      </c>
      <c r="CZ14" s="179">
        <f ca="1">'Accuracy Calc'!$BC$54</f>
        <v>6.0841836288011084</v>
      </c>
      <c r="DA14" s="192">
        <f ca="1">IFERROR(RANK(DB14,DB$14:DB$17,2),"-")</f>
        <v>3</v>
      </c>
      <c r="DB14" s="210">
        <f t="shared" ref="DB14:DB17" ca="1" si="131">IFERROR(ABS(DC14),"-")</f>
        <v>8.4302126582342556</v>
      </c>
      <c r="DC14" s="179">
        <f ca="1">'Accuracy Calc'!$BF$54</f>
        <v>8.4302126582342556</v>
      </c>
      <c r="DD14" s="192">
        <f ca="1">IFERROR(RANK(DE14,DE$14:DE$17,2),"-")</f>
        <v>2</v>
      </c>
      <c r="DE14" s="210">
        <f t="shared" ref="DE14:DE17" ca="1" si="132">IFERROR(ABS(DF14),"-")</f>
        <v>7.7899667555414389</v>
      </c>
      <c r="DF14" s="179">
        <f ca="1">'Accuracy Calc'!$BI$54</f>
        <v>7.7899667555414389</v>
      </c>
      <c r="DG14" s="95"/>
      <c r="DI14" s="27" t="s">
        <v>3085</v>
      </c>
      <c r="DJ14" s="27" t="s">
        <v>3265</v>
      </c>
      <c r="DK14" s="183" t="str">
        <f t="shared" si="0"/>
        <v>GFS</v>
      </c>
      <c r="DL14" s="184">
        <f t="shared" ca="1" si="1"/>
        <v>1.7056316299643084</v>
      </c>
      <c r="DM14" s="184">
        <f t="shared" ca="1" si="2"/>
        <v>2.5085893931166079</v>
      </c>
      <c r="DN14" s="184">
        <f t="shared" ca="1" si="3"/>
        <v>2.483554079850661</v>
      </c>
      <c r="DO14" s="184">
        <f t="shared" ca="1" si="4"/>
        <v>2.9203996915071575</v>
      </c>
      <c r="DP14" s="184">
        <f t="shared" ca="1" si="5"/>
        <v>3.589909758144973</v>
      </c>
      <c r="DQ14" s="184">
        <f t="shared" ca="1" si="6"/>
        <v>4.1558249224078407</v>
      </c>
      <c r="DR14" s="184">
        <f t="shared" ca="1" si="7"/>
        <v>4.5060208332842668</v>
      </c>
      <c r="DS14" s="184">
        <f t="shared" ca="1" si="8"/>
        <v>5.1810713780531552</v>
      </c>
      <c r="DT14" s="184">
        <f t="shared" ca="1" si="9"/>
        <v>6.3043786932698689</v>
      </c>
      <c r="DU14" s="184">
        <f t="shared" ca="1" si="10"/>
        <v>8.3077691971954444</v>
      </c>
      <c r="DV14" s="184">
        <f t="shared" ca="1" si="11"/>
        <v>6.7917507913969279</v>
      </c>
      <c r="DW14" s="184">
        <f t="shared" ca="1" si="12"/>
        <v>6.2702154668729086</v>
      </c>
      <c r="DX14" s="184">
        <f t="shared" ca="1" si="13"/>
        <v>6.5252980979675428</v>
      </c>
      <c r="DY14" s="184">
        <f t="shared" ca="1" si="14"/>
        <v>6.0841836288011084</v>
      </c>
      <c r="DZ14" s="184">
        <f t="shared" ca="1" si="15"/>
        <v>8.4302126582342556</v>
      </c>
      <c r="EA14" s="184">
        <f t="shared" ca="1" si="16"/>
        <v>7.7899667555414389</v>
      </c>
      <c r="EZ14" s="275" t="str">
        <f t="shared" si="93"/>
        <v>GFS</v>
      </c>
      <c r="FA14" s="276" t="s">
        <v>3306</v>
      </c>
      <c r="FB14" s="277" t="str">
        <f t="shared" si="94"/>
        <v>GFSDay5</v>
      </c>
      <c r="FC14" s="278">
        <f t="shared" ca="1" si="98"/>
        <v>44796</v>
      </c>
      <c r="FD14" s="279">
        <f t="shared" ca="1" si="84"/>
        <v>4.4341056039727027</v>
      </c>
      <c r="FE14" s="279">
        <f t="shared" ca="1" si="84"/>
        <v>0.89983285714285777</v>
      </c>
      <c r="FF14" s="279">
        <f t="shared" ca="1" si="84"/>
        <v>-2.6344398896869867</v>
      </c>
      <c r="FG14" s="278">
        <f t="shared" ca="1" si="85"/>
        <v>44796</v>
      </c>
      <c r="FH14" s="279">
        <f t="shared" ca="1" si="86"/>
        <v>5.1184001603565079</v>
      </c>
      <c r="FI14" s="279">
        <f t="shared" ca="1" si="86"/>
        <v>2.9006807142857149</v>
      </c>
      <c r="FJ14" s="280">
        <f t="shared" ca="1" si="86"/>
        <v>0.68296126821492242</v>
      </c>
      <c r="FO14" s="275" t="s">
        <v>3085</v>
      </c>
      <c r="FP14" s="276" t="s">
        <v>3306</v>
      </c>
      <c r="FQ14" s="276" t="str">
        <f t="shared" si="95"/>
        <v>GFSDay5</v>
      </c>
      <c r="FR14" s="276">
        <f ca="1">X9</f>
        <v>0.89983285714285777</v>
      </c>
      <c r="FS14" s="276">
        <f ca="1">X14</f>
        <v>3.5342727468298447</v>
      </c>
      <c r="FT14" s="276">
        <f ca="1">X19</f>
        <v>2.9006807142857149</v>
      </c>
      <c r="FU14" s="281">
        <f ca="1">X24</f>
        <v>2.2177194460707925</v>
      </c>
      <c r="FV14" s="282"/>
      <c r="FW14" s="275" t="str">
        <f t="shared" si="87"/>
        <v>GFSDay5</v>
      </c>
      <c r="FX14" s="276">
        <f t="shared" ca="1" si="99"/>
        <v>44796</v>
      </c>
      <c r="FY14" s="276">
        <f t="shared" ca="1" si="96"/>
        <v>4.4341056039727027</v>
      </c>
      <c r="FZ14" s="276">
        <f t="shared" ca="1" si="88"/>
        <v>0.89983285714285777</v>
      </c>
      <c r="GA14" s="276">
        <f t="shared" ca="1" si="97"/>
        <v>-2.6344398896869867</v>
      </c>
      <c r="GB14" s="283"/>
      <c r="GC14" s="275" t="str">
        <f t="shared" si="89"/>
        <v>GFSDay5</v>
      </c>
      <c r="GD14" s="276">
        <f t="shared" ca="1" si="100"/>
        <v>44796</v>
      </c>
      <c r="GE14" s="276">
        <f t="shared" ca="1" si="90"/>
        <v>5.1184001603565079</v>
      </c>
      <c r="GF14" s="276">
        <f t="shared" ca="1" si="91"/>
        <v>2.9006807142857149</v>
      </c>
      <c r="GG14" s="281">
        <f t="shared" ca="1" si="92"/>
        <v>0.68296126821492242</v>
      </c>
    </row>
    <row r="15" spans="1:189" x14ac:dyDescent="0.35">
      <c r="B15" s="38" t="s">
        <v>3083</v>
      </c>
      <c r="C15" s="364" t="s">
        <v>415</v>
      </c>
      <c r="G15" s="42" t="str">
        <f t="shared" ref="G15:G17" si="133">IF($J$4="ALL","SHOW",IF(I15=$J$4,"SHOW","HIDE"))</f>
        <v>SHOW</v>
      </c>
      <c r="H15" s="42" t="str">
        <f t="shared" ref="H15:H17" si="134">$H$13&amp;I15</f>
        <v>0012zStDev_GFS_Ens</v>
      </c>
      <c r="I15" s="180" t="s">
        <v>3297</v>
      </c>
      <c r="J15" s="192">
        <f t="shared" ref="J15:J17" ca="1" si="135">IFERROR(RANK(K15,K$15:K$17,2),"-")</f>
        <v>1</v>
      </c>
      <c r="K15" s="210">
        <f t="shared" ca="1" si="101"/>
        <v>1.6758132400204966</v>
      </c>
      <c r="L15" s="179">
        <f ca="1">IFERROR(IF($G15="SHOW",VLOOKUP($H15,$BI:$DF,L$1,FALSE)," "),"")</f>
        <v>1.6758132400204966</v>
      </c>
      <c r="M15" s="192">
        <f t="shared" ref="M15:M17" ca="1" si="136">IFERROR(RANK(N15,N$15:N$17,2),"-")</f>
        <v>1</v>
      </c>
      <c r="N15" s="210">
        <f t="shared" ca="1" si="102"/>
        <v>2.0736964320253746</v>
      </c>
      <c r="O15" s="179">
        <f ca="1">IFERROR(IF($G15="SHOW",VLOOKUP($H15,$BI:$DF,O$1,FALSE)," "),"")</f>
        <v>2.0736964320253746</v>
      </c>
      <c r="P15" s="192">
        <f t="shared" ref="P15:P17" ca="1" si="137">IFERROR(RANK(Q15,Q$15:Q$17,2),"-")</f>
        <v>1</v>
      </c>
      <c r="Q15" s="210">
        <f t="shared" ca="1" si="103"/>
        <v>2.1973607661164185</v>
      </c>
      <c r="R15" s="179">
        <f ca="1">IFERROR(IF($G15="SHOW",VLOOKUP($H15,$BI:$DF,R$1,FALSE)," "),"")</f>
        <v>2.1973607661164185</v>
      </c>
      <c r="S15" s="192">
        <f t="shared" ref="S15:S17" ca="1" si="138">IFERROR(RANK(T15,T$15:T$17,2),"-")</f>
        <v>1</v>
      </c>
      <c r="T15" s="210">
        <f t="shared" ca="1" si="104"/>
        <v>2.4152560399142882</v>
      </c>
      <c r="U15" s="179">
        <f ca="1">IFERROR(IF($G15="SHOW",VLOOKUP($H15,$BI:$DF,U$1,FALSE)," "),"")</f>
        <v>2.4152560399142882</v>
      </c>
      <c r="V15" s="192">
        <f t="shared" ref="V15:V17" ca="1" si="139">IFERROR(RANK(W15,W$15:W$17,2),"-")</f>
        <v>1</v>
      </c>
      <c r="W15" s="210">
        <f t="shared" ca="1" si="105"/>
        <v>2.5894613937861273</v>
      </c>
      <c r="X15" s="179">
        <f ca="1">IFERROR(IF($G15="SHOW",VLOOKUP($H15,$BI:$DF,X$1,FALSE)," "),"")</f>
        <v>2.5894613937861273</v>
      </c>
      <c r="Y15" s="192">
        <f t="shared" ref="Y15:Y17" ca="1" si="140">IFERROR(RANK(Z15,Z$15:Z$17,2),"-")</f>
        <v>1</v>
      </c>
      <c r="Z15" s="210">
        <f t="shared" ca="1" si="106"/>
        <v>2.6379324898303889</v>
      </c>
      <c r="AA15" s="179">
        <f ca="1">IFERROR(IF($G15="SHOW",VLOOKUP($H15,$BI:$DF,AA$1,FALSE)," "),"")</f>
        <v>2.6379324898303889</v>
      </c>
      <c r="AB15" s="192">
        <f t="shared" ref="AB15:AB17" ca="1" si="141">IFERROR(RANK(AC15,AC$15:AC$17,2),"-")</f>
        <v>1</v>
      </c>
      <c r="AC15" s="210">
        <f t="shared" ca="1" si="107"/>
        <v>3.403463075103907</v>
      </c>
      <c r="AD15" s="179">
        <f ca="1">IFERROR(IF($G15="SHOW",VLOOKUP($H15,$BI:$DF,AD$1,FALSE)," "),"")</f>
        <v>3.403463075103907</v>
      </c>
      <c r="AE15" s="192">
        <f t="shared" ref="AE15:AE17" ca="1" si="142">IFERROR(RANK(AF15,AF$15:AF$17,2),"-")</f>
        <v>2</v>
      </c>
      <c r="AF15" s="210">
        <f t="shared" ca="1" si="108"/>
        <v>3.5232964969015823</v>
      </c>
      <c r="AG15" s="179">
        <f ca="1">IFERROR(IF($G15="SHOW",VLOOKUP($H15,$BI:$DF,AG$1,FALSE)," "),"")</f>
        <v>3.5232964969015823</v>
      </c>
      <c r="AH15" s="192">
        <f t="shared" ref="AH15:AH17" ca="1" si="143">IFERROR(RANK(AI15,AI$15:AI$17,2),"-")</f>
        <v>2</v>
      </c>
      <c r="AI15" s="210">
        <f t="shared" ca="1" si="109"/>
        <v>3.4644214746737991</v>
      </c>
      <c r="AJ15" s="179">
        <f ca="1">IFERROR(IF($G15="SHOW",VLOOKUP($H15,$BI:$DF,AJ$1,FALSE)," "),"")</f>
        <v>3.4644214746737991</v>
      </c>
      <c r="AK15" s="192">
        <f t="shared" ref="AK15:AK17" ca="1" si="144">IFERROR(RANK(AL15,AL$15:AL$17,2),"-")</f>
        <v>2</v>
      </c>
      <c r="AL15" s="210">
        <f t="shared" ca="1" si="110"/>
        <v>3.6322017105148285</v>
      </c>
      <c r="AM15" s="179">
        <f ca="1">IFERROR(IF($G15="SHOW",VLOOKUP($H15,$BI:$DF,AM$1,FALSE)," "),"")</f>
        <v>3.6322017105148285</v>
      </c>
      <c r="AN15" s="192">
        <f t="shared" ref="AN15:AN17" ca="1" si="145">IFERROR(RANK(AO15,AO$15:AO$17,2),"-")</f>
        <v>2</v>
      </c>
      <c r="AO15" s="210">
        <f t="shared" ca="1" si="111"/>
        <v>3.5056868714229017</v>
      </c>
      <c r="AP15" s="179">
        <f ca="1">IFERROR(IF($G15="SHOW",VLOOKUP($H15,$BI:$DF,AP$1,FALSE)," "),"")</f>
        <v>3.5056868714229017</v>
      </c>
      <c r="AQ15" s="192">
        <f t="shared" ref="AQ15:AQ17" ca="1" si="146">IFERROR(RANK(AR15,AR$15:AR$17,2),"-")</f>
        <v>1</v>
      </c>
      <c r="AR15" s="210">
        <f t="shared" ca="1" si="112"/>
        <v>3.1863337159413145</v>
      </c>
      <c r="AS15" s="179">
        <f ca="1">IFERROR(IF($G15="SHOW",VLOOKUP($H15,$BI:$DF,AS$1,FALSE)," "),"")</f>
        <v>3.1863337159413145</v>
      </c>
      <c r="AT15" s="192">
        <f t="shared" ref="AT15:AT17" ca="1" si="147">IFERROR(RANK(AU15,AU$15:AU$17,2),"-")</f>
        <v>2</v>
      </c>
      <c r="AU15" s="210">
        <f t="shared" ca="1" si="113"/>
        <v>3.1671399955784532</v>
      </c>
      <c r="AV15" s="179">
        <f ca="1">IFERROR(IF($G15="SHOW",VLOOKUP($H15,$BI:$DF,AV$1,FALSE)," "),"")</f>
        <v>3.1671399955784532</v>
      </c>
      <c r="AW15" s="192">
        <f t="shared" ref="AW15:AW17" ca="1" si="148">IFERROR(RANK(AX15,AX$15:AX$17,2),"-")</f>
        <v>1</v>
      </c>
      <c r="AX15" s="210">
        <f t="shared" ca="1" si="114"/>
        <v>3.1943098633386553</v>
      </c>
      <c r="AY15" s="179">
        <f ca="1">IFERROR(IF($G15="SHOW",VLOOKUP($H15,$BI:$DF,AY$1,FALSE)," "),"")</f>
        <v>3.1943098633386553</v>
      </c>
      <c r="AZ15" s="192">
        <f t="shared" ref="AZ15:AZ17" ca="1" si="149">IFERROR(RANK(BA15,BA$15:BA$17,2),"-")</f>
        <v>2</v>
      </c>
      <c r="BA15" s="210">
        <f t="shared" ca="1" si="115"/>
        <v>3.5224627659018943</v>
      </c>
      <c r="BB15" s="179">
        <f ca="1">IFERROR(IF($G15="SHOW",VLOOKUP($H15,$BI:$DF,BB$1,FALSE)," "),"")</f>
        <v>3.5224627659018943</v>
      </c>
      <c r="BC15" s="192">
        <f t="shared" ref="BC15:BC17" ca="1" si="150">IFERROR(RANK(BD15,BD$14:BD$17,2),"-")</f>
        <v>1</v>
      </c>
      <c r="BD15" s="210">
        <f t="shared" ca="1" si="116"/>
        <v>3.8471024975527106</v>
      </c>
      <c r="BE15" s="179">
        <f ca="1">IFERROR(IF($G15="SHOW",VLOOKUP($H15,$BI:$DF,BE$1,FALSE)," "),"")</f>
        <v>3.8471024975527106</v>
      </c>
      <c r="BG15" s="246"/>
      <c r="BI15" s="42" t="str">
        <f t="shared" ref="BI15:BI17" si="151">$BI$13&amp;BJ15</f>
        <v>00zStDev_GFS_Ens</v>
      </c>
      <c r="BJ15" s="180" t="s">
        <v>3297</v>
      </c>
      <c r="BK15" s="192">
        <f t="shared" ref="BK15:BK17" ca="1" si="152">IFERROR(RANK(BL15,BL$14:BL$17,2),"-")</f>
        <v>2</v>
      </c>
      <c r="BL15" s="210">
        <f t="shared" ca="1" si="117"/>
        <v>1.8880291451269982</v>
      </c>
      <c r="BM15" s="179">
        <f ca="1">'Accuracy Calc'!P109</f>
        <v>1.8880291451269982</v>
      </c>
      <c r="BN15" s="192">
        <f t="shared" ref="BN15:BN17" ca="1" si="153">IFERROR(RANK(BO15,BO$14:BO$17,2),"-")</f>
        <v>1</v>
      </c>
      <c r="BO15" s="210">
        <f t="shared" ca="1" si="118"/>
        <v>2.150618121869686</v>
      </c>
      <c r="BP15" s="179">
        <f ca="1">'Accuracy Calc'!S109</f>
        <v>2.150618121869686</v>
      </c>
      <c r="BQ15" s="192">
        <f t="shared" ref="BQ15:BQ17" ca="1" si="154">IFERROR(RANK(BR15,BR$14:BR$17,2),"-")</f>
        <v>1</v>
      </c>
      <c r="BR15" s="210">
        <f t="shared" ca="1" si="119"/>
        <v>2.1397295347376444</v>
      </c>
      <c r="BS15" s="179">
        <f ca="1">'Accuracy Calc'!V109</f>
        <v>2.1397295347376444</v>
      </c>
      <c r="BT15" s="192">
        <f t="shared" ref="BT15:BT17" ca="1" si="155">IFERROR(RANK(BU15,BU$14:BU$17,2),"-")</f>
        <v>1</v>
      </c>
      <c r="BU15" s="210">
        <f t="shared" ca="1" si="120"/>
        <v>2.4784859356173614</v>
      </c>
      <c r="BV15" s="179">
        <f ca="1">'Accuracy Calc'!Y109</f>
        <v>2.4784859356173614</v>
      </c>
      <c r="BW15" s="192">
        <f t="shared" ref="BW15:BW17" ca="1" si="156">IFERROR(RANK(BX15,BX$14:BX$17,2),"-")</f>
        <v>1</v>
      </c>
      <c r="BX15" s="210">
        <f t="shared" ca="1" si="121"/>
        <v>2.4284081287938086</v>
      </c>
      <c r="BY15" s="179">
        <f ca="1">'Accuracy Calc'!AB109</f>
        <v>2.4284081287938086</v>
      </c>
      <c r="BZ15" s="192">
        <f t="shared" ref="BZ15:BZ17" ca="1" si="157">IFERROR(RANK(CA15,CA$14:CA$17,2),"-")</f>
        <v>1</v>
      </c>
      <c r="CA15" s="210">
        <f t="shared" ca="1" si="122"/>
        <v>2.8322145271046946</v>
      </c>
      <c r="CB15" s="179">
        <f ca="1">'Accuracy Calc'!AE109</f>
        <v>2.8322145271046946</v>
      </c>
      <c r="CC15" s="192">
        <f t="shared" ref="CC15:CC17" ca="1" si="158">IFERROR(RANK(CD15,CD$14:CD$17,2),"-")</f>
        <v>3</v>
      </c>
      <c r="CD15" s="210">
        <f t="shared" ca="1" si="123"/>
        <v>3.4976817193666796</v>
      </c>
      <c r="CE15" s="179">
        <f ca="1">'Accuracy Calc'!AH109</f>
        <v>3.4976817193666796</v>
      </c>
      <c r="CF15" s="192">
        <f t="shared" ref="CF15:CF17" ca="1" si="159">IFERROR(RANK(CG15,CG$14:CG$17,2),"-")</f>
        <v>2</v>
      </c>
      <c r="CG15" s="210">
        <f t="shared" ca="1" si="124"/>
        <v>3.4609057588181171</v>
      </c>
      <c r="CH15" s="179">
        <f ca="1">'Accuracy Calc'!AK109</f>
        <v>3.4609057588181171</v>
      </c>
      <c r="CI15" s="192">
        <f t="shared" ref="CI15:CI17" ca="1" si="160">IFERROR(RANK(CJ15,CJ$14:CJ$17,2),"-")</f>
        <v>2</v>
      </c>
      <c r="CJ15" s="210">
        <f t="shared" ca="1" si="125"/>
        <v>3.4586158001508447</v>
      </c>
      <c r="CK15" s="179">
        <f ca="1">'Accuracy Calc'!AN109</f>
        <v>3.4586158001508447</v>
      </c>
      <c r="CL15" s="192">
        <f t="shared" ref="CL15:CL17" ca="1" si="161">IFERROR(RANK(CM15,CM$14:CM$17,2),"-")</f>
        <v>2</v>
      </c>
      <c r="CM15" s="210">
        <f t="shared" ca="1" si="126"/>
        <v>3.6308284444535586</v>
      </c>
      <c r="CN15" s="179">
        <f ca="1">'Accuracy Calc'!AQ109</f>
        <v>3.6308284444535586</v>
      </c>
      <c r="CO15" s="192">
        <f t="shared" ref="CO15:CO17" ca="1" si="162">IFERROR(RANK(CP15,CP$14:CP$17,2),"-")</f>
        <v>1</v>
      </c>
      <c r="CP15" s="210">
        <f t="shared" ca="1" si="127"/>
        <v>3.2644422796763868</v>
      </c>
      <c r="CQ15" s="179">
        <f ca="1">'Accuracy Calc'!AT109</f>
        <v>3.2644422796763868</v>
      </c>
      <c r="CR15" s="192">
        <f t="shared" ref="CR15:CR17" ca="1" si="163">IFERROR(RANK(CS15,CS$14:CS$17,2),"-")</f>
        <v>1</v>
      </c>
      <c r="CS15" s="210">
        <f t="shared" ca="1" si="128"/>
        <v>3.1701792045194126</v>
      </c>
      <c r="CT15" s="179">
        <f ca="1">'Accuracy Calc'!AW109</f>
        <v>3.1701792045194126</v>
      </c>
      <c r="CU15" s="192">
        <f t="shared" ref="CU15:CU17" ca="1" si="164">IFERROR(RANK(CV15,CV$14:CV$17,2),"-")</f>
        <v>1</v>
      </c>
      <c r="CV15" s="210">
        <f t="shared" ca="1" si="129"/>
        <v>2.7758915072444461</v>
      </c>
      <c r="CW15" s="179">
        <f ca="1">'Accuracy Calc'!AZ109</f>
        <v>2.7758915072444461</v>
      </c>
      <c r="CX15" s="192">
        <f t="shared" ref="CX15:CX17" ca="1" si="165">IFERROR(RANK(CY15,CY$14:CY$17,2),"-")</f>
        <v>2</v>
      </c>
      <c r="CY15" s="210">
        <f t="shared" ca="1" si="130"/>
        <v>3.3536241055944984</v>
      </c>
      <c r="CZ15" s="179">
        <f ca="1">'Accuracy Calc'!BC109</f>
        <v>3.3536241055944984</v>
      </c>
      <c r="DA15" s="192">
        <f t="shared" ref="DA15:DA17" ca="1" si="166">IFERROR(RANK(DB15,DB$14:DB$17,2),"-")</f>
        <v>2</v>
      </c>
      <c r="DB15" s="210">
        <f t="shared" ca="1" si="131"/>
        <v>3.8094682210695434</v>
      </c>
      <c r="DC15" s="179">
        <f ca="1">'Accuracy Calc'!BF109</f>
        <v>3.8094682210695434</v>
      </c>
      <c r="DD15" s="192">
        <f t="shared" ref="DD15:DD17" ca="1" si="167">IFERROR(RANK(DE15,DE$14:DE$17,2),"-")</f>
        <v>1</v>
      </c>
      <c r="DE15" s="210">
        <f t="shared" ca="1" si="132"/>
        <v>4.0038777860092001</v>
      </c>
      <c r="DF15" s="179">
        <f ca="1">'Accuracy Calc'!BI109</f>
        <v>4.0038777860092001</v>
      </c>
      <c r="DG15" s="95"/>
      <c r="DI15" s="27" t="s">
        <v>3297</v>
      </c>
      <c r="DJ15" s="27" t="s">
        <v>3266</v>
      </c>
      <c r="DK15" s="183" t="str">
        <f t="shared" si="0"/>
        <v>GFS_Ens</v>
      </c>
      <c r="DL15" s="184">
        <f t="shared" ca="1" si="1"/>
        <v>1.8880291451269982</v>
      </c>
      <c r="DM15" s="184">
        <f t="shared" ca="1" si="2"/>
        <v>2.150618121869686</v>
      </c>
      <c r="DN15" s="184">
        <f t="shared" ca="1" si="3"/>
        <v>2.1397295347376444</v>
      </c>
      <c r="DO15" s="184">
        <f t="shared" ca="1" si="4"/>
        <v>2.4784859356173614</v>
      </c>
      <c r="DP15" s="184">
        <f t="shared" ca="1" si="5"/>
        <v>2.4284081287938086</v>
      </c>
      <c r="DQ15" s="184">
        <f t="shared" ca="1" si="6"/>
        <v>2.8322145271046946</v>
      </c>
      <c r="DR15" s="184">
        <f t="shared" ca="1" si="7"/>
        <v>3.4976817193666796</v>
      </c>
      <c r="DS15" s="184">
        <f t="shared" ca="1" si="8"/>
        <v>3.4609057588181171</v>
      </c>
      <c r="DT15" s="184">
        <f t="shared" ca="1" si="9"/>
        <v>3.4586158001508447</v>
      </c>
      <c r="DU15" s="184">
        <f t="shared" ca="1" si="10"/>
        <v>3.6308284444535586</v>
      </c>
      <c r="DV15" s="184">
        <f t="shared" ca="1" si="11"/>
        <v>3.2644422796763868</v>
      </c>
      <c r="DW15" s="184">
        <f t="shared" ca="1" si="12"/>
        <v>3.1701792045194126</v>
      </c>
      <c r="DX15" s="184">
        <f t="shared" ca="1" si="13"/>
        <v>2.7758915072444461</v>
      </c>
      <c r="DY15" s="184">
        <f t="shared" ca="1" si="14"/>
        <v>3.3536241055944984</v>
      </c>
      <c r="DZ15" s="184">
        <f t="shared" ca="1" si="15"/>
        <v>3.8094682210695434</v>
      </c>
      <c r="EA15" s="184">
        <f t="shared" ca="1" si="16"/>
        <v>4.0038777860092001</v>
      </c>
      <c r="EZ15" s="275" t="str">
        <f t="shared" si="93"/>
        <v>GFS</v>
      </c>
      <c r="FA15" s="276" t="s">
        <v>3307</v>
      </c>
      <c r="FB15" s="277" t="str">
        <f t="shared" si="94"/>
        <v>GFSDay6</v>
      </c>
      <c r="FC15" s="278">
        <f t="shared" ca="1" si="98"/>
        <v>44797</v>
      </c>
      <c r="FD15" s="279">
        <f t="shared" ca="1" si="84"/>
        <v>3.8865625912630652</v>
      </c>
      <c r="FE15" s="279">
        <f t="shared" ca="1" si="84"/>
        <v>0.26469000000000087</v>
      </c>
      <c r="FF15" s="279">
        <f t="shared" ca="1" si="84"/>
        <v>-3.3571825912630637</v>
      </c>
      <c r="FG15" s="278">
        <f t="shared" ca="1" si="85"/>
        <v>44797</v>
      </c>
      <c r="FH15" s="279">
        <f t="shared" ca="1" si="86"/>
        <v>5.1202660152936028</v>
      </c>
      <c r="FI15" s="279">
        <f t="shared" ca="1" si="86"/>
        <v>2.7704378571428574</v>
      </c>
      <c r="FJ15" s="280">
        <f t="shared" ca="1" si="86"/>
        <v>0.42060969899211198</v>
      </c>
      <c r="FO15" s="275" t="s">
        <v>3085</v>
      </c>
      <c r="FP15" s="276" t="s">
        <v>3307</v>
      </c>
      <c r="FQ15" s="276" t="str">
        <f t="shared" si="95"/>
        <v>GFSDay6</v>
      </c>
      <c r="FR15" s="276">
        <f ca="1">AA9</f>
        <v>0.26469000000000087</v>
      </c>
      <c r="FS15" s="276">
        <f ca="1">AA14</f>
        <v>3.6218725912630645</v>
      </c>
      <c r="FT15" s="276">
        <f ca="1">AA19</f>
        <v>2.7704378571428574</v>
      </c>
      <c r="FU15" s="281">
        <f ca="1">AA24</f>
        <v>2.3498281581507454</v>
      </c>
      <c r="FV15" s="282"/>
      <c r="FW15" s="275" t="str">
        <f t="shared" si="87"/>
        <v>GFSDay6</v>
      </c>
      <c r="FX15" s="276">
        <f t="shared" ca="1" si="99"/>
        <v>44797</v>
      </c>
      <c r="FY15" s="276">
        <f t="shared" ca="1" si="96"/>
        <v>3.8865625912630652</v>
      </c>
      <c r="FZ15" s="276">
        <f t="shared" ca="1" si="88"/>
        <v>0.26469000000000087</v>
      </c>
      <c r="GA15" s="276">
        <f t="shared" ca="1" si="97"/>
        <v>-3.3571825912630637</v>
      </c>
      <c r="GB15" s="283"/>
      <c r="GC15" s="275" t="str">
        <f t="shared" si="89"/>
        <v>GFSDay6</v>
      </c>
      <c r="GD15" s="276">
        <f t="shared" ca="1" si="100"/>
        <v>44797</v>
      </c>
      <c r="GE15" s="276">
        <f t="shared" ca="1" si="90"/>
        <v>5.1202660152936028</v>
      </c>
      <c r="GF15" s="276">
        <f t="shared" ca="1" si="91"/>
        <v>2.7704378571428574</v>
      </c>
      <c r="GG15" s="281">
        <f t="shared" ca="1" si="92"/>
        <v>0.42060969899211198</v>
      </c>
    </row>
    <row r="16" spans="1:189" x14ac:dyDescent="0.35">
      <c r="B16" s="38" t="s">
        <v>3084</v>
      </c>
      <c r="C16" s="363" t="s">
        <v>824</v>
      </c>
      <c r="G16" s="42" t="str">
        <f t="shared" si="133"/>
        <v>SHOW</v>
      </c>
      <c r="H16" s="42" t="str">
        <f t="shared" si="134"/>
        <v>0012zStDev_ECMWF</v>
      </c>
      <c r="I16" s="180" t="s">
        <v>3171</v>
      </c>
      <c r="J16" s="192">
        <f t="shared" ca="1" si="135"/>
        <v>2</v>
      </c>
      <c r="K16" s="210">
        <f t="shared" ca="1" si="101"/>
        <v>2.5736300887189252</v>
      </c>
      <c r="L16" s="179">
        <f ca="1">IFERROR(IF($G16="SHOW",VLOOKUP($H16,$BI:$DF,L$1,FALSE)," "),"")</f>
        <v>2.5736300887189252</v>
      </c>
      <c r="M16" s="192">
        <f t="shared" ca="1" si="136"/>
        <v>2</v>
      </c>
      <c r="N16" s="210">
        <f t="shared" ca="1" si="102"/>
        <v>3.0746856951646535</v>
      </c>
      <c r="O16" s="179">
        <f ca="1">IFERROR(IF($G16="SHOW",VLOOKUP($H16,$BI:$DF,O$1,FALSE)," "),"")</f>
        <v>3.0746856951646535</v>
      </c>
      <c r="P16" s="192">
        <f t="shared" ca="1" si="137"/>
        <v>2</v>
      </c>
      <c r="Q16" s="210">
        <f t="shared" ca="1" si="103"/>
        <v>2.8883549581341752</v>
      </c>
      <c r="R16" s="179">
        <f ca="1">IFERROR(IF($G16="SHOW",VLOOKUP($H16,$BI:$DF,R$1,FALSE)," "),"")</f>
        <v>2.8883549581341752</v>
      </c>
      <c r="S16" s="192">
        <f t="shared" ca="1" si="138"/>
        <v>3</v>
      </c>
      <c r="T16" s="210">
        <f t="shared" ca="1" si="104"/>
        <v>3.3644307896335635</v>
      </c>
      <c r="U16" s="179">
        <f ca="1">IFERROR(IF($G16="SHOW",VLOOKUP($H16,$BI:$DF,U$1,FALSE)," "),"")</f>
        <v>3.3644307896335635</v>
      </c>
      <c r="V16" s="192">
        <f t="shared" ca="1" si="139"/>
        <v>3</v>
      </c>
      <c r="W16" s="210">
        <f t="shared" ca="1" si="105"/>
        <v>3.6544643213686836</v>
      </c>
      <c r="X16" s="179">
        <f ca="1">IFERROR(IF($G16="SHOW",VLOOKUP($H16,$BI:$DF,X$1,FALSE)," "),"")</f>
        <v>3.6544643213686836</v>
      </c>
      <c r="Y16" s="192">
        <f t="shared" ca="1" si="140"/>
        <v>3</v>
      </c>
      <c r="Z16" s="210">
        <f t="shared" ca="1" si="106"/>
        <v>3.9629108177909886</v>
      </c>
      <c r="AA16" s="179">
        <f ca="1">IFERROR(IF($G16="SHOW",VLOOKUP($H16,$BI:$DF,AA$1,FALSE)," "),"")</f>
        <v>3.9629108177909886</v>
      </c>
      <c r="AB16" s="192">
        <f t="shared" ca="1" si="141"/>
        <v>3</v>
      </c>
      <c r="AC16" s="210">
        <f t="shared" ca="1" si="107"/>
        <v>3.5398139290647999</v>
      </c>
      <c r="AD16" s="179">
        <f ca="1">IFERROR(IF($G16="SHOW",VLOOKUP($H16,$BI:$DF,AD$1,FALSE)," "),"")</f>
        <v>3.5398139290647999</v>
      </c>
      <c r="AE16" s="192">
        <f t="shared" ca="1" si="142"/>
        <v>3</v>
      </c>
      <c r="AF16" s="210">
        <f t="shared" ca="1" si="108"/>
        <v>4.6434420954680711</v>
      </c>
      <c r="AG16" s="179">
        <f ca="1">IFERROR(IF($G16="SHOW",VLOOKUP($H16,$BI:$DF,AG$1,FALSE)," "),"")</f>
        <v>4.6434420954680711</v>
      </c>
      <c r="AH16" s="192">
        <f t="shared" ca="1" si="143"/>
        <v>3</v>
      </c>
      <c r="AI16" s="210">
        <f t="shared" ca="1" si="109"/>
        <v>4.5480580027533604</v>
      </c>
      <c r="AJ16" s="179">
        <f ca="1">IFERROR(IF($G16="SHOW",VLOOKUP($H16,$BI:$DF,AJ$1,FALSE)," "),"")</f>
        <v>4.5480580027533604</v>
      </c>
      <c r="AK16" s="192">
        <f t="shared" ca="1" si="144"/>
        <v>3</v>
      </c>
      <c r="AL16" s="210">
        <f t="shared" ca="1" si="110"/>
        <v>5.9291159414137393</v>
      </c>
      <c r="AM16" s="179">
        <f ca="1">IFERROR(IF($G16="SHOW",VLOOKUP($H16,$BI:$DF,AM$1,FALSE)," "),"")</f>
        <v>5.9291159414137393</v>
      </c>
      <c r="AN16" s="192" t="str">
        <f t="shared" si="145"/>
        <v>-</v>
      </c>
      <c r="AO16" s="210" t="str">
        <f t="shared" si="111"/>
        <v>-</v>
      </c>
      <c r="AP16" s="179" t="str">
        <f>IFERROR(IF($G16="SHOW",VLOOKUP($H16,$BI:$DF,AP$1,FALSE)," "),"")</f>
        <v/>
      </c>
      <c r="AQ16" s="192" t="str">
        <f t="shared" si="146"/>
        <v>-</v>
      </c>
      <c r="AR16" s="210" t="str">
        <f t="shared" si="112"/>
        <v>-</v>
      </c>
      <c r="AS16" s="179" t="str">
        <f>IFERROR(IF($G16="SHOW",VLOOKUP($H16,$BI:$DF,AS$1,FALSE)," "),"")</f>
        <v/>
      </c>
      <c r="AT16" s="192" t="str">
        <f t="shared" si="147"/>
        <v>-</v>
      </c>
      <c r="AU16" s="210" t="str">
        <f t="shared" si="113"/>
        <v>-</v>
      </c>
      <c r="AV16" s="179" t="str">
        <f>IFERROR(IF($G16="SHOW",VLOOKUP($H16,$BI:$DF,AV$1,FALSE)," "),"")</f>
        <v/>
      </c>
      <c r="AW16" s="192" t="str">
        <f t="shared" si="148"/>
        <v>-</v>
      </c>
      <c r="AX16" s="210" t="str">
        <f t="shared" si="114"/>
        <v>-</v>
      </c>
      <c r="AY16" s="179" t="str">
        <f>IFERROR(IF($G16="SHOW",VLOOKUP($H16,$BI:$DF,AY$1,FALSE)," "),"")</f>
        <v/>
      </c>
      <c r="AZ16" s="192" t="str">
        <f t="shared" si="149"/>
        <v>-</v>
      </c>
      <c r="BA16" s="210" t="str">
        <f t="shared" si="115"/>
        <v>-</v>
      </c>
      <c r="BB16" s="179" t="str">
        <f>IFERROR(IF($G16="SHOW",VLOOKUP($H16,$BI:$DF,BB$1,FALSE)," "),"")</f>
        <v/>
      </c>
      <c r="BC16" s="192" t="str">
        <f t="shared" si="150"/>
        <v>-</v>
      </c>
      <c r="BD16" s="210" t="str">
        <f t="shared" si="116"/>
        <v>-</v>
      </c>
      <c r="BE16" s="179" t="str">
        <f>IFERROR(IF($G16="SHOW",VLOOKUP($H16,$BI:$DF,BE$1,FALSE)," "),"")</f>
        <v/>
      </c>
      <c r="BG16" s="246"/>
      <c r="BI16" s="42" t="str">
        <f t="shared" si="151"/>
        <v>00zStDev_ECMWF</v>
      </c>
      <c r="BJ16" s="180" t="s">
        <v>3171</v>
      </c>
      <c r="BK16" s="192">
        <f t="shared" ca="1" si="152"/>
        <v>3</v>
      </c>
      <c r="BL16" s="210">
        <f t="shared" ca="1" si="117"/>
        <v>2.2679153889465105</v>
      </c>
      <c r="BM16" s="179">
        <f ca="1">'Accuracy Calc'!P164</f>
        <v>2.2679153889465105</v>
      </c>
      <c r="BN16" s="192">
        <f t="shared" ca="1" si="153"/>
        <v>4</v>
      </c>
      <c r="BO16" s="210">
        <f t="shared" ca="1" si="118"/>
        <v>3.3272252906110253</v>
      </c>
      <c r="BP16" s="179">
        <f ca="1">'Accuracy Calc'!S164</f>
        <v>3.3272252906110253</v>
      </c>
      <c r="BQ16" s="192">
        <f t="shared" ca="1" si="154"/>
        <v>3</v>
      </c>
      <c r="BR16" s="210">
        <f t="shared" ca="1" si="119"/>
        <v>3.0745530945847097</v>
      </c>
      <c r="BS16" s="179">
        <f ca="1">'Accuracy Calc'!V164</f>
        <v>3.0745530945847097</v>
      </c>
      <c r="BT16" s="192">
        <f t="shared" ca="1" si="155"/>
        <v>4</v>
      </c>
      <c r="BU16" s="210">
        <f t="shared" ca="1" si="120"/>
        <v>3.0733005159633193</v>
      </c>
      <c r="BV16" s="179">
        <f ca="1">'Accuracy Calc'!Y164</f>
        <v>3.0733005159633193</v>
      </c>
      <c r="BW16" s="192">
        <f t="shared" ca="1" si="156"/>
        <v>3</v>
      </c>
      <c r="BX16" s="210">
        <f t="shared" ca="1" si="121"/>
        <v>3.2980018894550356</v>
      </c>
      <c r="BY16" s="179">
        <f ca="1">'Accuracy Calc'!AB164</f>
        <v>3.2980018894550356</v>
      </c>
      <c r="BZ16" s="192">
        <f t="shared" ca="1" si="157"/>
        <v>3</v>
      </c>
      <c r="CA16" s="210">
        <f t="shared" ca="1" si="122"/>
        <v>3.5402305214912175</v>
      </c>
      <c r="CB16" s="179">
        <f ca="1">'Accuracy Calc'!AE164</f>
        <v>3.5402305214912175</v>
      </c>
      <c r="CC16" s="192">
        <f t="shared" ca="1" si="158"/>
        <v>1</v>
      </c>
      <c r="CD16" s="210">
        <f t="shared" ca="1" si="123"/>
        <v>2.7377146380847774</v>
      </c>
      <c r="CE16" s="179">
        <f ca="1">'Accuracy Calc'!AH164</f>
        <v>2.7377146380847774</v>
      </c>
      <c r="CF16" s="192">
        <f t="shared" ca="1" si="159"/>
        <v>3</v>
      </c>
      <c r="CG16" s="210">
        <f t="shared" ca="1" si="124"/>
        <v>4.3707847652889136</v>
      </c>
      <c r="CH16" s="179">
        <f ca="1">'Accuracy Calc'!AK164</f>
        <v>4.3707847652889136</v>
      </c>
      <c r="CI16" s="192">
        <f t="shared" ca="1" si="160"/>
        <v>3</v>
      </c>
      <c r="CJ16" s="210">
        <f t="shared" ca="1" si="125"/>
        <v>4.7979668041012058</v>
      </c>
      <c r="CK16" s="179">
        <f ca="1">'Accuracy Calc'!AN164</f>
        <v>4.7979668041012058</v>
      </c>
      <c r="CL16" s="192">
        <f t="shared" ca="1" si="161"/>
        <v>3</v>
      </c>
      <c r="CM16" s="210">
        <f t="shared" ca="1" si="126"/>
        <v>5.9291159414137393</v>
      </c>
      <c r="CN16" s="179">
        <f ca="1">'Accuracy Calc'!AQ164</f>
        <v>5.9291159414137393</v>
      </c>
      <c r="CO16" s="192" t="str">
        <f t="shared" si="162"/>
        <v>-</v>
      </c>
      <c r="CP16" s="210" t="str">
        <f t="shared" si="127"/>
        <v>-</v>
      </c>
      <c r="CQ16" s="179" t="str">
        <f>'Accuracy Calc'!AT164</f>
        <v>-</v>
      </c>
      <c r="CR16" s="192" t="str">
        <f t="shared" si="163"/>
        <v>-</v>
      </c>
      <c r="CS16" s="210" t="str">
        <f t="shared" si="128"/>
        <v>-</v>
      </c>
      <c r="CT16" s="179" t="str">
        <f>'Accuracy Calc'!AW164</f>
        <v>-</v>
      </c>
      <c r="CU16" s="192" t="str">
        <f t="shared" si="164"/>
        <v>-</v>
      </c>
      <c r="CV16" s="210" t="str">
        <f t="shared" si="129"/>
        <v>-</v>
      </c>
      <c r="CW16" s="179" t="str">
        <f>'Accuracy Calc'!AZ164</f>
        <v>-</v>
      </c>
      <c r="CX16" s="192" t="str">
        <f t="shared" si="165"/>
        <v>-</v>
      </c>
      <c r="CY16" s="210" t="str">
        <f t="shared" si="130"/>
        <v>-</v>
      </c>
      <c r="CZ16" s="179" t="str">
        <f>'Accuracy Calc'!BC164</f>
        <v>-</v>
      </c>
      <c r="DA16" s="192" t="str">
        <f t="shared" si="166"/>
        <v>-</v>
      </c>
      <c r="DB16" s="210" t="str">
        <f t="shared" si="131"/>
        <v>-</v>
      </c>
      <c r="DC16" s="179" t="str">
        <f>'Accuracy Calc'!BF164</f>
        <v>-</v>
      </c>
      <c r="DD16" s="192" t="str">
        <f t="shared" si="167"/>
        <v>-</v>
      </c>
      <c r="DE16" s="210" t="str">
        <f t="shared" si="132"/>
        <v>-</v>
      </c>
      <c r="DF16" s="179" t="str">
        <f>'Accuracy Calc'!BI164</f>
        <v>-</v>
      </c>
      <c r="DG16" s="95"/>
      <c r="DI16" s="27" t="s">
        <v>3171</v>
      </c>
      <c r="DJ16" s="27" t="s">
        <v>3268</v>
      </c>
      <c r="DK16" s="183" t="str">
        <f t="shared" si="0"/>
        <v>ECMWF</v>
      </c>
      <c r="DL16" s="184">
        <f t="shared" ca="1" si="1"/>
        <v>2.2679153889465105</v>
      </c>
      <c r="DM16" s="184">
        <f t="shared" ca="1" si="2"/>
        <v>3.3272252906110253</v>
      </c>
      <c r="DN16" s="184">
        <f t="shared" ca="1" si="3"/>
        <v>3.0745530945847097</v>
      </c>
      <c r="DO16" s="184">
        <f t="shared" ca="1" si="4"/>
        <v>3.0733005159633193</v>
      </c>
      <c r="DP16" s="184">
        <f t="shared" ca="1" si="5"/>
        <v>3.2980018894550356</v>
      </c>
      <c r="DQ16" s="184">
        <f t="shared" ca="1" si="6"/>
        <v>3.5402305214912175</v>
      </c>
      <c r="DR16" s="184">
        <f t="shared" ca="1" si="7"/>
        <v>2.7377146380847774</v>
      </c>
      <c r="DS16" s="184">
        <f t="shared" ca="1" si="8"/>
        <v>4.3707847652889136</v>
      </c>
      <c r="DT16" s="184">
        <f t="shared" ca="1" si="9"/>
        <v>4.7979668041012058</v>
      </c>
      <c r="DU16" s="184">
        <f t="shared" ca="1" si="10"/>
        <v>5.9291159414137393</v>
      </c>
      <c r="DV16" s="184" t="str">
        <f t="shared" si="11"/>
        <v>-</v>
      </c>
      <c r="DW16" s="184" t="str">
        <f t="shared" si="12"/>
        <v>-</v>
      </c>
      <c r="DX16" s="184" t="str">
        <f t="shared" si="13"/>
        <v>-</v>
      </c>
      <c r="DY16" s="184" t="str">
        <f t="shared" si="14"/>
        <v>-</v>
      </c>
      <c r="DZ16" s="184" t="str">
        <f t="shared" si="15"/>
        <v>-</v>
      </c>
      <c r="EA16" s="184" t="str">
        <f t="shared" si="16"/>
        <v>-</v>
      </c>
      <c r="EZ16" s="275" t="str">
        <f t="shared" si="93"/>
        <v>GFS</v>
      </c>
      <c r="FA16" s="276" t="s">
        <v>3308</v>
      </c>
      <c r="FB16" s="277" t="str">
        <f t="shared" si="94"/>
        <v>GFSDay7</v>
      </c>
      <c r="FC16" s="278">
        <f t="shared" ca="1" si="98"/>
        <v>44798</v>
      </c>
      <c r="FD16" s="279">
        <f t="shared" ca="1" si="84"/>
        <v>4.6478309796253301</v>
      </c>
      <c r="FE16" s="279">
        <f t="shared" ca="1" si="84"/>
        <v>0.26469000000000087</v>
      </c>
      <c r="FF16" s="279">
        <f t="shared" ca="1" si="84"/>
        <v>-4.1184509796253286</v>
      </c>
      <c r="FG16" s="278">
        <f t="shared" ca="1" si="85"/>
        <v>44798</v>
      </c>
      <c r="FH16" s="279">
        <f t="shared" ca="1" si="86"/>
        <v>6.1163775923501165</v>
      </c>
      <c r="FI16" s="279">
        <f t="shared" ca="1" si="86"/>
        <v>3.4738007142857144</v>
      </c>
      <c r="FJ16" s="280">
        <f t="shared" ca="1" si="86"/>
        <v>0.83122383622131224</v>
      </c>
      <c r="FO16" s="275" t="s">
        <v>3085</v>
      </c>
      <c r="FP16" s="276" t="s">
        <v>3308</v>
      </c>
      <c r="FQ16" s="276" t="str">
        <f t="shared" si="95"/>
        <v>GFSDay7</v>
      </c>
      <c r="FR16" s="276">
        <f ca="1">AD9</f>
        <v>0.26469000000000087</v>
      </c>
      <c r="FS16" s="276">
        <f ca="1">AD14</f>
        <v>4.3831409796253293</v>
      </c>
      <c r="FT16" s="276">
        <f ca="1">AD19</f>
        <v>3.4738007142857144</v>
      </c>
      <c r="FU16" s="281">
        <f ca="1">AD24</f>
        <v>2.6425768780644021</v>
      </c>
      <c r="FV16" s="282"/>
      <c r="FW16" s="275" t="str">
        <f t="shared" si="87"/>
        <v>GFSDay7</v>
      </c>
      <c r="FX16" s="276">
        <f t="shared" ca="1" si="99"/>
        <v>44798</v>
      </c>
      <c r="FY16" s="276">
        <f t="shared" ca="1" si="96"/>
        <v>4.6478309796253301</v>
      </c>
      <c r="FZ16" s="276">
        <f t="shared" ca="1" si="88"/>
        <v>0.26469000000000087</v>
      </c>
      <c r="GA16" s="276">
        <f t="shared" ca="1" si="97"/>
        <v>-4.1184509796253286</v>
      </c>
      <c r="GB16" s="283"/>
      <c r="GC16" s="275" t="str">
        <f t="shared" si="89"/>
        <v>GFSDay7</v>
      </c>
      <c r="GD16" s="276">
        <f t="shared" ca="1" si="100"/>
        <v>44798</v>
      </c>
      <c r="GE16" s="276">
        <f t="shared" ca="1" si="90"/>
        <v>6.1163775923501165</v>
      </c>
      <c r="GF16" s="276">
        <f t="shared" ca="1" si="91"/>
        <v>3.4738007142857144</v>
      </c>
      <c r="GG16" s="281">
        <f t="shared" ca="1" si="92"/>
        <v>0.83122383622131224</v>
      </c>
    </row>
    <row r="17" spans="2:189" ht="16" thickBot="1" x14ac:dyDescent="0.4">
      <c r="G17" s="42" t="str">
        <f t="shared" si="133"/>
        <v>SHOW</v>
      </c>
      <c r="H17" s="42" t="str">
        <f t="shared" si="134"/>
        <v>0012zStDev_ECMWF_Ens</v>
      </c>
      <c r="I17" s="180" t="s">
        <v>3298</v>
      </c>
      <c r="J17" s="192">
        <f t="shared" ca="1" si="135"/>
        <v>3</v>
      </c>
      <c r="K17" s="210">
        <f t="shared" ca="1" si="101"/>
        <v>2.8763983627961816</v>
      </c>
      <c r="L17" s="179">
        <f ca="1">IFERROR(IF($G17="SHOW",VLOOKUP($H17,$BI:$DF,L$1,FALSE)," "),"")</f>
        <v>2.8763983627961816</v>
      </c>
      <c r="M17" s="192">
        <f t="shared" ca="1" si="136"/>
        <v>3</v>
      </c>
      <c r="N17" s="210">
        <f t="shared" ca="1" si="102"/>
        <v>3.2275055339706675</v>
      </c>
      <c r="O17" s="179">
        <f ca="1">IFERROR(IF($G17="SHOW",VLOOKUP($H17,$BI:$DF,O$1,FALSE)," "),"")</f>
        <v>3.2275055339706675</v>
      </c>
      <c r="P17" s="192">
        <f t="shared" ca="1" si="137"/>
        <v>3</v>
      </c>
      <c r="Q17" s="210">
        <f t="shared" ca="1" si="103"/>
        <v>3.1769543894388494</v>
      </c>
      <c r="R17" s="179">
        <f ca="1">IFERROR(IF($G17="SHOW",VLOOKUP($H17,$BI:$DF,R$1,FALSE)," "),"")</f>
        <v>3.1769543894388494</v>
      </c>
      <c r="S17" s="192">
        <f t="shared" ca="1" si="138"/>
        <v>2</v>
      </c>
      <c r="T17" s="210">
        <f t="shared" ca="1" si="104"/>
        <v>3.1454527484489758</v>
      </c>
      <c r="U17" s="179">
        <f ca="1">IFERROR(IF($G17="SHOW",VLOOKUP($H17,$BI:$DF,U$1,FALSE)," "),"")</f>
        <v>3.1454527484489758</v>
      </c>
      <c r="V17" s="192">
        <f t="shared" ca="1" si="139"/>
        <v>2</v>
      </c>
      <c r="W17" s="210">
        <f t="shared" ca="1" si="105"/>
        <v>3.1519116086345766</v>
      </c>
      <c r="X17" s="179">
        <f ca="1">IFERROR(IF($G17="SHOW",VLOOKUP($H17,$BI:$DF,X$1,FALSE)," "),"")</f>
        <v>3.1519116086345766</v>
      </c>
      <c r="Y17" s="192">
        <f t="shared" ca="1" si="140"/>
        <v>2</v>
      </c>
      <c r="Z17" s="210">
        <f t="shared" ca="1" si="106"/>
        <v>3.487257818733311</v>
      </c>
      <c r="AA17" s="179">
        <f ca="1">IFERROR(IF($G17="SHOW",VLOOKUP($H17,$BI:$DF,AA$1,FALSE)," "),"")</f>
        <v>3.487257818733311</v>
      </c>
      <c r="AB17" s="192">
        <f t="shared" ca="1" si="141"/>
        <v>2</v>
      </c>
      <c r="AC17" s="210">
        <f t="shared" ca="1" si="107"/>
        <v>3.4927835694439926</v>
      </c>
      <c r="AD17" s="179">
        <f ca="1">IFERROR(IF($G17="SHOW",VLOOKUP($H17,$BI:$DF,AD$1,FALSE)," "),"")</f>
        <v>3.4927835694439926</v>
      </c>
      <c r="AE17" s="192">
        <f t="shared" ca="1" si="142"/>
        <v>1</v>
      </c>
      <c r="AF17" s="210">
        <f t="shared" ca="1" si="108"/>
        <v>3.376319622356033</v>
      </c>
      <c r="AG17" s="179">
        <f ca="1">IFERROR(IF($G17="SHOW",VLOOKUP($H17,$BI:$DF,AG$1,FALSE)," "),"")</f>
        <v>3.376319622356033</v>
      </c>
      <c r="AH17" s="192">
        <f t="shared" ca="1" si="143"/>
        <v>1</v>
      </c>
      <c r="AI17" s="210">
        <f t="shared" ca="1" si="109"/>
        <v>3.218784976688061</v>
      </c>
      <c r="AJ17" s="179">
        <f ca="1">IFERROR(IF($G17="SHOW",VLOOKUP($H17,$BI:$DF,AJ$1,FALSE)," "),"")</f>
        <v>3.218784976688061</v>
      </c>
      <c r="AK17" s="192">
        <f t="shared" ca="1" si="144"/>
        <v>1</v>
      </c>
      <c r="AL17" s="210">
        <f t="shared" ca="1" si="110"/>
        <v>3.2612244928550913</v>
      </c>
      <c r="AM17" s="179">
        <f ca="1">IFERROR(IF($G17="SHOW",VLOOKUP($H17,$BI:$DF,AM$1,FALSE)," "),"")</f>
        <v>3.2612244928550913</v>
      </c>
      <c r="AN17" s="192">
        <f t="shared" ca="1" si="145"/>
        <v>1</v>
      </c>
      <c r="AO17" s="210">
        <f t="shared" ca="1" si="111"/>
        <v>3.3675261726451833</v>
      </c>
      <c r="AP17" s="179">
        <f ca="1">IFERROR(IF($G17="SHOW",VLOOKUP($H17,$BI:$DF,AP$1,FALSE)," "),"")</f>
        <v>3.3675261726451833</v>
      </c>
      <c r="AQ17" s="192">
        <f t="shared" ca="1" si="146"/>
        <v>2</v>
      </c>
      <c r="AR17" s="210">
        <f t="shared" ca="1" si="112"/>
        <v>3.3308313472293842</v>
      </c>
      <c r="AS17" s="179">
        <f ca="1">IFERROR(IF($G17="SHOW",VLOOKUP($H17,$BI:$DF,AS$1,FALSE)," "),"")</f>
        <v>3.3308313472293842</v>
      </c>
      <c r="AT17" s="192">
        <f t="shared" ca="1" si="147"/>
        <v>1</v>
      </c>
      <c r="AU17" s="210">
        <f t="shared" ca="1" si="113"/>
        <v>3.1579146064676453</v>
      </c>
      <c r="AV17" s="179">
        <f ca="1">IFERROR(IF($G17="SHOW",VLOOKUP($H17,$BI:$DF,AV$1,FALSE)," "),"")</f>
        <v>3.1579146064676453</v>
      </c>
      <c r="AW17" s="192">
        <f t="shared" ca="1" si="148"/>
        <v>2</v>
      </c>
      <c r="AX17" s="210">
        <f t="shared" ca="1" si="114"/>
        <v>3.2807718200762035</v>
      </c>
      <c r="AY17" s="179">
        <f ca="1">IFERROR(IF($G17="SHOW",VLOOKUP($H17,$BI:$DF,AY$1,FALSE)," "),"")</f>
        <v>3.2807718200762035</v>
      </c>
      <c r="AZ17" s="192">
        <f t="shared" ca="1" si="149"/>
        <v>1</v>
      </c>
      <c r="BA17" s="210">
        <f t="shared" ca="1" si="115"/>
        <v>3.3646461676166104</v>
      </c>
      <c r="BB17" s="179">
        <f ca="1">IFERROR(IF($G17="SHOW",VLOOKUP($H17,$BI:$DF,BB$1,FALSE)," "),"")</f>
        <v>3.3646461676166104</v>
      </c>
      <c r="BC17" s="192" t="str">
        <f t="shared" si="150"/>
        <v>-</v>
      </c>
      <c r="BD17" s="210" t="str">
        <f t="shared" si="116"/>
        <v>-</v>
      </c>
      <c r="BE17" s="179" t="str">
        <f>IFERROR(IF($G17="SHOW",VLOOKUP($H17,$BI:$DF,BE$1,FALSE)," "),"")</f>
        <v/>
      </c>
      <c r="BG17" s="19"/>
      <c r="BI17" s="42" t="str">
        <f t="shared" si="151"/>
        <v>00zStDev_ECMWF_Ens</v>
      </c>
      <c r="BJ17" s="180" t="s">
        <v>3298</v>
      </c>
      <c r="BK17" s="192">
        <f t="shared" ca="1" si="152"/>
        <v>4</v>
      </c>
      <c r="BL17" s="210">
        <f t="shared" ca="1" si="117"/>
        <v>2.9633955737846631</v>
      </c>
      <c r="BM17" s="179">
        <f ca="1">'Accuracy Calc'!P219</f>
        <v>2.9633955737846631</v>
      </c>
      <c r="BN17" s="192">
        <f t="shared" ca="1" si="153"/>
        <v>3</v>
      </c>
      <c r="BO17" s="210">
        <f t="shared" ca="1" si="118"/>
        <v>3.2650551163882437</v>
      </c>
      <c r="BP17" s="179">
        <f ca="1">'Accuracy Calc'!S219</f>
        <v>3.2650551163882437</v>
      </c>
      <c r="BQ17" s="192">
        <f t="shared" ca="1" si="154"/>
        <v>4</v>
      </c>
      <c r="BR17" s="210">
        <f t="shared" ca="1" si="119"/>
        <v>3.3447121565838849</v>
      </c>
      <c r="BS17" s="179">
        <f ca="1">'Accuracy Calc'!V219</f>
        <v>3.3447121565838849</v>
      </c>
      <c r="BT17" s="192">
        <f t="shared" ca="1" si="155"/>
        <v>3</v>
      </c>
      <c r="BU17" s="210">
        <f t="shared" ca="1" si="120"/>
        <v>2.987197593710432</v>
      </c>
      <c r="BV17" s="179">
        <f ca="1">'Accuracy Calc'!Y219</f>
        <v>2.987197593710432</v>
      </c>
      <c r="BW17" s="192">
        <f t="shared" ca="1" si="156"/>
        <v>2</v>
      </c>
      <c r="BX17" s="210">
        <f t="shared" ca="1" si="121"/>
        <v>3.1379373020544077</v>
      </c>
      <c r="BY17" s="179">
        <f ca="1">'Accuracy Calc'!AB219</f>
        <v>3.1379373020544077</v>
      </c>
      <c r="BZ17" s="192">
        <f t="shared" ca="1" si="157"/>
        <v>2</v>
      </c>
      <c r="CA17" s="210">
        <f t="shared" ca="1" si="122"/>
        <v>3.2374117676404968</v>
      </c>
      <c r="CB17" s="179">
        <f ca="1">'Accuracy Calc'!AE219</f>
        <v>3.2374117676404968</v>
      </c>
      <c r="CC17" s="192">
        <f t="shared" ca="1" si="158"/>
        <v>2</v>
      </c>
      <c r="CD17" s="210">
        <f t="shared" ca="1" si="123"/>
        <v>3.3790497943121256</v>
      </c>
      <c r="CE17" s="179">
        <f ca="1">'Accuracy Calc'!AH219</f>
        <v>3.3790497943121256</v>
      </c>
      <c r="CF17" s="192">
        <f t="shared" ca="1" si="159"/>
        <v>1</v>
      </c>
      <c r="CG17" s="210">
        <f t="shared" ca="1" si="124"/>
        <v>3.1979436415105185</v>
      </c>
      <c r="CH17" s="179">
        <f ca="1">'Accuracy Calc'!AK219</f>
        <v>3.1979436415105185</v>
      </c>
      <c r="CI17" s="192">
        <f t="shared" ca="1" si="160"/>
        <v>1</v>
      </c>
      <c r="CJ17" s="210">
        <f t="shared" ca="1" si="125"/>
        <v>3.0996551073107397</v>
      </c>
      <c r="CK17" s="179">
        <f ca="1">'Accuracy Calc'!AN219</f>
        <v>3.0996551073107397</v>
      </c>
      <c r="CL17" s="192">
        <f t="shared" ca="1" si="161"/>
        <v>1</v>
      </c>
      <c r="CM17" s="210">
        <f t="shared" ca="1" si="126"/>
        <v>3.3792313715460223</v>
      </c>
      <c r="CN17" s="179">
        <f ca="1">'Accuracy Calc'!AQ219</f>
        <v>3.3792313715460223</v>
      </c>
      <c r="CO17" s="192">
        <f t="shared" ca="1" si="162"/>
        <v>2</v>
      </c>
      <c r="CP17" s="210">
        <f t="shared" ca="1" si="127"/>
        <v>3.3856638268681194</v>
      </c>
      <c r="CQ17" s="179">
        <f ca="1">'Accuracy Calc'!AT219</f>
        <v>3.3856638268681194</v>
      </c>
      <c r="CR17" s="192">
        <f t="shared" ca="1" si="163"/>
        <v>2</v>
      </c>
      <c r="CS17" s="210">
        <f t="shared" ca="1" si="128"/>
        <v>3.4588165543616993</v>
      </c>
      <c r="CT17" s="179">
        <f ca="1">'Accuracy Calc'!AW219</f>
        <v>3.4588165543616993</v>
      </c>
      <c r="CU17" s="192">
        <f t="shared" ca="1" si="164"/>
        <v>2</v>
      </c>
      <c r="CV17" s="210">
        <f t="shared" ca="1" si="129"/>
        <v>3.1273602072531079</v>
      </c>
      <c r="CW17" s="179">
        <f ca="1">'Accuracy Calc'!AZ219</f>
        <v>3.1273602072531079</v>
      </c>
      <c r="CX17" s="192">
        <f t="shared" ca="1" si="165"/>
        <v>1</v>
      </c>
      <c r="CY17" s="210">
        <f t="shared" ca="1" si="130"/>
        <v>3.2153679625009586</v>
      </c>
      <c r="CZ17" s="179">
        <f ca="1">'Accuracy Calc'!BC219</f>
        <v>3.2153679625009586</v>
      </c>
      <c r="DA17" s="192">
        <f t="shared" ca="1" si="166"/>
        <v>1</v>
      </c>
      <c r="DB17" s="210">
        <f t="shared" ca="1" si="131"/>
        <v>3.3646461676166104</v>
      </c>
      <c r="DC17" s="179">
        <f ca="1">'Accuracy Calc'!BF219</f>
        <v>3.3646461676166104</v>
      </c>
      <c r="DD17" s="192" t="str">
        <f t="shared" si="167"/>
        <v>-</v>
      </c>
      <c r="DE17" s="210" t="str">
        <f t="shared" si="132"/>
        <v>-</v>
      </c>
      <c r="DF17" s="179" t="str">
        <f>'Accuracy Calc'!BI219</f>
        <v>-</v>
      </c>
      <c r="DG17" s="95"/>
      <c r="DI17" s="27" t="s">
        <v>3298</v>
      </c>
      <c r="DJ17" s="27" t="s">
        <v>3267</v>
      </c>
      <c r="DK17" s="183" t="str">
        <f t="shared" si="0"/>
        <v>ECMWF_Ens</v>
      </c>
      <c r="DL17" s="184">
        <f t="shared" ca="1" si="1"/>
        <v>2.9633955737846631</v>
      </c>
      <c r="DM17" s="184">
        <f t="shared" ca="1" si="2"/>
        <v>3.2650551163882437</v>
      </c>
      <c r="DN17" s="184">
        <f t="shared" ca="1" si="3"/>
        <v>3.3447121565838849</v>
      </c>
      <c r="DO17" s="184">
        <f t="shared" ca="1" si="4"/>
        <v>2.987197593710432</v>
      </c>
      <c r="DP17" s="184">
        <f t="shared" ca="1" si="5"/>
        <v>3.1379373020544077</v>
      </c>
      <c r="DQ17" s="184">
        <f t="shared" ca="1" si="6"/>
        <v>3.2374117676404968</v>
      </c>
      <c r="DR17" s="184">
        <f t="shared" ca="1" si="7"/>
        <v>3.3790497943121256</v>
      </c>
      <c r="DS17" s="184">
        <f t="shared" ca="1" si="8"/>
        <v>3.1979436415105185</v>
      </c>
      <c r="DT17" s="184">
        <f t="shared" ca="1" si="9"/>
        <v>3.0996551073107397</v>
      </c>
      <c r="DU17" s="184">
        <f t="shared" ca="1" si="10"/>
        <v>3.3792313715460223</v>
      </c>
      <c r="DV17" s="184">
        <f t="shared" ca="1" si="11"/>
        <v>3.3856638268681194</v>
      </c>
      <c r="DW17" s="184">
        <f t="shared" ca="1" si="12"/>
        <v>3.4588165543616993</v>
      </c>
      <c r="DX17" s="184">
        <f t="shared" ca="1" si="13"/>
        <v>3.1273602072531079</v>
      </c>
      <c r="DY17" s="184">
        <f t="shared" ca="1" si="14"/>
        <v>3.2153679625009586</v>
      </c>
      <c r="DZ17" s="184">
        <f t="shared" ca="1" si="15"/>
        <v>3.3646461676166104</v>
      </c>
      <c r="EA17" s="184" t="str">
        <f t="shared" si="16"/>
        <v>-</v>
      </c>
      <c r="EZ17" s="275" t="str">
        <f t="shared" si="93"/>
        <v>GFS</v>
      </c>
      <c r="FA17" s="276" t="s">
        <v>3309</v>
      </c>
      <c r="FB17" s="277" t="str">
        <f t="shared" si="94"/>
        <v>GFSDay8</v>
      </c>
      <c r="FC17" s="278">
        <f t="shared" ca="1" si="98"/>
        <v>44799</v>
      </c>
      <c r="FD17" s="279">
        <f t="shared" ca="1" si="84"/>
        <v>7.0204860512920151</v>
      </c>
      <c r="FE17" s="279">
        <f t="shared" ca="1" si="84"/>
        <v>2.0900828571428578</v>
      </c>
      <c r="FF17" s="279">
        <f t="shared" ca="1" si="84"/>
        <v>-2.8403203370062995</v>
      </c>
      <c r="FG17" s="278">
        <f t="shared" ca="1" si="85"/>
        <v>44799</v>
      </c>
      <c r="FH17" s="279">
        <f t="shared" ca="1" si="86"/>
        <v>7.5711560833694183</v>
      </c>
      <c r="FI17" s="279">
        <f t="shared" ca="1" si="86"/>
        <v>3.8186421428571409</v>
      </c>
      <c r="FJ17" s="280">
        <f t="shared" ca="1" si="86"/>
        <v>6.6128202344863496E-2</v>
      </c>
      <c r="FO17" s="275" t="s">
        <v>3085</v>
      </c>
      <c r="FP17" s="276" t="s">
        <v>3309</v>
      </c>
      <c r="FQ17" s="276" t="str">
        <f t="shared" si="95"/>
        <v>GFSDay8</v>
      </c>
      <c r="FR17" s="276">
        <f ca="1">AG9</f>
        <v>2.0900828571428578</v>
      </c>
      <c r="FS17" s="276">
        <f ca="1">AG14</f>
        <v>4.9304031941491573</v>
      </c>
      <c r="FT17" s="276">
        <f ca="1">AG19</f>
        <v>3.8186421428571409</v>
      </c>
      <c r="FU17" s="281">
        <f ca="1">AG24</f>
        <v>3.7525139405122774</v>
      </c>
      <c r="FV17" s="282"/>
      <c r="FW17" s="275" t="str">
        <f t="shared" si="87"/>
        <v>GFSDay8</v>
      </c>
      <c r="FX17" s="276">
        <f t="shared" ca="1" si="99"/>
        <v>44799</v>
      </c>
      <c r="FY17" s="276">
        <f t="shared" ca="1" si="96"/>
        <v>7.0204860512920151</v>
      </c>
      <c r="FZ17" s="276">
        <f t="shared" ca="1" si="88"/>
        <v>2.0900828571428578</v>
      </c>
      <c r="GA17" s="276">
        <f t="shared" ca="1" si="97"/>
        <v>-2.8403203370062995</v>
      </c>
      <c r="GB17" s="283"/>
      <c r="GC17" s="275" t="str">
        <f t="shared" si="89"/>
        <v>GFSDay8</v>
      </c>
      <c r="GD17" s="276">
        <f t="shared" ca="1" si="100"/>
        <v>44799</v>
      </c>
      <c r="GE17" s="276">
        <f t="shared" ca="1" si="90"/>
        <v>7.5711560833694183</v>
      </c>
      <c r="GF17" s="276">
        <f t="shared" ca="1" si="91"/>
        <v>3.8186421428571409</v>
      </c>
      <c r="GG17" s="281">
        <f t="shared" ca="1" si="92"/>
        <v>6.6128202344863496E-2</v>
      </c>
    </row>
    <row r="18" spans="2:189" ht="16" thickBot="1" x14ac:dyDescent="0.4">
      <c r="B18" s="35" t="s">
        <v>3086</v>
      </c>
      <c r="C18" s="366">
        <v>30</v>
      </c>
      <c r="G18" s="42"/>
      <c r="H18" s="169" t="str">
        <f>$H$7&amp;"BIASError_"</f>
        <v>0012zBIASError_</v>
      </c>
      <c r="I18" s="97" t="s">
        <v>3248</v>
      </c>
      <c r="J18" s="381" t="s">
        <v>3092</v>
      </c>
      <c r="K18" s="382"/>
      <c r="L18" s="383"/>
      <c r="M18" s="381" t="s">
        <v>3093</v>
      </c>
      <c r="N18" s="382"/>
      <c r="O18" s="383"/>
      <c r="P18" s="381" t="s">
        <v>3094</v>
      </c>
      <c r="Q18" s="382"/>
      <c r="R18" s="383"/>
      <c r="S18" s="381" t="s">
        <v>3095</v>
      </c>
      <c r="T18" s="382"/>
      <c r="U18" s="383"/>
      <c r="V18" s="381" t="s">
        <v>3096</v>
      </c>
      <c r="W18" s="382"/>
      <c r="X18" s="383"/>
      <c r="Y18" s="381" t="s">
        <v>3097</v>
      </c>
      <c r="Z18" s="382"/>
      <c r="AA18" s="383"/>
      <c r="AB18" s="381" t="s">
        <v>3098</v>
      </c>
      <c r="AC18" s="382"/>
      <c r="AD18" s="383"/>
      <c r="AE18" s="381" t="s">
        <v>3099</v>
      </c>
      <c r="AF18" s="382"/>
      <c r="AG18" s="383"/>
      <c r="AH18" s="381" t="s">
        <v>3100</v>
      </c>
      <c r="AI18" s="382"/>
      <c r="AJ18" s="383"/>
      <c r="AK18" s="381" t="s">
        <v>3101</v>
      </c>
      <c r="AL18" s="382"/>
      <c r="AM18" s="383"/>
      <c r="AN18" s="381" t="s">
        <v>3102</v>
      </c>
      <c r="AO18" s="382"/>
      <c r="AP18" s="383"/>
      <c r="AQ18" s="381" t="s">
        <v>3103</v>
      </c>
      <c r="AR18" s="382"/>
      <c r="AS18" s="383"/>
      <c r="AT18" s="381" t="s">
        <v>3104</v>
      </c>
      <c r="AU18" s="382"/>
      <c r="AV18" s="383"/>
      <c r="AW18" s="381" t="s">
        <v>3105</v>
      </c>
      <c r="AX18" s="382"/>
      <c r="AY18" s="383"/>
      <c r="AZ18" s="381" t="s">
        <v>3106</v>
      </c>
      <c r="BA18" s="382"/>
      <c r="BB18" s="383"/>
      <c r="BC18" s="381" t="s">
        <v>3107</v>
      </c>
      <c r="BD18" s="382"/>
      <c r="BE18" s="383"/>
      <c r="BG18" s="19"/>
      <c r="BI18" s="169" t="s">
        <v>3275</v>
      </c>
      <c r="BJ18" s="217" t="s">
        <v>3248</v>
      </c>
      <c r="BK18" s="385" t="s">
        <v>3092</v>
      </c>
      <c r="BL18" s="386"/>
      <c r="BM18" s="387"/>
      <c r="BN18" s="385" t="s">
        <v>3093</v>
      </c>
      <c r="BO18" s="386"/>
      <c r="BP18" s="387"/>
      <c r="BQ18" s="385" t="s">
        <v>3094</v>
      </c>
      <c r="BR18" s="386"/>
      <c r="BS18" s="387"/>
      <c r="BT18" s="385" t="s">
        <v>3095</v>
      </c>
      <c r="BU18" s="386"/>
      <c r="BV18" s="387"/>
      <c r="BW18" s="385" t="s">
        <v>3096</v>
      </c>
      <c r="BX18" s="386"/>
      <c r="BY18" s="386"/>
      <c r="BZ18" s="385" t="s">
        <v>3097</v>
      </c>
      <c r="CA18" s="386"/>
      <c r="CB18" s="387"/>
      <c r="CC18" s="385" t="s">
        <v>3098</v>
      </c>
      <c r="CD18" s="386"/>
      <c r="CE18" s="387"/>
      <c r="CF18" s="385" t="s">
        <v>3099</v>
      </c>
      <c r="CG18" s="386"/>
      <c r="CH18" s="387"/>
      <c r="CI18" s="385" t="s">
        <v>3100</v>
      </c>
      <c r="CJ18" s="386"/>
      <c r="CK18" s="386"/>
      <c r="CL18" s="385" t="s">
        <v>3101</v>
      </c>
      <c r="CM18" s="386"/>
      <c r="CN18" s="387"/>
      <c r="CO18" s="385" t="s">
        <v>3102</v>
      </c>
      <c r="CP18" s="386"/>
      <c r="CQ18" s="387"/>
      <c r="CR18" s="385" t="s">
        <v>3103</v>
      </c>
      <c r="CS18" s="386"/>
      <c r="CT18" s="387"/>
      <c r="CU18" s="385" t="s">
        <v>3104</v>
      </c>
      <c r="CV18" s="386"/>
      <c r="CW18" s="386"/>
      <c r="CX18" s="385" t="s">
        <v>3105</v>
      </c>
      <c r="CY18" s="386"/>
      <c r="CZ18" s="387"/>
      <c r="DA18" s="385" t="s">
        <v>3106</v>
      </c>
      <c r="DB18" s="386"/>
      <c r="DC18" s="387"/>
      <c r="DD18" s="385" t="s">
        <v>3107</v>
      </c>
      <c r="DE18" s="386"/>
      <c r="DF18" s="387"/>
      <c r="DG18" s="94"/>
      <c r="DK18" s="182" t="str">
        <f t="shared" si="0"/>
        <v>ERROR</v>
      </c>
      <c r="DL18" s="182">
        <f t="shared" si="1"/>
        <v>0</v>
      </c>
      <c r="DM18" s="182">
        <f t="shared" si="2"/>
        <v>0</v>
      </c>
      <c r="DN18" s="182">
        <f t="shared" si="3"/>
        <v>0</v>
      </c>
      <c r="DO18" s="182">
        <f t="shared" si="4"/>
        <v>0</v>
      </c>
      <c r="DP18" s="182">
        <f t="shared" si="5"/>
        <v>0</v>
      </c>
      <c r="DQ18" s="182">
        <f t="shared" si="6"/>
        <v>0</v>
      </c>
      <c r="DR18" s="182">
        <f t="shared" si="7"/>
        <v>0</v>
      </c>
      <c r="DS18" s="182">
        <f t="shared" si="8"/>
        <v>0</v>
      </c>
      <c r="DT18" s="182">
        <f t="shared" si="9"/>
        <v>0</v>
      </c>
      <c r="DU18" s="182">
        <f t="shared" si="10"/>
        <v>0</v>
      </c>
      <c r="DV18" s="182">
        <f t="shared" si="11"/>
        <v>0</v>
      </c>
      <c r="DW18" s="182">
        <f t="shared" si="12"/>
        <v>0</v>
      </c>
      <c r="DX18" s="182">
        <f t="shared" si="13"/>
        <v>0</v>
      </c>
      <c r="DY18" s="182">
        <f t="shared" si="14"/>
        <v>0</v>
      </c>
      <c r="DZ18" s="182">
        <f t="shared" si="15"/>
        <v>0</v>
      </c>
      <c r="EA18" s="182">
        <f t="shared" si="16"/>
        <v>0</v>
      </c>
      <c r="EZ18" s="275" t="str">
        <f t="shared" si="93"/>
        <v>GFS</v>
      </c>
      <c r="FA18" s="276" t="s">
        <v>3310</v>
      </c>
      <c r="FB18" s="277" t="str">
        <f t="shared" si="94"/>
        <v>GFSDay9</v>
      </c>
      <c r="FC18" s="278">
        <f t="shared" ca="1" si="98"/>
        <v>44800</v>
      </c>
      <c r="FD18" s="279">
        <f t="shared" ca="1" si="84"/>
        <v>8.5853583616953717</v>
      </c>
      <c r="FE18" s="279">
        <f t="shared" ca="1" si="84"/>
        <v>3.0087257142857147</v>
      </c>
      <c r="FF18" s="279">
        <f t="shared" ca="1" si="84"/>
        <v>-2.5679069331239419</v>
      </c>
      <c r="FG18" s="278">
        <f t="shared" ca="1" si="85"/>
        <v>44800</v>
      </c>
      <c r="FH18" s="279">
        <f t="shared" ca="1" si="86"/>
        <v>8.9519348618732302</v>
      </c>
      <c r="FI18" s="279">
        <f t="shared" ca="1" si="86"/>
        <v>4.799526428571431</v>
      </c>
      <c r="FJ18" s="280">
        <f t="shared" ca="1" si="86"/>
        <v>0.64711799526963265</v>
      </c>
      <c r="FO18" s="275" t="s">
        <v>3085</v>
      </c>
      <c r="FP18" s="276" t="s">
        <v>3310</v>
      </c>
      <c r="FQ18" s="276" t="str">
        <f t="shared" si="95"/>
        <v>GFSDay9</v>
      </c>
      <c r="FR18" s="276">
        <f ca="1">AJ9</f>
        <v>3.0087257142857147</v>
      </c>
      <c r="FS18" s="276">
        <f ca="1">AJ14</f>
        <v>5.5766326474096566</v>
      </c>
      <c r="FT18" s="276">
        <f ca="1">AJ19</f>
        <v>4.799526428571431</v>
      </c>
      <c r="FU18" s="281">
        <f ca="1">AJ24</f>
        <v>4.1524084333017983</v>
      </c>
      <c r="FV18" s="282"/>
      <c r="FW18" s="275" t="str">
        <f t="shared" si="87"/>
        <v>GFSDay9</v>
      </c>
      <c r="FX18" s="276">
        <f t="shared" ca="1" si="99"/>
        <v>44800</v>
      </c>
      <c r="FY18" s="276">
        <f t="shared" ca="1" si="96"/>
        <v>8.5853583616953717</v>
      </c>
      <c r="FZ18" s="276">
        <f t="shared" ca="1" si="88"/>
        <v>3.0087257142857147</v>
      </c>
      <c r="GA18" s="276">
        <f t="shared" ca="1" si="97"/>
        <v>-2.5679069331239419</v>
      </c>
      <c r="GB18" s="283"/>
      <c r="GC18" s="275" t="str">
        <f t="shared" si="89"/>
        <v>GFSDay9</v>
      </c>
      <c r="GD18" s="276">
        <f t="shared" ca="1" si="100"/>
        <v>44800</v>
      </c>
      <c r="GE18" s="276">
        <f t="shared" ca="1" si="90"/>
        <v>8.9519348618732302</v>
      </c>
      <c r="GF18" s="276">
        <f t="shared" ca="1" si="91"/>
        <v>4.799526428571431</v>
      </c>
      <c r="GG18" s="281">
        <f t="shared" ca="1" si="92"/>
        <v>0.64711799526963265</v>
      </c>
    </row>
    <row r="19" spans="2:189" ht="16" thickBot="1" x14ac:dyDescent="0.4">
      <c r="B19" s="36" t="s">
        <v>3192</v>
      </c>
      <c r="C19" s="365" t="s">
        <v>3341</v>
      </c>
      <c r="G19" s="42" t="str">
        <f>IF($J$4="ALL","SHOW",IF(I19=$J$4,"SHOW","HIDE"))</f>
        <v>SHOW</v>
      </c>
      <c r="H19" s="42" t="str">
        <f>$H$18&amp;I19</f>
        <v>0012zBIASError_GFS</v>
      </c>
      <c r="I19" s="180" t="s">
        <v>3085</v>
      </c>
      <c r="J19" s="192">
        <f ca="1">IFERROR(RANK(K19,K$19:K$22,2),"-")</f>
        <v>2</v>
      </c>
      <c r="K19" s="210">
        <f t="shared" ref="K19:K22" ca="1" si="168">IFERROR(ABS(L19),"-")</f>
        <v>1.3450242857142867</v>
      </c>
      <c r="L19" s="179">
        <f ca="1">IFERROR(IF($G19="SHOW",VLOOKUP($H19,$BI:$DF,L$1,FALSE)," "),"")</f>
        <v>1.3450242857142867</v>
      </c>
      <c r="M19" s="192">
        <f ca="1">IFERROR(RANK(N19,N$19:N$22,2),"-")</f>
        <v>2</v>
      </c>
      <c r="N19" s="210">
        <f t="shared" ref="N19:N22" ca="1" si="169">IFERROR(ABS(O19),"-")</f>
        <v>1.7288550000000034</v>
      </c>
      <c r="O19" s="179">
        <f ca="1">IFERROR(IF($G19="SHOW",VLOOKUP($H19,$BI:$DF,O$1,FALSE)," "),"")</f>
        <v>1.7288550000000034</v>
      </c>
      <c r="P19" s="192">
        <f ca="1">IFERROR(RANK(Q19,Q$19:Q$22,2),"-")</f>
        <v>2</v>
      </c>
      <c r="Q19" s="210">
        <f t="shared" ref="Q19:Q22" ca="1" si="170">IFERROR(ABS(R19),"-")</f>
        <v>1.9053964285714287</v>
      </c>
      <c r="R19" s="179">
        <f ca="1">IFERROR(IF($G19="SHOW",VLOOKUP($H19,$BI:$DF,R$1,FALSE)," "),"")</f>
        <v>1.9053964285714287</v>
      </c>
      <c r="S19" s="192">
        <f ca="1">IFERROR(RANK(T19,T$19:T$22,2),"-")</f>
        <v>2</v>
      </c>
      <c r="T19" s="210">
        <f t="shared" ref="T19:T22" ca="1" si="171">IFERROR(ABS(U19),"-")</f>
        <v>2.1786814285714287</v>
      </c>
      <c r="U19" s="179">
        <f ca="1">IFERROR(IF($G19="SHOW",VLOOKUP($H19,$BI:$DF,U$1,FALSE)," "),"")</f>
        <v>2.1786814285714287</v>
      </c>
      <c r="V19" s="192">
        <f ca="1">IFERROR(RANK(W19,W$19:W$22,2),"-")</f>
        <v>4</v>
      </c>
      <c r="W19" s="210">
        <f t="shared" ref="W19:W22" ca="1" si="172">IFERROR(ABS(X19),"-")</f>
        <v>2.9006807142857149</v>
      </c>
      <c r="X19" s="179">
        <f ca="1">IFERROR(IF($G19="SHOW",VLOOKUP($H19,$BI:$DF,X$1,FALSE)," "),"")</f>
        <v>2.9006807142857149</v>
      </c>
      <c r="Y19" s="192">
        <f ca="1">IFERROR(RANK(Z19,Z$19:Z$22,2),"-")</f>
        <v>2</v>
      </c>
      <c r="Z19" s="210">
        <f t="shared" ref="Z19:Z22" ca="1" si="173">IFERROR(ABS(AA19),"-")</f>
        <v>2.7704378571428574</v>
      </c>
      <c r="AA19" s="179">
        <f ca="1">IFERROR(IF($G19="SHOW",VLOOKUP($H19,$BI:$DF,AA$1,FALSE)," "),"")</f>
        <v>2.7704378571428574</v>
      </c>
      <c r="AB19" s="192">
        <f ca="1">IFERROR(RANK(AC19,AC$19:AC$22,2),"-")</f>
        <v>4</v>
      </c>
      <c r="AC19" s="210">
        <f t="shared" ref="AC19:AC22" ca="1" si="174">IFERROR(ABS(AD19),"-")</f>
        <v>3.4738007142857144</v>
      </c>
      <c r="AD19" s="179">
        <f ca="1">IFERROR(IF($G19="SHOW",VLOOKUP($H19,$BI:$DF,AD$1,FALSE)," "),"")</f>
        <v>3.4738007142857144</v>
      </c>
      <c r="AE19" s="192">
        <f ca="1">IFERROR(RANK(AF19,AF$19:AF$22,2),"-")</f>
        <v>3</v>
      </c>
      <c r="AF19" s="210">
        <f t="shared" ref="AF19:AF22" ca="1" si="175">IFERROR(ABS(AG19),"-")</f>
        <v>3.8186421428571409</v>
      </c>
      <c r="AG19" s="179">
        <f ca="1">IFERROR(IF($G19="SHOW",VLOOKUP($H19,$BI:$DF,AG$1,FALSE)," "),"")</f>
        <v>3.8186421428571409</v>
      </c>
      <c r="AH19" s="192">
        <f ca="1">IFERROR(RANK(AI19,AI$19:AI$22,2),"-")</f>
        <v>4</v>
      </c>
      <c r="AI19" s="210">
        <f t="shared" ref="AI19:AI22" ca="1" si="176">IFERROR(ABS(AJ19),"-")</f>
        <v>4.799526428571431</v>
      </c>
      <c r="AJ19" s="179">
        <f ca="1">IFERROR(IF($G19="SHOW",VLOOKUP($H19,$BI:$DF,AJ$1,FALSE)," "),"")</f>
        <v>4.799526428571431</v>
      </c>
      <c r="AK19" s="192">
        <f ca="1">IFERROR(RANK(AL19,AL$19:AL$22,2),"-")</f>
        <v>4</v>
      </c>
      <c r="AL19" s="210">
        <f t="shared" ref="AL19:AL22" ca="1" si="177">IFERROR(ABS(AM19),"-")</f>
        <v>6.7219457142857149</v>
      </c>
      <c r="AM19" s="179">
        <f ca="1">IFERROR(IF($G19="SHOW",VLOOKUP($H19,$BI:$DF,AM$1,FALSE)," "),"")</f>
        <v>6.7219457142857149</v>
      </c>
      <c r="AN19" s="192">
        <f ca="1">IFERROR(RANK(AO19,AO$19:AO$22,2),"-")</f>
        <v>3</v>
      </c>
      <c r="AO19" s="210">
        <f t="shared" ref="AO19:AO22" ca="1" si="178">IFERROR(ABS(AP19),"-")</f>
        <v>5.720059285714286</v>
      </c>
      <c r="AP19" s="179">
        <f ca="1">IFERROR(IF($G19="SHOW",VLOOKUP($H19,$BI:$DF,AP$1,FALSE)," "),"")</f>
        <v>5.720059285714286</v>
      </c>
      <c r="AQ19" s="192">
        <f ca="1">IFERROR(RANK(AR19,AR$19:AR$22,2),"-")</f>
        <v>3</v>
      </c>
      <c r="AR19" s="210">
        <f t="shared" ref="AR19:AR22" ca="1" si="179">IFERROR(ABS(AS19),"-")</f>
        <v>6.2889364285714269</v>
      </c>
      <c r="AS19" s="179">
        <f ca="1">IFERROR(IF($G19="SHOW",VLOOKUP($H19,$BI:$DF,AS$1,FALSE)," "),"")</f>
        <v>6.2889364285714269</v>
      </c>
      <c r="AT19" s="192">
        <f ca="1">IFERROR(RANK(AU19,AU$19:AU$22,2),"-")</f>
        <v>3</v>
      </c>
      <c r="AU19" s="210">
        <f t="shared" ref="AU19:AU22" ca="1" si="180">IFERROR(ABS(AV19),"-")</f>
        <v>6.6234214285714312</v>
      </c>
      <c r="AV19" s="179">
        <f ca="1">IFERROR(IF($G19="SHOW",VLOOKUP($H19,$BI:$DF,AV$1,FALSE)," "),"")</f>
        <v>6.6234214285714312</v>
      </c>
      <c r="AW19" s="192">
        <f ca="1">IFERROR(RANK(AX19,AX$19:AX$22,2),"-")</f>
        <v>3</v>
      </c>
      <c r="AX19" s="210">
        <f t="shared" ref="AX19:AX22" ca="1" si="181">IFERROR(ABS(AY19),"-")</f>
        <v>5.7576921428571435</v>
      </c>
      <c r="AY19" s="179">
        <f ca="1">IFERROR(IF($G19="SHOW",VLOOKUP($H19,$BI:$DF,AY$1,FALSE)," "),"")</f>
        <v>5.7576921428571435</v>
      </c>
      <c r="AZ19" s="192">
        <f ca="1">IFERROR(RANK(BA19,BA$19:BA$22,2),"-")</f>
        <v>3</v>
      </c>
      <c r="BA19" s="210">
        <f t="shared" ref="BA19:BA22" ca="1" si="182">IFERROR(ABS(BB19),"-")</f>
        <v>6.2611907142857151</v>
      </c>
      <c r="BB19" s="179">
        <f ca="1">IFERROR(IF($G19="SHOW",VLOOKUP($H19,$BI:$DF,BB$1,FALSE)," "),"")</f>
        <v>6.2611907142857151</v>
      </c>
      <c r="BC19" s="192">
        <f ca="1">IFERROR(RANK(BD19,BD$19:BD$22,2),"-")</f>
        <v>2</v>
      </c>
      <c r="BD19" s="210">
        <f t="shared" ref="BD19:BD22" ca="1" si="183">IFERROR(ABS(BE19),"-")</f>
        <v>6.5819635714285685</v>
      </c>
      <c r="BE19" s="179">
        <f ca="1">IFERROR(IF($G19="SHOW",VLOOKUP($H19,$BI:$DF,BE$1,FALSE)," "),"")</f>
        <v>6.5819635714285685</v>
      </c>
      <c r="BG19" s="19"/>
      <c r="BI19" s="42" t="str">
        <f>$BI$18&amp;BJ19</f>
        <v>00zBIASError_GFS</v>
      </c>
      <c r="BJ19" s="180" t="s">
        <v>3085</v>
      </c>
      <c r="BK19" s="192">
        <f ca="1">IFERROR(RANK(BL19,BL$19:BL$22,2),"-")</f>
        <v>2</v>
      </c>
      <c r="BL19" s="210">
        <f t="shared" ref="BL19:BL22" ca="1" si="184">IFERROR(ABS(BM19),"-")</f>
        <v>1.3824642857142868</v>
      </c>
      <c r="BM19" s="179">
        <f ca="1">'Accuracy Calc'!R53</f>
        <v>1.3824642857142868</v>
      </c>
      <c r="BN19" s="192">
        <f ca="1">IFERROR(RANK(BO19,BO$19:BO$22,2),"-")</f>
        <v>2</v>
      </c>
      <c r="BO19" s="210">
        <f t="shared" ref="BO19:BO22" ca="1" si="185">IFERROR(ABS(BP19),"-")</f>
        <v>1.8951428571428603</v>
      </c>
      <c r="BP19" s="179">
        <f ca="1">'Accuracy Calc'!U53</f>
        <v>1.8951428571428603</v>
      </c>
      <c r="BQ19" s="192">
        <f ca="1">IFERROR(RANK(BR19,BR$19:BR$22,2),"-")</f>
        <v>2</v>
      </c>
      <c r="BR19" s="210">
        <f t="shared" ref="BR19:BR22" ca="1" si="186">IFERROR(ABS(BS19),"-")</f>
        <v>1.8904885714285702</v>
      </c>
      <c r="BS19" s="179">
        <f ca="1">'Accuracy Calc'!X53</f>
        <v>1.8904885714285702</v>
      </c>
      <c r="BT19" s="192">
        <f ca="1">IFERROR(RANK(BU19,BU$19:BU$22,2),"-")</f>
        <v>2</v>
      </c>
      <c r="BU19" s="210">
        <f t="shared" ref="BU19:BU22" ca="1" si="187">IFERROR(ABS(BV19),"-")</f>
        <v>2.1368185714285715</v>
      </c>
      <c r="BV19" s="179">
        <f ca="1">'Accuracy Calc'!AA53</f>
        <v>2.1368185714285715</v>
      </c>
      <c r="BW19" s="192">
        <f ca="1">IFERROR(RANK(BX19,BX$19:BX$22,2),"-")</f>
        <v>4</v>
      </c>
      <c r="BX19" s="210">
        <f t="shared" ref="BX19:BX22" ca="1" si="188">IFERROR(ABS(BY19),"-")</f>
        <v>3.0646542857142864</v>
      </c>
      <c r="BY19" s="179">
        <f ca="1">'Accuracy Calc'!AD53</f>
        <v>3.0646542857142864</v>
      </c>
      <c r="BZ19" s="192">
        <f ca="1">IFERROR(RANK(CA19,CA$19:CA$22,2),"-")</f>
        <v>4</v>
      </c>
      <c r="CA19" s="210">
        <f t="shared" ref="CA19:CA22" ca="1" si="189">IFERROR(ABS(CB19),"-")</f>
        <v>3.1668299999999983</v>
      </c>
      <c r="CB19" s="179">
        <f ca="1">'Accuracy Calc'!AG53</f>
        <v>3.1668299999999983</v>
      </c>
      <c r="CC19" s="192">
        <f ca="1">IFERROR(RANK(CD19,CD$19:CD$22,2),"-")</f>
        <v>4</v>
      </c>
      <c r="CD19" s="210">
        <f t="shared" ref="CD19:CD22" ca="1" si="190">IFERROR(ABS(CE19),"-")</f>
        <v>3.8382428571428555</v>
      </c>
      <c r="CE19" s="179">
        <f ca="1">'Accuracy Calc'!AJ53</f>
        <v>3.8382428571428555</v>
      </c>
      <c r="CF19" s="192">
        <f ca="1">IFERROR(RANK(CG19,CG$19:CG$22,2),"-")</f>
        <v>3</v>
      </c>
      <c r="CG19" s="210">
        <f t="shared" ref="CG19:CG22" ca="1" si="191">IFERROR(ABS(CH19),"-")</f>
        <v>4.1375442857142826</v>
      </c>
      <c r="CH19" s="179">
        <f ca="1">'Accuracy Calc'!AM53</f>
        <v>4.1375442857142826</v>
      </c>
      <c r="CI19" s="192">
        <f ca="1">IFERROR(RANK(CJ19,CJ$19:CJ$22,2),"-")</f>
        <v>4</v>
      </c>
      <c r="CJ19" s="210">
        <f t="shared" ref="CJ19:CJ22" ca="1" si="192">IFERROR(ABS(CK19),"-")</f>
        <v>5.3311114285714307</v>
      </c>
      <c r="CK19" s="179">
        <f ca="1">'Accuracy Calc'!AP53</f>
        <v>5.3311114285714307</v>
      </c>
      <c r="CL19" s="192">
        <f ca="1">IFERROR(RANK(CM19,CM$19:CM$22,2),"-")</f>
        <v>4</v>
      </c>
      <c r="CM19" s="210">
        <f t="shared" ref="CM19:CM22" ca="1" si="193">IFERROR(ABS(CN19),"-")</f>
        <v>7.5324728571428574</v>
      </c>
      <c r="CN19" s="179">
        <f ca="1">'Accuracy Calc'!AS53</f>
        <v>7.5324728571428574</v>
      </c>
      <c r="CO19" s="192">
        <f ca="1">IFERROR(RANK(CP19,CP$19:CP$22,2),"-")</f>
        <v>3</v>
      </c>
      <c r="CP19" s="210">
        <f t="shared" ref="CP19:CP22" ca="1" si="194">IFERROR(ABS(CQ19),"-")</f>
        <v>5.5600714285714288</v>
      </c>
      <c r="CQ19" s="179">
        <f ca="1">'Accuracy Calc'!AV53</f>
        <v>5.5600714285714288</v>
      </c>
      <c r="CR19" s="192">
        <f ca="1">IFERROR(RANK(CS19,CS$19:CS$22,2),"-")</f>
        <v>2</v>
      </c>
      <c r="CS19" s="210">
        <f t="shared" ref="CS19:CS22" ca="1" si="195">IFERROR(ABS(CT19),"-")</f>
        <v>4.9248899999999995</v>
      </c>
      <c r="CT19" s="179">
        <f ca="1">'Accuracy Calc'!AY53</f>
        <v>4.9248899999999995</v>
      </c>
      <c r="CU19" s="192">
        <f ca="1">IFERROR(RANK(CV19,CV$19:CV$22,2),"-")</f>
        <v>3</v>
      </c>
      <c r="CV19" s="210">
        <f t="shared" ref="CV19:CV22" ca="1" si="196">IFERROR(ABS(CW19),"-")</f>
        <v>5.7017442857142884</v>
      </c>
      <c r="CW19" s="179">
        <f ca="1">'Accuracy Calc'!BB53</f>
        <v>5.7017442857142884</v>
      </c>
      <c r="CX19" s="192">
        <f ca="1">IFERROR(RANK(CY19,CY$19:CY$22,2),"-")</f>
        <v>3</v>
      </c>
      <c r="CY19" s="210">
        <f t="shared" ref="CY19:CY22" ca="1" si="197">IFERROR(ABS(CZ19),"-")</f>
        <v>5.6036700000000002</v>
      </c>
      <c r="CZ19" s="179">
        <f ca="1">'Accuracy Calc'!BE53</f>
        <v>5.6036700000000002</v>
      </c>
      <c r="DA19" s="192">
        <f ca="1">IFERROR(RANK(DB19,DB$19:DB$22,2),"-")</f>
        <v>3</v>
      </c>
      <c r="DB19" s="210">
        <f t="shared" ref="DB19:DB22" ca="1" si="198">IFERROR(ABS(DC19),"-")</f>
        <v>7.5778328571428561</v>
      </c>
      <c r="DC19" s="179">
        <f ca="1">'Accuracy Calc'!BH53</f>
        <v>7.5778328571428561</v>
      </c>
      <c r="DD19" s="192">
        <f ca="1">IFERROR(RANK(DE19,DE$19:DE$22,2),"-")</f>
        <v>2</v>
      </c>
      <c r="DE19" s="210">
        <f t="shared" ref="DE19:DE22" ca="1" si="199">IFERROR(ABS(DF19),"-")</f>
        <v>6.9582985714285668</v>
      </c>
      <c r="DF19" s="179">
        <f ca="1">'Accuracy Calc'!BK53</f>
        <v>6.9582985714285668</v>
      </c>
      <c r="DG19" s="95"/>
      <c r="DK19" s="183" t="str">
        <f t="shared" si="0"/>
        <v>GFS</v>
      </c>
      <c r="DL19" s="184">
        <f t="shared" ca="1" si="1"/>
        <v>1.3824642857142868</v>
      </c>
      <c r="DM19" s="184">
        <f t="shared" ca="1" si="2"/>
        <v>1.8951428571428603</v>
      </c>
      <c r="DN19" s="184">
        <f t="shared" ca="1" si="3"/>
        <v>1.8904885714285702</v>
      </c>
      <c r="DO19" s="184">
        <f t="shared" ca="1" si="4"/>
        <v>2.1368185714285715</v>
      </c>
      <c r="DP19" s="184">
        <f t="shared" ca="1" si="5"/>
        <v>3.0646542857142864</v>
      </c>
      <c r="DQ19" s="184">
        <f t="shared" ca="1" si="6"/>
        <v>3.1668299999999983</v>
      </c>
      <c r="DR19" s="184">
        <f t="shared" ca="1" si="7"/>
        <v>3.8382428571428555</v>
      </c>
      <c r="DS19" s="184">
        <f t="shared" ca="1" si="8"/>
        <v>4.1375442857142826</v>
      </c>
      <c r="DT19" s="184">
        <f t="shared" ca="1" si="9"/>
        <v>5.3311114285714307</v>
      </c>
      <c r="DU19" s="184">
        <f t="shared" ca="1" si="10"/>
        <v>7.5324728571428574</v>
      </c>
      <c r="DV19" s="184">
        <f t="shared" ca="1" si="11"/>
        <v>5.5600714285714288</v>
      </c>
      <c r="DW19" s="184">
        <f t="shared" ca="1" si="12"/>
        <v>4.9248899999999995</v>
      </c>
      <c r="DX19" s="184">
        <f t="shared" ca="1" si="13"/>
        <v>5.7017442857142884</v>
      </c>
      <c r="DY19" s="184">
        <f t="shared" ca="1" si="14"/>
        <v>5.6036700000000002</v>
      </c>
      <c r="DZ19" s="184">
        <f t="shared" ca="1" si="15"/>
        <v>7.5778328571428561</v>
      </c>
      <c r="EA19" s="184">
        <f t="shared" ca="1" si="16"/>
        <v>6.9582985714285668</v>
      </c>
      <c r="EZ19" s="275" t="str">
        <f t="shared" si="93"/>
        <v>GFS</v>
      </c>
      <c r="FA19" s="276" t="s">
        <v>3311</v>
      </c>
      <c r="FB19" s="277" t="str">
        <f t="shared" si="94"/>
        <v>GFSDay10</v>
      </c>
      <c r="FC19" s="278">
        <f t="shared" ca="1" si="98"/>
        <v>44801</v>
      </c>
      <c r="FD19" s="279">
        <f t="shared" ca="1" si="84"/>
        <v>11.32662725141595</v>
      </c>
      <c r="FE19" s="279">
        <f t="shared" ca="1" si="84"/>
        <v>3.9386185714285711</v>
      </c>
      <c r="FF19" s="279">
        <f t="shared" ca="1" si="84"/>
        <v>-3.4493901085588066</v>
      </c>
      <c r="FG19" s="278">
        <f t="shared" ca="1" si="85"/>
        <v>44801</v>
      </c>
      <c r="FH19" s="279">
        <f t="shared" ca="1" si="86"/>
        <v>11.727611566664804</v>
      </c>
      <c r="FI19" s="279">
        <f t="shared" ca="1" si="86"/>
        <v>6.7219457142857149</v>
      </c>
      <c r="FJ19" s="280">
        <f t="shared" ca="1" si="86"/>
        <v>1.7162798619066262</v>
      </c>
      <c r="FO19" s="275" t="s">
        <v>3085</v>
      </c>
      <c r="FP19" s="276" t="s">
        <v>3311</v>
      </c>
      <c r="FQ19" s="276" t="str">
        <f t="shared" si="95"/>
        <v>GFSDay10</v>
      </c>
      <c r="FR19" s="276">
        <f ca="1">AM9</f>
        <v>3.9386185714285711</v>
      </c>
      <c r="FS19" s="276">
        <f ca="1">AM14</f>
        <v>7.3880086799873776</v>
      </c>
      <c r="FT19" s="276">
        <f ca="1">AM19</f>
        <v>6.7219457142857149</v>
      </c>
      <c r="FU19" s="281">
        <f ca="1">AM24</f>
        <v>5.0056658523790887</v>
      </c>
      <c r="FV19" s="282"/>
      <c r="FW19" s="275" t="str">
        <f t="shared" si="87"/>
        <v>GFSDay10</v>
      </c>
      <c r="FX19" s="276">
        <f t="shared" ca="1" si="99"/>
        <v>44801</v>
      </c>
      <c r="FY19" s="276">
        <f t="shared" ca="1" si="96"/>
        <v>11.32662725141595</v>
      </c>
      <c r="FZ19" s="276">
        <f t="shared" ca="1" si="88"/>
        <v>3.9386185714285711</v>
      </c>
      <c r="GA19" s="276">
        <f t="shared" ca="1" si="97"/>
        <v>-3.4493901085588066</v>
      </c>
      <c r="GB19" s="283"/>
      <c r="GC19" s="275" t="str">
        <f t="shared" si="89"/>
        <v>GFSDay10</v>
      </c>
      <c r="GD19" s="276">
        <f t="shared" ca="1" si="100"/>
        <v>44801</v>
      </c>
      <c r="GE19" s="276">
        <f t="shared" ca="1" si="90"/>
        <v>11.727611566664804</v>
      </c>
      <c r="GF19" s="276">
        <f t="shared" ca="1" si="91"/>
        <v>6.7219457142857149</v>
      </c>
      <c r="GG19" s="281">
        <f t="shared" ca="1" si="92"/>
        <v>1.7162798619066262</v>
      </c>
    </row>
    <row r="20" spans="2:189" x14ac:dyDescent="0.35">
      <c r="G20" s="42" t="str">
        <f t="shared" ref="G20:G22" si="200">IF($J$4="ALL","SHOW",IF(I20=$J$4,"SHOW","HIDE"))</f>
        <v>SHOW</v>
      </c>
      <c r="H20" s="42" t="str">
        <f t="shared" ref="H20:H22" si="201">$H$18&amp;I20</f>
        <v>0012zBIASError_GFS_Ens</v>
      </c>
      <c r="I20" s="180" t="s">
        <v>3297</v>
      </c>
      <c r="J20" s="192">
        <f t="shared" ref="J20:J22" ca="1" si="202">IFERROR(RANK(K20,K$19:K$22,2),"-")</f>
        <v>1</v>
      </c>
      <c r="K20" s="210">
        <f t="shared" ca="1" si="168"/>
        <v>1.19543142857143</v>
      </c>
      <c r="L20" s="179">
        <f ca="1">IFERROR(IF($G20="SHOW",VLOOKUP($H20,$BI:$DF,L$1,FALSE)," "),"")</f>
        <v>1.19543142857143</v>
      </c>
      <c r="M20" s="192">
        <f t="shared" ref="M20:M22" ca="1" si="203">IFERROR(RANK(N20,N$19:N$22,2),"-")</f>
        <v>1</v>
      </c>
      <c r="N20" s="210">
        <f t="shared" ca="1" si="169"/>
        <v>1.3655442857142872</v>
      </c>
      <c r="O20" s="179">
        <f ca="1">IFERROR(IF($G20="SHOW",VLOOKUP($H20,$BI:$DF,O$1,FALSE)," "),"")</f>
        <v>1.3655442857142872</v>
      </c>
      <c r="P20" s="192">
        <f t="shared" ref="P20:P22" ca="1" si="204">IFERROR(RANK(Q20,Q$19:Q$22,2),"-")</f>
        <v>1</v>
      </c>
      <c r="Q20" s="210">
        <f t="shared" ca="1" si="170"/>
        <v>1.6306457142857149</v>
      </c>
      <c r="R20" s="179">
        <f ca="1">IFERROR(IF($G20="SHOW",VLOOKUP($H20,$BI:$DF,R$1,FALSE)," "),"")</f>
        <v>1.6306457142857149</v>
      </c>
      <c r="S20" s="192">
        <f t="shared" ref="S20:S22" ca="1" si="205">IFERROR(RANK(T20,T$19:T$22,2),"-")</f>
        <v>1</v>
      </c>
      <c r="T20" s="210">
        <f t="shared" ca="1" si="171"/>
        <v>1.8474428571428576</v>
      </c>
      <c r="U20" s="179">
        <f ca="1">IFERROR(IF($G20="SHOW",VLOOKUP($H20,$BI:$DF,U$1,FALSE)," "),"")</f>
        <v>1.8474428571428576</v>
      </c>
      <c r="V20" s="192">
        <f t="shared" ref="V20:V22" ca="1" si="206">IFERROR(RANK(W20,W$19:W$22,2),"-")</f>
        <v>1</v>
      </c>
      <c r="W20" s="210">
        <f t="shared" ca="1" si="172"/>
        <v>2.1486342857142873</v>
      </c>
      <c r="X20" s="179">
        <f ca="1">IFERROR(IF($G20="SHOW",VLOOKUP($H20,$BI:$DF,X$1,FALSE)," "),"")</f>
        <v>2.1486342857142873</v>
      </c>
      <c r="Y20" s="192">
        <f t="shared" ref="Y20:Y22" ca="1" si="207">IFERROR(RANK(Z20,Z$19:Z$22,2),"-")</f>
        <v>1</v>
      </c>
      <c r="Z20" s="210">
        <f t="shared" ca="1" si="173"/>
        <v>2.3214857142857142</v>
      </c>
      <c r="AA20" s="179">
        <f ca="1">IFERROR(IF($G20="SHOW",VLOOKUP($H20,$BI:$DF,AA$1,FALSE)," "),"")</f>
        <v>2.3214857142857142</v>
      </c>
      <c r="AB20" s="192">
        <f t="shared" ref="AB20:AB22" ca="1" si="208">IFERROR(RANK(AC20,AC$19:AC$22,2),"-")</f>
        <v>3</v>
      </c>
      <c r="AC20" s="210">
        <f t="shared" ca="1" si="174"/>
        <v>3.073725</v>
      </c>
      <c r="AD20" s="179">
        <f ca="1">IFERROR(IF($G20="SHOW",VLOOKUP($H20,$BI:$DF,AD$1,FALSE)," "),"")</f>
        <v>3.073725</v>
      </c>
      <c r="AE20" s="192">
        <f t="shared" ref="AE20:AE22" ca="1" si="209">IFERROR(RANK(AF20,AF$19:AF$22,2),"-")</f>
        <v>4</v>
      </c>
      <c r="AF20" s="210">
        <f t="shared" ca="1" si="175"/>
        <v>3.8495314285714293</v>
      </c>
      <c r="AG20" s="179">
        <f ca="1">IFERROR(IF($G20="SHOW",VLOOKUP($H20,$BI:$DF,AG$1,FALSE)," "),"")</f>
        <v>3.8495314285714293</v>
      </c>
      <c r="AH20" s="192">
        <f t="shared" ref="AH20:AH22" ca="1" si="210">IFERROR(RANK(AI20,AI$19:AI$22,2),"-")</f>
        <v>3</v>
      </c>
      <c r="AI20" s="210">
        <f t="shared" ca="1" si="176"/>
        <v>4.6092435714285722</v>
      </c>
      <c r="AJ20" s="179">
        <f ca="1">IFERROR(IF($G20="SHOW",VLOOKUP($H20,$BI:$DF,AJ$1,FALSE)," "),"")</f>
        <v>4.6092435714285722</v>
      </c>
      <c r="AK20" s="192">
        <f t="shared" ref="AK20:AK22" ca="1" si="211">IFERROR(RANK(AL20,AL$19:AL$22,2),"-")</f>
        <v>2</v>
      </c>
      <c r="AL20" s="210">
        <f t="shared" ca="1" si="177"/>
        <v>5.0214890476190472</v>
      </c>
      <c r="AM20" s="179">
        <f ca="1">IFERROR(IF($G20="SHOW",VLOOKUP($H20,$BI:$DF,AM$1,FALSE)," "),"")</f>
        <v>5.0214890476190472</v>
      </c>
      <c r="AN20" s="192">
        <f t="shared" ref="AN20:AN22" ca="1" si="212">IFERROR(RANK(AO20,AO$19:AO$22,2),"-")</f>
        <v>2</v>
      </c>
      <c r="AO20" s="210">
        <f t="shared" ca="1" si="178"/>
        <v>5.1797223809523807</v>
      </c>
      <c r="AP20" s="179">
        <f ca="1">IFERROR(IF($G20="SHOW",VLOOKUP($H20,$BI:$DF,AP$1,FALSE)," "),"")</f>
        <v>5.1797223809523807</v>
      </c>
      <c r="AQ20" s="192">
        <f t="shared" ref="AQ20:AQ22" ca="1" si="213">IFERROR(RANK(AR20,AR$19:AR$22,2),"-")</f>
        <v>2</v>
      </c>
      <c r="AR20" s="210">
        <f t="shared" ca="1" si="179"/>
        <v>5.3299997619047597</v>
      </c>
      <c r="AS20" s="179">
        <f ca="1">IFERROR(IF($G20="SHOW",VLOOKUP($H20,$BI:$DF,AS$1,FALSE)," "),"")</f>
        <v>5.3299997619047597</v>
      </c>
      <c r="AT20" s="192">
        <f t="shared" ref="AT20:AT22" ca="1" si="214">IFERROR(RANK(AU20,AU$19:AU$22,2),"-")</f>
        <v>2</v>
      </c>
      <c r="AU20" s="210">
        <f t="shared" ca="1" si="180"/>
        <v>5.5822114285714299</v>
      </c>
      <c r="AV20" s="179">
        <f ca="1">IFERROR(IF($G20="SHOW",VLOOKUP($H20,$BI:$DF,AV$1,FALSE)," "),"")</f>
        <v>5.5822114285714299</v>
      </c>
      <c r="AW20" s="192">
        <f t="shared" ref="AW20:AW22" ca="1" si="215">IFERROR(RANK(AX20,AX$19:AX$22,2),"-")</f>
        <v>2</v>
      </c>
      <c r="AX20" s="210">
        <f t="shared" ca="1" si="181"/>
        <v>5.4645685714285701</v>
      </c>
      <c r="AY20" s="179">
        <f ca="1">IFERROR(IF($G20="SHOW",VLOOKUP($H20,$BI:$DF,AY$1,FALSE)," "),"")</f>
        <v>5.4645685714285701</v>
      </c>
      <c r="AZ20" s="192">
        <f t="shared" ref="AZ20:AZ22" ca="1" si="216">IFERROR(RANK(BA20,BA$19:BA$22,2),"-")</f>
        <v>2</v>
      </c>
      <c r="BA20" s="210">
        <f t="shared" ca="1" si="182"/>
        <v>5.5072799999999997</v>
      </c>
      <c r="BB20" s="179">
        <f ca="1">IFERROR(IF($G20="SHOW",VLOOKUP($H20,$BI:$DF,BB$1,FALSE)," "),"")</f>
        <v>5.5072799999999997</v>
      </c>
      <c r="BC20" s="192">
        <f t="shared" ref="BC20:BC22" ca="1" si="217">IFERROR(RANK(BD20,BD$19:BD$22,2),"-")</f>
        <v>1</v>
      </c>
      <c r="BD20" s="210">
        <f t="shared" ca="1" si="183"/>
        <v>5.6706171428571412</v>
      </c>
      <c r="BE20" s="179">
        <f ca="1">IFERROR(IF($G20="SHOW",VLOOKUP($H20,$BI:$DF,BE$1,FALSE)," "),"")</f>
        <v>5.6706171428571412</v>
      </c>
      <c r="BG20" s="384"/>
      <c r="BI20" s="42" t="str">
        <f t="shared" ref="BI20:BI22" si="218">$BI$18&amp;BJ20</f>
        <v>00zBIASError_GFS_Ens</v>
      </c>
      <c r="BJ20" s="180" t="s">
        <v>3297</v>
      </c>
      <c r="BK20" s="192">
        <f t="shared" ref="BK20:BK22" ca="1" si="219">IFERROR(RANK(BL20,BL$19:BL$22,2),"-")</f>
        <v>1</v>
      </c>
      <c r="BL20" s="210">
        <f t="shared" ca="1" si="184"/>
        <v>1.3071085714285731</v>
      </c>
      <c r="BM20" s="179">
        <f ca="1">'Accuracy Calc'!R108</f>
        <v>1.3071085714285731</v>
      </c>
      <c r="BN20" s="192">
        <f t="shared" ref="BN20:BN22" ca="1" si="220">IFERROR(RANK(BO20,BO$19:BO$22,2),"-")</f>
        <v>1</v>
      </c>
      <c r="BO20" s="210">
        <f t="shared" ca="1" si="185"/>
        <v>1.4078442857142872</v>
      </c>
      <c r="BP20" s="179">
        <f ca="1">'Accuracy Calc'!U108</f>
        <v>1.4078442857142872</v>
      </c>
      <c r="BQ20" s="192">
        <f t="shared" ref="BQ20:BQ22" ca="1" si="221">IFERROR(RANK(BR20,BR$19:BR$22,2),"-")</f>
        <v>1</v>
      </c>
      <c r="BR20" s="210">
        <f t="shared" ca="1" si="186"/>
        <v>1.610087142857143</v>
      </c>
      <c r="BS20" s="179">
        <f ca="1">'Accuracy Calc'!X108</f>
        <v>1.610087142857143</v>
      </c>
      <c r="BT20" s="192">
        <f t="shared" ref="BT20:BT22" ca="1" si="222">IFERROR(RANK(BU20,BU$19:BU$22,2),"-")</f>
        <v>1</v>
      </c>
      <c r="BU20" s="210">
        <f t="shared" ca="1" si="187"/>
        <v>1.915662857142856</v>
      </c>
      <c r="BV20" s="179">
        <f ca="1">'Accuracy Calc'!AA108</f>
        <v>1.915662857142856</v>
      </c>
      <c r="BW20" s="192">
        <f t="shared" ref="BW20:BW22" ca="1" si="223">IFERROR(RANK(BX20,BX$19:BX$22,2),"-")</f>
        <v>1</v>
      </c>
      <c r="BX20" s="210">
        <f t="shared" ca="1" si="188"/>
        <v>2.0764542857142878</v>
      </c>
      <c r="BY20" s="179">
        <f ca="1">'Accuracy Calc'!AD108</f>
        <v>2.0764542857142878</v>
      </c>
      <c r="BZ20" s="192">
        <f t="shared" ref="BZ20:BZ22" ca="1" si="224">IFERROR(RANK(CA20,CA$19:CA$22,2),"-")</f>
        <v>1</v>
      </c>
      <c r="CA20" s="210">
        <f t="shared" ca="1" si="189"/>
        <v>2.4755785714285716</v>
      </c>
      <c r="CB20" s="179">
        <f ca="1">'Accuracy Calc'!AG108</f>
        <v>2.4755785714285716</v>
      </c>
      <c r="CC20" s="192">
        <f t="shared" ref="CC20:CC22" ca="1" si="225">IFERROR(RANK(CD20,CD$19:CD$22,2),"-")</f>
        <v>3</v>
      </c>
      <c r="CD20" s="210">
        <f t="shared" ca="1" si="190"/>
        <v>3.2897057142857142</v>
      </c>
      <c r="CE20" s="179">
        <f ca="1">'Accuracy Calc'!AJ108</f>
        <v>3.2897057142857142</v>
      </c>
      <c r="CF20" s="192">
        <f t="shared" ref="CF20:CF22" ca="1" si="226">IFERROR(RANK(CG20,CG$19:CG$22,2),"-")</f>
        <v>4</v>
      </c>
      <c r="CG20" s="210">
        <f t="shared" ca="1" si="191"/>
        <v>4.1957871428571423</v>
      </c>
      <c r="CH20" s="179">
        <f ca="1">'Accuracy Calc'!AM108</f>
        <v>4.1957871428571423</v>
      </c>
      <c r="CI20" s="192">
        <f t="shared" ref="CI20:CI22" ca="1" si="227">IFERROR(RANK(CJ20,CJ$19:CJ$22,2),"-")</f>
        <v>3</v>
      </c>
      <c r="CJ20" s="210">
        <f t="shared" ca="1" si="192"/>
        <v>4.780787142857144</v>
      </c>
      <c r="CK20" s="179">
        <f ca="1">'Accuracy Calc'!AP108</f>
        <v>4.780787142857144</v>
      </c>
      <c r="CL20" s="192">
        <f t="shared" ref="CL20:CL22" ca="1" si="228">IFERROR(RANK(CM20,CM$19:CM$22,2),"-")</f>
        <v>2</v>
      </c>
      <c r="CM20" s="210">
        <f t="shared" ca="1" si="193"/>
        <v>5.2267114285714289</v>
      </c>
      <c r="CN20" s="179">
        <f ca="1">'Accuracy Calc'!AS108</f>
        <v>5.2267114285714289</v>
      </c>
      <c r="CO20" s="192">
        <f t="shared" ref="CO20:CO22" ca="1" si="229">IFERROR(RANK(CP20,CP$19:CP$22,2),"-")</f>
        <v>2</v>
      </c>
      <c r="CP20" s="210">
        <f t="shared" ca="1" si="194"/>
        <v>5.3147314285714264</v>
      </c>
      <c r="CQ20" s="179">
        <f ca="1">'Accuracy Calc'!AV108</f>
        <v>5.3147314285714264</v>
      </c>
      <c r="CR20" s="192">
        <f t="shared" ref="CR20:CR22" ca="1" si="230">IFERROR(RANK(CS20,CS$19:CS$22,2),"-")</f>
        <v>3</v>
      </c>
      <c r="CS20" s="210">
        <f t="shared" ca="1" si="195"/>
        <v>5.693592857142856</v>
      </c>
      <c r="CT20" s="179">
        <f ca="1">'Accuracy Calc'!AY108</f>
        <v>5.693592857142856</v>
      </c>
      <c r="CU20" s="192">
        <f t="shared" ref="CU20:CU22" ca="1" si="231">IFERROR(RANK(CV20,CV$19:CV$22,2),"-")</f>
        <v>2</v>
      </c>
      <c r="CV20" s="210">
        <f t="shared" ca="1" si="196"/>
        <v>5.591082857142859</v>
      </c>
      <c r="CW20" s="179">
        <f ca="1">'Accuracy Calc'!BB108</f>
        <v>5.591082857142859</v>
      </c>
      <c r="CX20" s="192">
        <f t="shared" ref="CX20:CX22" ca="1" si="232">IFERROR(RANK(CY20,CY$19:CY$22,2),"-")</f>
        <v>2</v>
      </c>
      <c r="CY20" s="210">
        <f t="shared" ca="1" si="197"/>
        <v>5.5591199999999974</v>
      </c>
      <c r="CZ20" s="179">
        <f ca="1">'Accuracy Calc'!BE108</f>
        <v>5.5591199999999974</v>
      </c>
      <c r="DA20" s="192">
        <f t="shared" ref="DA20:DA22" ca="1" si="233">IFERROR(RANK(DB20,DB$19:DB$22,2),"-")</f>
        <v>2</v>
      </c>
      <c r="DB20" s="210">
        <f t="shared" ca="1" si="198"/>
        <v>5.9048742857142837</v>
      </c>
      <c r="DC20" s="179">
        <f ca="1">'Accuracy Calc'!BH108</f>
        <v>5.9048742857142837</v>
      </c>
      <c r="DD20" s="192">
        <f t="shared" ref="DD20:DD22" ca="1" si="234">IFERROR(RANK(DE20,DE$19:DE$22,2),"-")</f>
        <v>1</v>
      </c>
      <c r="DE20" s="210">
        <f t="shared" ca="1" si="199"/>
        <v>5.6587885714285706</v>
      </c>
      <c r="DF20" s="179">
        <f ca="1">'Accuracy Calc'!BK108</f>
        <v>5.6587885714285706</v>
      </c>
      <c r="DG20" s="95"/>
      <c r="DK20" s="183" t="str">
        <f t="shared" si="0"/>
        <v>GFS_Ens</v>
      </c>
      <c r="DL20" s="184">
        <f t="shared" ca="1" si="1"/>
        <v>1.3071085714285731</v>
      </c>
      <c r="DM20" s="184">
        <f t="shared" ca="1" si="2"/>
        <v>1.4078442857142872</v>
      </c>
      <c r="DN20" s="184">
        <f t="shared" ca="1" si="3"/>
        <v>1.610087142857143</v>
      </c>
      <c r="DO20" s="184">
        <f t="shared" ca="1" si="4"/>
        <v>1.915662857142856</v>
      </c>
      <c r="DP20" s="184">
        <f t="shared" ca="1" si="5"/>
        <v>2.0764542857142878</v>
      </c>
      <c r="DQ20" s="184">
        <f t="shared" ca="1" si="6"/>
        <v>2.4755785714285716</v>
      </c>
      <c r="DR20" s="184">
        <f t="shared" ca="1" si="7"/>
        <v>3.2897057142857142</v>
      </c>
      <c r="DS20" s="184">
        <f t="shared" ca="1" si="8"/>
        <v>4.1957871428571423</v>
      </c>
      <c r="DT20" s="184">
        <f t="shared" ca="1" si="9"/>
        <v>4.780787142857144</v>
      </c>
      <c r="DU20" s="184">
        <f t="shared" ca="1" si="10"/>
        <v>5.2267114285714289</v>
      </c>
      <c r="DV20" s="184">
        <f t="shared" ca="1" si="11"/>
        <v>5.3147314285714264</v>
      </c>
      <c r="DW20" s="184">
        <f t="shared" ca="1" si="12"/>
        <v>5.693592857142856</v>
      </c>
      <c r="DX20" s="184">
        <f t="shared" ca="1" si="13"/>
        <v>5.591082857142859</v>
      </c>
      <c r="DY20" s="184">
        <f t="shared" ca="1" si="14"/>
        <v>5.5591199999999974</v>
      </c>
      <c r="DZ20" s="184">
        <f t="shared" ca="1" si="15"/>
        <v>5.9048742857142837</v>
      </c>
      <c r="EA20" s="184">
        <f t="shared" ca="1" si="16"/>
        <v>5.6587885714285706</v>
      </c>
      <c r="EZ20" s="275" t="str">
        <f t="shared" si="93"/>
        <v>GFS</v>
      </c>
      <c r="FA20" s="276" t="s">
        <v>3312</v>
      </c>
      <c r="FB20" s="277" t="str">
        <f t="shared" si="94"/>
        <v>GFSDay11</v>
      </c>
      <c r="FC20" s="278">
        <f t="shared" ca="1" si="98"/>
        <v>44802</v>
      </c>
      <c r="FD20" s="279">
        <f t="shared" ca="1" si="84"/>
        <v>9.3456277038241158</v>
      </c>
      <c r="FE20" s="279">
        <f t="shared" ca="1" si="84"/>
        <v>2.615618571428572</v>
      </c>
      <c r="FF20" s="279">
        <f t="shared" ca="1" si="84"/>
        <v>-4.1143905609669709</v>
      </c>
      <c r="FG20" s="278">
        <f t="shared" ca="1" si="85"/>
        <v>44802</v>
      </c>
      <c r="FH20" s="279">
        <f t="shared" ca="1" si="86"/>
        <v>10.116680890267091</v>
      </c>
      <c r="FI20" s="279">
        <f t="shared" ca="1" si="86"/>
        <v>5.720059285714286</v>
      </c>
      <c r="FJ20" s="280">
        <f t="shared" ca="1" si="86"/>
        <v>1.3234376811614821</v>
      </c>
      <c r="FO20" s="275" t="s">
        <v>3085</v>
      </c>
      <c r="FP20" s="276" t="s">
        <v>3312</v>
      </c>
      <c r="FQ20" s="276" t="str">
        <f t="shared" si="95"/>
        <v>GFSDay11</v>
      </c>
      <c r="FR20" s="276">
        <f ca="1">AP9</f>
        <v>2.615618571428572</v>
      </c>
      <c r="FS20" s="276">
        <f ca="1">AP14</f>
        <v>6.7300091323955433</v>
      </c>
      <c r="FT20" s="276">
        <f ca="1">AP19</f>
        <v>5.720059285714286</v>
      </c>
      <c r="FU20" s="281">
        <f ca="1">AP24</f>
        <v>4.3966216045528039</v>
      </c>
      <c r="FV20" s="282"/>
      <c r="FW20" s="275" t="str">
        <f t="shared" si="87"/>
        <v>GFSDay11</v>
      </c>
      <c r="FX20" s="276">
        <f t="shared" ca="1" si="99"/>
        <v>44802</v>
      </c>
      <c r="FY20" s="276">
        <f t="shared" ca="1" si="96"/>
        <v>9.3456277038241158</v>
      </c>
      <c r="FZ20" s="276">
        <f t="shared" ca="1" si="88"/>
        <v>2.615618571428572</v>
      </c>
      <c r="GA20" s="276">
        <f t="shared" ca="1" si="97"/>
        <v>-4.1143905609669709</v>
      </c>
      <c r="GB20" s="283"/>
      <c r="GC20" s="275" t="str">
        <f t="shared" si="89"/>
        <v>GFSDay11</v>
      </c>
      <c r="GD20" s="276">
        <f t="shared" ca="1" si="100"/>
        <v>44802</v>
      </c>
      <c r="GE20" s="276">
        <f t="shared" ca="1" si="90"/>
        <v>10.116680890267091</v>
      </c>
      <c r="GF20" s="276">
        <f t="shared" ca="1" si="91"/>
        <v>5.720059285714286</v>
      </c>
      <c r="GG20" s="281">
        <f t="shared" ca="1" si="92"/>
        <v>1.3234376811614821</v>
      </c>
    </row>
    <row r="21" spans="2:189" x14ac:dyDescent="0.35">
      <c r="G21" s="42" t="str">
        <f t="shared" si="200"/>
        <v>SHOW</v>
      </c>
      <c r="H21" s="42" t="str">
        <f t="shared" si="201"/>
        <v>0012zBIASError_ECMWF</v>
      </c>
      <c r="I21" s="180" t="s">
        <v>3171</v>
      </c>
      <c r="J21" s="192">
        <f t="shared" ca="1" si="202"/>
        <v>4</v>
      </c>
      <c r="K21" s="210">
        <f t="shared" ca="1" si="168"/>
        <v>2.4780021428571422</v>
      </c>
      <c r="L21" s="179">
        <f ca="1">IFERROR(IF($G21="SHOW",VLOOKUP($H21,$BI:$DF,L$1,FALSE)," "),"")</f>
        <v>2.4780021428571422</v>
      </c>
      <c r="M21" s="192">
        <f t="shared" ca="1" si="203"/>
        <v>4</v>
      </c>
      <c r="N21" s="210">
        <f t="shared" ca="1" si="169"/>
        <v>2.5997400000000006</v>
      </c>
      <c r="O21" s="179">
        <f ca="1">IFERROR(IF($G21="SHOW",VLOOKUP($H21,$BI:$DF,O$1,FALSE)," "),"")</f>
        <v>2.5997400000000006</v>
      </c>
      <c r="P21" s="192">
        <f t="shared" ca="1" si="204"/>
        <v>3</v>
      </c>
      <c r="Q21" s="210">
        <f t="shared" ca="1" si="170"/>
        <v>2.395099285714287</v>
      </c>
      <c r="R21" s="179">
        <f ca="1">IFERROR(IF($G21="SHOW",VLOOKUP($H21,$BI:$DF,R$1,FALSE)," "),"")</f>
        <v>2.395099285714287</v>
      </c>
      <c r="S21" s="192">
        <f t="shared" ca="1" si="205"/>
        <v>4</v>
      </c>
      <c r="T21" s="210">
        <f t="shared" ca="1" si="171"/>
        <v>2.790829285714286</v>
      </c>
      <c r="U21" s="179">
        <f ca="1">IFERROR(IF($G21="SHOW",VLOOKUP($H21,$BI:$DF,U$1,FALSE)," "),"")</f>
        <v>2.790829285714286</v>
      </c>
      <c r="V21" s="192">
        <f t="shared" ca="1" si="206"/>
        <v>3</v>
      </c>
      <c r="W21" s="210">
        <f t="shared" ca="1" si="172"/>
        <v>2.8959878571428588</v>
      </c>
      <c r="X21" s="179">
        <f ca="1">IFERROR(IF($G21="SHOW",VLOOKUP($H21,$BI:$DF,X$1,FALSE)," "),"")</f>
        <v>2.8959878571428588</v>
      </c>
      <c r="Y21" s="192">
        <f t="shared" ca="1" si="207"/>
        <v>4</v>
      </c>
      <c r="Z21" s="210">
        <f t="shared" ca="1" si="173"/>
        <v>3.1603178571428581</v>
      </c>
      <c r="AA21" s="179">
        <f ca="1">IFERROR(IF($G21="SHOW",VLOOKUP($H21,$BI:$DF,AA$1,FALSE)," "),"")</f>
        <v>3.1603178571428581</v>
      </c>
      <c r="AB21" s="192">
        <f t="shared" ca="1" si="208"/>
        <v>1</v>
      </c>
      <c r="AC21" s="210">
        <f t="shared" ca="1" si="174"/>
        <v>2.8065471428571414</v>
      </c>
      <c r="AD21" s="179">
        <f ca="1">IFERROR(IF($G21="SHOW",VLOOKUP($H21,$BI:$DF,AD$1,FALSE)," "),"")</f>
        <v>2.8065471428571414</v>
      </c>
      <c r="AE21" s="192">
        <f t="shared" ca="1" si="209"/>
        <v>2</v>
      </c>
      <c r="AF21" s="210">
        <f t="shared" ca="1" si="175"/>
        <v>3.6156857142857142</v>
      </c>
      <c r="AG21" s="179">
        <f ca="1">IFERROR(IF($G21="SHOW",VLOOKUP($H21,$BI:$DF,AG$1,FALSE)," "),"")</f>
        <v>3.6156857142857142</v>
      </c>
      <c r="AH21" s="192">
        <f t="shared" ca="1" si="210"/>
        <v>2</v>
      </c>
      <c r="AI21" s="210">
        <f t="shared" ca="1" si="176"/>
        <v>3.912672857142856</v>
      </c>
      <c r="AJ21" s="179">
        <f ca="1">IFERROR(IF($G21="SHOW",VLOOKUP($H21,$BI:$DF,AJ$1,FALSE)," "),"")</f>
        <v>3.912672857142856</v>
      </c>
      <c r="AK21" s="192">
        <f t="shared" ca="1" si="211"/>
        <v>3</v>
      </c>
      <c r="AL21" s="210">
        <f t="shared" ca="1" si="177"/>
        <v>5.5356299999999994</v>
      </c>
      <c r="AM21" s="179">
        <f ca="1">IFERROR(IF($G21="SHOW",VLOOKUP($H21,$BI:$DF,AM$1,FALSE)," "),"")</f>
        <v>5.5356299999999994</v>
      </c>
      <c r="AN21" s="192" t="str">
        <f t="shared" si="212"/>
        <v>-</v>
      </c>
      <c r="AO21" s="210" t="str">
        <f t="shared" si="178"/>
        <v>-</v>
      </c>
      <c r="AP21" s="179" t="str">
        <f>IFERROR(IF($G21="SHOW",VLOOKUP($H21,$BI:$DF,AP$1,FALSE)," "),"")</f>
        <v/>
      </c>
      <c r="AQ21" s="192" t="str">
        <f t="shared" si="213"/>
        <v>-</v>
      </c>
      <c r="AR21" s="210" t="str">
        <f t="shared" si="179"/>
        <v>-</v>
      </c>
      <c r="AS21" s="179" t="str">
        <f>IFERROR(IF($G21="SHOW",VLOOKUP($H21,$BI:$DF,AS$1,FALSE)," "),"")</f>
        <v/>
      </c>
      <c r="AT21" s="192" t="str">
        <f t="shared" si="214"/>
        <v>-</v>
      </c>
      <c r="AU21" s="210" t="str">
        <f t="shared" si="180"/>
        <v>-</v>
      </c>
      <c r="AV21" s="179" t="str">
        <f>IFERROR(IF($G21="SHOW",VLOOKUP($H21,$BI:$DF,AV$1,FALSE)," "),"")</f>
        <v/>
      </c>
      <c r="AW21" s="192" t="str">
        <f t="shared" si="215"/>
        <v>-</v>
      </c>
      <c r="AX21" s="210" t="str">
        <f t="shared" si="181"/>
        <v>-</v>
      </c>
      <c r="AY21" s="179" t="str">
        <f>IFERROR(IF($G21="SHOW",VLOOKUP($H21,$BI:$DF,AY$1,FALSE)," "),"")</f>
        <v/>
      </c>
      <c r="AZ21" s="192" t="str">
        <f t="shared" si="216"/>
        <v>-</v>
      </c>
      <c r="BA21" s="210" t="str">
        <f t="shared" si="182"/>
        <v>-</v>
      </c>
      <c r="BB21" s="179" t="str">
        <f>IFERROR(IF($G21="SHOW",VLOOKUP($H21,$BI:$DF,BB$1,FALSE)," "),"")</f>
        <v/>
      </c>
      <c r="BC21" s="192" t="str">
        <f t="shared" si="217"/>
        <v>-</v>
      </c>
      <c r="BD21" s="210" t="str">
        <f t="shared" si="183"/>
        <v>-</v>
      </c>
      <c r="BE21" s="179" t="str">
        <f>IFERROR(IF($G21="SHOW",VLOOKUP($H21,$BI:$DF,BE$1,FALSE)," "),"")</f>
        <v/>
      </c>
      <c r="BG21" s="384"/>
      <c r="BI21" s="42" t="str">
        <f t="shared" si="218"/>
        <v>00zBIASError_ECMWF</v>
      </c>
      <c r="BJ21" s="180" t="s">
        <v>3171</v>
      </c>
      <c r="BK21" s="192">
        <f t="shared" ca="1" si="219"/>
        <v>3</v>
      </c>
      <c r="BL21" s="210">
        <f t="shared" ca="1" si="184"/>
        <v>2.40543</v>
      </c>
      <c r="BM21" s="179">
        <f ca="1">'Accuracy Calc'!R163</f>
        <v>2.40543</v>
      </c>
      <c r="BN21" s="192">
        <f t="shared" ca="1" si="220"/>
        <v>4</v>
      </c>
      <c r="BO21" s="210">
        <f t="shared" ca="1" si="185"/>
        <v>2.7897042857142851</v>
      </c>
      <c r="BP21" s="179">
        <f ca="1">'Accuracy Calc'!U163</f>
        <v>2.7897042857142851</v>
      </c>
      <c r="BQ21" s="192">
        <f t="shared" ca="1" si="221"/>
        <v>3</v>
      </c>
      <c r="BR21" s="210">
        <f t="shared" ca="1" si="186"/>
        <v>2.5653342857142873</v>
      </c>
      <c r="BS21" s="179">
        <f ca="1">'Accuracy Calc'!X163</f>
        <v>2.5653342857142873</v>
      </c>
      <c r="BT21" s="192">
        <f t="shared" ca="1" si="222"/>
        <v>4</v>
      </c>
      <c r="BU21" s="210">
        <f t="shared" ca="1" si="187"/>
        <v>2.522121428571428</v>
      </c>
      <c r="BV21" s="179">
        <f ca="1">'Accuracy Calc'!AA163</f>
        <v>2.522121428571428</v>
      </c>
      <c r="BW21" s="192">
        <f t="shared" ca="1" si="223"/>
        <v>3</v>
      </c>
      <c r="BX21" s="210">
        <f t="shared" ca="1" si="188"/>
        <v>2.6678442857142861</v>
      </c>
      <c r="BY21" s="179">
        <f ca="1">'Accuracy Calc'!AD163</f>
        <v>2.6678442857142861</v>
      </c>
      <c r="BZ21" s="192">
        <f t="shared" ca="1" si="224"/>
        <v>3</v>
      </c>
      <c r="CA21" s="210">
        <f t="shared" ca="1" si="189"/>
        <v>3.0335014285714301</v>
      </c>
      <c r="CB21" s="179">
        <f ca="1">'Accuracy Calc'!AG163</f>
        <v>3.0335014285714301</v>
      </c>
      <c r="CC21" s="192">
        <f t="shared" ca="1" si="225"/>
        <v>1</v>
      </c>
      <c r="CD21" s="210">
        <f t="shared" ca="1" si="190"/>
        <v>2.2344942857142835</v>
      </c>
      <c r="CE21" s="179">
        <f ca="1">'Accuracy Calc'!AJ163</f>
        <v>2.2344942857142835</v>
      </c>
      <c r="CF21" s="192">
        <f t="shared" ca="1" si="226"/>
        <v>2</v>
      </c>
      <c r="CG21" s="210">
        <f t="shared" ca="1" si="191"/>
        <v>3.5445471428571436</v>
      </c>
      <c r="CH21" s="179">
        <f ca="1">'Accuracy Calc'!AM163</f>
        <v>3.5445471428571436</v>
      </c>
      <c r="CI21" s="192">
        <f t="shared" ca="1" si="227"/>
        <v>2</v>
      </c>
      <c r="CJ21" s="210">
        <f t="shared" ca="1" si="192"/>
        <v>4.5136542857142841</v>
      </c>
      <c r="CK21" s="179">
        <f ca="1">'Accuracy Calc'!AP163</f>
        <v>4.5136542857142841</v>
      </c>
      <c r="CL21" s="192">
        <f t="shared" ca="1" si="228"/>
        <v>3</v>
      </c>
      <c r="CM21" s="210">
        <f t="shared" ca="1" si="193"/>
        <v>5.5356299999999994</v>
      </c>
      <c r="CN21" s="179">
        <f ca="1">'Accuracy Calc'!AS163</f>
        <v>5.5356299999999994</v>
      </c>
      <c r="CO21" s="192" t="str">
        <f t="shared" si="229"/>
        <v>-</v>
      </c>
      <c r="CP21" s="210" t="str">
        <f t="shared" si="194"/>
        <v>-</v>
      </c>
      <c r="CQ21" s="179" t="str">
        <f>'Accuracy Calc'!AV163</f>
        <v>-</v>
      </c>
      <c r="CR21" s="192" t="str">
        <f t="shared" si="230"/>
        <v>-</v>
      </c>
      <c r="CS21" s="210" t="str">
        <f t="shared" si="195"/>
        <v>-</v>
      </c>
      <c r="CT21" s="179" t="str">
        <f>'Accuracy Calc'!AY163</f>
        <v>-</v>
      </c>
      <c r="CU21" s="192" t="str">
        <f t="shared" si="231"/>
        <v>-</v>
      </c>
      <c r="CV21" s="210" t="str">
        <f t="shared" si="196"/>
        <v>-</v>
      </c>
      <c r="CW21" s="179" t="str">
        <f>'Accuracy Calc'!BB163</f>
        <v>-</v>
      </c>
      <c r="CX21" s="192" t="str">
        <f t="shared" si="232"/>
        <v>-</v>
      </c>
      <c r="CY21" s="210" t="str">
        <f t="shared" si="197"/>
        <v>-</v>
      </c>
      <c r="CZ21" s="179" t="str">
        <f>'Accuracy Calc'!BE163</f>
        <v>-</v>
      </c>
      <c r="DA21" s="192" t="str">
        <f t="shared" si="233"/>
        <v>-</v>
      </c>
      <c r="DB21" s="210" t="str">
        <f t="shared" si="198"/>
        <v>-</v>
      </c>
      <c r="DC21" s="179" t="str">
        <f>'Accuracy Calc'!BH163</f>
        <v>-</v>
      </c>
      <c r="DD21" s="192" t="str">
        <f t="shared" si="234"/>
        <v>-</v>
      </c>
      <c r="DE21" s="210" t="str">
        <f t="shared" si="199"/>
        <v>-</v>
      </c>
      <c r="DF21" s="179" t="str">
        <f>'Accuracy Calc'!BK163</f>
        <v>-</v>
      </c>
      <c r="DG21" s="95"/>
      <c r="DK21" s="183" t="str">
        <f t="shared" si="0"/>
        <v>ECMWF</v>
      </c>
      <c r="DL21" s="184">
        <f t="shared" ca="1" si="1"/>
        <v>2.40543</v>
      </c>
      <c r="DM21" s="184">
        <f t="shared" ca="1" si="2"/>
        <v>2.7897042857142851</v>
      </c>
      <c r="DN21" s="184">
        <f t="shared" ca="1" si="3"/>
        <v>2.5653342857142873</v>
      </c>
      <c r="DO21" s="184">
        <f t="shared" ca="1" si="4"/>
        <v>2.522121428571428</v>
      </c>
      <c r="DP21" s="184">
        <f t="shared" ca="1" si="5"/>
        <v>2.6678442857142861</v>
      </c>
      <c r="DQ21" s="184">
        <f t="shared" ca="1" si="6"/>
        <v>3.0335014285714301</v>
      </c>
      <c r="DR21" s="184">
        <f t="shared" ca="1" si="7"/>
        <v>2.2344942857142835</v>
      </c>
      <c r="DS21" s="184">
        <f t="shared" ca="1" si="8"/>
        <v>3.5445471428571436</v>
      </c>
      <c r="DT21" s="184">
        <f t="shared" ca="1" si="9"/>
        <v>4.5136542857142841</v>
      </c>
      <c r="DU21" s="184">
        <f t="shared" ca="1" si="10"/>
        <v>5.5356299999999994</v>
      </c>
      <c r="DV21" s="184" t="str">
        <f t="shared" si="11"/>
        <v>-</v>
      </c>
      <c r="DW21" s="184" t="str">
        <f t="shared" si="12"/>
        <v>-</v>
      </c>
      <c r="DX21" s="184" t="str">
        <f t="shared" si="13"/>
        <v>-</v>
      </c>
      <c r="DY21" s="184" t="str">
        <f t="shared" si="14"/>
        <v>-</v>
      </c>
      <c r="DZ21" s="184" t="str">
        <f t="shared" si="15"/>
        <v>-</v>
      </c>
      <c r="EA21" s="184" t="str">
        <f t="shared" si="16"/>
        <v>-</v>
      </c>
      <c r="EZ21" s="275" t="str">
        <f t="shared" si="93"/>
        <v>GFS</v>
      </c>
      <c r="FA21" s="276" t="s">
        <v>3313</v>
      </c>
      <c r="FB21" s="277" t="str">
        <f t="shared" si="94"/>
        <v>GFSDay12</v>
      </c>
      <c r="FC21" s="278">
        <f t="shared" ca="1" si="98"/>
        <v>44803</v>
      </c>
      <c r="FD21" s="279">
        <f t="shared" ca="1" si="84"/>
        <v>10.580721223066636</v>
      </c>
      <c r="FE21" s="279">
        <f t="shared" ca="1" si="84"/>
        <v>3.1485471428571445</v>
      </c>
      <c r="FF21" s="279">
        <f t="shared" ca="1" si="84"/>
        <v>-4.2836269373523477</v>
      </c>
      <c r="FG21" s="278">
        <f t="shared" ca="1" si="85"/>
        <v>44803</v>
      </c>
      <c r="FH21" s="279">
        <f t="shared" ca="1" si="86"/>
        <v>11.324079818786132</v>
      </c>
      <c r="FI21" s="279">
        <f t="shared" ca="1" si="86"/>
        <v>6.2889364285714269</v>
      </c>
      <c r="FJ21" s="280">
        <f t="shared" ca="1" si="86"/>
        <v>1.2537930383567222</v>
      </c>
      <c r="FO21" s="275" t="s">
        <v>3085</v>
      </c>
      <c r="FP21" s="276" t="s">
        <v>3313</v>
      </c>
      <c r="FQ21" s="276" t="str">
        <f t="shared" si="95"/>
        <v>GFSDay12</v>
      </c>
      <c r="FR21" s="276">
        <f ca="1">AS9</f>
        <v>3.1485471428571445</v>
      </c>
      <c r="FS21" s="276">
        <f ca="1">AS14</f>
        <v>7.4321740802094922</v>
      </c>
      <c r="FT21" s="276">
        <f ca="1">AS19</f>
        <v>6.2889364285714269</v>
      </c>
      <c r="FU21" s="281">
        <f ca="1">AS24</f>
        <v>5.0351433902147047</v>
      </c>
      <c r="FV21" s="282"/>
      <c r="FW21" s="275" t="str">
        <f t="shared" si="87"/>
        <v>GFSDay12</v>
      </c>
      <c r="FX21" s="276">
        <f t="shared" ca="1" si="99"/>
        <v>44803</v>
      </c>
      <c r="FY21" s="276">
        <f t="shared" ca="1" si="96"/>
        <v>10.580721223066636</v>
      </c>
      <c r="FZ21" s="276">
        <f t="shared" ca="1" si="88"/>
        <v>3.1485471428571445</v>
      </c>
      <c r="GA21" s="276">
        <f t="shared" ca="1" si="97"/>
        <v>-4.2836269373523477</v>
      </c>
      <c r="GB21" s="283"/>
      <c r="GC21" s="275" t="str">
        <f t="shared" si="89"/>
        <v>GFSDay12</v>
      </c>
      <c r="GD21" s="276">
        <f t="shared" ca="1" si="100"/>
        <v>44803</v>
      </c>
      <c r="GE21" s="276">
        <f t="shared" ca="1" si="90"/>
        <v>11.324079818786132</v>
      </c>
      <c r="GF21" s="276">
        <f t="shared" ca="1" si="91"/>
        <v>6.2889364285714269</v>
      </c>
      <c r="GG21" s="281">
        <f t="shared" ca="1" si="92"/>
        <v>1.2537930383567222</v>
      </c>
    </row>
    <row r="22" spans="2:189" ht="16" thickBot="1" x14ac:dyDescent="0.4">
      <c r="G22" s="42" t="str">
        <f t="shared" si="200"/>
        <v>SHOW</v>
      </c>
      <c r="H22" s="42" t="str">
        <f t="shared" si="201"/>
        <v>0012zBIASError_ECMWF_Ens</v>
      </c>
      <c r="I22" s="180" t="s">
        <v>3298</v>
      </c>
      <c r="J22" s="192">
        <f t="shared" ca="1" si="202"/>
        <v>3</v>
      </c>
      <c r="K22" s="210">
        <f t="shared" ca="1" si="168"/>
        <v>2.3656564285714285</v>
      </c>
      <c r="L22" s="179">
        <f ca="1">IFERROR(IF($G22="SHOW",VLOOKUP($H22,$BI:$DF,L$1,FALSE)," "),"")</f>
        <v>2.3656564285714285</v>
      </c>
      <c r="M22" s="192">
        <f t="shared" ca="1" si="203"/>
        <v>3</v>
      </c>
      <c r="N22" s="210">
        <f t="shared" ca="1" si="169"/>
        <v>2.5699628571428574</v>
      </c>
      <c r="O22" s="179">
        <f ca="1">IFERROR(IF($G22="SHOW",VLOOKUP($H22,$BI:$DF,O$1,FALSE)," "),"")</f>
        <v>2.5699628571428574</v>
      </c>
      <c r="P22" s="192">
        <f t="shared" ca="1" si="204"/>
        <v>4</v>
      </c>
      <c r="Q22" s="210">
        <f t="shared" ca="1" si="170"/>
        <v>2.5345157142857158</v>
      </c>
      <c r="R22" s="179">
        <f ca="1">IFERROR(IF($G22="SHOW",VLOOKUP($H22,$BI:$DF,R$1,FALSE)," "),"")</f>
        <v>2.5345157142857158</v>
      </c>
      <c r="S22" s="192">
        <f t="shared" ca="1" si="205"/>
        <v>3</v>
      </c>
      <c r="T22" s="210">
        <f t="shared" ca="1" si="171"/>
        <v>2.5799400000000006</v>
      </c>
      <c r="U22" s="179">
        <f ca="1">IFERROR(IF($G22="SHOW",VLOOKUP($H22,$BI:$DF,U$1,FALSE)," "),"")</f>
        <v>2.5799400000000006</v>
      </c>
      <c r="V22" s="192">
        <f t="shared" ca="1" si="206"/>
        <v>2</v>
      </c>
      <c r="W22" s="210">
        <f t="shared" ca="1" si="172"/>
        <v>2.5536214285714292</v>
      </c>
      <c r="X22" s="179">
        <f ca="1">IFERROR(IF($G22="SHOW",VLOOKUP($H22,$BI:$DF,X$1,FALSE)," "),"")</f>
        <v>2.5536214285714292</v>
      </c>
      <c r="Y22" s="192">
        <f t="shared" ca="1" si="207"/>
        <v>3</v>
      </c>
      <c r="Z22" s="210">
        <f t="shared" ca="1" si="173"/>
        <v>2.816434285714287</v>
      </c>
      <c r="AA22" s="179">
        <f ca="1">IFERROR(IF($G22="SHOW",VLOOKUP($H22,$BI:$DF,AA$1,FALSE)," "),"")</f>
        <v>2.816434285714287</v>
      </c>
      <c r="AB22" s="192">
        <f t="shared" ca="1" si="208"/>
        <v>2</v>
      </c>
      <c r="AC22" s="210">
        <f t="shared" ca="1" si="174"/>
        <v>2.9192785714285696</v>
      </c>
      <c r="AD22" s="179">
        <f ca="1">IFERROR(IF($G22="SHOW",VLOOKUP($H22,$BI:$DF,AD$1,FALSE)," "),"")</f>
        <v>2.9192785714285696</v>
      </c>
      <c r="AE22" s="192">
        <f t="shared" ca="1" si="209"/>
        <v>1</v>
      </c>
      <c r="AF22" s="210">
        <f t="shared" ca="1" si="175"/>
        <v>2.9389757142857134</v>
      </c>
      <c r="AG22" s="179">
        <f ca="1">IFERROR(IF($G22="SHOW",VLOOKUP($H22,$BI:$DF,AG$1,FALSE)," "),"")</f>
        <v>2.9389757142857134</v>
      </c>
      <c r="AH22" s="192">
        <f t="shared" ca="1" si="210"/>
        <v>1</v>
      </c>
      <c r="AI22" s="210">
        <f t="shared" ca="1" si="176"/>
        <v>3.0076328571428572</v>
      </c>
      <c r="AJ22" s="179">
        <f ca="1">IFERROR(IF($G22="SHOW",VLOOKUP($H22,$BI:$DF,AJ$1,FALSE)," "),"")</f>
        <v>3.0076328571428572</v>
      </c>
      <c r="AK22" s="192">
        <f t="shared" ca="1" si="211"/>
        <v>1</v>
      </c>
      <c r="AL22" s="210">
        <f t="shared" ca="1" si="177"/>
        <v>3.2054592857142863</v>
      </c>
      <c r="AM22" s="179">
        <f ca="1">IFERROR(IF($G22="SHOW",VLOOKUP($H22,$BI:$DF,AM$1,FALSE)," "),"")</f>
        <v>3.2054592857142863</v>
      </c>
      <c r="AN22" s="192">
        <f t="shared" ca="1" si="212"/>
        <v>1</v>
      </c>
      <c r="AO22" s="210">
        <f t="shared" ca="1" si="178"/>
        <v>3.4063585714285711</v>
      </c>
      <c r="AP22" s="179">
        <f ca="1">IFERROR(IF($G22="SHOW",VLOOKUP($H22,$BI:$DF,AP$1,FALSE)," "),"")</f>
        <v>3.4063585714285711</v>
      </c>
      <c r="AQ22" s="192">
        <f t="shared" ca="1" si="213"/>
        <v>1</v>
      </c>
      <c r="AR22" s="210">
        <f t="shared" ca="1" si="179"/>
        <v>3.6450771428571418</v>
      </c>
      <c r="AS22" s="179">
        <f ca="1">IFERROR(IF($G22="SHOW",VLOOKUP($H22,$BI:$DF,AS$1,FALSE)," "),"")</f>
        <v>3.6450771428571418</v>
      </c>
      <c r="AT22" s="192">
        <f t="shared" ca="1" si="214"/>
        <v>1</v>
      </c>
      <c r="AU22" s="210">
        <f t="shared" ca="1" si="180"/>
        <v>3.8098671428571427</v>
      </c>
      <c r="AV22" s="179">
        <f ca="1">IFERROR(IF($G22="SHOW",VLOOKUP($H22,$BI:$DF,AV$1,FALSE)," "),"")</f>
        <v>3.8098671428571427</v>
      </c>
      <c r="AW22" s="192">
        <f t="shared" ca="1" si="215"/>
        <v>1</v>
      </c>
      <c r="AX22" s="210">
        <f t="shared" ca="1" si="181"/>
        <v>3.8650435714285694</v>
      </c>
      <c r="AY22" s="179">
        <f ca="1">IFERROR(IF($G22="SHOW",VLOOKUP($H22,$BI:$DF,AY$1,FALSE)," "),"")</f>
        <v>3.8650435714285694</v>
      </c>
      <c r="AZ22" s="192">
        <f t="shared" ca="1" si="216"/>
        <v>1</v>
      </c>
      <c r="BA22" s="210">
        <f t="shared" ca="1" si="182"/>
        <v>4.190798571428572</v>
      </c>
      <c r="BB22" s="179">
        <f ca="1">IFERROR(IF($G22="SHOW",VLOOKUP($H22,$BI:$DF,BB$1,FALSE)," "),"")</f>
        <v>4.190798571428572</v>
      </c>
      <c r="BC22" s="192" t="str">
        <f t="shared" si="217"/>
        <v>-</v>
      </c>
      <c r="BD22" s="210" t="str">
        <f t="shared" si="183"/>
        <v>-</v>
      </c>
      <c r="BE22" s="179" t="str">
        <f>IFERROR(IF($G22="SHOW",VLOOKUP($H22,$BI:$DF,BE$1,FALSE)," "),"")</f>
        <v/>
      </c>
      <c r="BG22" s="19"/>
      <c r="BI22" s="42" t="str">
        <f t="shared" si="218"/>
        <v>00zBIASError_ECMWF_Ens</v>
      </c>
      <c r="BJ22" s="180" t="s">
        <v>3298</v>
      </c>
      <c r="BK22" s="192">
        <f t="shared" ca="1" si="219"/>
        <v>4</v>
      </c>
      <c r="BL22" s="210">
        <f t="shared" ca="1" si="184"/>
        <v>2.4656914285714291</v>
      </c>
      <c r="BM22" s="179">
        <f ca="1">'Accuracy Calc'!R218</f>
        <v>2.4656914285714291</v>
      </c>
      <c r="BN22" s="192">
        <f t="shared" ca="1" si="220"/>
        <v>3</v>
      </c>
      <c r="BO22" s="210">
        <f t="shared" ca="1" si="185"/>
        <v>2.5253357142857125</v>
      </c>
      <c r="BP22" s="179">
        <f ca="1">'Accuracy Calc'!U218</f>
        <v>2.5253357142857125</v>
      </c>
      <c r="BQ22" s="192">
        <f t="shared" ca="1" si="221"/>
        <v>4</v>
      </c>
      <c r="BR22" s="210">
        <f t="shared" ca="1" si="186"/>
        <v>2.6841600000000025</v>
      </c>
      <c r="BS22" s="179">
        <f ca="1">'Accuracy Calc'!X218</f>
        <v>2.6841600000000025</v>
      </c>
      <c r="BT22" s="192">
        <f t="shared" ca="1" si="222"/>
        <v>3</v>
      </c>
      <c r="BU22" s="210">
        <f t="shared" ca="1" si="187"/>
        <v>2.4420985714285721</v>
      </c>
      <c r="BV22" s="179">
        <f ca="1">'Accuracy Calc'!AA218</f>
        <v>2.4420985714285721</v>
      </c>
      <c r="BW22" s="192">
        <f t="shared" ca="1" si="223"/>
        <v>2</v>
      </c>
      <c r="BX22" s="210">
        <f t="shared" ca="1" si="188"/>
        <v>2.5929385714285726</v>
      </c>
      <c r="BY22" s="179">
        <f ca="1">'Accuracy Calc'!AD218</f>
        <v>2.5929385714285726</v>
      </c>
      <c r="BZ22" s="192">
        <f t="shared" ca="1" si="224"/>
        <v>2</v>
      </c>
      <c r="CA22" s="210">
        <f t="shared" ca="1" si="189"/>
        <v>2.6303271428571446</v>
      </c>
      <c r="CB22" s="179">
        <f ca="1">'Accuracy Calc'!AG218</f>
        <v>2.6303271428571446</v>
      </c>
      <c r="CC22" s="192">
        <f t="shared" ca="1" si="225"/>
        <v>2</v>
      </c>
      <c r="CD22" s="210">
        <f t="shared" ca="1" si="190"/>
        <v>2.7734142857142854</v>
      </c>
      <c r="CE22" s="179">
        <f ca="1">'Accuracy Calc'!AJ218</f>
        <v>2.7734142857142854</v>
      </c>
      <c r="CF22" s="192">
        <f t="shared" ca="1" si="226"/>
        <v>1</v>
      </c>
      <c r="CG22" s="210">
        <f t="shared" ca="1" si="191"/>
        <v>2.880591428571428</v>
      </c>
      <c r="CH22" s="179">
        <f ca="1">'Accuracy Calc'!AM218</f>
        <v>2.880591428571428</v>
      </c>
      <c r="CI22" s="192">
        <f t="shared" ca="1" si="227"/>
        <v>1</v>
      </c>
      <c r="CJ22" s="210">
        <f t="shared" ca="1" si="192"/>
        <v>2.8615242857142853</v>
      </c>
      <c r="CK22" s="179">
        <f ca="1">'Accuracy Calc'!AP218</f>
        <v>2.8615242857142853</v>
      </c>
      <c r="CL22" s="192">
        <f t="shared" ca="1" si="228"/>
        <v>1</v>
      </c>
      <c r="CM22" s="210">
        <f t="shared" ca="1" si="193"/>
        <v>3.2332371428571429</v>
      </c>
      <c r="CN22" s="179">
        <f ca="1">'Accuracy Calc'!AS218</f>
        <v>3.2332371428571429</v>
      </c>
      <c r="CO22" s="192">
        <f t="shared" ca="1" si="229"/>
        <v>1</v>
      </c>
      <c r="CP22" s="210">
        <f t="shared" ca="1" si="194"/>
        <v>3.2842671428571433</v>
      </c>
      <c r="CQ22" s="179">
        <f ca="1">'Accuracy Calc'!AV218</f>
        <v>3.2842671428571433</v>
      </c>
      <c r="CR22" s="192">
        <f t="shared" ca="1" si="230"/>
        <v>1</v>
      </c>
      <c r="CS22" s="210">
        <f t="shared" ca="1" si="195"/>
        <v>3.711985714285714</v>
      </c>
      <c r="CT22" s="179">
        <f ca="1">'Accuracy Calc'!AY218</f>
        <v>3.711985714285714</v>
      </c>
      <c r="CU22" s="192">
        <f t="shared" ca="1" si="231"/>
        <v>1</v>
      </c>
      <c r="CV22" s="210">
        <f t="shared" ca="1" si="196"/>
        <v>3.8099185714285708</v>
      </c>
      <c r="CW22" s="179">
        <f ca="1">'Accuracy Calc'!BB218</f>
        <v>3.8099185714285708</v>
      </c>
      <c r="CX22" s="192">
        <f t="shared" ca="1" si="232"/>
        <v>1</v>
      </c>
      <c r="CY22" s="210">
        <f t="shared" ca="1" si="197"/>
        <v>3.8194585714285703</v>
      </c>
      <c r="CZ22" s="179">
        <f ca="1">'Accuracy Calc'!BE218</f>
        <v>3.8194585714285703</v>
      </c>
      <c r="DA22" s="192">
        <f t="shared" ca="1" si="233"/>
        <v>1</v>
      </c>
      <c r="DB22" s="210">
        <f t="shared" ca="1" si="198"/>
        <v>4.190798571428572</v>
      </c>
      <c r="DC22" s="179">
        <f ca="1">'Accuracy Calc'!BH218</f>
        <v>4.190798571428572</v>
      </c>
      <c r="DD22" s="192" t="str">
        <f t="shared" si="234"/>
        <v>-</v>
      </c>
      <c r="DE22" s="210" t="str">
        <f t="shared" si="199"/>
        <v>-</v>
      </c>
      <c r="DF22" s="179" t="str">
        <f>'Accuracy Calc'!BK218</f>
        <v>-</v>
      </c>
      <c r="DG22" s="95"/>
      <c r="DK22" s="183" t="str">
        <f t="shared" si="0"/>
        <v>ECMWF_Ens</v>
      </c>
      <c r="DL22" s="184">
        <f t="shared" ca="1" si="1"/>
        <v>2.4656914285714291</v>
      </c>
      <c r="DM22" s="184">
        <f t="shared" ca="1" si="2"/>
        <v>2.5253357142857125</v>
      </c>
      <c r="DN22" s="184">
        <f t="shared" ca="1" si="3"/>
        <v>2.6841600000000025</v>
      </c>
      <c r="DO22" s="184">
        <f t="shared" ca="1" si="4"/>
        <v>2.4420985714285721</v>
      </c>
      <c r="DP22" s="184">
        <f t="shared" ca="1" si="5"/>
        <v>2.5929385714285726</v>
      </c>
      <c r="DQ22" s="184">
        <f t="shared" ca="1" si="6"/>
        <v>2.6303271428571446</v>
      </c>
      <c r="DR22" s="184">
        <f t="shared" ca="1" si="7"/>
        <v>2.7734142857142854</v>
      </c>
      <c r="DS22" s="184">
        <f t="shared" ca="1" si="8"/>
        <v>2.880591428571428</v>
      </c>
      <c r="DT22" s="184">
        <f t="shared" ca="1" si="9"/>
        <v>2.8615242857142853</v>
      </c>
      <c r="DU22" s="184">
        <f t="shared" ca="1" si="10"/>
        <v>3.2332371428571429</v>
      </c>
      <c r="DV22" s="184">
        <f t="shared" ca="1" si="11"/>
        <v>3.2842671428571433</v>
      </c>
      <c r="DW22" s="184">
        <f t="shared" ca="1" si="12"/>
        <v>3.711985714285714</v>
      </c>
      <c r="DX22" s="184">
        <f t="shared" ca="1" si="13"/>
        <v>3.8099185714285708</v>
      </c>
      <c r="DY22" s="184">
        <f t="shared" ca="1" si="14"/>
        <v>3.8194585714285703</v>
      </c>
      <c r="DZ22" s="184">
        <f t="shared" ca="1" si="15"/>
        <v>4.190798571428572</v>
      </c>
      <c r="EA22" s="184" t="str">
        <f t="shared" si="16"/>
        <v>-</v>
      </c>
      <c r="EZ22" s="275" t="str">
        <f t="shared" si="93"/>
        <v>GFS</v>
      </c>
      <c r="FA22" s="276" t="s">
        <v>3314</v>
      </c>
      <c r="FB22" s="277" t="str">
        <f t="shared" si="94"/>
        <v>GFSDay13</v>
      </c>
      <c r="FC22" s="278">
        <f t="shared" ca="1" si="98"/>
        <v>44804</v>
      </c>
      <c r="FD22" s="279">
        <f t="shared" ca="1" si="84"/>
        <v>11.379382785037189</v>
      </c>
      <c r="FE22" s="279">
        <f t="shared" ca="1" si="84"/>
        <v>4.0029042857142869</v>
      </c>
      <c r="FF22" s="279">
        <f t="shared" ca="1" si="84"/>
        <v>-3.3735742136086149</v>
      </c>
      <c r="FG22" s="278">
        <f t="shared" ca="1" si="85"/>
        <v>44804</v>
      </c>
      <c r="FH22" s="279">
        <f t="shared" ca="1" si="86"/>
        <v>11.777975929108703</v>
      </c>
      <c r="FI22" s="279">
        <f t="shared" ca="1" si="86"/>
        <v>6.6234214285714312</v>
      </c>
      <c r="FJ22" s="280">
        <f t="shared" ca="1" si="86"/>
        <v>1.4688669280341609</v>
      </c>
      <c r="FO22" s="275" t="s">
        <v>3085</v>
      </c>
      <c r="FP22" s="276" t="s">
        <v>3314</v>
      </c>
      <c r="FQ22" s="276" t="str">
        <f t="shared" si="95"/>
        <v>GFSDay13</v>
      </c>
      <c r="FR22" s="276">
        <f ca="1">AV9</f>
        <v>4.0029042857142869</v>
      </c>
      <c r="FS22" s="276">
        <f ca="1">AV14</f>
        <v>7.3764784993229018</v>
      </c>
      <c r="FT22" s="276">
        <f ca="1">AV19</f>
        <v>6.6234214285714312</v>
      </c>
      <c r="FU22" s="281">
        <f ca="1">AV24</f>
        <v>5.1545545005372704</v>
      </c>
      <c r="FV22" s="282"/>
      <c r="FW22" s="275" t="str">
        <f t="shared" si="87"/>
        <v>GFSDay13</v>
      </c>
      <c r="FX22" s="276">
        <f t="shared" ca="1" si="99"/>
        <v>44804</v>
      </c>
      <c r="FY22" s="276">
        <f t="shared" ca="1" si="96"/>
        <v>11.379382785037189</v>
      </c>
      <c r="FZ22" s="276">
        <f t="shared" ca="1" si="88"/>
        <v>4.0029042857142869</v>
      </c>
      <c r="GA22" s="276">
        <f t="shared" ca="1" si="97"/>
        <v>-3.3735742136086149</v>
      </c>
      <c r="GB22" s="283"/>
      <c r="GC22" s="275" t="str">
        <f t="shared" si="89"/>
        <v>GFSDay13</v>
      </c>
      <c r="GD22" s="276">
        <f t="shared" ca="1" si="100"/>
        <v>44804</v>
      </c>
      <c r="GE22" s="276">
        <f t="shared" ca="1" si="90"/>
        <v>11.777975929108703</v>
      </c>
      <c r="GF22" s="276">
        <f t="shared" ca="1" si="91"/>
        <v>6.6234214285714312</v>
      </c>
      <c r="GG22" s="281">
        <f t="shared" ca="1" si="92"/>
        <v>1.4688669280341609</v>
      </c>
    </row>
    <row r="23" spans="2:189" ht="16" thickBot="1" x14ac:dyDescent="0.4">
      <c r="G23" s="42"/>
      <c r="H23" s="169" t="str">
        <f>$H$7&amp;"StDevError_"</f>
        <v>0012zStDevError_</v>
      </c>
      <c r="I23" s="97" t="s">
        <v>3249</v>
      </c>
      <c r="J23" s="381" t="s">
        <v>3092</v>
      </c>
      <c r="K23" s="382"/>
      <c r="L23" s="383"/>
      <c r="M23" s="381" t="s">
        <v>3093</v>
      </c>
      <c r="N23" s="382"/>
      <c r="O23" s="383"/>
      <c r="P23" s="381" t="s">
        <v>3094</v>
      </c>
      <c r="Q23" s="382"/>
      <c r="R23" s="383"/>
      <c r="S23" s="381" t="s">
        <v>3095</v>
      </c>
      <c r="T23" s="382"/>
      <c r="U23" s="383"/>
      <c r="V23" s="381" t="s">
        <v>3096</v>
      </c>
      <c r="W23" s="382"/>
      <c r="X23" s="383"/>
      <c r="Y23" s="381" t="s">
        <v>3097</v>
      </c>
      <c r="Z23" s="382"/>
      <c r="AA23" s="383"/>
      <c r="AB23" s="381" t="s">
        <v>3098</v>
      </c>
      <c r="AC23" s="382"/>
      <c r="AD23" s="383"/>
      <c r="AE23" s="381" t="s">
        <v>3099</v>
      </c>
      <c r="AF23" s="382"/>
      <c r="AG23" s="383"/>
      <c r="AH23" s="381" t="s">
        <v>3100</v>
      </c>
      <c r="AI23" s="382"/>
      <c r="AJ23" s="383"/>
      <c r="AK23" s="381" t="s">
        <v>3101</v>
      </c>
      <c r="AL23" s="382"/>
      <c r="AM23" s="383"/>
      <c r="AN23" s="381" t="s">
        <v>3102</v>
      </c>
      <c r="AO23" s="382"/>
      <c r="AP23" s="383"/>
      <c r="AQ23" s="381" t="s">
        <v>3103</v>
      </c>
      <c r="AR23" s="382"/>
      <c r="AS23" s="383"/>
      <c r="AT23" s="381" t="s">
        <v>3104</v>
      </c>
      <c r="AU23" s="382"/>
      <c r="AV23" s="383"/>
      <c r="AW23" s="381" t="s">
        <v>3105</v>
      </c>
      <c r="AX23" s="382"/>
      <c r="AY23" s="383"/>
      <c r="AZ23" s="381" t="s">
        <v>3106</v>
      </c>
      <c r="BA23" s="382"/>
      <c r="BB23" s="383"/>
      <c r="BC23" s="381" t="s">
        <v>3107</v>
      </c>
      <c r="BD23" s="382"/>
      <c r="BE23" s="383"/>
      <c r="BG23" s="19"/>
      <c r="BI23" s="169" t="s">
        <v>3276</v>
      </c>
      <c r="BJ23" s="217" t="s">
        <v>3249</v>
      </c>
      <c r="BK23" s="385" t="s">
        <v>3092</v>
      </c>
      <c r="BL23" s="386"/>
      <c r="BM23" s="387"/>
      <c r="BN23" s="385" t="s">
        <v>3093</v>
      </c>
      <c r="BO23" s="386"/>
      <c r="BP23" s="387"/>
      <c r="BQ23" s="385" t="s">
        <v>3094</v>
      </c>
      <c r="BR23" s="386"/>
      <c r="BS23" s="387"/>
      <c r="BT23" s="385" t="s">
        <v>3095</v>
      </c>
      <c r="BU23" s="386"/>
      <c r="BV23" s="387"/>
      <c r="BW23" s="385" t="s">
        <v>3096</v>
      </c>
      <c r="BX23" s="386"/>
      <c r="BY23" s="386"/>
      <c r="BZ23" s="385" t="s">
        <v>3097</v>
      </c>
      <c r="CA23" s="386"/>
      <c r="CB23" s="387"/>
      <c r="CC23" s="385" t="s">
        <v>3098</v>
      </c>
      <c r="CD23" s="386"/>
      <c r="CE23" s="387"/>
      <c r="CF23" s="385" t="s">
        <v>3099</v>
      </c>
      <c r="CG23" s="386"/>
      <c r="CH23" s="387"/>
      <c r="CI23" s="385" t="s">
        <v>3100</v>
      </c>
      <c r="CJ23" s="386"/>
      <c r="CK23" s="386"/>
      <c r="CL23" s="385" t="s">
        <v>3101</v>
      </c>
      <c r="CM23" s="386"/>
      <c r="CN23" s="387"/>
      <c r="CO23" s="385" t="s">
        <v>3102</v>
      </c>
      <c r="CP23" s="386"/>
      <c r="CQ23" s="387"/>
      <c r="CR23" s="385" t="s">
        <v>3103</v>
      </c>
      <c r="CS23" s="386"/>
      <c r="CT23" s="387"/>
      <c r="CU23" s="385" t="s">
        <v>3104</v>
      </c>
      <c r="CV23" s="386"/>
      <c r="CW23" s="386"/>
      <c r="CX23" s="385" t="s">
        <v>3105</v>
      </c>
      <c r="CY23" s="386"/>
      <c r="CZ23" s="387"/>
      <c r="DA23" s="385" t="s">
        <v>3106</v>
      </c>
      <c r="DB23" s="386"/>
      <c r="DC23" s="387"/>
      <c r="DD23" s="385" t="s">
        <v>3107</v>
      </c>
      <c r="DE23" s="386"/>
      <c r="DF23" s="387"/>
      <c r="DG23" s="94"/>
      <c r="DK23" s="182" t="str">
        <f t="shared" si="0"/>
        <v>Std of 
ERROR</v>
      </c>
      <c r="DL23" s="182">
        <f t="shared" si="1"/>
        <v>0</v>
      </c>
      <c r="DM23" s="182">
        <f t="shared" si="2"/>
        <v>0</v>
      </c>
      <c r="DN23" s="182">
        <f t="shared" si="3"/>
        <v>0</v>
      </c>
      <c r="DO23" s="182">
        <f t="shared" si="4"/>
        <v>0</v>
      </c>
      <c r="DP23" s="182">
        <f t="shared" si="5"/>
        <v>0</v>
      </c>
      <c r="DQ23" s="182">
        <f t="shared" si="6"/>
        <v>0</v>
      </c>
      <c r="DR23" s="182">
        <f t="shared" si="7"/>
        <v>0</v>
      </c>
      <c r="DS23" s="182">
        <f t="shared" si="8"/>
        <v>0</v>
      </c>
      <c r="DT23" s="182">
        <f t="shared" si="9"/>
        <v>0</v>
      </c>
      <c r="DU23" s="182">
        <f t="shared" si="10"/>
        <v>0</v>
      </c>
      <c r="DV23" s="182">
        <f t="shared" si="11"/>
        <v>0</v>
      </c>
      <c r="DW23" s="182">
        <f t="shared" si="12"/>
        <v>0</v>
      </c>
      <c r="DX23" s="182">
        <f t="shared" si="13"/>
        <v>0</v>
      </c>
      <c r="DY23" s="182">
        <f t="shared" si="14"/>
        <v>0</v>
      </c>
      <c r="DZ23" s="182">
        <f t="shared" si="15"/>
        <v>0</v>
      </c>
      <c r="EA23" s="182">
        <f t="shared" si="16"/>
        <v>0</v>
      </c>
      <c r="EZ23" s="275" t="str">
        <f t="shared" si="93"/>
        <v>GFS</v>
      </c>
      <c r="FA23" s="276" t="s">
        <v>3315</v>
      </c>
      <c r="FB23" s="277" t="str">
        <f t="shared" si="94"/>
        <v>GFSDay14</v>
      </c>
      <c r="FC23" s="278">
        <f t="shared" ca="1" si="98"/>
        <v>44805</v>
      </c>
      <c r="FD23" s="279">
        <f t="shared" ca="1" si="84"/>
        <v>9.2942362235080047</v>
      </c>
      <c r="FE23" s="279">
        <f t="shared" ca="1" si="84"/>
        <v>3.0935828571428581</v>
      </c>
      <c r="FF23" s="279">
        <f t="shared" ca="1" si="84"/>
        <v>-3.107070509222289</v>
      </c>
      <c r="FG23" s="278">
        <f t="shared" ca="1" si="85"/>
        <v>44805</v>
      </c>
      <c r="FH23" s="279">
        <f t="shared" ca="1" si="86"/>
        <v>9.6136419103785791</v>
      </c>
      <c r="FI23" s="279">
        <f t="shared" ca="1" si="86"/>
        <v>5.7576921428571435</v>
      </c>
      <c r="FJ23" s="280">
        <f t="shared" ca="1" si="86"/>
        <v>1.9017423753357079</v>
      </c>
      <c r="FO23" s="275" t="s">
        <v>3085</v>
      </c>
      <c r="FP23" s="276" t="s">
        <v>3315</v>
      </c>
      <c r="FQ23" s="276" t="str">
        <f t="shared" si="95"/>
        <v>GFSDay14</v>
      </c>
      <c r="FR23" s="276">
        <f ca="1">AY9</f>
        <v>3.0935828571428581</v>
      </c>
      <c r="FS23" s="276">
        <f ca="1">AY14</f>
        <v>6.2006533663651471</v>
      </c>
      <c r="FT23" s="276">
        <f ca="1">AY19</f>
        <v>5.7576921428571435</v>
      </c>
      <c r="FU23" s="281">
        <f ca="1">AY24</f>
        <v>3.8559497675214356</v>
      </c>
      <c r="FV23" s="282"/>
      <c r="FW23" s="275" t="str">
        <f t="shared" si="87"/>
        <v>GFSDay14</v>
      </c>
      <c r="FX23" s="276">
        <f t="shared" ca="1" si="99"/>
        <v>44805</v>
      </c>
      <c r="FY23" s="276">
        <f t="shared" ca="1" si="96"/>
        <v>9.2942362235080047</v>
      </c>
      <c r="FZ23" s="276">
        <f t="shared" ca="1" si="88"/>
        <v>3.0935828571428581</v>
      </c>
      <c r="GA23" s="276">
        <f t="shared" ca="1" si="97"/>
        <v>-3.107070509222289</v>
      </c>
      <c r="GB23" s="283"/>
      <c r="GC23" s="275" t="str">
        <f t="shared" si="89"/>
        <v>GFSDay14</v>
      </c>
      <c r="GD23" s="276">
        <f t="shared" ca="1" si="100"/>
        <v>44805</v>
      </c>
      <c r="GE23" s="276">
        <f t="shared" ca="1" si="90"/>
        <v>9.6136419103785791</v>
      </c>
      <c r="GF23" s="276">
        <f t="shared" ca="1" si="91"/>
        <v>5.7576921428571435</v>
      </c>
      <c r="GG23" s="281">
        <f t="shared" ca="1" si="92"/>
        <v>1.9017423753357079</v>
      </c>
    </row>
    <row r="24" spans="2:189" x14ac:dyDescent="0.35">
      <c r="G24" s="42" t="str">
        <f>IF($J$4="ALL","SHOW",IF(I24=$J$4,"SHOW","HIDE"))</f>
        <v>SHOW</v>
      </c>
      <c r="H24" s="42" t="str">
        <f>$H$23&amp;I24</f>
        <v>0012zStDevError_GFS</v>
      </c>
      <c r="I24" s="180" t="s">
        <v>3085</v>
      </c>
      <c r="J24" s="192">
        <f ca="1">IFERROR(RANK(K24,K$24:K$27,2),"-")</f>
        <v>1</v>
      </c>
      <c r="K24" s="210">
        <f t="shared" ref="K24:K27" ca="1" si="235">IFERROR(ABS(L24),"-")</f>
        <v>1.1859978915044567</v>
      </c>
      <c r="L24" s="179">
        <f ca="1">IFERROR(IF($G24="SHOW",VLOOKUP($H24,$BI:$DF,L$1,FALSE)," "),"")</f>
        <v>1.1859978915044567</v>
      </c>
      <c r="M24" s="192">
        <f ca="1">IFERROR(RANK(N24,N$24:N$27,2),"-")</f>
        <v>1</v>
      </c>
      <c r="N24" s="210">
        <f t="shared" ref="N24:N27" ca="1" si="236">IFERROR(ABS(O24),"-")</f>
        <v>1.5579818433718859</v>
      </c>
      <c r="O24" s="179">
        <f ca="1">IFERROR(IF($G24="SHOW",VLOOKUP($H24,$BI:$DF,O$1,FALSE)," "),"")</f>
        <v>1.5579818433718859</v>
      </c>
      <c r="P24" s="192">
        <f ca="1">IFERROR(RANK(Q24,Q$24:Q$27,2),"-")</f>
        <v>1</v>
      </c>
      <c r="Q24" s="210">
        <f t="shared" ref="Q24:Q27" ca="1" si="237">IFERROR(ABS(R24),"-")</f>
        <v>1.5024697479857179</v>
      </c>
      <c r="R24" s="179">
        <f ca="1">IFERROR(IF($G24="SHOW",VLOOKUP($H24,$BI:$DF,R$1,FALSE)," "),"")</f>
        <v>1.5024697479857179</v>
      </c>
      <c r="S24" s="192">
        <f ca="1">IFERROR(RANK(T24,T$24:T$27,2),"-")</f>
        <v>2</v>
      </c>
      <c r="T24" s="210">
        <f t="shared" ref="T24:T27" ca="1" si="238">IFERROR(ABS(U24),"-")</f>
        <v>1.9597631961364264</v>
      </c>
      <c r="U24" s="179">
        <f ca="1">IFERROR(IF($G24="SHOW",VLOOKUP($H24,$BI:$DF,U$1,FALSE)," "),"")</f>
        <v>1.9597631961364264</v>
      </c>
      <c r="V24" s="192">
        <f ca="1">IFERROR(RANK(W24,W$24:W$27,2),"-")</f>
        <v>3</v>
      </c>
      <c r="W24" s="210">
        <f t="shared" ref="W24:W27" ca="1" si="239">IFERROR(ABS(X24),"-")</f>
        <v>2.2177194460707925</v>
      </c>
      <c r="X24" s="179">
        <f ca="1">IFERROR(IF($G24="SHOW",VLOOKUP($H24,$BI:$DF,X$1,FALSE)," "),"")</f>
        <v>2.2177194460707925</v>
      </c>
      <c r="Y24" s="192">
        <f ca="1">IFERROR(RANK(Z24,Z$24:Z$27,2),"-")</f>
        <v>3</v>
      </c>
      <c r="Z24" s="210">
        <f t="shared" ref="Z24:Z27" ca="1" si="240">IFERROR(ABS(AA24),"-")</f>
        <v>2.3498281581507454</v>
      </c>
      <c r="AA24" s="179">
        <f ca="1">IFERROR(IF($G24="SHOW",VLOOKUP($H24,$BI:$DF,AA$1,FALSE)," "),"")</f>
        <v>2.3498281581507454</v>
      </c>
      <c r="AB24" s="192">
        <f ca="1">IFERROR(RANK(AC24,AC$24:AC$27,2),"-")</f>
        <v>3</v>
      </c>
      <c r="AC24" s="210">
        <f t="shared" ref="AC24:AC27" ca="1" si="241">IFERROR(ABS(AD24),"-")</f>
        <v>2.6425768780644021</v>
      </c>
      <c r="AD24" s="179">
        <f ca="1">IFERROR(IF($G24="SHOW",VLOOKUP($H24,$BI:$DF,AD$1,FALSE)," "),"")</f>
        <v>2.6425768780644021</v>
      </c>
      <c r="AE24" s="192">
        <f ca="1">IFERROR(RANK(AF24,AF$24:AF$27,2),"-")</f>
        <v>4</v>
      </c>
      <c r="AF24" s="210">
        <f t="shared" ref="AF24:AF27" ca="1" si="242">IFERROR(ABS(AG24),"-")</f>
        <v>3.7525139405122774</v>
      </c>
      <c r="AG24" s="179">
        <f ca="1">IFERROR(IF($G24="SHOW",VLOOKUP($H24,$BI:$DF,AG$1,FALSE)," "),"")</f>
        <v>3.7525139405122774</v>
      </c>
      <c r="AH24" s="192">
        <f ca="1">IFERROR(RANK(AI24,AI$24:AI$27,2),"-")</f>
        <v>4</v>
      </c>
      <c r="AI24" s="210">
        <f t="shared" ref="AI24:AI27" ca="1" si="243">IFERROR(ABS(AJ24),"-")</f>
        <v>4.1524084333017983</v>
      </c>
      <c r="AJ24" s="179">
        <f ca="1">IFERROR(IF($G24="SHOW",VLOOKUP($H24,$BI:$DF,AJ$1,FALSE)," "),"")</f>
        <v>4.1524084333017983</v>
      </c>
      <c r="AK24" s="192">
        <f ca="1">IFERROR(RANK(AL24,AL$24:AL$27,2),"-")</f>
        <v>4</v>
      </c>
      <c r="AL24" s="210">
        <f t="shared" ref="AL24:AL27" ca="1" si="244">IFERROR(ABS(AM24),"-")</f>
        <v>5.0056658523790887</v>
      </c>
      <c r="AM24" s="179">
        <f ca="1">IFERROR(IF($G24="SHOW",VLOOKUP($H24,$BI:$DF,AM$1,FALSE)," "),"")</f>
        <v>5.0056658523790887</v>
      </c>
      <c r="AN24" s="192">
        <f ca="1">IFERROR(RANK(AO24,AO$24:AO$27,2),"-")</f>
        <v>3</v>
      </c>
      <c r="AO24" s="210">
        <f t="shared" ref="AO24:AO27" ca="1" si="245">IFERROR(ABS(AP24),"-")</f>
        <v>4.3966216045528039</v>
      </c>
      <c r="AP24" s="179">
        <f ca="1">IFERROR(IF($G24="SHOW",VLOOKUP($H24,$BI:$DF,AP$1,FALSE)," "),"")</f>
        <v>4.3966216045528039</v>
      </c>
      <c r="AQ24" s="192">
        <f ca="1">IFERROR(RANK(AR24,AR$24:AR$27,2),"-")</f>
        <v>3</v>
      </c>
      <c r="AR24" s="210">
        <f t="shared" ref="AR24:AR27" ca="1" si="246">IFERROR(ABS(AS24),"-")</f>
        <v>5.0351433902147047</v>
      </c>
      <c r="AS24" s="179">
        <f ca="1">IFERROR(IF($G24="SHOW",VLOOKUP($H24,$BI:$DF,AS$1,FALSE)," "),"")</f>
        <v>5.0351433902147047</v>
      </c>
      <c r="AT24" s="192">
        <f ca="1">IFERROR(RANK(AU24,AU$24:AU$27,2),"-")</f>
        <v>3</v>
      </c>
      <c r="AU24" s="210">
        <f t="shared" ref="AU24:AU27" ca="1" si="247">IFERROR(ABS(AV24),"-")</f>
        <v>5.1545545005372704</v>
      </c>
      <c r="AV24" s="179">
        <f ca="1">IFERROR(IF($G24="SHOW",VLOOKUP($H24,$BI:$DF,AV$1,FALSE)," "),"")</f>
        <v>5.1545545005372704</v>
      </c>
      <c r="AW24" s="192">
        <f ca="1">IFERROR(RANK(AX24,AX$24:AX$27,2),"-")</f>
        <v>3</v>
      </c>
      <c r="AX24" s="210">
        <f t="shared" ref="AX24:AX27" ca="1" si="248">IFERROR(ABS(AY24),"-")</f>
        <v>3.8559497675214356</v>
      </c>
      <c r="AY24" s="179">
        <f ca="1">IFERROR(IF($G24="SHOW",VLOOKUP($H24,$BI:$DF,AY$1,FALSE)," "),"")</f>
        <v>3.8559497675214356</v>
      </c>
      <c r="AZ24" s="192">
        <f ca="1">IFERROR(RANK(BA24,BA$24:BA$27,2),"-")</f>
        <v>3</v>
      </c>
      <c r="BA24" s="210">
        <f t="shared" ref="BA24:BA27" ca="1" si="249">IFERROR(ABS(BB24),"-")</f>
        <v>5.0296374839200206</v>
      </c>
      <c r="BB24" s="179">
        <f ca="1">IFERROR(IF($G24="SHOW",VLOOKUP($H24,$BI:$DF,BB$1,FALSE)," "),"")</f>
        <v>5.0296374839200206</v>
      </c>
      <c r="BC24" s="192">
        <f ca="1">IFERROR(RANK(BD24,BD$24:BD$27,2),"-")</f>
        <v>2</v>
      </c>
      <c r="BD24" s="210">
        <f t="shared" ref="BD24:BD27" ca="1" si="250">IFERROR(ABS(BE24),"-")</f>
        <v>5.2569661660098301</v>
      </c>
      <c r="BE24" s="179">
        <f ca="1">IFERROR(IF($G24="SHOW",VLOOKUP($H24,$BI:$DF,BE$1,FALSE)," "),"")</f>
        <v>5.2569661660098301</v>
      </c>
      <c r="BG24" s="19"/>
      <c r="BI24" s="42" t="str">
        <f>$BI$23&amp;BJ24</f>
        <v>00zStDevError_GFS</v>
      </c>
      <c r="BJ24" s="180" t="s">
        <v>3085</v>
      </c>
      <c r="BK24" s="192">
        <f ca="1">IFERROR(RANK(BL24,BL$24:BL$27,2),"-")</f>
        <v>1</v>
      </c>
      <c r="BL24" s="210">
        <f t="shared" ref="BL24:BL27" ca="1" si="251">IFERROR(ABS(BM24),"-")</f>
        <v>1.0705759957726013</v>
      </c>
      <c r="BM24" s="179">
        <f ca="1">'Accuracy Calc'!R54</f>
        <v>1.0705759957726013</v>
      </c>
      <c r="BN24" s="192">
        <f ca="1">IFERROR(RANK(BO24,BO$24:BO$27,2),"-")</f>
        <v>1</v>
      </c>
      <c r="BO24" s="210">
        <f t="shared" ref="BO24:BO27" ca="1" si="252">IFERROR(ABS(BP24),"-")</f>
        <v>1.6493983320828074</v>
      </c>
      <c r="BP24" s="179">
        <f ca="1">'Accuracy Calc'!U54</f>
        <v>1.6493983320828074</v>
      </c>
      <c r="BQ24" s="192">
        <f ca="1">IFERROR(RANK(BR24,BR$24:BR$27,2),"-")</f>
        <v>1</v>
      </c>
      <c r="BR24" s="210">
        <f t="shared" ref="BR24:BR27" ca="1" si="253">IFERROR(ABS(BS24),"-")</f>
        <v>1.6137478187253502</v>
      </c>
      <c r="BS24" s="179">
        <f ca="1">'Accuracy Calc'!X54</f>
        <v>1.6137478187253502</v>
      </c>
      <c r="BT24" s="192">
        <f ca="1">IFERROR(RANK(BU24,BU$24:BU$27,2),"-")</f>
        <v>4</v>
      </c>
      <c r="BU24" s="210">
        <f t="shared" ref="BU24:BU27" ca="1" si="254">IFERROR(ABS(BV24),"-")</f>
        <v>2.0417803819770941</v>
      </c>
      <c r="BV24" s="179">
        <f ca="1">'Accuracy Calc'!AA54</f>
        <v>2.0417803819770941</v>
      </c>
      <c r="BW24" s="192">
        <f ca="1">IFERROR(RANK(BX24,BX$24:BX$27,2),"-")</f>
        <v>4</v>
      </c>
      <c r="BX24" s="210">
        <f t="shared" ref="BX24:BX27" ca="1" si="255">IFERROR(ABS(BY24),"-")</f>
        <v>2.1880337132219712</v>
      </c>
      <c r="BY24" s="179">
        <f ca="1">'Accuracy Calc'!AD54</f>
        <v>2.1880337132219712</v>
      </c>
      <c r="BZ24" s="192">
        <f ca="1">IFERROR(RANK(CA24,CA$24:CA$27,2),"-")</f>
        <v>4</v>
      </c>
      <c r="CA24" s="210">
        <f t="shared" ref="CA24:CA27" ca="1" si="256">IFERROR(ABS(CB24),"-")</f>
        <v>2.6992191793104103</v>
      </c>
      <c r="CB24" s="179">
        <f ca="1">'Accuracy Calc'!AG54</f>
        <v>2.6992191793104103</v>
      </c>
      <c r="CC24" s="192">
        <f ca="1">IFERROR(RANK(CD24,CD$24:CD$27,2),"-")</f>
        <v>3</v>
      </c>
      <c r="CD24" s="210">
        <f t="shared" ref="CD24:CD27" ca="1" si="257">IFERROR(ABS(CE24),"-")</f>
        <v>2.365728493513239</v>
      </c>
      <c r="CE24" s="179">
        <f ca="1">'Accuracy Calc'!AJ54</f>
        <v>2.365728493513239</v>
      </c>
      <c r="CF24" s="192">
        <f ca="1">IFERROR(RANK(CG24,CG$24:CG$27,2),"-")</f>
        <v>4</v>
      </c>
      <c r="CG24" s="210">
        <f t="shared" ref="CG24:CG27" ca="1" si="258">IFERROR(ABS(CH24),"-")</f>
        <v>3.865477334306695</v>
      </c>
      <c r="CH24" s="179">
        <f ca="1">'Accuracy Calc'!AM54</f>
        <v>3.865477334306695</v>
      </c>
      <c r="CI24" s="192">
        <f ca="1">IFERROR(RANK(CJ24,CJ$24:CJ$27,2),"-")</f>
        <v>4</v>
      </c>
      <c r="CJ24" s="210">
        <f t="shared" ref="CJ24:CJ27" ca="1" si="259">IFERROR(ABS(CK24),"-")</f>
        <v>4.4999629087532584</v>
      </c>
      <c r="CK24" s="179">
        <f ca="1">'Accuracy Calc'!AP54</f>
        <v>4.4999629087532584</v>
      </c>
      <c r="CL24" s="192">
        <f ca="1">IFERROR(RANK(CM24,CM$24:CM$27,2),"-")</f>
        <v>4</v>
      </c>
      <c r="CM24" s="210">
        <f t="shared" ref="CM24:CM27" ca="1" si="260">IFERROR(ABS(CN24),"-")</f>
        <v>5.2233960007265541</v>
      </c>
      <c r="CN24" s="179">
        <f ca="1">'Accuracy Calc'!AS54</f>
        <v>5.2233960007265541</v>
      </c>
      <c r="CO24" s="192">
        <f ca="1">IFERROR(RANK(CP24,CP$24:CP$27,2),"-")</f>
        <v>3</v>
      </c>
      <c r="CP24" s="210">
        <f t="shared" ref="CP24:CP27" ca="1" si="261">IFERROR(ABS(CQ24),"-")</f>
        <v>4.6577818008803531</v>
      </c>
      <c r="CQ24" s="179">
        <f ca="1">'Accuracy Calc'!AV54</f>
        <v>4.6577818008803531</v>
      </c>
      <c r="CR24" s="192">
        <f ca="1">IFERROR(RANK(CS24,CS$24:CS$27,2),"-")</f>
        <v>3</v>
      </c>
      <c r="CS24" s="210">
        <f t="shared" ref="CS24:CS27" ca="1" si="262">IFERROR(ABS(CT24),"-")</f>
        <v>4.6050578880074911</v>
      </c>
      <c r="CT24" s="179">
        <f ca="1">'Accuracy Calc'!AY54</f>
        <v>4.6050578880074911</v>
      </c>
      <c r="CU24" s="192">
        <f ca="1">IFERROR(RANK(CV24,CV$24:CV$27,2),"-")</f>
        <v>3</v>
      </c>
      <c r="CV24" s="210">
        <f t="shared" ref="CV24:CV27" ca="1" si="263">IFERROR(ABS(CW24),"-")</f>
        <v>4.6228072536419376</v>
      </c>
      <c r="CW24" s="179">
        <f ca="1">'Accuracy Calc'!BB54</f>
        <v>4.6228072536419376</v>
      </c>
      <c r="CX24" s="192">
        <f ca="1">IFERROR(RANK(CY24,CY$24:CY$27,2),"-")</f>
        <v>3</v>
      </c>
      <c r="CY24" s="210">
        <f t="shared" ref="CY24:CY27" ca="1" si="264">IFERROR(ABS(CZ24),"-")</f>
        <v>3.8042596971909557</v>
      </c>
      <c r="CZ24" s="179">
        <f ca="1">'Accuracy Calc'!BE54</f>
        <v>3.8042596971909557</v>
      </c>
      <c r="DA24" s="192">
        <f ca="1">IFERROR(RANK(DB24,DB$24:DB$27,2),"-")</f>
        <v>3</v>
      </c>
      <c r="DB24" s="210">
        <f t="shared" ref="DB24:DB27" ca="1" si="265">IFERROR(ABS(DC24),"-")</f>
        <v>4.9034468065468753</v>
      </c>
      <c r="DC24" s="179">
        <f ca="1">'Accuracy Calc'!BH54</f>
        <v>4.9034468065468753</v>
      </c>
      <c r="DD24" s="192">
        <f ca="1">IFERROR(RANK(DE24,DE$24:DE$27,2),"-")</f>
        <v>2</v>
      </c>
      <c r="DE24" s="210">
        <f t="shared" ref="DE24:DE27" ca="1" si="266">IFERROR(ABS(DF24),"-")</f>
        <v>5.149405240330271</v>
      </c>
      <c r="DF24" s="179">
        <f ca="1">'Accuracy Calc'!BK54</f>
        <v>5.149405240330271</v>
      </c>
      <c r="DG24" s="95"/>
      <c r="DK24" s="183" t="str">
        <f t="shared" si="0"/>
        <v>GFS</v>
      </c>
      <c r="DL24" s="184">
        <f t="shared" ca="1" si="1"/>
        <v>1.0705759957726013</v>
      </c>
      <c r="DM24" s="184">
        <f t="shared" ca="1" si="2"/>
        <v>1.6493983320828074</v>
      </c>
      <c r="DN24" s="184">
        <f t="shared" ca="1" si="3"/>
        <v>1.6137478187253502</v>
      </c>
      <c r="DO24" s="184">
        <f t="shared" ca="1" si="4"/>
        <v>2.0417803819770941</v>
      </c>
      <c r="DP24" s="184">
        <f t="shared" ca="1" si="5"/>
        <v>2.1880337132219712</v>
      </c>
      <c r="DQ24" s="184">
        <f t="shared" ca="1" si="6"/>
        <v>2.6992191793104103</v>
      </c>
      <c r="DR24" s="184">
        <f t="shared" ca="1" si="7"/>
        <v>2.365728493513239</v>
      </c>
      <c r="DS24" s="184">
        <f t="shared" ca="1" si="8"/>
        <v>3.865477334306695</v>
      </c>
      <c r="DT24" s="184">
        <f t="shared" ca="1" si="9"/>
        <v>4.4999629087532584</v>
      </c>
      <c r="DU24" s="184">
        <f t="shared" ca="1" si="10"/>
        <v>5.2233960007265541</v>
      </c>
      <c r="DV24" s="184">
        <f t="shared" ca="1" si="11"/>
        <v>4.6577818008803531</v>
      </c>
      <c r="DW24" s="184">
        <f t="shared" ca="1" si="12"/>
        <v>4.6050578880074911</v>
      </c>
      <c r="DX24" s="184">
        <f t="shared" ca="1" si="13"/>
        <v>4.6228072536419376</v>
      </c>
      <c r="DY24" s="184">
        <f t="shared" ca="1" si="14"/>
        <v>3.8042596971909557</v>
      </c>
      <c r="DZ24" s="184">
        <f t="shared" ca="1" si="15"/>
        <v>4.9034468065468753</v>
      </c>
      <c r="EA24" s="184">
        <f t="shared" ca="1" si="16"/>
        <v>5.149405240330271</v>
      </c>
      <c r="EZ24" s="275" t="str">
        <f t="shared" si="93"/>
        <v>GFS</v>
      </c>
      <c r="FA24" s="276" t="s">
        <v>3316</v>
      </c>
      <c r="FB24" s="277" t="str">
        <f t="shared" si="94"/>
        <v>GFSDay15</v>
      </c>
      <c r="FC24" s="278">
        <f t="shared" ca="1" si="98"/>
        <v>44806</v>
      </c>
      <c r="FD24" s="279">
        <f t="shared" ca="1" si="84"/>
        <v>10.457190114956038</v>
      </c>
      <c r="FE24" s="279">
        <f t="shared" ca="1" si="84"/>
        <v>2.9171185714285732</v>
      </c>
      <c r="FF24" s="279">
        <f t="shared" ca="1" si="84"/>
        <v>-4.6229529720988909</v>
      </c>
      <c r="FG24" s="278">
        <f t="shared" ca="1" si="85"/>
        <v>44806</v>
      </c>
      <c r="FH24" s="279">
        <f t="shared" ca="1" si="86"/>
        <v>11.290828198205736</v>
      </c>
      <c r="FI24" s="279">
        <f t="shared" ca="1" si="86"/>
        <v>6.2611907142857151</v>
      </c>
      <c r="FJ24" s="280">
        <f t="shared" ca="1" si="86"/>
        <v>1.2315532303656944</v>
      </c>
      <c r="FO24" s="275" t="s">
        <v>3085</v>
      </c>
      <c r="FP24" s="276" t="s">
        <v>3316</v>
      </c>
      <c r="FQ24" s="276" t="str">
        <f t="shared" si="95"/>
        <v>GFSDay15</v>
      </c>
      <c r="FR24" s="279">
        <f ca="1">BB9</f>
        <v>2.9171185714285732</v>
      </c>
      <c r="FS24" s="279">
        <f ca="1">BB14</f>
        <v>7.5400715435274641</v>
      </c>
      <c r="FT24" s="279">
        <f ca="1">BB19</f>
        <v>6.2611907142857151</v>
      </c>
      <c r="FU24" s="280">
        <f ca="1">BB24</f>
        <v>5.0296374839200206</v>
      </c>
      <c r="FV24" s="264"/>
      <c r="FW24" s="275" t="str">
        <f t="shared" si="87"/>
        <v>GFSDay15</v>
      </c>
      <c r="FX24" s="276">
        <f t="shared" ca="1" si="99"/>
        <v>44806</v>
      </c>
      <c r="FY24" s="276">
        <f t="shared" ca="1" si="96"/>
        <v>10.457190114956038</v>
      </c>
      <c r="FZ24" s="279">
        <f t="shared" ca="1" si="88"/>
        <v>2.9171185714285732</v>
      </c>
      <c r="GA24" s="279">
        <f t="shared" ca="1" si="97"/>
        <v>-4.6229529720988909</v>
      </c>
      <c r="GB24" s="284"/>
      <c r="GC24" s="275" t="str">
        <f t="shared" si="89"/>
        <v>GFSDay15</v>
      </c>
      <c r="GD24" s="276">
        <f t="shared" ca="1" si="100"/>
        <v>44806</v>
      </c>
      <c r="GE24" s="276">
        <f t="shared" ca="1" si="90"/>
        <v>11.290828198205736</v>
      </c>
      <c r="GF24" s="279">
        <f t="shared" ca="1" si="91"/>
        <v>6.2611907142857151</v>
      </c>
      <c r="GG24" s="280">
        <f t="shared" ca="1" si="92"/>
        <v>1.2315532303656944</v>
      </c>
    </row>
    <row r="25" spans="2:189" x14ac:dyDescent="0.35">
      <c r="G25" s="42" t="str">
        <f t="shared" ref="G25:G27" si="267">IF($J$4="ALL","SHOW",IF(I25=$J$4,"SHOW","HIDE"))</f>
        <v>SHOW</v>
      </c>
      <c r="H25" s="42" t="str">
        <f t="shared" ref="H25:H27" si="268">$H$23&amp;I25</f>
        <v>0012zStDevError_GFS_Ens</v>
      </c>
      <c r="I25" s="180" t="s">
        <v>3297</v>
      </c>
      <c r="J25" s="192">
        <f t="shared" ref="J25:J27" ca="1" si="269">IFERROR(RANK(K25,K$24:K$27,2),"-")</f>
        <v>2</v>
      </c>
      <c r="K25" s="210">
        <f t="shared" ca="1" si="235"/>
        <v>1.2215642167108722</v>
      </c>
      <c r="L25" s="179">
        <f ca="1">IFERROR(IF($G25="SHOW",VLOOKUP($H25,$BI:$DF,L$1,FALSE)," "),"")</f>
        <v>1.2215642167108722</v>
      </c>
      <c r="M25" s="192">
        <f t="shared" ref="M25:M27" ca="1" si="270">IFERROR(RANK(N25,N$24:N$27,2),"-")</f>
        <v>2</v>
      </c>
      <c r="N25" s="210">
        <f t="shared" ca="1" si="236"/>
        <v>1.6678162399619132</v>
      </c>
      <c r="O25" s="179">
        <f ca="1">IFERROR(IF($G25="SHOW",VLOOKUP($H25,$BI:$DF,O$1,FALSE)," "),"")</f>
        <v>1.6678162399619132</v>
      </c>
      <c r="P25" s="192">
        <f t="shared" ref="P25:P27" ca="1" si="271">IFERROR(RANK(Q25,Q$24:Q$27,2),"-")</f>
        <v>3</v>
      </c>
      <c r="Q25" s="210">
        <f t="shared" ca="1" si="237"/>
        <v>1.6956496291934315</v>
      </c>
      <c r="R25" s="179">
        <f ca="1">IFERROR(IF($G25="SHOW",VLOOKUP($H25,$BI:$DF,R$1,FALSE)," "),"")</f>
        <v>1.6956496291934315</v>
      </c>
      <c r="S25" s="192">
        <f t="shared" ref="S25:S27" ca="1" si="272">IFERROR(RANK(T25,T$24:T$27,2),"-")</f>
        <v>3</v>
      </c>
      <c r="T25" s="210">
        <f t="shared" ca="1" si="238"/>
        <v>1.962259627810957</v>
      </c>
      <c r="U25" s="179">
        <f ca="1">IFERROR(IF($G25="SHOW",VLOOKUP($H25,$BI:$DF,U$1,FALSE)," "),"")</f>
        <v>1.962259627810957</v>
      </c>
      <c r="V25" s="192">
        <f t="shared" ref="V25:V27" ca="1" si="273">IFERROR(RANK(W25,W$24:W$27,2),"-")</f>
        <v>2</v>
      </c>
      <c r="W25" s="210">
        <f t="shared" ca="1" si="239"/>
        <v>2.0029804388270245</v>
      </c>
      <c r="X25" s="179">
        <f ca="1">IFERROR(IF($G25="SHOW",VLOOKUP($H25,$BI:$DF,X$1,FALSE)," "),"")</f>
        <v>2.0029804388270245</v>
      </c>
      <c r="Y25" s="192">
        <f t="shared" ref="Y25:Y27" ca="1" si="274">IFERROR(RANK(Z25,Z$24:Z$27,2),"-")</f>
        <v>1</v>
      </c>
      <c r="Z25" s="210">
        <f t="shared" ca="1" si="240"/>
        <v>2.0167615889150508</v>
      </c>
      <c r="AA25" s="179">
        <f ca="1">IFERROR(IF($G25="SHOW",VLOOKUP($H25,$BI:$DF,AA$1,FALSE)," "),"")</f>
        <v>2.0167615889150508</v>
      </c>
      <c r="AB25" s="192">
        <f t="shared" ref="AB25:AB27" ca="1" si="275">IFERROR(RANK(AC25,AC$24:AC$27,2),"-")</f>
        <v>4</v>
      </c>
      <c r="AC25" s="210">
        <f t="shared" ca="1" si="241"/>
        <v>2.890987013473413</v>
      </c>
      <c r="AD25" s="179">
        <f ca="1">IFERROR(IF($G25="SHOW",VLOOKUP($H25,$BI:$DF,AD$1,FALSE)," "),"")</f>
        <v>2.890987013473413</v>
      </c>
      <c r="AE25" s="192">
        <f t="shared" ref="AE25:AE27" ca="1" si="276">IFERROR(RANK(AF25,AF$24:AF$27,2),"-")</f>
        <v>2</v>
      </c>
      <c r="AF25" s="210">
        <f t="shared" ca="1" si="242"/>
        <v>3.083746164617942</v>
      </c>
      <c r="AG25" s="179">
        <f ca="1">IFERROR(IF($G25="SHOW",VLOOKUP($H25,$BI:$DF,AG$1,FALSE)," "),"")</f>
        <v>3.083746164617942</v>
      </c>
      <c r="AH25" s="192">
        <f t="shared" ref="AH25:AH27" ca="1" si="277">IFERROR(RANK(AI25,AI$24:AI$27,2),"-")</f>
        <v>2</v>
      </c>
      <c r="AI25" s="210">
        <f t="shared" ca="1" si="243"/>
        <v>3.0951629204925948</v>
      </c>
      <c r="AJ25" s="179">
        <f ca="1">IFERROR(IF($G25="SHOW",VLOOKUP($H25,$BI:$DF,AJ$1,FALSE)," "),"")</f>
        <v>3.0951629204925948</v>
      </c>
      <c r="AK25" s="192">
        <f t="shared" ref="AK25:AK27" ca="1" si="278">IFERROR(RANK(AL25,AL$24:AL$27,2),"-")</f>
        <v>2</v>
      </c>
      <c r="AL25" s="210">
        <f t="shared" ca="1" si="244"/>
        <v>3.3015963967155573</v>
      </c>
      <c r="AM25" s="179">
        <f ca="1">IFERROR(IF($G25="SHOW",VLOOKUP($H25,$BI:$DF,AM$1,FALSE)," "),"")</f>
        <v>3.3015963967155573</v>
      </c>
      <c r="AN25" s="192">
        <f t="shared" ref="AN25:AN27" ca="1" si="279">IFERROR(RANK(AO25,AO$24:AO$27,2),"-")</f>
        <v>2</v>
      </c>
      <c r="AO25" s="210">
        <f t="shared" ca="1" si="245"/>
        <v>3.319807092526843</v>
      </c>
      <c r="AP25" s="179">
        <f ca="1">IFERROR(IF($G25="SHOW",VLOOKUP($H25,$BI:$DF,AP$1,FALSE)," "),"")</f>
        <v>3.319807092526843</v>
      </c>
      <c r="AQ25" s="192">
        <f t="shared" ref="AQ25:AQ27" ca="1" si="280">IFERROR(RANK(AR25,AR$24:AR$27,2),"-")</f>
        <v>2</v>
      </c>
      <c r="AR25" s="210">
        <f t="shared" ca="1" si="246"/>
        <v>3.083588372165512</v>
      </c>
      <c r="AS25" s="179">
        <f ca="1">IFERROR(IF($G25="SHOW",VLOOKUP($H25,$BI:$DF,AS$1,FALSE)," "),"")</f>
        <v>3.083588372165512</v>
      </c>
      <c r="AT25" s="192">
        <f t="shared" ref="AT25:AT27" ca="1" si="281">IFERROR(RANK(AU25,AU$24:AU$27,2),"-")</f>
        <v>2</v>
      </c>
      <c r="AU25" s="210">
        <f t="shared" ca="1" si="247"/>
        <v>2.9785074724453926</v>
      </c>
      <c r="AV25" s="179">
        <f ca="1">IFERROR(IF($G25="SHOW",VLOOKUP($H25,$BI:$DF,AV$1,FALSE)," "),"")</f>
        <v>2.9785074724453926</v>
      </c>
      <c r="AW25" s="192">
        <f t="shared" ref="AW25:AW27" ca="1" si="282">IFERROR(RANK(AX25,AX$24:AX$27,2),"-")</f>
        <v>2</v>
      </c>
      <c r="AX25" s="210">
        <f t="shared" ca="1" si="248"/>
        <v>2.8565159988741708</v>
      </c>
      <c r="AY25" s="179">
        <f ca="1">IFERROR(IF($G25="SHOW",VLOOKUP($H25,$BI:$DF,AY$1,FALSE)," "),"")</f>
        <v>2.8565159988741708</v>
      </c>
      <c r="AZ25" s="192">
        <f t="shared" ref="AZ25:AZ27" ca="1" si="283">IFERROR(RANK(BA25,BA$24:BA$27,2),"-")</f>
        <v>2</v>
      </c>
      <c r="BA25" s="210">
        <f t="shared" ca="1" si="249"/>
        <v>3.1846621762736791</v>
      </c>
      <c r="BB25" s="179">
        <f ca="1">IFERROR(IF($G25="SHOW",VLOOKUP($H25,$BI:$DF,BB$1,FALSE)," "),"")</f>
        <v>3.1846621762736791</v>
      </c>
      <c r="BC25" s="192">
        <f t="shared" ref="BC25:BC27" ca="1" si="284">IFERROR(RANK(BD25,BD$24:BD$27,2),"-")</f>
        <v>1</v>
      </c>
      <c r="BD25" s="210">
        <f t="shared" ca="1" si="250"/>
        <v>3.3039063399783188</v>
      </c>
      <c r="BE25" s="179">
        <f ca="1">IFERROR(IF($G25="SHOW",VLOOKUP($H25,$BI:$DF,BE$1,FALSE)," "),"")</f>
        <v>3.3039063399783188</v>
      </c>
      <c r="BG25" s="384"/>
      <c r="BI25" s="42" t="str">
        <f t="shared" ref="BI25:BI27" si="285">$BI$23&amp;BJ25</f>
        <v>00zStDevError_GFS_Ens</v>
      </c>
      <c r="BJ25" s="180" t="s">
        <v>3297</v>
      </c>
      <c r="BK25" s="192">
        <f t="shared" ref="BK25:BK27" ca="1" si="286">IFERROR(RANK(BL25,BL$24:BL$27,2),"-")</f>
        <v>2</v>
      </c>
      <c r="BL25" s="210">
        <f t="shared" ca="1" si="251"/>
        <v>1.3632203126361027</v>
      </c>
      <c r="BM25" s="179">
        <f ca="1">'Accuracy Calc'!R109</f>
        <v>1.3632203126361027</v>
      </c>
      <c r="BN25" s="192">
        <f t="shared" ref="BN25:BN27" ca="1" si="287">IFERROR(RANK(BO25,BO$24:BO$27,2),"-")</f>
        <v>2</v>
      </c>
      <c r="BO25" s="210">
        <f t="shared" ca="1" si="252"/>
        <v>1.7267851449719867</v>
      </c>
      <c r="BP25" s="179">
        <f ca="1">'Accuracy Calc'!U109</f>
        <v>1.7267851449719867</v>
      </c>
      <c r="BQ25" s="192">
        <f t="shared" ref="BQ25:BQ27" ca="1" si="288">IFERROR(RANK(BR25,BR$24:BR$27,2),"-")</f>
        <v>2</v>
      </c>
      <c r="BR25" s="210">
        <f t="shared" ca="1" si="253"/>
        <v>1.6632883417599911</v>
      </c>
      <c r="BS25" s="179">
        <f ca="1">'Accuracy Calc'!X109</f>
        <v>1.6632883417599911</v>
      </c>
      <c r="BT25" s="192">
        <f t="shared" ref="BT25:BT27" ca="1" si="289">IFERROR(RANK(BU25,BU$24:BU$27,2),"-")</f>
        <v>3</v>
      </c>
      <c r="BU25" s="210">
        <f t="shared" ca="1" si="254"/>
        <v>1.9752703255266433</v>
      </c>
      <c r="BV25" s="179">
        <f ca="1">'Accuracy Calc'!AA109</f>
        <v>1.9752703255266433</v>
      </c>
      <c r="BW25" s="192">
        <f t="shared" ref="BW25:BW27" ca="1" si="290">IFERROR(RANK(BX25,BX$24:BX$27,2),"-")</f>
        <v>2</v>
      </c>
      <c r="BX25" s="210">
        <f t="shared" ca="1" si="255"/>
        <v>1.9821310582073546</v>
      </c>
      <c r="BY25" s="179">
        <f ca="1">'Accuracy Calc'!AD109</f>
        <v>1.9821310582073546</v>
      </c>
      <c r="BZ25" s="192">
        <f t="shared" ref="BZ25:BZ27" ca="1" si="291">IFERROR(RANK(CA25,CA$24:CA$27,2),"-")</f>
        <v>3</v>
      </c>
      <c r="CA25" s="210">
        <f t="shared" ca="1" si="256"/>
        <v>2.2524671135949004</v>
      </c>
      <c r="CB25" s="179">
        <f ca="1">'Accuracy Calc'!AG109</f>
        <v>2.2524671135949004</v>
      </c>
      <c r="CC25" s="192">
        <f t="shared" ref="CC25:CC27" ca="1" si="292">IFERROR(RANK(CD25,CD$24:CD$27,2),"-")</f>
        <v>4</v>
      </c>
      <c r="CD25" s="210">
        <f t="shared" ca="1" si="257"/>
        <v>2.9806188887969354</v>
      </c>
      <c r="CE25" s="179">
        <f ca="1">'Accuracy Calc'!AJ109</f>
        <v>2.9806188887969354</v>
      </c>
      <c r="CF25" s="192">
        <f t="shared" ref="CF25:CF27" ca="1" si="293">IFERROR(RANK(CG25,CG$24:CG$27,2),"-")</f>
        <v>3</v>
      </c>
      <c r="CG25" s="210">
        <f t="shared" ca="1" si="258"/>
        <v>2.9209384213894309</v>
      </c>
      <c r="CH25" s="179">
        <f ca="1">'Accuracy Calc'!AM109</f>
        <v>2.9209384213894309</v>
      </c>
      <c r="CI25" s="192">
        <f t="shared" ref="CI25:CI27" ca="1" si="294">IFERROR(RANK(CJ25,CJ$24:CJ$27,2),"-")</f>
        <v>2</v>
      </c>
      <c r="CJ25" s="210">
        <f t="shared" ca="1" si="259"/>
        <v>2.9626550059711851</v>
      </c>
      <c r="CK25" s="179">
        <f ca="1">'Accuracy Calc'!AP109</f>
        <v>2.9626550059711851</v>
      </c>
      <c r="CL25" s="192">
        <f t="shared" ref="CL25:CL27" ca="1" si="295">IFERROR(RANK(CM25,CM$24:CM$27,2),"-")</f>
        <v>2</v>
      </c>
      <c r="CM25" s="210">
        <f t="shared" ca="1" si="260"/>
        <v>3.4305952229290555</v>
      </c>
      <c r="CN25" s="179">
        <f ca="1">'Accuracy Calc'!AS109</f>
        <v>3.4305952229290555</v>
      </c>
      <c r="CO25" s="192">
        <f t="shared" ref="CO25:CO27" ca="1" si="296">IFERROR(RANK(CP25,CP$24:CP$27,2),"-")</f>
        <v>2</v>
      </c>
      <c r="CP25" s="210">
        <f t="shared" ca="1" si="261"/>
        <v>3.2317694269567339</v>
      </c>
      <c r="CQ25" s="179">
        <f ca="1">'Accuracy Calc'!AV109</f>
        <v>3.2317694269567339</v>
      </c>
      <c r="CR25" s="192">
        <f t="shared" ref="CR25:CR27" ca="1" si="297">IFERROR(RANK(CS25,CS$24:CS$27,2),"-")</f>
        <v>2</v>
      </c>
      <c r="CS25" s="210">
        <f t="shared" ca="1" si="262"/>
        <v>3.1325474609936159</v>
      </c>
      <c r="CT25" s="179">
        <f ca="1">'Accuracy Calc'!AY109</f>
        <v>3.1325474609936159</v>
      </c>
      <c r="CU25" s="192">
        <f t="shared" ref="CU25:CU27" ca="1" si="298">IFERROR(RANK(CV25,CV$24:CV$27,2),"-")</f>
        <v>2</v>
      </c>
      <c r="CV25" s="210">
        <f t="shared" ca="1" si="263"/>
        <v>2.7758915072444461</v>
      </c>
      <c r="CW25" s="179">
        <f ca="1">'Accuracy Calc'!BB109</f>
        <v>2.7758915072444461</v>
      </c>
      <c r="CX25" s="192">
        <f t="shared" ref="CX25:CX27" ca="1" si="299">IFERROR(RANK(CY25,CY$24:CY$27,2),"-")</f>
        <v>2</v>
      </c>
      <c r="CY25" s="210">
        <f t="shared" ca="1" si="264"/>
        <v>3.1222041844825008</v>
      </c>
      <c r="CZ25" s="179">
        <f ca="1">'Accuracy Calc'!BE109</f>
        <v>3.1222041844825008</v>
      </c>
      <c r="DA25" s="192">
        <f t="shared" ref="DA25:DA27" ca="1" si="300">IFERROR(RANK(DB25,DB$24:DB$27,2),"-")</f>
        <v>2</v>
      </c>
      <c r="DB25" s="210">
        <f t="shared" ca="1" si="265"/>
        <v>3.2760385393113207</v>
      </c>
      <c r="DC25" s="179">
        <f ca="1">'Accuracy Calc'!BH109</f>
        <v>3.2760385393113207</v>
      </c>
      <c r="DD25" s="192">
        <f t="shared" ref="DD25:DD27" ca="1" si="301">IFERROR(RANK(DE25,DE$24:DE$27,2),"-")</f>
        <v>1</v>
      </c>
      <c r="DE25" s="210">
        <f t="shared" ca="1" si="266"/>
        <v>3.6549390292957522</v>
      </c>
      <c r="DF25" s="179">
        <f ca="1">'Accuracy Calc'!BK109</f>
        <v>3.6549390292957522</v>
      </c>
      <c r="DG25" s="95"/>
      <c r="DK25" s="183" t="str">
        <f t="shared" si="0"/>
        <v>GFS_Ens</v>
      </c>
      <c r="DL25" s="184">
        <f t="shared" ca="1" si="1"/>
        <v>1.3632203126361027</v>
      </c>
      <c r="DM25" s="184">
        <f t="shared" ca="1" si="2"/>
        <v>1.7267851449719867</v>
      </c>
      <c r="DN25" s="184">
        <f t="shared" ca="1" si="3"/>
        <v>1.6632883417599911</v>
      </c>
      <c r="DO25" s="184">
        <f t="shared" ca="1" si="4"/>
        <v>1.9752703255266433</v>
      </c>
      <c r="DP25" s="184">
        <f t="shared" ca="1" si="5"/>
        <v>1.9821310582073546</v>
      </c>
      <c r="DQ25" s="184">
        <f t="shared" ca="1" si="6"/>
        <v>2.2524671135949004</v>
      </c>
      <c r="DR25" s="184">
        <f t="shared" ca="1" si="7"/>
        <v>2.9806188887969354</v>
      </c>
      <c r="DS25" s="184">
        <f t="shared" ca="1" si="8"/>
        <v>2.9209384213894309</v>
      </c>
      <c r="DT25" s="184">
        <f t="shared" ca="1" si="9"/>
        <v>2.9626550059711851</v>
      </c>
      <c r="DU25" s="184">
        <f t="shared" ca="1" si="10"/>
        <v>3.4305952229290555</v>
      </c>
      <c r="DV25" s="184">
        <f t="shared" ca="1" si="11"/>
        <v>3.2317694269567339</v>
      </c>
      <c r="DW25" s="184">
        <f t="shared" ca="1" si="12"/>
        <v>3.1325474609936159</v>
      </c>
      <c r="DX25" s="184">
        <f t="shared" ca="1" si="13"/>
        <v>2.7758915072444461</v>
      </c>
      <c r="DY25" s="184">
        <f t="shared" ca="1" si="14"/>
        <v>3.1222041844825008</v>
      </c>
      <c r="DZ25" s="184">
        <f t="shared" ca="1" si="15"/>
        <v>3.2760385393113207</v>
      </c>
      <c r="EA25" s="184">
        <f t="shared" ca="1" si="16"/>
        <v>3.6549390292957522</v>
      </c>
      <c r="EZ25" s="285" t="str">
        <f t="shared" si="93"/>
        <v>GFS</v>
      </c>
      <c r="FA25" s="286" t="s">
        <v>3317</v>
      </c>
      <c r="FB25" s="287" t="str">
        <f t="shared" si="94"/>
        <v>GFSDay16</v>
      </c>
      <c r="FC25" s="288">
        <f t="shared" ca="1" si="98"/>
        <v>44807</v>
      </c>
      <c r="FD25" s="289">
        <f t="shared" ca="1" si="84"/>
        <v>11.132643200648506</v>
      </c>
      <c r="FE25" s="289">
        <f t="shared" ca="1" si="84"/>
        <v>3.4423328571428571</v>
      </c>
      <c r="FF25" s="289">
        <f t="shared" ca="1" si="84"/>
        <v>-4.2479774863627924</v>
      </c>
      <c r="FG25" s="288">
        <f t="shared" ca="1" si="85"/>
        <v>44807</v>
      </c>
      <c r="FH25" s="289">
        <f t="shared" ca="1" si="86"/>
        <v>11.838929737438399</v>
      </c>
      <c r="FI25" s="289">
        <f t="shared" ca="1" si="86"/>
        <v>6.5819635714285685</v>
      </c>
      <c r="FJ25" s="290">
        <f t="shared" ca="1" si="86"/>
        <v>1.3249974054187383</v>
      </c>
      <c r="FO25" s="275" t="s">
        <v>3085</v>
      </c>
      <c r="FP25" s="276" t="s">
        <v>3317</v>
      </c>
      <c r="FQ25" s="276" t="str">
        <f t="shared" si="95"/>
        <v>GFSDay16</v>
      </c>
      <c r="FR25" s="279">
        <f ca="1">BE9</f>
        <v>3.4423328571428571</v>
      </c>
      <c r="FS25" s="279">
        <f ca="1">BE14</f>
        <v>7.690310343505649</v>
      </c>
      <c r="FT25" s="279">
        <f ca="1">BE19</f>
        <v>6.5819635714285685</v>
      </c>
      <c r="FU25" s="280">
        <f ca="1">BE24</f>
        <v>5.2569661660098301</v>
      </c>
      <c r="FV25" s="264"/>
      <c r="FW25" s="275" t="str">
        <f t="shared" si="87"/>
        <v>GFSDay16</v>
      </c>
      <c r="FX25" s="276">
        <f t="shared" ca="1" si="99"/>
        <v>44807</v>
      </c>
      <c r="FY25" s="276">
        <f t="shared" ca="1" si="96"/>
        <v>11.132643200648506</v>
      </c>
      <c r="FZ25" s="279">
        <f t="shared" ca="1" si="88"/>
        <v>3.4423328571428571</v>
      </c>
      <c r="GA25" s="279">
        <f t="shared" ca="1" si="97"/>
        <v>-4.2479774863627924</v>
      </c>
      <c r="GB25" s="284"/>
      <c r="GC25" s="275" t="str">
        <f t="shared" si="89"/>
        <v>GFSDay16</v>
      </c>
      <c r="GD25" s="276">
        <f t="shared" ca="1" si="100"/>
        <v>44807</v>
      </c>
      <c r="GE25" s="276">
        <f t="shared" ca="1" si="90"/>
        <v>11.838929737438399</v>
      </c>
      <c r="GF25" s="279">
        <f t="shared" ca="1" si="91"/>
        <v>6.5819635714285685</v>
      </c>
      <c r="GG25" s="280">
        <f t="shared" ca="1" si="92"/>
        <v>1.3249974054187383</v>
      </c>
    </row>
    <row r="26" spans="2:189" x14ac:dyDescent="0.35">
      <c r="G26" s="42" t="str">
        <f t="shared" si="267"/>
        <v>SHOW</v>
      </c>
      <c r="H26" s="42" t="str">
        <f t="shared" si="268"/>
        <v>0012zStDevError_ECMWF</v>
      </c>
      <c r="I26" s="180" t="s">
        <v>3171</v>
      </c>
      <c r="J26" s="192">
        <f t="shared" ca="1" si="269"/>
        <v>3</v>
      </c>
      <c r="K26" s="210">
        <f t="shared" ca="1" si="235"/>
        <v>1.651510790579239</v>
      </c>
      <c r="L26" s="179">
        <f ca="1">IFERROR(IF($G26="SHOW",VLOOKUP($H26,$BI:$DF,L$1,FALSE)," "),"")</f>
        <v>1.651510790579239</v>
      </c>
      <c r="M26" s="192">
        <f t="shared" ca="1" si="270"/>
        <v>3</v>
      </c>
      <c r="N26" s="210">
        <f t="shared" ca="1" si="236"/>
        <v>1.8623906446981229</v>
      </c>
      <c r="O26" s="179">
        <f ca="1">IFERROR(IF($G26="SHOW",VLOOKUP($H26,$BI:$DF,O$1,FALSE)," "),"")</f>
        <v>1.8623906446981229</v>
      </c>
      <c r="P26" s="192">
        <f t="shared" ca="1" si="271"/>
        <v>2</v>
      </c>
      <c r="Q26" s="210">
        <f t="shared" ca="1" si="237"/>
        <v>1.6745853983124523</v>
      </c>
      <c r="R26" s="179">
        <f ca="1">IFERROR(IF($G26="SHOW",VLOOKUP($H26,$BI:$DF,R$1,FALSE)," "),"")</f>
        <v>1.6745853983124523</v>
      </c>
      <c r="S26" s="192">
        <f t="shared" ca="1" si="272"/>
        <v>4</v>
      </c>
      <c r="T26" s="210">
        <f t="shared" ca="1" si="238"/>
        <v>1.9746639665895676</v>
      </c>
      <c r="U26" s="179">
        <f ca="1">IFERROR(IF($G26="SHOW",VLOOKUP($H26,$BI:$DF,U$1,FALSE)," "),"")</f>
        <v>1.9746639665895676</v>
      </c>
      <c r="V26" s="192">
        <f t="shared" ca="1" si="273"/>
        <v>4</v>
      </c>
      <c r="W26" s="210">
        <f t="shared" ca="1" si="239"/>
        <v>2.2762230298223081</v>
      </c>
      <c r="X26" s="179">
        <f ca="1">IFERROR(IF($G26="SHOW",VLOOKUP($H26,$BI:$DF,X$1,FALSE)," "),"")</f>
        <v>2.2762230298223081</v>
      </c>
      <c r="Y26" s="192">
        <f t="shared" ca="1" si="274"/>
        <v>4</v>
      </c>
      <c r="Z26" s="210">
        <f t="shared" ca="1" si="240"/>
        <v>2.4033036041578861</v>
      </c>
      <c r="AA26" s="179">
        <f ca="1">IFERROR(IF($G26="SHOW",VLOOKUP($H26,$BI:$DF,AA$1,FALSE)," "),"")</f>
        <v>2.4033036041578861</v>
      </c>
      <c r="AB26" s="192">
        <f t="shared" ca="1" si="275"/>
        <v>2</v>
      </c>
      <c r="AC26" s="210">
        <f t="shared" ca="1" si="241"/>
        <v>2.180997411943892</v>
      </c>
      <c r="AD26" s="179">
        <f ca="1">IFERROR(IF($G26="SHOW",VLOOKUP($H26,$BI:$DF,AD$1,FALSE)," "),"")</f>
        <v>2.180997411943892</v>
      </c>
      <c r="AE26" s="192">
        <f t="shared" ca="1" si="276"/>
        <v>3</v>
      </c>
      <c r="AF26" s="210">
        <f t="shared" ca="1" si="242"/>
        <v>3.1068001468236526</v>
      </c>
      <c r="AG26" s="179">
        <f ca="1">IFERROR(IF($G26="SHOW",VLOOKUP($H26,$BI:$DF,AG$1,FALSE)," "),"")</f>
        <v>3.1068001468236526</v>
      </c>
      <c r="AH26" s="192">
        <f t="shared" ca="1" si="277"/>
        <v>3</v>
      </c>
      <c r="AI26" s="210">
        <f t="shared" ca="1" si="243"/>
        <v>3.1836750166785266</v>
      </c>
      <c r="AJ26" s="179">
        <f ca="1">IFERROR(IF($G26="SHOW",VLOOKUP($H26,$BI:$DF,AJ$1,FALSE)," "),"")</f>
        <v>3.1836750166785266</v>
      </c>
      <c r="AK26" s="192">
        <f t="shared" ca="1" si="278"/>
        <v>3</v>
      </c>
      <c r="AL26" s="210">
        <f t="shared" ca="1" si="244"/>
        <v>4.0172652419578752</v>
      </c>
      <c r="AM26" s="179">
        <f ca="1">IFERROR(IF($G26="SHOW",VLOOKUP($H26,$BI:$DF,AM$1,FALSE)," "),"")</f>
        <v>4.0172652419578752</v>
      </c>
      <c r="AN26" s="192" t="str">
        <f t="shared" si="279"/>
        <v>-</v>
      </c>
      <c r="AO26" s="210" t="str">
        <f t="shared" si="245"/>
        <v>-</v>
      </c>
      <c r="AP26" s="179" t="str">
        <f>IFERROR(IF($G26="SHOW",VLOOKUP($H26,$BI:$DF,AP$1,FALSE)," "),"")</f>
        <v/>
      </c>
      <c r="AQ26" s="192" t="str">
        <f t="shared" si="280"/>
        <v>-</v>
      </c>
      <c r="AR26" s="210" t="str">
        <f t="shared" si="246"/>
        <v>-</v>
      </c>
      <c r="AS26" s="179" t="str">
        <f>IFERROR(IF($G26="SHOW",VLOOKUP($H26,$BI:$DF,AS$1,FALSE)," "),"")</f>
        <v/>
      </c>
      <c r="AT26" s="192" t="str">
        <f t="shared" si="281"/>
        <v>-</v>
      </c>
      <c r="AU26" s="210" t="str">
        <f t="shared" si="247"/>
        <v>-</v>
      </c>
      <c r="AV26" s="179" t="str">
        <f>IFERROR(IF($G26="SHOW",VLOOKUP($H26,$BI:$DF,AV$1,FALSE)," "),"")</f>
        <v/>
      </c>
      <c r="AW26" s="192" t="str">
        <f t="shared" si="282"/>
        <v>-</v>
      </c>
      <c r="AX26" s="210" t="str">
        <f t="shared" si="248"/>
        <v>-</v>
      </c>
      <c r="AY26" s="179" t="str">
        <f>IFERROR(IF($G26="SHOW",VLOOKUP($H26,$BI:$DF,AY$1,FALSE)," "),"")</f>
        <v/>
      </c>
      <c r="AZ26" s="192" t="str">
        <f t="shared" si="283"/>
        <v>-</v>
      </c>
      <c r="BA26" s="210" t="str">
        <f t="shared" si="249"/>
        <v>-</v>
      </c>
      <c r="BB26" s="179" t="str">
        <f>IFERROR(IF($G26="SHOW",VLOOKUP($H26,$BI:$DF,BB$1,FALSE)," "),"")</f>
        <v/>
      </c>
      <c r="BC26" s="192" t="str">
        <f t="shared" si="284"/>
        <v>-</v>
      </c>
      <c r="BD26" s="210" t="str">
        <f t="shared" si="250"/>
        <v>-</v>
      </c>
      <c r="BE26" s="179" t="str">
        <f>IFERROR(IF($G26="SHOW",VLOOKUP($H26,$BI:$DF,BE$1,FALSE)," "),"")</f>
        <v/>
      </c>
      <c r="BG26" s="384"/>
      <c r="BI26" s="42" t="str">
        <f t="shared" si="285"/>
        <v>00zStDevError_ECMWF</v>
      </c>
      <c r="BJ26" s="180" t="s">
        <v>3171</v>
      </c>
      <c r="BK26" s="192">
        <f t="shared" ca="1" si="286"/>
        <v>3</v>
      </c>
      <c r="BL26" s="210">
        <f t="shared" ca="1" si="251"/>
        <v>1.4993453511306647</v>
      </c>
      <c r="BM26" s="179">
        <f ca="1">'Accuracy Calc'!R164</f>
        <v>1.4993453511306647</v>
      </c>
      <c r="BN26" s="192">
        <f t="shared" ca="1" si="287"/>
        <v>3</v>
      </c>
      <c r="BO26" s="210">
        <f t="shared" ca="1" si="252"/>
        <v>2.0446788394642947</v>
      </c>
      <c r="BP26" s="179">
        <f ca="1">'Accuracy Calc'!U164</f>
        <v>2.0446788394642947</v>
      </c>
      <c r="BQ26" s="192">
        <f t="shared" ca="1" si="288"/>
        <v>3</v>
      </c>
      <c r="BR26" s="210">
        <f t="shared" ca="1" si="253"/>
        <v>1.7599667685893308</v>
      </c>
      <c r="BS26" s="179">
        <f ca="1">'Accuracy Calc'!X164</f>
        <v>1.7599667685893308</v>
      </c>
      <c r="BT26" s="192">
        <f t="shared" ca="1" si="289"/>
        <v>2</v>
      </c>
      <c r="BU26" s="210">
        <f t="shared" ca="1" si="254"/>
        <v>1.8383939615399438</v>
      </c>
      <c r="BV26" s="179">
        <f ca="1">'Accuracy Calc'!AA164</f>
        <v>1.8383939615399438</v>
      </c>
      <c r="BW26" s="192">
        <f t="shared" ca="1" si="290"/>
        <v>3</v>
      </c>
      <c r="BX26" s="210">
        <f t="shared" ca="1" si="255"/>
        <v>2.0173989080097119</v>
      </c>
      <c r="BY26" s="179">
        <f ca="1">'Accuracy Calc'!AD164</f>
        <v>2.0173989080097119</v>
      </c>
      <c r="BZ26" s="192">
        <f t="shared" ca="1" si="291"/>
        <v>2</v>
      </c>
      <c r="CA26" s="210">
        <f t="shared" ca="1" si="256"/>
        <v>1.9034781648335157</v>
      </c>
      <c r="CB26" s="179">
        <f ca="1">'Accuracy Calc'!AG164</f>
        <v>1.9034781648335157</v>
      </c>
      <c r="CC26" s="192">
        <f t="shared" ca="1" si="292"/>
        <v>1</v>
      </c>
      <c r="CD26" s="210">
        <f t="shared" ca="1" si="257"/>
        <v>1.5916392142232048</v>
      </c>
      <c r="CE26" s="179">
        <f ca="1">'Accuracy Calc'!AJ164</f>
        <v>1.5916392142232048</v>
      </c>
      <c r="CF26" s="192">
        <f t="shared" ca="1" si="293"/>
        <v>2</v>
      </c>
      <c r="CG26" s="210">
        <f t="shared" ca="1" si="258"/>
        <v>2.893964970477183</v>
      </c>
      <c r="CH26" s="179">
        <f ca="1">'Accuracy Calc'!AM164</f>
        <v>2.893964970477183</v>
      </c>
      <c r="CI26" s="192">
        <f t="shared" ca="1" si="294"/>
        <v>3</v>
      </c>
      <c r="CJ26" s="210">
        <f t="shared" ca="1" si="259"/>
        <v>3.3640953250331971</v>
      </c>
      <c r="CK26" s="179">
        <f ca="1">'Accuracy Calc'!AP164</f>
        <v>3.3640953250331971</v>
      </c>
      <c r="CL26" s="192">
        <f t="shared" ca="1" si="295"/>
        <v>3</v>
      </c>
      <c r="CM26" s="210">
        <f t="shared" ca="1" si="260"/>
        <v>4.0172652419578752</v>
      </c>
      <c r="CN26" s="179">
        <f ca="1">'Accuracy Calc'!AS164</f>
        <v>4.0172652419578752</v>
      </c>
      <c r="CO26" s="192" t="str">
        <f t="shared" si="296"/>
        <v>-</v>
      </c>
      <c r="CP26" s="210" t="str">
        <f t="shared" si="261"/>
        <v>-</v>
      </c>
      <c r="CQ26" s="179" t="str">
        <f>'Accuracy Calc'!AV164</f>
        <v>-</v>
      </c>
      <c r="CR26" s="192" t="str">
        <f t="shared" si="297"/>
        <v>-</v>
      </c>
      <c r="CS26" s="210" t="str">
        <f t="shared" si="262"/>
        <v>-</v>
      </c>
      <c r="CT26" s="179" t="str">
        <f>'Accuracy Calc'!AY164</f>
        <v>-</v>
      </c>
      <c r="CU26" s="192" t="str">
        <f t="shared" si="298"/>
        <v>-</v>
      </c>
      <c r="CV26" s="210" t="str">
        <f t="shared" si="263"/>
        <v>-</v>
      </c>
      <c r="CW26" s="179" t="str">
        <f>'Accuracy Calc'!BB164</f>
        <v>-</v>
      </c>
      <c r="CX26" s="192" t="str">
        <f t="shared" si="299"/>
        <v>-</v>
      </c>
      <c r="CY26" s="210" t="str">
        <f t="shared" si="264"/>
        <v>-</v>
      </c>
      <c r="CZ26" s="179" t="str">
        <f>'Accuracy Calc'!BE164</f>
        <v>-</v>
      </c>
      <c r="DA26" s="192" t="str">
        <f t="shared" si="300"/>
        <v>-</v>
      </c>
      <c r="DB26" s="210" t="str">
        <f t="shared" si="265"/>
        <v>-</v>
      </c>
      <c r="DC26" s="179" t="str">
        <f>'Accuracy Calc'!BH164</f>
        <v>-</v>
      </c>
      <c r="DD26" s="192" t="str">
        <f t="shared" si="301"/>
        <v>-</v>
      </c>
      <c r="DE26" s="210" t="str">
        <f t="shared" si="266"/>
        <v>-</v>
      </c>
      <c r="DF26" s="179" t="str">
        <f>'Accuracy Calc'!BK164</f>
        <v>-</v>
      </c>
      <c r="DG26" s="95"/>
      <c r="DK26" s="183" t="str">
        <f t="shared" si="0"/>
        <v>ECMWF</v>
      </c>
      <c r="DL26" s="184">
        <f t="shared" ca="1" si="1"/>
        <v>1.4993453511306647</v>
      </c>
      <c r="DM26" s="184">
        <f t="shared" ca="1" si="2"/>
        <v>2.0446788394642947</v>
      </c>
      <c r="DN26" s="184">
        <f t="shared" ca="1" si="3"/>
        <v>1.7599667685893308</v>
      </c>
      <c r="DO26" s="184">
        <f t="shared" ca="1" si="4"/>
        <v>1.8383939615399438</v>
      </c>
      <c r="DP26" s="184">
        <f t="shared" ca="1" si="5"/>
        <v>2.0173989080097119</v>
      </c>
      <c r="DQ26" s="184">
        <f t="shared" ca="1" si="6"/>
        <v>1.9034781648335157</v>
      </c>
      <c r="DR26" s="184">
        <f t="shared" ca="1" si="7"/>
        <v>1.5916392142232048</v>
      </c>
      <c r="DS26" s="184">
        <f t="shared" ca="1" si="8"/>
        <v>2.893964970477183</v>
      </c>
      <c r="DT26" s="184">
        <f t="shared" ca="1" si="9"/>
        <v>3.3640953250331971</v>
      </c>
      <c r="DU26" s="184">
        <f t="shared" ca="1" si="10"/>
        <v>4.0172652419578752</v>
      </c>
      <c r="DV26" s="184" t="str">
        <f t="shared" si="11"/>
        <v>-</v>
      </c>
      <c r="DW26" s="184" t="str">
        <f t="shared" si="12"/>
        <v>-</v>
      </c>
      <c r="DX26" s="184" t="str">
        <f t="shared" si="13"/>
        <v>-</v>
      </c>
      <c r="DY26" s="184" t="str">
        <f t="shared" si="14"/>
        <v>-</v>
      </c>
      <c r="DZ26" s="184" t="str">
        <f t="shared" si="15"/>
        <v>-</v>
      </c>
      <c r="EA26" s="184" t="str">
        <f t="shared" si="16"/>
        <v>-</v>
      </c>
      <c r="FO26" s="267"/>
      <c r="FP26" s="268"/>
      <c r="FQ26" s="271" t="str">
        <f t="shared" si="95"/>
        <v/>
      </c>
      <c r="FR26" s="271" t="s">
        <v>3210</v>
      </c>
      <c r="FS26" s="271" t="s">
        <v>3321</v>
      </c>
      <c r="FT26" s="268" t="s">
        <v>3322</v>
      </c>
      <c r="FU26" s="272" t="s">
        <v>3323</v>
      </c>
      <c r="FV26" s="291"/>
      <c r="FW26" s="267"/>
      <c r="FX26" s="268"/>
      <c r="FY26" s="271" t="s">
        <v>3319</v>
      </c>
      <c r="FZ26" s="271" t="s">
        <v>3320</v>
      </c>
      <c r="GA26" s="271" t="s">
        <v>3318</v>
      </c>
      <c r="GB26" s="274"/>
      <c r="GC26" s="267"/>
      <c r="GD26" s="268"/>
      <c r="GE26" s="271" t="s">
        <v>3319</v>
      </c>
      <c r="GF26" s="271" t="s">
        <v>3320</v>
      </c>
      <c r="GG26" s="272" t="s">
        <v>3318</v>
      </c>
    </row>
    <row r="27" spans="2:189" ht="14.4" customHeight="1" x14ac:dyDescent="0.35">
      <c r="G27" s="42" t="str">
        <f t="shared" si="267"/>
        <v>SHOW</v>
      </c>
      <c r="H27" s="42" t="str">
        <f t="shared" si="268"/>
        <v>0012zStDevError_ECMWF_Ens</v>
      </c>
      <c r="I27" s="180" t="s">
        <v>3298</v>
      </c>
      <c r="J27" s="192">
        <f t="shared" ca="1" si="269"/>
        <v>4</v>
      </c>
      <c r="K27" s="210">
        <f t="shared" ca="1" si="235"/>
        <v>1.7209518469071337</v>
      </c>
      <c r="L27" s="179">
        <f ca="1">IFERROR(IF($G27="SHOW",VLOOKUP($H27,$BI:$DF,L$1,FALSE)," "),"")</f>
        <v>1.7209518469071337</v>
      </c>
      <c r="M27" s="192">
        <f t="shared" ca="1" si="270"/>
        <v>4</v>
      </c>
      <c r="N27" s="210">
        <f t="shared" ca="1" si="236"/>
        <v>1.960957414185251</v>
      </c>
      <c r="O27" s="179">
        <f ca="1">IFERROR(IF($G27="SHOW",VLOOKUP($H27,$BI:$DF,O$1,FALSE)," "),"")</f>
        <v>1.960957414185251</v>
      </c>
      <c r="P27" s="192">
        <f t="shared" ca="1" si="271"/>
        <v>4</v>
      </c>
      <c r="Q27" s="210">
        <f t="shared" ca="1" si="237"/>
        <v>1.918119337157826</v>
      </c>
      <c r="R27" s="179">
        <f ca="1">IFERROR(IF($G27="SHOW",VLOOKUP($H27,$BI:$DF,R$1,FALSE)," "),"")</f>
        <v>1.918119337157826</v>
      </c>
      <c r="S27" s="192">
        <f t="shared" ca="1" si="272"/>
        <v>1</v>
      </c>
      <c r="T27" s="210">
        <f t="shared" ca="1" si="238"/>
        <v>1.8079954900688047</v>
      </c>
      <c r="U27" s="179">
        <f ca="1">IFERROR(IF($G27="SHOW",VLOOKUP($H27,$BI:$DF,U$1,FALSE)," "),"")</f>
        <v>1.8079954900688047</v>
      </c>
      <c r="V27" s="192">
        <f t="shared" ca="1" si="273"/>
        <v>1</v>
      </c>
      <c r="W27" s="210">
        <f t="shared" ca="1" si="239"/>
        <v>1.8511568018576592</v>
      </c>
      <c r="X27" s="179">
        <f ca="1">IFERROR(IF($G27="SHOW",VLOOKUP($H27,$BI:$DF,X$1,FALSE)," "),"")</f>
        <v>1.8511568018576592</v>
      </c>
      <c r="Y27" s="192">
        <f t="shared" ca="1" si="274"/>
        <v>2</v>
      </c>
      <c r="Z27" s="210">
        <f t="shared" ca="1" si="240"/>
        <v>2.0610086171251534</v>
      </c>
      <c r="AA27" s="179">
        <f ca="1">IFERROR(IF($G27="SHOW",VLOOKUP($H27,$BI:$DF,AA$1,FALSE)," "),"")</f>
        <v>2.0610086171251534</v>
      </c>
      <c r="AB27" s="192">
        <f t="shared" ca="1" si="275"/>
        <v>1</v>
      </c>
      <c r="AC27" s="210">
        <f t="shared" ca="1" si="241"/>
        <v>2.012527177710806</v>
      </c>
      <c r="AD27" s="179">
        <f ca="1">IFERROR(IF($G27="SHOW",VLOOKUP($H27,$BI:$DF,AD$1,FALSE)," "),"")</f>
        <v>2.012527177710806</v>
      </c>
      <c r="AE27" s="192">
        <f t="shared" ca="1" si="276"/>
        <v>1</v>
      </c>
      <c r="AF27" s="210">
        <f t="shared" ca="1" si="242"/>
        <v>2.026107747544216</v>
      </c>
      <c r="AG27" s="179">
        <f ca="1">IFERROR(IF($G27="SHOW",VLOOKUP($H27,$BI:$DF,AG$1,FALSE)," "),"")</f>
        <v>2.026107747544216</v>
      </c>
      <c r="AH27" s="192">
        <f t="shared" ca="1" si="277"/>
        <v>1</v>
      </c>
      <c r="AI27" s="210">
        <f t="shared" ca="1" si="243"/>
        <v>2.0286875184700719</v>
      </c>
      <c r="AJ27" s="179">
        <f ca="1">IFERROR(IF($G27="SHOW",VLOOKUP($H27,$BI:$DF,AJ$1,FALSE)," "),"")</f>
        <v>2.0286875184700719</v>
      </c>
      <c r="AK27" s="192">
        <f t="shared" ca="1" si="278"/>
        <v>1</v>
      </c>
      <c r="AL27" s="210">
        <f t="shared" ca="1" si="244"/>
        <v>2.2007937177143031</v>
      </c>
      <c r="AM27" s="179">
        <f ca="1">IFERROR(IF($G27="SHOW",VLOOKUP($H27,$BI:$DF,AM$1,FALSE)," "),"")</f>
        <v>2.2007937177143031</v>
      </c>
      <c r="AN27" s="192">
        <f t="shared" ca="1" si="279"/>
        <v>1</v>
      </c>
      <c r="AO27" s="210">
        <f t="shared" ca="1" si="245"/>
        <v>2.5907540886303915</v>
      </c>
      <c r="AP27" s="179">
        <f ca="1">IFERROR(IF($G27="SHOW",VLOOKUP($H27,$BI:$DF,AP$1,FALSE)," "),"")</f>
        <v>2.5907540886303915</v>
      </c>
      <c r="AQ27" s="192">
        <f t="shared" ca="1" si="280"/>
        <v>1</v>
      </c>
      <c r="AR27" s="210">
        <f t="shared" ca="1" si="246"/>
        <v>2.5167902271349769</v>
      </c>
      <c r="AS27" s="179">
        <f ca="1">IFERROR(IF($G27="SHOW",VLOOKUP($H27,$BI:$DF,AS$1,FALSE)," "),"")</f>
        <v>2.5167902271349769</v>
      </c>
      <c r="AT27" s="192">
        <f t="shared" ca="1" si="281"/>
        <v>1</v>
      </c>
      <c r="AU27" s="210">
        <f t="shared" ca="1" si="247"/>
        <v>2.2530988086236494</v>
      </c>
      <c r="AV27" s="179">
        <f ca="1">IFERROR(IF($G27="SHOW",VLOOKUP($H27,$BI:$DF,AV$1,FALSE)," "),"")</f>
        <v>2.2530988086236494</v>
      </c>
      <c r="AW27" s="192">
        <f t="shared" ca="1" si="282"/>
        <v>1</v>
      </c>
      <c r="AX27" s="210">
        <f t="shared" ca="1" si="248"/>
        <v>2.4622925023809605</v>
      </c>
      <c r="AY27" s="179">
        <f ca="1">IFERROR(IF($G27="SHOW",VLOOKUP($H27,$BI:$DF,AY$1,FALSE)," "),"")</f>
        <v>2.4622925023809605</v>
      </c>
      <c r="AZ27" s="192">
        <f t="shared" ca="1" si="283"/>
        <v>1</v>
      </c>
      <c r="BA27" s="210">
        <f t="shared" ca="1" si="249"/>
        <v>2.363852508209721</v>
      </c>
      <c r="BB27" s="179">
        <f ca="1">IFERROR(IF($G27="SHOW",VLOOKUP($H27,$BI:$DF,BB$1,FALSE)," "),"")</f>
        <v>2.363852508209721</v>
      </c>
      <c r="BC27" s="192" t="str">
        <f t="shared" si="284"/>
        <v>-</v>
      </c>
      <c r="BD27" s="210" t="str">
        <f t="shared" si="250"/>
        <v>-</v>
      </c>
      <c r="BE27" s="179" t="str">
        <f>IFERROR(IF($G27="SHOW",VLOOKUP($H27,$BI:$DF,BE$1,FALSE)," "),"")</f>
        <v/>
      </c>
      <c r="BG27" s="19"/>
      <c r="BI27" s="42" t="str">
        <f t="shared" si="285"/>
        <v>00zStDevError_ECMWF_Ens</v>
      </c>
      <c r="BJ27" s="180" t="s">
        <v>3298</v>
      </c>
      <c r="BK27" s="192">
        <f t="shared" ca="1" si="286"/>
        <v>4</v>
      </c>
      <c r="BL27" s="210">
        <f t="shared" ca="1" si="251"/>
        <v>1.7464723359424406</v>
      </c>
      <c r="BM27" s="179">
        <f ca="1">'Accuracy Calc'!R219</f>
        <v>1.7464723359424406</v>
      </c>
      <c r="BN27" s="192">
        <f t="shared" ca="1" si="287"/>
        <v>4</v>
      </c>
      <c r="BO27" s="210">
        <f t="shared" ca="1" si="252"/>
        <v>2.0885637751154458</v>
      </c>
      <c r="BP27" s="179">
        <f ca="1">'Accuracy Calc'!U219</f>
        <v>2.0885637751154458</v>
      </c>
      <c r="BQ27" s="192">
        <f t="shared" ca="1" si="288"/>
        <v>4</v>
      </c>
      <c r="BR27" s="210">
        <f t="shared" ca="1" si="253"/>
        <v>1.9963612144098595</v>
      </c>
      <c r="BS27" s="179">
        <f ca="1">'Accuracy Calc'!X219</f>
        <v>1.9963612144098595</v>
      </c>
      <c r="BT27" s="192">
        <f t="shared" ca="1" si="289"/>
        <v>1</v>
      </c>
      <c r="BU27" s="210">
        <f t="shared" ca="1" si="254"/>
        <v>1.7206742424321324</v>
      </c>
      <c r="BV27" s="179">
        <f ca="1">'Accuracy Calc'!AA219</f>
        <v>1.7206742424321324</v>
      </c>
      <c r="BW27" s="192">
        <f t="shared" ca="1" si="290"/>
        <v>1</v>
      </c>
      <c r="BX27" s="210">
        <f t="shared" ca="1" si="255"/>
        <v>1.7673306336953363</v>
      </c>
      <c r="BY27" s="179">
        <f ca="1">'Accuracy Calc'!AD219</f>
        <v>1.7673306336953363</v>
      </c>
      <c r="BZ27" s="192">
        <f t="shared" ca="1" si="291"/>
        <v>1</v>
      </c>
      <c r="CA27" s="210">
        <f t="shared" ca="1" si="256"/>
        <v>1.8894594328553695</v>
      </c>
      <c r="CB27" s="179">
        <f ca="1">'Accuracy Calc'!AG219</f>
        <v>1.8894594328553695</v>
      </c>
      <c r="CC27" s="192">
        <f t="shared" ca="1" si="292"/>
        <v>2</v>
      </c>
      <c r="CD27" s="210">
        <f t="shared" ca="1" si="257"/>
        <v>1.9731804430762994</v>
      </c>
      <c r="CE27" s="179">
        <f ca="1">'Accuracy Calc'!AJ219</f>
        <v>1.9731804430762994</v>
      </c>
      <c r="CF27" s="192">
        <f t="shared" ca="1" si="293"/>
        <v>1</v>
      </c>
      <c r="CG27" s="210">
        <f t="shared" ca="1" si="258"/>
        <v>1.7008710079370581</v>
      </c>
      <c r="CH27" s="179">
        <f ca="1">'Accuracy Calc'!AM219</f>
        <v>1.7008710079370581</v>
      </c>
      <c r="CI27" s="192">
        <f t="shared" ca="1" si="294"/>
        <v>1</v>
      </c>
      <c r="CJ27" s="210">
        <f t="shared" ca="1" si="259"/>
        <v>1.9791108120232566</v>
      </c>
      <c r="CK27" s="179">
        <f ca="1">'Accuracy Calc'!AP219</f>
        <v>1.9791108120232566</v>
      </c>
      <c r="CL27" s="192">
        <f t="shared" ca="1" si="295"/>
        <v>1</v>
      </c>
      <c r="CM27" s="210">
        <f t="shared" ca="1" si="260"/>
        <v>2.2503396998911338</v>
      </c>
      <c r="CN27" s="179">
        <f ca="1">'Accuracy Calc'!AS219</f>
        <v>2.2503396998911338</v>
      </c>
      <c r="CO27" s="192">
        <f t="shared" ca="1" si="296"/>
        <v>1</v>
      </c>
      <c r="CP27" s="210">
        <f t="shared" ca="1" si="261"/>
        <v>2.5746687129038812</v>
      </c>
      <c r="CQ27" s="179">
        <f ca="1">'Accuracy Calc'!AV219</f>
        <v>2.5746687129038812</v>
      </c>
      <c r="CR27" s="192">
        <f t="shared" ca="1" si="297"/>
        <v>1</v>
      </c>
      <c r="CS27" s="210">
        <f t="shared" ca="1" si="262"/>
        <v>2.4425290220990061</v>
      </c>
      <c r="CT27" s="179">
        <f ca="1">'Accuracy Calc'!AY219</f>
        <v>2.4425290220990061</v>
      </c>
      <c r="CU27" s="192">
        <f t="shared" ca="1" si="298"/>
        <v>1</v>
      </c>
      <c r="CV27" s="210">
        <f t="shared" ca="1" si="263"/>
        <v>2.1296142890736198</v>
      </c>
      <c r="CW27" s="179">
        <f ca="1">'Accuracy Calc'!BB219</f>
        <v>2.1296142890736198</v>
      </c>
      <c r="CX27" s="192">
        <f t="shared" ca="1" si="299"/>
        <v>1</v>
      </c>
      <c r="CY27" s="210">
        <f t="shared" ca="1" si="264"/>
        <v>2.3589712363045612</v>
      </c>
      <c r="CZ27" s="179">
        <f ca="1">'Accuracy Calc'!BE219</f>
        <v>2.3589712363045612</v>
      </c>
      <c r="DA27" s="192">
        <f t="shared" ca="1" si="300"/>
        <v>1</v>
      </c>
      <c r="DB27" s="210">
        <f t="shared" ca="1" si="265"/>
        <v>2.363852508209721</v>
      </c>
      <c r="DC27" s="179">
        <f ca="1">'Accuracy Calc'!BH219</f>
        <v>2.363852508209721</v>
      </c>
      <c r="DD27" s="192" t="str">
        <f t="shared" si="301"/>
        <v>-</v>
      </c>
      <c r="DE27" s="210" t="str">
        <f t="shared" si="266"/>
        <v>-</v>
      </c>
      <c r="DF27" s="179" t="str">
        <f>'Accuracy Calc'!BK219</f>
        <v>-</v>
      </c>
      <c r="DG27" s="95"/>
      <c r="DK27" s="183" t="str">
        <f t="shared" si="0"/>
        <v>ECMWF_Ens</v>
      </c>
      <c r="DL27" s="184">
        <f t="shared" ca="1" si="1"/>
        <v>1.7464723359424406</v>
      </c>
      <c r="DM27" s="184">
        <f t="shared" ca="1" si="2"/>
        <v>2.0885637751154458</v>
      </c>
      <c r="DN27" s="184">
        <f t="shared" ca="1" si="3"/>
        <v>1.9963612144098595</v>
      </c>
      <c r="DO27" s="184">
        <f t="shared" ca="1" si="4"/>
        <v>1.7206742424321324</v>
      </c>
      <c r="DP27" s="184">
        <f t="shared" ca="1" si="5"/>
        <v>1.7673306336953363</v>
      </c>
      <c r="DQ27" s="184">
        <f t="shared" ca="1" si="6"/>
        <v>1.8894594328553695</v>
      </c>
      <c r="DR27" s="184">
        <f t="shared" ca="1" si="7"/>
        <v>1.9731804430762994</v>
      </c>
      <c r="DS27" s="184">
        <f t="shared" ca="1" si="8"/>
        <v>1.7008710079370581</v>
      </c>
      <c r="DT27" s="184">
        <f t="shared" ca="1" si="9"/>
        <v>1.9791108120232566</v>
      </c>
      <c r="DU27" s="184">
        <f t="shared" ca="1" si="10"/>
        <v>2.2503396998911338</v>
      </c>
      <c r="DV27" s="184">
        <f t="shared" ca="1" si="11"/>
        <v>2.5746687129038812</v>
      </c>
      <c r="DW27" s="184">
        <f t="shared" ca="1" si="12"/>
        <v>2.4425290220990061</v>
      </c>
      <c r="DX27" s="184">
        <f t="shared" ca="1" si="13"/>
        <v>2.1296142890736198</v>
      </c>
      <c r="DY27" s="184">
        <f t="shared" ca="1" si="14"/>
        <v>2.3589712363045612</v>
      </c>
      <c r="DZ27" s="184">
        <f t="shared" ca="1" si="15"/>
        <v>2.363852508209721</v>
      </c>
      <c r="EA27" s="184" t="str">
        <f t="shared" si="16"/>
        <v>-</v>
      </c>
      <c r="FO27" s="275" t="s">
        <v>3173</v>
      </c>
      <c r="FP27" s="276" t="s">
        <v>3302</v>
      </c>
      <c r="FQ27" s="276" t="str">
        <f>FO27&amp;FP27</f>
        <v>GEFSDay1</v>
      </c>
      <c r="FR27" s="279">
        <f ca="1">L10</f>
        <v>0.19911857142857137</v>
      </c>
      <c r="FS27" s="279">
        <f ca="1">L15</f>
        <v>1.6758132400204966</v>
      </c>
      <c r="FT27" s="279">
        <f ca="1">L20</f>
        <v>1.19543142857143</v>
      </c>
      <c r="FU27" s="280">
        <f ca="1">L25</f>
        <v>1.2215642167108722</v>
      </c>
      <c r="FV27" s="264"/>
      <c r="FW27" s="275" t="str">
        <f t="shared" ref="FW27:FW42" si="302">FQ27</f>
        <v>GEFSDay1</v>
      </c>
      <c r="FX27" s="276">
        <f ca="1">TODAY()</f>
        <v>44792</v>
      </c>
      <c r="FY27" s="276">
        <f ca="1">FS27+FR27</f>
        <v>1.8749318114490681</v>
      </c>
      <c r="FZ27" s="279">
        <f t="shared" ref="FZ27:FZ42" ca="1" si="303">FR27</f>
        <v>0.19911857142857137</v>
      </c>
      <c r="GA27" s="279">
        <f ca="1">FR27-FS27</f>
        <v>-1.4766946685919251</v>
      </c>
      <c r="GB27" s="284"/>
      <c r="GC27" s="275" t="str">
        <f t="shared" ref="GC27:GC42" si="304">FQ27</f>
        <v>GEFSDay1</v>
      </c>
      <c r="GD27" s="276">
        <f ca="1">TODAY()</f>
        <v>44792</v>
      </c>
      <c r="GE27" s="276">
        <f t="shared" ref="GE27:GE42" ca="1" si="305">FU27+FT27</f>
        <v>2.4169956452823023</v>
      </c>
      <c r="GF27" s="279">
        <f t="shared" ref="GF27:GF42" ca="1" si="306">FT27</f>
        <v>1.19543142857143</v>
      </c>
      <c r="GG27" s="280">
        <f t="shared" ref="GG27:GG42" ca="1" si="307">FT27-FU27</f>
        <v>-2.6132788139442198E-2</v>
      </c>
    </row>
    <row r="28" spans="2:189" ht="15" customHeight="1" thickBot="1" x14ac:dyDescent="0.4">
      <c r="BG28" s="19"/>
      <c r="BJ28" s="176"/>
      <c r="BK28" s="228"/>
      <c r="BL28" s="229"/>
      <c r="DK28" s="176">
        <f t="shared" si="0"/>
        <v>0</v>
      </c>
      <c r="DL28">
        <f t="shared" si="1"/>
        <v>0</v>
      </c>
      <c r="DM28">
        <f t="shared" si="2"/>
        <v>0</v>
      </c>
      <c r="DN28">
        <f t="shared" si="3"/>
        <v>0</v>
      </c>
      <c r="DO28">
        <f t="shared" si="4"/>
        <v>0</v>
      </c>
      <c r="DP28">
        <f t="shared" si="5"/>
        <v>0</v>
      </c>
      <c r="DQ28">
        <f t="shared" si="6"/>
        <v>0</v>
      </c>
      <c r="DR28">
        <f t="shared" si="7"/>
        <v>0</v>
      </c>
      <c r="DS28">
        <f t="shared" si="8"/>
        <v>0</v>
      </c>
      <c r="DT28">
        <f t="shared" si="9"/>
        <v>0</v>
      </c>
      <c r="DU28">
        <f t="shared" si="10"/>
        <v>0</v>
      </c>
      <c r="DV28">
        <f t="shared" si="11"/>
        <v>0</v>
      </c>
      <c r="DW28">
        <f t="shared" si="12"/>
        <v>0</v>
      </c>
      <c r="DX28">
        <f t="shared" si="13"/>
        <v>0</v>
      </c>
      <c r="DY28">
        <f t="shared" si="14"/>
        <v>0</v>
      </c>
      <c r="DZ28">
        <f t="shared" si="15"/>
        <v>0</v>
      </c>
      <c r="EA28">
        <f t="shared" si="16"/>
        <v>0</v>
      </c>
      <c r="FO28" s="275" t="s">
        <v>3173</v>
      </c>
      <c r="FP28" s="276" t="s">
        <v>3303</v>
      </c>
      <c r="FQ28" s="276" t="str">
        <f t="shared" ref="FQ28:FQ42" si="308">FO28&amp;FP28</f>
        <v>GEFSDay2</v>
      </c>
      <c r="FR28" s="279">
        <f ca="1">O10</f>
        <v>0.58772571428571529</v>
      </c>
      <c r="FS28" s="279">
        <f ca="1">O15</f>
        <v>2.0736964320253746</v>
      </c>
      <c r="FT28" s="279">
        <f ca="1">O20</f>
        <v>1.3655442857142872</v>
      </c>
      <c r="FU28" s="280">
        <f ca="1">O25</f>
        <v>1.6678162399619132</v>
      </c>
      <c r="FV28" s="264"/>
      <c r="FW28" s="275" t="str">
        <f t="shared" si="302"/>
        <v>GEFSDay2</v>
      </c>
      <c r="FX28" s="276">
        <f ca="1">FX27+1</f>
        <v>44793</v>
      </c>
      <c r="FY28" s="276">
        <f t="shared" ref="FY28:FY42" ca="1" si="309">FS28+FR28</f>
        <v>2.6614221463110899</v>
      </c>
      <c r="FZ28" s="279">
        <f t="shared" ca="1" si="303"/>
        <v>0.58772571428571529</v>
      </c>
      <c r="GA28" s="279">
        <f t="shared" ref="GA28:GA42" ca="1" si="310">FR28-FS28</f>
        <v>-1.4859707177396593</v>
      </c>
      <c r="GB28" s="284"/>
      <c r="GC28" s="275" t="str">
        <f t="shared" si="304"/>
        <v>GEFSDay2</v>
      </c>
      <c r="GD28" s="276">
        <f ca="1">GD27+1</f>
        <v>44793</v>
      </c>
      <c r="GE28" s="276">
        <f t="shared" ca="1" si="305"/>
        <v>3.0333605256762004</v>
      </c>
      <c r="GF28" s="279">
        <f t="shared" ca="1" si="306"/>
        <v>1.3655442857142872</v>
      </c>
      <c r="GG28" s="280">
        <f t="shared" ca="1" si="307"/>
        <v>-0.30227195424762598</v>
      </c>
    </row>
    <row r="29" spans="2:189" ht="21.5" thickBot="1" x14ac:dyDescent="0.55000000000000004">
      <c r="F29" s="8"/>
      <c r="G29" s="8"/>
      <c r="H29" s="8"/>
      <c r="I29" s="8"/>
      <c r="J29" s="8"/>
      <c r="K29" s="8"/>
      <c r="L29" s="258"/>
      <c r="M29" s="8"/>
      <c r="N29" s="8"/>
      <c r="O29" s="258"/>
      <c r="P29" s="8"/>
      <c r="Q29" s="8"/>
      <c r="R29" s="258"/>
      <c r="S29" s="8"/>
      <c r="T29" s="8"/>
      <c r="U29" s="258"/>
      <c r="V29" s="8"/>
      <c r="W29" s="8"/>
      <c r="X29" s="258"/>
      <c r="Y29" s="8"/>
      <c r="Z29" s="8"/>
      <c r="AA29" s="258"/>
      <c r="AB29" s="8"/>
      <c r="AC29" s="8"/>
      <c r="AD29" s="258"/>
      <c r="AE29" s="8"/>
      <c r="AF29" s="8"/>
      <c r="AG29" s="258"/>
      <c r="AH29" s="8"/>
      <c r="AI29" s="8"/>
      <c r="AJ29" s="258"/>
      <c r="AK29" s="8"/>
      <c r="AL29" s="8"/>
      <c r="AM29" s="258"/>
      <c r="AN29" s="8"/>
      <c r="AO29" s="8"/>
      <c r="AP29" s="258"/>
      <c r="AQ29" s="8"/>
      <c r="AR29" s="8"/>
      <c r="AS29" s="258"/>
      <c r="AT29" s="8"/>
      <c r="AU29" s="8"/>
      <c r="AV29" s="258"/>
      <c r="AW29" s="8"/>
      <c r="AX29" s="8"/>
      <c r="AY29" s="258"/>
      <c r="AZ29" s="8"/>
      <c r="BA29" s="8"/>
      <c r="BB29" s="258"/>
      <c r="BC29" s="8"/>
      <c r="BD29" s="8"/>
      <c r="BE29" s="258"/>
      <c r="BF29" s="8"/>
      <c r="BG29" s="19"/>
      <c r="BI29" s="42"/>
      <c r="BJ29" s="219" t="s">
        <v>3253</v>
      </c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0"/>
      <c r="CG29" s="230"/>
      <c r="CH29" s="230"/>
      <c r="CI29" s="230"/>
      <c r="CJ29" s="230"/>
      <c r="CK29" s="230"/>
      <c r="CL29" s="230"/>
      <c r="CM29" s="230"/>
      <c r="CN29" s="230"/>
      <c r="CO29" s="230"/>
      <c r="CP29" s="230"/>
      <c r="CQ29" s="230"/>
      <c r="CR29" s="230"/>
      <c r="CS29" s="230"/>
      <c r="CT29" s="230"/>
      <c r="CU29" s="230"/>
      <c r="CV29" s="230"/>
      <c r="CW29" s="230"/>
      <c r="CX29" s="230"/>
      <c r="CY29" s="230"/>
      <c r="CZ29" s="230"/>
      <c r="DA29" s="230"/>
      <c r="DB29" s="230"/>
      <c r="DC29" s="230"/>
      <c r="DD29" s="230"/>
      <c r="DE29" s="230"/>
      <c r="DF29" s="231"/>
      <c r="DG29" s="96"/>
      <c r="DK29" s="185" t="str">
        <f t="shared" si="0"/>
        <v>06Z</v>
      </c>
      <c r="DL29" s="185">
        <f t="shared" si="1"/>
        <v>0</v>
      </c>
      <c r="DM29" s="185">
        <f t="shared" si="2"/>
        <v>0</v>
      </c>
      <c r="DN29" s="185">
        <f t="shared" si="3"/>
        <v>0</v>
      </c>
      <c r="DO29" s="185">
        <f t="shared" si="4"/>
        <v>0</v>
      </c>
      <c r="DP29" s="185">
        <f t="shared" si="5"/>
        <v>0</v>
      </c>
      <c r="DQ29" s="185">
        <f t="shared" si="6"/>
        <v>0</v>
      </c>
      <c r="DR29" s="185">
        <f t="shared" si="7"/>
        <v>0</v>
      </c>
      <c r="DS29" s="185">
        <f t="shared" si="8"/>
        <v>0</v>
      </c>
      <c r="DT29" s="185">
        <f t="shared" si="9"/>
        <v>0</v>
      </c>
      <c r="DU29" s="185">
        <f t="shared" si="10"/>
        <v>0</v>
      </c>
      <c r="DV29" s="185">
        <f t="shared" si="11"/>
        <v>0</v>
      </c>
      <c r="DW29" s="185">
        <f t="shared" si="12"/>
        <v>0</v>
      </c>
      <c r="DX29" s="185">
        <f t="shared" si="13"/>
        <v>0</v>
      </c>
      <c r="DY29" s="185">
        <f t="shared" si="14"/>
        <v>0</v>
      </c>
      <c r="DZ29" s="185">
        <f t="shared" si="15"/>
        <v>0</v>
      </c>
      <c r="EA29" s="185">
        <f t="shared" si="16"/>
        <v>0</v>
      </c>
      <c r="FO29" s="275" t="s">
        <v>3173</v>
      </c>
      <c r="FP29" s="276" t="s">
        <v>3304</v>
      </c>
      <c r="FQ29" s="276" t="str">
        <f t="shared" si="308"/>
        <v>GEFSDay3</v>
      </c>
      <c r="FR29" s="279">
        <f ca="1">R10</f>
        <v>0.83779714285714424</v>
      </c>
      <c r="FS29" s="279">
        <f ca="1">R15</f>
        <v>2.1973607661164185</v>
      </c>
      <c r="FT29" s="279">
        <f ca="1">R20</f>
        <v>1.6306457142857149</v>
      </c>
      <c r="FU29" s="280">
        <f ca="1">R25</f>
        <v>1.6956496291934315</v>
      </c>
      <c r="FV29" s="264"/>
      <c r="FW29" s="275" t="str">
        <f t="shared" si="302"/>
        <v>GEFSDay3</v>
      </c>
      <c r="FX29" s="276">
        <f t="shared" ref="FX29:FX42" ca="1" si="311">FX28+1</f>
        <v>44794</v>
      </c>
      <c r="FY29" s="276">
        <f t="shared" ca="1" si="309"/>
        <v>3.035157908973563</v>
      </c>
      <c r="FZ29" s="279">
        <f t="shared" ca="1" si="303"/>
        <v>0.83779714285714424</v>
      </c>
      <c r="GA29" s="279">
        <f t="shared" ca="1" si="310"/>
        <v>-1.3595636232592743</v>
      </c>
      <c r="GB29" s="284"/>
      <c r="GC29" s="275" t="str">
        <f t="shared" si="304"/>
        <v>GEFSDay3</v>
      </c>
      <c r="GD29" s="276">
        <f t="shared" ref="GD29:GD42" ca="1" si="312">GD28+1</f>
        <v>44794</v>
      </c>
      <c r="GE29" s="276">
        <f t="shared" ca="1" si="305"/>
        <v>3.3262953434791465</v>
      </c>
      <c r="GF29" s="279">
        <f t="shared" ca="1" si="306"/>
        <v>1.6306457142857149</v>
      </c>
      <c r="GG29" s="280">
        <f t="shared" ca="1" si="307"/>
        <v>-6.500391490771662E-2</v>
      </c>
    </row>
    <row r="30" spans="2:189" ht="16.5" customHeight="1" thickBot="1" x14ac:dyDescent="0.4">
      <c r="F30" s="248"/>
      <c r="G30" s="248"/>
      <c r="H30" s="248"/>
      <c r="I30" s="409" t="s">
        <v>3324</v>
      </c>
      <c r="J30" s="409"/>
      <c r="K30" s="249"/>
      <c r="L30" s="250"/>
      <c r="M30" s="248"/>
      <c r="N30" s="251"/>
      <c r="O30" s="252"/>
      <c r="P30" s="248"/>
      <c r="Q30" s="251"/>
      <c r="R30" s="252"/>
      <c r="S30" s="248"/>
      <c r="T30" s="251"/>
      <c r="U30" s="252"/>
      <c r="V30" s="248"/>
      <c r="W30" s="251"/>
      <c r="X30" s="252"/>
      <c r="Y30" s="248"/>
      <c r="Z30" s="251"/>
      <c r="AA30" s="252"/>
      <c r="AB30" s="248"/>
      <c r="AC30" s="251"/>
      <c r="AD30" s="252"/>
      <c r="AE30" s="248"/>
      <c r="AF30" s="251"/>
      <c r="AG30" s="252"/>
      <c r="AH30" s="248"/>
      <c r="AI30" s="251"/>
      <c r="AJ30" s="252"/>
      <c r="AK30" s="248"/>
      <c r="AL30" s="251"/>
      <c r="AM30" s="252"/>
      <c r="AN30" s="248"/>
      <c r="AO30" s="251"/>
      <c r="AP30" s="252"/>
      <c r="AQ30" s="248"/>
      <c r="AR30" s="251"/>
      <c r="AS30" s="252"/>
      <c r="AT30" s="248"/>
      <c r="AU30" s="251"/>
      <c r="AV30" s="252"/>
      <c r="AW30" s="248"/>
      <c r="AX30" s="251"/>
      <c r="AY30" s="252"/>
      <c r="AZ30" s="248"/>
      <c r="BA30" s="251"/>
      <c r="BB30" s="252"/>
      <c r="BC30" s="248"/>
      <c r="BD30" s="251"/>
      <c r="BE30" s="252"/>
      <c r="BF30" s="253"/>
      <c r="BG30" s="19"/>
      <c r="BI30" s="169" t="s">
        <v>3269</v>
      </c>
      <c r="BJ30" s="215" t="s">
        <v>3209</v>
      </c>
      <c r="BK30" s="388" t="s">
        <v>3092</v>
      </c>
      <c r="BL30" s="389"/>
      <c r="BM30" s="390"/>
      <c r="BN30" s="388" t="s">
        <v>3093</v>
      </c>
      <c r="BO30" s="389"/>
      <c r="BP30" s="390"/>
      <c r="BQ30" s="388" t="s">
        <v>3094</v>
      </c>
      <c r="BR30" s="389"/>
      <c r="BS30" s="390"/>
      <c r="BT30" s="388" t="s">
        <v>3095</v>
      </c>
      <c r="BU30" s="389"/>
      <c r="BV30" s="390"/>
      <c r="BW30" s="388" t="s">
        <v>3096</v>
      </c>
      <c r="BX30" s="389"/>
      <c r="BY30" s="389"/>
      <c r="BZ30" s="388" t="s">
        <v>3097</v>
      </c>
      <c r="CA30" s="389"/>
      <c r="CB30" s="390"/>
      <c r="CC30" s="388" t="s">
        <v>3098</v>
      </c>
      <c r="CD30" s="389"/>
      <c r="CE30" s="390"/>
      <c r="CF30" s="388" t="s">
        <v>3099</v>
      </c>
      <c r="CG30" s="389"/>
      <c r="CH30" s="390"/>
      <c r="CI30" s="388" t="s">
        <v>3100</v>
      </c>
      <c r="CJ30" s="389"/>
      <c r="CK30" s="389"/>
      <c r="CL30" s="388" t="s">
        <v>3101</v>
      </c>
      <c r="CM30" s="389"/>
      <c r="CN30" s="390"/>
      <c r="CO30" s="388" t="s">
        <v>3102</v>
      </c>
      <c r="CP30" s="389"/>
      <c r="CQ30" s="390"/>
      <c r="CR30" s="388" t="s">
        <v>3103</v>
      </c>
      <c r="CS30" s="389"/>
      <c r="CT30" s="390"/>
      <c r="CU30" s="388" t="s">
        <v>3104</v>
      </c>
      <c r="CV30" s="389"/>
      <c r="CW30" s="389"/>
      <c r="CX30" s="388" t="s">
        <v>3105</v>
      </c>
      <c r="CY30" s="389"/>
      <c r="CZ30" s="390"/>
      <c r="DA30" s="388" t="s">
        <v>3106</v>
      </c>
      <c r="DB30" s="389"/>
      <c r="DC30" s="390"/>
      <c r="DD30" s="388" t="s">
        <v>3107</v>
      </c>
      <c r="DE30" s="389"/>
      <c r="DF30" s="390"/>
      <c r="DG30" s="94"/>
      <c r="DK30" s="186" t="str">
        <f t="shared" si="0"/>
        <v>BIAS</v>
      </c>
      <c r="DL30" s="186">
        <f t="shared" si="1"/>
        <v>0</v>
      </c>
      <c r="DM30" s="186">
        <f t="shared" si="2"/>
        <v>0</v>
      </c>
      <c r="DN30" s="186">
        <f t="shared" si="3"/>
        <v>0</v>
      </c>
      <c r="DO30" s="186">
        <f t="shared" si="4"/>
        <v>0</v>
      </c>
      <c r="DP30" s="186">
        <f t="shared" si="5"/>
        <v>0</v>
      </c>
      <c r="DQ30" s="186">
        <f t="shared" si="6"/>
        <v>0</v>
      </c>
      <c r="DR30" s="186">
        <f t="shared" si="7"/>
        <v>0</v>
      </c>
      <c r="DS30" s="186">
        <f t="shared" si="8"/>
        <v>0</v>
      </c>
      <c r="DT30" s="186">
        <f t="shared" si="9"/>
        <v>0</v>
      </c>
      <c r="DU30" s="186">
        <f t="shared" si="10"/>
        <v>0</v>
      </c>
      <c r="DV30" s="186">
        <f t="shared" si="11"/>
        <v>0</v>
      </c>
      <c r="DW30" s="186">
        <f t="shared" si="12"/>
        <v>0</v>
      </c>
      <c r="DX30" s="186">
        <f t="shared" si="13"/>
        <v>0</v>
      </c>
      <c r="DY30" s="186">
        <f t="shared" si="14"/>
        <v>0</v>
      </c>
      <c r="DZ30" s="186">
        <f t="shared" si="15"/>
        <v>0</v>
      </c>
      <c r="EA30" s="186">
        <f t="shared" si="16"/>
        <v>0</v>
      </c>
      <c r="FO30" s="275" t="s">
        <v>3173</v>
      </c>
      <c r="FP30" s="276" t="s">
        <v>3305</v>
      </c>
      <c r="FQ30" s="276" t="str">
        <f t="shared" si="308"/>
        <v>GEFSDay4</v>
      </c>
      <c r="FR30" s="279">
        <f ca="1">U10</f>
        <v>1.1961900000000001</v>
      </c>
      <c r="FS30" s="279">
        <f ca="1">U15</f>
        <v>2.4152560399142882</v>
      </c>
      <c r="FT30" s="279">
        <f ca="1">U20</f>
        <v>1.8474428571428576</v>
      </c>
      <c r="FU30" s="280">
        <f ca="1">U25</f>
        <v>1.962259627810957</v>
      </c>
      <c r="FV30" s="264"/>
      <c r="FW30" s="275" t="str">
        <f t="shared" si="302"/>
        <v>GEFSDay4</v>
      </c>
      <c r="FX30" s="276">
        <f t="shared" ca="1" si="311"/>
        <v>44795</v>
      </c>
      <c r="FY30" s="276">
        <f t="shared" ca="1" si="309"/>
        <v>3.6114460399142883</v>
      </c>
      <c r="FZ30" s="279">
        <f t="shared" ca="1" si="303"/>
        <v>1.1961900000000001</v>
      </c>
      <c r="GA30" s="279">
        <f t="shared" ca="1" si="310"/>
        <v>-1.2190660399142881</v>
      </c>
      <c r="GB30" s="284"/>
      <c r="GC30" s="275" t="str">
        <f t="shared" si="304"/>
        <v>GEFSDay4</v>
      </c>
      <c r="GD30" s="276">
        <f t="shared" ca="1" si="312"/>
        <v>44795</v>
      </c>
      <c r="GE30" s="276">
        <f t="shared" ca="1" si="305"/>
        <v>3.8097024849538146</v>
      </c>
      <c r="GF30" s="279">
        <f t="shared" ca="1" si="306"/>
        <v>1.8474428571428576</v>
      </c>
      <c r="GG30" s="280">
        <f t="shared" ca="1" si="307"/>
        <v>-0.11481677066809937</v>
      </c>
    </row>
    <row r="31" spans="2:189" ht="15.75" customHeight="1" x14ac:dyDescent="0.35">
      <c r="F31" s="248"/>
      <c r="G31" s="248"/>
      <c r="H31" s="248"/>
      <c r="I31" s="409"/>
      <c r="J31" s="409"/>
      <c r="K31" s="249"/>
      <c r="L31" s="250"/>
      <c r="M31" s="248"/>
      <c r="N31" s="251"/>
      <c r="O31" s="252"/>
      <c r="P31" s="248"/>
      <c r="Q31" s="251"/>
      <c r="R31" s="252"/>
      <c r="S31" s="248"/>
      <c r="T31" s="251"/>
      <c r="U31" s="252"/>
      <c r="V31" s="248"/>
      <c r="W31" s="251"/>
      <c r="X31" s="250"/>
      <c r="Y31" s="248"/>
      <c r="Z31" s="251"/>
      <c r="AA31" s="252"/>
      <c r="AB31" s="248"/>
      <c r="AC31" s="251"/>
      <c r="AD31" s="252"/>
      <c r="AE31" s="248"/>
      <c r="AF31" s="251"/>
      <c r="AG31" s="252"/>
      <c r="AH31" s="248"/>
      <c r="AI31" s="251"/>
      <c r="AJ31" s="252"/>
      <c r="AK31" s="248"/>
      <c r="AL31" s="251"/>
      <c r="AM31" s="252"/>
      <c r="AN31" s="248"/>
      <c r="AO31" s="251"/>
      <c r="AP31" s="252"/>
      <c r="AQ31" s="248"/>
      <c r="AR31" s="251"/>
      <c r="AS31" s="252"/>
      <c r="AT31" s="248"/>
      <c r="AU31" s="251"/>
      <c r="AV31" s="252"/>
      <c r="AW31" s="248"/>
      <c r="AX31" s="251"/>
      <c r="AY31" s="252"/>
      <c r="AZ31" s="248"/>
      <c r="BA31" s="251"/>
      <c r="BB31" s="252"/>
      <c r="BC31" s="248"/>
      <c r="BD31" s="251"/>
      <c r="BE31" s="252"/>
      <c r="BF31" s="253"/>
      <c r="BG31" s="19"/>
      <c r="BI31" s="42" t="str">
        <f>$BI$30&amp;BJ31</f>
        <v>06zBIAS_GFS</v>
      </c>
      <c r="BJ31" s="180" t="s">
        <v>3085</v>
      </c>
      <c r="BK31" s="192">
        <f ca="1">IFERROR(RANK(BL31,BL$31:BL$34,2),"-")</f>
        <v>2</v>
      </c>
      <c r="BL31" s="210">
        <f ca="1">IFERROR(ABS(BM31),"-")</f>
        <v>0.32963142857142713</v>
      </c>
      <c r="BM31" s="179">
        <f ca="1">'Accuracy Calc'!BN53</f>
        <v>-0.32963142857142713</v>
      </c>
      <c r="BN31" s="192">
        <f ca="1">IFERROR(RANK(BO31,BO$31:BO$34,2),"-")</f>
        <v>1</v>
      </c>
      <c r="BO31" s="210">
        <f ca="1">IFERROR(ABS(BP31),"-")</f>
        <v>0.23191714285713921</v>
      </c>
      <c r="BP31" s="179">
        <f ca="1">'Accuracy Calc'!BQ53</f>
        <v>-0.23191714285713921</v>
      </c>
      <c r="BQ31" s="192">
        <f ca="1">IFERROR(RANK(BR31,BR$31:BR$34,2),"-")</f>
        <v>2</v>
      </c>
      <c r="BR31" s="210">
        <f ca="1">IFERROR(ABS(BS31),"-")</f>
        <v>0.12327428571428507</v>
      </c>
      <c r="BS31" s="179">
        <f ca="1">'Accuracy Calc'!BT53</f>
        <v>-0.12327428571428507</v>
      </c>
      <c r="BT31" s="192">
        <f ca="1">IFERROR(RANK(BU31,BU$31:BU$34,2),"-")</f>
        <v>2</v>
      </c>
      <c r="BU31" s="210">
        <f ca="1">IFERROR(ABS(BV31),"-")</f>
        <v>0.51444000000000101</v>
      </c>
      <c r="BV31" s="179">
        <f ca="1">'Accuracy Calc'!BW53</f>
        <v>0.51444000000000101</v>
      </c>
      <c r="BW31" s="192">
        <f ca="1">IFERROR(RANK(BX31,BX$31:BX$34,2),"-")</f>
        <v>3</v>
      </c>
      <c r="BX31" s="210">
        <f ca="1">IFERROR(ABS(BY31),"-")</f>
        <v>0.76515428571428501</v>
      </c>
      <c r="BY31" s="179">
        <f ca="1">'Accuracy Calc'!BZ53</f>
        <v>0.76515428571428501</v>
      </c>
      <c r="BZ31" s="192">
        <f ca="1">IFERROR(RANK(CA31,CA$31:CA$34,2),"-")</f>
        <v>3</v>
      </c>
      <c r="CA31" s="210">
        <f ca="1">IFERROR(ABS(CB31),"-")</f>
        <v>1.0933457142857128</v>
      </c>
      <c r="CB31" s="179">
        <f ca="1">'Accuracy Calc'!CC53</f>
        <v>-1.0933457142857128</v>
      </c>
      <c r="CC31" s="192">
        <f ca="1">IFERROR(RANK(CD31,CD$31:CD$34,2),"-")</f>
        <v>1</v>
      </c>
      <c r="CD31" s="210">
        <f ca="1">IFERROR(ABS(CE31),"-")</f>
        <v>4.9345714285715915E-2</v>
      </c>
      <c r="CE31" s="179">
        <f ca="1">'Accuracy Calc'!CF53</f>
        <v>-4.9345714285715915E-2</v>
      </c>
      <c r="CF31" s="192">
        <f ca="1">IFERROR(RANK(CG31,CG$31:CG$34,2),"-")</f>
        <v>3</v>
      </c>
      <c r="CG31" s="210">
        <f ca="1">IFERROR(ABS(CH31),"-")</f>
        <v>1.7506542857142868</v>
      </c>
      <c r="CH31" s="179">
        <f ca="1">'Accuracy Calc'!CI53</f>
        <v>1.7506542857142868</v>
      </c>
      <c r="CI31" s="192">
        <f ca="1">IFERROR(RANK(CJ31,CJ$31:CJ$34,2),"-")</f>
        <v>1</v>
      </c>
      <c r="CJ31" s="210">
        <f ca="1">IFERROR(ABS(CK31),"-")</f>
        <v>1.4253685714285724</v>
      </c>
      <c r="CK31" s="179">
        <f ca="1">'Accuracy Calc'!CL53</f>
        <v>1.4253685714285724</v>
      </c>
      <c r="CL31" s="192">
        <f ca="1">IFERROR(RANK(CM31,CM$31:CM$34,2),"-")</f>
        <v>1</v>
      </c>
      <c r="CM31" s="210">
        <f ca="1">IFERROR(ABS(CN31),"-")</f>
        <v>1.9345114285714284</v>
      </c>
      <c r="CN31" s="179">
        <f ca="1">'Accuracy Calc'!CO53</f>
        <v>1.9345114285714284</v>
      </c>
      <c r="CO31" s="192">
        <f ca="1">IFERROR(RANK(CP31,CP$31:CP$34,2),"-")</f>
        <v>1</v>
      </c>
      <c r="CP31" s="210">
        <f ca="1">IFERROR(ABS(CQ31),"-")</f>
        <v>1.8753685714285713</v>
      </c>
      <c r="CQ31" s="179">
        <f ca="1">'Accuracy Calc'!CR53</f>
        <v>1.8753685714285713</v>
      </c>
      <c r="CR31" s="192">
        <f ca="1">IFERROR(RANK(CS31,CS$31:CS$34,2),"-")</f>
        <v>1</v>
      </c>
      <c r="CS31" s="210">
        <f ca="1">IFERROR(ABS(CT31),"-")</f>
        <v>1.8721542857142854</v>
      </c>
      <c r="CT31" s="179">
        <f ca="1">'Accuracy Calc'!CU53</f>
        <v>1.8721542857142854</v>
      </c>
      <c r="CU31" s="192">
        <f ca="1">IFERROR(RANK(CV31,CV$31:CV$34,2),"-")</f>
        <v>1</v>
      </c>
      <c r="CV31" s="210">
        <f ca="1">IFERROR(ABS(CW31),"-")</f>
        <v>1.9987971428571432</v>
      </c>
      <c r="CW31" s="179">
        <f ca="1">'Accuracy Calc'!CX53</f>
        <v>1.9987971428571432</v>
      </c>
      <c r="CX31" s="192">
        <f ca="1">IFERROR(RANK(CY31,CY$31:CY$34,2),"-")</f>
        <v>1</v>
      </c>
      <c r="CY31" s="210">
        <f ca="1">IFERROR(ABS(CZ31),"-")</f>
        <v>3.1025828571428575</v>
      </c>
      <c r="CZ31" s="179">
        <f ca="1">'Accuracy Calc'!DA53</f>
        <v>3.1025828571428575</v>
      </c>
      <c r="DA31" s="192">
        <f ca="1">IFERROR(RANK(DB31,DB$31:DB$34,2),"-")</f>
        <v>2</v>
      </c>
      <c r="DB31" s="210">
        <f ca="1">IFERROR(ABS(DC31),"-")</f>
        <v>3.6155828571428557</v>
      </c>
      <c r="DC31" s="179">
        <f ca="1">'Accuracy Calc'!DD53</f>
        <v>3.6155828571428557</v>
      </c>
      <c r="DD31" s="192">
        <f ca="1">IFERROR(RANK(DE31,DE$31:DE$34,2),"-")</f>
        <v>1</v>
      </c>
      <c r="DE31" s="210">
        <f ca="1">IFERROR(ABS(DF31),"-")</f>
        <v>4.6113685714285726</v>
      </c>
      <c r="DF31" s="179">
        <f ca="1">'Accuracy Calc'!DG53</f>
        <v>4.6113685714285726</v>
      </c>
      <c r="DG31" s="95"/>
      <c r="DK31" s="186" t="str">
        <f t="shared" si="0"/>
        <v>GFS</v>
      </c>
      <c r="DL31" s="184">
        <f t="shared" ca="1" si="1"/>
        <v>-0.32963142857142713</v>
      </c>
      <c r="DM31" s="184">
        <f t="shared" ca="1" si="2"/>
        <v>-0.23191714285713921</v>
      </c>
      <c r="DN31" s="184">
        <f t="shared" ca="1" si="3"/>
        <v>-0.12327428571428507</v>
      </c>
      <c r="DO31" s="184">
        <f t="shared" ca="1" si="4"/>
        <v>0.51444000000000101</v>
      </c>
      <c r="DP31" s="184">
        <f t="shared" ca="1" si="5"/>
        <v>0.76515428571428501</v>
      </c>
      <c r="DQ31" s="184">
        <f t="shared" ca="1" si="6"/>
        <v>-1.0933457142857128</v>
      </c>
      <c r="DR31" s="184">
        <f t="shared" ca="1" si="7"/>
        <v>-4.9345714285715915E-2</v>
      </c>
      <c r="DS31" s="184">
        <f t="shared" ca="1" si="8"/>
        <v>1.7506542857142868</v>
      </c>
      <c r="DT31" s="184">
        <f t="shared" ca="1" si="9"/>
        <v>1.4253685714285724</v>
      </c>
      <c r="DU31" s="184">
        <f t="shared" ca="1" si="10"/>
        <v>1.9345114285714284</v>
      </c>
      <c r="DV31" s="184">
        <f t="shared" ca="1" si="11"/>
        <v>1.8753685714285713</v>
      </c>
      <c r="DW31" s="184">
        <f t="shared" ca="1" si="12"/>
        <v>1.8721542857142854</v>
      </c>
      <c r="DX31" s="184">
        <f t="shared" ca="1" si="13"/>
        <v>1.9987971428571432</v>
      </c>
      <c r="DY31" s="184">
        <f t="shared" ca="1" si="14"/>
        <v>3.1025828571428575</v>
      </c>
      <c r="DZ31" s="184">
        <f t="shared" ca="1" si="15"/>
        <v>3.6155828571428557</v>
      </c>
      <c r="EA31" s="184">
        <f t="shared" ca="1" si="16"/>
        <v>4.6113685714285726</v>
      </c>
      <c r="FO31" s="275" t="s">
        <v>3173</v>
      </c>
      <c r="FP31" s="276" t="s">
        <v>3306</v>
      </c>
      <c r="FQ31" s="276" t="str">
        <f t="shared" si="308"/>
        <v>GEFSDay5</v>
      </c>
      <c r="FR31" s="279">
        <f ca="1">X10</f>
        <v>1.3700828571428574</v>
      </c>
      <c r="FS31" s="279">
        <f ca="1">X15</f>
        <v>2.5894613937861273</v>
      </c>
      <c r="FT31" s="279">
        <f ca="1">X20</f>
        <v>2.1486342857142873</v>
      </c>
      <c r="FU31" s="280">
        <f ca="1">X25</f>
        <v>2.0029804388270245</v>
      </c>
      <c r="FV31" s="264"/>
      <c r="FW31" s="275" t="str">
        <f t="shared" si="302"/>
        <v>GEFSDay5</v>
      </c>
      <c r="FX31" s="276">
        <f t="shared" ca="1" si="311"/>
        <v>44796</v>
      </c>
      <c r="FY31" s="276">
        <f t="shared" ca="1" si="309"/>
        <v>3.9595442509289844</v>
      </c>
      <c r="FZ31" s="279">
        <f t="shared" ca="1" si="303"/>
        <v>1.3700828571428574</v>
      </c>
      <c r="GA31" s="279">
        <f t="shared" ca="1" si="310"/>
        <v>-1.2193785366432699</v>
      </c>
      <c r="GB31" s="284"/>
      <c r="GC31" s="275" t="str">
        <f t="shared" si="304"/>
        <v>GEFSDay5</v>
      </c>
      <c r="GD31" s="276">
        <f t="shared" ca="1" si="312"/>
        <v>44796</v>
      </c>
      <c r="GE31" s="276">
        <f t="shared" ca="1" si="305"/>
        <v>4.1516147245413118</v>
      </c>
      <c r="GF31" s="279">
        <f t="shared" ca="1" si="306"/>
        <v>2.1486342857142873</v>
      </c>
      <c r="GG31" s="280">
        <f t="shared" ca="1" si="307"/>
        <v>0.14565384688726279</v>
      </c>
    </row>
    <row r="32" spans="2:189" ht="15.75" customHeight="1" x14ac:dyDescent="0.35">
      <c r="F32" s="248"/>
      <c r="G32" s="248"/>
      <c r="H32" s="248"/>
      <c r="I32" s="409"/>
      <c r="J32" s="409"/>
      <c r="K32" s="260"/>
      <c r="L32" s="260"/>
      <c r="M32" s="260"/>
      <c r="N32" s="260"/>
      <c r="O32" s="260"/>
      <c r="P32" s="260"/>
      <c r="Q32" s="251"/>
      <c r="R32" s="252"/>
      <c r="S32" s="248"/>
      <c r="T32" s="251"/>
      <c r="U32" s="252"/>
      <c r="V32" s="248"/>
      <c r="W32" s="251"/>
      <c r="X32" s="255"/>
      <c r="Y32" s="248"/>
      <c r="Z32" s="251"/>
      <c r="AA32" s="252"/>
      <c r="AB32" s="248"/>
      <c r="AC32" s="251"/>
      <c r="AD32" s="252"/>
      <c r="AE32" s="248"/>
      <c r="AF32" s="251"/>
      <c r="AG32" s="252"/>
      <c r="AH32" s="248"/>
      <c r="AI32" s="251"/>
      <c r="AJ32" s="252"/>
      <c r="AK32" s="248"/>
      <c r="AL32" s="251"/>
      <c r="AM32" s="252"/>
      <c r="AN32" s="248"/>
      <c r="AO32" s="251"/>
      <c r="AP32" s="252"/>
      <c r="AQ32" s="248"/>
      <c r="AR32" s="251"/>
      <c r="AS32" s="252"/>
      <c r="AT32" s="248"/>
      <c r="AU32" s="251"/>
      <c r="AV32" s="252"/>
      <c r="AW32" s="248"/>
      <c r="AX32" s="251"/>
      <c r="AY32" s="252"/>
      <c r="AZ32" s="248"/>
      <c r="BA32" s="251"/>
      <c r="BB32" s="252"/>
      <c r="BC32" s="248"/>
      <c r="BD32" s="251"/>
      <c r="BE32" s="252"/>
      <c r="BF32" s="253"/>
      <c r="BG32" s="19"/>
      <c r="BI32" s="42" t="str">
        <f t="shared" ref="BI32:BI34" si="313">$BI$30&amp;BJ32</f>
        <v>06zBIAS_GFS_Ens</v>
      </c>
      <c r="BJ32" s="180" t="s">
        <v>3297</v>
      </c>
      <c r="BK32" s="192">
        <f t="shared" ref="BK32:BK34" ca="1" si="314">IFERROR(RANK(BL32,BL$31:BL$34,2),"-")</f>
        <v>1</v>
      </c>
      <c r="BL32" s="210">
        <f t="shared" ref="BL32:BL34" ca="1" si="315">IFERROR(ABS(BM32),"-")</f>
        <v>0.1100828571428575</v>
      </c>
      <c r="BM32" s="179">
        <f ca="1">'Accuracy Calc'!BN108</f>
        <v>0.1100828571428575</v>
      </c>
      <c r="BN32" s="192">
        <f t="shared" ref="BN32:BN34" ca="1" si="316">IFERROR(RANK(BO32,BO$31:BO$34,2),"-")</f>
        <v>3</v>
      </c>
      <c r="BO32" s="210">
        <f t="shared" ref="BO32:BO34" ca="1" si="317">IFERROR(ABS(BP32),"-")</f>
        <v>0.46815428571428591</v>
      </c>
      <c r="BP32" s="179">
        <f ca="1">'Accuracy Calc'!BQ108</f>
        <v>0.46815428571428591</v>
      </c>
      <c r="BQ32" s="192">
        <f t="shared" ref="BQ32:BQ34" ca="1" si="318">IFERROR(RANK(BR32,BR$31:BR$34,2),"-")</f>
        <v>4</v>
      </c>
      <c r="BR32" s="210">
        <f t="shared" ref="BR32:BR34" ca="1" si="319">IFERROR(ABS(BS32),"-")</f>
        <v>0.98501142857142909</v>
      </c>
      <c r="BS32" s="179">
        <f ca="1">'Accuracy Calc'!BT108</f>
        <v>0.98501142857142909</v>
      </c>
      <c r="BT32" s="192">
        <f t="shared" ref="BT32:BT34" ca="1" si="320">IFERROR(RANK(BU32,BU$31:BU$34,2),"-")</f>
        <v>4</v>
      </c>
      <c r="BU32" s="210">
        <f t="shared" ref="BU32:BU34" ca="1" si="321">IFERROR(ABS(BV32),"-")</f>
        <v>1.3051542857142877</v>
      </c>
      <c r="BV32" s="179">
        <f ca="1">'Accuracy Calc'!BW108</f>
        <v>1.3051542857142877</v>
      </c>
      <c r="BW32" s="192">
        <f t="shared" ref="BW32:BW34" ca="1" si="322">IFERROR(RANK(BX32,BX$31:BX$34,2),"-")</f>
        <v>4</v>
      </c>
      <c r="BX32" s="210">
        <f t="shared" ref="BX32:BX34" ca="1" si="323">IFERROR(ABS(BY32),"-")</f>
        <v>1.329582857142859</v>
      </c>
      <c r="BY32" s="179">
        <f ca="1">'Accuracy Calc'!BZ108</f>
        <v>1.329582857142859</v>
      </c>
      <c r="BZ32" s="192">
        <f t="shared" ref="BZ32:BZ34" ca="1" si="324">IFERROR(RANK(CA32,CA$31:CA$34,2),"-")</f>
        <v>4</v>
      </c>
      <c r="CA32" s="210">
        <f t="shared" ref="CA32:CA34" ca="1" si="325">IFERROR(ABS(CB32),"-")</f>
        <v>1.4150828571428578</v>
      </c>
      <c r="CB32" s="179">
        <f ca="1">'Accuracy Calc'!CC108</f>
        <v>1.4150828571428578</v>
      </c>
      <c r="CC32" s="192">
        <f t="shared" ref="CC32:CC34" ca="1" si="326">IFERROR(RANK(CD32,CD$31:CD$34,2),"-")</f>
        <v>4</v>
      </c>
      <c r="CD32" s="210">
        <f t="shared" ref="CD32:CD34" ca="1" si="327">IFERROR(ABS(CE32),"-")</f>
        <v>2.3311542857142866</v>
      </c>
      <c r="CE32" s="179">
        <f ca="1">'Accuracy Calc'!CF108</f>
        <v>2.3311542857142866</v>
      </c>
      <c r="CF32" s="192">
        <f t="shared" ref="CF32:CF34" ca="1" si="328">IFERROR(RANK(CG32,CG$31:CG$34,2),"-")</f>
        <v>4</v>
      </c>
      <c r="CG32" s="210">
        <f t="shared" ref="CG32:CG34" ca="1" si="329">IFERROR(ABS(CH32),"-")</f>
        <v>3.3487971428571437</v>
      </c>
      <c r="CH32" s="179">
        <f ca="1">'Accuracy Calc'!CI108</f>
        <v>3.3487971428571437</v>
      </c>
      <c r="CI32" s="192">
        <f t="shared" ref="CI32:CI34" ca="1" si="330">IFERROR(RANK(CJ32,CJ$31:CJ$34,2),"-")</f>
        <v>4</v>
      </c>
      <c r="CJ32" s="210">
        <f t="shared" ref="CJ32:CJ34" ca="1" si="331">IFERROR(ABS(CK32),"-")</f>
        <v>4.2031542857142847</v>
      </c>
      <c r="CK32" s="179">
        <f ca="1">'Accuracy Calc'!CL108</f>
        <v>4.2031542857142847</v>
      </c>
      <c r="CL32" s="192">
        <f t="shared" ref="CL32:CL34" ca="1" si="332">IFERROR(RANK(CM32,CM$31:CM$34,2),"-")</f>
        <v>4</v>
      </c>
      <c r="CM32" s="210">
        <f t="shared" ref="CM32:CM34" ca="1" si="333">IFERROR(ABS(CN32),"-")</f>
        <v>4.5342257142857134</v>
      </c>
      <c r="CN32" s="179">
        <f ca="1">'Accuracy Calc'!CO108</f>
        <v>4.5342257142857134</v>
      </c>
      <c r="CO32" s="192">
        <f t="shared" ref="CO32:CO34" ca="1" si="334">IFERROR(RANK(CP32,CP$31:CP$34,2),"-")</f>
        <v>3</v>
      </c>
      <c r="CP32" s="210">
        <f t="shared" ref="CP32:CP34" ca="1" si="335">IFERROR(ABS(CQ32),"-")</f>
        <v>4.9259400000000007</v>
      </c>
      <c r="CQ32" s="179">
        <f ca="1">'Accuracy Calc'!CR108</f>
        <v>4.9259400000000007</v>
      </c>
      <c r="CR32" s="192">
        <f t="shared" ref="CR32:CR34" ca="1" si="336">IFERROR(RANK(CS32,CS$31:CS$34,2),"-")</f>
        <v>3</v>
      </c>
      <c r="CS32" s="210">
        <f t="shared" ref="CS32:CS34" ca="1" si="337">IFERROR(ABS(CT32),"-")</f>
        <v>5.2396666666666665</v>
      </c>
      <c r="CT32" s="179">
        <f ca="1">'Accuracy Calc'!CU108</f>
        <v>5.2396666666666665</v>
      </c>
      <c r="CU32" s="192">
        <f t="shared" ref="CU32:CU34" ca="1" si="338">IFERROR(RANK(CV32,CV$31:CV$34,2),"-")</f>
        <v>3</v>
      </c>
      <c r="CV32" s="210">
        <f t="shared" ref="CV32:CV34" ca="1" si="339">IFERROR(ABS(CW32),"-")</f>
        <v>5.434213333333334</v>
      </c>
      <c r="CW32" s="179">
        <f ca="1">'Accuracy Calc'!CX108</f>
        <v>5.434213333333334</v>
      </c>
      <c r="CX32" s="192">
        <f t="shared" ref="CX32:CX34" ca="1" si="340">IFERROR(RANK(CY32,CY$31:CY$34,2),"-")</f>
        <v>3</v>
      </c>
      <c r="CY32" s="210">
        <f t="shared" ref="CY32:CY34" ca="1" si="341">IFERROR(ABS(CZ32),"-")</f>
        <v>5.7590866666666667</v>
      </c>
      <c r="CZ32" s="179">
        <f ca="1">'Accuracy Calc'!DA108</f>
        <v>5.7590866666666667</v>
      </c>
      <c r="DA32" s="192">
        <f t="shared" ref="DA32:DA34" ca="1" si="342">IFERROR(RANK(DB32,DB$31:DB$34,2),"-")</f>
        <v>3</v>
      </c>
      <c r="DB32" s="210">
        <f t="shared" ref="DB32:DB34" ca="1" si="343">IFERROR(ABS(DC32),"-")</f>
        <v>5.6670466666666677</v>
      </c>
      <c r="DC32" s="179">
        <f ca="1">'Accuracy Calc'!DD108</f>
        <v>5.6670466666666677</v>
      </c>
      <c r="DD32" s="192">
        <f t="shared" ref="DD32:DD34" ca="1" si="344">IFERROR(RANK(DE32,DE$31:DE$34,2),"-")</f>
        <v>2</v>
      </c>
      <c r="DE32" s="210">
        <f t="shared" ref="DE32:DE34" ca="1" si="345">IFERROR(ABS(DF32),"-")</f>
        <v>5.247154285714287</v>
      </c>
      <c r="DF32" s="179">
        <f ca="1">'Accuracy Calc'!DG108</f>
        <v>5.247154285714287</v>
      </c>
      <c r="DG32" s="95"/>
      <c r="DK32" s="186" t="str">
        <f t="shared" si="0"/>
        <v>GFS_Ens</v>
      </c>
      <c r="DL32" s="184">
        <f t="shared" ca="1" si="1"/>
        <v>0.1100828571428575</v>
      </c>
      <c r="DM32" s="184">
        <f t="shared" ca="1" si="2"/>
        <v>0.46815428571428591</v>
      </c>
      <c r="DN32" s="184">
        <f t="shared" ca="1" si="3"/>
        <v>0.98501142857142909</v>
      </c>
      <c r="DO32" s="184">
        <f t="shared" ca="1" si="4"/>
        <v>1.3051542857142877</v>
      </c>
      <c r="DP32" s="184">
        <f t="shared" ca="1" si="5"/>
        <v>1.329582857142859</v>
      </c>
      <c r="DQ32" s="184">
        <f t="shared" ca="1" si="6"/>
        <v>1.4150828571428578</v>
      </c>
      <c r="DR32" s="184">
        <f t="shared" ca="1" si="7"/>
        <v>2.3311542857142866</v>
      </c>
      <c r="DS32" s="184">
        <f t="shared" ca="1" si="8"/>
        <v>3.3487971428571437</v>
      </c>
      <c r="DT32" s="184">
        <f t="shared" ca="1" si="9"/>
        <v>4.2031542857142847</v>
      </c>
      <c r="DU32" s="184">
        <f t="shared" ca="1" si="10"/>
        <v>4.5342257142857134</v>
      </c>
      <c r="DV32" s="184">
        <f t="shared" ca="1" si="11"/>
        <v>4.9259400000000007</v>
      </c>
      <c r="DW32" s="184">
        <f t="shared" ca="1" si="12"/>
        <v>5.2396666666666665</v>
      </c>
      <c r="DX32" s="184">
        <f t="shared" ca="1" si="13"/>
        <v>5.434213333333334</v>
      </c>
      <c r="DY32" s="184">
        <f t="shared" ca="1" si="14"/>
        <v>5.7590866666666667</v>
      </c>
      <c r="DZ32" s="184">
        <f t="shared" ca="1" si="15"/>
        <v>5.6670466666666677</v>
      </c>
      <c r="EA32" s="184">
        <f t="shared" ca="1" si="16"/>
        <v>5.247154285714287</v>
      </c>
      <c r="FO32" s="275" t="s">
        <v>3173</v>
      </c>
      <c r="FP32" s="276" t="s">
        <v>3307</v>
      </c>
      <c r="FQ32" s="276" t="str">
        <f t="shared" si="308"/>
        <v>GEFSDay6</v>
      </c>
      <c r="FR32" s="279">
        <f ca="1">AA10</f>
        <v>1.5806185714285723</v>
      </c>
      <c r="FS32" s="279">
        <f ca="1">AA15</f>
        <v>2.6379324898303889</v>
      </c>
      <c r="FT32" s="279">
        <f ca="1">AA20</f>
        <v>2.3214857142857142</v>
      </c>
      <c r="FU32" s="280">
        <f ca="1">AA25</f>
        <v>2.0167615889150508</v>
      </c>
      <c r="FV32" s="264"/>
      <c r="FW32" s="275" t="str">
        <f t="shared" si="302"/>
        <v>GEFSDay6</v>
      </c>
      <c r="FX32" s="276">
        <f t="shared" ca="1" si="311"/>
        <v>44797</v>
      </c>
      <c r="FY32" s="276">
        <f t="shared" ca="1" si="309"/>
        <v>4.2185510612589612</v>
      </c>
      <c r="FZ32" s="279">
        <f t="shared" ca="1" si="303"/>
        <v>1.5806185714285723</v>
      </c>
      <c r="GA32" s="279">
        <f t="shared" ca="1" si="310"/>
        <v>-1.0573139184018165</v>
      </c>
      <c r="GB32" s="284"/>
      <c r="GC32" s="275" t="str">
        <f t="shared" si="304"/>
        <v>GEFSDay6</v>
      </c>
      <c r="GD32" s="276">
        <f t="shared" ca="1" si="312"/>
        <v>44797</v>
      </c>
      <c r="GE32" s="276">
        <f t="shared" ca="1" si="305"/>
        <v>4.3382473032007649</v>
      </c>
      <c r="GF32" s="279">
        <f t="shared" ca="1" si="306"/>
        <v>2.3214857142857142</v>
      </c>
      <c r="GG32" s="280">
        <f t="shared" ca="1" si="307"/>
        <v>0.3047241253706634</v>
      </c>
    </row>
    <row r="33" spans="6:189" ht="15.75" customHeight="1" x14ac:dyDescent="0.35">
      <c r="F33" s="256"/>
      <c r="G33" s="248"/>
      <c r="H33" s="248"/>
      <c r="I33" s="410" t="s">
        <v>3085</v>
      </c>
      <c r="J33" s="410"/>
      <c r="K33" s="260"/>
      <c r="L33" s="260"/>
      <c r="M33" s="260"/>
      <c r="N33" s="260"/>
      <c r="O33" s="260"/>
      <c r="P33" s="260"/>
      <c r="Q33" s="251"/>
      <c r="R33" s="252"/>
      <c r="S33" s="248"/>
      <c r="T33" s="251"/>
      <c r="U33" s="252"/>
      <c r="V33" s="248"/>
      <c r="W33" s="251"/>
      <c r="X33" s="255"/>
      <c r="Y33" s="248"/>
      <c r="Z33" s="251"/>
      <c r="AA33" s="252"/>
      <c r="AB33" s="248"/>
      <c r="AC33" s="251"/>
      <c r="AD33" s="252"/>
      <c r="AE33" s="248"/>
      <c r="AF33" s="251"/>
      <c r="AG33" s="252"/>
      <c r="AH33" s="248"/>
      <c r="AI33" s="251"/>
      <c r="AJ33" s="252"/>
      <c r="AK33" s="248"/>
      <c r="AL33" s="251"/>
      <c r="AM33" s="252"/>
      <c r="AN33" s="248"/>
      <c r="AO33" s="251"/>
      <c r="AP33" s="252"/>
      <c r="AQ33" s="248"/>
      <c r="AR33" s="251"/>
      <c r="AS33" s="252"/>
      <c r="AT33" s="248"/>
      <c r="AU33" s="251"/>
      <c r="AV33" s="252"/>
      <c r="AW33" s="248"/>
      <c r="AX33" s="251"/>
      <c r="AY33" s="252"/>
      <c r="AZ33" s="248"/>
      <c r="BA33" s="251"/>
      <c r="BB33" s="252"/>
      <c r="BC33" s="248"/>
      <c r="BD33" s="251"/>
      <c r="BE33" s="252"/>
      <c r="BF33" s="253"/>
      <c r="BG33" s="19"/>
      <c r="BI33" s="42" t="str">
        <f t="shared" si="313"/>
        <v>06zBIAS_ECMWF</v>
      </c>
      <c r="BJ33" s="180" t="s">
        <v>3171</v>
      </c>
      <c r="BK33" s="192">
        <f t="shared" ca="1" si="314"/>
        <v>4</v>
      </c>
      <c r="BL33" s="210">
        <f t="shared" ca="1" si="315"/>
        <v>1.7002028571428569</v>
      </c>
      <c r="BM33" s="179">
        <f ca="1">'Accuracy Calc'!BN163</f>
        <v>-1.7002028571428569</v>
      </c>
      <c r="BN33" s="192">
        <f t="shared" ca="1" si="316"/>
        <v>4</v>
      </c>
      <c r="BO33" s="210">
        <f t="shared" ca="1" si="317"/>
        <v>0.94484571428571384</v>
      </c>
      <c r="BP33" s="179">
        <f ca="1">'Accuracy Calc'!BQ163</f>
        <v>-0.94484571428571384</v>
      </c>
      <c r="BQ33" s="192">
        <f t="shared" ca="1" si="318"/>
        <v>3</v>
      </c>
      <c r="BR33" s="210">
        <f t="shared" ca="1" si="319"/>
        <v>0.47491714285714182</v>
      </c>
      <c r="BS33" s="179">
        <f ca="1">'Accuracy Calc'!BT163</f>
        <v>-0.47491714285714182</v>
      </c>
      <c r="BT33" s="192">
        <f t="shared" ca="1" si="320"/>
        <v>3</v>
      </c>
      <c r="BU33" s="210">
        <f t="shared" ca="1" si="321"/>
        <v>0.54370285714285616</v>
      </c>
      <c r="BV33" s="179">
        <f ca="1">'Accuracy Calc'!BW163</f>
        <v>-0.54370285714285616</v>
      </c>
      <c r="BW33" s="192">
        <f t="shared" ca="1" si="322"/>
        <v>2</v>
      </c>
      <c r="BX33" s="210">
        <f t="shared" ca="1" si="323"/>
        <v>0.55720285714285567</v>
      </c>
      <c r="BY33" s="179">
        <f ca="1">'Accuracy Calc'!BZ163</f>
        <v>-0.55720285714285567</v>
      </c>
      <c r="BZ33" s="192">
        <f t="shared" ca="1" si="324"/>
        <v>2</v>
      </c>
      <c r="CA33" s="210">
        <f t="shared" ca="1" si="325"/>
        <v>0.54048857142857187</v>
      </c>
      <c r="CB33" s="179">
        <f ca="1">'Accuracy Calc'!CC163</f>
        <v>-0.54048857142857187</v>
      </c>
      <c r="CC33" s="192">
        <f t="shared" ca="1" si="326"/>
        <v>2</v>
      </c>
      <c r="CD33" s="210">
        <f t="shared" ca="1" si="327"/>
        <v>0.17663142857142741</v>
      </c>
      <c r="CE33" s="179">
        <f ca="1">'Accuracy Calc'!CF163</f>
        <v>-0.17663142857142741</v>
      </c>
      <c r="CF33" s="192">
        <f t="shared" ca="1" si="328"/>
        <v>2</v>
      </c>
      <c r="CG33" s="210">
        <f t="shared" ca="1" si="329"/>
        <v>1.354654285714286</v>
      </c>
      <c r="CH33" s="179">
        <f ca="1">'Accuracy Calc'!CI163</f>
        <v>1.354654285714286</v>
      </c>
      <c r="CI33" s="192">
        <f t="shared" ca="1" si="330"/>
        <v>3</v>
      </c>
      <c r="CJ33" s="210">
        <f t="shared" ca="1" si="331"/>
        <v>2.9444399999999993</v>
      </c>
      <c r="CK33" s="179">
        <f ca="1">'Accuracy Calc'!CL163</f>
        <v>2.9444399999999993</v>
      </c>
      <c r="CL33" s="192">
        <f t="shared" ca="1" si="332"/>
        <v>3</v>
      </c>
      <c r="CM33" s="210">
        <f t="shared" ca="1" si="333"/>
        <v>3.4098685714285719</v>
      </c>
      <c r="CN33" s="179">
        <f ca="1">'Accuracy Calc'!CO163</f>
        <v>3.4098685714285719</v>
      </c>
      <c r="CO33" s="192" t="str">
        <f t="shared" si="334"/>
        <v>-</v>
      </c>
      <c r="CP33" s="210" t="str">
        <f t="shared" si="335"/>
        <v>-</v>
      </c>
      <c r="CQ33" s="179" t="str">
        <f>'Accuracy Calc'!CR163</f>
        <v>-</v>
      </c>
      <c r="CR33" s="192" t="str">
        <f t="shared" si="336"/>
        <v>-</v>
      </c>
      <c r="CS33" s="210" t="str">
        <f t="shared" si="337"/>
        <v>-</v>
      </c>
      <c r="CT33" s="179" t="str">
        <f>'Accuracy Calc'!CU163</f>
        <v>-</v>
      </c>
      <c r="CU33" s="192" t="str">
        <f t="shared" si="338"/>
        <v>-</v>
      </c>
      <c r="CV33" s="210" t="str">
        <f t="shared" si="339"/>
        <v>-</v>
      </c>
      <c r="CW33" s="179" t="str">
        <f>'Accuracy Calc'!CX163</f>
        <v>-</v>
      </c>
      <c r="CX33" s="192" t="str">
        <f t="shared" si="340"/>
        <v>-</v>
      </c>
      <c r="CY33" s="210" t="str">
        <f t="shared" si="341"/>
        <v>-</v>
      </c>
      <c r="CZ33" s="179" t="str">
        <f>'Accuracy Calc'!DA163</f>
        <v>-</v>
      </c>
      <c r="DA33" s="192" t="str">
        <f t="shared" si="342"/>
        <v>-</v>
      </c>
      <c r="DB33" s="210" t="str">
        <f t="shared" si="343"/>
        <v>-</v>
      </c>
      <c r="DC33" s="179" t="str">
        <f>'Accuracy Calc'!DD163</f>
        <v>-</v>
      </c>
      <c r="DD33" s="192" t="str">
        <f t="shared" si="344"/>
        <v>-</v>
      </c>
      <c r="DE33" s="210" t="str">
        <f t="shared" si="345"/>
        <v>-</v>
      </c>
      <c r="DF33" s="179" t="str">
        <f>'Accuracy Calc'!DG163</f>
        <v>-</v>
      </c>
      <c r="DG33" s="95"/>
      <c r="DK33" s="186" t="str">
        <f t="shared" si="0"/>
        <v>ECMWF</v>
      </c>
      <c r="DL33" s="184">
        <f t="shared" ca="1" si="1"/>
        <v>-1.7002028571428569</v>
      </c>
      <c r="DM33" s="184">
        <f t="shared" ca="1" si="2"/>
        <v>-0.94484571428571384</v>
      </c>
      <c r="DN33" s="184">
        <f t="shared" ca="1" si="3"/>
        <v>-0.47491714285714182</v>
      </c>
      <c r="DO33" s="184">
        <f t="shared" ca="1" si="4"/>
        <v>-0.54370285714285616</v>
      </c>
      <c r="DP33" s="184">
        <f t="shared" ca="1" si="5"/>
        <v>-0.55720285714285567</v>
      </c>
      <c r="DQ33" s="184">
        <f t="shared" ca="1" si="6"/>
        <v>-0.54048857142857187</v>
      </c>
      <c r="DR33" s="184">
        <f t="shared" ca="1" si="7"/>
        <v>-0.17663142857142741</v>
      </c>
      <c r="DS33" s="184">
        <f t="shared" ca="1" si="8"/>
        <v>1.354654285714286</v>
      </c>
      <c r="DT33" s="184">
        <f t="shared" ca="1" si="9"/>
        <v>2.9444399999999993</v>
      </c>
      <c r="DU33" s="184">
        <f t="shared" ca="1" si="10"/>
        <v>3.4098685714285719</v>
      </c>
      <c r="DV33" s="184" t="str">
        <f t="shared" si="11"/>
        <v>-</v>
      </c>
      <c r="DW33" s="184" t="str">
        <f t="shared" si="12"/>
        <v>-</v>
      </c>
      <c r="DX33" s="184" t="str">
        <f t="shared" si="13"/>
        <v>-</v>
      </c>
      <c r="DY33" s="184" t="str">
        <f t="shared" si="14"/>
        <v>-</v>
      </c>
      <c r="DZ33" s="184" t="str">
        <f t="shared" si="15"/>
        <v>-</v>
      </c>
      <c r="EA33" s="184" t="str">
        <f t="shared" si="16"/>
        <v>-</v>
      </c>
      <c r="FO33" s="275" t="s">
        <v>3173</v>
      </c>
      <c r="FP33" s="276" t="s">
        <v>3308</v>
      </c>
      <c r="FQ33" s="276" t="str">
        <f t="shared" si="308"/>
        <v>GEFSDay7</v>
      </c>
      <c r="FR33" s="279">
        <f ca="1">AD10</f>
        <v>2.4918685714285731</v>
      </c>
      <c r="FS33" s="279">
        <f ca="1">AD15</f>
        <v>3.403463075103907</v>
      </c>
      <c r="FT33" s="279">
        <f ca="1">AD20</f>
        <v>3.073725</v>
      </c>
      <c r="FU33" s="280">
        <f ca="1">AD25</f>
        <v>2.890987013473413</v>
      </c>
      <c r="FV33" s="264"/>
      <c r="FW33" s="275" t="str">
        <f t="shared" si="302"/>
        <v>GEFSDay7</v>
      </c>
      <c r="FX33" s="276">
        <f t="shared" ca="1" si="311"/>
        <v>44798</v>
      </c>
      <c r="FY33" s="276">
        <f t="shared" ca="1" si="309"/>
        <v>5.8953316465324797</v>
      </c>
      <c r="FZ33" s="279">
        <f t="shared" ca="1" si="303"/>
        <v>2.4918685714285731</v>
      </c>
      <c r="GA33" s="279">
        <f t="shared" ca="1" si="310"/>
        <v>-0.9115945036753339</v>
      </c>
      <c r="GB33" s="284"/>
      <c r="GC33" s="275" t="str">
        <f t="shared" si="304"/>
        <v>GEFSDay7</v>
      </c>
      <c r="GD33" s="276">
        <f t="shared" ca="1" si="312"/>
        <v>44798</v>
      </c>
      <c r="GE33" s="276">
        <f t="shared" ca="1" si="305"/>
        <v>5.9647120134734131</v>
      </c>
      <c r="GF33" s="279">
        <f t="shared" ca="1" si="306"/>
        <v>3.073725</v>
      </c>
      <c r="GG33" s="280">
        <f t="shared" ca="1" si="307"/>
        <v>0.18273798652658702</v>
      </c>
    </row>
    <row r="34" spans="6:189" ht="16.5" customHeight="1" thickBot="1" x14ac:dyDescent="0.4">
      <c r="F34" s="256"/>
      <c r="G34" s="248"/>
      <c r="H34" s="248"/>
      <c r="I34" s="410"/>
      <c r="J34" s="410"/>
      <c r="K34" s="259"/>
      <c r="L34" s="259"/>
      <c r="M34" s="259"/>
      <c r="N34" s="259"/>
      <c r="O34" s="259"/>
      <c r="P34" s="259"/>
      <c r="Q34" s="251"/>
      <c r="R34" s="252"/>
      <c r="S34" s="248"/>
      <c r="T34" s="251"/>
      <c r="U34" s="252"/>
      <c r="V34" s="248"/>
      <c r="W34" s="251"/>
      <c r="X34" s="255"/>
      <c r="Y34" s="248"/>
      <c r="Z34" s="251"/>
      <c r="AA34" s="252"/>
      <c r="AB34" s="248"/>
      <c r="AC34" s="251"/>
      <c r="AD34" s="252"/>
      <c r="AE34" s="248"/>
      <c r="AF34" s="251"/>
      <c r="AG34" s="252"/>
      <c r="AH34" s="248"/>
      <c r="AI34" s="251"/>
      <c r="AJ34" s="252"/>
      <c r="AK34" s="248"/>
      <c r="AL34" s="251"/>
      <c r="AM34" s="252"/>
      <c r="AN34" s="248"/>
      <c r="AO34" s="251"/>
      <c r="AP34" s="252"/>
      <c r="AQ34" s="248"/>
      <c r="AR34" s="251"/>
      <c r="AS34" s="252"/>
      <c r="AT34" s="248"/>
      <c r="AU34" s="251"/>
      <c r="AV34" s="252"/>
      <c r="AW34" s="248"/>
      <c r="AX34" s="251"/>
      <c r="AY34" s="252"/>
      <c r="AZ34" s="248"/>
      <c r="BA34" s="251"/>
      <c r="BB34" s="252"/>
      <c r="BC34" s="248"/>
      <c r="BD34" s="251"/>
      <c r="BE34" s="252"/>
      <c r="BF34" s="253"/>
      <c r="BG34" s="19"/>
      <c r="BI34" s="42" t="str">
        <f t="shared" si="313"/>
        <v>06zBIAS_ECMWF_Ens</v>
      </c>
      <c r="BJ34" s="180" t="s">
        <v>3298</v>
      </c>
      <c r="BK34" s="192">
        <f t="shared" ca="1" si="314"/>
        <v>3</v>
      </c>
      <c r="BL34" s="210">
        <f t="shared" ca="1" si="315"/>
        <v>0.5899885714285712</v>
      </c>
      <c r="BM34" s="179">
        <f ca="1">'Accuracy Calc'!BN218</f>
        <v>-0.5899885714285712</v>
      </c>
      <c r="BN34" s="192">
        <f t="shared" ca="1" si="316"/>
        <v>2</v>
      </c>
      <c r="BO34" s="210">
        <f t="shared" ca="1" si="317"/>
        <v>0.28077428571428548</v>
      </c>
      <c r="BP34" s="179">
        <f ca="1">'Accuracy Calc'!BQ218</f>
        <v>-0.28077428571428548</v>
      </c>
      <c r="BQ34" s="192">
        <f t="shared" ca="1" si="318"/>
        <v>1</v>
      </c>
      <c r="BR34" s="210">
        <f t="shared" ca="1" si="319"/>
        <v>5.5440000000001328E-2</v>
      </c>
      <c r="BS34" s="179">
        <f ca="1">'Accuracy Calc'!BT218</f>
        <v>5.5440000000001328E-2</v>
      </c>
      <c r="BT34" s="192">
        <f t="shared" ca="1" si="320"/>
        <v>1</v>
      </c>
      <c r="BU34" s="210">
        <f t="shared" ca="1" si="321"/>
        <v>3.4868571428571471E-2</v>
      </c>
      <c r="BV34" s="179">
        <f ca="1">'Accuracy Calc'!BW218</f>
        <v>3.4868571428571471E-2</v>
      </c>
      <c r="BW34" s="192">
        <f t="shared" ca="1" si="322"/>
        <v>1</v>
      </c>
      <c r="BX34" s="210">
        <f t="shared" ca="1" si="323"/>
        <v>1.1725714285714974E-2</v>
      </c>
      <c r="BY34" s="179">
        <f ca="1">'Accuracy Calc'!BZ218</f>
        <v>1.1725714285714974E-2</v>
      </c>
      <c r="BZ34" s="192">
        <f t="shared" ca="1" si="324"/>
        <v>1</v>
      </c>
      <c r="CA34" s="210">
        <f t="shared" ca="1" si="325"/>
        <v>8.8559999999999056E-2</v>
      </c>
      <c r="CB34" s="179">
        <f ca="1">'Accuracy Calc'!CC218</f>
        <v>-8.8559999999999056E-2</v>
      </c>
      <c r="CC34" s="192">
        <f t="shared" ca="1" si="326"/>
        <v>3</v>
      </c>
      <c r="CD34" s="210">
        <f t="shared" ca="1" si="327"/>
        <v>0.40901142857142908</v>
      </c>
      <c r="CE34" s="179">
        <f ca="1">'Accuracy Calc'!CF218</f>
        <v>0.40901142857142908</v>
      </c>
      <c r="CF34" s="192">
        <f t="shared" ca="1" si="328"/>
        <v>1</v>
      </c>
      <c r="CG34" s="210">
        <f t="shared" ca="1" si="329"/>
        <v>0.98179714285714381</v>
      </c>
      <c r="CH34" s="179">
        <f ca="1">'Accuracy Calc'!CI218</f>
        <v>0.98179714285714381</v>
      </c>
      <c r="CI34" s="192">
        <f t="shared" ca="1" si="330"/>
        <v>2</v>
      </c>
      <c r="CJ34" s="210">
        <f t="shared" ca="1" si="331"/>
        <v>1.5802971428571435</v>
      </c>
      <c r="CK34" s="179">
        <f ca="1">'Accuracy Calc'!CL218</f>
        <v>1.5802971428571435</v>
      </c>
      <c r="CL34" s="192">
        <f t="shared" ca="1" si="332"/>
        <v>2</v>
      </c>
      <c r="CM34" s="210">
        <f t="shared" ca="1" si="333"/>
        <v>2.0245114285714294</v>
      </c>
      <c r="CN34" s="179">
        <f ca="1">'Accuracy Calc'!CO218</f>
        <v>2.0245114285714294</v>
      </c>
      <c r="CO34" s="192">
        <f t="shared" ca="1" si="334"/>
        <v>2</v>
      </c>
      <c r="CP34" s="210">
        <f t="shared" ca="1" si="335"/>
        <v>2.4397971428571421</v>
      </c>
      <c r="CQ34" s="179">
        <f ca="1">'Accuracy Calc'!CR218</f>
        <v>2.4397971428571421</v>
      </c>
      <c r="CR34" s="192">
        <f t="shared" ca="1" si="336"/>
        <v>2</v>
      </c>
      <c r="CS34" s="210">
        <f t="shared" ca="1" si="337"/>
        <v>2.7895114285714291</v>
      </c>
      <c r="CT34" s="179">
        <f ca="1">'Accuracy Calc'!CU218</f>
        <v>2.7895114285714291</v>
      </c>
      <c r="CU34" s="192">
        <f t="shared" ca="1" si="338"/>
        <v>2</v>
      </c>
      <c r="CV34" s="210">
        <f t="shared" ca="1" si="339"/>
        <v>3.0447257142857147</v>
      </c>
      <c r="CW34" s="179">
        <f ca="1">'Accuracy Calc'!CX218</f>
        <v>3.0447257142857147</v>
      </c>
      <c r="CX34" s="192">
        <f t="shared" ca="1" si="340"/>
        <v>2</v>
      </c>
      <c r="CY34" s="210">
        <f t="shared" ca="1" si="341"/>
        <v>3.1327971428571431</v>
      </c>
      <c r="CZ34" s="179">
        <f ca="1">'Accuracy Calc'!DA218</f>
        <v>3.1327971428571431</v>
      </c>
      <c r="DA34" s="192">
        <f t="shared" ca="1" si="342"/>
        <v>1</v>
      </c>
      <c r="DB34" s="210">
        <f t="shared" ca="1" si="343"/>
        <v>3.4394400000000007</v>
      </c>
      <c r="DC34" s="179">
        <f ca="1">'Accuracy Calc'!DD218</f>
        <v>3.4394400000000007</v>
      </c>
      <c r="DD34" s="192" t="str">
        <f t="shared" ca="1" si="344"/>
        <v>-</v>
      </c>
      <c r="DE34" s="210" t="str">
        <f t="shared" ca="1" si="345"/>
        <v>-</v>
      </c>
      <c r="DF34" s="179" t="str">
        <f ca="1">'Accuracy Calc'!DG218</f>
        <v>-</v>
      </c>
      <c r="DG34" s="95"/>
      <c r="DK34" s="186" t="str">
        <f t="shared" si="0"/>
        <v>ECMWF_Ens</v>
      </c>
      <c r="DL34" s="184">
        <f t="shared" ca="1" si="1"/>
        <v>-0.5899885714285712</v>
      </c>
      <c r="DM34" s="184">
        <f t="shared" ca="1" si="2"/>
        <v>-0.28077428571428548</v>
      </c>
      <c r="DN34" s="184">
        <f t="shared" ca="1" si="3"/>
        <v>5.5440000000001328E-2</v>
      </c>
      <c r="DO34" s="184">
        <f t="shared" ca="1" si="4"/>
        <v>3.4868571428571471E-2</v>
      </c>
      <c r="DP34" s="184">
        <f t="shared" ca="1" si="5"/>
        <v>1.1725714285714974E-2</v>
      </c>
      <c r="DQ34" s="184">
        <f t="shared" ca="1" si="6"/>
        <v>-8.8559999999999056E-2</v>
      </c>
      <c r="DR34" s="184">
        <f t="shared" ca="1" si="7"/>
        <v>0.40901142857142908</v>
      </c>
      <c r="DS34" s="184">
        <f t="shared" ca="1" si="8"/>
        <v>0.98179714285714381</v>
      </c>
      <c r="DT34" s="184">
        <f t="shared" ca="1" si="9"/>
        <v>1.5802971428571435</v>
      </c>
      <c r="DU34" s="184">
        <f t="shared" ca="1" si="10"/>
        <v>2.0245114285714294</v>
      </c>
      <c r="DV34" s="184">
        <f t="shared" ca="1" si="11"/>
        <v>2.4397971428571421</v>
      </c>
      <c r="DW34" s="184">
        <f t="shared" ca="1" si="12"/>
        <v>2.7895114285714291</v>
      </c>
      <c r="DX34" s="184">
        <f t="shared" ca="1" si="13"/>
        <v>3.0447257142857147</v>
      </c>
      <c r="DY34" s="184">
        <f t="shared" ca="1" si="14"/>
        <v>3.1327971428571431</v>
      </c>
      <c r="DZ34" s="184">
        <f t="shared" ca="1" si="15"/>
        <v>3.4394400000000007</v>
      </c>
      <c r="EA34" s="184" t="str">
        <f t="shared" ca="1" si="16"/>
        <v>-</v>
      </c>
      <c r="FO34" s="275" t="s">
        <v>3173</v>
      </c>
      <c r="FP34" s="276" t="s">
        <v>3309</v>
      </c>
      <c r="FQ34" s="276" t="str">
        <f t="shared" si="308"/>
        <v>GEFSDay8</v>
      </c>
      <c r="FR34" s="279">
        <f ca="1">AG10</f>
        <v>3.4590471428571439</v>
      </c>
      <c r="FS34" s="279">
        <f ca="1">AG15</f>
        <v>3.5232964969015823</v>
      </c>
      <c r="FT34" s="279">
        <f ca="1">AG20</f>
        <v>3.8495314285714293</v>
      </c>
      <c r="FU34" s="280">
        <f ca="1">AG25</f>
        <v>3.083746164617942</v>
      </c>
      <c r="FV34" s="264"/>
      <c r="FW34" s="275" t="str">
        <f t="shared" si="302"/>
        <v>GEFSDay8</v>
      </c>
      <c r="FX34" s="276">
        <f t="shared" ca="1" si="311"/>
        <v>44799</v>
      </c>
      <c r="FY34" s="276">
        <f t="shared" ca="1" si="309"/>
        <v>6.9823436397587262</v>
      </c>
      <c r="FZ34" s="279">
        <f t="shared" ca="1" si="303"/>
        <v>3.4590471428571439</v>
      </c>
      <c r="GA34" s="279">
        <f t="shared" ca="1" si="310"/>
        <v>-6.4249354044438434E-2</v>
      </c>
      <c r="GB34" s="284"/>
      <c r="GC34" s="275" t="str">
        <f t="shared" si="304"/>
        <v>GEFSDay8</v>
      </c>
      <c r="GD34" s="276">
        <f t="shared" ca="1" si="312"/>
        <v>44799</v>
      </c>
      <c r="GE34" s="276">
        <f t="shared" ca="1" si="305"/>
        <v>6.9332775931893718</v>
      </c>
      <c r="GF34" s="279">
        <f t="shared" ca="1" si="306"/>
        <v>3.8495314285714293</v>
      </c>
      <c r="GG34" s="280">
        <f t="shared" ca="1" si="307"/>
        <v>0.76578526395348723</v>
      </c>
    </row>
    <row r="35" spans="6:189" ht="16" thickBot="1" x14ac:dyDescent="0.4">
      <c r="F35" s="256"/>
      <c r="G35" s="248"/>
      <c r="H35" s="248"/>
      <c r="I35" s="257"/>
      <c r="J35" s="254"/>
      <c r="K35" s="254"/>
      <c r="L35" s="250"/>
      <c r="M35" s="254"/>
      <c r="N35" s="254"/>
      <c r="O35" s="250"/>
      <c r="P35" s="254"/>
      <c r="Q35" s="251"/>
      <c r="R35" s="252"/>
      <c r="S35" s="248"/>
      <c r="T35" s="251"/>
      <c r="U35" s="252"/>
      <c r="V35" s="248"/>
      <c r="W35" s="251"/>
      <c r="X35" s="250"/>
      <c r="Y35" s="248"/>
      <c r="Z35" s="251"/>
      <c r="AA35" s="252"/>
      <c r="AB35" s="248"/>
      <c r="AC35" s="251"/>
      <c r="AD35" s="252"/>
      <c r="AE35" s="248"/>
      <c r="AF35" s="251"/>
      <c r="AG35" s="252"/>
      <c r="AH35" s="248"/>
      <c r="AI35" s="251"/>
      <c r="AJ35" s="252"/>
      <c r="AK35" s="248"/>
      <c r="AL35" s="251"/>
      <c r="AM35" s="252"/>
      <c r="AN35" s="248"/>
      <c r="AO35" s="251"/>
      <c r="AP35" s="252"/>
      <c r="AQ35" s="248"/>
      <c r="AR35" s="251"/>
      <c r="AS35" s="252"/>
      <c r="AT35" s="248"/>
      <c r="AU35" s="251"/>
      <c r="AV35" s="252"/>
      <c r="AW35" s="248"/>
      <c r="AX35" s="251"/>
      <c r="AY35" s="252"/>
      <c r="AZ35" s="248"/>
      <c r="BA35" s="251"/>
      <c r="BB35" s="252"/>
      <c r="BC35" s="248"/>
      <c r="BD35" s="251"/>
      <c r="BE35" s="252"/>
      <c r="BF35" s="253"/>
      <c r="BG35" s="19"/>
      <c r="BI35" s="169" t="s">
        <v>3270</v>
      </c>
      <c r="BJ35" s="215" t="s">
        <v>3247</v>
      </c>
      <c r="BK35" s="388" t="s">
        <v>3092</v>
      </c>
      <c r="BL35" s="389"/>
      <c r="BM35" s="390"/>
      <c r="BN35" s="388" t="s">
        <v>3093</v>
      </c>
      <c r="BO35" s="389"/>
      <c r="BP35" s="390"/>
      <c r="BQ35" s="388" t="s">
        <v>3094</v>
      </c>
      <c r="BR35" s="389"/>
      <c r="BS35" s="390"/>
      <c r="BT35" s="388" t="s">
        <v>3095</v>
      </c>
      <c r="BU35" s="389"/>
      <c r="BV35" s="390"/>
      <c r="BW35" s="388" t="s">
        <v>3096</v>
      </c>
      <c r="BX35" s="389"/>
      <c r="BY35" s="389"/>
      <c r="BZ35" s="388" t="s">
        <v>3097</v>
      </c>
      <c r="CA35" s="389"/>
      <c r="CB35" s="390"/>
      <c r="CC35" s="388" t="s">
        <v>3098</v>
      </c>
      <c r="CD35" s="389"/>
      <c r="CE35" s="390"/>
      <c r="CF35" s="388" t="s">
        <v>3099</v>
      </c>
      <c r="CG35" s="389"/>
      <c r="CH35" s="390"/>
      <c r="CI35" s="388" t="s">
        <v>3100</v>
      </c>
      <c r="CJ35" s="389"/>
      <c r="CK35" s="389"/>
      <c r="CL35" s="388" t="s">
        <v>3101</v>
      </c>
      <c r="CM35" s="389"/>
      <c r="CN35" s="390"/>
      <c r="CO35" s="388" t="s">
        <v>3102</v>
      </c>
      <c r="CP35" s="389"/>
      <c r="CQ35" s="390"/>
      <c r="CR35" s="388" t="s">
        <v>3103</v>
      </c>
      <c r="CS35" s="389"/>
      <c r="CT35" s="390"/>
      <c r="CU35" s="388" t="s">
        <v>3104</v>
      </c>
      <c r="CV35" s="389"/>
      <c r="CW35" s="389"/>
      <c r="CX35" s="388" t="s">
        <v>3105</v>
      </c>
      <c r="CY35" s="389"/>
      <c r="CZ35" s="390"/>
      <c r="DA35" s="388" t="s">
        <v>3106</v>
      </c>
      <c r="DB35" s="389"/>
      <c r="DC35" s="390"/>
      <c r="DD35" s="388" t="s">
        <v>3107</v>
      </c>
      <c r="DE35" s="389"/>
      <c r="DF35" s="390"/>
      <c r="DK35" s="186" t="str">
        <f t="shared" si="0"/>
        <v>RMSE 
(std of BIAS)</v>
      </c>
      <c r="DL35" s="186">
        <f t="shared" si="1"/>
        <v>0</v>
      </c>
      <c r="DM35" s="186">
        <f t="shared" si="2"/>
        <v>0</v>
      </c>
      <c r="DN35" s="186">
        <f t="shared" si="3"/>
        <v>0</v>
      </c>
      <c r="DO35" s="186">
        <f t="shared" si="4"/>
        <v>0</v>
      </c>
      <c r="DP35" s="186">
        <f t="shared" si="5"/>
        <v>0</v>
      </c>
      <c r="DQ35" s="186">
        <f t="shared" si="6"/>
        <v>0</v>
      </c>
      <c r="DR35" s="186">
        <f t="shared" si="7"/>
        <v>0</v>
      </c>
      <c r="DS35" s="186">
        <f t="shared" si="8"/>
        <v>0</v>
      </c>
      <c r="DT35" s="186">
        <f t="shared" si="9"/>
        <v>0</v>
      </c>
      <c r="DU35" s="186">
        <f t="shared" si="10"/>
        <v>0</v>
      </c>
      <c r="DV35" s="186">
        <f t="shared" si="11"/>
        <v>0</v>
      </c>
      <c r="DW35" s="186">
        <f t="shared" si="12"/>
        <v>0</v>
      </c>
      <c r="DX35" s="186">
        <f t="shared" si="13"/>
        <v>0</v>
      </c>
      <c r="DY35" s="186">
        <f t="shared" si="14"/>
        <v>0</v>
      </c>
      <c r="DZ35" s="186">
        <f t="shared" si="15"/>
        <v>0</v>
      </c>
      <c r="EA35" s="186">
        <f t="shared" si="16"/>
        <v>0</v>
      </c>
      <c r="FO35" s="275" t="s">
        <v>3173</v>
      </c>
      <c r="FP35" s="276" t="s">
        <v>3310</v>
      </c>
      <c r="FQ35" s="276" t="str">
        <f t="shared" si="308"/>
        <v>GEFSDay9</v>
      </c>
      <c r="FR35" s="279">
        <f ca="1">AJ10</f>
        <v>4.3429695238095238</v>
      </c>
      <c r="FS35" s="279">
        <f ca="1">AJ15</f>
        <v>3.4644214746737991</v>
      </c>
      <c r="FT35" s="279">
        <f ca="1">AJ20</f>
        <v>4.6092435714285722</v>
      </c>
      <c r="FU35" s="280">
        <f ca="1">AJ25</f>
        <v>3.0951629204925948</v>
      </c>
      <c r="FV35" s="264"/>
      <c r="FW35" s="275" t="str">
        <f t="shared" si="302"/>
        <v>GEFSDay9</v>
      </c>
      <c r="FX35" s="276">
        <f t="shared" ca="1" si="311"/>
        <v>44800</v>
      </c>
      <c r="FY35" s="276">
        <f t="shared" ca="1" si="309"/>
        <v>7.8073909984833225</v>
      </c>
      <c r="FZ35" s="279">
        <f t="shared" ca="1" si="303"/>
        <v>4.3429695238095238</v>
      </c>
      <c r="GA35" s="279">
        <f t="shared" ca="1" si="310"/>
        <v>0.87854804913572471</v>
      </c>
      <c r="GB35" s="284"/>
      <c r="GC35" s="275" t="str">
        <f t="shared" si="304"/>
        <v>GEFSDay9</v>
      </c>
      <c r="GD35" s="276">
        <f t="shared" ca="1" si="312"/>
        <v>44800</v>
      </c>
      <c r="GE35" s="276">
        <f t="shared" ca="1" si="305"/>
        <v>7.7044064919211674</v>
      </c>
      <c r="GF35" s="279">
        <f t="shared" ca="1" si="306"/>
        <v>4.6092435714285722</v>
      </c>
      <c r="GG35" s="280">
        <f t="shared" ca="1" si="307"/>
        <v>1.5140806509359774</v>
      </c>
    </row>
    <row r="36" spans="6:189" x14ac:dyDescent="0.35">
      <c r="F36" s="248"/>
      <c r="G36" s="248"/>
      <c r="H36" s="248"/>
      <c r="I36" s="254"/>
      <c r="J36" s="254"/>
      <c r="K36" s="254"/>
      <c r="L36" s="250"/>
      <c r="M36" s="254"/>
      <c r="N36" s="254"/>
      <c r="O36" s="250"/>
      <c r="P36" s="254"/>
      <c r="Q36" s="251"/>
      <c r="R36" s="252"/>
      <c r="S36" s="248"/>
      <c r="T36" s="251"/>
      <c r="U36" s="252"/>
      <c r="V36" s="248"/>
      <c r="W36" s="251"/>
      <c r="X36" s="252"/>
      <c r="Y36" s="248"/>
      <c r="Z36" s="251"/>
      <c r="AA36" s="252"/>
      <c r="AB36" s="248"/>
      <c r="AC36" s="251"/>
      <c r="AD36" s="252"/>
      <c r="AE36" s="248"/>
      <c r="AF36" s="251"/>
      <c r="AG36" s="252"/>
      <c r="AH36" s="248"/>
      <c r="AI36" s="251"/>
      <c r="AJ36" s="252"/>
      <c r="AK36" s="248"/>
      <c r="AL36" s="251"/>
      <c r="AM36" s="252"/>
      <c r="AN36" s="248"/>
      <c r="AO36" s="251"/>
      <c r="AP36" s="252"/>
      <c r="AQ36" s="248"/>
      <c r="AR36" s="251"/>
      <c r="AS36" s="252"/>
      <c r="AT36" s="248"/>
      <c r="AU36" s="251"/>
      <c r="AV36" s="252"/>
      <c r="AW36" s="248"/>
      <c r="AX36" s="251"/>
      <c r="AY36" s="252"/>
      <c r="AZ36" s="248"/>
      <c r="BA36" s="251"/>
      <c r="BB36" s="252"/>
      <c r="BC36" s="248"/>
      <c r="BD36" s="251"/>
      <c r="BE36" s="252"/>
      <c r="BF36" s="253"/>
      <c r="BG36" s="19"/>
      <c r="BI36" s="42" t="str">
        <f>$BI$35&amp;BJ36</f>
        <v>06zStDev_GFS</v>
      </c>
      <c r="BJ36" s="180" t="s">
        <v>3085</v>
      </c>
      <c r="BK36" s="192">
        <f ca="1">IFERROR(RANK(BL36,BL$36:BL$39,2),"-")</f>
        <v>2</v>
      </c>
      <c r="BL36" s="210">
        <f t="shared" ref="BL36:BL39" ca="1" si="346">IFERROR(ABS(BM36),"-")</f>
        <v>1.7260213695534332</v>
      </c>
      <c r="BM36" s="179">
        <f ca="1">'Accuracy Calc'!BN54</f>
        <v>1.7260213695534332</v>
      </c>
      <c r="BN36" s="192">
        <f ca="1">IFERROR(RANK(BO36,BO$36:BO$39,2),"-")</f>
        <v>1</v>
      </c>
      <c r="BO36" s="210">
        <f t="shared" ref="BO36:BO39" ca="1" si="347">IFERROR(ABS(BP36),"-")</f>
        <v>2.3033642196932878</v>
      </c>
      <c r="BP36" s="179">
        <f ca="1">'Accuracy Calc'!BQ54</f>
        <v>2.3033642196932878</v>
      </c>
      <c r="BQ36" s="192">
        <f ca="1">IFERROR(RANK(BR36,BR$36:BR$39,2),"-")</f>
        <v>1</v>
      </c>
      <c r="BR36" s="210">
        <f t="shared" ref="BR36:BR39" ca="1" si="348">IFERROR(ABS(BS36),"-")</f>
        <v>2.1895395465508725</v>
      </c>
      <c r="BS36" s="179">
        <f ca="1">'Accuracy Calc'!BT54</f>
        <v>2.1895395465508725</v>
      </c>
      <c r="BT36" s="192">
        <f ca="1">IFERROR(RANK(BU36,BU$36:BU$39,2),"-")</f>
        <v>2</v>
      </c>
      <c r="BU36" s="210">
        <f t="shared" ref="BU36:BU39" ca="1" si="349">IFERROR(ABS(BV36),"-")</f>
        <v>2.5233150743983042</v>
      </c>
      <c r="BV36" s="179">
        <f ca="1">'Accuracy Calc'!BW54</f>
        <v>2.5233150743983042</v>
      </c>
      <c r="BW36" s="192">
        <f ca="1">IFERROR(RANK(BX36,BX$36:BX$39,2),"-")</f>
        <v>4</v>
      </c>
      <c r="BX36" s="210">
        <f t="shared" ref="BX36:BX39" ca="1" si="350">IFERROR(ABS(BY36),"-")</f>
        <v>3.8325414115994239</v>
      </c>
      <c r="BY36" s="179">
        <f ca="1">'Accuracy Calc'!BZ54</f>
        <v>3.8325414115994239</v>
      </c>
      <c r="BZ36" s="192">
        <f ca="1">IFERROR(RANK(CA36,CA$36:CA$39,2),"-")</f>
        <v>4</v>
      </c>
      <c r="CA36" s="210">
        <f t="shared" ref="CA36:CA39" ca="1" si="351">IFERROR(ABS(CB36),"-")</f>
        <v>3.6419739755752456</v>
      </c>
      <c r="CB36" s="179">
        <f ca="1">'Accuracy Calc'!CC54</f>
        <v>3.6419739755752456</v>
      </c>
      <c r="CC36" s="192">
        <f ca="1">IFERROR(RANK(CD36,CD$36:CD$39,2),"-")</f>
        <v>4</v>
      </c>
      <c r="CD36" s="210">
        <f t="shared" ref="CD36:CD39" ca="1" si="352">IFERROR(ABS(CE36),"-")</f>
        <v>4.413879885597435</v>
      </c>
      <c r="CE36" s="179">
        <f ca="1">'Accuracy Calc'!CF54</f>
        <v>4.413879885597435</v>
      </c>
      <c r="CF36" s="192">
        <f ca="1">IFERROR(RANK(CG36,CG$36:CG$39,2),"-")</f>
        <v>3</v>
      </c>
      <c r="CG36" s="210">
        <f t="shared" ref="CG36:CG39" ca="1" si="353">IFERROR(ABS(CH36),"-")</f>
        <v>4.3188678551439734</v>
      </c>
      <c r="CH36" s="179">
        <f ca="1">'Accuracy Calc'!CI54</f>
        <v>4.3188678551439734</v>
      </c>
      <c r="CI36" s="192">
        <f ca="1">IFERROR(RANK(CJ36,CJ$36:CJ$39,2),"-")</f>
        <v>3</v>
      </c>
      <c r="CJ36" s="210">
        <f t="shared" ref="CJ36:CJ39" ca="1" si="354">IFERROR(ABS(CK36),"-")</f>
        <v>4.2335932043104565</v>
      </c>
      <c r="CK36" s="179">
        <f ca="1">'Accuracy Calc'!CL54</f>
        <v>4.2335932043104565</v>
      </c>
      <c r="CL36" s="192">
        <f ca="1">IFERROR(RANK(CM36,CM$36:CM$39,2),"-")</f>
        <v>4</v>
      </c>
      <c r="CM36" s="210">
        <f t="shared" ref="CM36:CM39" ca="1" si="355">IFERROR(ABS(CN36),"-")</f>
        <v>6.2987308238257196</v>
      </c>
      <c r="CN36" s="179">
        <f ca="1">'Accuracy Calc'!CO54</f>
        <v>6.2987308238257196</v>
      </c>
      <c r="CO36" s="192">
        <f ca="1">IFERROR(RANK(CP36,CP$36:CP$39,2),"-")</f>
        <v>3</v>
      </c>
      <c r="CP36" s="210">
        <f t="shared" ref="CP36:CP39" ca="1" si="356">IFERROR(ABS(CQ36),"-")</f>
        <v>5.1161652932792485</v>
      </c>
      <c r="CQ36" s="179">
        <f ca="1">'Accuracy Calc'!CR54</f>
        <v>5.1161652932792485</v>
      </c>
      <c r="CR36" s="192">
        <f ca="1">IFERROR(RANK(CS36,CS$36:CS$39,2),"-")</f>
        <v>3</v>
      </c>
      <c r="CS36" s="210">
        <f t="shared" ref="CS36:CS39" ca="1" si="357">IFERROR(ABS(CT36),"-")</f>
        <v>6.474787230054873</v>
      </c>
      <c r="CT36" s="179">
        <f ca="1">'Accuracy Calc'!CU54</f>
        <v>6.474787230054873</v>
      </c>
      <c r="CU36" s="192">
        <f ca="1">IFERROR(RANK(CV36,CV$36:CV$39,2),"-")</f>
        <v>3</v>
      </c>
      <c r="CV36" s="210">
        <f t="shared" ref="CV36:CV39" ca="1" si="358">IFERROR(ABS(CW36),"-")</f>
        <v>6.7279987209097509</v>
      </c>
      <c r="CW36" s="179">
        <f ca="1">'Accuracy Calc'!CX54</f>
        <v>6.7279987209097509</v>
      </c>
      <c r="CX36" s="192">
        <f ca="1">IFERROR(RANK(CY36,CY$36:CY$39,2),"-")</f>
        <v>3</v>
      </c>
      <c r="CY36" s="210">
        <f t="shared" ref="CY36:CY39" ca="1" si="359">IFERROR(ABS(CZ36),"-")</f>
        <v>7.1255276419157978</v>
      </c>
      <c r="CZ36" s="179">
        <f ca="1">'Accuracy Calc'!DA54</f>
        <v>7.1255276419157978</v>
      </c>
      <c r="DA36" s="192">
        <f ca="1">IFERROR(RANK(DB36,DB$36:DB$39,2),"-")</f>
        <v>3</v>
      </c>
      <c r="DB36" s="210">
        <f t="shared" ref="DB36:DB39" ca="1" si="360">IFERROR(ABS(DC36),"-")</f>
        <v>5.3607066361220754</v>
      </c>
      <c r="DC36" s="179">
        <f ca="1">'Accuracy Calc'!DD54</f>
        <v>5.3607066361220754</v>
      </c>
      <c r="DD36" s="192">
        <f ca="1">IFERROR(RANK(DE36,DE$36:DE$39,2),"-")</f>
        <v>2</v>
      </c>
      <c r="DE36" s="210">
        <f t="shared" ref="DE36:DE39" ca="1" si="361">IFERROR(ABS(DF36),"-")</f>
        <v>6.1913532102335553</v>
      </c>
      <c r="DF36" s="179">
        <f ca="1">'Accuracy Calc'!DG54</f>
        <v>6.1913532102335553</v>
      </c>
      <c r="DG36" s="94"/>
      <c r="DK36" s="186" t="str">
        <f t="shared" si="0"/>
        <v>GFS</v>
      </c>
      <c r="DL36" s="184">
        <f t="shared" ca="1" si="1"/>
        <v>1.7260213695534332</v>
      </c>
      <c r="DM36" s="184">
        <f t="shared" ca="1" si="2"/>
        <v>2.3033642196932878</v>
      </c>
      <c r="DN36" s="184">
        <f t="shared" ca="1" si="3"/>
        <v>2.1895395465508725</v>
      </c>
      <c r="DO36" s="184">
        <f t="shared" ca="1" si="4"/>
        <v>2.5233150743983042</v>
      </c>
      <c r="DP36" s="184">
        <f t="shared" ca="1" si="5"/>
        <v>3.8325414115994239</v>
      </c>
      <c r="DQ36" s="184">
        <f t="shared" ca="1" si="6"/>
        <v>3.6419739755752456</v>
      </c>
      <c r="DR36" s="184">
        <f t="shared" ca="1" si="7"/>
        <v>4.413879885597435</v>
      </c>
      <c r="DS36" s="184">
        <f t="shared" ca="1" si="8"/>
        <v>4.3188678551439734</v>
      </c>
      <c r="DT36" s="184">
        <f t="shared" ca="1" si="9"/>
        <v>4.2335932043104565</v>
      </c>
      <c r="DU36" s="184">
        <f t="shared" ca="1" si="10"/>
        <v>6.2987308238257196</v>
      </c>
      <c r="DV36" s="184">
        <f t="shared" ca="1" si="11"/>
        <v>5.1161652932792485</v>
      </c>
      <c r="DW36" s="184">
        <f t="shared" ca="1" si="12"/>
        <v>6.474787230054873</v>
      </c>
      <c r="DX36" s="184">
        <f t="shared" ca="1" si="13"/>
        <v>6.7279987209097509</v>
      </c>
      <c r="DY36" s="184">
        <f t="shared" ca="1" si="14"/>
        <v>7.1255276419157978</v>
      </c>
      <c r="DZ36" s="184">
        <f t="shared" ca="1" si="15"/>
        <v>5.3607066361220754</v>
      </c>
      <c r="EA36" s="184">
        <f t="shared" ca="1" si="16"/>
        <v>6.1913532102335553</v>
      </c>
      <c r="FO36" s="275" t="s">
        <v>3173</v>
      </c>
      <c r="FP36" s="276" t="s">
        <v>3311</v>
      </c>
      <c r="FQ36" s="276" t="str">
        <f t="shared" si="308"/>
        <v>GEFSDay10</v>
      </c>
      <c r="FR36" s="279">
        <f ca="1">AM10</f>
        <v>4.7841871428571441</v>
      </c>
      <c r="FS36" s="279">
        <f ca="1">AM15</f>
        <v>3.6322017105148285</v>
      </c>
      <c r="FT36" s="279">
        <f ca="1">AM20</f>
        <v>5.0214890476190472</v>
      </c>
      <c r="FU36" s="280">
        <f ca="1">AM25</f>
        <v>3.3015963967155573</v>
      </c>
      <c r="FV36" s="264"/>
      <c r="FW36" s="275" t="str">
        <f t="shared" si="302"/>
        <v>GEFSDay10</v>
      </c>
      <c r="FX36" s="276">
        <f t="shared" ca="1" si="311"/>
        <v>44801</v>
      </c>
      <c r="FY36" s="276">
        <f t="shared" ca="1" si="309"/>
        <v>8.4163888533719735</v>
      </c>
      <c r="FZ36" s="279">
        <f t="shared" ca="1" si="303"/>
        <v>4.7841871428571441</v>
      </c>
      <c r="GA36" s="279">
        <f t="shared" ca="1" si="310"/>
        <v>1.1519854323423155</v>
      </c>
      <c r="GB36" s="284"/>
      <c r="GC36" s="275" t="str">
        <f t="shared" si="304"/>
        <v>GEFSDay10</v>
      </c>
      <c r="GD36" s="276">
        <f t="shared" ca="1" si="312"/>
        <v>44801</v>
      </c>
      <c r="GE36" s="276">
        <f t="shared" ca="1" si="305"/>
        <v>8.3230854443346054</v>
      </c>
      <c r="GF36" s="279">
        <f t="shared" ca="1" si="306"/>
        <v>5.0214890476190472</v>
      </c>
      <c r="GG36" s="280">
        <f t="shared" ca="1" si="307"/>
        <v>1.71989265090349</v>
      </c>
    </row>
    <row r="37" spans="6:189" x14ac:dyDescent="0.35">
      <c r="F37" s="248"/>
      <c r="G37" s="248"/>
      <c r="H37" s="248"/>
      <c r="I37" s="257"/>
      <c r="J37" s="8"/>
      <c r="K37" s="251"/>
      <c r="L37" s="252"/>
      <c r="M37" s="248"/>
      <c r="N37" s="251"/>
      <c r="O37" s="252"/>
      <c r="P37" s="248"/>
      <c r="Q37" s="251"/>
      <c r="R37" s="252"/>
      <c r="S37" s="248"/>
      <c r="T37" s="251"/>
      <c r="U37" s="252"/>
      <c r="V37" s="248"/>
      <c r="W37" s="251"/>
      <c r="X37" s="252"/>
      <c r="Y37" s="248"/>
      <c r="Z37" s="251"/>
      <c r="AA37" s="252"/>
      <c r="AB37" s="248"/>
      <c r="AC37" s="251"/>
      <c r="AD37" s="252"/>
      <c r="AE37" s="248"/>
      <c r="AF37" s="251"/>
      <c r="AG37" s="252"/>
      <c r="AH37" s="248"/>
      <c r="AI37" s="251"/>
      <c r="AJ37" s="252"/>
      <c r="AK37" s="248"/>
      <c r="AL37" s="251"/>
      <c r="AM37" s="252"/>
      <c r="AN37" s="248"/>
      <c r="AO37" s="251"/>
      <c r="AP37" s="252"/>
      <c r="AQ37" s="248"/>
      <c r="AR37" s="251"/>
      <c r="AS37" s="252"/>
      <c r="AT37" s="248"/>
      <c r="AU37" s="251"/>
      <c r="AV37" s="252"/>
      <c r="AW37" s="248"/>
      <c r="AX37" s="251"/>
      <c r="AY37" s="252"/>
      <c r="AZ37" s="248"/>
      <c r="BA37" s="251"/>
      <c r="BB37" s="252"/>
      <c r="BC37" s="248"/>
      <c r="BD37" s="251"/>
      <c r="BE37" s="252"/>
      <c r="BF37" s="253"/>
      <c r="BG37" s="19"/>
      <c r="BI37" s="42" t="str">
        <f t="shared" ref="BI37:BI39" si="362">$BI$35&amp;BJ37</f>
        <v>06zStDev_GFS_Ens</v>
      </c>
      <c r="BJ37" s="180" t="s">
        <v>3297</v>
      </c>
      <c r="BK37" s="192">
        <f t="shared" ref="BK37:BK39" ca="1" si="363">IFERROR(RANK(BL37,BL$36:BL$39,2),"-")</f>
        <v>1</v>
      </c>
      <c r="BL37" s="210">
        <f t="shared" ca="1" si="346"/>
        <v>1.623373106481987</v>
      </c>
      <c r="BM37" s="179">
        <f ca="1">'Accuracy Calc'!BN109</f>
        <v>1.623373106481987</v>
      </c>
      <c r="BN37" s="192">
        <f t="shared" ref="BN37:BN39" ca="1" si="364">IFERROR(RANK(BO37,BO$36:BO$39,2),"-")</f>
        <v>2</v>
      </c>
      <c r="BO37" s="210">
        <f t="shared" ca="1" si="347"/>
        <v>2.3088421699869848</v>
      </c>
      <c r="BP37" s="179">
        <f ca="1">'Accuracy Calc'!BQ109</f>
        <v>2.3088421699869848</v>
      </c>
      <c r="BQ37" s="192">
        <f t="shared" ref="BQ37:BQ39" ca="1" si="365">IFERROR(RANK(BR37,BR$36:BR$39,2),"-")</f>
        <v>2</v>
      </c>
      <c r="BR37" s="210">
        <f t="shared" ca="1" si="348"/>
        <v>2.2828799563923563</v>
      </c>
      <c r="BS37" s="179">
        <f ca="1">'Accuracy Calc'!BT109</f>
        <v>2.2828799563923563</v>
      </c>
      <c r="BT37" s="192">
        <f t="shared" ref="BT37:BT39" ca="1" si="366">IFERROR(RANK(BU37,BU$36:BU$39,2),"-")</f>
        <v>1</v>
      </c>
      <c r="BU37" s="210">
        <f t="shared" ca="1" si="349"/>
        <v>2.4528193457841669</v>
      </c>
      <c r="BV37" s="179">
        <f ca="1">'Accuracy Calc'!BW109</f>
        <v>2.4528193457841669</v>
      </c>
      <c r="BW37" s="192">
        <f t="shared" ref="BW37:BW39" ca="1" si="367">IFERROR(RANK(BX37,BX$36:BX$39,2),"-")</f>
        <v>1</v>
      </c>
      <c r="BX37" s="210">
        <f t="shared" ca="1" si="350"/>
        <v>2.7640625057523804</v>
      </c>
      <c r="BY37" s="179">
        <f ca="1">'Accuracy Calc'!BZ109</f>
        <v>2.7640625057523804</v>
      </c>
      <c r="BZ37" s="192">
        <f t="shared" ref="BZ37:BZ39" ca="1" si="368">IFERROR(RANK(CA37,CA$36:CA$39,2),"-")</f>
        <v>1</v>
      </c>
      <c r="CA37" s="210">
        <f t="shared" ca="1" si="351"/>
        <v>2.5617577999698047</v>
      </c>
      <c r="CB37" s="179">
        <f ca="1">'Accuracy Calc'!CC109</f>
        <v>2.5617577999698047</v>
      </c>
      <c r="CC37" s="192">
        <f t="shared" ref="CC37:CC39" ca="1" si="369">IFERROR(RANK(CD37,CD$36:CD$39,2),"-")</f>
        <v>2</v>
      </c>
      <c r="CD37" s="210">
        <f t="shared" ca="1" si="352"/>
        <v>3.3163984949548491</v>
      </c>
      <c r="CE37" s="179">
        <f ca="1">'Accuracy Calc'!CF109</f>
        <v>3.3163984949548491</v>
      </c>
      <c r="CF37" s="192">
        <f t="shared" ref="CF37:CF39" ca="1" si="370">IFERROR(RANK(CG37,CG$36:CG$39,2),"-")</f>
        <v>2</v>
      </c>
      <c r="CG37" s="210">
        <f t="shared" ca="1" si="353"/>
        <v>3.6746182888244689</v>
      </c>
      <c r="CH37" s="179">
        <f ca="1">'Accuracy Calc'!CI109</f>
        <v>3.6746182888244689</v>
      </c>
      <c r="CI37" s="192">
        <f t="shared" ref="CI37:CI39" ca="1" si="371">IFERROR(RANK(CJ37,CJ$36:CJ$39,2),"-")</f>
        <v>2</v>
      </c>
      <c r="CJ37" s="210">
        <f t="shared" ca="1" si="354"/>
        <v>3.5580099434007728</v>
      </c>
      <c r="CK37" s="179">
        <f ca="1">'Accuracy Calc'!CL109</f>
        <v>3.5580099434007728</v>
      </c>
      <c r="CL37" s="192">
        <f t="shared" ref="CL37:CL39" ca="1" si="372">IFERROR(RANK(CM37,CM$36:CM$39,2),"-")</f>
        <v>2</v>
      </c>
      <c r="CM37" s="210">
        <f t="shared" ca="1" si="355"/>
        <v>3.9331050563748788</v>
      </c>
      <c r="CN37" s="179">
        <f ca="1">'Accuracy Calc'!CO109</f>
        <v>3.9331050563748788</v>
      </c>
      <c r="CO37" s="192">
        <f t="shared" ref="CO37:CO39" ca="1" si="373">IFERROR(RANK(CP37,CP$36:CP$39,2),"-")</f>
        <v>2</v>
      </c>
      <c r="CP37" s="210">
        <f t="shared" ca="1" si="356"/>
        <v>3.4461699414857674</v>
      </c>
      <c r="CQ37" s="179">
        <f ca="1">'Accuracy Calc'!CR109</f>
        <v>3.4461699414857674</v>
      </c>
      <c r="CR37" s="192">
        <f t="shared" ref="CR37:CR39" ca="1" si="374">IFERROR(RANK(CS37,CS$36:CS$39,2),"-")</f>
        <v>1</v>
      </c>
      <c r="CS37" s="210">
        <f t="shared" ca="1" si="357"/>
        <v>3.34193143362072</v>
      </c>
      <c r="CT37" s="179">
        <f ca="1">'Accuracy Calc'!CU109</f>
        <v>3.34193143362072</v>
      </c>
      <c r="CU37" s="192">
        <f t="shared" ref="CU37:CU39" ca="1" si="375">IFERROR(RANK(CV37,CV$36:CV$39,2),"-")</f>
        <v>2</v>
      </c>
      <c r="CV37" s="210">
        <f t="shared" ca="1" si="358"/>
        <v>3.3032515173722747</v>
      </c>
      <c r="CW37" s="179">
        <f ca="1">'Accuracy Calc'!CX109</f>
        <v>3.3032515173722747</v>
      </c>
      <c r="CX37" s="192">
        <f t="shared" ref="CX37:CX39" ca="1" si="376">IFERROR(RANK(CY37,CY$36:CY$39,2),"-")</f>
        <v>2</v>
      </c>
      <c r="CY37" s="210">
        <f t="shared" ca="1" si="359"/>
        <v>3.2327498629838658</v>
      </c>
      <c r="CZ37" s="179">
        <f ca="1">'Accuracy Calc'!DA109</f>
        <v>3.2327498629838658</v>
      </c>
      <c r="DA37" s="192">
        <f t="shared" ref="DA37:DA39" ca="1" si="377">IFERROR(RANK(DB37,DB$36:DB$39,2),"-")</f>
        <v>2</v>
      </c>
      <c r="DB37" s="210">
        <f t="shared" ca="1" si="360"/>
        <v>3.637334692741681</v>
      </c>
      <c r="DC37" s="179">
        <f ca="1">'Accuracy Calc'!DD109</f>
        <v>3.637334692741681</v>
      </c>
      <c r="DD37" s="192">
        <f t="shared" ref="DD37:DD39" ca="1" si="378">IFERROR(RANK(DE37,DE$36:DE$39,2),"-")</f>
        <v>1</v>
      </c>
      <c r="DE37" s="210">
        <f t="shared" ca="1" si="361"/>
        <v>4.1222300268764291</v>
      </c>
      <c r="DF37" s="179">
        <f ca="1">'Accuracy Calc'!DG109</f>
        <v>4.1222300268764291</v>
      </c>
      <c r="DG37" s="95"/>
      <c r="DK37" s="186" t="str">
        <f t="shared" si="0"/>
        <v>GFS_Ens</v>
      </c>
      <c r="DL37" s="184">
        <f t="shared" ca="1" si="1"/>
        <v>1.623373106481987</v>
      </c>
      <c r="DM37" s="184">
        <f t="shared" ca="1" si="2"/>
        <v>2.3088421699869848</v>
      </c>
      <c r="DN37" s="184">
        <f t="shared" ca="1" si="3"/>
        <v>2.2828799563923563</v>
      </c>
      <c r="DO37" s="184">
        <f t="shared" ca="1" si="4"/>
        <v>2.4528193457841669</v>
      </c>
      <c r="DP37" s="184">
        <f t="shared" ca="1" si="5"/>
        <v>2.7640625057523804</v>
      </c>
      <c r="DQ37" s="184">
        <f t="shared" ca="1" si="6"/>
        <v>2.5617577999698047</v>
      </c>
      <c r="DR37" s="184">
        <f t="shared" ca="1" si="7"/>
        <v>3.3163984949548491</v>
      </c>
      <c r="DS37" s="184">
        <f t="shared" ca="1" si="8"/>
        <v>3.6746182888244689</v>
      </c>
      <c r="DT37" s="184">
        <f t="shared" ca="1" si="9"/>
        <v>3.5580099434007728</v>
      </c>
      <c r="DU37" s="184">
        <f t="shared" ca="1" si="10"/>
        <v>3.9331050563748788</v>
      </c>
      <c r="DV37" s="184">
        <f t="shared" ca="1" si="11"/>
        <v>3.4461699414857674</v>
      </c>
      <c r="DW37" s="184">
        <f t="shared" ca="1" si="12"/>
        <v>3.34193143362072</v>
      </c>
      <c r="DX37" s="184">
        <f t="shared" ca="1" si="13"/>
        <v>3.3032515173722747</v>
      </c>
      <c r="DY37" s="184">
        <f t="shared" ca="1" si="14"/>
        <v>3.2327498629838658</v>
      </c>
      <c r="DZ37" s="184">
        <f t="shared" ca="1" si="15"/>
        <v>3.637334692741681</v>
      </c>
      <c r="EA37" s="184">
        <f t="shared" ca="1" si="16"/>
        <v>4.1222300268764291</v>
      </c>
      <c r="FO37" s="275" t="s">
        <v>3173</v>
      </c>
      <c r="FP37" s="276" t="s">
        <v>3312</v>
      </c>
      <c r="FQ37" s="276" t="str">
        <f t="shared" si="308"/>
        <v>GEFSDay11</v>
      </c>
      <c r="FR37" s="279">
        <f ca="1">AP10</f>
        <v>5.0464795238095226</v>
      </c>
      <c r="FS37" s="279">
        <f ca="1">AP15</f>
        <v>3.5056868714229017</v>
      </c>
      <c r="FT37" s="279">
        <f ca="1">AP20</f>
        <v>5.1797223809523807</v>
      </c>
      <c r="FU37" s="280">
        <f ca="1">AP25</f>
        <v>3.319807092526843</v>
      </c>
      <c r="FV37" s="264"/>
      <c r="FW37" s="275" t="str">
        <f t="shared" si="302"/>
        <v>GEFSDay11</v>
      </c>
      <c r="FX37" s="276">
        <f t="shared" ca="1" si="311"/>
        <v>44802</v>
      </c>
      <c r="FY37" s="276">
        <f t="shared" ca="1" si="309"/>
        <v>8.5521663952324243</v>
      </c>
      <c r="FZ37" s="279">
        <f t="shared" ca="1" si="303"/>
        <v>5.0464795238095226</v>
      </c>
      <c r="GA37" s="279">
        <f t="shared" ca="1" si="310"/>
        <v>1.5407926523866209</v>
      </c>
      <c r="GB37" s="284"/>
      <c r="GC37" s="275" t="str">
        <f t="shared" si="304"/>
        <v>GEFSDay11</v>
      </c>
      <c r="GD37" s="276">
        <f t="shared" ca="1" si="312"/>
        <v>44802</v>
      </c>
      <c r="GE37" s="276">
        <f t="shared" ca="1" si="305"/>
        <v>8.4995294734792246</v>
      </c>
      <c r="GF37" s="279">
        <f t="shared" ca="1" si="306"/>
        <v>5.1797223809523807</v>
      </c>
      <c r="GG37" s="280">
        <f t="shared" ca="1" si="307"/>
        <v>1.8599152884255377</v>
      </c>
    </row>
    <row r="38" spans="6:189" x14ac:dyDescent="0.35">
      <c r="F38" s="248"/>
      <c r="G38" s="248"/>
      <c r="H38" s="248"/>
      <c r="I38" s="248"/>
      <c r="J38" s="8"/>
      <c r="K38" s="251"/>
      <c r="L38" s="252"/>
      <c r="M38" s="248"/>
      <c r="N38" s="251"/>
      <c r="O38" s="252"/>
      <c r="P38" s="248"/>
      <c r="Q38" s="251"/>
      <c r="R38" s="252"/>
      <c r="S38" s="248"/>
      <c r="T38" s="251"/>
      <c r="U38" s="252"/>
      <c r="V38" s="248"/>
      <c r="W38" s="251"/>
      <c r="X38" s="252"/>
      <c r="Y38" s="248"/>
      <c r="Z38" s="251"/>
      <c r="AA38" s="252"/>
      <c r="AB38" s="248"/>
      <c r="AC38" s="251"/>
      <c r="AD38" s="252"/>
      <c r="AE38" s="248"/>
      <c r="AF38" s="251"/>
      <c r="AG38" s="252"/>
      <c r="AH38" s="248"/>
      <c r="AI38" s="251"/>
      <c r="AJ38" s="252"/>
      <c r="AK38" s="248"/>
      <c r="AL38" s="251"/>
      <c r="AM38" s="252"/>
      <c r="AN38" s="248"/>
      <c r="AO38" s="251"/>
      <c r="AP38" s="252"/>
      <c r="AQ38" s="248"/>
      <c r="AR38" s="251"/>
      <c r="AS38" s="252"/>
      <c r="AT38" s="248"/>
      <c r="AU38" s="251"/>
      <c r="AV38" s="252"/>
      <c r="AW38" s="248"/>
      <c r="AX38" s="251"/>
      <c r="AY38" s="252"/>
      <c r="AZ38" s="248"/>
      <c r="BA38" s="251"/>
      <c r="BB38" s="252"/>
      <c r="BC38" s="248"/>
      <c r="BD38" s="251"/>
      <c r="BE38" s="252"/>
      <c r="BF38" s="253"/>
      <c r="BG38" s="19"/>
      <c r="BI38" s="42" t="str">
        <f t="shared" si="362"/>
        <v>06zStDev_ECMWF</v>
      </c>
      <c r="BJ38" s="180" t="s">
        <v>3171</v>
      </c>
      <c r="BK38" s="192">
        <f t="shared" ca="1" si="363"/>
        <v>3</v>
      </c>
      <c r="BL38" s="210">
        <f t="shared" ca="1" si="346"/>
        <v>2.2679153889465105</v>
      </c>
      <c r="BM38" s="179">
        <f ca="1">'Accuracy Calc'!BN164</f>
        <v>2.2679153889465105</v>
      </c>
      <c r="BN38" s="192">
        <f t="shared" ca="1" si="364"/>
        <v>4</v>
      </c>
      <c r="BO38" s="210">
        <f t="shared" ca="1" si="347"/>
        <v>3.3272252906110253</v>
      </c>
      <c r="BP38" s="179">
        <f ca="1">'Accuracy Calc'!BQ164</f>
        <v>3.3272252906110253</v>
      </c>
      <c r="BQ38" s="192">
        <f t="shared" ca="1" si="365"/>
        <v>3</v>
      </c>
      <c r="BR38" s="210">
        <f t="shared" ca="1" si="348"/>
        <v>3.0745530945847097</v>
      </c>
      <c r="BS38" s="179">
        <f ca="1">'Accuracy Calc'!BT164</f>
        <v>3.0745530945847097</v>
      </c>
      <c r="BT38" s="192">
        <f t="shared" ca="1" si="366"/>
        <v>4</v>
      </c>
      <c r="BU38" s="210">
        <f t="shared" ca="1" si="349"/>
        <v>3.0733005159633193</v>
      </c>
      <c r="BV38" s="179">
        <f ca="1">'Accuracy Calc'!BW164</f>
        <v>3.0733005159633193</v>
      </c>
      <c r="BW38" s="192">
        <f t="shared" ca="1" si="367"/>
        <v>3</v>
      </c>
      <c r="BX38" s="210">
        <f t="shared" ca="1" si="350"/>
        <v>3.2980018894550356</v>
      </c>
      <c r="BY38" s="179">
        <f ca="1">'Accuracy Calc'!BZ164</f>
        <v>3.2980018894550356</v>
      </c>
      <c r="BZ38" s="192">
        <f t="shared" ca="1" si="368"/>
        <v>3</v>
      </c>
      <c r="CA38" s="210">
        <f t="shared" ca="1" si="351"/>
        <v>3.5402305214912175</v>
      </c>
      <c r="CB38" s="179">
        <f ca="1">'Accuracy Calc'!CC164</f>
        <v>3.5402305214912175</v>
      </c>
      <c r="CC38" s="192">
        <f t="shared" ca="1" si="369"/>
        <v>1</v>
      </c>
      <c r="CD38" s="210">
        <f t="shared" ca="1" si="352"/>
        <v>2.7377146380847774</v>
      </c>
      <c r="CE38" s="179">
        <f ca="1">'Accuracy Calc'!CF164</f>
        <v>2.7377146380847774</v>
      </c>
      <c r="CF38" s="192">
        <f t="shared" ca="1" si="370"/>
        <v>4</v>
      </c>
      <c r="CG38" s="210">
        <f t="shared" ca="1" si="353"/>
        <v>4.3707847652889136</v>
      </c>
      <c r="CH38" s="179">
        <f ca="1">'Accuracy Calc'!CI164</f>
        <v>4.3707847652889136</v>
      </c>
      <c r="CI38" s="192">
        <f t="shared" ca="1" si="371"/>
        <v>4</v>
      </c>
      <c r="CJ38" s="210">
        <f t="shared" ca="1" si="354"/>
        <v>4.7979668041012058</v>
      </c>
      <c r="CK38" s="179">
        <f ca="1">'Accuracy Calc'!CL164</f>
        <v>4.7979668041012058</v>
      </c>
      <c r="CL38" s="192">
        <f t="shared" ca="1" si="372"/>
        <v>3</v>
      </c>
      <c r="CM38" s="210">
        <f t="shared" ca="1" si="355"/>
        <v>5.9291159414137393</v>
      </c>
      <c r="CN38" s="179">
        <f ca="1">'Accuracy Calc'!CO164</f>
        <v>5.9291159414137393</v>
      </c>
      <c r="CO38" s="192" t="str">
        <f t="shared" si="373"/>
        <v>-</v>
      </c>
      <c r="CP38" s="210" t="str">
        <f t="shared" si="356"/>
        <v>-</v>
      </c>
      <c r="CQ38" s="179" t="str">
        <f>'Accuracy Calc'!CR164</f>
        <v>-</v>
      </c>
      <c r="CR38" s="192" t="str">
        <f t="shared" si="374"/>
        <v>-</v>
      </c>
      <c r="CS38" s="210" t="str">
        <f t="shared" si="357"/>
        <v>-</v>
      </c>
      <c r="CT38" s="179" t="str">
        <f>'Accuracy Calc'!CU164</f>
        <v>-</v>
      </c>
      <c r="CU38" s="192" t="str">
        <f t="shared" si="375"/>
        <v>-</v>
      </c>
      <c r="CV38" s="210" t="str">
        <f t="shared" si="358"/>
        <v>-</v>
      </c>
      <c r="CW38" s="179" t="str">
        <f>'Accuracy Calc'!CX164</f>
        <v>-</v>
      </c>
      <c r="CX38" s="192" t="str">
        <f t="shared" si="376"/>
        <v>-</v>
      </c>
      <c r="CY38" s="210" t="str">
        <f t="shared" si="359"/>
        <v>-</v>
      </c>
      <c r="CZ38" s="179" t="str">
        <f>'Accuracy Calc'!DA164</f>
        <v>-</v>
      </c>
      <c r="DA38" s="192" t="str">
        <f t="shared" si="377"/>
        <v>-</v>
      </c>
      <c r="DB38" s="210" t="str">
        <f t="shared" si="360"/>
        <v>-</v>
      </c>
      <c r="DC38" s="179" t="str">
        <f>'Accuracy Calc'!DD164</f>
        <v>-</v>
      </c>
      <c r="DD38" s="192" t="str">
        <f t="shared" si="378"/>
        <v>-</v>
      </c>
      <c r="DE38" s="210" t="str">
        <f t="shared" si="361"/>
        <v>-</v>
      </c>
      <c r="DF38" s="179" t="str">
        <f>'Accuracy Calc'!DG164</f>
        <v>-</v>
      </c>
      <c r="DG38" s="95"/>
      <c r="DK38" s="186" t="str">
        <f t="shared" si="0"/>
        <v>ECMWF</v>
      </c>
      <c r="DL38" s="184">
        <f t="shared" ca="1" si="1"/>
        <v>2.2679153889465105</v>
      </c>
      <c r="DM38" s="184">
        <f t="shared" ca="1" si="2"/>
        <v>3.3272252906110253</v>
      </c>
      <c r="DN38" s="184">
        <f t="shared" ca="1" si="3"/>
        <v>3.0745530945847097</v>
      </c>
      <c r="DO38" s="184">
        <f t="shared" ca="1" si="4"/>
        <v>3.0733005159633193</v>
      </c>
      <c r="DP38" s="184">
        <f t="shared" ca="1" si="5"/>
        <v>3.2980018894550356</v>
      </c>
      <c r="DQ38" s="184">
        <f t="shared" ca="1" si="6"/>
        <v>3.5402305214912175</v>
      </c>
      <c r="DR38" s="184">
        <f t="shared" ca="1" si="7"/>
        <v>2.7377146380847774</v>
      </c>
      <c r="DS38" s="184">
        <f t="shared" ca="1" si="8"/>
        <v>4.3707847652889136</v>
      </c>
      <c r="DT38" s="184">
        <f t="shared" ca="1" si="9"/>
        <v>4.7979668041012058</v>
      </c>
      <c r="DU38" s="184">
        <f t="shared" ca="1" si="10"/>
        <v>5.9291159414137393</v>
      </c>
      <c r="DV38" s="184" t="str">
        <f t="shared" si="11"/>
        <v>-</v>
      </c>
      <c r="DW38" s="184" t="str">
        <f t="shared" si="12"/>
        <v>-</v>
      </c>
      <c r="DX38" s="184" t="str">
        <f t="shared" si="13"/>
        <v>-</v>
      </c>
      <c r="DY38" s="184" t="str">
        <f t="shared" si="14"/>
        <v>-</v>
      </c>
      <c r="DZ38" s="184" t="str">
        <f t="shared" si="15"/>
        <v>-</v>
      </c>
      <c r="EA38" s="184" t="str">
        <f t="shared" si="16"/>
        <v>-</v>
      </c>
      <c r="FO38" s="275" t="s">
        <v>3173</v>
      </c>
      <c r="FP38" s="276" t="s">
        <v>3313</v>
      </c>
      <c r="FQ38" s="276" t="str">
        <f t="shared" si="308"/>
        <v>GEFSDay12</v>
      </c>
      <c r="FR38" s="279">
        <f ca="1">AS10</f>
        <v>5.2662928571428562</v>
      </c>
      <c r="FS38" s="279">
        <f ca="1">AS15</f>
        <v>3.1863337159413145</v>
      </c>
      <c r="FT38" s="279">
        <f ca="1">AS20</f>
        <v>5.3299997619047597</v>
      </c>
      <c r="FU38" s="280">
        <f ca="1">AS25</f>
        <v>3.083588372165512</v>
      </c>
      <c r="FV38" s="264"/>
      <c r="FW38" s="275" t="str">
        <f t="shared" si="302"/>
        <v>GEFSDay12</v>
      </c>
      <c r="FX38" s="276">
        <f t="shared" ca="1" si="311"/>
        <v>44803</v>
      </c>
      <c r="FY38" s="276">
        <f t="shared" ca="1" si="309"/>
        <v>8.4526265730841708</v>
      </c>
      <c r="FZ38" s="279">
        <f t="shared" ca="1" si="303"/>
        <v>5.2662928571428562</v>
      </c>
      <c r="GA38" s="279">
        <f t="shared" ca="1" si="310"/>
        <v>2.0799591412015417</v>
      </c>
      <c r="GB38" s="284"/>
      <c r="GC38" s="275" t="str">
        <f t="shared" si="304"/>
        <v>GEFSDay12</v>
      </c>
      <c r="GD38" s="276">
        <f t="shared" ca="1" si="312"/>
        <v>44803</v>
      </c>
      <c r="GE38" s="276">
        <f t="shared" ca="1" si="305"/>
        <v>8.4135881340702721</v>
      </c>
      <c r="GF38" s="279">
        <f t="shared" ca="1" si="306"/>
        <v>5.3299997619047597</v>
      </c>
      <c r="GG38" s="280">
        <f t="shared" ca="1" si="307"/>
        <v>2.2464113897392477</v>
      </c>
    </row>
    <row r="39" spans="6:189" ht="16" thickBot="1" x14ac:dyDescent="0.4">
      <c r="F39" s="248"/>
      <c r="G39" s="248"/>
      <c r="H39" s="248"/>
      <c r="I39" s="248"/>
      <c r="J39" s="8"/>
      <c r="K39" s="251"/>
      <c r="L39" s="252"/>
      <c r="M39" s="248"/>
      <c r="N39" s="251"/>
      <c r="O39" s="252"/>
      <c r="P39" s="248"/>
      <c r="Q39" s="251"/>
      <c r="R39" s="252"/>
      <c r="S39" s="248"/>
      <c r="T39" s="251"/>
      <c r="U39" s="252"/>
      <c r="V39" s="248"/>
      <c r="W39" s="251"/>
      <c r="X39" s="252"/>
      <c r="Y39" s="248"/>
      <c r="Z39" s="251"/>
      <c r="AA39" s="252"/>
      <c r="AB39" s="248"/>
      <c r="AC39" s="251"/>
      <c r="AD39" s="252"/>
      <c r="AE39" s="248"/>
      <c r="AF39" s="251"/>
      <c r="AG39" s="252"/>
      <c r="AH39" s="248"/>
      <c r="AI39" s="251"/>
      <c r="AJ39" s="252"/>
      <c r="AK39" s="248"/>
      <c r="AL39" s="251"/>
      <c r="AM39" s="252"/>
      <c r="AN39" s="248"/>
      <c r="AO39" s="251"/>
      <c r="AP39" s="252"/>
      <c r="AQ39" s="248"/>
      <c r="AR39" s="251"/>
      <c r="AS39" s="252"/>
      <c r="AT39" s="248"/>
      <c r="AU39" s="251"/>
      <c r="AV39" s="252"/>
      <c r="AW39" s="248"/>
      <c r="AX39" s="251"/>
      <c r="AY39" s="252"/>
      <c r="AZ39" s="248"/>
      <c r="BA39" s="251"/>
      <c r="BB39" s="252"/>
      <c r="BC39" s="248"/>
      <c r="BD39" s="251"/>
      <c r="BE39" s="252"/>
      <c r="BF39" s="253"/>
      <c r="BG39" s="19"/>
      <c r="BI39" s="42" t="str">
        <f t="shared" si="362"/>
        <v>06zStDev_ECMWF_Ens</v>
      </c>
      <c r="BJ39" s="180" t="s">
        <v>3298</v>
      </c>
      <c r="BK39" s="192">
        <f t="shared" ca="1" si="363"/>
        <v>4</v>
      </c>
      <c r="BL39" s="210">
        <f t="shared" ca="1" si="346"/>
        <v>2.9633955737846631</v>
      </c>
      <c r="BM39" s="179">
        <f ca="1">'Accuracy Calc'!BN219</f>
        <v>2.9633955737846631</v>
      </c>
      <c r="BN39" s="192">
        <f t="shared" ca="1" si="364"/>
        <v>3</v>
      </c>
      <c r="BO39" s="210">
        <f t="shared" ca="1" si="347"/>
        <v>3.2650551163882437</v>
      </c>
      <c r="BP39" s="179">
        <f ca="1">'Accuracy Calc'!BQ219</f>
        <v>3.2650551163882437</v>
      </c>
      <c r="BQ39" s="192">
        <f t="shared" ca="1" si="365"/>
        <v>4</v>
      </c>
      <c r="BR39" s="210">
        <f t="shared" ca="1" si="348"/>
        <v>3.3447121565838849</v>
      </c>
      <c r="BS39" s="179">
        <f ca="1">'Accuracy Calc'!BT219</f>
        <v>3.3447121565838849</v>
      </c>
      <c r="BT39" s="192">
        <f t="shared" ca="1" si="366"/>
        <v>3</v>
      </c>
      <c r="BU39" s="210">
        <f t="shared" ca="1" si="349"/>
        <v>2.987197593710432</v>
      </c>
      <c r="BV39" s="179">
        <f ca="1">'Accuracy Calc'!BW219</f>
        <v>2.987197593710432</v>
      </c>
      <c r="BW39" s="192">
        <f t="shared" ca="1" si="367"/>
        <v>2</v>
      </c>
      <c r="BX39" s="210">
        <f t="shared" ca="1" si="350"/>
        <v>3.1379373020544077</v>
      </c>
      <c r="BY39" s="179">
        <f ca="1">'Accuracy Calc'!BZ219</f>
        <v>3.1379373020544077</v>
      </c>
      <c r="BZ39" s="192">
        <f t="shared" ca="1" si="368"/>
        <v>2</v>
      </c>
      <c r="CA39" s="210">
        <f t="shared" ca="1" si="351"/>
        <v>3.2374117676404968</v>
      </c>
      <c r="CB39" s="179">
        <f ca="1">'Accuracy Calc'!CC219</f>
        <v>3.2374117676404968</v>
      </c>
      <c r="CC39" s="192">
        <f t="shared" ca="1" si="369"/>
        <v>3</v>
      </c>
      <c r="CD39" s="210">
        <f t="shared" ca="1" si="352"/>
        <v>3.3790497943121256</v>
      </c>
      <c r="CE39" s="179">
        <f ca="1">'Accuracy Calc'!CF219</f>
        <v>3.3790497943121256</v>
      </c>
      <c r="CF39" s="192">
        <f t="shared" ca="1" si="370"/>
        <v>1</v>
      </c>
      <c r="CG39" s="210">
        <f t="shared" ca="1" si="353"/>
        <v>3.1979436415105185</v>
      </c>
      <c r="CH39" s="179">
        <f ca="1">'Accuracy Calc'!CI219</f>
        <v>3.1979436415105185</v>
      </c>
      <c r="CI39" s="192">
        <f t="shared" ca="1" si="371"/>
        <v>1</v>
      </c>
      <c r="CJ39" s="210">
        <f t="shared" ca="1" si="354"/>
        <v>3.0996551073107397</v>
      </c>
      <c r="CK39" s="179">
        <f ca="1">'Accuracy Calc'!CL219</f>
        <v>3.0996551073107397</v>
      </c>
      <c r="CL39" s="192">
        <f t="shared" ca="1" si="372"/>
        <v>1</v>
      </c>
      <c r="CM39" s="210">
        <f t="shared" ca="1" si="355"/>
        <v>3.3792313715460223</v>
      </c>
      <c r="CN39" s="179">
        <f ca="1">'Accuracy Calc'!CO219</f>
        <v>3.3792313715460223</v>
      </c>
      <c r="CO39" s="192">
        <f t="shared" ca="1" si="373"/>
        <v>1</v>
      </c>
      <c r="CP39" s="210">
        <f t="shared" ca="1" si="356"/>
        <v>3.3856638268681194</v>
      </c>
      <c r="CQ39" s="179">
        <f ca="1">'Accuracy Calc'!CR219</f>
        <v>3.3856638268681194</v>
      </c>
      <c r="CR39" s="192">
        <f t="shared" ca="1" si="374"/>
        <v>2</v>
      </c>
      <c r="CS39" s="210">
        <f t="shared" ca="1" si="357"/>
        <v>3.4588165543616993</v>
      </c>
      <c r="CT39" s="179">
        <f ca="1">'Accuracy Calc'!CU219</f>
        <v>3.4588165543616993</v>
      </c>
      <c r="CU39" s="192">
        <f t="shared" ca="1" si="375"/>
        <v>1</v>
      </c>
      <c r="CV39" s="210">
        <f t="shared" ca="1" si="358"/>
        <v>3.1273602072531079</v>
      </c>
      <c r="CW39" s="179">
        <f ca="1">'Accuracy Calc'!CX219</f>
        <v>3.1273602072531079</v>
      </c>
      <c r="CX39" s="192">
        <f t="shared" ca="1" si="376"/>
        <v>1</v>
      </c>
      <c r="CY39" s="210">
        <f t="shared" ca="1" si="359"/>
        <v>3.2153679625009586</v>
      </c>
      <c r="CZ39" s="179">
        <f ca="1">'Accuracy Calc'!DA219</f>
        <v>3.2153679625009586</v>
      </c>
      <c r="DA39" s="192">
        <f t="shared" ca="1" si="377"/>
        <v>1</v>
      </c>
      <c r="DB39" s="210">
        <f t="shared" ca="1" si="360"/>
        <v>3.3646461676166104</v>
      </c>
      <c r="DC39" s="179">
        <f ca="1">'Accuracy Calc'!DD219</f>
        <v>3.3646461676166104</v>
      </c>
      <c r="DD39" s="192" t="str">
        <f t="shared" ca="1" si="378"/>
        <v>-</v>
      </c>
      <c r="DE39" s="210" t="str">
        <f t="shared" ca="1" si="361"/>
        <v>-</v>
      </c>
      <c r="DF39" s="179" t="str">
        <f ca="1">'Accuracy Calc'!DG219</f>
        <v>-</v>
      </c>
      <c r="DG39" s="95"/>
      <c r="DK39" s="186" t="str">
        <f t="shared" ref="DK39:DK70" si="379">BJ39</f>
        <v>ECMWF_Ens</v>
      </c>
      <c r="DL39" s="184">
        <f t="shared" ref="DL39:DL70" ca="1" si="380">BM39</f>
        <v>2.9633955737846631</v>
      </c>
      <c r="DM39" s="184">
        <f t="shared" ref="DM39:DM70" ca="1" si="381">BP39</f>
        <v>3.2650551163882437</v>
      </c>
      <c r="DN39" s="184">
        <f t="shared" ref="DN39:DN70" ca="1" si="382">BS39</f>
        <v>3.3447121565838849</v>
      </c>
      <c r="DO39" s="184">
        <f t="shared" ref="DO39:DO70" ca="1" si="383">BV39</f>
        <v>2.987197593710432</v>
      </c>
      <c r="DP39" s="184">
        <f t="shared" ref="DP39:DP70" ca="1" si="384">BY39</f>
        <v>3.1379373020544077</v>
      </c>
      <c r="DQ39" s="184">
        <f t="shared" ref="DQ39:DQ70" ca="1" si="385">CB39</f>
        <v>3.2374117676404968</v>
      </c>
      <c r="DR39" s="184">
        <f t="shared" ref="DR39:DR70" ca="1" si="386">CE39</f>
        <v>3.3790497943121256</v>
      </c>
      <c r="DS39" s="184">
        <f t="shared" ref="DS39:DS70" ca="1" si="387">CH39</f>
        <v>3.1979436415105185</v>
      </c>
      <c r="DT39" s="184">
        <f t="shared" ref="DT39:DT70" ca="1" si="388">CK39</f>
        <v>3.0996551073107397</v>
      </c>
      <c r="DU39" s="184">
        <f t="shared" ref="DU39:DU70" ca="1" si="389">CN39</f>
        <v>3.3792313715460223</v>
      </c>
      <c r="DV39" s="184">
        <f t="shared" ref="DV39:DV70" ca="1" si="390">CQ39</f>
        <v>3.3856638268681194</v>
      </c>
      <c r="DW39" s="184">
        <f t="shared" ref="DW39:DW70" ca="1" si="391">CT39</f>
        <v>3.4588165543616993</v>
      </c>
      <c r="DX39" s="184">
        <f t="shared" ref="DX39:DX70" ca="1" si="392">CW39</f>
        <v>3.1273602072531079</v>
      </c>
      <c r="DY39" s="184">
        <f t="shared" ref="DY39:DY70" ca="1" si="393">CZ39</f>
        <v>3.2153679625009586</v>
      </c>
      <c r="DZ39" s="184">
        <f t="shared" ref="DZ39:DZ70" ca="1" si="394">DC39</f>
        <v>3.3646461676166104</v>
      </c>
      <c r="EA39" s="184" t="str">
        <f t="shared" ref="EA39:EA70" ca="1" si="395">DF39</f>
        <v>-</v>
      </c>
      <c r="FO39" s="275" t="s">
        <v>3173</v>
      </c>
      <c r="FP39" s="276" t="s">
        <v>3314</v>
      </c>
      <c r="FQ39" s="276" t="str">
        <f t="shared" si="308"/>
        <v>GEFSDay13</v>
      </c>
      <c r="FR39" s="279">
        <f ca="1">AV10</f>
        <v>5.4657257142857159</v>
      </c>
      <c r="FS39" s="279">
        <f ca="1">AV15</f>
        <v>3.1671399955784532</v>
      </c>
      <c r="FT39" s="279">
        <f ca="1">AV20</f>
        <v>5.5822114285714299</v>
      </c>
      <c r="FU39" s="280">
        <f ca="1">AV25</f>
        <v>2.9785074724453926</v>
      </c>
      <c r="FV39" s="264"/>
      <c r="FW39" s="275" t="str">
        <f t="shared" si="302"/>
        <v>GEFSDay13</v>
      </c>
      <c r="FX39" s="276">
        <f t="shared" ca="1" si="311"/>
        <v>44804</v>
      </c>
      <c r="FY39" s="276">
        <f t="shared" ca="1" si="309"/>
        <v>8.6328657098641699</v>
      </c>
      <c r="FZ39" s="279">
        <f t="shared" ca="1" si="303"/>
        <v>5.4657257142857159</v>
      </c>
      <c r="GA39" s="279">
        <f t="shared" ca="1" si="310"/>
        <v>2.2985857187072627</v>
      </c>
      <c r="GB39" s="284"/>
      <c r="GC39" s="275" t="str">
        <f t="shared" si="304"/>
        <v>GEFSDay13</v>
      </c>
      <c r="GD39" s="276">
        <f t="shared" ca="1" si="312"/>
        <v>44804</v>
      </c>
      <c r="GE39" s="276">
        <f t="shared" ca="1" si="305"/>
        <v>8.5607189010168234</v>
      </c>
      <c r="GF39" s="279">
        <f t="shared" ca="1" si="306"/>
        <v>5.5822114285714299</v>
      </c>
      <c r="GG39" s="280">
        <f t="shared" ca="1" si="307"/>
        <v>2.6037039561260373</v>
      </c>
    </row>
    <row r="40" spans="6:189" ht="16" thickBot="1" x14ac:dyDescent="0.4">
      <c r="F40" s="248"/>
      <c r="G40" s="248"/>
      <c r="H40" s="248"/>
      <c r="I40" s="248"/>
      <c r="J40" s="8"/>
      <c r="K40" s="251"/>
      <c r="L40" s="252"/>
      <c r="M40" s="248"/>
      <c r="N40" s="251"/>
      <c r="O40" s="252"/>
      <c r="P40" s="248"/>
      <c r="Q40" s="251"/>
      <c r="R40" s="252"/>
      <c r="S40" s="248"/>
      <c r="T40" s="251"/>
      <c r="U40" s="252"/>
      <c r="V40" s="248"/>
      <c r="W40" s="251"/>
      <c r="X40" s="252"/>
      <c r="Y40" s="248"/>
      <c r="Z40" s="251"/>
      <c r="AA40" s="252"/>
      <c r="AB40" s="248"/>
      <c r="AC40" s="251"/>
      <c r="AD40" s="252"/>
      <c r="AE40" s="248"/>
      <c r="AF40" s="251"/>
      <c r="AG40" s="252"/>
      <c r="AH40" s="248"/>
      <c r="AI40" s="251"/>
      <c r="AJ40" s="252"/>
      <c r="AK40" s="248"/>
      <c r="AL40" s="251"/>
      <c r="AM40" s="252"/>
      <c r="AN40" s="248"/>
      <c r="AO40" s="251"/>
      <c r="AP40" s="252"/>
      <c r="AQ40" s="248"/>
      <c r="AR40" s="251"/>
      <c r="AS40" s="252"/>
      <c r="AT40" s="248"/>
      <c r="AU40" s="251"/>
      <c r="AV40" s="252"/>
      <c r="AW40" s="248"/>
      <c r="AX40" s="251"/>
      <c r="AY40" s="252"/>
      <c r="AZ40" s="248"/>
      <c r="BA40" s="251"/>
      <c r="BB40" s="252"/>
      <c r="BC40" s="248"/>
      <c r="BD40" s="251"/>
      <c r="BE40" s="252"/>
      <c r="BF40" s="253"/>
      <c r="BG40" s="19"/>
      <c r="BI40" s="169" t="s">
        <v>3271</v>
      </c>
      <c r="BJ40" s="215" t="s">
        <v>3248</v>
      </c>
      <c r="BK40" s="388" t="s">
        <v>3092</v>
      </c>
      <c r="BL40" s="389"/>
      <c r="BM40" s="390"/>
      <c r="BN40" s="388" t="s">
        <v>3093</v>
      </c>
      <c r="BO40" s="389"/>
      <c r="BP40" s="390"/>
      <c r="BQ40" s="388" t="s">
        <v>3094</v>
      </c>
      <c r="BR40" s="389"/>
      <c r="BS40" s="390"/>
      <c r="BT40" s="388" t="s">
        <v>3095</v>
      </c>
      <c r="BU40" s="389"/>
      <c r="BV40" s="390"/>
      <c r="BW40" s="388" t="s">
        <v>3096</v>
      </c>
      <c r="BX40" s="389"/>
      <c r="BY40" s="389"/>
      <c r="BZ40" s="388" t="s">
        <v>3097</v>
      </c>
      <c r="CA40" s="389"/>
      <c r="CB40" s="390"/>
      <c r="CC40" s="388" t="s">
        <v>3098</v>
      </c>
      <c r="CD40" s="389"/>
      <c r="CE40" s="390"/>
      <c r="CF40" s="388" t="s">
        <v>3099</v>
      </c>
      <c r="CG40" s="389"/>
      <c r="CH40" s="390"/>
      <c r="CI40" s="388" t="s">
        <v>3100</v>
      </c>
      <c r="CJ40" s="389"/>
      <c r="CK40" s="389"/>
      <c r="CL40" s="388" t="s">
        <v>3101</v>
      </c>
      <c r="CM40" s="389"/>
      <c r="CN40" s="390"/>
      <c r="CO40" s="388" t="s">
        <v>3102</v>
      </c>
      <c r="CP40" s="389"/>
      <c r="CQ40" s="390"/>
      <c r="CR40" s="388" t="s">
        <v>3103</v>
      </c>
      <c r="CS40" s="389"/>
      <c r="CT40" s="390"/>
      <c r="CU40" s="388" t="s">
        <v>3104</v>
      </c>
      <c r="CV40" s="389"/>
      <c r="CW40" s="389"/>
      <c r="CX40" s="388" t="s">
        <v>3105</v>
      </c>
      <c r="CY40" s="389"/>
      <c r="CZ40" s="390"/>
      <c r="DA40" s="388" t="s">
        <v>3106</v>
      </c>
      <c r="DB40" s="389"/>
      <c r="DC40" s="390"/>
      <c r="DD40" s="388" t="s">
        <v>3107</v>
      </c>
      <c r="DE40" s="389"/>
      <c r="DF40" s="390"/>
      <c r="DK40" s="186" t="str">
        <f t="shared" si="379"/>
        <v>ERROR</v>
      </c>
      <c r="DL40" s="186">
        <f t="shared" si="380"/>
        <v>0</v>
      </c>
      <c r="DM40" s="186">
        <f t="shared" si="381"/>
        <v>0</v>
      </c>
      <c r="DN40" s="186">
        <f t="shared" si="382"/>
        <v>0</v>
      </c>
      <c r="DO40" s="186">
        <f t="shared" si="383"/>
        <v>0</v>
      </c>
      <c r="DP40" s="186">
        <f t="shared" si="384"/>
        <v>0</v>
      </c>
      <c r="DQ40" s="186">
        <f t="shared" si="385"/>
        <v>0</v>
      </c>
      <c r="DR40" s="186">
        <f t="shared" si="386"/>
        <v>0</v>
      </c>
      <c r="DS40" s="186">
        <f t="shared" si="387"/>
        <v>0</v>
      </c>
      <c r="DT40" s="186">
        <f t="shared" si="388"/>
        <v>0</v>
      </c>
      <c r="DU40" s="186">
        <f t="shared" si="389"/>
        <v>0</v>
      </c>
      <c r="DV40" s="186">
        <f t="shared" si="390"/>
        <v>0</v>
      </c>
      <c r="DW40" s="186">
        <f t="shared" si="391"/>
        <v>0</v>
      </c>
      <c r="DX40" s="186">
        <f t="shared" si="392"/>
        <v>0</v>
      </c>
      <c r="DY40" s="186">
        <f t="shared" si="393"/>
        <v>0</v>
      </c>
      <c r="DZ40" s="186">
        <f t="shared" si="394"/>
        <v>0</v>
      </c>
      <c r="EA40" s="186">
        <f t="shared" si="395"/>
        <v>0</v>
      </c>
      <c r="FO40" s="275" t="s">
        <v>3173</v>
      </c>
      <c r="FP40" s="276" t="s">
        <v>3315</v>
      </c>
      <c r="FQ40" s="276" t="str">
        <f t="shared" si="308"/>
        <v>GEFSDay14</v>
      </c>
      <c r="FR40" s="279">
        <f ca="1">AY10</f>
        <v>5.2773685714285712</v>
      </c>
      <c r="FS40" s="279">
        <f ca="1">AY15</f>
        <v>3.1943098633386553</v>
      </c>
      <c r="FT40" s="279">
        <f ca="1">AY20</f>
        <v>5.4645685714285701</v>
      </c>
      <c r="FU40" s="280">
        <f ca="1">AY25</f>
        <v>2.8565159988741708</v>
      </c>
      <c r="FV40" s="264"/>
      <c r="FW40" s="275" t="str">
        <f t="shared" si="302"/>
        <v>GEFSDay14</v>
      </c>
      <c r="FX40" s="276">
        <f t="shared" ca="1" si="311"/>
        <v>44805</v>
      </c>
      <c r="FY40" s="276">
        <f t="shared" ca="1" si="309"/>
        <v>8.4716784347672274</v>
      </c>
      <c r="FZ40" s="279">
        <f t="shared" ca="1" si="303"/>
        <v>5.2773685714285712</v>
      </c>
      <c r="GA40" s="279">
        <f t="shared" ca="1" si="310"/>
        <v>2.0830587080899159</v>
      </c>
      <c r="GB40" s="284"/>
      <c r="GC40" s="275" t="str">
        <f t="shared" si="304"/>
        <v>GEFSDay14</v>
      </c>
      <c r="GD40" s="276">
        <f t="shared" ca="1" si="312"/>
        <v>44805</v>
      </c>
      <c r="GE40" s="276">
        <f t="shared" ca="1" si="305"/>
        <v>8.321084570302741</v>
      </c>
      <c r="GF40" s="279">
        <f t="shared" ca="1" si="306"/>
        <v>5.4645685714285701</v>
      </c>
      <c r="GG40" s="280">
        <f t="shared" ca="1" si="307"/>
        <v>2.6080525725543993</v>
      </c>
    </row>
    <row r="41" spans="6:189" x14ac:dyDescent="0.35">
      <c r="F41" s="248"/>
      <c r="G41" s="248"/>
      <c r="H41" s="248"/>
      <c r="I41" s="248"/>
      <c r="J41" s="8"/>
      <c r="K41" s="251"/>
      <c r="L41" s="252"/>
      <c r="M41" s="248"/>
      <c r="N41" s="251"/>
      <c r="O41" s="252"/>
      <c r="P41" s="248"/>
      <c r="Q41" s="251"/>
      <c r="R41" s="252"/>
      <c r="S41" s="248"/>
      <c r="T41" s="251"/>
      <c r="U41" s="252"/>
      <c r="V41" s="248"/>
      <c r="W41" s="251"/>
      <c r="X41" s="252"/>
      <c r="Y41" s="248"/>
      <c r="Z41" s="251"/>
      <c r="AA41" s="252"/>
      <c r="AB41" s="248"/>
      <c r="AC41" s="251"/>
      <c r="AD41" s="252"/>
      <c r="AE41" s="248"/>
      <c r="AF41" s="251"/>
      <c r="AG41" s="252"/>
      <c r="AH41" s="248"/>
      <c r="AI41" s="251"/>
      <c r="AJ41" s="252"/>
      <c r="AK41" s="248"/>
      <c r="AL41" s="251"/>
      <c r="AM41" s="252"/>
      <c r="AN41" s="248"/>
      <c r="AO41" s="251"/>
      <c r="AP41" s="252"/>
      <c r="AQ41" s="248"/>
      <c r="AR41" s="251"/>
      <c r="AS41" s="252"/>
      <c r="AT41" s="248"/>
      <c r="AU41" s="251"/>
      <c r="AV41" s="252"/>
      <c r="AW41" s="248"/>
      <c r="AX41" s="251"/>
      <c r="AY41" s="252"/>
      <c r="AZ41" s="248"/>
      <c r="BA41" s="251"/>
      <c r="BB41" s="252"/>
      <c r="BC41" s="248"/>
      <c r="BD41" s="251"/>
      <c r="BE41" s="252"/>
      <c r="BF41" s="253"/>
      <c r="BG41" s="19"/>
      <c r="BI41" s="42" t="str">
        <f>$BI$40&amp;BJ41</f>
        <v>06zBIASError_GFS</v>
      </c>
      <c r="BJ41" s="180" t="s">
        <v>3085</v>
      </c>
      <c r="BK41" s="192">
        <f ca="1">IFERROR(RANK(BL41,BL$41:BL$44,2),"-")</f>
        <v>2</v>
      </c>
      <c r="BL41" s="210">
        <f t="shared" ref="BL41:BL44" ca="1" si="396">IFERROR(ABS(BM41),"-")</f>
        <v>1.379610000000002</v>
      </c>
      <c r="BM41" s="179">
        <f ca="1">'Accuracy Calc'!BP53</f>
        <v>1.379610000000002</v>
      </c>
      <c r="BN41" s="192">
        <f ca="1">IFERROR(RANK(BO41,BO$41:BO$44,2),"-")</f>
        <v>2</v>
      </c>
      <c r="BO41" s="210">
        <f t="shared" ref="BO41:BO44" ca="1" si="397">IFERROR(ABS(BP41),"-")</f>
        <v>1.7875799999999984</v>
      </c>
      <c r="BP41" s="179">
        <f ca="1">'Accuracy Calc'!BS53</f>
        <v>1.7875799999999984</v>
      </c>
      <c r="BQ41" s="192">
        <f ca="1">IFERROR(RANK(BR41,BR$41:BR$44,2),"-")</f>
        <v>2</v>
      </c>
      <c r="BR41" s="210">
        <f t="shared" ref="BR41:BR44" ca="1" si="398">IFERROR(ABS(BS41),"-")</f>
        <v>1.8556457142857141</v>
      </c>
      <c r="BS41" s="179">
        <f ca="1">'Accuracy Calc'!BV53</f>
        <v>1.8556457142857141</v>
      </c>
      <c r="BT41" s="192">
        <f ca="1">IFERROR(RANK(BU41,BU$41:BU$44,2),"-")</f>
        <v>2</v>
      </c>
      <c r="BU41" s="210">
        <f t="shared" ref="BU41:BU44" ca="1" si="399">IFERROR(ABS(BV41),"-")</f>
        <v>1.9191728571428566</v>
      </c>
      <c r="BV41" s="179">
        <f ca="1">'Accuracy Calc'!BY53</f>
        <v>1.9191728571428566</v>
      </c>
      <c r="BW41" s="192">
        <f ca="1">IFERROR(RANK(BX41,BX$41:BX$44,2),"-")</f>
        <v>4</v>
      </c>
      <c r="BX41" s="210">
        <f t="shared" ref="BX41:BX44" ca="1" si="400">IFERROR(ABS(BY41),"-")</f>
        <v>2.9830500000000031</v>
      </c>
      <c r="BY41" s="179">
        <f ca="1">'Accuracy Calc'!CB53</f>
        <v>2.9830500000000031</v>
      </c>
      <c r="BZ41" s="192">
        <f ca="1">IFERROR(RANK(CA41,CA$41:CA$44,2),"-")</f>
        <v>3</v>
      </c>
      <c r="CA41" s="210">
        <f t="shared" ref="CA41:CA44" ca="1" si="401">IFERROR(ABS(CB41),"-")</f>
        <v>2.9510357142857169</v>
      </c>
      <c r="CB41" s="179">
        <f ca="1">'Accuracy Calc'!CE53</f>
        <v>2.9510357142857169</v>
      </c>
      <c r="CC41" s="192">
        <f ca="1">IFERROR(RANK(CD41,CD$41:CD$44,2),"-")</f>
        <v>4</v>
      </c>
      <c r="CD41" s="210">
        <f t="shared" ref="CD41:CD44" ca="1" si="402">IFERROR(ABS(CE41),"-")</f>
        <v>3.0617999999999981</v>
      </c>
      <c r="CE41" s="179">
        <f ca="1">'Accuracy Calc'!CH53</f>
        <v>3.0617999999999981</v>
      </c>
      <c r="CF41" s="192">
        <f ca="1">IFERROR(RANK(CG41,CG$41:CG$44,2),"-")</f>
        <v>2</v>
      </c>
      <c r="CG41" s="210">
        <f t="shared" ref="CG41:CG44" ca="1" si="403">IFERROR(ABS(CH41),"-")</f>
        <v>3.1072885714285716</v>
      </c>
      <c r="CH41" s="179">
        <f ca="1">'Accuracy Calc'!CK53</f>
        <v>3.1072885714285716</v>
      </c>
      <c r="CI41" s="192">
        <f ca="1">IFERROR(RANK(CJ41,CJ$41:CJ$44,2),"-")</f>
        <v>2</v>
      </c>
      <c r="CJ41" s="210">
        <f t="shared" ref="CJ41:CJ44" ca="1" si="404">IFERROR(ABS(CK41),"-")</f>
        <v>3.5364728571428579</v>
      </c>
      <c r="CK41" s="179">
        <f ca="1">'Accuracy Calc'!CN53</f>
        <v>3.5364728571428579</v>
      </c>
      <c r="CL41" s="192">
        <f ca="1">IFERROR(RANK(CM41,CM$41:CM$44,2),"-")</f>
        <v>3</v>
      </c>
      <c r="CM41" s="210">
        <f t="shared" ref="CM41:CM44" ca="1" si="405">IFERROR(ABS(CN41),"-")</f>
        <v>5.4025842857142834</v>
      </c>
      <c r="CN41" s="179">
        <f ca="1">'Accuracy Calc'!CQ53</f>
        <v>5.4025842857142834</v>
      </c>
      <c r="CO41" s="192">
        <f ca="1">IFERROR(RANK(CP41,CP$41:CP$44,2),"-")</f>
        <v>2</v>
      </c>
      <c r="CP41" s="210">
        <f t="shared" ref="CP41:CP44" ca="1" si="406">IFERROR(ABS(CQ41),"-")</f>
        <v>4.1725800000000008</v>
      </c>
      <c r="CQ41" s="179">
        <f ca="1">'Accuracy Calc'!CT53</f>
        <v>4.1725800000000008</v>
      </c>
      <c r="CR41" s="192">
        <f ca="1">IFERROR(RANK(CS41,CS$41:CS$44,2),"-")</f>
        <v>3</v>
      </c>
      <c r="CS41" s="210">
        <f t="shared" ref="CS41:CS44" ca="1" si="407">IFERROR(ABS(CT41),"-")</f>
        <v>5.4324771428571461</v>
      </c>
      <c r="CT41" s="179">
        <f ca="1">'Accuracy Calc'!CW53</f>
        <v>5.4324771428571461</v>
      </c>
      <c r="CU41" s="192">
        <f ca="1">IFERROR(RANK(CV41,CV$41:CV$44,2),"-")</f>
        <v>3</v>
      </c>
      <c r="CV41" s="210">
        <f t="shared" ref="CV41:CV44" ca="1" si="408">IFERROR(ABS(CW41),"-")</f>
        <v>6.0237642857142886</v>
      </c>
      <c r="CW41" s="179">
        <f ca="1">'Accuracy Calc'!CZ53</f>
        <v>6.0237642857142886</v>
      </c>
      <c r="CX41" s="192">
        <f ca="1">IFERROR(RANK(CY41,CY$41:CY$44,2),"-")</f>
        <v>3</v>
      </c>
      <c r="CY41" s="210">
        <f t="shared" ref="CY41:CY44" ca="1" si="409">IFERROR(ABS(CZ41),"-")</f>
        <v>6.196898571428572</v>
      </c>
      <c r="CZ41" s="179">
        <f ca="1">'Accuracy Calc'!DC53</f>
        <v>6.196898571428572</v>
      </c>
      <c r="DA41" s="192">
        <f ca="1">IFERROR(RANK(DB41,DB$41:DB$44,2),"-")</f>
        <v>2</v>
      </c>
      <c r="DB41" s="210">
        <f t="shared" ref="DB41:DB44" ca="1" si="410">IFERROR(ABS(DC41),"-")</f>
        <v>5.1544414285714266</v>
      </c>
      <c r="DC41" s="179">
        <f ca="1">'Accuracy Calc'!DF53</f>
        <v>5.1544414285714266</v>
      </c>
      <c r="DD41" s="192">
        <f ca="1">IFERROR(RANK(DE41,DE$41:DE$44,2),"-")</f>
        <v>2</v>
      </c>
      <c r="DE41" s="210">
        <f t="shared" ref="DE41:DE44" ca="1" si="411">IFERROR(ABS(DF41),"-")</f>
        <v>5.8482900000000013</v>
      </c>
      <c r="DF41" s="179">
        <f ca="1">'Accuracy Calc'!DI53</f>
        <v>5.8482900000000013</v>
      </c>
      <c r="DG41" s="94"/>
      <c r="DK41" s="186" t="str">
        <f t="shared" si="379"/>
        <v>GFS</v>
      </c>
      <c r="DL41" s="184">
        <f t="shared" ca="1" si="380"/>
        <v>1.379610000000002</v>
      </c>
      <c r="DM41" s="184">
        <f t="shared" ca="1" si="381"/>
        <v>1.7875799999999984</v>
      </c>
      <c r="DN41" s="184">
        <f t="shared" ca="1" si="382"/>
        <v>1.8556457142857141</v>
      </c>
      <c r="DO41" s="184">
        <f t="shared" ca="1" si="383"/>
        <v>1.9191728571428566</v>
      </c>
      <c r="DP41" s="184">
        <f t="shared" ca="1" si="384"/>
        <v>2.9830500000000031</v>
      </c>
      <c r="DQ41" s="184">
        <f t="shared" ca="1" si="385"/>
        <v>2.9510357142857169</v>
      </c>
      <c r="DR41" s="184">
        <f t="shared" ca="1" si="386"/>
        <v>3.0617999999999981</v>
      </c>
      <c r="DS41" s="184">
        <f t="shared" ca="1" si="387"/>
        <v>3.1072885714285716</v>
      </c>
      <c r="DT41" s="184">
        <f t="shared" ca="1" si="388"/>
        <v>3.5364728571428579</v>
      </c>
      <c r="DU41" s="184">
        <f t="shared" ca="1" si="389"/>
        <v>5.4025842857142834</v>
      </c>
      <c r="DV41" s="184">
        <f t="shared" ca="1" si="390"/>
        <v>4.1725800000000008</v>
      </c>
      <c r="DW41" s="184">
        <f t="shared" ca="1" si="391"/>
        <v>5.4324771428571461</v>
      </c>
      <c r="DX41" s="184">
        <f t="shared" ca="1" si="392"/>
        <v>6.0237642857142886</v>
      </c>
      <c r="DY41" s="184">
        <f t="shared" ca="1" si="393"/>
        <v>6.196898571428572</v>
      </c>
      <c r="DZ41" s="184">
        <f t="shared" ca="1" si="394"/>
        <v>5.1544414285714266</v>
      </c>
      <c r="EA41" s="184">
        <f t="shared" ca="1" si="395"/>
        <v>5.8482900000000013</v>
      </c>
      <c r="FO41" s="275" t="s">
        <v>3173</v>
      </c>
      <c r="FP41" s="276" t="s">
        <v>3316</v>
      </c>
      <c r="FQ41" s="276" t="str">
        <f t="shared" si="308"/>
        <v>GEFSDay15</v>
      </c>
      <c r="FR41" s="279">
        <f ca="1">BB10</f>
        <v>5.2982614285714282</v>
      </c>
      <c r="FS41" s="279">
        <f ca="1">BB15</f>
        <v>3.5224627659018943</v>
      </c>
      <c r="FT41" s="279">
        <f ca="1">BB20</f>
        <v>5.5072799999999997</v>
      </c>
      <c r="FU41" s="280">
        <f ca="1">BB25</f>
        <v>3.1846621762736791</v>
      </c>
      <c r="FV41" s="264"/>
      <c r="FW41" s="275" t="str">
        <f t="shared" si="302"/>
        <v>GEFSDay15</v>
      </c>
      <c r="FX41" s="276">
        <f t="shared" ca="1" si="311"/>
        <v>44806</v>
      </c>
      <c r="FY41" s="276">
        <f t="shared" ca="1" si="309"/>
        <v>8.820724194473323</v>
      </c>
      <c r="FZ41" s="279">
        <f t="shared" ca="1" si="303"/>
        <v>5.2982614285714282</v>
      </c>
      <c r="GA41" s="279">
        <f t="shared" ca="1" si="310"/>
        <v>1.7757986626695339</v>
      </c>
      <c r="GB41" s="284"/>
      <c r="GC41" s="275" t="str">
        <f t="shared" si="304"/>
        <v>GEFSDay15</v>
      </c>
      <c r="GD41" s="276">
        <f t="shared" ca="1" si="312"/>
        <v>44806</v>
      </c>
      <c r="GE41" s="276">
        <f t="shared" ca="1" si="305"/>
        <v>8.6919421762736793</v>
      </c>
      <c r="GF41" s="279">
        <f t="shared" ca="1" si="306"/>
        <v>5.5072799999999997</v>
      </c>
      <c r="GG41" s="280">
        <f t="shared" ca="1" si="307"/>
        <v>2.3226178237263206</v>
      </c>
    </row>
    <row r="42" spans="6:189" x14ac:dyDescent="0.35">
      <c r="F42" s="248"/>
      <c r="G42" s="248"/>
      <c r="H42" s="248"/>
      <c r="I42" s="248"/>
      <c r="J42" s="8"/>
      <c r="K42" s="251"/>
      <c r="L42" s="252"/>
      <c r="M42" s="248"/>
      <c r="N42" s="251"/>
      <c r="O42" s="252"/>
      <c r="P42" s="248"/>
      <c r="Q42" s="251"/>
      <c r="R42" s="252"/>
      <c r="S42" s="248"/>
      <c r="T42" s="251"/>
      <c r="U42" s="252"/>
      <c r="V42" s="248"/>
      <c r="W42" s="251"/>
      <c r="X42" s="252"/>
      <c r="Y42" s="248"/>
      <c r="Z42" s="251"/>
      <c r="AA42" s="252"/>
      <c r="AB42" s="248"/>
      <c r="AC42" s="251"/>
      <c r="AD42" s="252"/>
      <c r="AE42" s="248"/>
      <c r="AF42" s="251"/>
      <c r="AG42" s="252"/>
      <c r="AH42" s="248"/>
      <c r="AI42" s="251"/>
      <c r="AJ42" s="252"/>
      <c r="AK42" s="248"/>
      <c r="AL42" s="251"/>
      <c r="AM42" s="252"/>
      <c r="AN42" s="248"/>
      <c r="AO42" s="251"/>
      <c r="AP42" s="252"/>
      <c r="AQ42" s="248"/>
      <c r="AR42" s="251"/>
      <c r="AS42" s="252"/>
      <c r="AT42" s="248"/>
      <c r="AU42" s="251"/>
      <c r="AV42" s="252"/>
      <c r="AW42" s="248"/>
      <c r="AX42" s="251"/>
      <c r="AY42" s="252"/>
      <c r="AZ42" s="248"/>
      <c r="BA42" s="251"/>
      <c r="BB42" s="252"/>
      <c r="BC42" s="248"/>
      <c r="BD42" s="251"/>
      <c r="BE42" s="252"/>
      <c r="BF42" s="253"/>
      <c r="BG42" s="19"/>
      <c r="BI42" s="42" t="str">
        <f t="shared" ref="BI42:BI44" si="412">$BI$40&amp;BJ42</f>
        <v>06zBIASError_GFS_Ens</v>
      </c>
      <c r="BJ42" s="180" t="s">
        <v>3297</v>
      </c>
      <c r="BK42" s="192">
        <f t="shared" ref="BK42:BK44" ca="1" si="413">IFERROR(RANK(BL42,BL$41:BL$44,2),"-")</f>
        <v>1</v>
      </c>
      <c r="BL42" s="210">
        <f t="shared" ca="1" si="396"/>
        <v>1.0016742857142862</v>
      </c>
      <c r="BM42" s="179">
        <f ca="1">'Accuracy Calc'!BP108</f>
        <v>1.0016742857142862</v>
      </c>
      <c r="BN42" s="192">
        <f t="shared" ref="BN42:BN44" ca="1" si="414">IFERROR(RANK(BO42,BO$41:BO$44,2),"-")</f>
        <v>1</v>
      </c>
      <c r="BO42" s="210">
        <f t="shared" ca="1" si="397"/>
        <v>1.5422528571428573</v>
      </c>
      <c r="BP42" s="179">
        <f ca="1">'Accuracy Calc'!BS108</f>
        <v>1.5422528571428573</v>
      </c>
      <c r="BQ42" s="192">
        <f t="shared" ref="BQ42:BQ44" ca="1" si="415">IFERROR(RANK(BR42,BR$41:BR$44,2),"-")</f>
        <v>1</v>
      </c>
      <c r="BR42" s="210">
        <f t="shared" ca="1" si="398"/>
        <v>1.7763300000000031</v>
      </c>
      <c r="BS42" s="179">
        <f ca="1">'Accuracy Calc'!BV108</f>
        <v>1.7763300000000031</v>
      </c>
      <c r="BT42" s="192">
        <f t="shared" ref="BT42:BT44" ca="1" si="416">IFERROR(RANK(BU42,BU$41:BU$44,2),"-")</f>
        <v>1</v>
      </c>
      <c r="BU42" s="210">
        <f t="shared" ca="1" si="399"/>
        <v>1.8713057142857141</v>
      </c>
      <c r="BV42" s="179">
        <f ca="1">'Accuracy Calc'!BY108</f>
        <v>1.8713057142857141</v>
      </c>
      <c r="BW42" s="192">
        <f t="shared" ref="BW42:BW44" ca="1" si="417">IFERROR(RANK(BX42,BX$41:BX$44,2),"-")</f>
        <v>1</v>
      </c>
      <c r="BX42" s="210">
        <f t="shared" ca="1" si="400"/>
        <v>2.2273842857142858</v>
      </c>
      <c r="BY42" s="179">
        <f ca="1">'Accuracy Calc'!CB108</f>
        <v>2.2273842857142858</v>
      </c>
      <c r="BZ42" s="192">
        <f t="shared" ref="BZ42:BZ44" ca="1" si="418">IFERROR(RANK(CA42,CA$41:CA$44,2),"-")</f>
        <v>1</v>
      </c>
      <c r="CA42" s="210">
        <f t="shared" ca="1" si="401"/>
        <v>2.3633485714285736</v>
      </c>
      <c r="CB42" s="179">
        <f ca="1">'Accuracy Calc'!CE108</f>
        <v>2.3633485714285736</v>
      </c>
      <c r="CC42" s="192">
        <f t="shared" ref="CC42:CC44" ca="1" si="419">IFERROR(RANK(CD42,CD$41:CD$44,2),"-")</f>
        <v>3</v>
      </c>
      <c r="CD42" s="210">
        <f t="shared" ca="1" si="402"/>
        <v>3.0030042857142858</v>
      </c>
      <c r="CE42" s="179">
        <f ca="1">'Accuracy Calc'!CH108</f>
        <v>3.0030042857142858</v>
      </c>
      <c r="CF42" s="192">
        <f t="shared" ref="CF42:CF44" ca="1" si="420">IFERROR(RANK(CG42,CG$41:CG$44,2),"-")</f>
        <v>4</v>
      </c>
      <c r="CG42" s="210">
        <f t="shared" ca="1" si="403"/>
        <v>3.8669014285714276</v>
      </c>
      <c r="CH42" s="179">
        <f ca="1">'Accuracy Calc'!CK108</f>
        <v>3.8669014285714276</v>
      </c>
      <c r="CI42" s="192">
        <f t="shared" ref="CI42:CI44" ca="1" si="421">IFERROR(RANK(CJ42,CJ$41:CJ$44,2),"-")</f>
        <v>3</v>
      </c>
      <c r="CJ42" s="210">
        <f t="shared" ca="1" si="404"/>
        <v>4.4975957142857137</v>
      </c>
      <c r="CK42" s="179">
        <f ca="1">'Accuracy Calc'!CN108</f>
        <v>4.4975957142857137</v>
      </c>
      <c r="CL42" s="192">
        <f t="shared" ref="CL42:CL44" ca="1" si="422">IFERROR(RANK(CM42,CM$41:CM$44,2),"-")</f>
        <v>2</v>
      </c>
      <c r="CM42" s="210">
        <f t="shared" ca="1" si="405"/>
        <v>5.0176285714285696</v>
      </c>
      <c r="CN42" s="179">
        <f ca="1">'Accuracy Calc'!CQ108</f>
        <v>5.0176285714285696</v>
      </c>
      <c r="CO42" s="192">
        <f t="shared" ref="CO42:CO44" ca="1" si="423">IFERROR(RANK(CP42,CP$41:CP$44,2),"-")</f>
        <v>3</v>
      </c>
      <c r="CP42" s="210">
        <f t="shared" ca="1" si="406"/>
        <v>5.1010466666666678</v>
      </c>
      <c r="CQ42" s="179">
        <f ca="1">'Accuracy Calc'!CT108</f>
        <v>5.1010466666666678</v>
      </c>
      <c r="CR42" s="192">
        <f t="shared" ref="CR42:CR44" ca="1" si="424">IFERROR(RANK(CS42,CS$41:CS$44,2),"-")</f>
        <v>2</v>
      </c>
      <c r="CS42" s="210">
        <f t="shared" ca="1" si="407"/>
        <v>5.3091066666666658</v>
      </c>
      <c r="CT42" s="179">
        <f ca="1">'Accuracy Calc'!CW108</f>
        <v>5.3091066666666658</v>
      </c>
      <c r="CU42" s="192">
        <f t="shared" ref="CU42:CU44" ca="1" si="425">IFERROR(RANK(CV42,CV$41:CV$44,2),"-")</f>
        <v>2</v>
      </c>
      <c r="CV42" s="210">
        <f t="shared" ca="1" si="408"/>
        <v>5.6236266666666666</v>
      </c>
      <c r="CW42" s="179">
        <f ca="1">'Accuracy Calc'!CZ108</f>
        <v>5.6236266666666666</v>
      </c>
      <c r="CX42" s="192">
        <f t="shared" ref="CX42:CX44" ca="1" si="426">IFERROR(RANK(CY42,CY$41:CY$44,2),"-")</f>
        <v>2</v>
      </c>
      <c r="CY42" s="210">
        <f t="shared" ca="1" si="409"/>
        <v>5.8001933333333326</v>
      </c>
      <c r="CZ42" s="179">
        <f ca="1">'Accuracy Calc'!DC108</f>
        <v>5.8001933333333326</v>
      </c>
      <c r="DA42" s="192">
        <f t="shared" ref="DA42:DA44" ca="1" si="427">IFERROR(RANK(DB42,DB$41:DB$44,2),"-")</f>
        <v>3</v>
      </c>
      <c r="DB42" s="210">
        <f t="shared" ca="1" si="410"/>
        <v>5.8402599999999989</v>
      </c>
      <c r="DC42" s="179">
        <f ca="1">'Accuracy Calc'!DF108</f>
        <v>5.8402599999999989</v>
      </c>
      <c r="DD42" s="192">
        <f t="shared" ref="DD42:DD44" ca="1" si="428">IFERROR(RANK(DE42,DE$41:DE$44,2),"-")</f>
        <v>1</v>
      </c>
      <c r="DE42" s="210">
        <f t="shared" ca="1" si="411"/>
        <v>5.8034314285714288</v>
      </c>
      <c r="DF42" s="179">
        <f ca="1">'Accuracy Calc'!DI108</f>
        <v>5.8034314285714288</v>
      </c>
      <c r="DG42" s="95"/>
      <c r="DK42" s="186" t="str">
        <f t="shared" si="379"/>
        <v>GFS_Ens</v>
      </c>
      <c r="DL42" s="184">
        <f t="shared" ca="1" si="380"/>
        <v>1.0016742857142862</v>
      </c>
      <c r="DM42" s="184">
        <f t="shared" ca="1" si="381"/>
        <v>1.5422528571428573</v>
      </c>
      <c r="DN42" s="184">
        <f t="shared" ca="1" si="382"/>
        <v>1.7763300000000031</v>
      </c>
      <c r="DO42" s="184">
        <f t="shared" ca="1" si="383"/>
        <v>1.8713057142857141</v>
      </c>
      <c r="DP42" s="184">
        <f t="shared" ca="1" si="384"/>
        <v>2.2273842857142858</v>
      </c>
      <c r="DQ42" s="184">
        <f t="shared" ca="1" si="385"/>
        <v>2.3633485714285736</v>
      </c>
      <c r="DR42" s="184">
        <f t="shared" ca="1" si="386"/>
        <v>3.0030042857142858</v>
      </c>
      <c r="DS42" s="184">
        <f t="shared" ca="1" si="387"/>
        <v>3.8669014285714276</v>
      </c>
      <c r="DT42" s="184">
        <f t="shared" ca="1" si="388"/>
        <v>4.4975957142857137</v>
      </c>
      <c r="DU42" s="184">
        <f t="shared" ca="1" si="389"/>
        <v>5.0176285714285696</v>
      </c>
      <c r="DV42" s="184">
        <f t="shared" ca="1" si="390"/>
        <v>5.1010466666666678</v>
      </c>
      <c r="DW42" s="184">
        <f t="shared" ca="1" si="391"/>
        <v>5.3091066666666658</v>
      </c>
      <c r="DX42" s="184">
        <f t="shared" ca="1" si="392"/>
        <v>5.6236266666666666</v>
      </c>
      <c r="DY42" s="184">
        <f t="shared" ca="1" si="393"/>
        <v>5.8001933333333326</v>
      </c>
      <c r="DZ42" s="184">
        <f t="shared" ca="1" si="394"/>
        <v>5.8402599999999989</v>
      </c>
      <c r="EA42" s="184">
        <f t="shared" ca="1" si="395"/>
        <v>5.8034314285714288</v>
      </c>
      <c r="FO42" s="285" t="s">
        <v>3173</v>
      </c>
      <c r="FP42" s="286" t="s">
        <v>3317</v>
      </c>
      <c r="FQ42" s="286" t="str">
        <f t="shared" si="308"/>
        <v>GEFSDay16</v>
      </c>
      <c r="FR42" s="289">
        <f ca="1">BE10</f>
        <v>5.325582857142857</v>
      </c>
      <c r="FS42" s="289">
        <f ca="1">BE15</f>
        <v>3.8471024975527106</v>
      </c>
      <c r="FT42" s="289">
        <f ca="1">BE20</f>
        <v>5.6706171428571412</v>
      </c>
      <c r="FU42" s="290">
        <f ca="1">BE25</f>
        <v>3.3039063399783188</v>
      </c>
      <c r="FV42" s="264"/>
      <c r="FW42" s="285" t="str">
        <f t="shared" si="302"/>
        <v>GEFSDay16</v>
      </c>
      <c r="FX42" s="286">
        <f t="shared" ca="1" si="311"/>
        <v>44807</v>
      </c>
      <c r="FY42" s="286">
        <f t="shared" ca="1" si="309"/>
        <v>9.1726853546955667</v>
      </c>
      <c r="FZ42" s="289">
        <f t="shared" ca="1" si="303"/>
        <v>5.325582857142857</v>
      </c>
      <c r="GA42" s="289">
        <f t="shared" ca="1" si="310"/>
        <v>1.4784803595901463</v>
      </c>
      <c r="GB42" s="292"/>
      <c r="GC42" s="285" t="str">
        <f t="shared" si="304"/>
        <v>GEFSDay16</v>
      </c>
      <c r="GD42" s="286">
        <f t="shared" ca="1" si="312"/>
        <v>44807</v>
      </c>
      <c r="GE42" s="286">
        <f t="shared" ca="1" si="305"/>
        <v>8.9745234828354601</v>
      </c>
      <c r="GF42" s="289">
        <f t="shared" ca="1" si="306"/>
        <v>5.6706171428571412</v>
      </c>
      <c r="GG42" s="290">
        <f t="shared" ca="1" si="307"/>
        <v>2.3667108028788224</v>
      </c>
    </row>
    <row r="43" spans="6:189" x14ac:dyDescent="0.35">
      <c r="F43" s="248"/>
      <c r="G43" s="248"/>
      <c r="H43" s="248"/>
      <c r="I43" s="248"/>
      <c r="J43" s="8"/>
      <c r="K43" s="251"/>
      <c r="L43" s="252"/>
      <c r="M43" s="248"/>
      <c r="N43" s="251"/>
      <c r="O43" s="252"/>
      <c r="P43" s="248"/>
      <c r="Q43" s="251"/>
      <c r="R43" s="252"/>
      <c r="S43" s="248"/>
      <c r="T43" s="251"/>
      <c r="U43" s="252"/>
      <c r="V43" s="248"/>
      <c r="W43" s="251"/>
      <c r="X43" s="252"/>
      <c r="Y43" s="248"/>
      <c r="Z43" s="251"/>
      <c r="AA43" s="252"/>
      <c r="AB43" s="248"/>
      <c r="AC43" s="251"/>
      <c r="AD43" s="252"/>
      <c r="AE43" s="248"/>
      <c r="AF43" s="251"/>
      <c r="AG43" s="252"/>
      <c r="AH43" s="248"/>
      <c r="AI43" s="251"/>
      <c r="AJ43" s="252"/>
      <c r="AK43" s="248"/>
      <c r="AL43" s="251"/>
      <c r="AM43" s="252"/>
      <c r="AN43" s="248"/>
      <c r="AO43" s="251"/>
      <c r="AP43" s="252"/>
      <c r="AQ43" s="248"/>
      <c r="AR43" s="251"/>
      <c r="AS43" s="252"/>
      <c r="AT43" s="248"/>
      <c r="AU43" s="251"/>
      <c r="AV43" s="252"/>
      <c r="AW43" s="248"/>
      <c r="AX43" s="251"/>
      <c r="AY43" s="252"/>
      <c r="AZ43" s="248"/>
      <c r="BA43" s="251"/>
      <c r="BB43" s="252"/>
      <c r="BC43" s="248"/>
      <c r="BD43" s="251"/>
      <c r="BE43" s="252"/>
      <c r="BF43" s="253"/>
      <c r="BG43" s="19"/>
      <c r="BI43" s="42" t="str">
        <f t="shared" si="412"/>
        <v>06zBIASError_ECMWF</v>
      </c>
      <c r="BJ43" s="180" t="s">
        <v>3171</v>
      </c>
      <c r="BK43" s="192">
        <f t="shared" ca="1" si="413"/>
        <v>3</v>
      </c>
      <c r="BL43" s="210">
        <f t="shared" ca="1" si="396"/>
        <v>2.40543</v>
      </c>
      <c r="BM43" s="179">
        <f ca="1">'Accuracy Calc'!BP163</f>
        <v>2.40543</v>
      </c>
      <c r="BN43" s="192">
        <f t="shared" ca="1" si="414"/>
        <v>4</v>
      </c>
      <c r="BO43" s="210">
        <f t="shared" ca="1" si="397"/>
        <v>2.7897042857142851</v>
      </c>
      <c r="BP43" s="179">
        <f ca="1">'Accuracy Calc'!BS163</f>
        <v>2.7897042857142851</v>
      </c>
      <c r="BQ43" s="192">
        <f t="shared" ca="1" si="415"/>
        <v>3</v>
      </c>
      <c r="BR43" s="210">
        <f t="shared" ca="1" si="398"/>
        <v>2.5653342857142873</v>
      </c>
      <c r="BS43" s="179">
        <f ca="1">'Accuracy Calc'!BV163</f>
        <v>2.5653342857142873</v>
      </c>
      <c r="BT43" s="192">
        <f t="shared" ca="1" si="416"/>
        <v>4</v>
      </c>
      <c r="BU43" s="210">
        <f t="shared" ca="1" si="399"/>
        <v>2.522121428571428</v>
      </c>
      <c r="BV43" s="179">
        <f ca="1">'Accuracy Calc'!BY163</f>
        <v>2.522121428571428</v>
      </c>
      <c r="BW43" s="192">
        <f t="shared" ca="1" si="417"/>
        <v>3</v>
      </c>
      <c r="BX43" s="210">
        <f t="shared" ca="1" si="400"/>
        <v>2.6678442857142861</v>
      </c>
      <c r="BY43" s="179">
        <f ca="1">'Accuracy Calc'!CB163</f>
        <v>2.6678442857142861</v>
      </c>
      <c r="BZ43" s="192">
        <f t="shared" ca="1" si="418"/>
        <v>4</v>
      </c>
      <c r="CA43" s="210">
        <f t="shared" ca="1" si="401"/>
        <v>3.0335014285714301</v>
      </c>
      <c r="CB43" s="179">
        <f ca="1">'Accuracy Calc'!CE163</f>
        <v>3.0335014285714301</v>
      </c>
      <c r="CC43" s="192">
        <f t="shared" ca="1" si="419"/>
        <v>1</v>
      </c>
      <c r="CD43" s="210">
        <f t="shared" ca="1" si="402"/>
        <v>2.2344942857142835</v>
      </c>
      <c r="CE43" s="179">
        <f ca="1">'Accuracy Calc'!CH163</f>
        <v>2.2344942857142835</v>
      </c>
      <c r="CF43" s="192">
        <f t="shared" ca="1" si="420"/>
        <v>3</v>
      </c>
      <c r="CG43" s="210">
        <f t="shared" ca="1" si="403"/>
        <v>3.5445471428571436</v>
      </c>
      <c r="CH43" s="179">
        <f ca="1">'Accuracy Calc'!CK163</f>
        <v>3.5445471428571436</v>
      </c>
      <c r="CI43" s="192">
        <f t="shared" ca="1" si="421"/>
        <v>4</v>
      </c>
      <c r="CJ43" s="210">
        <f t="shared" ca="1" si="404"/>
        <v>4.5136542857142841</v>
      </c>
      <c r="CK43" s="179">
        <f ca="1">'Accuracy Calc'!CN163</f>
        <v>4.5136542857142841</v>
      </c>
      <c r="CL43" s="192">
        <f t="shared" ca="1" si="422"/>
        <v>4</v>
      </c>
      <c r="CM43" s="210">
        <f t="shared" ca="1" si="405"/>
        <v>5.5356299999999994</v>
      </c>
      <c r="CN43" s="179">
        <f ca="1">'Accuracy Calc'!CQ163</f>
        <v>5.5356299999999994</v>
      </c>
      <c r="CO43" s="192" t="str">
        <f t="shared" si="423"/>
        <v>-</v>
      </c>
      <c r="CP43" s="210" t="str">
        <f t="shared" si="406"/>
        <v>-</v>
      </c>
      <c r="CQ43" s="179" t="str">
        <f>'Accuracy Calc'!CT163</f>
        <v>-</v>
      </c>
      <c r="CR43" s="192" t="str">
        <f t="shared" si="424"/>
        <v>-</v>
      </c>
      <c r="CS43" s="210" t="str">
        <f t="shared" si="407"/>
        <v>-</v>
      </c>
      <c r="CT43" s="179" t="str">
        <f>'Accuracy Calc'!CW163</f>
        <v>-</v>
      </c>
      <c r="CU43" s="192" t="str">
        <f t="shared" si="425"/>
        <v>-</v>
      </c>
      <c r="CV43" s="210" t="str">
        <f t="shared" si="408"/>
        <v>-</v>
      </c>
      <c r="CW43" s="179" t="str">
        <f>'Accuracy Calc'!CZ163</f>
        <v>-</v>
      </c>
      <c r="CX43" s="192" t="str">
        <f t="shared" si="426"/>
        <v>-</v>
      </c>
      <c r="CY43" s="210" t="str">
        <f t="shared" si="409"/>
        <v>-</v>
      </c>
      <c r="CZ43" s="179" t="str">
        <f>'Accuracy Calc'!DC163</f>
        <v>-</v>
      </c>
      <c r="DA43" s="192" t="str">
        <f t="shared" si="427"/>
        <v>-</v>
      </c>
      <c r="DB43" s="210" t="str">
        <f t="shared" si="410"/>
        <v>-</v>
      </c>
      <c r="DC43" s="179" t="str">
        <f>'Accuracy Calc'!DF163</f>
        <v>-</v>
      </c>
      <c r="DD43" s="192" t="str">
        <f t="shared" si="428"/>
        <v>-</v>
      </c>
      <c r="DE43" s="210" t="str">
        <f t="shared" si="411"/>
        <v>-</v>
      </c>
      <c r="DF43" s="179" t="str">
        <f>'Accuracy Calc'!DI163</f>
        <v>-</v>
      </c>
      <c r="DG43" s="95"/>
      <c r="DK43" s="186" t="str">
        <f t="shared" si="379"/>
        <v>ECMWF</v>
      </c>
      <c r="DL43" s="184">
        <f t="shared" ca="1" si="380"/>
        <v>2.40543</v>
      </c>
      <c r="DM43" s="184">
        <f t="shared" ca="1" si="381"/>
        <v>2.7897042857142851</v>
      </c>
      <c r="DN43" s="184">
        <f t="shared" ca="1" si="382"/>
        <v>2.5653342857142873</v>
      </c>
      <c r="DO43" s="184">
        <f t="shared" ca="1" si="383"/>
        <v>2.522121428571428</v>
      </c>
      <c r="DP43" s="184">
        <f t="shared" ca="1" si="384"/>
        <v>2.6678442857142861</v>
      </c>
      <c r="DQ43" s="184">
        <f t="shared" ca="1" si="385"/>
        <v>3.0335014285714301</v>
      </c>
      <c r="DR43" s="184">
        <f t="shared" ca="1" si="386"/>
        <v>2.2344942857142835</v>
      </c>
      <c r="DS43" s="184">
        <f t="shared" ca="1" si="387"/>
        <v>3.5445471428571436</v>
      </c>
      <c r="DT43" s="184">
        <f t="shared" ca="1" si="388"/>
        <v>4.5136542857142841</v>
      </c>
      <c r="DU43" s="184">
        <f t="shared" ca="1" si="389"/>
        <v>5.5356299999999994</v>
      </c>
      <c r="DV43" s="184" t="str">
        <f t="shared" si="390"/>
        <v>-</v>
      </c>
      <c r="DW43" s="184" t="str">
        <f t="shared" si="391"/>
        <v>-</v>
      </c>
      <c r="DX43" s="184" t="str">
        <f t="shared" si="392"/>
        <v>-</v>
      </c>
      <c r="DY43" s="184" t="str">
        <f t="shared" si="393"/>
        <v>-</v>
      </c>
      <c r="DZ43" s="184" t="str">
        <f t="shared" si="394"/>
        <v>-</v>
      </c>
      <c r="EA43" s="184" t="str">
        <f t="shared" si="395"/>
        <v>-</v>
      </c>
      <c r="FO43" s="267"/>
      <c r="FP43" s="268"/>
      <c r="FQ43" s="271"/>
      <c r="FR43" s="271" t="s">
        <v>3210</v>
      </c>
      <c r="FS43" s="271" t="s">
        <v>3321</v>
      </c>
      <c r="FT43" s="268" t="s">
        <v>3322</v>
      </c>
      <c r="FU43" s="272" t="s">
        <v>3323</v>
      </c>
      <c r="FV43" s="291"/>
      <c r="FW43" s="267"/>
      <c r="FX43" s="268"/>
      <c r="FY43" s="271" t="s">
        <v>3319</v>
      </c>
      <c r="FZ43" s="271" t="s">
        <v>3320</v>
      </c>
      <c r="GA43" s="271" t="s">
        <v>3318</v>
      </c>
      <c r="GB43" s="274"/>
      <c r="GC43" s="267"/>
      <c r="GD43" s="268"/>
      <c r="GE43" s="271" t="s">
        <v>3319</v>
      </c>
      <c r="GF43" s="271" t="s">
        <v>3320</v>
      </c>
      <c r="GG43" s="272" t="s">
        <v>3318</v>
      </c>
    </row>
    <row r="44" spans="6:189" ht="16" thickBot="1" x14ac:dyDescent="0.4">
      <c r="F44" s="248"/>
      <c r="G44" s="248"/>
      <c r="H44" s="248"/>
      <c r="I44" s="248"/>
      <c r="J44" s="8"/>
      <c r="K44" s="251"/>
      <c r="L44" s="252"/>
      <c r="M44" s="248"/>
      <c r="N44" s="251"/>
      <c r="O44" s="252"/>
      <c r="P44" s="248"/>
      <c r="Q44" s="251"/>
      <c r="R44" s="252"/>
      <c r="S44" s="248"/>
      <c r="T44" s="251"/>
      <c r="U44" s="252"/>
      <c r="V44" s="248"/>
      <c r="W44" s="251"/>
      <c r="X44" s="252"/>
      <c r="Y44" s="248"/>
      <c r="Z44" s="251"/>
      <c r="AA44" s="252"/>
      <c r="AB44" s="248"/>
      <c r="AC44" s="251"/>
      <c r="AD44" s="252"/>
      <c r="AE44" s="248"/>
      <c r="AF44" s="251"/>
      <c r="AG44" s="252"/>
      <c r="AH44" s="248"/>
      <c r="AI44" s="251"/>
      <c r="AJ44" s="252"/>
      <c r="AK44" s="248"/>
      <c r="AL44" s="251"/>
      <c r="AM44" s="252"/>
      <c r="AN44" s="248"/>
      <c r="AO44" s="251"/>
      <c r="AP44" s="252"/>
      <c r="AQ44" s="248"/>
      <c r="AR44" s="251"/>
      <c r="AS44" s="252"/>
      <c r="AT44" s="248"/>
      <c r="AU44" s="251"/>
      <c r="AV44" s="252"/>
      <c r="AW44" s="248"/>
      <c r="AX44" s="251"/>
      <c r="AY44" s="252"/>
      <c r="AZ44" s="248"/>
      <c r="BA44" s="251"/>
      <c r="BB44" s="252"/>
      <c r="BC44" s="248"/>
      <c r="BD44" s="251"/>
      <c r="BE44" s="252"/>
      <c r="BF44" s="253"/>
      <c r="BG44" s="19"/>
      <c r="BI44" s="42" t="str">
        <f t="shared" si="412"/>
        <v>06zBIASError_ECMWF_Ens</v>
      </c>
      <c r="BJ44" s="180" t="s">
        <v>3298</v>
      </c>
      <c r="BK44" s="192">
        <f t="shared" ca="1" si="413"/>
        <v>4</v>
      </c>
      <c r="BL44" s="210">
        <f t="shared" ca="1" si="396"/>
        <v>2.4656914285714291</v>
      </c>
      <c r="BM44" s="179">
        <f ca="1">'Accuracy Calc'!BP218</f>
        <v>2.4656914285714291</v>
      </c>
      <c r="BN44" s="192">
        <f t="shared" ca="1" si="414"/>
        <v>3</v>
      </c>
      <c r="BO44" s="210">
        <f t="shared" ca="1" si="397"/>
        <v>2.5253357142857125</v>
      </c>
      <c r="BP44" s="179">
        <f ca="1">'Accuracy Calc'!BS218</f>
        <v>2.5253357142857125</v>
      </c>
      <c r="BQ44" s="192">
        <f t="shared" ca="1" si="415"/>
        <v>4</v>
      </c>
      <c r="BR44" s="210">
        <f t="shared" ca="1" si="398"/>
        <v>2.6841600000000025</v>
      </c>
      <c r="BS44" s="179">
        <f ca="1">'Accuracy Calc'!BV218</f>
        <v>2.6841600000000025</v>
      </c>
      <c r="BT44" s="192">
        <f t="shared" ca="1" si="416"/>
        <v>3</v>
      </c>
      <c r="BU44" s="210">
        <f t="shared" ca="1" si="399"/>
        <v>2.4420985714285721</v>
      </c>
      <c r="BV44" s="179">
        <f ca="1">'Accuracy Calc'!BY218</f>
        <v>2.4420985714285721</v>
      </c>
      <c r="BW44" s="192">
        <f t="shared" ca="1" si="417"/>
        <v>2</v>
      </c>
      <c r="BX44" s="210">
        <f t="shared" ca="1" si="400"/>
        <v>2.5929385714285726</v>
      </c>
      <c r="BY44" s="179">
        <f ca="1">'Accuracy Calc'!CB218</f>
        <v>2.5929385714285726</v>
      </c>
      <c r="BZ44" s="192">
        <f t="shared" ca="1" si="418"/>
        <v>2</v>
      </c>
      <c r="CA44" s="210">
        <f t="shared" ca="1" si="401"/>
        <v>2.6303271428571446</v>
      </c>
      <c r="CB44" s="179">
        <f ca="1">'Accuracy Calc'!CE218</f>
        <v>2.6303271428571446</v>
      </c>
      <c r="CC44" s="192">
        <f t="shared" ca="1" si="419"/>
        <v>2</v>
      </c>
      <c r="CD44" s="210">
        <f t="shared" ca="1" si="402"/>
        <v>2.7734142857142854</v>
      </c>
      <c r="CE44" s="179">
        <f ca="1">'Accuracy Calc'!CH218</f>
        <v>2.7734142857142854</v>
      </c>
      <c r="CF44" s="192">
        <f t="shared" ca="1" si="420"/>
        <v>1</v>
      </c>
      <c r="CG44" s="210">
        <f t="shared" ca="1" si="403"/>
        <v>2.880591428571428</v>
      </c>
      <c r="CH44" s="179">
        <f ca="1">'Accuracy Calc'!CK218</f>
        <v>2.880591428571428</v>
      </c>
      <c r="CI44" s="192">
        <f t="shared" ca="1" si="421"/>
        <v>1</v>
      </c>
      <c r="CJ44" s="210">
        <f t="shared" ca="1" si="404"/>
        <v>2.8615242857142853</v>
      </c>
      <c r="CK44" s="179">
        <f ca="1">'Accuracy Calc'!CN218</f>
        <v>2.8615242857142853</v>
      </c>
      <c r="CL44" s="192">
        <f t="shared" ca="1" si="422"/>
        <v>1</v>
      </c>
      <c r="CM44" s="210">
        <f t="shared" ca="1" si="405"/>
        <v>3.2332371428571429</v>
      </c>
      <c r="CN44" s="179">
        <f ca="1">'Accuracy Calc'!CQ218</f>
        <v>3.2332371428571429</v>
      </c>
      <c r="CO44" s="192">
        <f t="shared" ca="1" si="423"/>
        <v>1</v>
      </c>
      <c r="CP44" s="210">
        <f t="shared" ca="1" si="406"/>
        <v>3.2842671428571433</v>
      </c>
      <c r="CQ44" s="179">
        <f ca="1">'Accuracy Calc'!CT218</f>
        <v>3.2842671428571433</v>
      </c>
      <c r="CR44" s="192">
        <f t="shared" ca="1" si="424"/>
        <v>1</v>
      </c>
      <c r="CS44" s="210">
        <f t="shared" ca="1" si="407"/>
        <v>3.711985714285714</v>
      </c>
      <c r="CT44" s="179">
        <f ca="1">'Accuracy Calc'!CW218</f>
        <v>3.711985714285714</v>
      </c>
      <c r="CU44" s="192">
        <f t="shared" ca="1" si="425"/>
        <v>1</v>
      </c>
      <c r="CV44" s="210">
        <f t="shared" ca="1" si="408"/>
        <v>3.8099185714285708</v>
      </c>
      <c r="CW44" s="179">
        <f ca="1">'Accuracy Calc'!CZ218</f>
        <v>3.8099185714285708</v>
      </c>
      <c r="CX44" s="192">
        <f t="shared" ca="1" si="426"/>
        <v>1</v>
      </c>
      <c r="CY44" s="210">
        <f t="shared" ca="1" si="409"/>
        <v>3.8194585714285703</v>
      </c>
      <c r="CZ44" s="179">
        <f ca="1">'Accuracy Calc'!DC218</f>
        <v>3.8194585714285703</v>
      </c>
      <c r="DA44" s="192">
        <f t="shared" ca="1" si="427"/>
        <v>1</v>
      </c>
      <c r="DB44" s="210">
        <f t="shared" ca="1" si="410"/>
        <v>4.190798571428572</v>
      </c>
      <c r="DC44" s="179">
        <f ca="1">'Accuracy Calc'!DF218</f>
        <v>4.190798571428572</v>
      </c>
      <c r="DD44" s="192" t="str">
        <f t="shared" ca="1" si="428"/>
        <v>-</v>
      </c>
      <c r="DE44" s="210" t="str">
        <f t="shared" ca="1" si="411"/>
        <v>-</v>
      </c>
      <c r="DF44" s="179" t="str">
        <f ca="1">'Accuracy Calc'!DI218</f>
        <v>-</v>
      </c>
      <c r="DG44" s="95"/>
      <c r="DK44" s="186" t="str">
        <f t="shared" si="379"/>
        <v>ECMWF_Ens</v>
      </c>
      <c r="DL44" s="184">
        <f t="shared" ca="1" si="380"/>
        <v>2.4656914285714291</v>
      </c>
      <c r="DM44" s="184">
        <f t="shared" ca="1" si="381"/>
        <v>2.5253357142857125</v>
      </c>
      <c r="DN44" s="184">
        <f t="shared" ca="1" si="382"/>
        <v>2.6841600000000025</v>
      </c>
      <c r="DO44" s="184">
        <f t="shared" ca="1" si="383"/>
        <v>2.4420985714285721</v>
      </c>
      <c r="DP44" s="184">
        <f t="shared" ca="1" si="384"/>
        <v>2.5929385714285726</v>
      </c>
      <c r="DQ44" s="184">
        <f t="shared" ca="1" si="385"/>
        <v>2.6303271428571446</v>
      </c>
      <c r="DR44" s="184">
        <f t="shared" ca="1" si="386"/>
        <v>2.7734142857142854</v>
      </c>
      <c r="DS44" s="184">
        <f t="shared" ca="1" si="387"/>
        <v>2.880591428571428</v>
      </c>
      <c r="DT44" s="184">
        <f t="shared" ca="1" si="388"/>
        <v>2.8615242857142853</v>
      </c>
      <c r="DU44" s="184">
        <f t="shared" ca="1" si="389"/>
        <v>3.2332371428571429</v>
      </c>
      <c r="DV44" s="184">
        <f t="shared" ca="1" si="390"/>
        <v>3.2842671428571433</v>
      </c>
      <c r="DW44" s="184">
        <f t="shared" ca="1" si="391"/>
        <v>3.711985714285714</v>
      </c>
      <c r="DX44" s="184">
        <f t="shared" ca="1" si="392"/>
        <v>3.8099185714285708</v>
      </c>
      <c r="DY44" s="184">
        <f t="shared" ca="1" si="393"/>
        <v>3.8194585714285703</v>
      </c>
      <c r="DZ44" s="184">
        <f t="shared" ca="1" si="394"/>
        <v>4.190798571428572</v>
      </c>
      <c r="EA44" s="184" t="str">
        <f t="shared" ca="1" si="395"/>
        <v>-</v>
      </c>
      <c r="FO44" s="275" t="s">
        <v>3174</v>
      </c>
      <c r="FP44" s="276" t="s">
        <v>3302</v>
      </c>
      <c r="FQ44" s="276" t="str">
        <f>FO44&amp;FP44</f>
        <v>ECMDay1</v>
      </c>
      <c r="FR44" s="279">
        <f ca="1">L11</f>
        <v>-1.4559171428571425</v>
      </c>
      <c r="FS44" s="279">
        <f ca="1">L16</f>
        <v>2.5736300887189252</v>
      </c>
      <c r="FT44" s="279">
        <f ca="1">L21</f>
        <v>2.4780021428571422</v>
      </c>
      <c r="FU44" s="280">
        <f ca="1">L26</f>
        <v>1.651510790579239</v>
      </c>
      <c r="FV44" s="264"/>
      <c r="FW44" s="275" t="str">
        <f t="shared" ref="FW44:FW53" si="429">FQ44</f>
        <v>ECMDay1</v>
      </c>
      <c r="FX44" s="276">
        <f ca="1">TODAY()</f>
        <v>44792</v>
      </c>
      <c r="FY44" s="276">
        <f ca="1">FS44+FR44</f>
        <v>1.1177129458617827</v>
      </c>
      <c r="FZ44" s="279">
        <f t="shared" ref="FZ44:FZ53" ca="1" si="430">FR44</f>
        <v>-1.4559171428571425</v>
      </c>
      <c r="GA44" s="279">
        <f ca="1">FR44-FS44</f>
        <v>-4.0295472315760676</v>
      </c>
      <c r="GB44" s="284"/>
      <c r="GC44" s="275" t="str">
        <f t="shared" ref="GC44:GC53" si="431">FQ44</f>
        <v>ECMDay1</v>
      </c>
      <c r="GD44" s="276">
        <f ca="1">TODAY()</f>
        <v>44792</v>
      </c>
      <c r="GE44" s="276">
        <f t="shared" ref="GE44:GE53" ca="1" si="432">FU44+FT44</f>
        <v>4.1295129334363807</v>
      </c>
      <c r="GF44" s="279">
        <f t="shared" ref="GF44:GF53" ca="1" si="433">FT44</f>
        <v>2.4780021428571422</v>
      </c>
      <c r="GG44" s="280">
        <f t="shared" ref="GG44:GG53" ca="1" si="434">FT44-FU44</f>
        <v>0.82649135227790316</v>
      </c>
    </row>
    <row r="45" spans="6:189" ht="16" thickBot="1" x14ac:dyDescent="0.4">
      <c r="F45" s="248"/>
      <c r="G45" s="248"/>
      <c r="H45" s="248"/>
      <c r="I45" s="248"/>
      <c r="J45" s="8"/>
      <c r="K45" s="251"/>
      <c r="L45" s="252"/>
      <c r="M45" s="248"/>
      <c r="N45" s="251"/>
      <c r="O45" s="252"/>
      <c r="P45" s="248"/>
      <c r="Q45" s="251"/>
      <c r="R45" s="252"/>
      <c r="S45" s="248"/>
      <c r="T45" s="251"/>
      <c r="U45" s="252"/>
      <c r="V45" s="248"/>
      <c r="W45" s="251"/>
      <c r="X45" s="252"/>
      <c r="Y45" s="248"/>
      <c r="Z45" s="251"/>
      <c r="AA45" s="252"/>
      <c r="AB45" s="248"/>
      <c r="AC45" s="251"/>
      <c r="AD45" s="252"/>
      <c r="AE45" s="248"/>
      <c r="AF45" s="251"/>
      <c r="AG45" s="252"/>
      <c r="AH45" s="248"/>
      <c r="AI45" s="251"/>
      <c r="AJ45" s="252"/>
      <c r="AK45" s="248"/>
      <c r="AL45" s="251"/>
      <c r="AM45" s="252"/>
      <c r="AN45" s="248"/>
      <c r="AO45" s="251"/>
      <c r="AP45" s="252"/>
      <c r="AQ45" s="248"/>
      <c r="AR45" s="251"/>
      <c r="AS45" s="252"/>
      <c r="AT45" s="248"/>
      <c r="AU45" s="251"/>
      <c r="AV45" s="252"/>
      <c r="AW45" s="248"/>
      <c r="AX45" s="251"/>
      <c r="AY45" s="252"/>
      <c r="AZ45" s="248"/>
      <c r="BA45" s="251"/>
      <c r="BB45" s="252"/>
      <c r="BC45" s="248"/>
      <c r="BD45" s="251"/>
      <c r="BE45" s="252"/>
      <c r="BF45" s="253"/>
      <c r="BG45" s="19"/>
      <c r="BI45" s="169" t="s">
        <v>3272</v>
      </c>
      <c r="BJ45" s="215" t="s">
        <v>3249</v>
      </c>
      <c r="BK45" s="388" t="s">
        <v>3092</v>
      </c>
      <c r="BL45" s="389"/>
      <c r="BM45" s="390"/>
      <c r="BN45" s="388" t="s">
        <v>3093</v>
      </c>
      <c r="BO45" s="389"/>
      <c r="BP45" s="390"/>
      <c r="BQ45" s="388" t="s">
        <v>3094</v>
      </c>
      <c r="BR45" s="389"/>
      <c r="BS45" s="390"/>
      <c r="BT45" s="388" t="s">
        <v>3095</v>
      </c>
      <c r="BU45" s="389"/>
      <c r="BV45" s="390"/>
      <c r="BW45" s="388" t="s">
        <v>3096</v>
      </c>
      <c r="BX45" s="389"/>
      <c r="BY45" s="389"/>
      <c r="BZ45" s="388" t="s">
        <v>3097</v>
      </c>
      <c r="CA45" s="389"/>
      <c r="CB45" s="390"/>
      <c r="CC45" s="388" t="s">
        <v>3098</v>
      </c>
      <c r="CD45" s="389"/>
      <c r="CE45" s="390"/>
      <c r="CF45" s="388" t="s">
        <v>3099</v>
      </c>
      <c r="CG45" s="389"/>
      <c r="CH45" s="390"/>
      <c r="CI45" s="388" t="s">
        <v>3100</v>
      </c>
      <c r="CJ45" s="389"/>
      <c r="CK45" s="389"/>
      <c r="CL45" s="388" t="s">
        <v>3101</v>
      </c>
      <c r="CM45" s="389"/>
      <c r="CN45" s="390"/>
      <c r="CO45" s="388" t="s">
        <v>3102</v>
      </c>
      <c r="CP45" s="389"/>
      <c r="CQ45" s="390"/>
      <c r="CR45" s="388" t="s">
        <v>3103</v>
      </c>
      <c r="CS45" s="389"/>
      <c r="CT45" s="390"/>
      <c r="CU45" s="388" t="s">
        <v>3104</v>
      </c>
      <c r="CV45" s="389"/>
      <c r="CW45" s="389"/>
      <c r="CX45" s="388" t="s">
        <v>3105</v>
      </c>
      <c r="CY45" s="389"/>
      <c r="CZ45" s="390"/>
      <c r="DA45" s="388" t="s">
        <v>3106</v>
      </c>
      <c r="DB45" s="389"/>
      <c r="DC45" s="390"/>
      <c r="DD45" s="388" t="s">
        <v>3107</v>
      </c>
      <c r="DE45" s="389"/>
      <c r="DF45" s="390"/>
      <c r="DK45" s="186" t="str">
        <f t="shared" si="379"/>
        <v>Std of 
ERROR</v>
      </c>
      <c r="DL45" s="186">
        <f t="shared" si="380"/>
        <v>0</v>
      </c>
      <c r="DM45" s="186">
        <f t="shared" si="381"/>
        <v>0</v>
      </c>
      <c r="DN45" s="186">
        <f t="shared" si="382"/>
        <v>0</v>
      </c>
      <c r="DO45" s="186">
        <f t="shared" si="383"/>
        <v>0</v>
      </c>
      <c r="DP45" s="186">
        <f t="shared" si="384"/>
        <v>0</v>
      </c>
      <c r="DQ45" s="186">
        <f t="shared" si="385"/>
        <v>0</v>
      </c>
      <c r="DR45" s="186">
        <f t="shared" si="386"/>
        <v>0</v>
      </c>
      <c r="DS45" s="186">
        <f t="shared" si="387"/>
        <v>0</v>
      </c>
      <c r="DT45" s="186">
        <f t="shared" si="388"/>
        <v>0</v>
      </c>
      <c r="DU45" s="186">
        <f t="shared" si="389"/>
        <v>0</v>
      </c>
      <c r="DV45" s="186">
        <f t="shared" si="390"/>
        <v>0</v>
      </c>
      <c r="DW45" s="186">
        <f t="shared" si="391"/>
        <v>0</v>
      </c>
      <c r="DX45" s="186">
        <f t="shared" si="392"/>
        <v>0</v>
      </c>
      <c r="DY45" s="186">
        <f t="shared" si="393"/>
        <v>0</v>
      </c>
      <c r="DZ45" s="186">
        <f t="shared" si="394"/>
        <v>0</v>
      </c>
      <c r="EA45" s="186">
        <f t="shared" si="395"/>
        <v>0</v>
      </c>
      <c r="FO45" s="275" t="s">
        <v>3174</v>
      </c>
      <c r="FP45" s="276" t="s">
        <v>3303</v>
      </c>
      <c r="FQ45" s="276" t="str">
        <f t="shared" ref="FQ45:FQ53" si="435">FO45&amp;FP45</f>
        <v>ECMDay2</v>
      </c>
      <c r="FR45" s="279">
        <f ca="1">O11</f>
        <v>-0.88023857142857076</v>
      </c>
      <c r="FS45" s="279">
        <f ca="1">O16</f>
        <v>3.0746856951646535</v>
      </c>
      <c r="FT45" s="279">
        <f ca="1">O21</f>
        <v>2.5997400000000006</v>
      </c>
      <c r="FU45" s="280">
        <f ca="1">O26</f>
        <v>1.8623906446981229</v>
      </c>
      <c r="FV45" s="264"/>
      <c r="FW45" s="275" t="str">
        <f t="shared" si="429"/>
        <v>ECMDay2</v>
      </c>
      <c r="FX45" s="276">
        <f ca="1">FX44+1</f>
        <v>44793</v>
      </c>
      <c r="FY45" s="276">
        <f t="shared" ref="FY45:FY53" ca="1" si="436">FS45+FR45</f>
        <v>2.194447123736083</v>
      </c>
      <c r="FZ45" s="279">
        <f t="shared" ca="1" si="430"/>
        <v>-0.88023857142857076</v>
      </c>
      <c r="GA45" s="279">
        <f t="shared" ref="GA45:GA53" ca="1" si="437">FR45-FS45</f>
        <v>-3.954924266593224</v>
      </c>
      <c r="GB45" s="284"/>
      <c r="GC45" s="275" t="str">
        <f t="shared" si="431"/>
        <v>ECMDay2</v>
      </c>
      <c r="GD45" s="276">
        <f ca="1">GD44+1</f>
        <v>44793</v>
      </c>
      <c r="GE45" s="276">
        <f t="shared" ca="1" si="432"/>
        <v>4.4621306446981235</v>
      </c>
      <c r="GF45" s="279">
        <f t="shared" ca="1" si="433"/>
        <v>2.5997400000000006</v>
      </c>
      <c r="GG45" s="280">
        <f t="shared" ca="1" si="434"/>
        <v>0.73734935530187773</v>
      </c>
    </row>
    <row r="46" spans="6:189" x14ac:dyDescent="0.35">
      <c r="F46" s="248"/>
      <c r="G46" s="248"/>
      <c r="H46" s="248"/>
      <c r="I46" s="248"/>
      <c r="J46" s="8"/>
      <c r="K46" s="251"/>
      <c r="L46" s="252"/>
      <c r="M46" s="248"/>
      <c r="N46" s="251"/>
      <c r="O46" s="252"/>
      <c r="P46" s="248"/>
      <c r="Q46" s="251"/>
      <c r="R46" s="252"/>
      <c r="S46" s="248"/>
      <c r="T46" s="251"/>
      <c r="U46" s="252"/>
      <c r="V46" s="248"/>
      <c r="W46" s="251"/>
      <c r="X46" s="252"/>
      <c r="Y46" s="248"/>
      <c r="Z46" s="251"/>
      <c r="AA46" s="252"/>
      <c r="AB46" s="248"/>
      <c r="AC46" s="251"/>
      <c r="AD46" s="252"/>
      <c r="AE46" s="248"/>
      <c r="AF46" s="251"/>
      <c r="AG46" s="252"/>
      <c r="AH46" s="248"/>
      <c r="AI46" s="251"/>
      <c r="AJ46" s="252"/>
      <c r="AK46" s="248"/>
      <c r="AL46" s="251"/>
      <c r="AM46" s="252"/>
      <c r="AN46" s="248"/>
      <c r="AO46" s="251"/>
      <c r="AP46" s="252"/>
      <c r="AQ46" s="248"/>
      <c r="AR46" s="251"/>
      <c r="AS46" s="252"/>
      <c r="AT46" s="248"/>
      <c r="AU46" s="251"/>
      <c r="AV46" s="252"/>
      <c r="AW46" s="248"/>
      <c r="AX46" s="251"/>
      <c r="AY46" s="252"/>
      <c r="AZ46" s="248"/>
      <c r="BA46" s="251"/>
      <c r="BB46" s="252"/>
      <c r="BC46" s="248"/>
      <c r="BD46" s="251"/>
      <c r="BE46" s="252"/>
      <c r="BF46" s="253"/>
      <c r="BG46" s="19"/>
      <c r="BI46" s="42" t="str">
        <f>$BI$45&amp;BJ46</f>
        <v>06zStDevError_GFS</v>
      </c>
      <c r="BJ46" s="180" t="s">
        <v>3085</v>
      </c>
      <c r="BK46" s="192">
        <f ca="1">IFERROR(RANK(BL46,BL$46:BL$49,2),"-")</f>
        <v>1</v>
      </c>
      <c r="BL46" s="210">
        <f t="shared" ref="BL46:BL49" ca="1" si="438">IFERROR(ABS(BM46),"-")</f>
        <v>1.0883395126324982</v>
      </c>
      <c r="BM46" s="179">
        <f ca="1">'Accuracy Calc'!BP54</f>
        <v>1.0883395126324982</v>
      </c>
      <c r="BN46" s="192">
        <f ca="1">IFERROR(RANK(BO46,BO$46:BO$49,2),"-")</f>
        <v>1</v>
      </c>
      <c r="BO46" s="210">
        <f t="shared" ref="BO46:BO49" ca="1" si="439">IFERROR(ABS(BP46),"-")</f>
        <v>1.4709962723658727</v>
      </c>
      <c r="BP46" s="179">
        <f ca="1">'Accuracy Calc'!BS54</f>
        <v>1.4709962723658727</v>
      </c>
      <c r="BQ46" s="192">
        <f ca="1">IFERROR(RANK(BR46,BR$46:BR$49,2),"-")</f>
        <v>1</v>
      </c>
      <c r="BR46" s="210">
        <f t="shared" ref="BR46:BR49" ca="1" si="440">IFERROR(ABS(BS46),"-")</f>
        <v>1.1686996870375337</v>
      </c>
      <c r="BS46" s="179">
        <f ca="1">'Accuracy Calc'!BV54</f>
        <v>1.1686996870375337</v>
      </c>
      <c r="BT46" s="192">
        <f ca="1">IFERROR(RANK(BU46,BU$46:BU$49,2),"-")</f>
        <v>1</v>
      </c>
      <c r="BU46" s="210">
        <f t="shared" ref="BU46:BU49" ca="1" si="441">IFERROR(ABS(BV46),"-")</f>
        <v>1.7171322088563374</v>
      </c>
      <c r="BV46" s="179">
        <f ca="1">'Accuracy Calc'!BY54</f>
        <v>1.7171322088563374</v>
      </c>
      <c r="BW46" s="192">
        <f ca="1">IFERROR(RANK(BX46,BX$46:BX$49,2),"-")</f>
        <v>4</v>
      </c>
      <c r="BX46" s="210">
        <f t="shared" ref="BX46:BX49" ca="1" si="442">IFERROR(ABS(BY46),"-")</f>
        <v>2.5249252365310584</v>
      </c>
      <c r="BY46" s="179">
        <f ca="1">'Accuracy Calc'!CB54</f>
        <v>2.5249252365310584</v>
      </c>
      <c r="BZ46" s="192">
        <f ca="1">IFERROR(RANK(CA46,CA$46:CA$49,2),"-")</f>
        <v>4</v>
      </c>
      <c r="CA46" s="210">
        <f t="shared" ref="CA46:CA49" ca="1" si="443">IFERROR(ABS(CB46),"-")</f>
        <v>2.3980757916972695</v>
      </c>
      <c r="CB46" s="179">
        <f ca="1">'Accuracy Calc'!CE54</f>
        <v>2.3980757916972695</v>
      </c>
      <c r="CC46" s="192">
        <f ca="1">IFERROR(RANK(CD46,CD$46:CD$49,2),"-")</f>
        <v>4</v>
      </c>
      <c r="CD46" s="210">
        <f t="shared" ref="CD46:CD49" ca="1" si="444">IFERROR(ABS(CE46),"-")</f>
        <v>3.1796464275136014</v>
      </c>
      <c r="CE46" s="179">
        <f ca="1">'Accuracy Calc'!CH54</f>
        <v>3.1796464275136014</v>
      </c>
      <c r="CF46" s="192">
        <f ca="1">IFERROR(RANK(CG46,CG$46:CG$49,2),"-")</f>
        <v>4</v>
      </c>
      <c r="CG46" s="210">
        <f t="shared" ref="CG46:CG49" ca="1" si="445">IFERROR(ABS(CH46),"-")</f>
        <v>3.4730631598280928</v>
      </c>
      <c r="CH46" s="179">
        <f ca="1">'Accuracy Calc'!CK54</f>
        <v>3.4730631598280928</v>
      </c>
      <c r="CI46" s="192">
        <f ca="1">IFERROR(RANK(CJ46,CJ$46:CJ$49,2),"-")</f>
        <v>2</v>
      </c>
      <c r="CJ46" s="210">
        <f t="shared" ref="CJ46:CJ49" ca="1" si="446">IFERROR(ABS(CK46),"-")</f>
        <v>2.7291659375515889</v>
      </c>
      <c r="CK46" s="179">
        <f ca="1">'Accuracy Calc'!CN54</f>
        <v>2.7291659375515889</v>
      </c>
      <c r="CL46" s="192">
        <f ca="1">IFERROR(RANK(CM46,CM$46:CM$49,2),"-")</f>
        <v>3</v>
      </c>
      <c r="CM46" s="210">
        <f t="shared" ref="CM46:CM49" ca="1" si="447">IFERROR(ABS(CN46),"-")</f>
        <v>3.7720587871928486</v>
      </c>
      <c r="CN46" s="179">
        <f ca="1">'Accuracy Calc'!CQ54</f>
        <v>3.7720587871928486</v>
      </c>
      <c r="CO46" s="192">
        <f ca="1">IFERROR(RANK(CP46,CP$46:CP$49,2),"-")</f>
        <v>3</v>
      </c>
      <c r="CP46" s="210">
        <f t="shared" ref="CP46:CP49" ca="1" si="448">IFERROR(ABS(CQ46),"-")</f>
        <v>3.5045300298980417</v>
      </c>
      <c r="CQ46" s="179">
        <f ca="1">'Accuracy Calc'!CT54</f>
        <v>3.5045300298980417</v>
      </c>
      <c r="CR46" s="192">
        <f ca="1">IFERROR(RANK(CS46,CS$46:CS$49,2),"-")</f>
        <v>3</v>
      </c>
      <c r="CS46" s="210">
        <f t="shared" ref="CS46:CS49" ca="1" si="449">IFERROR(ABS(CT46),"-")</f>
        <v>3.9894891197162927</v>
      </c>
      <c r="CT46" s="179">
        <f ca="1">'Accuracy Calc'!CW54</f>
        <v>3.9894891197162927</v>
      </c>
      <c r="CU46" s="192">
        <f ca="1">IFERROR(RANK(CV46,CV$46:CV$49,2),"-")</f>
        <v>3</v>
      </c>
      <c r="CV46" s="210">
        <f t="shared" ref="CV46:CV49" ca="1" si="450">IFERROR(ABS(CW46),"-")</f>
        <v>3.6021411184197301</v>
      </c>
      <c r="CW46" s="179">
        <f ca="1">'Accuracy Calc'!CZ54</f>
        <v>3.6021411184197301</v>
      </c>
      <c r="CX46" s="192">
        <f ca="1">IFERROR(RANK(CY46,CY$46:CY$49,2),"-")</f>
        <v>3</v>
      </c>
      <c r="CY46" s="210">
        <f t="shared" ref="CY46:CY49" ca="1" si="451">IFERROR(ABS(CZ46),"-")</f>
        <v>4.6901612612541763</v>
      </c>
      <c r="CZ46" s="179">
        <f ca="1">'Accuracy Calc'!DC54</f>
        <v>4.6901612612541763</v>
      </c>
      <c r="DA46" s="192">
        <f ca="1">IFERROR(RANK(DB46,DB$46:DB$49,2),"-")</f>
        <v>3</v>
      </c>
      <c r="DB46" s="210">
        <f t="shared" ref="DB46:DB49" ca="1" si="452">IFERROR(ABS(DC46),"-")</f>
        <v>3.9040169818861066</v>
      </c>
      <c r="DC46" s="179">
        <f ca="1">'Accuracy Calc'!DF54</f>
        <v>3.9040169818861066</v>
      </c>
      <c r="DD46" s="192">
        <f ca="1">IFERROR(RANK(DE46,DE$46:DE$49,2),"-")</f>
        <v>2</v>
      </c>
      <c r="DE46" s="210">
        <f t="shared" ref="DE46:DE49" ca="1" si="453">IFERROR(ABS(DF46),"-")</f>
        <v>5.0393530091995471</v>
      </c>
      <c r="DF46" s="179">
        <f ca="1">'Accuracy Calc'!DI54</f>
        <v>5.0393530091995471</v>
      </c>
      <c r="DK46" s="186" t="str">
        <f t="shared" si="379"/>
        <v>GFS</v>
      </c>
      <c r="DL46" s="184">
        <f t="shared" ca="1" si="380"/>
        <v>1.0883395126324982</v>
      </c>
      <c r="DM46" s="184">
        <f t="shared" ca="1" si="381"/>
        <v>1.4709962723658727</v>
      </c>
      <c r="DN46" s="184">
        <f t="shared" ca="1" si="382"/>
        <v>1.1686996870375337</v>
      </c>
      <c r="DO46" s="184">
        <f t="shared" ca="1" si="383"/>
        <v>1.7171322088563374</v>
      </c>
      <c r="DP46" s="184">
        <f t="shared" ca="1" si="384"/>
        <v>2.5249252365310584</v>
      </c>
      <c r="DQ46" s="184">
        <f t="shared" ca="1" si="385"/>
        <v>2.3980757916972695</v>
      </c>
      <c r="DR46" s="184">
        <f t="shared" ca="1" si="386"/>
        <v>3.1796464275136014</v>
      </c>
      <c r="DS46" s="184">
        <f t="shared" ca="1" si="387"/>
        <v>3.4730631598280928</v>
      </c>
      <c r="DT46" s="184">
        <f t="shared" ca="1" si="388"/>
        <v>2.7291659375515889</v>
      </c>
      <c r="DU46" s="184">
        <f t="shared" ca="1" si="389"/>
        <v>3.7720587871928486</v>
      </c>
      <c r="DV46" s="184">
        <f t="shared" ca="1" si="390"/>
        <v>3.5045300298980417</v>
      </c>
      <c r="DW46" s="184">
        <f t="shared" ca="1" si="391"/>
        <v>3.9894891197162927</v>
      </c>
      <c r="DX46" s="184">
        <f t="shared" ca="1" si="392"/>
        <v>3.6021411184197301</v>
      </c>
      <c r="DY46" s="184">
        <f t="shared" ca="1" si="393"/>
        <v>4.6901612612541763</v>
      </c>
      <c r="DZ46" s="184">
        <f t="shared" ca="1" si="394"/>
        <v>3.9040169818861066</v>
      </c>
      <c r="EA46" s="184">
        <f t="shared" ca="1" si="395"/>
        <v>5.0393530091995471</v>
      </c>
      <c r="FO46" s="275" t="s">
        <v>3174</v>
      </c>
      <c r="FP46" s="276" t="s">
        <v>3304</v>
      </c>
      <c r="FQ46" s="276" t="str">
        <f t="shared" si="435"/>
        <v>ECMDay3</v>
      </c>
      <c r="FR46" s="279">
        <f ca="1">R11</f>
        <v>-0.44598857142857085</v>
      </c>
      <c r="FS46" s="279">
        <f ca="1">R16</f>
        <v>2.8883549581341752</v>
      </c>
      <c r="FT46" s="279">
        <f ca="1">R21</f>
        <v>2.395099285714287</v>
      </c>
      <c r="FU46" s="280">
        <f ca="1">R26</f>
        <v>1.6745853983124523</v>
      </c>
      <c r="FV46" s="264"/>
      <c r="FW46" s="275" t="str">
        <f t="shared" si="429"/>
        <v>ECMDay3</v>
      </c>
      <c r="FX46" s="276">
        <f t="shared" ref="FX46:FX53" ca="1" si="454">FX45+1</f>
        <v>44794</v>
      </c>
      <c r="FY46" s="276">
        <f t="shared" ca="1" si="436"/>
        <v>2.4423663867056042</v>
      </c>
      <c r="FZ46" s="279">
        <f t="shared" ca="1" si="430"/>
        <v>-0.44598857142857085</v>
      </c>
      <c r="GA46" s="279">
        <f t="shared" ca="1" si="437"/>
        <v>-3.3343435295627462</v>
      </c>
      <c r="GB46" s="284"/>
      <c r="GC46" s="275" t="str">
        <f t="shared" si="431"/>
        <v>ECMDay3</v>
      </c>
      <c r="GD46" s="276">
        <f t="shared" ref="GD46:GD53" ca="1" si="455">GD45+1</f>
        <v>44794</v>
      </c>
      <c r="GE46" s="276">
        <f t="shared" ca="1" si="432"/>
        <v>4.0696846840267398</v>
      </c>
      <c r="GF46" s="279">
        <f t="shared" ca="1" si="433"/>
        <v>2.395099285714287</v>
      </c>
      <c r="GG46" s="280">
        <f t="shared" ca="1" si="434"/>
        <v>0.72051388740183464</v>
      </c>
    </row>
    <row r="47" spans="6:189" x14ac:dyDescent="0.35">
      <c r="F47" s="248"/>
      <c r="G47" s="248"/>
      <c r="H47" s="248"/>
      <c r="I47" s="248"/>
      <c r="J47" s="8"/>
      <c r="K47" s="251"/>
      <c r="L47" s="252"/>
      <c r="M47" s="248"/>
      <c r="N47" s="251"/>
      <c r="O47" s="252"/>
      <c r="P47" s="248"/>
      <c r="Q47" s="251"/>
      <c r="R47" s="252"/>
      <c r="S47" s="248"/>
      <c r="T47" s="251"/>
      <c r="U47" s="252"/>
      <c r="V47" s="248"/>
      <c r="W47" s="251"/>
      <c r="X47" s="252"/>
      <c r="Y47" s="248"/>
      <c r="Z47" s="251"/>
      <c r="AA47" s="252"/>
      <c r="AB47" s="248"/>
      <c r="AC47" s="251"/>
      <c r="AD47" s="252"/>
      <c r="AE47" s="248"/>
      <c r="AF47" s="251"/>
      <c r="AG47" s="252"/>
      <c r="AH47" s="248"/>
      <c r="AI47" s="251"/>
      <c r="AJ47" s="252"/>
      <c r="AK47" s="248"/>
      <c r="AL47" s="251"/>
      <c r="AM47" s="252"/>
      <c r="AN47" s="248"/>
      <c r="AO47" s="251"/>
      <c r="AP47" s="252"/>
      <c r="AQ47" s="248"/>
      <c r="AR47" s="251"/>
      <c r="AS47" s="252"/>
      <c r="AT47" s="248"/>
      <c r="AU47" s="251"/>
      <c r="AV47" s="252"/>
      <c r="AW47" s="248"/>
      <c r="AX47" s="251"/>
      <c r="AY47" s="252"/>
      <c r="AZ47" s="248"/>
      <c r="BA47" s="251"/>
      <c r="BB47" s="252"/>
      <c r="BC47" s="248"/>
      <c r="BD47" s="251"/>
      <c r="BE47" s="252"/>
      <c r="BF47" s="253"/>
      <c r="BG47" s="19"/>
      <c r="BI47" s="42" t="str">
        <f t="shared" ref="BI47:BI49" si="456">$BI$45&amp;BJ47</f>
        <v>06zStDevError_GFS_Ens</v>
      </c>
      <c r="BJ47" s="180" t="s">
        <v>3297</v>
      </c>
      <c r="BK47" s="192">
        <f t="shared" ref="BK47:BK49" ca="1" si="457">IFERROR(RANK(BL47,BL$46:BL$49,2),"-")</f>
        <v>2</v>
      </c>
      <c r="BL47" s="210">
        <f t="shared" ca="1" si="438"/>
        <v>1.2822273993424431</v>
      </c>
      <c r="BM47" s="179">
        <f ca="1">'Accuracy Calc'!BP109</f>
        <v>1.2822273993424431</v>
      </c>
      <c r="BN47" s="192">
        <f t="shared" ref="BN47:BN49" ca="1" si="458">IFERROR(RANK(BO47,BO$46:BO$49,2),"-")</f>
        <v>2</v>
      </c>
      <c r="BO47" s="210">
        <f t="shared" ca="1" si="439"/>
        <v>1.7808359626247321</v>
      </c>
      <c r="BP47" s="179">
        <f ca="1">'Accuracy Calc'!BS109</f>
        <v>1.7808359626247321</v>
      </c>
      <c r="BQ47" s="192">
        <f t="shared" ref="BQ47:BQ49" ca="1" si="459">IFERROR(RANK(BR47,BR$46:BR$49,2),"-")</f>
        <v>2</v>
      </c>
      <c r="BR47" s="210">
        <f t="shared" ca="1" si="440"/>
        <v>1.7396666752036964</v>
      </c>
      <c r="BS47" s="179">
        <f ca="1">'Accuracy Calc'!BV109</f>
        <v>1.7396666752036964</v>
      </c>
      <c r="BT47" s="192">
        <f t="shared" ref="BT47:BT49" ca="1" si="460">IFERROR(RANK(BU47,BU$46:BU$49,2),"-")</f>
        <v>4</v>
      </c>
      <c r="BU47" s="210">
        <f t="shared" ca="1" si="441"/>
        <v>2.0537685790402667</v>
      </c>
      <c r="BV47" s="179">
        <f ca="1">'Accuracy Calc'!BY109</f>
        <v>2.0537685790402667</v>
      </c>
      <c r="BW47" s="192">
        <f t="shared" ref="BW47:BW49" ca="1" si="461">IFERROR(RANK(BX47,BX$46:BX$49,2),"-")</f>
        <v>3</v>
      </c>
      <c r="BX47" s="210">
        <f t="shared" ca="1" si="442"/>
        <v>2.1086942294859536</v>
      </c>
      <c r="BY47" s="179">
        <f ca="1">'Accuracy Calc'!CB109</f>
        <v>2.1086942294859536</v>
      </c>
      <c r="BZ47" s="192">
        <f t="shared" ref="BZ47:BZ49" ca="1" si="462">IFERROR(RANK(CA47,CA$46:CA$49,2),"-")</f>
        <v>1</v>
      </c>
      <c r="CA47" s="210">
        <f t="shared" ca="1" si="443"/>
        <v>1.7261651277361181</v>
      </c>
      <c r="CB47" s="179">
        <f ca="1">'Accuracy Calc'!CE109</f>
        <v>1.7261651277361181</v>
      </c>
      <c r="CC47" s="192">
        <f t="shared" ref="CC47:CC49" ca="1" si="463">IFERROR(RANK(CD47,CD$46:CD$49,2),"-")</f>
        <v>3</v>
      </c>
      <c r="CD47" s="210">
        <f t="shared" ca="1" si="444"/>
        <v>2.7230028536754247</v>
      </c>
      <c r="CE47" s="179">
        <f ca="1">'Accuracy Calc'!CH109</f>
        <v>2.7230028536754247</v>
      </c>
      <c r="CF47" s="192">
        <f t="shared" ref="CF47:CF49" ca="1" si="464">IFERROR(RANK(CG47,CG$46:CG$49,2),"-")</f>
        <v>3</v>
      </c>
      <c r="CG47" s="210">
        <f t="shared" ca="1" si="445"/>
        <v>3.124793627471051</v>
      </c>
      <c r="CH47" s="179">
        <f ca="1">'Accuracy Calc'!CK109</f>
        <v>3.124793627471051</v>
      </c>
      <c r="CI47" s="192">
        <f t="shared" ref="CI47:CI49" ca="1" si="465">IFERROR(RANK(CJ47,CJ$46:CJ$49,2),"-")</f>
        <v>3</v>
      </c>
      <c r="CJ47" s="210">
        <f t="shared" ca="1" si="446"/>
        <v>3.1776679338307052</v>
      </c>
      <c r="CK47" s="179">
        <f ca="1">'Accuracy Calc'!CN109</f>
        <v>3.1776679338307052</v>
      </c>
      <c r="CL47" s="192">
        <f t="shared" ref="CL47:CL49" ca="1" si="466">IFERROR(RANK(CM47,CM$46:CM$49,2),"-")</f>
        <v>2</v>
      </c>
      <c r="CM47" s="210">
        <f t="shared" ca="1" si="447"/>
        <v>3.2942255131904843</v>
      </c>
      <c r="CN47" s="179">
        <f ca="1">'Accuracy Calc'!CQ109</f>
        <v>3.2942255131904843</v>
      </c>
      <c r="CO47" s="192">
        <f t="shared" ref="CO47:CO49" ca="1" si="467">IFERROR(RANK(CP47,CP$46:CP$49,2),"-")</f>
        <v>2</v>
      </c>
      <c r="CP47" s="210">
        <f t="shared" ca="1" si="448"/>
        <v>3.1812411184455818</v>
      </c>
      <c r="CQ47" s="179">
        <f ca="1">'Accuracy Calc'!CT109</f>
        <v>3.1812411184455818</v>
      </c>
      <c r="CR47" s="192">
        <f t="shared" ref="CR47:CR49" ca="1" si="468">IFERROR(RANK(CS47,CS$46:CS$49,2),"-")</f>
        <v>2</v>
      </c>
      <c r="CS47" s="210">
        <f t="shared" ca="1" si="449"/>
        <v>3.2304796682157884</v>
      </c>
      <c r="CT47" s="179">
        <f ca="1">'Accuracy Calc'!CW109</f>
        <v>3.2304796682157884</v>
      </c>
      <c r="CU47" s="192">
        <f t="shared" ref="CU47:CU49" ca="1" si="469">IFERROR(RANK(CV47,CV$46:CV$49,2),"-")</f>
        <v>2</v>
      </c>
      <c r="CV47" s="210">
        <f t="shared" ca="1" si="450"/>
        <v>2.9693380159819434</v>
      </c>
      <c r="CW47" s="179">
        <f ca="1">'Accuracy Calc'!CZ109</f>
        <v>2.9693380159819434</v>
      </c>
      <c r="CX47" s="192">
        <f t="shared" ref="CX47:CX49" ca="1" si="470">IFERROR(RANK(CY47,CY$46:CY$49,2),"-")</f>
        <v>2</v>
      </c>
      <c r="CY47" s="210">
        <f t="shared" ca="1" si="451"/>
        <v>3.1584027936214132</v>
      </c>
      <c r="CZ47" s="179">
        <f ca="1">'Accuracy Calc'!DC109</f>
        <v>3.1584027936214132</v>
      </c>
      <c r="DA47" s="192">
        <f t="shared" ref="DA47:DA49" ca="1" si="471">IFERROR(RANK(DB47,DB$46:DB$49,2),"-")</f>
        <v>2</v>
      </c>
      <c r="DB47" s="210">
        <f t="shared" ca="1" si="452"/>
        <v>3.3521612016130762</v>
      </c>
      <c r="DC47" s="179">
        <f ca="1">'Accuracy Calc'!DF109</f>
        <v>3.3521612016130762</v>
      </c>
      <c r="DD47" s="192">
        <f t="shared" ref="DD47:DD49" ca="1" si="472">IFERROR(RANK(DE47,DE$46:DE$49,2),"-")</f>
        <v>1</v>
      </c>
      <c r="DE47" s="210">
        <f t="shared" ca="1" si="453"/>
        <v>3.2932646638921743</v>
      </c>
      <c r="DF47" s="179">
        <f ca="1">'Accuracy Calc'!DI109</f>
        <v>3.2932646638921743</v>
      </c>
      <c r="DG47" s="94"/>
      <c r="DK47" s="186" t="str">
        <f t="shared" si="379"/>
        <v>GFS_Ens</v>
      </c>
      <c r="DL47" s="184">
        <f t="shared" ca="1" si="380"/>
        <v>1.2822273993424431</v>
      </c>
      <c r="DM47" s="184">
        <f t="shared" ca="1" si="381"/>
        <v>1.7808359626247321</v>
      </c>
      <c r="DN47" s="184">
        <f t="shared" ca="1" si="382"/>
        <v>1.7396666752036964</v>
      </c>
      <c r="DO47" s="184">
        <f t="shared" ca="1" si="383"/>
        <v>2.0537685790402667</v>
      </c>
      <c r="DP47" s="184">
        <f t="shared" ca="1" si="384"/>
        <v>2.1086942294859536</v>
      </c>
      <c r="DQ47" s="184">
        <f t="shared" ca="1" si="385"/>
        <v>1.7261651277361181</v>
      </c>
      <c r="DR47" s="184">
        <f t="shared" ca="1" si="386"/>
        <v>2.7230028536754247</v>
      </c>
      <c r="DS47" s="184">
        <f t="shared" ca="1" si="387"/>
        <v>3.124793627471051</v>
      </c>
      <c r="DT47" s="184">
        <f t="shared" ca="1" si="388"/>
        <v>3.1776679338307052</v>
      </c>
      <c r="DU47" s="184">
        <f t="shared" ca="1" si="389"/>
        <v>3.2942255131904843</v>
      </c>
      <c r="DV47" s="184">
        <f t="shared" ca="1" si="390"/>
        <v>3.1812411184455818</v>
      </c>
      <c r="DW47" s="184">
        <f t="shared" ca="1" si="391"/>
        <v>3.2304796682157884</v>
      </c>
      <c r="DX47" s="184">
        <f t="shared" ca="1" si="392"/>
        <v>2.9693380159819434</v>
      </c>
      <c r="DY47" s="184">
        <f t="shared" ca="1" si="393"/>
        <v>3.1584027936214132</v>
      </c>
      <c r="DZ47" s="184">
        <f t="shared" ca="1" si="394"/>
        <v>3.3521612016130762</v>
      </c>
      <c r="EA47" s="184">
        <f t="shared" ca="1" si="395"/>
        <v>3.2932646638921743</v>
      </c>
      <c r="FO47" s="275" t="s">
        <v>3174</v>
      </c>
      <c r="FP47" s="276" t="s">
        <v>3305</v>
      </c>
      <c r="FQ47" s="276" t="str">
        <f t="shared" si="435"/>
        <v>ECMDay4</v>
      </c>
      <c r="FR47" s="279">
        <f ca="1">U11</f>
        <v>-0.60863142857142827</v>
      </c>
      <c r="FS47" s="279">
        <f ca="1">U16</f>
        <v>3.3644307896335635</v>
      </c>
      <c r="FT47" s="279">
        <f ca="1">U21</f>
        <v>2.790829285714286</v>
      </c>
      <c r="FU47" s="280">
        <f ca="1">U26</f>
        <v>1.9746639665895676</v>
      </c>
      <c r="FV47" s="264"/>
      <c r="FW47" s="275" t="str">
        <f t="shared" si="429"/>
        <v>ECMDay4</v>
      </c>
      <c r="FX47" s="276">
        <f t="shared" ca="1" si="454"/>
        <v>44795</v>
      </c>
      <c r="FY47" s="276">
        <f t="shared" ca="1" si="436"/>
        <v>2.7557993610621354</v>
      </c>
      <c r="FZ47" s="279">
        <f t="shared" ca="1" si="430"/>
        <v>-0.60863142857142827</v>
      </c>
      <c r="GA47" s="279">
        <f t="shared" ca="1" si="437"/>
        <v>-3.9730622182049915</v>
      </c>
      <c r="GB47" s="284"/>
      <c r="GC47" s="275" t="str">
        <f t="shared" si="431"/>
        <v>ECMDay4</v>
      </c>
      <c r="GD47" s="276">
        <f t="shared" ca="1" si="455"/>
        <v>44795</v>
      </c>
      <c r="GE47" s="276">
        <f t="shared" ca="1" si="432"/>
        <v>4.7654932523038536</v>
      </c>
      <c r="GF47" s="279">
        <f t="shared" ca="1" si="433"/>
        <v>2.790829285714286</v>
      </c>
      <c r="GG47" s="280">
        <f t="shared" ca="1" si="434"/>
        <v>0.81616531912471846</v>
      </c>
    </row>
    <row r="48" spans="6:189" x14ac:dyDescent="0.35">
      <c r="F48" s="248"/>
      <c r="G48" s="248"/>
      <c r="H48" s="248"/>
      <c r="I48" s="248"/>
      <c r="J48" s="8"/>
      <c r="K48" s="251"/>
      <c r="L48" s="252"/>
      <c r="M48" s="248"/>
      <c r="N48" s="251"/>
      <c r="O48" s="252"/>
      <c r="P48" s="248"/>
      <c r="Q48" s="251"/>
      <c r="R48" s="252"/>
      <c r="S48" s="248"/>
      <c r="T48" s="251"/>
      <c r="U48" s="252"/>
      <c r="V48" s="248"/>
      <c r="W48" s="251"/>
      <c r="X48" s="252"/>
      <c r="Y48" s="248"/>
      <c r="Z48" s="251"/>
      <c r="AA48" s="252"/>
      <c r="AB48" s="248"/>
      <c r="AC48" s="251"/>
      <c r="AD48" s="252"/>
      <c r="AE48" s="248"/>
      <c r="AF48" s="251"/>
      <c r="AG48" s="252"/>
      <c r="AH48" s="248"/>
      <c r="AI48" s="251"/>
      <c r="AJ48" s="252"/>
      <c r="AK48" s="248"/>
      <c r="AL48" s="251"/>
      <c r="AM48" s="252"/>
      <c r="AN48" s="248"/>
      <c r="AO48" s="251"/>
      <c r="AP48" s="252"/>
      <c r="AQ48" s="248"/>
      <c r="AR48" s="251"/>
      <c r="AS48" s="252"/>
      <c r="AT48" s="248"/>
      <c r="AU48" s="251"/>
      <c r="AV48" s="252"/>
      <c r="AW48" s="248"/>
      <c r="AX48" s="251"/>
      <c r="AY48" s="252"/>
      <c r="AZ48" s="248"/>
      <c r="BA48" s="251"/>
      <c r="BB48" s="252"/>
      <c r="BC48" s="248"/>
      <c r="BD48" s="251"/>
      <c r="BE48" s="252"/>
      <c r="BF48" s="253"/>
      <c r="BG48" s="19"/>
      <c r="BI48" s="42" t="str">
        <f t="shared" si="456"/>
        <v>06zStDevError_ECMWF</v>
      </c>
      <c r="BJ48" s="180" t="s">
        <v>3171</v>
      </c>
      <c r="BK48" s="192">
        <f t="shared" ca="1" si="457"/>
        <v>3</v>
      </c>
      <c r="BL48" s="210">
        <f t="shared" ca="1" si="438"/>
        <v>1.4993453511306647</v>
      </c>
      <c r="BM48" s="179">
        <f ca="1">'Accuracy Calc'!BP164</f>
        <v>1.4993453511306647</v>
      </c>
      <c r="BN48" s="192">
        <f t="shared" ca="1" si="458"/>
        <v>3</v>
      </c>
      <c r="BO48" s="210">
        <f t="shared" ca="1" si="439"/>
        <v>2.0446788394642947</v>
      </c>
      <c r="BP48" s="179">
        <f ca="1">'Accuracy Calc'!BS164</f>
        <v>2.0446788394642947</v>
      </c>
      <c r="BQ48" s="192">
        <f t="shared" ca="1" si="459"/>
        <v>3</v>
      </c>
      <c r="BR48" s="210">
        <f t="shared" ca="1" si="440"/>
        <v>1.7599667685893308</v>
      </c>
      <c r="BS48" s="179">
        <f ca="1">'Accuracy Calc'!BV164</f>
        <v>1.7599667685893308</v>
      </c>
      <c r="BT48" s="192">
        <f t="shared" ca="1" si="460"/>
        <v>3</v>
      </c>
      <c r="BU48" s="210">
        <f t="shared" ca="1" si="441"/>
        <v>1.8383939615399438</v>
      </c>
      <c r="BV48" s="179">
        <f ca="1">'Accuracy Calc'!BY164</f>
        <v>1.8383939615399438</v>
      </c>
      <c r="BW48" s="192">
        <f t="shared" ca="1" si="461"/>
        <v>2</v>
      </c>
      <c r="BX48" s="210">
        <f t="shared" ca="1" si="442"/>
        <v>2.0173989080097119</v>
      </c>
      <c r="BY48" s="179">
        <f ca="1">'Accuracy Calc'!CB164</f>
        <v>2.0173989080097119</v>
      </c>
      <c r="BZ48" s="192">
        <f t="shared" ca="1" si="462"/>
        <v>3</v>
      </c>
      <c r="CA48" s="210">
        <f t="shared" ca="1" si="443"/>
        <v>1.9034781648335157</v>
      </c>
      <c r="CB48" s="179">
        <f ca="1">'Accuracy Calc'!CE164</f>
        <v>1.9034781648335157</v>
      </c>
      <c r="CC48" s="192">
        <f t="shared" ca="1" si="463"/>
        <v>1</v>
      </c>
      <c r="CD48" s="210">
        <f t="shared" ca="1" si="444"/>
        <v>1.5916392142232048</v>
      </c>
      <c r="CE48" s="179">
        <f ca="1">'Accuracy Calc'!CH164</f>
        <v>1.5916392142232048</v>
      </c>
      <c r="CF48" s="192">
        <f t="shared" ca="1" si="464"/>
        <v>2</v>
      </c>
      <c r="CG48" s="210">
        <f t="shared" ca="1" si="445"/>
        <v>2.893964970477183</v>
      </c>
      <c r="CH48" s="179">
        <f ca="1">'Accuracy Calc'!CK164</f>
        <v>2.893964970477183</v>
      </c>
      <c r="CI48" s="192">
        <f t="shared" ca="1" si="465"/>
        <v>4</v>
      </c>
      <c r="CJ48" s="210">
        <f t="shared" ca="1" si="446"/>
        <v>3.3640953250331971</v>
      </c>
      <c r="CK48" s="179">
        <f ca="1">'Accuracy Calc'!CN164</f>
        <v>3.3640953250331971</v>
      </c>
      <c r="CL48" s="192">
        <f t="shared" ca="1" si="466"/>
        <v>4</v>
      </c>
      <c r="CM48" s="210">
        <f t="shared" ca="1" si="447"/>
        <v>4.0172652419578752</v>
      </c>
      <c r="CN48" s="179">
        <f ca="1">'Accuracy Calc'!CQ164</f>
        <v>4.0172652419578752</v>
      </c>
      <c r="CO48" s="192" t="str">
        <f t="shared" si="467"/>
        <v>-</v>
      </c>
      <c r="CP48" s="210" t="str">
        <f t="shared" si="448"/>
        <v>-</v>
      </c>
      <c r="CQ48" s="179" t="str">
        <f>'Accuracy Calc'!CT164</f>
        <v>-</v>
      </c>
      <c r="CR48" s="192" t="str">
        <f t="shared" si="468"/>
        <v>-</v>
      </c>
      <c r="CS48" s="210" t="str">
        <f t="shared" si="449"/>
        <v>-</v>
      </c>
      <c r="CT48" s="179" t="str">
        <f>'Accuracy Calc'!CW164</f>
        <v>-</v>
      </c>
      <c r="CU48" s="192" t="str">
        <f t="shared" si="469"/>
        <v>-</v>
      </c>
      <c r="CV48" s="210" t="str">
        <f t="shared" si="450"/>
        <v>-</v>
      </c>
      <c r="CW48" s="179" t="str">
        <f>'Accuracy Calc'!CZ164</f>
        <v>-</v>
      </c>
      <c r="CX48" s="192" t="str">
        <f t="shared" si="470"/>
        <v>-</v>
      </c>
      <c r="CY48" s="210" t="str">
        <f t="shared" si="451"/>
        <v>-</v>
      </c>
      <c r="CZ48" s="179" t="str">
        <f>'Accuracy Calc'!DC164</f>
        <v>-</v>
      </c>
      <c r="DA48" s="192" t="str">
        <f t="shared" si="471"/>
        <v>-</v>
      </c>
      <c r="DB48" s="210" t="str">
        <f t="shared" si="452"/>
        <v>-</v>
      </c>
      <c r="DC48" s="179" t="str">
        <f>'Accuracy Calc'!DF164</f>
        <v>-</v>
      </c>
      <c r="DD48" s="192" t="str">
        <f t="shared" si="472"/>
        <v>-</v>
      </c>
      <c r="DE48" s="210" t="str">
        <f t="shared" si="453"/>
        <v>-</v>
      </c>
      <c r="DF48" s="179" t="str">
        <f>'Accuracy Calc'!DI164</f>
        <v>-</v>
      </c>
      <c r="DG48" s="95"/>
      <c r="DK48" s="186" t="str">
        <f t="shared" si="379"/>
        <v>ECMWF</v>
      </c>
      <c r="DL48" s="184">
        <f t="shared" ca="1" si="380"/>
        <v>1.4993453511306647</v>
      </c>
      <c r="DM48" s="184">
        <f t="shared" ca="1" si="381"/>
        <v>2.0446788394642947</v>
      </c>
      <c r="DN48" s="184">
        <f t="shared" ca="1" si="382"/>
        <v>1.7599667685893308</v>
      </c>
      <c r="DO48" s="184">
        <f t="shared" ca="1" si="383"/>
        <v>1.8383939615399438</v>
      </c>
      <c r="DP48" s="184">
        <f t="shared" ca="1" si="384"/>
        <v>2.0173989080097119</v>
      </c>
      <c r="DQ48" s="184">
        <f t="shared" ca="1" si="385"/>
        <v>1.9034781648335157</v>
      </c>
      <c r="DR48" s="184">
        <f t="shared" ca="1" si="386"/>
        <v>1.5916392142232048</v>
      </c>
      <c r="DS48" s="184">
        <f t="shared" ca="1" si="387"/>
        <v>2.893964970477183</v>
      </c>
      <c r="DT48" s="184">
        <f t="shared" ca="1" si="388"/>
        <v>3.3640953250331971</v>
      </c>
      <c r="DU48" s="184">
        <f t="shared" ca="1" si="389"/>
        <v>4.0172652419578752</v>
      </c>
      <c r="DV48" s="184" t="str">
        <f t="shared" si="390"/>
        <v>-</v>
      </c>
      <c r="DW48" s="184" t="str">
        <f t="shared" si="391"/>
        <v>-</v>
      </c>
      <c r="DX48" s="184" t="str">
        <f t="shared" si="392"/>
        <v>-</v>
      </c>
      <c r="DY48" s="184" t="str">
        <f t="shared" si="393"/>
        <v>-</v>
      </c>
      <c r="DZ48" s="184" t="str">
        <f t="shared" si="394"/>
        <v>-</v>
      </c>
      <c r="EA48" s="184" t="str">
        <f t="shared" si="395"/>
        <v>-</v>
      </c>
      <c r="FO48" s="275" t="s">
        <v>3174</v>
      </c>
      <c r="FP48" s="276" t="s">
        <v>3306</v>
      </c>
      <c r="FQ48" s="276" t="str">
        <f t="shared" si="435"/>
        <v>ECMDay5</v>
      </c>
      <c r="FR48" s="279">
        <f ca="1">X11</f>
        <v>-0.43602428571428575</v>
      </c>
      <c r="FS48" s="279">
        <f ca="1">X16</f>
        <v>3.6544643213686836</v>
      </c>
      <c r="FT48" s="279">
        <f ca="1">X21</f>
        <v>2.8959878571428588</v>
      </c>
      <c r="FU48" s="280">
        <f ca="1">X26</f>
        <v>2.2762230298223081</v>
      </c>
      <c r="FV48" s="264"/>
      <c r="FW48" s="275" t="str">
        <f t="shared" si="429"/>
        <v>ECMDay5</v>
      </c>
      <c r="FX48" s="276">
        <f t="shared" ca="1" si="454"/>
        <v>44796</v>
      </c>
      <c r="FY48" s="276">
        <f t="shared" ca="1" si="436"/>
        <v>3.2184400356543978</v>
      </c>
      <c r="FZ48" s="279">
        <f t="shared" ca="1" si="430"/>
        <v>-0.43602428571428575</v>
      </c>
      <c r="GA48" s="279">
        <f t="shared" ca="1" si="437"/>
        <v>-4.0904886070829694</v>
      </c>
      <c r="GB48" s="284"/>
      <c r="GC48" s="275" t="str">
        <f t="shared" si="431"/>
        <v>ECMDay5</v>
      </c>
      <c r="GD48" s="276">
        <f t="shared" ca="1" si="455"/>
        <v>44796</v>
      </c>
      <c r="GE48" s="276">
        <f t="shared" ca="1" si="432"/>
        <v>5.1722108869651668</v>
      </c>
      <c r="GF48" s="279">
        <f t="shared" ca="1" si="433"/>
        <v>2.8959878571428588</v>
      </c>
      <c r="GG48" s="280">
        <f t="shared" ca="1" si="434"/>
        <v>0.61976482732055072</v>
      </c>
    </row>
    <row r="49" spans="6:189" x14ac:dyDescent="0.35">
      <c r="F49" s="248"/>
      <c r="G49" s="248"/>
      <c r="H49" s="248"/>
      <c r="I49" s="248"/>
      <c r="J49" s="8"/>
      <c r="K49" s="251"/>
      <c r="L49" s="252"/>
      <c r="M49" s="248"/>
      <c r="N49" s="251"/>
      <c r="O49" s="252"/>
      <c r="P49" s="248"/>
      <c r="Q49" s="251"/>
      <c r="R49" s="252"/>
      <c r="S49" s="248"/>
      <c r="T49" s="251"/>
      <c r="U49" s="252"/>
      <c r="V49" s="248"/>
      <c r="W49" s="251"/>
      <c r="X49" s="252"/>
      <c r="Y49" s="248"/>
      <c r="Z49" s="251"/>
      <c r="AA49" s="252"/>
      <c r="AB49" s="248"/>
      <c r="AC49" s="251"/>
      <c r="AD49" s="252"/>
      <c r="AE49" s="248"/>
      <c r="AF49" s="251"/>
      <c r="AG49" s="252"/>
      <c r="AH49" s="248"/>
      <c r="AI49" s="251"/>
      <c r="AJ49" s="252"/>
      <c r="AK49" s="248"/>
      <c r="AL49" s="251"/>
      <c r="AM49" s="252"/>
      <c r="AN49" s="248"/>
      <c r="AO49" s="251"/>
      <c r="AP49" s="252"/>
      <c r="AQ49" s="248"/>
      <c r="AR49" s="251"/>
      <c r="AS49" s="252"/>
      <c r="AT49" s="248"/>
      <c r="AU49" s="251"/>
      <c r="AV49" s="252"/>
      <c r="AW49" s="248"/>
      <c r="AX49" s="251"/>
      <c r="AY49" s="252"/>
      <c r="AZ49" s="248"/>
      <c r="BA49" s="251"/>
      <c r="BB49" s="252"/>
      <c r="BC49" s="248"/>
      <c r="BD49" s="251"/>
      <c r="BE49" s="252"/>
      <c r="BF49" s="253"/>
      <c r="BG49" s="19"/>
      <c r="BI49" s="42" t="str">
        <f t="shared" si="456"/>
        <v>06zStDevError_ECMWF_Ens</v>
      </c>
      <c r="BJ49" s="180" t="s">
        <v>3298</v>
      </c>
      <c r="BK49" s="192">
        <f t="shared" ca="1" si="457"/>
        <v>4</v>
      </c>
      <c r="BL49" s="210">
        <f t="shared" ca="1" si="438"/>
        <v>1.7464723359424406</v>
      </c>
      <c r="BM49" s="179">
        <f ca="1">'Accuracy Calc'!BP219</f>
        <v>1.7464723359424406</v>
      </c>
      <c r="BN49" s="192">
        <f t="shared" ca="1" si="458"/>
        <v>4</v>
      </c>
      <c r="BO49" s="210">
        <f t="shared" ca="1" si="439"/>
        <v>2.0885637751154458</v>
      </c>
      <c r="BP49" s="179">
        <f ca="1">'Accuracy Calc'!BS219</f>
        <v>2.0885637751154458</v>
      </c>
      <c r="BQ49" s="192">
        <f t="shared" ca="1" si="459"/>
        <v>4</v>
      </c>
      <c r="BR49" s="210">
        <f t="shared" ca="1" si="440"/>
        <v>1.9963612144098595</v>
      </c>
      <c r="BS49" s="179">
        <f ca="1">'Accuracy Calc'!BV219</f>
        <v>1.9963612144098595</v>
      </c>
      <c r="BT49" s="192">
        <f t="shared" ca="1" si="460"/>
        <v>2</v>
      </c>
      <c r="BU49" s="210">
        <f t="shared" ca="1" si="441"/>
        <v>1.7206742424321324</v>
      </c>
      <c r="BV49" s="179">
        <f ca="1">'Accuracy Calc'!BY219</f>
        <v>1.7206742424321324</v>
      </c>
      <c r="BW49" s="192">
        <f t="shared" ca="1" si="461"/>
        <v>1</v>
      </c>
      <c r="BX49" s="210">
        <f t="shared" ca="1" si="442"/>
        <v>1.7673306336953363</v>
      </c>
      <c r="BY49" s="179">
        <f ca="1">'Accuracy Calc'!CB219</f>
        <v>1.7673306336953363</v>
      </c>
      <c r="BZ49" s="192">
        <f t="shared" ca="1" si="462"/>
        <v>2</v>
      </c>
      <c r="CA49" s="210">
        <f t="shared" ca="1" si="443"/>
        <v>1.8894594328553695</v>
      </c>
      <c r="CB49" s="179">
        <f ca="1">'Accuracy Calc'!CE219</f>
        <v>1.8894594328553695</v>
      </c>
      <c r="CC49" s="192">
        <f t="shared" ca="1" si="463"/>
        <v>2</v>
      </c>
      <c r="CD49" s="210">
        <f t="shared" ca="1" si="444"/>
        <v>1.9731804430762994</v>
      </c>
      <c r="CE49" s="179">
        <f ca="1">'Accuracy Calc'!CH219</f>
        <v>1.9731804430762994</v>
      </c>
      <c r="CF49" s="192">
        <f t="shared" ca="1" si="464"/>
        <v>1</v>
      </c>
      <c r="CG49" s="210">
        <f t="shared" ca="1" si="445"/>
        <v>1.7008710079370581</v>
      </c>
      <c r="CH49" s="179">
        <f ca="1">'Accuracy Calc'!CK219</f>
        <v>1.7008710079370581</v>
      </c>
      <c r="CI49" s="192">
        <f t="shared" ca="1" si="465"/>
        <v>1</v>
      </c>
      <c r="CJ49" s="210">
        <f t="shared" ca="1" si="446"/>
        <v>1.9791108120232566</v>
      </c>
      <c r="CK49" s="179">
        <f ca="1">'Accuracy Calc'!CN219</f>
        <v>1.9791108120232566</v>
      </c>
      <c r="CL49" s="192">
        <f t="shared" ca="1" si="466"/>
        <v>1</v>
      </c>
      <c r="CM49" s="210">
        <f t="shared" ca="1" si="447"/>
        <v>2.2503396998911338</v>
      </c>
      <c r="CN49" s="179">
        <f ca="1">'Accuracy Calc'!CQ219</f>
        <v>2.2503396998911338</v>
      </c>
      <c r="CO49" s="192">
        <f t="shared" ca="1" si="467"/>
        <v>1</v>
      </c>
      <c r="CP49" s="210">
        <f t="shared" ca="1" si="448"/>
        <v>2.5746687129038812</v>
      </c>
      <c r="CQ49" s="179">
        <f ca="1">'Accuracy Calc'!CT219</f>
        <v>2.5746687129038812</v>
      </c>
      <c r="CR49" s="192">
        <f t="shared" ca="1" si="468"/>
        <v>1</v>
      </c>
      <c r="CS49" s="210">
        <f t="shared" ca="1" si="449"/>
        <v>2.4425290220990061</v>
      </c>
      <c r="CT49" s="179">
        <f ca="1">'Accuracy Calc'!CW219</f>
        <v>2.4425290220990061</v>
      </c>
      <c r="CU49" s="192">
        <f t="shared" ca="1" si="469"/>
        <v>1</v>
      </c>
      <c r="CV49" s="210">
        <f t="shared" ca="1" si="450"/>
        <v>2.1296142890736198</v>
      </c>
      <c r="CW49" s="179">
        <f ca="1">'Accuracy Calc'!CZ219</f>
        <v>2.1296142890736198</v>
      </c>
      <c r="CX49" s="192">
        <f t="shared" ca="1" si="470"/>
        <v>1</v>
      </c>
      <c r="CY49" s="210">
        <f t="shared" ca="1" si="451"/>
        <v>2.3589712363045612</v>
      </c>
      <c r="CZ49" s="179">
        <f ca="1">'Accuracy Calc'!DC219</f>
        <v>2.3589712363045612</v>
      </c>
      <c r="DA49" s="192">
        <f t="shared" ca="1" si="471"/>
        <v>1</v>
      </c>
      <c r="DB49" s="210">
        <f t="shared" ca="1" si="452"/>
        <v>2.363852508209721</v>
      </c>
      <c r="DC49" s="179">
        <f ca="1">'Accuracy Calc'!DF219</f>
        <v>2.363852508209721</v>
      </c>
      <c r="DD49" s="192" t="str">
        <f t="shared" ca="1" si="472"/>
        <v>-</v>
      </c>
      <c r="DE49" s="210" t="str">
        <f t="shared" ca="1" si="453"/>
        <v>-</v>
      </c>
      <c r="DF49" s="179" t="str">
        <f ca="1">'Accuracy Calc'!DI219</f>
        <v>-</v>
      </c>
      <c r="DG49" s="95"/>
      <c r="DK49" s="186" t="str">
        <f t="shared" si="379"/>
        <v>ECMWF_Ens</v>
      </c>
      <c r="DL49" s="184">
        <f t="shared" ca="1" si="380"/>
        <v>1.7464723359424406</v>
      </c>
      <c r="DM49" s="184">
        <f t="shared" ca="1" si="381"/>
        <v>2.0885637751154458</v>
      </c>
      <c r="DN49" s="184">
        <f t="shared" ca="1" si="382"/>
        <v>1.9963612144098595</v>
      </c>
      <c r="DO49" s="184">
        <f t="shared" ca="1" si="383"/>
        <v>1.7206742424321324</v>
      </c>
      <c r="DP49" s="184">
        <f t="shared" ca="1" si="384"/>
        <v>1.7673306336953363</v>
      </c>
      <c r="DQ49" s="184">
        <f t="shared" ca="1" si="385"/>
        <v>1.8894594328553695</v>
      </c>
      <c r="DR49" s="184">
        <f t="shared" ca="1" si="386"/>
        <v>1.9731804430762994</v>
      </c>
      <c r="DS49" s="184">
        <f t="shared" ca="1" si="387"/>
        <v>1.7008710079370581</v>
      </c>
      <c r="DT49" s="184">
        <f t="shared" ca="1" si="388"/>
        <v>1.9791108120232566</v>
      </c>
      <c r="DU49" s="184">
        <f t="shared" ca="1" si="389"/>
        <v>2.2503396998911338</v>
      </c>
      <c r="DV49" s="184">
        <f t="shared" ca="1" si="390"/>
        <v>2.5746687129038812</v>
      </c>
      <c r="DW49" s="184">
        <f t="shared" ca="1" si="391"/>
        <v>2.4425290220990061</v>
      </c>
      <c r="DX49" s="184">
        <f t="shared" ca="1" si="392"/>
        <v>2.1296142890736198</v>
      </c>
      <c r="DY49" s="184">
        <f t="shared" ca="1" si="393"/>
        <v>2.3589712363045612</v>
      </c>
      <c r="DZ49" s="184">
        <f t="shared" ca="1" si="394"/>
        <v>2.363852508209721</v>
      </c>
      <c r="EA49" s="184" t="str">
        <f t="shared" ca="1" si="395"/>
        <v>-</v>
      </c>
      <c r="FO49" s="275" t="s">
        <v>3174</v>
      </c>
      <c r="FP49" s="276" t="s">
        <v>3307</v>
      </c>
      <c r="FQ49" s="276" t="str">
        <f t="shared" si="435"/>
        <v>ECMDay6</v>
      </c>
      <c r="FR49" s="279">
        <f ca="1">AA11</f>
        <v>-0.26984571428571463</v>
      </c>
      <c r="FS49" s="279">
        <f ca="1">AA16</f>
        <v>3.9629108177909886</v>
      </c>
      <c r="FT49" s="279">
        <f ca="1">AA21</f>
        <v>3.1603178571428581</v>
      </c>
      <c r="FU49" s="280">
        <f ca="1">AA26</f>
        <v>2.4033036041578861</v>
      </c>
      <c r="FV49" s="264"/>
      <c r="FW49" s="275" t="str">
        <f t="shared" si="429"/>
        <v>ECMDay6</v>
      </c>
      <c r="FX49" s="276">
        <f t="shared" ca="1" si="454"/>
        <v>44797</v>
      </c>
      <c r="FY49" s="276">
        <f t="shared" ca="1" si="436"/>
        <v>3.6930651035052739</v>
      </c>
      <c r="FZ49" s="279">
        <f t="shared" ca="1" si="430"/>
        <v>-0.26984571428571463</v>
      </c>
      <c r="GA49" s="279">
        <f t="shared" ca="1" si="437"/>
        <v>-4.2327565320767029</v>
      </c>
      <c r="GB49" s="284"/>
      <c r="GC49" s="275" t="str">
        <f t="shared" si="431"/>
        <v>ECMDay6</v>
      </c>
      <c r="GD49" s="276">
        <f t="shared" ca="1" si="455"/>
        <v>44797</v>
      </c>
      <c r="GE49" s="276">
        <f t="shared" ca="1" si="432"/>
        <v>5.5636214613007446</v>
      </c>
      <c r="GF49" s="279">
        <f t="shared" ca="1" si="433"/>
        <v>3.1603178571428581</v>
      </c>
      <c r="GG49" s="280">
        <f t="shared" ca="1" si="434"/>
        <v>0.75701425298497194</v>
      </c>
    </row>
    <row r="50" spans="6:189" ht="16" thickBot="1" x14ac:dyDescent="0.4">
      <c r="F50" s="248"/>
      <c r="G50" s="248"/>
      <c r="H50" s="248"/>
      <c r="I50" s="248"/>
      <c r="J50" s="8"/>
      <c r="K50" s="251"/>
      <c r="L50" s="252"/>
      <c r="M50" s="248"/>
      <c r="N50" s="251"/>
      <c r="O50" s="252"/>
      <c r="P50" s="248"/>
      <c r="Q50" s="251"/>
      <c r="R50" s="252"/>
      <c r="S50" s="248"/>
      <c r="T50" s="251"/>
      <c r="U50" s="252"/>
      <c r="V50" s="248"/>
      <c r="W50" s="251"/>
      <c r="X50" s="252"/>
      <c r="Y50" s="248"/>
      <c r="Z50" s="251"/>
      <c r="AA50" s="252"/>
      <c r="AB50" s="248"/>
      <c r="AC50" s="251"/>
      <c r="AD50" s="252"/>
      <c r="AE50" s="248"/>
      <c r="AF50" s="251"/>
      <c r="AG50" s="252"/>
      <c r="AH50" s="248"/>
      <c r="AI50" s="251"/>
      <c r="AJ50" s="252"/>
      <c r="AK50" s="248"/>
      <c r="AL50" s="251"/>
      <c r="AM50" s="252"/>
      <c r="AN50" s="248"/>
      <c r="AO50" s="251"/>
      <c r="AP50" s="252"/>
      <c r="AQ50" s="248"/>
      <c r="AR50" s="251"/>
      <c r="AS50" s="252"/>
      <c r="AT50" s="248"/>
      <c r="AU50" s="251"/>
      <c r="AV50" s="252"/>
      <c r="AW50" s="248"/>
      <c r="AX50" s="251"/>
      <c r="AY50" s="252"/>
      <c r="AZ50" s="248"/>
      <c r="BA50" s="251"/>
      <c r="BB50" s="252"/>
      <c r="BC50" s="248"/>
      <c r="BD50" s="251"/>
      <c r="BE50" s="252"/>
      <c r="BF50" s="253"/>
      <c r="BG50" s="19"/>
      <c r="DK50">
        <f t="shared" si="379"/>
        <v>0</v>
      </c>
      <c r="DL50">
        <f t="shared" si="380"/>
        <v>0</v>
      </c>
      <c r="DM50">
        <f t="shared" si="381"/>
        <v>0</v>
      </c>
      <c r="DN50">
        <f t="shared" si="382"/>
        <v>0</v>
      </c>
      <c r="DO50">
        <f t="shared" si="383"/>
        <v>0</v>
      </c>
      <c r="DP50">
        <f t="shared" si="384"/>
        <v>0</v>
      </c>
      <c r="DQ50">
        <f t="shared" si="385"/>
        <v>0</v>
      </c>
      <c r="DR50">
        <f t="shared" si="386"/>
        <v>0</v>
      </c>
      <c r="DS50">
        <f t="shared" si="387"/>
        <v>0</v>
      </c>
      <c r="DT50">
        <f t="shared" si="388"/>
        <v>0</v>
      </c>
      <c r="DU50">
        <f t="shared" si="389"/>
        <v>0</v>
      </c>
      <c r="DV50">
        <f t="shared" si="390"/>
        <v>0</v>
      </c>
      <c r="DW50">
        <f t="shared" si="391"/>
        <v>0</v>
      </c>
      <c r="DX50">
        <f t="shared" si="392"/>
        <v>0</v>
      </c>
      <c r="DY50">
        <f t="shared" si="393"/>
        <v>0</v>
      </c>
      <c r="DZ50">
        <f t="shared" si="394"/>
        <v>0</v>
      </c>
      <c r="EA50">
        <f t="shared" si="395"/>
        <v>0</v>
      </c>
      <c r="FO50" s="275" t="s">
        <v>3174</v>
      </c>
      <c r="FP50" s="276" t="s">
        <v>3308</v>
      </c>
      <c r="FQ50" s="276" t="str">
        <f t="shared" si="435"/>
        <v>ECMDay7</v>
      </c>
      <c r="FR50" s="279">
        <f ca="1">AD11</f>
        <v>0.15540428571428627</v>
      </c>
      <c r="FS50" s="279">
        <f ca="1">AD16</f>
        <v>3.5398139290647999</v>
      </c>
      <c r="FT50" s="279">
        <f ca="1">AD21</f>
        <v>2.8065471428571414</v>
      </c>
      <c r="FU50" s="280">
        <f ca="1">AD26</f>
        <v>2.180997411943892</v>
      </c>
      <c r="FV50" s="264"/>
      <c r="FW50" s="275" t="str">
        <f t="shared" si="429"/>
        <v>ECMDay7</v>
      </c>
      <c r="FX50" s="276">
        <f t="shared" ca="1" si="454"/>
        <v>44798</v>
      </c>
      <c r="FY50" s="276">
        <f t="shared" ca="1" si="436"/>
        <v>3.6952182147790862</v>
      </c>
      <c r="FZ50" s="279">
        <f t="shared" ca="1" si="430"/>
        <v>0.15540428571428627</v>
      </c>
      <c r="GA50" s="279">
        <f t="shared" ca="1" si="437"/>
        <v>-3.3844096433505135</v>
      </c>
      <c r="GB50" s="284"/>
      <c r="GC50" s="275" t="str">
        <f t="shared" si="431"/>
        <v>ECMDay7</v>
      </c>
      <c r="GD50" s="276">
        <f t="shared" ca="1" si="455"/>
        <v>44798</v>
      </c>
      <c r="GE50" s="276">
        <f t="shared" ca="1" si="432"/>
        <v>4.9875445548010333</v>
      </c>
      <c r="GF50" s="279">
        <f t="shared" ca="1" si="433"/>
        <v>2.8065471428571414</v>
      </c>
      <c r="GG50" s="280">
        <f t="shared" ca="1" si="434"/>
        <v>0.62554973091324939</v>
      </c>
    </row>
    <row r="51" spans="6:189" ht="21.5" thickBot="1" x14ac:dyDescent="0.55000000000000004">
      <c r="F51" s="248"/>
      <c r="G51" s="248"/>
      <c r="H51" s="248"/>
      <c r="I51" s="248"/>
      <c r="J51" s="8"/>
      <c r="K51" s="251"/>
      <c r="L51" s="252"/>
      <c r="M51" s="248"/>
      <c r="N51" s="251"/>
      <c r="O51" s="252"/>
      <c r="P51" s="248"/>
      <c r="Q51" s="251"/>
      <c r="R51" s="252"/>
      <c r="S51" s="248"/>
      <c r="T51" s="251"/>
      <c r="U51" s="252"/>
      <c r="V51" s="248"/>
      <c r="W51" s="251"/>
      <c r="X51" s="252"/>
      <c r="Y51" s="248"/>
      <c r="Z51" s="251"/>
      <c r="AA51" s="252"/>
      <c r="AB51" s="248"/>
      <c r="AC51" s="251"/>
      <c r="AD51" s="252"/>
      <c r="AE51" s="248"/>
      <c r="AF51" s="251"/>
      <c r="AG51" s="252"/>
      <c r="AH51" s="248"/>
      <c r="AI51" s="251"/>
      <c r="AJ51" s="252"/>
      <c r="AK51" s="248"/>
      <c r="AL51" s="251"/>
      <c r="AM51" s="252"/>
      <c r="AN51" s="248"/>
      <c r="AO51" s="251"/>
      <c r="AP51" s="252"/>
      <c r="AQ51" s="248"/>
      <c r="AR51" s="251"/>
      <c r="AS51" s="252"/>
      <c r="AT51" s="248"/>
      <c r="AU51" s="251"/>
      <c r="AV51" s="252"/>
      <c r="AW51" s="248"/>
      <c r="AX51" s="251"/>
      <c r="AY51" s="252"/>
      <c r="AZ51" s="248"/>
      <c r="BA51" s="251"/>
      <c r="BB51" s="252"/>
      <c r="BC51" s="248"/>
      <c r="BD51" s="251"/>
      <c r="BE51" s="252"/>
      <c r="BF51" s="253"/>
      <c r="BG51" s="19"/>
      <c r="BJ51" s="220" t="s">
        <v>3254</v>
      </c>
      <c r="BK51" s="232"/>
      <c r="BL51" s="232"/>
      <c r="BM51" s="232"/>
      <c r="BN51" s="232"/>
      <c r="BO51" s="232"/>
      <c r="BP51" s="232"/>
      <c r="BQ51" s="232"/>
      <c r="BR51" s="232"/>
      <c r="BS51" s="232"/>
      <c r="BT51" s="232"/>
      <c r="BU51" s="232"/>
      <c r="BV51" s="232"/>
      <c r="BW51" s="232"/>
      <c r="BX51" s="232"/>
      <c r="BY51" s="232"/>
      <c r="BZ51" s="232"/>
      <c r="CA51" s="232"/>
      <c r="CB51" s="232"/>
      <c r="CC51" s="232"/>
      <c r="CD51" s="232"/>
      <c r="CE51" s="232"/>
      <c r="CF51" s="232"/>
      <c r="CG51" s="232"/>
      <c r="CH51" s="232"/>
      <c r="CI51" s="232"/>
      <c r="CJ51" s="232"/>
      <c r="CK51" s="232"/>
      <c r="CL51" s="232"/>
      <c r="CM51" s="232"/>
      <c r="CN51" s="232"/>
      <c r="CO51" s="232"/>
      <c r="CP51" s="232"/>
      <c r="CQ51" s="232"/>
      <c r="CR51" s="232"/>
      <c r="CS51" s="232"/>
      <c r="CT51" s="232"/>
      <c r="CU51" s="232"/>
      <c r="CV51" s="232"/>
      <c r="CW51" s="232"/>
      <c r="CX51" s="232"/>
      <c r="CY51" s="232"/>
      <c r="CZ51" s="232"/>
      <c r="DA51" s="232"/>
      <c r="DB51" s="232"/>
      <c r="DC51" s="232"/>
      <c r="DD51" s="232"/>
      <c r="DE51" s="232"/>
      <c r="DF51" s="233"/>
      <c r="DK51" s="187" t="str">
        <f t="shared" si="379"/>
        <v>12Z</v>
      </c>
      <c r="DL51" s="187">
        <f t="shared" si="380"/>
        <v>0</v>
      </c>
      <c r="DM51" s="187">
        <f t="shared" si="381"/>
        <v>0</v>
      </c>
      <c r="DN51" s="187">
        <f t="shared" si="382"/>
        <v>0</v>
      </c>
      <c r="DO51" s="187">
        <f t="shared" si="383"/>
        <v>0</v>
      </c>
      <c r="DP51" s="187">
        <f t="shared" si="384"/>
        <v>0</v>
      </c>
      <c r="DQ51" s="187">
        <f t="shared" si="385"/>
        <v>0</v>
      </c>
      <c r="DR51" s="187">
        <f t="shared" si="386"/>
        <v>0</v>
      </c>
      <c r="DS51" s="187">
        <f t="shared" si="387"/>
        <v>0</v>
      </c>
      <c r="DT51" s="187">
        <f t="shared" si="388"/>
        <v>0</v>
      </c>
      <c r="DU51" s="187">
        <f t="shared" si="389"/>
        <v>0</v>
      </c>
      <c r="DV51" s="187">
        <f t="shared" si="390"/>
        <v>0</v>
      </c>
      <c r="DW51" s="187">
        <f t="shared" si="391"/>
        <v>0</v>
      </c>
      <c r="DX51" s="187">
        <f t="shared" si="392"/>
        <v>0</v>
      </c>
      <c r="DY51" s="187">
        <f t="shared" si="393"/>
        <v>0</v>
      </c>
      <c r="DZ51" s="187">
        <f t="shared" si="394"/>
        <v>0</v>
      </c>
      <c r="EA51" s="187">
        <f t="shared" si="395"/>
        <v>0</v>
      </c>
      <c r="FO51" s="275" t="s">
        <v>3174</v>
      </c>
      <c r="FP51" s="276" t="s">
        <v>3309</v>
      </c>
      <c r="FQ51" s="276" t="str">
        <f t="shared" si="435"/>
        <v>ECMDay8</v>
      </c>
      <c r="FR51" s="279">
        <f ca="1">AG11</f>
        <v>1.010725714285714</v>
      </c>
      <c r="FS51" s="279">
        <f ca="1">AG16</f>
        <v>4.6434420954680711</v>
      </c>
      <c r="FT51" s="279">
        <f ca="1">AG21</f>
        <v>3.6156857142857142</v>
      </c>
      <c r="FU51" s="280">
        <f ca="1">AG26</f>
        <v>3.1068001468236526</v>
      </c>
      <c r="FV51" s="264"/>
      <c r="FW51" s="275" t="str">
        <f t="shared" si="429"/>
        <v>ECMDay8</v>
      </c>
      <c r="FX51" s="276">
        <f t="shared" ca="1" si="454"/>
        <v>44799</v>
      </c>
      <c r="FY51" s="276">
        <f t="shared" ca="1" si="436"/>
        <v>5.6541678097537851</v>
      </c>
      <c r="FZ51" s="279">
        <f t="shared" ca="1" si="430"/>
        <v>1.010725714285714</v>
      </c>
      <c r="GA51" s="279">
        <f t="shared" ca="1" si="437"/>
        <v>-3.6327163811823571</v>
      </c>
      <c r="GB51" s="284"/>
      <c r="GC51" s="275" t="str">
        <f t="shared" si="431"/>
        <v>ECMDay8</v>
      </c>
      <c r="GD51" s="276">
        <f t="shared" ca="1" si="455"/>
        <v>44799</v>
      </c>
      <c r="GE51" s="276">
        <f t="shared" ca="1" si="432"/>
        <v>6.7224858611093667</v>
      </c>
      <c r="GF51" s="279">
        <f t="shared" ca="1" si="433"/>
        <v>3.6156857142857142</v>
      </c>
      <c r="GG51" s="280">
        <f t="shared" ca="1" si="434"/>
        <v>0.50888556746206159</v>
      </c>
    </row>
    <row r="52" spans="6:189" ht="16" thickBot="1" x14ac:dyDescent="0.4">
      <c r="F52" s="248"/>
      <c r="G52" s="248"/>
      <c r="H52" s="248"/>
      <c r="I52" s="248"/>
      <c r="J52" s="8"/>
      <c r="K52" s="251"/>
      <c r="L52" s="252"/>
      <c r="M52" s="248"/>
      <c r="N52" s="251"/>
      <c r="O52" s="252"/>
      <c r="P52" s="248"/>
      <c r="Q52" s="251"/>
      <c r="R52" s="252"/>
      <c r="S52" s="248"/>
      <c r="T52" s="251"/>
      <c r="U52" s="252"/>
      <c r="V52" s="248"/>
      <c r="W52" s="251"/>
      <c r="X52" s="252"/>
      <c r="Y52" s="248"/>
      <c r="Z52" s="251"/>
      <c r="AA52" s="252"/>
      <c r="AB52" s="248"/>
      <c r="AC52" s="251"/>
      <c r="AD52" s="252"/>
      <c r="AE52" s="248"/>
      <c r="AF52" s="251"/>
      <c r="AG52" s="252"/>
      <c r="AH52" s="248"/>
      <c r="AI52" s="251"/>
      <c r="AJ52" s="252"/>
      <c r="AK52" s="248"/>
      <c r="AL52" s="251"/>
      <c r="AM52" s="252"/>
      <c r="AN52" s="248"/>
      <c r="AO52" s="251"/>
      <c r="AP52" s="252"/>
      <c r="AQ52" s="248"/>
      <c r="AR52" s="251"/>
      <c r="AS52" s="252"/>
      <c r="AT52" s="248"/>
      <c r="AU52" s="251"/>
      <c r="AV52" s="252"/>
      <c r="AW52" s="248"/>
      <c r="AX52" s="251"/>
      <c r="AY52" s="252"/>
      <c r="AZ52" s="248"/>
      <c r="BA52" s="251"/>
      <c r="BB52" s="252"/>
      <c r="BC52" s="248"/>
      <c r="BD52" s="251"/>
      <c r="BE52" s="252"/>
      <c r="BF52" s="253"/>
      <c r="BG52" s="19"/>
      <c r="BI52" s="169" t="s">
        <v>3284</v>
      </c>
      <c r="BJ52" s="216" t="s">
        <v>3209</v>
      </c>
      <c r="BK52" s="397" t="s">
        <v>3092</v>
      </c>
      <c r="BL52" s="398"/>
      <c r="BM52" s="399"/>
      <c r="BN52" s="397" t="s">
        <v>3093</v>
      </c>
      <c r="BO52" s="398"/>
      <c r="BP52" s="399"/>
      <c r="BQ52" s="397" t="s">
        <v>3094</v>
      </c>
      <c r="BR52" s="398"/>
      <c r="BS52" s="399"/>
      <c r="BT52" s="397" t="s">
        <v>3095</v>
      </c>
      <c r="BU52" s="398"/>
      <c r="BV52" s="399"/>
      <c r="BW52" s="397" t="s">
        <v>3096</v>
      </c>
      <c r="BX52" s="398"/>
      <c r="BY52" s="398"/>
      <c r="BZ52" s="397" t="s">
        <v>3097</v>
      </c>
      <c r="CA52" s="398"/>
      <c r="CB52" s="399"/>
      <c r="CC52" s="397" t="s">
        <v>3098</v>
      </c>
      <c r="CD52" s="398"/>
      <c r="CE52" s="399"/>
      <c r="CF52" s="397" t="s">
        <v>3099</v>
      </c>
      <c r="CG52" s="398"/>
      <c r="CH52" s="399"/>
      <c r="CI52" s="397" t="s">
        <v>3100</v>
      </c>
      <c r="CJ52" s="398"/>
      <c r="CK52" s="398"/>
      <c r="CL52" s="397" t="s">
        <v>3101</v>
      </c>
      <c r="CM52" s="398"/>
      <c r="CN52" s="399"/>
      <c r="CO52" s="397" t="s">
        <v>3102</v>
      </c>
      <c r="CP52" s="398"/>
      <c r="CQ52" s="399"/>
      <c r="CR52" s="397" t="s">
        <v>3103</v>
      </c>
      <c r="CS52" s="398"/>
      <c r="CT52" s="399"/>
      <c r="CU52" s="397" t="s">
        <v>3104</v>
      </c>
      <c r="CV52" s="398"/>
      <c r="CW52" s="398"/>
      <c r="CX52" s="397" t="s">
        <v>3105</v>
      </c>
      <c r="CY52" s="398"/>
      <c r="CZ52" s="399"/>
      <c r="DA52" s="397" t="s">
        <v>3106</v>
      </c>
      <c r="DB52" s="398"/>
      <c r="DC52" s="399"/>
      <c r="DD52" s="397" t="s">
        <v>3107</v>
      </c>
      <c r="DE52" s="398"/>
      <c r="DF52" s="399"/>
      <c r="DK52" s="188" t="str">
        <f t="shared" si="379"/>
        <v>BIAS</v>
      </c>
      <c r="DL52" s="188">
        <f t="shared" si="380"/>
        <v>0</v>
      </c>
      <c r="DM52" s="188">
        <f t="shared" si="381"/>
        <v>0</v>
      </c>
      <c r="DN52" s="188">
        <f t="shared" si="382"/>
        <v>0</v>
      </c>
      <c r="DO52" s="188">
        <f t="shared" si="383"/>
        <v>0</v>
      </c>
      <c r="DP52" s="188">
        <f t="shared" si="384"/>
        <v>0</v>
      </c>
      <c r="DQ52" s="188">
        <f t="shared" si="385"/>
        <v>0</v>
      </c>
      <c r="DR52" s="188">
        <f t="shared" si="386"/>
        <v>0</v>
      </c>
      <c r="DS52" s="188">
        <f t="shared" si="387"/>
        <v>0</v>
      </c>
      <c r="DT52" s="188">
        <f t="shared" si="388"/>
        <v>0</v>
      </c>
      <c r="DU52" s="188">
        <f t="shared" si="389"/>
        <v>0</v>
      </c>
      <c r="DV52" s="188">
        <f t="shared" si="390"/>
        <v>0</v>
      </c>
      <c r="DW52" s="188">
        <f t="shared" si="391"/>
        <v>0</v>
      </c>
      <c r="DX52" s="188">
        <f t="shared" si="392"/>
        <v>0</v>
      </c>
      <c r="DY52" s="188">
        <f t="shared" si="393"/>
        <v>0</v>
      </c>
      <c r="DZ52" s="188">
        <f t="shared" si="394"/>
        <v>0</v>
      </c>
      <c r="EA52" s="188">
        <f t="shared" si="395"/>
        <v>0</v>
      </c>
      <c r="FO52" s="275" t="s">
        <v>3174</v>
      </c>
      <c r="FP52" s="276" t="s">
        <v>3310</v>
      </c>
      <c r="FQ52" s="276" t="str">
        <f t="shared" si="435"/>
        <v>ECMDay9</v>
      </c>
      <c r="FR52" s="279">
        <f ca="1">AJ11</f>
        <v>2.0871900000000001</v>
      </c>
      <c r="FS52" s="279">
        <f ca="1">AJ16</f>
        <v>4.5480580027533604</v>
      </c>
      <c r="FT52" s="279">
        <f ca="1">AJ21</f>
        <v>3.912672857142856</v>
      </c>
      <c r="FU52" s="280">
        <f ca="1">AJ26</f>
        <v>3.1836750166785266</v>
      </c>
      <c r="FV52" s="264"/>
      <c r="FW52" s="275" t="str">
        <f t="shared" si="429"/>
        <v>ECMDay9</v>
      </c>
      <c r="FX52" s="276">
        <f t="shared" ca="1" si="454"/>
        <v>44800</v>
      </c>
      <c r="FY52" s="276">
        <f t="shared" ca="1" si="436"/>
        <v>6.6352480027533609</v>
      </c>
      <c r="FZ52" s="279">
        <f t="shared" ca="1" si="430"/>
        <v>2.0871900000000001</v>
      </c>
      <c r="GA52" s="279">
        <f t="shared" ca="1" si="437"/>
        <v>-2.4608680027533603</v>
      </c>
      <c r="GB52" s="284"/>
      <c r="GC52" s="275" t="str">
        <f t="shared" si="431"/>
        <v>ECMDay9</v>
      </c>
      <c r="GD52" s="276">
        <f t="shared" ca="1" si="455"/>
        <v>44800</v>
      </c>
      <c r="GE52" s="276">
        <f t="shared" ca="1" si="432"/>
        <v>7.096347873821383</v>
      </c>
      <c r="GF52" s="279">
        <f t="shared" ca="1" si="433"/>
        <v>3.912672857142856</v>
      </c>
      <c r="GG52" s="280">
        <f t="shared" ca="1" si="434"/>
        <v>0.72899784046432936</v>
      </c>
    </row>
    <row r="53" spans="6:189" x14ac:dyDescent="0.35">
      <c r="F53" s="248"/>
      <c r="G53" s="248"/>
      <c r="H53" s="248"/>
      <c r="I53" s="248"/>
      <c r="J53" s="8"/>
      <c r="K53" s="251"/>
      <c r="L53" s="252"/>
      <c r="M53" s="248"/>
      <c r="N53" s="251"/>
      <c r="O53" s="252"/>
      <c r="P53" s="248"/>
      <c r="Q53" s="251"/>
      <c r="R53" s="252"/>
      <c r="S53" s="248"/>
      <c r="T53" s="251"/>
      <c r="U53" s="252"/>
      <c r="V53" s="248"/>
      <c r="W53" s="251"/>
      <c r="X53" s="252"/>
      <c r="Y53" s="248"/>
      <c r="Z53" s="251"/>
      <c r="AA53" s="252"/>
      <c r="AB53" s="248"/>
      <c r="AC53" s="251"/>
      <c r="AD53" s="252"/>
      <c r="AE53" s="248"/>
      <c r="AF53" s="251"/>
      <c r="AG53" s="252"/>
      <c r="AH53" s="248"/>
      <c r="AI53" s="251"/>
      <c r="AJ53" s="252"/>
      <c r="AK53" s="248"/>
      <c r="AL53" s="251"/>
      <c r="AM53" s="252"/>
      <c r="AN53" s="248"/>
      <c r="AO53" s="251"/>
      <c r="AP53" s="252"/>
      <c r="AQ53" s="248"/>
      <c r="AR53" s="251"/>
      <c r="AS53" s="252"/>
      <c r="AT53" s="248"/>
      <c r="AU53" s="251"/>
      <c r="AV53" s="252"/>
      <c r="AW53" s="248"/>
      <c r="AX53" s="251"/>
      <c r="AY53" s="252"/>
      <c r="AZ53" s="248"/>
      <c r="BA53" s="251"/>
      <c r="BB53" s="252"/>
      <c r="BC53" s="248"/>
      <c r="BD53" s="251"/>
      <c r="BE53" s="252"/>
      <c r="BF53" s="253"/>
      <c r="BG53" s="19"/>
      <c r="BI53" s="42" t="str">
        <f>$BI$52&amp;BJ53</f>
        <v>12zBIAS_GFS</v>
      </c>
      <c r="BJ53" s="180" t="s">
        <v>3085</v>
      </c>
      <c r="BK53" s="192">
        <f ca="1">IFERROR(RANK(BL53,BL$53:BL$56,2),"-")</f>
        <v>1</v>
      </c>
      <c r="BL53" s="210">
        <f ca="1">IFERROR(ABS(BM53),"-")</f>
        <v>0.22386857142857203</v>
      </c>
      <c r="BM53" s="179">
        <f ca="1">'Accuracy Calc'!DL53</f>
        <v>0.22386857142857203</v>
      </c>
      <c r="BN53" s="192">
        <f ca="1">IFERROR(RANK(BO53,BO$53:BO$56,2),"-")</f>
        <v>2</v>
      </c>
      <c r="BO53" s="210">
        <f ca="1">IFERROR(ABS(BP53),"-")</f>
        <v>0.21198857142857161</v>
      </c>
      <c r="BP53" s="179">
        <f ca="1">'Accuracy Calc'!DO53</f>
        <v>-0.21198857142857161</v>
      </c>
      <c r="BQ53" s="192">
        <f ca="1">IFERROR(RANK(BR53,BR$53:BR$56,2),"-")</f>
        <v>3</v>
      </c>
      <c r="BR53" s="210">
        <f ca="1">IFERROR(ABS(BS53),"-")</f>
        <v>0.55913142857142872</v>
      </c>
      <c r="BS53" s="179">
        <f ca="1">'Accuracy Calc'!DR53</f>
        <v>-0.55913142857142872</v>
      </c>
      <c r="BT53" s="192">
        <f ca="1">IFERROR(RANK(BU53,BU$53:BU$56,2),"-")</f>
        <v>2</v>
      </c>
      <c r="BU53" s="210">
        <f ca="1">IFERROR(ABS(BV53),"-")</f>
        <v>0.39422571428571523</v>
      </c>
      <c r="BV53" s="179">
        <f ca="1">'Accuracy Calc'!DU53</f>
        <v>0.39422571428571523</v>
      </c>
      <c r="BW53" s="192">
        <f ca="1">IFERROR(RANK(BX53,BX$53:BX$56,2),"-")</f>
        <v>3</v>
      </c>
      <c r="BX53" s="210">
        <f ca="1">IFERROR(ABS(BY53),"-")</f>
        <v>0.66293999999999953</v>
      </c>
      <c r="BY53" s="179">
        <f ca="1">'Accuracy Calc'!DX53</f>
        <v>0.66293999999999953</v>
      </c>
      <c r="BZ53" s="192">
        <f ca="1">IFERROR(RANK(CA53,CA$53:CA$56,2),"-")</f>
        <v>3</v>
      </c>
      <c r="CA53" s="210">
        <f ca="1">IFERROR(ABS(CB53),"-")</f>
        <v>0.32029714285714456</v>
      </c>
      <c r="CB53" s="179">
        <f ca="1">'Accuracy Calc'!EA53</f>
        <v>0.32029714285714456</v>
      </c>
      <c r="CC53" s="192">
        <f ca="1">IFERROR(RANK(CD53,CD$53:CD$56,2),"-")</f>
        <v>1</v>
      </c>
      <c r="CD53" s="210">
        <f ca="1">IFERROR(ABS(CE53),"-")</f>
        <v>0.2032971428571447</v>
      </c>
      <c r="CE53" s="179">
        <f ca="1">'Accuracy Calc'!ED53</f>
        <v>0.2032971428571447</v>
      </c>
      <c r="CF53" s="192">
        <f ca="1">IFERROR(RANK(CG53,CG$53:CG$56,2),"-")</f>
        <v>3</v>
      </c>
      <c r="CG53" s="210">
        <f ca="1">IFERROR(ABS(CH53),"-")</f>
        <v>1.89594</v>
      </c>
      <c r="CH53" s="179">
        <f ca="1">'Accuracy Calc'!EG53</f>
        <v>1.89594</v>
      </c>
      <c r="CI53" s="192">
        <f ca="1">IFERROR(RANK(CJ53,CJ$53:CJ$56,2),"-")</f>
        <v>3</v>
      </c>
      <c r="CJ53" s="210">
        <f ca="1">IFERROR(ABS(CK53),"-")</f>
        <v>3.0299399999999999</v>
      </c>
      <c r="CK53" s="179">
        <f ca="1">'Accuracy Calc'!EJ53</f>
        <v>3.0299399999999999</v>
      </c>
      <c r="CL53" s="192">
        <f ca="1">IFERROR(RANK(CM53,CM$53:CM$56,2),"-")</f>
        <v>2</v>
      </c>
      <c r="CM53" s="210">
        <f ca="1">IFERROR(ABS(CN53),"-")</f>
        <v>4.0038685714285718</v>
      </c>
      <c r="CN53" s="179">
        <f ca="1">'Accuracy Calc'!EM53</f>
        <v>4.0038685714285718</v>
      </c>
      <c r="CO53" s="192">
        <f ca="1">IFERROR(RANK(CP53,CP$53:CP$56,2),"-")</f>
        <v>1</v>
      </c>
      <c r="CP53" s="210">
        <f ca="1">IFERROR(ABS(CQ53),"-")</f>
        <v>2.6853685714285724</v>
      </c>
      <c r="CQ53" s="179">
        <f ca="1">'Accuracy Calc'!EP53</f>
        <v>2.6853685714285724</v>
      </c>
      <c r="CR53" s="192">
        <f ca="1">IFERROR(RANK(CS53,CS$53:CS$56,2),"-")</f>
        <v>2</v>
      </c>
      <c r="CS53" s="210">
        <f ca="1">IFERROR(ABS(CT53),"-")</f>
        <v>3.8180828571428593</v>
      </c>
      <c r="CT53" s="179">
        <f ca="1">'Accuracy Calc'!ES53</f>
        <v>3.8180828571428593</v>
      </c>
      <c r="CU53" s="192">
        <f ca="1">IFERROR(RANK(CV53,CV$53:CV$56,2),"-")</f>
        <v>2</v>
      </c>
      <c r="CV53" s="210">
        <f ca="1">IFERROR(ABS(CW53),"-")</f>
        <v>4.6441542857142872</v>
      </c>
      <c r="CW53" s="179">
        <f ca="1">'Accuracy Calc'!EV53</f>
        <v>4.6441542857142872</v>
      </c>
      <c r="CX53" s="192">
        <f ca="1">IFERROR(RANK(CY53,CY$53:CY$56,2),"-")</f>
        <v>1</v>
      </c>
      <c r="CY53" s="210">
        <f ca="1">IFERROR(ABS(CZ53),"-")</f>
        <v>3.2112257142857161</v>
      </c>
      <c r="CZ53" s="179">
        <f ca="1">'Accuracy Calc'!EY53</f>
        <v>3.2112257142857161</v>
      </c>
      <c r="DA53" s="192">
        <f ca="1">IFERROR(RANK(DB53,DB$53:DB$56,2),"-")</f>
        <v>1</v>
      </c>
      <c r="DB53" s="210">
        <f ca="1">IFERROR(ABS(DC53),"-")</f>
        <v>2.6095114285714316</v>
      </c>
      <c r="DC53" s="179">
        <f ca="1">'Accuracy Calc'!FB53</f>
        <v>2.6095114285714316</v>
      </c>
      <c r="DD53" s="192">
        <f ca="1">IFERROR(RANK(DE53,DE$53:DE$56,2),"-")</f>
        <v>1</v>
      </c>
      <c r="DE53" s="210">
        <f ca="1">IFERROR(ABS(DF53),"-")</f>
        <v>3.1096542857142859</v>
      </c>
      <c r="DF53" s="179">
        <f ca="1">'Accuracy Calc'!FE53</f>
        <v>3.1096542857142859</v>
      </c>
      <c r="DK53" s="187" t="str">
        <f t="shared" si="379"/>
        <v>GFS</v>
      </c>
      <c r="DL53" s="184">
        <f t="shared" ca="1" si="380"/>
        <v>0.22386857142857203</v>
      </c>
      <c r="DM53" s="184">
        <f t="shared" ca="1" si="381"/>
        <v>-0.21198857142857161</v>
      </c>
      <c r="DN53" s="184">
        <f t="shared" ca="1" si="382"/>
        <v>-0.55913142857142872</v>
      </c>
      <c r="DO53" s="184">
        <f t="shared" ca="1" si="383"/>
        <v>0.39422571428571523</v>
      </c>
      <c r="DP53" s="184">
        <f t="shared" ca="1" si="384"/>
        <v>0.66293999999999953</v>
      </c>
      <c r="DQ53" s="184">
        <f t="shared" ca="1" si="385"/>
        <v>0.32029714285714456</v>
      </c>
      <c r="DR53" s="184">
        <f t="shared" ca="1" si="386"/>
        <v>0.2032971428571447</v>
      </c>
      <c r="DS53" s="184">
        <f t="shared" ca="1" si="387"/>
        <v>1.89594</v>
      </c>
      <c r="DT53" s="184">
        <f t="shared" ca="1" si="388"/>
        <v>3.0299399999999999</v>
      </c>
      <c r="DU53" s="184">
        <f t="shared" ca="1" si="389"/>
        <v>4.0038685714285718</v>
      </c>
      <c r="DV53" s="184">
        <f t="shared" ca="1" si="390"/>
        <v>2.6853685714285724</v>
      </c>
      <c r="DW53" s="184">
        <f t="shared" ca="1" si="391"/>
        <v>3.8180828571428593</v>
      </c>
      <c r="DX53" s="184">
        <f t="shared" ca="1" si="392"/>
        <v>4.6441542857142872</v>
      </c>
      <c r="DY53" s="184">
        <f t="shared" ca="1" si="393"/>
        <v>3.2112257142857161</v>
      </c>
      <c r="DZ53" s="184">
        <f t="shared" ca="1" si="394"/>
        <v>2.6095114285714316</v>
      </c>
      <c r="EA53" s="184">
        <f t="shared" ca="1" si="395"/>
        <v>3.1096542857142859</v>
      </c>
      <c r="FO53" s="285" t="s">
        <v>3174</v>
      </c>
      <c r="FP53" s="286" t="s">
        <v>3311</v>
      </c>
      <c r="FQ53" s="286" t="str">
        <f t="shared" si="435"/>
        <v>ECMDay10</v>
      </c>
      <c r="FR53" s="289">
        <f ca="1">AM11</f>
        <v>3.4098685714285719</v>
      </c>
      <c r="FS53" s="289">
        <f ca="1">AM16</f>
        <v>5.9291159414137393</v>
      </c>
      <c r="FT53" s="289">
        <f ca="1">AM21</f>
        <v>5.5356299999999994</v>
      </c>
      <c r="FU53" s="290">
        <f ca="1">AM26</f>
        <v>4.0172652419578752</v>
      </c>
      <c r="FV53" s="264"/>
      <c r="FW53" s="285" t="str">
        <f t="shared" si="429"/>
        <v>ECMDay10</v>
      </c>
      <c r="FX53" s="286">
        <f t="shared" ca="1" si="454"/>
        <v>44801</v>
      </c>
      <c r="FY53" s="286">
        <f t="shared" ca="1" si="436"/>
        <v>9.3389845128423108</v>
      </c>
      <c r="FZ53" s="289">
        <f t="shared" ca="1" si="430"/>
        <v>3.4098685714285719</v>
      </c>
      <c r="GA53" s="289">
        <f t="shared" ca="1" si="437"/>
        <v>-2.5192473699851674</v>
      </c>
      <c r="GB53" s="292"/>
      <c r="GC53" s="285" t="str">
        <f t="shared" si="431"/>
        <v>ECMDay10</v>
      </c>
      <c r="GD53" s="286">
        <f t="shared" ca="1" si="455"/>
        <v>44801</v>
      </c>
      <c r="GE53" s="286">
        <f t="shared" ca="1" si="432"/>
        <v>9.5528952419578737</v>
      </c>
      <c r="GF53" s="289">
        <f t="shared" ca="1" si="433"/>
        <v>5.5356299999999994</v>
      </c>
      <c r="GG53" s="290">
        <f t="shared" ca="1" si="434"/>
        <v>1.5183647580421242</v>
      </c>
    </row>
    <row r="54" spans="6:189" x14ac:dyDescent="0.35">
      <c r="F54" s="248"/>
      <c r="G54" s="248"/>
      <c r="H54" s="248"/>
      <c r="I54" s="248"/>
      <c r="J54" s="8"/>
      <c r="K54" s="251"/>
      <c r="L54" s="252"/>
      <c r="M54" s="248"/>
      <c r="N54" s="251"/>
      <c r="O54" s="252"/>
      <c r="P54" s="248"/>
      <c r="Q54" s="251"/>
      <c r="R54" s="252"/>
      <c r="S54" s="248"/>
      <c r="T54" s="251"/>
      <c r="U54" s="252"/>
      <c r="V54" s="248"/>
      <c r="W54" s="251"/>
      <c r="X54" s="252"/>
      <c r="Y54" s="248"/>
      <c r="Z54" s="251"/>
      <c r="AA54" s="252"/>
      <c r="AB54" s="248"/>
      <c r="AC54" s="251"/>
      <c r="AD54" s="252"/>
      <c r="AE54" s="248"/>
      <c r="AF54" s="251"/>
      <c r="AG54" s="252"/>
      <c r="AH54" s="248"/>
      <c r="AI54" s="251"/>
      <c r="AJ54" s="252"/>
      <c r="AK54" s="248"/>
      <c r="AL54" s="251"/>
      <c r="AM54" s="252"/>
      <c r="AN54" s="248"/>
      <c r="AO54" s="251"/>
      <c r="AP54" s="252"/>
      <c r="AQ54" s="248"/>
      <c r="AR54" s="251"/>
      <c r="AS54" s="252"/>
      <c r="AT54" s="248"/>
      <c r="AU54" s="251"/>
      <c r="AV54" s="252"/>
      <c r="AW54" s="248"/>
      <c r="AX54" s="251"/>
      <c r="AY54" s="252"/>
      <c r="AZ54" s="248"/>
      <c r="BA54" s="251"/>
      <c r="BB54" s="252"/>
      <c r="BC54" s="248"/>
      <c r="BD54" s="251"/>
      <c r="BE54" s="252"/>
      <c r="BF54" s="253"/>
      <c r="BG54" s="19"/>
      <c r="BI54" s="42" t="str">
        <f t="shared" ref="BI54:BI56" si="473">$BI$52&amp;BJ54</f>
        <v>12zBIAS_GFS_Ens</v>
      </c>
      <c r="BJ54" s="180" t="s">
        <v>3297</v>
      </c>
      <c r="BK54" s="192">
        <f t="shared" ref="BK54:BK56" ca="1" si="474">IFERROR(RANK(BL54,BL$53:BL$56,2),"-")</f>
        <v>2</v>
      </c>
      <c r="BL54" s="210">
        <f t="shared" ref="BL54:BL56" ca="1" si="475">IFERROR(ABS(BM54),"-")</f>
        <v>0.44565428571428661</v>
      </c>
      <c r="BM54" s="179">
        <f ca="1">'Accuracy Calc'!DL108</f>
        <v>0.44565428571428661</v>
      </c>
      <c r="BN54" s="192">
        <f t="shared" ref="BN54:BN56" ca="1" si="476">IFERROR(RANK(BO54,BO$53:BO$56,2),"-")</f>
        <v>3</v>
      </c>
      <c r="BO54" s="210">
        <f t="shared" ref="BO54:BO56" ca="1" si="477">IFERROR(ABS(BP54),"-")</f>
        <v>0.59351142857142947</v>
      </c>
      <c r="BP54" s="179">
        <f ca="1">'Accuracy Calc'!DO108</f>
        <v>0.59351142857142947</v>
      </c>
      <c r="BQ54" s="192">
        <f t="shared" ref="BQ54:BQ56" ca="1" si="478">IFERROR(RANK(BR54,BR$53:BR$56,2),"-")</f>
        <v>4</v>
      </c>
      <c r="BR54" s="210">
        <f t="shared" ref="BR54:BR56" ca="1" si="479">IFERROR(ABS(BS54),"-")</f>
        <v>0.79215428571428659</v>
      </c>
      <c r="BS54" s="179">
        <f ca="1">'Accuracy Calc'!DR108</f>
        <v>0.79215428571428659</v>
      </c>
      <c r="BT54" s="192">
        <f t="shared" ref="BT54:BT56" ca="1" si="480">IFERROR(RANK(BU54,BU$53:BU$56,2),"-")</f>
        <v>4</v>
      </c>
      <c r="BU54" s="210">
        <f t="shared" ref="BU54:BU56" ca="1" si="481">IFERROR(ABS(BV54),"-")</f>
        <v>1.1971542857142867</v>
      </c>
      <c r="BV54" s="179">
        <f ca="1">'Accuracy Calc'!DU108</f>
        <v>1.1971542857142867</v>
      </c>
      <c r="BW54" s="192">
        <f t="shared" ref="BW54:BW56" ca="1" si="482">IFERROR(RANK(BX54,BX$53:BX$56,2),"-")</f>
        <v>4</v>
      </c>
      <c r="BX54" s="210">
        <f t="shared" ref="BX54:BX56" ca="1" si="483">IFERROR(ABS(BY54),"-")</f>
        <v>1.2093685714285709</v>
      </c>
      <c r="BY54" s="179">
        <f ca="1">'Accuracy Calc'!DX108</f>
        <v>1.2093685714285709</v>
      </c>
      <c r="BZ54" s="192">
        <f t="shared" ref="BZ54:BZ56" ca="1" si="484">IFERROR(RANK(CA54,CA$53:CA$56,2),"-")</f>
        <v>4</v>
      </c>
      <c r="CA54" s="210">
        <f t="shared" ref="CA54:CA56" ca="1" si="485">IFERROR(ABS(CB54),"-")</f>
        <v>1.3777971428571436</v>
      </c>
      <c r="CB54" s="179">
        <f ca="1">'Accuracy Calc'!EA108</f>
        <v>1.3777971428571436</v>
      </c>
      <c r="CC54" s="192">
        <f t="shared" ref="CC54:CC56" ca="1" si="486">IFERROR(RANK(CD54,CD$53:CD$56,2),"-")</f>
        <v>4</v>
      </c>
      <c r="CD54" s="210">
        <f t="shared" ref="CD54:CD56" ca="1" si="487">IFERROR(ABS(CE54),"-")</f>
        <v>2.2501542857142889</v>
      </c>
      <c r="CE54" s="179">
        <f ca="1">'Accuracy Calc'!ED108</f>
        <v>2.2501542857142889</v>
      </c>
      <c r="CF54" s="192">
        <f t="shared" ref="CF54:CF56" ca="1" si="488">IFERROR(RANK(CG54,CG$53:CG$56,2),"-")</f>
        <v>4</v>
      </c>
      <c r="CG54" s="210">
        <f t="shared" ref="CG54:CG56" ca="1" si="489">IFERROR(ABS(CH54),"-")</f>
        <v>3.1552971428571452</v>
      </c>
      <c r="CH54" s="179">
        <f ca="1">'Accuracy Calc'!EG108</f>
        <v>3.1552971428571452</v>
      </c>
      <c r="CI54" s="192">
        <f t="shared" ref="CI54:CI56" ca="1" si="490">IFERROR(RANK(CJ54,CJ$53:CJ$56,2),"-")</f>
        <v>4</v>
      </c>
      <c r="CJ54" s="210">
        <f t="shared" ref="CJ54:CJ56" ca="1" si="491">IFERROR(ABS(CK54),"-")</f>
        <v>4.2507133333333336</v>
      </c>
      <c r="CK54" s="179">
        <f ca="1">'Accuracy Calc'!EJ108</f>
        <v>4.2507133333333336</v>
      </c>
      <c r="CL54" s="192">
        <f t="shared" ref="CL54:CL56" ca="1" si="492">IFERROR(RANK(CM54,CM$53:CM$56,2),"-")</f>
        <v>3</v>
      </c>
      <c r="CM54" s="210">
        <f t="shared" ref="CM54:CM56" ca="1" si="493">IFERROR(ABS(CN54),"-")</f>
        <v>4.4787200000000018</v>
      </c>
      <c r="CN54" s="179">
        <f ca="1">'Accuracy Calc'!EM108</f>
        <v>4.4787200000000018</v>
      </c>
      <c r="CO54" s="192">
        <f t="shared" ref="CO54:CO56" ca="1" si="494">IFERROR(RANK(CP54,CP$53:CP$56,2),"-")</f>
        <v>3</v>
      </c>
      <c r="CP54" s="210">
        <f t="shared" ref="CP54:CP56" ca="1" si="495">IFERROR(ABS(CQ54),"-")</f>
        <v>4.7982333333333314</v>
      </c>
      <c r="CQ54" s="179">
        <f ca="1">'Accuracy Calc'!EP108</f>
        <v>4.7982333333333314</v>
      </c>
      <c r="CR54" s="192">
        <f t="shared" ref="CR54:CR56" ca="1" si="496">IFERROR(RANK(CS54,CS$53:CS$56,2),"-")</f>
        <v>3</v>
      </c>
      <c r="CS54" s="210">
        <f t="shared" ref="CS54:CS56" ca="1" si="497">IFERROR(ABS(CT54),"-")</f>
        <v>4.8598599999999985</v>
      </c>
      <c r="CT54" s="179">
        <f ca="1">'Accuracy Calc'!ES108</f>
        <v>4.8598599999999985</v>
      </c>
      <c r="CU54" s="192">
        <f t="shared" ref="CU54:CU56" ca="1" si="498">IFERROR(RANK(CV54,CV$53:CV$56,2),"-")</f>
        <v>3</v>
      </c>
      <c r="CV54" s="210">
        <f t="shared" ref="CV54:CV56" ca="1" si="499">IFERROR(ABS(CW54),"-")</f>
        <v>5.3403685714285718</v>
      </c>
      <c r="CW54" s="179">
        <f ca="1">'Accuracy Calc'!EV108</f>
        <v>5.3403685714285718</v>
      </c>
      <c r="CX54" s="192">
        <f t="shared" ref="CX54:CX56" ca="1" si="500">IFERROR(RANK(CY54,CY$53:CY$56,2),"-")</f>
        <v>3</v>
      </c>
      <c r="CY54" s="210">
        <f t="shared" ref="CY54:CY56" ca="1" si="501">IFERROR(ABS(CZ54),"-")</f>
        <v>5.1320828571428576</v>
      </c>
      <c r="CZ54" s="179">
        <f ca="1">'Accuracy Calc'!EY108</f>
        <v>5.1320828571428576</v>
      </c>
      <c r="DA54" s="192">
        <f t="shared" ref="DA54:DA56" ca="1" si="502">IFERROR(RANK(DB54,DB$53:DB$56,2),"-")</f>
        <v>2</v>
      </c>
      <c r="DB54" s="210">
        <f t="shared" ref="DB54:DB56" ca="1" si="503">IFERROR(ABS(DC54),"-")</f>
        <v>5.0208685714285712</v>
      </c>
      <c r="DC54" s="179">
        <f ca="1">'Accuracy Calc'!FB108</f>
        <v>5.0208685714285712</v>
      </c>
      <c r="DD54" s="192">
        <f t="shared" ref="DD54:DD56" ca="1" si="504">IFERROR(RANK(DE54,DE$53:DE$56,2),"-")</f>
        <v>2</v>
      </c>
      <c r="DE54" s="210">
        <f t="shared" ref="DE54:DE56" ca="1" si="505">IFERROR(ABS(DF54),"-")</f>
        <v>5.2336542857142847</v>
      </c>
      <c r="DF54" s="179">
        <f ca="1">'Accuracy Calc'!FE108</f>
        <v>5.2336542857142847</v>
      </c>
      <c r="DK54" s="187" t="str">
        <f t="shared" si="379"/>
        <v>GFS_Ens</v>
      </c>
      <c r="DL54" s="184">
        <f t="shared" ca="1" si="380"/>
        <v>0.44565428571428661</v>
      </c>
      <c r="DM54" s="184">
        <f t="shared" ca="1" si="381"/>
        <v>0.59351142857142947</v>
      </c>
      <c r="DN54" s="184">
        <f t="shared" ca="1" si="382"/>
        <v>0.79215428571428659</v>
      </c>
      <c r="DO54" s="184">
        <f t="shared" ca="1" si="383"/>
        <v>1.1971542857142867</v>
      </c>
      <c r="DP54" s="184">
        <f t="shared" ca="1" si="384"/>
        <v>1.2093685714285709</v>
      </c>
      <c r="DQ54" s="184">
        <f t="shared" ca="1" si="385"/>
        <v>1.3777971428571436</v>
      </c>
      <c r="DR54" s="184">
        <f t="shared" ca="1" si="386"/>
        <v>2.2501542857142889</v>
      </c>
      <c r="DS54" s="184">
        <f t="shared" ca="1" si="387"/>
        <v>3.1552971428571452</v>
      </c>
      <c r="DT54" s="184">
        <f t="shared" ca="1" si="388"/>
        <v>4.2507133333333336</v>
      </c>
      <c r="DU54" s="184">
        <f t="shared" ca="1" si="389"/>
        <v>4.4787200000000018</v>
      </c>
      <c r="DV54" s="184">
        <f t="shared" ca="1" si="390"/>
        <v>4.7982333333333314</v>
      </c>
      <c r="DW54" s="184">
        <f t="shared" ca="1" si="391"/>
        <v>4.8598599999999985</v>
      </c>
      <c r="DX54" s="184">
        <f t="shared" ca="1" si="392"/>
        <v>5.3403685714285718</v>
      </c>
      <c r="DY54" s="184">
        <f t="shared" ca="1" si="393"/>
        <v>5.1320828571428576</v>
      </c>
      <c r="DZ54" s="184">
        <f t="shared" ca="1" si="394"/>
        <v>5.0208685714285712</v>
      </c>
      <c r="EA54" s="184">
        <f t="shared" ca="1" si="395"/>
        <v>5.2336542857142847</v>
      </c>
      <c r="FO54" s="267"/>
      <c r="FP54" s="268"/>
      <c r="FQ54" s="271"/>
      <c r="FR54" s="271" t="s">
        <v>3210</v>
      </c>
      <c r="FS54" s="271" t="s">
        <v>3321</v>
      </c>
      <c r="FT54" s="268" t="s">
        <v>3322</v>
      </c>
      <c r="FU54" s="272" t="s">
        <v>3323</v>
      </c>
      <c r="FV54" s="291"/>
      <c r="FW54" s="267"/>
      <c r="FX54" s="268"/>
      <c r="FY54" s="271" t="s">
        <v>3319</v>
      </c>
      <c r="FZ54" s="271" t="s">
        <v>3320</v>
      </c>
      <c r="GA54" s="271" t="s">
        <v>3318</v>
      </c>
      <c r="GB54" s="274"/>
      <c r="GC54" s="267"/>
      <c r="GD54" s="268"/>
      <c r="GE54" s="271" t="s">
        <v>3319</v>
      </c>
      <c r="GF54" s="271" t="s">
        <v>3320</v>
      </c>
      <c r="GG54" s="272" t="s">
        <v>3318</v>
      </c>
    </row>
    <row r="55" spans="6:189" x14ac:dyDescent="0.35">
      <c r="F55" s="248"/>
      <c r="G55" s="248"/>
      <c r="H55" s="248"/>
      <c r="I55" s="248"/>
      <c r="J55" s="8"/>
      <c r="K55" s="251"/>
      <c r="L55" s="252"/>
      <c r="M55" s="248"/>
      <c r="N55" s="251"/>
      <c r="O55" s="252"/>
      <c r="P55" s="248"/>
      <c r="Q55" s="251"/>
      <c r="R55" s="252"/>
      <c r="S55" s="248"/>
      <c r="T55" s="251"/>
      <c r="U55" s="252"/>
      <c r="V55" s="248"/>
      <c r="W55" s="251"/>
      <c r="X55" s="252"/>
      <c r="Y55" s="248"/>
      <c r="Z55" s="251"/>
      <c r="AA55" s="252"/>
      <c r="AB55" s="248"/>
      <c r="AC55" s="251"/>
      <c r="AD55" s="252"/>
      <c r="AE55" s="248"/>
      <c r="AF55" s="251"/>
      <c r="AG55" s="252"/>
      <c r="AH55" s="248"/>
      <c r="AI55" s="251"/>
      <c r="AJ55" s="252"/>
      <c r="AK55" s="248"/>
      <c r="AL55" s="251"/>
      <c r="AM55" s="252"/>
      <c r="AN55" s="248"/>
      <c r="AO55" s="251"/>
      <c r="AP55" s="252"/>
      <c r="AQ55" s="248"/>
      <c r="AR55" s="251"/>
      <c r="AS55" s="252"/>
      <c r="AT55" s="248"/>
      <c r="AU55" s="251"/>
      <c r="AV55" s="252"/>
      <c r="AW55" s="248"/>
      <c r="AX55" s="251"/>
      <c r="AY55" s="252"/>
      <c r="AZ55" s="248"/>
      <c r="BA55" s="251"/>
      <c r="BB55" s="252"/>
      <c r="BC55" s="248"/>
      <c r="BD55" s="251"/>
      <c r="BE55" s="252"/>
      <c r="BF55" s="253"/>
      <c r="BG55" s="19"/>
      <c r="BI55" s="42" t="str">
        <f t="shared" si="473"/>
        <v>12zBIAS_ECMWF</v>
      </c>
      <c r="BJ55" s="180" t="s">
        <v>3171</v>
      </c>
      <c r="BK55" s="192">
        <f t="shared" ca="1" si="474"/>
        <v>4</v>
      </c>
      <c r="BL55" s="210">
        <f t="shared" ca="1" si="475"/>
        <v>1.211631428571428</v>
      </c>
      <c r="BM55" s="179">
        <f ca="1">'Accuracy Calc'!DL163</f>
        <v>-1.211631428571428</v>
      </c>
      <c r="BN55" s="192">
        <f t="shared" ca="1" si="476"/>
        <v>4</v>
      </c>
      <c r="BO55" s="210">
        <f t="shared" ca="1" si="477"/>
        <v>0.81563142857142779</v>
      </c>
      <c r="BP55" s="179">
        <f ca="1">'Accuracy Calc'!DO163</f>
        <v>-0.81563142857142779</v>
      </c>
      <c r="BQ55" s="192">
        <f t="shared" ca="1" si="478"/>
        <v>2</v>
      </c>
      <c r="BR55" s="210">
        <f t="shared" ca="1" si="479"/>
        <v>0.41705999999999982</v>
      </c>
      <c r="BS55" s="179">
        <f ca="1">'Accuracy Calc'!DR163</f>
        <v>-0.41705999999999982</v>
      </c>
      <c r="BT55" s="192">
        <f t="shared" ca="1" si="480"/>
        <v>3</v>
      </c>
      <c r="BU55" s="210">
        <f t="shared" ca="1" si="481"/>
        <v>0.67356000000000038</v>
      </c>
      <c r="BV55" s="179">
        <f ca="1">'Accuracy Calc'!DU163</f>
        <v>-0.67356000000000038</v>
      </c>
      <c r="BW55" s="192">
        <f t="shared" ca="1" si="482"/>
        <v>2</v>
      </c>
      <c r="BX55" s="210">
        <f t="shared" ca="1" si="483"/>
        <v>0.31484571428571584</v>
      </c>
      <c r="BY55" s="179">
        <f ca="1">'Accuracy Calc'!DX163</f>
        <v>-0.31484571428571584</v>
      </c>
      <c r="BZ55" s="192">
        <f t="shared" ca="1" si="484"/>
        <v>1</v>
      </c>
      <c r="CA55" s="210">
        <f t="shared" ca="1" si="485"/>
        <v>7.971428571426234E-4</v>
      </c>
      <c r="CB55" s="179">
        <f ca="1">'Accuracy Calc'!EA163</f>
        <v>7.971428571426234E-4</v>
      </c>
      <c r="CC55" s="192">
        <f t="shared" ca="1" si="486"/>
        <v>2</v>
      </c>
      <c r="CD55" s="210">
        <f t="shared" ca="1" si="487"/>
        <v>0.48743999999999993</v>
      </c>
      <c r="CE55" s="179">
        <f ca="1">'Accuracy Calc'!ED163</f>
        <v>0.48743999999999993</v>
      </c>
      <c r="CF55" s="192">
        <f t="shared" ca="1" si="488"/>
        <v>1</v>
      </c>
      <c r="CG55" s="210">
        <f t="shared" ca="1" si="489"/>
        <v>0.66679714285714198</v>
      </c>
      <c r="CH55" s="179">
        <f ca="1">'Accuracy Calc'!EG163</f>
        <v>0.66679714285714198</v>
      </c>
      <c r="CI55" s="192">
        <f t="shared" ca="1" si="490"/>
        <v>1</v>
      </c>
      <c r="CJ55" s="210">
        <f t="shared" ca="1" si="491"/>
        <v>1.2299400000000011</v>
      </c>
      <c r="CK55" s="179">
        <f ca="1">'Accuracy Calc'!EJ163</f>
        <v>1.2299400000000011</v>
      </c>
      <c r="CL55" s="192" t="str">
        <f t="shared" ca="1" si="492"/>
        <v>-</v>
      </c>
      <c r="CM55" s="210" t="str">
        <f t="shared" ca="1" si="493"/>
        <v>-</v>
      </c>
      <c r="CN55" s="179" t="str">
        <f ca="1">'Accuracy Calc'!EM163</f>
        <v>-</v>
      </c>
      <c r="CO55" s="192" t="str">
        <f t="shared" si="494"/>
        <v>-</v>
      </c>
      <c r="CP55" s="210" t="str">
        <f t="shared" si="495"/>
        <v>-</v>
      </c>
      <c r="CQ55" s="179" t="str">
        <f>'Accuracy Calc'!EP163</f>
        <v>-</v>
      </c>
      <c r="CR55" s="192" t="str">
        <f t="shared" si="496"/>
        <v>-</v>
      </c>
      <c r="CS55" s="210" t="str">
        <f t="shared" si="497"/>
        <v>-</v>
      </c>
      <c r="CT55" s="179" t="str">
        <f>'Accuracy Calc'!ES163</f>
        <v>-</v>
      </c>
      <c r="CU55" s="192" t="str">
        <f t="shared" si="498"/>
        <v>-</v>
      </c>
      <c r="CV55" s="210" t="str">
        <f t="shared" si="499"/>
        <v>-</v>
      </c>
      <c r="CW55" s="179" t="str">
        <f>'Accuracy Calc'!EV163</f>
        <v>-</v>
      </c>
      <c r="CX55" s="192" t="str">
        <f t="shared" si="500"/>
        <v>-</v>
      </c>
      <c r="CY55" s="210" t="str">
        <f t="shared" si="501"/>
        <v>-</v>
      </c>
      <c r="CZ55" s="179" t="str">
        <f>'Accuracy Calc'!EY163</f>
        <v>-</v>
      </c>
      <c r="DA55" s="192" t="str">
        <f t="shared" si="502"/>
        <v>-</v>
      </c>
      <c r="DB55" s="210" t="str">
        <f t="shared" si="503"/>
        <v>-</v>
      </c>
      <c r="DC55" s="179" t="str">
        <f>'Accuracy Calc'!FB163</f>
        <v>-</v>
      </c>
      <c r="DD55" s="192" t="str">
        <f t="shared" si="504"/>
        <v>-</v>
      </c>
      <c r="DE55" s="210" t="str">
        <f t="shared" si="505"/>
        <v>-</v>
      </c>
      <c r="DF55" s="179" t="str">
        <f>'Accuracy Calc'!FE163</f>
        <v>-</v>
      </c>
      <c r="DK55" s="187" t="str">
        <f t="shared" si="379"/>
        <v>ECMWF</v>
      </c>
      <c r="DL55" s="184">
        <f t="shared" ca="1" si="380"/>
        <v>-1.211631428571428</v>
      </c>
      <c r="DM55" s="184">
        <f t="shared" ca="1" si="381"/>
        <v>-0.81563142857142779</v>
      </c>
      <c r="DN55" s="184">
        <f t="shared" ca="1" si="382"/>
        <v>-0.41705999999999982</v>
      </c>
      <c r="DO55" s="184">
        <f t="shared" ca="1" si="383"/>
        <v>-0.67356000000000038</v>
      </c>
      <c r="DP55" s="184">
        <f t="shared" ca="1" si="384"/>
        <v>-0.31484571428571584</v>
      </c>
      <c r="DQ55" s="184">
        <f t="shared" ca="1" si="385"/>
        <v>7.971428571426234E-4</v>
      </c>
      <c r="DR55" s="184">
        <f t="shared" ca="1" si="386"/>
        <v>0.48743999999999993</v>
      </c>
      <c r="DS55" s="184">
        <f t="shared" ca="1" si="387"/>
        <v>0.66679714285714198</v>
      </c>
      <c r="DT55" s="184">
        <f t="shared" ca="1" si="388"/>
        <v>1.2299400000000011</v>
      </c>
      <c r="DU55" s="184" t="str">
        <f t="shared" ca="1" si="389"/>
        <v>-</v>
      </c>
      <c r="DV55" s="184" t="str">
        <f t="shared" si="390"/>
        <v>-</v>
      </c>
      <c r="DW55" s="184" t="str">
        <f t="shared" si="391"/>
        <v>-</v>
      </c>
      <c r="DX55" s="184" t="str">
        <f t="shared" si="392"/>
        <v>-</v>
      </c>
      <c r="DY55" s="184" t="str">
        <f t="shared" si="393"/>
        <v>-</v>
      </c>
      <c r="DZ55" s="184" t="str">
        <f t="shared" si="394"/>
        <v>-</v>
      </c>
      <c r="EA55" s="184" t="str">
        <f t="shared" si="395"/>
        <v>-</v>
      </c>
      <c r="FO55" s="275" t="s">
        <v>3175</v>
      </c>
      <c r="FP55" s="276" t="s">
        <v>3302</v>
      </c>
      <c r="FQ55" s="276" t="str">
        <f>FO55&amp;FP55</f>
        <v>ECEDay1</v>
      </c>
      <c r="FR55" s="279">
        <f ca="1">L12</f>
        <v>-0.53309571428571367</v>
      </c>
      <c r="FS55" s="279">
        <f ca="1">L17</f>
        <v>2.8763983627961816</v>
      </c>
      <c r="FT55" s="279">
        <f ca="1">L22</f>
        <v>2.3656564285714285</v>
      </c>
      <c r="FU55" s="280">
        <f ca="1">L27</f>
        <v>1.7209518469071337</v>
      </c>
      <c r="FV55" s="264"/>
      <c r="FW55" s="275" t="str">
        <f t="shared" ref="FW55:FW69" si="506">FQ55</f>
        <v>ECEDay1</v>
      </c>
      <c r="FX55" s="276">
        <f ca="1">TODAY()</f>
        <v>44792</v>
      </c>
      <c r="FY55" s="276">
        <f ca="1">FS55+FR55</f>
        <v>2.343302648510468</v>
      </c>
      <c r="FZ55" s="279">
        <f t="shared" ref="FZ55:FZ69" ca="1" si="507">FR55</f>
        <v>-0.53309571428571367</v>
      </c>
      <c r="GA55" s="279">
        <f ca="1">FR55-FS55</f>
        <v>-3.4094940770818951</v>
      </c>
      <c r="GB55" s="284"/>
      <c r="GC55" s="275" t="str">
        <f t="shared" ref="GC55:GC69" si="508">FQ55</f>
        <v>ECEDay1</v>
      </c>
      <c r="GD55" s="276">
        <f ca="1">TODAY()</f>
        <v>44792</v>
      </c>
      <c r="GE55" s="276">
        <f t="shared" ref="GE55:GE69" ca="1" si="509">FU55+FT55</f>
        <v>4.0866082754785626</v>
      </c>
      <c r="GF55" s="279">
        <f t="shared" ref="GF55:GF69" ca="1" si="510">FT55</f>
        <v>2.3656564285714285</v>
      </c>
      <c r="GG55" s="280">
        <f t="shared" ref="GG55:GG69" ca="1" si="511">FT55-FU55</f>
        <v>0.6447045816642949</v>
      </c>
    </row>
    <row r="56" spans="6:189" ht="16" thickBot="1" x14ac:dyDescent="0.4">
      <c r="F56" s="248"/>
      <c r="G56" s="248"/>
      <c r="H56" s="248"/>
      <c r="I56" s="248"/>
      <c r="J56" s="8"/>
      <c r="K56" s="251"/>
      <c r="L56" s="252"/>
      <c r="M56" s="248"/>
      <c r="N56" s="251"/>
      <c r="O56" s="252"/>
      <c r="P56" s="248"/>
      <c r="Q56" s="251"/>
      <c r="R56" s="252"/>
      <c r="S56" s="248"/>
      <c r="T56" s="251"/>
      <c r="U56" s="252"/>
      <c r="V56" s="248"/>
      <c r="W56" s="251"/>
      <c r="X56" s="252"/>
      <c r="Y56" s="248"/>
      <c r="Z56" s="251"/>
      <c r="AA56" s="252"/>
      <c r="AB56" s="248"/>
      <c r="AC56" s="251"/>
      <c r="AD56" s="252"/>
      <c r="AE56" s="248"/>
      <c r="AF56" s="251"/>
      <c r="AG56" s="252"/>
      <c r="AH56" s="248"/>
      <c r="AI56" s="251"/>
      <c r="AJ56" s="252"/>
      <c r="AK56" s="248"/>
      <c r="AL56" s="251"/>
      <c r="AM56" s="252"/>
      <c r="AN56" s="248"/>
      <c r="AO56" s="251"/>
      <c r="AP56" s="252"/>
      <c r="AQ56" s="248"/>
      <c r="AR56" s="251"/>
      <c r="AS56" s="252"/>
      <c r="AT56" s="248"/>
      <c r="AU56" s="251"/>
      <c r="AV56" s="252"/>
      <c r="AW56" s="248"/>
      <c r="AX56" s="251"/>
      <c r="AY56" s="252"/>
      <c r="AZ56" s="248"/>
      <c r="BA56" s="251"/>
      <c r="BB56" s="252"/>
      <c r="BC56" s="248"/>
      <c r="BD56" s="251"/>
      <c r="BE56" s="252"/>
      <c r="BF56" s="253"/>
      <c r="BG56" s="19"/>
      <c r="BI56" s="42" t="str">
        <f t="shared" si="473"/>
        <v>12zBIAS_ECMWF_Ens</v>
      </c>
      <c r="BJ56" s="180" t="s">
        <v>3298</v>
      </c>
      <c r="BK56" s="192">
        <f t="shared" ca="1" si="474"/>
        <v>3</v>
      </c>
      <c r="BL56" s="210">
        <f t="shared" ca="1" si="475"/>
        <v>0.47620285714285615</v>
      </c>
      <c r="BM56" s="179">
        <f ca="1">'Accuracy Calc'!DL218</f>
        <v>-0.47620285714285615</v>
      </c>
      <c r="BN56" s="192">
        <f t="shared" ca="1" si="476"/>
        <v>1</v>
      </c>
      <c r="BO56" s="210">
        <f t="shared" ca="1" si="477"/>
        <v>0.14641714285714461</v>
      </c>
      <c r="BP56" s="179">
        <f ca="1">'Accuracy Calc'!DO218</f>
        <v>-0.14641714285714461</v>
      </c>
      <c r="BQ56" s="192">
        <f t="shared" ca="1" si="478"/>
        <v>1</v>
      </c>
      <c r="BR56" s="210">
        <f t="shared" ca="1" si="479"/>
        <v>0.13227428571428643</v>
      </c>
      <c r="BS56" s="179">
        <f ca="1">'Accuracy Calc'!DR218</f>
        <v>-0.13227428571428643</v>
      </c>
      <c r="BT56" s="192">
        <f t="shared" ca="1" si="480"/>
        <v>1</v>
      </c>
      <c r="BU56" s="210">
        <f t="shared" ca="1" si="481"/>
        <v>0.25313142857142729</v>
      </c>
      <c r="BV56" s="179">
        <f ca="1">'Accuracy Calc'!DU218</f>
        <v>-0.25313142857142729</v>
      </c>
      <c r="BW56" s="192">
        <f t="shared" ca="1" si="482"/>
        <v>1</v>
      </c>
      <c r="BX56" s="210">
        <f t="shared" ca="1" si="483"/>
        <v>0.20748857142857194</v>
      </c>
      <c r="BY56" s="179">
        <f ca="1">'Accuracy Calc'!DX218</f>
        <v>-0.20748857142857194</v>
      </c>
      <c r="BZ56" s="192">
        <f t="shared" ca="1" si="484"/>
        <v>2</v>
      </c>
      <c r="CA56" s="210">
        <f t="shared" ca="1" si="485"/>
        <v>0.18336857142857305</v>
      </c>
      <c r="CB56" s="179">
        <f ca="1">'Accuracy Calc'!EA218</f>
        <v>0.18336857142857305</v>
      </c>
      <c r="CC56" s="192">
        <f t="shared" ca="1" si="486"/>
        <v>3</v>
      </c>
      <c r="CD56" s="210">
        <f t="shared" ca="1" si="487"/>
        <v>0.77351142857142818</v>
      </c>
      <c r="CE56" s="179">
        <f ca="1">'Accuracy Calc'!ED218</f>
        <v>0.77351142857142818</v>
      </c>
      <c r="CF56" s="192">
        <f t="shared" ca="1" si="488"/>
        <v>2</v>
      </c>
      <c r="CG56" s="210">
        <f t="shared" ca="1" si="489"/>
        <v>1.370082857142858</v>
      </c>
      <c r="CH56" s="179">
        <f ca="1">'Accuracy Calc'!EG218</f>
        <v>1.370082857142858</v>
      </c>
      <c r="CI56" s="192">
        <f t="shared" ca="1" si="490"/>
        <v>2</v>
      </c>
      <c r="CJ56" s="210">
        <f t="shared" ca="1" si="491"/>
        <v>1.7673685714285707</v>
      </c>
      <c r="CK56" s="179">
        <f ca="1">'Accuracy Calc'!EJ218</f>
        <v>1.7673685714285707</v>
      </c>
      <c r="CL56" s="192">
        <f t="shared" ca="1" si="492"/>
        <v>1</v>
      </c>
      <c r="CM56" s="210">
        <f t="shared" ca="1" si="493"/>
        <v>2.2012971428571442</v>
      </c>
      <c r="CN56" s="179">
        <f ca="1">'Accuracy Calc'!EM218</f>
        <v>2.2012971428571442</v>
      </c>
      <c r="CO56" s="192">
        <f t="shared" ca="1" si="494"/>
        <v>2</v>
      </c>
      <c r="CP56" s="210">
        <f t="shared" ca="1" si="495"/>
        <v>2.8332257142857151</v>
      </c>
      <c r="CQ56" s="179">
        <f ca="1">'Accuracy Calc'!EP218</f>
        <v>2.8332257142857151</v>
      </c>
      <c r="CR56" s="192">
        <f t="shared" ca="1" si="496"/>
        <v>1</v>
      </c>
      <c r="CS56" s="210">
        <f t="shared" ca="1" si="497"/>
        <v>3.0427971428571436</v>
      </c>
      <c r="CT56" s="179">
        <f ca="1">'Accuracy Calc'!ES218</f>
        <v>3.0427971428571436</v>
      </c>
      <c r="CU56" s="192">
        <f t="shared" ca="1" si="498"/>
        <v>1</v>
      </c>
      <c r="CV56" s="210">
        <f t="shared" ca="1" si="499"/>
        <v>3.161725714285716</v>
      </c>
      <c r="CW56" s="179">
        <f ca="1">'Accuracy Calc'!EV218</f>
        <v>3.161725714285716</v>
      </c>
      <c r="CX56" s="192">
        <f t="shared" ca="1" si="500"/>
        <v>2</v>
      </c>
      <c r="CY56" s="210">
        <f t="shared" ca="1" si="501"/>
        <v>3.2677971428571415</v>
      </c>
      <c r="CZ56" s="179">
        <f ca="1">'Accuracy Calc'!EY218</f>
        <v>3.2677971428571415</v>
      </c>
      <c r="DA56" s="192" t="str">
        <f t="shared" ca="1" si="502"/>
        <v>-</v>
      </c>
      <c r="DB56" s="210" t="str">
        <f t="shared" ca="1" si="503"/>
        <v>-</v>
      </c>
      <c r="DC56" s="179" t="str">
        <f ca="1">'Accuracy Calc'!FB218</f>
        <v>-</v>
      </c>
      <c r="DD56" s="192" t="str">
        <f t="shared" si="504"/>
        <v>-</v>
      </c>
      <c r="DE56" s="210" t="str">
        <f t="shared" si="505"/>
        <v>-</v>
      </c>
      <c r="DF56" s="179" t="str">
        <f>'Accuracy Calc'!FE218</f>
        <v>-</v>
      </c>
      <c r="DK56" s="187" t="str">
        <f t="shared" si="379"/>
        <v>ECMWF_Ens</v>
      </c>
      <c r="DL56" s="184">
        <f t="shared" ca="1" si="380"/>
        <v>-0.47620285714285615</v>
      </c>
      <c r="DM56" s="184">
        <f t="shared" ca="1" si="381"/>
        <v>-0.14641714285714461</v>
      </c>
      <c r="DN56" s="184">
        <f t="shared" ca="1" si="382"/>
        <v>-0.13227428571428643</v>
      </c>
      <c r="DO56" s="184">
        <f t="shared" ca="1" si="383"/>
        <v>-0.25313142857142729</v>
      </c>
      <c r="DP56" s="184">
        <f t="shared" ca="1" si="384"/>
        <v>-0.20748857142857194</v>
      </c>
      <c r="DQ56" s="184">
        <f t="shared" ca="1" si="385"/>
        <v>0.18336857142857305</v>
      </c>
      <c r="DR56" s="184">
        <f t="shared" ca="1" si="386"/>
        <v>0.77351142857142818</v>
      </c>
      <c r="DS56" s="184">
        <f t="shared" ca="1" si="387"/>
        <v>1.370082857142858</v>
      </c>
      <c r="DT56" s="184">
        <f t="shared" ca="1" si="388"/>
        <v>1.7673685714285707</v>
      </c>
      <c r="DU56" s="184">
        <f t="shared" ca="1" si="389"/>
        <v>2.2012971428571442</v>
      </c>
      <c r="DV56" s="184">
        <f t="shared" ca="1" si="390"/>
        <v>2.8332257142857151</v>
      </c>
      <c r="DW56" s="184">
        <f t="shared" ca="1" si="391"/>
        <v>3.0427971428571436</v>
      </c>
      <c r="DX56" s="184">
        <f t="shared" ca="1" si="392"/>
        <v>3.161725714285716</v>
      </c>
      <c r="DY56" s="184">
        <f t="shared" ca="1" si="393"/>
        <v>3.2677971428571415</v>
      </c>
      <c r="DZ56" s="184" t="str">
        <f t="shared" ca="1" si="394"/>
        <v>-</v>
      </c>
      <c r="EA56" s="184" t="str">
        <f t="shared" si="395"/>
        <v>-</v>
      </c>
      <c r="FO56" s="275" t="s">
        <v>3175</v>
      </c>
      <c r="FP56" s="276" t="s">
        <v>3303</v>
      </c>
      <c r="FQ56" s="276" t="str">
        <f t="shared" ref="FQ56:FQ69" si="512">FO56&amp;FP56</f>
        <v>ECEDay2</v>
      </c>
      <c r="FR56" s="279">
        <f ca="1">O12</f>
        <v>-0.21359571428571505</v>
      </c>
      <c r="FS56" s="279">
        <f ca="1">O17</f>
        <v>3.2275055339706675</v>
      </c>
      <c r="FT56" s="279">
        <f ca="1">O22</f>
        <v>2.5699628571428574</v>
      </c>
      <c r="FU56" s="280">
        <f ca="1">O27</f>
        <v>1.960957414185251</v>
      </c>
      <c r="FV56" s="264"/>
      <c r="FW56" s="275" t="str">
        <f t="shared" si="506"/>
        <v>ECEDay2</v>
      </c>
      <c r="FX56" s="276">
        <f ca="1">FX55+1</f>
        <v>44793</v>
      </c>
      <c r="FY56" s="276">
        <f t="shared" ref="FY56:FY69" ca="1" si="513">FS56+FR56</f>
        <v>3.0139098196849523</v>
      </c>
      <c r="FZ56" s="279">
        <f t="shared" ca="1" si="507"/>
        <v>-0.21359571428571505</v>
      </c>
      <c r="GA56" s="279">
        <f t="shared" ref="GA56:GA69" ca="1" si="514">FR56-FS56</f>
        <v>-3.4411012482563827</v>
      </c>
      <c r="GB56" s="284"/>
      <c r="GC56" s="275" t="str">
        <f t="shared" si="508"/>
        <v>ECEDay2</v>
      </c>
      <c r="GD56" s="276">
        <f ca="1">GD55+1</f>
        <v>44793</v>
      </c>
      <c r="GE56" s="276">
        <f t="shared" ca="1" si="509"/>
        <v>4.5309202713281085</v>
      </c>
      <c r="GF56" s="279">
        <f t="shared" ca="1" si="510"/>
        <v>2.5699628571428574</v>
      </c>
      <c r="GG56" s="280">
        <f t="shared" ca="1" si="511"/>
        <v>0.60900544295760639</v>
      </c>
    </row>
    <row r="57" spans="6:189" ht="16" thickBot="1" x14ac:dyDescent="0.4">
      <c r="F57" s="248"/>
      <c r="G57" s="248"/>
      <c r="H57" s="248"/>
      <c r="I57" s="248"/>
      <c r="J57" s="8"/>
      <c r="K57" s="251"/>
      <c r="L57" s="252"/>
      <c r="M57" s="248"/>
      <c r="N57" s="251"/>
      <c r="O57" s="252"/>
      <c r="P57" s="248"/>
      <c r="Q57" s="251"/>
      <c r="R57" s="252"/>
      <c r="S57" s="248"/>
      <c r="T57" s="251"/>
      <c r="U57" s="252"/>
      <c r="V57" s="248"/>
      <c r="W57" s="251"/>
      <c r="X57" s="252"/>
      <c r="Y57" s="248"/>
      <c r="Z57" s="251"/>
      <c r="AA57" s="252"/>
      <c r="AB57" s="248"/>
      <c r="AC57" s="251"/>
      <c r="AD57" s="252"/>
      <c r="AE57" s="248"/>
      <c r="AF57" s="251"/>
      <c r="AG57" s="252"/>
      <c r="AH57" s="248"/>
      <c r="AI57" s="251"/>
      <c r="AJ57" s="252"/>
      <c r="AK57" s="248"/>
      <c r="AL57" s="251"/>
      <c r="AM57" s="252"/>
      <c r="AN57" s="248"/>
      <c r="AO57" s="251"/>
      <c r="AP57" s="252"/>
      <c r="AQ57" s="248"/>
      <c r="AR57" s="251"/>
      <c r="AS57" s="252"/>
      <c r="AT57" s="248"/>
      <c r="AU57" s="251"/>
      <c r="AV57" s="252"/>
      <c r="AW57" s="248"/>
      <c r="AX57" s="251"/>
      <c r="AY57" s="252"/>
      <c r="AZ57" s="248"/>
      <c r="BA57" s="251"/>
      <c r="BB57" s="252"/>
      <c r="BC57" s="248"/>
      <c r="BD57" s="251"/>
      <c r="BE57" s="252"/>
      <c r="BF57" s="253"/>
      <c r="BG57" s="19"/>
      <c r="BI57" s="169" t="s">
        <v>3283</v>
      </c>
      <c r="BJ57" s="216" t="s">
        <v>3247</v>
      </c>
      <c r="BK57" s="397" t="s">
        <v>3092</v>
      </c>
      <c r="BL57" s="398"/>
      <c r="BM57" s="399"/>
      <c r="BN57" s="397" t="s">
        <v>3093</v>
      </c>
      <c r="BO57" s="398"/>
      <c r="BP57" s="399"/>
      <c r="BQ57" s="397" t="s">
        <v>3094</v>
      </c>
      <c r="BR57" s="398"/>
      <c r="BS57" s="399"/>
      <c r="BT57" s="397" t="s">
        <v>3095</v>
      </c>
      <c r="BU57" s="398"/>
      <c r="BV57" s="399"/>
      <c r="BW57" s="397" t="s">
        <v>3096</v>
      </c>
      <c r="BX57" s="398"/>
      <c r="BY57" s="398"/>
      <c r="BZ57" s="397" t="s">
        <v>3097</v>
      </c>
      <c r="CA57" s="398"/>
      <c r="CB57" s="399"/>
      <c r="CC57" s="397" t="s">
        <v>3098</v>
      </c>
      <c r="CD57" s="398"/>
      <c r="CE57" s="399"/>
      <c r="CF57" s="397" t="s">
        <v>3099</v>
      </c>
      <c r="CG57" s="398"/>
      <c r="CH57" s="399"/>
      <c r="CI57" s="397" t="s">
        <v>3100</v>
      </c>
      <c r="CJ57" s="398"/>
      <c r="CK57" s="398"/>
      <c r="CL57" s="397" t="s">
        <v>3101</v>
      </c>
      <c r="CM57" s="398"/>
      <c r="CN57" s="399"/>
      <c r="CO57" s="397" t="s">
        <v>3102</v>
      </c>
      <c r="CP57" s="398"/>
      <c r="CQ57" s="399"/>
      <c r="CR57" s="397" t="s">
        <v>3103</v>
      </c>
      <c r="CS57" s="398"/>
      <c r="CT57" s="399"/>
      <c r="CU57" s="397" t="s">
        <v>3104</v>
      </c>
      <c r="CV57" s="398"/>
      <c r="CW57" s="398"/>
      <c r="CX57" s="397" t="s">
        <v>3105</v>
      </c>
      <c r="CY57" s="398"/>
      <c r="CZ57" s="399"/>
      <c r="DA57" s="397" t="s">
        <v>3106</v>
      </c>
      <c r="DB57" s="398"/>
      <c r="DC57" s="399"/>
      <c r="DD57" s="397" t="s">
        <v>3107</v>
      </c>
      <c r="DE57" s="398"/>
      <c r="DF57" s="399"/>
      <c r="DK57" s="188" t="str">
        <f t="shared" si="379"/>
        <v>RMSE 
(std of BIAS)</v>
      </c>
      <c r="DL57" s="188">
        <f t="shared" si="380"/>
        <v>0</v>
      </c>
      <c r="DM57" s="188">
        <f t="shared" si="381"/>
        <v>0</v>
      </c>
      <c r="DN57" s="188">
        <f t="shared" si="382"/>
        <v>0</v>
      </c>
      <c r="DO57" s="188">
        <f t="shared" si="383"/>
        <v>0</v>
      </c>
      <c r="DP57" s="188">
        <f t="shared" si="384"/>
        <v>0</v>
      </c>
      <c r="DQ57" s="188">
        <f t="shared" si="385"/>
        <v>0</v>
      </c>
      <c r="DR57" s="188">
        <f t="shared" si="386"/>
        <v>0</v>
      </c>
      <c r="DS57" s="188">
        <f t="shared" si="387"/>
        <v>0</v>
      </c>
      <c r="DT57" s="188">
        <f t="shared" si="388"/>
        <v>0</v>
      </c>
      <c r="DU57" s="188">
        <f t="shared" si="389"/>
        <v>0</v>
      </c>
      <c r="DV57" s="188">
        <f t="shared" si="390"/>
        <v>0</v>
      </c>
      <c r="DW57" s="188">
        <f t="shared" si="391"/>
        <v>0</v>
      </c>
      <c r="DX57" s="188">
        <f t="shared" si="392"/>
        <v>0</v>
      </c>
      <c r="DY57" s="188">
        <f t="shared" si="393"/>
        <v>0</v>
      </c>
      <c r="DZ57" s="188">
        <f t="shared" si="394"/>
        <v>0</v>
      </c>
      <c r="EA57" s="188">
        <f t="shared" si="395"/>
        <v>0</v>
      </c>
      <c r="FO57" s="275" t="s">
        <v>3175</v>
      </c>
      <c r="FP57" s="276" t="s">
        <v>3304</v>
      </c>
      <c r="FQ57" s="276" t="str">
        <f t="shared" si="512"/>
        <v>ECEDay3</v>
      </c>
      <c r="FR57" s="279">
        <f ca="1">R12</f>
        <v>-3.8417142857142553E-2</v>
      </c>
      <c r="FS57" s="279">
        <f ca="1">R17</f>
        <v>3.1769543894388494</v>
      </c>
      <c r="FT57" s="279">
        <f ca="1">R22</f>
        <v>2.5345157142857158</v>
      </c>
      <c r="FU57" s="280">
        <f ca="1">R27</f>
        <v>1.918119337157826</v>
      </c>
      <c r="FV57" s="264"/>
      <c r="FW57" s="275" t="str">
        <f t="shared" si="506"/>
        <v>ECEDay3</v>
      </c>
      <c r="FX57" s="276">
        <f t="shared" ref="FX57:FX69" ca="1" si="515">FX56+1</f>
        <v>44794</v>
      </c>
      <c r="FY57" s="276">
        <f t="shared" ca="1" si="513"/>
        <v>3.138537246581707</v>
      </c>
      <c r="FZ57" s="279">
        <f t="shared" ca="1" si="507"/>
        <v>-3.8417142857142553E-2</v>
      </c>
      <c r="GA57" s="279">
        <f t="shared" ca="1" si="514"/>
        <v>-3.2153715322959919</v>
      </c>
      <c r="GB57" s="284"/>
      <c r="GC57" s="275" t="str">
        <f t="shared" si="508"/>
        <v>ECEDay3</v>
      </c>
      <c r="GD57" s="276">
        <f t="shared" ref="GD57:GD69" ca="1" si="516">GD56+1</f>
        <v>44794</v>
      </c>
      <c r="GE57" s="276">
        <f t="shared" ca="1" si="509"/>
        <v>4.4526350514435418</v>
      </c>
      <c r="GF57" s="279">
        <f t="shared" ca="1" si="510"/>
        <v>2.5345157142857158</v>
      </c>
      <c r="GG57" s="280">
        <f t="shared" ca="1" si="511"/>
        <v>0.61639637712788975</v>
      </c>
    </row>
    <row r="58" spans="6:189" x14ac:dyDescent="0.35">
      <c r="F58" s="248"/>
      <c r="G58" s="248"/>
      <c r="H58" s="248"/>
      <c r="I58" s="248"/>
      <c r="J58" s="8"/>
      <c r="K58" s="251"/>
      <c r="L58" s="252"/>
      <c r="M58" s="248"/>
      <c r="N58" s="251"/>
      <c r="O58" s="252"/>
      <c r="P58" s="248"/>
      <c r="Q58" s="251"/>
      <c r="R58" s="252"/>
      <c r="S58" s="248"/>
      <c r="T58" s="251"/>
      <c r="U58" s="252"/>
      <c r="V58" s="248"/>
      <c r="W58" s="251"/>
      <c r="X58" s="252"/>
      <c r="Y58" s="248"/>
      <c r="Z58" s="251"/>
      <c r="AA58" s="252"/>
      <c r="AB58" s="248"/>
      <c r="AC58" s="251"/>
      <c r="AD58" s="252"/>
      <c r="AE58" s="248"/>
      <c r="AF58" s="251"/>
      <c r="AG58" s="252"/>
      <c r="AH58" s="248"/>
      <c r="AI58" s="251"/>
      <c r="AJ58" s="252"/>
      <c r="AK58" s="248"/>
      <c r="AL58" s="251"/>
      <c r="AM58" s="252"/>
      <c r="AN58" s="248"/>
      <c r="AO58" s="251"/>
      <c r="AP58" s="252"/>
      <c r="AQ58" s="248"/>
      <c r="AR58" s="251"/>
      <c r="AS58" s="252"/>
      <c r="AT58" s="248"/>
      <c r="AU58" s="251"/>
      <c r="AV58" s="252"/>
      <c r="AW58" s="248"/>
      <c r="AX58" s="251"/>
      <c r="AY58" s="252"/>
      <c r="AZ58" s="248"/>
      <c r="BA58" s="251"/>
      <c r="BB58" s="252"/>
      <c r="BC58" s="248"/>
      <c r="BD58" s="251"/>
      <c r="BE58" s="252"/>
      <c r="BF58" s="253"/>
      <c r="BG58" s="19"/>
      <c r="BI58" s="42" t="str">
        <f>$BI$57&amp;BJ58</f>
        <v>12zStDev_GFS</v>
      </c>
      <c r="BJ58" s="180" t="s">
        <v>3085</v>
      </c>
      <c r="BK58" s="192">
        <f ca="1">IFERROR(RANK(BL58,BL$58:BL$61,2),"-")</f>
        <v>2</v>
      </c>
      <c r="BL58" s="210">
        <f t="shared" ref="BL58:BL61" ca="1" si="517">IFERROR(ABS(BM58),"-")</f>
        <v>1.8312162596437589</v>
      </c>
      <c r="BM58" s="179">
        <f ca="1">'Accuracy Calc'!DL54</f>
        <v>1.8312162596437589</v>
      </c>
      <c r="BN58" s="192">
        <f ca="1">IFERROR(RANK(BO58,BO$58:BO$61,2),"-")</f>
        <v>2</v>
      </c>
      <c r="BO58" s="210">
        <f t="shared" ref="BO58:BO61" ca="1" si="518">IFERROR(ABS(BP58),"-")</f>
        <v>2.1324846684120056</v>
      </c>
      <c r="BP58" s="179">
        <f ca="1">'Accuracy Calc'!DO54</f>
        <v>2.1324846684120056</v>
      </c>
      <c r="BQ58" s="192">
        <f ca="1">IFERROR(RANK(BR58,BR$58:BR$61,2),"-")</f>
        <v>2</v>
      </c>
      <c r="BR58" s="210">
        <f t="shared" ref="BR58:BR61" ca="1" si="519">IFERROR(ABS(BS58),"-")</f>
        <v>2.3044207250749826</v>
      </c>
      <c r="BS58" s="179">
        <f ca="1">'Accuracy Calc'!DR54</f>
        <v>2.3044207250749826</v>
      </c>
      <c r="BT58" s="192">
        <f ca="1">IFERROR(RANK(BU58,BU$58:BU$61,2),"-")</f>
        <v>2</v>
      </c>
      <c r="BU58" s="210">
        <f t="shared" ref="BU58:BU61" ca="1" si="520">IFERROR(ABS(BV58),"-")</f>
        <v>2.881203410069467</v>
      </c>
      <c r="BV58" s="179">
        <f ca="1">'Accuracy Calc'!DU54</f>
        <v>2.881203410069467</v>
      </c>
      <c r="BW58" s="192">
        <f ca="1">IFERROR(RANK(BX58,BX$58:BX$61,2),"-")</f>
        <v>3</v>
      </c>
      <c r="BX58" s="210">
        <f t="shared" ref="BX58:BX61" ca="1" si="521">IFERROR(ABS(BY58),"-")</f>
        <v>3.4786357355147164</v>
      </c>
      <c r="BY58" s="179">
        <f ca="1">'Accuracy Calc'!DX54</f>
        <v>3.4786357355147164</v>
      </c>
      <c r="BZ58" s="192">
        <f ca="1">IFERROR(RANK(CA58,CA$58:CA$61,2),"-")</f>
        <v>2</v>
      </c>
      <c r="CA58" s="210">
        <f t="shared" ref="CA58:CA61" ca="1" si="522">IFERROR(ABS(CB58),"-")</f>
        <v>3.0879202601182882</v>
      </c>
      <c r="CB58" s="179">
        <f ca="1">'Accuracy Calc'!EA54</f>
        <v>3.0879202601182882</v>
      </c>
      <c r="CC58" s="192">
        <f ca="1">IFERROR(RANK(CD58,CD$58:CD$61,2),"-")</f>
        <v>3</v>
      </c>
      <c r="CD58" s="210">
        <f t="shared" ref="CD58:CD61" ca="1" si="523">IFERROR(ABS(CE58),"-")</f>
        <v>4.2602611259663909</v>
      </c>
      <c r="CE58" s="179">
        <f ca="1">'Accuracy Calc'!ED54</f>
        <v>4.2602611259663909</v>
      </c>
      <c r="CF58" s="192">
        <f ca="1">IFERROR(RANK(CG58,CG$58:CG$61,2),"-")</f>
        <v>3</v>
      </c>
      <c r="CG58" s="210">
        <f t="shared" ref="CG58:CG61" ca="1" si="524">IFERROR(ABS(CH58),"-")</f>
        <v>4.6797350102451603</v>
      </c>
      <c r="CH58" s="179">
        <f ca="1">'Accuracy Calc'!EG54</f>
        <v>4.6797350102451603</v>
      </c>
      <c r="CI58" s="192">
        <f ca="1">IFERROR(RANK(CJ58,CJ$58:CJ$61,2),"-")</f>
        <v>4</v>
      </c>
      <c r="CJ58" s="210">
        <f t="shared" ref="CJ58:CJ61" ca="1" si="525">IFERROR(ABS(CK58),"-")</f>
        <v>4.8488866015494443</v>
      </c>
      <c r="CK58" s="179">
        <f ca="1">'Accuracy Calc'!EJ54</f>
        <v>4.8488866015494443</v>
      </c>
      <c r="CL58" s="192">
        <f ca="1">IFERROR(RANK(CM58,CM$58:CM$61,2),"-")</f>
        <v>3</v>
      </c>
      <c r="CM58" s="210">
        <f t="shared" ref="CM58:CM61" ca="1" si="526">IFERROR(ABS(CN58),"-")</f>
        <v>6.4682481627793118</v>
      </c>
      <c r="CN58" s="179">
        <f ca="1">'Accuracy Calc'!EM54</f>
        <v>6.4682481627793118</v>
      </c>
      <c r="CO58" s="192">
        <f ca="1">IFERROR(RANK(CP58,CP$58:CP$61,2),"-")</f>
        <v>3</v>
      </c>
      <c r="CP58" s="210">
        <f t="shared" ref="CP58:CP61" ca="1" si="527">IFERROR(ABS(CQ58),"-")</f>
        <v>6.6682674733941587</v>
      </c>
      <c r="CQ58" s="179">
        <f ca="1">'Accuracy Calc'!EP54</f>
        <v>6.6682674733941587</v>
      </c>
      <c r="CR58" s="192">
        <f ca="1">IFERROR(RANK(CS58,CS$58:CS$61,2),"-")</f>
        <v>3</v>
      </c>
      <c r="CS58" s="210">
        <f t="shared" ref="CS58:CS61" ca="1" si="528">IFERROR(ABS(CT58),"-")</f>
        <v>8.5941326935460758</v>
      </c>
      <c r="CT58" s="179">
        <f ca="1">'Accuracy Calc'!ES54</f>
        <v>8.5941326935460758</v>
      </c>
      <c r="CU58" s="192">
        <f ca="1">IFERROR(RANK(CV58,CV$58:CV$61,2),"-")</f>
        <v>3</v>
      </c>
      <c r="CV58" s="210">
        <f t="shared" ref="CV58:CV61" ca="1" si="529">IFERROR(ABS(CW58),"-")</f>
        <v>8.2276589006782608</v>
      </c>
      <c r="CW58" s="179">
        <f ca="1">'Accuracy Calc'!EV54</f>
        <v>8.2276589006782608</v>
      </c>
      <c r="CX58" s="192">
        <f ca="1">IFERROR(RANK(CY58,CY$58:CY$61,2),"-")</f>
        <v>3</v>
      </c>
      <c r="CY58" s="210">
        <f t="shared" ref="CY58:CY61" ca="1" si="530">IFERROR(ABS(CZ58),"-")</f>
        <v>6.3171231039291866</v>
      </c>
      <c r="CZ58" s="179">
        <f ca="1">'Accuracy Calc'!EY54</f>
        <v>6.3171231039291866</v>
      </c>
      <c r="DA58" s="192">
        <f ca="1">IFERROR(RANK(DB58,DB$58:DB$61,2),"-")</f>
        <v>2</v>
      </c>
      <c r="DB58" s="210">
        <f t="shared" ref="DB58:DB61" ca="1" si="531">IFERROR(ABS(DC58),"-")</f>
        <v>6.6499304288206726</v>
      </c>
      <c r="DC58" s="179">
        <f ca="1">'Accuracy Calc'!FB54</f>
        <v>6.6499304288206726</v>
      </c>
      <c r="DD58" s="192">
        <f ca="1">IFERROR(RANK(DE58,DE$58:DE$61,2),"-")</f>
        <v>2</v>
      </c>
      <c r="DE58" s="210">
        <f t="shared" ref="DE58:DE61" ca="1" si="532">IFERROR(ABS(DF58),"-")</f>
        <v>7.5906539314698582</v>
      </c>
      <c r="DF58" s="179">
        <f ca="1">'Accuracy Calc'!FE54</f>
        <v>7.5906539314698582</v>
      </c>
      <c r="DK58" s="187" t="str">
        <f t="shared" si="379"/>
        <v>GFS</v>
      </c>
      <c r="DL58" s="184">
        <f t="shared" ca="1" si="380"/>
        <v>1.8312162596437589</v>
      </c>
      <c r="DM58" s="184">
        <f t="shared" ca="1" si="381"/>
        <v>2.1324846684120056</v>
      </c>
      <c r="DN58" s="184">
        <f t="shared" ca="1" si="382"/>
        <v>2.3044207250749826</v>
      </c>
      <c r="DO58" s="184">
        <f t="shared" ca="1" si="383"/>
        <v>2.881203410069467</v>
      </c>
      <c r="DP58" s="184">
        <f t="shared" ca="1" si="384"/>
        <v>3.4786357355147164</v>
      </c>
      <c r="DQ58" s="184">
        <f t="shared" ca="1" si="385"/>
        <v>3.0879202601182882</v>
      </c>
      <c r="DR58" s="184">
        <f t="shared" ca="1" si="386"/>
        <v>4.2602611259663909</v>
      </c>
      <c r="DS58" s="184">
        <f t="shared" ca="1" si="387"/>
        <v>4.6797350102451603</v>
      </c>
      <c r="DT58" s="184">
        <f t="shared" ca="1" si="388"/>
        <v>4.8488866015494443</v>
      </c>
      <c r="DU58" s="184">
        <f t="shared" ca="1" si="389"/>
        <v>6.4682481627793118</v>
      </c>
      <c r="DV58" s="184">
        <f t="shared" ca="1" si="390"/>
        <v>6.6682674733941587</v>
      </c>
      <c r="DW58" s="184">
        <f t="shared" ca="1" si="391"/>
        <v>8.5941326935460758</v>
      </c>
      <c r="DX58" s="184">
        <f t="shared" ca="1" si="392"/>
        <v>8.2276589006782608</v>
      </c>
      <c r="DY58" s="184">
        <f t="shared" ca="1" si="393"/>
        <v>6.3171231039291866</v>
      </c>
      <c r="DZ58" s="184">
        <f t="shared" ca="1" si="394"/>
        <v>6.6499304288206726</v>
      </c>
      <c r="EA58" s="184">
        <f t="shared" ca="1" si="395"/>
        <v>7.5906539314698582</v>
      </c>
      <c r="FO58" s="275" t="s">
        <v>3175</v>
      </c>
      <c r="FP58" s="276" t="s">
        <v>3305</v>
      </c>
      <c r="FQ58" s="276" t="str">
        <f t="shared" si="512"/>
        <v>ECEDay4</v>
      </c>
      <c r="FR58" s="279">
        <f ca="1">U12</f>
        <v>-0.10913142857142791</v>
      </c>
      <c r="FS58" s="279">
        <f ca="1">U17</f>
        <v>3.1454527484489758</v>
      </c>
      <c r="FT58" s="279">
        <f ca="1">U22</f>
        <v>2.5799400000000006</v>
      </c>
      <c r="FU58" s="280">
        <f ca="1">U27</f>
        <v>1.8079954900688047</v>
      </c>
      <c r="FV58" s="264"/>
      <c r="FW58" s="275" t="str">
        <f t="shared" si="506"/>
        <v>ECEDay4</v>
      </c>
      <c r="FX58" s="276">
        <f t="shared" ca="1" si="515"/>
        <v>44795</v>
      </c>
      <c r="FY58" s="276">
        <f t="shared" ca="1" si="513"/>
        <v>3.0363213198775481</v>
      </c>
      <c r="FZ58" s="279">
        <f t="shared" ca="1" si="507"/>
        <v>-0.10913142857142791</v>
      </c>
      <c r="GA58" s="279">
        <f t="shared" ca="1" si="514"/>
        <v>-3.2545841770204036</v>
      </c>
      <c r="GB58" s="284"/>
      <c r="GC58" s="275" t="str">
        <f t="shared" si="508"/>
        <v>ECEDay4</v>
      </c>
      <c r="GD58" s="276">
        <f t="shared" ca="1" si="516"/>
        <v>44795</v>
      </c>
      <c r="GE58" s="276">
        <f t="shared" ca="1" si="509"/>
        <v>4.3879354900688057</v>
      </c>
      <c r="GF58" s="279">
        <f t="shared" ca="1" si="510"/>
        <v>2.5799400000000006</v>
      </c>
      <c r="GG58" s="280">
        <f t="shared" ca="1" si="511"/>
        <v>0.7719445099311959</v>
      </c>
    </row>
    <row r="59" spans="6:189" x14ac:dyDescent="0.35">
      <c r="F59" s="248"/>
      <c r="G59" s="248"/>
      <c r="H59" s="248"/>
      <c r="I59" s="248"/>
      <c r="J59" s="8"/>
      <c r="K59" s="251"/>
      <c r="L59" s="252"/>
      <c r="M59" s="248"/>
      <c r="N59" s="251"/>
      <c r="O59" s="252"/>
      <c r="P59" s="248"/>
      <c r="Q59" s="251"/>
      <c r="R59" s="252"/>
      <c r="S59" s="248"/>
      <c r="T59" s="251"/>
      <c r="U59" s="252"/>
      <c r="V59" s="248"/>
      <c r="W59" s="251"/>
      <c r="X59" s="252"/>
      <c r="Y59" s="248"/>
      <c r="Z59" s="251"/>
      <c r="AA59" s="252"/>
      <c r="AB59" s="248"/>
      <c r="AC59" s="251"/>
      <c r="AD59" s="252"/>
      <c r="AE59" s="248"/>
      <c r="AF59" s="251"/>
      <c r="AG59" s="252"/>
      <c r="AH59" s="248"/>
      <c r="AI59" s="251"/>
      <c r="AJ59" s="252"/>
      <c r="AK59" s="248"/>
      <c r="AL59" s="251"/>
      <c r="AM59" s="252"/>
      <c r="AN59" s="248"/>
      <c r="AO59" s="251"/>
      <c r="AP59" s="252"/>
      <c r="AQ59" s="248"/>
      <c r="AR59" s="251"/>
      <c r="AS59" s="252"/>
      <c r="AT59" s="248"/>
      <c r="AU59" s="251"/>
      <c r="AV59" s="252"/>
      <c r="AW59" s="248"/>
      <c r="AX59" s="251"/>
      <c r="AY59" s="252"/>
      <c r="AZ59" s="248"/>
      <c r="BA59" s="251"/>
      <c r="BB59" s="252"/>
      <c r="BC59" s="248"/>
      <c r="BD59" s="251"/>
      <c r="BE59" s="252"/>
      <c r="BF59" s="253"/>
      <c r="BG59" s="19"/>
      <c r="BI59" s="42" t="str">
        <f t="shared" ref="BI59:BI61" si="533">$BI$57&amp;BJ59</f>
        <v>12zStDev_GFS_Ens</v>
      </c>
      <c r="BJ59" s="180" t="s">
        <v>3297</v>
      </c>
      <c r="BK59" s="192">
        <f t="shared" ref="BK59:BK61" ca="1" si="534">IFERROR(RANK(BL59,BL$58:BL$61,2),"-")</f>
        <v>1</v>
      </c>
      <c r="BL59" s="210">
        <f t="shared" ca="1" si="517"/>
        <v>1.4635973349139952</v>
      </c>
      <c r="BM59" s="179">
        <f ca="1">'Accuracy Calc'!DL109</f>
        <v>1.4635973349139952</v>
      </c>
      <c r="BN59" s="192">
        <f t="shared" ref="BN59:BN61" ca="1" si="535">IFERROR(RANK(BO59,BO$58:BO$61,2),"-")</f>
        <v>1</v>
      </c>
      <c r="BO59" s="210">
        <f t="shared" ca="1" si="518"/>
        <v>1.9967747421810633</v>
      </c>
      <c r="BP59" s="179">
        <f ca="1">'Accuracy Calc'!DO109</f>
        <v>1.9967747421810633</v>
      </c>
      <c r="BQ59" s="192">
        <f t="shared" ref="BQ59:BQ61" ca="1" si="536">IFERROR(RANK(BR59,BR$58:BR$61,2),"-")</f>
        <v>1</v>
      </c>
      <c r="BR59" s="210">
        <f t="shared" ca="1" si="519"/>
        <v>2.2549919974951926</v>
      </c>
      <c r="BS59" s="179">
        <f ca="1">'Accuracy Calc'!DR109</f>
        <v>2.2549919974951926</v>
      </c>
      <c r="BT59" s="192">
        <f t="shared" ref="BT59:BT61" ca="1" si="537">IFERROR(RANK(BU59,BU$58:BU$61,2),"-")</f>
        <v>1</v>
      </c>
      <c r="BU59" s="210">
        <f t="shared" ca="1" si="520"/>
        <v>2.3520261442112145</v>
      </c>
      <c r="BV59" s="179">
        <f ca="1">'Accuracy Calc'!DU109</f>
        <v>2.3520261442112145</v>
      </c>
      <c r="BW59" s="192">
        <f t="shared" ref="BW59:BW61" ca="1" si="538">IFERROR(RANK(BX59,BX$58:BX$61,2),"-")</f>
        <v>1</v>
      </c>
      <c r="BX59" s="210">
        <f t="shared" ca="1" si="521"/>
        <v>2.7505146587784464</v>
      </c>
      <c r="BY59" s="179">
        <f ca="1">'Accuracy Calc'!DX109</f>
        <v>2.7505146587784464</v>
      </c>
      <c r="BZ59" s="192">
        <f t="shared" ref="BZ59:BZ61" ca="1" si="539">IFERROR(RANK(CA59,CA$58:CA$61,2),"-")</f>
        <v>1</v>
      </c>
      <c r="CA59" s="210">
        <f t="shared" ca="1" si="522"/>
        <v>2.4436504525560836</v>
      </c>
      <c r="CB59" s="179">
        <f ca="1">'Accuracy Calc'!EA109</f>
        <v>2.4436504525560836</v>
      </c>
      <c r="CC59" s="192">
        <f t="shared" ref="CC59:CC61" ca="1" si="540">IFERROR(RANK(CD59,CD$58:CD$61,2),"-")</f>
        <v>1</v>
      </c>
      <c r="CD59" s="210">
        <f t="shared" ca="1" si="523"/>
        <v>3.3092444308411344</v>
      </c>
      <c r="CE59" s="179">
        <f ca="1">'Accuracy Calc'!ED109</f>
        <v>3.3092444308411344</v>
      </c>
      <c r="CF59" s="192">
        <f t="shared" ref="CF59:CF61" ca="1" si="541">IFERROR(RANK(CG59,CG$58:CG$61,2),"-")</f>
        <v>2</v>
      </c>
      <c r="CG59" s="210">
        <f t="shared" ca="1" si="524"/>
        <v>3.585687234985047</v>
      </c>
      <c r="CH59" s="179">
        <f ca="1">'Accuracy Calc'!EG109</f>
        <v>3.585687234985047</v>
      </c>
      <c r="CI59" s="192">
        <f t="shared" ref="CI59:CI61" ca="1" si="542">IFERROR(RANK(CJ59,CJ$58:CJ$61,2),"-")</f>
        <v>2</v>
      </c>
      <c r="CJ59" s="210">
        <f t="shared" ca="1" si="525"/>
        <v>3.4702271491967536</v>
      </c>
      <c r="CK59" s="179">
        <f ca="1">'Accuracy Calc'!EJ109</f>
        <v>3.4702271491967536</v>
      </c>
      <c r="CL59" s="192">
        <f t="shared" ref="CL59:CL61" ca="1" si="543">IFERROR(RANK(CM59,CM$58:CM$61,2),"-")</f>
        <v>2</v>
      </c>
      <c r="CM59" s="210">
        <f t="shared" ca="1" si="526"/>
        <v>3.6335749765760981</v>
      </c>
      <c r="CN59" s="179">
        <f ca="1">'Accuracy Calc'!EM109</f>
        <v>3.6335749765760981</v>
      </c>
      <c r="CO59" s="192">
        <f t="shared" ref="CO59:CO61" ca="1" si="544">IFERROR(RANK(CP59,CP$58:CP$61,2),"-")</f>
        <v>2</v>
      </c>
      <c r="CP59" s="210">
        <f t="shared" ca="1" si="527"/>
        <v>3.7469314631694162</v>
      </c>
      <c r="CQ59" s="179">
        <f ca="1">'Accuracy Calc'!EP109</f>
        <v>3.7469314631694162</v>
      </c>
      <c r="CR59" s="192">
        <f t="shared" ref="CR59:CR61" ca="1" si="545">IFERROR(RANK(CS59,CS$58:CS$61,2),"-")</f>
        <v>1</v>
      </c>
      <c r="CS59" s="210">
        <f t="shared" ca="1" si="528"/>
        <v>3.2024882273632169</v>
      </c>
      <c r="CT59" s="179">
        <f ca="1">'Accuracy Calc'!ES109</f>
        <v>3.2024882273632169</v>
      </c>
      <c r="CU59" s="192">
        <f t="shared" ref="CU59:CU61" ca="1" si="546">IFERROR(RANK(CV59,CV$58:CV$61,2),"-")</f>
        <v>2</v>
      </c>
      <c r="CV59" s="210">
        <f t="shared" ca="1" si="529"/>
        <v>3.5583884839124602</v>
      </c>
      <c r="CW59" s="179">
        <f ca="1">'Accuracy Calc'!EV109</f>
        <v>3.5583884839124602</v>
      </c>
      <c r="CX59" s="192">
        <f t="shared" ref="CX59:CX61" ca="1" si="547">IFERROR(RANK(CY59,CY$58:CY$61,2),"-")</f>
        <v>1</v>
      </c>
      <c r="CY59" s="210">
        <f t="shared" ca="1" si="530"/>
        <v>3.0349956210828122</v>
      </c>
      <c r="CZ59" s="179">
        <f ca="1">'Accuracy Calc'!EY109</f>
        <v>3.0349956210828122</v>
      </c>
      <c r="DA59" s="192">
        <f t="shared" ref="DA59:DA61" ca="1" si="548">IFERROR(RANK(DB59,DB$58:DB$61,2),"-")</f>
        <v>1</v>
      </c>
      <c r="DB59" s="210">
        <f t="shared" ca="1" si="531"/>
        <v>3.2354573107342453</v>
      </c>
      <c r="DC59" s="179">
        <f ca="1">'Accuracy Calc'!FB109</f>
        <v>3.2354573107342453</v>
      </c>
      <c r="DD59" s="192">
        <f t="shared" ref="DD59:DD61" ca="1" si="549">IFERROR(RANK(DE59,DE$58:DE$61,2),"-")</f>
        <v>1</v>
      </c>
      <c r="DE59" s="210">
        <f t="shared" ca="1" si="532"/>
        <v>3.6903272090962211</v>
      </c>
      <c r="DF59" s="179">
        <f ca="1">'Accuracy Calc'!FE109</f>
        <v>3.6903272090962211</v>
      </c>
      <c r="DK59" s="187" t="str">
        <f t="shared" si="379"/>
        <v>GFS_Ens</v>
      </c>
      <c r="DL59" s="184">
        <f t="shared" ca="1" si="380"/>
        <v>1.4635973349139952</v>
      </c>
      <c r="DM59" s="184">
        <f t="shared" ca="1" si="381"/>
        <v>1.9967747421810633</v>
      </c>
      <c r="DN59" s="184">
        <f t="shared" ca="1" si="382"/>
        <v>2.2549919974951926</v>
      </c>
      <c r="DO59" s="184">
        <f t="shared" ca="1" si="383"/>
        <v>2.3520261442112145</v>
      </c>
      <c r="DP59" s="184">
        <f t="shared" ca="1" si="384"/>
        <v>2.7505146587784464</v>
      </c>
      <c r="DQ59" s="184">
        <f t="shared" ca="1" si="385"/>
        <v>2.4436504525560836</v>
      </c>
      <c r="DR59" s="184">
        <f t="shared" ca="1" si="386"/>
        <v>3.3092444308411344</v>
      </c>
      <c r="DS59" s="184">
        <f t="shared" ca="1" si="387"/>
        <v>3.585687234985047</v>
      </c>
      <c r="DT59" s="184">
        <f t="shared" ca="1" si="388"/>
        <v>3.4702271491967536</v>
      </c>
      <c r="DU59" s="184">
        <f t="shared" ca="1" si="389"/>
        <v>3.6335749765760981</v>
      </c>
      <c r="DV59" s="184">
        <f t="shared" ca="1" si="390"/>
        <v>3.7469314631694162</v>
      </c>
      <c r="DW59" s="184">
        <f t="shared" ca="1" si="391"/>
        <v>3.2024882273632169</v>
      </c>
      <c r="DX59" s="184">
        <f t="shared" ca="1" si="392"/>
        <v>3.5583884839124602</v>
      </c>
      <c r="DY59" s="184">
        <f t="shared" ca="1" si="393"/>
        <v>3.0349956210828122</v>
      </c>
      <c r="DZ59" s="184">
        <f t="shared" ca="1" si="394"/>
        <v>3.2354573107342453</v>
      </c>
      <c r="EA59" s="184">
        <f t="shared" ca="1" si="395"/>
        <v>3.6903272090962211</v>
      </c>
      <c r="FO59" s="275" t="s">
        <v>3175</v>
      </c>
      <c r="FP59" s="276" t="s">
        <v>3306</v>
      </c>
      <c r="FQ59" s="276" t="str">
        <f t="shared" si="512"/>
        <v>ECEDay5</v>
      </c>
      <c r="FR59" s="279">
        <f ca="1">X12</f>
        <v>-9.788142857142848E-2</v>
      </c>
      <c r="FS59" s="279">
        <f ca="1">X17</f>
        <v>3.1519116086345766</v>
      </c>
      <c r="FT59" s="279">
        <f ca="1">X22</f>
        <v>2.5536214285714292</v>
      </c>
      <c r="FU59" s="280">
        <f ca="1">X27</f>
        <v>1.8511568018576592</v>
      </c>
      <c r="FV59" s="264"/>
      <c r="FW59" s="275" t="str">
        <f t="shared" si="506"/>
        <v>ECEDay5</v>
      </c>
      <c r="FX59" s="276">
        <f t="shared" ca="1" si="515"/>
        <v>44796</v>
      </c>
      <c r="FY59" s="276">
        <f t="shared" ca="1" si="513"/>
        <v>3.054030180063148</v>
      </c>
      <c r="FZ59" s="279">
        <f t="shared" ca="1" si="507"/>
        <v>-9.788142857142848E-2</v>
      </c>
      <c r="GA59" s="279">
        <f t="shared" ca="1" si="514"/>
        <v>-3.2497930372060053</v>
      </c>
      <c r="GB59" s="284"/>
      <c r="GC59" s="275" t="str">
        <f t="shared" si="508"/>
        <v>ECEDay5</v>
      </c>
      <c r="GD59" s="276">
        <f t="shared" ca="1" si="516"/>
        <v>44796</v>
      </c>
      <c r="GE59" s="276">
        <f t="shared" ca="1" si="509"/>
        <v>4.4047782304290886</v>
      </c>
      <c r="GF59" s="279">
        <f t="shared" ca="1" si="510"/>
        <v>2.5536214285714292</v>
      </c>
      <c r="GG59" s="280">
        <f t="shared" ca="1" si="511"/>
        <v>0.70246462671376997</v>
      </c>
    </row>
    <row r="60" spans="6:189" x14ac:dyDescent="0.35">
      <c r="F60" s="248"/>
      <c r="G60" s="248"/>
      <c r="H60" s="248"/>
      <c r="I60" s="248"/>
      <c r="J60" s="8"/>
      <c r="K60" s="251"/>
      <c r="L60" s="252"/>
      <c r="M60" s="248"/>
      <c r="N60" s="251"/>
      <c r="O60" s="252"/>
      <c r="P60" s="248"/>
      <c r="Q60" s="251"/>
      <c r="R60" s="252"/>
      <c r="S60" s="248"/>
      <c r="T60" s="251"/>
      <c r="U60" s="252"/>
      <c r="V60" s="248"/>
      <c r="W60" s="251"/>
      <c r="X60" s="252"/>
      <c r="Y60" s="248"/>
      <c r="Z60" s="251"/>
      <c r="AA60" s="252"/>
      <c r="AB60" s="248"/>
      <c r="AC60" s="251"/>
      <c r="AD60" s="252"/>
      <c r="AE60" s="248"/>
      <c r="AF60" s="251"/>
      <c r="AG60" s="252"/>
      <c r="AH60" s="248"/>
      <c r="AI60" s="251"/>
      <c r="AJ60" s="252"/>
      <c r="AK60" s="248"/>
      <c r="AL60" s="251"/>
      <c r="AM60" s="252"/>
      <c r="AN60" s="248"/>
      <c r="AO60" s="251"/>
      <c r="AP60" s="252"/>
      <c r="AQ60" s="248"/>
      <c r="AR60" s="251"/>
      <c r="AS60" s="252"/>
      <c r="AT60" s="248"/>
      <c r="AU60" s="251"/>
      <c r="AV60" s="252"/>
      <c r="AW60" s="248"/>
      <c r="AX60" s="251"/>
      <c r="AY60" s="252"/>
      <c r="AZ60" s="248"/>
      <c r="BA60" s="251"/>
      <c r="BB60" s="252"/>
      <c r="BC60" s="248"/>
      <c r="BD60" s="251"/>
      <c r="BE60" s="252"/>
      <c r="BF60" s="253"/>
      <c r="BG60" s="19"/>
      <c r="BI60" s="42" t="str">
        <f t="shared" si="533"/>
        <v>12zStDev_ECMWF</v>
      </c>
      <c r="BJ60" s="180" t="s">
        <v>3171</v>
      </c>
      <c r="BK60" s="192">
        <f t="shared" ca="1" si="534"/>
        <v>4</v>
      </c>
      <c r="BL60" s="210">
        <f t="shared" ca="1" si="517"/>
        <v>2.8793447884913403</v>
      </c>
      <c r="BM60" s="179">
        <f ca="1">'Accuracy Calc'!DL164</f>
        <v>2.8793447884913403</v>
      </c>
      <c r="BN60" s="192">
        <f t="shared" ca="1" si="535"/>
        <v>3</v>
      </c>
      <c r="BO60" s="210">
        <f t="shared" ca="1" si="518"/>
        <v>2.8221460997182817</v>
      </c>
      <c r="BP60" s="179">
        <f ca="1">'Accuracy Calc'!DO164</f>
        <v>2.8221460997182817</v>
      </c>
      <c r="BQ60" s="192">
        <f t="shared" ca="1" si="536"/>
        <v>3</v>
      </c>
      <c r="BR60" s="210">
        <f t="shared" ca="1" si="519"/>
        <v>2.7021568216836407</v>
      </c>
      <c r="BS60" s="179">
        <f ca="1">'Accuracy Calc'!DR164</f>
        <v>2.7021568216836407</v>
      </c>
      <c r="BT60" s="192">
        <f t="shared" ca="1" si="537"/>
        <v>4</v>
      </c>
      <c r="BU60" s="210">
        <f t="shared" ca="1" si="520"/>
        <v>3.6555610633038076</v>
      </c>
      <c r="BV60" s="179">
        <f ca="1">'Accuracy Calc'!DU164</f>
        <v>3.6555610633038076</v>
      </c>
      <c r="BW60" s="192">
        <f t="shared" ca="1" si="538"/>
        <v>4</v>
      </c>
      <c r="BX60" s="210">
        <f t="shared" ca="1" si="521"/>
        <v>4.0109267532823312</v>
      </c>
      <c r="BY60" s="179">
        <f ca="1">'Accuracy Calc'!DX164</f>
        <v>4.0109267532823312</v>
      </c>
      <c r="BZ60" s="192">
        <f t="shared" ca="1" si="539"/>
        <v>4</v>
      </c>
      <c r="CA60" s="210">
        <f t="shared" ca="1" si="522"/>
        <v>4.3855911140907597</v>
      </c>
      <c r="CB60" s="179">
        <f ca="1">'Accuracy Calc'!EA164</f>
        <v>4.3855911140907597</v>
      </c>
      <c r="CC60" s="192">
        <f t="shared" ca="1" si="540"/>
        <v>4</v>
      </c>
      <c r="CD60" s="210">
        <f t="shared" ca="1" si="523"/>
        <v>4.3419132200448223</v>
      </c>
      <c r="CE60" s="179">
        <f ca="1">'Accuracy Calc'!ED164</f>
        <v>4.3419132200448223</v>
      </c>
      <c r="CF60" s="192">
        <f t="shared" ca="1" si="541"/>
        <v>4</v>
      </c>
      <c r="CG60" s="210">
        <f t="shared" ca="1" si="524"/>
        <v>4.9160994256472277</v>
      </c>
      <c r="CH60" s="179">
        <f ca="1">'Accuracy Calc'!EG164</f>
        <v>4.9160994256472277</v>
      </c>
      <c r="CI60" s="192">
        <f t="shared" ca="1" si="542"/>
        <v>3</v>
      </c>
      <c r="CJ60" s="210">
        <f t="shared" ca="1" si="525"/>
        <v>4.2981492014055149</v>
      </c>
      <c r="CK60" s="179">
        <f ca="1">'Accuracy Calc'!EJ164</f>
        <v>4.2981492014055149</v>
      </c>
      <c r="CL60" s="192" t="str">
        <f t="shared" ca="1" si="543"/>
        <v>-</v>
      </c>
      <c r="CM60" s="210" t="str">
        <f t="shared" ca="1" si="526"/>
        <v>-</v>
      </c>
      <c r="CN60" s="179" t="str">
        <f ca="1">'Accuracy Calc'!EM164</f>
        <v>-</v>
      </c>
      <c r="CO60" s="192" t="str">
        <f t="shared" si="544"/>
        <v>-</v>
      </c>
      <c r="CP60" s="210" t="str">
        <f t="shared" si="527"/>
        <v>-</v>
      </c>
      <c r="CQ60" s="179" t="str">
        <f>'Accuracy Calc'!EP164</f>
        <v>-</v>
      </c>
      <c r="CR60" s="192" t="str">
        <f t="shared" si="545"/>
        <v>-</v>
      </c>
      <c r="CS60" s="210" t="str">
        <f t="shared" si="528"/>
        <v>-</v>
      </c>
      <c r="CT60" s="179" t="str">
        <f>'Accuracy Calc'!ES164</f>
        <v>-</v>
      </c>
      <c r="CU60" s="192" t="str">
        <f t="shared" si="546"/>
        <v>-</v>
      </c>
      <c r="CV60" s="210" t="str">
        <f t="shared" si="529"/>
        <v>-</v>
      </c>
      <c r="CW60" s="179" t="str">
        <f>'Accuracy Calc'!EV164</f>
        <v>-</v>
      </c>
      <c r="CX60" s="192" t="str">
        <f t="shared" si="547"/>
        <v>-</v>
      </c>
      <c r="CY60" s="210" t="str">
        <f t="shared" si="530"/>
        <v>-</v>
      </c>
      <c r="CZ60" s="179" t="str">
        <f>'Accuracy Calc'!EY164</f>
        <v>-</v>
      </c>
      <c r="DA60" s="192" t="str">
        <f t="shared" si="548"/>
        <v>-</v>
      </c>
      <c r="DB60" s="210" t="str">
        <f t="shared" si="531"/>
        <v>-</v>
      </c>
      <c r="DC60" s="179" t="str">
        <f>'Accuracy Calc'!FB164</f>
        <v>-</v>
      </c>
      <c r="DD60" s="192" t="str">
        <f t="shared" si="549"/>
        <v>-</v>
      </c>
      <c r="DE60" s="210" t="str">
        <f t="shared" si="532"/>
        <v>-</v>
      </c>
      <c r="DF60" s="179" t="str">
        <f>'Accuracy Calc'!FE164</f>
        <v>-</v>
      </c>
      <c r="DK60" s="187" t="str">
        <f t="shared" si="379"/>
        <v>ECMWF</v>
      </c>
      <c r="DL60" s="184">
        <f t="shared" ca="1" si="380"/>
        <v>2.8793447884913403</v>
      </c>
      <c r="DM60" s="184">
        <f t="shared" ca="1" si="381"/>
        <v>2.8221460997182817</v>
      </c>
      <c r="DN60" s="184">
        <f t="shared" ca="1" si="382"/>
        <v>2.7021568216836407</v>
      </c>
      <c r="DO60" s="184">
        <f t="shared" ca="1" si="383"/>
        <v>3.6555610633038076</v>
      </c>
      <c r="DP60" s="184">
        <f t="shared" ca="1" si="384"/>
        <v>4.0109267532823312</v>
      </c>
      <c r="DQ60" s="184">
        <f t="shared" ca="1" si="385"/>
        <v>4.3855911140907597</v>
      </c>
      <c r="DR60" s="184">
        <f t="shared" ca="1" si="386"/>
        <v>4.3419132200448223</v>
      </c>
      <c r="DS60" s="184">
        <f t="shared" ca="1" si="387"/>
        <v>4.9160994256472277</v>
      </c>
      <c r="DT60" s="184">
        <f t="shared" ca="1" si="388"/>
        <v>4.2981492014055149</v>
      </c>
      <c r="DU60" s="184" t="str">
        <f t="shared" ca="1" si="389"/>
        <v>-</v>
      </c>
      <c r="DV60" s="184" t="str">
        <f t="shared" si="390"/>
        <v>-</v>
      </c>
      <c r="DW60" s="184" t="str">
        <f t="shared" si="391"/>
        <v>-</v>
      </c>
      <c r="DX60" s="184" t="str">
        <f t="shared" si="392"/>
        <v>-</v>
      </c>
      <c r="DY60" s="184" t="str">
        <f t="shared" si="393"/>
        <v>-</v>
      </c>
      <c r="DZ60" s="184" t="str">
        <f t="shared" si="394"/>
        <v>-</v>
      </c>
      <c r="EA60" s="184" t="str">
        <f t="shared" si="395"/>
        <v>-</v>
      </c>
      <c r="FO60" s="275" t="s">
        <v>3175</v>
      </c>
      <c r="FP60" s="276" t="s">
        <v>3307</v>
      </c>
      <c r="FQ60" s="276" t="str">
        <f t="shared" si="512"/>
        <v>ECEDay6</v>
      </c>
      <c r="FR60" s="279">
        <f ca="1">AA12</f>
        <v>4.7404285714286995E-2</v>
      </c>
      <c r="FS60" s="279">
        <f ca="1">AA17</f>
        <v>3.487257818733311</v>
      </c>
      <c r="FT60" s="279">
        <f ca="1">AA22</f>
        <v>2.816434285714287</v>
      </c>
      <c r="FU60" s="280">
        <f ca="1">AA27</f>
        <v>2.0610086171251534</v>
      </c>
      <c r="FV60" s="264"/>
      <c r="FW60" s="275" t="str">
        <f t="shared" si="506"/>
        <v>ECEDay6</v>
      </c>
      <c r="FX60" s="276">
        <f t="shared" ca="1" si="515"/>
        <v>44797</v>
      </c>
      <c r="FY60" s="276">
        <f t="shared" ca="1" si="513"/>
        <v>3.5346621044475981</v>
      </c>
      <c r="FZ60" s="279">
        <f t="shared" ca="1" si="507"/>
        <v>4.7404285714286995E-2</v>
      </c>
      <c r="GA60" s="279">
        <f t="shared" ca="1" si="514"/>
        <v>-3.4398535330190239</v>
      </c>
      <c r="GB60" s="284"/>
      <c r="GC60" s="275" t="str">
        <f t="shared" si="508"/>
        <v>ECEDay6</v>
      </c>
      <c r="GD60" s="276">
        <f t="shared" ca="1" si="516"/>
        <v>44797</v>
      </c>
      <c r="GE60" s="276">
        <f t="shared" ca="1" si="509"/>
        <v>4.8774429028394408</v>
      </c>
      <c r="GF60" s="279">
        <f t="shared" ca="1" si="510"/>
        <v>2.816434285714287</v>
      </c>
      <c r="GG60" s="280">
        <f t="shared" ca="1" si="511"/>
        <v>0.75542566858913363</v>
      </c>
    </row>
    <row r="61" spans="6:189" ht="16" thickBot="1" x14ac:dyDescent="0.4">
      <c r="F61" s="248"/>
      <c r="G61" s="248"/>
      <c r="H61" s="248"/>
      <c r="I61" s="248"/>
      <c r="J61" s="8"/>
      <c r="K61" s="251"/>
      <c r="L61" s="252"/>
      <c r="M61" s="248"/>
      <c r="N61" s="251"/>
      <c r="O61" s="252"/>
      <c r="P61" s="248"/>
      <c r="Q61" s="251"/>
      <c r="R61" s="252"/>
      <c r="S61" s="248"/>
      <c r="T61" s="251"/>
      <c r="U61" s="252"/>
      <c r="V61" s="248"/>
      <c r="W61" s="251"/>
      <c r="X61" s="252"/>
      <c r="Y61" s="248"/>
      <c r="Z61" s="251"/>
      <c r="AA61" s="252"/>
      <c r="AB61" s="248"/>
      <c r="AC61" s="251"/>
      <c r="AD61" s="252"/>
      <c r="AE61" s="248"/>
      <c r="AF61" s="251"/>
      <c r="AG61" s="252"/>
      <c r="AH61" s="248"/>
      <c r="AI61" s="251"/>
      <c r="AJ61" s="252"/>
      <c r="AK61" s="248"/>
      <c r="AL61" s="251"/>
      <c r="AM61" s="252"/>
      <c r="AN61" s="248"/>
      <c r="AO61" s="251"/>
      <c r="AP61" s="252"/>
      <c r="AQ61" s="248"/>
      <c r="AR61" s="251"/>
      <c r="AS61" s="252"/>
      <c r="AT61" s="248"/>
      <c r="AU61" s="251"/>
      <c r="AV61" s="252"/>
      <c r="AW61" s="248"/>
      <c r="AX61" s="251"/>
      <c r="AY61" s="252"/>
      <c r="AZ61" s="248"/>
      <c r="BA61" s="251"/>
      <c r="BB61" s="252"/>
      <c r="BC61" s="248"/>
      <c r="BD61" s="251"/>
      <c r="BE61" s="252"/>
      <c r="BF61" s="253"/>
      <c r="BG61" s="19"/>
      <c r="BI61" s="42" t="str">
        <f t="shared" si="533"/>
        <v>12zStDev_ECMWF_Ens</v>
      </c>
      <c r="BJ61" s="180" t="s">
        <v>3298</v>
      </c>
      <c r="BK61" s="192">
        <f t="shared" ca="1" si="534"/>
        <v>3</v>
      </c>
      <c r="BL61" s="210">
        <f t="shared" ca="1" si="517"/>
        <v>2.7894011518077</v>
      </c>
      <c r="BM61" s="179">
        <f ca="1">'Accuracy Calc'!DL219</f>
        <v>2.7894011518077</v>
      </c>
      <c r="BN61" s="192">
        <f t="shared" ca="1" si="535"/>
        <v>4</v>
      </c>
      <c r="BO61" s="210">
        <f t="shared" ca="1" si="518"/>
        <v>3.1899559515530909</v>
      </c>
      <c r="BP61" s="179">
        <f ca="1">'Accuracy Calc'!DO219</f>
        <v>3.1899559515530909</v>
      </c>
      <c r="BQ61" s="192">
        <f t="shared" ca="1" si="536"/>
        <v>4</v>
      </c>
      <c r="BR61" s="210">
        <f t="shared" ca="1" si="519"/>
        <v>3.009196622293814</v>
      </c>
      <c r="BS61" s="179">
        <f ca="1">'Accuracy Calc'!DR219</f>
        <v>3.009196622293814</v>
      </c>
      <c r="BT61" s="192">
        <f t="shared" ca="1" si="537"/>
        <v>3</v>
      </c>
      <c r="BU61" s="210">
        <f t="shared" ca="1" si="520"/>
        <v>3.3037079031875196</v>
      </c>
      <c r="BV61" s="179">
        <f ca="1">'Accuracy Calc'!DU219</f>
        <v>3.3037079031875196</v>
      </c>
      <c r="BW61" s="192">
        <f t="shared" ca="1" si="538"/>
        <v>2</v>
      </c>
      <c r="BX61" s="210">
        <f t="shared" ca="1" si="521"/>
        <v>3.1658859152147452</v>
      </c>
      <c r="BY61" s="179">
        <f ca="1">'Accuracy Calc'!DX219</f>
        <v>3.1658859152147452</v>
      </c>
      <c r="BZ61" s="192">
        <f t="shared" ca="1" si="539"/>
        <v>3</v>
      </c>
      <c r="CA61" s="210">
        <f t="shared" ca="1" si="522"/>
        <v>3.7371038698261247</v>
      </c>
      <c r="CB61" s="179">
        <f ca="1">'Accuracy Calc'!EA219</f>
        <v>3.7371038698261247</v>
      </c>
      <c r="CC61" s="192">
        <f t="shared" ca="1" si="540"/>
        <v>2</v>
      </c>
      <c r="CD61" s="210">
        <f t="shared" ca="1" si="523"/>
        <v>3.6065173445758592</v>
      </c>
      <c r="CE61" s="179">
        <f ca="1">'Accuracy Calc'!ED219</f>
        <v>3.6065173445758592</v>
      </c>
      <c r="CF61" s="192">
        <f t="shared" ca="1" si="541"/>
        <v>1</v>
      </c>
      <c r="CG61" s="210">
        <f t="shared" ca="1" si="524"/>
        <v>3.5546956032015475</v>
      </c>
      <c r="CH61" s="179">
        <f ca="1">'Accuracy Calc'!EG219</f>
        <v>3.5546956032015475</v>
      </c>
      <c r="CI61" s="192">
        <f t="shared" ca="1" si="542"/>
        <v>1</v>
      </c>
      <c r="CJ61" s="210">
        <f t="shared" ca="1" si="525"/>
        <v>3.3379148460653822</v>
      </c>
      <c r="CK61" s="179">
        <f ca="1">'Accuracy Calc'!EJ219</f>
        <v>3.3379148460653822</v>
      </c>
      <c r="CL61" s="192">
        <f t="shared" ca="1" si="543"/>
        <v>1</v>
      </c>
      <c r="CM61" s="210">
        <f t="shared" ca="1" si="526"/>
        <v>3.1432176141641603</v>
      </c>
      <c r="CN61" s="179">
        <f ca="1">'Accuracy Calc'!EM219</f>
        <v>3.1432176141641603</v>
      </c>
      <c r="CO61" s="192">
        <f t="shared" ca="1" si="544"/>
        <v>1</v>
      </c>
      <c r="CP61" s="210">
        <f t="shared" ca="1" si="527"/>
        <v>3.3493885184222472</v>
      </c>
      <c r="CQ61" s="179">
        <f ca="1">'Accuracy Calc'!EP219</f>
        <v>3.3493885184222472</v>
      </c>
      <c r="CR61" s="192">
        <f t="shared" ca="1" si="545"/>
        <v>2</v>
      </c>
      <c r="CS61" s="210">
        <f t="shared" ca="1" si="528"/>
        <v>3.2028461400970691</v>
      </c>
      <c r="CT61" s="179">
        <f ca="1">'Accuracy Calc'!ES219</f>
        <v>3.2028461400970691</v>
      </c>
      <c r="CU61" s="192">
        <f t="shared" ca="1" si="546"/>
        <v>1</v>
      </c>
      <c r="CV61" s="210">
        <f t="shared" ca="1" si="529"/>
        <v>3.1884690056821827</v>
      </c>
      <c r="CW61" s="179">
        <f ca="1">'Accuracy Calc'!EV219</f>
        <v>3.1884690056821827</v>
      </c>
      <c r="CX61" s="192">
        <f t="shared" ca="1" si="547"/>
        <v>2</v>
      </c>
      <c r="CY61" s="210">
        <f t="shared" ca="1" si="530"/>
        <v>3.3461756776514484</v>
      </c>
      <c r="CZ61" s="179">
        <f ca="1">'Accuracy Calc'!EY219</f>
        <v>3.3461756776514484</v>
      </c>
      <c r="DA61" s="192" t="str">
        <f t="shared" ca="1" si="548"/>
        <v>-</v>
      </c>
      <c r="DB61" s="210" t="str">
        <f t="shared" ca="1" si="531"/>
        <v>-</v>
      </c>
      <c r="DC61" s="179" t="str">
        <f ca="1">'Accuracy Calc'!FB219</f>
        <v>-</v>
      </c>
      <c r="DD61" s="192" t="str">
        <f t="shared" si="549"/>
        <v>-</v>
      </c>
      <c r="DE61" s="210" t="str">
        <f t="shared" si="532"/>
        <v>-</v>
      </c>
      <c r="DF61" s="179" t="str">
        <f>'Accuracy Calc'!FE219</f>
        <v>-</v>
      </c>
      <c r="DK61" s="187" t="str">
        <f t="shared" si="379"/>
        <v>ECMWF_Ens</v>
      </c>
      <c r="DL61" s="184">
        <f t="shared" ca="1" si="380"/>
        <v>2.7894011518077</v>
      </c>
      <c r="DM61" s="184">
        <f t="shared" ca="1" si="381"/>
        <v>3.1899559515530909</v>
      </c>
      <c r="DN61" s="184">
        <f t="shared" ca="1" si="382"/>
        <v>3.009196622293814</v>
      </c>
      <c r="DO61" s="184">
        <f t="shared" ca="1" si="383"/>
        <v>3.3037079031875196</v>
      </c>
      <c r="DP61" s="184">
        <f t="shared" ca="1" si="384"/>
        <v>3.1658859152147452</v>
      </c>
      <c r="DQ61" s="184">
        <f t="shared" ca="1" si="385"/>
        <v>3.7371038698261247</v>
      </c>
      <c r="DR61" s="184">
        <f t="shared" ca="1" si="386"/>
        <v>3.6065173445758592</v>
      </c>
      <c r="DS61" s="184">
        <f t="shared" ca="1" si="387"/>
        <v>3.5546956032015475</v>
      </c>
      <c r="DT61" s="184">
        <f t="shared" ca="1" si="388"/>
        <v>3.3379148460653822</v>
      </c>
      <c r="DU61" s="184">
        <f t="shared" ca="1" si="389"/>
        <v>3.1432176141641603</v>
      </c>
      <c r="DV61" s="184">
        <f t="shared" ca="1" si="390"/>
        <v>3.3493885184222472</v>
      </c>
      <c r="DW61" s="184">
        <f t="shared" ca="1" si="391"/>
        <v>3.2028461400970691</v>
      </c>
      <c r="DX61" s="184">
        <f t="shared" ca="1" si="392"/>
        <v>3.1884690056821827</v>
      </c>
      <c r="DY61" s="184">
        <f t="shared" ca="1" si="393"/>
        <v>3.3461756776514484</v>
      </c>
      <c r="DZ61" s="184" t="str">
        <f t="shared" ca="1" si="394"/>
        <v>-</v>
      </c>
      <c r="EA61" s="184" t="str">
        <f t="shared" si="395"/>
        <v>-</v>
      </c>
      <c r="FO61" s="275" t="s">
        <v>3175</v>
      </c>
      <c r="FP61" s="276" t="s">
        <v>3308</v>
      </c>
      <c r="FQ61" s="276" t="str">
        <f t="shared" si="512"/>
        <v>ECEDay7</v>
      </c>
      <c r="FR61" s="279">
        <f ca="1">AD12</f>
        <v>0.5912614285714286</v>
      </c>
      <c r="FS61" s="279">
        <f ca="1">AD17</f>
        <v>3.4927835694439926</v>
      </c>
      <c r="FT61" s="279">
        <f ca="1">AD22</f>
        <v>2.9192785714285696</v>
      </c>
      <c r="FU61" s="280">
        <f ca="1">AD27</f>
        <v>2.012527177710806</v>
      </c>
      <c r="FV61" s="264"/>
      <c r="FW61" s="275" t="str">
        <f t="shared" si="506"/>
        <v>ECEDay7</v>
      </c>
      <c r="FX61" s="276">
        <f t="shared" ca="1" si="515"/>
        <v>44798</v>
      </c>
      <c r="FY61" s="276">
        <f t="shared" ca="1" si="513"/>
        <v>4.084044998015421</v>
      </c>
      <c r="FZ61" s="279">
        <f t="shared" ca="1" si="507"/>
        <v>0.5912614285714286</v>
      </c>
      <c r="GA61" s="279">
        <f t="shared" ca="1" si="514"/>
        <v>-2.9015221408725642</v>
      </c>
      <c r="GB61" s="284"/>
      <c r="GC61" s="275" t="str">
        <f t="shared" si="508"/>
        <v>ECEDay7</v>
      </c>
      <c r="GD61" s="276">
        <f t="shared" ca="1" si="516"/>
        <v>44798</v>
      </c>
      <c r="GE61" s="276">
        <f t="shared" ca="1" si="509"/>
        <v>4.9318057491393752</v>
      </c>
      <c r="GF61" s="279">
        <f t="shared" ca="1" si="510"/>
        <v>2.9192785714285696</v>
      </c>
      <c r="GG61" s="280">
        <f t="shared" ca="1" si="511"/>
        <v>0.90675139371776359</v>
      </c>
    </row>
    <row r="62" spans="6:189" ht="16" thickBot="1" x14ac:dyDescent="0.4">
      <c r="F62" s="248"/>
      <c r="G62" s="248"/>
      <c r="H62" s="248"/>
      <c r="I62" s="248"/>
      <c r="J62" s="8"/>
      <c r="K62" s="251"/>
      <c r="L62" s="252"/>
      <c r="M62" s="248"/>
      <c r="N62" s="251"/>
      <c r="O62" s="252"/>
      <c r="P62" s="248"/>
      <c r="Q62" s="251"/>
      <c r="R62" s="252"/>
      <c r="S62" s="248"/>
      <c r="T62" s="251"/>
      <c r="U62" s="252"/>
      <c r="V62" s="248"/>
      <c r="W62" s="251"/>
      <c r="X62" s="252"/>
      <c r="Y62" s="248"/>
      <c r="Z62" s="251"/>
      <c r="AA62" s="252"/>
      <c r="AB62" s="248"/>
      <c r="AC62" s="251"/>
      <c r="AD62" s="252"/>
      <c r="AE62" s="248"/>
      <c r="AF62" s="251"/>
      <c r="AG62" s="252"/>
      <c r="AH62" s="248"/>
      <c r="AI62" s="251"/>
      <c r="AJ62" s="252"/>
      <c r="AK62" s="248"/>
      <c r="AL62" s="251"/>
      <c r="AM62" s="252"/>
      <c r="AN62" s="248"/>
      <c r="AO62" s="251"/>
      <c r="AP62" s="252"/>
      <c r="AQ62" s="248"/>
      <c r="AR62" s="251"/>
      <c r="AS62" s="252"/>
      <c r="AT62" s="248"/>
      <c r="AU62" s="251"/>
      <c r="AV62" s="252"/>
      <c r="AW62" s="248"/>
      <c r="AX62" s="251"/>
      <c r="AY62" s="252"/>
      <c r="AZ62" s="248"/>
      <c r="BA62" s="251"/>
      <c r="BB62" s="252"/>
      <c r="BC62" s="248"/>
      <c r="BD62" s="251"/>
      <c r="BE62" s="252"/>
      <c r="BF62" s="253"/>
      <c r="BG62" s="19"/>
      <c r="BI62" s="169" t="s">
        <v>3282</v>
      </c>
      <c r="BJ62" s="216" t="s">
        <v>3248</v>
      </c>
      <c r="BK62" s="397" t="s">
        <v>3092</v>
      </c>
      <c r="BL62" s="398"/>
      <c r="BM62" s="399"/>
      <c r="BN62" s="397" t="s">
        <v>3093</v>
      </c>
      <c r="BO62" s="398"/>
      <c r="BP62" s="399"/>
      <c r="BQ62" s="397" t="s">
        <v>3094</v>
      </c>
      <c r="BR62" s="398"/>
      <c r="BS62" s="399"/>
      <c r="BT62" s="397" t="s">
        <v>3095</v>
      </c>
      <c r="BU62" s="398"/>
      <c r="BV62" s="399"/>
      <c r="BW62" s="397" t="s">
        <v>3096</v>
      </c>
      <c r="BX62" s="398"/>
      <c r="BY62" s="398"/>
      <c r="BZ62" s="397" t="s">
        <v>3097</v>
      </c>
      <c r="CA62" s="398"/>
      <c r="CB62" s="399"/>
      <c r="CC62" s="397" t="s">
        <v>3098</v>
      </c>
      <c r="CD62" s="398"/>
      <c r="CE62" s="399"/>
      <c r="CF62" s="397" t="s">
        <v>3099</v>
      </c>
      <c r="CG62" s="398"/>
      <c r="CH62" s="399"/>
      <c r="CI62" s="397" t="s">
        <v>3100</v>
      </c>
      <c r="CJ62" s="398"/>
      <c r="CK62" s="398"/>
      <c r="CL62" s="397" t="s">
        <v>3101</v>
      </c>
      <c r="CM62" s="398"/>
      <c r="CN62" s="399"/>
      <c r="CO62" s="397" t="s">
        <v>3102</v>
      </c>
      <c r="CP62" s="398"/>
      <c r="CQ62" s="399"/>
      <c r="CR62" s="397" t="s">
        <v>3103</v>
      </c>
      <c r="CS62" s="398"/>
      <c r="CT62" s="399"/>
      <c r="CU62" s="397" t="s">
        <v>3104</v>
      </c>
      <c r="CV62" s="398"/>
      <c r="CW62" s="398"/>
      <c r="CX62" s="397" t="s">
        <v>3105</v>
      </c>
      <c r="CY62" s="398"/>
      <c r="CZ62" s="399"/>
      <c r="DA62" s="397" t="s">
        <v>3106</v>
      </c>
      <c r="DB62" s="398"/>
      <c r="DC62" s="399"/>
      <c r="DD62" s="397" t="s">
        <v>3107</v>
      </c>
      <c r="DE62" s="398"/>
      <c r="DF62" s="399"/>
      <c r="DK62" s="188" t="str">
        <f t="shared" si="379"/>
        <v>ERROR</v>
      </c>
      <c r="DL62" s="188">
        <f t="shared" si="380"/>
        <v>0</v>
      </c>
      <c r="DM62" s="188">
        <f t="shared" si="381"/>
        <v>0</v>
      </c>
      <c r="DN62" s="188">
        <f t="shared" si="382"/>
        <v>0</v>
      </c>
      <c r="DO62" s="188">
        <f t="shared" si="383"/>
        <v>0</v>
      </c>
      <c r="DP62" s="188">
        <f t="shared" si="384"/>
        <v>0</v>
      </c>
      <c r="DQ62" s="188">
        <f t="shared" si="385"/>
        <v>0</v>
      </c>
      <c r="DR62" s="188">
        <f t="shared" si="386"/>
        <v>0</v>
      </c>
      <c r="DS62" s="188">
        <f t="shared" si="387"/>
        <v>0</v>
      </c>
      <c r="DT62" s="188">
        <f t="shared" si="388"/>
        <v>0</v>
      </c>
      <c r="DU62" s="188">
        <f t="shared" si="389"/>
        <v>0</v>
      </c>
      <c r="DV62" s="188">
        <f t="shared" si="390"/>
        <v>0</v>
      </c>
      <c r="DW62" s="188">
        <f t="shared" si="391"/>
        <v>0</v>
      </c>
      <c r="DX62" s="188">
        <f t="shared" si="392"/>
        <v>0</v>
      </c>
      <c r="DY62" s="188">
        <f t="shared" si="393"/>
        <v>0</v>
      </c>
      <c r="DZ62" s="188">
        <f t="shared" si="394"/>
        <v>0</v>
      </c>
      <c r="EA62" s="188">
        <f t="shared" si="395"/>
        <v>0</v>
      </c>
      <c r="FO62" s="275" t="s">
        <v>3175</v>
      </c>
      <c r="FP62" s="276" t="s">
        <v>3309</v>
      </c>
      <c r="FQ62" s="276" t="str">
        <f t="shared" si="512"/>
        <v>ECEDay8</v>
      </c>
      <c r="FR62" s="279">
        <f ca="1">AG12</f>
        <v>1.1759400000000009</v>
      </c>
      <c r="FS62" s="279">
        <f ca="1">AG17</f>
        <v>3.376319622356033</v>
      </c>
      <c r="FT62" s="279">
        <f ca="1">AG22</f>
        <v>2.9389757142857134</v>
      </c>
      <c r="FU62" s="280">
        <f ca="1">AG27</f>
        <v>2.026107747544216</v>
      </c>
      <c r="FV62" s="264"/>
      <c r="FW62" s="275" t="str">
        <f t="shared" si="506"/>
        <v>ECEDay8</v>
      </c>
      <c r="FX62" s="276">
        <f t="shared" ca="1" si="515"/>
        <v>44799</v>
      </c>
      <c r="FY62" s="276">
        <f t="shared" ca="1" si="513"/>
        <v>4.5522596223560337</v>
      </c>
      <c r="FZ62" s="279">
        <f t="shared" ca="1" si="507"/>
        <v>1.1759400000000009</v>
      </c>
      <c r="GA62" s="279">
        <f t="shared" ca="1" si="514"/>
        <v>-2.2003796223560323</v>
      </c>
      <c r="GB62" s="284"/>
      <c r="GC62" s="275" t="str">
        <f t="shared" si="508"/>
        <v>ECEDay8</v>
      </c>
      <c r="GD62" s="276">
        <f t="shared" ca="1" si="516"/>
        <v>44799</v>
      </c>
      <c r="GE62" s="276">
        <f t="shared" ca="1" si="509"/>
        <v>4.9650834618299289</v>
      </c>
      <c r="GF62" s="279">
        <f t="shared" ca="1" si="510"/>
        <v>2.9389757142857134</v>
      </c>
      <c r="GG62" s="280">
        <f t="shared" ca="1" si="511"/>
        <v>0.91286796674149739</v>
      </c>
    </row>
    <row r="63" spans="6:189" x14ac:dyDescent="0.35">
      <c r="F63" s="248"/>
      <c r="G63" s="248"/>
      <c r="H63" s="248"/>
      <c r="I63" s="248"/>
      <c r="J63" s="8"/>
      <c r="K63" s="251"/>
      <c r="L63" s="252"/>
      <c r="M63" s="248"/>
      <c r="N63" s="251"/>
      <c r="O63" s="252"/>
      <c r="P63" s="248"/>
      <c r="Q63" s="251"/>
      <c r="R63" s="252"/>
      <c r="S63" s="248"/>
      <c r="T63" s="251"/>
      <c r="U63" s="252"/>
      <c r="V63" s="248"/>
      <c r="W63" s="251"/>
      <c r="X63" s="252"/>
      <c r="Y63" s="248"/>
      <c r="Z63" s="251"/>
      <c r="AA63" s="252"/>
      <c r="AB63" s="248"/>
      <c r="AC63" s="251"/>
      <c r="AD63" s="252"/>
      <c r="AE63" s="248"/>
      <c r="AF63" s="251"/>
      <c r="AG63" s="252"/>
      <c r="AH63" s="248"/>
      <c r="AI63" s="251"/>
      <c r="AJ63" s="252"/>
      <c r="AK63" s="248"/>
      <c r="AL63" s="251"/>
      <c r="AM63" s="252"/>
      <c r="AN63" s="248"/>
      <c r="AO63" s="251"/>
      <c r="AP63" s="252"/>
      <c r="AQ63" s="248"/>
      <c r="AR63" s="251"/>
      <c r="AS63" s="252"/>
      <c r="AT63" s="248"/>
      <c r="AU63" s="251"/>
      <c r="AV63" s="252"/>
      <c r="AW63" s="248"/>
      <c r="AX63" s="251"/>
      <c r="AY63" s="252"/>
      <c r="AZ63" s="248"/>
      <c r="BA63" s="251"/>
      <c r="BB63" s="252"/>
      <c r="BC63" s="248"/>
      <c r="BD63" s="251"/>
      <c r="BE63" s="252"/>
      <c r="BF63" s="253"/>
      <c r="BG63" s="19"/>
      <c r="BI63" s="42" t="str">
        <f>$BI$62&amp;BJ63</f>
        <v>12zBIASError_GFS</v>
      </c>
      <c r="BJ63" s="180" t="s">
        <v>3085</v>
      </c>
      <c r="BK63" s="192">
        <f ca="1">IFERROR(RANK(BL63,BL$63:BL$66,2),"-")</f>
        <v>2</v>
      </c>
      <c r="BL63" s="210">
        <f t="shared" ref="BL63:BL66" ca="1" si="550">IFERROR(ABS(BM63),"-")</f>
        <v>1.3075842857142865</v>
      </c>
      <c r="BM63" s="179">
        <f ca="1">'Accuracy Calc'!DN53</f>
        <v>1.3075842857142865</v>
      </c>
      <c r="BN63" s="192">
        <f ca="1">IFERROR(RANK(BO63,BO$63:BO$66,2),"-")</f>
        <v>2</v>
      </c>
      <c r="BO63" s="210">
        <f t="shared" ref="BO63:BO66" ca="1" si="551">IFERROR(ABS(BP63),"-")</f>
        <v>1.5625671428571464</v>
      </c>
      <c r="BP63" s="179">
        <f ca="1">'Accuracy Calc'!DQ53</f>
        <v>1.5625671428571464</v>
      </c>
      <c r="BQ63" s="192">
        <f ca="1">IFERROR(RANK(BR63,BR$63:BR$66,2),"-")</f>
        <v>2</v>
      </c>
      <c r="BR63" s="210">
        <f t="shared" ref="BR63:BR66" ca="1" si="552">IFERROR(ABS(BS63),"-")</f>
        <v>1.9203042857142871</v>
      </c>
      <c r="BS63" s="179">
        <f ca="1">'Accuracy Calc'!DT53</f>
        <v>1.9203042857142871</v>
      </c>
      <c r="BT63" s="192">
        <f ca="1">IFERROR(RANK(BU63,BU$63:BU$66,2),"-")</f>
        <v>2</v>
      </c>
      <c r="BU63" s="210">
        <f t="shared" ref="BU63:BU66" ca="1" si="553">IFERROR(ABS(BV63),"-")</f>
        <v>2.2205442857142859</v>
      </c>
      <c r="BV63" s="179">
        <f ca="1">'Accuracy Calc'!DW53</f>
        <v>2.2205442857142859</v>
      </c>
      <c r="BW63" s="192">
        <f ca="1">IFERROR(RANK(BX63,BX$63:BX$66,2),"-")</f>
        <v>3</v>
      </c>
      <c r="BX63" s="210">
        <f t="shared" ref="BX63:BX66" ca="1" si="554">IFERROR(ABS(BY63),"-")</f>
        <v>2.7367071428571434</v>
      </c>
      <c r="BY63" s="179">
        <f ca="1">'Accuracy Calc'!DZ53</f>
        <v>2.7367071428571434</v>
      </c>
      <c r="BZ63" s="192">
        <f ca="1">IFERROR(RANK(CA63,CA$63:CA$66,2),"-")</f>
        <v>2</v>
      </c>
      <c r="CA63" s="210">
        <f t="shared" ref="CA63:CA66" ca="1" si="555">IFERROR(ABS(CB63),"-")</f>
        <v>2.3740457142857165</v>
      </c>
      <c r="CB63" s="179">
        <f ca="1">'Accuracy Calc'!EC53</f>
        <v>2.3740457142857165</v>
      </c>
      <c r="CC63" s="192">
        <f ca="1">IFERROR(RANK(CD63,CD$63:CD$66,2),"-")</f>
        <v>3</v>
      </c>
      <c r="CD63" s="210">
        <f t="shared" ref="CD63:CD66" ca="1" si="556">IFERROR(ABS(CE63),"-")</f>
        <v>3.1093585714285732</v>
      </c>
      <c r="CE63" s="179">
        <f ca="1">'Accuracy Calc'!EF53</f>
        <v>3.1093585714285732</v>
      </c>
      <c r="CF63" s="192">
        <f ca="1">IFERROR(RANK(CG63,CG$63:CG$66,2),"-")</f>
        <v>2</v>
      </c>
      <c r="CG63" s="210">
        <f t="shared" ref="CG63:CG66" ca="1" si="557">IFERROR(ABS(CH63),"-")</f>
        <v>3.4997399999999996</v>
      </c>
      <c r="CH63" s="179">
        <f ca="1">'Accuracy Calc'!EI53</f>
        <v>3.4997399999999996</v>
      </c>
      <c r="CI63" s="192">
        <f ca="1">IFERROR(RANK(CJ63,CJ$63:CJ$66,2),"-")</f>
        <v>3</v>
      </c>
      <c r="CJ63" s="210">
        <f t="shared" ref="CJ63:CJ66" ca="1" si="558">IFERROR(ABS(CK63),"-")</f>
        <v>4.2679414285714303</v>
      </c>
      <c r="CK63" s="179">
        <f ca="1">'Accuracy Calc'!EL53</f>
        <v>4.2679414285714303</v>
      </c>
      <c r="CL63" s="192">
        <f ca="1">IFERROR(RANK(CM63,CM$63:CM$66,2),"-")</f>
        <v>3</v>
      </c>
      <c r="CM63" s="210">
        <f t="shared" ref="CM63:CM66" ca="1" si="559">IFERROR(ABS(CN63),"-")</f>
        <v>5.9114185714285714</v>
      </c>
      <c r="CN63" s="179">
        <f ca="1">'Accuracy Calc'!EO53</f>
        <v>5.9114185714285714</v>
      </c>
      <c r="CO63" s="192">
        <f ca="1">IFERROR(RANK(CP63,CP$63:CP$66,2),"-")</f>
        <v>3</v>
      </c>
      <c r="CP63" s="210">
        <f t="shared" ref="CP63:CP66" ca="1" si="560">IFERROR(ABS(CQ63),"-")</f>
        <v>5.8800471428571432</v>
      </c>
      <c r="CQ63" s="179">
        <f ca="1">'Accuracy Calc'!ER53</f>
        <v>5.8800471428571432</v>
      </c>
      <c r="CR63" s="192">
        <f ca="1">IFERROR(RANK(CS63,CS$63:CS$66,2),"-")</f>
        <v>3</v>
      </c>
      <c r="CS63" s="210">
        <f t="shared" ref="CS63:CS66" ca="1" si="561">IFERROR(ABS(CT63),"-")</f>
        <v>7.6529828571428551</v>
      </c>
      <c r="CT63" s="179">
        <f ca="1">'Accuracy Calc'!EU53</f>
        <v>7.6529828571428551</v>
      </c>
      <c r="CU63" s="192">
        <f ca="1">IFERROR(RANK(CV63,CV$63:CV$66,2),"-")</f>
        <v>3</v>
      </c>
      <c r="CV63" s="210">
        <f t="shared" ref="CV63:CV66" ca="1" si="562">IFERROR(ABS(CW63),"-")</f>
        <v>7.5450985714285741</v>
      </c>
      <c r="CW63" s="179">
        <f ca="1">'Accuracy Calc'!EX53</f>
        <v>7.5450985714285741</v>
      </c>
      <c r="CX63" s="192">
        <f ca="1">IFERROR(RANK(CY63,CY$63:CY$66,2),"-")</f>
        <v>3</v>
      </c>
      <c r="CY63" s="210">
        <f t="shared" ref="CY63:CY66" ca="1" si="563">IFERROR(ABS(CZ63),"-")</f>
        <v>5.9117142857142868</v>
      </c>
      <c r="CZ63" s="179">
        <f ca="1">'Accuracy Calc'!FA53</f>
        <v>5.9117142857142868</v>
      </c>
      <c r="DA63" s="192">
        <f ca="1">IFERROR(RANK(DB63,DB$63:DB$66,2),"-")</f>
        <v>1</v>
      </c>
      <c r="DB63" s="210">
        <f t="shared" ref="DB63:DB66" ca="1" si="564">IFERROR(ABS(DC63),"-")</f>
        <v>4.944548571428574</v>
      </c>
      <c r="DC63" s="179">
        <f ca="1">'Accuracy Calc'!FD53</f>
        <v>4.944548571428574</v>
      </c>
      <c r="DD63" s="192">
        <f ca="1">IFERROR(RANK(DE63,DE$63:DE$66,2),"-")</f>
        <v>2</v>
      </c>
      <c r="DE63" s="210">
        <f t="shared" ref="DE63:DE66" ca="1" si="565">IFERROR(ABS(DF63),"-")</f>
        <v>6.205628571428571</v>
      </c>
      <c r="DF63" s="179">
        <f ca="1">'Accuracy Calc'!FG53</f>
        <v>6.205628571428571</v>
      </c>
      <c r="DK63" s="187" t="str">
        <f t="shared" si="379"/>
        <v>GFS</v>
      </c>
      <c r="DL63" s="184">
        <f t="shared" ca="1" si="380"/>
        <v>1.3075842857142865</v>
      </c>
      <c r="DM63" s="184">
        <f t="shared" ca="1" si="381"/>
        <v>1.5625671428571464</v>
      </c>
      <c r="DN63" s="184">
        <f t="shared" ca="1" si="382"/>
        <v>1.9203042857142871</v>
      </c>
      <c r="DO63" s="184">
        <f t="shared" ca="1" si="383"/>
        <v>2.2205442857142859</v>
      </c>
      <c r="DP63" s="184">
        <f t="shared" ca="1" si="384"/>
        <v>2.7367071428571434</v>
      </c>
      <c r="DQ63" s="184">
        <f t="shared" ca="1" si="385"/>
        <v>2.3740457142857165</v>
      </c>
      <c r="DR63" s="184">
        <f t="shared" ca="1" si="386"/>
        <v>3.1093585714285732</v>
      </c>
      <c r="DS63" s="184">
        <f t="shared" ca="1" si="387"/>
        <v>3.4997399999999996</v>
      </c>
      <c r="DT63" s="184">
        <f t="shared" ca="1" si="388"/>
        <v>4.2679414285714303</v>
      </c>
      <c r="DU63" s="184">
        <f t="shared" ca="1" si="389"/>
        <v>5.9114185714285714</v>
      </c>
      <c r="DV63" s="184">
        <f t="shared" ca="1" si="390"/>
        <v>5.8800471428571432</v>
      </c>
      <c r="DW63" s="184">
        <f t="shared" ca="1" si="391"/>
        <v>7.6529828571428551</v>
      </c>
      <c r="DX63" s="184">
        <f t="shared" ca="1" si="392"/>
        <v>7.5450985714285741</v>
      </c>
      <c r="DY63" s="184">
        <f t="shared" ca="1" si="393"/>
        <v>5.9117142857142868</v>
      </c>
      <c r="DZ63" s="184">
        <f t="shared" ca="1" si="394"/>
        <v>4.944548571428574</v>
      </c>
      <c r="EA63" s="184">
        <f t="shared" ca="1" si="395"/>
        <v>6.205628571428571</v>
      </c>
      <c r="FO63" s="275" t="s">
        <v>3175</v>
      </c>
      <c r="FP63" s="276" t="s">
        <v>3310</v>
      </c>
      <c r="FQ63" s="276" t="str">
        <f t="shared" si="512"/>
        <v>ECEDay9</v>
      </c>
      <c r="FR63" s="279">
        <f ca="1">AJ12</f>
        <v>1.6738328571428571</v>
      </c>
      <c r="FS63" s="279">
        <f ca="1">AJ17</f>
        <v>3.218784976688061</v>
      </c>
      <c r="FT63" s="279">
        <f ca="1">AJ22</f>
        <v>3.0076328571428572</v>
      </c>
      <c r="FU63" s="280">
        <f ca="1">AJ27</f>
        <v>2.0286875184700719</v>
      </c>
      <c r="FV63" s="264"/>
      <c r="FW63" s="275" t="str">
        <f t="shared" si="506"/>
        <v>ECEDay9</v>
      </c>
      <c r="FX63" s="276">
        <f t="shared" ca="1" si="515"/>
        <v>44800</v>
      </c>
      <c r="FY63" s="276">
        <f t="shared" ca="1" si="513"/>
        <v>4.8926178338309185</v>
      </c>
      <c r="FZ63" s="279">
        <f t="shared" ca="1" si="507"/>
        <v>1.6738328571428571</v>
      </c>
      <c r="GA63" s="279">
        <f t="shared" ca="1" si="514"/>
        <v>-1.5449521195452038</v>
      </c>
      <c r="GB63" s="284"/>
      <c r="GC63" s="275" t="str">
        <f t="shared" si="508"/>
        <v>ECEDay9</v>
      </c>
      <c r="GD63" s="276">
        <f t="shared" ca="1" si="516"/>
        <v>44800</v>
      </c>
      <c r="GE63" s="276">
        <f t="shared" ca="1" si="509"/>
        <v>5.0363203756129291</v>
      </c>
      <c r="GF63" s="279">
        <f t="shared" ca="1" si="510"/>
        <v>3.0076328571428572</v>
      </c>
      <c r="GG63" s="280">
        <f t="shared" ca="1" si="511"/>
        <v>0.97894533867278533</v>
      </c>
    </row>
    <row r="64" spans="6:189" x14ac:dyDescent="0.35">
      <c r="F64" s="248"/>
      <c r="G64" s="248"/>
      <c r="H64" s="248"/>
      <c r="I64" s="248"/>
      <c r="J64" s="8"/>
      <c r="K64" s="251"/>
      <c r="L64" s="252"/>
      <c r="M64" s="248"/>
      <c r="N64" s="251"/>
      <c r="O64" s="252"/>
      <c r="P64" s="248"/>
      <c r="Q64" s="251"/>
      <c r="R64" s="252"/>
      <c r="S64" s="248"/>
      <c r="T64" s="251"/>
      <c r="U64" s="252"/>
      <c r="V64" s="248"/>
      <c r="W64" s="251"/>
      <c r="X64" s="252"/>
      <c r="Y64" s="248"/>
      <c r="Z64" s="251"/>
      <c r="AA64" s="252"/>
      <c r="AB64" s="248"/>
      <c r="AC64" s="251"/>
      <c r="AD64" s="252"/>
      <c r="AE64" s="248"/>
      <c r="AF64" s="251"/>
      <c r="AG64" s="252"/>
      <c r="AH64" s="248"/>
      <c r="AI64" s="251"/>
      <c r="AJ64" s="252"/>
      <c r="AK64" s="248"/>
      <c r="AL64" s="251"/>
      <c r="AM64" s="252"/>
      <c r="AN64" s="248"/>
      <c r="AO64" s="251"/>
      <c r="AP64" s="252"/>
      <c r="AQ64" s="248"/>
      <c r="AR64" s="251"/>
      <c r="AS64" s="252"/>
      <c r="AT64" s="248"/>
      <c r="AU64" s="251"/>
      <c r="AV64" s="252"/>
      <c r="AW64" s="248"/>
      <c r="AX64" s="251"/>
      <c r="AY64" s="252"/>
      <c r="AZ64" s="248"/>
      <c r="BA64" s="251"/>
      <c r="BB64" s="252"/>
      <c r="BC64" s="248"/>
      <c r="BD64" s="251"/>
      <c r="BE64" s="252"/>
      <c r="BF64" s="253"/>
      <c r="BG64" s="19"/>
      <c r="BI64" s="42" t="str">
        <f t="shared" ref="BI64:BI66" si="566">$BI$62&amp;BJ64</f>
        <v>12zBIASError_GFS_Ens</v>
      </c>
      <c r="BJ64" s="180" t="s">
        <v>3297</v>
      </c>
      <c r="BK64" s="192">
        <f t="shared" ref="BK64:BK66" ca="1" si="567">IFERROR(RANK(BL64,BL$63:BL$66,2),"-")</f>
        <v>1</v>
      </c>
      <c r="BL64" s="210">
        <f t="shared" ca="1" si="550"/>
        <v>1.083754285714287</v>
      </c>
      <c r="BM64" s="179">
        <f ca="1">'Accuracy Calc'!DN108</f>
        <v>1.083754285714287</v>
      </c>
      <c r="BN64" s="192">
        <f t="shared" ref="BN64:BN66" ca="1" si="568">IFERROR(RANK(BO64,BO$63:BO$66,2),"-")</f>
        <v>1</v>
      </c>
      <c r="BO64" s="210">
        <f t="shared" ca="1" si="551"/>
        <v>1.323244285714287</v>
      </c>
      <c r="BP64" s="179">
        <f ca="1">'Accuracy Calc'!DQ108</f>
        <v>1.323244285714287</v>
      </c>
      <c r="BQ64" s="192">
        <f t="shared" ref="BQ64:BQ66" ca="1" si="569">IFERROR(RANK(BR64,BR$63:BR$66,2),"-")</f>
        <v>1</v>
      </c>
      <c r="BR64" s="210">
        <f t="shared" ca="1" si="552"/>
        <v>1.651204285714287</v>
      </c>
      <c r="BS64" s="179">
        <f ca="1">'Accuracy Calc'!DT108</f>
        <v>1.651204285714287</v>
      </c>
      <c r="BT64" s="192">
        <f t="shared" ref="BT64:BT66" ca="1" si="570">IFERROR(RANK(BU64,BU$63:BU$66,2),"-")</f>
        <v>1</v>
      </c>
      <c r="BU64" s="210">
        <f t="shared" ca="1" si="553"/>
        <v>1.7792228571428592</v>
      </c>
      <c r="BV64" s="179">
        <f ca="1">'Accuracy Calc'!DW108</f>
        <v>1.7792228571428592</v>
      </c>
      <c r="BW64" s="192">
        <f t="shared" ref="BW64:BW66" ca="1" si="571">IFERROR(RANK(BX64,BX$63:BX$66,2),"-")</f>
        <v>1</v>
      </c>
      <c r="BX64" s="210">
        <f t="shared" ca="1" si="554"/>
        <v>2.2208142857142863</v>
      </c>
      <c r="BY64" s="179">
        <f ca="1">'Accuracy Calc'!DZ108</f>
        <v>2.2208142857142863</v>
      </c>
      <c r="BZ64" s="192">
        <f t="shared" ref="BZ64:BZ66" ca="1" si="572">IFERROR(RANK(CA64,CA$63:CA$66,2),"-")</f>
        <v>1</v>
      </c>
      <c r="CA64" s="210">
        <f t="shared" ca="1" si="555"/>
        <v>2.1673928571428567</v>
      </c>
      <c r="CB64" s="179">
        <f ca="1">'Accuracy Calc'!EC108</f>
        <v>2.1673928571428567</v>
      </c>
      <c r="CC64" s="192">
        <f t="shared" ref="CC64:CC66" ca="1" si="573">IFERROR(RANK(CD64,CD$63:CD$66,2),"-")</f>
        <v>1</v>
      </c>
      <c r="CD64" s="210">
        <f t="shared" ca="1" si="556"/>
        <v>2.8577442857142858</v>
      </c>
      <c r="CE64" s="179">
        <f ca="1">'Accuracy Calc'!EF108</f>
        <v>2.8577442857142858</v>
      </c>
      <c r="CF64" s="192">
        <f t="shared" ref="CF64:CF66" ca="1" si="574">IFERROR(RANK(CG64,CG$63:CG$66,2),"-")</f>
        <v>3</v>
      </c>
      <c r="CG64" s="210">
        <f t="shared" ca="1" si="557"/>
        <v>3.5032757142857163</v>
      </c>
      <c r="CH64" s="179">
        <f ca="1">'Accuracy Calc'!EI108</f>
        <v>3.5032757142857163</v>
      </c>
      <c r="CI64" s="192">
        <f t="shared" ref="CI64:CI66" ca="1" si="575">IFERROR(RANK(CJ64,CJ$63:CJ$66,2),"-")</f>
        <v>4</v>
      </c>
      <c r="CJ64" s="210">
        <f t="shared" ca="1" si="558"/>
        <v>4.4377000000000004</v>
      </c>
      <c r="CK64" s="179">
        <f ca="1">'Accuracy Calc'!EL108</f>
        <v>4.4377000000000004</v>
      </c>
      <c r="CL64" s="192">
        <f t="shared" ref="CL64:CL66" ca="1" si="576">IFERROR(RANK(CM64,CM$63:CM$66,2),"-")</f>
        <v>2</v>
      </c>
      <c r="CM64" s="210">
        <f t="shared" ca="1" si="559"/>
        <v>4.8162666666666665</v>
      </c>
      <c r="CN64" s="179">
        <f ca="1">'Accuracy Calc'!EO108</f>
        <v>4.8162666666666665</v>
      </c>
      <c r="CO64" s="192">
        <f t="shared" ref="CO64:CO66" ca="1" si="577">IFERROR(RANK(CP64,CP$63:CP$66,2),"-")</f>
        <v>2</v>
      </c>
      <c r="CP64" s="210">
        <f t="shared" ca="1" si="560"/>
        <v>5.044713333333334</v>
      </c>
      <c r="CQ64" s="179">
        <f ca="1">'Accuracy Calc'!ER108</f>
        <v>5.044713333333334</v>
      </c>
      <c r="CR64" s="192">
        <f t="shared" ref="CR64:CR66" ca="1" si="578">IFERROR(RANK(CS64,CS$63:CS$66,2),"-")</f>
        <v>2</v>
      </c>
      <c r="CS64" s="210">
        <f t="shared" ca="1" si="561"/>
        <v>4.9664066666666633</v>
      </c>
      <c r="CT64" s="179">
        <f ca="1">'Accuracy Calc'!EU108</f>
        <v>4.9664066666666633</v>
      </c>
      <c r="CU64" s="192">
        <f t="shared" ref="CU64:CU66" ca="1" si="579">IFERROR(RANK(CV64,CV$63:CV$66,2),"-")</f>
        <v>2</v>
      </c>
      <c r="CV64" s="210">
        <f t="shared" ca="1" si="562"/>
        <v>5.57334</v>
      </c>
      <c r="CW64" s="179">
        <f ca="1">'Accuracy Calc'!EX108</f>
        <v>5.57334</v>
      </c>
      <c r="CX64" s="192">
        <f t="shared" ref="CX64:CX66" ca="1" si="580">IFERROR(RANK(CY64,CY$63:CY$66,2),"-")</f>
        <v>2</v>
      </c>
      <c r="CY64" s="210">
        <f t="shared" ca="1" si="563"/>
        <v>5.3700171428571428</v>
      </c>
      <c r="CZ64" s="179">
        <f ca="1">'Accuracy Calc'!FA108</f>
        <v>5.3700171428571428</v>
      </c>
      <c r="DA64" s="192">
        <f t="shared" ref="DA64:DA66" ca="1" si="581">IFERROR(RANK(DB64,DB$63:DB$66,2),"-")</f>
        <v>2</v>
      </c>
      <c r="DB64" s="210">
        <f t="shared" ca="1" si="564"/>
        <v>5.1096857142857157</v>
      </c>
      <c r="DC64" s="179">
        <f ca="1">'Accuracy Calc'!FD108</f>
        <v>5.1096857142857157</v>
      </c>
      <c r="DD64" s="192">
        <f t="shared" ref="DD64:DD66" ca="1" si="582">IFERROR(RANK(DE64,DE$63:DE$66,2),"-")</f>
        <v>1</v>
      </c>
      <c r="DE64" s="210">
        <f t="shared" ca="1" si="565"/>
        <v>5.6824457142857119</v>
      </c>
      <c r="DF64" s="179">
        <f ca="1">'Accuracy Calc'!FG108</f>
        <v>5.6824457142857119</v>
      </c>
      <c r="DK64" s="187" t="str">
        <f t="shared" si="379"/>
        <v>GFS_Ens</v>
      </c>
      <c r="DL64" s="184">
        <f t="shared" ca="1" si="380"/>
        <v>1.083754285714287</v>
      </c>
      <c r="DM64" s="184">
        <f t="shared" ca="1" si="381"/>
        <v>1.323244285714287</v>
      </c>
      <c r="DN64" s="184">
        <f t="shared" ca="1" si="382"/>
        <v>1.651204285714287</v>
      </c>
      <c r="DO64" s="184">
        <f t="shared" ca="1" si="383"/>
        <v>1.7792228571428592</v>
      </c>
      <c r="DP64" s="184">
        <f t="shared" ca="1" si="384"/>
        <v>2.2208142857142863</v>
      </c>
      <c r="DQ64" s="184">
        <f t="shared" ca="1" si="385"/>
        <v>2.1673928571428567</v>
      </c>
      <c r="DR64" s="184">
        <f t="shared" ca="1" si="386"/>
        <v>2.8577442857142858</v>
      </c>
      <c r="DS64" s="184">
        <f t="shared" ca="1" si="387"/>
        <v>3.5032757142857163</v>
      </c>
      <c r="DT64" s="184">
        <f t="shared" ca="1" si="388"/>
        <v>4.4377000000000004</v>
      </c>
      <c r="DU64" s="184">
        <f t="shared" ca="1" si="389"/>
        <v>4.8162666666666665</v>
      </c>
      <c r="DV64" s="184">
        <f t="shared" ca="1" si="390"/>
        <v>5.044713333333334</v>
      </c>
      <c r="DW64" s="184">
        <f t="shared" ca="1" si="391"/>
        <v>4.9664066666666633</v>
      </c>
      <c r="DX64" s="184">
        <f t="shared" ca="1" si="392"/>
        <v>5.57334</v>
      </c>
      <c r="DY64" s="184">
        <f t="shared" ca="1" si="393"/>
        <v>5.3700171428571428</v>
      </c>
      <c r="DZ64" s="184">
        <f t="shared" ca="1" si="394"/>
        <v>5.1096857142857157</v>
      </c>
      <c r="EA64" s="184">
        <f t="shared" ca="1" si="395"/>
        <v>5.6824457142857119</v>
      </c>
      <c r="FO64" s="275" t="s">
        <v>3175</v>
      </c>
      <c r="FP64" s="276" t="s">
        <v>3311</v>
      </c>
      <c r="FQ64" s="276" t="str">
        <f t="shared" si="512"/>
        <v>ECEDay10</v>
      </c>
      <c r="FR64" s="279">
        <f ca="1">AM12</f>
        <v>2.1129042857142868</v>
      </c>
      <c r="FS64" s="279">
        <f ca="1">AM17</f>
        <v>3.2612244928550913</v>
      </c>
      <c r="FT64" s="279">
        <f ca="1">AM22</f>
        <v>3.2054592857142863</v>
      </c>
      <c r="FU64" s="280">
        <f ca="1">AM27</f>
        <v>2.2007937177143031</v>
      </c>
      <c r="FV64" s="264"/>
      <c r="FW64" s="275" t="str">
        <f t="shared" si="506"/>
        <v>ECEDay10</v>
      </c>
      <c r="FX64" s="276">
        <f t="shared" ca="1" si="515"/>
        <v>44801</v>
      </c>
      <c r="FY64" s="276">
        <f t="shared" ca="1" si="513"/>
        <v>5.3741287785693785</v>
      </c>
      <c r="FZ64" s="279">
        <f t="shared" ca="1" si="507"/>
        <v>2.1129042857142868</v>
      </c>
      <c r="GA64" s="279">
        <f t="shared" ca="1" si="514"/>
        <v>-1.1483202071408045</v>
      </c>
      <c r="GB64" s="284"/>
      <c r="GC64" s="275" t="str">
        <f t="shared" si="508"/>
        <v>ECEDay10</v>
      </c>
      <c r="GD64" s="276">
        <f t="shared" ca="1" si="516"/>
        <v>44801</v>
      </c>
      <c r="GE64" s="276">
        <f t="shared" ca="1" si="509"/>
        <v>5.4062530034285894</v>
      </c>
      <c r="GF64" s="279">
        <f t="shared" ca="1" si="510"/>
        <v>3.2054592857142863</v>
      </c>
      <c r="GG64" s="280">
        <f t="shared" ca="1" si="511"/>
        <v>1.0046655679999832</v>
      </c>
    </row>
    <row r="65" spans="6:189" x14ac:dyDescent="0.35">
      <c r="F65" s="248"/>
      <c r="G65" s="248"/>
      <c r="H65" s="248"/>
      <c r="I65" s="248"/>
      <c r="J65" s="8"/>
      <c r="K65" s="251"/>
      <c r="L65" s="252"/>
      <c r="M65" s="248"/>
      <c r="N65" s="251"/>
      <c r="O65" s="252"/>
      <c r="P65" s="248"/>
      <c r="Q65" s="251"/>
      <c r="R65" s="252"/>
      <c r="S65" s="248"/>
      <c r="T65" s="251"/>
      <c r="U65" s="252"/>
      <c r="V65" s="248"/>
      <c r="W65" s="251"/>
      <c r="X65" s="252"/>
      <c r="Y65" s="248"/>
      <c r="Z65" s="251"/>
      <c r="AA65" s="252"/>
      <c r="AB65" s="248"/>
      <c r="AC65" s="251"/>
      <c r="AD65" s="252"/>
      <c r="AE65" s="248"/>
      <c r="AF65" s="251"/>
      <c r="AG65" s="252"/>
      <c r="AH65" s="248"/>
      <c r="AI65" s="251"/>
      <c r="AJ65" s="252"/>
      <c r="AK65" s="248"/>
      <c r="AL65" s="251"/>
      <c r="AM65" s="252"/>
      <c r="AN65" s="248"/>
      <c r="AO65" s="251"/>
      <c r="AP65" s="252"/>
      <c r="AQ65" s="248"/>
      <c r="AR65" s="251"/>
      <c r="AS65" s="252"/>
      <c r="AT65" s="248"/>
      <c r="AU65" s="251"/>
      <c r="AV65" s="252"/>
      <c r="AW65" s="248"/>
      <c r="AX65" s="251"/>
      <c r="AY65" s="252"/>
      <c r="AZ65" s="248"/>
      <c r="BA65" s="251"/>
      <c r="BB65" s="252"/>
      <c r="BC65" s="248"/>
      <c r="BD65" s="251"/>
      <c r="BE65" s="252"/>
      <c r="BF65" s="253"/>
      <c r="BG65" s="19"/>
      <c r="BI65" s="42" t="str">
        <f t="shared" si="566"/>
        <v>12zBIASError_ECMWF</v>
      </c>
      <c r="BJ65" s="180" t="s">
        <v>3171</v>
      </c>
      <c r="BK65" s="192">
        <f t="shared" ca="1" si="567"/>
        <v>4</v>
      </c>
      <c r="BL65" s="210">
        <f t="shared" ca="1" si="550"/>
        <v>2.5505742857142848</v>
      </c>
      <c r="BM65" s="179">
        <f ca="1">'Accuracy Calc'!DN163</f>
        <v>2.5505742857142848</v>
      </c>
      <c r="BN65" s="192">
        <f t="shared" ca="1" si="568"/>
        <v>3</v>
      </c>
      <c r="BO65" s="210">
        <f t="shared" ca="1" si="551"/>
        <v>2.4097757142857157</v>
      </c>
      <c r="BP65" s="179">
        <f ca="1">'Accuracy Calc'!DQ163</f>
        <v>2.4097757142857157</v>
      </c>
      <c r="BQ65" s="192">
        <f t="shared" ca="1" si="569"/>
        <v>3</v>
      </c>
      <c r="BR65" s="210">
        <f t="shared" ca="1" si="552"/>
        <v>2.2248642857142862</v>
      </c>
      <c r="BS65" s="179">
        <f ca="1">'Accuracy Calc'!DT163</f>
        <v>2.2248642857142862</v>
      </c>
      <c r="BT65" s="192">
        <f t="shared" ca="1" si="570"/>
        <v>4</v>
      </c>
      <c r="BU65" s="210">
        <f t="shared" ca="1" si="553"/>
        <v>3.0595371428571441</v>
      </c>
      <c r="BV65" s="179">
        <f ca="1">'Accuracy Calc'!DW163</f>
        <v>3.0595371428571441</v>
      </c>
      <c r="BW65" s="192">
        <f t="shared" ca="1" si="571"/>
        <v>4</v>
      </c>
      <c r="BX65" s="210">
        <f t="shared" ca="1" si="554"/>
        <v>3.1241314285714319</v>
      </c>
      <c r="BY65" s="179">
        <f ca="1">'Accuracy Calc'!DZ163</f>
        <v>3.1241314285714319</v>
      </c>
      <c r="BZ65" s="192">
        <f t="shared" ca="1" si="572"/>
        <v>4</v>
      </c>
      <c r="CA65" s="210">
        <f t="shared" ca="1" si="555"/>
        <v>3.2871342857142865</v>
      </c>
      <c r="CB65" s="179">
        <f ca="1">'Accuracy Calc'!EC163</f>
        <v>3.2871342857142865</v>
      </c>
      <c r="CC65" s="192">
        <f t="shared" ca="1" si="573"/>
        <v>4</v>
      </c>
      <c r="CD65" s="210">
        <f t="shared" ca="1" si="556"/>
        <v>3.3785999999999992</v>
      </c>
      <c r="CE65" s="179">
        <f ca="1">'Accuracy Calc'!EF163</f>
        <v>3.3785999999999992</v>
      </c>
      <c r="CF65" s="192">
        <f t="shared" ca="1" si="574"/>
        <v>4</v>
      </c>
      <c r="CG65" s="210">
        <f t="shared" ca="1" si="557"/>
        <v>3.6868242857142852</v>
      </c>
      <c r="CH65" s="179">
        <f ca="1">'Accuracy Calc'!EI163</f>
        <v>3.6868242857142852</v>
      </c>
      <c r="CI65" s="192">
        <f t="shared" ca="1" si="575"/>
        <v>2</v>
      </c>
      <c r="CJ65" s="210">
        <f t="shared" ca="1" si="558"/>
        <v>3.3116914285714278</v>
      </c>
      <c r="CK65" s="179">
        <f ca="1">'Accuracy Calc'!EL163</f>
        <v>3.3116914285714278</v>
      </c>
      <c r="CL65" s="192" t="str">
        <f t="shared" ca="1" si="576"/>
        <v>-</v>
      </c>
      <c r="CM65" s="210" t="str">
        <f t="shared" ca="1" si="559"/>
        <v>-</v>
      </c>
      <c r="CN65" s="179" t="str">
        <f ca="1">'Accuracy Calc'!EO163</f>
        <v>-</v>
      </c>
      <c r="CO65" s="192" t="str">
        <f t="shared" si="577"/>
        <v>-</v>
      </c>
      <c r="CP65" s="210" t="str">
        <f t="shared" si="560"/>
        <v>-</v>
      </c>
      <c r="CQ65" s="179" t="str">
        <f>'Accuracy Calc'!ER163</f>
        <v>-</v>
      </c>
      <c r="CR65" s="192" t="str">
        <f t="shared" si="578"/>
        <v>-</v>
      </c>
      <c r="CS65" s="210" t="str">
        <f t="shared" si="561"/>
        <v>-</v>
      </c>
      <c r="CT65" s="179" t="str">
        <f>'Accuracy Calc'!EU163</f>
        <v>-</v>
      </c>
      <c r="CU65" s="192" t="str">
        <f t="shared" si="579"/>
        <v>-</v>
      </c>
      <c r="CV65" s="210" t="str">
        <f t="shared" si="562"/>
        <v>-</v>
      </c>
      <c r="CW65" s="179" t="str">
        <f>'Accuracy Calc'!EX163</f>
        <v>-</v>
      </c>
      <c r="CX65" s="192" t="str">
        <f t="shared" si="580"/>
        <v>-</v>
      </c>
      <c r="CY65" s="210" t="str">
        <f t="shared" si="563"/>
        <v>-</v>
      </c>
      <c r="CZ65" s="179" t="str">
        <f>'Accuracy Calc'!FA163</f>
        <v>-</v>
      </c>
      <c r="DA65" s="192" t="str">
        <f t="shared" si="581"/>
        <v>-</v>
      </c>
      <c r="DB65" s="210" t="str">
        <f t="shared" si="564"/>
        <v>-</v>
      </c>
      <c r="DC65" s="179" t="str">
        <f>'Accuracy Calc'!FD163</f>
        <v>-</v>
      </c>
      <c r="DD65" s="192" t="str">
        <f t="shared" si="582"/>
        <v>-</v>
      </c>
      <c r="DE65" s="210" t="str">
        <f t="shared" si="565"/>
        <v>-</v>
      </c>
      <c r="DF65" s="179" t="str">
        <f>'Accuracy Calc'!FG163</f>
        <v>-</v>
      </c>
      <c r="DK65" s="187" t="str">
        <f t="shared" si="379"/>
        <v>ECMWF</v>
      </c>
      <c r="DL65" s="184">
        <f t="shared" ca="1" si="380"/>
        <v>2.5505742857142848</v>
      </c>
      <c r="DM65" s="184">
        <f t="shared" ca="1" si="381"/>
        <v>2.4097757142857157</v>
      </c>
      <c r="DN65" s="184">
        <f t="shared" ca="1" si="382"/>
        <v>2.2248642857142862</v>
      </c>
      <c r="DO65" s="184">
        <f t="shared" ca="1" si="383"/>
        <v>3.0595371428571441</v>
      </c>
      <c r="DP65" s="184">
        <f t="shared" ca="1" si="384"/>
        <v>3.1241314285714319</v>
      </c>
      <c r="DQ65" s="184">
        <f t="shared" ca="1" si="385"/>
        <v>3.2871342857142865</v>
      </c>
      <c r="DR65" s="184">
        <f t="shared" ca="1" si="386"/>
        <v>3.3785999999999992</v>
      </c>
      <c r="DS65" s="184">
        <f t="shared" ca="1" si="387"/>
        <v>3.6868242857142852</v>
      </c>
      <c r="DT65" s="184">
        <f t="shared" ca="1" si="388"/>
        <v>3.3116914285714278</v>
      </c>
      <c r="DU65" s="184" t="str">
        <f t="shared" ca="1" si="389"/>
        <v>-</v>
      </c>
      <c r="DV65" s="184" t="str">
        <f t="shared" si="390"/>
        <v>-</v>
      </c>
      <c r="DW65" s="184" t="str">
        <f t="shared" si="391"/>
        <v>-</v>
      </c>
      <c r="DX65" s="184" t="str">
        <f t="shared" si="392"/>
        <v>-</v>
      </c>
      <c r="DY65" s="184" t="str">
        <f t="shared" si="393"/>
        <v>-</v>
      </c>
      <c r="DZ65" s="184" t="str">
        <f t="shared" si="394"/>
        <v>-</v>
      </c>
      <c r="EA65" s="184" t="str">
        <f t="shared" si="395"/>
        <v>-</v>
      </c>
      <c r="FO65" s="275" t="s">
        <v>3175</v>
      </c>
      <c r="FP65" s="276" t="s">
        <v>3312</v>
      </c>
      <c r="FQ65" s="276" t="str">
        <f t="shared" si="512"/>
        <v>ECEDay11</v>
      </c>
      <c r="FR65" s="279">
        <f ca="1">AP12</f>
        <v>2.6365114285714286</v>
      </c>
      <c r="FS65" s="279">
        <f ca="1">AP17</f>
        <v>3.3675261726451833</v>
      </c>
      <c r="FT65" s="279">
        <f ca="1">AP22</f>
        <v>3.4063585714285711</v>
      </c>
      <c r="FU65" s="280">
        <f ca="1">AP27</f>
        <v>2.5907540886303915</v>
      </c>
      <c r="FV65" s="264"/>
      <c r="FW65" s="275" t="str">
        <f t="shared" si="506"/>
        <v>ECEDay11</v>
      </c>
      <c r="FX65" s="276">
        <f t="shared" ca="1" si="515"/>
        <v>44802</v>
      </c>
      <c r="FY65" s="276">
        <f t="shared" ca="1" si="513"/>
        <v>6.0040376012166119</v>
      </c>
      <c r="FZ65" s="279">
        <f t="shared" ca="1" si="507"/>
        <v>2.6365114285714286</v>
      </c>
      <c r="GA65" s="279">
        <f t="shared" ca="1" si="514"/>
        <v>-0.73101474407375466</v>
      </c>
      <c r="GB65" s="284"/>
      <c r="GC65" s="275" t="str">
        <f t="shared" si="508"/>
        <v>ECEDay11</v>
      </c>
      <c r="GD65" s="276">
        <f t="shared" ca="1" si="516"/>
        <v>44802</v>
      </c>
      <c r="GE65" s="276">
        <f t="shared" ca="1" si="509"/>
        <v>5.9971126600589626</v>
      </c>
      <c r="GF65" s="279">
        <f t="shared" ca="1" si="510"/>
        <v>3.4063585714285711</v>
      </c>
      <c r="GG65" s="280">
        <f t="shared" ca="1" si="511"/>
        <v>0.81560448279817965</v>
      </c>
    </row>
    <row r="66" spans="6:189" ht="16" thickBot="1" x14ac:dyDescent="0.4">
      <c r="F66" s="248"/>
      <c r="G66" s="248"/>
      <c r="H66" s="248"/>
      <c r="I66" s="248"/>
      <c r="J66" s="8"/>
      <c r="K66" s="251"/>
      <c r="L66" s="252"/>
      <c r="M66" s="248"/>
      <c r="N66" s="251"/>
      <c r="O66" s="252"/>
      <c r="P66" s="248"/>
      <c r="Q66" s="251"/>
      <c r="R66" s="252"/>
      <c r="S66" s="248"/>
      <c r="T66" s="251"/>
      <c r="U66" s="252"/>
      <c r="V66" s="248"/>
      <c r="W66" s="251"/>
      <c r="X66" s="252"/>
      <c r="Y66" s="248"/>
      <c r="Z66" s="251"/>
      <c r="AA66" s="252"/>
      <c r="AB66" s="248"/>
      <c r="AC66" s="251"/>
      <c r="AD66" s="252"/>
      <c r="AE66" s="248"/>
      <c r="AF66" s="251"/>
      <c r="AG66" s="252"/>
      <c r="AH66" s="248"/>
      <c r="AI66" s="251"/>
      <c r="AJ66" s="252"/>
      <c r="AK66" s="248"/>
      <c r="AL66" s="251"/>
      <c r="AM66" s="252"/>
      <c r="AN66" s="248"/>
      <c r="AO66" s="251"/>
      <c r="AP66" s="252"/>
      <c r="AQ66" s="248"/>
      <c r="AR66" s="251"/>
      <c r="AS66" s="252"/>
      <c r="AT66" s="248"/>
      <c r="AU66" s="251"/>
      <c r="AV66" s="252"/>
      <c r="AW66" s="248"/>
      <c r="AX66" s="251"/>
      <c r="AY66" s="252"/>
      <c r="AZ66" s="248"/>
      <c r="BA66" s="251"/>
      <c r="BB66" s="252"/>
      <c r="BC66" s="248"/>
      <c r="BD66" s="251"/>
      <c r="BE66" s="252"/>
      <c r="BF66" s="253"/>
      <c r="BG66" s="19"/>
      <c r="BI66" s="42" t="str">
        <f t="shared" si="566"/>
        <v>12zBIASError_ECMWF_Ens</v>
      </c>
      <c r="BJ66" s="180" t="s">
        <v>3298</v>
      </c>
      <c r="BK66" s="192">
        <f t="shared" ca="1" si="567"/>
        <v>3</v>
      </c>
      <c r="BL66" s="210">
        <f t="shared" ca="1" si="550"/>
        <v>2.265621428571428</v>
      </c>
      <c r="BM66" s="179">
        <f ca="1">'Accuracy Calc'!DN218</f>
        <v>2.265621428571428</v>
      </c>
      <c r="BN66" s="192">
        <f t="shared" ca="1" si="568"/>
        <v>4</v>
      </c>
      <c r="BO66" s="210">
        <f t="shared" ca="1" si="551"/>
        <v>2.6145900000000024</v>
      </c>
      <c r="BP66" s="179">
        <f ca="1">'Accuracy Calc'!DQ218</f>
        <v>2.6145900000000024</v>
      </c>
      <c r="BQ66" s="192">
        <f t="shared" ca="1" si="569"/>
        <v>4</v>
      </c>
      <c r="BR66" s="210">
        <f t="shared" ca="1" si="552"/>
        <v>2.3848714285714294</v>
      </c>
      <c r="BS66" s="179">
        <f ca="1">'Accuracy Calc'!DT218</f>
        <v>2.3848714285714294</v>
      </c>
      <c r="BT66" s="192">
        <f t="shared" ca="1" si="570"/>
        <v>3</v>
      </c>
      <c r="BU66" s="210">
        <f t="shared" ca="1" si="553"/>
        <v>2.717781428571429</v>
      </c>
      <c r="BV66" s="179">
        <f ca="1">'Accuracy Calc'!DW218</f>
        <v>2.717781428571429</v>
      </c>
      <c r="BW66" s="192">
        <f t="shared" ca="1" si="571"/>
        <v>2</v>
      </c>
      <c r="BX66" s="210">
        <f t="shared" ca="1" si="554"/>
        <v>2.5143042857142857</v>
      </c>
      <c r="BY66" s="179">
        <f ca="1">'Accuracy Calc'!DZ218</f>
        <v>2.5143042857142857</v>
      </c>
      <c r="BZ66" s="192">
        <f t="shared" ca="1" si="572"/>
        <v>3</v>
      </c>
      <c r="CA66" s="210">
        <f t="shared" ca="1" si="555"/>
        <v>3.0025414285714289</v>
      </c>
      <c r="CB66" s="179">
        <f ca="1">'Accuracy Calc'!EC218</f>
        <v>3.0025414285714289</v>
      </c>
      <c r="CC66" s="192">
        <f t="shared" ca="1" si="573"/>
        <v>2</v>
      </c>
      <c r="CD66" s="210">
        <f t="shared" ca="1" si="556"/>
        <v>3.0651428571428538</v>
      </c>
      <c r="CE66" s="179">
        <f ca="1">'Accuracy Calc'!EF218</f>
        <v>3.0651428571428538</v>
      </c>
      <c r="CF66" s="192">
        <f t="shared" ca="1" si="574"/>
        <v>1</v>
      </c>
      <c r="CG66" s="210">
        <f t="shared" ca="1" si="557"/>
        <v>2.9973599999999991</v>
      </c>
      <c r="CH66" s="179">
        <f ca="1">'Accuracy Calc'!EI218</f>
        <v>2.9973599999999991</v>
      </c>
      <c r="CI66" s="192">
        <f t="shared" ca="1" si="575"/>
        <v>1</v>
      </c>
      <c r="CJ66" s="210">
        <f t="shared" ca="1" si="558"/>
        <v>3.1537414285714291</v>
      </c>
      <c r="CK66" s="179">
        <f ca="1">'Accuracy Calc'!EL218</f>
        <v>3.1537414285714291</v>
      </c>
      <c r="CL66" s="192">
        <f t="shared" ca="1" si="576"/>
        <v>1</v>
      </c>
      <c r="CM66" s="210">
        <f t="shared" ca="1" si="559"/>
        <v>3.1776814285714292</v>
      </c>
      <c r="CN66" s="179">
        <f ca="1">'Accuracy Calc'!EO218</f>
        <v>3.1776814285714292</v>
      </c>
      <c r="CO66" s="192">
        <f t="shared" ca="1" si="577"/>
        <v>1</v>
      </c>
      <c r="CP66" s="210">
        <f t="shared" ca="1" si="560"/>
        <v>3.5284499999999994</v>
      </c>
      <c r="CQ66" s="179">
        <f ca="1">'Accuracy Calc'!ER218</f>
        <v>3.5284499999999994</v>
      </c>
      <c r="CR66" s="192">
        <f t="shared" ca="1" si="578"/>
        <v>1</v>
      </c>
      <c r="CS66" s="210">
        <f t="shared" ca="1" si="561"/>
        <v>3.57816857142857</v>
      </c>
      <c r="CT66" s="179">
        <f ca="1">'Accuracy Calc'!EU218</f>
        <v>3.57816857142857</v>
      </c>
      <c r="CU66" s="192">
        <f t="shared" ca="1" si="579"/>
        <v>1</v>
      </c>
      <c r="CV66" s="210">
        <f t="shared" ca="1" si="562"/>
        <v>3.8098157142857145</v>
      </c>
      <c r="CW66" s="179">
        <f ca="1">'Accuracy Calc'!EX218</f>
        <v>3.8098157142857145</v>
      </c>
      <c r="CX66" s="192">
        <f t="shared" ca="1" si="580"/>
        <v>1</v>
      </c>
      <c r="CY66" s="210">
        <f t="shared" ca="1" si="563"/>
        <v>3.9106285714285689</v>
      </c>
      <c r="CZ66" s="179">
        <f ca="1">'Accuracy Calc'!FA218</f>
        <v>3.9106285714285689</v>
      </c>
      <c r="DA66" s="192" t="str">
        <f t="shared" ca="1" si="581"/>
        <v>-</v>
      </c>
      <c r="DB66" s="210" t="str">
        <f t="shared" ca="1" si="564"/>
        <v>-</v>
      </c>
      <c r="DC66" s="179" t="str">
        <f ca="1">'Accuracy Calc'!FD218</f>
        <v>-</v>
      </c>
      <c r="DD66" s="192" t="str">
        <f t="shared" si="582"/>
        <v>-</v>
      </c>
      <c r="DE66" s="210" t="str">
        <f t="shared" si="565"/>
        <v>-</v>
      </c>
      <c r="DF66" s="179" t="str">
        <f>'Accuracy Calc'!FG218</f>
        <v>-</v>
      </c>
      <c r="DK66" s="187" t="str">
        <f t="shared" si="379"/>
        <v>ECMWF_Ens</v>
      </c>
      <c r="DL66" s="184">
        <f t="shared" ca="1" si="380"/>
        <v>2.265621428571428</v>
      </c>
      <c r="DM66" s="184">
        <f t="shared" ca="1" si="381"/>
        <v>2.6145900000000024</v>
      </c>
      <c r="DN66" s="184">
        <f t="shared" ca="1" si="382"/>
        <v>2.3848714285714294</v>
      </c>
      <c r="DO66" s="184">
        <f t="shared" ca="1" si="383"/>
        <v>2.717781428571429</v>
      </c>
      <c r="DP66" s="184">
        <f t="shared" ca="1" si="384"/>
        <v>2.5143042857142857</v>
      </c>
      <c r="DQ66" s="184">
        <f t="shared" ca="1" si="385"/>
        <v>3.0025414285714289</v>
      </c>
      <c r="DR66" s="184">
        <f t="shared" ca="1" si="386"/>
        <v>3.0651428571428538</v>
      </c>
      <c r="DS66" s="184">
        <f t="shared" ca="1" si="387"/>
        <v>2.9973599999999991</v>
      </c>
      <c r="DT66" s="184">
        <f t="shared" ca="1" si="388"/>
        <v>3.1537414285714291</v>
      </c>
      <c r="DU66" s="184">
        <f t="shared" ca="1" si="389"/>
        <v>3.1776814285714292</v>
      </c>
      <c r="DV66" s="184">
        <f t="shared" ca="1" si="390"/>
        <v>3.5284499999999994</v>
      </c>
      <c r="DW66" s="184">
        <f t="shared" ca="1" si="391"/>
        <v>3.57816857142857</v>
      </c>
      <c r="DX66" s="184">
        <f t="shared" ca="1" si="392"/>
        <v>3.8098157142857145</v>
      </c>
      <c r="DY66" s="184">
        <f t="shared" ca="1" si="393"/>
        <v>3.9106285714285689</v>
      </c>
      <c r="DZ66" s="184" t="str">
        <f t="shared" ca="1" si="394"/>
        <v>-</v>
      </c>
      <c r="EA66" s="184" t="str">
        <f t="shared" si="395"/>
        <v>-</v>
      </c>
      <c r="FO66" s="275" t="s">
        <v>3175</v>
      </c>
      <c r="FP66" s="276" t="s">
        <v>3313</v>
      </c>
      <c r="FQ66" s="276" t="str">
        <f t="shared" si="512"/>
        <v>ECEDay12</v>
      </c>
      <c r="FR66" s="279">
        <f ca="1">AS12</f>
        <v>2.9161542857142866</v>
      </c>
      <c r="FS66" s="279">
        <f ca="1">AS17</f>
        <v>3.3308313472293842</v>
      </c>
      <c r="FT66" s="279">
        <f ca="1">AS22</f>
        <v>3.6450771428571418</v>
      </c>
      <c r="FU66" s="280">
        <f ca="1">AS27</f>
        <v>2.5167902271349769</v>
      </c>
      <c r="FV66" s="264"/>
      <c r="FW66" s="275" t="str">
        <f t="shared" si="506"/>
        <v>ECEDay12</v>
      </c>
      <c r="FX66" s="276">
        <f t="shared" ca="1" si="515"/>
        <v>44803</v>
      </c>
      <c r="FY66" s="276">
        <f t="shared" ca="1" si="513"/>
        <v>6.2469856329436713</v>
      </c>
      <c r="FZ66" s="279">
        <f t="shared" ca="1" si="507"/>
        <v>2.9161542857142866</v>
      </c>
      <c r="GA66" s="279">
        <f t="shared" ca="1" si="514"/>
        <v>-0.41467706151509764</v>
      </c>
      <c r="GB66" s="284"/>
      <c r="GC66" s="275" t="str">
        <f t="shared" si="508"/>
        <v>ECEDay12</v>
      </c>
      <c r="GD66" s="276">
        <f t="shared" ca="1" si="516"/>
        <v>44803</v>
      </c>
      <c r="GE66" s="276">
        <f t="shared" ca="1" si="509"/>
        <v>6.1618673699921187</v>
      </c>
      <c r="GF66" s="279">
        <f t="shared" ca="1" si="510"/>
        <v>3.6450771428571418</v>
      </c>
      <c r="GG66" s="280">
        <f t="shared" ca="1" si="511"/>
        <v>1.1282869157221649</v>
      </c>
    </row>
    <row r="67" spans="6:189" ht="16" thickBot="1" x14ac:dyDescent="0.4">
      <c r="F67" s="248"/>
      <c r="G67" s="248"/>
      <c r="H67" s="248"/>
      <c r="I67" s="248"/>
      <c r="J67" s="8"/>
      <c r="K67" s="251"/>
      <c r="L67" s="252"/>
      <c r="M67" s="248"/>
      <c r="N67" s="251"/>
      <c r="O67" s="252"/>
      <c r="P67" s="248"/>
      <c r="Q67" s="251"/>
      <c r="R67" s="252"/>
      <c r="S67" s="248"/>
      <c r="T67" s="251"/>
      <c r="U67" s="252"/>
      <c r="V67" s="248"/>
      <c r="W67" s="251"/>
      <c r="X67" s="252"/>
      <c r="Y67" s="248"/>
      <c r="Z67" s="251"/>
      <c r="AA67" s="252"/>
      <c r="AB67" s="248"/>
      <c r="AC67" s="251"/>
      <c r="AD67" s="252"/>
      <c r="AE67" s="248"/>
      <c r="AF67" s="251"/>
      <c r="AG67" s="252"/>
      <c r="AH67" s="248"/>
      <c r="AI67" s="251"/>
      <c r="AJ67" s="252"/>
      <c r="AK67" s="248"/>
      <c r="AL67" s="251"/>
      <c r="AM67" s="252"/>
      <c r="AN67" s="248"/>
      <c r="AO67" s="251"/>
      <c r="AP67" s="252"/>
      <c r="AQ67" s="248"/>
      <c r="AR67" s="251"/>
      <c r="AS67" s="252"/>
      <c r="AT67" s="248"/>
      <c r="AU67" s="251"/>
      <c r="AV67" s="252"/>
      <c r="AW67" s="248"/>
      <c r="AX67" s="251"/>
      <c r="AY67" s="252"/>
      <c r="AZ67" s="248"/>
      <c r="BA67" s="251"/>
      <c r="BB67" s="252"/>
      <c r="BC67" s="248"/>
      <c r="BD67" s="251"/>
      <c r="BE67" s="252"/>
      <c r="BF67" s="253"/>
      <c r="BG67" s="19"/>
      <c r="BI67" s="169" t="s">
        <v>3281</v>
      </c>
      <c r="BJ67" s="216" t="s">
        <v>3249</v>
      </c>
      <c r="BK67" s="397" t="s">
        <v>3092</v>
      </c>
      <c r="BL67" s="398"/>
      <c r="BM67" s="399"/>
      <c r="BN67" s="397" t="s">
        <v>3093</v>
      </c>
      <c r="BO67" s="398"/>
      <c r="BP67" s="399"/>
      <c r="BQ67" s="397" t="s">
        <v>3094</v>
      </c>
      <c r="BR67" s="398"/>
      <c r="BS67" s="399"/>
      <c r="BT67" s="397" t="s">
        <v>3095</v>
      </c>
      <c r="BU67" s="398"/>
      <c r="BV67" s="399"/>
      <c r="BW67" s="397" t="s">
        <v>3096</v>
      </c>
      <c r="BX67" s="398"/>
      <c r="BY67" s="398"/>
      <c r="BZ67" s="397" t="s">
        <v>3097</v>
      </c>
      <c r="CA67" s="398"/>
      <c r="CB67" s="399"/>
      <c r="CC67" s="397" t="s">
        <v>3098</v>
      </c>
      <c r="CD67" s="398"/>
      <c r="CE67" s="399"/>
      <c r="CF67" s="397" t="s">
        <v>3099</v>
      </c>
      <c r="CG67" s="398"/>
      <c r="CH67" s="399"/>
      <c r="CI67" s="397" t="s">
        <v>3100</v>
      </c>
      <c r="CJ67" s="398"/>
      <c r="CK67" s="398"/>
      <c r="CL67" s="397" t="s">
        <v>3101</v>
      </c>
      <c r="CM67" s="398"/>
      <c r="CN67" s="399"/>
      <c r="CO67" s="397" t="s">
        <v>3102</v>
      </c>
      <c r="CP67" s="398"/>
      <c r="CQ67" s="399"/>
      <c r="CR67" s="397" t="s">
        <v>3103</v>
      </c>
      <c r="CS67" s="398"/>
      <c r="CT67" s="399"/>
      <c r="CU67" s="397" t="s">
        <v>3104</v>
      </c>
      <c r="CV67" s="398"/>
      <c r="CW67" s="398"/>
      <c r="CX67" s="397" t="s">
        <v>3105</v>
      </c>
      <c r="CY67" s="398"/>
      <c r="CZ67" s="399"/>
      <c r="DA67" s="397" t="s">
        <v>3106</v>
      </c>
      <c r="DB67" s="398"/>
      <c r="DC67" s="399"/>
      <c r="DD67" s="397" t="s">
        <v>3107</v>
      </c>
      <c r="DE67" s="398"/>
      <c r="DF67" s="399"/>
      <c r="DK67" s="188" t="str">
        <f t="shared" si="379"/>
        <v>Std of 
ERROR</v>
      </c>
      <c r="DL67" s="188">
        <f t="shared" si="380"/>
        <v>0</v>
      </c>
      <c r="DM67" s="188">
        <f t="shared" si="381"/>
        <v>0</v>
      </c>
      <c r="DN67" s="188">
        <f t="shared" si="382"/>
        <v>0</v>
      </c>
      <c r="DO67" s="188">
        <f t="shared" si="383"/>
        <v>0</v>
      </c>
      <c r="DP67" s="188">
        <f t="shared" si="384"/>
        <v>0</v>
      </c>
      <c r="DQ67" s="188">
        <f t="shared" si="385"/>
        <v>0</v>
      </c>
      <c r="DR67" s="188">
        <f t="shared" si="386"/>
        <v>0</v>
      </c>
      <c r="DS67" s="188">
        <f t="shared" si="387"/>
        <v>0</v>
      </c>
      <c r="DT67" s="188">
        <f t="shared" si="388"/>
        <v>0</v>
      </c>
      <c r="DU67" s="188">
        <f t="shared" si="389"/>
        <v>0</v>
      </c>
      <c r="DV67" s="188">
        <f t="shared" si="390"/>
        <v>0</v>
      </c>
      <c r="DW67" s="188">
        <f t="shared" si="391"/>
        <v>0</v>
      </c>
      <c r="DX67" s="188">
        <f t="shared" si="392"/>
        <v>0</v>
      </c>
      <c r="DY67" s="188">
        <f t="shared" si="393"/>
        <v>0</v>
      </c>
      <c r="DZ67" s="188">
        <f t="shared" si="394"/>
        <v>0</v>
      </c>
      <c r="EA67" s="188">
        <f t="shared" si="395"/>
        <v>0</v>
      </c>
      <c r="FO67" s="275" t="s">
        <v>3175</v>
      </c>
      <c r="FP67" s="276" t="s">
        <v>3314</v>
      </c>
      <c r="FQ67" s="276" t="str">
        <f t="shared" si="512"/>
        <v>ECEDay13</v>
      </c>
      <c r="FR67" s="279">
        <f ca="1">AV12</f>
        <v>3.1032257142857151</v>
      </c>
      <c r="FS67" s="279">
        <f ca="1">AV17</f>
        <v>3.1579146064676453</v>
      </c>
      <c r="FT67" s="279">
        <f ca="1">AV22</f>
        <v>3.8098671428571427</v>
      </c>
      <c r="FU67" s="280">
        <f ca="1">AV27</f>
        <v>2.2530988086236494</v>
      </c>
      <c r="FV67" s="264"/>
      <c r="FW67" s="275" t="str">
        <f t="shared" si="506"/>
        <v>ECEDay13</v>
      </c>
      <c r="FX67" s="276">
        <f t="shared" ca="1" si="515"/>
        <v>44804</v>
      </c>
      <c r="FY67" s="276">
        <f t="shared" ca="1" si="513"/>
        <v>6.2611403207533609</v>
      </c>
      <c r="FZ67" s="279">
        <f t="shared" ca="1" si="507"/>
        <v>3.1032257142857151</v>
      </c>
      <c r="GA67" s="279">
        <f t="shared" ca="1" si="514"/>
        <v>-5.4688892181930182E-2</v>
      </c>
      <c r="GB67" s="284"/>
      <c r="GC67" s="275" t="str">
        <f t="shared" si="508"/>
        <v>ECEDay13</v>
      </c>
      <c r="GD67" s="276">
        <f t="shared" ca="1" si="516"/>
        <v>44804</v>
      </c>
      <c r="GE67" s="276">
        <f t="shared" ca="1" si="509"/>
        <v>6.0629659514807921</v>
      </c>
      <c r="GF67" s="279">
        <f t="shared" ca="1" si="510"/>
        <v>3.8098671428571427</v>
      </c>
      <c r="GG67" s="280">
        <f t="shared" ca="1" si="511"/>
        <v>1.5567683342334933</v>
      </c>
    </row>
    <row r="68" spans="6:189" x14ac:dyDescent="0.35">
      <c r="F68" s="248"/>
      <c r="G68" s="248"/>
      <c r="H68" s="248"/>
      <c r="I68" s="248"/>
      <c r="J68" s="8"/>
      <c r="K68" s="251"/>
      <c r="L68" s="252"/>
      <c r="M68" s="248"/>
      <c r="N68" s="251"/>
      <c r="O68" s="252"/>
      <c r="P68" s="248"/>
      <c r="Q68" s="251"/>
      <c r="R68" s="252"/>
      <c r="S68" s="248"/>
      <c r="T68" s="251"/>
      <c r="U68" s="252"/>
      <c r="V68" s="248"/>
      <c r="W68" s="251"/>
      <c r="X68" s="252"/>
      <c r="Y68" s="248"/>
      <c r="Z68" s="251"/>
      <c r="AA68" s="252"/>
      <c r="AB68" s="248"/>
      <c r="AC68" s="251"/>
      <c r="AD68" s="252"/>
      <c r="AE68" s="248"/>
      <c r="AF68" s="251"/>
      <c r="AG68" s="252"/>
      <c r="AH68" s="248"/>
      <c r="AI68" s="251"/>
      <c r="AJ68" s="252"/>
      <c r="AK68" s="248"/>
      <c r="AL68" s="251"/>
      <c r="AM68" s="252"/>
      <c r="AN68" s="248"/>
      <c r="AO68" s="251"/>
      <c r="AP68" s="252"/>
      <c r="AQ68" s="248"/>
      <c r="AR68" s="251"/>
      <c r="AS68" s="252"/>
      <c r="AT68" s="248"/>
      <c r="AU68" s="251"/>
      <c r="AV68" s="252"/>
      <c r="AW68" s="248"/>
      <c r="AX68" s="251"/>
      <c r="AY68" s="252"/>
      <c r="AZ68" s="248"/>
      <c r="BA68" s="251"/>
      <c r="BB68" s="252"/>
      <c r="BC68" s="248"/>
      <c r="BD68" s="251"/>
      <c r="BE68" s="252"/>
      <c r="BF68" s="253"/>
      <c r="BG68" s="19"/>
      <c r="BI68" s="42" t="str">
        <f>$BI$67&amp;BJ68</f>
        <v>12zStDevError_GFS</v>
      </c>
      <c r="BJ68" s="180" t="s">
        <v>3085</v>
      </c>
      <c r="BK68" s="192">
        <f ca="1">IFERROR(RANK(BL68,BL$68:BL$71,2),"-")</f>
        <v>2</v>
      </c>
      <c r="BL68" s="210">
        <f t="shared" ref="BL68:BL71" ca="1" si="583">IFERROR(ABS(BM68),"-")</f>
        <v>1.301419787236312</v>
      </c>
      <c r="BM68" s="179">
        <f ca="1">'Accuracy Calc'!DN54</f>
        <v>1.301419787236312</v>
      </c>
      <c r="BN68" s="192">
        <f ca="1">IFERROR(RANK(BO68,BO$68:BO$71,2),"-")</f>
        <v>1</v>
      </c>
      <c r="BO68" s="210">
        <f t="shared" ref="BO68:BO71" ca="1" si="584">IFERROR(ABS(BP68),"-")</f>
        <v>1.4665653546609647</v>
      </c>
      <c r="BP68" s="179">
        <f ca="1">'Accuracy Calc'!DQ54</f>
        <v>1.4665653546609647</v>
      </c>
      <c r="BQ68" s="192">
        <f ca="1">IFERROR(RANK(BR68,BR$68:BR$71,2),"-")</f>
        <v>1</v>
      </c>
      <c r="BR68" s="210">
        <f t="shared" ref="BR68:BR71" ca="1" si="585">IFERROR(ABS(BS68),"-")</f>
        <v>1.3911916772460855</v>
      </c>
      <c r="BS68" s="179">
        <f ca="1">'Accuracy Calc'!DT54</f>
        <v>1.3911916772460855</v>
      </c>
      <c r="BT68" s="192">
        <f ca="1">IFERROR(RANK(BU68,BU$68:BU$71,2),"-")</f>
        <v>1</v>
      </c>
      <c r="BU68" s="210">
        <f t="shared" ref="BU68:BU71" ca="1" si="586">IFERROR(ABS(BV68),"-")</f>
        <v>1.8777460102957586</v>
      </c>
      <c r="BV68" s="179">
        <f ca="1">'Accuracy Calc'!DW54</f>
        <v>1.8777460102957586</v>
      </c>
      <c r="BW68" s="192">
        <f ca="1">IFERROR(RANK(BX68,BX$68:BX$71,2),"-")</f>
        <v>3</v>
      </c>
      <c r="BX68" s="210">
        <f t="shared" ref="BX68:BX71" ca="1" si="587">IFERROR(ABS(BY68),"-")</f>
        <v>2.2474051789196134</v>
      </c>
      <c r="BY68" s="179">
        <f ca="1">'Accuracy Calc'!DZ54</f>
        <v>2.2474051789196134</v>
      </c>
      <c r="BZ68" s="192">
        <f ca="1">IFERROR(RANK(CA68,CA$68:CA$71,2),"-")</f>
        <v>2</v>
      </c>
      <c r="CA68" s="210">
        <f t="shared" ref="CA68:CA71" ca="1" si="588">IFERROR(ABS(CB68),"-")</f>
        <v>2.0004371369910805</v>
      </c>
      <c r="CB68" s="179">
        <f ca="1">'Accuracy Calc'!EC54</f>
        <v>2.0004371369910805</v>
      </c>
      <c r="CC68" s="192">
        <f ca="1">IFERROR(RANK(CD68,CD$68:CD$71,2),"-")</f>
        <v>4</v>
      </c>
      <c r="CD68" s="210">
        <f t="shared" ref="CD68:CD71" ca="1" si="589">IFERROR(ABS(CE68),"-")</f>
        <v>2.9194252626155652</v>
      </c>
      <c r="CE68" s="179">
        <f ca="1">'Accuracy Calc'!EF54</f>
        <v>2.9194252626155652</v>
      </c>
      <c r="CF68" s="192">
        <f ca="1">IFERROR(RANK(CG68,CG$68:CG$71,2),"-")</f>
        <v>4</v>
      </c>
      <c r="CG68" s="210">
        <f t="shared" ref="CG68:CG71" ca="1" si="590">IFERROR(ABS(CH68),"-")</f>
        <v>3.6395505467178602</v>
      </c>
      <c r="CH68" s="179">
        <f ca="1">'Accuracy Calc'!EI54</f>
        <v>3.6395505467178602</v>
      </c>
      <c r="CI68" s="192">
        <f ca="1">IFERROR(RANK(CJ68,CJ$68:CJ$71,2),"-")</f>
        <v>4</v>
      </c>
      <c r="CJ68" s="210">
        <f t="shared" ref="CJ68:CJ71" ca="1" si="591">IFERROR(ABS(CK68),"-")</f>
        <v>3.8048539578503382</v>
      </c>
      <c r="CK68" s="179">
        <f ca="1">'Accuracy Calc'!EL54</f>
        <v>3.8048539578503382</v>
      </c>
      <c r="CL68" s="192">
        <f ca="1">IFERROR(RANK(CM68,CM$68:CM$71,2),"-")</f>
        <v>3</v>
      </c>
      <c r="CM68" s="210">
        <f t="shared" ref="CM68:CM71" ca="1" si="592">IFERROR(ABS(CN68),"-")</f>
        <v>4.7879357040316242</v>
      </c>
      <c r="CN68" s="179">
        <f ca="1">'Accuracy Calc'!EO54</f>
        <v>4.7879357040316242</v>
      </c>
      <c r="CO68" s="192">
        <f ca="1">IFERROR(RANK(CP68,CP$68:CP$71,2),"-")</f>
        <v>3</v>
      </c>
      <c r="CP68" s="210">
        <f t="shared" ref="CP68:CP71" ca="1" si="593">IFERROR(ABS(CQ68),"-")</f>
        <v>4.1354614082252539</v>
      </c>
      <c r="CQ68" s="179">
        <f ca="1">'Accuracy Calc'!ER54</f>
        <v>4.1354614082252539</v>
      </c>
      <c r="CR68" s="192">
        <f ca="1">IFERROR(RANK(CS68,CS$68:CS$71,2),"-")</f>
        <v>3</v>
      </c>
      <c r="CS68" s="210">
        <f t="shared" ref="CS68:CS71" ca="1" si="594">IFERROR(ABS(CT68),"-")</f>
        <v>5.4652288924219175</v>
      </c>
      <c r="CT68" s="179">
        <f ca="1">'Accuracy Calc'!EU54</f>
        <v>5.4652288924219175</v>
      </c>
      <c r="CU68" s="192">
        <f ca="1">IFERROR(RANK(CV68,CV$68:CV$71,2),"-")</f>
        <v>3</v>
      </c>
      <c r="CV68" s="210">
        <f t="shared" ref="CV68:CV71" ca="1" si="595">IFERROR(ABS(CW68),"-")</f>
        <v>5.6863017474326032</v>
      </c>
      <c r="CW68" s="179">
        <f ca="1">'Accuracy Calc'!EX54</f>
        <v>5.6863017474326032</v>
      </c>
      <c r="CX68" s="192">
        <f ca="1">IFERROR(RANK(CY68,CY$68:CY$71,2),"-")</f>
        <v>3</v>
      </c>
      <c r="CY68" s="210">
        <f t="shared" ref="CY68:CY71" ca="1" si="596">IFERROR(ABS(CZ68),"-")</f>
        <v>3.9076398378519155</v>
      </c>
      <c r="CZ68" s="179">
        <f ca="1">'Accuracy Calc'!FA54</f>
        <v>3.9076398378519155</v>
      </c>
      <c r="DA68" s="192">
        <f ca="1">IFERROR(RANK(DB68,DB$68:DB$71,2),"-")</f>
        <v>2</v>
      </c>
      <c r="DB68" s="210">
        <f t="shared" ref="DB68:DB71" ca="1" si="597">IFERROR(ABS(DC68),"-")</f>
        <v>5.155828161293166</v>
      </c>
      <c r="DC68" s="179">
        <f ca="1">'Accuracy Calc'!FD54</f>
        <v>5.155828161293166</v>
      </c>
      <c r="DD68" s="192">
        <f ca="1">IFERROR(RANK(DE68,DE$68:DE$71,2),"-")</f>
        <v>2</v>
      </c>
      <c r="DE68" s="210">
        <f t="shared" ref="DE68:DE71" ca="1" si="598">IFERROR(ABS(DF68),"-")</f>
        <v>5.3645270916893901</v>
      </c>
      <c r="DF68" s="179">
        <f ca="1">'Accuracy Calc'!FG54</f>
        <v>5.3645270916893901</v>
      </c>
      <c r="DK68" s="187" t="str">
        <f t="shared" si="379"/>
        <v>GFS</v>
      </c>
      <c r="DL68" s="184">
        <f t="shared" ca="1" si="380"/>
        <v>1.301419787236312</v>
      </c>
      <c r="DM68" s="184">
        <f t="shared" ca="1" si="381"/>
        <v>1.4665653546609647</v>
      </c>
      <c r="DN68" s="184">
        <f t="shared" ca="1" si="382"/>
        <v>1.3911916772460855</v>
      </c>
      <c r="DO68" s="184">
        <f t="shared" ca="1" si="383"/>
        <v>1.8777460102957586</v>
      </c>
      <c r="DP68" s="184">
        <f t="shared" ca="1" si="384"/>
        <v>2.2474051789196134</v>
      </c>
      <c r="DQ68" s="184">
        <f t="shared" ca="1" si="385"/>
        <v>2.0004371369910805</v>
      </c>
      <c r="DR68" s="184">
        <f t="shared" ca="1" si="386"/>
        <v>2.9194252626155652</v>
      </c>
      <c r="DS68" s="184">
        <f t="shared" ca="1" si="387"/>
        <v>3.6395505467178602</v>
      </c>
      <c r="DT68" s="184">
        <f t="shared" ca="1" si="388"/>
        <v>3.8048539578503382</v>
      </c>
      <c r="DU68" s="184">
        <f t="shared" ca="1" si="389"/>
        <v>4.7879357040316242</v>
      </c>
      <c r="DV68" s="184">
        <f t="shared" ca="1" si="390"/>
        <v>4.1354614082252539</v>
      </c>
      <c r="DW68" s="184">
        <f t="shared" ca="1" si="391"/>
        <v>5.4652288924219175</v>
      </c>
      <c r="DX68" s="184">
        <f t="shared" ca="1" si="392"/>
        <v>5.6863017474326032</v>
      </c>
      <c r="DY68" s="184">
        <f t="shared" ca="1" si="393"/>
        <v>3.9076398378519155</v>
      </c>
      <c r="DZ68" s="184">
        <f t="shared" ca="1" si="394"/>
        <v>5.155828161293166</v>
      </c>
      <c r="EA68" s="184">
        <f t="shared" ca="1" si="395"/>
        <v>5.3645270916893901</v>
      </c>
      <c r="FO68" s="275" t="s">
        <v>3175</v>
      </c>
      <c r="FP68" s="276" t="s">
        <v>3315</v>
      </c>
      <c r="FQ68" s="276" t="str">
        <f t="shared" si="512"/>
        <v>ECEDay14</v>
      </c>
      <c r="FR68" s="279">
        <f ca="1">AY12</f>
        <v>3.2002971428571421</v>
      </c>
      <c r="FS68" s="279">
        <f ca="1">AY17</f>
        <v>3.2807718200762035</v>
      </c>
      <c r="FT68" s="279">
        <f ca="1">AY22</f>
        <v>3.8650435714285694</v>
      </c>
      <c r="FU68" s="280">
        <f ca="1">AY27</f>
        <v>2.4622925023809605</v>
      </c>
      <c r="FV68" s="264"/>
      <c r="FW68" s="275" t="str">
        <f t="shared" si="506"/>
        <v>ECEDay14</v>
      </c>
      <c r="FX68" s="276">
        <f t="shared" ca="1" si="515"/>
        <v>44805</v>
      </c>
      <c r="FY68" s="276">
        <f t="shared" ca="1" si="513"/>
        <v>6.481068962933346</v>
      </c>
      <c r="FZ68" s="279">
        <f t="shared" ca="1" si="507"/>
        <v>3.2002971428571421</v>
      </c>
      <c r="GA68" s="279">
        <f t="shared" ca="1" si="514"/>
        <v>-8.047467721906143E-2</v>
      </c>
      <c r="GB68" s="284"/>
      <c r="GC68" s="275" t="str">
        <f t="shared" si="508"/>
        <v>ECEDay14</v>
      </c>
      <c r="GD68" s="276">
        <f t="shared" ca="1" si="516"/>
        <v>44805</v>
      </c>
      <c r="GE68" s="276">
        <f t="shared" ca="1" si="509"/>
        <v>6.3273360738095299</v>
      </c>
      <c r="GF68" s="279">
        <f t="shared" ca="1" si="510"/>
        <v>3.8650435714285694</v>
      </c>
      <c r="GG68" s="280">
        <f t="shared" ca="1" si="511"/>
        <v>1.4027510690476088</v>
      </c>
    </row>
    <row r="69" spans="6:189" x14ac:dyDescent="0.35">
      <c r="F69" s="248"/>
      <c r="G69" s="248"/>
      <c r="H69" s="248"/>
      <c r="I69" s="248"/>
      <c r="J69" s="8"/>
      <c r="K69" s="251"/>
      <c r="L69" s="252"/>
      <c r="M69" s="248"/>
      <c r="N69" s="251"/>
      <c r="O69" s="252"/>
      <c r="P69" s="248"/>
      <c r="Q69" s="251"/>
      <c r="R69" s="252"/>
      <c r="S69" s="248"/>
      <c r="T69" s="251"/>
      <c r="U69" s="252"/>
      <c r="V69" s="248"/>
      <c r="W69" s="251"/>
      <c r="X69" s="252"/>
      <c r="Y69" s="248"/>
      <c r="Z69" s="251"/>
      <c r="AA69" s="252"/>
      <c r="AB69" s="248"/>
      <c r="AC69" s="251"/>
      <c r="AD69" s="252"/>
      <c r="AE69" s="248"/>
      <c r="AF69" s="251"/>
      <c r="AG69" s="252"/>
      <c r="AH69" s="248"/>
      <c r="AI69" s="251"/>
      <c r="AJ69" s="252"/>
      <c r="AK69" s="248"/>
      <c r="AL69" s="251"/>
      <c r="AM69" s="252"/>
      <c r="AN69" s="248"/>
      <c r="AO69" s="251"/>
      <c r="AP69" s="252"/>
      <c r="AQ69" s="248"/>
      <c r="AR69" s="251"/>
      <c r="AS69" s="252"/>
      <c r="AT69" s="248"/>
      <c r="AU69" s="251"/>
      <c r="AV69" s="252"/>
      <c r="AW69" s="248"/>
      <c r="AX69" s="251"/>
      <c r="AY69" s="252"/>
      <c r="AZ69" s="248"/>
      <c r="BA69" s="251"/>
      <c r="BB69" s="252"/>
      <c r="BC69" s="248"/>
      <c r="BD69" s="251"/>
      <c r="BE69" s="252"/>
      <c r="BF69" s="253"/>
      <c r="BG69" s="19"/>
      <c r="BI69" s="42" t="str">
        <f t="shared" ref="BI69:BI71" si="599">$BI$67&amp;BJ69</f>
        <v>12zStDevError_GFS_Ens</v>
      </c>
      <c r="BJ69" s="180" t="s">
        <v>3297</v>
      </c>
      <c r="BK69" s="192">
        <f t="shared" ref="BK69:BK71" ca="1" si="600">IFERROR(RANK(BL69,BL$68:BL$71,2),"-")</f>
        <v>1</v>
      </c>
      <c r="BL69" s="210">
        <f t="shared" ca="1" si="583"/>
        <v>1.0799081207856416</v>
      </c>
      <c r="BM69" s="179">
        <f ca="1">'Accuracy Calc'!DN109</f>
        <v>1.0799081207856416</v>
      </c>
      <c r="BN69" s="192">
        <f t="shared" ref="BN69:BN71" ca="1" si="601">IFERROR(RANK(BO69,BO$68:BO$71,2),"-")</f>
        <v>2</v>
      </c>
      <c r="BO69" s="210">
        <f t="shared" ca="1" si="584"/>
        <v>1.60884733495184</v>
      </c>
      <c r="BP69" s="179">
        <f ca="1">'Accuracy Calc'!DQ109</f>
        <v>1.60884733495184</v>
      </c>
      <c r="BQ69" s="192">
        <f t="shared" ref="BQ69:BQ71" ca="1" si="602">IFERROR(RANK(BR69,BR$68:BR$71,2),"-")</f>
        <v>3</v>
      </c>
      <c r="BR69" s="210">
        <f t="shared" ca="1" si="585"/>
        <v>1.728010916626872</v>
      </c>
      <c r="BS69" s="179">
        <f ca="1">'Accuracy Calc'!DT109</f>
        <v>1.728010916626872</v>
      </c>
      <c r="BT69" s="192">
        <f t="shared" ref="BT69:BT71" ca="1" si="603">IFERROR(RANK(BU69,BU$68:BU$71,2),"-")</f>
        <v>3</v>
      </c>
      <c r="BU69" s="210">
        <f t="shared" ca="1" si="586"/>
        <v>1.9492489300952707</v>
      </c>
      <c r="BV69" s="179">
        <f ca="1">'Accuracy Calc'!DW109</f>
        <v>1.9492489300952707</v>
      </c>
      <c r="BW69" s="192">
        <f t="shared" ref="BW69:BW71" ca="1" si="604">IFERROR(RANK(BX69,BX$68:BX$71,2),"-")</f>
        <v>2</v>
      </c>
      <c r="BX69" s="210">
        <f t="shared" ca="1" si="587"/>
        <v>2.0238298194466942</v>
      </c>
      <c r="BY69" s="179">
        <f ca="1">'Accuracy Calc'!DZ109</f>
        <v>2.0238298194466942</v>
      </c>
      <c r="BZ69" s="192">
        <f t="shared" ref="BZ69:BZ71" ca="1" si="605">IFERROR(RANK(CA69,CA$68:CA$71,2),"-")</f>
        <v>1</v>
      </c>
      <c r="CA69" s="210">
        <f t="shared" ca="1" si="588"/>
        <v>1.7810560642352007</v>
      </c>
      <c r="CB69" s="179">
        <f ca="1">'Accuracy Calc'!EC109</f>
        <v>1.7810560642352007</v>
      </c>
      <c r="CC69" s="192">
        <f t="shared" ref="CC69:CC71" ca="1" si="606">IFERROR(RANK(CD69,CD$68:CD$71,2),"-")</f>
        <v>3</v>
      </c>
      <c r="CD69" s="210">
        <f t="shared" ca="1" si="589"/>
        <v>2.8013551381498907</v>
      </c>
      <c r="CE69" s="179">
        <f ca="1">'Accuracy Calc'!EF109</f>
        <v>2.8013551381498907</v>
      </c>
      <c r="CF69" s="192">
        <f t="shared" ref="CF69:CF71" ca="1" si="607">IFERROR(RANK(CG69,CG$68:CG$71,2),"-")</f>
        <v>2</v>
      </c>
      <c r="CG69" s="210">
        <f t="shared" ca="1" si="590"/>
        <v>3.2465539078464536</v>
      </c>
      <c r="CH69" s="179">
        <f ca="1">'Accuracy Calc'!EI109</f>
        <v>3.2465539078464536</v>
      </c>
      <c r="CI69" s="192">
        <f t="shared" ref="CI69:CI71" ca="1" si="608">IFERROR(RANK(CJ69,CJ$68:CJ$71,2),"-")</f>
        <v>3</v>
      </c>
      <c r="CJ69" s="210">
        <f t="shared" ca="1" si="591"/>
        <v>3.2276708350140044</v>
      </c>
      <c r="CK69" s="179">
        <f ca="1">'Accuracy Calc'!EL109</f>
        <v>3.2276708350140044</v>
      </c>
      <c r="CL69" s="192">
        <f t="shared" ref="CL69:CL71" ca="1" si="609">IFERROR(RANK(CM69,CM$68:CM$71,2),"-")</f>
        <v>2</v>
      </c>
      <c r="CM69" s="210">
        <f t="shared" ca="1" si="592"/>
        <v>3.172597570502059</v>
      </c>
      <c r="CN69" s="179">
        <f ca="1">'Accuracy Calc'!EO109</f>
        <v>3.172597570502059</v>
      </c>
      <c r="CO69" s="192">
        <f t="shared" ref="CO69:CO71" ca="1" si="610">IFERROR(RANK(CP69,CP$68:CP$71,2),"-")</f>
        <v>2</v>
      </c>
      <c r="CP69" s="210">
        <f t="shared" ca="1" si="593"/>
        <v>3.4078447580969522</v>
      </c>
      <c r="CQ69" s="179">
        <f ca="1">'Accuracy Calc'!ER109</f>
        <v>3.4078447580969522</v>
      </c>
      <c r="CR69" s="192">
        <f t="shared" ref="CR69:CR71" ca="1" si="611">IFERROR(RANK(CS69,CS$68:CS$71,2),"-")</f>
        <v>2</v>
      </c>
      <c r="CS69" s="210">
        <f t="shared" ca="1" si="594"/>
        <v>3.034629283337408</v>
      </c>
      <c r="CT69" s="179">
        <f ca="1">'Accuracy Calc'!EU109</f>
        <v>3.034629283337408</v>
      </c>
      <c r="CU69" s="192">
        <f t="shared" ref="CU69:CU71" ca="1" si="612">IFERROR(RANK(CV69,CV$68:CV$71,2),"-")</f>
        <v>2</v>
      </c>
      <c r="CV69" s="210">
        <f t="shared" ca="1" si="595"/>
        <v>3.1811234376463395</v>
      </c>
      <c r="CW69" s="179">
        <f ca="1">'Accuracy Calc'!EX109</f>
        <v>3.1811234376463395</v>
      </c>
      <c r="CX69" s="192">
        <f t="shared" ref="CX69:CX71" ca="1" si="613">IFERROR(RANK(CY69,CY$68:CY$71,2),"-")</f>
        <v>2</v>
      </c>
      <c r="CY69" s="210">
        <f t="shared" ca="1" si="596"/>
        <v>2.5908278132658404</v>
      </c>
      <c r="CZ69" s="179">
        <f ca="1">'Accuracy Calc'!FA109</f>
        <v>2.5908278132658404</v>
      </c>
      <c r="DA69" s="192">
        <f t="shared" ref="DA69:DA71" ca="1" si="614">IFERROR(RANK(DB69,DB$68:DB$71,2),"-")</f>
        <v>1</v>
      </c>
      <c r="DB69" s="210">
        <f t="shared" ca="1" si="597"/>
        <v>3.0932858132360375</v>
      </c>
      <c r="DC69" s="179">
        <f ca="1">'Accuracy Calc'!FD109</f>
        <v>3.0932858132360375</v>
      </c>
      <c r="DD69" s="192">
        <f t="shared" ref="DD69:DD71" ca="1" si="615">IFERROR(RANK(DE69,DE$68:DE$71,2),"-")</f>
        <v>1</v>
      </c>
      <c r="DE69" s="210">
        <f t="shared" ca="1" si="598"/>
        <v>2.9528736506608859</v>
      </c>
      <c r="DF69" s="179">
        <f ca="1">'Accuracy Calc'!FG109</f>
        <v>2.9528736506608859</v>
      </c>
      <c r="DK69" s="187" t="str">
        <f t="shared" si="379"/>
        <v>GFS_Ens</v>
      </c>
      <c r="DL69" s="184">
        <f t="shared" ca="1" si="380"/>
        <v>1.0799081207856416</v>
      </c>
      <c r="DM69" s="184">
        <f t="shared" ca="1" si="381"/>
        <v>1.60884733495184</v>
      </c>
      <c r="DN69" s="184">
        <f t="shared" ca="1" si="382"/>
        <v>1.728010916626872</v>
      </c>
      <c r="DO69" s="184">
        <f t="shared" ca="1" si="383"/>
        <v>1.9492489300952707</v>
      </c>
      <c r="DP69" s="184">
        <f t="shared" ca="1" si="384"/>
        <v>2.0238298194466942</v>
      </c>
      <c r="DQ69" s="184">
        <f t="shared" ca="1" si="385"/>
        <v>1.7810560642352007</v>
      </c>
      <c r="DR69" s="184">
        <f t="shared" ca="1" si="386"/>
        <v>2.8013551381498907</v>
      </c>
      <c r="DS69" s="184">
        <f t="shared" ca="1" si="387"/>
        <v>3.2465539078464536</v>
      </c>
      <c r="DT69" s="184">
        <f t="shared" ca="1" si="388"/>
        <v>3.2276708350140044</v>
      </c>
      <c r="DU69" s="184">
        <f t="shared" ca="1" si="389"/>
        <v>3.172597570502059</v>
      </c>
      <c r="DV69" s="184">
        <f t="shared" ca="1" si="390"/>
        <v>3.4078447580969522</v>
      </c>
      <c r="DW69" s="184">
        <f t="shared" ca="1" si="391"/>
        <v>3.034629283337408</v>
      </c>
      <c r="DX69" s="184">
        <f t="shared" ca="1" si="392"/>
        <v>3.1811234376463395</v>
      </c>
      <c r="DY69" s="184">
        <f t="shared" ca="1" si="393"/>
        <v>2.5908278132658404</v>
      </c>
      <c r="DZ69" s="184">
        <f t="shared" ca="1" si="394"/>
        <v>3.0932858132360375</v>
      </c>
      <c r="EA69" s="184">
        <f t="shared" ca="1" si="395"/>
        <v>2.9528736506608859</v>
      </c>
      <c r="FO69" s="285" t="s">
        <v>3175</v>
      </c>
      <c r="FP69" s="286" t="s">
        <v>3316</v>
      </c>
      <c r="FQ69" s="286" t="str">
        <f t="shared" si="512"/>
        <v>ECEDay15</v>
      </c>
      <c r="FR69" s="289">
        <f ca="1">BB12</f>
        <v>3.4394400000000007</v>
      </c>
      <c r="FS69" s="289">
        <f ca="1">BB17</f>
        <v>3.3646461676166104</v>
      </c>
      <c r="FT69" s="289">
        <f ca="1">BB22</f>
        <v>4.190798571428572</v>
      </c>
      <c r="FU69" s="290">
        <f ca="1">BB27</f>
        <v>2.363852508209721</v>
      </c>
      <c r="FV69" s="264"/>
      <c r="FW69" s="285" t="str">
        <f t="shared" si="506"/>
        <v>ECEDay15</v>
      </c>
      <c r="FX69" s="286">
        <f t="shared" ca="1" si="515"/>
        <v>44806</v>
      </c>
      <c r="FY69" s="286">
        <f t="shared" ca="1" si="513"/>
        <v>6.8040861676166111</v>
      </c>
      <c r="FZ69" s="289">
        <f t="shared" ca="1" si="507"/>
        <v>3.4394400000000007</v>
      </c>
      <c r="GA69" s="289">
        <f t="shared" ca="1" si="514"/>
        <v>7.4793832383390324E-2</v>
      </c>
      <c r="GB69" s="292"/>
      <c r="GC69" s="285" t="str">
        <f t="shared" si="508"/>
        <v>ECEDay15</v>
      </c>
      <c r="GD69" s="286">
        <f t="shared" ca="1" si="516"/>
        <v>44806</v>
      </c>
      <c r="GE69" s="286">
        <f t="shared" ca="1" si="509"/>
        <v>6.5546510796382931</v>
      </c>
      <c r="GF69" s="289">
        <f t="shared" ca="1" si="510"/>
        <v>4.190798571428572</v>
      </c>
      <c r="GG69" s="290">
        <f t="shared" ca="1" si="511"/>
        <v>1.826946063218851</v>
      </c>
    </row>
    <row r="70" spans="6:189" x14ac:dyDescent="0.35">
      <c r="F70" s="248"/>
      <c r="G70" s="248"/>
      <c r="H70" s="248"/>
      <c r="I70" s="248"/>
      <c r="J70" s="8"/>
      <c r="K70" s="251"/>
      <c r="L70" s="252"/>
      <c r="M70" s="248"/>
      <c r="N70" s="251"/>
      <c r="O70" s="252"/>
      <c r="P70" s="248"/>
      <c r="Q70" s="251"/>
      <c r="R70" s="252"/>
      <c r="S70" s="248"/>
      <c r="T70" s="251"/>
      <c r="U70" s="252"/>
      <c r="V70" s="248"/>
      <c r="W70" s="251"/>
      <c r="X70" s="252"/>
      <c r="Y70" s="248"/>
      <c r="Z70" s="251"/>
      <c r="AA70" s="252"/>
      <c r="AB70" s="248"/>
      <c r="AC70" s="251"/>
      <c r="AD70" s="252"/>
      <c r="AE70" s="248"/>
      <c r="AF70" s="251"/>
      <c r="AG70" s="252"/>
      <c r="AH70" s="248"/>
      <c r="AI70" s="251"/>
      <c r="AJ70" s="252"/>
      <c r="AK70" s="248"/>
      <c r="AL70" s="251"/>
      <c r="AM70" s="252"/>
      <c r="AN70" s="248"/>
      <c r="AO70" s="251"/>
      <c r="AP70" s="252"/>
      <c r="AQ70" s="248"/>
      <c r="AR70" s="251"/>
      <c r="AS70" s="252"/>
      <c r="AT70" s="248"/>
      <c r="AU70" s="251"/>
      <c r="AV70" s="252"/>
      <c r="AW70" s="248"/>
      <c r="AX70" s="251"/>
      <c r="AY70" s="252"/>
      <c r="AZ70" s="248"/>
      <c r="BA70" s="251"/>
      <c r="BB70" s="252"/>
      <c r="BC70" s="248"/>
      <c r="BD70" s="251"/>
      <c r="BE70" s="252"/>
      <c r="BF70" s="253"/>
      <c r="BG70" s="19"/>
      <c r="BI70" s="42" t="str">
        <f t="shared" si="599"/>
        <v>12zStDevError_ECMWF</v>
      </c>
      <c r="BJ70" s="180" t="s">
        <v>3171</v>
      </c>
      <c r="BK70" s="192">
        <f t="shared" ca="1" si="600"/>
        <v>4</v>
      </c>
      <c r="BL70" s="210">
        <f t="shared" ca="1" si="583"/>
        <v>1.8036762300278133</v>
      </c>
      <c r="BM70" s="179">
        <f ca="1">'Accuracy Calc'!DN164</f>
        <v>1.8036762300278133</v>
      </c>
      <c r="BN70" s="192">
        <f t="shared" ca="1" si="601"/>
        <v>3</v>
      </c>
      <c r="BO70" s="210">
        <f t="shared" ca="1" si="584"/>
        <v>1.6801024499319512</v>
      </c>
      <c r="BP70" s="179">
        <f ca="1">'Accuracy Calc'!DQ164</f>
        <v>1.6801024499319512</v>
      </c>
      <c r="BQ70" s="192">
        <f t="shared" ca="1" si="602"/>
        <v>2</v>
      </c>
      <c r="BR70" s="210">
        <f t="shared" ca="1" si="585"/>
        <v>1.5892040280355737</v>
      </c>
      <c r="BS70" s="179">
        <f ca="1">'Accuracy Calc'!DT164</f>
        <v>1.5892040280355737</v>
      </c>
      <c r="BT70" s="192">
        <f t="shared" ca="1" si="603"/>
        <v>4</v>
      </c>
      <c r="BU70" s="210">
        <f t="shared" ca="1" si="586"/>
        <v>2.1109339716391911</v>
      </c>
      <c r="BV70" s="179">
        <f ca="1">'Accuracy Calc'!DW164</f>
        <v>2.1109339716391911</v>
      </c>
      <c r="BW70" s="192">
        <f t="shared" ca="1" si="604"/>
        <v>4</v>
      </c>
      <c r="BX70" s="210">
        <f t="shared" ca="1" si="587"/>
        <v>2.5350471516349047</v>
      </c>
      <c r="BY70" s="179">
        <f ca="1">'Accuracy Calc'!DZ164</f>
        <v>2.5350471516349047</v>
      </c>
      <c r="BZ70" s="192">
        <f t="shared" ca="1" si="605"/>
        <v>4</v>
      </c>
      <c r="CA70" s="210">
        <f t="shared" ca="1" si="588"/>
        <v>2.9031290434822563</v>
      </c>
      <c r="CB70" s="179">
        <f ca="1">'Accuracy Calc'!EC164</f>
        <v>2.9031290434822563</v>
      </c>
      <c r="CC70" s="192">
        <f t="shared" ca="1" si="606"/>
        <v>2</v>
      </c>
      <c r="CD70" s="210">
        <f t="shared" ca="1" si="589"/>
        <v>2.7703556096645787</v>
      </c>
      <c r="CE70" s="179">
        <f ca="1">'Accuracy Calc'!EF164</f>
        <v>2.7703556096645787</v>
      </c>
      <c r="CF70" s="192">
        <f t="shared" ca="1" si="607"/>
        <v>3</v>
      </c>
      <c r="CG70" s="210">
        <f t="shared" ca="1" si="590"/>
        <v>3.3196353231701217</v>
      </c>
      <c r="CH70" s="179">
        <f ca="1">'Accuracy Calc'!EI164</f>
        <v>3.3196353231701217</v>
      </c>
      <c r="CI70" s="192">
        <f t="shared" ca="1" si="608"/>
        <v>2</v>
      </c>
      <c r="CJ70" s="210">
        <f t="shared" ca="1" si="591"/>
        <v>3.0032547083238561</v>
      </c>
      <c r="CK70" s="179">
        <f ca="1">'Accuracy Calc'!EL164</f>
        <v>3.0032547083238561</v>
      </c>
      <c r="CL70" s="192" t="str">
        <f t="shared" ca="1" si="609"/>
        <v>-</v>
      </c>
      <c r="CM70" s="210" t="str">
        <f t="shared" ca="1" si="592"/>
        <v>-</v>
      </c>
      <c r="CN70" s="179" t="str">
        <f ca="1">'Accuracy Calc'!EO164</f>
        <v>-</v>
      </c>
      <c r="CO70" s="192" t="str">
        <f t="shared" si="610"/>
        <v>-</v>
      </c>
      <c r="CP70" s="210" t="str">
        <f t="shared" si="593"/>
        <v>-</v>
      </c>
      <c r="CQ70" s="179" t="str">
        <f>'Accuracy Calc'!ER164</f>
        <v>-</v>
      </c>
      <c r="CR70" s="192" t="str">
        <f t="shared" si="611"/>
        <v>-</v>
      </c>
      <c r="CS70" s="210" t="str">
        <f t="shared" si="594"/>
        <v>-</v>
      </c>
      <c r="CT70" s="179" t="str">
        <f>'Accuracy Calc'!EU164</f>
        <v>-</v>
      </c>
      <c r="CU70" s="192" t="str">
        <f t="shared" si="612"/>
        <v>-</v>
      </c>
      <c r="CV70" s="210" t="str">
        <f t="shared" si="595"/>
        <v>-</v>
      </c>
      <c r="CW70" s="179" t="str">
        <f>'Accuracy Calc'!EX164</f>
        <v>-</v>
      </c>
      <c r="CX70" s="192" t="str">
        <f t="shared" si="613"/>
        <v>-</v>
      </c>
      <c r="CY70" s="210" t="str">
        <f t="shared" si="596"/>
        <v>-</v>
      </c>
      <c r="CZ70" s="179" t="str">
        <f>'Accuracy Calc'!FA164</f>
        <v>-</v>
      </c>
      <c r="DA70" s="192" t="str">
        <f t="shared" si="614"/>
        <v>-</v>
      </c>
      <c r="DB70" s="210" t="str">
        <f t="shared" si="597"/>
        <v>-</v>
      </c>
      <c r="DC70" s="179" t="str">
        <f>'Accuracy Calc'!FD164</f>
        <v>-</v>
      </c>
      <c r="DD70" s="192" t="str">
        <f t="shared" si="615"/>
        <v>-</v>
      </c>
      <c r="DE70" s="210" t="str">
        <f t="shared" si="598"/>
        <v>-</v>
      </c>
      <c r="DF70" s="179" t="str">
        <f>'Accuracy Calc'!FG164</f>
        <v>-</v>
      </c>
      <c r="DK70" s="187" t="str">
        <f t="shared" si="379"/>
        <v>ECMWF</v>
      </c>
      <c r="DL70" s="184">
        <f t="shared" ca="1" si="380"/>
        <v>1.8036762300278133</v>
      </c>
      <c r="DM70" s="184">
        <f t="shared" ca="1" si="381"/>
        <v>1.6801024499319512</v>
      </c>
      <c r="DN70" s="184">
        <f t="shared" ca="1" si="382"/>
        <v>1.5892040280355737</v>
      </c>
      <c r="DO70" s="184">
        <f t="shared" ca="1" si="383"/>
        <v>2.1109339716391911</v>
      </c>
      <c r="DP70" s="184">
        <f t="shared" ca="1" si="384"/>
        <v>2.5350471516349047</v>
      </c>
      <c r="DQ70" s="184">
        <f t="shared" ca="1" si="385"/>
        <v>2.9031290434822563</v>
      </c>
      <c r="DR70" s="184">
        <f t="shared" ca="1" si="386"/>
        <v>2.7703556096645787</v>
      </c>
      <c r="DS70" s="184">
        <f t="shared" ca="1" si="387"/>
        <v>3.3196353231701217</v>
      </c>
      <c r="DT70" s="184">
        <f t="shared" ca="1" si="388"/>
        <v>3.0032547083238561</v>
      </c>
      <c r="DU70" s="184" t="str">
        <f t="shared" ca="1" si="389"/>
        <v>-</v>
      </c>
      <c r="DV70" s="184" t="str">
        <f t="shared" si="390"/>
        <v>-</v>
      </c>
      <c r="DW70" s="184" t="str">
        <f t="shared" si="391"/>
        <v>-</v>
      </c>
      <c r="DX70" s="184" t="str">
        <f t="shared" si="392"/>
        <v>-</v>
      </c>
      <c r="DY70" s="184" t="str">
        <f t="shared" si="393"/>
        <v>-</v>
      </c>
      <c r="DZ70" s="184" t="str">
        <f t="shared" si="394"/>
        <v>-</v>
      </c>
      <c r="EA70" s="184" t="str">
        <f t="shared" si="395"/>
        <v>-</v>
      </c>
      <c r="FP70" s="261"/>
      <c r="FQ70" s="261"/>
    </row>
    <row r="71" spans="6:189" x14ac:dyDescent="0.35">
      <c r="F71" s="248"/>
      <c r="G71" s="248"/>
      <c r="H71" s="248"/>
      <c r="I71" s="248"/>
      <c r="J71" s="8"/>
      <c r="K71" s="251"/>
      <c r="L71" s="252"/>
      <c r="M71" s="248"/>
      <c r="N71" s="251"/>
      <c r="O71" s="252"/>
      <c r="P71" s="248"/>
      <c r="Q71" s="251"/>
      <c r="R71" s="252"/>
      <c r="S71" s="248"/>
      <c r="T71" s="251"/>
      <c r="U71" s="252"/>
      <c r="V71" s="248"/>
      <c r="W71" s="251"/>
      <c r="X71" s="252"/>
      <c r="Y71" s="248"/>
      <c r="Z71" s="251"/>
      <c r="AA71" s="252"/>
      <c r="AB71" s="248"/>
      <c r="AC71" s="251"/>
      <c r="AD71" s="252"/>
      <c r="AE71" s="248"/>
      <c r="AF71" s="251"/>
      <c r="AG71" s="252"/>
      <c r="AH71" s="248"/>
      <c r="AI71" s="251"/>
      <c r="AJ71" s="252"/>
      <c r="AK71" s="248"/>
      <c r="AL71" s="251"/>
      <c r="AM71" s="252"/>
      <c r="AN71" s="248"/>
      <c r="AO71" s="251"/>
      <c r="AP71" s="252"/>
      <c r="AQ71" s="248"/>
      <c r="AR71" s="251"/>
      <c r="AS71" s="252"/>
      <c r="AT71" s="248"/>
      <c r="AU71" s="251"/>
      <c r="AV71" s="252"/>
      <c r="AW71" s="248"/>
      <c r="AX71" s="251"/>
      <c r="AY71" s="252"/>
      <c r="AZ71" s="248"/>
      <c r="BA71" s="251"/>
      <c r="BB71" s="252"/>
      <c r="BC71" s="248"/>
      <c r="BD71" s="251"/>
      <c r="BE71" s="252"/>
      <c r="BF71" s="253"/>
      <c r="BG71" s="19"/>
      <c r="BI71" s="42" t="str">
        <f t="shared" si="599"/>
        <v>12zStDevError_ECMWF_Ens</v>
      </c>
      <c r="BJ71" s="180" t="s">
        <v>3298</v>
      </c>
      <c r="BK71" s="192">
        <f t="shared" ca="1" si="600"/>
        <v>3</v>
      </c>
      <c r="BL71" s="210">
        <f t="shared" ca="1" si="583"/>
        <v>1.6954313578718265</v>
      </c>
      <c r="BM71" s="179">
        <f ca="1">'Accuracy Calc'!DN219</f>
        <v>1.6954313578718265</v>
      </c>
      <c r="BN71" s="192">
        <f t="shared" ca="1" si="601"/>
        <v>4</v>
      </c>
      <c r="BO71" s="210">
        <f t="shared" ca="1" si="584"/>
        <v>1.8333510532550563</v>
      </c>
      <c r="BP71" s="179">
        <f ca="1">'Accuracy Calc'!DQ219</f>
        <v>1.8333510532550563</v>
      </c>
      <c r="BQ71" s="192">
        <f t="shared" ca="1" si="602"/>
        <v>4</v>
      </c>
      <c r="BR71" s="210">
        <f t="shared" ca="1" si="585"/>
        <v>1.8398774599057928</v>
      </c>
      <c r="BS71" s="179">
        <f ca="1">'Accuracy Calc'!DT219</f>
        <v>1.8398774599057928</v>
      </c>
      <c r="BT71" s="192">
        <f t="shared" ca="1" si="603"/>
        <v>2</v>
      </c>
      <c r="BU71" s="210">
        <f t="shared" ca="1" si="586"/>
        <v>1.8953167377054772</v>
      </c>
      <c r="BV71" s="179">
        <f ca="1">'Accuracy Calc'!DW219</f>
        <v>1.8953167377054772</v>
      </c>
      <c r="BW71" s="192">
        <f t="shared" ca="1" si="604"/>
        <v>1</v>
      </c>
      <c r="BX71" s="210">
        <f t="shared" ca="1" si="587"/>
        <v>1.9349829700199821</v>
      </c>
      <c r="BY71" s="179">
        <f ca="1">'Accuracy Calc'!DZ219</f>
        <v>1.9349829700199821</v>
      </c>
      <c r="BZ71" s="192">
        <f t="shared" ca="1" si="605"/>
        <v>3</v>
      </c>
      <c r="CA71" s="210">
        <f t="shared" ca="1" si="588"/>
        <v>2.232557801394937</v>
      </c>
      <c r="CB71" s="179">
        <f ca="1">'Accuracy Calc'!EC219</f>
        <v>2.232557801394937</v>
      </c>
      <c r="CC71" s="192">
        <f t="shared" ca="1" si="606"/>
        <v>1</v>
      </c>
      <c r="CD71" s="210">
        <f t="shared" ca="1" si="589"/>
        <v>2.0518739123453127</v>
      </c>
      <c r="CE71" s="179">
        <f ca="1">'Accuracy Calc'!EF219</f>
        <v>2.0518739123453127</v>
      </c>
      <c r="CF71" s="192">
        <f t="shared" ca="1" si="607"/>
        <v>1</v>
      </c>
      <c r="CG71" s="210">
        <f t="shared" ca="1" si="590"/>
        <v>2.3513444871513736</v>
      </c>
      <c r="CH71" s="179">
        <f ca="1">'Accuracy Calc'!EI219</f>
        <v>2.3513444871513736</v>
      </c>
      <c r="CI71" s="192">
        <f t="shared" ca="1" si="608"/>
        <v>1</v>
      </c>
      <c r="CJ71" s="210">
        <f t="shared" ca="1" si="591"/>
        <v>2.0782642249168877</v>
      </c>
      <c r="CK71" s="179">
        <f ca="1">'Accuracy Calc'!EL219</f>
        <v>2.0782642249168877</v>
      </c>
      <c r="CL71" s="192">
        <f t="shared" ca="1" si="609"/>
        <v>1</v>
      </c>
      <c r="CM71" s="210">
        <f t="shared" ca="1" si="592"/>
        <v>2.1512477355374728</v>
      </c>
      <c r="CN71" s="179">
        <f ca="1">'Accuracy Calc'!EO219</f>
        <v>2.1512477355374728</v>
      </c>
      <c r="CO71" s="192">
        <f t="shared" ca="1" si="610"/>
        <v>1</v>
      </c>
      <c r="CP71" s="210">
        <f t="shared" ca="1" si="593"/>
        <v>2.6068394643569017</v>
      </c>
      <c r="CQ71" s="179">
        <f ca="1">'Accuracy Calc'!ER219</f>
        <v>2.6068394643569017</v>
      </c>
      <c r="CR71" s="192">
        <f t="shared" ca="1" si="611"/>
        <v>1</v>
      </c>
      <c r="CS71" s="210">
        <f t="shared" ca="1" si="594"/>
        <v>2.5910514321709472</v>
      </c>
      <c r="CT71" s="179">
        <f ca="1">'Accuracy Calc'!EU219</f>
        <v>2.5910514321709472</v>
      </c>
      <c r="CU71" s="192">
        <f t="shared" ca="1" si="612"/>
        <v>1</v>
      </c>
      <c r="CV71" s="210">
        <f t="shared" ca="1" si="595"/>
        <v>2.3765833281736786</v>
      </c>
      <c r="CW71" s="179">
        <f ca="1">'Accuracy Calc'!EX219</f>
        <v>2.3765833281736786</v>
      </c>
      <c r="CX71" s="192">
        <f t="shared" ca="1" si="613"/>
        <v>1</v>
      </c>
      <c r="CY71" s="210">
        <f t="shared" ca="1" si="596"/>
        <v>2.5656137684573599</v>
      </c>
      <c r="CZ71" s="179">
        <f ca="1">'Accuracy Calc'!FA219</f>
        <v>2.5656137684573599</v>
      </c>
      <c r="DA71" s="192" t="str">
        <f t="shared" ca="1" si="614"/>
        <v>-</v>
      </c>
      <c r="DB71" s="210" t="str">
        <f t="shared" ca="1" si="597"/>
        <v>-</v>
      </c>
      <c r="DC71" s="179" t="str">
        <f ca="1">'Accuracy Calc'!FD219</f>
        <v>-</v>
      </c>
      <c r="DD71" s="192" t="str">
        <f t="shared" si="615"/>
        <v>-</v>
      </c>
      <c r="DE71" s="210" t="str">
        <f t="shared" si="598"/>
        <v>-</v>
      </c>
      <c r="DF71" s="179" t="str">
        <f>'Accuracy Calc'!FG219</f>
        <v>-</v>
      </c>
      <c r="DK71" s="187" t="str">
        <f t="shared" ref="DK71:DK102" si="616">BJ71</f>
        <v>ECMWF_Ens</v>
      </c>
      <c r="DL71" s="184">
        <f t="shared" ref="DL71:DL102" ca="1" si="617">BM71</f>
        <v>1.6954313578718265</v>
      </c>
      <c r="DM71" s="184">
        <f t="shared" ref="DM71:DM102" ca="1" si="618">BP71</f>
        <v>1.8333510532550563</v>
      </c>
      <c r="DN71" s="184">
        <f t="shared" ref="DN71:DN102" ca="1" si="619">BS71</f>
        <v>1.8398774599057928</v>
      </c>
      <c r="DO71" s="184">
        <f t="shared" ref="DO71:DO102" ca="1" si="620">BV71</f>
        <v>1.8953167377054772</v>
      </c>
      <c r="DP71" s="184">
        <f t="shared" ref="DP71:DP102" ca="1" si="621">BY71</f>
        <v>1.9349829700199821</v>
      </c>
      <c r="DQ71" s="184">
        <f t="shared" ref="DQ71:DQ102" ca="1" si="622">CB71</f>
        <v>2.232557801394937</v>
      </c>
      <c r="DR71" s="184">
        <f t="shared" ref="DR71:DR102" ca="1" si="623">CE71</f>
        <v>2.0518739123453127</v>
      </c>
      <c r="DS71" s="184">
        <f t="shared" ref="DS71:DS102" ca="1" si="624">CH71</f>
        <v>2.3513444871513736</v>
      </c>
      <c r="DT71" s="184">
        <f t="shared" ref="DT71:DT102" ca="1" si="625">CK71</f>
        <v>2.0782642249168877</v>
      </c>
      <c r="DU71" s="184">
        <f t="shared" ref="DU71:DU102" ca="1" si="626">CN71</f>
        <v>2.1512477355374728</v>
      </c>
      <c r="DV71" s="184">
        <f t="shared" ref="DV71:DV102" ca="1" si="627">CQ71</f>
        <v>2.6068394643569017</v>
      </c>
      <c r="DW71" s="184">
        <f t="shared" ref="DW71:DW102" ca="1" si="628">CT71</f>
        <v>2.5910514321709472</v>
      </c>
      <c r="DX71" s="184">
        <f t="shared" ref="DX71:DX102" ca="1" si="629">CW71</f>
        <v>2.3765833281736786</v>
      </c>
      <c r="DY71" s="184">
        <f t="shared" ref="DY71:DY102" ca="1" si="630">CZ71</f>
        <v>2.5656137684573599</v>
      </c>
      <c r="DZ71" s="184" t="str">
        <f t="shared" ref="DZ71:DZ102" ca="1" si="631">DC71</f>
        <v>-</v>
      </c>
      <c r="EA71" s="184" t="str">
        <f t="shared" ref="EA71:EA102" si="632">DF71</f>
        <v>-</v>
      </c>
    </row>
    <row r="72" spans="6:189" ht="16" thickBot="1" x14ac:dyDescent="0.4">
      <c r="F72" s="248"/>
      <c r="G72" s="248"/>
      <c r="H72" s="248"/>
      <c r="I72" s="248"/>
      <c r="J72" s="8"/>
      <c r="K72" s="251"/>
      <c r="L72" s="252"/>
      <c r="M72" s="248"/>
      <c r="N72" s="251"/>
      <c r="O72" s="252"/>
      <c r="P72" s="248"/>
      <c r="Q72" s="251"/>
      <c r="R72" s="252"/>
      <c r="S72" s="248"/>
      <c r="T72" s="251"/>
      <c r="U72" s="252"/>
      <c r="V72" s="248"/>
      <c r="W72" s="251"/>
      <c r="X72" s="252"/>
      <c r="Y72" s="248"/>
      <c r="Z72" s="251"/>
      <c r="AA72" s="252"/>
      <c r="AB72" s="248"/>
      <c r="AC72" s="251"/>
      <c r="AD72" s="252"/>
      <c r="AE72" s="248"/>
      <c r="AF72" s="251"/>
      <c r="AG72" s="252"/>
      <c r="AH72" s="248"/>
      <c r="AI72" s="251"/>
      <c r="AJ72" s="252"/>
      <c r="AK72" s="248"/>
      <c r="AL72" s="251"/>
      <c r="AM72" s="252"/>
      <c r="AN72" s="248"/>
      <c r="AO72" s="251"/>
      <c r="AP72" s="252"/>
      <c r="AQ72" s="248"/>
      <c r="AR72" s="251"/>
      <c r="AS72" s="252"/>
      <c r="AT72" s="248"/>
      <c r="AU72" s="251"/>
      <c r="AV72" s="252"/>
      <c r="AW72" s="248"/>
      <c r="AX72" s="251"/>
      <c r="AY72" s="252"/>
      <c r="AZ72" s="248"/>
      <c r="BA72" s="251"/>
      <c r="BB72" s="252"/>
      <c r="BC72" s="248"/>
      <c r="BD72" s="251"/>
      <c r="BE72" s="252"/>
      <c r="BF72" s="253"/>
      <c r="BG72" s="19"/>
      <c r="DK72">
        <f t="shared" si="616"/>
        <v>0</v>
      </c>
      <c r="DL72">
        <f t="shared" si="617"/>
        <v>0</v>
      </c>
      <c r="DM72">
        <f t="shared" si="618"/>
        <v>0</v>
      </c>
      <c r="DN72">
        <f t="shared" si="619"/>
        <v>0</v>
      </c>
      <c r="DO72">
        <f t="shared" si="620"/>
        <v>0</v>
      </c>
      <c r="DP72">
        <f t="shared" si="621"/>
        <v>0</v>
      </c>
      <c r="DQ72">
        <f t="shared" si="622"/>
        <v>0</v>
      </c>
      <c r="DR72">
        <f t="shared" si="623"/>
        <v>0</v>
      </c>
      <c r="DS72">
        <f t="shared" si="624"/>
        <v>0</v>
      </c>
      <c r="DT72">
        <f t="shared" si="625"/>
        <v>0</v>
      </c>
      <c r="DU72">
        <f t="shared" si="626"/>
        <v>0</v>
      </c>
      <c r="DV72">
        <f t="shared" si="627"/>
        <v>0</v>
      </c>
      <c r="DW72">
        <f t="shared" si="628"/>
        <v>0</v>
      </c>
      <c r="DX72">
        <f t="shared" si="629"/>
        <v>0</v>
      </c>
      <c r="DY72">
        <f t="shared" si="630"/>
        <v>0</v>
      </c>
      <c r="DZ72">
        <f t="shared" si="631"/>
        <v>0</v>
      </c>
      <c r="EA72">
        <f t="shared" si="632"/>
        <v>0</v>
      </c>
    </row>
    <row r="73" spans="6:189" ht="21.5" thickBot="1" x14ac:dyDescent="0.55000000000000004">
      <c r="F73" s="248"/>
      <c r="G73" s="248"/>
      <c r="H73" s="248"/>
      <c r="I73" s="248"/>
      <c r="J73" s="8"/>
      <c r="K73" s="251"/>
      <c r="L73" s="252"/>
      <c r="M73" s="248"/>
      <c r="N73" s="251"/>
      <c r="O73" s="252"/>
      <c r="P73" s="248"/>
      <c r="Q73" s="251"/>
      <c r="R73" s="252"/>
      <c r="S73" s="248"/>
      <c r="T73" s="251"/>
      <c r="U73" s="252"/>
      <c r="V73" s="248"/>
      <c r="W73" s="251"/>
      <c r="X73" s="252"/>
      <c r="Y73" s="248"/>
      <c r="Z73" s="251"/>
      <c r="AA73" s="252"/>
      <c r="AB73" s="248"/>
      <c r="AC73" s="251"/>
      <c r="AD73" s="252"/>
      <c r="AE73" s="248"/>
      <c r="AF73" s="251"/>
      <c r="AG73" s="252"/>
      <c r="AH73" s="248"/>
      <c r="AI73" s="251"/>
      <c r="AJ73" s="252"/>
      <c r="AK73" s="248"/>
      <c r="AL73" s="251"/>
      <c r="AM73" s="252"/>
      <c r="AN73" s="248"/>
      <c r="AO73" s="251"/>
      <c r="AP73" s="252"/>
      <c r="AQ73" s="248"/>
      <c r="AR73" s="251"/>
      <c r="AS73" s="252"/>
      <c r="AT73" s="248"/>
      <c r="AU73" s="251"/>
      <c r="AV73" s="252"/>
      <c r="AW73" s="248"/>
      <c r="AX73" s="251"/>
      <c r="AY73" s="252"/>
      <c r="AZ73" s="248"/>
      <c r="BA73" s="251"/>
      <c r="BB73" s="252"/>
      <c r="BC73" s="248"/>
      <c r="BD73" s="251"/>
      <c r="BE73" s="252"/>
      <c r="BF73" s="253"/>
      <c r="BG73" s="19"/>
      <c r="BJ73" s="221" t="s">
        <v>3255</v>
      </c>
      <c r="BK73" s="234"/>
      <c r="BL73" s="234"/>
      <c r="BM73" s="234"/>
      <c r="BN73" s="234"/>
      <c r="BO73" s="234"/>
      <c r="BP73" s="234"/>
      <c r="BQ73" s="234"/>
      <c r="BR73" s="234"/>
      <c r="BS73" s="234"/>
      <c r="BT73" s="234"/>
      <c r="BU73" s="234"/>
      <c r="BV73" s="234"/>
      <c r="BW73" s="234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5"/>
      <c r="DK73" s="189" t="str">
        <f t="shared" si="616"/>
        <v>18Z</v>
      </c>
      <c r="DL73" s="189">
        <f t="shared" si="617"/>
        <v>0</v>
      </c>
      <c r="DM73" s="189">
        <f t="shared" si="618"/>
        <v>0</v>
      </c>
      <c r="DN73" s="189">
        <f t="shared" si="619"/>
        <v>0</v>
      </c>
      <c r="DO73" s="189">
        <f t="shared" si="620"/>
        <v>0</v>
      </c>
      <c r="DP73" s="189">
        <f t="shared" si="621"/>
        <v>0</v>
      </c>
      <c r="DQ73" s="189">
        <f t="shared" si="622"/>
        <v>0</v>
      </c>
      <c r="DR73" s="189">
        <f t="shared" si="623"/>
        <v>0</v>
      </c>
      <c r="DS73" s="189">
        <f t="shared" si="624"/>
        <v>0</v>
      </c>
      <c r="DT73" s="189">
        <f t="shared" si="625"/>
        <v>0</v>
      </c>
      <c r="DU73" s="189">
        <f t="shared" si="626"/>
        <v>0</v>
      </c>
      <c r="DV73" s="189">
        <f t="shared" si="627"/>
        <v>0</v>
      </c>
      <c r="DW73" s="189">
        <f t="shared" si="628"/>
        <v>0</v>
      </c>
      <c r="DX73" s="189">
        <f t="shared" si="629"/>
        <v>0</v>
      </c>
      <c r="DY73" s="189">
        <f t="shared" si="630"/>
        <v>0</v>
      </c>
      <c r="DZ73" s="189">
        <f t="shared" si="631"/>
        <v>0</v>
      </c>
      <c r="EA73" s="189">
        <f t="shared" si="632"/>
        <v>0</v>
      </c>
    </row>
    <row r="74" spans="6:189" ht="16" thickBot="1" x14ac:dyDescent="0.4">
      <c r="F74" s="346"/>
      <c r="G74" s="346"/>
      <c r="H74" s="346"/>
      <c r="I74" s="346"/>
      <c r="J74" s="341"/>
      <c r="K74" s="344"/>
      <c r="L74" s="345"/>
      <c r="M74" s="346"/>
      <c r="N74" s="344"/>
      <c r="O74" s="345"/>
      <c r="P74" s="346"/>
      <c r="Q74" s="344"/>
      <c r="R74" s="345"/>
      <c r="S74" s="346"/>
      <c r="T74" s="344"/>
      <c r="U74" s="345"/>
      <c r="V74" s="346"/>
      <c r="W74" s="344"/>
      <c r="X74" s="345"/>
      <c r="Y74" s="346"/>
      <c r="Z74" s="344"/>
      <c r="AA74" s="345"/>
      <c r="AB74" s="346"/>
      <c r="AC74" s="344"/>
      <c r="AD74" s="345"/>
      <c r="AE74" s="346"/>
      <c r="AF74" s="344"/>
      <c r="AG74" s="345"/>
      <c r="AH74" s="346"/>
      <c r="AI74" s="344"/>
      <c r="AJ74" s="345"/>
      <c r="AK74" s="346"/>
      <c r="AL74" s="344"/>
      <c r="AM74" s="345"/>
      <c r="AN74" s="346"/>
      <c r="AO74" s="344"/>
      <c r="AP74" s="345"/>
      <c r="AQ74" s="346"/>
      <c r="AR74" s="344"/>
      <c r="AS74" s="345"/>
      <c r="AT74" s="346"/>
      <c r="AU74" s="344"/>
      <c r="AV74" s="345"/>
      <c r="AW74" s="346"/>
      <c r="AX74" s="344"/>
      <c r="AY74" s="345"/>
      <c r="AZ74" s="346"/>
      <c r="BA74" s="344"/>
      <c r="BB74" s="345"/>
      <c r="BC74" s="346"/>
      <c r="BD74" s="344"/>
      <c r="BE74" s="345"/>
      <c r="BF74" s="347"/>
      <c r="BG74" s="19"/>
      <c r="BI74" s="169" t="s">
        <v>3277</v>
      </c>
      <c r="BJ74" s="214" t="s">
        <v>3209</v>
      </c>
      <c r="BK74" s="400" t="s">
        <v>3092</v>
      </c>
      <c r="BL74" s="401"/>
      <c r="BM74" s="402"/>
      <c r="BN74" s="400" t="s">
        <v>3093</v>
      </c>
      <c r="BO74" s="401"/>
      <c r="BP74" s="402"/>
      <c r="BQ74" s="400" t="s">
        <v>3094</v>
      </c>
      <c r="BR74" s="401"/>
      <c r="BS74" s="402"/>
      <c r="BT74" s="400" t="s">
        <v>3095</v>
      </c>
      <c r="BU74" s="401"/>
      <c r="BV74" s="402"/>
      <c r="BW74" s="400" t="s">
        <v>3096</v>
      </c>
      <c r="BX74" s="401"/>
      <c r="BY74" s="401"/>
      <c r="BZ74" s="400" t="s">
        <v>3097</v>
      </c>
      <c r="CA74" s="401"/>
      <c r="CB74" s="402"/>
      <c r="CC74" s="400" t="s">
        <v>3098</v>
      </c>
      <c r="CD74" s="401"/>
      <c r="CE74" s="402"/>
      <c r="CF74" s="400" t="s">
        <v>3099</v>
      </c>
      <c r="CG74" s="401"/>
      <c r="CH74" s="402"/>
      <c r="CI74" s="400" t="s">
        <v>3100</v>
      </c>
      <c r="CJ74" s="401"/>
      <c r="CK74" s="401"/>
      <c r="CL74" s="400" t="s">
        <v>3101</v>
      </c>
      <c r="CM74" s="401"/>
      <c r="CN74" s="402"/>
      <c r="CO74" s="400" t="s">
        <v>3102</v>
      </c>
      <c r="CP74" s="401"/>
      <c r="CQ74" s="402"/>
      <c r="CR74" s="400" t="s">
        <v>3103</v>
      </c>
      <c r="CS74" s="401"/>
      <c r="CT74" s="402"/>
      <c r="CU74" s="400" t="s">
        <v>3104</v>
      </c>
      <c r="CV74" s="401"/>
      <c r="CW74" s="401"/>
      <c r="CX74" s="400" t="s">
        <v>3105</v>
      </c>
      <c r="CY74" s="401"/>
      <c r="CZ74" s="402"/>
      <c r="DA74" s="400" t="s">
        <v>3106</v>
      </c>
      <c r="DB74" s="401"/>
      <c r="DC74" s="402"/>
      <c r="DD74" s="400" t="s">
        <v>3107</v>
      </c>
      <c r="DE74" s="401"/>
      <c r="DF74" s="402"/>
      <c r="DK74" s="190" t="str">
        <f t="shared" si="616"/>
        <v>BIAS</v>
      </c>
      <c r="DL74" s="190">
        <f t="shared" si="617"/>
        <v>0</v>
      </c>
      <c r="DM74" s="190">
        <f t="shared" si="618"/>
        <v>0</v>
      </c>
      <c r="DN74" s="190">
        <f t="shared" si="619"/>
        <v>0</v>
      </c>
      <c r="DO74" s="190">
        <f t="shared" si="620"/>
        <v>0</v>
      </c>
      <c r="DP74" s="190">
        <f t="shared" si="621"/>
        <v>0</v>
      </c>
      <c r="DQ74" s="190">
        <f t="shared" si="622"/>
        <v>0</v>
      </c>
      <c r="DR74" s="190">
        <f t="shared" si="623"/>
        <v>0</v>
      </c>
      <c r="DS74" s="190">
        <f t="shared" si="624"/>
        <v>0</v>
      </c>
      <c r="DT74" s="190">
        <f t="shared" si="625"/>
        <v>0</v>
      </c>
      <c r="DU74" s="190">
        <f t="shared" si="626"/>
        <v>0</v>
      </c>
      <c r="DV74" s="190">
        <f t="shared" si="627"/>
        <v>0</v>
      </c>
      <c r="DW74" s="190">
        <f t="shared" si="628"/>
        <v>0</v>
      </c>
      <c r="DX74" s="190">
        <f t="shared" si="629"/>
        <v>0</v>
      </c>
      <c r="DY74" s="190">
        <f t="shared" si="630"/>
        <v>0</v>
      </c>
      <c r="DZ74" s="190">
        <f t="shared" si="631"/>
        <v>0</v>
      </c>
      <c r="EA74" s="190">
        <f t="shared" si="632"/>
        <v>0</v>
      </c>
    </row>
    <row r="75" spans="6:189" ht="15.75" customHeight="1" x14ac:dyDescent="0.45">
      <c r="F75" s="346"/>
      <c r="G75" s="346"/>
      <c r="H75" s="346"/>
      <c r="I75" s="346"/>
      <c r="J75" s="343"/>
      <c r="K75" s="343"/>
      <c r="L75" s="343"/>
      <c r="M75" s="343"/>
      <c r="N75" s="343"/>
      <c r="O75" s="343"/>
      <c r="P75" s="341"/>
      <c r="Q75" s="341"/>
      <c r="R75" s="342"/>
      <c r="S75" s="341"/>
      <c r="T75" s="341"/>
      <c r="U75" s="342"/>
      <c r="V75" s="341"/>
      <c r="W75" s="341"/>
      <c r="X75" s="342"/>
      <c r="Y75" s="341"/>
      <c r="Z75" s="341"/>
      <c r="AA75" s="342"/>
      <c r="AB75" s="341"/>
      <c r="AC75" s="341"/>
      <c r="AD75" s="342"/>
      <c r="AE75" s="341"/>
      <c r="AF75" s="341"/>
      <c r="AG75" s="342"/>
      <c r="AH75" s="341"/>
      <c r="AI75" s="341"/>
      <c r="AJ75" s="342"/>
      <c r="AK75" s="341"/>
      <c r="AL75" s="341"/>
      <c r="AM75" s="342"/>
      <c r="AN75" s="341"/>
      <c r="AO75" s="341"/>
      <c r="AP75" s="342"/>
      <c r="AQ75" s="341"/>
      <c r="AR75" s="341"/>
      <c r="AS75" s="342"/>
      <c r="AT75" s="341"/>
      <c r="AU75" s="341"/>
      <c r="AV75" s="342"/>
      <c r="AW75" s="341"/>
      <c r="AX75" s="341"/>
      <c r="AY75" s="342"/>
      <c r="AZ75" s="341"/>
      <c r="BA75" s="341"/>
      <c r="BB75" s="342"/>
      <c r="BC75" s="341"/>
      <c r="BD75" s="341"/>
      <c r="BE75" s="342"/>
      <c r="BF75" s="347"/>
      <c r="BG75" s="19"/>
      <c r="BI75" s="42" t="str">
        <f>$BI$74&amp;BJ75</f>
        <v>18zBIAS_GFS</v>
      </c>
      <c r="BJ75" s="180" t="s">
        <v>3085</v>
      </c>
      <c r="BK75" s="192">
        <f ca="1">IFERROR(RANK(BL75,BL$75:BL$78,2),"-")</f>
        <v>3</v>
      </c>
      <c r="BL75" s="210">
        <f ca="1">IFERROR(ABS(BM75),"-")</f>
        <v>0.49806000000000189</v>
      </c>
      <c r="BM75" s="179">
        <f ca="1">'Accuracy Calc'!FJ53</f>
        <v>-0.49806000000000189</v>
      </c>
      <c r="BN75" s="192">
        <f ca="1">IFERROR(RANK(BO75,BO$75:BO$78,2),"-")</f>
        <v>1</v>
      </c>
      <c r="BO75" s="210">
        <f ca="1">IFERROR(ABS(BP75),"-")</f>
        <v>0.11813142857142722</v>
      </c>
      <c r="BP75" s="179">
        <f ca="1">'Accuracy Calc'!FM53</f>
        <v>-0.11813142857142722</v>
      </c>
      <c r="BQ75" s="192">
        <f ca="1">IFERROR(RANK(BR75,BR$75:BR$78,2),"-")</f>
        <v>2</v>
      </c>
      <c r="BR75" s="210">
        <f ca="1">IFERROR(ABS(BS75),"-")</f>
        <v>0.20651142857142904</v>
      </c>
      <c r="BS75" s="179">
        <f ca="1">'Accuracy Calc'!FP53</f>
        <v>0.20651142857142904</v>
      </c>
      <c r="BT75" s="192">
        <f ca="1">IFERROR(RANK(BU75,BU$75:BU$78,2),"-")</f>
        <v>1</v>
      </c>
      <c r="BU75" s="210">
        <f ca="1">IFERROR(ABS(BV75),"-")</f>
        <v>0.23158285714285703</v>
      </c>
      <c r="BV75" s="179">
        <f ca="1">'Accuracy Calc'!FS53</f>
        <v>0.23158285714285703</v>
      </c>
      <c r="BW75" s="192">
        <f ca="1">IFERROR(RANK(BX75,BX$75:BX$78,2),"-")</f>
        <v>1</v>
      </c>
      <c r="BX75" s="210">
        <f ca="1">IFERROR(ABS(BY75),"-")</f>
        <v>1.5582857142855946E-2</v>
      </c>
      <c r="BY75" s="179">
        <f ca="1">'Accuracy Calc'!FV53</f>
        <v>1.5582857142855946E-2</v>
      </c>
      <c r="BZ75" s="192">
        <f ca="1">IFERROR(RANK(CA75,CA$75:CA$78,2),"-")</f>
        <v>3</v>
      </c>
      <c r="CA75" s="210">
        <f ca="1">IFERROR(ABS(CB75),"-")</f>
        <v>0.57358285714285784</v>
      </c>
      <c r="CB75" s="179">
        <f ca="1">'Accuracy Calc'!FY53</f>
        <v>0.57358285714285784</v>
      </c>
      <c r="CC75" s="192">
        <f ca="1">IFERROR(RANK(CD75,CD$75:CD$78,2),"-")</f>
        <v>3</v>
      </c>
      <c r="CD75" s="210">
        <f ca="1">IFERROR(ABS(CE75),"-")</f>
        <v>1.113582857142859</v>
      </c>
      <c r="CE75" s="179">
        <f ca="1">'Accuracy Calc'!GB53</f>
        <v>1.113582857142859</v>
      </c>
      <c r="CF75" s="192">
        <f ca="1">IFERROR(RANK(CG75,CG$75:CG$78,2),"-")</f>
        <v>3</v>
      </c>
      <c r="CG75" s="210">
        <f ca="1">IFERROR(ABS(CH75),"-")</f>
        <v>2.7187971428571447</v>
      </c>
      <c r="CH75" s="179">
        <f ca="1">'Accuracy Calc'!GE53</f>
        <v>2.7187971428571447</v>
      </c>
      <c r="CI75" s="192">
        <f ca="1">IFERROR(RANK(CJ75,CJ$75:CJ$78,2),"-")</f>
        <v>3</v>
      </c>
      <c r="CJ75" s="210">
        <f ca="1">IFERROR(ABS(CK75),"-")</f>
        <v>2.4057257142857149</v>
      </c>
      <c r="CK75" s="179">
        <f ca="1">'Accuracy Calc'!GH53</f>
        <v>2.4057257142857149</v>
      </c>
      <c r="CL75" s="192">
        <f ca="1">IFERROR(RANK(CM75,CM$75:CM$78,2),"-")</f>
        <v>2</v>
      </c>
      <c r="CM75" s="210">
        <f ca="1">IFERROR(ABS(CN75),"-")</f>
        <v>2.4346542857142848</v>
      </c>
      <c r="CN75" s="179">
        <f ca="1">'Accuracy Calc'!GK53</f>
        <v>2.4346542857142848</v>
      </c>
      <c r="CO75" s="192">
        <f ca="1">IFERROR(RANK(CP75,CP$75:CP$78,2),"-")</f>
        <v>2</v>
      </c>
      <c r="CP75" s="210">
        <f ca="1">IFERROR(ABS(CQ75),"-")</f>
        <v>4.2552257142857153</v>
      </c>
      <c r="CQ75" s="179">
        <f ca="1">'Accuracy Calc'!GN53</f>
        <v>4.2552257142857153</v>
      </c>
      <c r="CR75" s="192">
        <f ca="1">IFERROR(RANK(CS75,CS$75:CS$78,2),"-")</f>
        <v>3</v>
      </c>
      <c r="CS75" s="210">
        <f ca="1">IFERROR(ABS(CT75),"-")</f>
        <v>6.4846542857142868</v>
      </c>
      <c r="CT75" s="179">
        <f ca="1">'Accuracy Calc'!GQ53</f>
        <v>6.4846542857142868</v>
      </c>
      <c r="CU75" s="192">
        <f ca="1">IFERROR(RANK(CV75,CV$75:CV$78,2),"-")</f>
        <v>3</v>
      </c>
      <c r="CV75" s="210">
        <f ca="1">IFERROR(ABS(CW75),"-")</f>
        <v>7.100511428571429</v>
      </c>
      <c r="CW75" s="179">
        <f ca="1">'Accuracy Calc'!GT53</f>
        <v>7.100511428571429</v>
      </c>
      <c r="CX75" s="192">
        <f ca="1">IFERROR(RANK(CY75,CY$75:CY$78,2),"-")</f>
        <v>3</v>
      </c>
      <c r="CY75" s="210">
        <f ca="1">IFERROR(ABS(CZ75),"-")</f>
        <v>7.4020114285714271</v>
      </c>
      <c r="CZ75" s="179">
        <f ca="1">'Accuracy Calc'!GW53</f>
        <v>7.4020114285714271</v>
      </c>
      <c r="DA75" s="192">
        <f ca="1">IFERROR(RANK(DB75,DB$75:DB$78,2),"-")</f>
        <v>2</v>
      </c>
      <c r="DB75" s="210">
        <f ca="1">IFERROR(ABS(DC75),"-")</f>
        <v>6.8658685714285737</v>
      </c>
      <c r="DC75" s="179">
        <f ca="1">'Accuracy Calc'!GZ53</f>
        <v>6.8658685714285737</v>
      </c>
      <c r="DD75" s="192">
        <f ca="1">IFERROR(RANK(DE75,DE$75:DE$78,2),"-")</f>
        <v>2</v>
      </c>
      <c r="DE75" s="210">
        <f ca="1">IFERROR(ABS(DF75),"-")</f>
        <v>5.3043685714285731</v>
      </c>
      <c r="DF75" s="179">
        <f ca="1">'Accuracy Calc'!HC53</f>
        <v>5.3043685714285731</v>
      </c>
      <c r="DK75" s="189" t="str">
        <f t="shared" si="616"/>
        <v>GFS</v>
      </c>
      <c r="DL75" s="184">
        <f t="shared" ca="1" si="617"/>
        <v>-0.49806000000000189</v>
      </c>
      <c r="DM75" s="184">
        <f t="shared" ca="1" si="618"/>
        <v>-0.11813142857142722</v>
      </c>
      <c r="DN75" s="184">
        <f t="shared" ca="1" si="619"/>
        <v>0.20651142857142904</v>
      </c>
      <c r="DO75" s="184">
        <f t="shared" ca="1" si="620"/>
        <v>0.23158285714285703</v>
      </c>
      <c r="DP75" s="184">
        <f t="shared" ca="1" si="621"/>
        <v>1.5582857142855946E-2</v>
      </c>
      <c r="DQ75" s="184">
        <f t="shared" ca="1" si="622"/>
        <v>0.57358285714285784</v>
      </c>
      <c r="DR75" s="184">
        <f t="shared" ca="1" si="623"/>
        <v>1.113582857142859</v>
      </c>
      <c r="DS75" s="184">
        <f t="shared" ca="1" si="624"/>
        <v>2.7187971428571447</v>
      </c>
      <c r="DT75" s="184">
        <f t="shared" ca="1" si="625"/>
        <v>2.4057257142857149</v>
      </c>
      <c r="DU75" s="184">
        <f t="shared" ca="1" si="626"/>
        <v>2.4346542857142848</v>
      </c>
      <c r="DV75" s="184">
        <f t="shared" ca="1" si="627"/>
        <v>4.2552257142857153</v>
      </c>
      <c r="DW75" s="184">
        <f t="shared" ca="1" si="628"/>
        <v>6.4846542857142868</v>
      </c>
      <c r="DX75" s="184">
        <f t="shared" ca="1" si="629"/>
        <v>7.100511428571429</v>
      </c>
      <c r="DY75" s="184">
        <f t="shared" ca="1" si="630"/>
        <v>7.4020114285714271</v>
      </c>
      <c r="DZ75" s="184">
        <f t="shared" ca="1" si="631"/>
        <v>6.8658685714285737</v>
      </c>
      <c r="EA75" s="184">
        <f t="shared" ca="1" si="632"/>
        <v>5.3043685714285731</v>
      </c>
    </row>
    <row r="76" spans="6:189" ht="15.75" customHeight="1" x14ac:dyDescent="0.45">
      <c r="F76" s="346"/>
      <c r="G76" s="346"/>
      <c r="I76" s="419" t="s">
        <v>3339</v>
      </c>
      <c r="J76" s="420"/>
      <c r="K76" s="420"/>
      <c r="L76" s="420"/>
      <c r="M76" s="348"/>
      <c r="N76" s="348"/>
      <c r="O76" s="348"/>
      <c r="P76" s="349"/>
      <c r="Q76" s="349"/>
      <c r="R76" s="350"/>
      <c r="S76" s="349"/>
      <c r="T76" s="349"/>
      <c r="U76" s="350"/>
      <c r="V76" s="349"/>
      <c r="W76" s="349"/>
      <c r="X76" s="350"/>
      <c r="Y76" s="349"/>
      <c r="Z76" s="349"/>
      <c r="AA76" s="350"/>
      <c r="AB76" s="349"/>
      <c r="AC76" s="349"/>
      <c r="AD76" s="350"/>
      <c r="AE76" s="349"/>
      <c r="AF76" s="349"/>
      <c r="AG76" s="350"/>
      <c r="AH76" s="349"/>
      <c r="AI76" s="349"/>
      <c r="AJ76" s="350"/>
      <c r="AK76" s="349"/>
      <c r="AL76" s="349"/>
      <c r="AM76" s="350"/>
      <c r="AN76" s="349"/>
      <c r="AO76" s="349"/>
      <c r="AP76" s="350"/>
      <c r="AQ76" s="349"/>
      <c r="AR76" s="349"/>
      <c r="AS76" s="350"/>
      <c r="AT76" s="349"/>
      <c r="AU76" s="349"/>
      <c r="AV76" s="350"/>
      <c r="AW76" s="349"/>
      <c r="AX76" s="349"/>
      <c r="AY76" s="350"/>
      <c r="AZ76" s="349"/>
      <c r="BA76" s="349"/>
      <c r="BB76" s="350"/>
      <c r="BC76" s="349"/>
      <c r="BD76" s="349"/>
      <c r="BE76" s="351"/>
      <c r="BF76" s="347"/>
      <c r="BG76" s="19"/>
      <c r="BI76" s="42" t="str">
        <f>$BI$74&amp;BJ76</f>
        <v>18zBIAS_GFS_Ens</v>
      </c>
      <c r="BJ76" s="180" t="s">
        <v>3297</v>
      </c>
      <c r="BK76" s="192">
        <f t="shared" ref="BK76:BK78" ca="1" si="633">IFERROR(RANK(BL76,BL$75:BL$78,2),"-")</f>
        <v>1</v>
      </c>
      <c r="BL76" s="210">
        <f t="shared" ref="BL76:BL78" ca="1" si="634">IFERROR(ABS(BM76),"-")</f>
        <v>0.28044000000000019</v>
      </c>
      <c r="BM76" s="179">
        <f ca="1">'Accuracy Calc'!FJ108</f>
        <v>0.28044000000000019</v>
      </c>
      <c r="BN76" s="192">
        <f t="shared" ref="BN76:BN78" ca="1" si="635">IFERROR(RANK(BO76,BO$75:BO$78,2),"-")</f>
        <v>3</v>
      </c>
      <c r="BO76" s="210">
        <f t="shared" ref="BO76:BO78" ca="1" si="636">IFERROR(ABS(BP76),"-")</f>
        <v>0.49643999999999827</v>
      </c>
      <c r="BP76" s="179">
        <f ca="1">'Accuracy Calc'!FM108</f>
        <v>0.49643999999999827</v>
      </c>
      <c r="BQ76" s="192">
        <f t="shared" ref="BQ76:BQ78" ca="1" si="637">IFERROR(RANK(BR76,BR$75:BR$78,2),"-")</f>
        <v>4</v>
      </c>
      <c r="BR76" s="210">
        <f t="shared" ref="BR76:BR78" ca="1" si="638">IFERROR(ABS(BS76),"-")</f>
        <v>0.82236857142857189</v>
      </c>
      <c r="BS76" s="179">
        <f ca="1">'Accuracy Calc'!FP108</f>
        <v>0.82236857142857189</v>
      </c>
      <c r="BT76" s="192">
        <f t="shared" ref="BT76:BT78" ca="1" si="639">IFERROR(RANK(BU76,BU$75:BU$78,2),"-")</f>
        <v>4</v>
      </c>
      <c r="BU76" s="210">
        <f t="shared" ref="BU76:BU78" ca="1" si="640">IFERROR(ABS(BV76),"-")</f>
        <v>1.0287257142857149</v>
      </c>
      <c r="BV76" s="179">
        <f ca="1">'Accuracy Calc'!FS108</f>
        <v>1.0287257142857149</v>
      </c>
      <c r="BW76" s="192">
        <f t="shared" ref="BW76:BW78" ca="1" si="641">IFERROR(RANK(BX76,BX$75:BX$78,2),"-")</f>
        <v>4</v>
      </c>
      <c r="BX76" s="210">
        <f t="shared" ref="BX76:BX78" ca="1" si="642">IFERROR(ABS(BY76),"-")</f>
        <v>1.242797142857144</v>
      </c>
      <c r="BY76" s="179">
        <f ca="1">'Accuracy Calc'!FV108</f>
        <v>1.242797142857144</v>
      </c>
      <c r="BZ76" s="192">
        <f t="shared" ref="BZ76:BZ78" ca="1" si="643">IFERROR(RANK(CA76,CA$75:CA$78,2),"-")</f>
        <v>4</v>
      </c>
      <c r="CA76" s="210">
        <f t="shared" ref="CA76:CA78" ca="1" si="644">IFERROR(ABS(CB76),"-")</f>
        <v>2.0579400000000017</v>
      </c>
      <c r="CB76" s="179">
        <f ca="1">'Accuracy Calc'!FY108</f>
        <v>2.0579400000000017</v>
      </c>
      <c r="CC76" s="192">
        <f t="shared" ref="CC76:CC78" ca="1" si="645">IFERROR(RANK(CD76,CD$75:CD$78,2),"-")</f>
        <v>4</v>
      </c>
      <c r="CD76" s="210">
        <f t="shared" ref="CD76:CD78" ca="1" si="646">IFERROR(ABS(CE76),"-")</f>
        <v>3.1848685714285714</v>
      </c>
      <c r="CE76" s="179">
        <f ca="1">'Accuracy Calc'!GB108</f>
        <v>3.1848685714285714</v>
      </c>
      <c r="CF76" s="192">
        <f t="shared" ref="CF76:CF78" ca="1" si="647">IFERROR(RANK(CG76,CG$75:CG$78,2),"-")</f>
        <v>4</v>
      </c>
      <c r="CG76" s="210">
        <f t="shared" ref="CG76:CG78" ca="1" si="648">IFERROR(ABS(CH76),"-")</f>
        <v>4.1992971428571453</v>
      </c>
      <c r="CH76" s="179">
        <f ca="1">'Accuracy Calc'!GE108</f>
        <v>4.1992971428571453</v>
      </c>
      <c r="CI76" s="192">
        <f t="shared" ref="CI76:CI78" ca="1" si="649">IFERROR(RANK(CJ76,CJ$75:CJ$78,2),"-")</f>
        <v>4</v>
      </c>
      <c r="CJ76" s="210">
        <f t="shared" ref="CJ76:CJ78" ca="1" si="650">IFERROR(ABS(CK76),"-")</f>
        <v>4.6325828571428582</v>
      </c>
      <c r="CK76" s="179">
        <f ca="1">'Accuracy Calc'!GH108</f>
        <v>4.6325828571428582</v>
      </c>
      <c r="CL76" s="192">
        <f t="shared" ref="CL76:CL78" ca="1" si="651">IFERROR(RANK(CM76,CM$75:CM$78,2),"-")</f>
        <v>3</v>
      </c>
      <c r="CM76" s="210">
        <f t="shared" ref="CM76:CM78" ca="1" si="652">IFERROR(ABS(CN76),"-")</f>
        <v>4.853725714285714</v>
      </c>
      <c r="CN76" s="179">
        <f ca="1">'Accuracy Calc'!GK108</f>
        <v>4.853725714285714</v>
      </c>
      <c r="CO76" s="192">
        <f t="shared" ref="CO76:CO78" ca="1" si="653">IFERROR(RANK(CP76,CP$75:CP$78,2),"-")</f>
        <v>3</v>
      </c>
      <c r="CP76" s="210">
        <f t="shared" ref="CP76:CP78" ca="1" si="654">IFERROR(ABS(CQ76),"-")</f>
        <v>5.2285114285714309</v>
      </c>
      <c r="CQ76" s="179">
        <f ca="1">'Accuracy Calc'!GN108</f>
        <v>5.2285114285714309</v>
      </c>
      <c r="CR76" s="192">
        <f t="shared" ref="CR76:CR78" ca="1" si="655">IFERROR(RANK(CS76,CS$75:CS$78,2),"-")</f>
        <v>2</v>
      </c>
      <c r="CS76" s="210">
        <f t="shared" ref="CS76:CS78" ca="1" si="656">IFERROR(ABS(CT76),"-")</f>
        <v>5.8340828571428585</v>
      </c>
      <c r="CT76" s="179">
        <f ca="1">'Accuracy Calc'!GQ108</f>
        <v>5.8340828571428585</v>
      </c>
      <c r="CU76" s="192">
        <f t="shared" ref="CU76:CU78" ca="1" si="657">IFERROR(RANK(CV76,CV$75:CV$78,2),"-")</f>
        <v>2</v>
      </c>
      <c r="CV76" s="210">
        <f t="shared" ref="CV76:CV78" ca="1" si="658">IFERROR(ABS(CW76),"-")</f>
        <v>5.67401142857143</v>
      </c>
      <c r="CW76" s="179">
        <f ca="1">'Accuracy Calc'!GT108</f>
        <v>5.67401142857143</v>
      </c>
      <c r="CX76" s="192">
        <f t="shared" ref="CX76:CX78" ca="1" si="659">IFERROR(RANK(CY76,CY$75:CY$78,2),"-")</f>
        <v>2</v>
      </c>
      <c r="CY76" s="210">
        <f t="shared" ref="CY76:CY78" ca="1" si="660">IFERROR(ABS(CZ76),"-")</f>
        <v>5.476011428571427</v>
      </c>
      <c r="CZ76" s="179">
        <f ca="1">'Accuracy Calc'!GW108</f>
        <v>5.476011428571427</v>
      </c>
      <c r="DA76" s="192">
        <f t="shared" ref="DA76:DA78" ca="1" si="661">IFERROR(RANK(DB76,DB$75:DB$78,2),"-")</f>
        <v>1</v>
      </c>
      <c r="DB76" s="210">
        <f t="shared" ref="DB76:DB78" ca="1" si="662">IFERROR(ABS(DC76),"-")</f>
        <v>5.4760114285714296</v>
      </c>
      <c r="DC76" s="179">
        <f ca="1">'Accuracy Calc'!GZ108</f>
        <v>5.4760114285714296</v>
      </c>
      <c r="DD76" s="192">
        <f t="shared" ref="DD76:DD78" ca="1" si="663">IFERROR(RANK(DE76,DE$75:DE$78,2),"-")</f>
        <v>1</v>
      </c>
      <c r="DE76" s="210">
        <f t="shared" ref="DE76:DE78" ca="1" si="664">IFERROR(ABS(DF76),"-")</f>
        <v>4.7997257142857119</v>
      </c>
      <c r="DF76" s="179">
        <f ca="1">'Accuracy Calc'!HC108</f>
        <v>4.7997257142857119</v>
      </c>
      <c r="DK76" s="189" t="str">
        <f t="shared" si="616"/>
        <v>GFS_Ens</v>
      </c>
      <c r="DL76" s="184">
        <f t="shared" ca="1" si="617"/>
        <v>0.28044000000000019</v>
      </c>
      <c r="DM76" s="184">
        <f t="shared" ca="1" si="618"/>
        <v>0.49643999999999827</v>
      </c>
      <c r="DN76" s="184">
        <f t="shared" ca="1" si="619"/>
        <v>0.82236857142857189</v>
      </c>
      <c r="DO76" s="184">
        <f t="shared" ca="1" si="620"/>
        <v>1.0287257142857149</v>
      </c>
      <c r="DP76" s="184">
        <f t="shared" ca="1" si="621"/>
        <v>1.242797142857144</v>
      </c>
      <c r="DQ76" s="184">
        <f t="shared" ca="1" si="622"/>
        <v>2.0579400000000017</v>
      </c>
      <c r="DR76" s="184">
        <f t="shared" ca="1" si="623"/>
        <v>3.1848685714285714</v>
      </c>
      <c r="DS76" s="184">
        <f t="shared" ca="1" si="624"/>
        <v>4.1992971428571453</v>
      </c>
      <c r="DT76" s="184">
        <f t="shared" ca="1" si="625"/>
        <v>4.6325828571428582</v>
      </c>
      <c r="DU76" s="184">
        <f t="shared" ca="1" si="626"/>
        <v>4.853725714285714</v>
      </c>
      <c r="DV76" s="184">
        <f t="shared" ca="1" si="627"/>
        <v>5.2285114285714309</v>
      </c>
      <c r="DW76" s="184">
        <f t="shared" ca="1" si="628"/>
        <v>5.8340828571428585</v>
      </c>
      <c r="DX76" s="184">
        <f t="shared" ca="1" si="629"/>
        <v>5.67401142857143</v>
      </c>
      <c r="DY76" s="184">
        <f t="shared" ca="1" si="630"/>
        <v>5.476011428571427</v>
      </c>
      <c r="DZ76" s="184">
        <f t="shared" ca="1" si="631"/>
        <v>5.4760114285714296</v>
      </c>
      <c r="EA76" s="184">
        <f t="shared" ca="1" si="632"/>
        <v>4.7997257142857119</v>
      </c>
    </row>
    <row r="77" spans="6:189" x14ac:dyDescent="0.35">
      <c r="F77" s="346"/>
      <c r="G77" s="346"/>
      <c r="I77" s="421"/>
      <c r="J77" s="422"/>
      <c r="K77" s="422"/>
      <c r="L77" s="422"/>
      <c r="M77" s="354"/>
      <c r="N77" s="352"/>
      <c r="O77" s="353"/>
      <c r="P77" s="354"/>
      <c r="Q77" s="352"/>
      <c r="R77" s="353"/>
      <c r="S77" s="354"/>
      <c r="T77" s="352"/>
      <c r="U77" s="353"/>
      <c r="V77" s="354"/>
      <c r="W77" s="352"/>
      <c r="X77" s="353"/>
      <c r="Y77" s="354"/>
      <c r="Z77" s="352"/>
      <c r="AA77" s="353"/>
      <c r="AB77" s="354"/>
      <c r="AC77" s="352"/>
      <c r="AD77" s="353"/>
      <c r="AE77" s="354"/>
      <c r="AF77" s="352"/>
      <c r="AG77" s="353"/>
      <c r="AH77" s="354"/>
      <c r="AI77" s="352"/>
      <c r="AJ77" s="353"/>
      <c r="AK77" s="354"/>
      <c r="AL77" s="352"/>
      <c r="AM77" s="353"/>
      <c r="AN77" s="354"/>
      <c r="AO77" s="352"/>
      <c r="AP77" s="353"/>
      <c r="AQ77" s="354"/>
      <c r="AR77" s="352"/>
      <c r="AS77" s="353"/>
      <c r="AT77" s="354"/>
      <c r="AU77" s="352"/>
      <c r="AV77" s="353"/>
      <c r="AW77" s="354"/>
      <c r="AX77" s="352"/>
      <c r="AY77" s="353"/>
      <c r="AZ77" s="354"/>
      <c r="BA77" s="352"/>
      <c r="BB77" s="353"/>
      <c r="BC77" s="354"/>
      <c r="BD77" s="352"/>
      <c r="BE77" s="355"/>
      <c r="BF77" s="347"/>
      <c r="BG77" s="19"/>
      <c r="BI77" s="42" t="str">
        <f>$BI$74&amp;BJ77</f>
        <v>18zBIAS_ECMWF</v>
      </c>
      <c r="BJ77" s="180" t="s">
        <v>3171</v>
      </c>
      <c r="BK77" s="192">
        <f t="shared" ca="1" si="633"/>
        <v>4</v>
      </c>
      <c r="BL77" s="210">
        <f t="shared" ca="1" si="634"/>
        <v>1.211631428571428</v>
      </c>
      <c r="BM77" s="179">
        <f ca="1">'Accuracy Calc'!FJ163</f>
        <v>-1.211631428571428</v>
      </c>
      <c r="BN77" s="192">
        <f t="shared" ca="1" si="635"/>
        <v>4</v>
      </c>
      <c r="BO77" s="210">
        <f t="shared" ca="1" si="636"/>
        <v>0.81563142857142779</v>
      </c>
      <c r="BP77" s="179">
        <f ca="1">'Accuracy Calc'!FM163</f>
        <v>-0.81563142857142779</v>
      </c>
      <c r="BQ77" s="192">
        <f t="shared" ca="1" si="637"/>
        <v>3</v>
      </c>
      <c r="BR77" s="210">
        <f t="shared" ca="1" si="638"/>
        <v>0.41705999999999982</v>
      </c>
      <c r="BS77" s="179">
        <f ca="1">'Accuracy Calc'!FP163</f>
        <v>-0.41705999999999982</v>
      </c>
      <c r="BT77" s="192">
        <f t="shared" ca="1" si="639"/>
        <v>3</v>
      </c>
      <c r="BU77" s="210">
        <f t="shared" ca="1" si="640"/>
        <v>0.67356000000000038</v>
      </c>
      <c r="BV77" s="179">
        <f ca="1">'Accuracy Calc'!FS163</f>
        <v>-0.67356000000000038</v>
      </c>
      <c r="BW77" s="192">
        <f t="shared" ca="1" si="641"/>
        <v>3</v>
      </c>
      <c r="BX77" s="210">
        <f t="shared" ca="1" si="642"/>
        <v>0.31484571428571584</v>
      </c>
      <c r="BY77" s="179">
        <f ca="1">'Accuracy Calc'!FV163</f>
        <v>-0.31484571428571584</v>
      </c>
      <c r="BZ77" s="192">
        <f t="shared" ca="1" si="643"/>
        <v>1</v>
      </c>
      <c r="CA77" s="210">
        <f t="shared" ca="1" si="644"/>
        <v>7.971428571426234E-4</v>
      </c>
      <c r="CB77" s="179">
        <f ca="1">'Accuracy Calc'!FY163</f>
        <v>7.971428571426234E-4</v>
      </c>
      <c r="CC77" s="192">
        <f t="shared" ca="1" si="645"/>
        <v>1</v>
      </c>
      <c r="CD77" s="210">
        <f t="shared" ca="1" si="646"/>
        <v>0.48743999999999993</v>
      </c>
      <c r="CE77" s="179">
        <f ca="1">'Accuracy Calc'!GB163</f>
        <v>0.48743999999999993</v>
      </c>
      <c r="CF77" s="192">
        <f t="shared" ca="1" si="647"/>
        <v>1</v>
      </c>
      <c r="CG77" s="210">
        <f t="shared" ca="1" si="648"/>
        <v>0.66679714285714198</v>
      </c>
      <c r="CH77" s="179">
        <f ca="1">'Accuracy Calc'!GE163</f>
        <v>0.66679714285714198</v>
      </c>
      <c r="CI77" s="192">
        <f t="shared" ca="1" si="649"/>
        <v>1</v>
      </c>
      <c r="CJ77" s="210">
        <f t="shared" ca="1" si="650"/>
        <v>1.2299400000000011</v>
      </c>
      <c r="CK77" s="179">
        <f ca="1">'Accuracy Calc'!GH163</f>
        <v>1.2299400000000011</v>
      </c>
      <c r="CL77" s="192" t="str">
        <f t="shared" ca="1" si="651"/>
        <v>-</v>
      </c>
      <c r="CM77" s="210" t="str">
        <f t="shared" ca="1" si="652"/>
        <v>-</v>
      </c>
      <c r="CN77" s="179" t="str">
        <f ca="1">'Accuracy Calc'!GK163</f>
        <v>-</v>
      </c>
      <c r="CO77" s="192" t="str">
        <f t="shared" si="653"/>
        <v>-</v>
      </c>
      <c r="CP77" s="210" t="str">
        <f t="shared" si="654"/>
        <v>-</v>
      </c>
      <c r="CQ77" s="179" t="str">
        <f>'Accuracy Calc'!GN163</f>
        <v>-</v>
      </c>
      <c r="CR77" s="192" t="str">
        <f t="shared" si="655"/>
        <v>-</v>
      </c>
      <c r="CS77" s="210" t="str">
        <f t="shared" si="656"/>
        <v>-</v>
      </c>
      <c r="CT77" s="179" t="str">
        <f>'Accuracy Calc'!GQ163</f>
        <v>-</v>
      </c>
      <c r="CU77" s="192" t="str">
        <f t="shared" si="657"/>
        <v>-</v>
      </c>
      <c r="CV77" s="210" t="str">
        <f t="shared" si="658"/>
        <v>-</v>
      </c>
      <c r="CW77" s="179" t="str">
        <f>'Accuracy Calc'!GT163</f>
        <v>-</v>
      </c>
      <c r="CX77" s="192" t="str">
        <f t="shared" si="659"/>
        <v>-</v>
      </c>
      <c r="CY77" s="210" t="str">
        <f t="shared" si="660"/>
        <v>-</v>
      </c>
      <c r="CZ77" s="179" t="str">
        <f>'Accuracy Calc'!GW163</f>
        <v>-</v>
      </c>
      <c r="DA77" s="192" t="str">
        <f t="shared" si="661"/>
        <v>-</v>
      </c>
      <c r="DB77" s="210" t="str">
        <f t="shared" si="662"/>
        <v>-</v>
      </c>
      <c r="DC77" s="179" t="str">
        <f>'Accuracy Calc'!GZ163</f>
        <v>-</v>
      </c>
      <c r="DD77" s="192" t="str">
        <f t="shared" si="663"/>
        <v>-</v>
      </c>
      <c r="DE77" s="210" t="str">
        <f t="shared" si="664"/>
        <v>-</v>
      </c>
      <c r="DF77" s="179" t="str">
        <f>'Accuracy Calc'!HC163</f>
        <v>-</v>
      </c>
      <c r="DK77" s="189" t="str">
        <f t="shared" si="616"/>
        <v>ECMWF</v>
      </c>
      <c r="DL77" s="184">
        <f t="shared" ca="1" si="617"/>
        <v>-1.211631428571428</v>
      </c>
      <c r="DM77" s="184">
        <f t="shared" ca="1" si="618"/>
        <v>-0.81563142857142779</v>
      </c>
      <c r="DN77" s="184">
        <f t="shared" ca="1" si="619"/>
        <v>-0.41705999999999982</v>
      </c>
      <c r="DO77" s="184">
        <f t="shared" ca="1" si="620"/>
        <v>-0.67356000000000038</v>
      </c>
      <c r="DP77" s="184">
        <f t="shared" ca="1" si="621"/>
        <v>-0.31484571428571584</v>
      </c>
      <c r="DQ77" s="184">
        <f t="shared" ca="1" si="622"/>
        <v>7.971428571426234E-4</v>
      </c>
      <c r="DR77" s="184">
        <f t="shared" ca="1" si="623"/>
        <v>0.48743999999999993</v>
      </c>
      <c r="DS77" s="184">
        <f t="shared" ca="1" si="624"/>
        <v>0.66679714285714198</v>
      </c>
      <c r="DT77" s="184">
        <f t="shared" ca="1" si="625"/>
        <v>1.2299400000000011</v>
      </c>
      <c r="DU77" s="184" t="str">
        <f t="shared" ca="1" si="626"/>
        <v>-</v>
      </c>
      <c r="DV77" s="184" t="str">
        <f t="shared" si="627"/>
        <v>-</v>
      </c>
      <c r="DW77" s="184" t="str">
        <f t="shared" si="628"/>
        <v>-</v>
      </c>
      <c r="DX77" s="184" t="str">
        <f t="shared" si="629"/>
        <v>-</v>
      </c>
      <c r="DY77" s="184" t="str">
        <f t="shared" si="630"/>
        <v>-</v>
      </c>
      <c r="DZ77" s="184" t="str">
        <f t="shared" si="631"/>
        <v>-</v>
      </c>
      <c r="EA77" s="184" t="str">
        <f t="shared" si="632"/>
        <v>-</v>
      </c>
    </row>
    <row r="78" spans="6:189" ht="16" thickBot="1" x14ac:dyDescent="0.4">
      <c r="F78" s="346"/>
      <c r="G78" s="346"/>
      <c r="H78" s="39" t="str">
        <f>$H$7&amp;"Count"</f>
        <v>0012zCount</v>
      </c>
      <c r="I78" s="333" t="s">
        <v>3209</v>
      </c>
      <c r="J78" s="334" t="s">
        <v>3092</v>
      </c>
      <c r="K78" s="334"/>
      <c r="L78" s="335"/>
      <c r="M78" s="336" t="s">
        <v>3093</v>
      </c>
      <c r="N78" s="334"/>
      <c r="O78" s="335"/>
      <c r="P78" s="336" t="s">
        <v>3094</v>
      </c>
      <c r="Q78" s="334"/>
      <c r="R78" s="335"/>
      <c r="S78" s="336" t="s">
        <v>3095</v>
      </c>
      <c r="T78" s="334"/>
      <c r="U78" s="335"/>
      <c r="V78" s="336" t="s">
        <v>3096</v>
      </c>
      <c r="W78" s="334"/>
      <c r="X78" s="335"/>
      <c r="Y78" s="336" t="s">
        <v>3097</v>
      </c>
      <c r="Z78" s="334"/>
      <c r="AA78" s="335"/>
      <c r="AB78" s="336" t="s">
        <v>3098</v>
      </c>
      <c r="AC78" s="334"/>
      <c r="AD78" s="335"/>
      <c r="AE78" s="336" t="s">
        <v>3099</v>
      </c>
      <c r="AF78" s="334"/>
      <c r="AG78" s="335"/>
      <c r="AH78" s="336" t="s">
        <v>3100</v>
      </c>
      <c r="AI78" s="334"/>
      <c r="AJ78" s="335"/>
      <c r="AK78" s="336" t="s">
        <v>3101</v>
      </c>
      <c r="AL78" s="334"/>
      <c r="AM78" s="335"/>
      <c r="AN78" s="336" t="s">
        <v>3102</v>
      </c>
      <c r="AO78" s="334"/>
      <c r="AP78" s="335"/>
      <c r="AQ78" s="336" t="s">
        <v>3103</v>
      </c>
      <c r="AR78" s="334"/>
      <c r="AS78" s="335"/>
      <c r="AT78" s="336" t="s">
        <v>3104</v>
      </c>
      <c r="AU78" s="334"/>
      <c r="AV78" s="335"/>
      <c r="AW78" s="336" t="s">
        <v>3105</v>
      </c>
      <c r="AX78" s="334"/>
      <c r="AY78" s="335"/>
      <c r="AZ78" s="336" t="s">
        <v>3106</v>
      </c>
      <c r="BA78" s="334"/>
      <c r="BB78" s="335"/>
      <c r="BC78" s="336" t="s">
        <v>3107</v>
      </c>
      <c r="BD78" s="334"/>
      <c r="BE78" s="337"/>
      <c r="BF78" s="347"/>
      <c r="BG78" s="19"/>
      <c r="BI78" s="42" t="str">
        <f>$BI$74&amp;BJ78</f>
        <v>18zBIAS_ECMWF_Ens</v>
      </c>
      <c r="BJ78" s="180" t="s">
        <v>3298</v>
      </c>
      <c r="BK78" s="192">
        <f t="shared" ca="1" si="633"/>
        <v>2</v>
      </c>
      <c r="BL78" s="210">
        <f t="shared" ca="1" si="634"/>
        <v>0.47620285714285615</v>
      </c>
      <c r="BM78" s="179">
        <f ca="1">'Accuracy Calc'!FJ218</f>
        <v>-0.47620285714285615</v>
      </c>
      <c r="BN78" s="192">
        <f t="shared" ca="1" si="635"/>
        <v>2</v>
      </c>
      <c r="BO78" s="210">
        <f t="shared" ca="1" si="636"/>
        <v>0.14641714285714461</v>
      </c>
      <c r="BP78" s="179">
        <f ca="1">'Accuracy Calc'!FM218</f>
        <v>-0.14641714285714461</v>
      </c>
      <c r="BQ78" s="192">
        <f t="shared" ca="1" si="637"/>
        <v>1</v>
      </c>
      <c r="BR78" s="210">
        <f t="shared" ca="1" si="638"/>
        <v>0.13227428571428643</v>
      </c>
      <c r="BS78" s="179">
        <f ca="1">'Accuracy Calc'!FP218</f>
        <v>-0.13227428571428643</v>
      </c>
      <c r="BT78" s="192">
        <f t="shared" ca="1" si="639"/>
        <v>2</v>
      </c>
      <c r="BU78" s="210">
        <f t="shared" ca="1" si="640"/>
        <v>0.25313142857142729</v>
      </c>
      <c r="BV78" s="179">
        <f ca="1">'Accuracy Calc'!FS218</f>
        <v>-0.25313142857142729</v>
      </c>
      <c r="BW78" s="192">
        <f t="shared" ca="1" si="641"/>
        <v>2</v>
      </c>
      <c r="BX78" s="210">
        <f t="shared" ca="1" si="642"/>
        <v>0.20748857142857194</v>
      </c>
      <c r="BY78" s="179">
        <f ca="1">'Accuracy Calc'!FV218</f>
        <v>-0.20748857142857194</v>
      </c>
      <c r="BZ78" s="192">
        <f t="shared" ca="1" si="643"/>
        <v>2</v>
      </c>
      <c r="CA78" s="210">
        <f t="shared" ca="1" si="644"/>
        <v>0.18336857142857305</v>
      </c>
      <c r="CB78" s="179">
        <f ca="1">'Accuracy Calc'!FY218</f>
        <v>0.18336857142857305</v>
      </c>
      <c r="CC78" s="192">
        <f t="shared" ca="1" si="645"/>
        <v>2</v>
      </c>
      <c r="CD78" s="210">
        <f t="shared" ca="1" si="646"/>
        <v>0.77351142857142818</v>
      </c>
      <c r="CE78" s="179">
        <f ca="1">'Accuracy Calc'!GB218</f>
        <v>0.77351142857142818</v>
      </c>
      <c r="CF78" s="192">
        <f t="shared" ca="1" si="647"/>
        <v>2</v>
      </c>
      <c r="CG78" s="210">
        <f t="shared" ca="1" si="648"/>
        <v>1.370082857142858</v>
      </c>
      <c r="CH78" s="179">
        <f ca="1">'Accuracy Calc'!GE218</f>
        <v>1.370082857142858</v>
      </c>
      <c r="CI78" s="192">
        <f t="shared" ca="1" si="649"/>
        <v>2</v>
      </c>
      <c r="CJ78" s="210">
        <f t="shared" ca="1" si="650"/>
        <v>1.7673685714285707</v>
      </c>
      <c r="CK78" s="179">
        <f ca="1">'Accuracy Calc'!GH218</f>
        <v>1.7673685714285707</v>
      </c>
      <c r="CL78" s="192">
        <f t="shared" ca="1" si="651"/>
        <v>1</v>
      </c>
      <c r="CM78" s="210">
        <f t="shared" ca="1" si="652"/>
        <v>2.2012971428571442</v>
      </c>
      <c r="CN78" s="179">
        <f ca="1">'Accuracy Calc'!GK218</f>
        <v>2.2012971428571442</v>
      </c>
      <c r="CO78" s="192">
        <f t="shared" ca="1" si="653"/>
        <v>1</v>
      </c>
      <c r="CP78" s="210">
        <f t="shared" ca="1" si="654"/>
        <v>2.8332257142857151</v>
      </c>
      <c r="CQ78" s="179">
        <f ca="1">'Accuracy Calc'!GN218</f>
        <v>2.8332257142857151</v>
      </c>
      <c r="CR78" s="192">
        <f t="shared" ca="1" si="655"/>
        <v>1</v>
      </c>
      <c r="CS78" s="210">
        <f t="shared" ca="1" si="656"/>
        <v>3.0427971428571436</v>
      </c>
      <c r="CT78" s="179">
        <f ca="1">'Accuracy Calc'!GQ218</f>
        <v>3.0427971428571436</v>
      </c>
      <c r="CU78" s="192">
        <f t="shared" ca="1" si="657"/>
        <v>1</v>
      </c>
      <c r="CV78" s="210">
        <f t="shared" ca="1" si="658"/>
        <v>3.161725714285716</v>
      </c>
      <c r="CW78" s="179">
        <f ca="1">'Accuracy Calc'!GT218</f>
        <v>3.161725714285716</v>
      </c>
      <c r="CX78" s="192">
        <f t="shared" ca="1" si="659"/>
        <v>1</v>
      </c>
      <c r="CY78" s="210">
        <f t="shared" ca="1" si="660"/>
        <v>3.2677971428571415</v>
      </c>
      <c r="CZ78" s="179">
        <f ca="1">'Accuracy Calc'!GW218</f>
        <v>3.2677971428571415</v>
      </c>
      <c r="DA78" s="192" t="str">
        <f t="shared" ca="1" si="661"/>
        <v>-</v>
      </c>
      <c r="DB78" s="210" t="str">
        <f t="shared" ca="1" si="662"/>
        <v>-</v>
      </c>
      <c r="DC78" s="179" t="str">
        <f ca="1">'Accuracy Calc'!GZ218</f>
        <v>-</v>
      </c>
      <c r="DD78" s="192" t="str">
        <f t="shared" si="663"/>
        <v>-</v>
      </c>
      <c r="DE78" s="210" t="str">
        <f t="shared" si="664"/>
        <v>-</v>
      </c>
      <c r="DF78" s="179" t="str">
        <f>'Accuracy Calc'!HC218</f>
        <v>-</v>
      </c>
      <c r="DK78" s="189" t="str">
        <f t="shared" si="616"/>
        <v>ECMWF_Ens</v>
      </c>
      <c r="DL78" s="184">
        <f t="shared" ca="1" si="617"/>
        <v>-0.47620285714285615</v>
      </c>
      <c r="DM78" s="184">
        <f t="shared" ca="1" si="618"/>
        <v>-0.14641714285714461</v>
      </c>
      <c r="DN78" s="184">
        <f t="shared" ca="1" si="619"/>
        <v>-0.13227428571428643</v>
      </c>
      <c r="DO78" s="184">
        <f t="shared" ca="1" si="620"/>
        <v>-0.25313142857142729</v>
      </c>
      <c r="DP78" s="184">
        <f t="shared" ca="1" si="621"/>
        <v>-0.20748857142857194</v>
      </c>
      <c r="DQ78" s="184">
        <f t="shared" ca="1" si="622"/>
        <v>0.18336857142857305</v>
      </c>
      <c r="DR78" s="184">
        <f t="shared" ca="1" si="623"/>
        <v>0.77351142857142818</v>
      </c>
      <c r="DS78" s="184">
        <f t="shared" ca="1" si="624"/>
        <v>1.370082857142858</v>
      </c>
      <c r="DT78" s="184">
        <f t="shared" ca="1" si="625"/>
        <v>1.7673685714285707</v>
      </c>
      <c r="DU78" s="184">
        <f t="shared" ca="1" si="626"/>
        <v>2.2012971428571442</v>
      </c>
      <c r="DV78" s="184">
        <f t="shared" ca="1" si="627"/>
        <v>2.8332257142857151</v>
      </c>
      <c r="DW78" s="184">
        <f t="shared" ca="1" si="628"/>
        <v>3.0427971428571436</v>
      </c>
      <c r="DX78" s="184">
        <f t="shared" ca="1" si="629"/>
        <v>3.161725714285716</v>
      </c>
      <c r="DY78" s="184">
        <f t="shared" ca="1" si="630"/>
        <v>3.2677971428571415</v>
      </c>
      <c r="DZ78" s="184" t="str">
        <f t="shared" ca="1" si="631"/>
        <v>-</v>
      </c>
      <c r="EA78" s="184" t="str">
        <f t="shared" si="632"/>
        <v>-</v>
      </c>
    </row>
    <row r="79" spans="6:189" ht="16" thickBot="1" x14ac:dyDescent="0.4">
      <c r="F79" s="346"/>
      <c r="G79" s="346"/>
      <c r="H79" s="39" t="str">
        <f>$H$78&amp;I79</f>
        <v>0012zCountGFS</v>
      </c>
      <c r="I79" s="338" t="s">
        <v>3085</v>
      </c>
      <c r="J79" s="329" t="str">
        <f ca="1">IFERROR(RANK(K79,K$9:K$12,2),"-")</f>
        <v>-</v>
      </c>
      <c r="K79" s="330">
        <f ca="1">IFERROR(ABS(L79),"-")</f>
        <v>56</v>
      </c>
      <c r="L79" s="331">
        <f ca="1">VLOOKUP($H79,$BI$143:$DF$178,K$83,FALSE)</f>
        <v>56</v>
      </c>
      <c r="M79" s="332"/>
      <c r="N79" s="330"/>
      <c r="O79" s="331">
        <f ca="1">VLOOKUP($H79,$BI$143:$DF$178,N$83,FALSE)</f>
        <v>56</v>
      </c>
      <c r="P79" s="332"/>
      <c r="Q79" s="330"/>
      <c r="R79" s="331">
        <f ca="1">VLOOKUP($H79,$BI$143:$DF$178,Q$83,FALSE)</f>
        <v>56</v>
      </c>
      <c r="S79" s="332"/>
      <c r="T79" s="330"/>
      <c r="U79" s="331">
        <f ca="1">VLOOKUP($H79,$BI$143:$DF$178,T$83,FALSE)</f>
        <v>56</v>
      </c>
      <c r="V79" s="329"/>
      <c r="W79" s="330"/>
      <c r="X79" s="331">
        <f ca="1">VLOOKUP($H79,$BI$143:$DF$178,W$83,FALSE)</f>
        <v>56</v>
      </c>
      <c r="Y79" s="329"/>
      <c r="Z79" s="330"/>
      <c r="AA79" s="331">
        <f ca="1">VLOOKUP($H79,$BI$143:$DF$178,Z$83,FALSE)</f>
        <v>56</v>
      </c>
      <c r="AB79" s="329"/>
      <c r="AC79" s="330"/>
      <c r="AD79" s="331">
        <f ca="1">VLOOKUP($H79,$BI$143:$DF$178,AC$83,FALSE)</f>
        <v>56</v>
      </c>
      <c r="AE79" s="329"/>
      <c r="AF79" s="330"/>
      <c r="AG79" s="331">
        <f ca="1">VLOOKUP($H79,$BI$143:$DF$178,AF$83,FALSE)</f>
        <v>56</v>
      </c>
      <c r="AH79" s="329"/>
      <c r="AI79" s="330"/>
      <c r="AJ79" s="331">
        <f ca="1">VLOOKUP($H79,$BI$143:$DF$178,AI$83,FALSE)</f>
        <v>56</v>
      </c>
      <c r="AK79" s="329"/>
      <c r="AL79" s="330"/>
      <c r="AM79" s="331">
        <f ca="1">VLOOKUP($H79,$BI$143:$DF$178,AL$83,FALSE)</f>
        <v>56</v>
      </c>
      <c r="AN79" s="329"/>
      <c r="AO79" s="330"/>
      <c r="AP79" s="331">
        <f ca="1">VLOOKUP($H79,$BI$143:$DF$178,AO$83,FALSE)</f>
        <v>56</v>
      </c>
      <c r="AQ79" s="329"/>
      <c r="AR79" s="330"/>
      <c r="AS79" s="331">
        <f ca="1">VLOOKUP($H79,$BI$143:$DF$178,AR$83,FALSE)</f>
        <v>56</v>
      </c>
      <c r="AT79" s="329"/>
      <c r="AU79" s="330"/>
      <c r="AV79" s="331">
        <f ca="1">VLOOKUP($H79,$BI$143:$DF$178,AU$83,FALSE)</f>
        <v>56</v>
      </c>
      <c r="AW79" s="329"/>
      <c r="AX79" s="330"/>
      <c r="AY79" s="331">
        <f ca="1">VLOOKUP($H79,$BI$143:$DF$178,AX$83,FALSE)</f>
        <v>56</v>
      </c>
      <c r="AZ79" s="329"/>
      <c r="BA79" s="330"/>
      <c r="BB79" s="331">
        <f ca="1">VLOOKUP($H79,$BI$143:$DF$178,BA$83,FALSE)</f>
        <v>56</v>
      </c>
      <c r="BC79" s="329"/>
      <c r="BD79" s="330"/>
      <c r="BE79" s="331">
        <f ca="1">VLOOKUP($H79,$BI$143:$DF$178,BD$83,FALSE)</f>
        <v>28</v>
      </c>
      <c r="BF79" s="347"/>
      <c r="BI79" s="169" t="s">
        <v>3278</v>
      </c>
      <c r="BJ79" s="214" t="s">
        <v>3247</v>
      </c>
      <c r="BK79" s="400" t="s">
        <v>3092</v>
      </c>
      <c r="BL79" s="401"/>
      <c r="BM79" s="402"/>
      <c r="BN79" s="400" t="s">
        <v>3093</v>
      </c>
      <c r="BO79" s="401"/>
      <c r="BP79" s="402"/>
      <c r="BQ79" s="400" t="s">
        <v>3094</v>
      </c>
      <c r="BR79" s="401"/>
      <c r="BS79" s="402"/>
      <c r="BT79" s="400" t="s">
        <v>3095</v>
      </c>
      <c r="BU79" s="401"/>
      <c r="BV79" s="402"/>
      <c r="BW79" s="400" t="s">
        <v>3096</v>
      </c>
      <c r="BX79" s="401"/>
      <c r="BY79" s="401"/>
      <c r="BZ79" s="400" t="s">
        <v>3097</v>
      </c>
      <c r="CA79" s="401"/>
      <c r="CB79" s="402"/>
      <c r="CC79" s="400" t="s">
        <v>3098</v>
      </c>
      <c r="CD79" s="401"/>
      <c r="CE79" s="402"/>
      <c r="CF79" s="400" t="s">
        <v>3099</v>
      </c>
      <c r="CG79" s="401"/>
      <c r="CH79" s="402"/>
      <c r="CI79" s="400" t="s">
        <v>3100</v>
      </c>
      <c r="CJ79" s="401"/>
      <c r="CK79" s="401"/>
      <c r="CL79" s="400" t="s">
        <v>3101</v>
      </c>
      <c r="CM79" s="401"/>
      <c r="CN79" s="402"/>
      <c r="CO79" s="400" t="s">
        <v>3102</v>
      </c>
      <c r="CP79" s="401"/>
      <c r="CQ79" s="402"/>
      <c r="CR79" s="400" t="s">
        <v>3103</v>
      </c>
      <c r="CS79" s="401"/>
      <c r="CT79" s="402"/>
      <c r="CU79" s="400" t="s">
        <v>3104</v>
      </c>
      <c r="CV79" s="401"/>
      <c r="CW79" s="401"/>
      <c r="CX79" s="400" t="s">
        <v>3105</v>
      </c>
      <c r="CY79" s="401"/>
      <c r="CZ79" s="402"/>
      <c r="DA79" s="400" t="s">
        <v>3106</v>
      </c>
      <c r="DB79" s="401"/>
      <c r="DC79" s="402"/>
      <c r="DD79" s="400" t="s">
        <v>3107</v>
      </c>
      <c r="DE79" s="401"/>
      <c r="DF79" s="402"/>
      <c r="DK79" s="190" t="str">
        <f t="shared" si="616"/>
        <v>RMSE 
(std of BIAS)</v>
      </c>
      <c r="DL79" s="190">
        <f t="shared" si="617"/>
        <v>0</v>
      </c>
      <c r="DM79" s="190">
        <f t="shared" si="618"/>
        <v>0</v>
      </c>
      <c r="DN79" s="190">
        <f t="shared" si="619"/>
        <v>0</v>
      </c>
      <c r="DO79" s="190">
        <f t="shared" si="620"/>
        <v>0</v>
      </c>
      <c r="DP79" s="190">
        <f t="shared" si="621"/>
        <v>0</v>
      </c>
      <c r="DQ79" s="190">
        <f t="shared" si="622"/>
        <v>0</v>
      </c>
      <c r="DR79" s="190">
        <f t="shared" si="623"/>
        <v>0</v>
      </c>
      <c r="DS79" s="190">
        <f t="shared" si="624"/>
        <v>0</v>
      </c>
      <c r="DT79" s="190">
        <f t="shared" si="625"/>
        <v>0</v>
      </c>
      <c r="DU79" s="190">
        <f t="shared" si="626"/>
        <v>0</v>
      </c>
      <c r="DV79" s="190">
        <f t="shared" si="627"/>
        <v>0</v>
      </c>
      <c r="DW79" s="190">
        <f t="shared" si="628"/>
        <v>0</v>
      </c>
      <c r="DX79" s="190">
        <f t="shared" si="629"/>
        <v>0</v>
      </c>
      <c r="DY79" s="190">
        <f t="shared" si="630"/>
        <v>0</v>
      </c>
      <c r="DZ79" s="190">
        <f t="shared" si="631"/>
        <v>0</v>
      </c>
      <c r="EA79" s="190">
        <f t="shared" si="632"/>
        <v>0</v>
      </c>
    </row>
    <row r="80" spans="6:189" x14ac:dyDescent="0.35">
      <c r="F80" s="346"/>
      <c r="G80" s="346"/>
      <c r="H80" s="39" t="str">
        <f t="shared" ref="H80:H82" si="665">$H$78&amp;I80</f>
        <v>0012zCountGFS_Ens</v>
      </c>
      <c r="I80" s="339" t="s">
        <v>3297</v>
      </c>
      <c r="J80" s="328" t="str">
        <f ca="1">IFERROR(RANK(K80,K$9:K$12,2),"-")</f>
        <v>-</v>
      </c>
      <c r="K80" s="326">
        <f t="shared" ref="K80:K82" ca="1" si="666">IFERROR(ABS(L80),"-")</f>
        <v>56</v>
      </c>
      <c r="L80" s="327">
        <f ca="1">VLOOKUP($H80,$BI$143:$DF$178,K$83,FALSE)</f>
        <v>56</v>
      </c>
      <c r="M80" s="325"/>
      <c r="N80" s="326"/>
      <c r="O80" s="327">
        <f ca="1">VLOOKUP($H80,$BI$143:$DF$178,N$83,FALSE)</f>
        <v>56</v>
      </c>
      <c r="P80" s="325"/>
      <c r="Q80" s="326"/>
      <c r="R80" s="327">
        <f ca="1">VLOOKUP($H80,$BI$143:$DF$178,Q$83,FALSE)</f>
        <v>56</v>
      </c>
      <c r="S80" s="325"/>
      <c r="T80" s="326"/>
      <c r="U80" s="327">
        <f ca="1">VLOOKUP($H80,$BI$143:$DF$178,T$83,FALSE)</f>
        <v>56</v>
      </c>
      <c r="V80" s="328"/>
      <c r="W80" s="326"/>
      <c r="X80" s="327">
        <f ca="1">VLOOKUP($H80,$BI$143:$DF$178,W$83,FALSE)</f>
        <v>56</v>
      </c>
      <c r="Y80" s="328"/>
      <c r="Z80" s="326"/>
      <c r="AA80" s="327">
        <f ca="1">VLOOKUP($H80,$BI$143:$DF$178,Z$83,FALSE)</f>
        <v>56</v>
      </c>
      <c r="AB80" s="328"/>
      <c r="AC80" s="326"/>
      <c r="AD80" s="327">
        <f ca="1">VLOOKUP($H80,$BI$143:$DF$178,AC$83,FALSE)</f>
        <v>56</v>
      </c>
      <c r="AE80" s="328"/>
      <c r="AF80" s="326"/>
      <c r="AG80" s="327">
        <f ca="1">VLOOKUP($H80,$BI$143:$DF$178,AF$83,FALSE)</f>
        <v>56</v>
      </c>
      <c r="AH80" s="328"/>
      <c r="AI80" s="326"/>
      <c r="AJ80" s="327">
        <f ca="1">VLOOKUP($H80,$BI$143:$DF$178,AI$83,FALSE)</f>
        <v>55</v>
      </c>
      <c r="AK80" s="328"/>
      <c r="AL80" s="326"/>
      <c r="AM80" s="327">
        <f ca="1">VLOOKUP($H80,$BI$143:$DF$178,AL$83,FALSE)</f>
        <v>55</v>
      </c>
      <c r="AN80" s="328"/>
      <c r="AO80" s="326"/>
      <c r="AP80" s="327">
        <f ca="1">VLOOKUP($H80,$BI$143:$DF$178,AO$83,FALSE)</f>
        <v>28</v>
      </c>
      <c r="AQ80" s="328"/>
      <c r="AR80" s="326"/>
      <c r="AS80" s="327">
        <f ca="1">VLOOKUP($H80,$BI$143:$DF$178,AR$83,FALSE)</f>
        <v>28</v>
      </c>
      <c r="AT80" s="328"/>
      <c r="AU80" s="326"/>
      <c r="AV80" s="327">
        <f ca="1">VLOOKUP($H80,$BI$143:$DF$178,AU$83,FALSE)</f>
        <v>28</v>
      </c>
      <c r="AW80" s="328"/>
      <c r="AX80" s="326"/>
      <c r="AY80" s="327">
        <f ca="1">VLOOKUP($H80,$BI$143:$DF$178,AX$83,FALSE)</f>
        <v>28</v>
      </c>
      <c r="AZ80" s="328"/>
      <c r="BA80" s="326"/>
      <c r="BB80" s="327">
        <f ca="1">VLOOKUP($H80,$BI$143:$DF$178,BA$83,FALSE)</f>
        <v>28</v>
      </c>
      <c r="BC80" s="328"/>
      <c r="BD80" s="326"/>
      <c r="BE80" s="327">
        <f ca="1">VLOOKUP($H80,$BI$143:$DF$178,BD$83,FALSE)</f>
        <v>28</v>
      </c>
      <c r="BF80" s="347"/>
      <c r="BI80" s="42" t="str">
        <f>$BI$79&amp;BJ80</f>
        <v>18zStDev_GFS</v>
      </c>
      <c r="BJ80" s="180" t="s">
        <v>3085</v>
      </c>
      <c r="BK80" s="192">
        <f ca="1">IFERROR(RANK(BL80,BL$80:BL$83,2),"-")</f>
        <v>2</v>
      </c>
      <c r="BL80" s="210">
        <f ca="1">IFERROR(ABS(BM80),"-")</f>
        <v>2.120426682223584</v>
      </c>
      <c r="BM80" s="179">
        <f ca="1">'Accuracy Calc'!FJ54</f>
        <v>2.120426682223584</v>
      </c>
      <c r="BN80" s="192">
        <f ca="1">IFERROR(RANK(BO80,BO$80:BO$83,2),"-")</f>
        <v>2</v>
      </c>
      <c r="BO80" s="210">
        <f ca="1">IFERROR(ABS(BP80),"-")</f>
        <v>2.8077569758257144</v>
      </c>
      <c r="BP80" s="179">
        <f ca="1">'Accuracy Calc'!FM54</f>
        <v>2.8077569758257144</v>
      </c>
      <c r="BQ80" s="192">
        <f ca="1">IFERROR(RANK(BR80,BR$80:BR$83,2),"-")</f>
        <v>3</v>
      </c>
      <c r="BR80" s="210">
        <f ca="1">IFERROR(ABS(BS80),"-")</f>
        <v>2.7149643327592909</v>
      </c>
      <c r="BS80" s="179">
        <f ca="1">'Accuracy Calc'!FP54</f>
        <v>2.7149643327592909</v>
      </c>
      <c r="BT80" s="192">
        <f ca="1">IFERROR(RANK(BU80,BU$80:BU$83,2),"-")</f>
        <v>3</v>
      </c>
      <c r="BU80" s="210">
        <f ca="1">IFERROR(ABS(BV80),"-")</f>
        <v>3.3955899186601055</v>
      </c>
      <c r="BV80" s="179">
        <f ca="1">'Accuracy Calc'!FS54</f>
        <v>3.3955899186601055</v>
      </c>
      <c r="BW80" s="192">
        <f ca="1">IFERROR(RANK(BX80,BX$80:BX$83,2),"-")</f>
        <v>3</v>
      </c>
      <c r="BX80" s="210">
        <f ca="1">IFERROR(ABS(BY80),"-")</f>
        <v>3.7142988676953927</v>
      </c>
      <c r="BY80" s="179">
        <f ca="1">'Accuracy Calc'!FV54</f>
        <v>3.7142988676953927</v>
      </c>
      <c r="BZ80" s="192">
        <f ca="1">IFERROR(RANK(CA80,CA$80:CA$83,2),"-")</f>
        <v>4</v>
      </c>
      <c r="CA80" s="210">
        <f ca="1">IFERROR(ABS(CB80),"-")</f>
        <v>4.759773993883428</v>
      </c>
      <c r="CB80" s="179">
        <f ca="1">'Accuracy Calc'!FY54</f>
        <v>4.759773993883428</v>
      </c>
      <c r="CC80" s="192">
        <f ca="1">IFERROR(RANK(CD80,CD$80:CD$83,2),"-")</f>
        <v>4</v>
      </c>
      <c r="CD80" s="210">
        <f ca="1">IFERROR(ABS(CE80),"-")</f>
        <v>4.5080872597389252</v>
      </c>
      <c r="CE80" s="179">
        <f ca="1">'Accuracy Calc'!GB54</f>
        <v>4.5080872597389252</v>
      </c>
      <c r="CF80" s="192">
        <f ca="1">IFERROR(RANK(CG80,CG$80:CG$83,2),"-")</f>
        <v>3</v>
      </c>
      <c r="CG80" s="210">
        <f ca="1">IFERROR(ABS(CH80),"-")</f>
        <v>4.8070343747462267</v>
      </c>
      <c r="CH80" s="179">
        <f ca="1">'Accuracy Calc'!GE54</f>
        <v>4.8070343747462267</v>
      </c>
      <c r="CI80" s="192">
        <f ca="1">IFERROR(RANK(CJ80,CJ$80:CJ$83,2),"-")</f>
        <v>4</v>
      </c>
      <c r="CJ80" s="210">
        <f ca="1">IFERROR(ABS(CK80),"-")</f>
        <v>5.6685644161635782</v>
      </c>
      <c r="CK80" s="179">
        <f ca="1">'Accuracy Calc'!GH54</f>
        <v>5.6685644161635782</v>
      </c>
      <c r="CL80" s="192">
        <f ca="1">IFERROR(RANK(CM80,CM$80:CM$83,2),"-")</f>
        <v>3</v>
      </c>
      <c r="CM80" s="210">
        <f ca="1">IFERROR(ABS(CN80),"-")</f>
        <v>7.7572740713969468</v>
      </c>
      <c r="CN80" s="179">
        <f ca="1">'Accuracy Calc'!GK54</f>
        <v>7.7572740713969468</v>
      </c>
      <c r="CO80" s="192">
        <f ca="1">IFERROR(RANK(CP80,CP$80:CP$83,2),"-")</f>
        <v>3</v>
      </c>
      <c r="CP80" s="210">
        <f ca="1">IFERROR(ABS(CQ80),"-")</f>
        <v>7.4577284007107236</v>
      </c>
      <c r="CQ80" s="179">
        <f ca="1">'Accuracy Calc'!GN54</f>
        <v>7.4577284007107236</v>
      </c>
      <c r="CR80" s="192">
        <f ca="1">IFERROR(RANK(CS80,CS$80:CS$83,2),"-")</f>
        <v>3</v>
      </c>
      <c r="CS80" s="210">
        <f ca="1">IFERROR(ABS(CT80),"-")</f>
        <v>6.0513105696366196</v>
      </c>
      <c r="CT80" s="179">
        <f ca="1">'Accuracy Calc'!GQ54</f>
        <v>6.0513105696366196</v>
      </c>
      <c r="CU80" s="192">
        <f ca="1">IFERROR(RANK(CV80,CV$80:CV$83,2),"-")</f>
        <v>3</v>
      </c>
      <c r="CV80" s="210">
        <f ca="1">IFERROR(ABS(CW80),"-")</f>
        <v>6.5710494530074381</v>
      </c>
      <c r="CW80" s="179">
        <f ca="1">'Accuracy Calc'!GT54</f>
        <v>6.5710494530074381</v>
      </c>
      <c r="CX80" s="192">
        <f ca="1">IFERROR(RANK(CY80,CY$80:CY$83,2),"-")</f>
        <v>3</v>
      </c>
      <c r="CY80" s="210">
        <f ca="1">IFERROR(ABS(CZ80),"-")</f>
        <v>7.1373189224674709</v>
      </c>
      <c r="CZ80" s="179">
        <f ca="1">'Accuracy Calc'!GW54</f>
        <v>7.1373189224674709</v>
      </c>
      <c r="DA80" s="192">
        <f ca="1">IFERROR(RANK(DB80,DB$80:DB$83,2),"-")</f>
        <v>2</v>
      </c>
      <c r="DB80" s="210">
        <f ca="1">IFERROR(ABS(DC80),"-")</f>
        <v>7.3738799219860764</v>
      </c>
      <c r="DC80" s="179">
        <f ca="1">'Accuracy Calc'!GZ54</f>
        <v>7.3738799219860764</v>
      </c>
      <c r="DD80" s="192">
        <f ca="1">IFERROR(RANK(DE80,DE$80:DE$83,2),"-")</f>
        <v>2</v>
      </c>
      <c r="DE80" s="210">
        <f ca="1">IFERROR(ABS(DF80),"-")</f>
        <v>7.8941929320327029</v>
      </c>
      <c r="DF80" s="179">
        <f ca="1">'Accuracy Calc'!HC54</f>
        <v>7.8941929320327029</v>
      </c>
      <c r="DK80" s="189" t="str">
        <f t="shared" si="616"/>
        <v>GFS</v>
      </c>
      <c r="DL80" s="184">
        <f t="shared" ca="1" si="617"/>
        <v>2.120426682223584</v>
      </c>
      <c r="DM80" s="184">
        <f t="shared" ca="1" si="618"/>
        <v>2.8077569758257144</v>
      </c>
      <c r="DN80" s="184">
        <f t="shared" ca="1" si="619"/>
        <v>2.7149643327592909</v>
      </c>
      <c r="DO80" s="184">
        <f t="shared" ca="1" si="620"/>
        <v>3.3955899186601055</v>
      </c>
      <c r="DP80" s="184">
        <f t="shared" ca="1" si="621"/>
        <v>3.7142988676953927</v>
      </c>
      <c r="DQ80" s="184">
        <f t="shared" ca="1" si="622"/>
        <v>4.759773993883428</v>
      </c>
      <c r="DR80" s="184">
        <f t="shared" ca="1" si="623"/>
        <v>4.5080872597389252</v>
      </c>
      <c r="DS80" s="184">
        <f t="shared" ca="1" si="624"/>
        <v>4.8070343747462267</v>
      </c>
      <c r="DT80" s="184">
        <f t="shared" ca="1" si="625"/>
        <v>5.6685644161635782</v>
      </c>
      <c r="DU80" s="184">
        <f t="shared" ca="1" si="626"/>
        <v>7.7572740713969468</v>
      </c>
      <c r="DV80" s="184">
        <f t="shared" ca="1" si="627"/>
        <v>7.4577284007107236</v>
      </c>
      <c r="DW80" s="184">
        <f t="shared" ca="1" si="628"/>
        <v>6.0513105696366196</v>
      </c>
      <c r="DX80" s="184">
        <f t="shared" ca="1" si="629"/>
        <v>6.5710494530074381</v>
      </c>
      <c r="DY80" s="184">
        <f t="shared" ca="1" si="630"/>
        <v>7.1373189224674709</v>
      </c>
      <c r="DZ80" s="184">
        <f t="shared" ca="1" si="631"/>
        <v>7.3738799219860764</v>
      </c>
      <c r="EA80" s="184">
        <f t="shared" ca="1" si="632"/>
        <v>7.8941929320327029</v>
      </c>
    </row>
    <row r="81" spans="6:131" x14ac:dyDescent="0.35">
      <c r="F81" s="346"/>
      <c r="G81" s="346"/>
      <c r="H81" s="39" t="str">
        <f t="shared" si="665"/>
        <v>0012zCountECMWF</v>
      </c>
      <c r="I81" s="339" t="s">
        <v>3171</v>
      </c>
      <c r="J81" s="328" t="str">
        <f ca="1">IFERROR(RANK(K81,K$9:K$12,2),"-")</f>
        <v>-</v>
      </c>
      <c r="K81" s="326">
        <f t="shared" ca="1" si="666"/>
        <v>56</v>
      </c>
      <c r="L81" s="327">
        <f ca="1">VLOOKUP($H81,$BI$143:$DF$178,K$83,FALSE)</f>
        <v>56</v>
      </c>
      <c r="M81" s="325"/>
      <c r="N81" s="326"/>
      <c r="O81" s="327">
        <f ca="1">VLOOKUP($H81,$BI$143:$DF$178,N$83,FALSE)</f>
        <v>56</v>
      </c>
      <c r="P81" s="325"/>
      <c r="Q81" s="326"/>
      <c r="R81" s="327">
        <f ca="1">VLOOKUP($H81,$BI$143:$DF$178,Q$83,FALSE)</f>
        <v>56</v>
      </c>
      <c r="S81" s="325"/>
      <c r="T81" s="326"/>
      <c r="U81" s="327">
        <f ca="1">VLOOKUP($H81,$BI$143:$DF$178,T$83,FALSE)</f>
        <v>56</v>
      </c>
      <c r="V81" s="328"/>
      <c r="W81" s="326"/>
      <c r="X81" s="327">
        <f ca="1">VLOOKUP($H81,$BI$143:$DF$178,W$83,FALSE)</f>
        <v>56</v>
      </c>
      <c r="Y81" s="328"/>
      <c r="Z81" s="326"/>
      <c r="AA81" s="327">
        <f ca="1">VLOOKUP($H81,$BI$143:$DF$178,Z$83,FALSE)</f>
        <v>56</v>
      </c>
      <c r="AB81" s="328"/>
      <c r="AC81" s="326"/>
      <c r="AD81" s="327">
        <f ca="1">VLOOKUP($H81,$BI$143:$DF$178,AC$83,FALSE)</f>
        <v>56</v>
      </c>
      <c r="AE81" s="328"/>
      <c r="AF81" s="326"/>
      <c r="AG81" s="327">
        <f ca="1">VLOOKUP($H81,$BI$143:$DF$178,AF$83,FALSE)</f>
        <v>56</v>
      </c>
      <c r="AH81" s="328"/>
      <c r="AI81" s="326"/>
      <c r="AJ81" s="327">
        <f ca="1">VLOOKUP($H81,$BI$143:$DF$178,AI$83,FALSE)</f>
        <v>56</v>
      </c>
      <c r="AK81" s="328"/>
      <c r="AL81" s="326"/>
      <c r="AM81" s="327">
        <f ca="1">VLOOKUP($H81,$BI$143:$DF$178,AL$83,FALSE)</f>
        <v>28</v>
      </c>
      <c r="AN81" s="328"/>
      <c r="AO81" s="326"/>
      <c r="AP81" s="327">
        <f>VLOOKUP($H81,$BI$143:$DF$178,AO$83,FALSE)</f>
        <v>0</v>
      </c>
      <c r="AQ81" s="328"/>
      <c r="AR81" s="326"/>
      <c r="AS81" s="327">
        <f>VLOOKUP($H81,$BI$143:$DF$178,AR$83,FALSE)</f>
        <v>0</v>
      </c>
      <c r="AT81" s="328"/>
      <c r="AU81" s="326"/>
      <c r="AV81" s="327">
        <f>VLOOKUP($H81,$BI$143:$DF$178,AU$83,FALSE)</f>
        <v>0</v>
      </c>
      <c r="AW81" s="328"/>
      <c r="AX81" s="326"/>
      <c r="AY81" s="327">
        <f>VLOOKUP($H81,$BI$143:$DF$178,AX$83,FALSE)</f>
        <v>0</v>
      </c>
      <c r="AZ81" s="328"/>
      <c r="BA81" s="326"/>
      <c r="BB81" s="327">
        <f>VLOOKUP($H81,$BI$143:$DF$178,BA$83,FALSE)</f>
        <v>0</v>
      </c>
      <c r="BC81" s="328"/>
      <c r="BD81" s="326"/>
      <c r="BE81" s="327">
        <f>VLOOKUP($H81,$BI$143:$DF$178,BD$83,FALSE)</f>
        <v>0</v>
      </c>
      <c r="BF81" s="347"/>
      <c r="BI81" s="42" t="str">
        <f>$BI$79&amp;BJ81</f>
        <v>18zStDev_GFS_Ens</v>
      </c>
      <c r="BJ81" s="180" t="s">
        <v>3297</v>
      </c>
      <c r="BK81" s="192">
        <f t="shared" ref="BK81:BK83" ca="1" si="667">IFERROR(RANK(BL81,BL$80:BL$83,2),"-")</f>
        <v>1</v>
      </c>
      <c r="BL81" s="210">
        <f t="shared" ref="BL81:BL83" ca="1" si="668">IFERROR(ABS(BM81),"-")</f>
        <v>2.0018710245596321</v>
      </c>
      <c r="BM81" s="179">
        <f ca="1">'Accuracy Calc'!FJ109</f>
        <v>2.0018710245596321</v>
      </c>
      <c r="BN81" s="192">
        <f t="shared" ref="BN81:BN83" ca="1" si="669">IFERROR(RANK(BO81,BO$80:BO$83,2),"-")</f>
        <v>1</v>
      </c>
      <c r="BO81" s="210">
        <f t="shared" ref="BO81:BO83" ca="1" si="670">IFERROR(ABS(BP81),"-")</f>
        <v>2.343188448393712</v>
      </c>
      <c r="BP81" s="179">
        <f ca="1">'Accuracy Calc'!FM109</f>
        <v>2.343188448393712</v>
      </c>
      <c r="BQ81" s="192">
        <f t="shared" ref="BQ81:BQ83" ca="1" si="671">IFERROR(RANK(BR81,BR$80:BR$83,2),"-")</f>
        <v>1</v>
      </c>
      <c r="BR81" s="210">
        <f t="shared" ref="BR81:BR83" ca="1" si="672">IFERROR(ABS(BS81),"-")</f>
        <v>2.2481194673734946</v>
      </c>
      <c r="BS81" s="179">
        <f ca="1">'Accuracy Calc'!FP109</f>
        <v>2.2481194673734946</v>
      </c>
      <c r="BT81" s="192">
        <f t="shared" ref="BT81:BT83" ca="1" si="673">IFERROR(RANK(BU81,BU$80:BU$83,2),"-")</f>
        <v>1</v>
      </c>
      <c r="BU81" s="210">
        <f t="shared" ref="BU81:BU83" ca="1" si="674">IFERROR(ABS(BV81),"-")</f>
        <v>2.5001771503341654</v>
      </c>
      <c r="BV81" s="179">
        <f ca="1">'Accuracy Calc'!FS109</f>
        <v>2.5001771503341654</v>
      </c>
      <c r="BW81" s="192">
        <f t="shared" ref="BW81:BW83" ca="1" si="675">IFERROR(RANK(BX81,BX$80:BX$83,2),"-")</f>
        <v>1</v>
      </c>
      <c r="BX81" s="210">
        <f t="shared" ref="BX81:BX83" ca="1" si="676">IFERROR(ABS(BY81),"-")</f>
        <v>2.4460124646319148</v>
      </c>
      <c r="BY81" s="179">
        <f ca="1">'Accuracy Calc'!FV109</f>
        <v>2.4460124646319148</v>
      </c>
      <c r="BZ81" s="192">
        <f t="shared" ref="BZ81:BZ83" ca="1" si="677">IFERROR(RANK(CA81,CA$80:CA$83,2),"-")</f>
        <v>1</v>
      </c>
      <c r="CA81" s="210">
        <f t="shared" ref="CA81:CA83" ca="1" si="678">IFERROR(ABS(CB81),"-")</f>
        <v>2.8541510677507693</v>
      </c>
      <c r="CB81" s="179">
        <f ca="1">'Accuracy Calc'!FY109</f>
        <v>2.8541510677507693</v>
      </c>
      <c r="CC81" s="192">
        <f t="shared" ref="CC81:CC83" ca="1" si="679">IFERROR(RANK(CD81,CD$80:CD$83,2),"-")</f>
        <v>1</v>
      </c>
      <c r="CD81" s="210">
        <f t="shared" ref="CD81:CD83" ca="1" si="680">IFERROR(ABS(CE81),"-")</f>
        <v>3.4026334739661728</v>
      </c>
      <c r="CE81" s="179">
        <f ca="1">'Accuracy Calc'!GB109</f>
        <v>3.4026334739661728</v>
      </c>
      <c r="CF81" s="192">
        <f t="shared" ref="CF81:CF83" ca="1" si="681">IFERROR(RANK(CG81,CG$80:CG$83,2),"-")</f>
        <v>1</v>
      </c>
      <c r="CG81" s="210">
        <f t="shared" ref="CG81:CG83" ca="1" si="682">IFERROR(ABS(CH81),"-")</f>
        <v>3.5056947383597534</v>
      </c>
      <c r="CH81" s="179">
        <f ca="1">'Accuracy Calc'!GE109</f>
        <v>3.5056947383597534</v>
      </c>
      <c r="CI81" s="192">
        <f t="shared" ref="CI81:CI83" ca="1" si="683">IFERROR(RANK(CJ81,CJ$80:CJ$83,2),"-")</f>
        <v>2</v>
      </c>
      <c r="CJ81" s="210">
        <f t="shared" ref="CJ81:CJ83" ca="1" si="684">IFERROR(ABS(CK81),"-")</f>
        <v>3.6168681114613692</v>
      </c>
      <c r="CK81" s="179">
        <f ca="1">'Accuracy Calc'!GH109</f>
        <v>3.6168681114613692</v>
      </c>
      <c r="CL81" s="192">
        <f t="shared" ref="CL81:CL83" ca="1" si="685">IFERROR(RANK(CM81,CM$80:CM$83,2),"-")</f>
        <v>2</v>
      </c>
      <c r="CM81" s="210">
        <f t="shared" ref="CM81:CM83" ca="1" si="686">IFERROR(ABS(CN81),"-")</f>
        <v>3.4069786120627565</v>
      </c>
      <c r="CN81" s="179">
        <f ca="1">'Accuracy Calc'!GK109</f>
        <v>3.4069786120627565</v>
      </c>
      <c r="CO81" s="192">
        <f t="shared" ref="CO81:CO83" ca="1" si="687">IFERROR(RANK(CP81,CP$80:CP$83,2),"-")</f>
        <v>2</v>
      </c>
      <c r="CP81" s="210">
        <f t="shared" ref="CP81:CP83" ca="1" si="688">IFERROR(ABS(CQ81),"-")</f>
        <v>3.5197560690050609</v>
      </c>
      <c r="CQ81" s="179">
        <f ca="1">'Accuracy Calc'!GN109</f>
        <v>3.5197560690050609</v>
      </c>
      <c r="CR81" s="192">
        <f t="shared" ref="CR81:CR83" ca="1" si="689">IFERROR(RANK(CS81,CS$80:CS$83,2),"-")</f>
        <v>2</v>
      </c>
      <c r="CS81" s="210">
        <f t="shared" ref="CS81:CS83" ca="1" si="690">IFERROR(ABS(CT81),"-")</f>
        <v>3.327234797415823</v>
      </c>
      <c r="CT81" s="179">
        <f ca="1">'Accuracy Calc'!GQ109</f>
        <v>3.327234797415823</v>
      </c>
      <c r="CU81" s="192">
        <f t="shared" ref="CU81:CU83" ca="1" si="691">IFERROR(RANK(CV81,CV$80:CV$83,2),"-")</f>
        <v>2</v>
      </c>
      <c r="CV81" s="210">
        <f t="shared" ref="CV81:CV83" ca="1" si="692">IFERROR(ABS(CW81),"-")</f>
        <v>3.6225034935817857</v>
      </c>
      <c r="CW81" s="179">
        <f ca="1">'Accuracy Calc'!GT109</f>
        <v>3.6225034935817857</v>
      </c>
      <c r="CX81" s="192">
        <f t="shared" ref="CX81:CX83" ca="1" si="693">IFERROR(RANK(CY81,CY$80:CY$83,2),"-")</f>
        <v>2</v>
      </c>
      <c r="CY81" s="210">
        <f t="shared" ref="CY81:CY83" ca="1" si="694">IFERROR(ABS(CZ81),"-")</f>
        <v>3.5045475299364517</v>
      </c>
      <c r="CZ81" s="179">
        <f ca="1">'Accuracy Calc'!GW109</f>
        <v>3.5045475299364517</v>
      </c>
      <c r="DA81" s="192">
        <f t="shared" ref="DA81:DA83" ca="1" si="695">IFERROR(RANK(DB81,DB$80:DB$83,2),"-")</f>
        <v>1</v>
      </c>
      <c r="DB81" s="210">
        <f t="shared" ref="DB81:DB83" ca="1" si="696">IFERROR(ABS(DC81),"-")</f>
        <v>3.607081623439524</v>
      </c>
      <c r="DC81" s="179">
        <f ca="1">'Accuracy Calc'!GZ109</f>
        <v>3.607081623439524</v>
      </c>
      <c r="DD81" s="192">
        <f t="shared" ref="DD81:DD83" ca="1" si="697">IFERROR(RANK(DE81,DE$80:DE$83,2),"-")</f>
        <v>1</v>
      </c>
      <c r="DE81" s="210">
        <f t="shared" ref="DE81:DE83" ca="1" si="698">IFERROR(ABS(DF81),"-")</f>
        <v>3.7617517473601789</v>
      </c>
      <c r="DF81" s="179">
        <f ca="1">'Accuracy Calc'!HC109</f>
        <v>3.7617517473601789</v>
      </c>
      <c r="DK81" s="189" t="str">
        <f t="shared" si="616"/>
        <v>GFS_Ens</v>
      </c>
      <c r="DL81" s="184">
        <f t="shared" ca="1" si="617"/>
        <v>2.0018710245596321</v>
      </c>
      <c r="DM81" s="184">
        <f t="shared" ca="1" si="618"/>
        <v>2.343188448393712</v>
      </c>
      <c r="DN81" s="184">
        <f t="shared" ca="1" si="619"/>
        <v>2.2481194673734946</v>
      </c>
      <c r="DO81" s="184">
        <f t="shared" ca="1" si="620"/>
        <v>2.5001771503341654</v>
      </c>
      <c r="DP81" s="184">
        <f t="shared" ca="1" si="621"/>
        <v>2.4460124646319148</v>
      </c>
      <c r="DQ81" s="184">
        <f t="shared" ca="1" si="622"/>
        <v>2.8541510677507693</v>
      </c>
      <c r="DR81" s="184">
        <f t="shared" ca="1" si="623"/>
        <v>3.4026334739661728</v>
      </c>
      <c r="DS81" s="184">
        <f t="shared" ca="1" si="624"/>
        <v>3.5056947383597534</v>
      </c>
      <c r="DT81" s="184">
        <f t="shared" ca="1" si="625"/>
        <v>3.6168681114613692</v>
      </c>
      <c r="DU81" s="184">
        <f t="shared" ca="1" si="626"/>
        <v>3.4069786120627565</v>
      </c>
      <c r="DV81" s="184">
        <f t="shared" ca="1" si="627"/>
        <v>3.5197560690050609</v>
      </c>
      <c r="DW81" s="184">
        <f t="shared" ca="1" si="628"/>
        <v>3.327234797415823</v>
      </c>
      <c r="DX81" s="184">
        <f t="shared" ca="1" si="629"/>
        <v>3.6225034935817857</v>
      </c>
      <c r="DY81" s="184">
        <f t="shared" ca="1" si="630"/>
        <v>3.5045475299364517</v>
      </c>
      <c r="DZ81" s="184">
        <f t="shared" ca="1" si="631"/>
        <v>3.607081623439524</v>
      </c>
      <c r="EA81" s="184">
        <f t="shared" ca="1" si="632"/>
        <v>3.7617517473601789</v>
      </c>
    </row>
    <row r="82" spans="6:131" x14ac:dyDescent="0.35">
      <c r="F82" s="346"/>
      <c r="G82" s="346"/>
      <c r="H82" s="39" t="str">
        <f t="shared" si="665"/>
        <v>0012zCountECMWF_Ens</v>
      </c>
      <c r="I82" s="340" t="s">
        <v>3298</v>
      </c>
      <c r="J82" s="328" t="str">
        <f ca="1">IFERROR(RANK(K82,K$9:K$12,2),"-")</f>
        <v>-</v>
      </c>
      <c r="K82" s="326">
        <f t="shared" ca="1" si="666"/>
        <v>56</v>
      </c>
      <c r="L82" s="327">
        <f ca="1">VLOOKUP($H82,$BI$143:$DF$178,K$83,FALSE)</f>
        <v>56</v>
      </c>
      <c r="M82" s="325" t="str">
        <f ca="1">IFERROR(RANK(N82,N$9:N$12,2),"-")</f>
        <v>-</v>
      </c>
      <c r="N82" s="326">
        <f t="shared" ref="N82" ca="1" si="699">IFERROR(ABS(O82),"-")</f>
        <v>56</v>
      </c>
      <c r="O82" s="327">
        <f ca="1">VLOOKUP($H82,$BI$143:$DF$178,N$83,FALSE)</f>
        <v>56</v>
      </c>
      <c r="P82" s="325" t="str">
        <f ca="1">IFERROR(RANK(Q82,Q$9:Q$12,2),"-")</f>
        <v>-</v>
      </c>
      <c r="Q82" s="326">
        <f t="shared" ref="Q82" ca="1" si="700">IFERROR(ABS(R82),"-")</f>
        <v>56</v>
      </c>
      <c r="R82" s="327">
        <f ca="1">VLOOKUP($H82,$BI$143:$DF$178,Q$83,FALSE)</f>
        <v>56</v>
      </c>
      <c r="S82" s="325" t="str">
        <f ca="1">IFERROR(RANK(T82,T$9:T$12,2),"-")</f>
        <v>-</v>
      </c>
      <c r="T82" s="326">
        <f t="shared" ref="T82" ca="1" si="701">IFERROR(ABS(U82),"-")</f>
        <v>56</v>
      </c>
      <c r="U82" s="327">
        <f ca="1">VLOOKUP($H82,$BI$143:$DF$178,T$83,FALSE)</f>
        <v>56</v>
      </c>
      <c r="V82" s="328" t="str">
        <f ca="1">IFERROR(RANK(W82,W$9:W$12,2),"-")</f>
        <v>-</v>
      </c>
      <c r="W82" s="326">
        <f t="shared" ref="W82" ca="1" si="702">IFERROR(ABS(X82),"-")</f>
        <v>56</v>
      </c>
      <c r="X82" s="327">
        <f ca="1">VLOOKUP($H82,$BI$143:$DF$178,W$83,FALSE)</f>
        <v>56</v>
      </c>
      <c r="Y82" s="328" t="str">
        <f ca="1">IFERROR(RANK(Z82,Z$9:Z$12,2),"-")</f>
        <v>-</v>
      </c>
      <c r="Z82" s="326">
        <f t="shared" ref="Z82" ca="1" si="703">IFERROR(ABS(AA82),"-")</f>
        <v>56</v>
      </c>
      <c r="AA82" s="327">
        <f ca="1">VLOOKUP($H82,$BI$143:$DF$178,Z$83,FALSE)</f>
        <v>56</v>
      </c>
      <c r="AB82" s="328" t="str">
        <f ca="1">IFERROR(RANK(AC82,AC$9:AC$12,2),"-")</f>
        <v>-</v>
      </c>
      <c r="AC82" s="326">
        <f t="shared" ref="AC82" ca="1" si="704">IFERROR(ABS(AD82),"-")</f>
        <v>56</v>
      </c>
      <c r="AD82" s="327">
        <f ca="1">VLOOKUP($H82,$BI$143:$DF$178,AC$83,FALSE)</f>
        <v>56</v>
      </c>
      <c r="AE82" s="328" t="str">
        <f ca="1">IFERROR(RANK(AF82,AF$9:AF$12,2),"-")</f>
        <v>-</v>
      </c>
      <c r="AF82" s="326">
        <f t="shared" ref="AF82" ca="1" si="705">IFERROR(ABS(AG82),"-")</f>
        <v>56</v>
      </c>
      <c r="AG82" s="327">
        <f ca="1">VLOOKUP($H82,$BI$143:$DF$178,AF$83,FALSE)</f>
        <v>56</v>
      </c>
      <c r="AH82" s="328" t="str">
        <f ca="1">IFERROR(RANK(AI82,AI$9:AI$12,2),"-")</f>
        <v>-</v>
      </c>
      <c r="AI82" s="326">
        <f t="shared" ref="AI82" ca="1" si="706">IFERROR(ABS(AJ82),"-")</f>
        <v>56</v>
      </c>
      <c r="AJ82" s="327">
        <f ca="1">VLOOKUP($H82,$BI$143:$DF$178,AI$83,FALSE)</f>
        <v>56</v>
      </c>
      <c r="AK82" s="328" t="str">
        <f ca="1">IFERROR(RANK(AL82,AL$9:AL$12,2),"-")</f>
        <v>-</v>
      </c>
      <c r="AL82" s="326">
        <f t="shared" ref="AL82" ca="1" si="707">IFERROR(ABS(AM82),"-")</f>
        <v>56</v>
      </c>
      <c r="AM82" s="327">
        <f ca="1">VLOOKUP($H82,$BI$143:$DF$178,AL$83,FALSE)</f>
        <v>56</v>
      </c>
      <c r="AN82" s="328" t="str">
        <f ca="1">IFERROR(RANK(AO82,AO$9:AO$12,2),"-")</f>
        <v>-</v>
      </c>
      <c r="AO82" s="326">
        <f t="shared" ref="AO82" ca="1" si="708">IFERROR(ABS(AP82),"-")</f>
        <v>56</v>
      </c>
      <c r="AP82" s="327">
        <f ca="1">VLOOKUP($H82,$BI$143:$DF$178,AO$83,FALSE)</f>
        <v>56</v>
      </c>
      <c r="AQ82" s="328" t="str">
        <f ca="1">IFERROR(RANK(AR82,AR$9:AR$12,2),"-")</f>
        <v>-</v>
      </c>
      <c r="AR82" s="326">
        <f t="shared" ref="AR82" ca="1" si="709">IFERROR(ABS(AS82),"-")</f>
        <v>56</v>
      </c>
      <c r="AS82" s="327">
        <f ca="1">VLOOKUP($H82,$BI$143:$DF$178,AR$83,FALSE)</f>
        <v>56</v>
      </c>
      <c r="AT82" s="328" t="str">
        <f ca="1">IFERROR(RANK(AU82,AU$9:AU$12,2),"-")</f>
        <v>-</v>
      </c>
      <c r="AU82" s="326">
        <f t="shared" ref="AU82" ca="1" si="710">IFERROR(ABS(AV82),"-")</f>
        <v>56</v>
      </c>
      <c r="AV82" s="327">
        <f ca="1">VLOOKUP($H82,$BI$143:$DF$178,AU$83,FALSE)</f>
        <v>56</v>
      </c>
      <c r="AW82" s="328" t="str">
        <f ca="1">IFERROR(RANK(AX82,AX$9:AX$12,2),"-")</f>
        <v>-</v>
      </c>
      <c r="AX82" s="326">
        <f t="shared" ref="AX82" ca="1" si="711">IFERROR(ABS(AY82),"-")</f>
        <v>56</v>
      </c>
      <c r="AY82" s="327">
        <f ca="1">VLOOKUP($H82,$BI$143:$DF$178,AX$83,FALSE)</f>
        <v>56</v>
      </c>
      <c r="AZ82" s="328" t="str">
        <f ca="1">IFERROR(RANK(BA82,BA$9:BA$12,2),"-")</f>
        <v>-</v>
      </c>
      <c r="BA82" s="326">
        <f t="shared" ref="BA82" ca="1" si="712">IFERROR(ABS(BB82),"-")</f>
        <v>28</v>
      </c>
      <c r="BB82" s="327">
        <f ca="1">VLOOKUP($H82,$BI$143:$DF$178,BA$83,FALSE)</f>
        <v>28</v>
      </c>
      <c r="BC82" s="328" t="str">
        <f ca="1">IFERROR(RANK(BD82,BD$9:BD$12,2),"-")</f>
        <v>-</v>
      </c>
      <c r="BD82" s="326">
        <f t="shared" ref="BD82" si="713">IFERROR(ABS(BE82),"-")</f>
        <v>0</v>
      </c>
      <c r="BE82" s="327">
        <f>VLOOKUP($H82,$BI$143:$DF$178,BD$83,FALSE)</f>
        <v>0</v>
      </c>
      <c r="BF82" s="347"/>
      <c r="BI82" s="42" t="str">
        <f>$BI$79&amp;BJ82</f>
        <v>18zStDev_ECMWF</v>
      </c>
      <c r="BJ82" s="180" t="s">
        <v>3171</v>
      </c>
      <c r="BK82" s="192">
        <f t="shared" ca="1" si="667"/>
        <v>4</v>
      </c>
      <c r="BL82" s="210">
        <f t="shared" ca="1" si="668"/>
        <v>2.8793447884913403</v>
      </c>
      <c r="BM82" s="179">
        <f ca="1">'Accuracy Calc'!FJ164</f>
        <v>2.8793447884913403</v>
      </c>
      <c r="BN82" s="192">
        <f t="shared" ca="1" si="669"/>
        <v>3</v>
      </c>
      <c r="BO82" s="210">
        <f t="shared" ca="1" si="670"/>
        <v>2.8221460997182817</v>
      </c>
      <c r="BP82" s="179">
        <f ca="1">'Accuracy Calc'!FM164</f>
        <v>2.8221460997182817</v>
      </c>
      <c r="BQ82" s="192">
        <f t="shared" ca="1" si="671"/>
        <v>2</v>
      </c>
      <c r="BR82" s="210">
        <f t="shared" ca="1" si="672"/>
        <v>2.7021568216836407</v>
      </c>
      <c r="BS82" s="179">
        <f ca="1">'Accuracy Calc'!FP164</f>
        <v>2.7021568216836407</v>
      </c>
      <c r="BT82" s="192">
        <f t="shared" ca="1" si="673"/>
        <v>4</v>
      </c>
      <c r="BU82" s="210">
        <f t="shared" ca="1" si="674"/>
        <v>3.6555610633038076</v>
      </c>
      <c r="BV82" s="179">
        <f ca="1">'Accuracy Calc'!FS164</f>
        <v>3.6555610633038076</v>
      </c>
      <c r="BW82" s="192">
        <f t="shared" ca="1" si="675"/>
        <v>4</v>
      </c>
      <c r="BX82" s="210">
        <f t="shared" ca="1" si="676"/>
        <v>4.0109267532823312</v>
      </c>
      <c r="BY82" s="179">
        <f ca="1">'Accuracy Calc'!FV164</f>
        <v>4.0109267532823312</v>
      </c>
      <c r="BZ82" s="192">
        <f t="shared" ca="1" si="677"/>
        <v>3</v>
      </c>
      <c r="CA82" s="210">
        <f t="shared" ca="1" si="678"/>
        <v>4.3855911140907597</v>
      </c>
      <c r="CB82" s="179">
        <f ca="1">'Accuracy Calc'!FY164</f>
        <v>4.3855911140907597</v>
      </c>
      <c r="CC82" s="192">
        <f t="shared" ca="1" si="679"/>
        <v>3</v>
      </c>
      <c r="CD82" s="210">
        <f t="shared" ca="1" si="680"/>
        <v>4.3419132200448223</v>
      </c>
      <c r="CE82" s="179">
        <f ca="1">'Accuracy Calc'!GB164</f>
        <v>4.3419132200448223</v>
      </c>
      <c r="CF82" s="192">
        <f t="shared" ca="1" si="681"/>
        <v>4</v>
      </c>
      <c r="CG82" s="210">
        <f t="shared" ca="1" si="682"/>
        <v>4.9160994256472277</v>
      </c>
      <c r="CH82" s="179">
        <f ca="1">'Accuracy Calc'!GE164</f>
        <v>4.9160994256472277</v>
      </c>
      <c r="CI82" s="192">
        <f t="shared" ca="1" si="683"/>
        <v>3</v>
      </c>
      <c r="CJ82" s="210">
        <f t="shared" ca="1" si="684"/>
        <v>4.2981492014055149</v>
      </c>
      <c r="CK82" s="179">
        <f ca="1">'Accuracy Calc'!GH164</f>
        <v>4.2981492014055149</v>
      </c>
      <c r="CL82" s="192" t="str">
        <f t="shared" ca="1" si="685"/>
        <v>-</v>
      </c>
      <c r="CM82" s="210" t="str">
        <f t="shared" ca="1" si="686"/>
        <v>-</v>
      </c>
      <c r="CN82" s="179" t="str">
        <f ca="1">'Accuracy Calc'!GK164</f>
        <v>-</v>
      </c>
      <c r="CO82" s="192" t="str">
        <f t="shared" si="687"/>
        <v>-</v>
      </c>
      <c r="CP82" s="210" t="str">
        <f t="shared" si="688"/>
        <v>-</v>
      </c>
      <c r="CQ82" s="179" t="str">
        <f>'Accuracy Calc'!GN164</f>
        <v>-</v>
      </c>
      <c r="CR82" s="192" t="str">
        <f t="shared" si="689"/>
        <v>-</v>
      </c>
      <c r="CS82" s="210" t="str">
        <f t="shared" si="690"/>
        <v>-</v>
      </c>
      <c r="CT82" s="179" t="str">
        <f>'Accuracy Calc'!GQ164</f>
        <v>-</v>
      </c>
      <c r="CU82" s="192" t="str">
        <f t="shared" si="691"/>
        <v>-</v>
      </c>
      <c r="CV82" s="210" t="str">
        <f t="shared" si="692"/>
        <v>-</v>
      </c>
      <c r="CW82" s="179" t="str">
        <f>'Accuracy Calc'!GT164</f>
        <v>-</v>
      </c>
      <c r="CX82" s="192" t="str">
        <f t="shared" si="693"/>
        <v>-</v>
      </c>
      <c r="CY82" s="210" t="str">
        <f t="shared" si="694"/>
        <v>-</v>
      </c>
      <c r="CZ82" s="179" t="str">
        <f>'Accuracy Calc'!GW164</f>
        <v>-</v>
      </c>
      <c r="DA82" s="192" t="str">
        <f t="shared" si="695"/>
        <v>-</v>
      </c>
      <c r="DB82" s="210" t="str">
        <f t="shared" si="696"/>
        <v>-</v>
      </c>
      <c r="DC82" s="179" t="str">
        <f>'Accuracy Calc'!GZ164</f>
        <v>-</v>
      </c>
      <c r="DD82" s="192" t="str">
        <f t="shared" si="697"/>
        <v>-</v>
      </c>
      <c r="DE82" s="210" t="str">
        <f t="shared" si="698"/>
        <v>-</v>
      </c>
      <c r="DF82" s="179" t="str">
        <f>'Accuracy Calc'!HC164</f>
        <v>-</v>
      </c>
      <c r="DK82" s="189" t="str">
        <f t="shared" si="616"/>
        <v>ECMWF</v>
      </c>
      <c r="DL82" s="184">
        <f t="shared" ca="1" si="617"/>
        <v>2.8793447884913403</v>
      </c>
      <c r="DM82" s="184">
        <f t="shared" ca="1" si="618"/>
        <v>2.8221460997182817</v>
      </c>
      <c r="DN82" s="184">
        <f t="shared" ca="1" si="619"/>
        <v>2.7021568216836407</v>
      </c>
      <c r="DO82" s="184">
        <f t="shared" ca="1" si="620"/>
        <v>3.6555610633038076</v>
      </c>
      <c r="DP82" s="184">
        <f t="shared" ca="1" si="621"/>
        <v>4.0109267532823312</v>
      </c>
      <c r="DQ82" s="184">
        <f t="shared" ca="1" si="622"/>
        <v>4.3855911140907597</v>
      </c>
      <c r="DR82" s="184">
        <f t="shared" ca="1" si="623"/>
        <v>4.3419132200448223</v>
      </c>
      <c r="DS82" s="184">
        <f t="shared" ca="1" si="624"/>
        <v>4.9160994256472277</v>
      </c>
      <c r="DT82" s="184">
        <f t="shared" ca="1" si="625"/>
        <v>4.2981492014055149</v>
      </c>
      <c r="DU82" s="184" t="str">
        <f t="shared" ca="1" si="626"/>
        <v>-</v>
      </c>
      <c r="DV82" s="184" t="str">
        <f t="shared" si="627"/>
        <v>-</v>
      </c>
      <c r="DW82" s="184" t="str">
        <f t="shared" si="628"/>
        <v>-</v>
      </c>
      <c r="DX82" s="184" t="str">
        <f t="shared" si="629"/>
        <v>-</v>
      </c>
      <c r="DY82" s="184" t="str">
        <f t="shared" si="630"/>
        <v>-</v>
      </c>
      <c r="DZ82" s="184" t="str">
        <f t="shared" si="631"/>
        <v>-</v>
      </c>
      <c r="EA82" s="184" t="str">
        <f t="shared" si="632"/>
        <v>-</v>
      </c>
    </row>
    <row r="83" spans="6:131" ht="16" thickBot="1" x14ac:dyDescent="0.4">
      <c r="F83" s="346"/>
      <c r="G83" s="346"/>
      <c r="I83" s="347"/>
      <c r="J83" s="341"/>
      <c r="K83" s="342">
        <v>5</v>
      </c>
      <c r="L83" s="341"/>
      <c r="M83" s="341"/>
      <c r="N83" s="342">
        <f>K83+3</f>
        <v>8</v>
      </c>
      <c r="O83" s="341"/>
      <c r="P83" s="341"/>
      <c r="Q83" s="342">
        <f>N83+3</f>
        <v>11</v>
      </c>
      <c r="R83" s="341"/>
      <c r="S83" s="341"/>
      <c r="T83" s="342">
        <f>Q83+3</f>
        <v>14</v>
      </c>
      <c r="U83" s="341"/>
      <c r="V83" s="341"/>
      <c r="W83" s="342">
        <f>T83+3</f>
        <v>17</v>
      </c>
      <c r="X83" s="341"/>
      <c r="Y83" s="341"/>
      <c r="Z83" s="342">
        <f>W83+3</f>
        <v>20</v>
      </c>
      <c r="AA83" s="341"/>
      <c r="AB83" s="341"/>
      <c r="AC83" s="342">
        <f>Z83+3</f>
        <v>23</v>
      </c>
      <c r="AD83" s="341"/>
      <c r="AE83" s="341"/>
      <c r="AF83" s="342">
        <f>AC83+3</f>
        <v>26</v>
      </c>
      <c r="AG83" s="341"/>
      <c r="AH83" s="341"/>
      <c r="AI83" s="342">
        <f>AF83+3</f>
        <v>29</v>
      </c>
      <c r="AJ83" s="341"/>
      <c r="AK83" s="341"/>
      <c r="AL83" s="342">
        <f>AI83+3</f>
        <v>32</v>
      </c>
      <c r="AM83" s="341"/>
      <c r="AN83" s="341"/>
      <c r="AO83" s="342">
        <f>AL83+3</f>
        <v>35</v>
      </c>
      <c r="AP83" s="341"/>
      <c r="AQ83" s="341"/>
      <c r="AR83" s="342">
        <f>AO83+3</f>
        <v>38</v>
      </c>
      <c r="AS83" s="341"/>
      <c r="AT83" s="341"/>
      <c r="AU83" s="342">
        <f>AR83+3</f>
        <v>41</v>
      </c>
      <c r="AV83" s="341"/>
      <c r="AW83" s="341"/>
      <c r="AX83" s="342">
        <f>AU83+3</f>
        <v>44</v>
      </c>
      <c r="AY83" s="341"/>
      <c r="AZ83" s="341"/>
      <c r="BA83" s="342">
        <f>AX83+3</f>
        <v>47</v>
      </c>
      <c r="BB83" s="341"/>
      <c r="BC83" s="341"/>
      <c r="BD83" s="342">
        <f>BA83+3</f>
        <v>50</v>
      </c>
      <c r="BE83" s="341"/>
      <c r="BF83" s="341"/>
      <c r="BI83" s="42" t="str">
        <f>$BI$79&amp;BJ83</f>
        <v>18zStDev_ECMWF_Ens</v>
      </c>
      <c r="BJ83" s="180" t="s">
        <v>3298</v>
      </c>
      <c r="BK83" s="192">
        <f t="shared" ca="1" si="667"/>
        <v>3</v>
      </c>
      <c r="BL83" s="210">
        <f t="shared" ca="1" si="668"/>
        <v>2.7894011518077</v>
      </c>
      <c r="BM83" s="179">
        <f ca="1">'Accuracy Calc'!FJ219</f>
        <v>2.7894011518077</v>
      </c>
      <c r="BN83" s="192">
        <f t="shared" ca="1" si="669"/>
        <v>4</v>
      </c>
      <c r="BO83" s="210">
        <f t="shared" ca="1" si="670"/>
        <v>3.1899559515530909</v>
      </c>
      <c r="BP83" s="179">
        <f ca="1">'Accuracy Calc'!FM219</f>
        <v>3.1899559515530909</v>
      </c>
      <c r="BQ83" s="192">
        <f t="shared" ca="1" si="671"/>
        <v>4</v>
      </c>
      <c r="BR83" s="210">
        <f t="shared" ca="1" si="672"/>
        <v>3.009196622293814</v>
      </c>
      <c r="BS83" s="179">
        <f ca="1">'Accuracy Calc'!FP219</f>
        <v>3.009196622293814</v>
      </c>
      <c r="BT83" s="192">
        <f t="shared" ca="1" si="673"/>
        <v>2</v>
      </c>
      <c r="BU83" s="210">
        <f t="shared" ca="1" si="674"/>
        <v>3.3037079031875196</v>
      </c>
      <c r="BV83" s="179">
        <f ca="1">'Accuracy Calc'!FS219</f>
        <v>3.3037079031875196</v>
      </c>
      <c r="BW83" s="192">
        <f t="shared" ca="1" si="675"/>
        <v>2</v>
      </c>
      <c r="BX83" s="210">
        <f t="shared" ca="1" si="676"/>
        <v>3.1658859152147452</v>
      </c>
      <c r="BY83" s="179">
        <f ca="1">'Accuracy Calc'!FV219</f>
        <v>3.1658859152147452</v>
      </c>
      <c r="BZ83" s="192">
        <f t="shared" ca="1" si="677"/>
        <v>2</v>
      </c>
      <c r="CA83" s="210">
        <f t="shared" ca="1" si="678"/>
        <v>3.7371038698261247</v>
      </c>
      <c r="CB83" s="179">
        <f ca="1">'Accuracy Calc'!FY219</f>
        <v>3.7371038698261247</v>
      </c>
      <c r="CC83" s="192">
        <f t="shared" ca="1" si="679"/>
        <v>2</v>
      </c>
      <c r="CD83" s="210">
        <f t="shared" ca="1" si="680"/>
        <v>3.6065173445758592</v>
      </c>
      <c r="CE83" s="179">
        <f ca="1">'Accuracy Calc'!GB219</f>
        <v>3.6065173445758592</v>
      </c>
      <c r="CF83" s="192">
        <f t="shared" ca="1" si="681"/>
        <v>2</v>
      </c>
      <c r="CG83" s="210">
        <f t="shared" ca="1" si="682"/>
        <v>3.5546956032015475</v>
      </c>
      <c r="CH83" s="179">
        <f ca="1">'Accuracy Calc'!GE219</f>
        <v>3.5546956032015475</v>
      </c>
      <c r="CI83" s="192">
        <f t="shared" ca="1" si="683"/>
        <v>1</v>
      </c>
      <c r="CJ83" s="210">
        <f t="shared" ca="1" si="684"/>
        <v>3.3379148460653822</v>
      </c>
      <c r="CK83" s="179">
        <f ca="1">'Accuracy Calc'!GH219</f>
        <v>3.3379148460653822</v>
      </c>
      <c r="CL83" s="192">
        <f t="shared" ca="1" si="685"/>
        <v>1</v>
      </c>
      <c r="CM83" s="210">
        <f t="shared" ca="1" si="686"/>
        <v>3.1432176141641603</v>
      </c>
      <c r="CN83" s="179">
        <f ca="1">'Accuracy Calc'!GK219</f>
        <v>3.1432176141641603</v>
      </c>
      <c r="CO83" s="192">
        <f t="shared" ca="1" si="687"/>
        <v>1</v>
      </c>
      <c r="CP83" s="210">
        <f t="shared" ca="1" si="688"/>
        <v>3.3493885184222472</v>
      </c>
      <c r="CQ83" s="179">
        <f ca="1">'Accuracy Calc'!GN219</f>
        <v>3.3493885184222472</v>
      </c>
      <c r="CR83" s="192">
        <f t="shared" ca="1" si="689"/>
        <v>1</v>
      </c>
      <c r="CS83" s="210">
        <f t="shared" ca="1" si="690"/>
        <v>3.2028461400970691</v>
      </c>
      <c r="CT83" s="179">
        <f ca="1">'Accuracy Calc'!GQ219</f>
        <v>3.2028461400970691</v>
      </c>
      <c r="CU83" s="192">
        <f t="shared" ca="1" si="691"/>
        <v>1</v>
      </c>
      <c r="CV83" s="210">
        <f t="shared" ca="1" si="692"/>
        <v>3.1884690056821827</v>
      </c>
      <c r="CW83" s="179">
        <f ca="1">'Accuracy Calc'!GT219</f>
        <v>3.1884690056821827</v>
      </c>
      <c r="CX83" s="192">
        <f t="shared" ca="1" si="693"/>
        <v>1</v>
      </c>
      <c r="CY83" s="210">
        <f t="shared" ca="1" si="694"/>
        <v>3.3461756776514484</v>
      </c>
      <c r="CZ83" s="179">
        <f ca="1">'Accuracy Calc'!GW219</f>
        <v>3.3461756776514484</v>
      </c>
      <c r="DA83" s="192" t="str">
        <f t="shared" ca="1" si="695"/>
        <v>-</v>
      </c>
      <c r="DB83" s="210" t="str">
        <f t="shared" ca="1" si="696"/>
        <v>-</v>
      </c>
      <c r="DC83" s="179" t="str">
        <f ca="1">'Accuracy Calc'!GZ219</f>
        <v>-</v>
      </c>
      <c r="DD83" s="192" t="str">
        <f t="shared" si="697"/>
        <v>-</v>
      </c>
      <c r="DE83" s="210" t="str">
        <f t="shared" si="698"/>
        <v>-</v>
      </c>
      <c r="DF83" s="179" t="str">
        <f>'Accuracy Calc'!HC219</f>
        <v>-</v>
      </c>
      <c r="DK83" s="189" t="str">
        <f t="shared" si="616"/>
        <v>ECMWF_Ens</v>
      </c>
      <c r="DL83" s="184">
        <f t="shared" ca="1" si="617"/>
        <v>2.7894011518077</v>
      </c>
      <c r="DM83" s="184">
        <f t="shared" ca="1" si="618"/>
        <v>3.1899559515530909</v>
      </c>
      <c r="DN83" s="184">
        <f t="shared" ca="1" si="619"/>
        <v>3.009196622293814</v>
      </c>
      <c r="DO83" s="184">
        <f t="shared" ca="1" si="620"/>
        <v>3.3037079031875196</v>
      </c>
      <c r="DP83" s="184">
        <f t="shared" ca="1" si="621"/>
        <v>3.1658859152147452</v>
      </c>
      <c r="DQ83" s="184">
        <f t="shared" ca="1" si="622"/>
        <v>3.7371038698261247</v>
      </c>
      <c r="DR83" s="184">
        <f t="shared" ca="1" si="623"/>
        <v>3.6065173445758592</v>
      </c>
      <c r="DS83" s="184">
        <f t="shared" ca="1" si="624"/>
        <v>3.5546956032015475</v>
      </c>
      <c r="DT83" s="184">
        <f t="shared" ca="1" si="625"/>
        <v>3.3379148460653822</v>
      </c>
      <c r="DU83" s="184">
        <f t="shared" ca="1" si="626"/>
        <v>3.1432176141641603</v>
      </c>
      <c r="DV83" s="184">
        <f t="shared" ca="1" si="627"/>
        <v>3.3493885184222472</v>
      </c>
      <c r="DW83" s="184">
        <f t="shared" ca="1" si="628"/>
        <v>3.2028461400970691</v>
      </c>
      <c r="DX83" s="184">
        <f t="shared" ca="1" si="629"/>
        <v>3.1884690056821827</v>
      </c>
      <c r="DY83" s="184">
        <f t="shared" ca="1" si="630"/>
        <v>3.3461756776514484</v>
      </c>
      <c r="DZ83" s="184" t="str">
        <f t="shared" ca="1" si="631"/>
        <v>-</v>
      </c>
      <c r="EA83" s="184" t="str">
        <f t="shared" si="632"/>
        <v>-</v>
      </c>
    </row>
    <row r="84" spans="6:131" ht="16" thickBot="1" x14ac:dyDescent="0.4">
      <c r="F84" s="346"/>
      <c r="G84" s="346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47"/>
      <c r="Y84" s="347"/>
      <c r="Z84" s="347"/>
      <c r="AA84" s="347"/>
      <c r="AB84" s="347"/>
      <c r="AC84" s="347"/>
      <c r="AD84" s="347"/>
      <c r="AE84" s="347"/>
      <c r="AF84" s="347"/>
      <c r="AG84" s="347"/>
      <c r="AH84" s="347"/>
      <c r="AI84" s="347"/>
      <c r="AJ84" s="347"/>
      <c r="AK84" s="347"/>
      <c r="AL84" s="347"/>
      <c r="AM84" s="347"/>
      <c r="AN84" s="347"/>
      <c r="AO84" s="347"/>
      <c r="AP84" s="347"/>
      <c r="AQ84" s="347"/>
      <c r="AR84" s="347"/>
      <c r="AS84" s="347"/>
      <c r="AT84" s="347"/>
      <c r="AU84" s="347"/>
      <c r="AV84" s="347"/>
      <c r="AW84" s="347"/>
      <c r="AX84" s="347"/>
      <c r="AY84" s="347"/>
      <c r="AZ84" s="347"/>
      <c r="BA84" s="347"/>
      <c r="BB84" s="347"/>
      <c r="BC84" s="347"/>
      <c r="BD84" s="347"/>
      <c r="BE84" s="347"/>
      <c r="BF84" s="347"/>
      <c r="BI84" s="169" t="s">
        <v>3279</v>
      </c>
      <c r="BJ84" s="214" t="s">
        <v>3248</v>
      </c>
      <c r="BK84" s="400" t="s">
        <v>3092</v>
      </c>
      <c r="BL84" s="401"/>
      <c r="BM84" s="402"/>
      <c r="BN84" s="400" t="s">
        <v>3093</v>
      </c>
      <c r="BO84" s="401"/>
      <c r="BP84" s="402"/>
      <c r="BQ84" s="400" t="s">
        <v>3094</v>
      </c>
      <c r="BR84" s="401"/>
      <c r="BS84" s="402"/>
      <c r="BT84" s="400" t="s">
        <v>3095</v>
      </c>
      <c r="BU84" s="401"/>
      <c r="BV84" s="402"/>
      <c r="BW84" s="400" t="s">
        <v>3096</v>
      </c>
      <c r="BX84" s="401"/>
      <c r="BY84" s="401"/>
      <c r="BZ84" s="400" t="s">
        <v>3097</v>
      </c>
      <c r="CA84" s="401"/>
      <c r="CB84" s="402"/>
      <c r="CC84" s="400" t="s">
        <v>3098</v>
      </c>
      <c r="CD84" s="401"/>
      <c r="CE84" s="402"/>
      <c r="CF84" s="400" t="s">
        <v>3099</v>
      </c>
      <c r="CG84" s="401"/>
      <c r="CH84" s="402"/>
      <c r="CI84" s="400" t="s">
        <v>3100</v>
      </c>
      <c r="CJ84" s="401"/>
      <c r="CK84" s="401"/>
      <c r="CL84" s="400" t="s">
        <v>3101</v>
      </c>
      <c r="CM84" s="401"/>
      <c r="CN84" s="402"/>
      <c r="CO84" s="400" t="s">
        <v>3102</v>
      </c>
      <c r="CP84" s="401"/>
      <c r="CQ84" s="402"/>
      <c r="CR84" s="400" t="s">
        <v>3103</v>
      </c>
      <c r="CS84" s="401"/>
      <c r="CT84" s="402"/>
      <c r="CU84" s="400" t="s">
        <v>3104</v>
      </c>
      <c r="CV84" s="401"/>
      <c r="CW84" s="401"/>
      <c r="CX84" s="400" t="s">
        <v>3105</v>
      </c>
      <c r="CY84" s="401"/>
      <c r="CZ84" s="402"/>
      <c r="DA84" s="400" t="s">
        <v>3106</v>
      </c>
      <c r="DB84" s="401"/>
      <c r="DC84" s="402"/>
      <c r="DD84" s="400" t="s">
        <v>3107</v>
      </c>
      <c r="DE84" s="401"/>
      <c r="DF84" s="402"/>
      <c r="DK84" s="190" t="str">
        <f t="shared" si="616"/>
        <v>ERROR</v>
      </c>
      <c r="DL84" s="190">
        <f t="shared" si="617"/>
        <v>0</v>
      </c>
      <c r="DM84" s="190">
        <f t="shared" si="618"/>
        <v>0</v>
      </c>
      <c r="DN84" s="190">
        <f t="shared" si="619"/>
        <v>0</v>
      </c>
      <c r="DO84" s="190">
        <f t="shared" si="620"/>
        <v>0</v>
      </c>
      <c r="DP84" s="190">
        <f t="shared" si="621"/>
        <v>0</v>
      </c>
      <c r="DQ84" s="190">
        <f t="shared" si="622"/>
        <v>0</v>
      </c>
      <c r="DR84" s="190">
        <f t="shared" si="623"/>
        <v>0</v>
      </c>
      <c r="DS84" s="190">
        <f t="shared" si="624"/>
        <v>0</v>
      </c>
      <c r="DT84" s="190">
        <f t="shared" si="625"/>
        <v>0</v>
      </c>
      <c r="DU84" s="190">
        <f t="shared" si="626"/>
        <v>0</v>
      </c>
      <c r="DV84" s="190">
        <f t="shared" si="627"/>
        <v>0</v>
      </c>
      <c r="DW84" s="190">
        <f t="shared" si="628"/>
        <v>0</v>
      </c>
      <c r="DX84" s="190">
        <f t="shared" si="629"/>
        <v>0</v>
      </c>
      <c r="DY84" s="190">
        <f t="shared" si="630"/>
        <v>0</v>
      </c>
      <c r="DZ84" s="190">
        <f t="shared" si="631"/>
        <v>0</v>
      </c>
      <c r="EA84" s="190">
        <f t="shared" si="632"/>
        <v>0</v>
      </c>
    </row>
    <row r="85" spans="6:131" x14ac:dyDescent="0.35">
      <c r="F85" s="346"/>
      <c r="G85" s="346"/>
      <c r="I85" s="347"/>
      <c r="J85" s="347"/>
      <c r="K85" s="347"/>
      <c r="L85" s="347"/>
      <c r="M85" s="347"/>
      <c r="N85" s="347"/>
      <c r="O85" s="347"/>
      <c r="P85" s="347"/>
      <c r="Q85" s="347"/>
      <c r="R85" s="347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7"/>
      <c r="AM85" s="347"/>
      <c r="AN85" s="347"/>
      <c r="AO85" s="347"/>
      <c r="AP85" s="347"/>
      <c r="AQ85" s="347"/>
      <c r="AR85" s="347"/>
      <c r="AS85" s="347"/>
      <c r="AT85" s="347"/>
      <c r="AU85" s="347"/>
      <c r="AV85" s="347"/>
      <c r="AW85" s="347"/>
      <c r="AX85" s="347"/>
      <c r="AY85" s="347"/>
      <c r="AZ85" s="347"/>
      <c r="BA85" s="347"/>
      <c r="BB85" s="347"/>
      <c r="BC85" s="347"/>
      <c r="BD85" s="347"/>
      <c r="BE85" s="347"/>
      <c r="BF85" s="347"/>
      <c r="BI85" s="42" t="str">
        <f>$BI$84&amp;BJ85</f>
        <v>18zBIASError_GFS</v>
      </c>
      <c r="BJ85" s="180" t="s">
        <v>3085</v>
      </c>
      <c r="BK85" s="192">
        <f ca="1">IFERROR(RANK(BL85,BL$85:BL$88,2),"-")</f>
        <v>2</v>
      </c>
      <c r="BL85" s="210">
        <f ca="1">IFERROR(ABS(BM85),"-")</f>
        <v>1.645817142857144</v>
      </c>
      <c r="BM85" s="179">
        <f ca="1">'Accuracy Calc'!FL53</f>
        <v>1.645817142857144</v>
      </c>
      <c r="BN85" s="192">
        <f ca="1">IFERROR(RANK(BO85,BO$85:BO$88,2),"-")</f>
        <v>2</v>
      </c>
      <c r="BO85" s="210">
        <f ca="1">IFERROR(ABS(BP85),"-")</f>
        <v>2.1241542857142859</v>
      </c>
      <c r="BP85" s="179">
        <f ca="1">'Accuracy Calc'!FO53</f>
        <v>2.1241542857142859</v>
      </c>
      <c r="BQ85" s="192">
        <f ca="1">IFERROR(RANK(BR85,BR$85:BR$88,2),"-")</f>
        <v>2</v>
      </c>
      <c r="BR85" s="210">
        <f ca="1">IFERROR(ABS(BS85),"-")</f>
        <v>2.0314928571428545</v>
      </c>
      <c r="BS85" s="179">
        <f ca="1">'Accuracy Calc'!FR53</f>
        <v>2.0314928571428545</v>
      </c>
      <c r="BT85" s="192">
        <f ca="1">IFERROR(RANK(BU85,BU$85:BU$88,2),"-")</f>
        <v>2</v>
      </c>
      <c r="BU85" s="210">
        <f ca="1">IFERROR(ABS(BV85),"-")</f>
        <v>2.670197142857142</v>
      </c>
      <c r="BV85" s="179">
        <f ca="1">'Accuracy Calc'!FU53</f>
        <v>2.670197142857142</v>
      </c>
      <c r="BW85" s="192">
        <f ca="1">IFERROR(RANK(BX85,BX$85:BX$88,2),"-")</f>
        <v>3</v>
      </c>
      <c r="BX85" s="210">
        <f ca="1">IFERROR(ABS(BY85),"-")</f>
        <v>2.956718571428572</v>
      </c>
      <c r="BY85" s="179">
        <f ca="1">'Accuracy Calc'!FX53</f>
        <v>2.956718571428572</v>
      </c>
      <c r="BZ85" s="192">
        <f ca="1">IFERROR(RANK(CA85,CA$85:CA$88,2),"-")</f>
        <v>3</v>
      </c>
      <c r="CA85" s="210">
        <f ca="1">IFERROR(ABS(CB85),"-")</f>
        <v>3.1011942857142856</v>
      </c>
      <c r="CB85" s="179">
        <f ca="1">'Accuracy Calc'!GA53</f>
        <v>3.1011942857142856</v>
      </c>
      <c r="CC85" s="192">
        <f ca="1">IFERROR(RANK(CD85,CD$85:CD$88,2),"-")</f>
        <v>3</v>
      </c>
      <c r="CD85" s="210">
        <f ca="1">IFERROR(ABS(CE85),"-")</f>
        <v>3.3958671428571421</v>
      </c>
      <c r="CE85" s="179">
        <f ca="1">'Accuracy Calc'!GD53</f>
        <v>3.3958671428571421</v>
      </c>
      <c r="CF85" s="192">
        <f ca="1">IFERROR(RANK(CG85,CG$85:CG$88,2),"-")</f>
        <v>3</v>
      </c>
      <c r="CG85" s="210">
        <f ca="1">IFERROR(ABS(CH85),"-")</f>
        <v>3.9988414285714304</v>
      </c>
      <c r="CH85" s="179">
        <f ca="1">'Accuracy Calc'!GG53</f>
        <v>3.9988414285714304</v>
      </c>
      <c r="CI85" s="192">
        <f ca="1">IFERROR(RANK(CJ85,CJ$85:CJ$88,2),"-")</f>
        <v>4</v>
      </c>
      <c r="CJ85" s="210">
        <f ca="1">IFERROR(ABS(CK85),"-")</f>
        <v>5.3144228571428584</v>
      </c>
      <c r="CK85" s="179">
        <f ca="1">'Accuracy Calc'!GJ53</f>
        <v>5.3144228571428584</v>
      </c>
      <c r="CL85" s="192">
        <f ca="1">IFERROR(RANK(CM85,CM$85:CM$88,2),"-")</f>
        <v>3</v>
      </c>
      <c r="CM85" s="210">
        <f ca="1">IFERROR(ABS(CN85),"-")</f>
        <v>6.1508828571428591</v>
      </c>
      <c r="CN85" s="179">
        <f ca="1">'Accuracy Calc'!GM53</f>
        <v>6.1508828571428591</v>
      </c>
      <c r="CO85" s="192">
        <f ca="1">IFERROR(RANK(CP85,CP$85:CP$88,2),"-")</f>
        <v>3</v>
      </c>
      <c r="CP85" s="210">
        <f ca="1">IFERROR(ABS(CQ85),"-")</f>
        <v>6.5684957142857128</v>
      </c>
      <c r="CQ85" s="179">
        <f ca="1">'Accuracy Calc'!GP53</f>
        <v>6.5684957142857128</v>
      </c>
      <c r="CR85" s="192">
        <f ca="1">IFERROR(RANK(CS85,CS$85:CS$88,2),"-")</f>
        <v>3</v>
      </c>
      <c r="CS85" s="210">
        <f ca="1">IFERROR(ABS(CT85),"-")</f>
        <v>7.2390728571428582</v>
      </c>
      <c r="CT85" s="179">
        <f ca="1">'Accuracy Calc'!GS53</f>
        <v>7.2390728571428582</v>
      </c>
      <c r="CU85" s="192">
        <f ca="1">IFERROR(RANK(CV85,CV$85:CV$88,2),"-")</f>
        <v>3</v>
      </c>
      <c r="CV85" s="210">
        <f ca="1">IFERROR(ABS(CW85),"-")</f>
        <v>8.0167371428571421</v>
      </c>
      <c r="CW85" s="179">
        <f ca="1">'Accuracy Calc'!GV53</f>
        <v>8.0167371428571421</v>
      </c>
      <c r="CX85" s="192">
        <f ca="1">IFERROR(RANK(CY85,CY$85:CY$88,2),"-")</f>
        <v>3</v>
      </c>
      <c r="CY85" s="210">
        <f ca="1">IFERROR(ABS(CZ85),"-")</f>
        <v>7.9297457142857173</v>
      </c>
      <c r="CZ85" s="179">
        <f ca="1">'Accuracy Calc'!GY53</f>
        <v>7.9297457142857173</v>
      </c>
      <c r="DA85" s="192">
        <f ca="1">IFERROR(RANK(DB85,DB$85:DB$88,2),"-")</f>
        <v>2</v>
      </c>
      <c r="DB85" s="210">
        <f ca="1">IFERROR(ABS(DC85),"-")</f>
        <v>8.0956542857142875</v>
      </c>
      <c r="DC85" s="179">
        <f ca="1">'Accuracy Calc'!HB53</f>
        <v>8.0956542857142875</v>
      </c>
      <c r="DD85" s="192">
        <f ca="1">IFERROR(RANK(DE85,DE$85:DE$88,2),"-")</f>
        <v>2</v>
      </c>
      <c r="DE85" s="210">
        <f ca="1">IFERROR(ABS(DF85),"-")</f>
        <v>8.3687914285714289</v>
      </c>
      <c r="DF85" s="179">
        <f ca="1">'Accuracy Calc'!HE53</f>
        <v>8.3687914285714289</v>
      </c>
      <c r="DK85" s="189" t="str">
        <f t="shared" si="616"/>
        <v>GFS</v>
      </c>
      <c r="DL85" s="184">
        <f t="shared" ca="1" si="617"/>
        <v>1.645817142857144</v>
      </c>
      <c r="DM85" s="184">
        <f t="shared" ca="1" si="618"/>
        <v>2.1241542857142859</v>
      </c>
      <c r="DN85" s="184">
        <f t="shared" ca="1" si="619"/>
        <v>2.0314928571428545</v>
      </c>
      <c r="DO85" s="184">
        <f t="shared" ca="1" si="620"/>
        <v>2.670197142857142</v>
      </c>
      <c r="DP85" s="184">
        <f t="shared" ca="1" si="621"/>
        <v>2.956718571428572</v>
      </c>
      <c r="DQ85" s="184">
        <f t="shared" ca="1" si="622"/>
        <v>3.1011942857142856</v>
      </c>
      <c r="DR85" s="184">
        <f t="shared" ca="1" si="623"/>
        <v>3.3958671428571421</v>
      </c>
      <c r="DS85" s="184">
        <f t="shared" ca="1" si="624"/>
        <v>3.9988414285714304</v>
      </c>
      <c r="DT85" s="184">
        <f t="shared" ca="1" si="625"/>
        <v>5.3144228571428584</v>
      </c>
      <c r="DU85" s="184">
        <f t="shared" ca="1" si="626"/>
        <v>6.1508828571428591</v>
      </c>
      <c r="DV85" s="184">
        <f t="shared" ca="1" si="627"/>
        <v>6.5684957142857128</v>
      </c>
      <c r="DW85" s="184">
        <f t="shared" ca="1" si="628"/>
        <v>7.2390728571428582</v>
      </c>
      <c r="DX85" s="184">
        <f t="shared" ca="1" si="629"/>
        <v>8.0167371428571421</v>
      </c>
      <c r="DY85" s="184">
        <f t="shared" ca="1" si="630"/>
        <v>7.9297457142857173</v>
      </c>
      <c r="DZ85" s="184">
        <f t="shared" ca="1" si="631"/>
        <v>8.0956542857142875</v>
      </c>
      <c r="EA85" s="184">
        <f t="shared" ca="1" si="632"/>
        <v>8.3687914285714289</v>
      </c>
    </row>
    <row r="86" spans="6:131" x14ac:dyDescent="0.35">
      <c r="F86" s="346"/>
      <c r="G86" s="346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47"/>
      <c r="Y86" s="347"/>
      <c r="Z86" s="347"/>
      <c r="AA86" s="347"/>
      <c r="AB86" s="347"/>
      <c r="AC86" s="347"/>
      <c r="AD86" s="347"/>
      <c r="AE86" s="347"/>
      <c r="AF86" s="347"/>
      <c r="AG86" s="347"/>
      <c r="AH86" s="347"/>
      <c r="AI86" s="347"/>
      <c r="AJ86" s="347"/>
      <c r="AK86" s="347"/>
      <c r="AL86" s="347"/>
      <c r="AM86" s="347"/>
      <c r="AN86" s="347"/>
      <c r="AO86" s="347"/>
      <c r="AP86" s="347"/>
      <c r="AQ86" s="347"/>
      <c r="AR86" s="347"/>
      <c r="AS86" s="347"/>
      <c r="AT86" s="347"/>
      <c r="AU86" s="347"/>
      <c r="AV86" s="347"/>
      <c r="AW86" s="347"/>
      <c r="AX86" s="347"/>
      <c r="AY86" s="347"/>
      <c r="AZ86" s="347"/>
      <c r="BA86" s="347"/>
      <c r="BB86" s="347"/>
      <c r="BC86" s="347"/>
      <c r="BD86" s="347"/>
      <c r="BE86" s="347"/>
      <c r="BF86" s="347"/>
      <c r="BI86" s="42" t="str">
        <f>$BI$84&amp;BJ86</f>
        <v>18zBIASError_GFS_Ens</v>
      </c>
      <c r="BJ86" s="180" t="s">
        <v>3297</v>
      </c>
      <c r="BK86" s="192">
        <f t="shared" ref="BK86:BK88" ca="1" si="714">IFERROR(RANK(BL86,BL$85:BL$88,2),"-")</f>
        <v>1</v>
      </c>
      <c r="BL86" s="210">
        <f t="shared" ref="BL86:BL88" ca="1" si="715">IFERROR(ABS(BM86),"-")</f>
        <v>1.3186414285714285</v>
      </c>
      <c r="BM86" s="179">
        <f ca="1">'Accuracy Calc'!FL108</f>
        <v>1.3186414285714285</v>
      </c>
      <c r="BN86" s="192">
        <f t="shared" ref="BN86:BN88" ca="1" si="716">IFERROR(RANK(BO86,BO$85:BO$88,2),"-")</f>
        <v>1</v>
      </c>
      <c r="BO86" s="210">
        <f t="shared" ref="BO86:BO88" ca="1" si="717">IFERROR(ABS(BP86),"-")</f>
        <v>1.6340785714285739</v>
      </c>
      <c r="BP86" s="179">
        <f ca="1">'Accuracy Calc'!FO108</f>
        <v>1.6340785714285739</v>
      </c>
      <c r="BQ86" s="192">
        <f t="shared" ref="BQ86:BQ88" ca="1" si="718">IFERROR(RANK(BR86,BR$85:BR$88,2),"-")</f>
        <v>1</v>
      </c>
      <c r="BR86" s="210">
        <f t="shared" ref="BR86:BR88" ca="1" si="719">IFERROR(ABS(BS86),"-")</f>
        <v>1.7841600000000024</v>
      </c>
      <c r="BS86" s="179">
        <f ca="1">'Accuracy Calc'!FR108</f>
        <v>1.7841600000000024</v>
      </c>
      <c r="BT86" s="192">
        <f t="shared" ref="BT86:BT88" ca="1" si="720">IFERROR(RANK(BU86,BU$85:BU$88,2),"-")</f>
        <v>1</v>
      </c>
      <c r="BU86" s="210">
        <f t="shared" ref="BU86:BU88" ca="1" si="721">IFERROR(ABS(BV86),"-")</f>
        <v>2.0144957142857152</v>
      </c>
      <c r="BV86" s="179">
        <f ca="1">'Accuracy Calc'!FU108</f>
        <v>2.0144957142857152</v>
      </c>
      <c r="BW86" s="192">
        <f t="shared" ref="BW86:BW88" ca="1" si="722">IFERROR(RANK(BX86,BX$85:BX$88,2),"-")</f>
        <v>1</v>
      </c>
      <c r="BX86" s="210">
        <f t="shared" ref="BX86:BX88" ca="1" si="723">IFERROR(ABS(BY86),"-")</f>
        <v>2.094827142857143</v>
      </c>
      <c r="BY86" s="179">
        <f ca="1">'Accuracy Calc'!FX108</f>
        <v>2.094827142857143</v>
      </c>
      <c r="BZ86" s="192">
        <f t="shared" ref="BZ86:BZ88" ca="1" si="724">IFERROR(RANK(CA86,CA$85:CA$88,2),"-")</f>
        <v>1</v>
      </c>
      <c r="CA86" s="210">
        <f t="shared" ref="CA86:CA88" ca="1" si="725">IFERROR(ABS(CB86),"-")</f>
        <v>2.6257885714285716</v>
      </c>
      <c r="CB86" s="179">
        <f ca="1">'Accuracy Calc'!GA108</f>
        <v>2.6257885714285716</v>
      </c>
      <c r="CC86" s="192">
        <f t="shared" ref="CC86:CC88" ca="1" si="726">IFERROR(RANK(CD86,CD$85:CD$88,2),"-")</f>
        <v>4</v>
      </c>
      <c r="CD86" s="210">
        <f t="shared" ref="CD86:CD88" ca="1" si="727">IFERROR(ABS(CE86),"-")</f>
        <v>3.5219185714285692</v>
      </c>
      <c r="CE86" s="179">
        <f ca="1">'Accuracy Calc'!GD108</f>
        <v>3.5219185714285692</v>
      </c>
      <c r="CF86" s="192">
        <f t="shared" ref="CF86:CF88" ca="1" si="728">IFERROR(RANK(CG86,CG$85:CG$88,2),"-")</f>
        <v>4</v>
      </c>
      <c r="CG86" s="210">
        <f t="shared" ref="CG86:CG88" ca="1" si="729">IFERROR(ABS(CH86),"-")</f>
        <v>4.3570285714285726</v>
      </c>
      <c r="CH86" s="179">
        <f ca="1">'Accuracy Calc'!GG108</f>
        <v>4.3570285714285726</v>
      </c>
      <c r="CI86" s="192">
        <f t="shared" ref="CI86:CI88" ca="1" si="730">IFERROR(RANK(CJ86,CJ$85:CJ$88,2),"-")</f>
        <v>3</v>
      </c>
      <c r="CJ86" s="210">
        <f t="shared" ref="CJ86:CJ88" ca="1" si="731">IFERROR(ABS(CK86),"-")</f>
        <v>4.7938499999999999</v>
      </c>
      <c r="CK86" s="179">
        <f ca="1">'Accuracy Calc'!GJ108</f>
        <v>4.7938499999999999</v>
      </c>
      <c r="CL86" s="192">
        <f t="shared" ref="CL86:CL88" ca="1" si="732">IFERROR(RANK(CM86,CM$85:CM$88,2),"-")</f>
        <v>2</v>
      </c>
      <c r="CM86" s="210">
        <f t="shared" ref="CM86:CM88" ca="1" si="733">IFERROR(ABS(CN86),"-")</f>
        <v>5.0275028571428573</v>
      </c>
      <c r="CN86" s="179">
        <f ca="1">'Accuracy Calc'!GM108</f>
        <v>5.0275028571428573</v>
      </c>
      <c r="CO86" s="192">
        <f t="shared" ref="CO86:CO88" ca="1" si="734">IFERROR(RANK(CP86,CP$85:CP$88,2),"-")</f>
        <v>2</v>
      </c>
      <c r="CP86" s="210">
        <f t="shared" ref="CP86:CP88" ca="1" si="735">IFERROR(ABS(CQ86),"-")</f>
        <v>5.2285114285714309</v>
      </c>
      <c r="CQ86" s="179">
        <f ca="1">'Accuracy Calc'!GP108</f>
        <v>5.2285114285714309</v>
      </c>
      <c r="CR86" s="192">
        <f t="shared" ref="CR86:CR88" ca="1" si="736">IFERROR(RANK(CS86,CS$85:CS$88,2),"-")</f>
        <v>2</v>
      </c>
      <c r="CS86" s="210">
        <f t="shared" ref="CS86:CS88" ca="1" si="737">IFERROR(ABS(CT86),"-")</f>
        <v>6.0016242857142839</v>
      </c>
      <c r="CT86" s="179">
        <f ca="1">'Accuracy Calc'!GS108</f>
        <v>6.0016242857142839</v>
      </c>
      <c r="CU86" s="192">
        <f t="shared" ref="CU86:CU88" ca="1" si="738">IFERROR(RANK(CV86,CV$85:CV$88,2),"-")</f>
        <v>2</v>
      </c>
      <c r="CV86" s="210">
        <f t="shared" ref="CV86:CV88" ca="1" si="739">IFERROR(ABS(CW86),"-")</f>
        <v>5.9685171428571406</v>
      </c>
      <c r="CW86" s="179">
        <f ca="1">'Accuracy Calc'!GV108</f>
        <v>5.9685171428571406</v>
      </c>
      <c r="CX86" s="192">
        <f t="shared" ref="CX86:CX88" ca="1" si="740">IFERROR(RANK(CY86,CY$85:CY$88,2),"-")</f>
        <v>2</v>
      </c>
      <c r="CY86" s="210">
        <f t="shared" ref="CY86:CY88" ca="1" si="741">IFERROR(ABS(CZ86),"-")</f>
        <v>5.7756599999999976</v>
      </c>
      <c r="CZ86" s="179">
        <f ca="1">'Accuracy Calc'!GY108</f>
        <v>5.7756599999999976</v>
      </c>
      <c r="DA86" s="192">
        <f t="shared" ref="DA86:DA88" ca="1" si="742">IFERROR(RANK(DB86,DB$85:DB$88,2),"-")</f>
        <v>1</v>
      </c>
      <c r="DB86" s="210">
        <f t="shared" ref="DB86:DB88" ca="1" si="743">IFERROR(ABS(DC86),"-")</f>
        <v>5.6398500000000018</v>
      </c>
      <c r="DC86" s="179">
        <f ca="1">'Accuracy Calc'!HB108</f>
        <v>5.6398500000000018</v>
      </c>
      <c r="DD86" s="192">
        <f t="shared" ref="DD86:DD88" ca="1" si="744">IFERROR(RANK(DE86,DE$85:DE$88,2),"-")</f>
        <v>1</v>
      </c>
      <c r="DE86" s="210">
        <f t="shared" ref="DE86:DE88" ca="1" si="745">IFERROR(ABS(DF86),"-")</f>
        <v>5.2271357142857129</v>
      </c>
      <c r="DF86" s="179">
        <f ca="1">'Accuracy Calc'!HE108</f>
        <v>5.2271357142857129</v>
      </c>
      <c r="DK86" s="189" t="str">
        <f t="shared" si="616"/>
        <v>GFS_Ens</v>
      </c>
      <c r="DL86" s="184">
        <f t="shared" ca="1" si="617"/>
        <v>1.3186414285714285</v>
      </c>
      <c r="DM86" s="184">
        <f t="shared" ca="1" si="618"/>
        <v>1.6340785714285739</v>
      </c>
      <c r="DN86" s="184">
        <f t="shared" ca="1" si="619"/>
        <v>1.7841600000000024</v>
      </c>
      <c r="DO86" s="184">
        <f t="shared" ca="1" si="620"/>
        <v>2.0144957142857152</v>
      </c>
      <c r="DP86" s="184">
        <f t="shared" ca="1" si="621"/>
        <v>2.094827142857143</v>
      </c>
      <c r="DQ86" s="184">
        <f t="shared" ca="1" si="622"/>
        <v>2.6257885714285716</v>
      </c>
      <c r="DR86" s="184">
        <f t="shared" ca="1" si="623"/>
        <v>3.5219185714285692</v>
      </c>
      <c r="DS86" s="184">
        <f t="shared" ca="1" si="624"/>
        <v>4.3570285714285726</v>
      </c>
      <c r="DT86" s="184">
        <f t="shared" ca="1" si="625"/>
        <v>4.7938499999999999</v>
      </c>
      <c r="DU86" s="184">
        <f t="shared" ca="1" si="626"/>
        <v>5.0275028571428573</v>
      </c>
      <c r="DV86" s="184">
        <f t="shared" ca="1" si="627"/>
        <v>5.2285114285714309</v>
      </c>
      <c r="DW86" s="184">
        <f t="shared" ca="1" si="628"/>
        <v>6.0016242857142839</v>
      </c>
      <c r="DX86" s="184">
        <f t="shared" ca="1" si="629"/>
        <v>5.9685171428571406</v>
      </c>
      <c r="DY86" s="184">
        <f t="shared" ca="1" si="630"/>
        <v>5.7756599999999976</v>
      </c>
      <c r="DZ86" s="184">
        <f t="shared" ca="1" si="631"/>
        <v>5.6398500000000018</v>
      </c>
      <c r="EA86" s="184">
        <f t="shared" ca="1" si="632"/>
        <v>5.2271357142857129</v>
      </c>
    </row>
    <row r="87" spans="6:131" x14ac:dyDescent="0.35"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I87" s="42" t="str">
        <f>$BI$84&amp;BJ87</f>
        <v>18zBIASError_ECMWF</v>
      </c>
      <c r="BJ87" s="180" t="s">
        <v>3171</v>
      </c>
      <c r="BK87" s="192">
        <f t="shared" ca="1" si="714"/>
        <v>4</v>
      </c>
      <c r="BL87" s="210">
        <f t="shared" ca="1" si="715"/>
        <v>2.5505742857142848</v>
      </c>
      <c r="BM87" s="179">
        <f ca="1">'Accuracy Calc'!FL163</f>
        <v>2.5505742857142848</v>
      </c>
      <c r="BN87" s="192">
        <f t="shared" ca="1" si="716"/>
        <v>3</v>
      </c>
      <c r="BO87" s="210">
        <f t="shared" ca="1" si="717"/>
        <v>2.4097757142857157</v>
      </c>
      <c r="BP87" s="179">
        <f ca="1">'Accuracy Calc'!FO163</f>
        <v>2.4097757142857157</v>
      </c>
      <c r="BQ87" s="192">
        <f t="shared" ca="1" si="718"/>
        <v>3</v>
      </c>
      <c r="BR87" s="210">
        <f t="shared" ca="1" si="719"/>
        <v>2.2248642857142862</v>
      </c>
      <c r="BS87" s="179">
        <f ca="1">'Accuracy Calc'!FR163</f>
        <v>2.2248642857142862</v>
      </c>
      <c r="BT87" s="192">
        <f t="shared" ca="1" si="720"/>
        <v>4</v>
      </c>
      <c r="BU87" s="210">
        <f t="shared" ca="1" si="721"/>
        <v>3.0595371428571441</v>
      </c>
      <c r="BV87" s="179">
        <f ca="1">'Accuracy Calc'!FU163</f>
        <v>3.0595371428571441</v>
      </c>
      <c r="BW87" s="192">
        <f t="shared" ca="1" si="722"/>
        <v>4</v>
      </c>
      <c r="BX87" s="210">
        <f t="shared" ca="1" si="723"/>
        <v>3.1241314285714319</v>
      </c>
      <c r="BY87" s="179">
        <f ca="1">'Accuracy Calc'!FX163</f>
        <v>3.1241314285714319</v>
      </c>
      <c r="BZ87" s="192">
        <f t="shared" ca="1" si="724"/>
        <v>4</v>
      </c>
      <c r="CA87" s="210">
        <f t="shared" ca="1" si="725"/>
        <v>3.2871342857142865</v>
      </c>
      <c r="CB87" s="179">
        <f ca="1">'Accuracy Calc'!GA163</f>
        <v>3.2871342857142865</v>
      </c>
      <c r="CC87" s="192">
        <f t="shared" ca="1" si="726"/>
        <v>2</v>
      </c>
      <c r="CD87" s="210">
        <f t="shared" ca="1" si="727"/>
        <v>3.3785999999999992</v>
      </c>
      <c r="CE87" s="179">
        <f ca="1">'Accuracy Calc'!GD163</f>
        <v>3.3785999999999992</v>
      </c>
      <c r="CF87" s="192">
        <f t="shared" ca="1" si="728"/>
        <v>2</v>
      </c>
      <c r="CG87" s="210">
        <f t="shared" ca="1" si="729"/>
        <v>3.6868242857142852</v>
      </c>
      <c r="CH87" s="179">
        <f ca="1">'Accuracy Calc'!GG163</f>
        <v>3.6868242857142852</v>
      </c>
      <c r="CI87" s="192">
        <f t="shared" ca="1" si="730"/>
        <v>2</v>
      </c>
      <c r="CJ87" s="210">
        <f t="shared" ca="1" si="731"/>
        <v>3.3116914285714278</v>
      </c>
      <c r="CK87" s="179">
        <f ca="1">'Accuracy Calc'!GJ163</f>
        <v>3.3116914285714278</v>
      </c>
      <c r="CL87" s="192" t="str">
        <f t="shared" ca="1" si="732"/>
        <v>-</v>
      </c>
      <c r="CM87" s="210" t="str">
        <f t="shared" ca="1" si="733"/>
        <v>-</v>
      </c>
      <c r="CN87" s="179" t="str">
        <f ca="1">'Accuracy Calc'!GM163</f>
        <v>-</v>
      </c>
      <c r="CO87" s="192" t="str">
        <f t="shared" si="734"/>
        <v>-</v>
      </c>
      <c r="CP87" s="210" t="str">
        <f t="shared" si="735"/>
        <v>-</v>
      </c>
      <c r="CQ87" s="179" t="str">
        <f>'Accuracy Calc'!GP163</f>
        <v>-</v>
      </c>
      <c r="CR87" s="192" t="str">
        <f t="shared" si="736"/>
        <v>-</v>
      </c>
      <c r="CS87" s="210" t="str">
        <f t="shared" si="737"/>
        <v>-</v>
      </c>
      <c r="CT87" s="179" t="str">
        <f>'Accuracy Calc'!GS163</f>
        <v>-</v>
      </c>
      <c r="CU87" s="192" t="str">
        <f t="shared" si="738"/>
        <v>-</v>
      </c>
      <c r="CV87" s="210" t="str">
        <f t="shared" si="739"/>
        <v>-</v>
      </c>
      <c r="CW87" s="179" t="str">
        <f>'Accuracy Calc'!GV163</f>
        <v>-</v>
      </c>
      <c r="CX87" s="192" t="str">
        <f t="shared" si="740"/>
        <v>-</v>
      </c>
      <c r="CY87" s="210" t="str">
        <f t="shared" si="741"/>
        <v>-</v>
      </c>
      <c r="CZ87" s="179" t="str">
        <f>'Accuracy Calc'!GY163</f>
        <v>-</v>
      </c>
      <c r="DA87" s="192" t="str">
        <f t="shared" si="742"/>
        <v>-</v>
      </c>
      <c r="DB87" s="210" t="str">
        <f t="shared" si="743"/>
        <v>-</v>
      </c>
      <c r="DC87" s="179" t="str">
        <f>'Accuracy Calc'!HB163</f>
        <v>-</v>
      </c>
      <c r="DD87" s="192" t="str">
        <f t="shared" si="744"/>
        <v>-</v>
      </c>
      <c r="DE87" s="210" t="str">
        <f t="shared" si="745"/>
        <v>-</v>
      </c>
      <c r="DF87" s="179" t="str">
        <f>'Accuracy Calc'!HE163</f>
        <v>-</v>
      </c>
      <c r="DK87" s="189" t="str">
        <f t="shared" si="616"/>
        <v>ECMWF</v>
      </c>
      <c r="DL87" s="184">
        <f t="shared" ca="1" si="617"/>
        <v>2.5505742857142848</v>
      </c>
      <c r="DM87" s="184">
        <f t="shared" ca="1" si="618"/>
        <v>2.4097757142857157</v>
      </c>
      <c r="DN87" s="184">
        <f t="shared" ca="1" si="619"/>
        <v>2.2248642857142862</v>
      </c>
      <c r="DO87" s="184">
        <f t="shared" ca="1" si="620"/>
        <v>3.0595371428571441</v>
      </c>
      <c r="DP87" s="184">
        <f t="shared" ca="1" si="621"/>
        <v>3.1241314285714319</v>
      </c>
      <c r="DQ87" s="184">
        <f t="shared" ca="1" si="622"/>
        <v>3.2871342857142865</v>
      </c>
      <c r="DR87" s="184">
        <f t="shared" ca="1" si="623"/>
        <v>3.3785999999999992</v>
      </c>
      <c r="DS87" s="184">
        <f t="shared" ca="1" si="624"/>
        <v>3.6868242857142852</v>
      </c>
      <c r="DT87" s="184">
        <f t="shared" ca="1" si="625"/>
        <v>3.3116914285714278</v>
      </c>
      <c r="DU87" s="184" t="str">
        <f t="shared" ca="1" si="626"/>
        <v>-</v>
      </c>
      <c r="DV87" s="184" t="str">
        <f t="shared" si="627"/>
        <v>-</v>
      </c>
      <c r="DW87" s="184" t="str">
        <f t="shared" si="628"/>
        <v>-</v>
      </c>
      <c r="DX87" s="184" t="str">
        <f t="shared" si="629"/>
        <v>-</v>
      </c>
      <c r="DY87" s="184" t="str">
        <f t="shared" si="630"/>
        <v>-</v>
      </c>
      <c r="DZ87" s="184" t="str">
        <f t="shared" si="631"/>
        <v>-</v>
      </c>
      <c r="EA87" s="184" t="str">
        <f t="shared" si="632"/>
        <v>-</v>
      </c>
    </row>
    <row r="88" spans="6:131" ht="16" thickBot="1" x14ac:dyDescent="0.4"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I88" s="42" t="str">
        <f>$BI$84&amp;BJ88</f>
        <v>18zBIASError_ECMWF_Ens</v>
      </c>
      <c r="BJ88" s="180" t="s">
        <v>3298</v>
      </c>
      <c r="BK88" s="192">
        <f t="shared" ca="1" si="714"/>
        <v>3</v>
      </c>
      <c r="BL88" s="210">
        <f t="shared" ca="1" si="715"/>
        <v>2.265621428571428</v>
      </c>
      <c r="BM88" s="179">
        <f ca="1">'Accuracy Calc'!FL218</f>
        <v>2.265621428571428</v>
      </c>
      <c r="BN88" s="192">
        <f t="shared" ca="1" si="716"/>
        <v>4</v>
      </c>
      <c r="BO88" s="210">
        <f t="shared" ca="1" si="717"/>
        <v>2.6145900000000024</v>
      </c>
      <c r="BP88" s="179">
        <f ca="1">'Accuracy Calc'!FO218</f>
        <v>2.6145900000000024</v>
      </c>
      <c r="BQ88" s="192">
        <f t="shared" ca="1" si="718"/>
        <v>4</v>
      </c>
      <c r="BR88" s="210">
        <f t="shared" ca="1" si="719"/>
        <v>2.3848714285714294</v>
      </c>
      <c r="BS88" s="179">
        <f ca="1">'Accuracy Calc'!FR218</f>
        <v>2.3848714285714294</v>
      </c>
      <c r="BT88" s="192">
        <f t="shared" ca="1" si="720"/>
        <v>3</v>
      </c>
      <c r="BU88" s="210">
        <f t="shared" ca="1" si="721"/>
        <v>2.717781428571429</v>
      </c>
      <c r="BV88" s="179">
        <f ca="1">'Accuracy Calc'!FU218</f>
        <v>2.717781428571429</v>
      </c>
      <c r="BW88" s="192">
        <f t="shared" ca="1" si="722"/>
        <v>2</v>
      </c>
      <c r="BX88" s="210">
        <f t="shared" ca="1" si="723"/>
        <v>2.5143042857142857</v>
      </c>
      <c r="BY88" s="179">
        <f ca="1">'Accuracy Calc'!FX218</f>
        <v>2.5143042857142857</v>
      </c>
      <c r="BZ88" s="192">
        <f t="shared" ca="1" si="724"/>
        <v>2</v>
      </c>
      <c r="CA88" s="210">
        <f t="shared" ca="1" si="725"/>
        <v>3.0025414285714289</v>
      </c>
      <c r="CB88" s="179">
        <f ca="1">'Accuracy Calc'!GA218</f>
        <v>3.0025414285714289</v>
      </c>
      <c r="CC88" s="192">
        <f t="shared" ca="1" si="726"/>
        <v>1</v>
      </c>
      <c r="CD88" s="210">
        <f t="shared" ca="1" si="727"/>
        <v>3.0651428571428538</v>
      </c>
      <c r="CE88" s="179">
        <f ca="1">'Accuracy Calc'!GD218</f>
        <v>3.0651428571428538</v>
      </c>
      <c r="CF88" s="192">
        <f t="shared" ca="1" si="728"/>
        <v>1</v>
      </c>
      <c r="CG88" s="210">
        <f t="shared" ca="1" si="729"/>
        <v>2.9973599999999991</v>
      </c>
      <c r="CH88" s="179">
        <f ca="1">'Accuracy Calc'!GG218</f>
        <v>2.9973599999999991</v>
      </c>
      <c r="CI88" s="192">
        <f t="shared" ca="1" si="730"/>
        <v>1</v>
      </c>
      <c r="CJ88" s="210">
        <f t="shared" ca="1" si="731"/>
        <v>3.1537414285714291</v>
      </c>
      <c r="CK88" s="179">
        <f ca="1">'Accuracy Calc'!GJ218</f>
        <v>3.1537414285714291</v>
      </c>
      <c r="CL88" s="192">
        <f t="shared" ca="1" si="732"/>
        <v>1</v>
      </c>
      <c r="CM88" s="210">
        <f t="shared" ca="1" si="733"/>
        <v>3.1776814285714292</v>
      </c>
      <c r="CN88" s="179">
        <f ca="1">'Accuracy Calc'!GM218</f>
        <v>3.1776814285714292</v>
      </c>
      <c r="CO88" s="192">
        <f t="shared" ca="1" si="734"/>
        <v>1</v>
      </c>
      <c r="CP88" s="210">
        <f t="shared" ca="1" si="735"/>
        <v>3.5284499999999994</v>
      </c>
      <c r="CQ88" s="179">
        <f ca="1">'Accuracy Calc'!GP218</f>
        <v>3.5284499999999994</v>
      </c>
      <c r="CR88" s="192">
        <f t="shared" ca="1" si="736"/>
        <v>1</v>
      </c>
      <c r="CS88" s="210">
        <f t="shared" ca="1" si="737"/>
        <v>3.57816857142857</v>
      </c>
      <c r="CT88" s="179">
        <f ca="1">'Accuracy Calc'!GS218</f>
        <v>3.57816857142857</v>
      </c>
      <c r="CU88" s="192">
        <f t="shared" ca="1" si="738"/>
        <v>1</v>
      </c>
      <c r="CV88" s="210">
        <f t="shared" ca="1" si="739"/>
        <v>3.8098157142857145</v>
      </c>
      <c r="CW88" s="179">
        <f ca="1">'Accuracy Calc'!GV218</f>
        <v>3.8098157142857145</v>
      </c>
      <c r="CX88" s="192">
        <f t="shared" ca="1" si="740"/>
        <v>1</v>
      </c>
      <c r="CY88" s="210">
        <f t="shared" ca="1" si="741"/>
        <v>3.9106285714285689</v>
      </c>
      <c r="CZ88" s="179">
        <f ca="1">'Accuracy Calc'!GY218</f>
        <v>3.9106285714285689</v>
      </c>
      <c r="DA88" s="192" t="str">
        <f t="shared" ca="1" si="742"/>
        <v>-</v>
      </c>
      <c r="DB88" s="210" t="str">
        <f t="shared" ca="1" si="743"/>
        <v>-</v>
      </c>
      <c r="DC88" s="179" t="str">
        <f ca="1">'Accuracy Calc'!HB218</f>
        <v>-</v>
      </c>
      <c r="DD88" s="192" t="str">
        <f t="shared" si="744"/>
        <v>-</v>
      </c>
      <c r="DE88" s="210" t="str">
        <f t="shared" si="745"/>
        <v>-</v>
      </c>
      <c r="DF88" s="179" t="str">
        <f>'Accuracy Calc'!HE218</f>
        <v>-</v>
      </c>
      <c r="DK88" s="189" t="str">
        <f t="shared" si="616"/>
        <v>ECMWF_Ens</v>
      </c>
      <c r="DL88" s="184">
        <f t="shared" ca="1" si="617"/>
        <v>2.265621428571428</v>
      </c>
      <c r="DM88" s="184">
        <f t="shared" ca="1" si="618"/>
        <v>2.6145900000000024</v>
      </c>
      <c r="DN88" s="184">
        <f t="shared" ca="1" si="619"/>
        <v>2.3848714285714294</v>
      </c>
      <c r="DO88" s="184">
        <f t="shared" ca="1" si="620"/>
        <v>2.717781428571429</v>
      </c>
      <c r="DP88" s="184">
        <f t="shared" ca="1" si="621"/>
        <v>2.5143042857142857</v>
      </c>
      <c r="DQ88" s="184">
        <f t="shared" ca="1" si="622"/>
        <v>3.0025414285714289</v>
      </c>
      <c r="DR88" s="184">
        <f t="shared" ca="1" si="623"/>
        <v>3.0651428571428538</v>
      </c>
      <c r="DS88" s="184">
        <f t="shared" ca="1" si="624"/>
        <v>2.9973599999999991</v>
      </c>
      <c r="DT88" s="184">
        <f t="shared" ca="1" si="625"/>
        <v>3.1537414285714291</v>
      </c>
      <c r="DU88" s="184">
        <f t="shared" ca="1" si="626"/>
        <v>3.1776814285714292</v>
      </c>
      <c r="DV88" s="184">
        <f t="shared" ca="1" si="627"/>
        <v>3.5284499999999994</v>
      </c>
      <c r="DW88" s="184">
        <f t="shared" ca="1" si="628"/>
        <v>3.57816857142857</v>
      </c>
      <c r="DX88" s="184">
        <f t="shared" ca="1" si="629"/>
        <v>3.8098157142857145</v>
      </c>
      <c r="DY88" s="184">
        <f t="shared" ca="1" si="630"/>
        <v>3.9106285714285689</v>
      </c>
      <c r="DZ88" s="184" t="str">
        <f t="shared" ca="1" si="631"/>
        <v>-</v>
      </c>
      <c r="EA88" s="184" t="str">
        <f t="shared" si="632"/>
        <v>-</v>
      </c>
    </row>
    <row r="89" spans="6:131" ht="16" thickBot="1" x14ac:dyDescent="0.4"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I89" s="169" t="s">
        <v>3280</v>
      </c>
      <c r="BJ89" s="214" t="s">
        <v>3249</v>
      </c>
      <c r="BK89" s="400" t="s">
        <v>3092</v>
      </c>
      <c r="BL89" s="401"/>
      <c r="BM89" s="402"/>
      <c r="BN89" s="400" t="s">
        <v>3093</v>
      </c>
      <c r="BO89" s="401"/>
      <c r="BP89" s="402"/>
      <c r="BQ89" s="400" t="s">
        <v>3094</v>
      </c>
      <c r="BR89" s="401"/>
      <c r="BS89" s="402"/>
      <c r="BT89" s="400" t="s">
        <v>3095</v>
      </c>
      <c r="BU89" s="401"/>
      <c r="BV89" s="402"/>
      <c r="BW89" s="400" t="s">
        <v>3096</v>
      </c>
      <c r="BX89" s="401"/>
      <c r="BY89" s="401"/>
      <c r="BZ89" s="400" t="s">
        <v>3097</v>
      </c>
      <c r="CA89" s="401"/>
      <c r="CB89" s="402"/>
      <c r="CC89" s="400" t="s">
        <v>3098</v>
      </c>
      <c r="CD89" s="401"/>
      <c r="CE89" s="402"/>
      <c r="CF89" s="400" t="s">
        <v>3099</v>
      </c>
      <c r="CG89" s="401"/>
      <c r="CH89" s="402"/>
      <c r="CI89" s="400" t="s">
        <v>3100</v>
      </c>
      <c r="CJ89" s="401"/>
      <c r="CK89" s="401"/>
      <c r="CL89" s="400" t="s">
        <v>3101</v>
      </c>
      <c r="CM89" s="401"/>
      <c r="CN89" s="402"/>
      <c r="CO89" s="400" t="s">
        <v>3102</v>
      </c>
      <c r="CP89" s="401"/>
      <c r="CQ89" s="402"/>
      <c r="CR89" s="400" t="s">
        <v>3103</v>
      </c>
      <c r="CS89" s="401"/>
      <c r="CT89" s="402"/>
      <c r="CU89" s="400" t="s">
        <v>3104</v>
      </c>
      <c r="CV89" s="401"/>
      <c r="CW89" s="401"/>
      <c r="CX89" s="400" t="s">
        <v>3105</v>
      </c>
      <c r="CY89" s="401"/>
      <c r="CZ89" s="402"/>
      <c r="DA89" s="400" t="s">
        <v>3106</v>
      </c>
      <c r="DB89" s="401"/>
      <c r="DC89" s="402"/>
      <c r="DD89" s="400" t="s">
        <v>3107</v>
      </c>
      <c r="DE89" s="401"/>
      <c r="DF89" s="402"/>
      <c r="DK89" s="190" t="str">
        <f t="shared" si="616"/>
        <v>Std of 
ERROR</v>
      </c>
      <c r="DL89" s="190">
        <f t="shared" si="617"/>
        <v>0</v>
      </c>
      <c r="DM89" s="190">
        <f t="shared" si="618"/>
        <v>0</v>
      </c>
      <c r="DN89" s="190">
        <f t="shared" si="619"/>
        <v>0</v>
      </c>
      <c r="DO89" s="190">
        <f t="shared" si="620"/>
        <v>0</v>
      </c>
      <c r="DP89" s="190">
        <f t="shared" si="621"/>
        <v>0</v>
      </c>
      <c r="DQ89" s="190">
        <f t="shared" si="622"/>
        <v>0</v>
      </c>
      <c r="DR89" s="190">
        <f t="shared" si="623"/>
        <v>0</v>
      </c>
      <c r="DS89" s="190">
        <f t="shared" si="624"/>
        <v>0</v>
      </c>
      <c r="DT89" s="190">
        <f t="shared" si="625"/>
        <v>0</v>
      </c>
      <c r="DU89" s="190">
        <f t="shared" si="626"/>
        <v>0</v>
      </c>
      <c r="DV89" s="190">
        <f t="shared" si="627"/>
        <v>0</v>
      </c>
      <c r="DW89" s="190">
        <f t="shared" si="628"/>
        <v>0</v>
      </c>
      <c r="DX89" s="190">
        <f t="shared" si="629"/>
        <v>0</v>
      </c>
      <c r="DY89" s="190">
        <f t="shared" si="630"/>
        <v>0</v>
      </c>
      <c r="DZ89" s="190">
        <f t="shared" si="631"/>
        <v>0</v>
      </c>
      <c r="EA89" s="190">
        <f t="shared" si="632"/>
        <v>0</v>
      </c>
    </row>
    <row r="90" spans="6:131" x14ac:dyDescent="0.35"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I90" s="42" t="str">
        <f>$BI$89&amp;BJ90</f>
        <v>18zStDevError_GFS</v>
      </c>
      <c r="BJ90" s="180" t="s">
        <v>3085</v>
      </c>
      <c r="BK90" s="192">
        <f ca="1">IFERROR(RANK(BL90,BL$90:BL$93,2),"-")</f>
        <v>1</v>
      </c>
      <c r="BL90" s="210">
        <f ca="1">IFERROR(ABS(BM90),"-")</f>
        <v>1.4267301814159763</v>
      </c>
      <c r="BM90" s="179">
        <f ca="1">'Accuracy Calc'!FL54</f>
        <v>1.4267301814159763</v>
      </c>
      <c r="BN90" s="192">
        <f ca="1">IFERROR(RANK(BO90,BO$90:BO$93,2),"-")</f>
        <v>4</v>
      </c>
      <c r="BO90" s="210">
        <f ca="1">IFERROR(ABS(BP90),"-")</f>
        <v>1.8399518581190981</v>
      </c>
      <c r="BP90" s="179">
        <f ca="1">'Accuracy Calc'!FO54</f>
        <v>1.8399518581190981</v>
      </c>
      <c r="BQ90" s="192">
        <f ca="1">IFERROR(RANK(BR90,BR$90:BR$93,2),"-")</f>
        <v>3</v>
      </c>
      <c r="BR90" s="210">
        <f ca="1">IFERROR(ABS(BS90),"-")</f>
        <v>1.8129299682180988</v>
      </c>
      <c r="BS90" s="179">
        <f ca="1">'Accuracy Calc'!FR54</f>
        <v>1.8129299682180988</v>
      </c>
      <c r="BT90" s="192">
        <f ca="1">IFERROR(RANK(BU90,BU$90:BU$93,2),"-")</f>
        <v>3</v>
      </c>
      <c r="BU90" s="210">
        <f ca="1">IFERROR(ABS(BV90),"-")</f>
        <v>2.1103811820868157</v>
      </c>
      <c r="BV90" s="179">
        <f ca="1">'Accuracy Calc'!FU54</f>
        <v>2.1103811820868157</v>
      </c>
      <c r="BW90" s="192">
        <f ca="1">IFERROR(RANK(BX90,BX$90:BX$93,2),"-")</f>
        <v>3</v>
      </c>
      <c r="BX90" s="210">
        <f ca="1">IFERROR(ABS(BY90),"-")</f>
        <v>2.2481268187914565</v>
      </c>
      <c r="BY90" s="179">
        <f ca="1">'Accuracy Calc'!FX54</f>
        <v>2.2481268187914565</v>
      </c>
      <c r="BZ90" s="192">
        <f ca="1">IFERROR(RANK(CA90,CA$90:CA$93,2),"-")</f>
        <v>4</v>
      </c>
      <c r="CA90" s="210">
        <f ca="1">IFERROR(ABS(CB90),"-")</f>
        <v>3.6560962472438039</v>
      </c>
      <c r="CB90" s="179">
        <f ca="1">'Accuracy Calc'!GA54</f>
        <v>3.6560962472438039</v>
      </c>
      <c r="CC90" s="192">
        <f ca="1">IFERROR(RANK(CD90,CD$90:CD$93,2),"-")</f>
        <v>4</v>
      </c>
      <c r="CD90" s="210">
        <f ca="1">IFERROR(ABS(CE90),"-")</f>
        <v>3.1671760085612761</v>
      </c>
      <c r="CE90" s="179">
        <f ca="1">'Accuracy Calc'!GD54</f>
        <v>3.1671760085612761</v>
      </c>
      <c r="CF90" s="192">
        <f ca="1">IFERROR(RANK(CG90,CG$90:CG$93,2),"-")</f>
        <v>4</v>
      </c>
      <c r="CG90" s="210">
        <f ca="1">IFERROR(ABS(CH90),"-")</f>
        <v>3.8090293531477051</v>
      </c>
      <c r="CH90" s="179">
        <f ca="1">'Accuracy Calc'!GG54</f>
        <v>3.8090293531477051</v>
      </c>
      <c r="CI90" s="192">
        <f ca="1">IFERROR(RANK(CJ90,CJ$90:CJ$93,2),"-")</f>
        <v>3</v>
      </c>
      <c r="CJ90" s="210">
        <f ca="1">IFERROR(ABS(CK90),"-")</f>
        <v>3.1107954686942976</v>
      </c>
      <c r="CK90" s="179">
        <f ca="1">'Accuracy Calc'!GJ54</f>
        <v>3.1107954686942976</v>
      </c>
      <c r="CL90" s="192">
        <f ca="1">IFERROR(RANK(CM90,CM$90:CM$93,2),"-")</f>
        <v>3</v>
      </c>
      <c r="CM90" s="210">
        <f ca="1">IFERROR(ABS(CN90),"-")</f>
        <v>5.3169053581402403</v>
      </c>
      <c r="CN90" s="179">
        <f ca="1">'Accuracy Calc'!GM54</f>
        <v>5.3169053581402403</v>
      </c>
      <c r="CO90" s="192">
        <f ca="1">IFERROR(RANK(CP90,CP$90:CP$93,2),"-")</f>
        <v>3</v>
      </c>
      <c r="CP90" s="210">
        <f ca="1">IFERROR(ABS(CQ90),"-")</f>
        <v>5.529875480487414</v>
      </c>
      <c r="CQ90" s="179">
        <f ca="1">'Accuracy Calc'!GP54</f>
        <v>5.529875480487414</v>
      </c>
      <c r="CR90" s="192">
        <f ca="1">IFERROR(RANK(CS90,CS$90:CS$93,2),"-")</f>
        <v>3</v>
      </c>
      <c r="CS90" s="210">
        <f ca="1">IFERROR(ABS(CT90),"-")</f>
        <v>5.1249317053406758</v>
      </c>
      <c r="CT90" s="179">
        <f ca="1">'Accuracy Calc'!GS54</f>
        <v>5.1249317053406758</v>
      </c>
      <c r="CU90" s="192">
        <f ca="1">IFERROR(RANK(CV90,CV$90:CV$93,2),"-")</f>
        <v>3</v>
      </c>
      <c r="CV90" s="210">
        <f ca="1">IFERROR(ABS(CW90),"-")</f>
        <v>5.4155220471786034</v>
      </c>
      <c r="CW90" s="179">
        <f ca="1">'Accuracy Calc'!GV54</f>
        <v>5.4155220471786034</v>
      </c>
      <c r="CX90" s="192">
        <f ca="1">IFERROR(RANK(CY90,CY$90:CY$93,2),"-")</f>
        <v>3</v>
      </c>
      <c r="CY90" s="210">
        <f ca="1">IFERROR(ABS(CZ90),"-")</f>
        <v>6.5460085163771016</v>
      </c>
      <c r="CZ90" s="179">
        <f ca="1">'Accuracy Calc'!GY54</f>
        <v>6.5460085163771016</v>
      </c>
      <c r="DA90" s="192">
        <f ca="1">IFERROR(RANK(DB90,DB$90:DB$93,2),"-")</f>
        <v>2</v>
      </c>
      <c r="DB90" s="210">
        <f ca="1">IFERROR(ABS(DC90),"-")</f>
        <v>5.9978861301458481</v>
      </c>
      <c r="DC90" s="179">
        <f ca="1">'Accuracy Calc'!HB54</f>
        <v>5.9978861301458481</v>
      </c>
      <c r="DD90" s="192">
        <f ca="1">IFERROR(RANK(DE90,DE$90:DE$93,2),"-")</f>
        <v>2</v>
      </c>
      <c r="DE90" s="210">
        <f ca="1">IFERROR(ABS(DF90),"-")</f>
        <v>4.5186212515305657</v>
      </c>
      <c r="DF90" s="179">
        <f ca="1">'Accuracy Calc'!HE54</f>
        <v>4.5186212515305657</v>
      </c>
      <c r="DK90" s="189" t="str">
        <f t="shared" si="616"/>
        <v>GFS</v>
      </c>
      <c r="DL90" s="184">
        <f t="shared" ca="1" si="617"/>
        <v>1.4267301814159763</v>
      </c>
      <c r="DM90" s="184">
        <f t="shared" ca="1" si="618"/>
        <v>1.8399518581190981</v>
      </c>
      <c r="DN90" s="184">
        <f t="shared" ca="1" si="619"/>
        <v>1.8129299682180988</v>
      </c>
      <c r="DO90" s="184">
        <f t="shared" ca="1" si="620"/>
        <v>2.1103811820868157</v>
      </c>
      <c r="DP90" s="184">
        <f t="shared" ca="1" si="621"/>
        <v>2.2481268187914565</v>
      </c>
      <c r="DQ90" s="184">
        <f t="shared" ca="1" si="622"/>
        <v>3.6560962472438039</v>
      </c>
      <c r="DR90" s="184">
        <f t="shared" ca="1" si="623"/>
        <v>3.1671760085612761</v>
      </c>
      <c r="DS90" s="184">
        <f t="shared" ca="1" si="624"/>
        <v>3.8090293531477051</v>
      </c>
      <c r="DT90" s="184">
        <f t="shared" ca="1" si="625"/>
        <v>3.1107954686942976</v>
      </c>
      <c r="DU90" s="184">
        <f t="shared" ca="1" si="626"/>
        <v>5.3169053581402403</v>
      </c>
      <c r="DV90" s="184">
        <f t="shared" ca="1" si="627"/>
        <v>5.529875480487414</v>
      </c>
      <c r="DW90" s="184">
        <f t="shared" ca="1" si="628"/>
        <v>5.1249317053406758</v>
      </c>
      <c r="DX90" s="184">
        <f t="shared" ca="1" si="629"/>
        <v>5.4155220471786034</v>
      </c>
      <c r="DY90" s="184">
        <f t="shared" ca="1" si="630"/>
        <v>6.5460085163771016</v>
      </c>
      <c r="DZ90" s="184">
        <f t="shared" ca="1" si="631"/>
        <v>5.9978861301458481</v>
      </c>
      <c r="EA90" s="184">
        <f t="shared" ca="1" si="632"/>
        <v>4.5186212515305657</v>
      </c>
    </row>
    <row r="91" spans="6:131" x14ac:dyDescent="0.35"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I91" s="42" t="str">
        <f>$BI$89&amp;BJ91</f>
        <v>18zStDevError_GFS_Ens</v>
      </c>
      <c r="BJ91" s="180" t="s">
        <v>3297</v>
      </c>
      <c r="BK91" s="192">
        <f t="shared" ref="BK91:BK93" ca="1" si="746">IFERROR(RANK(BL91,BL$90:BL$93,2),"-")</f>
        <v>2</v>
      </c>
      <c r="BL91" s="210">
        <f t="shared" ref="BL91:BL93" ca="1" si="747">IFERROR(ABS(BM91),"-")</f>
        <v>1.5320962683286368</v>
      </c>
      <c r="BM91" s="179">
        <f ca="1">'Accuracy Calc'!FL109</f>
        <v>1.5320962683286368</v>
      </c>
      <c r="BN91" s="192">
        <f t="shared" ref="BN91:BN93" ca="1" si="748">IFERROR(RANK(BO91,BO$90:BO$93,2),"-")</f>
        <v>2</v>
      </c>
      <c r="BO91" s="210">
        <f t="shared" ref="BO91:BO93" ca="1" si="749">IFERROR(ABS(BP91),"-")</f>
        <v>1.7512201462647925</v>
      </c>
      <c r="BP91" s="179">
        <f ca="1">'Accuracy Calc'!FO109</f>
        <v>1.7512201462647925</v>
      </c>
      <c r="BQ91" s="192">
        <f t="shared" ref="BQ91:BQ93" ca="1" si="750">IFERROR(RANK(BR91,BR$90:BR$93,2),"-")</f>
        <v>2</v>
      </c>
      <c r="BR91" s="210">
        <f t="shared" ref="BR91:BR93" ca="1" si="751">IFERROR(ABS(BS91),"-")</f>
        <v>1.5959650062758721</v>
      </c>
      <c r="BS91" s="179">
        <f ca="1">'Accuracy Calc'!FR109</f>
        <v>1.5959650062758721</v>
      </c>
      <c r="BT91" s="192">
        <f t="shared" ref="BT91:BT93" ca="1" si="752">IFERROR(RANK(BU91,BU$90:BU$93,2),"-")</f>
        <v>1</v>
      </c>
      <c r="BU91" s="210">
        <f t="shared" ref="BU91:BU93" ca="1" si="753">IFERROR(ABS(BV91),"-")</f>
        <v>1.803044479598384</v>
      </c>
      <c r="BV91" s="179">
        <f ca="1">'Accuracy Calc'!FU109</f>
        <v>1.803044479598384</v>
      </c>
      <c r="BW91" s="192">
        <f t="shared" ref="BW91:BW93" ca="1" si="754">IFERROR(RANK(BX91,BX$90:BX$93,2),"-")</f>
        <v>1</v>
      </c>
      <c r="BX91" s="210">
        <f t="shared" ref="BX91:BX93" ca="1" si="755">IFERROR(ABS(BY91),"-")</f>
        <v>1.771784681324893</v>
      </c>
      <c r="BY91" s="179">
        <f ca="1">'Accuracy Calc'!FX109</f>
        <v>1.771784681324893</v>
      </c>
      <c r="BZ91" s="192">
        <f t="shared" ref="BZ91:BZ93" ca="1" si="756">IFERROR(RANK(CA91,CA$90:CA$93,2),"-")</f>
        <v>2</v>
      </c>
      <c r="CA91" s="210">
        <f t="shared" ref="CA91:CA93" ca="1" si="757">IFERROR(ABS(CB91),"-")</f>
        <v>2.34233425012272</v>
      </c>
      <c r="CB91" s="179">
        <f ca="1">'Accuracy Calc'!GA109</f>
        <v>2.34233425012272</v>
      </c>
      <c r="CC91" s="192">
        <f t="shared" ref="CC91:CC93" ca="1" si="758">IFERROR(RANK(CD91,CD$90:CD$93,2),"-")</f>
        <v>3</v>
      </c>
      <c r="CD91" s="210">
        <f t="shared" ref="CD91:CD93" ca="1" si="759">IFERROR(ABS(CE91),"-")</f>
        <v>3.0524403272881715</v>
      </c>
      <c r="CE91" s="179">
        <f ca="1">'Accuracy Calc'!GD109</f>
        <v>3.0524403272881715</v>
      </c>
      <c r="CF91" s="192">
        <f t="shared" ref="CF91:CF93" ca="1" si="760">IFERROR(RANK(CG91,CG$90:CG$93,2),"-")</f>
        <v>2</v>
      </c>
      <c r="CG91" s="210">
        <f t="shared" ref="CG91:CG93" ca="1" si="761">IFERROR(ABS(CH91),"-")</f>
        <v>3.3076115431420496</v>
      </c>
      <c r="CH91" s="179">
        <f ca="1">'Accuracy Calc'!GG109</f>
        <v>3.3076115431420496</v>
      </c>
      <c r="CI91" s="192">
        <f t="shared" ref="CI91:CI93" ca="1" si="762">IFERROR(RANK(CJ91,CJ$90:CJ$93,2),"-")</f>
        <v>4</v>
      </c>
      <c r="CJ91" s="210">
        <f t="shared" ref="CJ91:CJ93" ca="1" si="763">IFERROR(ABS(CK91),"-")</f>
        <v>3.400229557176988</v>
      </c>
      <c r="CK91" s="179">
        <f ca="1">'Accuracy Calc'!GJ109</f>
        <v>3.400229557176988</v>
      </c>
      <c r="CL91" s="192">
        <f t="shared" ref="CL91:CL93" ca="1" si="764">IFERROR(RANK(CM91,CM$90:CM$93,2),"-")</f>
        <v>2</v>
      </c>
      <c r="CM91" s="210">
        <f t="shared" ref="CM91:CM93" ca="1" si="765">IFERROR(ABS(CN91),"-")</f>
        <v>3.1448961181558661</v>
      </c>
      <c r="CN91" s="179">
        <f ca="1">'Accuracy Calc'!GM109</f>
        <v>3.1448961181558661</v>
      </c>
      <c r="CO91" s="192">
        <f t="shared" ref="CO91:CO93" ca="1" si="766">IFERROR(RANK(CP91,CP$90:CP$93,2),"-")</f>
        <v>2</v>
      </c>
      <c r="CP91" s="210">
        <f t="shared" ref="CP91:CP93" ca="1" si="767">IFERROR(ABS(CQ91),"-")</f>
        <v>3.5197560690050609</v>
      </c>
      <c r="CQ91" s="179">
        <f ca="1">'Accuracy Calc'!GP109</f>
        <v>3.5197560690050609</v>
      </c>
      <c r="CR91" s="192">
        <f t="shared" ref="CR91:CR93" ca="1" si="768">IFERROR(RANK(CS91,CS$90:CS$93,2),"-")</f>
        <v>2</v>
      </c>
      <c r="CS91" s="210">
        <f t="shared" ref="CS91:CS93" ca="1" si="769">IFERROR(ABS(CT91),"-")</f>
        <v>3.0145513951942169</v>
      </c>
      <c r="CT91" s="179">
        <f ca="1">'Accuracy Calc'!GS109</f>
        <v>3.0145513951942169</v>
      </c>
      <c r="CU91" s="192">
        <f t="shared" ref="CU91:CU93" ca="1" si="770">IFERROR(RANK(CV91,CV$90:CV$93,2),"-")</f>
        <v>2</v>
      </c>
      <c r="CV91" s="210">
        <f t="shared" ref="CV91:CV93" ca="1" si="771">IFERROR(ABS(CW91),"-")</f>
        <v>3.113477214946637</v>
      </c>
      <c r="CW91" s="179">
        <f ca="1">'Accuracy Calc'!GV109</f>
        <v>3.113477214946637</v>
      </c>
      <c r="CX91" s="192">
        <f t="shared" ref="CX91:CX93" ca="1" si="772">IFERROR(RANK(CY91,CY$90:CY$93,2),"-")</f>
        <v>2</v>
      </c>
      <c r="CY91" s="210">
        <f t="shared" ref="CY91:CY93" ca="1" si="773">IFERROR(ABS(CZ91),"-")</f>
        <v>2.985013587880061</v>
      </c>
      <c r="CZ91" s="179">
        <f ca="1">'Accuracy Calc'!GY109</f>
        <v>2.985013587880061</v>
      </c>
      <c r="DA91" s="192">
        <f t="shared" ref="DA91:DA93" ca="1" si="774">IFERROR(RANK(DB91,DB$90:DB$93,2),"-")</f>
        <v>1</v>
      </c>
      <c r="DB91" s="210">
        <f t="shared" ref="DB91:DB93" ca="1" si="775">IFERROR(ABS(DC91),"-")</f>
        <v>3.3451204733910549</v>
      </c>
      <c r="DC91" s="179">
        <f ca="1">'Accuracy Calc'!HB109</f>
        <v>3.3451204733910549</v>
      </c>
      <c r="DD91" s="192">
        <f t="shared" ref="DD91:DD93" ca="1" si="776">IFERROR(RANK(DE91,DE$90:DE$93,2),"-")</f>
        <v>1</v>
      </c>
      <c r="DE91" s="210">
        <f t="shared" ref="DE91:DE93" ca="1" si="777">IFERROR(ABS(DF91),"-")</f>
        <v>3.1408908554073696</v>
      </c>
      <c r="DF91" s="179">
        <f ca="1">'Accuracy Calc'!HE109</f>
        <v>3.1408908554073696</v>
      </c>
      <c r="DK91" s="189" t="str">
        <f t="shared" si="616"/>
        <v>GFS_Ens</v>
      </c>
      <c r="DL91" s="184">
        <f t="shared" ca="1" si="617"/>
        <v>1.5320962683286368</v>
      </c>
      <c r="DM91" s="184">
        <f t="shared" ca="1" si="618"/>
        <v>1.7512201462647925</v>
      </c>
      <c r="DN91" s="184">
        <f t="shared" ca="1" si="619"/>
        <v>1.5959650062758721</v>
      </c>
      <c r="DO91" s="184">
        <f t="shared" ca="1" si="620"/>
        <v>1.803044479598384</v>
      </c>
      <c r="DP91" s="184">
        <f t="shared" ca="1" si="621"/>
        <v>1.771784681324893</v>
      </c>
      <c r="DQ91" s="184">
        <f t="shared" ca="1" si="622"/>
        <v>2.34233425012272</v>
      </c>
      <c r="DR91" s="184">
        <f t="shared" ca="1" si="623"/>
        <v>3.0524403272881715</v>
      </c>
      <c r="DS91" s="184">
        <f t="shared" ca="1" si="624"/>
        <v>3.3076115431420496</v>
      </c>
      <c r="DT91" s="184">
        <f t="shared" ca="1" si="625"/>
        <v>3.400229557176988</v>
      </c>
      <c r="DU91" s="184">
        <f t="shared" ca="1" si="626"/>
        <v>3.1448961181558661</v>
      </c>
      <c r="DV91" s="184">
        <f t="shared" ca="1" si="627"/>
        <v>3.5197560690050609</v>
      </c>
      <c r="DW91" s="184">
        <f t="shared" ca="1" si="628"/>
        <v>3.0145513951942169</v>
      </c>
      <c r="DX91" s="184">
        <f t="shared" ca="1" si="629"/>
        <v>3.113477214946637</v>
      </c>
      <c r="DY91" s="184">
        <f t="shared" ca="1" si="630"/>
        <v>2.985013587880061</v>
      </c>
      <c r="DZ91" s="184">
        <f t="shared" ca="1" si="631"/>
        <v>3.3451204733910549</v>
      </c>
      <c r="EA91" s="184">
        <f t="shared" ca="1" si="632"/>
        <v>3.1408908554073696</v>
      </c>
    </row>
    <row r="92" spans="6:131" x14ac:dyDescent="0.35"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I92" s="42" t="str">
        <f>$BI$89&amp;BJ92</f>
        <v>18zStDevError_ECMWF</v>
      </c>
      <c r="BJ92" s="180" t="s">
        <v>3171</v>
      </c>
      <c r="BK92" s="192">
        <f t="shared" ca="1" si="746"/>
        <v>4</v>
      </c>
      <c r="BL92" s="210">
        <f t="shared" ca="1" si="747"/>
        <v>1.8036762300278133</v>
      </c>
      <c r="BM92" s="179">
        <f ca="1">'Accuracy Calc'!FL164</f>
        <v>1.8036762300278133</v>
      </c>
      <c r="BN92" s="192">
        <f t="shared" ca="1" si="748"/>
        <v>1</v>
      </c>
      <c r="BO92" s="210">
        <f t="shared" ca="1" si="749"/>
        <v>1.6801024499319512</v>
      </c>
      <c r="BP92" s="179">
        <f ca="1">'Accuracy Calc'!FO164</f>
        <v>1.6801024499319512</v>
      </c>
      <c r="BQ92" s="192">
        <f t="shared" ca="1" si="750"/>
        <v>1</v>
      </c>
      <c r="BR92" s="210">
        <f t="shared" ca="1" si="751"/>
        <v>1.5892040280355737</v>
      </c>
      <c r="BS92" s="179">
        <f ca="1">'Accuracy Calc'!FR164</f>
        <v>1.5892040280355737</v>
      </c>
      <c r="BT92" s="192">
        <f t="shared" ca="1" si="752"/>
        <v>4</v>
      </c>
      <c r="BU92" s="210">
        <f t="shared" ca="1" si="753"/>
        <v>2.1109339716391911</v>
      </c>
      <c r="BV92" s="179">
        <f ca="1">'Accuracy Calc'!FU164</f>
        <v>2.1109339716391911</v>
      </c>
      <c r="BW92" s="192">
        <f t="shared" ca="1" si="754"/>
        <v>4</v>
      </c>
      <c r="BX92" s="210">
        <f t="shared" ca="1" si="755"/>
        <v>2.5350471516349047</v>
      </c>
      <c r="BY92" s="179">
        <f ca="1">'Accuracy Calc'!FX164</f>
        <v>2.5350471516349047</v>
      </c>
      <c r="BZ92" s="192">
        <f t="shared" ca="1" si="756"/>
        <v>3</v>
      </c>
      <c r="CA92" s="210">
        <f t="shared" ca="1" si="757"/>
        <v>2.9031290434822563</v>
      </c>
      <c r="CB92" s="179">
        <f ca="1">'Accuracy Calc'!GA164</f>
        <v>2.9031290434822563</v>
      </c>
      <c r="CC92" s="192">
        <f t="shared" ca="1" si="758"/>
        <v>2</v>
      </c>
      <c r="CD92" s="210">
        <f t="shared" ca="1" si="759"/>
        <v>2.7703556096645787</v>
      </c>
      <c r="CE92" s="179">
        <f ca="1">'Accuracy Calc'!GD164</f>
        <v>2.7703556096645787</v>
      </c>
      <c r="CF92" s="192">
        <f t="shared" ca="1" si="760"/>
        <v>3</v>
      </c>
      <c r="CG92" s="210">
        <f t="shared" ca="1" si="761"/>
        <v>3.3196353231701217</v>
      </c>
      <c r="CH92" s="179">
        <f ca="1">'Accuracy Calc'!GG164</f>
        <v>3.3196353231701217</v>
      </c>
      <c r="CI92" s="192">
        <f t="shared" ca="1" si="762"/>
        <v>2</v>
      </c>
      <c r="CJ92" s="210">
        <f t="shared" ca="1" si="763"/>
        <v>3.0032547083238561</v>
      </c>
      <c r="CK92" s="179">
        <f ca="1">'Accuracy Calc'!GJ164</f>
        <v>3.0032547083238561</v>
      </c>
      <c r="CL92" s="192" t="str">
        <f t="shared" ca="1" si="764"/>
        <v>-</v>
      </c>
      <c r="CM92" s="210" t="str">
        <f t="shared" ca="1" si="765"/>
        <v>-</v>
      </c>
      <c r="CN92" s="179" t="str">
        <f ca="1">'Accuracy Calc'!GM164</f>
        <v>-</v>
      </c>
      <c r="CO92" s="192" t="str">
        <f t="shared" si="766"/>
        <v>-</v>
      </c>
      <c r="CP92" s="210" t="str">
        <f t="shared" si="767"/>
        <v>-</v>
      </c>
      <c r="CQ92" s="179" t="str">
        <f>'Accuracy Calc'!GP164</f>
        <v>-</v>
      </c>
      <c r="CR92" s="192" t="str">
        <f t="shared" si="768"/>
        <v>-</v>
      </c>
      <c r="CS92" s="210" t="str">
        <f t="shared" si="769"/>
        <v>-</v>
      </c>
      <c r="CT92" s="179" t="str">
        <f>'Accuracy Calc'!GS164</f>
        <v>-</v>
      </c>
      <c r="CU92" s="192" t="str">
        <f t="shared" si="770"/>
        <v>-</v>
      </c>
      <c r="CV92" s="210" t="str">
        <f t="shared" si="771"/>
        <v>-</v>
      </c>
      <c r="CW92" s="179" t="str">
        <f>'Accuracy Calc'!GV164</f>
        <v>-</v>
      </c>
      <c r="CX92" s="192" t="str">
        <f t="shared" si="772"/>
        <v>-</v>
      </c>
      <c r="CY92" s="210" t="str">
        <f t="shared" si="773"/>
        <v>-</v>
      </c>
      <c r="CZ92" s="179" t="str">
        <f>'Accuracy Calc'!GY164</f>
        <v>-</v>
      </c>
      <c r="DA92" s="192" t="str">
        <f t="shared" si="774"/>
        <v>-</v>
      </c>
      <c r="DB92" s="210" t="str">
        <f t="shared" si="775"/>
        <v>-</v>
      </c>
      <c r="DC92" s="179" t="str">
        <f>'Accuracy Calc'!HB164</f>
        <v>-</v>
      </c>
      <c r="DD92" s="192" t="str">
        <f t="shared" si="776"/>
        <v>-</v>
      </c>
      <c r="DE92" s="210" t="str">
        <f t="shared" si="777"/>
        <v>-</v>
      </c>
      <c r="DF92" s="179" t="str">
        <f>'Accuracy Calc'!HE164</f>
        <v>-</v>
      </c>
      <c r="DK92" s="189" t="str">
        <f t="shared" si="616"/>
        <v>ECMWF</v>
      </c>
      <c r="DL92" s="184">
        <f t="shared" ca="1" si="617"/>
        <v>1.8036762300278133</v>
      </c>
      <c r="DM92" s="184">
        <f t="shared" ca="1" si="618"/>
        <v>1.6801024499319512</v>
      </c>
      <c r="DN92" s="184">
        <f t="shared" ca="1" si="619"/>
        <v>1.5892040280355737</v>
      </c>
      <c r="DO92" s="184">
        <f t="shared" ca="1" si="620"/>
        <v>2.1109339716391911</v>
      </c>
      <c r="DP92" s="184">
        <f t="shared" ca="1" si="621"/>
        <v>2.5350471516349047</v>
      </c>
      <c r="DQ92" s="184">
        <f t="shared" ca="1" si="622"/>
        <v>2.9031290434822563</v>
      </c>
      <c r="DR92" s="184">
        <f t="shared" ca="1" si="623"/>
        <v>2.7703556096645787</v>
      </c>
      <c r="DS92" s="184">
        <f t="shared" ca="1" si="624"/>
        <v>3.3196353231701217</v>
      </c>
      <c r="DT92" s="184">
        <f t="shared" ca="1" si="625"/>
        <v>3.0032547083238561</v>
      </c>
      <c r="DU92" s="184" t="str">
        <f t="shared" ca="1" si="626"/>
        <v>-</v>
      </c>
      <c r="DV92" s="184" t="str">
        <f t="shared" si="627"/>
        <v>-</v>
      </c>
      <c r="DW92" s="184" t="str">
        <f t="shared" si="628"/>
        <v>-</v>
      </c>
      <c r="DX92" s="184" t="str">
        <f t="shared" si="629"/>
        <v>-</v>
      </c>
      <c r="DY92" s="184" t="str">
        <f t="shared" si="630"/>
        <v>-</v>
      </c>
      <c r="DZ92" s="184" t="str">
        <f t="shared" si="631"/>
        <v>-</v>
      </c>
      <c r="EA92" s="184" t="str">
        <f t="shared" si="632"/>
        <v>-</v>
      </c>
    </row>
    <row r="93" spans="6:131" x14ac:dyDescent="0.35"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I93" s="42" t="str">
        <f>$BI$89&amp;BJ93</f>
        <v>18zStDevError_ECMWF_Ens</v>
      </c>
      <c r="BJ93" s="180" t="s">
        <v>3298</v>
      </c>
      <c r="BK93" s="192">
        <f t="shared" ca="1" si="746"/>
        <v>3</v>
      </c>
      <c r="BL93" s="210">
        <f t="shared" ca="1" si="747"/>
        <v>1.6954313578718265</v>
      </c>
      <c r="BM93" s="179">
        <f ca="1">'Accuracy Calc'!FL219</f>
        <v>1.6954313578718265</v>
      </c>
      <c r="BN93" s="192">
        <f t="shared" ca="1" si="748"/>
        <v>3</v>
      </c>
      <c r="BO93" s="210">
        <f t="shared" ca="1" si="749"/>
        <v>1.8333510532550563</v>
      </c>
      <c r="BP93" s="179">
        <f ca="1">'Accuracy Calc'!FO219</f>
        <v>1.8333510532550563</v>
      </c>
      <c r="BQ93" s="192">
        <f t="shared" ca="1" si="750"/>
        <v>4</v>
      </c>
      <c r="BR93" s="210">
        <f t="shared" ca="1" si="751"/>
        <v>1.8398774599057928</v>
      </c>
      <c r="BS93" s="179">
        <f ca="1">'Accuracy Calc'!FR219</f>
        <v>1.8398774599057928</v>
      </c>
      <c r="BT93" s="192">
        <f t="shared" ca="1" si="752"/>
        <v>2</v>
      </c>
      <c r="BU93" s="210">
        <f t="shared" ca="1" si="753"/>
        <v>1.8953167377054772</v>
      </c>
      <c r="BV93" s="179">
        <f ca="1">'Accuracy Calc'!FU219</f>
        <v>1.8953167377054772</v>
      </c>
      <c r="BW93" s="192">
        <f t="shared" ca="1" si="754"/>
        <v>2</v>
      </c>
      <c r="BX93" s="210">
        <f t="shared" ca="1" si="755"/>
        <v>1.9349829700199821</v>
      </c>
      <c r="BY93" s="179">
        <f ca="1">'Accuracy Calc'!FX219</f>
        <v>1.9349829700199821</v>
      </c>
      <c r="BZ93" s="192">
        <f t="shared" ca="1" si="756"/>
        <v>1</v>
      </c>
      <c r="CA93" s="210">
        <f t="shared" ca="1" si="757"/>
        <v>2.232557801394937</v>
      </c>
      <c r="CB93" s="179">
        <f ca="1">'Accuracy Calc'!GA219</f>
        <v>2.232557801394937</v>
      </c>
      <c r="CC93" s="192">
        <f t="shared" ca="1" si="758"/>
        <v>1</v>
      </c>
      <c r="CD93" s="210">
        <f t="shared" ca="1" si="759"/>
        <v>2.0518739123453127</v>
      </c>
      <c r="CE93" s="179">
        <f ca="1">'Accuracy Calc'!GD219</f>
        <v>2.0518739123453127</v>
      </c>
      <c r="CF93" s="192">
        <f t="shared" ca="1" si="760"/>
        <v>1</v>
      </c>
      <c r="CG93" s="210">
        <f t="shared" ca="1" si="761"/>
        <v>2.3513444871513736</v>
      </c>
      <c r="CH93" s="179">
        <f ca="1">'Accuracy Calc'!GG219</f>
        <v>2.3513444871513736</v>
      </c>
      <c r="CI93" s="192">
        <f t="shared" ca="1" si="762"/>
        <v>1</v>
      </c>
      <c r="CJ93" s="210">
        <f t="shared" ca="1" si="763"/>
        <v>2.0782642249168877</v>
      </c>
      <c r="CK93" s="179">
        <f ca="1">'Accuracy Calc'!GJ219</f>
        <v>2.0782642249168877</v>
      </c>
      <c r="CL93" s="192">
        <f t="shared" ca="1" si="764"/>
        <v>1</v>
      </c>
      <c r="CM93" s="210">
        <f t="shared" ca="1" si="765"/>
        <v>2.1512477355374728</v>
      </c>
      <c r="CN93" s="179">
        <f ca="1">'Accuracy Calc'!GM219</f>
        <v>2.1512477355374728</v>
      </c>
      <c r="CO93" s="192">
        <f t="shared" ca="1" si="766"/>
        <v>1</v>
      </c>
      <c r="CP93" s="210">
        <f t="shared" ca="1" si="767"/>
        <v>2.6068394643569017</v>
      </c>
      <c r="CQ93" s="179">
        <f ca="1">'Accuracy Calc'!GP219</f>
        <v>2.6068394643569017</v>
      </c>
      <c r="CR93" s="192">
        <f t="shared" ca="1" si="768"/>
        <v>1</v>
      </c>
      <c r="CS93" s="210">
        <f t="shared" ca="1" si="769"/>
        <v>2.5910514321709472</v>
      </c>
      <c r="CT93" s="179">
        <f ca="1">'Accuracy Calc'!GS219</f>
        <v>2.5910514321709472</v>
      </c>
      <c r="CU93" s="192">
        <f t="shared" ca="1" si="770"/>
        <v>1</v>
      </c>
      <c r="CV93" s="210">
        <f t="shared" ca="1" si="771"/>
        <v>2.3765833281736786</v>
      </c>
      <c r="CW93" s="179">
        <f ca="1">'Accuracy Calc'!GV219</f>
        <v>2.3765833281736786</v>
      </c>
      <c r="CX93" s="192">
        <f t="shared" ca="1" si="772"/>
        <v>1</v>
      </c>
      <c r="CY93" s="210">
        <f t="shared" ca="1" si="773"/>
        <v>2.5656137684573599</v>
      </c>
      <c r="CZ93" s="179">
        <f ca="1">'Accuracy Calc'!GY219</f>
        <v>2.5656137684573599</v>
      </c>
      <c r="DA93" s="192" t="str">
        <f t="shared" ca="1" si="774"/>
        <v>-</v>
      </c>
      <c r="DB93" s="210" t="str">
        <f t="shared" ca="1" si="775"/>
        <v>-</v>
      </c>
      <c r="DC93" s="179" t="str">
        <f ca="1">'Accuracy Calc'!HB219</f>
        <v>-</v>
      </c>
      <c r="DD93" s="192" t="str">
        <f t="shared" si="776"/>
        <v>-</v>
      </c>
      <c r="DE93" s="210" t="str">
        <f t="shared" si="777"/>
        <v>-</v>
      </c>
      <c r="DF93" s="179" t="str">
        <f>'Accuracy Calc'!HE219</f>
        <v>-</v>
      </c>
      <c r="DK93" s="189" t="str">
        <f t="shared" si="616"/>
        <v>ECMWF_Ens</v>
      </c>
      <c r="DL93" s="184">
        <f t="shared" ca="1" si="617"/>
        <v>1.6954313578718265</v>
      </c>
      <c r="DM93" s="184">
        <f t="shared" ca="1" si="618"/>
        <v>1.8333510532550563</v>
      </c>
      <c r="DN93" s="184">
        <f t="shared" ca="1" si="619"/>
        <v>1.8398774599057928</v>
      </c>
      <c r="DO93" s="184">
        <f t="shared" ca="1" si="620"/>
        <v>1.8953167377054772</v>
      </c>
      <c r="DP93" s="184">
        <f t="shared" ca="1" si="621"/>
        <v>1.9349829700199821</v>
      </c>
      <c r="DQ93" s="184">
        <f t="shared" ca="1" si="622"/>
        <v>2.232557801394937</v>
      </c>
      <c r="DR93" s="184">
        <f t="shared" ca="1" si="623"/>
        <v>2.0518739123453127</v>
      </c>
      <c r="DS93" s="184">
        <f t="shared" ca="1" si="624"/>
        <v>2.3513444871513736</v>
      </c>
      <c r="DT93" s="184">
        <f t="shared" ca="1" si="625"/>
        <v>2.0782642249168877</v>
      </c>
      <c r="DU93" s="184">
        <f t="shared" ca="1" si="626"/>
        <v>2.1512477355374728</v>
      </c>
      <c r="DV93" s="184">
        <f t="shared" ca="1" si="627"/>
        <v>2.6068394643569017</v>
      </c>
      <c r="DW93" s="184">
        <f t="shared" ca="1" si="628"/>
        <v>2.5910514321709472</v>
      </c>
      <c r="DX93" s="184">
        <f t="shared" ca="1" si="629"/>
        <v>2.3765833281736786</v>
      </c>
      <c r="DY93" s="184">
        <f t="shared" ca="1" si="630"/>
        <v>2.5656137684573599</v>
      </c>
      <c r="DZ93" s="184" t="str">
        <f t="shared" ca="1" si="631"/>
        <v>-</v>
      </c>
      <c r="EA93" s="184" t="str">
        <f t="shared" si="632"/>
        <v>-</v>
      </c>
    </row>
    <row r="94" spans="6:131" x14ac:dyDescent="0.35"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DK94">
        <f t="shared" si="616"/>
        <v>0</v>
      </c>
      <c r="DL94">
        <f t="shared" si="617"/>
        <v>0</v>
      </c>
      <c r="DM94">
        <f t="shared" si="618"/>
        <v>0</v>
      </c>
      <c r="DN94">
        <f t="shared" si="619"/>
        <v>0</v>
      </c>
      <c r="DO94">
        <f t="shared" si="620"/>
        <v>0</v>
      </c>
      <c r="DP94">
        <f t="shared" si="621"/>
        <v>0</v>
      </c>
      <c r="DQ94">
        <f t="shared" si="622"/>
        <v>0</v>
      </c>
      <c r="DR94">
        <f t="shared" si="623"/>
        <v>0</v>
      </c>
      <c r="DS94">
        <f t="shared" si="624"/>
        <v>0</v>
      </c>
      <c r="DT94">
        <f t="shared" si="625"/>
        <v>0</v>
      </c>
      <c r="DU94">
        <f t="shared" si="626"/>
        <v>0</v>
      </c>
      <c r="DV94">
        <f t="shared" si="627"/>
        <v>0</v>
      </c>
      <c r="DW94">
        <f t="shared" si="628"/>
        <v>0</v>
      </c>
      <c r="DX94">
        <f t="shared" si="629"/>
        <v>0</v>
      </c>
      <c r="DY94">
        <f t="shared" si="630"/>
        <v>0</v>
      </c>
      <c r="DZ94">
        <f t="shared" si="631"/>
        <v>0</v>
      </c>
      <c r="EA94">
        <f t="shared" si="632"/>
        <v>0</v>
      </c>
    </row>
    <row r="95" spans="6:131" ht="16" thickBot="1" x14ac:dyDescent="0.4"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DK95">
        <f t="shared" si="616"/>
        <v>0</v>
      </c>
      <c r="DL95">
        <f t="shared" si="617"/>
        <v>0</v>
      </c>
      <c r="DM95">
        <f t="shared" si="618"/>
        <v>0</v>
      </c>
      <c r="DN95">
        <f t="shared" si="619"/>
        <v>0</v>
      </c>
      <c r="DO95">
        <f t="shared" si="620"/>
        <v>0</v>
      </c>
      <c r="DP95">
        <f t="shared" si="621"/>
        <v>0</v>
      </c>
      <c r="DQ95">
        <f t="shared" si="622"/>
        <v>0</v>
      </c>
      <c r="DR95">
        <f t="shared" si="623"/>
        <v>0</v>
      </c>
      <c r="DS95">
        <f t="shared" si="624"/>
        <v>0</v>
      </c>
      <c r="DT95">
        <f t="shared" si="625"/>
        <v>0</v>
      </c>
      <c r="DU95">
        <f t="shared" si="626"/>
        <v>0</v>
      </c>
      <c r="DV95">
        <f t="shared" si="627"/>
        <v>0</v>
      </c>
      <c r="DW95">
        <f t="shared" si="628"/>
        <v>0</v>
      </c>
      <c r="DX95">
        <f t="shared" si="629"/>
        <v>0</v>
      </c>
      <c r="DY95">
        <f t="shared" si="630"/>
        <v>0</v>
      </c>
      <c r="DZ95">
        <f t="shared" si="631"/>
        <v>0</v>
      </c>
      <c r="EA95">
        <f t="shared" si="632"/>
        <v>0</v>
      </c>
    </row>
    <row r="96" spans="6:131" ht="21.5" thickBot="1" x14ac:dyDescent="0.55000000000000004"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J96" s="222" t="s">
        <v>3286</v>
      </c>
      <c r="BK96" s="236"/>
      <c r="BL96" s="237"/>
      <c r="BM96" s="236"/>
      <c r="BN96" s="236"/>
      <c r="BO96" s="237"/>
      <c r="BP96" s="236"/>
      <c r="BQ96" s="236"/>
      <c r="BR96" s="237"/>
      <c r="BS96" s="236"/>
      <c r="BT96" s="236"/>
      <c r="BU96" s="237"/>
      <c r="BV96" s="236"/>
      <c r="BW96" s="236"/>
      <c r="BX96" s="237"/>
      <c r="BY96" s="236"/>
      <c r="BZ96" s="236"/>
      <c r="CA96" s="237"/>
      <c r="CB96" s="236"/>
      <c r="CC96" s="236"/>
      <c r="CD96" s="237"/>
      <c r="CE96" s="236"/>
      <c r="CF96" s="236"/>
      <c r="CG96" s="237"/>
      <c r="CH96" s="236"/>
      <c r="CI96" s="236"/>
      <c r="CJ96" s="237"/>
      <c r="CK96" s="236"/>
      <c r="CL96" s="236"/>
      <c r="CM96" s="237"/>
      <c r="CN96" s="236"/>
      <c r="CO96" s="236"/>
      <c r="CP96" s="237"/>
      <c r="CQ96" s="236"/>
      <c r="CR96" s="236"/>
      <c r="CS96" s="237"/>
      <c r="CT96" s="236"/>
      <c r="CU96" s="236"/>
      <c r="CV96" s="237"/>
      <c r="CW96" s="236"/>
      <c r="CX96" s="236"/>
      <c r="CY96" s="237"/>
      <c r="CZ96" s="236"/>
      <c r="DA96" s="236"/>
      <c r="DB96" s="237"/>
      <c r="DC96" s="236"/>
      <c r="DD96" s="236"/>
      <c r="DE96" s="237"/>
      <c r="DF96" s="238"/>
      <c r="DK96" s="170" t="str">
        <f t="shared" si="616"/>
        <v>00_12Z</v>
      </c>
      <c r="DL96" s="170">
        <f t="shared" si="617"/>
        <v>0</v>
      </c>
      <c r="DM96" s="170">
        <f t="shared" si="618"/>
        <v>0</v>
      </c>
      <c r="DN96" s="170">
        <f t="shared" si="619"/>
        <v>0</v>
      </c>
      <c r="DO96" s="170">
        <f t="shared" si="620"/>
        <v>0</v>
      </c>
      <c r="DP96" s="170">
        <f t="shared" si="621"/>
        <v>0</v>
      </c>
      <c r="DQ96" s="170">
        <f t="shared" si="622"/>
        <v>0</v>
      </c>
      <c r="DR96" s="170">
        <f t="shared" si="623"/>
        <v>0</v>
      </c>
      <c r="DS96" s="170">
        <f t="shared" si="624"/>
        <v>0</v>
      </c>
      <c r="DT96" s="170">
        <f t="shared" si="625"/>
        <v>0</v>
      </c>
      <c r="DU96" s="170">
        <f t="shared" si="626"/>
        <v>0</v>
      </c>
      <c r="DV96" s="170">
        <f t="shared" si="627"/>
        <v>0</v>
      </c>
      <c r="DW96" s="170">
        <f t="shared" si="628"/>
        <v>0</v>
      </c>
      <c r="DX96" s="170">
        <f t="shared" si="629"/>
        <v>0</v>
      </c>
      <c r="DY96" s="170">
        <f t="shared" si="630"/>
        <v>0</v>
      </c>
      <c r="DZ96" s="170">
        <f t="shared" si="631"/>
        <v>0</v>
      </c>
      <c r="EA96" s="170">
        <f t="shared" si="632"/>
        <v>0</v>
      </c>
    </row>
    <row r="97" spans="9:131" ht="16" thickBot="1" x14ac:dyDescent="0.4"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I97" s="169" t="s">
        <v>3285</v>
      </c>
      <c r="BJ97" s="213" t="s">
        <v>3209</v>
      </c>
      <c r="BK97" s="403" t="s">
        <v>3092</v>
      </c>
      <c r="BL97" s="404"/>
      <c r="BM97" s="405"/>
      <c r="BN97" s="403" t="s">
        <v>3093</v>
      </c>
      <c r="BO97" s="404"/>
      <c r="BP97" s="405"/>
      <c r="BQ97" s="403" t="s">
        <v>3094</v>
      </c>
      <c r="BR97" s="404"/>
      <c r="BS97" s="405"/>
      <c r="BT97" s="403" t="s">
        <v>3095</v>
      </c>
      <c r="BU97" s="404"/>
      <c r="BV97" s="405"/>
      <c r="BW97" s="403" t="s">
        <v>3096</v>
      </c>
      <c r="BX97" s="404"/>
      <c r="BY97" s="404"/>
      <c r="BZ97" s="403" t="s">
        <v>3097</v>
      </c>
      <c r="CA97" s="404"/>
      <c r="CB97" s="405"/>
      <c r="CC97" s="403" t="s">
        <v>3098</v>
      </c>
      <c r="CD97" s="404"/>
      <c r="CE97" s="405"/>
      <c r="CF97" s="403" t="s">
        <v>3099</v>
      </c>
      <c r="CG97" s="404"/>
      <c r="CH97" s="405"/>
      <c r="CI97" s="403" t="s">
        <v>3100</v>
      </c>
      <c r="CJ97" s="404"/>
      <c r="CK97" s="404"/>
      <c r="CL97" s="403" t="s">
        <v>3101</v>
      </c>
      <c r="CM97" s="404"/>
      <c r="CN97" s="405"/>
      <c r="CO97" s="403" t="s">
        <v>3102</v>
      </c>
      <c r="CP97" s="404"/>
      <c r="CQ97" s="405"/>
      <c r="CR97" s="403" t="s">
        <v>3103</v>
      </c>
      <c r="CS97" s="404"/>
      <c r="CT97" s="405"/>
      <c r="CU97" s="403" t="s">
        <v>3104</v>
      </c>
      <c r="CV97" s="404"/>
      <c r="CW97" s="404"/>
      <c r="CX97" s="403" t="s">
        <v>3105</v>
      </c>
      <c r="CY97" s="404"/>
      <c r="CZ97" s="405"/>
      <c r="DA97" s="403" t="s">
        <v>3106</v>
      </c>
      <c r="DB97" s="404"/>
      <c r="DC97" s="405"/>
      <c r="DD97" s="403" t="s">
        <v>3107</v>
      </c>
      <c r="DE97" s="404"/>
      <c r="DF97" s="405"/>
      <c r="DK97" s="171" t="str">
        <f t="shared" si="616"/>
        <v>BIAS</v>
      </c>
      <c r="DL97" s="171">
        <f t="shared" si="617"/>
        <v>0</v>
      </c>
      <c r="DM97" s="171">
        <f t="shared" si="618"/>
        <v>0</v>
      </c>
      <c r="DN97" s="171">
        <f t="shared" si="619"/>
        <v>0</v>
      </c>
      <c r="DO97" s="171">
        <f t="shared" si="620"/>
        <v>0</v>
      </c>
      <c r="DP97" s="171">
        <f t="shared" si="621"/>
        <v>0</v>
      </c>
      <c r="DQ97" s="171">
        <f t="shared" si="622"/>
        <v>0</v>
      </c>
      <c r="DR97" s="171">
        <f t="shared" si="623"/>
        <v>0</v>
      </c>
      <c r="DS97" s="171">
        <f t="shared" si="624"/>
        <v>0</v>
      </c>
      <c r="DT97" s="171">
        <f t="shared" si="625"/>
        <v>0</v>
      </c>
      <c r="DU97" s="171">
        <f t="shared" si="626"/>
        <v>0</v>
      </c>
      <c r="DV97" s="171">
        <f t="shared" si="627"/>
        <v>0</v>
      </c>
      <c r="DW97" s="171">
        <f t="shared" si="628"/>
        <v>0</v>
      </c>
      <c r="DX97" s="171">
        <f t="shared" si="629"/>
        <v>0</v>
      </c>
      <c r="DY97" s="171">
        <f t="shared" si="630"/>
        <v>0</v>
      </c>
      <c r="DZ97" s="171">
        <f t="shared" si="631"/>
        <v>0</v>
      </c>
      <c r="EA97" s="171">
        <f t="shared" si="632"/>
        <v>0</v>
      </c>
    </row>
    <row r="98" spans="9:131" x14ac:dyDescent="0.35"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I98" s="42" t="str">
        <f>$BI$97&amp;BJ98</f>
        <v>0012zBIAS_GFS</v>
      </c>
      <c r="BJ98" s="180" t="s">
        <v>3085</v>
      </c>
      <c r="BK98" s="192">
        <f ca="1">IFERROR(RANK(BL98,BL$98:BL$101,2),"-")</f>
        <v>1</v>
      </c>
      <c r="BL98" s="210">
        <f ca="1">IFERROR(ABS(BM98),"-")</f>
        <v>8.0524285714285493E-2</v>
      </c>
      <c r="BM98" s="179">
        <f ca="1">AVERAGE(BM9,BM53)</f>
        <v>-8.0524285714285493E-2</v>
      </c>
      <c r="BN98" s="192">
        <f ca="1">IFERROR(RANK(BO98,BO$98:BO$101,2),"-")</f>
        <v>1</v>
      </c>
      <c r="BO98" s="210">
        <f ca="1">IFERROR(ABS(BP98),"-")</f>
        <v>0.17502428571428702</v>
      </c>
      <c r="BP98" s="179">
        <f t="shared" ref="BP98:DF98" ca="1" si="778">AVERAGE(BP9,BP53)</f>
        <v>-0.17502428571428702</v>
      </c>
      <c r="BQ98" s="192">
        <f ca="1">IFERROR(RANK(BR98,BR$98:BR$101,2),"-")</f>
        <v>2</v>
      </c>
      <c r="BR98" s="210">
        <f ca="1">IFERROR(ABS(BS98),"-")</f>
        <v>0.2293457142857141</v>
      </c>
      <c r="BS98" s="179">
        <f t="shared" ca="1" si="778"/>
        <v>-0.2293457142857141</v>
      </c>
      <c r="BT98" s="192">
        <f ca="1">IFERROR(RANK(BU98,BU$98:BU$101,2),"-")</f>
        <v>2</v>
      </c>
      <c r="BU98" s="210">
        <f ca="1">IFERROR(ABS(BV98),"-")</f>
        <v>0.42411857142857223</v>
      </c>
      <c r="BV98" s="179">
        <f t="shared" ca="1" si="778"/>
        <v>0.42411857142857223</v>
      </c>
      <c r="BW98" s="192">
        <f ca="1">IFERROR(RANK(BX98,BX$98:BX$101,2),"-")</f>
        <v>3</v>
      </c>
      <c r="BX98" s="210">
        <f ca="1">IFERROR(ABS(BY98),"-")</f>
        <v>0.89983285714285777</v>
      </c>
      <c r="BY98" s="179">
        <f t="shared" ca="1" si="778"/>
        <v>0.89983285714285777</v>
      </c>
      <c r="BZ98" s="192">
        <f ca="1">IFERROR(RANK(CA98,CA$98:CA$101,2),"-")</f>
        <v>2</v>
      </c>
      <c r="CA98" s="210">
        <f ca="1">IFERROR(ABS(CB98),"-")</f>
        <v>0.26469000000000087</v>
      </c>
      <c r="CB98" s="179">
        <f t="shared" ca="1" si="778"/>
        <v>0.26469000000000087</v>
      </c>
      <c r="CC98" s="192">
        <f ca="1">IFERROR(RANK(CD98,CD$98:CD$101,2),"-")</f>
        <v>1</v>
      </c>
      <c r="CD98" s="210">
        <f ca="1">IFERROR(ABS(CE98),"-")</f>
        <v>2.3297142857144237E-2</v>
      </c>
      <c r="CE98" s="179">
        <f t="shared" ca="1" si="778"/>
        <v>2.3297142857144237E-2</v>
      </c>
      <c r="CF98" s="192">
        <f ca="1">IFERROR(RANK(CG98,CG$98:CG$101,2),"-")</f>
        <v>3</v>
      </c>
      <c r="CG98" s="210">
        <f ca="1">IFERROR(ABS(CH98),"-")</f>
        <v>2.0900828571428578</v>
      </c>
      <c r="CH98" s="179">
        <f t="shared" ca="1" si="778"/>
        <v>2.0900828571428578</v>
      </c>
      <c r="CI98" s="192">
        <f ca="1">IFERROR(RANK(CJ98,CJ$98:CJ$101,2),"-")</f>
        <v>3</v>
      </c>
      <c r="CJ98" s="210">
        <f ca="1">IFERROR(ABS(CK98),"-")</f>
        <v>3.0087257142857147</v>
      </c>
      <c r="CK98" s="179">
        <f t="shared" ca="1" si="778"/>
        <v>3.0087257142857147</v>
      </c>
      <c r="CL98" s="192">
        <f ca="1">IFERROR(RANK(CM98,CM$98:CM$101,2),"-")</f>
        <v>3</v>
      </c>
      <c r="CM98" s="210">
        <f ca="1">IFERROR(ABS(CN98),"-")</f>
        <v>3.9386185714285711</v>
      </c>
      <c r="CN98" s="179">
        <f t="shared" ca="1" si="778"/>
        <v>3.9386185714285711</v>
      </c>
      <c r="CO98" s="192">
        <f ca="1">IFERROR(RANK(CP98,CP$98:CP$101,2),"-")</f>
        <v>1</v>
      </c>
      <c r="CP98" s="210">
        <f ca="1">IFERROR(ABS(CQ98),"-")</f>
        <v>2.615618571428572</v>
      </c>
      <c r="CQ98" s="179">
        <f t="shared" ca="1" si="778"/>
        <v>2.615618571428572</v>
      </c>
      <c r="CR98" s="192">
        <f ca="1">IFERROR(RANK(CS98,CS$98:CS$101,2),"-")</f>
        <v>2</v>
      </c>
      <c r="CS98" s="210">
        <f ca="1">IFERROR(ABS(CT98),"-")</f>
        <v>3.1485471428571445</v>
      </c>
      <c r="CT98" s="179">
        <f t="shared" ca="1" si="778"/>
        <v>3.1485471428571445</v>
      </c>
      <c r="CU98" s="192">
        <f ca="1">IFERROR(RANK(CV98,CV$98:CV$101,2),"-")</f>
        <v>2</v>
      </c>
      <c r="CV98" s="210">
        <f ca="1">IFERROR(ABS(CW98),"-")</f>
        <v>4.0029042857142869</v>
      </c>
      <c r="CW98" s="179">
        <f t="shared" ca="1" si="778"/>
        <v>4.0029042857142869</v>
      </c>
      <c r="CX98" s="192">
        <f ca="1">IFERROR(RANK(CY98,CY$98:CY$101,2),"-")</f>
        <v>1</v>
      </c>
      <c r="CY98" s="210">
        <f ca="1">IFERROR(ABS(CZ98),"-")</f>
        <v>3.0935828571428581</v>
      </c>
      <c r="CZ98" s="179">
        <f t="shared" ca="1" si="778"/>
        <v>3.0935828571428581</v>
      </c>
      <c r="DA98" s="192">
        <f ca="1">IFERROR(RANK(DB98,DB$98:DB$101,2),"-")</f>
        <v>1</v>
      </c>
      <c r="DB98" s="210">
        <f ca="1">IFERROR(ABS(DC98),"-")</f>
        <v>2.9171185714285732</v>
      </c>
      <c r="DC98" s="179">
        <f t="shared" ca="1" si="778"/>
        <v>2.9171185714285732</v>
      </c>
      <c r="DD98" s="192">
        <f ca="1">IFERROR(RANK(DE98,DE$98:DE$101,2),"-")</f>
        <v>1</v>
      </c>
      <c r="DE98" s="210">
        <f ca="1">IFERROR(ABS(DF98),"-")</f>
        <v>3.4423328571428571</v>
      </c>
      <c r="DF98" s="179">
        <f t="shared" ca="1" si="778"/>
        <v>3.4423328571428571</v>
      </c>
      <c r="DK98" s="172" t="str">
        <f t="shared" si="616"/>
        <v>GFS</v>
      </c>
      <c r="DL98" s="93">
        <f t="shared" ca="1" si="617"/>
        <v>-8.0524285714285493E-2</v>
      </c>
      <c r="DM98" s="93">
        <f t="shared" ca="1" si="618"/>
        <v>-0.17502428571428702</v>
      </c>
      <c r="DN98" s="93">
        <f t="shared" ca="1" si="619"/>
        <v>-0.2293457142857141</v>
      </c>
      <c r="DO98" s="93">
        <f t="shared" ca="1" si="620"/>
        <v>0.42411857142857223</v>
      </c>
      <c r="DP98" s="93">
        <f t="shared" ca="1" si="621"/>
        <v>0.89983285714285777</v>
      </c>
      <c r="DQ98" s="93">
        <f t="shared" ca="1" si="622"/>
        <v>0.26469000000000087</v>
      </c>
      <c r="DR98" s="93">
        <f t="shared" ca="1" si="623"/>
        <v>2.3297142857144237E-2</v>
      </c>
      <c r="DS98" s="93">
        <f t="shared" ca="1" si="624"/>
        <v>2.0900828571428578</v>
      </c>
      <c r="DT98" s="93">
        <f t="shared" ca="1" si="625"/>
        <v>3.0087257142857147</v>
      </c>
      <c r="DU98" s="93">
        <f t="shared" ca="1" si="626"/>
        <v>3.9386185714285711</v>
      </c>
      <c r="DV98" s="93">
        <f t="shared" ca="1" si="627"/>
        <v>2.615618571428572</v>
      </c>
      <c r="DW98" s="93">
        <f t="shared" ca="1" si="628"/>
        <v>3.1485471428571445</v>
      </c>
      <c r="DX98" s="93">
        <f t="shared" ca="1" si="629"/>
        <v>4.0029042857142869</v>
      </c>
      <c r="DY98" s="93">
        <f t="shared" ca="1" si="630"/>
        <v>3.0935828571428581</v>
      </c>
      <c r="DZ98" s="93">
        <f t="shared" ca="1" si="631"/>
        <v>2.9171185714285732</v>
      </c>
      <c r="EA98" s="93">
        <f t="shared" ca="1" si="632"/>
        <v>3.4423328571428571</v>
      </c>
    </row>
    <row r="99" spans="9:131" x14ac:dyDescent="0.35"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I99" s="42" t="str">
        <f t="shared" ref="BI99:BI101" si="779">$BI$97&amp;BJ99</f>
        <v>0012zBIAS_GFS_Ens</v>
      </c>
      <c r="BJ99" s="180" t="s">
        <v>3297</v>
      </c>
      <c r="BK99" s="192">
        <f t="shared" ref="BK99:BK101" ca="1" si="780">IFERROR(RANK(BL99,BL$98:BL$101,2),"-")</f>
        <v>2</v>
      </c>
      <c r="BL99" s="210">
        <f t="shared" ref="BL99:BL101" ca="1" si="781">IFERROR(ABS(BM99),"-")</f>
        <v>0.19911857142857137</v>
      </c>
      <c r="BM99" s="179">
        <f t="shared" ref="BM99:DF99" ca="1" si="782">AVERAGE(BM10,BM54)</f>
        <v>0.19911857142857137</v>
      </c>
      <c r="BN99" s="192">
        <f t="shared" ref="BN99:BN101" ca="1" si="783">IFERROR(RANK(BO99,BO$98:BO$101,2),"-")</f>
        <v>3</v>
      </c>
      <c r="BO99" s="210">
        <f t="shared" ref="BO99:BO101" ca="1" si="784">IFERROR(ABS(BP99),"-")</f>
        <v>0.58772571428571529</v>
      </c>
      <c r="BP99" s="179">
        <f t="shared" ca="1" si="782"/>
        <v>0.58772571428571529</v>
      </c>
      <c r="BQ99" s="192">
        <f t="shared" ref="BQ99:BQ101" ca="1" si="785">IFERROR(RANK(BR99,BR$98:BR$101,2),"-")</f>
        <v>4</v>
      </c>
      <c r="BR99" s="210">
        <f t="shared" ref="BR99:BR101" ca="1" si="786">IFERROR(ABS(BS99),"-")</f>
        <v>0.83779714285714424</v>
      </c>
      <c r="BS99" s="179">
        <f t="shared" ca="1" si="782"/>
        <v>0.83779714285714424</v>
      </c>
      <c r="BT99" s="192">
        <f t="shared" ref="BT99:BT101" ca="1" si="787">IFERROR(RANK(BU99,BU$98:BU$101,2),"-")</f>
        <v>4</v>
      </c>
      <c r="BU99" s="210">
        <f t="shared" ref="BU99:BU101" ca="1" si="788">IFERROR(ABS(BV99),"-")</f>
        <v>1.1961900000000001</v>
      </c>
      <c r="BV99" s="179">
        <f t="shared" ca="1" si="782"/>
        <v>1.1961900000000001</v>
      </c>
      <c r="BW99" s="192">
        <f t="shared" ref="BW99:BW101" ca="1" si="789">IFERROR(RANK(BX99,BX$98:BX$101,2),"-")</f>
        <v>4</v>
      </c>
      <c r="BX99" s="210">
        <f t="shared" ref="BX99:BX101" ca="1" si="790">IFERROR(ABS(BY99),"-")</f>
        <v>1.3700828571428574</v>
      </c>
      <c r="BY99" s="179">
        <f t="shared" ca="1" si="782"/>
        <v>1.3700828571428574</v>
      </c>
      <c r="BZ99" s="192">
        <f t="shared" ref="BZ99:BZ101" ca="1" si="791">IFERROR(RANK(CA99,CA$98:CA$101,2),"-")</f>
        <v>4</v>
      </c>
      <c r="CA99" s="210">
        <f t="shared" ref="CA99:CA101" ca="1" si="792">IFERROR(ABS(CB99),"-")</f>
        <v>1.5806185714285723</v>
      </c>
      <c r="CB99" s="179">
        <f t="shared" ca="1" si="782"/>
        <v>1.5806185714285723</v>
      </c>
      <c r="CC99" s="192">
        <f t="shared" ref="CC99:CC101" ca="1" si="793">IFERROR(RANK(CD99,CD$98:CD$101,2),"-")</f>
        <v>4</v>
      </c>
      <c r="CD99" s="210">
        <f t="shared" ref="CD99:CD101" ca="1" si="794">IFERROR(ABS(CE99),"-")</f>
        <v>2.4918685714285731</v>
      </c>
      <c r="CE99" s="179">
        <f t="shared" ca="1" si="782"/>
        <v>2.4918685714285731</v>
      </c>
      <c r="CF99" s="192">
        <f t="shared" ref="CF99:CF101" ca="1" si="795">IFERROR(RANK(CG99,CG$98:CG$101,2),"-")</f>
        <v>4</v>
      </c>
      <c r="CG99" s="210">
        <f t="shared" ref="CG99:CG101" ca="1" si="796">IFERROR(ABS(CH99),"-")</f>
        <v>3.4590471428571439</v>
      </c>
      <c r="CH99" s="179">
        <f t="shared" ca="1" si="782"/>
        <v>3.4590471428571439</v>
      </c>
      <c r="CI99" s="192">
        <f t="shared" ref="CI99:CI101" ca="1" si="797">IFERROR(RANK(CJ99,CJ$98:CJ$101,2),"-")</f>
        <v>4</v>
      </c>
      <c r="CJ99" s="210">
        <f t="shared" ref="CJ99:CJ101" ca="1" si="798">IFERROR(ABS(CK99),"-")</f>
        <v>4.3429695238095238</v>
      </c>
      <c r="CK99" s="179">
        <f t="shared" ca="1" si="782"/>
        <v>4.3429695238095238</v>
      </c>
      <c r="CL99" s="192">
        <f t="shared" ref="CL99:CL101" ca="1" si="799">IFERROR(RANK(CM99,CM$98:CM$101,2),"-")</f>
        <v>4</v>
      </c>
      <c r="CM99" s="210">
        <f t="shared" ref="CM99:CM101" ca="1" si="800">IFERROR(ABS(CN99),"-")</f>
        <v>4.7841871428571441</v>
      </c>
      <c r="CN99" s="179">
        <f t="shared" ca="1" si="782"/>
        <v>4.7841871428571441</v>
      </c>
      <c r="CO99" s="192">
        <f t="shared" ref="CO99:CO101" ca="1" si="801">IFERROR(RANK(CP99,CP$98:CP$101,2),"-")</f>
        <v>3</v>
      </c>
      <c r="CP99" s="210">
        <f t="shared" ref="CP99:CP101" ca="1" si="802">IFERROR(ABS(CQ99),"-")</f>
        <v>5.0464795238095226</v>
      </c>
      <c r="CQ99" s="179">
        <f t="shared" ca="1" si="782"/>
        <v>5.0464795238095226</v>
      </c>
      <c r="CR99" s="192">
        <f t="shared" ref="CR99:CR101" ca="1" si="803">IFERROR(RANK(CS99,CS$98:CS$101,2),"-")</f>
        <v>3</v>
      </c>
      <c r="CS99" s="210">
        <f t="shared" ref="CS99:CS101" ca="1" si="804">IFERROR(ABS(CT99),"-")</f>
        <v>5.2662928571428562</v>
      </c>
      <c r="CT99" s="179">
        <f t="shared" ca="1" si="782"/>
        <v>5.2662928571428562</v>
      </c>
      <c r="CU99" s="192">
        <f t="shared" ref="CU99:CU101" ca="1" si="805">IFERROR(RANK(CV99,CV$98:CV$101,2),"-")</f>
        <v>3</v>
      </c>
      <c r="CV99" s="210">
        <f t="shared" ref="CV99:CV101" ca="1" si="806">IFERROR(ABS(CW99),"-")</f>
        <v>5.4657257142857159</v>
      </c>
      <c r="CW99" s="179">
        <f t="shared" ca="1" si="782"/>
        <v>5.4657257142857159</v>
      </c>
      <c r="CX99" s="192">
        <f t="shared" ref="CX99:CX101" ca="1" si="807">IFERROR(RANK(CY99,CY$98:CY$101,2),"-")</f>
        <v>3</v>
      </c>
      <c r="CY99" s="210">
        <f t="shared" ref="CY99:CY101" ca="1" si="808">IFERROR(ABS(CZ99),"-")</f>
        <v>5.2773685714285712</v>
      </c>
      <c r="CZ99" s="179">
        <f t="shared" ca="1" si="782"/>
        <v>5.2773685714285712</v>
      </c>
      <c r="DA99" s="192">
        <f t="shared" ref="DA99:DA101" ca="1" si="809">IFERROR(RANK(DB99,DB$98:DB$101,2),"-")</f>
        <v>3</v>
      </c>
      <c r="DB99" s="210">
        <f t="shared" ref="DB99:DB101" ca="1" si="810">IFERROR(ABS(DC99),"-")</f>
        <v>5.2982614285714282</v>
      </c>
      <c r="DC99" s="179">
        <f t="shared" ca="1" si="782"/>
        <v>5.2982614285714282</v>
      </c>
      <c r="DD99" s="192">
        <f t="shared" ref="DD99:DD101" ca="1" si="811">IFERROR(RANK(DE99,DE$98:DE$101,2),"-")</f>
        <v>2</v>
      </c>
      <c r="DE99" s="210">
        <f t="shared" ref="DE99:DE101" ca="1" si="812">IFERROR(ABS(DF99),"-")</f>
        <v>5.325582857142857</v>
      </c>
      <c r="DF99" s="179">
        <f t="shared" ca="1" si="782"/>
        <v>5.325582857142857</v>
      </c>
      <c r="DK99" s="172" t="str">
        <f t="shared" si="616"/>
        <v>GFS_Ens</v>
      </c>
      <c r="DL99" s="93">
        <f t="shared" ca="1" si="617"/>
        <v>0.19911857142857137</v>
      </c>
      <c r="DM99" s="93">
        <f t="shared" ca="1" si="618"/>
        <v>0.58772571428571529</v>
      </c>
      <c r="DN99" s="93">
        <f t="shared" ca="1" si="619"/>
        <v>0.83779714285714424</v>
      </c>
      <c r="DO99" s="93">
        <f t="shared" ca="1" si="620"/>
        <v>1.1961900000000001</v>
      </c>
      <c r="DP99" s="93">
        <f t="shared" ca="1" si="621"/>
        <v>1.3700828571428574</v>
      </c>
      <c r="DQ99" s="93">
        <f t="shared" ca="1" si="622"/>
        <v>1.5806185714285723</v>
      </c>
      <c r="DR99" s="93">
        <f t="shared" ca="1" si="623"/>
        <v>2.4918685714285731</v>
      </c>
      <c r="DS99" s="93">
        <f t="shared" ca="1" si="624"/>
        <v>3.4590471428571439</v>
      </c>
      <c r="DT99" s="93">
        <f t="shared" ca="1" si="625"/>
        <v>4.3429695238095238</v>
      </c>
      <c r="DU99" s="93">
        <f t="shared" ca="1" si="626"/>
        <v>4.7841871428571441</v>
      </c>
      <c r="DV99" s="93">
        <f t="shared" ca="1" si="627"/>
        <v>5.0464795238095226</v>
      </c>
      <c r="DW99" s="93">
        <f t="shared" ca="1" si="628"/>
        <v>5.2662928571428562</v>
      </c>
      <c r="DX99" s="93">
        <f t="shared" ca="1" si="629"/>
        <v>5.4657257142857159</v>
      </c>
      <c r="DY99" s="93">
        <f t="shared" ca="1" si="630"/>
        <v>5.2773685714285712</v>
      </c>
      <c r="DZ99" s="93">
        <f t="shared" ca="1" si="631"/>
        <v>5.2982614285714282</v>
      </c>
      <c r="EA99" s="93">
        <f t="shared" ca="1" si="632"/>
        <v>5.325582857142857</v>
      </c>
    </row>
    <row r="100" spans="9:131" x14ac:dyDescent="0.35"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I100" s="42" t="str">
        <f t="shared" si="779"/>
        <v>0012zBIAS_ECMWF</v>
      </c>
      <c r="BJ100" s="180" t="s">
        <v>3171</v>
      </c>
      <c r="BK100" s="192">
        <f t="shared" ca="1" si="780"/>
        <v>4</v>
      </c>
      <c r="BL100" s="210">
        <f t="shared" ca="1" si="781"/>
        <v>1.4559171428571425</v>
      </c>
      <c r="BM100" s="179">
        <f t="shared" ref="BM100:DF100" ca="1" si="813">AVERAGE(BM11,BM55)</f>
        <v>-1.4559171428571425</v>
      </c>
      <c r="BN100" s="192">
        <f t="shared" ca="1" si="783"/>
        <v>4</v>
      </c>
      <c r="BO100" s="210">
        <f t="shared" ca="1" si="784"/>
        <v>0.88023857142857076</v>
      </c>
      <c r="BP100" s="179">
        <f t="shared" ca="1" si="813"/>
        <v>-0.88023857142857076</v>
      </c>
      <c r="BQ100" s="192">
        <f t="shared" ca="1" si="785"/>
        <v>3</v>
      </c>
      <c r="BR100" s="210">
        <f t="shared" ca="1" si="786"/>
        <v>0.44598857142857085</v>
      </c>
      <c r="BS100" s="179">
        <f t="shared" ca="1" si="813"/>
        <v>-0.44598857142857085</v>
      </c>
      <c r="BT100" s="192">
        <f t="shared" ca="1" si="787"/>
        <v>3</v>
      </c>
      <c r="BU100" s="210">
        <f t="shared" ca="1" si="788"/>
        <v>0.60863142857142827</v>
      </c>
      <c r="BV100" s="179">
        <f t="shared" ca="1" si="813"/>
        <v>-0.60863142857142827</v>
      </c>
      <c r="BW100" s="192">
        <f t="shared" ca="1" si="789"/>
        <v>2</v>
      </c>
      <c r="BX100" s="210">
        <f t="shared" ca="1" si="790"/>
        <v>0.43602428571428575</v>
      </c>
      <c r="BY100" s="179">
        <f t="shared" ca="1" si="813"/>
        <v>-0.43602428571428575</v>
      </c>
      <c r="BZ100" s="192">
        <f t="shared" ca="1" si="791"/>
        <v>3</v>
      </c>
      <c r="CA100" s="210">
        <f t="shared" ca="1" si="792"/>
        <v>0.26984571428571463</v>
      </c>
      <c r="CB100" s="179">
        <f t="shared" ca="1" si="813"/>
        <v>-0.26984571428571463</v>
      </c>
      <c r="CC100" s="192">
        <f t="shared" ca="1" si="793"/>
        <v>2</v>
      </c>
      <c r="CD100" s="210">
        <f t="shared" ca="1" si="794"/>
        <v>0.15540428571428627</v>
      </c>
      <c r="CE100" s="179">
        <f t="shared" ca="1" si="813"/>
        <v>0.15540428571428627</v>
      </c>
      <c r="CF100" s="192">
        <f t="shared" ca="1" si="795"/>
        <v>1</v>
      </c>
      <c r="CG100" s="210">
        <f t="shared" ca="1" si="796"/>
        <v>1.010725714285714</v>
      </c>
      <c r="CH100" s="179">
        <f t="shared" ca="1" si="813"/>
        <v>1.010725714285714</v>
      </c>
      <c r="CI100" s="192">
        <f t="shared" ca="1" si="797"/>
        <v>2</v>
      </c>
      <c r="CJ100" s="210">
        <f t="shared" ca="1" si="798"/>
        <v>2.0871900000000001</v>
      </c>
      <c r="CK100" s="179">
        <f t="shared" ca="1" si="813"/>
        <v>2.0871900000000001</v>
      </c>
      <c r="CL100" s="192">
        <f t="shared" ca="1" si="799"/>
        <v>2</v>
      </c>
      <c r="CM100" s="210">
        <f t="shared" ca="1" si="800"/>
        <v>3.4098685714285719</v>
      </c>
      <c r="CN100" s="179">
        <f t="shared" ca="1" si="813"/>
        <v>3.4098685714285719</v>
      </c>
      <c r="CO100" s="192" t="str">
        <f t="shared" si="801"/>
        <v>-</v>
      </c>
      <c r="CP100" s="210" t="str">
        <f t="shared" si="802"/>
        <v>-</v>
      </c>
      <c r="CQ100" s="179" t="e">
        <f t="shared" si="813"/>
        <v>#DIV/0!</v>
      </c>
      <c r="CR100" s="192" t="str">
        <f t="shared" si="803"/>
        <v>-</v>
      </c>
      <c r="CS100" s="210" t="str">
        <f t="shared" si="804"/>
        <v>-</v>
      </c>
      <c r="CT100" s="179" t="e">
        <f t="shared" si="813"/>
        <v>#DIV/0!</v>
      </c>
      <c r="CU100" s="192" t="str">
        <f t="shared" si="805"/>
        <v>-</v>
      </c>
      <c r="CV100" s="210" t="str">
        <f t="shared" si="806"/>
        <v>-</v>
      </c>
      <c r="CW100" s="179" t="e">
        <f t="shared" si="813"/>
        <v>#DIV/0!</v>
      </c>
      <c r="CX100" s="192" t="str">
        <f t="shared" si="807"/>
        <v>-</v>
      </c>
      <c r="CY100" s="210" t="str">
        <f t="shared" si="808"/>
        <v>-</v>
      </c>
      <c r="CZ100" s="179" t="e">
        <f t="shared" si="813"/>
        <v>#DIV/0!</v>
      </c>
      <c r="DA100" s="192" t="str">
        <f t="shared" si="809"/>
        <v>-</v>
      </c>
      <c r="DB100" s="210" t="str">
        <f t="shared" si="810"/>
        <v>-</v>
      </c>
      <c r="DC100" s="179" t="e">
        <f t="shared" si="813"/>
        <v>#DIV/0!</v>
      </c>
      <c r="DD100" s="192" t="str">
        <f t="shared" si="811"/>
        <v>-</v>
      </c>
      <c r="DE100" s="210" t="str">
        <f t="shared" si="812"/>
        <v>-</v>
      </c>
      <c r="DF100" s="179" t="e">
        <f t="shared" si="813"/>
        <v>#DIV/0!</v>
      </c>
      <c r="DK100" s="172" t="str">
        <f t="shared" si="616"/>
        <v>ECMWF</v>
      </c>
      <c r="DL100" s="93">
        <f t="shared" ca="1" si="617"/>
        <v>-1.4559171428571425</v>
      </c>
      <c r="DM100" s="93">
        <f t="shared" ca="1" si="618"/>
        <v>-0.88023857142857076</v>
      </c>
      <c r="DN100" s="93">
        <f t="shared" ca="1" si="619"/>
        <v>-0.44598857142857085</v>
      </c>
      <c r="DO100" s="93">
        <f t="shared" ca="1" si="620"/>
        <v>-0.60863142857142827</v>
      </c>
      <c r="DP100" s="93">
        <f t="shared" ca="1" si="621"/>
        <v>-0.43602428571428575</v>
      </c>
      <c r="DQ100" s="93">
        <f t="shared" ca="1" si="622"/>
        <v>-0.26984571428571463</v>
      </c>
      <c r="DR100" s="93">
        <f t="shared" ca="1" si="623"/>
        <v>0.15540428571428627</v>
      </c>
      <c r="DS100" s="93">
        <f t="shared" ca="1" si="624"/>
        <v>1.010725714285714</v>
      </c>
      <c r="DT100" s="93">
        <f t="shared" ca="1" si="625"/>
        <v>2.0871900000000001</v>
      </c>
      <c r="DU100" s="93">
        <f t="shared" ca="1" si="626"/>
        <v>3.4098685714285719</v>
      </c>
      <c r="DV100" s="93" t="e">
        <f t="shared" si="627"/>
        <v>#DIV/0!</v>
      </c>
      <c r="DW100" s="93" t="e">
        <f t="shared" si="628"/>
        <v>#DIV/0!</v>
      </c>
      <c r="DX100" s="93" t="e">
        <f t="shared" si="629"/>
        <v>#DIV/0!</v>
      </c>
      <c r="DY100" s="93" t="e">
        <f t="shared" si="630"/>
        <v>#DIV/0!</v>
      </c>
      <c r="DZ100" s="93" t="e">
        <f t="shared" si="631"/>
        <v>#DIV/0!</v>
      </c>
      <c r="EA100" s="93" t="e">
        <f t="shared" si="632"/>
        <v>#DIV/0!</v>
      </c>
    </row>
    <row r="101" spans="9:131" ht="16" thickBot="1" x14ac:dyDescent="0.4"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I101" s="42" t="str">
        <f t="shared" si="779"/>
        <v>0012zBIAS_ECMWF_Ens</v>
      </c>
      <c r="BJ101" s="180" t="s">
        <v>3298</v>
      </c>
      <c r="BK101" s="192">
        <f t="shared" ca="1" si="780"/>
        <v>3</v>
      </c>
      <c r="BL101" s="210">
        <f t="shared" ca="1" si="781"/>
        <v>0.53309571428571367</v>
      </c>
      <c r="BM101" s="179">
        <f t="shared" ref="BM101:DF101" ca="1" si="814">AVERAGE(BM12,BM56)</f>
        <v>-0.53309571428571367</v>
      </c>
      <c r="BN101" s="192">
        <f t="shared" ca="1" si="783"/>
        <v>2</v>
      </c>
      <c r="BO101" s="210">
        <f t="shared" ca="1" si="784"/>
        <v>0.21359571428571505</v>
      </c>
      <c r="BP101" s="179">
        <f t="shared" ca="1" si="814"/>
        <v>-0.21359571428571505</v>
      </c>
      <c r="BQ101" s="192">
        <f t="shared" ca="1" si="785"/>
        <v>1</v>
      </c>
      <c r="BR101" s="210">
        <f t="shared" ca="1" si="786"/>
        <v>3.8417142857142553E-2</v>
      </c>
      <c r="BS101" s="179">
        <f t="shared" ca="1" si="814"/>
        <v>-3.8417142857142553E-2</v>
      </c>
      <c r="BT101" s="192">
        <f t="shared" ca="1" si="787"/>
        <v>1</v>
      </c>
      <c r="BU101" s="210">
        <f t="shared" ca="1" si="788"/>
        <v>0.10913142857142791</v>
      </c>
      <c r="BV101" s="179">
        <f t="shared" ca="1" si="814"/>
        <v>-0.10913142857142791</v>
      </c>
      <c r="BW101" s="192">
        <f t="shared" ca="1" si="789"/>
        <v>1</v>
      </c>
      <c r="BX101" s="210">
        <f t="shared" ca="1" si="790"/>
        <v>9.788142857142848E-2</v>
      </c>
      <c r="BY101" s="179">
        <f t="shared" ca="1" si="814"/>
        <v>-9.788142857142848E-2</v>
      </c>
      <c r="BZ101" s="192">
        <f t="shared" ca="1" si="791"/>
        <v>1</v>
      </c>
      <c r="CA101" s="210">
        <f t="shared" ca="1" si="792"/>
        <v>4.7404285714286995E-2</v>
      </c>
      <c r="CB101" s="179">
        <f t="shared" ca="1" si="814"/>
        <v>4.7404285714286995E-2</v>
      </c>
      <c r="CC101" s="192">
        <f t="shared" ca="1" si="793"/>
        <v>3</v>
      </c>
      <c r="CD101" s="210">
        <f t="shared" ca="1" si="794"/>
        <v>0.5912614285714286</v>
      </c>
      <c r="CE101" s="179">
        <f t="shared" ca="1" si="814"/>
        <v>0.5912614285714286</v>
      </c>
      <c r="CF101" s="192">
        <f t="shared" ca="1" si="795"/>
        <v>2</v>
      </c>
      <c r="CG101" s="210">
        <f t="shared" ca="1" si="796"/>
        <v>1.1759400000000009</v>
      </c>
      <c r="CH101" s="179">
        <f t="shared" ca="1" si="814"/>
        <v>1.1759400000000009</v>
      </c>
      <c r="CI101" s="192">
        <f t="shared" ca="1" si="797"/>
        <v>1</v>
      </c>
      <c r="CJ101" s="210">
        <f t="shared" ca="1" si="798"/>
        <v>1.6738328571428571</v>
      </c>
      <c r="CK101" s="179">
        <f t="shared" ca="1" si="814"/>
        <v>1.6738328571428571</v>
      </c>
      <c r="CL101" s="192">
        <f t="shared" ca="1" si="799"/>
        <v>1</v>
      </c>
      <c r="CM101" s="210">
        <f t="shared" ca="1" si="800"/>
        <v>2.1129042857142868</v>
      </c>
      <c r="CN101" s="179">
        <f t="shared" ca="1" si="814"/>
        <v>2.1129042857142868</v>
      </c>
      <c r="CO101" s="192">
        <f t="shared" ca="1" si="801"/>
        <v>2</v>
      </c>
      <c r="CP101" s="210">
        <f t="shared" ca="1" si="802"/>
        <v>2.6365114285714286</v>
      </c>
      <c r="CQ101" s="179">
        <f t="shared" ca="1" si="814"/>
        <v>2.6365114285714286</v>
      </c>
      <c r="CR101" s="192">
        <f t="shared" ca="1" si="803"/>
        <v>1</v>
      </c>
      <c r="CS101" s="210">
        <f t="shared" ca="1" si="804"/>
        <v>2.9161542857142866</v>
      </c>
      <c r="CT101" s="179">
        <f t="shared" ca="1" si="814"/>
        <v>2.9161542857142866</v>
      </c>
      <c r="CU101" s="192">
        <f t="shared" ca="1" si="805"/>
        <v>1</v>
      </c>
      <c r="CV101" s="210">
        <f t="shared" ca="1" si="806"/>
        <v>3.1032257142857151</v>
      </c>
      <c r="CW101" s="179">
        <f t="shared" ca="1" si="814"/>
        <v>3.1032257142857151</v>
      </c>
      <c r="CX101" s="192">
        <f t="shared" ca="1" si="807"/>
        <v>2</v>
      </c>
      <c r="CY101" s="210">
        <f t="shared" ca="1" si="808"/>
        <v>3.2002971428571421</v>
      </c>
      <c r="CZ101" s="179">
        <f t="shared" ca="1" si="814"/>
        <v>3.2002971428571421</v>
      </c>
      <c r="DA101" s="192">
        <f t="shared" ca="1" si="809"/>
        <v>2</v>
      </c>
      <c r="DB101" s="210">
        <f t="shared" ca="1" si="810"/>
        <v>3.4394400000000007</v>
      </c>
      <c r="DC101" s="179">
        <f t="shared" ca="1" si="814"/>
        <v>3.4394400000000007</v>
      </c>
      <c r="DD101" s="192" t="str">
        <f t="shared" si="811"/>
        <v>-</v>
      </c>
      <c r="DE101" s="210" t="str">
        <f t="shared" si="812"/>
        <v>-</v>
      </c>
      <c r="DF101" s="179" t="e">
        <f t="shared" si="814"/>
        <v>#DIV/0!</v>
      </c>
      <c r="DK101" s="172" t="str">
        <f t="shared" si="616"/>
        <v>ECMWF_Ens</v>
      </c>
      <c r="DL101" s="93">
        <f t="shared" ca="1" si="617"/>
        <v>-0.53309571428571367</v>
      </c>
      <c r="DM101" s="93">
        <f t="shared" ca="1" si="618"/>
        <v>-0.21359571428571505</v>
      </c>
      <c r="DN101" s="93">
        <f t="shared" ca="1" si="619"/>
        <v>-3.8417142857142553E-2</v>
      </c>
      <c r="DO101" s="93">
        <f t="shared" ca="1" si="620"/>
        <v>-0.10913142857142791</v>
      </c>
      <c r="DP101" s="93">
        <f t="shared" ca="1" si="621"/>
        <v>-9.788142857142848E-2</v>
      </c>
      <c r="DQ101" s="93">
        <f t="shared" ca="1" si="622"/>
        <v>4.7404285714286995E-2</v>
      </c>
      <c r="DR101" s="93">
        <f t="shared" ca="1" si="623"/>
        <v>0.5912614285714286</v>
      </c>
      <c r="DS101" s="93">
        <f t="shared" ca="1" si="624"/>
        <v>1.1759400000000009</v>
      </c>
      <c r="DT101" s="93">
        <f t="shared" ca="1" si="625"/>
        <v>1.6738328571428571</v>
      </c>
      <c r="DU101" s="93">
        <f t="shared" ca="1" si="626"/>
        <v>2.1129042857142868</v>
      </c>
      <c r="DV101" s="93">
        <f t="shared" ca="1" si="627"/>
        <v>2.6365114285714286</v>
      </c>
      <c r="DW101" s="93">
        <f t="shared" ca="1" si="628"/>
        <v>2.9161542857142866</v>
      </c>
      <c r="DX101" s="93">
        <f t="shared" ca="1" si="629"/>
        <v>3.1032257142857151</v>
      </c>
      <c r="DY101" s="93">
        <f t="shared" ca="1" si="630"/>
        <v>3.2002971428571421</v>
      </c>
      <c r="DZ101" s="93">
        <f t="shared" ca="1" si="631"/>
        <v>3.4394400000000007</v>
      </c>
      <c r="EA101" s="93" t="e">
        <f t="shared" si="632"/>
        <v>#DIV/0!</v>
      </c>
    </row>
    <row r="102" spans="9:131" ht="16" thickBot="1" x14ac:dyDescent="0.4"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I102" s="169" t="s">
        <v>3287</v>
      </c>
      <c r="BJ102" s="213" t="s">
        <v>3247</v>
      </c>
      <c r="BK102" s="403" t="s">
        <v>3092</v>
      </c>
      <c r="BL102" s="404"/>
      <c r="BM102" s="405"/>
      <c r="BN102" s="403" t="s">
        <v>3093</v>
      </c>
      <c r="BO102" s="404"/>
      <c r="BP102" s="405"/>
      <c r="BQ102" s="403" t="s">
        <v>3094</v>
      </c>
      <c r="BR102" s="404"/>
      <c r="BS102" s="405"/>
      <c r="BT102" s="403" t="s">
        <v>3095</v>
      </c>
      <c r="BU102" s="404"/>
      <c r="BV102" s="405"/>
      <c r="BW102" s="403" t="s">
        <v>3096</v>
      </c>
      <c r="BX102" s="404"/>
      <c r="BY102" s="404"/>
      <c r="BZ102" s="403" t="s">
        <v>3097</v>
      </c>
      <c r="CA102" s="404"/>
      <c r="CB102" s="405"/>
      <c r="CC102" s="403" t="s">
        <v>3098</v>
      </c>
      <c r="CD102" s="404"/>
      <c r="CE102" s="405"/>
      <c r="CF102" s="403" t="s">
        <v>3099</v>
      </c>
      <c r="CG102" s="404"/>
      <c r="CH102" s="405"/>
      <c r="CI102" s="403" t="s">
        <v>3100</v>
      </c>
      <c r="CJ102" s="404"/>
      <c r="CK102" s="404"/>
      <c r="CL102" s="403" t="s">
        <v>3101</v>
      </c>
      <c r="CM102" s="404"/>
      <c r="CN102" s="405"/>
      <c r="CO102" s="403" t="s">
        <v>3102</v>
      </c>
      <c r="CP102" s="404"/>
      <c r="CQ102" s="405"/>
      <c r="CR102" s="403" t="s">
        <v>3103</v>
      </c>
      <c r="CS102" s="404"/>
      <c r="CT102" s="405"/>
      <c r="CU102" s="403" t="s">
        <v>3104</v>
      </c>
      <c r="CV102" s="404"/>
      <c r="CW102" s="404"/>
      <c r="CX102" s="403" t="s">
        <v>3105</v>
      </c>
      <c r="CY102" s="404"/>
      <c r="CZ102" s="405"/>
      <c r="DA102" s="403" t="s">
        <v>3106</v>
      </c>
      <c r="DB102" s="404"/>
      <c r="DC102" s="405"/>
      <c r="DD102" s="403" t="s">
        <v>3107</v>
      </c>
      <c r="DE102" s="404"/>
      <c r="DF102" s="405"/>
      <c r="DK102" s="171" t="str">
        <f t="shared" si="616"/>
        <v>RMSE 
(std of BIAS)</v>
      </c>
      <c r="DL102" s="171">
        <f t="shared" si="617"/>
        <v>0</v>
      </c>
      <c r="DM102" s="171">
        <f t="shared" si="618"/>
        <v>0</v>
      </c>
      <c r="DN102" s="171">
        <f t="shared" si="619"/>
        <v>0</v>
      </c>
      <c r="DO102" s="171">
        <f t="shared" si="620"/>
        <v>0</v>
      </c>
      <c r="DP102" s="171">
        <f t="shared" si="621"/>
        <v>0</v>
      </c>
      <c r="DQ102" s="171">
        <f t="shared" si="622"/>
        <v>0</v>
      </c>
      <c r="DR102" s="171">
        <f t="shared" si="623"/>
        <v>0</v>
      </c>
      <c r="DS102" s="171">
        <f t="shared" si="624"/>
        <v>0</v>
      </c>
      <c r="DT102" s="171">
        <f t="shared" si="625"/>
        <v>0</v>
      </c>
      <c r="DU102" s="171">
        <f t="shared" si="626"/>
        <v>0</v>
      </c>
      <c r="DV102" s="171">
        <f t="shared" si="627"/>
        <v>0</v>
      </c>
      <c r="DW102" s="171">
        <f t="shared" si="628"/>
        <v>0</v>
      </c>
      <c r="DX102" s="171">
        <f t="shared" si="629"/>
        <v>0</v>
      </c>
      <c r="DY102" s="171">
        <f t="shared" si="630"/>
        <v>0</v>
      </c>
      <c r="DZ102" s="171">
        <f t="shared" si="631"/>
        <v>0</v>
      </c>
      <c r="EA102" s="171">
        <f t="shared" si="632"/>
        <v>0</v>
      </c>
    </row>
    <row r="103" spans="9:131" x14ac:dyDescent="0.35"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I103" s="42" t="str">
        <f>$BI$102&amp;BJ103</f>
        <v>0012zStDev_GFS</v>
      </c>
      <c r="BJ103" s="180" t="s">
        <v>3085</v>
      </c>
      <c r="BK103" s="192">
        <f ca="1">IFERROR(RANK(BL103,BL$103:BL$106,2),"-")</f>
        <v>2</v>
      </c>
      <c r="BL103" s="210">
        <f ca="1">IFERROR(ABS(BM103),"-")</f>
        <v>1.7684239448040335</v>
      </c>
      <c r="BM103" s="179">
        <f ca="1">AVERAGE(BM14,BM58)</f>
        <v>1.7684239448040335</v>
      </c>
      <c r="BN103" s="192">
        <f ca="1">IFERROR(RANK(BO103,BO$103:BO$106,2),"-")</f>
        <v>2</v>
      </c>
      <c r="BO103" s="210">
        <f ca="1">IFERROR(ABS(BP103),"-")</f>
        <v>2.3205370307643065</v>
      </c>
      <c r="BP103" s="179">
        <f t="shared" ref="BP103:DF103" ca="1" si="815">AVERAGE(BP14,BP58)</f>
        <v>2.3205370307643065</v>
      </c>
      <c r="BQ103" s="192">
        <f ca="1">IFERROR(RANK(BR103,BR$103:BR$106,2),"-")</f>
        <v>2</v>
      </c>
      <c r="BR103" s="210">
        <f ca="1">IFERROR(ABS(BS103),"-")</f>
        <v>2.3939874024628218</v>
      </c>
      <c r="BS103" s="179">
        <f t="shared" ca="1" si="815"/>
        <v>2.3939874024628218</v>
      </c>
      <c r="BT103" s="192">
        <f ca="1">IFERROR(RANK(BU103,BU$103:BU$106,2),"-")</f>
        <v>2</v>
      </c>
      <c r="BU103" s="210">
        <f ca="1">IFERROR(ABS(BV103),"-")</f>
        <v>2.9008015507883123</v>
      </c>
      <c r="BV103" s="179">
        <f t="shared" ca="1" si="815"/>
        <v>2.9008015507883123</v>
      </c>
      <c r="BW103" s="192">
        <f ca="1">IFERROR(RANK(BX103,BX$103:BX$106,2),"-")</f>
        <v>3</v>
      </c>
      <c r="BX103" s="210">
        <f ca="1">IFERROR(ABS(BY103),"-")</f>
        <v>3.5342727468298447</v>
      </c>
      <c r="BY103" s="179">
        <f t="shared" ca="1" si="815"/>
        <v>3.5342727468298447</v>
      </c>
      <c r="BZ103" s="192">
        <f ca="1">IFERROR(RANK(CA103,CA$103:CA$106,2),"-")</f>
        <v>3</v>
      </c>
      <c r="CA103" s="210">
        <f ca="1">IFERROR(ABS(CB103),"-")</f>
        <v>3.6218725912630645</v>
      </c>
      <c r="CB103" s="179">
        <f t="shared" ca="1" si="815"/>
        <v>3.6218725912630645</v>
      </c>
      <c r="CC103" s="192">
        <f ca="1">IFERROR(RANK(CD103,CD$103:CD$106,2),"-")</f>
        <v>4</v>
      </c>
      <c r="CD103" s="210">
        <f ca="1">IFERROR(ABS(CE103),"-")</f>
        <v>4.3831409796253293</v>
      </c>
      <c r="CE103" s="179">
        <f t="shared" ca="1" si="815"/>
        <v>4.3831409796253293</v>
      </c>
      <c r="CF103" s="192">
        <f ca="1">IFERROR(RANK(CG103,CG$103:CG$106,2),"-")</f>
        <v>4</v>
      </c>
      <c r="CG103" s="210">
        <f ca="1">IFERROR(ABS(CH103),"-")</f>
        <v>4.9304031941491573</v>
      </c>
      <c r="CH103" s="179">
        <f t="shared" ca="1" si="815"/>
        <v>4.9304031941491573</v>
      </c>
      <c r="CI103" s="192">
        <f ca="1">IFERROR(RANK(CJ103,CJ$103:CJ$106,2),"-")</f>
        <v>4</v>
      </c>
      <c r="CJ103" s="210">
        <f ca="1">IFERROR(ABS(CK103),"-")</f>
        <v>5.5766326474096566</v>
      </c>
      <c r="CK103" s="179">
        <f t="shared" ca="1" si="815"/>
        <v>5.5766326474096566</v>
      </c>
      <c r="CL103" s="192">
        <f ca="1">IFERROR(RANK(CM103,CM$103:CM$106,2),"-")</f>
        <v>4</v>
      </c>
      <c r="CM103" s="210">
        <f ca="1">IFERROR(ABS(CN103),"-")</f>
        <v>7.3880086799873776</v>
      </c>
      <c r="CN103" s="179">
        <f t="shared" ca="1" si="815"/>
        <v>7.3880086799873776</v>
      </c>
      <c r="CO103" s="192">
        <f ca="1">IFERROR(RANK(CP103,CP$103:CP$106,2),"-")</f>
        <v>3</v>
      </c>
      <c r="CP103" s="210">
        <f ca="1">IFERROR(ABS(CQ103),"-")</f>
        <v>6.7300091323955433</v>
      </c>
      <c r="CQ103" s="179">
        <f t="shared" ca="1" si="815"/>
        <v>6.7300091323955433</v>
      </c>
      <c r="CR103" s="192">
        <f ca="1">IFERROR(RANK(CS103,CS$103:CS$106,2),"-")</f>
        <v>3</v>
      </c>
      <c r="CS103" s="210">
        <f ca="1">IFERROR(ABS(CT103),"-")</f>
        <v>7.4321740802094922</v>
      </c>
      <c r="CT103" s="179">
        <f t="shared" ca="1" si="815"/>
        <v>7.4321740802094922</v>
      </c>
      <c r="CU103" s="192">
        <f ca="1">IFERROR(RANK(CV103,CV$103:CV$106,2),"-")</f>
        <v>3</v>
      </c>
      <c r="CV103" s="210">
        <f ca="1">IFERROR(ABS(CW103),"-")</f>
        <v>7.3764784993229018</v>
      </c>
      <c r="CW103" s="179">
        <f t="shared" ca="1" si="815"/>
        <v>7.3764784993229018</v>
      </c>
      <c r="CX103" s="192">
        <f ca="1">IFERROR(RANK(CY103,CY$103:CY$106,2),"-")</f>
        <v>3</v>
      </c>
      <c r="CY103" s="210">
        <f ca="1">IFERROR(ABS(CZ103),"-")</f>
        <v>6.2006533663651471</v>
      </c>
      <c r="CZ103" s="179">
        <f t="shared" ca="1" si="815"/>
        <v>6.2006533663651471</v>
      </c>
      <c r="DA103" s="192">
        <f ca="1">IFERROR(RANK(DB103,DB$103:DB$106,2),"-")</f>
        <v>3</v>
      </c>
      <c r="DB103" s="210">
        <f ca="1">IFERROR(ABS(DC103),"-")</f>
        <v>7.5400715435274641</v>
      </c>
      <c r="DC103" s="179">
        <f t="shared" ca="1" si="815"/>
        <v>7.5400715435274641</v>
      </c>
      <c r="DD103" s="192">
        <f ca="1">IFERROR(RANK(DE103,DE$103:DE$106,2),"-")</f>
        <v>2</v>
      </c>
      <c r="DE103" s="210">
        <f ca="1">IFERROR(ABS(DF103),"-")</f>
        <v>7.690310343505649</v>
      </c>
      <c r="DF103" s="179">
        <f t="shared" ca="1" si="815"/>
        <v>7.690310343505649</v>
      </c>
      <c r="DK103" s="172" t="str">
        <f t="shared" ref="DK103:DK138" si="816">BJ103</f>
        <v>GFS</v>
      </c>
      <c r="DL103" s="93">
        <f t="shared" ref="DL103:DL138" ca="1" si="817">BM103</f>
        <v>1.7684239448040335</v>
      </c>
      <c r="DM103" s="93">
        <f t="shared" ref="DM103:DM138" ca="1" si="818">BP103</f>
        <v>2.3205370307643065</v>
      </c>
      <c r="DN103" s="93">
        <f t="shared" ref="DN103:DN138" ca="1" si="819">BS103</f>
        <v>2.3939874024628218</v>
      </c>
      <c r="DO103" s="93">
        <f t="shared" ref="DO103:DO138" ca="1" si="820">BV103</f>
        <v>2.9008015507883123</v>
      </c>
      <c r="DP103" s="93">
        <f t="shared" ref="DP103:DP138" ca="1" si="821">BY103</f>
        <v>3.5342727468298447</v>
      </c>
      <c r="DQ103" s="93">
        <f t="shared" ref="DQ103:DQ138" ca="1" si="822">CB103</f>
        <v>3.6218725912630645</v>
      </c>
      <c r="DR103" s="93">
        <f t="shared" ref="DR103:DR138" ca="1" si="823">CE103</f>
        <v>4.3831409796253293</v>
      </c>
      <c r="DS103" s="93">
        <f t="shared" ref="DS103:DS138" ca="1" si="824">CH103</f>
        <v>4.9304031941491573</v>
      </c>
      <c r="DT103" s="93">
        <f t="shared" ref="DT103:DT138" ca="1" si="825">CK103</f>
        <v>5.5766326474096566</v>
      </c>
      <c r="DU103" s="93">
        <f t="shared" ref="DU103:DU138" ca="1" si="826">CN103</f>
        <v>7.3880086799873776</v>
      </c>
      <c r="DV103" s="93">
        <f t="shared" ref="DV103:DV138" ca="1" si="827">CQ103</f>
        <v>6.7300091323955433</v>
      </c>
      <c r="DW103" s="93">
        <f t="shared" ref="DW103:DW138" ca="1" si="828">CT103</f>
        <v>7.4321740802094922</v>
      </c>
      <c r="DX103" s="93">
        <f t="shared" ref="DX103:DX138" ca="1" si="829">CW103</f>
        <v>7.3764784993229018</v>
      </c>
      <c r="DY103" s="93">
        <f t="shared" ref="DY103:DY138" ca="1" si="830">CZ103</f>
        <v>6.2006533663651471</v>
      </c>
      <c r="DZ103" s="93">
        <f t="shared" ref="DZ103:DZ138" ca="1" si="831">DC103</f>
        <v>7.5400715435274641</v>
      </c>
      <c r="EA103" s="93">
        <f t="shared" ref="EA103:EA138" ca="1" si="832">DF103</f>
        <v>7.690310343505649</v>
      </c>
    </row>
    <row r="104" spans="9:131" x14ac:dyDescent="0.35"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I104" s="42" t="str">
        <f t="shared" ref="BI104:BI106" si="833">$BI$102&amp;BJ104</f>
        <v>0012zStDev_GFS_Ens</v>
      </c>
      <c r="BJ104" s="180" t="s">
        <v>3297</v>
      </c>
      <c r="BK104" s="192">
        <f t="shared" ref="BK104:BK106" ca="1" si="834">IFERROR(RANK(BL104,BL$103:BL$106,2),"-")</f>
        <v>1</v>
      </c>
      <c r="BL104" s="210">
        <f t="shared" ref="BL104:BL106" ca="1" si="835">IFERROR(ABS(BM104),"-")</f>
        <v>1.6758132400204966</v>
      </c>
      <c r="BM104" s="179">
        <f t="shared" ref="BM104:DF104" ca="1" si="836">AVERAGE(BM15,BM59)</f>
        <v>1.6758132400204966</v>
      </c>
      <c r="BN104" s="192">
        <f t="shared" ref="BN104:BN106" ca="1" si="837">IFERROR(RANK(BO104,BO$103:BO$106,2),"-")</f>
        <v>1</v>
      </c>
      <c r="BO104" s="210">
        <f t="shared" ref="BO104:BO106" ca="1" si="838">IFERROR(ABS(BP104),"-")</f>
        <v>2.0736964320253746</v>
      </c>
      <c r="BP104" s="179">
        <f t="shared" ca="1" si="836"/>
        <v>2.0736964320253746</v>
      </c>
      <c r="BQ104" s="192">
        <f t="shared" ref="BQ104:BQ106" ca="1" si="839">IFERROR(RANK(BR104,BR$103:BR$106,2),"-")</f>
        <v>1</v>
      </c>
      <c r="BR104" s="210">
        <f t="shared" ref="BR104:BR106" ca="1" si="840">IFERROR(ABS(BS104),"-")</f>
        <v>2.1973607661164185</v>
      </c>
      <c r="BS104" s="179">
        <f t="shared" ca="1" si="836"/>
        <v>2.1973607661164185</v>
      </c>
      <c r="BT104" s="192">
        <f t="shared" ref="BT104:BT106" ca="1" si="841">IFERROR(RANK(BU104,BU$103:BU$106,2),"-")</f>
        <v>1</v>
      </c>
      <c r="BU104" s="210">
        <f t="shared" ref="BU104:BU106" ca="1" si="842">IFERROR(ABS(BV104),"-")</f>
        <v>2.4152560399142882</v>
      </c>
      <c r="BV104" s="179">
        <f t="shared" ca="1" si="836"/>
        <v>2.4152560399142882</v>
      </c>
      <c r="BW104" s="192">
        <f t="shared" ref="BW104:BW106" ca="1" si="843">IFERROR(RANK(BX104,BX$103:BX$106,2),"-")</f>
        <v>1</v>
      </c>
      <c r="BX104" s="210">
        <f t="shared" ref="BX104:BX106" ca="1" si="844">IFERROR(ABS(BY104),"-")</f>
        <v>2.5894613937861273</v>
      </c>
      <c r="BY104" s="179">
        <f t="shared" ca="1" si="836"/>
        <v>2.5894613937861273</v>
      </c>
      <c r="BZ104" s="192">
        <f t="shared" ref="BZ104:BZ106" ca="1" si="845">IFERROR(RANK(CA104,CA$103:CA$106,2),"-")</f>
        <v>1</v>
      </c>
      <c r="CA104" s="210">
        <f t="shared" ref="CA104:CA106" ca="1" si="846">IFERROR(ABS(CB104),"-")</f>
        <v>2.6379324898303889</v>
      </c>
      <c r="CB104" s="179">
        <f t="shared" ca="1" si="836"/>
        <v>2.6379324898303889</v>
      </c>
      <c r="CC104" s="192">
        <f t="shared" ref="CC104:CC106" ca="1" si="847">IFERROR(RANK(CD104,CD$103:CD$106,2),"-")</f>
        <v>1</v>
      </c>
      <c r="CD104" s="210">
        <f t="shared" ref="CD104:CD106" ca="1" si="848">IFERROR(ABS(CE104),"-")</f>
        <v>3.403463075103907</v>
      </c>
      <c r="CE104" s="179">
        <f t="shared" ca="1" si="836"/>
        <v>3.403463075103907</v>
      </c>
      <c r="CF104" s="192">
        <f t="shared" ref="CF104:CF106" ca="1" si="849">IFERROR(RANK(CG104,CG$103:CG$106,2),"-")</f>
        <v>2</v>
      </c>
      <c r="CG104" s="210">
        <f t="shared" ref="CG104:CG106" ca="1" si="850">IFERROR(ABS(CH104),"-")</f>
        <v>3.5232964969015823</v>
      </c>
      <c r="CH104" s="179">
        <f t="shared" ca="1" si="836"/>
        <v>3.5232964969015823</v>
      </c>
      <c r="CI104" s="192">
        <f t="shared" ref="CI104:CI106" ca="1" si="851">IFERROR(RANK(CJ104,CJ$103:CJ$106,2),"-")</f>
        <v>2</v>
      </c>
      <c r="CJ104" s="210">
        <f t="shared" ref="CJ104:CJ106" ca="1" si="852">IFERROR(ABS(CK104),"-")</f>
        <v>3.4644214746737991</v>
      </c>
      <c r="CK104" s="179">
        <f t="shared" ca="1" si="836"/>
        <v>3.4644214746737991</v>
      </c>
      <c r="CL104" s="192">
        <f t="shared" ref="CL104:CL106" ca="1" si="853">IFERROR(RANK(CM104,CM$103:CM$106,2),"-")</f>
        <v>2</v>
      </c>
      <c r="CM104" s="210">
        <f t="shared" ref="CM104:CM106" ca="1" si="854">IFERROR(ABS(CN104),"-")</f>
        <v>3.6322017105148285</v>
      </c>
      <c r="CN104" s="179">
        <f t="shared" ca="1" si="836"/>
        <v>3.6322017105148285</v>
      </c>
      <c r="CO104" s="192">
        <f t="shared" ref="CO104:CO106" ca="1" si="855">IFERROR(RANK(CP104,CP$103:CP$106,2),"-")</f>
        <v>2</v>
      </c>
      <c r="CP104" s="210">
        <f t="shared" ref="CP104:CP106" ca="1" si="856">IFERROR(ABS(CQ104),"-")</f>
        <v>3.5056868714229017</v>
      </c>
      <c r="CQ104" s="179">
        <f t="shared" ca="1" si="836"/>
        <v>3.5056868714229017</v>
      </c>
      <c r="CR104" s="192">
        <f t="shared" ref="CR104:CR106" ca="1" si="857">IFERROR(RANK(CS104,CS$103:CS$106,2),"-")</f>
        <v>1</v>
      </c>
      <c r="CS104" s="210">
        <f t="shared" ref="CS104:CS106" ca="1" si="858">IFERROR(ABS(CT104),"-")</f>
        <v>3.1863337159413145</v>
      </c>
      <c r="CT104" s="179">
        <f t="shared" ca="1" si="836"/>
        <v>3.1863337159413145</v>
      </c>
      <c r="CU104" s="192">
        <f t="shared" ref="CU104:CU106" ca="1" si="859">IFERROR(RANK(CV104,CV$103:CV$106,2),"-")</f>
        <v>2</v>
      </c>
      <c r="CV104" s="210">
        <f t="shared" ref="CV104:CV106" ca="1" si="860">IFERROR(ABS(CW104),"-")</f>
        <v>3.1671399955784532</v>
      </c>
      <c r="CW104" s="179">
        <f t="shared" ca="1" si="836"/>
        <v>3.1671399955784532</v>
      </c>
      <c r="CX104" s="192">
        <f t="shared" ref="CX104:CX106" ca="1" si="861">IFERROR(RANK(CY104,CY$103:CY$106,2),"-")</f>
        <v>1</v>
      </c>
      <c r="CY104" s="210">
        <f t="shared" ref="CY104:CY106" ca="1" si="862">IFERROR(ABS(CZ104),"-")</f>
        <v>3.1943098633386553</v>
      </c>
      <c r="CZ104" s="179">
        <f t="shared" ca="1" si="836"/>
        <v>3.1943098633386553</v>
      </c>
      <c r="DA104" s="192">
        <f t="shared" ref="DA104:DA106" ca="1" si="863">IFERROR(RANK(DB104,DB$103:DB$106,2),"-")</f>
        <v>2</v>
      </c>
      <c r="DB104" s="210">
        <f t="shared" ref="DB104:DB106" ca="1" si="864">IFERROR(ABS(DC104),"-")</f>
        <v>3.5224627659018943</v>
      </c>
      <c r="DC104" s="179">
        <f t="shared" ca="1" si="836"/>
        <v>3.5224627659018943</v>
      </c>
      <c r="DD104" s="192">
        <f t="shared" ref="DD104:DD106" ca="1" si="865">IFERROR(RANK(DE104,DE$103:DE$106,2),"-")</f>
        <v>1</v>
      </c>
      <c r="DE104" s="210">
        <f t="shared" ref="DE104:DE106" ca="1" si="866">IFERROR(ABS(DF104),"-")</f>
        <v>3.8471024975527106</v>
      </c>
      <c r="DF104" s="179">
        <f t="shared" ca="1" si="836"/>
        <v>3.8471024975527106</v>
      </c>
      <c r="DK104" s="172" t="str">
        <f t="shared" si="816"/>
        <v>GFS_Ens</v>
      </c>
      <c r="DL104" s="93">
        <f t="shared" ca="1" si="817"/>
        <v>1.6758132400204966</v>
      </c>
      <c r="DM104" s="93">
        <f t="shared" ca="1" si="818"/>
        <v>2.0736964320253746</v>
      </c>
      <c r="DN104" s="93">
        <f t="shared" ca="1" si="819"/>
        <v>2.1973607661164185</v>
      </c>
      <c r="DO104" s="93">
        <f t="shared" ca="1" si="820"/>
        <v>2.4152560399142882</v>
      </c>
      <c r="DP104" s="93">
        <f t="shared" ca="1" si="821"/>
        <v>2.5894613937861273</v>
      </c>
      <c r="DQ104" s="93">
        <f t="shared" ca="1" si="822"/>
        <v>2.6379324898303889</v>
      </c>
      <c r="DR104" s="93">
        <f t="shared" ca="1" si="823"/>
        <v>3.403463075103907</v>
      </c>
      <c r="DS104" s="93">
        <f t="shared" ca="1" si="824"/>
        <v>3.5232964969015823</v>
      </c>
      <c r="DT104" s="93">
        <f t="shared" ca="1" si="825"/>
        <v>3.4644214746737991</v>
      </c>
      <c r="DU104" s="93">
        <f t="shared" ca="1" si="826"/>
        <v>3.6322017105148285</v>
      </c>
      <c r="DV104" s="93">
        <f t="shared" ca="1" si="827"/>
        <v>3.5056868714229017</v>
      </c>
      <c r="DW104" s="93">
        <f t="shared" ca="1" si="828"/>
        <v>3.1863337159413145</v>
      </c>
      <c r="DX104" s="93">
        <f t="shared" ca="1" si="829"/>
        <v>3.1671399955784532</v>
      </c>
      <c r="DY104" s="93">
        <f t="shared" ca="1" si="830"/>
        <v>3.1943098633386553</v>
      </c>
      <c r="DZ104" s="93">
        <f t="shared" ca="1" si="831"/>
        <v>3.5224627659018943</v>
      </c>
      <c r="EA104" s="93">
        <f t="shared" ca="1" si="832"/>
        <v>3.8471024975527106</v>
      </c>
    </row>
    <row r="105" spans="9:131" x14ac:dyDescent="0.35"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I105" s="42" t="str">
        <f t="shared" si="833"/>
        <v>0012zStDev_ECMWF</v>
      </c>
      <c r="BJ105" s="180" t="s">
        <v>3171</v>
      </c>
      <c r="BK105" s="192">
        <f t="shared" ca="1" si="834"/>
        <v>3</v>
      </c>
      <c r="BL105" s="210">
        <f t="shared" ca="1" si="835"/>
        <v>2.5736300887189252</v>
      </c>
      <c r="BM105" s="179">
        <f t="shared" ref="BM105:DF105" ca="1" si="867">AVERAGE(BM16,BM60)</f>
        <v>2.5736300887189252</v>
      </c>
      <c r="BN105" s="192">
        <f t="shared" ca="1" si="837"/>
        <v>3</v>
      </c>
      <c r="BO105" s="210">
        <f t="shared" ca="1" si="838"/>
        <v>3.0746856951646535</v>
      </c>
      <c r="BP105" s="179">
        <f t="shared" ca="1" si="867"/>
        <v>3.0746856951646535</v>
      </c>
      <c r="BQ105" s="192">
        <f t="shared" ca="1" si="839"/>
        <v>3</v>
      </c>
      <c r="BR105" s="210">
        <f t="shared" ca="1" si="840"/>
        <v>2.8883549581341752</v>
      </c>
      <c r="BS105" s="179">
        <f t="shared" ca="1" si="867"/>
        <v>2.8883549581341752</v>
      </c>
      <c r="BT105" s="192">
        <f t="shared" ca="1" si="841"/>
        <v>4</v>
      </c>
      <c r="BU105" s="210">
        <f t="shared" ca="1" si="842"/>
        <v>3.3644307896335635</v>
      </c>
      <c r="BV105" s="179">
        <f t="shared" ca="1" si="867"/>
        <v>3.3644307896335635</v>
      </c>
      <c r="BW105" s="192">
        <f t="shared" ca="1" si="843"/>
        <v>4</v>
      </c>
      <c r="BX105" s="210">
        <f t="shared" ca="1" si="844"/>
        <v>3.6544643213686836</v>
      </c>
      <c r="BY105" s="179">
        <f t="shared" ca="1" si="867"/>
        <v>3.6544643213686836</v>
      </c>
      <c r="BZ105" s="192">
        <f t="shared" ca="1" si="845"/>
        <v>4</v>
      </c>
      <c r="CA105" s="210">
        <f t="shared" ca="1" si="846"/>
        <v>3.9629108177909886</v>
      </c>
      <c r="CB105" s="179">
        <f t="shared" ca="1" si="867"/>
        <v>3.9629108177909886</v>
      </c>
      <c r="CC105" s="192">
        <f t="shared" ca="1" si="847"/>
        <v>3</v>
      </c>
      <c r="CD105" s="210">
        <f t="shared" ca="1" si="848"/>
        <v>3.5398139290647999</v>
      </c>
      <c r="CE105" s="179">
        <f t="shared" ca="1" si="867"/>
        <v>3.5398139290647999</v>
      </c>
      <c r="CF105" s="192">
        <f t="shared" ca="1" si="849"/>
        <v>3</v>
      </c>
      <c r="CG105" s="210">
        <f t="shared" ca="1" si="850"/>
        <v>4.6434420954680711</v>
      </c>
      <c r="CH105" s="179">
        <f t="shared" ca="1" si="867"/>
        <v>4.6434420954680711</v>
      </c>
      <c r="CI105" s="192">
        <f t="shared" ca="1" si="851"/>
        <v>3</v>
      </c>
      <c r="CJ105" s="210">
        <f t="shared" ca="1" si="852"/>
        <v>4.5480580027533604</v>
      </c>
      <c r="CK105" s="179">
        <f t="shared" ca="1" si="867"/>
        <v>4.5480580027533604</v>
      </c>
      <c r="CL105" s="192">
        <f t="shared" ca="1" si="853"/>
        <v>3</v>
      </c>
      <c r="CM105" s="210">
        <f t="shared" ca="1" si="854"/>
        <v>5.9291159414137393</v>
      </c>
      <c r="CN105" s="179">
        <f t="shared" ca="1" si="867"/>
        <v>5.9291159414137393</v>
      </c>
      <c r="CO105" s="192" t="str">
        <f t="shared" si="855"/>
        <v>-</v>
      </c>
      <c r="CP105" s="210" t="str">
        <f t="shared" si="856"/>
        <v>-</v>
      </c>
      <c r="CQ105" s="179" t="e">
        <f t="shared" si="867"/>
        <v>#DIV/0!</v>
      </c>
      <c r="CR105" s="192" t="str">
        <f t="shared" si="857"/>
        <v>-</v>
      </c>
      <c r="CS105" s="210" t="str">
        <f t="shared" si="858"/>
        <v>-</v>
      </c>
      <c r="CT105" s="179" t="e">
        <f t="shared" si="867"/>
        <v>#DIV/0!</v>
      </c>
      <c r="CU105" s="192" t="str">
        <f t="shared" si="859"/>
        <v>-</v>
      </c>
      <c r="CV105" s="210" t="str">
        <f t="shared" si="860"/>
        <v>-</v>
      </c>
      <c r="CW105" s="179" t="e">
        <f t="shared" si="867"/>
        <v>#DIV/0!</v>
      </c>
      <c r="CX105" s="192" t="str">
        <f t="shared" si="861"/>
        <v>-</v>
      </c>
      <c r="CY105" s="210" t="str">
        <f t="shared" si="862"/>
        <v>-</v>
      </c>
      <c r="CZ105" s="179" t="e">
        <f t="shared" si="867"/>
        <v>#DIV/0!</v>
      </c>
      <c r="DA105" s="192" t="str">
        <f t="shared" si="863"/>
        <v>-</v>
      </c>
      <c r="DB105" s="210" t="str">
        <f t="shared" si="864"/>
        <v>-</v>
      </c>
      <c r="DC105" s="179" t="e">
        <f t="shared" si="867"/>
        <v>#DIV/0!</v>
      </c>
      <c r="DD105" s="192" t="str">
        <f t="shared" si="865"/>
        <v>-</v>
      </c>
      <c r="DE105" s="210" t="str">
        <f t="shared" si="866"/>
        <v>-</v>
      </c>
      <c r="DF105" s="179" t="e">
        <f t="shared" si="867"/>
        <v>#DIV/0!</v>
      </c>
      <c r="DK105" s="172" t="str">
        <f t="shared" si="816"/>
        <v>ECMWF</v>
      </c>
      <c r="DL105" s="93">
        <f t="shared" ca="1" si="817"/>
        <v>2.5736300887189252</v>
      </c>
      <c r="DM105" s="93">
        <f t="shared" ca="1" si="818"/>
        <v>3.0746856951646535</v>
      </c>
      <c r="DN105" s="93">
        <f t="shared" ca="1" si="819"/>
        <v>2.8883549581341752</v>
      </c>
      <c r="DO105" s="93">
        <f t="shared" ca="1" si="820"/>
        <v>3.3644307896335635</v>
      </c>
      <c r="DP105" s="93">
        <f t="shared" ca="1" si="821"/>
        <v>3.6544643213686836</v>
      </c>
      <c r="DQ105" s="93">
        <f t="shared" ca="1" si="822"/>
        <v>3.9629108177909886</v>
      </c>
      <c r="DR105" s="93">
        <f t="shared" ca="1" si="823"/>
        <v>3.5398139290647999</v>
      </c>
      <c r="DS105" s="93">
        <f t="shared" ca="1" si="824"/>
        <v>4.6434420954680711</v>
      </c>
      <c r="DT105" s="93">
        <f t="shared" ca="1" si="825"/>
        <v>4.5480580027533604</v>
      </c>
      <c r="DU105" s="93">
        <f t="shared" ca="1" si="826"/>
        <v>5.9291159414137393</v>
      </c>
      <c r="DV105" s="93" t="e">
        <f t="shared" si="827"/>
        <v>#DIV/0!</v>
      </c>
      <c r="DW105" s="93" t="e">
        <f t="shared" si="828"/>
        <v>#DIV/0!</v>
      </c>
      <c r="DX105" s="93" t="e">
        <f t="shared" si="829"/>
        <v>#DIV/0!</v>
      </c>
      <c r="DY105" s="93" t="e">
        <f t="shared" si="830"/>
        <v>#DIV/0!</v>
      </c>
      <c r="DZ105" s="93" t="e">
        <f t="shared" si="831"/>
        <v>#DIV/0!</v>
      </c>
      <c r="EA105" s="93" t="e">
        <f t="shared" si="832"/>
        <v>#DIV/0!</v>
      </c>
    </row>
    <row r="106" spans="9:131" ht="16" thickBot="1" x14ac:dyDescent="0.4">
      <c r="BI106" s="42" t="str">
        <f t="shared" si="833"/>
        <v>0012zStDev_ECMWF_Ens</v>
      </c>
      <c r="BJ106" s="180" t="s">
        <v>3298</v>
      </c>
      <c r="BK106" s="192">
        <f t="shared" ca="1" si="834"/>
        <v>4</v>
      </c>
      <c r="BL106" s="210">
        <f t="shared" ca="1" si="835"/>
        <v>2.8763983627961816</v>
      </c>
      <c r="BM106" s="179">
        <f t="shared" ref="BM106:DF106" ca="1" si="868">AVERAGE(BM17,BM61)</f>
        <v>2.8763983627961816</v>
      </c>
      <c r="BN106" s="192">
        <f t="shared" ca="1" si="837"/>
        <v>4</v>
      </c>
      <c r="BO106" s="210">
        <f t="shared" ca="1" si="838"/>
        <v>3.2275055339706675</v>
      </c>
      <c r="BP106" s="179">
        <f t="shared" ca="1" si="868"/>
        <v>3.2275055339706675</v>
      </c>
      <c r="BQ106" s="192">
        <f t="shared" ca="1" si="839"/>
        <v>4</v>
      </c>
      <c r="BR106" s="210">
        <f t="shared" ca="1" si="840"/>
        <v>3.1769543894388494</v>
      </c>
      <c r="BS106" s="179">
        <f t="shared" ca="1" si="868"/>
        <v>3.1769543894388494</v>
      </c>
      <c r="BT106" s="192">
        <f t="shared" ca="1" si="841"/>
        <v>3</v>
      </c>
      <c r="BU106" s="210">
        <f t="shared" ca="1" si="842"/>
        <v>3.1454527484489758</v>
      </c>
      <c r="BV106" s="179">
        <f t="shared" ca="1" si="868"/>
        <v>3.1454527484489758</v>
      </c>
      <c r="BW106" s="192">
        <f t="shared" ca="1" si="843"/>
        <v>2</v>
      </c>
      <c r="BX106" s="210">
        <f t="shared" ca="1" si="844"/>
        <v>3.1519116086345766</v>
      </c>
      <c r="BY106" s="179">
        <f t="shared" ca="1" si="868"/>
        <v>3.1519116086345766</v>
      </c>
      <c r="BZ106" s="192">
        <f t="shared" ca="1" si="845"/>
        <v>2</v>
      </c>
      <c r="CA106" s="210">
        <f t="shared" ca="1" si="846"/>
        <v>3.487257818733311</v>
      </c>
      <c r="CB106" s="179">
        <f t="shared" ca="1" si="868"/>
        <v>3.487257818733311</v>
      </c>
      <c r="CC106" s="192">
        <f t="shared" ca="1" si="847"/>
        <v>2</v>
      </c>
      <c r="CD106" s="210">
        <f t="shared" ca="1" si="848"/>
        <v>3.4927835694439926</v>
      </c>
      <c r="CE106" s="179">
        <f t="shared" ca="1" si="868"/>
        <v>3.4927835694439926</v>
      </c>
      <c r="CF106" s="192">
        <f t="shared" ca="1" si="849"/>
        <v>1</v>
      </c>
      <c r="CG106" s="210">
        <f t="shared" ca="1" si="850"/>
        <v>3.376319622356033</v>
      </c>
      <c r="CH106" s="179">
        <f t="shared" ca="1" si="868"/>
        <v>3.376319622356033</v>
      </c>
      <c r="CI106" s="192">
        <f t="shared" ca="1" si="851"/>
        <v>1</v>
      </c>
      <c r="CJ106" s="210">
        <f t="shared" ca="1" si="852"/>
        <v>3.218784976688061</v>
      </c>
      <c r="CK106" s="179">
        <f t="shared" ca="1" si="868"/>
        <v>3.218784976688061</v>
      </c>
      <c r="CL106" s="192">
        <f t="shared" ca="1" si="853"/>
        <v>1</v>
      </c>
      <c r="CM106" s="210">
        <f t="shared" ca="1" si="854"/>
        <v>3.2612244928550913</v>
      </c>
      <c r="CN106" s="179">
        <f t="shared" ca="1" si="868"/>
        <v>3.2612244928550913</v>
      </c>
      <c r="CO106" s="192">
        <f t="shared" ca="1" si="855"/>
        <v>1</v>
      </c>
      <c r="CP106" s="210">
        <f t="shared" ca="1" si="856"/>
        <v>3.3675261726451833</v>
      </c>
      <c r="CQ106" s="179">
        <f t="shared" ca="1" si="868"/>
        <v>3.3675261726451833</v>
      </c>
      <c r="CR106" s="192">
        <f t="shared" ca="1" si="857"/>
        <v>2</v>
      </c>
      <c r="CS106" s="210">
        <f t="shared" ca="1" si="858"/>
        <v>3.3308313472293842</v>
      </c>
      <c r="CT106" s="179">
        <f t="shared" ca="1" si="868"/>
        <v>3.3308313472293842</v>
      </c>
      <c r="CU106" s="192">
        <f t="shared" ca="1" si="859"/>
        <v>1</v>
      </c>
      <c r="CV106" s="210">
        <f t="shared" ca="1" si="860"/>
        <v>3.1579146064676453</v>
      </c>
      <c r="CW106" s="179">
        <f t="shared" ca="1" si="868"/>
        <v>3.1579146064676453</v>
      </c>
      <c r="CX106" s="192">
        <f t="shared" ca="1" si="861"/>
        <v>2</v>
      </c>
      <c r="CY106" s="210">
        <f t="shared" ca="1" si="862"/>
        <v>3.2807718200762035</v>
      </c>
      <c r="CZ106" s="179">
        <f t="shared" ca="1" si="868"/>
        <v>3.2807718200762035</v>
      </c>
      <c r="DA106" s="192">
        <f t="shared" ca="1" si="863"/>
        <v>1</v>
      </c>
      <c r="DB106" s="210">
        <f t="shared" ca="1" si="864"/>
        <v>3.3646461676166104</v>
      </c>
      <c r="DC106" s="179">
        <f t="shared" ca="1" si="868"/>
        <v>3.3646461676166104</v>
      </c>
      <c r="DD106" s="192" t="str">
        <f t="shared" si="865"/>
        <v>-</v>
      </c>
      <c r="DE106" s="210" t="str">
        <f t="shared" si="866"/>
        <v>-</v>
      </c>
      <c r="DF106" s="179" t="e">
        <f t="shared" si="868"/>
        <v>#DIV/0!</v>
      </c>
      <c r="DK106" s="172" t="str">
        <f t="shared" si="816"/>
        <v>ECMWF_Ens</v>
      </c>
      <c r="DL106" s="93">
        <f t="shared" ca="1" si="817"/>
        <v>2.8763983627961816</v>
      </c>
      <c r="DM106" s="93">
        <f t="shared" ca="1" si="818"/>
        <v>3.2275055339706675</v>
      </c>
      <c r="DN106" s="93">
        <f t="shared" ca="1" si="819"/>
        <v>3.1769543894388494</v>
      </c>
      <c r="DO106" s="93">
        <f t="shared" ca="1" si="820"/>
        <v>3.1454527484489758</v>
      </c>
      <c r="DP106" s="93">
        <f t="shared" ca="1" si="821"/>
        <v>3.1519116086345766</v>
      </c>
      <c r="DQ106" s="93">
        <f t="shared" ca="1" si="822"/>
        <v>3.487257818733311</v>
      </c>
      <c r="DR106" s="93">
        <f t="shared" ca="1" si="823"/>
        <v>3.4927835694439926</v>
      </c>
      <c r="DS106" s="93">
        <f t="shared" ca="1" si="824"/>
        <v>3.376319622356033</v>
      </c>
      <c r="DT106" s="93">
        <f t="shared" ca="1" si="825"/>
        <v>3.218784976688061</v>
      </c>
      <c r="DU106" s="93">
        <f t="shared" ca="1" si="826"/>
        <v>3.2612244928550913</v>
      </c>
      <c r="DV106" s="93">
        <f t="shared" ca="1" si="827"/>
        <v>3.3675261726451833</v>
      </c>
      <c r="DW106" s="93">
        <f t="shared" ca="1" si="828"/>
        <v>3.3308313472293842</v>
      </c>
      <c r="DX106" s="93">
        <f t="shared" ca="1" si="829"/>
        <v>3.1579146064676453</v>
      </c>
      <c r="DY106" s="93">
        <f t="shared" ca="1" si="830"/>
        <v>3.2807718200762035</v>
      </c>
      <c r="DZ106" s="93">
        <f t="shared" ca="1" si="831"/>
        <v>3.3646461676166104</v>
      </c>
      <c r="EA106" s="93" t="e">
        <f t="shared" si="832"/>
        <v>#DIV/0!</v>
      </c>
    </row>
    <row r="107" spans="9:131" ht="16" thickBot="1" x14ac:dyDescent="0.4">
      <c r="BI107" s="169" t="s">
        <v>3288</v>
      </c>
      <c r="BJ107" s="213" t="s">
        <v>3248</v>
      </c>
      <c r="BK107" s="403" t="s">
        <v>3092</v>
      </c>
      <c r="BL107" s="404"/>
      <c r="BM107" s="405"/>
      <c r="BN107" s="403" t="s">
        <v>3093</v>
      </c>
      <c r="BO107" s="404"/>
      <c r="BP107" s="405"/>
      <c r="BQ107" s="403" t="s">
        <v>3094</v>
      </c>
      <c r="BR107" s="404"/>
      <c r="BS107" s="405"/>
      <c r="BT107" s="403" t="s">
        <v>3095</v>
      </c>
      <c r="BU107" s="404"/>
      <c r="BV107" s="405"/>
      <c r="BW107" s="403" t="s">
        <v>3096</v>
      </c>
      <c r="BX107" s="404"/>
      <c r="BY107" s="404"/>
      <c r="BZ107" s="403" t="s">
        <v>3097</v>
      </c>
      <c r="CA107" s="404"/>
      <c r="CB107" s="405"/>
      <c r="CC107" s="403" t="s">
        <v>3098</v>
      </c>
      <c r="CD107" s="404"/>
      <c r="CE107" s="405"/>
      <c r="CF107" s="403" t="s">
        <v>3099</v>
      </c>
      <c r="CG107" s="404"/>
      <c r="CH107" s="405"/>
      <c r="CI107" s="403" t="s">
        <v>3100</v>
      </c>
      <c r="CJ107" s="404"/>
      <c r="CK107" s="404"/>
      <c r="CL107" s="403" t="s">
        <v>3101</v>
      </c>
      <c r="CM107" s="404"/>
      <c r="CN107" s="405"/>
      <c r="CO107" s="403" t="s">
        <v>3102</v>
      </c>
      <c r="CP107" s="404"/>
      <c r="CQ107" s="405"/>
      <c r="CR107" s="403" t="s">
        <v>3103</v>
      </c>
      <c r="CS107" s="404"/>
      <c r="CT107" s="405"/>
      <c r="CU107" s="403" t="s">
        <v>3104</v>
      </c>
      <c r="CV107" s="404"/>
      <c r="CW107" s="404"/>
      <c r="CX107" s="403" t="s">
        <v>3105</v>
      </c>
      <c r="CY107" s="404"/>
      <c r="CZ107" s="405"/>
      <c r="DA107" s="403" t="s">
        <v>3106</v>
      </c>
      <c r="DB107" s="404"/>
      <c r="DC107" s="405"/>
      <c r="DD107" s="403" t="s">
        <v>3107</v>
      </c>
      <c r="DE107" s="404"/>
      <c r="DF107" s="405"/>
      <c r="DK107" s="171" t="str">
        <f t="shared" si="816"/>
        <v>ERROR</v>
      </c>
      <c r="DL107" s="171">
        <f t="shared" si="817"/>
        <v>0</v>
      </c>
      <c r="DM107" s="171">
        <f t="shared" si="818"/>
        <v>0</v>
      </c>
      <c r="DN107" s="171">
        <f t="shared" si="819"/>
        <v>0</v>
      </c>
      <c r="DO107" s="171">
        <f t="shared" si="820"/>
        <v>0</v>
      </c>
      <c r="DP107" s="171">
        <f t="shared" si="821"/>
        <v>0</v>
      </c>
      <c r="DQ107" s="171">
        <f t="shared" si="822"/>
        <v>0</v>
      </c>
      <c r="DR107" s="171">
        <f t="shared" si="823"/>
        <v>0</v>
      </c>
      <c r="DS107" s="171">
        <f t="shared" si="824"/>
        <v>0</v>
      </c>
      <c r="DT107" s="171">
        <f t="shared" si="825"/>
        <v>0</v>
      </c>
      <c r="DU107" s="171">
        <f t="shared" si="826"/>
        <v>0</v>
      </c>
      <c r="DV107" s="171">
        <f t="shared" si="827"/>
        <v>0</v>
      </c>
      <c r="DW107" s="171">
        <f t="shared" si="828"/>
        <v>0</v>
      </c>
      <c r="DX107" s="171">
        <f t="shared" si="829"/>
        <v>0</v>
      </c>
      <c r="DY107" s="171">
        <f t="shared" si="830"/>
        <v>0</v>
      </c>
      <c r="DZ107" s="171">
        <f t="shared" si="831"/>
        <v>0</v>
      </c>
      <c r="EA107" s="171">
        <f t="shared" si="832"/>
        <v>0</v>
      </c>
    </row>
    <row r="108" spans="9:131" x14ac:dyDescent="0.35">
      <c r="BI108" s="42" t="str">
        <f>$BI$107&amp;BJ108</f>
        <v>0012zBIASError_GFS</v>
      </c>
      <c r="BJ108" s="180" t="s">
        <v>3085</v>
      </c>
      <c r="BK108" s="192">
        <f ca="1">IFERROR(RANK(BL108,BL$108:BL$111,2),"-")</f>
        <v>2</v>
      </c>
      <c r="BL108" s="210">
        <f ca="1">IFERROR(ABS(BM108),"-")</f>
        <v>1.3450242857142867</v>
      </c>
      <c r="BM108" s="179">
        <f ca="1">AVERAGE(BM19,BM63)</f>
        <v>1.3450242857142867</v>
      </c>
      <c r="BN108" s="192">
        <f ca="1">IFERROR(RANK(BO108,BO$108:BO$111,2),"-")</f>
        <v>2</v>
      </c>
      <c r="BO108" s="210">
        <f ca="1">IFERROR(ABS(BP108),"-")</f>
        <v>1.7288550000000034</v>
      </c>
      <c r="BP108" s="179">
        <f t="shared" ref="BP108:DF108" ca="1" si="869">AVERAGE(BP19,BP63)</f>
        <v>1.7288550000000034</v>
      </c>
      <c r="BQ108" s="192">
        <f ca="1">IFERROR(RANK(BR108,BR$108:BR$111,2),"-")</f>
        <v>2</v>
      </c>
      <c r="BR108" s="210">
        <f ca="1">IFERROR(ABS(BS108),"-")</f>
        <v>1.9053964285714287</v>
      </c>
      <c r="BS108" s="179">
        <f t="shared" ca="1" si="869"/>
        <v>1.9053964285714287</v>
      </c>
      <c r="BT108" s="192">
        <f ca="1">IFERROR(RANK(BU108,BU$108:BU$111,2),"-")</f>
        <v>2</v>
      </c>
      <c r="BU108" s="210">
        <f ca="1">IFERROR(ABS(BV108),"-")</f>
        <v>2.1786814285714287</v>
      </c>
      <c r="BV108" s="179">
        <f t="shared" ca="1" si="869"/>
        <v>2.1786814285714287</v>
      </c>
      <c r="BW108" s="192">
        <f ca="1">IFERROR(RANK(BX108,BX$108:BX$111,2),"-")</f>
        <v>4</v>
      </c>
      <c r="BX108" s="210">
        <f ca="1">IFERROR(ABS(BY108),"-")</f>
        <v>2.9006807142857149</v>
      </c>
      <c r="BY108" s="179">
        <f t="shared" ca="1" si="869"/>
        <v>2.9006807142857149</v>
      </c>
      <c r="BZ108" s="192">
        <f ca="1">IFERROR(RANK(CA108,CA$108:CA$111,2),"-")</f>
        <v>2</v>
      </c>
      <c r="CA108" s="210">
        <f ca="1">IFERROR(ABS(CB108),"-")</f>
        <v>2.7704378571428574</v>
      </c>
      <c r="CB108" s="179">
        <f t="shared" ca="1" si="869"/>
        <v>2.7704378571428574</v>
      </c>
      <c r="CC108" s="192">
        <f ca="1">IFERROR(RANK(CD108,CD$108:CD$111,2),"-")</f>
        <v>4</v>
      </c>
      <c r="CD108" s="210">
        <f ca="1">IFERROR(ABS(CE108),"-")</f>
        <v>3.4738007142857144</v>
      </c>
      <c r="CE108" s="179">
        <f t="shared" ca="1" si="869"/>
        <v>3.4738007142857144</v>
      </c>
      <c r="CF108" s="192">
        <f ca="1">IFERROR(RANK(CG108,CG$108:CG$111,2),"-")</f>
        <v>3</v>
      </c>
      <c r="CG108" s="210">
        <f ca="1">IFERROR(ABS(CH108),"-")</f>
        <v>3.8186421428571409</v>
      </c>
      <c r="CH108" s="179">
        <f t="shared" ca="1" si="869"/>
        <v>3.8186421428571409</v>
      </c>
      <c r="CI108" s="192">
        <f ca="1">IFERROR(RANK(CJ108,CJ$108:CJ$111,2),"-")</f>
        <v>4</v>
      </c>
      <c r="CJ108" s="210">
        <f ca="1">IFERROR(ABS(CK108),"-")</f>
        <v>4.799526428571431</v>
      </c>
      <c r="CK108" s="179">
        <f t="shared" ca="1" si="869"/>
        <v>4.799526428571431</v>
      </c>
      <c r="CL108" s="192">
        <f ca="1">IFERROR(RANK(CM108,CM$108:CM$111,2),"-")</f>
        <v>4</v>
      </c>
      <c r="CM108" s="210">
        <f ca="1">IFERROR(ABS(CN108),"-")</f>
        <v>6.7219457142857149</v>
      </c>
      <c r="CN108" s="179">
        <f t="shared" ca="1" si="869"/>
        <v>6.7219457142857149</v>
      </c>
      <c r="CO108" s="192">
        <f ca="1">IFERROR(RANK(CP108,CP$108:CP$111,2),"-")</f>
        <v>3</v>
      </c>
      <c r="CP108" s="210">
        <f ca="1">IFERROR(ABS(CQ108),"-")</f>
        <v>5.720059285714286</v>
      </c>
      <c r="CQ108" s="179">
        <f t="shared" ca="1" si="869"/>
        <v>5.720059285714286</v>
      </c>
      <c r="CR108" s="192">
        <f ca="1">IFERROR(RANK(CS108,CS$108:CS$111,2),"-")</f>
        <v>3</v>
      </c>
      <c r="CS108" s="210">
        <f ca="1">IFERROR(ABS(CT108),"-")</f>
        <v>6.2889364285714269</v>
      </c>
      <c r="CT108" s="179">
        <f t="shared" ca="1" si="869"/>
        <v>6.2889364285714269</v>
      </c>
      <c r="CU108" s="192">
        <f ca="1">IFERROR(RANK(CV108,CV$108:CV$111,2),"-")</f>
        <v>3</v>
      </c>
      <c r="CV108" s="210">
        <f ca="1">IFERROR(ABS(CW108),"-")</f>
        <v>6.6234214285714312</v>
      </c>
      <c r="CW108" s="179">
        <f t="shared" ca="1" si="869"/>
        <v>6.6234214285714312</v>
      </c>
      <c r="CX108" s="192">
        <f ca="1">IFERROR(RANK(CY108,CY$108:CY$111,2),"-")</f>
        <v>3</v>
      </c>
      <c r="CY108" s="210">
        <f ca="1">IFERROR(ABS(CZ108),"-")</f>
        <v>5.7576921428571435</v>
      </c>
      <c r="CZ108" s="179">
        <f t="shared" ca="1" si="869"/>
        <v>5.7576921428571435</v>
      </c>
      <c r="DA108" s="192">
        <f ca="1">IFERROR(RANK(DB108,DB$108:DB$111,2),"-")</f>
        <v>3</v>
      </c>
      <c r="DB108" s="210">
        <f ca="1">IFERROR(ABS(DC108),"-")</f>
        <v>6.2611907142857151</v>
      </c>
      <c r="DC108" s="179">
        <f t="shared" ca="1" si="869"/>
        <v>6.2611907142857151</v>
      </c>
      <c r="DD108" s="192">
        <f ca="1">IFERROR(RANK(DE108,DE$108:DE$111,2),"-")</f>
        <v>2</v>
      </c>
      <c r="DE108" s="210">
        <f ca="1">IFERROR(ABS(DF108),"-")</f>
        <v>6.5819635714285685</v>
      </c>
      <c r="DF108" s="179">
        <f t="shared" ca="1" si="869"/>
        <v>6.5819635714285685</v>
      </c>
      <c r="DK108" s="172" t="str">
        <f t="shared" si="816"/>
        <v>GFS</v>
      </c>
      <c r="DL108" s="93">
        <f t="shared" ca="1" si="817"/>
        <v>1.3450242857142867</v>
      </c>
      <c r="DM108" s="93">
        <f t="shared" ca="1" si="818"/>
        <v>1.7288550000000034</v>
      </c>
      <c r="DN108" s="93">
        <f t="shared" ca="1" si="819"/>
        <v>1.9053964285714287</v>
      </c>
      <c r="DO108" s="93">
        <f t="shared" ca="1" si="820"/>
        <v>2.1786814285714287</v>
      </c>
      <c r="DP108" s="93">
        <f t="shared" ca="1" si="821"/>
        <v>2.9006807142857149</v>
      </c>
      <c r="DQ108" s="93">
        <f t="shared" ca="1" si="822"/>
        <v>2.7704378571428574</v>
      </c>
      <c r="DR108" s="93">
        <f t="shared" ca="1" si="823"/>
        <v>3.4738007142857144</v>
      </c>
      <c r="DS108" s="93">
        <f t="shared" ca="1" si="824"/>
        <v>3.8186421428571409</v>
      </c>
      <c r="DT108" s="93">
        <f t="shared" ca="1" si="825"/>
        <v>4.799526428571431</v>
      </c>
      <c r="DU108" s="93">
        <f t="shared" ca="1" si="826"/>
        <v>6.7219457142857149</v>
      </c>
      <c r="DV108" s="93">
        <f t="shared" ca="1" si="827"/>
        <v>5.720059285714286</v>
      </c>
      <c r="DW108" s="93">
        <f t="shared" ca="1" si="828"/>
        <v>6.2889364285714269</v>
      </c>
      <c r="DX108" s="93">
        <f t="shared" ca="1" si="829"/>
        <v>6.6234214285714312</v>
      </c>
      <c r="DY108" s="93">
        <f t="shared" ca="1" si="830"/>
        <v>5.7576921428571435</v>
      </c>
      <c r="DZ108" s="93">
        <f t="shared" ca="1" si="831"/>
        <v>6.2611907142857151</v>
      </c>
      <c r="EA108" s="93">
        <f t="shared" ca="1" si="832"/>
        <v>6.5819635714285685</v>
      </c>
    </row>
    <row r="109" spans="9:131" x14ac:dyDescent="0.35">
      <c r="BI109" s="42" t="str">
        <f t="shared" ref="BI109:BI111" si="870">$BI$107&amp;BJ109</f>
        <v>0012zBIASError_GFS_Ens</v>
      </c>
      <c r="BJ109" s="180" t="s">
        <v>3297</v>
      </c>
      <c r="BK109" s="192">
        <f t="shared" ref="BK109:BK111" ca="1" si="871">IFERROR(RANK(BL109,BL$108:BL$111,2),"-")</f>
        <v>1</v>
      </c>
      <c r="BL109" s="210">
        <f t="shared" ref="BL109:BL111" ca="1" si="872">IFERROR(ABS(BM109),"-")</f>
        <v>1.19543142857143</v>
      </c>
      <c r="BM109" s="179">
        <f t="shared" ref="BM109:DF109" ca="1" si="873">AVERAGE(BM20,BM64)</f>
        <v>1.19543142857143</v>
      </c>
      <c r="BN109" s="192">
        <f t="shared" ref="BN109:BN111" ca="1" si="874">IFERROR(RANK(BO109,BO$108:BO$111,2),"-")</f>
        <v>1</v>
      </c>
      <c r="BO109" s="210">
        <f t="shared" ref="BO109:BO111" ca="1" si="875">IFERROR(ABS(BP109),"-")</f>
        <v>1.3655442857142872</v>
      </c>
      <c r="BP109" s="179">
        <f t="shared" ca="1" si="873"/>
        <v>1.3655442857142872</v>
      </c>
      <c r="BQ109" s="192">
        <f t="shared" ref="BQ109:BQ111" ca="1" si="876">IFERROR(RANK(BR109,BR$108:BR$111,2),"-")</f>
        <v>1</v>
      </c>
      <c r="BR109" s="210">
        <f t="shared" ref="BR109:BR111" ca="1" si="877">IFERROR(ABS(BS109),"-")</f>
        <v>1.6306457142857149</v>
      </c>
      <c r="BS109" s="179">
        <f t="shared" ca="1" si="873"/>
        <v>1.6306457142857149</v>
      </c>
      <c r="BT109" s="192">
        <f t="shared" ref="BT109:BT111" ca="1" si="878">IFERROR(RANK(BU109,BU$108:BU$111,2),"-")</f>
        <v>1</v>
      </c>
      <c r="BU109" s="210">
        <f t="shared" ref="BU109:BU111" ca="1" si="879">IFERROR(ABS(BV109),"-")</f>
        <v>1.8474428571428576</v>
      </c>
      <c r="BV109" s="179">
        <f t="shared" ca="1" si="873"/>
        <v>1.8474428571428576</v>
      </c>
      <c r="BW109" s="192">
        <f t="shared" ref="BW109:BW111" ca="1" si="880">IFERROR(RANK(BX109,BX$108:BX$111,2),"-")</f>
        <v>1</v>
      </c>
      <c r="BX109" s="210">
        <f t="shared" ref="BX109:BX111" ca="1" si="881">IFERROR(ABS(BY109),"-")</f>
        <v>2.1486342857142873</v>
      </c>
      <c r="BY109" s="179">
        <f t="shared" ca="1" si="873"/>
        <v>2.1486342857142873</v>
      </c>
      <c r="BZ109" s="192">
        <f t="shared" ref="BZ109:BZ111" ca="1" si="882">IFERROR(RANK(CA109,CA$108:CA$111,2),"-")</f>
        <v>1</v>
      </c>
      <c r="CA109" s="210">
        <f t="shared" ref="CA109:CA111" ca="1" si="883">IFERROR(ABS(CB109),"-")</f>
        <v>2.3214857142857142</v>
      </c>
      <c r="CB109" s="179">
        <f t="shared" ca="1" si="873"/>
        <v>2.3214857142857142</v>
      </c>
      <c r="CC109" s="192">
        <f t="shared" ref="CC109:CC111" ca="1" si="884">IFERROR(RANK(CD109,CD$108:CD$111,2),"-")</f>
        <v>3</v>
      </c>
      <c r="CD109" s="210">
        <f t="shared" ref="CD109:CD111" ca="1" si="885">IFERROR(ABS(CE109),"-")</f>
        <v>3.073725</v>
      </c>
      <c r="CE109" s="179">
        <f t="shared" ca="1" si="873"/>
        <v>3.073725</v>
      </c>
      <c r="CF109" s="192">
        <f t="shared" ref="CF109:CF111" ca="1" si="886">IFERROR(RANK(CG109,CG$108:CG$111,2),"-")</f>
        <v>4</v>
      </c>
      <c r="CG109" s="210">
        <f t="shared" ref="CG109:CG111" ca="1" si="887">IFERROR(ABS(CH109),"-")</f>
        <v>3.8495314285714293</v>
      </c>
      <c r="CH109" s="179">
        <f t="shared" ca="1" si="873"/>
        <v>3.8495314285714293</v>
      </c>
      <c r="CI109" s="192">
        <f t="shared" ref="CI109:CI111" ca="1" si="888">IFERROR(RANK(CJ109,CJ$108:CJ$111,2),"-")</f>
        <v>3</v>
      </c>
      <c r="CJ109" s="210">
        <f t="shared" ref="CJ109:CJ111" ca="1" si="889">IFERROR(ABS(CK109),"-")</f>
        <v>4.6092435714285722</v>
      </c>
      <c r="CK109" s="179">
        <f t="shared" ca="1" si="873"/>
        <v>4.6092435714285722</v>
      </c>
      <c r="CL109" s="192">
        <f t="shared" ref="CL109:CL111" ca="1" si="890">IFERROR(RANK(CM109,CM$108:CM$111,2),"-")</f>
        <v>2</v>
      </c>
      <c r="CM109" s="210">
        <f t="shared" ref="CM109:CM111" ca="1" si="891">IFERROR(ABS(CN109),"-")</f>
        <v>5.0214890476190472</v>
      </c>
      <c r="CN109" s="179">
        <f t="shared" ca="1" si="873"/>
        <v>5.0214890476190472</v>
      </c>
      <c r="CO109" s="192">
        <f t="shared" ref="CO109:CO111" ca="1" si="892">IFERROR(RANK(CP109,CP$108:CP$111,2),"-")</f>
        <v>2</v>
      </c>
      <c r="CP109" s="210">
        <f t="shared" ref="CP109:CP111" ca="1" si="893">IFERROR(ABS(CQ109),"-")</f>
        <v>5.1797223809523807</v>
      </c>
      <c r="CQ109" s="179">
        <f t="shared" ca="1" si="873"/>
        <v>5.1797223809523807</v>
      </c>
      <c r="CR109" s="192">
        <f t="shared" ref="CR109:CR111" ca="1" si="894">IFERROR(RANK(CS109,CS$108:CS$111,2),"-")</f>
        <v>2</v>
      </c>
      <c r="CS109" s="210">
        <f t="shared" ref="CS109:CS111" ca="1" si="895">IFERROR(ABS(CT109),"-")</f>
        <v>5.3299997619047597</v>
      </c>
      <c r="CT109" s="179">
        <f t="shared" ca="1" si="873"/>
        <v>5.3299997619047597</v>
      </c>
      <c r="CU109" s="192">
        <f t="shared" ref="CU109:CU111" ca="1" si="896">IFERROR(RANK(CV109,CV$108:CV$111,2),"-")</f>
        <v>2</v>
      </c>
      <c r="CV109" s="210">
        <f t="shared" ref="CV109:CV111" ca="1" si="897">IFERROR(ABS(CW109),"-")</f>
        <v>5.5822114285714299</v>
      </c>
      <c r="CW109" s="179">
        <f t="shared" ca="1" si="873"/>
        <v>5.5822114285714299</v>
      </c>
      <c r="CX109" s="192">
        <f t="shared" ref="CX109:CX111" ca="1" si="898">IFERROR(RANK(CY109,CY$108:CY$111,2),"-")</f>
        <v>2</v>
      </c>
      <c r="CY109" s="210">
        <f t="shared" ref="CY109:CY111" ca="1" si="899">IFERROR(ABS(CZ109),"-")</f>
        <v>5.4645685714285701</v>
      </c>
      <c r="CZ109" s="179">
        <f t="shared" ca="1" si="873"/>
        <v>5.4645685714285701</v>
      </c>
      <c r="DA109" s="192">
        <f t="shared" ref="DA109:DA111" ca="1" si="900">IFERROR(RANK(DB109,DB$108:DB$111,2),"-")</f>
        <v>2</v>
      </c>
      <c r="DB109" s="210">
        <f t="shared" ref="DB109:DB111" ca="1" si="901">IFERROR(ABS(DC109),"-")</f>
        <v>5.5072799999999997</v>
      </c>
      <c r="DC109" s="179">
        <f t="shared" ca="1" si="873"/>
        <v>5.5072799999999997</v>
      </c>
      <c r="DD109" s="192">
        <f t="shared" ref="DD109:DD111" ca="1" si="902">IFERROR(RANK(DE109,DE$108:DE$111,2),"-")</f>
        <v>1</v>
      </c>
      <c r="DE109" s="210">
        <f t="shared" ref="DE109:DE111" ca="1" si="903">IFERROR(ABS(DF109),"-")</f>
        <v>5.6706171428571412</v>
      </c>
      <c r="DF109" s="179">
        <f t="shared" ca="1" si="873"/>
        <v>5.6706171428571412</v>
      </c>
      <c r="DK109" s="172" t="str">
        <f t="shared" si="816"/>
        <v>GFS_Ens</v>
      </c>
      <c r="DL109" s="93">
        <f t="shared" ca="1" si="817"/>
        <v>1.19543142857143</v>
      </c>
      <c r="DM109" s="93">
        <f t="shared" ca="1" si="818"/>
        <v>1.3655442857142872</v>
      </c>
      <c r="DN109" s="93">
        <f t="shared" ca="1" si="819"/>
        <v>1.6306457142857149</v>
      </c>
      <c r="DO109" s="93">
        <f t="shared" ca="1" si="820"/>
        <v>1.8474428571428576</v>
      </c>
      <c r="DP109" s="93">
        <f t="shared" ca="1" si="821"/>
        <v>2.1486342857142873</v>
      </c>
      <c r="DQ109" s="93">
        <f t="shared" ca="1" si="822"/>
        <v>2.3214857142857142</v>
      </c>
      <c r="DR109" s="93">
        <f t="shared" ca="1" si="823"/>
        <v>3.073725</v>
      </c>
      <c r="DS109" s="93">
        <f t="shared" ca="1" si="824"/>
        <v>3.8495314285714293</v>
      </c>
      <c r="DT109" s="93">
        <f t="shared" ca="1" si="825"/>
        <v>4.6092435714285722</v>
      </c>
      <c r="DU109" s="93">
        <f t="shared" ca="1" si="826"/>
        <v>5.0214890476190472</v>
      </c>
      <c r="DV109" s="93">
        <f t="shared" ca="1" si="827"/>
        <v>5.1797223809523807</v>
      </c>
      <c r="DW109" s="93">
        <f t="shared" ca="1" si="828"/>
        <v>5.3299997619047597</v>
      </c>
      <c r="DX109" s="93">
        <f t="shared" ca="1" si="829"/>
        <v>5.5822114285714299</v>
      </c>
      <c r="DY109" s="93">
        <f t="shared" ca="1" si="830"/>
        <v>5.4645685714285701</v>
      </c>
      <c r="DZ109" s="93">
        <f t="shared" ca="1" si="831"/>
        <v>5.5072799999999997</v>
      </c>
      <c r="EA109" s="93">
        <f t="shared" ca="1" si="832"/>
        <v>5.6706171428571412</v>
      </c>
    </row>
    <row r="110" spans="9:131" x14ac:dyDescent="0.35">
      <c r="BI110" s="42" t="str">
        <f t="shared" si="870"/>
        <v>0012zBIASError_ECMWF</v>
      </c>
      <c r="BJ110" s="180" t="s">
        <v>3171</v>
      </c>
      <c r="BK110" s="192">
        <f t="shared" ca="1" si="871"/>
        <v>4</v>
      </c>
      <c r="BL110" s="210">
        <f t="shared" ca="1" si="872"/>
        <v>2.4780021428571422</v>
      </c>
      <c r="BM110" s="179">
        <f t="shared" ref="BM110:DF110" ca="1" si="904">AVERAGE(BM21,BM65)</f>
        <v>2.4780021428571422</v>
      </c>
      <c r="BN110" s="192">
        <f t="shared" ca="1" si="874"/>
        <v>4</v>
      </c>
      <c r="BO110" s="210">
        <f t="shared" ca="1" si="875"/>
        <v>2.5997400000000006</v>
      </c>
      <c r="BP110" s="179">
        <f t="shared" ca="1" si="904"/>
        <v>2.5997400000000006</v>
      </c>
      <c r="BQ110" s="192">
        <f t="shared" ca="1" si="876"/>
        <v>3</v>
      </c>
      <c r="BR110" s="210">
        <f t="shared" ca="1" si="877"/>
        <v>2.395099285714287</v>
      </c>
      <c r="BS110" s="179">
        <f t="shared" ca="1" si="904"/>
        <v>2.395099285714287</v>
      </c>
      <c r="BT110" s="192">
        <f t="shared" ca="1" si="878"/>
        <v>4</v>
      </c>
      <c r="BU110" s="210">
        <f t="shared" ca="1" si="879"/>
        <v>2.790829285714286</v>
      </c>
      <c r="BV110" s="179">
        <f t="shared" ca="1" si="904"/>
        <v>2.790829285714286</v>
      </c>
      <c r="BW110" s="192">
        <f t="shared" ca="1" si="880"/>
        <v>3</v>
      </c>
      <c r="BX110" s="210">
        <f t="shared" ca="1" si="881"/>
        <v>2.8959878571428588</v>
      </c>
      <c r="BY110" s="179">
        <f t="shared" ca="1" si="904"/>
        <v>2.8959878571428588</v>
      </c>
      <c r="BZ110" s="192">
        <f t="shared" ca="1" si="882"/>
        <v>4</v>
      </c>
      <c r="CA110" s="210">
        <f t="shared" ca="1" si="883"/>
        <v>3.1603178571428581</v>
      </c>
      <c r="CB110" s="179">
        <f t="shared" ca="1" si="904"/>
        <v>3.1603178571428581</v>
      </c>
      <c r="CC110" s="192">
        <f t="shared" ca="1" si="884"/>
        <v>1</v>
      </c>
      <c r="CD110" s="210">
        <f t="shared" ca="1" si="885"/>
        <v>2.8065471428571414</v>
      </c>
      <c r="CE110" s="179">
        <f t="shared" ca="1" si="904"/>
        <v>2.8065471428571414</v>
      </c>
      <c r="CF110" s="192">
        <f t="shared" ca="1" si="886"/>
        <v>2</v>
      </c>
      <c r="CG110" s="210">
        <f t="shared" ca="1" si="887"/>
        <v>3.6156857142857142</v>
      </c>
      <c r="CH110" s="179">
        <f t="shared" ca="1" si="904"/>
        <v>3.6156857142857142</v>
      </c>
      <c r="CI110" s="192">
        <f t="shared" ca="1" si="888"/>
        <v>2</v>
      </c>
      <c r="CJ110" s="210">
        <f t="shared" ca="1" si="889"/>
        <v>3.912672857142856</v>
      </c>
      <c r="CK110" s="179">
        <f t="shared" ca="1" si="904"/>
        <v>3.912672857142856</v>
      </c>
      <c r="CL110" s="192">
        <f t="shared" ca="1" si="890"/>
        <v>3</v>
      </c>
      <c r="CM110" s="210">
        <f t="shared" ca="1" si="891"/>
        <v>5.5356299999999994</v>
      </c>
      <c r="CN110" s="179">
        <f t="shared" ca="1" si="904"/>
        <v>5.5356299999999994</v>
      </c>
      <c r="CO110" s="192" t="str">
        <f t="shared" si="892"/>
        <v>-</v>
      </c>
      <c r="CP110" s="210" t="str">
        <f t="shared" si="893"/>
        <v>-</v>
      </c>
      <c r="CQ110" s="179" t="e">
        <f t="shared" si="904"/>
        <v>#DIV/0!</v>
      </c>
      <c r="CR110" s="192" t="str">
        <f t="shared" si="894"/>
        <v>-</v>
      </c>
      <c r="CS110" s="210" t="str">
        <f t="shared" si="895"/>
        <v>-</v>
      </c>
      <c r="CT110" s="179" t="e">
        <f t="shared" si="904"/>
        <v>#DIV/0!</v>
      </c>
      <c r="CU110" s="192" t="str">
        <f t="shared" si="896"/>
        <v>-</v>
      </c>
      <c r="CV110" s="210" t="str">
        <f t="shared" si="897"/>
        <v>-</v>
      </c>
      <c r="CW110" s="179" t="e">
        <f t="shared" si="904"/>
        <v>#DIV/0!</v>
      </c>
      <c r="CX110" s="192" t="str">
        <f t="shared" si="898"/>
        <v>-</v>
      </c>
      <c r="CY110" s="210" t="str">
        <f t="shared" si="899"/>
        <v>-</v>
      </c>
      <c r="CZ110" s="179" t="e">
        <f t="shared" si="904"/>
        <v>#DIV/0!</v>
      </c>
      <c r="DA110" s="192" t="str">
        <f t="shared" si="900"/>
        <v>-</v>
      </c>
      <c r="DB110" s="210" t="str">
        <f t="shared" si="901"/>
        <v>-</v>
      </c>
      <c r="DC110" s="179" t="e">
        <f t="shared" si="904"/>
        <v>#DIV/0!</v>
      </c>
      <c r="DD110" s="192" t="str">
        <f t="shared" si="902"/>
        <v>-</v>
      </c>
      <c r="DE110" s="210" t="str">
        <f t="shared" si="903"/>
        <v>-</v>
      </c>
      <c r="DF110" s="179" t="e">
        <f t="shared" si="904"/>
        <v>#DIV/0!</v>
      </c>
      <c r="DK110" s="172" t="str">
        <f t="shared" si="816"/>
        <v>ECMWF</v>
      </c>
      <c r="DL110" s="93">
        <f t="shared" ca="1" si="817"/>
        <v>2.4780021428571422</v>
      </c>
      <c r="DM110" s="93">
        <f t="shared" ca="1" si="818"/>
        <v>2.5997400000000006</v>
      </c>
      <c r="DN110" s="93">
        <f t="shared" ca="1" si="819"/>
        <v>2.395099285714287</v>
      </c>
      <c r="DO110" s="93">
        <f t="shared" ca="1" si="820"/>
        <v>2.790829285714286</v>
      </c>
      <c r="DP110" s="93">
        <f t="shared" ca="1" si="821"/>
        <v>2.8959878571428588</v>
      </c>
      <c r="DQ110" s="93">
        <f t="shared" ca="1" si="822"/>
        <v>3.1603178571428581</v>
      </c>
      <c r="DR110" s="93">
        <f t="shared" ca="1" si="823"/>
        <v>2.8065471428571414</v>
      </c>
      <c r="DS110" s="93">
        <f t="shared" ca="1" si="824"/>
        <v>3.6156857142857142</v>
      </c>
      <c r="DT110" s="93">
        <f t="shared" ca="1" si="825"/>
        <v>3.912672857142856</v>
      </c>
      <c r="DU110" s="93">
        <f t="shared" ca="1" si="826"/>
        <v>5.5356299999999994</v>
      </c>
      <c r="DV110" s="93" t="e">
        <f t="shared" si="827"/>
        <v>#DIV/0!</v>
      </c>
      <c r="DW110" s="93" t="e">
        <f t="shared" si="828"/>
        <v>#DIV/0!</v>
      </c>
      <c r="DX110" s="93" t="e">
        <f t="shared" si="829"/>
        <v>#DIV/0!</v>
      </c>
      <c r="DY110" s="93" t="e">
        <f t="shared" si="830"/>
        <v>#DIV/0!</v>
      </c>
      <c r="DZ110" s="93" t="e">
        <f t="shared" si="831"/>
        <v>#DIV/0!</v>
      </c>
      <c r="EA110" s="93" t="e">
        <f t="shared" si="832"/>
        <v>#DIV/0!</v>
      </c>
    </row>
    <row r="111" spans="9:131" ht="16" thickBot="1" x14ac:dyDescent="0.4">
      <c r="BI111" s="42" t="str">
        <f t="shared" si="870"/>
        <v>0012zBIASError_ECMWF_Ens</v>
      </c>
      <c r="BJ111" s="180" t="s">
        <v>3298</v>
      </c>
      <c r="BK111" s="192">
        <f t="shared" ca="1" si="871"/>
        <v>3</v>
      </c>
      <c r="BL111" s="210">
        <f t="shared" ca="1" si="872"/>
        <v>2.3656564285714285</v>
      </c>
      <c r="BM111" s="179">
        <f t="shared" ref="BM111:DF111" ca="1" si="905">AVERAGE(BM22,BM66)</f>
        <v>2.3656564285714285</v>
      </c>
      <c r="BN111" s="192">
        <f t="shared" ca="1" si="874"/>
        <v>3</v>
      </c>
      <c r="BO111" s="210">
        <f t="shared" ca="1" si="875"/>
        <v>2.5699628571428574</v>
      </c>
      <c r="BP111" s="179">
        <f t="shared" ca="1" si="905"/>
        <v>2.5699628571428574</v>
      </c>
      <c r="BQ111" s="192">
        <f t="shared" ca="1" si="876"/>
        <v>4</v>
      </c>
      <c r="BR111" s="210">
        <f t="shared" ca="1" si="877"/>
        <v>2.5345157142857158</v>
      </c>
      <c r="BS111" s="179">
        <f t="shared" ca="1" si="905"/>
        <v>2.5345157142857158</v>
      </c>
      <c r="BT111" s="192">
        <f t="shared" ca="1" si="878"/>
        <v>3</v>
      </c>
      <c r="BU111" s="210">
        <f t="shared" ca="1" si="879"/>
        <v>2.5799400000000006</v>
      </c>
      <c r="BV111" s="179">
        <f t="shared" ca="1" si="905"/>
        <v>2.5799400000000006</v>
      </c>
      <c r="BW111" s="192">
        <f t="shared" ca="1" si="880"/>
        <v>2</v>
      </c>
      <c r="BX111" s="210">
        <f t="shared" ca="1" si="881"/>
        <v>2.5536214285714292</v>
      </c>
      <c r="BY111" s="179">
        <f t="shared" ca="1" si="905"/>
        <v>2.5536214285714292</v>
      </c>
      <c r="BZ111" s="192">
        <f t="shared" ca="1" si="882"/>
        <v>3</v>
      </c>
      <c r="CA111" s="210">
        <f t="shared" ca="1" si="883"/>
        <v>2.816434285714287</v>
      </c>
      <c r="CB111" s="179">
        <f t="shared" ca="1" si="905"/>
        <v>2.816434285714287</v>
      </c>
      <c r="CC111" s="192">
        <f t="shared" ca="1" si="884"/>
        <v>2</v>
      </c>
      <c r="CD111" s="210">
        <f t="shared" ca="1" si="885"/>
        <v>2.9192785714285696</v>
      </c>
      <c r="CE111" s="179">
        <f t="shared" ca="1" si="905"/>
        <v>2.9192785714285696</v>
      </c>
      <c r="CF111" s="192">
        <f t="shared" ca="1" si="886"/>
        <v>1</v>
      </c>
      <c r="CG111" s="210">
        <f t="shared" ca="1" si="887"/>
        <v>2.9389757142857134</v>
      </c>
      <c r="CH111" s="179">
        <f t="shared" ca="1" si="905"/>
        <v>2.9389757142857134</v>
      </c>
      <c r="CI111" s="192">
        <f t="shared" ca="1" si="888"/>
        <v>1</v>
      </c>
      <c r="CJ111" s="210">
        <f t="shared" ca="1" si="889"/>
        <v>3.0076328571428572</v>
      </c>
      <c r="CK111" s="179">
        <f t="shared" ca="1" si="905"/>
        <v>3.0076328571428572</v>
      </c>
      <c r="CL111" s="192">
        <f t="shared" ca="1" si="890"/>
        <v>1</v>
      </c>
      <c r="CM111" s="210">
        <f t="shared" ca="1" si="891"/>
        <v>3.2054592857142863</v>
      </c>
      <c r="CN111" s="179">
        <f t="shared" ca="1" si="905"/>
        <v>3.2054592857142863</v>
      </c>
      <c r="CO111" s="192">
        <f t="shared" ca="1" si="892"/>
        <v>1</v>
      </c>
      <c r="CP111" s="210">
        <f t="shared" ca="1" si="893"/>
        <v>3.4063585714285711</v>
      </c>
      <c r="CQ111" s="179">
        <f t="shared" ca="1" si="905"/>
        <v>3.4063585714285711</v>
      </c>
      <c r="CR111" s="192">
        <f t="shared" ca="1" si="894"/>
        <v>1</v>
      </c>
      <c r="CS111" s="210">
        <f t="shared" ca="1" si="895"/>
        <v>3.6450771428571418</v>
      </c>
      <c r="CT111" s="179">
        <f t="shared" ca="1" si="905"/>
        <v>3.6450771428571418</v>
      </c>
      <c r="CU111" s="192">
        <f t="shared" ca="1" si="896"/>
        <v>1</v>
      </c>
      <c r="CV111" s="210">
        <f t="shared" ca="1" si="897"/>
        <v>3.8098671428571427</v>
      </c>
      <c r="CW111" s="179">
        <f t="shared" ca="1" si="905"/>
        <v>3.8098671428571427</v>
      </c>
      <c r="CX111" s="192">
        <f t="shared" ca="1" si="898"/>
        <v>1</v>
      </c>
      <c r="CY111" s="210">
        <f t="shared" ca="1" si="899"/>
        <v>3.8650435714285694</v>
      </c>
      <c r="CZ111" s="179">
        <f t="shared" ca="1" si="905"/>
        <v>3.8650435714285694</v>
      </c>
      <c r="DA111" s="192">
        <f t="shared" ca="1" si="900"/>
        <v>1</v>
      </c>
      <c r="DB111" s="210">
        <f t="shared" ca="1" si="901"/>
        <v>4.190798571428572</v>
      </c>
      <c r="DC111" s="179">
        <f t="shared" ca="1" si="905"/>
        <v>4.190798571428572</v>
      </c>
      <c r="DD111" s="192" t="str">
        <f t="shared" si="902"/>
        <v>-</v>
      </c>
      <c r="DE111" s="210" t="str">
        <f t="shared" si="903"/>
        <v>-</v>
      </c>
      <c r="DF111" s="179" t="e">
        <f t="shared" si="905"/>
        <v>#DIV/0!</v>
      </c>
      <c r="DK111" s="172" t="str">
        <f t="shared" si="816"/>
        <v>ECMWF_Ens</v>
      </c>
      <c r="DL111" s="93">
        <f t="shared" ca="1" si="817"/>
        <v>2.3656564285714285</v>
      </c>
      <c r="DM111" s="93">
        <f t="shared" ca="1" si="818"/>
        <v>2.5699628571428574</v>
      </c>
      <c r="DN111" s="93">
        <f t="shared" ca="1" si="819"/>
        <v>2.5345157142857158</v>
      </c>
      <c r="DO111" s="93">
        <f t="shared" ca="1" si="820"/>
        <v>2.5799400000000006</v>
      </c>
      <c r="DP111" s="93">
        <f t="shared" ca="1" si="821"/>
        <v>2.5536214285714292</v>
      </c>
      <c r="DQ111" s="93">
        <f t="shared" ca="1" si="822"/>
        <v>2.816434285714287</v>
      </c>
      <c r="DR111" s="93">
        <f t="shared" ca="1" si="823"/>
        <v>2.9192785714285696</v>
      </c>
      <c r="DS111" s="93">
        <f t="shared" ca="1" si="824"/>
        <v>2.9389757142857134</v>
      </c>
      <c r="DT111" s="93">
        <f t="shared" ca="1" si="825"/>
        <v>3.0076328571428572</v>
      </c>
      <c r="DU111" s="93">
        <f t="shared" ca="1" si="826"/>
        <v>3.2054592857142863</v>
      </c>
      <c r="DV111" s="93">
        <f t="shared" ca="1" si="827"/>
        <v>3.4063585714285711</v>
      </c>
      <c r="DW111" s="93">
        <f t="shared" ca="1" si="828"/>
        <v>3.6450771428571418</v>
      </c>
      <c r="DX111" s="93">
        <f t="shared" ca="1" si="829"/>
        <v>3.8098671428571427</v>
      </c>
      <c r="DY111" s="93">
        <f t="shared" ca="1" si="830"/>
        <v>3.8650435714285694</v>
      </c>
      <c r="DZ111" s="93">
        <f t="shared" ca="1" si="831"/>
        <v>4.190798571428572</v>
      </c>
      <c r="EA111" s="93" t="e">
        <f t="shared" si="832"/>
        <v>#DIV/0!</v>
      </c>
    </row>
    <row r="112" spans="9:131" ht="16" thickBot="1" x14ac:dyDescent="0.4">
      <c r="BI112" s="169" t="s">
        <v>3289</v>
      </c>
      <c r="BJ112" s="213" t="s">
        <v>3249</v>
      </c>
      <c r="BK112" s="403" t="s">
        <v>3092</v>
      </c>
      <c r="BL112" s="404"/>
      <c r="BM112" s="405"/>
      <c r="BN112" s="403" t="s">
        <v>3093</v>
      </c>
      <c r="BO112" s="404"/>
      <c r="BP112" s="405"/>
      <c r="BQ112" s="403" t="s">
        <v>3094</v>
      </c>
      <c r="BR112" s="404"/>
      <c r="BS112" s="405"/>
      <c r="BT112" s="403" t="s">
        <v>3095</v>
      </c>
      <c r="BU112" s="404"/>
      <c r="BV112" s="405"/>
      <c r="BW112" s="403" t="s">
        <v>3096</v>
      </c>
      <c r="BX112" s="404"/>
      <c r="BY112" s="404"/>
      <c r="BZ112" s="403" t="s">
        <v>3097</v>
      </c>
      <c r="CA112" s="404"/>
      <c r="CB112" s="405"/>
      <c r="CC112" s="403" t="s">
        <v>3098</v>
      </c>
      <c r="CD112" s="404"/>
      <c r="CE112" s="405"/>
      <c r="CF112" s="403" t="s">
        <v>3099</v>
      </c>
      <c r="CG112" s="404"/>
      <c r="CH112" s="405"/>
      <c r="CI112" s="403" t="s">
        <v>3100</v>
      </c>
      <c r="CJ112" s="404"/>
      <c r="CK112" s="404"/>
      <c r="CL112" s="403" t="s">
        <v>3101</v>
      </c>
      <c r="CM112" s="404"/>
      <c r="CN112" s="405"/>
      <c r="CO112" s="403" t="s">
        <v>3102</v>
      </c>
      <c r="CP112" s="404"/>
      <c r="CQ112" s="405"/>
      <c r="CR112" s="403" t="s">
        <v>3103</v>
      </c>
      <c r="CS112" s="404"/>
      <c r="CT112" s="405"/>
      <c r="CU112" s="403" t="s">
        <v>3104</v>
      </c>
      <c r="CV112" s="404"/>
      <c r="CW112" s="404"/>
      <c r="CX112" s="403" t="s">
        <v>3105</v>
      </c>
      <c r="CY112" s="404"/>
      <c r="CZ112" s="405"/>
      <c r="DA112" s="403" t="s">
        <v>3106</v>
      </c>
      <c r="DB112" s="404"/>
      <c r="DC112" s="405"/>
      <c r="DD112" s="403" t="s">
        <v>3107</v>
      </c>
      <c r="DE112" s="404"/>
      <c r="DF112" s="405"/>
      <c r="DK112" s="171" t="str">
        <f t="shared" si="816"/>
        <v>Std of 
ERROR</v>
      </c>
      <c r="DL112" s="171">
        <f t="shared" si="817"/>
        <v>0</v>
      </c>
      <c r="DM112" s="171">
        <f t="shared" si="818"/>
        <v>0</v>
      </c>
      <c r="DN112" s="171">
        <f t="shared" si="819"/>
        <v>0</v>
      </c>
      <c r="DO112" s="171">
        <f t="shared" si="820"/>
        <v>0</v>
      </c>
      <c r="DP112" s="171">
        <f t="shared" si="821"/>
        <v>0</v>
      </c>
      <c r="DQ112" s="171">
        <f t="shared" si="822"/>
        <v>0</v>
      </c>
      <c r="DR112" s="171">
        <f t="shared" si="823"/>
        <v>0</v>
      </c>
      <c r="DS112" s="171">
        <f t="shared" si="824"/>
        <v>0</v>
      </c>
      <c r="DT112" s="171">
        <f t="shared" si="825"/>
        <v>0</v>
      </c>
      <c r="DU112" s="171">
        <f t="shared" si="826"/>
        <v>0</v>
      </c>
      <c r="DV112" s="171">
        <f t="shared" si="827"/>
        <v>0</v>
      </c>
      <c r="DW112" s="171">
        <f t="shared" si="828"/>
        <v>0</v>
      </c>
      <c r="DX112" s="171">
        <f t="shared" si="829"/>
        <v>0</v>
      </c>
      <c r="DY112" s="171">
        <f t="shared" si="830"/>
        <v>0</v>
      </c>
      <c r="DZ112" s="171">
        <f t="shared" si="831"/>
        <v>0</v>
      </c>
      <c r="EA112" s="171">
        <f t="shared" si="832"/>
        <v>0</v>
      </c>
    </row>
    <row r="113" spans="61:131" x14ac:dyDescent="0.35">
      <c r="BI113" s="42" t="str">
        <f>$BI$112&amp;BJ113</f>
        <v>0012zStDevError_GFS</v>
      </c>
      <c r="BJ113" s="180" t="s">
        <v>3085</v>
      </c>
      <c r="BK113" s="192">
        <f ca="1">IFERROR(RANK(BL113,BL$113:BL$116,2),"-")</f>
        <v>1</v>
      </c>
      <c r="BL113" s="210">
        <f ca="1">IFERROR(ABS(BM113),"-")</f>
        <v>1.1859978915044567</v>
      </c>
      <c r="BM113" s="179">
        <f ca="1">AVERAGE(BM24,BM68)</f>
        <v>1.1859978915044567</v>
      </c>
      <c r="BN113" s="192">
        <f ca="1">IFERROR(RANK(BO113,BO$113:BO$116,2),"-")</f>
        <v>1</v>
      </c>
      <c r="BO113" s="210">
        <f ca="1">IFERROR(ABS(BP113),"-")</f>
        <v>1.5579818433718859</v>
      </c>
      <c r="BP113" s="179">
        <f t="shared" ref="BP113:DF113" ca="1" si="906">AVERAGE(BP24,BP68)</f>
        <v>1.5579818433718859</v>
      </c>
      <c r="BQ113" s="192">
        <f ca="1">IFERROR(RANK(BR113,BR$113:BR$116,2),"-")</f>
        <v>1</v>
      </c>
      <c r="BR113" s="210">
        <f ca="1">IFERROR(ABS(BS113),"-")</f>
        <v>1.5024697479857179</v>
      </c>
      <c r="BS113" s="179">
        <f t="shared" ca="1" si="906"/>
        <v>1.5024697479857179</v>
      </c>
      <c r="BT113" s="192">
        <f ca="1">IFERROR(RANK(BU113,BU$113:BU$116,2),"-")</f>
        <v>2</v>
      </c>
      <c r="BU113" s="210">
        <f ca="1">IFERROR(ABS(BV113),"-")</f>
        <v>1.9597631961364264</v>
      </c>
      <c r="BV113" s="179">
        <f t="shared" ca="1" si="906"/>
        <v>1.9597631961364264</v>
      </c>
      <c r="BW113" s="192">
        <f ca="1">IFERROR(RANK(BX113,BX$113:BX$116,2),"-")</f>
        <v>3</v>
      </c>
      <c r="BX113" s="210">
        <f ca="1">IFERROR(ABS(BY113),"-")</f>
        <v>2.2177194460707925</v>
      </c>
      <c r="BY113" s="179">
        <f t="shared" ca="1" si="906"/>
        <v>2.2177194460707925</v>
      </c>
      <c r="BZ113" s="192">
        <f ca="1">IFERROR(RANK(CA113,CA$113:CA$116,2),"-")</f>
        <v>3</v>
      </c>
      <c r="CA113" s="210">
        <f ca="1">IFERROR(ABS(CB113),"-")</f>
        <v>2.3498281581507454</v>
      </c>
      <c r="CB113" s="179">
        <f t="shared" ca="1" si="906"/>
        <v>2.3498281581507454</v>
      </c>
      <c r="CC113" s="192">
        <f ca="1">IFERROR(RANK(CD113,CD$113:CD$116,2),"-")</f>
        <v>3</v>
      </c>
      <c r="CD113" s="210">
        <f ca="1">IFERROR(ABS(CE113),"-")</f>
        <v>2.6425768780644021</v>
      </c>
      <c r="CE113" s="179">
        <f t="shared" ca="1" si="906"/>
        <v>2.6425768780644021</v>
      </c>
      <c r="CF113" s="192">
        <f ca="1">IFERROR(RANK(CG113,CG$113:CG$116,2),"-")</f>
        <v>4</v>
      </c>
      <c r="CG113" s="210">
        <f ca="1">IFERROR(ABS(CH113),"-")</f>
        <v>3.7525139405122774</v>
      </c>
      <c r="CH113" s="179">
        <f t="shared" ca="1" si="906"/>
        <v>3.7525139405122774</v>
      </c>
      <c r="CI113" s="192">
        <f ca="1">IFERROR(RANK(CJ113,CJ$113:CJ$116,2),"-")</f>
        <v>4</v>
      </c>
      <c r="CJ113" s="210">
        <f ca="1">IFERROR(ABS(CK113),"-")</f>
        <v>4.1524084333017983</v>
      </c>
      <c r="CK113" s="179">
        <f t="shared" ca="1" si="906"/>
        <v>4.1524084333017983</v>
      </c>
      <c r="CL113" s="192">
        <f ca="1">IFERROR(RANK(CM113,CM$113:CM$116,2),"-")</f>
        <v>4</v>
      </c>
      <c r="CM113" s="210">
        <f ca="1">IFERROR(ABS(CN113),"-")</f>
        <v>5.0056658523790887</v>
      </c>
      <c r="CN113" s="179">
        <f t="shared" ca="1" si="906"/>
        <v>5.0056658523790887</v>
      </c>
      <c r="CO113" s="192">
        <f ca="1">IFERROR(RANK(CP113,CP$113:CP$116,2),"-")</f>
        <v>3</v>
      </c>
      <c r="CP113" s="210">
        <f ca="1">IFERROR(ABS(CQ113),"-")</f>
        <v>4.3966216045528039</v>
      </c>
      <c r="CQ113" s="179">
        <f t="shared" ca="1" si="906"/>
        <v>4.3966216045528039</v>
      </c>
      <c r="CR113" s="192">
        <f ca="1">IFERROR(RANK(CS113,CS$113:CS$116,2),"-")</f>
        <v>3</v>
      </c>
      <c r="CS113" s="210">
        <f ca="1">IFERROR(ABS(CT113),"-")</f>
        <v>5.0351433902147047</v>
      </c>
      <c r="CT113" s="179">
        <f t="shared" ca="1" si="906"/>
        <v>5.0351433902147047</v>
      </c>
      <c r="CU113" s="192">
        <f ca="1">IFERROR(RANK(CV113,CV$113:CV$116,2),"-")</f>
        <v>3</v>
      </c>
      <c r="CV113" s="210">
        <f ca="1">IFERROR(ABS(CW113),"-")</f>
        <v>5.1545545005372704</v>
      </c>
      <c r="CW113" s="179">
        <f t="shared" ca="1" si="906"/>
        <v>5.1545545005372704</v>
      </c>
      <c r="CX113" s="192">
        <f ca="1">IFERROR(RANK(CY113,CY$113:CY$116,2),"-")</f>
        <v>3</v>
      </c>
      <c r="CY113" s="210">
        <f ca="1">IFERROR(ABS(CZ113),"-")</f>
        <v>3.8559497675214356</v>
      </c>
      <c r="CZ113" s="179">
        <f t="shared" ca="1" si="906"/>
        <v>3.8559497675214356</v>
      </c>
      <c r="DA113" s="192">
        <f ca="1">IFERROR(RANK(DB113,DB$113:DB$116,2),"-")</f>
        <v>3</v>
      </c>
      <c r="DB113" s="210">
        <f ca="1">IFERROR(ABS(DC113),"-")</f>
        <v>5.0296374839200206</v>
      </c>
      <c r="DC113" s="179">
        <f t="shared" ca="1" si="906"/>
        <v>5.0296374839200206</v>
      </c>
      <c r="DD113" s="192">
        <f ca="1">IFERROR(RANK(DE113,DE$113:DE$116,2),"-")</f>
        <v>2</v>
      </c>
      <c r="DE113" s="210">
        <f ca="1">IFERROR(ABS(DF113),"-")</f>
        <v>5.2569661660098301</v>
      </c>
      <c r="DF113" s="179">
        <f t="shared" ca="1" si="906"/>
        <v>5.2569661660098301</v>
      </c>
      <c r="DK113" s="172" t="str">
        <f t="shared" si="816"/>
        <v>GFS</v>
      </c>
      <c r="DL113" s="93">
        <f t="shared" ca="1" si="817"/>
        <v>1.1859978915044567</v>
      </c>
      <c r="DM113" s="93">
        <f t="shared" ca="1" si="818"/>
        <v>1.5579818433718859</v>
      </c>
      <c r="DN113" s="93">
        <f t="shared" ca="1" si="819"/>
        <v>1.5024697479857179</v>
      </c>
      <c r="DO113" s="93">
        <f t="shared" ca="1" si="820"/>
        <v>1.9597631961364264</v>
      </c>
      <c r="DP113" s="93">
        <f t="shared" ca="1" si="821"/>
        <v>2.2177194460707925</v>
      </c>
      <c r="DQ113" s="93">
        <f t="shared" ca="1" si="822"/>
        <v>2.3498281581507454</v>
      </c>
      <c r="DR113" s="93">
        <f t="shared" ca="1" si="823"/>
        <v>2.6425768780644021</v>
      </c>
      <c r="DS113" s="93">
        <f t="shared" ca="1" si="824"/>
        <v>3.7525139405122774</v>
      </c>
      <c r="DT113" s="93">
        <f t="shared" ca="1" si="825"/>
        <v>4.1524084333017983</v>
      </c>
      <c r="DU113" s="93">
        <f t="shared" ca="1" si="826"/>
        <v>5.0056658523790887</v>
      </c>
      <c r="DV113" s="93">
        <f t="shared" ca="1" si="827"/>
        <v>4.3966216045528039</v>
      </c>
      <c r="DW113" s="93">
        <f t="shared" ca="1" si="828"/>
        <v>5.0351433902147047</v>
      </c>
      <c r="DX113" s="93">
        <f t="shared" ca="1" si="829"/>
        <v>5.1545545005372704</v>
      </c>
      <c r="DY113" s="93">
        <f t="shared" ca="1" si="830"/>
        <v>3.8559497675214356</v>
      </c>
      <c r="DZ113" s="93">
        <f t="shared" ca="1" si="831"/>
        <v>5.0296374839200206</v>
      </c>
      <c r="EA113" s="93">
        <f t="shared" ca="1" si="832"/>
        <v>5.2569661660098301</v>
      </c>
    </row>
    <row r="114" spans="61:131" x14ac:dyDescent="0.35">
      <c r="BI114" s="42" t="str">
        <f t="shared" ref="BI114:BI116" si="907">$BI$112&amp;BJ114</f>
        <v>0012zStDevError_GFS_Ens</v>
      </c>
      <c r="BJ114" s="180" t="s">
        <v>3297</v>
      </c>
      <c r="BK114" s="192">
        <f t="shared" ref="BK114:BK116" ca="1" si="908">IFERROR(RANK(BL114,BL$113:BL$116,2),"-")</f>
        <v>2</v>
      </c>
      <c r="BL114" s="210">
        <f t="shared" ref="BL114:BL116" ca="1" si="909">IFERROR(ABS(BM114),"-")</f>
        <v>1.2215642167108722</v>
      </c>
      <c r="BM114" s="179">
        <f t="shared" ref="BM114:DF114" ca="1" si="910">AVERAGE(BM25,BM69)</f>
        <v>1.2215642167108722</v>
      </c>
      <c r="BN114" s="192">
        <f t="shared" ref="BN114:BN116" ca="1" si="911">IFERROR(RANK(BO114,BO$113:BO$116,2),"-")</f>
        <v>2</v>
      </c>
      <c r="BO114" s="210">
        <f t="shared" ref="BO114:BO116" ca="1" si="912">IFERROR(ABS(BP114),"-")</f>
        <v>1.6678162399619132</v>
      </c>
      <c r="BP114" s="179">
        <f t="shared" ca="1" si="910"/>
        <v>1.6678162399619132</v>
      </c>
      <c r="BQ114" s="192">
        <f t="shared" ref="BQ114:BQ116" ca="1" si="913">IFERROR(RANK(BR114,BR$113:BR$116,2),"-")</f>
        <v>3</v>
      </c>
      <c r="BR114" s="210">
        <f t="shared" ref="BR114:BR116" ca="1" si="914">IFERROR(ABS(BS114),"-")</f>
        <v>1.6956496291934315</v>
      </c>
      <c r="BS114" s="179">
        <f t="shared" ca="1" si="910"/>
        <v>1.6956496291934315</v>
      </c>
      <c r="BT114" s="192">
        <f t="shared" ref="BT114:BT116" ca="1" si="915">IFERROR(RANK(BU114,BU$113:BU$116,2),"-")</f>
        <v>3</v>
      </c>
      <c r="BU114" s="210">
        <f t="shared" ref="BU114:BU116" ca="1" si="916">IFERROR(ABS(BV114),"-")</f>
        <v>1.962259627810957</v>
      </c>
      <c r="BV114" s="179">
        <f t="shared" ca="1" si="910"/>
        <v>1.962259627810957</v>
      </c>
      <c r="BW114" s="192">
        <f t="shared" ref="BW114:BW116" ca="1" si="917">IFERROR(RANK(BX114,BX$113:BX$116,2),"-")</f>
        <v>2</v>
      </c>
      <c r="BX114" s="210">
        <f t="shared" ref="BX114:BX116" ca="1" si="918">IFERROR(ABS(BY114),"-")</f>
        <v>2.0029804388270245</v>
      </c>
      <c r="BY114" s="179">
        <f t="shared" ca="1" si="910"/>
        <v>2.0029804388270245</v>
      </c>
      <c r="BZ114" s="192">
        <f t="shared" ref="BZ114:BZ116" ca="1" si="919">IFERROR(RANK(CA114,CA$113:CA$116,2),"-")</f>
        <v>1</v>
      </c>
      <c r="CA114" s="210">
        <f t="shared" ref="CA114:CA116" ca="1" si="920">IFERROR(ABS(CB114),"-")</f>
        <v>2.0167615889150508</v>
      </c>
      <c r="CB114" s="179">
        <f t="shared" ca="1" si="910"/>
        <v>2.0167615889150508</v>
      </c>
      <c r="CC114" s="192">
        <f t="shared" ref="CC114:CC116" ca="1" si="921">IFERROR(RANK(CD114,CD$113:CD$116,2),"-")</f>
        <v>4</v>
      </c>
      <c r="CD114" s="210">
        <f t="shared" ref="CD114:CD116" ca="1" si="922">IFERROR(ABS(CE114),"-")</f>
        <v>2.890987013473413</v>
      </c>
      <c r="CE114" s="179">
        <f t="shared" ca="1" si="910"/>
        <v>2.890987013473413</v>
      </c>
      <c r="CF114" s="192">
        <f t="shared" ref="CF114:CF116" ca="1" si="923">IFERROR(RANK(CG114,CG$113:CG$116,2),"-")</f>
        <v>2</v>
      </c>
      <c r="CG114" s="210">
        <f t="shared" ref="CG114:CG116" ca="1" si="924">IFERROR(ABS(CH114),"-")</f>
        <v>3.083746164617942</v>
      </c>
      <c r="CH114" s="179">
        <f t="shared" ca="1" si="910"/>
        <v>3.083746164617942</v>
      </c>
      <c r="CI114" s="192">
        <f t="shared" ref="CI114:CI116" ca="1" si="925">IFERROR(RANK(CJ114,CJ$113:CJ$116,2),"-")</f>
        <v>2</v>
      </c>
      <c r="CJ114" s="210">
        <f t="shared" ref="CJ114:CJ116" ca="1" si="926">IFERROR(ABS(CK114),"-")</f>
        <v>3.0951629204925948</v>
      </c>
      <c r="CK114" s="179">
        <f t="shared" ca="1" si="910"/>
        <v>3.0951629204925948</v>
      </c>
      <c r="CL114" s="192">
        <f t="shared" ref="CL114:CL116" ca="1" si="927">IFERROR(RANK(CM114,CM$113:CM$116,2),"-")</f>
        <v>2</v>
      </c>
      <c r="CM114" s="210">
        <f t="shared" ref="CM114:CM116" ca="1" si="928">IFERROR(ABS(CN114),"-")</f>
        <v>3.3015963967155573</v>
      </c>
      <c r="CN114" s="179">
        <f t="shared" ca="1" si="910"/>
        <v>3.3015963967155573</v>
      </c>
      <c r="CO114" s="192">
        <f t="shared" ref="CO114:CO116" ca="1" si="929">IFERROR(RANK(CP114,CP$113:CP$116,2),"-")</f>
        <v>2</v>
      </c>
      <c r="CP114" s="210">
        <f t="shared" ref="CP114:CP116" ca="1" si="930">IFERROR(ABS(CQ114),"-")</f>
        <v>3.319807092526843</v>
      </c>
      <c r="CQ114" s="179">
        <f t="shared" ca="1" si="910"/>
        <v>3.319807092526843</v>
      </c>
      <c r="CR114" s="192">
        <f t="shared" ref="CR114:CR116" ca="1" si="931">IFERROR(RANK(CS114,CS$113:CS$116,2),"-")</f>
        <v>2</v>
      </c>
      <c r="CS114" s="210">
        <f t="shared" ref="CS114:CS116" ca="1" si="932">IFERROR(ABS(CT114),"-")</f>
        <v>3.083588372165512</v>
      </c>
      <c r="CT114" s="179">
        <f t="shared" ca="1" si="910"/>
        <v>3.083588372165512</v>
      </c>
      <c r="CU114" s="192">
        <f t="shared" ref="CU114:CU116" ca="1" si="933">IFERROR(RANK(CV114,CV$113:CV$116,2),"-")</f>
        <v>2</v>
      </c>
      <c r="CV114" s="210">
        <f t="shared" ref="CV114:CV116" ca="1" si="934">IFERROR(ABS(CW114),"-")</f>
        <v>2.9785074724453926</v>
      </c>
      <c r="CW114" s="179">
        <f t="shared" ca="1" si="910"/>
        <v>2.9785074724453926</v>
      </c>
      <c r="CX114" s="192">
        <f t="shared" ref="CX114:CX116" ca="1" si="935">IFERROR(RANK(CY114,CY$113:CY$116,2),"-")</f>
        <v>2</v>
      </c>
      <c r="CY114" s="210">
        <f t="shared" ref="CY114:CY116" ca="1" si="936">IFERROR(ABS(CZ114),"-")</f>
        <v>2.8565159988741708</v>
      </c>
      <c r="CZ114" s="179">
        <f t="shared" ca="1" si="910"/>
        <v>2.8565159988741708</v>
      </c>
      <c r="DA114" s="192">
        <f t="shared" ref="DA114:DA116" ca="1" si="937">IFERROR(RANK(DB114,DB$113:DB$116,2),"-")</f>
        <v>2</v>
      </c>
      <c r="DB114" s="210">
        <f t="shared" ref="DB114:DB116" ca="1" si="938">IFERROR(ABS(DC114),"-")</f>
        <v>3.1846621762736791</v>
      </c>
      <c r="DC114" s="179">
        <f t="shared" ca="1" si="910"/>
        <v>3.1846621762736791</v>
      </c>
      <c r="DD114" s="192">
        <f t="shared" ref="DD114:DD116" ca="1" si="939">IFERROR(RANK(DE114,DE$113:DE$116,2),"-")</f>
        <v>1</v>
      </c>
      <c r="DE114" s="210">
        <f t="shared" ref="DE114:DE116" ca="1" si="940">IFERROR(ABS(DF114),"-")</f>
        <v>3.3039063399783188</v>
      </c>
      <c r="DF114" s="179">
        <f t="shared" ca="1" si="910"/>
        <v>3.3039063399783188</v>
      </c>
      <c r="DK114" s="172" t="str">
        <f t="shared" si="816"/>
        <v>GFS_Ens</v>
      </c>
      <c r="DL114" s="93">
        <f t="shared" ca="1" si="817"/>
        <v>1.2215642167108722</v>
      </c>
      <c r="DM114" s="93">
        <f t="shared" ca="1" si="818"/>
        <v>1.6678162399619132</v>
      </c>
      <c r="DN114" s="93">
        <f t="shared" ca="1" si="819"/>
        <v>1.6956496291934315</v>
      </c>
      <c r="DO114" s="93">
        <f t="shared" ca="1" si="820"/>
        <v>1.962259627810957</v>
      </c>
      <c r="DP114" s="93">
        <f t="shared" ca="1" si="821"/>
        <v>2.0029804388270245</v>
      </c>
      <c r="DQ114" s="93">
        <f t="shared" ca="1" si="822"/>
        <v>2.0167615889150508</v>
      </c>
      <c r="DR114" s="93">
        <f t="shared" ca="1" si="823"/>
        <v>2.890987013473413</v>
      </c>
      <c r="DS114" s="93">
        <f t="shared" ca="1" si="824"/>
        <v>3.083746164617942</v>
      </c>
      <c r="DT114" s="93">
        <f t="shared" ca="1" si="825"/>
        <v>3.0951629204925948</v>
      </c>
      <c r="DU114" s="93">
        <f t="shared" ca="1" si="826"/>
        <v>3.3015963967155573</v>
      </c>
      <c r="DV114" s="93">
        <f t="shared" ca="1" si="827"/>
        <v>3.319807092526843</v>
      </c>
      <c r="DW114" s="93">
        <f t="shared" ca="1" si="828"/>
        <v>3.083588372165512</v>
      </c>
      <c r="DX114" s="93">
        <f t="shared" ca="1" si="829"/>
        <v>2.9785074724453926</v>
      </c>
      <c r="DY114" s="93">
        <f t="shared" ca="1" si="830"/>
        <v>2.8565159988741708</v>
      </c>
      <c r="DZ114" s="93">
        <f t="shared" ca="1" si="831"/>
        <v>3.1846621762736791</v>
      </c>
      <c r="EA114" s="93">
        <f t="shared" ca="1" si="832"/>
        <v>3.3039063399783188</v>
      </c>
    </row>
    <row r="115" spans="61:131" x14ac:dyDescent="0.35">
      <c r="BI115" s="42" t="str">
        <f t="shared" si="907"/>
        <v>0012zStDevError_ECMWF</v>
      </c>
      <c r="BJ115" s="180" t="s">
        <v>3171</v>
      </c>
      <c r="BK115" s="192">
        <f t="shared" ca="1" si="908"/>
        <v>3</v>
      </c>
      <c r="BL115" s="210">
        <f t="shared" ca="1" si="909"/>
        <v>1.651510790579239</v>
      </c>
      <c r="BM115" s="179">
        <f t="shared" ref="BM115:DF115" ca="1" si="941">AVERAGE(BM26,BM70)</f>
        <v>1.651510790579239</v>
      </c>
      <c r="BN115" s="192">
        <f t="shared" ca="1" si="911"/>
        <v>3</v>
      </c>
      <c r="BO115" s="210">
        <f t="shared" ca="1" si="912"/>
        <v>1.8623906446981229</v>
      </c>
      <c r="BP115" s="179">
        <f t="shared" ca="1" si="941"/>
        <v>1.8623906446981229</v>
      </c>
      <c r="BQ115" s="192">
        <f t="shared" ca="1" si="913"/>
        <v>2</v>
      </c>
      <c r="BR115" s="210">
        <f t="shared" ca="1" si="914"/>
        <v>1.6745853983124523</v>
      </c>
      <c r="BS115" s="179">
        <f t="shared" ca="1" si="941"/>
        <v>1.6745853983124523</v>
      </c>
      <c r="BT115" s="192">
        <f t="shared" ca="1" si="915"/>
        <v>4</v>
      </c>
      <c r="BU115" s="210">
        <f t="shared" ca="1" si="916"/>
        <v>1.9746639665895676</v>
      </c>
      <c r="BV115" s="179">
        <f t="shared" ca="1" si="941"/>
        <v>1.9746639665895676</v>
      </c>
      <c r="BW115" s="192">
        <f t="shared" ca="1" si="917"/>
        <v>4</v>
      </c>
      <c r="BX115" s="210">
        <f t="shared" ca="1" si="918"/>
        <v>2.2762230298223081</v>
      </c>
      <c r="BY115" s="179">
        <f t="shared" ca="1" si="941"/>
        <v>2.2762230298223081</v>
      </c>
      <c r="BZ115" s="192">
        <f t="shared" ca="1" si="919"/>
        <v>4</v>
      </c>
      <c r="CA115" s="210">
        <f t="shared" ca="1" si="920"/>
        <v>2.4033036041578861</v>
      </c>
      <c r="CB115" s="179">
        <f t="shared" ca="1" si="941"/>
        <v>2.4033036041578861</v>
      </c>
      <c r="CC115" s="192">
        <f t="shared" ca="1" si="921"/>
        <v>2</v>
      </c>
      <c r="CD115" s="210">
        <f t="shared" ca="1" si="922"/>
        <v>2.180997411943892</v>
      </c>
      <c r="CE115" s="179">
        <f t="shared" ca="1" si="941"/>
        <v>2.180997411943892</v>
      </c>
      <c r="CF115" s="192">
        <f t="shared" ca="1" si="923"/>
        <v>3</v>
      </c>
      <c r="CG115" s="210">
        <f t="shared" ca="1" si="924"/>
        <v>3.1068001468236526</v>
      </c>
      <c r="CH115" s="179">
        <f t="shared" ca="1" si="941"/>
        <v>3.1068001468236526</v>
      </c>
      <c r="CI115" s="192">
        <f t="shared" ca="1" si="925"/>
        <v>3</v>
      </c>
      <c r="CJ115" s="210">
        <f t="shared" ca="1" si="926"/>
        <v>3.1836750166785266</v>
      </c>
      <c r="CK115" s="179">
        <f t="shared" ca="1" si="941"/>
        <v>3.1836750166785266</v>
      </c>
      <c r="CL115" s="192">
        <f t="shared" ca="1" si="927"/>
        <v>3</v>
      </c>
      <c r="CM115" s="210">
        <f t="shared" ca="1" si="928"/>
        <v>4.0172652419578752</v>
      </c>
      <c r="CN115" s="179">
        <f t="shared" ca="1" si="941"/>
        <v>4.0172652419578752</v>
      </c>
      <c r="CO115" s="192" t="str">
        <f t="shared" si="929"/>
        <v>-</v>
      </c>
      <c r="CP115" s="210" t="str">
        <f t="shared" si="930"/>
        <v>-</v>
      </c>
      <c r="CQ115" s="179" t="e">
        <f t="shared" si="941"/>
        <v>#DIV/0!</v>
      </c>
      <c r="CR115" s="192" t="str">
        <f t="shared" si="931"/>
        <v>-</v>
      </c>
      <c r="CS115" s="210" t="str">
        <f t="shared" si="932"/>
        <v>-</v>
      </c>
      <c r="CT115" s="179" t="e">
        <f t="shared" si="941"/>
        <v>#DIV/0!</v>
      </c>
      <c r="CU115" s="192" t="str">
        <f t="shared" si="933"/>
        <v>-</v>
      </c>
      <c r="CV115" s="210" t="str">
        <f t="shared" si="934"/>
        <v>-</v>
      </c>
      <c r="CW115" s="179" t="e">
        <f t="shared" si="941"/>
        <v>#DIV/0!</v>
      </c>
      <c r="CX115" s="192" t="str">
        <f t="shared" si="935"/>
        <v>-</v>
      </c>
      <c r="CY115" s="210" t="str">
        <f t="shared" si="936"/>
        <v>-</v>
      </c>
      <c r="CZ115" s="179" t="e">
        <f t="shared" si="941"/>
        <v>#DIV/0!</v>
      </c>
      <c r="DA115" s="192" t="str">
        <f t="shared" si="937"/>
        <v>-</v>
      </c>
      <c r="DB115" s="210" t="str">
        <f t="shared" si="938"/>
        <v>-</v>
      </c>
      <c r="DC115" s="179" t="e">
        <f t="shared" si="941"/>
        <v>#DIV/0!</v>
      </c>
      <c r="DD115" s="192" t="str">
        <f t="shared" si="939"/>
        <v>-</v>
      </c>
      <c r="DE115" s="210" t="str">
        <f t="shared" si="940"/>
        <v>-</v>
      </c>
      <c r="DF115" s="179" t="e">
        <f t="shared" si="941"/>
        <v>#DIV/0!</v>
      </c>
      <c r="DK115" s="172" t="str">
        <f t="shared" si="816"/>
        <v>ECMWF</v>
      </c>
      <c r="DL115" s="93">
        <f t="shared" ca="1" si="817"/>
        <v>1.651510790579239</v>
      </c>
      <c r="DM115" s="93">
        <f t="shared" ca="1" si="818"/>
        <v>1.8623906446981229</v>
      </c>
      <c r="DN115" s="93">
        <f t="shared" ca="1" si="819"/>
        <v>1.6745853983124523</v>
      </c>
      <c r="DO115" s="93">
        <f t="shared" ca="1" si="820"/>
        <v>1.9746639665895676</v>
      </c>
      <c r="DP115" s="93">
        <f t="shared" ca="1" si="821"/>
        <v>2.2762230298223081</v>
      </c>
      <c r="DQ115" s="93">
        <f t="shared" ca="1" si="822"/>
        <v>2.4033036041578861</v>
      </c>
      <c r="DR115" s="93">
        <f t="shared" ca="1" si="823"/>
        <v>2.180997411943892</v>
      </c>
      <c r="DS115" s="93">
        <f t="shared" ca="1" si="824"/>
        <v>3.1068001468236526</v>
      </c>
      <c r="DT115" s="93">
        <f t="shared" ca="1" si="825"/>
        <v>3.1836750166785266</v>
      </c>
      <c r="DU115" s="93">
        <f t="shared" ca="1" si="826"/>
        <v>4.0172652419578752</v>
      </c>
      <c r="DV115" s="93" t="e">
        <f t="shared" si="827"/>
        <v>#DIV/0!</v>
      </c>
      <c r="DW115" s="93" t="e">
        <f t="shared" si="828"/>
        <v>#DIV/0!</v>
      </c>
      <c r="DX115" s="93" t="e">
        <f t="shared" si="829"/>
        <v>#DIV/0!</v>
      </c>
      <c r="DY115" s="93" t="e">
        <f t="shared" si="830"/>
        <v>#DIV/0!</v>
      </c>
      <c r="DZ115" s="93" t="e">
        <f t="shared" si="831"/>
        <v>#DIV/0!</v>
      </c>
      <c r="EA115" s="93" t="e">
        <f t="shared" si="832"/>
        <v>#DIV/0!</v>
      </c>
    </row>
    <row r="116" spans="61:131" x14ac:dyDescent="0.35">
      <c r="BI116" s="42" t="str">
        <f t="shared" si="907"/>
        <v>0012zStDevError_ECMWF_Ens</v>
      </c>
      <c r="BJ116" s="180" t="s">
        <v>3298</v>
      </c>
      <c r="BK116" s="192">
        <f t="shared" ca="1" si="908"/>
        <v>4</v>
      </c>
      <c r="BL116" s="210">
        <f t="shared" ca="1" si="909"/>
        <v>1.7209518469071337</v>
      </c>
      <c r="BM116" s="179">
        <f t="shared" ref="BM116:DF116" ca="1" si="942">AVERAGE(BM27,BM71)</f>
        <v>1.7209518469071337</v>
      </c>
      <c r="BN116" s="192">
        <f t="shared" ca="1" si="911"/>
        <v>4</v>
      </c>
      <c r="BO116" s="210">
        <f t="shared" ca="1" si="912"/>
        <v>1.960957414185251</v>
      </c>
      <c r="BP116" s="179">
        <f t="shared" ca="1" si="942"/>
        <v>1.960957414185251</v>
      </c>
      <c r="BQ116" s="192">
        <f t="shared" ca="1" si="913"/>
        <v>4</v>
      </c>
      <c r="BR116" s="210">
        <f t="shared" ca="1" si="914"/>
        <v>1.918119337157826</v>
      </c>
      <c r="BS116" s="179">
        <f t="shared" ca="1" si="942"/>
        <v>1.918119337157826</v>
      </c>
      <c r="BT116" s="192">
        <f t="shared" ca="1" si="915"/>
        <v>1</v>
      </c>
      <c r="BU116" s="210">
        <f t="shared" ca="1" si="916"/>
        <v>1.8079954900688047</v>
      </c>
      <c r="BV116" s="179">
        <f t="shared" ca="1" si="942"/>
        <v>1.8079954900688047</v>
      </c>
      <c r="BW116" s="192">
        <f t="shared" ca="1" si="917"/>
        <v>1</v>
      </c>
      <c r="BX116" s="210">
        <f t="shared" ca="1" si="918"/>
        <v>1.8511568018576592</v>
      </c>
      <c r="BY116" s="179">
        <f t="shared" ca="1" si="942"/>
        <v>1.8511568018576592</v>
      </c>
      <c r="BZ116" s="192">
        <f t="shared" ca="1" si="919"/>
        <v>2</v>
      </c>
      <c r="CA116" s="210">
        <f t="shared" ca="1" si="920"/>
        <v>2.0610086171251534</v>
      </c>
      <c r="CB116" s="179">
        <f t="shared" ca="1" si="942"/>
        <v>2.0610086171251534</v>
      </c>
      <c r="CC116" s="192">
        <f t="shared" ca="1" si="921"/>
        <v>1</v>
      </c>
      <c r="CD116" s="210">
        <f t="shared" ca="1" si="922"/>
        <v>2.012527177710806</v>
      </c>
      <c r="CE116" s="179">
        <f t="shared" ca="1" si="942"/>
        <v>2.012527177710806</v>
      </c>
      <c r="CF116" s="192">
        <f t="shared" ca="1" si="923"/>
        <v>1</v>
      </c>
      <c r="CG116" s="210">
        <f t="shared" ca="1" si="924"/>
        <v>2.026107747544216</v>
      </c>
      <c r="CH116" s="179">
        <f t="shared" ca="1" si="942"/>
        <v>2.026107747544216</v>
      </c>
      <c r="CI116" s="192">
        <f t="shared" ca="1" si="925"/>
        <v>1</v>
      </c>
      <c r="CJ116" s="210">
        <f t="shared" ca="1" si="926"/>
        <v>2.0286875184700719</v>
      </c>
      <c r="CK116" s="179">
        <f t="shared" ca="1" si="942"/>
        <v>2.0286875184700719</v>
      </c>
      <c r="CL116" s="192">
        <f t="shared" ca="1" si="927"/>
        <v>1</v>
      </c>
      <c r="CM116" s="210">
        <f t="shared" ca="1" si="928"/>
        <v>2.2007937177143031</v>
      </c>
      <c r="CN116" s="179">
        <f t="shared" ca="1" si="942"/>
        <v>2.2007937177143031</v>
      </c>
      <c r="CO116" s="192">
        <f t="shared" ca="1" si="929"/>
        <v>1</v>
      </c>
      <c r="CP116" s="210">
        <f t="shared" ca="1" si="930"/>
        <v>2.5907540886303915</v>
      </c>
      <c r="CQ116" s="179">
        <f t="shared" ca="1" si="942"/>
        <v>2.5907540886303915</v>
      </c>
      <c r="CR116" s="192">
        <f t="shared" ca="1" si="931"/>
        <v>1</v>
      </c>
      <c r="CS116" s="210">
        <f t="shared" ca="1" si="932"/>
        <v>2.5167902271349769</v>
      </c>
      <c r="CT116" s="179">
        <f t="shared" ca="1" si="942"/>
        <v>2.5167902271349769</v>
      </c>
      <c r="CU116" s="192">
        <f t="shared" ca="1" si="933"/>
        <v>1</v>
      </c>
      <c r="CV116" s="210">
        <f t="shared" ca="1" si="934"/>
        <v>2.2530988086236494</v>
      </c>
      <c r="CW116" s="179">
        <f t="shared" ca="1" si="942"/>
        <v>2.2530988086236494</v>
      </c>
      <c r="CX116" s="192">
        <f t="shared" ca="1" si="935"/>
        <v>1</v>
      </c>
      <c r="CY116" s="210">
        <f t="shared" ca="1" si="936"/>
        <v>2.4622925023809605</v>
      </c>
      <c r="CZ116" s="179">
        <f t="shared" ca="1" si="942"/>
        <v>2.4622925023809605</v>
      </c>
      <c r="DA116" s="192">
        <f t="shared" ca="1" si="937"/>
        <v>1</v>
      </c>
      <c r="DB116" s="210">
        <f t="shared" ca="1" si="938"/>
        <v>2.363852508209721</v>
      </c>
      <c r="DC116" s="179">
        <f t="shared" ca="1" si="942"/>
        <v>2.363852508209721</v>
      </c>
      <c r="DD116" s="192" t="str">
        <f t="shared" si="939"/>
        <v>-</v>
      </c>
      <c r="DE116" s="210" t="str">
        <f t="shared" si="940"/>
        <v>-</v>
      </c>
      <c r="DF116" s="179" t="e">
        <f t="shared" si="942"/>
        <v>#DIV/0!</v>
      </c>
      <c r="DK116" s="172" t="str">
        <f t="shared" si="816"/>
        <v>ECMWF_Ens</v>
      </c>
      <c r="DL116" s="93">
        <f t="shared" ca="1" si="817"/>
        <v>1.7209518469071337</v>
      </c>
      <c r="DM116" s="93">
        <f t="shared" ca="1" si="818"/>
        <v>1.960957414185251</v>
      </c>
      <c r="DN116" s="93">
        <f t="shared" ca="1" si="819"/>
        <v>1.918119337157826</v>
      </c>
      <c r="DO116" s="93">
        <f t="shared" ca="1" si="820"/>
        <v>1.8079954900688047</v>
      </c>
      <c r="DP116" s="93">
        <f t="shared" ca="1" si="821"/>
        <v>1.8511568018576592</v>
      </c>
      <c r="DQ116" s="93">
        <f t="shared" ca="1" si="822"/>
        <v>2.0610086171251534</v>
      </c>
      <c r="DR116" s="93">
        <f t="shared" ca="1" si="823"/>
        <v>2.012527177710806</v>
      </c>
      <c r="DS116" s="93">
        <f t="shared" ca="1" si="824"/>
        <v>2.026107747544216</v>
      </c>
      <c r="DT116" s="93">
        <f t="shared" ca="1" si="825"/>
        <v>2.0286875184700719</v>
      </c>
      <c r="DU116" s="93">
        <f t="shared" ca="1" si="826"/>
        <v>2.2007937177143031</v>
      </c>
      <c r="DV116" s="93">
        <f t="shared" ca="1" si="827"/>
        <v>2.5907540886303915</v>
      </c>
      <c r="DW116" s="93">
        <f t="shared" ca="1" si="828"/>
        <v>2.5167902271349769</v>
      </c>
      <c r="DX116" s="93">
        <f t="shared" ca="1" si="829"/>
        <v>2.2530988086236494</v>
      </c>
      <c r="DY116" s="93">
        <f t="shared" ca="1" si="830"/>
        <v>2.4622925023809605</v>
      </c>
      <c r="DZ116" s="93">
        <f t="shared" ca="1" si="831"/>
        <v>2.363852508209721</v>
      </c>
      <c r="EA116" s="93" t="e">
        <f t="shared" si="832"/>
        <v>#DIV/0!</v>
      </c>
    </row>
    <row r="117" spans="61:131" ht="16" thickBot="1" x14ac:dyDescent="0.4">
      <c r="BI117" s="42"/>
      <c r="BJ117" s="194"/>
      <c r="BK117" s="239"/>
      <c r="BL117" s="240"/>
      <c r="BM117" s="241"/>
      <c r="BN117" s="241"/>
      <c r="BO117" s="242"/>
      <c r="BP117" s="241"/>
      <c r="BQ117" s="241"/>
      <c r="BR117" s="242"/>
      <c r="BS117" s="241"/>
      <c r="BT117" s="241"/>
      <c r="BU117" s="242"/>
      <c r="BV117" s="241"/>
      <c r="BW117" s="241"/>
      <c r="BX117" s="242"/>
      <c r="BY117" s="241"/>
      <c r="BZ117" s="241"/>
      <c r="CA117" s="242"/>
      <c r="CB117" s="241"/>
      <c r="CC117" s="241"/>
      <c r="CD117" s="242"/>
      <c r="CE117" s="241"/>
      <c r="CF117" s="241"/>
      <c r="CG117" s="242"/>
      <c r="CH117" s="241"/>
      <c r="CI117" s="241"/>
      <c r="CJ117" s="242"/>
      <c r="CK117" s="241"/>
      <c r="CL117" s="241"/>
      <c r="CM117" s="242"/>
      <c r="CN117" s="241"/>
      <c r="CO117" s="241"/>
      <c r="CP117" s="242"/>
      <c r="CQ117" s="241"/>
      <c r="CR117" s="241"/>
      <c r="CS117" s="242"/>
      <c r="CT117" s="241"/>
      <c r="CU117" s="241"/>
      <c r="CV117" s="242"/>
      <c r="CW117" s="241"/>
      <c r="CX117" s="241"/>
      <c r="CY117" s="242"/>
      <c r="CZ117" s="241"/>
      <c r="DA117" s="241"/>
      <c r="DB117" s="242"/>
      <c r="DC117" s="241"/>
      <c r="DD117" s="241"/>
      <c r="DE117" s="242"/>
      <c r="DF117" s="241"/>
      <c r="DK117" s="194">
        <f t="shared" si="816"/>
        <v>0</v>
      </c>
      <c r="DL117" s="193">
        <f t="shared" si="817"/>
        <v>0</v>
      </c>
      <c r="DM117" s="193">
        <f t="shared" si="818"/>
        <v>0</v>
      </c>
      <c r="DN117" s="193">
        <f t="shared" si="819"/>
        <v>0</v>
      </c>
      <c r="DO117" s="193">
        <f t="shared" si="820"/>
        <v>0</v>
      </c>
      <c r="DP117" s="193">
        <f t="shared" si="821"/>
        <v>0</v>
      </c>
      <c r="DQ117" s="193">
        <f t="shared" si="822"/>
        <v>0</v>
      </c>
      <c r="DR117" s="193">
        <f t="shared" si="823"/>
        <v>0</v>
      </c>
      <c r="DS117" s="193">
        <f t="shared" si="824"/>
        <v>0</v>
      </c>
      <c r="DT117" s="193">
        <f t="shared" si="825"/>
        <v>0</v>
      </c>
      <c r="DU117" s="193">
        <f t="shared" si="826"/>
        <v>0</v>
      </c>
      <c r="DV117" s="193">
        <f t="shared" si="827"/>
        <v>0</v>
      </c>
      <c r="DW117" s="193">
        <f t="shared" si="828"/>
        <v>0</v>
      </c>
      <c r="DX117" s="193">
        <f t="shared" si="829"/>
        <v>0</v>
      </c>
      <c r="DY117" s="193">
        <f t="shared" si="830"/>
        <v>0</v>
      </c>
      <c r="DZ117" s="193">
        <f t="shared" si="831"/>
        <v>0</v>
      </c>
      <c r="EA117" s="193">
        <f t="shared" si="832"/>
        <v>0</v>
      </c>
    </row>
    <row r="118" spans="61:131" ht="21.5" thickBot="1" x14ac:dyDescent="0.55000000000000004">
      <c r="BJ118" s="223" t="s">
        <v>3290</v>
      </c>
      <c r="BK118" s="243"/>
      <c r="BL118" s="244"/>
      <c r="BM118" s="243"/>
      <c r="BN118" s="243"/>
      <c r="BO118" s="244"/>
      <c r="BP118" s="243"/>
      <c r="BQ118" s="243"/>
      <c r="BR118" s="244"/>
      <c r="BS118" s="243"/>
      <c r="BT118" s="243"/>
      <c r="BU118" s="244"/>
      <c r="BV118" s="243"/>
      <c r="BW118" s="243"/>
      <c r="BX118" s="244"/>
      <c r="BY118" s="243"/>
      <c r="BZ118" s="243"/>
      <c r="CA118" s="244"/>
      <c r="CB118" s="243"/>
      <c r="CC118" s="243"/>
      <c r="CD118" s="244"/>
      <c r="CE118" s="243"/>
      <c r="CF118" s="243"/>
      <c r="CG118" s="244"/>
      <c r="CH118" s="243"/>
      <c r="CI118" s="243"/>
      <c r="CJ118" s="244"/>
      <c r="CK118" s="243"/>
      <c r="CL118" s="243"/>
      <c r="CM118" s="244"/>
      <c r="CN118" s="243"/>
      <c r="CO118" s="243"/>
      <c r="CP118" s="244"/>
      <c r="CQ118" s="243"/>
      <c r="CR118" s="243"/>
      <c r="CS118" s="244"/>
      <c r="CT118" s="243"/>
      <c r="CU118" s="243"/>
      <c r="CV118" s="244"/>
      <c r="CW118" s="243"/>
      <c r="CX118" s="243"/>
      <c r="CY118" s="244"/>
      <c r="CZ118" s="243"/>
      <c r="DA118" s="243"/>
      <c r="DB118" s="244"/>
      <c r="DC118" s="243"/>
      <c r="DD118" s="243"/>
      <c r="DE118" s="244"/>
      <c r="DF118" s="245"/>
      <c r="DK118" s="205" t="str">
        <f t="shared" si="816"/>
        <v>06_18Z</v>
      </c>
      <c r="DL118" s="206">
        <f t="shared" si="817"/>
        <v>0</v>
      </c>
      <c r="DM118" s="206">
        <f t="shared" si="818"/>
        <v>0</v>
      </c>
      <c r="DN118" s="206">
        <f t="shared" si="819"/>
        <v>0</v>
      </c>
      <c r="DO118" s="206">
        <f t="shared" si="820"/>
        <v>0</v>
      </c>
      <c r="DP118" s="206">
        <f t="shared" si="821"/>
        <v>0</v>
      </c>
      <c r="DQ118" s="206">
        <f t="shared" si="822"/>
        <v>0</v>
      </c>
      <c r="DR118" s="206">
        <f t="shared" si="823"/>
        <v>0</v>
      </c>
      <c r="DS118" s="206">
        <f t="shared" si="824"/>
        <v>0</v>
      </c>
      <c r="DT118" s="206">
        <f t="shared" si="825"/>
        <v>0</v>
      </c>
      <c r="DU118" s="206">
        <f t="shared" si="826"/>
        <v>0</v>
      </c>
      <c r="DV118" s="206">
        <f t="shared" si="827"/>
        <v>0</v>
      </c>
      <c r="DW118" s="206">
        <f t="shared" si="828"/>
        <v>0</v>
      </c>
      <c r="DX118" s="206">
        <f t="shared" si="829"/>
        <v>0</v>
      </c>
      <c r="DY118" s="206">
        <f t="shared" si="830"/>
        <v>0</v>
      </c>
      <c r="DZ118" s="206">
        <f t="shared" si="831"/>
        <v>0</v>
      </c>
      <c r="EA118" s="207">
        <f t="shared" si="832"/>
        <v>0</v>
      </c>
    </row>
    <row r="119" spans="61:131" ht="16" thickBot="1" x14ac:dyDescent="0.4">
      <c r="BI119" s="169" t="s">
        <v>3291</v>
      </c>
      <c r="BJ119" s="212" t="s">
        <v>3209</v>
      </c>
      <c r="BK119" s="406" t="s">
        <v>3092</v>
      </c>
      <c r="BL119" s="407"/>
      <c r="BM119" s="408"/>
      <c r="BN119" s="406" t="s">
        <v>3093</v>
      </c>
      <c r="BO119" s="407"/>
      <c r="BP119" s="408"/>
      <c r="BQ119" s="406" t="s">
        <v>3094</v>
      </c>
      <c r="BR119" s="407"/>
      <c r="BS119" s="408"/>
      <c r="BT119" s="406" t="s">
        <v>3095</v>
      </c>
      <c r="BU119" s="407"/>
      <c r="BV119" s="408"/>
      <c r="BW119" s="406" t="s">
        <v>3096</v>
      </c>
      <c r="BX119" s="407"/>
      <c r="BY119" s="407"/>
      <c r="BZ119" s="406" t="s">
        <v>3097</v>
      </c>
      <c r="CA119" s="407"/>
      <c r="CB119" s="408"/>
      <c r="CC119" s="406" t="s">
        <v>3098</v>
      </c>
      <c r="CD119" s="407"/>
      <c r="CE119" s="408"/>
      <c r="CF119" s="406" t="s">
        <v>3099</v>
      </c>
      <c r="CG119" s="407"/>
      <c r="CH119" s="408"/>
      <c r="CI119" s="406" t="s">
        <v>3100</v>
      </c>
      <c r="CJ119" s="407"/>
      <c r="CK119" s="407"/>
      <c r="CL119" s="406" t="s">
        <v>3101</v>
      </c>
      <c r="CM119" s="407"/>
      <c r="CN119" s="408"/>
      <c r="CO119" s="406" t="s">
        <v>3102</v>
      </c>
      <c r="CP119" s="407"/>
      <c r="CQ119" s="408"/>
      <c r="CR119" s="406" t="s">
        <v>3103</v>
      </c>
      <c r="CS119" s="407"/>
      <c r="CT119" s="408"/>
      <c r="CU119" s="406" t="s">
        <v>3104</v>
      </c>
      <c r="CV119" s="407"/>
      <c r="CW119" s="407"/>
      <c r="CX119" s="406" t="s">
        <v>3105</v>
      </c>
      <c r="CY119" s="407"/>
      <c r="CZ119" s="408"/>
      <c r="DA119" s="406" t="s">
        <v>3106</v>
      </c>
      <c r="DB119" s="407"/>
      <c r="DC119" s="408"/>
      <c r="DD119" s="406" t="s">
        <v>3107</v>
      </c>
      <c r="DE119" s="407"/>
      <c r="DF119" s="408"/>
      <c r="DK119" s="202" t="str">
        <f t="shared" si="816"/>
        <v>BIAS</v>
      </c>
      <c r="DL119" s="203" t="str">
        <f>BK119</f>
        <v>Day 1</v>
      </c>
      <c r="DM119" s="203" t="str">
        <f>BN119</f>
        <v>Day 2</v>
      </c>
      <c r="DN119" s="203" t="str">
        <f>BQ119</f>
        <v>Day 3</v>
      </c>
      <c r="DO119" s="203" t="str">
        <f>BT119</f>
        <v>Day 4</v>
      </c>
      <c r="DP119" s="203" t="str">
        <f>BW119</f>
        <v>Day 5</v>
      </c>
      <c r="DQ119" s="203" t="str">
        <f>BZ119</f>
        <v>Day 6</v>
      </c>
      <c r="DR119" s="203" t="str">
        <f>CC119</f>
        <v>Day 7</v>
      </c>
      <c r="DS119" s="203" t="str">
        <f>CF119</f>
        <v>Day 8</v>
      </c>
      <c r="DT119" s="203" t="str">
        <f>CI119</f>
        <v>Day 9</v>
      </c>
      <c r="DU119" s="203" t="str">
        <f>CL119</f>
        <v>Day 10</v>
      </c>
      <c r="DV119" s="203" t="str">
        <f>CO119</f>
        <v>Day 11</v>
      </c>
      <c r="DW119" s="203" t="str">
        <f>CR119</f>
        <v>Day 12</v>
      </c>
      <c r="DX119" s="203" t="str">
        <f>CU119</f>
        <v>Day 13</v>
      </c>
      <c r="DY119" s="203" t="str">
        <f>CX119</f>
        <v>Day 14</v>
      </c>
      <c r="DZ119" s="203" t="str">
        <f>DA119</f>
        <v>Day 15</v>
      </c>
      <c r="EA119" s="204" t="str">
        <f>DD119</f>
        <v>Day 16</v>
      </c>
    </row>
    <row r="120" spans="61:131" x14ac:dyDescent="0.35">
      <c r="BI120" s="42" t="str">
        <f>$BI$119&amp;BJ120</f>
        <v>0618zBIAS_GFS</v>
      </c>
      <c r="BJ120" s="180" t="s">
        <v>3085</v>
      </c>
      <c r="BK120" s="192">
        <f ca="1">IFERROR(RANK(BL120,BL$120:BL$123,2),"-")</f>
        <v>2</v>
      </c>
      <c r="BL120" s="210">
        <f ca="1">IFERROR(ABS(BM120),"-")</f>
        <v>0.41384571428571448</v>
      </c>
      <c r="BM120" s="179">
        <f ca="1">AVERAGE(BM31,BM75)</f>
        <v>-0.41384571428571448</v>
      </c>
      <c r="BN120" s="192">
        <f ca="1">IFERROR(RANK(BO120,BO$120:BO$123,2),"-")</f>
        <v>1</v>
      </c>
      <c r="BO120" s="210">
        <f ca="1">IFERROR(ABS(BP120),"-")</f>
        <v>0.17502428571428322</v>
      </c>
      <c r="BP120" s="179">
        <f t="shared" ref="BP120:DF120" ca="1" si="943">AVERAGE(BP31,BP75)</f>
        <v>-0.17502428571428322</v>
      </c>
      <c r="BQ120" s="192">
        <f ca="1">IFERROR(RANK(BR120,BR$120:BR$123,2),"-")</f>
        <v>2</v>
      </c>
      <c r="BR120" s="210">
        <f ca="1">IFERROR(ABS(BS120),"-")</f>
        <v>4.1618571428571983E-2</v>
      </c>
      <c r="BS120" s="179">
        <f t="shared" ca="1" si="943"/>
        <v>4.1618571428571983E-2</v>
      </c>
      <c r="BT120" s="192">
        <f ca="1">IFERROR(RANK(BU120,BU$120:BU$123,2),"-")</f>
        <v>2</v>
      </c>
      <c r="BU120" s="210">
        <f ca="1">IFERROR(ABS(BV120),"-")</f>
        <v>0.37301142857142899</v>
      </c>
      <c r="BV120" s="179">
        <f t="shared" ca="1" si="943"/>
        <v>0.37301142857142899</v>
      </c>
      <c r="BW120" s="192">
        <f ca="1">IFERROR(RANK(BX120,BX$120:BX$123,2),"-")</f>
        <v>2</v>
      </c>
      <c r="BX120" s="210">
        <f ca="1">IFERROR(ABS(BY120),"-")</f>
        <v>0.39036857142857045</v>
      </c>
      <c r="BY120" s="179">
        <f t="shared" ca="1" si="943"/>
        <v>0.39036857142857045</v>
      </c>
      <c r="BZ120" s="192">
        <f ca="1">IFERROR(RANK(CA120,CA$120:CA$123,2),"-")</f>
        <v>2</v>
      </c>
      <c r="CA120" s="210">
        <f ca="1">IFERROR(ABS(CB120),"-")</f>
        <v>0.25988142857142749</v>
      </c>
      <c r="CB120" s="179">
        <f t="shared" ca="1" si="943"/>
        <v>-0.25988142857142749</v>
      </c>
      <c r="CC120" s="192">
        <f ca="1">IFERROR(RANK(CD120,CD$120:CD$123,2),"-")</f>
        <v>2</v>
      </c>
      <c r="CD120" s="210">
        <f ca="1">IFERROR(ABS(CE120),"-")</f>
        <v>0.53211857142857155</v>
      </c>
      <c r="CE120" s="179">
        <f t="shared" ca="1" si="943"/>
        <v>0.53211857142857155</v>
      </c>
      <c r="CF120" s="192">
        <f ca="1">IFERROR(RANK(CG120,CG$120:CG$123,2),"-")</f>
        <v>3</v>
      </c>
      <c r="CG120" s="210">
        <f ca="1">IFERROR(ABS(CH120),"-")</f>
        <v>2.234725714285716</v>
      </c>
      <c r="CH120" s="179">
        <f t="shared" ca="1" si="943"/>
        <v>2.234725714285716</v>
      </c>
      <c r="CI120" s="192">
        <f ca="1">IFERROR(RANK(CJ120,CJ$120:CJ$123,2),"-")</f>
        <v>2</v>
      </c>
      <c r="CJ120" s="210">
        <f ca="1">IFERROR(ABS(CK120),"-")</f>
        <v>1.9155471428571436</v>
      </c>
      <c r="CK120" s="179">
        <f t="shared" ca="1" si="943"/>
        <v>1.9155471428571436</v>
      </c>
      <c r="CL120" s="192">
        <f ca="1">IFERROR(RANK(CM120,CM$120:CM$123,2),"-")</f>
        <v>2</v>
      </c>
      <c r="CM120" s="210">
        <f ca="1">IFERROR(ABS(CN120),"-")</f>
        <v>2.1845828571428565</v>
      </c>
      <c r="CN120" s="179">
        <f t="shared" ca="1" si="943"/>
        <v>2.1845828571428565</v>
      </c>
      <c r="CO120" s="192">
        <f ca="1">IFERROR(RANK(CP120,CP$120:CP$123,2),"-")</f>
        <v>2</v>
      </c>
      <c r="CP120" s="210">
        <f ca="1">IFERROR(ABS(CQ120),"-")</f>
        <v>3.0652971428571432</v>
      </c>
      <c r="CQ120" s="179">
        <f t="shared" ca="1" si="943"/>
        <v>3.0652971428571432</v>
      </c>
      <c r="CR120" s="192">
        <f ca="1">IFERROR(RANK(CS120,CS$120:CS$123,2),"-")</f>
        <v>2</v>
      </c>
      <c r="CS120" s="210">
        <f ca="1">IFERROR(ABS(CT120),"-")</f>
        <v>4.1784042857142865</v>
      </c>
      <c r="CT120" s="179">
        <f t="shared" ca="1" si="943"/>
        <v>4.1784042857142865</v>
      </c>
      <c r="CU120" s="192">
        <f ca="1">IFERROR(RANK(CV120,CV$120:CV$123,2),"-")</f>
        <v>2</v>
      </c>
      <c r="CV120" s="210">
        <f ca="1">IFERROR(ABS(CW120),"-")</f>
        <v>4.5496542857142863</v>
      </c>
      <c r="CW120" s="179">
        <f t="shared" ca="1" si="943"/>
        <v>4.5496542857142863</v>
      </c>
      <c r="CX120" s="192">
        <f ca="1">IFERROR(RANK(CY120,CY$120:CY$123,2),"-")</f>
        <v>2</v>
      </c>
      <c r="CY120" s="210">
        <f ca="1">IFERROR(ABS(CZ120),"-")</f>
        <v>5.2522971428571426</v>
      </c>
      <c r="CZ120" s="179">
        <f t="shared" ca="1" si="943"/>
        <v>5.2522971428571426</v>
      </c>
      <c r="DA120" s="192">
        <f ca="1">IFERROR(RANK(DB120,DB$120:DB$123,2),"-")</f>
        <v>2</v>
      </c>
      <c r="DB120" s="210">
        <f ca="1">IFERROR(ABS(DC120),"-")</f>
        <v>5.2407257142857144</v>
      </c>
      <c r="DC120" s="179">
        <f t="shared" ca="1" si="943"/>
        <v>5.2407257142857144</v>
      </c>
      <c r="DD120" s="192">
        <f ca="1">IFERROR(RANK(DE120,DE$120:DE$123,2),"-")</f>
        <v>1</v>
      </c>
      <c r="DE120" s="210">
        <f ca="1">IFERROR(ABS(DF120),"-")</f>
        <v>4.9578685714285733</v>
      </c>
      <c r="DF120" s="179">
        <f t="shared" ca="1" si="943"/>
        <v>4.9578685714285733</v>
      </c>
      <c r="DK120" s="197" t="str">
        <f t="shared" si="816"/>
        <v>GFS</v>
      </c>
      <c r="DL120" s="93">
        <f t="shared" ca="1" si="817"/>
        <v>-0.41384571428571448</v>
      </c>
      <c r="DM120" s="93">
        <f t="shared" ca="1" si="818"/>
        <v>-0.17502428571428322</v>
      </c>
      <c r="DN120" s="93">
        <f t="shared" ca="1" si="819"/>
        <v>4.1618571428571983E-2</v>
      </c>
      <c r="DO120" s="93">
        <f t="shared" ca="1" si="820"/>
        <v>0.37301142857142899</v>
      </c>
      <c r="DP120" s="93">
        <f t="shared" ca="1" si="821"/>
        <v>0.39036857142857045</v>
      </c>
      <c r="DQ120" s="93">
        <f t="shared" ca="1" si="822"/>
        <v>-0.25988142857142749</v>
      </c>
      <c r="DR120" s="93">
        <f t="shared" ca="1" si="823"/>
        <v>0.53211857142857155</v>
      </c>
      <c r="DS120" s="93">
        <f t="shared" ca="1" si="824"/>
        <v>2.234725714285716</v>
      </c>
      <c r="DT120" s="93">
        <f t="shared" ca="1" si="825"/>
        <v>1.9155471428571436</v>
      </c>
      <c r="DU120" s="93">
        <f t="shared" ca="1" si="826"/>
        <v>2.1845828571428565</v>
      </c>
      <c r="DV120" s="93">
        <f t="shared" ca="1" si="827"/>
        <v>3.0652971428571432</v>
      </c>
      <c r="DW120" s="93">
        <f t="shared" ca="1" si="828"/>
        <v>4.1784042857142865</v>
      </c>
      <c r="DX120" s="93">
        <f t="shared" ca="1" si="829"/>
        <v>4.5496542857142863</v>
      </c>
      <c r="DY120" s="93">
        <f t="shared" ca="1" si="830"/>
        <v>5.2522971428571426</v>
      </c>
      <c r="DZ120" s="93">
        <f t="shared" ca="1" si="831"/>
        <v>5.2407257142857144</v>
      </c>
      <c r="EA120" s="198">
        <f t="shared" ca="1" si="832"/>
        <v>4.9578685714285733</v>
      </c>
    </row>
    <row r="121" spans="61:131" x14ac:dyDescent="0.35">
      <c r="BI121" s="42" t="str">
        <f t="shared" ref="BI121:BI123" si="944">$BI$119&amp;BJ121</f>
        <v>0618zBIAS_GFS_Ens</v>
      </c>
      <c r="BJ121" s="180" t="s">
        <v>3297</v>
      </c>
      <c r="BK121" s="192">
        <f t="shared" ref="BK121:BK123" ca="1" si="945">IFERROR(RANK(BL121,BL$120:BL$123,2),"-")</f>
        <v>1</v>
      </c>
      <c r="BL121" s="210">
        <f t="shared" ref="BL121:BL123" ca="1" si="946">IFERROR(ABS(BM121),"-")</f>
        <v>0.19526142857142884</v>
      </c>
      <c r="BM121" s="179">
        <f t="shared" ref="BM121:DF121" ca="1" si="947">AVERAGE(BM32,BM76)</f>
        <v>0.19526142857142884</v>
      </c>
      <c r="BN121" s="192">
        <f t="shared" ref="BN121:BN123" ca="1" si="948">IFERROR(RANK(BO121,BO$120:BO$123,2),"-")</f>
        <v>3</v>
      </c>
      <c r="BO121" s="210">
        <f t="shared" ref="BO121:BO123" ca="1" si="949">IFERROR(ABS(BP121),"-")</f>
        <v>0.48229714285714209</v>
      </c>
      <c r="BP121" s="179">
        <f t="shared" ca="1" si="947"/>
        <v>0.48229714285714209</v>
      </c>
      <c r="BQ121" s="192">
        <f t="shared" ref="BQ121:BQ123" ca="1" si="950">IFERROR(RANK(BR121,BR$120:BR$123,2),"-")</f>
        <v>4</v>
      </c>
      <c r="BR121" s="210">
        <f t="shared" ref="BR121:BR123" ca="1" si="951">IFERROR(ABS(BS121),"-")</f>
        <v>0.90369000000000055</v>
      </c>
      <c r="BS121" s="179">
        <f t="shared" ca="1" si="947"/>
        <v>0.90369000000000055</v>
      </c>
      <c r="BT121" s="192">
        <f t="shared" ref="BT121:BT123" ca="1" si="952">IFERROR(RANK(BU121,BU$120:BU$123,2),"-")</f>
        <v>4</v>
      </c>
      <c r="BU121" s="210">
        <f t="shared" ref="BU121:BU123" ca="1" si="953">IFERROR(ABS(BV121),"-")</f>
        <v>1.1669400000000012</v>
      </c>
      <c r="BV121" s="179">
        <f t="shared" ca="1" si="947"/>
        <v>1.1669400000000012</v>
      </c>
      <c r="BW121" s="192">
        <f t="shared" ref="BW121:BW123" ca="1" si="954">IFERROR(RANK(BX121,BX$120:BX$123,2),"-")</f>
        <v>4</v>
      </c>
      <c r="BX121" s="210">
        <f t="shared" ref="BX121:BX123" ca="1" si="955">IFERROR(ABS(BY121),"-")</f>
        <v>1.2861900000000015</v>
      </c>
      <c r="BY121" s="179">
        <f t="shared" ca="1" si="947"/>
        <v>1.2861900000000015</v>
      </c>
      <c r="BZ121" s="192">
        <f t="shared" ref="BZ121:BZ123" ca="1" si="956">IFERROR(RANK(CA121,CA$120:CA$123,2),"-")</f>
        <v>4</v>
      </c>
      <c r="CA121" s="210">
        <f t="shared" ref="CA121:CA123" ca="1" si="957">IFERROR(ABS(CB121),"-")</f>
        <v>1.7365114285714296</v>
      </c>
      <c r="CB121" s="179">
        <f t="shared" ca="1" si="947"/>
        <v>1.7365114285714296</v>
      </c>
      <c r="CC121" s="192">
        <f t="shared" ref="CC121:CC123" ca="1" si="958">IFERROR(RANK(CD121,CD$120:CD$123,2),"-")</f>
        <v>4</v>
      </c>
      <c r="CD121" s="210">
        <f t="shared" ref="CD121:CD123" ca="1" si="959">IFERROR(ABS(CE121),"-")</f>
        <v>2.7580114285714288</v>
      </c>
      <c r="CE121" s="179">
        <f t="shared" ca="1" si="947"/>
        <v>2.7580114285714288</v>
      </c>
      <c r="CF121" s="192">
        <f t="shared" ref="CF121:CF123" ca="1" si="960">IFERROR(RANK(CG121,CG$120:CG$123,2),"-")</f>
        <v>4</v>
      </c>
      <c r="CG121" s="210">
        <f t="shared" ref="CG121:CG123" ca="1" si="961">IFERROR(ABS(CH121),"-")</f>
        <v>3.7740471428571443</v>
      </c>
      <c r="CH121" s="179">
        <f t="shared" ca="1" si="947"/>
        <v>3.7740471428571443</v>
      </c>
      <c r="CI121" s="192">
        <f t="shared" ref="CI121:CI123" ca="1" si="962">IFERROR(RANK(CJ121,CJ$120:CJ$123,2),"-")</f>
        <v>4</v>
      </c>
      <c r="CJ121" s="210">
        <f t="shared" ref="CJ121:CJ123" ca="1" si="963">IFERROR(ABS(CK121),"-")</f>
        <v>4.4178685714285715</v>
      </c>
      <c r="CK121" s="179">
        <f t="shared" ca="1" si="947"/>
        <v>4.4178685714285715</v>
      </c>
      <c r="CL121" s="192">
        <f t="shared" ref="CL121:CL123" ca="1" si="964">IFERROR(RANK(CM121,CM$120:CM$123,2),"-")</f>
        <v>4</v>
      </c>
      <c r="CM121" s="210">
        <f t="shared" ref="CM121:CM123" ca="1" si="965">IFERROR(ABS(CN121),"-")</f>
        <v>4.6939757142857133</v>
      </c>
      <c r="CN121" s="179">
        <f t="shared" ca="1" si="947"/>
        <v>4.6939757142857133</v>
      </c>
      <c r="CO121" s="192">
        <f t="shared" ref="CO121:CO123" ca="1" si="966">IFERROR(RANK(CP121,CP$120:CP$123,2),"-")</f>
        <v>3</v>
      </c>
      <c r="CP121" s="210">
        <f t="shared" ref="CP121:CP123" ca="1" si="967">IFERROR(ABS(CQ121),"-")</f>
        <v>5.0772257142857153</v>
      </c>
      <c r="CQ121" s="179">
        <f t="shared" ca="1" si="947"/>
        <v>5.0772257142857153</v>
      </c>
      <c r="CR121" s="192">
        <f t="shared" ref="CR121:CR123" ca="1" si="968">IFERROR(RANK(CS121,CS$120:CS$123,2),"-")</f>
        <v>3</v>
      </c>
      <c r="CS121" s="210">
        <f t="shared" ref="CS121:CS123" ca="1" si="969">IFERROR(ABS(CT121),"-")</f>
        <v>5.5368747619047625</v>
      </c>
      <c r="CT121" s="179">
        <f t="shared" ca="1" si="947"/>
        <v>5.5368747619047625</v>
      </c>
      <c r="CU121" s="192">
        <f t="shared" ref="CU121:CU123" ca="1" si="970">IFERROR(RANK(CV121,CV$120:CV$123,2),"-")</f>
        <v>3</v>
      </c>
      <c r="CV121" s="210">
        <f t="shared" ref="CV121:CV123" ca="1" si="971">IFERROR(ABS(CW121),"-")</f>
        <v>5.5541123809523825</v>
      </c>
      <c r="CW121" s="179">
        <f t="shared" ca="1" si="947"/>
        <v>5.5541123809523825</v>
      </c>
      <c r="CX121" s="192">
        <f t="shared" ref="CX121:CX123" ca="1" si="972">IFERROR(RANK(CY121,CY$120:CY$123,2),"-")</f>
        <v>3</v>
      </c>
      <c r="CY121" s="210">
        <f t="shared" ref="CY121:CY123" ca="1" si="973">IFERROR(ABS(CZ121),"-")</f>
        <v>5.6175490476190468</v>
      </c>
      <c r="CZ121" s="179">
        <f t="shared" ca="1" si="947"/>
        <v>5.6175490476190468</v>
      </c>
      <c r="DA121" s="192">
        <f t="shared" ref="DA121:DA123" ca="1" si="974">IFERROR(RANK(DB121,DB$120:DB$123,2),"-")</f>
        <v>3</v>
      </c>
      <c r="DB121" s="210">
        <f t="shared" ref="DB121:DB123" ca="1" si="975">IFERROR(ABS(DC121),"-")</f>
        <v>5.5715290476190482</v>
      </c>
      <c r="DC121" s="179">
        <f t="shared" ca="1" si="947"/>
        <v>5.5715290476190482</v>
      </c>
      <c r="DD121" s="192">
        <f t="shared" ref="DD121:DD123" ca="1" si="976">IFERROR(RANK(DE121,DE$120:DE$123,2),"-")</f>
        <v>2</v>
      </c>
      <c r="DE121" s="210">
        <f t="shared" ref="DE121:DE123" ca="1" si="977">IFERROR(ABS(DF121),"-")</f>
        <v>5.023439999999999</v>
      </c>
      <c r="DF121" s="179">
        <f t="shared" ca="1" si="947"/>
        <v>5.023439999999999</v>
      </c>
      <c r="DK121" s="197" t="str">
        <f t="shared" si="816"/>
        <v>GFS_Ens</v>
      </c>
      <c r="DL121" s="93">
        <f t="shared" ca="1" si="817"/>
        <v>0.19526142857142884</v>
      </c>
      <c r="DM121" s="93">
        <f t="shared" ca="1" si="818"/>
        <v>0.48229714285714209</v>
      </c>
      <c r="DN121" s="93">
        <f t="shared" ca="1" si="819"/>
        <v>0.90369000000000055</v>
      </c>
      <c r="DO121" s="93">
        <f t="shared" ca="1" si="820"/>
        <v>1.1669400000000012</v>
      </c>
      <c r="DP121" s="93">
        <f t="shared" ca="1" si="821"/>
        <v>1.2861900000000015</v>
      </c>
      <c r="DQ121" s="93">
        <f t="shared" ca="1" si="822"/>
        <v>1.7365114285714296</v>
      </c>
      <c r="DR121" s="93">
        <f t="shared" ca="1" si="823"/>
        <v>2.7580114285714288</v>
      </c>
      <c r="DS121" s="93">
        <f t="shared" ca="1" si="824"/>
        <v>3.7740471428571443</v>
      </c>
      <c r="DT121" s="93">
        <f t="shared" ca="1" si="825"/>
        <v>4.4178685714285715</v>
      </c>
      <c r="DU121" s="93">
        <f t="shared" ca="1" si="826"/>
        <v>4.6939757142857133</v>
      </c>
      <c r="DV121" s="93">
        <f t="shared" ca="1" si="827"/>
        <v>5.0772257142857153</v>
      </c>
      <c r="DW121" s="93">
        <f t="shared" ca="1" si="828"/>
        <v>5.5368747619047625</v>
      </c>
      <c r="DX121" s="93">
        <f t="shared" ca="1" si="829"/>
        <v>5.5541123809523825</v>
      </c>
      <c r="DY121" s="93">
        <f t="shared" ca="1" si="830"/>
        <v>5.6175490476190468</v>
      </c>
      <c r="DZ121" s="93">
        <f t="shared" ca="1" si="831"/>
        <v>5.5715290476190482</v>
      </c>
      <c r="EA121" s="198">
        <f t="shared" ca="1" si="832"/>
        <v>5.023439999999999</v>
      </c>
    </row>
    <row r="122" spans="61:131" x14ac:dyDescent="0.35">
      <c r="BI122" s="42" t="str">
        <f t="shared" si="944"/>
        <v>0618zBIAS_ECMWF</v>
      </c>
      <c r="BJ122" s="180" t="s">
        <v>3171</v>
      </c>
      <c r="BK122" s="192">
        <f t="shared" ca="1" si="945"/>
        <v>4</v>
      </c>
      <c r="BL122" s="210">
        <f t="shared" ca="1" si="946"/>
        <v>1.4559171428571425</v>
      </c>
      <c r="BM122" s="179">
        <f t="shared" ref="BM122:DF122" ca="1" si="978">AVERAGE(BM33,BM77)</f>
        <v>-1.4559171428571425</v>
      </c>
      <c r="BN122" s="192">
        <f t="shared" ca="1" si="948"/>
        <v>4</v>
      </c>
      <c r="BO122" s="210">
        <f t="shared" ca="1" si="949"/>
        <v>0.88023857142857076</v>
      </c>
      <c r="BP122" s="179">
        <f t="shared" ca="1" si="978"/>
        <v>-0.88023857142857076</v>
      </c>
      <c r="BQ122" s="192">
        <f t="shared" ca="1" si="950"/>
        <v>3</v>
      </c>
      <c r="BR122" s="210">
        <f t="shared" ca="1" si="951"/>
        <v>0.44598857142857085</v>
      </c>
      <c r="BS122" s="179">
        <f t="shared" ca="1" si="978"/>
        <v>-0.44598857142857085</v>
      </c>
      <c r="BT122" s="192">
        <f t="shared" ca="1" si="952"/>
        <v>3</v>
      </c>
      <c r="BU122" s="210">
        <f t="shared" ca="1" si="953"/>
        <v>0.60863142857142827</v>
      </c>
      <c r="BV122" s="179">
        <f t="shared" ca="1" si="978"/>
        <v>-0.60863142857142827</v>
      </c>
      <c r="BW122" s="192">
        <f t="shared" ca="1" si="954"/>
        <v>3</v>
      </c>
      <c r="BX122" s="210">
        <f t="shared" ca="1" si="955"/>
        <v>0.43602428571428575</v>
      </c>
      <c r="BY122" s="179">
        <f t="shared" ca="1" si="978"/>
        <v>-0.43602428571428575</v>
      </c>
      <c r="BZ122" s="192">
        <f t="shared" ca="1" si="956"/>
        <v>3</v>
      </c>
      <c r="CA122" s="210">
        <f t="shared" ca="1" si="957"/>
        <v>0.26984571428571463</v>
      </c>
      <c r="CB122" s="179">
        <f t="shared" ca="1" si="978"/>
        <v>-0.26984571428571463</v>
      </c>
      <c r="CC122" s="192">
        <f t="shared" ca="1" si="958"/>
        <v>1</v>
      </c>
      <c r="CD122" s="210">
        <f t="shared" ca="1" si="959"/>
        <v>0.15540428571428627</v>
      </c>
      <c r="CE122" s="179">
        <f t="shared" ca="1" si="978"/>
        <v>0.15540428571428627</v>
      </c>
      <c r="CF122" s="192">
        <f t="shared" ca="1" si="960"/>
        <v>1</v>
      </c>
      <c r="CG122" s="210">
        <f t="shared" ca="1" si="961"/>
        <v>1.010725714285714</v>
      </c>
      <c r="CH122" s="179">
        <f t="shared" ca="1" si="978"/>
        <v>1.010725714285714</v>
      </c>
      <c r="CI122" s="192">
        <f t="shared" ca="1" si="962"/>
        <v>3</v>
      </c>
      <c r="CJ122" s="210">
        <f t="shared" ca="1" si="963"/>
        <v>2.0871900000000001</v>
      </c>
      <c r="CK122" s="179">
        <f t="shared" ca="1" si="978"/>
        <v>2.0871900000000001</v>
      </c>
      <c r="CL122" s="192">
        <f t="shared" ca="1" si="964"/>
        <v>3</v>
      </c>
      <c r="CM122" s="210">
        <f t="shared" ca="1" si="965"/>
        <v>3.4098685714285719</v>
      </c>
      <c r="CN122" s="179">
        <f t="shared" ca="1" si="978"/>
        <v>3.4098685714285719</v>
      </c>
      <c r="CO122" s="192" t="str">
        <f t="shared" si="966"/>
        <v>-</v>
      </c>
      <c r="CP122" s="210" t="str">
        <f t="shared" si="967"/>
        <v>-</v>
      </c>
      <c r="CQ122" s="179" t="e">
        <f t="shared" si="978"/>
        <v>#DIV/0!</v>
      </c>
      <c r="CR122" s="192" t="str">
        <f t="shared" si="968"/>
        <v>-</v>
      </c>
      <c r="CS122" s="210" t="str">
        <f t="shared" si="969"/>
        <v>-</v>
      </c>
      <c r="CT122" s="179" t="e">
        <f t="shared" si="978"/>
        <v>#DIV/0!</v>
      </c>
      <c r="CU122" s="192" t="str">
        <f t="shared" si="970"/>
        <v>-</v>
      </c>
      <c r="CV122" s="210" t="str">
        <f t="shared" si="971"/>
        <v>-</v>
      </c>
      <c r="CW122" s="179" t="e">
        <f t="shared" si="978"/>
        <v>#DIV/0!</v>
      </c>
      <c r="CX122" s="192" t="str">
        <f t="shared" si="972"/>
        <v>-</v>
      </c>
      <c r="CY122" s="210" t="str">
        <f t="shared" si="973"/>
        <v>-</v>
      </c>
      <c r="CZ122" s="179" t="e">
        <f t="shared" si="978"/>
        <v>#DIV/0!</v>
      </c>
      <c r="DA122" s="192" t="str">
        <f t="shared" si="974"/>
        <v>-</v>
      </c>
      <c r="DB122" s="210" t="str">
        <f t="shared" si="975"/>
        <v>-</v>
      </c>
      <c r="DC122" s="179" t="e">
        <f t="shared" si="978"/>
        <v>#DIV/0!</v>
      </c>
      <c r="DD122" s="192" t="str">
        <f t="shared" si="976"/>
        <v>-</v>
      </c>
      <c r="DE122" s="210" t="str">
        <f t="shared" si="977"/>
        <v>-</v>
      </c>
      <c r="DF122" s="179" t="e">
        <f t="shared" si="978"/>
        <v>#DIV/0!</v>
      </c>
      <c r="DK122" s="197" t="str">
        <f t="shared" si="816"/>
        <v>ECMWF</v>
      </c>
      <c r="DL122" s="93">
        <f t="shared" ca="1" si="817"/>
        <v>-1.4559171428571425</v>
      </c>
      <c r="DM122" s="93">
        <f t="shared" ca="1" si="818"/>
        <v>-0.88023857142857076</v>
      </c>
      <c r="DN122" s="93">
        <f t="shared" ca="1" si="819"/>
        <v>-0.44598857142857085</v>
      </c>
      <c r="DO122" s="93">
        <f t="shared" ca="1" si="820"/>
        <v>-0.60863142857142827</v>
      </c>
      <c r="DP122" s="93">
        <f t="shared" ca="1" si="821"/>
        <v>-0.43602428571428575</v>
      </c>
      <c r="DQ122" s="93">
        <f t="shared" ca="1" si="822"/>
        <v>-0.26984571428571463</v>
      </c>
      <c r="DR122" s="93">
        <f t="shared" ca="1" si="823"/>
        <v>0.15540428571428627</v>
      </c>
      <c r="DS122" s="93">
        <f t="shared" ca="1" si="824"/>
        <v>1.010725714285714</v>
      </c>
      <c r="DT122" s="93">
        <f t="shared" ca="1" si="825"/>
        <v>2.0871900000000001</v>
      </c>
      <c r="DU122" s="93">
        <f t="shared" ca="1" si="826"/>
        <v>3.4098685714285719</v>
      </c>
      <c r="DV122" s="93" t="e">
        <f t="shared" si="827"/>
        <v>#DIV/0!</v>
      </c>
      <c r="DW122" s="93" t="e">
        <f t="shared" si="828"/>
        <v>#DIV/0!</v>
      </c>
      <c r="DX122" s="93" t="e">
        <f t="shared" si="829"/>
        <v>#DIV/0!</v>
      </c>
      <c r="DY122" s="93" t="e">
        <f t="shared" si="830"/>
        <v>#DIV/0!</v>
      </c>
      <c r="DZ122" s="93" t="e">
        <f t="shared" si="831"/>
        <v>#DIV/0!</v>
      </c>
      <c r="EA122" s="198" t="e">
        <f t="shared" si="832"/>
        <v>#DIV/0!</v>
      </c>
    </row>
    <row r="123" spans="61:131" ht="16" thickBot="1" x14ac:dyDescent="0.4">
      <c r="BI123" s="42" t="str">
        <f t="shared" si="944"/>
        <v>0618zBIAS_ECMWF_Ens</v>
      </c>
      <c r="BJ123" s="180" t="s">
        <v>3298</v>
      </c>
      <c r="BK123" s="192">
        <f t="shared" ca="1" si="945"/>
        <v>3</v>
      </c>
      <c r="BL123" s="210">
        <f t="shared" ca="1" si="946"/>
        <v>0.53309571428571367</v>
      </c>
      <c r="BM123" s="179">
        <f t="shared" ref="BM123:DF123" ca="1" si="979">AVERAGE(BM34,BM78)</f>
        <v>-0.53309571428571367</v>
      </c>
      <c r="BN123" s="192">
        <f t="shared" ca="1" si="948"/>
        <v>2</v>
      </c>
      <c r="BO123" s="210">
        <f t="shared" ca="1" si="949"/>
        <v>0.21359571428571505</v>
      </c>
      <c r="BP123" s="179">
        <f t="shared" ca="1" si="979"/>
        <v>-0.21359571428571505</v>
      </c>
      <c r="BQ123" s="192">
        <f t="shared" ca="1" si="950"/>
        <v>1</v>
      </c>
      <c r="BR123" s="210">
        <f t="shared" ca="1" si="951"/>
        <v>3.8417142857142553E-2</v>
      </c>
      <c r="BS123" s="179">
        <f t="shared" ca="1" si="979"/>
        <v>-3.8417142857142553E-2</v>
      </c>
      <c r="BT123" s="192">
        <f t="shared" ca="1" si="952"/>
        <v>1</v>
      </c>
      <c r="BU123" s="210">
        <f t="shared" ca="1" si="953"/>
        <v>0.10913142857142791</v>
      </c>
      <c r="BV123" s="179">
        <f t="shared" ca="1" si="979"/>
        <v>-0.10913142857142791</v>
      </c>
      <c r="BW123" s="192">
        <f t="shared" ca="1" si="954"/>
        <v>1</v>
      </c>
      <c r="BX123" s="210">
        <f t="shared" ca="1" si="955"/>
        <v>9.788142857142848E-2</v>
      </c>
      <c r="BY123" s="179">
        <f t="shared" ca="1" si="979"/>
        <v>-9.788142857142848E-2</v>
      </c>
      <c r="BZ123" s="192">
        <f t="shared" ca="1" si="956"/>
        <v>1</v>
      </c>
      <c r="CA123" s="210">
        <f t="shared" ca="1" si="957"/>
        <v>4.7404285714286995E-2</v>
      </c>
      <c r="CB123" s="179">
        <f t="shared" ca="1" si="979"/>
        <v>4.7404285714286995E-2</v>
      </c>
      <c r="CC123" s="192">
        <f t="shared" ca="1" si="958"/>
        <v>3</v>
      </c>
      <c r="CD123" s="210">
        <f t="shared" ca="1" si="959"/>
        <v>0.5912614285714286</v>
      </c>
      <c r="CE123" s="179">
        <f t="shared" ca="1" si="979"/>
        <v>0.5912614285714286</v>
      </c>
      <c r="CF123" s="192">
        <f t="shared" ca="1" si="960"/>
        <v>2</v>
      </c>
      <c r="CG123" s="210">
        <f t="shared" ca="1" si="961"/>
        <v>1.1759400000000009</v>
      </c>
      <c r="CH123" s="179">
        <f t="shared" ca="1" si="979"/>
        <v>1.1759400000000009</v>
      </c>
      <c r="CI123" s="192">
        <f t="shared" ca="1" si="962"/>
        <v>1</v>
      </c>
      <c r="CJ123" s="210">
        <f t="shared" ca="1" si="963"/>
        <v>1.6738328571428571</v>
      </c>
      <c r="CK123" s="179">
        <f t="shared" ca="1" si="979"/>
        <v>1.6738328571428571</v>
      </c>
      <c r="CL123" s="192">
        <f t="shared" ca="1" si="964"/>
        <v>1</v>
      </c>
      <c r="CM123" s="210">
        <f t="shared" ca="1" si="965"/>
        <v>2.1129042857142868</v>
      </c>
      <c r="CN123" s="179">
        <f t="shared" ca="1" si="979"/>
        <v>2.1129042857142868</v>
      </c>
      <c r="CO123" s="192">
        <f t="shared" ca="1" si="966"/>
        <v>1</v>
      </c>
      <c r="CP123" s="210">
        <f t="shared" ca="1" si="967"/>
        <v>2.6365114285714286</v>
      </c>
      <c r="CQ123" s="179">
        <f t="shared" ca="1" si="979"/>
        <v>2.6365114285714286</v>
      </c>
      <c r="CR123" s="192">
        <f t="shared" ca="1" si="968"/>
        <v>1</v>
      </c>
      <c r="CS123" s="210">
        <f t="shared" ca="1" si="969"/>
        <v>2.9161542857142866</v>
      </c>
      <c r="CT123" s="179">
        <f t="shared" ca="1" si="979"/>
        <v>2.9161542857142866</v>
      </c>
      <c r="CU123" s="192">
        <f t="shared" ca="1" si="970"/>
        <v>1</v>
      </c>
      <c r="CV123" s="210">
        <f t="shared" ca="1" si="971"/>
        <v>3.1032257142857151</v>
      </c>
      <c r="CW123" s="179">
        <f t="shared" ca="1" si="979"/>
        <v>3.1032257142857151</v>
      </c>
      <c r="CX123" s="192">
        <f t="shared" ca="1" si="972"/>
        <v>1</v>
      </c>
      <c r="CY123" s="210">
        <f t="shared" ca="1" si="973"/>
        <v>3.2002971428571421</v>
      </c>
      <c r="CZ123" s="179">
        <f t="shared" ca="1" si="979"/>
        <v>3.2002971428571421</v>
      </c>
      <c r="DA123" s="192">
        <f t="shared" ca="1" si="974"/>
        <v>1</v>
      </c>
      <c r="DB123" s="210">
        <f t="shared" ca="1" si="975"/>
        <v>3.4394400000000007</v>
      </c>
      <c r="DC123" s="179">
        <f t="shared" ca="1" si="979"/>
        <v>3.4394400000000007</v>
      </c>
      <c r="DD123" s="192" t="str">
        <f t="shared" ca="1" si="976"/>
        <v>-</v>
      </c>
      <c r="DE123" s="210" t="str">
        <f t="shared" ca="1" si="977"/>
        <v>-</v>
      </c>
      <c r="DF123" s="179" t="e">
        <f t="shared" ca="1" si="979"/>
        <v>#DIV/0!</v>
      </c>
      <c r="DK123" s="197" t="str">
        <f t="shared" si="816"/>
        <v>ECMWF_Ens</v>
      </c>
      <c r="DL123" s="93">
        <f t="shared" ca="1" si="817"/>
        <v>-0.53309571428571367</v>
      </c>
      <c r="DM123" s="93">
        <f t="shared" ca="1" si="818"/>
        <v>-0.21359571428571505</v>
      </c>
      <c r="DN123" s="93">
        <f t="shared" ca="1" si="819"/>
        <v>-3.8417142857142553E-2</v>
      </c>
      <c r="DO123" s="93">
        <f t="shared" ca="1" si="820"/>
        <v>-0.10913142857142791</v>
      </c>
      <c r="DP123" s="93">
        <f t="shared" ca="1" si="821"/>
        <v>-9.788142857142848E-2</v>
      </c>
      <c r="DQ123" s="93">
        <f t="shared" ca="1" si="822"/>
        <v>4.7404285714286995E-2</v>
      </c>
      <c r="DR123" s="93">
        <f t="shared" ca="1" si="823"/>
        <v>0.5912614285714286</v>
      </c>
      <c r="DS123" s="93">
        <f t="shared" ca="1" si="824"/>
        <v>1.1759400000000009</v>
      </c>
      <c r="DT123" s="93">
        <f t="shared" ca="1" si="825"/>
        <v>1.6738328571428571</v>
      </c>
      <c r="DU123" s="93">
        <f t="shared" ca="1" si="826"/>
        <v>2.1129042857142868</v>
      </c>
      <c r="DV123" s="93">
        <f t="shared" ca="1" si="827"/>
        <v>2.6365114285714286</v>
      </c>
      <c r="DW123" s="93">
        <f t="shared" ca="1" si="828"/>
        <v>2.9161542857142866</v>
      </c>
      <c r="DX123" s="93">
        <f t="shared" ca="1" si="829"/>
        <v>3.1032257142857151</v>
      </c>
      <c r="DY123" s="93">
        <f t="shared" ca="1" si="830"/>
        <v>3.2002971428571421</v>
      </c>
      <c r="DZ123" s="93">
        <f t="shared" ca="1" si="831"/>
        <v>3.4394400000000007</v>
      </c>
      <c r="EA123" s="198" t="e">
        <f t="shared" ca="1" si="832"/>
        <v>#DIV/0!</v>
      </c>
    </row>
    <row r="124" spans="61:131" ht="16" thickBot="1" x14ac:dyDescent="0.4">
      <c r="BI124" s="169" t="s">
        <v>3292</v>
      </c>
      <c r="BJ124" s="211" t="s">
        <v>3247</v>
      </c>
      <c r="BK124" s="406" t="s">
        <v>3092</v>
      </c>
      <c r="BL124" s="407"/>
      <c r="BM124" s="408"/>
      <c r="BN124" s="406" t="s">
        <v>3093</v>
      </c>
      <c r="BO124" s="407"/>
      <c r="BP124" s="408"/>
      <c r="BQ124" s="406" t="s">
        <v>3094</v>
      </c>
      <c r="BR124" s="407"/>
      <c r="BS124" s="408"/>
      <c r="BT124" s="406" t="s">
        <v>3095</v>
      </c>
      <c r="BU124" s="407"/>
      <c r="BV124" s="408"/>
      <c r="BW124" s="406" t="s">
        <v>3096</v>
      </c>
      <c r="BX124" s="407"/>
      <c r="BY124" s="407"/>
      <c r="BZ124" s="406" t="s">
        <v>3097</v>
      </c>
      <c r="CA124" s="407"/>
      <c r="CB124" s="408"/>
      <c r="CC124" s="406" t="s">
        <v>3098</v>
      </c>
      <c r="CD124" s="407"/>
      <c r="CE124" s="408"/>
      <c r="CF124" s="406" t="s">
        <v>3099</v>
      </c>
      <c r="CG124" s="407"/>
      <c r="CH124" s="408"/>
      <c r="CI124" s="406" t="s">
        <v>3100</v>
      </c>
      <c r="CJ124" s="407"/>
      <c r="CK124" s="407"/>
      <c r="CL124" s="406" t="s">
        <v>3101</v>
      </c>
      <c r="CM124" s="407"/>
      <c r="CN124" s="408"/>
      <c r="CO124" s="406" t="s">
        <v>3102</v>
      </c>
      <c r="CP124" s="407"/>
      <c r="CQ124" s="408"/>
      <c r="CR124" s="406" t="s">
        <v>3103</v>
      </c>
      <c r="CS124" s="407"/>
      <c r="CT124" s="408"/>
      <c r="CU124" s="406" t="s">
        <v>3104</v>
      </c>
      <c r="CV124" s="407"/>
      <c r="CW124" s="407"/>
      <c r="CX124" s="406" t="s">
        <v>3105</v>
      </c>
      <c r="CY124" s="407"/>
      <c r="CZ124" s="408"/>
      <c r="DA124" s="406" t="s">
        <v>3106</v>
      </c>
      <c r="DB124" s="407"/>
      <c r="DC124" s="408"/>
      <c r="DD124" s="406" t="s">
        <v>3107</v>
      </c>
      <c r="DE124" s="407"/>
      <c r="DF124" s="408"/>
      <c r="DK124" s="195" t="str">
        <f t="shared" si="816"/>
        <v>RMSE 
(std of BIAS)</v>
      </c>
      <c r="DL124" s="173" t="str">
        <f>BK124</f>
        <v>Day 1</v>
      </c>
      <c r="DM124" s="173">
        <f t="shared" si="818"/>
        <v>0</v>
      </c>
      <c r="DN124" s="173">
        <f t="shared" si="819"/>
        <v>0</v>
      </c>
      <c r="DO124" s="173">
        <f t="shared" si="820"/>
        <v>0</v>
      </c>
      <c r="DP124" s="173">
        <f t="shared" si="821"/>
        <v>0</v>
      </c>
      <c r="DQ124" s="173">
        <f t="shared" si="822"/>
        <v>0</v>
      </c>
      <c r="DR124" s="173">
        <f t="shared" si="823"/>
        <v>0</v>
      </c>
      <c r="DS124" s="173">
        <f t="shared" si="824"/>
        <v>0</v>
      </c>
      <c r="DT124" s="173">
        <f t="shared" si="825"/>
        <v>0</v>
      </c>
      <c r="DU124" s="173">
        <f t="shared" si="826"/>
        <v>0</v>
      </c>
      <c r="DV124" s="173">
        <f t="shared" si="827"/>
        <v>0</v>
      </c>
      <c r="DW124" s="173">
        <f t="shared" si="828"/>
        <v>0</v>
      </c>
      <c r="DX124" s="173">
        <f t="shared" si="829"/>
        <v>0</v>
      </c>
      <c r="DY124" s="173">
        <f t="shared" si="830"/>
        <v>0</v>
      </c>
      <c r="DZ124" s="173">
        <f t="shared" si="831"/>
        <v>0</v>
      </c>
      <c r="EA124" s="196">
        <f t="shared" si="832"/>
        <v>0</v>
      </c>
    </row>
    <row r="125" spans="61:131" x14ac:dyDescent="0.35">
      <c r="BI125" s="42" t="str">
        <f>$BI$124&amp;BJ125</f>
        <v>0618zStDev_GFS</v>
      </c>
      <c r="BJ125" s="180" t="s">
        <v>3085</v>
      </c>
      <c r="BK125" s="192">
        <f ca="1">IFERROR(RANK(BL125,BL$125:BL$128,2),"-")</f>
        <v>2</v>
      </c>
      <c r="BL125" s="210">
        <f ca="1">IFERROR(ABS(BM125),"-")</f>
        <v>1.9232240258885085</v>
      </c>
      <c r="BM125" s="179">
        <f ca="1">AVERAGE(BM36,BM80)</f>
        <v>1.9232240258885085</v>
      </c>
      <c r="BN125" s="192">
        <f ca="1">IFERROR(RANK(BO125,BO$125:BO$128,2),"-")</f>
        <v>2</v>
      </c>
      <c r="BO125" s="210">
        <f ca="1">IFERROR(ABS(BP125),"-")</f>
        <v>2.5555605977595013</v>
      </c>
      <c r="BP125" s="179">
        <f t="shared" ref="BP125:DF125" ca="1" si="980">AVERAGE(BP36,BP80)</f>
        <v>2.5555605977595013</v>
      </c>
      <c r="BQ125" s="192">
        <f ca="1">IFERROR(RANK(BR125,BR$125:BR$128,2),"-")</f>
        <v>2</v>
      </c>
      <c r="BR125" s="210">
        <f ca="1">IFERROR(ABS(BS125),"-")</f>
        <v>2.4522519396550817</v>
      </c>
      <c r="BS125" s="179">
        <f t="shared" ca="1" si="980"/>
        <v>2.4522519396550817</v>
      </c>
      <c r="BT125" s="192">
        <f ca="1">IFERROR(RANK(BU125,BU$125:BU$128,2),"-")</f>
        <v>2</v>
      </c>
      <c r="BU125" s="210">
        <f ca="1">IFERROR(ABS(BV125),"-")</f>
        <v>2.9594524965292051</v>
      </c>
      <c r="BV125" s="179">
        <f t="shared" ca="1" si="980"/>
        <v>2.9594524965292051</v>
      </c>
      <c r="BW125" s="192">
        <f ca="1">IFERROR(RANK(BX125,BX$125:BX$128,2),"-")</f>
        <v>4</v>
      </c>
      <c r="BX125" s="210">
        <f ca="1">IFERROR(ABS(BY125),"-")</f>
        <v>3.7734201396474081</v>
      </c>
      <c r="BY125" s="179">
        <f t="shared" ca="1" si="980"/>
        <v>3.7734201396474081</v>
      </c>
      <c r="BZ125" s="192">
        <f ca="1">IFERROR(RANK(CA125,CA$125:CA$128,2),"-")</f>
        <v>4</v>
      </c>
      <c r="CA125" s="210">
        <f ca="1">IFERROR(ABS(CB125),"-")</f>
        <v>4.2008739847293368</v>
      </c>
      <c r="CB125" s="179">
        <f t="shared" ca="1" si="980"/>
        <v>4.2008739847293368</v>
      </c>
      <c r="CC125" s="192">
        <f ca="1">IFERROR(RANK(CD125,CD$125:CD$128,2),"-")</f>
        <v>4</v>
      </c>
      <c r="CD125" s="210">
        <f ca="1">IFERROR(ABS(CE125),"-")</f>
        <v>4.4609835726681801</v>
      </c>
      <c r="CE125" s="179">
        <f t="shared" ca="1" si="980"/>
        <v>4.4609835726681801</v>
      </c>
      <c r="CF125" s="192">
        <f ca="1">IFERROR(RANK(CG125,CG$125:CG$128,2),"-")</f>
        <v>3</v>
      </c>
      <c r="CG125" s="210">
        <f ca="1">IFERROR(ABS(CH125),"-")</f>
        <v>4.5629511149451005</v>
      </c>
      <c r="CH125" s="179">
        <f t="shared" ca="1" si="980"/>
        <v>4.5629511149451005</v>
      </c>
      <c r="CI125" s="192">
        <f ca="1">IFERROR(RANK(CJ125,CJ$125:CJ$128,2),"-")</f>
        <v>4</v>
      </c>
      <c r="CJ125" s="210">
        <f ca="1">IFERROR(ABS(CK125),"-")</f>
        <v>4.9510788102370178</v>
      </c>
      <c r="CK125" s="179">
        <f t="shared" ca="1" si="980"/>
        <v>4.9510788102370178</v>
      </c>
      <c r="CL125" s="192">
        <f ca="1">IFERROR(RANK(CM125,CM$125:CM$128,2),"-")</f>
        <v>4</v>
      </c>
      <c r="CM125" s="210">
        <f ca="1">IFERROR(ABS(CN125),"-")</f>
        <v>7.0280024476113336</v>
      </c>
      <c r="CN125" s="179">
        <f t="shared" ca="1" si="980"/>
        <v>7.0280024476113336</v>
      </c>
      <c r="CO125" s="192">
        <f ca="1">IFERROR(RANK(CP125,CP$125:CP$128,2),"-")</f>
        <v>3</v>
      </c>
      <c r="CP125" s="210">
        <f ca="1">IFERROR(ABS(CQ125),"-")</f>
        <v>6.2869468469949865</v>
      </c>
      <c r="CQ125" s="179">
        <f t="shared" ca="1" si="980"/>
        <v>6.2869468469949865</v>
      </c>
      <c r="CR125" s="192">
        <f ca="1">IFERROR(RANK(CS125,CS$125:CS$128,2),"-")</f>
        <v>3</v>
      </c>
      <c r="CS125" s="210">
        <f ca="1">IFERROR(ABS(CT125),"-")</f>
        <v>6.2630488998457459</v>
      </c>
      <c r="CT125" s="179">
        <f t="shared" ca="1" si="980"/>
        <v>6.2630488998457459</v>
      </c>
      <c r="CU125" s="192">
        <f ca="1">IFERROR(RANK(CV125,CV$125:CV$128,2),"-")</f>
        <v>3</v>
      </c>
      <c r="CV125" s="210">
        <f ca="1">IFERROR(ABS(CW125),"-")</f>
        <v>6.6495240869585945</v>
      </c>
      <c r="CW125" s="179">
        <f t="shared" ca="1" si="980"/>
        <v>6.6495240869585945</v>
      </c>
      <c r="CX125" s="192">
        <f ca="1">IFERROR(RANK(CY125,CY$125:CY$128,2),"-")</f>
        <v>3</v>
      </c>
      <c r="CY125" s="210">
        <f ca="1">IFERROR(ABS(CZ125),"-")</f>
        <v>7.1314232821916343</v>
      </c>
      <c r="CZ125" s="179">
        <f t="shared" ca="1" si="980"/>
        <v>7.1314232821916343</v>
      </c>
      <c r="DA125" s="192">
        <f ca="1">IFERROR(RANK(DB125,DB$125:DB$128,2),"-")</f>
        <v>3</v>
      </c>
      <c r="DB125" s="210">
        <f ca="1">IFERROR(ABS(DC125),"-")</f>
        <v>6.3672932790540759</v>
      </c>
      <c r="DC125" s="179">
        <f t="shared" ca="1" si="980"/>
        <v>6.3672932790540759</v>
      </c>
      <c r="DD125" s="192">
        <f ca="1">IFERROR(RANK(DE125,DE$125:DE$128,2),"-")</f>
        <v>2</v>
      </c>
      <c r="DE125" s="210">
        <f ca="1">IFERROR(ABS(DF125),"-")</f>
        <v>7.0427730711331291</v>
      </c>
      <c r="DF125" s="179">
        <f t="shared" ca="1" si="980"/>
        <v>7.0427730711331291</v>
      </c>
      <c r="DK125" s="197" t="str">
        <f t="shared" si="816"/>
        <v>GFS</v>
      </c>
      <c r="DL125" s="93">
        <f t="shared" ca="1" si="817"/>
        <v>1.9232240258885085</v>
      </c>
      <c r="DM125" s="93">
        <f t="shared" ca="1" si="818"/>
        <v>2.5555605977595013</v>
      </c>
      <c r="DN125" s="93">
        <f t="shared" ca="1" si="819"/>
        <v>2.4522519396550817</v>
      </c>
      <c r="DO125" s="93">
        <f t="shared" ca="1" si="820"/>
        <v>2.9594524965292051</v>
      </c>
      <c r="DP125" s="93">
        <f t="shared" ca="1" si="821"/>
        <v>3.7734201396474081</v>
      </c>
      <c r="DQ125" s="93">
        <f t="shared" ca="1" si="822"/>
        <v>4.2008739847293368</v>
      </c>
      <c r="DR125" s="93">
        <f t="shared" ca="1" si="823"/>
        <v>4.4609835726681801</v>
      </c>
      <c r="DS125" s="93">
        <f t="shared" ca="1" si="824"/>
        <v>4.5629511149451005</v>
      </c>
      <c r="DT125" s="93">
        <f t="shared" ca="1" si="825"/>
        <v>4.9510788102370178</v>
      </c>
      <c r="DU125" s="93">
        <f t="shared" ca="1" si="826"/>
        <v>7.0280024476113336</v>
      </c>
      <c r="DV125" s="93">
        <f t="shared" ca="1" si="827"/>
        <v>6.2869468469949865</v>
      </c>
      <c r="DW125" s="93">
        <f t="shared" ca="1" si="828"/>
        <v>6.2630488998457459</v>
      </c>
      <c r="DX125" s="93">
        <f t="shared" ca="1" si="829"/>
        <v>6.6495240869585945</v>
      </c>
      <c r="DY125" s="93">
        <f t="shared" ca="1" si="830"/>
        <v>7.1314232821916343</v>
      </c>
      <c r="DZ125" s="93">
        <f t="shared" ca="1" si="831"/>
        <v>6.3672932790540759</v>
      </c>
      <c r="EA125" s="198">
        <f t="shared" ca="1" si="832"/>
        <v>7.0427730711331291</v>
      </c>
    </row>
    <row r="126" spans="61:131" x14ac:dyDescent="0.35">
      <c r="BI126" s="42" t="str">
        <f t="shared" ref="BI126:BI128" si="981">$BI$124&amp;BJ126</f>
        <v>0618zStDev_GFS_Ens</v>
      </c>
      <c r="BJ126" s="180" t="s">
        <v>3297</v>
      </c>
      <c r="BK126" s="192">
        <f t="shared" ref="BK126:BK128" ca="1" si="982">IFERROR(RANK(BL126,BL$125:BL$128,2),"-")</f>
        <v>1</v>
      </c>
      <c r="BL126" s="210">
        <f t="shared" ref="BL126:BL128" ca="1" si="983">IFERROR(ABS(BM126),"-")</f>
        <v>1.8126220655208094</v>
      </c>
      <c r="BM126" s="179">
        <f t="shared" ref="BM126:DF126" ca="1" si="984">AVERAGE(BM37,BM81)</f>
        <v>1.8126220655208094</v>
      </c>
      <c r="BN126" s="192">
        <f t="shared" ref="BN126:BN128" ca="1" si="985">IFERROR(RANK(BO126,BO$125:BO$128,2),"-")</f>
        <v>1</v>
      </c>
      <c r="BO126" s="210">
        <f t="shared" ref="BO126:BO128" ca="1" si="986">IFERROR(ABS(BP126),"-")</f>
        <v>2.3260153091903484</v>
      </c>
      <c r="BP126" s="179">
        <f t="shared" ca="1" si="984"/>
        <v>2.3260153091903484</v>
      </c>
      <c r="BQ126" s="192">
        <f t="shared" ref="BQ126:BQ128" ca="1" si="987">IFERROR(RANK(BR126,BR$125:BR$128,2),"-")</f>
        <v>1</v>
      </c>
      <c r="BR126" s="210">
        <f t="shared" ref="BR126:BR128" ca="1" si="988">IFERROR(ABS(BS126),"-")</f>
        <v>2.2654997118829252</v>
      </c>
      <c r="BS126" s="179">
        <f t="shared" ca="1" si="984"/>
        <v>2.2654997118829252</v>
      </c>
      <c r="BT126" s="192">
        <f t="shared" ref="BT126:BT128" ca="1" si="989">IFERROR(RANK(BU126,BU$125:BU$128,2),"-")</f>
        <v>1</v>
      </c>
      <c r="BU126" s="210">
        <f t="shared" ref="BU126:BU128" ca="1" si="990">IFERROR(ABS(BV126),"-")</f>
        <v>2.4764982480591664</v>
      </c>
      <c r="BV126" s="179">
        <f t="shared" ca="1" si="984"/>
        <v>2.4764982480591664</v>
      </c>
      <c r="BW126" s="192">
        <f t="shared" ref="BW126:BW128" ca="1" si="991">IFERROR(RANK(BX126,BX$125:BX$128,2),"-")</f>
        <v>1</v>
      </c>
      <c r="BX126" s="210">
        <f t="shared" ref="BX126:BX128" ca="1" si="992">IFERROR(ABS(BY126),"-")</f>
        <v>2.6050374851921476</v>
      </c>
      <c r="BY126" s="179">
        <f t="shared" ca="1" si="984"/>
        <v>2.6050374851921476</v>
      </c>
      <c r="BZ126" s="192">
        <f t="shared" ref="BZ126:BZ128" ca="1" si="993">IFERROR(RANK(CA126,CA$125:CA$128,2),"-")</f>
        <v>1</v>
      </c>
      <c r="CA126" s="210">
        <f t="shared" ref="CA126:CA128" ca="1" si="994">IFERROR(ABS(CB126),"-")</f>
        <v>2.7079544338602872</v>
      </c>
      <c r="CB126" s="179">
        <f t="shared" ca="1" si="984"/>
        <v>2.7079544338602872</v>
      </c>
      <c r="CC126" s="192">
        <f t="shared" ref="CC126:CC128" ca="1" si="995">IFERROR(RANK(CD126,CD$125:CD$128,2),"-")</f>
        <v>1</v>
      </c>
      <c r="CD126" s="210">
        <f t="shared" ref="CD126:CD128" ca="1" si="996">IFERROR(ABS(CE126),"-")</f>
        <v>3.3595159844605109</v>
      </c>
      <c r="CE126" s="179">
        <f t="shared" ca="1" si="984"/>
        <v>3.3595159844605109</v>
      </c>
      <c r="CF126" s="192">
        <f t="shared" ref="CF126:CF128" ca="1" si="997">IFERROR(RANK(CG126,CG$125:CG$128,2),"-")</f>
        <v>2</v>
      </c>
      <c r="CG126" s="210">
        <f t="shared" ref="CG126:CG128" ca="1" si="998">IFERROR(ABS(CH126),"-")</f>
        <v>3.5901565135921114</v>
      </c>
      <c r="CH126" s="179">
        <f t="shared" ca="1" si="984"/>
        <v>3.5901565135921114</v>
      </c>
      <c r="CI126" s="192">
        <f t="shared" ref="CI126:CI128" ca="1" si="999">IFERROR(RANK(CJ126,CJ$125:CJ$128,2),"-")</f>
        <v>2</v>
      </c>
      <c r="CJ126" s="210">
        <f t="shared" ref="CJ126:CJ128" ca="1" si="1000">IFERROR(ABS(CK126),"-")</f>
        <v>3.587439027431071</v>
      </c>
      <c r="CK126" s="179">
        <f t="shared" ca="1" si="984"/>
        <v>3.587439027431071</v>
      </c>
      <c r="CL126" s="192">
        <f t="shared" ref="CL126:CL128" ca="1" si="1001">IFERROR(RANK(CM126,CM$125:CM$128,2),"-")</f>
        <v>2</v>
      </c>
      <c r="CM126" s="210">
        <f t="shared" ref="CM126:CM128" ca="1" si="1002">IFERROR(ABS(CN126),"-")</f>
        <v>3.6700418342188179</v>
      </c>
      <c r="CN126" s="179">
        <f t="shared" ca="1" si="984"/>
        <v>3.6700418342188179</v>
      </c>
      <c r="CO126" s="192">
        <f t="shared" ref="CO126:CO128" ca="1" si="1003">IFERROR(RANK(CP126,CP$125:CP$128,2),"-")</f>
        <v>2</v>
      </c>
      <c r="CP126" s="210">
        <f t="shared" ref="CP126:CP128" ca="1" si="1004">IFERROR(ABS(CQ126),"-")</f>
        <v>3.4829630052454141</v>
      </c>
      <c r="CQ126" s="179">
        <f t="shared" ca="1" si="984"/>
        <v>3.4829630052454141</v>
      </c>
      <c r="CR126" s="192">
        <f t="shared" ref="CR126:CR128" ca="1" si="1005">IFERROR(RANK(CS126,CS$125:CS$128,2),"-")</f>
        <v>2</v>
      </c>
      <c r="CS126" s="210">
        <f t="shared" ref="CS126:CS128" ca="1" si="1006">IFERROR(ABS(CT126),"-")</f>
        <v>3.3345831155182717</v>
      </c>
      <c r="CT126" s="179">
        <f t="shared" ca="1" si="984"/>
        <v>3.3345831155182717</v>
      </c>
      <c r="CU126" s="192">
        <f t="shared" ref="CU126:CU128" ca="1" si="1007">IFERROR(RANK(CV126,CV$125:CV$128,2),"-")</f>
        <v>2</v>
      </c>
      <c r="CV126" s="210">
        <f t="shared" ref="CV126:CV128" ca="1" si="1008">IFERROR(ABS(CW126),"-")</f>
        <v>3.4628775054770302</v>
      </c>
      <c r="CW126" s="179">
        <f t="shared" ca="1" si="984"/>
        <v>3.4628775054770302</v>
      </c>
      <c r="CX126" s="192">
        <f t="shared" ref="CX126:CX128" ca="1" si="1009">IFERROR(RANK(CY126,CY$125:CY$128,2),"-")</f>
        <v>2</v>
      </c>
      <c r="CY126" s="210">
        <f t="shared" ref="CY126:CY128" ca="1" si="1010">IFERROR(ABS(CZ126),"-")</f>
        <v>3.3686486964601587</v>
      </c>
      <c r="CZ126" s="179">
        <f t="shared" ca="1" si="984"/>
        <v>3.3686486964601587</v>
      </c>
      <c r="DA126" s="192">
        <f t="shared" ref="DA126:DA128" ca="1" si="1011">IFERROR(RANK(DB126,DB$125:DB$128,2),"-")</f>
        <v>2</v>
      </c>
      <c r="DB126" s="210">
        <f t="shared" ref="DB126:DB128" ca="1" si="1012">IFERROR(ABS(DC126),"-")</f>
        <v>3.6222081580906025</v>
      </c>
      <c r="DC126" s="179">
        <f t="shared" ca="1" si="984"/>
        <v>3.6222081580906025</v>
      </c>
      <c r="DD126" s="192">
        <f t="shared" ref="DD126:DD128" ca="1" si="1013">IFERROR(RANK(DE126,DE$125:DE$128,2),"-")</f>
        <v>1</v>
      </c>
      <c r="DE126" s="210">
        <f t="shared" ref="DE126:DE128" ca="1" si="1014">IFERROR(ABS(DF126),"-")</f>
        <v>3.9419908871183038</v>
      </c>
      <c r="DF126" s="179">
        <f t="shared" ca="1" si="984"/>
        <v>3.9419908871183038</v>
      </c>
      <c r="DK126" s="197" t="str">
        <f t="shared" si="816"/>
        <v>GFS_Ens</v>
      </c>
      <c r="DL126" s="93">
        <f t="shared" ca="1" si="817"/>
        <v>1.8126220655208094</v>
      </c>
      <c r="DM126" s="93">
        <f t="shared" ca="1" si="818"/>
        <v>2.3260153091903484</v>
      </c>
      <c r="DN126" s="93">
        <f t="shared" ca="1" si="819"/>
        <v>2.2654997118829252</v>
      </c>
      <c r="DO126" s="93">
        <f t="shared" ca="1" si="820"/>
        <v>2.4764982480591664</v>
      </c>
      <c r="DP126" s="93">
        <f t="shared" ca="1" si="821"/>
        <v>2.6050374851921476</v>
      </c>
      <c r="DQ126" s="93">
        <f t="shared" ca="1" si="822"/>
        <v>2.7079544338602872</v>
      </c>
      <c r="DR126" s="93">
        <f t="shared" ca="1" si="823"/>
        <v>3.3595159844605109</v>
      </c>
      <c r="DS126" s="93">
        <f t="shared" ca="1" si="824"/>
        <v>3.5901565135921114</v>
      </c>
      <c r="DT126" s="93">
        <f t="shared" ca="1" si="825"/>
        <v>3.587439027431071</v>
      </c>
      <c r="DU126" s="93">
        <f t="shared" ca="1" si="826"/>
        <v>3.6700418342188179</v>
      </c>
      <c r="DV126" s="93">
        <f t="shared" ca="1" si="827"/>
        <v>3.4829630052454141</v>
      </c>
      <c r="DW126" s="93">
        <f t="shared" ca="1" si="828"/>
        <v>3.3345831155182717</v>
      </c>
      <c r="DX126" s="93">
        <f t="shared" ca="1" si="829"/>
        <v>3.4628775054770302</v>
      </c>
      <c r="DY126" s="93">
        <f t="shared" ca="1" si="830"/>
        <v>3.3686486964601587</v>
      </c>
      <c r="DZ126" s="93">
        <f t="shared" ca="1" si="831"/>
        <v>3.6222081580906025</v>
      </c>
      <c r="EA126" s="198">
        <f t="shared" ca="1" si="832"/>
        <v>3.9419908871183038</v>
      </c>
    </row>
    <row r="127" spans="61:131" x14ac:dyDescent="0.35">
      <c r="BI127" s="42" t="str">
        <f t="shared" si="981"/>
        <v>0618zStDev_ECMWF</v>
      </c>
      <c r="BJ127" s="180" t="s">
        <v>3171</v>
      </c>
      <c r="BK127" s="192">
        <f t="shared" ca="1" si="982"/>
        <v>3</v>
      </c>
      <c r="BL127" s="210">
        <f t="shared" ca="1" si="983"/>
        <v>2.5736300887189252</v>
      </c>
      <c r="BM127" s="179">
        <f t="shared" ref="BM127:DF127" ca="1" si="1015">AVERAGE(BM38,BM82)</f>
        <v>2.5736300887189252</v>
      </c>
      <c r="BN127" s="192">
        <f t="shared" ca="1" si="985"/>
        <v>3</v>
      </c>
      <c r="BO127" s="210">
        <f t="shared" ca="1" si="986"/>
        <v>3.0746856951646535</v>
      </c>
      <c r="BP127" s="179">
        <f t="shared" ca="1" si="1015"/>
        <v>3.0746856951646535</v>
      </c>
      <c r="BQ127" s="192">
        <f t="shared" ca="1" si="987"/>
        <v>3</v>
      </c>
      <c r="BR127" s="210">
        <f t="shared" ca="1" si="988"/>
        <v>2.8883549581341752</v>
      </c>
      <c r="BS127" s="179">
        <f t="shared" ca="1" si="1015"/>
        <v>2.8883549581341752</v>
      </c>
      <c r="BT127" s="192">
        <f t="shared" ca="1" si="989"/>
        <v>4</v>
      </c>
      <c r="BU127" s="210">
        <f t="shared" ca="1" si="990"/>
        <v>3.3644307896335635</v>
      </c>
      <c r="BV127" s="179">
        <f t="shared" ca="1" si="1015"/>
        <v>3.3644307896335635</v>
      </c>
      <c r="BW127" s="192">
        <f t="shared" ca="1" si="991"/>
        <v>3</v>
      </c>
      <c r="BX127" s="210">
        <f t="shared" ca="1" si="992"/>
        <v>3.6544643213686836</v>
      </c>
      <c r="BY127" s="179">
        <f t="shared" ca="1" si="1015"/>
        <v>3.6544643213686836</v>
      </c>
      <c r="BZ127" s="192">
        <f t="shared" ca="1" si="993"/>
        <v>3</v>
      </c>
      <c r="CA127" s="210">
        <f t="shared" ca="1" si="994"/>
        <v>3.9629108177909886</v>
      </c>
      <c r="CB127" s="179">
        <f t="shared" ca="1" si="1015"/>
        <v>3.9629108177909886</v>
      </c>
      <c r="CC127" s="192">
        <f t="shared" ca="1" si="995"/>
        <v>3</v>
      </c>
      <c r="CD127" s="210">
        <f t="shared" ca="1" si="996"/>
        <v>3.5398139290647999</v>
      </c>
      <c r="CE127" s="179">
        <f t="shared" ca="1" si="1015"/>
        <v>3.5398139290647999</v>
      </c>
      <c r="CF127" s="192">
        <f t="shared" ca="1" si="997"/>
        <v>4</v>
      </c>
      <c r="CG127" s="210">
        <f t="shared" ca="1" si="998"/>
        <v>4.6434420954680711</v>
      </c>
      <c r="CH127" s="179">
        <f t="shared" ca="1" si="1015"/>
        <v>4.6434420954680711</v>
      </c>
      <c r="CI127" s="192">
        <f t="shared" ca="1" si="999"/>
        <v>3</v>
      </c>
      <c r="CJ127" s="210">
        <f t="shared" ca="1" si="1000"/>
        <v>4.5480580027533604</v>
      </c>
      <c r="CK127" s="179">
        <f t="shared" ca="1" si="1015"/>
        <v>4.5480580027533604</v>
      </c>
      <c r="CL127" s="192">
        <f t="shared" ca="1" si="1001"/>
        <v>3</v>
      </c>
      <c r="CM127" s="210">
        <f t="shared" ca="1" si="1002"/>
        <v>5.9291159414137393</v>
      </c>
      <c r="CN127" s="179">
        <f t="shared" ca="1" si="1015"/>
        <v>5.9291159414137393</v>
      </c>
      <c r="CO127" s="192" t="str">
        <f t="shared" si="1003"/>
        <v>-</v>
      </c>
      <c r="CP127" s="210" t="str">
        <f t="shared" si="1004"/>
        <v>-</v>
      </c>
      <c r="CQ127" s="179" t="e">
        <f t="shared" si="1015"/>
        <v>#DIV/0!</v>
      </c>
      <c r="CR127" s="192" t="str">
        <f t="shared" si="1005"/>
        <v>-</v>
      </c>
      <c r="CS127" s="210" t="str">
        <f t="shared" si="1006"/>
        <v>-</v>
      </c>
      <c r="CT127" s="179" t="e">
        <f t="shared" si="1015"/>
        <v>#DIV/0!</v>
      </c>
      <c r="CU127" s="192" t="str">
        <f t="shared" si="1007"/>
        <v>-</v>
      </c>
      <c r="CV127" s="210" t="str">
        <f t="shared" si="1008"/>
        <v>-</v>
      </c>
      <c r="CW127" s="179" t="e">
        <f t="shared" si="1015"/>
        <v>#DIV/0!</v>
      </c>
      <c r="CX127" s="192" t="str">
        <f t="shared" si="1009"/>
        <v>-</v>
      </c>
      <c r="CY127" s="210" t="str">
        <f t="shared" si="1010"/>
        <v>-</v>
      </c>
      <c r="CZ127" s="179" t="e">
        <f t="shared" si="1015"/>
        <v>#DIV/0!</v>
      </c>
      <c r="DA127" s="192" t="str">
        <f t="shared" si="1011"/>
        <v>-</v>
      </c>
      <c r="DB127" s="210" t="str">
        <f t="shared" si="1012"/>
        <v>-</v>
      </c>
      <c r="DC127" s="179" t="e">
        <f t="shared" si="1015"/>
        <v>#DIV/0!</v>
      </c>
      <c r="DD127" s="192" t="str">
        <f t="shared" si="1013"/>
        <v>-</v>
      </c>
      <c r="DE127" s="210" t="str">
        <f t="shared" si="1014"/>
        <v>-</v>
      </c>
      <c r="DF127" s="179" t="e">
        <f t="shared" si="1015"/>
        <v>#DIV/0!</v>
      </c>
      <c r="DK127" s="197" t="str">
        <f t="shared" si="816"/>
        <v>ECMWF</v>
      </c>
      <c r="DL127" s="93">
        <f t="shared" ca="1" si="817"/>
        <v>2.5736300887189252</v>
      </c>
      <c r="DM127" s="93">
        <f t="shared" ca="1" si="818"/>
        <v>3.0746856951646535</v>
      </c>
      <c r="DN127" s="93">
        <f t="shared" ca="1" si="819"/>
        <v>2.8883549581341752</v>
      </c>
      <c r="DO127" s="93">
        <f t="shared" ca="1" si="820"/>
        <v>3.3644307896335635</v>
      </c>
      <c r="DP127" s="93">
        <f t="shared" ca="1" si="821"/>
        <v>3.6544643213686836</v>
      </c>
      <c r="DQ127" s="93">
        <f t="shared" ca="1" si="822"/>
        <v>3.9629108177909886</v>
      </c>
      <c r="DR127" s="93">
        <f t="shared" ca="1" si="823"/>
        <v>3.5398139290647999</v>
      </c>
      <c r="DS127" s="93">
        <f t="shared" ca="1" si="824"/>
        <v>4.6434420954680711</v>
      </c>
      <c r="DT127" s="93">
        <f t="shared" ca="1" si="825"/>
        <v>4.5480580027533604</v>
      </c>
      <c r="DU127" s="93">
        <f t="shared" ca="1" si="826"/>
        <v>5.9291159414137393</v>
      </c>
      <c r="DV127" s="93" t="e">
        <f t="shared" si="827"/>
        <v>#DIV/0!</v>
      </c>
      <c r="DW127" s="93" t="e">
        <f t="shared" si="828"/>
        <v>#DIV/0!</v>
      </c>
      <c r="DX127" s="93" t="e">
        <f t="shared" si="829"/>
        <v>#DIV/0!</v>
      </c>
      <c r="DY127" s="93" t="e">
        <f t="shared" si="830"/>
        <v>#DIV/0!</v>
      </c>
      <c r="DZ127" s="93" t="e">
        <f t="shared" si="831"/>
        <v>#DIV/0!</v>
      </c>
      <c r="EA127" s="198" t="e">
        <f t="shared" si="832"/>
        <v>#DIV/0!</v>
      </c>
    </row>
    <row r="128" spans="61:131" ht="16" thickBot="1" x14ac:dyDescent="0.4">
      <c r="BI128" s="42" t="str">
        <f t="shared" si="981"/>
        <v>0618zStDev_ECMWF_Ens</v>
      </c>
      <c r="BJ128" s="180" t="s">
        <v>3298</v>
      </c>
      <c r="BK128" s="192">
        <f t="shared" ca="1" si="982"/>
        <v>4</v>
      </c>
      <c r="BL128" s="210">
        <f t="shared" ca="1" si="983"/>
        <v>2.8763983627961816</v>
      </c>
      <c r="BM128" s="179">
        <f t="shared" ref="BM128:DF128" ca="1" si="1016">AVERAGE(BM39,BM83)</f>
        <v>2.8763983627961816</v>
      </c>
      <c r="BN128" s="192">
        <f t="shared" ca="1" si="985"/>
        <v>4</v>
      </c>
      <c r="BO128" s="210">
        <f t="shared" ca="1" si="986"/>
        <v>3.2275055339706675</v>
      </c>
      <c r="BP128" s="179">
        <f t="shared" ca="1" si="1016"/>
        <v>3.2275055339706675</v>
      </c>
      <c r="BQ128" s="192">
        <f t="shared" ca="1" si="987"/>
        <v>4</v>
      </c>
      <c r="BR128" s="210">
        <f t="shared" ca="1" si="988"/>
        <v>3.1769543894388494</v>
      </c>
      <c r="BS128" s="179">
        <f t="shared" ca="1" si="1016"/>
        <v>3.1769543894388494</v>
      </c>
      <c r="BT128" s="192">
        <f t="shared" ca="1" si="989"/>
        <v>3</v>
      </c>
      <c r="BU128" s="210">
        <f t="shared" ca="1" si="990"/>
        <v>3.1454527484489758</v>
      </c>
      <c r="BV128" s="179">
        <f t="shared" ca="1" si="1016"/>
        <v>3.1454527484489758</v>
      </c>
      <c r="BW128" s="192">
        <f t="shared" ca="1" si="991"/>
        <v>2</v>
      </c>
      <c r="BX128" s="210">
        <f t="shared" ca="1" si="992"/>
        <v>3.1519116086345766</v>
      </c>
      <c r="BY128" s="179">
        <f t="shared" ca="1" si="1016"/>
        <v>3.1519116086345766</v>
      </c>
      <c r="BZ128" s="192">
        <f t="shared" ca="1" si="993"/>
        <v>2</v>
      </c>
      <c r="CA128" s="210">
        <f t="shared" ca="1" si="994"/>
        <v>3.487257818733311</v>
      </c>
      <c r="CB128" s="179">
        <f t="shared" ca="1" si="1016"/>
        <v>3.487257818733311</v>
      </c>
      <c r="CC128" s="192">
        <f t="shared" ca="1" si="995"/>
        <v>2</v>
      </c>
      <c r="CD128" s="210">
        <f t="shared" ca="1" si="996"/>
        <v>3.4927835694439926</v>
      </c>
      <c r="CE128" s="179">
        <f t="shared" ca="1" si="1016"/>
        <v>3.4927835694439926</v>
      </c>
      <c r="CF128" s="192">
        <f t="shared" ca="1" si="997"/>
        <v>1</v>
      </c>
      <c r="CG128" s="210">
        <f t="shared" ca="1" si="998"/>
        <v>3.376319622356033</v>
      </c>
      <c r="CH128" s="179">
        <f t="shared" ca="1" si="1016"/>
        <v>3.376319622356033</v>
      </c>
      <c r="CI128" s="192">
        <f t="shared" ca="1" si="999"/>
        <v>1</v>
      </c>
      <c r="CJ128" s="210">
        <f t="shared" ca="1" si="1000"/>
        <v>3.218784976688061</v>
      </c>
      <c r="CK128" s="179">
        <f t="shared" ca="1" si="1016"/>
        <v>3.218784976688061</v>
      </c>
      <c r="CL128" s="192">
        <f t="shared" ca="1" si="1001"/>
        <v>1</v>
      </c>
      <c r="CM128" s="210">
        <f t="shared" ca="1" si="1002"/>
        <v>3.2612244928550913</v>
      </c>
      <c r="CN128" s="179">
        <f t="shared" ca="1" si="1016"/>
        <v>3.2612244928550913</v>
      </c>
      <c r="CO128" s="192">
        <f t="shared" ca="1" si="1003"/>
        <v>1</v>
      </c>
      <c r="CP128" s="210">
        <f t="shared" ca="1" si="1004"/>
        <v>3.3675261726451833</v>
      </c>
      <c r="CQ128" s="179">
        <f t="shared" ca="1" si="1016"/>
        <v>3.3675261726451833</v>
      </c>
      <c r="CR128" s="192">
        <f t="shared" ca="1" si="1005"/>
        <v>1</v>
      </c>
      <c r="CS128" s="210">
        <f t="shared" ca="1" si="1006"/>
        <v>3.3308313472293842</v>
      </c>
      <c r="CT128" s="179">
        <f t="shared" ca="1" si="1016"/>
        <v>3.3308313472293842</v>
      </c>
      <c r="CU128" s="192">
        <f t="shared" ca="1" si="1007"/>
        <v>1</v>
      </c>
      <c r="CV128" s="210">
        <f t="shared" ca="1" si="1008"/>
        <v>3.1579146064676453</v>
      </c>
      <c r="CW128" s="179">
        <f t="shared" ca="1" si="1016"/>
        <v>3.1579146064676453</v>
      </c>
      <c r="CX128" s="192">
        <f t="shared" ca="1" si="1009"/>
        <v>1</v>
      </c>
      <c r="CY128" s="210">
        <f t="shared" ca="1" si="1010"/>
        <v>3.2807718200762035</v>
      </c>
      <c r="CZ128" s="179">
        <f t="shared" ca="1" si="1016"/>
        <v>3.2807718200762035</v>
      </c>
      <c r="DA128" s="192">
        <f t="shared" ca="1" si="1011"/>
        <v>1</v>
      </c>
      <c r="DB128" s="210">
        <f t="shared" ca="1" si="1012"/>
        <v>3.3646461676166104</v>
      </c>
      <c r="DC128" s="179">
        <f t="shared" ca="1" si="1016"/>
        <v>3.3646461676166104</v>
      </c>
      <c r="DD128" s="192" t="str">
        <f t="shared" ca="1" si="1013"/>
        <v>-</v>
      </c>
      <c r="DE128" s="210" t="str">
        <f t="shared" ca="1" si="1014"/>
        <v>-</v>
      </c>
      <c r="DF128" s="179" t="e">
        <f t="shared" ca="1" si="1016"/>
        <v>#DIV/0!</v>
      </c>
      <c r="DK128" s="197" t="str">
        <f t="shared" si="816"/>
        <v>ECMWF_Ens</v>
      </c>
      <c r="DL128" s="93">
        <f t="shared" ca="1" si="817"/>
        <v>2.8763983627961816</v>
      </c>
      <c r="DM128" s="93">
        <f t="shared" ca="1" si="818"/>
        <v>3.2275055339706675</v>
      </c>
      <c r="DN128" s="93">
        <f t="shared" ca="1" si="819"/>
        <v>3.1769543894388494</v>
      </c>
      <c r="DO128" s="93">
        <f t="shared" ca="1" si="820"/>
        <v>3.1454527484489758</v>
      </c>
      <c r="DP128" s="93">
        <f t="shared" ca="1" si="821"/>
        <v>3.1519116086345766</v>
      </c>
      <c r="DQ128" s="93">
        <f t="shared" ca="1" si="822"/>
        <v>3.487257818733311</v>
      </c>
      <c r="DR128" s="93">
        <f t="shared" ca="1" si="823"/>
        <v>3.4927835694439926</v>
      </c>
      <c r="DS128" s="93">
        <f t="shared" ca="1" si="824"/>
        <v>3.376319622356033</v>
      </c>
      <c r="DT128" s="93">
        <f t="shared" ca="1" si="825"/>
        <v>3.218784976688061</v>
      </c>
      <c r="DU128" s="93">
        <f t="shared" ca="1" si="826"/>
        <v>3.2612244928550913</v>
      </c>
      <c r="DV128" s="93">
        <f t="shared" ca="1" si="827"/>
        <v>3.3675261726451833</v>
      </c>
      <c r="DW128" s="93">
        <f t="shared" ca="1" si="828"/>
        <v>3.3308313472293842</v>
      </c>
      <c r="DX128" s="93">
        <f t="shared" ca="1" si="829"/>
        <v>3.1579146064676453</v>
      </c>
      <c r="DY128" s="93">
        <f t="shared" ca="1" si="830"/>
        <v>3.2807718200762035</v>
      </c>
      <c r="DZ128" s="93">
        <f t="shared" ca="1" si="831"/>
        <v>3.3646461676166104</v>
      </c>
      <c r="EA128" s="198" t="e">
        <f t="shared" ca="1" si="832"/>
        <v>#DIV/0!</v>
      </c>
    </row>
    <row r="129" spans="60:131" ht="16" thickBot="1" x14ac:dyDescent="0.4">
      <c r="BI129" s="169" t="s">
        <v>3293</v>
      </c>
      <c r="BJ129" s="211" t="s">
        <v>3248</v>
      </c>
      <c r="BK129" s="406" t="s">
        <v>3092</v>
      </c>
      <c r="BL129" s="407"/>
      <c r="BM129" s="408"/>
      <c r="BN129" s="406" t="s">
        <v>3093</v>
      </c>
      <c r="BO129" s="407"/>
      <c r="BP129" s="408"/>
      <c r="BQ129" s="406" t="s">
        <v>3094</v>
      </c>
      <c r="BR129" s="407"/>
      <c r="BS129" s="408"/>
      <c r="BT129" s="406" t="s">
        <v>3095</v>
      </c>
      <c r="BU129" s="407"/>
      <c r="BV129" s="408"/>
      <c r="BW129" s="406" t="s">
        <v>3096</v>
      </c>
      <c r="BX129" s="407"/>
      <c r="BY129" s="407"/>
      <c r="BZ129" s="406" t="s">
        <v>3097</v>
      </c>
      <c r="CA129" s="407"/>
      <c r="CB129" s="408"/>
      <c r="CC129" s="406" t="s">
        <v>3098</v>
      </c>
      <c r="CD129" s="407"/>
      <c r="CE129" s="408"/>
      <c r="CF129" s="406" t="s">
        <v>3099</v>
      </c>
      <c r="CG129" s="407"/>
      <c r="CH129" s="408"/>
      <c r="CI129" s="406" t="s">
        <v>3100</v>
      </c>
      <c r="CJ129" s="407"/>
      <c r="CK129" s="407"/>
      <c r="CL129" s="406" t="s">
        <v>3101</v>
      </c>
      <c r="CM129" s="407"/>
      <c r="CN129" s="408"/>
      <c r="CO129" s="406" t="s">
        <v>3102</v>
      </c>
      <c r="CP129" s="407"/>
      <c r="CQ129" s="408"/>
      <c r="CR129" s="406" t="s">
        <v>3103</v>
      </c>
      <c r="CS129" s="407"/>
      <c r="CT129" s="408"/>
      <c r="CU129" s="406" t="s">
        <v>3104</v>
      </c>
      <c r="CV129" s="407"/>
      <c r="CW129" s="407"/>
      <c r="CX129" s="406" t="s">
        <v>3105</v>
      </c>
      <c r="CY129" s="407"/>
      <c r="CZ129" s="408"/>
      <c r="DA129" s="406" t="s">
        <v>3106</v>
      </c>
      <c r="DB129" s="407"/>
      <c r="DC129" s="408"/>
      <c r="DD129" s="406" t="s">
        <v>3107</v>
      </c>
      <c r="DE129" s="407"/>
      <c r="DF129" s="408"/>
      <c r="DK129" s="195" t="str">
        <f t="shared" si="816"/>
        <v>ERROR</v>
      </c>
      <c r="DL129" s="173" t="str">
        <f>BK129</f>
        <v>Day 1</v>
      </c>
      <c r="DM129" s="173">
        <f t="shared" si="818"/>
        <v>0</v>
      </c>
      <c r="DN129" s="173">
        <f t="shared" si="819"/>
        <v>0</v>
      </c>
      <c r="DO129" s="173">
        <f t="shared" si="820"/>
        <v>0</v>
      </c>
      <c r="DP129" s="173">
        <f t="shared" si="821"/>
        <v>0</v>
      </c>
      <c r="DQ129" s="173">
        <f t="shared" si="822"/>
        <v>0</v>
      </c>
      <c r="DR129" s="173">
        <f t="shared" si="823"/>
        <v>0</v>
      </c>
      <c r="DS129" s="173">
        <f t="shared" si="824"/>
        <v>0</v>
      </c>
      <c r="DT129" s="173">
        <f t="shared" si="825"/>
        <v>0</v>
      </c>
      <c r="DU129" s="173">
        <f t="shared" si="826"/>
        <v>0</v>
      </c>
      <c r="DV129" s="173">
        <f t="shared" si="827"/>
        <v>0</v>
      </c>
      <c r="DW129" s="173">
        <f t="shared" si="828"/>
        <v>0</v>
      </c>
      <c r="DX129" s="173">
        <f t="shared" si="829"/>
        <v>0</v>
      </c>
      <c r="DY129" s="173">
        <f t="shared" si="830"/>
        <v>0</v>
      </c>
      <c r="DZ129" s="173">
        <f t="shared" si="831"/>
        <v>0</v>
      </c>
      <c r="EA129" s="196">
        <f t="shared" si="832"/>
        <v>0</v>
      </c>
    </row>
    <row r="130" spans="60:131" x14ac:dyDescent="0.35">
      <c r="BI130" s="42" t="str">
        <f>$BI$129&amp;BJ130</f>
        <v>0618zBIASError_GFS</v>
      </c>
      <c r="BJ130" s="180" t="s">
        <v>3085</v>
      </c>
      <c r="BK130" s="192">
        <f ca="1">IFERROR(RANK(BL130,BL$130:BL$133,2),"-")</f>
        <v>2</v>
      </c>
      <c r="BL130" s="210">
        <f ca="1">IFERROR(ABS(BM130),"-")</f>
        <v>1.5127135714285731</v>
      </c>
      <c r="BM130" s="179">
        <f ca="1">AVERAGE(BM41,BM85)</f>
        <v>1.5127135714285731</v>
      </c>
      <c r="BN130" s="192">
        <f ca="1">IFERROR(RANK(BO130,BO$130:BO$133,2),"-")</f>
        <v>2</v>
      </c>
      <c r="BO130" s="210">
        <f ca="1">IFERROR(ABS(BP130),"-")</f>
        <v>1.9558671428571421</v>
      </c>
      <c r="BP130" s="179">
        <f t="shared" ref="BP130:DF130" ca="1" si="1017">AVERAGE(BP41,BP85)</f>
        <v>1.9558671428571421</v>
      </c>
      <c r="BQ130" s="192">
        <f ca="1">IFERROR(RANK(BR130,BR$130:BR$133,2),"-")</f>
        <v>2</v>
      </c>
      <c r="BR130" s="210">
        <f ca="1">IFERROR(ABS(BS130),"-")</f>
        <v>1.9435692857142843</v>
      </c>
      <c r="BS130" s="179">
        <f t="shared" ca="1" si="1017"/>
        <v>1.9435692857142843</v>
      </c>
      <c r="BT130" s="192">
        <f ca="1">IFERROR(RANK(BU130,BU$130:BU$133,2),"-")</f>
        <v>2</v>
      </c>
      <c r="BU130" s="210">
        <f ca="1">IFERROR(ABS(BV130),"-")</f>
        <v>2.2946849999999994</v>
      </c>
      <c r="BV130" s="179">
        <f t="shared" ca="1" si="1017"/>
        <v>2.2946849999999994</v>
      </c>
      <c r="BW130" s="192">
        <f ca="1">IFERROR(RANK(BX130,BX$130:BX$133,2),"-")</f>
        <v>4</v>
      </c>
      <c r="BX130" s="210">
        <f ca="1">IFERROR(ABS(BY130),"-")</f>
        <v>2.9698842857142873</v>
      </c>
      <c r="BY130" s="179">
        <f t="shared" ca="1" si="1017"/>
        <v>2.9698842857142873</v>
      </c>
      <c r="BZ130" s="192">
        <f ca="1">IFERROR(RANK(CA130,CA$130:CA$133,2),"-")</f>
        <v>3</v>
      </c>
      <c r="CA130" s="210">
        <f ca="1">IFERROR(ABS(CB130),"-")</f>
        <v>3.0261150000000012</v>
      </c>
      <c r="CB130" s="179">
        <f t="shared" ca="1" si="1017"/>
        <v>3.0261150000000012</v>
      </c>
      <c r="CC130" s="192">
        <f ca="1">IFERROR(RANK(CD130,CD$130:CD$133,2),"-")</f>
        <v>3</v>
      </c>
      <c r="CD130" s="210">
        <f ca="1">IFERROR(ABS(CE130),"-")</f>
        <v>3.2288335714285701</v>
      </c>
      <c r="CE130" s="179">
        <f t="shared" ca="1" si="1017"/>
        <v>3.2288335714285701</v>
      </c>
      <c r="CF130" s="192">
        <f ca="1">IFERROR(RANK(CG130,CG$130:CG$133,2),"-")</f>
        <v>2</v>
      </c>
      <c r="CG130" s="210">
        <f ca="1">IFERROR(ABS(CH130),"-")</f>
        <v>3.553065000000001</v>
      </c>
      <c r="CH130" s="179">
        <f t="shared" ca="1" si="1017"/>
        <v>3.553065000000001</v>
      </c>
      <c r="CI130" s="192">
        <f ca="1">IFERROR(RANK(CJ130,CJ$130:CJ$133,2),"-")</f>
        <v>3</v>
      </c>
      <c r="CJ130" s="210">
        <f ca="1">IFERROR(ABS(CK130),"-")</f>
        <v>4.4254478571428582</v>
      </c>
      <c r="CK130" s="179">
        <f t="shared" ca="1" si="1017"/>
        <v>4.4254478571428582</v>
      </c>
      <c r="CL130" s="192">
        <f ca="1">IFERROR(RANK(CM130,CM$130:CM$133,2),"-")</f>
        <v>4</v>
      </c>
      <c r="CM130" s="210">
        <f ca="1">IFERROR(ABS(CN130),"-")</f>
        <v>5.7767335714285712</v>
      </c>
      <c r="CN130" s="179">
        <f t="shared" ca="1" si="1017"/>
        <v>5.7767335714285712</v>
      </c>
      <c r="CO130" s="192">
        <f ca="1">IFERROR(RANK(CP130,CP$130:CP$133,2),"-")</f>
        <v>3</v>
      </c>
      <c r="CP130" s="210">
        <f ca="1">IFERROR(ABS(CQ130),"-")</f>
        <v>5.3705378571428568</v>
      </c>
      <c r="CQ130" s="179">
        <f t="shared" ca="1" si="1017"/>
        <v>5.3705378571428568</v>
      </c>
      <c r="CR130" s="192">
        <f ca="1">IFERROR(RANK(CS130,CS$130:CS$133,2),"-")</f>
        <v>3</v>
      </c>
      <c r="CS130" s="210">
        <f ca="1">IFERROR(ABS(CT130),"-")</f>
        <v>6.3357750000000017</v>
      </c>
      <c r="CT130" s="179">
        <f t="shared" ca="1" si="1017"/>
        <v>6.3357750000000017</v>
      </c>
      <c r="CU130" s="192">
        <f ca="1">IFERROR(RANK(CV130,CV$130:CV$133,2),"-")</f>
        <v>3</v>
      </c>
      <c r="CV130" s="210">
        <f ca="1">IFERROR(ABS(CW130),"-")</f>
        <v>7.0202507142857158</v>
      </c>
      <c r="CW130" s="179">
        <f t="shared" ca="1" si="1017"/>
        <v>7.0202507142857158</v>
      </c>
      <c r="CX130" s="192">
        <f ca="1">IFERROR(RANK(CY130,CY$130:CY$133,2),"-")</f>
        <v>3</v>
      </c>
      <c r="CY130" s="210">
        <f ca="1">IFERROR(ABS(CZ130),"-")</f>
        <v>7.0633221428571442</v>
      </c>
      <c r="CZ130" s="179">
        <f t="shared" ca="1" si="1017"/>
        <v>7.0633221428571442</v>
      </c>
      <c r="DA130" s="192">
        <f ca="1">IFERROR(RANK(DB130,DB$130:DB$133,2),"-")</f>
        <v>3</v>
      </c>
      <c r="DB130" s="210">
        <f ca="1">IFERROR(ABS(DC130),"-")</f>
        <v>6.6250478571428566</v>
      </c>
      <c r="DC130" s="179">
        <f t="shared" ca="1" si="1017"/>
        <v>6.6250478571428566</v>
      </c>
      <c r="DD130" s="192">
        <f ca="1">IFERROR(RANK(DE130,DE$130:DE$133,2),"-")</f>
        <v>2</v>
      </c>
      <c r="DE130" s="210">
        <f ca="1">IFERROR(ABS(DF130),"-")</f>
        <v>7.1085407142857147</v>
      </c>
      <c r="DF130" s="179">
        <f t="shared" ca="1" si="1017"/>
        <v>7.1085407142857147</v>
      </c>
      <c r="DK130" s="197" t="str">
        <f t="shared" si="816"/>
        <v>GFS</v>
      </c>
      <c r="DL130" s="93">
        <f t="shared" ca="1" si="817"/>
        <v>1.5127135714285731</v>
      </c>
      <c r="DM130" s="93">
        <f t="shared" ca="1" si="818"/>
        <v>1.9558671428571421</v>
      </c>
      <c r="DN130" s="93">
        <f t="shared" ca="1" si="819"/>
        <v>1.9435692857142843</v>
      </c>
      <c r="DO130" s="93">
        <f t="shared" ca="1" si="820"/>
        <v>2.2946849999999994</v>
      </c>
      <c r="DP130" s="93">
        <f t="shared" ca="1" si="821"/>
        <v>2.9698842857142873</v>
      </c>
      <c r="DQ130" s="93">
        <f t="shared" ca="1" si="822"/>
        <v>3.0261150000000012</v>
      </c>
      <c r="DR130" s="93">
        <f t="shared" ca="1" si="823"/>
        <v>3.2288335714285701</v>
      </c>
      <c r="DS130" s="93">
        <f t="shared" ca="1" si="824"/>
        <v>3.553065000000001</v>
      </c>
      <c r="DT130" s="93">
        <f t="shared" ca="1" si="825"/>
        <v>4.4254478571428582</v>
      </c>
      <c r="DU130" s="93">
        <f t="shared" ca="1" si="826"/>
        <v>5.7767335714285712</v>
      </c>
      <c r="DV130" s="93">
        <f t="shared" ca="1" si="827"/>
        <v>5.3705378571428568</v>
      </c>
      <c r="DW130" s="93">
        <f t="shared" ca="1" si="828"/>
        <v>6.3357750000000017</v>
      </c>
      <c r="DX130" s="93">
        <f t="shared" ca="1" si="829"/>
        <v>7.0202507142857158</v>
      </c>
      <c r="DY130" s="93">
        <f t="shared" ca="1" si="830"/>
        <v>7.0633221428571442</v>
      </c>
      <c r="DZ130" s="93">
        <f t="shared" ca="1" si="831"/>
        <v>6.6250478571428566</v>
      </c>
      <c r="EA130" s="198">
        <f t="shared" ca="1" si="832"/>
        <v>7.1085407142857147</v>
      </c>
    </row>
    <row r="131" spans="60:131" x14ac:dyDescent="0.35">
      <c r="BI131" s="42" t="str">
        <f t="shared" ref="BI131:BI133" si="1018">$BI$129&amp;BJ131</f>
        <v>0618zBIASError_GFS_Ens</v>
      </c>
      <c r="BJ131" s="180" t="s">
        <v>3297</v>
      </c>
      <c r="BK131" s="192">
        <f t="shared" ref="BK131:BK133" ca="1" si="1019">IFERROR(RANK(BL131,BL$130:BL$133,2),"-")</f>
        <v>1</v>
      </c>
      <c r="BL131" s="210">
        <f t="shared" ref="BL131:BL133" ca="1" si="1020">IFERROR(ABS(BM131),"-")</f>
        <v>1.1601578571428575</v>
      </c>
      <c r="BM131" s="179">
        <f t="shared" ref="BM131:DF131" ca="1" si="1021">AVERAGE(BM42,BM86)</f>
        <v>1.1601578571428575</v>
      </c>
      <c r="BN131" s="192">
        <f t="shared" ref="BN131:BN133" ca="1" si="1022">IFERROR(RANK(BO131,BO$130:BO$133,2),"-")</f>
        <v>1</v>
      </c>
      <c r="BO131" s="210">
        <f t="shared" ref="BO131:BO133" ca="1" si="1023">IFERROR(ABS(BP131),"-")</f>
        <v>1.5881657142857155</v>
      </c>
      <c r="BP131" s="179">
        <f t="shared" ca="1" si="1021"/>
        <v>1.5881657142857155</v>
      </c>
      <c r="BQ131" s="192">
        <f t="shared" ref="BQ131:BQ133" ca="1" si="1024">IFERROR(RANK(BR131,BR$130:BR$133,2),"-")</f>
        <v>1</v>
      </c>
      <c r="BR131" s="210">
        <f t="shared" ref="BR131:BR133" ca="1" si="1025">IFERROR(ABS(BS131),"-")</f>
        <v>1.7802450000000027</v>
      </c>
      <c r="BS131" s="179">
        <f t="shared" ca="1" si="1021"/>
        <v>1.7802450000000027</v>
      </c>
      <c r="BT131" s="192">
        <f t="shared" ref="BT131:BT133" ca="1" si="1026">IFERROR(RANK(BU131,BU$130:BU$133,2),"-")</f>
        <v>1</v>
      </c>
      <c r="BU131" s="210">
        <f t="shared" ref="BU131:BU133" ca="1" si="1027">IFERROR(ABS(BV131),"-")</f>
        <v>1.9429007142857146</v>
      </c>
      <c r="BV131" s="179">
        <f t="shared" ca="1" si="1021"/>
        <v>1.9429007142857146</v>
      </c>
      <c r="BW131" s="192">
        <f t="shared" ref="BW131:BW133" ca="1" si="1028">IFERROR(RANK(BX131,BX$130:BX$133,2),"-")</f>
        <v>1</v>
      </c>
      <c r="BX131" s="210">
        <f t="shared" ref="BX131:BX133" ca="1" si="1029">IFERROR(ABS(BY131),"-")</f>
        <v>2.1611057142857142</v>
      </c>
      <c r="BY131" s="179">
        <f t="shared" ca="1" si="1021"/>
        <v>2.1611057142857142</v>
      </c>
      <c r="BZ131" s="192">
        <f t="shared" ref="BZ131:BZ133" ca="1" si="1030">IFERROR(RANK(CA131,CA$130:CA$133,2),"-")</f>
        <v>1</v>
      </c>
      <c r="CA131" s="210">
        <f t="shared" ref="CA131:CA133" ca="1" si="1031">IFERROR(ABS(CB131),"-")</f>
        <v>2.4945685714285726</v>
      </c>
      <c r="CB131" s="179">
        <f t="shared" ca="1" si="1021"/>
        <v>2.4945685714285726</v>
      </c>
      <c r="CC131" s="192">
        <f t="shared" ref="CC131:CC133" ca="1" si="1032">IFERROR(RANK(CD131,CD$130:CD$133,2),"-")</f>
        <v>4</v>
      </c>
      <c r="CD131" s="210">
        <f t="shared" ref="CD131:CD133" ca="1" si="1033">IFERROR(ABS(CE131),"-")</f>
        <v>3.2624614285714273</v>
      </c>
      <c r="CE131" s="179">
        <f t="shared" ca="1" si="1021"/>
        <v>3.2624614285714273</v>
      </c>
      <c r="CF131" s="192">
        <f t="shared" ref="CF131:CF133" ca="1" si="1034">IFERROR(RANK(CG131,CG$130:CG$133,2),"-")</f>
        <v>4</v>
      </c>
      <c r="CG131" s="210">
        <f t="shared" ref="CG131:CG133" ca="1" si="1035">IFERROR(ABS(CH131),"-")</f>
        <v>4.1119649999999996</v>
      </c>
      <c r="CH131" s="179">
        <f t="shared" ca="1" si="1021"/>
        <v>4.1119649999999996</v>
      </c>
      <c r="CI131" s="192">
        <f t="shared" ref="CI131:CI133" ca="1" si="1036">IFERROR(RANK(CJ131,CJ$130:CJ$133,2),"-")</f>
        <v>4</v>
      </c>
      <c r="CJ131" s="210">
        <f t="shared" ref="CJ131:CJ133" ca="1" si="1037">IFERROR(ABS(CK131),"-")</f>
        <v>4.6457228571428573</v>
      </c>
      <c r="CK131" s="179">
        <f t="shared" ca="1" si="1021"/>
        <v>4.6457228571428573</v>
      </c>
      <c r="CL131" s="192">
        <f t="shared" ref="CL131:CL133" ca="1" si="1038">IFERROR(RANK(CM131,CM$130:CM$133,2),"-")</f>
        <v>2</v>
      </c>
      <c r="CM131" s="210">
        <f t="shared" ref="CM131:CM133" ca="1" si="1039">IFERROR(ABS(CN131),"-")</f>
        <v>5.0225657142857134</v>
      </c>
      <c r="CN131" s="179">
        <f t="shared" ca="1" si="1021"/>
        <v>5.0225657142857134</v>
      </c>
      <c r="CO131" s="192">
        <f t="shared" ref="CO131:CO133" ca="1" si="1040">IFERROR(RANK(CP131,CP$130:CP$133,2),"-")</f>
        <v>2</v>
      </c>
      <c r="CP131" s="210">
        <f t="shared" ref="CP131:CP133" ca="1" si="1041">IFERROR(ABS(CQ131),"-")</f>
        <v>5.1647790476190494</v>
      </c>
      <c r="CQ131" s="179">
        <f t="shared" ca="1" si="1021"/>
        <v>5.1647790476190494</v>
      </c>
      <c r="CR131" s="192">
        <f t="shared" ref="CR131:CR133" ca="1" si="1042">IFERROR(RANK(CS131,CS$130:CS$133,2),"-")</f>
        <v>2</v>
      </c>
      <c r="CS131" s="210">
        <f t="shared" ref="CS131:CS133" ca="1" si="1043">IFERROR(ABS(CT131),"-")</f>
        <v>5.6553654761904752</v>
      </c>
      <c r="CT131" s="179">
        <f t="shared" ca="1" si="1021"/>
        <v>5.6553654761904752</v>
      </c>
      <c r="CU131" s="192">
        <f t="shared" ref="CU131:CU133" ca="1" si="1044">IFERROR(RANK(CV131,CV$130:CV$133,2),"-")</f>
        <v>2</v>
      </c>
      <c r="CV131" s="210">
        <f t="shared" ref="CV131:CV133" ca="1" si="1045">IFERROR(ABS(CW131),"-")</f>
        <v>5.796071904761904</v>
      </c>
      <c r="CW131" s="179">
        <f t="shared" ca="1" si="1021"/>
        <v>5.796071904761904</v>
      </c>
      <c r="CX131" s="192">
        <f t="shared" ref="CX131:CX133" ca="1" si="1046">IFERROR(RANK(CY131,CY$130:CY$133,2),"-")</f>
        <v>2</v>
      </c>
      <c r="CY131" s="210">
        <f t="shared" ref="CY131:CY133" ca="1" si="1047">IFERROR(ABS(CZ131),"-")</f>
        <v>5.7879266666666656</v>
      </c>
      <c r="CZ131" s="179">
        <f t="shared" ca="1" si="1021"/>
        <v>5.7879266666666656</v>
      </c>
      <c r="DA131" s="192">
        <f t="shared" ref="DA131:DA133" ca="1" si="1048">IFERROR(RANK(DB131,DB$130:DB$133,2),"-")</f>
        <v>2</v>
      </c>
      <c r="DB131" s="210">
        <f t="shared" ref="DB131:DB133" ca="1" si="1049">IFERROR(ABS(DC131),"-")</f>
        <v>5.7400549999999999</v>
      </c>
      <c r="DC131" s="179">
        <f t="shared" ca="1" si="1021"/>
        <v>5.7400549999999999</v>
      </c>
      <c r="DD131" s="192">
        <f t="shared" ref="DD131:DD133" ca="1" si="1050">IFERROR(RANK(DE131,DE$130:DE$133,2),"-")</f>
        <v>1</v>
      </c>
      <c r="DE131" s="210">
        <f t="shared" ref="DE131:DE133" ca="1" si="1051">IFERROR(ABS(DF131),"-")</f>
        <v>5.5152835714285704</v>
      </c>
      <c r="DF131" s="179">
        <f t="shared" ca="1" si="1021"/>
        <v>5.5152835714285704</v>
      </c>
      <c r="DK131" s="197" t="str">
        <f t="shared" si="816"/>
        <v>GFS_Ens</v>
      </c>
      <c r="DL131" s="93">
        <f t="shared" ca="1" si="817"/>
        <v>1.1601578571428575</v>
      </c>
      <c r="DM131" s="93">
        <f t="shared" ca="1" si="818"/>
        <v>1.5881657142857155</v>
      </c>
      <c r="DN131" s="93">
        <f t="shared" ca="1" si="819"/>
        <v>1.7802450000000027</v>
      </c>
      <c r="DO131" s="93">
        <f t="shared" ca="1" si="820"/>
        <v>1.9429007142857146</v>
      </c>
      <c r="DP131" s="93">
        <f t="shared" ca="1" si="821"/>
        <v>2.1611057142857142</v>
      </c>
      <c r="DQ131" s="93">
        <f t="shared" ca="1" si="822"/>
        <v>2.4945685714285726</v>
      </c>
      <c r="DR131" s="93">
        <f t="shared" ca="1" si="823"/>
        <v>3.2624614285714273</v>
      </c>
      <c r="DS131" s="93">
        <f t="shared" ca="1" si="824"/>
        <v>4.1119649999999996</v>
      </c>
      <c r="DT131" s="93">
        <f t="shared" ca="1" si="825"/>
        <v>4.6457228571428573</v>
      </c>
      <c r="DU131" s="93">
        <f t="shared" ca="1" si="826"/>
        <v>5.0225657142857134</v>
      </c>
      <c r="DV131" s="93">
        <f t="shared" ca="1" si="827"/>
        <v>5.1647790476190494</v>
      </c>
      <c r="DW131" s="93">
        <f t="shared" ca="1" si="828"/>
        <v>5.6553654761904752</v>
      </c>
      <c r="DX131" s="93">
        <f t="shared" ca="1" si="829"/>
        <v>5.796071904761904</v>
      </c>
      <c r="DY131" s="93">
        <f t="shared" ca="1" si="830"/>
        <v>5.7879266666666656</v>
      </c>
      <c r="DZ131" s="93">
        <f t="shared" ca="1" si="831"/>
        <v>5.7400549999999999</v>
      </c>
      <c r="EA131" s="198">
        <f t="shared" ca="1" si="832"/>
        <v>5.5152835714285704</v>
      </c>
    </row>
    <row r="132" spans="60:131" x14ac:dyDescent="0.35">
      <c r="BI132" s="42" t="str">
        <f t="shared" si="1018"/>
        <v>0618zBIASError_ECMWF</v>
      </c>
      <c r="BJ132" s="180" t="s">
        <v>3171</v>
      </c>
      <c r="BK132" s="192">
        <f t="shared" ca="1" si="1019"/>
        <v>4</v>
      </c>
      <c r="BL132" s="210">
        <f t="shared" ca="1" si="1020"/>
        <v>2.4780021428571422</v>
      </c>
      <c r="BM132" s="179">
        <f t="shared" ref="BM132:DF132" ca="1" si="1052">AVERAGE(BM43,BM87)</f>
        <v>2.4780021428571422</v>
      </c>
      <c r="BN132" s="192">
        <f t="shared" ca="1" si="1022"/>
        <v>4</v>
      </c>
      <c r="BO132" s="210">
        <f t="shared" ca="1" si="1023"/>
        <v>2.5997400000000006</v>
      </c>
      <c r="BP132" s="179">
        <f t="shared" ca="1" si="1052"/>
        <v>2.5997400000000006</v>
      </c>
      <c r="BQ132" s="192">
        <f t="shared" ca="1" si="1024"/>
        <v>3</v>
      </c>
      <c r="BR132" s="210">
        <f t="shared" ca="1" si="1025"/>
        <v>2.395099285714287</v>
      </c>
      <c r="BS132" s="179">
        <f t="shared" ca="1" si="1052"/>
        <v>2.395099285714287</v>
      </c>
      <c r="BT132" s="192">
        <f t="shared" ca="1" si="1026"/>
        <v>4</v>
      </c>
      <c r="BU132" s="210">
        <f t="shared" ca="1" si="1027"/>
        <v>2.790829285714286</v>
      </c>
      <c r="BV132" s="179">
        <f t="shared" ca="1" si="1052"/>
        <v>2.790829285714286</v>
      </c>
      <c r="BW132" s="192">
        <f t="shared" ca="1" si="1028"/>
        <v>3</v>
      </c>
      <c r="BX132" s="210">
        <f t="shared" ca="1" si="1029"/>
        <v>2.8959878571428588</v>
      </c>
      <c r="BY132" s="179">
        <f t="shared" ca="1" si="1052"/>
        <v>2.8959878571428588</v>
      </c>
      <c r="BZ132" s="192">
        <f t="shared" ca="1" si="1030"/>
        <v>4</v>
      </c>
      <c r="CA132" s="210">
        <f t="shared" ca="1" si="1031"/>
        <v>3.1603178571428581</v>
      </c>
      <c r="CB132" s="179">
        <f t="shared" ca="1" si="1052"/>
        <v>3.1603178571428581</v>
      </c>
      <c r="CC132" s="192">
        <f t="shared" ca="1" si="1032"/>
        <v>1</v>
      </c>
      <c r="CD132" s="210">
        <f t="shared" ca="1" si="1033"/>
        <v>2.8065471428571414</v>
      </c>
      <c r="CE132" s="179">
        <f t="shared" ca="1" si="1052"/>
        <v>2.8065471428571414</v>
      </c>
      <c r="CF132" s="192">
        <f t="shared" ca="1" si="1034"/>
        <v>3</v>
      </c>
      <c r="CG132" s="210">
        <f t="shared" ca="1" si="1035"/>
        <v>3.6156857142857142</v>
      </c>
      <c r="CH132" s="179">
        <f t="shared" ca="1" si="1052"/>
        <v>3.6156857142857142</v>
      </c>
      <c r="CI132" s="192">
        <f t="shared" ca="1" si="1036"/>
        <v>2</v>
      </c>
      <c r="CJ132" s="210">
        <f t="shared" ca="1" si="1037"/>
        <v>3.912672857142856</v>
      </c>
      <c r="CK132" s="179">
        <f t="shared" ca="1" si="1052"/>
        <v>3.912672857142856</v>
      </c>
      <c r="CL132" s="192">
        <f t="shared" ca="1" si="1038"/>
        <v>3</v>
      </c>
      <c r="CM132" s="210">
        <f t="shared" ca="1" si="1039"/>
        <v>5.5356299999999994</v>
      </c>
      <c r="CN132" s="179">
        <f t="shared" ca="1" si="1052"/>
        <v>5.5356299999999994</v>
      </c>
      <c r="CO132" s="192" t="str">
        <f t="shared" si="1040"/>
        <v>-</v>
      </c>
      <c r="CP132" s="210" t="str">
        <f t="shared" si="1041"/>
        <v>-</v>
      </c>
      <c r="CQ132" s="179" t="e">
        <f t="shared" si="1052"/>
        <v>#DIV/0!</v>
      </c>
      <c r="CR132" s="192" t="str">
        <f t="shared" si="1042"/>
        <v>-</v>
      </c>
      <c r="CS132" s="210" t="str">
        <f t="shared" si="1043"/>
        <v>-</v>
      </c>
      <c r="CT132" s="179" t="e">
        <f t="shared" si="1052"/>
        <v>#DIV/0!</v>
      </c>
      <c r="CU132" s="192" t="str">
        <f t="shared" si="1044"/>
        <v>-</v>
      </c>
      <c r="CV132" s="210" t="str">
        <f t="shared" si="1045"/>
        <v>-</v>
      </c>
      <c r="CW132" s="179" t="e">
        <f t="shared" si="1052"/>
        <v>#DIV/0!</v>
      </c>
      <c r="CX132" s="192" t="str">
        <f t="shared" si="1046"/>
        <v>-</v>
      </c>
      <c r="CY132" s="210" t="str">
        <f t="shared" si="1047"/>
        <v>-</v>
      </c>
      <c r="CZ132" s="179" t="e">
        <f t="shared" si="1052"/>
        <v>#DIV/0!</v>
      </c>
      <c r="DA132" s="192" t="str">
        <f t="shared" si="1048"/>
        <v>-</v>
      </c>
      <c r="DB132" s="210" t="str">
        <f t="shared" si="1049"/>
        <v>-</v>
      </c>
      <c r="DC132" s="179" t="e">
        <f t="shared" si="1052"/>
        <v>#DIV/0!</v>
      </c>
      <c r="DD132" s="192" t="str">
        <f t="shared" si="1050"/>
        <v>-</v>
      </c>
      <c r="DE132" s="210" t="str">
        <f t="shared" si="1051"/>
        <v>-</v>
      </c>
      <c r="DF132" s="179" t="e">
        <f t="shared" si="1052"/>
        <v>#DIV/0!</v>
      </c>
      <c r="DK132" s="197" t="str">
        <f t="shared" si="816"/>
        <v>ECMWF</v>
      </c>
      <c r="DL132" s="93">
        <f t="shared" ca="1" si="817"/>
        <v>2.4780021428571422</v>
      </c>
      <c r="DM132" s="93">
        <f t="shared" ca="1" si="818"/>
        <v>2.5997400000000006</v>
      </c>
      <c r="DN132" s="93">
        <f t="shared" ca="1" si="819"/>
        <v>2.395099285714287</v>
      </c>
      <c r="DO132" s="93">
        <f t="shared" ca="1" si="820"/>
        <v>2.790829285714286</v>
      </c>
      <c r="DP132" s="93">
        <f t="shared" ca="1" si="821"/>
        <v>2.8959878571428588</v>
      </c>
      <c r="DQ132" s="93">
        <f t="shared" ca="1" si="822"/>
        <v>3.1603178571428581</v>
      </c>
      <c r="DR132" s="93">
        <f t="shared" ca="1" si="823"/>
        <v>2.8065471428571414</v>
      </c>
      <c r="DS132" s="93">
        <f t="shared" ca="1" si="824"/>
        <v>3.6156857142857142</v>
      </c>
      <c r="DT132" s="93">
        <f t="shared" ca="1" si="825"/>
        <v>3.912672857142856</v>
      </c>
      <c r="DU132" s="93">
        <f t="shared" ca="1" si="826"/>
        <v>5.5356299999999994</v>
      </c>
      <c r="DV132" s="93" t="e">
        <f t="shared" si="827"/>
        <v>#DIV/0!</v>
      </c>
      <c r="DW132" s="93" t="e">
        <f t="shared" si="828"/>
        <v>#DIV/0!</v>
      </c>
      <c r="DX132" s="93" t="e">
        <f t="shared" si="829"/>
        <v>#DIV/0!</v>
      </c>
      <c r="DY132" s="93" t="e">
        <f t="shared" si="830"/>
        <v>#DIV/0!</v>
      </c>
      <c r="DZ132" s="93" t="e">
        <f t="shared" si="831"/>
        <v>#DIV/0!</v>
      </c>
      <c r="EA132" s="198" t="e">
        <f t="shared" si="832"/>
        <v>#DIV/0!</v>
      </c>
    </row>
    <row r="133" spans="60:131" ht="16" thickBot="1" x14ac:dyDescent="0.4">
      <c r="BI133" s="42" t="str">
        <f t="shared" si="1018"/>
        <v>0618zBIASError_ECMWF_Ens</v>
      </c>
      <c r="BJ133" s="180" t="s">
        <v>3298</v>
      </c>
      <c r="BK133" s="192">
        <f t="shared" ca="1" si="1019"/>
        <v>3</v>
      </c>
      <c r="BL133" s="210">
        <f t="shared" ca="1" si="1020"/>
        <v>2.3656564285714285</v>
      </c>
      <c r="BM133" s="179">
        <f t="shared" ref="BM133:DF133" ca="1" si="1053">AVERAGE(BM44,BM88)</f>
        <v>2.3656564285714285</v>
      </c>
      <c r="BN133" s="192">
        <f t="shared" ca="1" si="1022"/>
        <v>3</v>
      </c>
      <c r="BO133" s="210">
        <f t="shared" ca="1" si="1023"/>
        <v>2.5699628571428574</v>
      </c>
      <c r="BP133" s="179">
        <f t="shared" ca="1" si="1053"/>
        <v>2.5699628571428574</v>
      </c>
      <c r="BQ133" s="192">
        <f t="shared" ca="1" si="1024"/>
        <v>4</v>
      </c>
      <c r="BR133" s="210">
        <f t="shared" ca="1" si="1025"/>
        <v>2.5345157142857158</v>
      </c>
      <c r="BS133" s="179">
        <f t="shared" ca="1" si="1053"/>
        <v>2.5345157142857158</v>
      </c>
      <c r="BT133" s="192">
        <f t="shared" ca="1" si="1026"/>
        <v>3</v>
      </c>
      <c r="BU133" s="210">
        <f t="shared" ca="1" si="1027"/>
        <v>2.5799400000000006</v>
      </c>
      <c r="BV133" s="179">
        <f t="shared" ca="1" si="1053"/>
        <v>2.5799400000000006</v>
      </c>
      <c r="BW133" s="192">
        <f t="shared" ca="1" si="1028"/>
        <v>2</v>
      </c>
      <c r="BX133" s="210">
        <f t="shared" ca="1" si="1029"/>
        <v>2.5536214285714292</v>
      </c>
      <c r="BY133" s="179">
        <f t="shared" ca="1" si="1053"/>
        <v>2.5536214285714292</v>
      </c>
      <c r="BZ133" s="192">
        <f t="shared" ca="1" si="1030"/>
        <v>2</v>
      </c>
      <c r="CA133" s="210">
        <f t="shared" ca="1" si="1031"/>
        <v>2.816434285714287</v>
      </c>
      <c r="CB133" s="179">
        <f t="shared" ca="1" si="1053"/>
        <v>2.816434285714287</v>
      </c>
      <c r="CC133" s="192">
        <f t="shared" ca="1" si="1032"/>
        <v>2</v>
      </c>
      <c r="CD133" s="210">
        <f t="shared" ca="1" si="1033"/>
        <v>2.9192785714285696</v>
      </c>
      <c r="CE133" s="179">
        <f t="shared" ca="1" si="1053"/>
        <v>2.9192785714285696</v>
      </c>
      <c r="CF133" s="192">
        <f t="shared" ca="1" si="1034"/>
        <v>1</v>
      </c>
      <c r="CG133" s="210">
        <f t="shared" ca="1" si="1035"/>
        <v>2.9389757142857134</v>
      </c>
      <c r="CH133" s="179">
        <f t="shared" ca="1" si="1053"/>
        <v>2.9389757142857134</v>
      </c>
      <c r="CI133" s="192">
        <f t="shared" ca="1" si="1036"/>
        <v>1</v>
      </c>
      <c r="CJ133" s="210">
        <f t="shared" ca="1" si="1037"/>
        <v>3.0076328571428572</v>
      </c>
      <c r="CK133" s="179">
        <f t="shared" ca="1" si="1053"/>
        <v>3.0076328571428572</v>
      </c>
      <c r="CL133" s="192">
        <f t="shared" ca="1" si="1038"/>
        <v>1</v>
      </c>
      <c r="CM133" s="210">
        <f t="shared" ca="1" si="1039"/>
        <v>3.2054592857142863</v>
      </c>
      <c r="CN133" s="179">
        <f t="shared" ca="1" si="1053"/>
        <v>3.2054592857142863</v>
      </c>
      <c r="CO133" s="192">
        <f t="shared" ca="1" si="1040"/>
        <v>1</v>
      </c>
      <c r="CP133" s="210">
        <f t="shared" ca="1" si="1041"/>
        <v>3.4063585714285711</v>
      </c>
      <c r="CQ133" s="179">
        <f t="shared" ca="1" si="1053"/>
        <v>3.4063585714285711</v>
      </c>
      <c r="CR133" s="192">
        <f t="shared" ca="1" si="1042"/>
        <v>1</v>
      </c>
      <c r="CS133" s="210">
        <f t="shared" ca="1" si="1043"/>
        <v>3.6450771428571418</v>
      </c>
      <c r="CT133" s="179">
        <f t="shared" ca="1" si="1053"/>
        <v>3.6450771428571418</v>
      </c>
      <c r="CU133" s="192">
        <f t="shared" ca="1" si="1044"/>
        <v>1</v>
      </c>
      <c r="CV133" s="210">
        <f t="shared" ca="1" si="1045"/>
        <v>3.8098671428571427</v>
      </c>
      <c r="CW133" s="179">
        <f t="shared" ca="1" si="1053"/>
        <v>3.8098671428571427</v>
      </c>
      <c r="CX133" s="192">
        <f t="shared" ca="1" si="1046"/>
        <v>1</v>
      </c>
      <c r="CY133" s="210">
        <f t="shared" ca="1" si="1047"/>
        <v>3.8650435714285694</v>
      </c>
      <c r="CZ133" s="179">
        <f t="shared" ca="1" si="1053"/>
        <v>3.8650435714285694</v>
      </c>
      <c r="DA133" s="192">
        <f t="shared" ca="1" si="1048"/>
        <v>1</v>
      </c>
      <c r="DB133" s="210">
        <f t="shared" ca="1" si="1049"/>
        <v>4.190798571428572</v>
      </c>
      <c r="DC133" s="179">
        <f t="shared" ca="1" si="1053"/>
        <v>4.190798571428572</v>
      </c>
      <c r="DD133" s="192" t="str">
        <f t="shared" ca="1" si="1050"/>
        <v>-</v>
      </c>
      <c r="DE133" s="210" t="str">
        <f t="shared" ca="1" si="1051"/>
        <v>-</v>
      </c>
      <c r="DF133" s="179" t="e">
        <f t="shared" ca="1" si="1053"/>
        <v>#DIV/0!</v>
      </c>
      <c r="DK133" s="197" t="str">
        <f t="shared" si="816"/>
        <v>ECMWF_Ens</v>
      </c>
      <c r="DL133" s="93">
        <f t="shared" ca="1" si="817"/>
        <v>2.3656564285714285</v>
      </c>
      <c r="DM133" s="93">
        <f t="shared" ca="1" si="818"/>
        <v>2.5699628571428574</v>
      </c>
      <c r="DN133" s="93">
        <f t="shared" ca="1" si="819"/>
        <v>2.5345157142857158</v>
      </c>
      <c r="DO133" s="93">
        <f t="shared" ca="1" si="820"/>
        <v>2.5799400000000006</v>
      </c>
      <c r="DP133" s="93">
        <f t="shared" ca="1" si="821"/>
        <v>2.5536214285714292</v>
      </c>
      <c r="DQ133" s="93">
        <f t="shared" ca="1" si="822"/>
        <v>2.816434285714287</v>
      </c>
      <c r="DR133" s="93">
        <f t="shared" ca="1" si="823"/>
        <v>2.9192785714285696</v>
      </c>
      <c r="DS133" s="93">
        <f t="shared" ca="1" si="824"/>
        <v>2.9389757142857134</v>
      </c>
      <c r="DT133" s="93">
        <f t="shared" ca="1" si="825"/>
        <v>3.0076328571428572</v>
      </c>
      <c r="DU133" s="93">
        <f t="shared" ca="1" si="826"/>
        <v>3.2054592857142863</v>
      </c>
      <c r="DV133" s="93">
        <f t="shared" ca="1" si="827"/>
        <v>3.4063585714285711</v>
      </c>
      <c r="DW133" s="93">
        <f t="shared" ca="1" si="828"/>
        <v>3.6450771428571418</v>
      </c>
      <c r="DX133" s="93">
        <f t="shared" ca="1" si="829"/>
        <v>3.8098671428571427</v>
      </c>
      <c r="DY133" s="93">
        <f t="shared" ca="1" si="830"/>
        <v>3.8650435714285694</v>
      </c>
      <c r="DZ133" s="93">
        <f t="shared" ca="1" si="831"/>
        <v>4.190798571428572</v>
      </c>
      <c r="EA133" s="198" t="e">
        <f t="shared" ca="1" si="832"/>
        <v>#DIV/0!</v>
      </c>
    </row>
    <row r="134" spans="60:131" ht="16" thickBot="1" x14ac:dyDescent="0.4">
      <c r="BI134" s="169" t="s">
        <v>3294</v>
      </c>
      <c r="BJ134" s="211" t="s">
        <v>3249</v>
      </c>
      <c r="BK134" s="406" t="s">
        <v>3092</v>
      </c>
      <c r="BL134" s="407"/>
      <c r="BM134" s="408"/>
      <c r="BN134" s="406" t="s">
        <v>3093</v>
      </c>
      <c r="BO134" s="407"/>
      <c r="BP134" s="408"/>
      <c r="BQ134" s="406" t="s">
        <v>3094</v>
      </c>
      <c r="BR134" s="407"/>
      <c r="BS134" s="408"/>
      <c r="BT134" s="406" t="s">
        <v>3095</v>
      </c>
      <c r="BU134" s="407"/>
      <c r="BV134" s="408"/>
      <c r="BW134" s="406" t="s">
        <v>3096</v>
      </c>
      <c r="BX134" s="407"/>
      <c r="BY134" s="407"/>
      <c r="BZ134" s="406" t="s">
        <v>3097</v>
      </c>
      <c r="CA134" s="407"/>
      <c r="CB134" s="408"/>
      <c r="CC134" s="406" t="s">
        <v>3098</v>
      </c>
      <c r="CD134" s="407"/>
      <c r="CE134" s="408"/>
      <c r="CF134" s="406" t="s">
        <v>3099</v>
      </c>
      <c r="CG134" s="407"/>
      <c r="CH134" s="408"/>
      <c r="CI134" s="406" t="s">
        <v>3100</v>
      </c>
      <c r="CJ134" s="407"/>
      <c r="CK134" s="407"/>
      <c r="CL134" s="406" t="s">
        <v>3101</v>
      </c>
      <c r="CM134" s="407"/>
      <c r="CN134" s="408"/>
      <c r="CO134" s="406" t="s">
        <v>3102</v>
      </c>
      <c r="CP134" s="407"/>
      <c r="CQ134" s="408"/>
      <c r="CR134" s="406" t="s">
        <v>3103</v>
      </c>
      <c r="CS134" s="407"/>
      <c r="CT134" s="408"/>
      <c r="CU134" s="406" t="s">
        <v>3104</v>
      </c>
      <c r="CV134" s="407"/>
      <c r="CW134" s="407"/>
      <c r="CX134" s="406" t="s">
        <v>3105</v>
      </c>
      <c r="CY134" s="407"/>
      <c r="CZ134" s="408"/>
      <c r="DA134" s="406" t="s">
        <v>3106</v>
      </c>
      <c r="DB134" s="407"/>
      <c r="DC134" s="408"/>
      <c r="DD134" s="406" t="s">
        <v>3107</v>
      </c>
      <c r="DE134" s="407"/>
      <c r="DF134" s="408"/>
      <c r="DK134" s="195" t="str">
        <f t="shared" si="816"/>
        <v>Std of 
ERROR</v>
      </c>
      <c r="DL134" s="173" t="str">
        <f>BK134</f>
        <v>Day 1</v>
      </c>
      <c r="DM134" s="173">
        <f t="shared" si="818"/>
        <v>0</v>
      </c>
      <c r="DN134" s="173">
        <f t="shared" si="819"/>
        <v>0</v>
      </c>
      <c r="DO134" s="173">
        <f t="shared" si="820"/>
        <v>0</v>
      </c>
      <c r="DP134" s="173">
        <f t="shared" si="821"/>
        <v>0</v>
      </c>
      <c r="DQ134" s="173">
        <f t="shared" si="822"/>
        <v>0</v>
      </c>
      <c r="DR134" s="173">
        <f t="shared" si="823"/>
        <v>0</v>
      </c>
      <c r="DS134" s="173">
        <f t="shared" si="824"/>
        <v>0</v>
      </c>
      <c r="DT134" s="173">
        <f t="shared" si="825"/>
        <v>0</v>
      </c>
      <c r="DU134" s="173">
        <f t="shared" si="826"/>
        <v>0</v>
      </c>
      <c r="DV134" s="173">
        <f t="shared" si="827"/>
        <v>0</v>
      </c>
      <c r="DW134" s="173">
        <f t="shared" si="828"/>
        <v>0</v>
      </c>
      <c r="DX134" s="173">
        <f t="shared" si="829"/>
        <v>0</v>
      </c>
      <c r="DY134" s="173">
        <f t="shared" si="830"/>
        <v>0</v>
      </c>
      <c r="DZ134" s="173">
        <f t="shared" si="831"/>
        <v>0</v>
      </c>
      <c r="EA134" s="196">
        <f t="shared" si="832"/>
        <v>0</v>
      </c>
    </row>
    <row r="135" spans="60:131" x14ac:dyDescent="0.35">
      <c r="BI135" s="42" t="str">
        <f>$BI$134&amp;BJ135</f>
        <v>0618zStDevError_GFS</v>
      </c>
      <c r="BJ135" s="180" t="s">
        <v>3085</v>
      </c>
      <c r="BK135" s="192">
        <f ca="1">IFERROR(RANK(BL135,BL$135:BL$138,2),"-")</f>
        <v>1</v>
      </c>
      <c r="BL135" s="210">
        <f ca="1">IFERROR(ABS(BM135),"-")</f>
        <v>1.2575348470242371</v>
      </c>
      <c r="BM135" s="179">
        <f ca="1">AVERAGE(BM46,BM90)</f>
        <v>1.2575348470242371</v>
      </c>
      <c r="BN135" s="192">
        <f ca="1">IFERROR(RANK(BO135,BO$135:BO$138,2),"-")</f>
        <v>1</v>
      </c>
      <c r="BO135" s="210">
        <f ca="1">IFERROR(ABS(BP135),"-")</f>
        <v>1.6554740652424855</v>
      </c>
      <c r="BP135" s="179">
        <f t="shared" ref="BP135:DF135" ca="1" si="1054">AVERAGE(BP46,BP90)</f>
        <v>1.6554740652424855</v>
      </c>
      <c r="BQ135" s="192">
        <f ca="1">IFERROR(RANK(BR135,BR$135:BR$138,2),"-")</f>
        <v>1</v>
      </c>
      <c r="BR135" s="210">
        <f ca="1">IFERROR(ABS(BS135),"-")</f>
        <v>1.4908148276278164</v>
      </c>
      <c r="BS135" s="179">
        <f t="shared" ca="1" si="1054"/>
        <v>1.4908148276278164</v>
      </c>
      <c r="BT135" s="192">
        <f ca="1">IFERROR(RANK(BU135,BU$135:BU$138,2),"-")</f>
        <v>2</v>
      </c>
      <c r="BU135" s="210">
        <f ca="1">IFERROR(ABS(BV135),"-")</f>
        <v>1.9137566954715766</v>
      </c>
      <c r="BV135" s="179">
        <f t="shared" ca="1" si="1054"/>
        <v>1.9137566954715766</v>
      </c>
      <c r="BW135" s="192">
        <f ca="1">IFERROR(RANK(BX135,BX$135:BX$138,2),"-")</f>
        <v>4</v>
      </c>
      <c r="BX135" s="210">
        <f ca="1">IFERROR(ABS(BY135),"-")</f>
        <v>2.3865260276612572</v>
      </c>
      <c r="BY135" s="179">
        <f t="shared" ca="1" si="1054"/>
        <v>2.3865260276612572</v>
      </c>
      <c r="BZ135" s="192">
        <f ca="1">IFERROR(RANK(CA135,CA$135:CA$138,2),"-")</f>
        <v>4</v>
      </c>
      <c r="CA135" s="210">
        <f ca="1">IFERROR(ABS(CB135),"-")</f>
        <v>3.0270860194705369</v>
      </c>
      <c r="CB135" s="179">
        <f t="shared" ca="1" si="1054"/>
        <v>3.0270860194705369</v>
      </c>
      <c r="CC135" s="192">
        <f ca="1">IFERROR(RANK(CD135,CD$135:CD$138,2),"-")</f>
        <v>4</v>
      </c>
      <c r="CD135" s="210">
        <f ca="1">IFERROR(ABS(CE135),"-")</f>
        <v>3.1734112180374385</v>
      </c>
      <c r="CE135" s="179">
        <f t="shared" ca="1" si="1054"/>
        <v>3.1734112180374385</v>
      </c>
      <c r="CF135" s="192">
        <f ca="1">IFERROR(RANK(CG135,CG$135:CG$138,2),"-")</f>
        <v>4</v>
      </c>
      <c r="CG135" s="210">
        <f ca="1">IFERROR(ABS(CH135),"-")</f>
        <v>3.6410462564878987</v>
      </c>
      <c r="CH135" s="179">
        <f t="shared" ca="1" si="1054"/>
        <v>3.6410462564878987</v>
      </c>
      <c r="CI135" s="192">
        <f ca="1">IFERROR(RANK(CJ135,CJ$135:CJ$138,2),"-")</f>
        <v>2</v>
      </c>
      <c r="CJ135" s="210">
        <f ca="1">IFERROR(ABS(CK135),"-")</f>
        <v>2.9199807031229432</v>
      </c>
      <c r="CK135" s="179">
        <f t="shared" ca="1" si="1054"/>
        <v>2.9199807031229432</v>
      </c>
      <c r="CL135" s="192">
        <f ca="1">IFERROR(RANK(CM135,CM$135:CM$138,2),"-")</f>
        <v>4</v>
      </c>
      <c r="CM135" s="210">
        <f ca="1">IFERROR(ABS(CN135),"-")</f>
        <v>4.5444820726665442</v>
      </c>
      <c r="CN135" s="179">
        <f t="shared" ca="1" si="1054"/>
        <v>4.5444820726665442</v>
      </c>
      <c r="CO135" s="192">
        <f ca="1">IFERROR(RANK(CP135,CP$135:CP$138,2),"-")</f>
        <v>3</v>
      </c>
      <c r="CP135" s="210">
        <f ca="1">IFERROR(ABS(CQ135),"-")</f>
        <v>4.5172027551927281</v>
      </c>
      <c r="CQ135" s="179">
        <f t="shared" ca="1" si="1054"/>
        <v>4.5172027551927281</v>
      </c>
      <c r="CR135" s="192">
        <f ca="1">IFERROR(RANK(CS135,CS$135:CS$138,2),"-")</f>
        <v>3</v>
      </c>
      <c r="CS135" s="210">
        <f ca="1">IFERROR(ABS(CT135),"-")</f>
        <v>4.5572104125284838</v>
      </c>
      <c r="CT135" s="179">
        <f t="shared" ca="1" si="1054"/>
        <v>4.5572104125284838</v>
      </c>
      <c r="CU135" s="192">
        <f ca="1">IFERROR(RANK(CV135,CV$135:CV$138,2),"-")</f>
        <v>3</v>
      </c>
      <c r="CV135" s="210">
        <f ca="1">IFERROR(ABS(CW135),"-")</f>
        <v>4.508831582799167</v>
      </c>
      <c r="CW135" s="179">
        <f t="shared" ca="1" si="1054"/>
        <v>4.508831582799167</v>
      </c>
      <c r="CX135" s="192">
        <f ca="1">IFERROR(RANK(CY135,CY$135:CY$138,2),"-")</f>
        <v>3</v>
      </c>
      <c r="CY135" s="210">
        <f ca="1">IFERROR(ABS(CZ135),"-")</f>
        <v>5.6180848888156394</v>
      </c>
      <c r="CZ135" s="179">
        <f t="shared" ca="1" si="1054"/>
        <v>5.6180848888156394</v>
      </c>
      <c r="DA135" s="192">
        <f ca="1">IFERROR(RANK(DB135,DB$135:DB$138,2),"-")</f>
        <v>3</v>
      </c>
      <c r="DB135" s="210">
        <f ca="1">IFERROR(ABS(DC135),"-")</f>
        <v>4.9509515560159771</v>
      </c>
      <c r="DC135" s="179">
        <f t="shared" ca="1" si="1054"/>
        <v>4.9509515560159771</v>
      </c>
      <c r="DD135" s="192">
        <f ca="1">IFERROR(RANK(DE135,DE$135:DE$138,2),"-")</f>
        <v>2</v>
      </c>
      <c r="DE135" s="210">
        <f ca="1">IFERROR(ABS(DF135),"-")</f>
        <v>4.7789871303650564</v>
      </c>
      <c r="DF135" s="179">
        <f t="shared" ca="1" si="1054"/>
        <v>4.7789871303650564</v>
      </c>
      <c r="DK135" s="197" t="str">
        <f t="shared" si="816"/>
        <v>GFS</v>
      </c>
      <c r="DL135" s="93">
        <f t="shared" ca="1" si="817"/>
        <v>1.2575348470242371</v>
      </c>
      <c r="DM135" s="93">
        <f t="shared" ca="1" si="818"/>
        <v>1.6554740652424855</v>
      </c>
      <c r="DN135" s="93">
        <f t="shared" ca="1" si="819"/>
        <v>1.4908148276278164</v>
      </c>
      <c r="DO135" s="93">
        <f t="shared" ca="1" si="820"/>
        <v>1.9137566954715766</v>
      </c>
      <c r="DP135" s="93">
        <f t="shared" ca="1" si="821"/>
        <v>2.3865260276612572</v>
      </c>
      <c r="DQ135" s="93">
        <f t="shared" ca="1" si="822"/>
        <v>3.0270860194705369</v>
      </c>
      <c r="DR135" s="93">
        <f t="shared" ca="1" si="823"/>
        <v>3.1734112180374385</v>
      </c>
      <c r="DS135" s="93">
        <f t="shared" ca="1" si="824"/>
        <v>3.6410462564878987</v>
      </c>
      <c r="DT135" s="93">
        <f t="shared" ca="1" si="825"/>
        <v>2.9199807031229432</v>
      </c>
      <c r="DU135" s="93">
        <f t="shared" ca="1" si="826"/>
        <v>4.5444820726665442</v>
      </c>
      <c r="DV135" s="93">
        <f t="shared" ca="1" si="827"/>
        <v>4.5172027551927281</v>
      </c>
      <c r="DW135" s="93">
        <f t="shared" ca="1" si="828"/>
        <v>4.5572104125284838</v>
      </c>
      <c r="DX135" s="93">
        <f t="shared" ca="1" si="829"/>
        <v>4.508831582799167</v>
      </c>
      <c r="DY135" s="93">
        <f t="shared" ca="1" si="830"/>
        <v>5.6180848888156394</v>
      </c>
      <c r="DZ135" s="93">
        <f t="shared" ca="1" si="831"/>
        <v>4.9509515560159771</v>
      </c>
      <c r="EA135" s="198">
        <f t="shared" ca="1" si="832"/>
        <v>4.7789871303650564</v>
      </c>
    </row>
    <row r="136" spans="60:131" x14ac:dyDescent="0.35">
      <c r="BI136" s="42" t="str">
        <f t="shared" ref="BI136:BI138" si="1055">$BI$134&amp;BJ136</f>
        <v>0618zStDevError_GFS_Ens</v>
      </c>
      <c r="BJ136" s="180" t="s">
        <v>3297</v>
      </c>
      <c r="BK136" s="192">
        <f t="shared" ref="BK136:BK138" ca="1" si="1056">IFERROR(RANK(BL136,BL$135:BL$138,2),"-")</f>
        <v>2</v>
      </c>
      <c r="BL136" s="210">
        <f t="shared" ref="BL136:BL138" ca="1" si="1057">IFERROR(ABS(BM136),"-")</f>
        <v>1.4071618338355401</v>
      </c>
      <c r="BM136" s="179">
        <f t="shared" ref="BM136:DF136" ca="1" si="1058">AVERAGE(BM47,BM91)</f>
        <v>1.4071618338355401</v>
      </c>
      <c r="BN136" s="192">
        <f t="shared" ref="BN136:BN138" ca="1" si="1059">IFERROR(RANK(BO136,BO$135:BO$138,2),"-")</f>
        <v>2</v>
      </c>
      <c r="BO136" s="210">
        <f t="shared" ref="BO136:BO138" ca="1" si="1060">IFERROR(ABS(BP136),"-")</f>
        <v>1.7660280544447624</v>
      </c>
      <c r="BP136" s="179">
        <f t="shared" ca="1" si="1058"/>
        <v>1.7660280544447624</v>
      </c>
      <c r="BQ136" s="192">
        <f t="shared" ref="BQ136:BQ138" ca="1" si="1061">IFERROR(RANK(BR136,BR$135:BR$138,2),"-")</f>
        <v>2</v>
      </c>
      <c r="BR136" s="210">
        <f t="shared" ref="BR136:BR138" ca="1" si="1062">IFERROR(ABS(BS136),"-")</f>
        <v>1.6678158407397843</v>
      </c>
      <c r="BS136" s="179">
        <f t="shared" ca="1" si="1058"/>
        <v>1.6678158407397843</v>
      </c>
      <c r="BT136" s="192">
        <f t="shared" ref="BT136:BT138" ca="1" si="1063">IFERROR(RANK(BU136,BU$135:BU$138,2),"-")</f>
        <v>3</v>
      </c>
      <c r="BU136" s="210">
        <f t="shared" ref="BU136:BU138" ca="1" si="1064">IFERROR(ABS(BV136),"-")</f>
        <v>1.9284065293193253</v>
      </c>
      <c r="BV136" s="179">
        <f t="shared" ca="1" si="1058"/>
        <v>1.9284065293193253</v>
      </c>
      <c r="BW136" s="192">
        <f t="shared" ref="BW136:BW138" ca="1" si="1065">IFERROR(RANK(BX136,BX$135:BX$138,2),"-")</f>
        <v>2</v>
      </c>
      <c r="BX136" s="210">
        <f t="shared" ref="BX136:BX138" ca="1" si="1066">IFERROR(ABS(BY136),"-")</f>
        <v>1.9402394554054232</v>
      </c>
      <c r="BY136" s="179">
        <f t="shared" ca="1" si="1058"/>
        <v>1.9402394554054232</v>
      </c>
      <c r="BZ136" s="192">
        <f t="shared" ref="BZ136:BZ138" ca="1" si="1067">IFERROR(RANK(CA136,CA$135:CA$138,2),"-")</f>
        <v>1</v>
      </c>
      <c r="CA136" s="210">
        <f t="shared" ref="CA136:CA138" ca="1" si="1068">IFERROR(ABS(CB136),"-")</f>
        <v>2.0342496889294193</v>
      </c>
      <c r="CB136" s="179">
        <f t="shared" ca="1" si="1058"/>
        <v>2.0342496889294193</v>
      </c>
      <c r="CC136" s="192">
        <f t="shared" ref="CC136:CC138" ca="1" si="1069">IFERROR(RANK(CD136,CD$135:CD$138,2),"-")</f>
        <v>3</v>
      </c>
      <c r="CD136" s="210">
        <f t="shared" ref="CD136:CD138" ca="1" si="1070">IFERROR(ABS(CE136),"-")</f>
        <v>2.8877215904817981</v>
      </c>
      <c r="CE136" s="179">
        <f t="shared" ca="1" si="1058"/>
        <v>2.8877215904817981</v>
      </c>
      <c r="CF136" s="192">
        <f t="shared" ref="CF136:CF138" ca="1" si="1071">IFERROR(RANK(CG136,CG$135:CG$138,2),"-")</f>
        <v>3</v>
      </c>
      <c r="CG136" s="210">
        <f t="shared" ref="CG136:CG138" ca="1" si="1072">IFERROR(ABS(CH136),"-")</f>
        <v>3.2162025853065503</v>
      </c>
      <c r="CH136" s="179">
        <f t="shared" ca="1" si="1058"/>
        <v>3.2162025853065503</v>
      </c>
      <c r="CI136" s="192">
        <f t="shared" ref="CI136:CI138" ca="1" si="1073">IFERROR(RANK(CJ136,CJ$135:CJ$138,2),"-")</f>
        <v>4</v>
      </c>
      <c r="CJ136" s="210">
        <f t="shared" ref="CJ136:CJ138" ca="1" si="1074">IFERROR(ABS(CK136),"-")</f>
        <v>3.2889487455038466</v>
      </c>
      <c r="CK136" s="179">
        <f t="shared" ca="1" si="1058"/>
        <v>3.2889487455038466</v>
      </c>
      <c r="CL136" s="192">
        <f t="shared" ref="CL136:CL138" ca="1" si="1075">IFERROR(RANK(CM136,CM$135:CM$138,2),"-")</f>
        <v>2</v>
      </c>
      <c r="CM136" s="210">
        <f t="shared" ref="CM136:CM138" ca="1" si="1076">IFERROR(ABS(CN136),"-")</f>
        <v>3.2195608156731752</v>
      </c>
      <c r="CN136" s="179">
        <f t="shared" ca="1" si="1058"/>
        <v>3.2195608156731752</v>
      </c>
      <c r="CO136" s="192">
        <f t="shared" ref="CO136:CO138" ca="1" si="1077">IFERROR(RANK(CP136,CP$135:CP$138,2),"-")</f>
        <v>2</v>
      </c>
      <c r="CP136" s="210">
        <f t="shared" ref="CP136:CP138" ca="1" si="1078">IFERROR(ABS(CQ136),"-")</f>
        <v>3.3504985937253213</v>
      </c>
      <c r="CQ136" s="179">
        <f t="shared" ca="1" si="1058"/>
        <v>3.3504985937253213</v>
      </c>
      <c r="CR136" s="192">
        <f t="shared" ref="CR136:CR138" ca="1" si="1079">IFERROR(RANK(CS136,CS$135:CS$138,2),"-")</f>
        <v>2</v>
      </c>
      <c r="CS136" s="210">
        <f t="shared" ref="CS136:CS138" ca="1" si="1080">IFERROR(ABS(CT136),"-")</f>
        <v>3.1225155317050026</v>
      </c>
      <c r="CT136" s="179">
        <f t="shared" ca="1" si="1058"/>
        <v>3.1225155317050026</v>
      </c>
      <c r="CU136" s="192">
        <f t="shared" ref="CU136:CU138" ca="1" si="1081">IFERROR(RANK(CV136,CV$135:CV$138,2),"-")</f>
        <v>2</v>
      </c>
      <c r="CV136" s="210">
        <f t="shared" ref="CV136:CV138" ca="1" si="1082">IFERROR(ABS(CW136),"-")</f>
        <v>3.0414076154642902</v>
      </c>
      <c r="CW136" s="179">
        <f t="shared" ca="1" si="1058"/>
        <v>3.0414076154642902</v>
      </c>
      <c r="CX136" s="192">
        <f t="shared" ref="CX136:CX138" ca="1" si="1083">IFERROR(RANK(CY136,CY$135:CY$138,2),"-")</f>
        <v>2</v>
      </c>
      <c r="CY136" s="210">
        <f t="shared" ref="CY136:CY138" ca="1" si="1084">IFERROR(ABS(CZ136),"-")</f>
        <v>3.0717081907507371</v>
      </c>
      <c r="CZ136" s="179">
        <f t="shared" ca="1" si="1058"/>
        <v>3.0717081907507371</v>
      </c>
      <c r="DA136" s="192">
        <f t="shared" ref="DA136:DA138" ca="1" si="1085">IFERROR(RANK(DB136,DB$135:DB$138,2),"-")</f>
        <v>2</v>
      </c>
      <c r="DB136" s="210">
        <f t="shared" ref="DB136:DB138" ca="1" si="1086">IFERROR(ABS(DC136),"-")</f>
        <v>3.3486408375020655</v>
      </c>
      <c r="DC136" s="179">
        <f t="shared" ca="1" si="1058"/>
        <v>3.3486408375020655</v>
      </c>
      <c r="DD136" s="192">
        <f t="shared" ref="DD136:DD138" ca="1" si="1087">IFERROR(RANK(DE136,DE$135:DE$138,2),"-")</f>
        <v>1</v>
      </c>
      <c r="DE136" s="210">
        <f t="shared" ref="DE136:DE138" ca="1" si="1088">IFERROR(ABS(DF136),"-")</f>
        <v>3.2170777596497722</v>
      </c>
      <c r="DF136" s="179">
        <f t="shared" ca="1" si="1058"/>
        <v>3.2170777596497722</v>
      </c>
      <c r="DK136" s="197" t="str">
        <f t="shared" si="816"/>
        <v>GFS_Ens</v>
      </c>
      <c r="DL136" s="93">
        <f t="shared" ca="1" si="817"/>
        <v>1.4071618338355401</v>
      </c>
      <c r="DM136" s="93">
        <f t="shared" ca="1" si="818"/>
        <v>1.7660280544447624</v>
      </c>
      <c r="DN136" s="93">
        <f t="shared" ca="1" si="819"/>
        <v>1.6678158407397843</v>
      </c>
      <c r="DO136" s="93">
        <f t="shared" ca="1" si="820"/>
        <v>1.9284065293193253</v>
      </c>
      <c r="DP136" s="93">
        <f t="shared" ca="1" si="821"/>
        <v>1.9402394554054232</v>
      </c>
      <c r="DQ136" s="93">
        <f t="shared" ca="1" si="822"/>
        <v>2.0342496889294193</v>
      </c>
      <c r="DR136" s="93">
        <f t="shared" ca="1" si="823"/>
        <v>2.8877215904817981</v>
      </c>
      <c r="DS136" s="93">
        <f t="shared" ca="1" si="824"/>
        <v>3.2162025853065503</v>
      </c>
      <c r="DT136" s="93">
        <f t="shared" ca="1" si="825"/>
        <v>3.2889487455038466</v>
      </c>
      <c r="DU136" s="93">
        <f t="shared" ca="1" si="826"/>
        <v>3.2195608156731752</v>
      </c>
      <c r="DV136" s="93">
        <f t="shared" ca="1" si="827"/>
        <v>3.3504985937253213</v>
      </c>
      <c r="DW136" s="93">
        <f t="shared" ca="1" si="828"/>
        <v>3.1225155317050026</v>
      </c>
      <c r="DX136" s="93">
        <f t="shared" ca="1" si="829"/>
        <v>3.0414076154642902</v>
      </c>
      <c r="DY136" s="93">
        <f t="shared" ca="1" si="830"/>
        <v>3.0717081907507371</v>
      </c>
      <c r="DZ136" s="93">
        <f t="shared" ca="1" si="831"/>
        <v>3.3486408375020655</v>
      </c>
      <c r="EA136" s="198">
        <f t="shared" ca="1" si="832"/>
        <v>3.2170777596497722</v>
      </c>
    </row>
    <row r="137" spans="60:131" x14ac:dyDescent="0.35">
      <c r="BI137" s="42" t="str">
        <f t="shared" si="1055"/>
        <v>0618zStDevError_ECMWF</v>
      </c>
      <c r="BJ137" s="180" t="s">
        <v>3171</v>
      </c>
      <c r="BK137" s="192">
        <f t="shared" ca="1" si="1056"/>
        <v>3</v>
      </c>
      <c r="BL137" s="210">
        <f t="shared" ca="1" si="1057"/>
        <v>1.651510790579239</v>
      </c>
      <c r="BM137" s="179">
        <f t="shared" ref="BM137:DF137" ca="1" si="1089">AVERAGE(BM48,BM92)</f>
        <v>1.651510790579239</v>
      </c>
      <c r="BN137" s="192">
        <f t="shared" ca="1" si="1059"/>
        <v>3</v>
      </c>
      <c r="BO137" s="210">
        <f t="shared" ca="1" si="1060"/>
        <v>1.8623906446981229</v>
      </c>
      <c r="BP137" s="179">
        <f t="shared" ca="1" si="1089"/>
        <v>1.8623906446981229</v>
      </c>
      <c r="BQ137" s="192">
        <f t="shared" ca="1" si="1061"/>
        <v>3</v>
      </c>
      <c r="BR137" s="210">
        <f t="shared" ca="1" si="1062"/>
        <v>1.6745853983124523</v>
      </c>
      <c r="BS137" s="179">
        <f t="shared" ca="1" si="1089"/>
        <v>1.6745853983124523</v>
      </c>
      <c r="BT137" s="192">
        <f t="shared" ca="1" si="1063"/>
        <v>4</v>
      </c>
      <c r="BU137" s="210">
        <f t="shared" ca="1" si="1064"/>
        <v>1.9746639665895676</v>
      </c>
      <c r="BV137" s="179">
        <f t="shared" ca="1" si="1089"/>
        <v>1.9746639665895676</v>
      </c>
      <c r="BW137" s="192">
        <f t="shared" ca="1" si="1065"/>
        <v>3</v>
      </c>
      <c r="BX137" s="210">
        <f t="shared" ca="1" si="1066"/>
        <v>2.2762230298223081</v>
      </c>
      <c r="BY137" s="179">
        <f t="shared" ca="1" si="1089"/>
        <v>2.2762230298223081</v>
      </c>
      <c r="BZ137" s="192">
        <f t="shared" ca="1" si="1067"/>
        <v>3</v>
      </c>
      <c r="CA137" s="210">
        <f t="shared" ca="1" si="1068"/>
        <v>2.4033036041578861</v>
      </c>
      <c r="CB137" s="179">
        <f t="shared" ca="1" si="1089"/>
        <v>2.4033036041578861</v>
      </c>
      <c r="CC137" s="192">
        <f t="shared" ca="1" si="1069"/>
        <v>2</v>
      </c>
      <c r="CD137" s="210">
        <f t="shared" ca="1" si="1070"/>
        <v>2.180997411943892</v>
      </c>
      <c r="CE137" s="179">
        <f t="shared" ca="1" si="1089"/>
        <v>2.180997411943892</v>
      </c>
      <c r="CF137" s="192">
        <f t="shared" ca="1" si="1071"/>
        <v>2</v>
      </c>
      <c r="CG137" s="210">
        <f t="shared" ca="1" si="1072"/>
        <v>3.1068001468236526</v>
      </c>
      <c r="CH137" s="179">
        <f t="shared" ca="1" si="1089"/>
        <v>3.1068001468236526</v>
      </c>
      <c r="CI137" s="192">
        <f t="shared" ca="1" si="1073"/>
        <v>3</v>
      </c>
      <c r="CJ137" s="210">
        <f t="shared" ca="1" si="1074"/>
        <v>3.1836750166785266</v>
      </c>
      <c r="CK137" s="179">
        <f t="shared" ca="1" si="1089"/>
        <v>3.1836750166785266</v>
      </c>
      <c r="CL137" s="192">
        <f t="shared" ca="1" si="1075"/>
        <v>3</v>
      </c>
      <c r="CM137" s="210">
        <f t="shared" ca="1" si="1076"/>
        <v>4.0172652419578752</v>
      </c>
      <c r="CN137" s="179">
        <f t="shared" ca="1" si="1089"/>
        <v>4.0172652419578752</v>
      </c>
      <c r="CO137" s="192" t="str">
        <f t="shared" si="1077"/>
        <v>-</v>
      </c>
      <c r="CP137" s="210" t="str">
        <f t="shared" si="1078"/>
        <v>-</v>
      </c>
      <c r="CQ137" s="179" t="e">
        <f t="shared" si="1089"/>
        <v>#DIV/0!</v>
      </c>
      <c r="CR137" s="192" t="str">
        <f t="shared" si="1079"/>
        <v>-</v>
      </c>
      <c r="CS137" s="210" t="str">
        <f t="shared" si="1080"/>
        <v>-</v>
      </c>
      <c r="CT137" s="179" t="e">
        <f t="shared" si="1089"/>
        <v>#DIV/0!</v>
      </c>
      <c r="CU137" s="192" t="str">
        <f t="shared" si="1081"/>
        <v>-</v>
      </c>
      <c r="CV137" s="210" t="str">
        <f t="shared" si="1082"/>
        <v>-</v>
      </c>
      <c r="CW137" s="179" t="e">
        <f t="shared" si="1089"/>
        <v>#DIV/0!</v>
      </c>
      <c r="CX137" s="192" t="str">
        <f t="shared" si="1083"/>
        <v>-</v>
      </c>
      <c r="CY137" s="210" t="str">
        <f t="shared" si="1084"/>
        <v>-</v>
      </c>
      <c r="CZ137" s="179" t="e">
        <f t="shared" si="1089"/>
        <v>#DIV/0!</v>
      </c>
      <c r="DA137" s="192" t="str">
        <f t="shared" si="1085"/>
        <v>-</v>
      </c>
      <c r="DB137" s="210" t="str">
        <f t="shared" si="1086"/>
        <v>-</v>
      </c>
      <c r="DC137" s="179" t="e">
        <f t="shared" si="1089"/>
        <v>#DIV/0!</v>
      </c>
      <c r="DD137" s="192" t="str">
        <f t="shared" si="1087"/>
        <v>-</v>
      </c>
      <c r="DE137" s="210" t="str">
        <f t="shared" si="1088"/>
        <v>-</v>
      </c>
      <c r="DF137" s="179" t="e">
        <f t="shared" si="1089"/>
        <v>#DIV/0!</v>
      </c>
      <c r="DK137" s="197" t="str">
        <f t="shared" si="816"/>
        <v>ECMWF</v>
      </c>
      <c r="DL137" s="93">
        <f t="shared" ca="1" si="817"/>
        <v>1.651510790579239</v>
      </c>
      <c r="DM137" s="93">
        <f t="shared" ca="1" si="818"/>
        <v>1.8623906446981229</v>
      </c>
      <c r="DN137" s="93">
        <f t="shared" ca="1" si="819"/>
        <v>1.6745853983124523</v>
      </c>
      <c r="DO137" s="93">
        <f t="shared" ca="1" si="820"/>
        <v>1.9746639665895676</v>
      </c>
      <c r="DP137" s="93">
        <f t="shared" ca="1" si="821"/>
        <v>2.2762230298223081</v>
      </c>
      <c r="DQ137" s="93">
        <f t="shared" ca="1" si="822"/>
        <v>2.4033036041578861</v>
      </c>
      <c r="DR137" s="93">
        <f t="shared" ca="1" si="823"/>
        <v>2.180997411943892</v>
      </c>
      <c r="DS137" s="93">
        <f t="shared" ca="1" si="824"/>
        <v>3.1068001468236526</v>
      </c>
      <c r="DT137" s="93">
        <f t="shared" ca="1" si="825"/>
        <v>3.1836750166785266</v>
      </c>
      <c r="DU137" s="93">
        <f t="shared" ca="1" si="826"/>
        <v>4.0172652419578752</v>
      </c>
      <c r="DV137" s="93" t="e">
        <f t="shared" si="827"/>
        <v>#DIV/0!</v>
      </c>
      <c r="DW137" s="93" t="e">
        <f t="shared" si="828"/>
        <v>#DIV/0!</v>
      </c>
      <c r="DX137" s="93" t="e">
        <f t="shared" si="829"/>
        <v>#DIV/0!</v>
      </c>
      <c r="DY137" s="93" t="e">
        <f t="shared" si="830"/>
        <v>#DIV/0!</v>
      </c>
      <c r="DZ137" s="93" t="e">
        <f t="shared" si="831"/>
        <v>#DIV/0!</v>
      </c>
      <c r="EA137" s="198" t="e">
        <f t="shared" si="832"/>
        <v>#DIV/0!</v>
      </c>
    </row>
    <row r="138" spans="60:131" ht="16" thickBot="1" x14ac:dyDescent="0.4">
      <c r="BI138" s="42" t="str">
        <f t="shared" si="1055"/>
        <v>0618zStDevError_ECMWF_Ens</v>
      </c>
      <c r="BJ138" s="180" t="s">
        <v>3298</v>
      </c>
      <c r="BK138" s="192">
        <f t="shared" ca="1" si="1056"/>
        <v>4</v>
      </c>
      <c r="BL138" s="210">
        <f t="shared" ca="1" si="1057"/>
        <v>1.7209518469071337</v>
      </c>
      <c r="BM138" s="179">
        <f t="shared" ref="BM138:DF138" ca="1" si="1090">AVERAGE(BM49,BM93)</f>
        <v>1.7209518469071337</v>
      </c>
      <c r="BN138" s="192">
        <f t="shared" ca="1" si="1059"/>
        <v>4</v>
      </c>
      <c r="BO138" s="210">
        <f t="shared" ca="1" si="1060"/>
        <v>1.960957414185251</v>
      </c>
      <c r="BP138" s="179">
        <f t="shared" ca="1" si="1090"/>
        <v>1.960957414185251</v>
      </c>
      <c r="BQ138" s="192">
        <f t="shared" ca="1" si="1061"/>
        <v>4</v>
      </c>
      <c r="BR138" s="210">
        <f t="shared" ca="1" si="1062"/>
        <v>1.918119337157826</v>
      </c>
      <c r="BS138" s="179">
        <f t="shared" ca="1" si="1090"/>
        <v>1.918119337157826</v>
      </c>
      <c r="BT138" s="192">
        <f t="shared" ca="1" si="1063"/>
        <v>1</v>
      </c>
      <c r="BU138" s="210">
        <f t="shared" ca="1" si="1064"/>
        <v>1.8079954900688047</v>
      </c>
      <c r="BV138" s="179">
        <f t="shared" ca="1" si="1090"/>
        <v>1.8079954900688047</v>
      </c>
      <c r="BW138" s="192">
        <f t="shared" ca="1" si="1065"/>
        <v>1</v>
      </c>
      <c r="BX138" s="210">
        <f t="shared" ca="1" si="1066"/>
        <v>1.8511568018576592</v>
      </c>
      <c r="BY138" s="179">
        <f t="shared" ca="1" si="1090"/>
        <v>1.8511568018576592</v>
      </c>
      <c r="BZ138" s="192">
        <f t="shared" ca="1" si="1067"/>
        <v>2</v>
      </c>
      <c r="CA138" s="210">
        <f t="shared" ca="1" si="1068"/>
        <v>2.0610086171251534</v>
      </c>
      <c r="CB138" s="179">
        <f t="shared" ca="1" si="1090"/>
        <v>2.0610086171251534</v>
      </c>
      <c r="CC138" s="192">
        <f t="shared" ca="1" si="1069"/>
        <v>1</v>
      </c>
      <c r="CD138" s="210">
        <f t="shared" ca="1" si="1070"/>
        <v>2.012527177710806</v>
      </c>
      <c r="CE138" s="179">
        <f t="shared" ca="1" si="1090"/>
        <v>2.012527177710806</v>
      </c>
      <c r="CF138" s="192">
        <f t="shared" ca="1" si="1071"/>
        <v>1</v>
      </c>
      <c r="CG138" s="210">
        <f t="shared" ca="1" si="1072"/>
        <v>2.026107747544216</v>
      </c>
      <c r="CH138" s="179">
        <f t="shared" ca="1" si="1090"/>
        <v>2.026107747544216</v>
      </c>
      <c r="CI138" s="192">
        <f t="shared" ca="1" si="1073"/>
        <v>1</v>
      </c>
      <c r="CJ138" s="210">
        <f t="shared" ca="1" si="1074"/>
        <v>2.0286875184700719</v>
      </c>
      <c r="CK138" s="179">
        <f t="shared" ca="1" si="1090"/>
        <v>2.0286875184700719</v>
      </c>
      <c r="CL138" s="192">
        <f t="shared" ca="1" si="1075"/>
        <v>1</v>
      </c>
      <c r="CM138" s="210">
        <f t="shared" ca="1" si="1076"/>
        <v>2.2007937177143031</v>
      </c>
      <c r="CN138" s="179">
        <f t="shared" ca="1" si="1090"/>
        <v>2.2007937177143031</v>
      </c>
      <c r="CO138" s="192">
        <f t="shared" ca="1" si="1077"/>
        <v>1</v>
      </c>
      <c r="CP138" s="210">
        <f t="shared" ca="1" si="1078"/>
        <v>2.5907540886303915</v>
      </c>
      <c r="CQ138" s="179">
        <f t="shared" ca="1" si="1090"/>
        <v>2.5907540886303915</v>
      </c>
      <c r="CR138" s="192">
        <f t="shared" ca="1" si="1079"/>
        <v>1</v>
      </c>
      <c r="CS138" s="210">
        <f t="shared" ca="1" si="1080"/>
        <v>2.5167902271349769</v>
      </c>
      <c r="CT138" s="179">
        <f t="shared" ca="1" si="1090"/>
        <v>2.5167902271349769</v>
      </c>
      <c r="CU138" s="192">
        <f t="shared" ca="1" si="1081"/>
        <v>1</v>
      </c>
      <c r="CV138" s="210">
        <f t="shared" ca="1" si="1082"/>
        <v>2.2530988086236494</v>
      </c>
      <c r="CW138" s="179">
        <f t="shared" ca="1" si="1090"/>
        <v>2.2530988086236494</v>
      </c>
      <c r="CX138" s="192">
        <f t="shared" ca="1" si="1083"/>
        <v>1</v>
      </c>
      <c r="CY138" s="210">
        <f t="shared" ca="1" si="1084"/>
        <v>2.4622925023809605</v>
      </c>
      <c r="CZ138" s="179">
        <f t="shared" ca="1" si="1090"/>
        <v>2.4622925023809605</v>
      </c>
      <c r="DA138" s="192">
        <f t="shared" ca="1" si="1085"/>
        <v>1</v>
      </c>
      <c r="DB138" s="210">
        <f t="shared" ca="1" si="1086"/>
        <v>2.363852508209721</v>
      </c>
      <c r="DC138" s="179">
        <f t="shared" ca="1" si="1090"/>
        <v>2.363852508209721</v>
      </c>
      <c r="DD138" s="192" t="str">
        <f t="shared" ca="1" si="1087"/>
        <v>-</v>
      </c>
      <c r="DE138" s="210" t="str">
        <f t="shared" ca="1" si="1088"/>
        <v>-</v>
      </c>
      <c r="DF138" s="179" t="e">
        <f t="shared" ca="1" si="1090"/>
        <v>#DIV/0!</v>
      </c>
      <c r="DK138" s="199" t="str">
        <f t="shared" si="816"/>
        <v>ECMWF_Ens</v>
      </c>
      <c r="DL138" s="200">
        <f t="shared" ca="1" si="817"/>
        <v>1.7209518469071337</v>
      </c>
      <c r="DM138" s="200">
        <f t="shared" ca="1" si="818"/>
        <v>1.960957414185251</v>
      </c>
      <c r="DN138" s="200">
        <f t="shared" ca="1" si="819"/>
        <v>1.918119337157826</v>
      </c>
      <c r="DO138" s="200">
        <f t="shared" ca="1" si="820"/>
        <v>1.8079954900688047</v>
      </c>
      <c r="DP138" s="200">
        <f t="shared" ca="1" si="821"/>
        <v>1.8511568018576592</v>
      </c>
      <c r="DQ138" s="200">
        <f t="shared" ca="1" si="822"/>
        <v>2.0610086171251534</v>
      </c>
      <c r="DR138" s="200">
        <f t="shared" ca="1" si="823"/>
        <v>2.012527177710806</v>
      </c>
      <c r="DS138" s="200">
        <f t="shared" ca="1" si="824"/>
        <v>2.026107747544216</v>
      </c>
      <c r="DT138" s="200">
        <f t="shared" ca="1" si="825"/>
        <v>2.0286875184700719</v>
      </c>
      <c r="DU138" s="200">
        <f t="shared" ca="1" si="826"/>
        <v>2.2007937177143031</v>
      </c>
      <c r="DV138" s="200">
        <f t="shared" ca="1" si="827"/>
        <v>2.5907540886303915</v>
      </c>
      <c r="DW138" s="200">
        <f t="shared" ca="1" si="828"/>
        <v>2.5167902271349769</v>
      </c>
      <c r="DX138" s="200">
        <f t="shared" ca="1" si="829"/>
        <v>2.2530988086236494</v>
      </c>
      <c r="DY138" s="200">
        <f t="shared" ca="1" si="830"/>
        <v>2.4622925023809605</v>
      </c>
      <c r="DZ138" s="200">
        <f t="shared" ca="1" si="831"/>
        <v>2.363852508209721</v>
      </c>
      <c r="EA138" s="201" t="e">
        <f t="shared" ca="1" si="832"/>
        <v>#DIV/0!</v>
      </c>
    </row>
    <row r="142" spans="60:131" ht="16" thickBot="1" x14ac:dyDescent="0.4"/>
    <row r="143" spans="60:131" ht="21.5" thickBot="1" x14ac:dyDescent="0.55000000000000004">
      <c r="BH143" s="360"/>
      <c r="BJ143" s="218" t="s">
        <v>3252</v>
      </c>
      <c r="BK143" s="226"/>
      <c r="BL143" s="226"/>
      <c r="BM143" s="226"/>
      <c r="BN143" s="226"/>
      <c r="BO143" s="226"/>
      <c r="BP143" s="226"/>
      <c r="BQ143" s="226"/>
      <c r="BR143" s="226"/>
      <c r="BS143" s="226"/>
      <c r="BT143" s="226"/>
      <c r="BU143" s="226"/>
      <c r="BV143" s="226"/>
      <c r="BW143" s="226"/>
      <c r="BX143" s="226"/>
      <c r="BY143" s="226"/>
      <c r="BZ143" s="226"/>
      <c r="CA143" s="226"/>
      <c r="CB143" s="226"/>
      <c r="CC143" s="226"/>
      <c r="CD143" s="226"/>
      <c r="CE143" s="226"/>
      <c r="CF143" s="226"/>
      <c r="CG143" s="226"/>
      <c r="CH143" s="226"/>
      <c r="CI143" s="226"/>
      <c r="CJ143" s="226"/>
      <c r="CK143" s="226"/>
      <c r="CL143" s="226"/>
      <c r="CM143" s="226"/>
      <c r="CN143" s="226"/>
      <c r="CO143" s="226"/>
      <c r="CP143" s="226"/>
      <c r="CQ143" s="226"/>
      <c r="CR143" s="226"/>
      <c r="CS143" s="226"/>
      <c r="CT143" s="226"/>
      <c r="CU143" s="226"/>
      <c r="CV143" s="226"/>
      <c r="CW143" s="226"/>
      <c r="CX143" s="226"/>
      <c r="CY143" s="226"/>
      <c r="CZ143" s="226"/>
      <c r="DA143" s="226"/>
      <c r="DB143" s="226"/>
      <c r="DC143" s="226"/>
      <c r="DD143" s="226"/>
      <c r="DE143" s="226"/>
      <c r="DF143" s="227"/>
    </row>
    <row r="144" spans="60:131" ht="16" thickBot="1" x14ac:dyDescent="0.4">
      <c r="BH144" s="360"/>
      <c r="BI144" s="39" t="s">
        <v>3330</v>
      </c>
      <c r="BJ144" s="217"/>
      <c r="BK144" s="394" t="s">
        <v>3092</v>
      </c>
      <c r="BL144" s="395"/>
      <c r="BM144" s="396"/>
      <c r="BN144" s="385" t="s">
        <v>3093</v>
      </c>
      <c r="BO144" s="386"/>
      <c r="BP144" s="387"/>
      <c r="BQ144" s="385" t="s">
        <v>3094</v>
      </c>
      <c r="BR144" s="386"/>
      <c r="BS144" s="387"/>
      <c r="BT144" s="385" t="s">
        <v>3095</v>
      </c>
      <c r="BU144" s="386"/>
      <c r="BV144" s="387"/>
      <c r="BW144" s="385" t="s">
        <v>3096</v>
      </c>
      <c r="BX144" s="386"/>
      <c r="BY144" s="386"/>
      <c r="BZ144" s="385" t="s">
        <v>3097</v>
      </c>
      <c r="CA144" s="386"/>
      <c r="CB144" s="387"/>
      <c r="CC144" s="385" t="s">
        <v>3098</v>
      </c>
      <c r="CD144" s="386"/>
      <c r="CE144" s="387"/>
      <c r="CF144" s="385" t="s">
        <v>3099</v>
      </c>
      <c r="CG144" s="386"/>
      <c r="CH144" s="387"/>
      <c r="CI144" s="385" t="s">
        <v>3100</v>
      </c>
      <c r="CJ144" s="386"/>
      <c r="CK144" s="386"/>
      <c r="CL144" s="385" t="s">
        <v>3101</v>
      </c>
      <c r="CM144" s="386"/>
      <c r="CN144" s="387"/>
      <c r="CO144" s="385" t="s">
        <v>3102</v>
      </c>
      <c r="CP144" s="386"/>
      <c r="CQ144" s="387"/>
      <c r="CR144" s="385" t="s">
        <v>3103</v>
      </c>
      <c r="CS144" s="386"/>
      <c r="CT144" s="387"/>
      <c r="CU144" s="385" t="s">
        <v>3104</v>
      </c>
      <c r="CV144" s="386"/>
      <c r="CW144" s="386"/>
      <c r="CX144" s="385" t="s">
        <v>3105</v>
      </c>
      <c r="CY144" s="386"/>
      <c r="CZ144" s="387"/>
      <c r="DA144" s="385" t="s">
        <v>3106</v>
      </c>
      <c r="DB144" s="386"/>
      <c r="DC144" s="387"/>
      <c r="DD144" s="385" t="s">
        <v>3107</v>
      </c>
      <c r="DE144" s="386"/>
      <c r="DF144" s="387"/>
    </row>
    <row r="145" spans="60:110" x14ac:dyDescent="0.35">
      <c r="BH145" s="360"/>
      <c r="BI145" s="39" t="str">
        <f>$BI$144&amp;BJ145</f>
        <v>00ZCountGFS</v>
      </c>
      <c r="BJ145" s="180" t="s">
        <v>3085</v>
      </c>
      <c r="BK145" s="320" t="str">
        <f ca="1">IFERROR(RANK(BL145,BL$9:BL$12,2),"-")</f>
        <v>-</v>
      </c>
      <c r="BL145" s="321">
        <f ca="1">IFERROR(ABS(BM145),"-")</f>
        <v>28</v>
      </c>
      <c r="BM145" s="322">
        <f ca="1">'Accuracy Calc'!P55</f>
        <v>28</v>
      </c>
      <c r="BN145" s="320"/>
      <c r="BO145" s="321"/>
      <c r="BP145" s="322">
        <f ca="1">'Accuracy Calc'!S55</f>
        <v>28</v>
      </c>
      <c r="BQ145" s="320"/>
      <c r="BR145" s="321"/>
      <c r="BS145" s="322">
        <f ca="1">'Accuracy Calc'!V55</f>
        <v>28</v>
      </c>
      <c r="BT145" s="320"/>
      <c r="BU145" s="321"/>
      <c r="BV145" s="322">
        <f ca="1">'Accuracy Calc'!$Y$55</f>
        <v>28</v>
      </c>
      <c r="BW145" s="320"/>
      <c r="BX145" s="321"/>
      <c r="BY145" s="322">
        <f ca="1">'Accuracy Calc'!$AB$55</f>
        <v>28</v>
      </c>
      <c r="BZ145" s="320"/>
      <c r="CA145" s="321"/>
      <c r="CB145" s="322">
        <f ca="1">'Accuracy Calc'!$AE$55</f>
        <v>28</v>
      </c>
      <c r="CC145" s="320"/>
      <c r="CD145" s="321"/>
      <c r="CE145" s="322">
        <f ca="1">'Accuracy Calc'!$AH$55</f>
        <v>28</v>
      </c>
      <c r="CF145" s="320"/>
      <c r="CG145" s="321"/>
      <c r="CH145" s="322">
        <f ca="1">'Accuracy Calc'!$AK$55</f>
        <v>28</v>
      </c>
      <c r="CI145" s="320"/>
      <c r="CJ145" s="321"/>
      <c r="CK145" s="322">
        <f ca="1">'Accuracy Calc'!$AN$55</f>
        <v>28</v>
      </c>
      <c r="CL145" s="320"/>
      <c r="CM145" s="321"/>
      <c r="CN145" s="322">
        <f ca="1">'Accuracy Calc'!$AQ$55</f>
        <v>28</v>
      </c>
      <c r="CO145" s="320"/>
      <c r="CP145" s="321"/>
      <c r="CQ145" s="322">
        <f ca="1">'Accuracy Calc'!$AT$55</f>
        <v>28</v>
      </c>
      <c r="CR145" s="320"/>
      <c r="CS145" s="321"/>
      <c r="CT145" s="322">
        <f ca="1">'Accuracy Calc'!$AW$55</f>
        <v>28</v>
      </c>
      <c r="CU145" s="320"/>
      <c r="CV145" s="321"/>
      <c r="CW145" s="322">
        <f ca="1">'Accuracy Calc'!$AZ$55</f>
        <v>28</v>
      </c>
      <c r="CX145" s="320"/>
      <c r="CY145" s="321"/>
      <c r="CZ145" s="322">
        <f ca="1">'Accuracy Calc'!$BC$55</f>
        <v>28</v>
      </c>
      <c r="DA145" s="320"/>
      <c r="DB145" s="321"/>
      <c r="DC145" s="322">
        <f ca="1">'Accuracy Calc'!$BF$55</f>
        <v>28</v>
      </c>
      <c r="DD145" s="320"/>
      <c r="DE145" s="321"/>
      <c r="DF145" s="322">
        <f ca="1">'Accuracy Calc'!$BI$55</f>
        <v>28</v>
      </c>
    </row>
    <row r="146" spans="60:110" x14ac:dyDescent="0.35">
      <c r="BH146" s="360"/>
      <c r="BI146" s="39" t="str">
        <f t="shared" ref="BI146:BI148" si="1091">$BI$144&amp;BJ146</f>
        <v>00ZCountGFS_Ens</v>
      </c>
      <c r="BJ146" s="180" t="s">
        <v>3297</v>
      </c>
      <c r="BK146" s="320" t="str">
        <f t="shared" ref="BK146:BK148" ca="1" si="1092">IFERROR(RANK(BL146,BL$9:BL$27,2),"-")</f>
        <v>-</v>
      </c>
      <c r="BL146" s="321">
        <f t="shared" ref="BL146:BL148" ca="1" si="1093">IFERROR(ABS(BM146),"-")</f>
        <v>28</v>
      </c>
      <c r="BM146" s="322">
        <f ca="1">'Accuracy Calc'!$P$110</f>
        <v>28</v>
      </c>
      <c r="BN146" s="320"/>
      <c r="BO146" s="321"/>
      <c r="BP146" s="322">
        <f ca="1">'Accuracy Calc'!$S$110</f>
        <v>28</v>
      </c>
      <c r="BQ146" s="320"/>
      <c r="BR146" s="321"/>
      <c r="BS146" s="322">
        <f ca="1">'Accuracy Calc'!$V$110</f>
        <v>28</v>
      </c>
      <c r="BT146" s="320"/>
      <c r="BU146" s="321"/>
      <c r="BV146" s="322">
        <f ca="1">'Accuracy Calc'!$Y$110</f>
        <v>28</v>
      </c>
      <c r="BW146" s="320"/>
      <c r="BX146" s="321"/>
      <c r="BY146" s="322">
        <f ca="1">'Accuracy Calc'!$AB$110</f>
        <v>28</v>
      </c>
      <c r="BZ146" s="320"/>
      <c r="CA146" s="321"/>
      <c r="CB146" s="322">
        <f ca="1">'Accuracy Calc'!$AE$110</f>
        <v>28</v>
      </c>
      <c r="CC146" s="320"/>
      <c r="CD146" s="321"/>
      <c r="CE146" s="322">
        <f ca="1">'Accuracy Calc'!$AH$110</f>
        <v>28</v>
      </c>
      <c r="CF146" s="320"/>
      <c r="CG146" s="321"/>
      <c r="CH146" s="322">
        <f ca="1">'Accuracy Calc'!$AK$110</f>
        <v>28</v>
      </c>
      <c r="CI146" s="320"/>
      <c r="CJ146" s="321"/>
      <c r="CK146" s="322">
        <f ca="1">'Accuracy Calc'!$AN$110</f>
        <v>28</v>
      </c>
      <c r="CL146" s="320"/>
      <c r="CM146" s="321"/>
      <c r="CN146" s="322">
        <f ca="1">'Accuracy Calc'!$AQ$110</f>
        <v>28</v>
      </c>
      <c r="CO146" s="320"/>
      <c r="CP146" s="321"/>
      <c r="CQ146" s="322">
        <f ca="1">'Accuracy Calc'!$AT$110</f>
        <v>28</v>
      </c>
      <c r="CR146" s="320"/>
      <c r="CS146" s="321"/>
      <c r="CT146" s="322">
        <f ca="1">'Accuracy Calc'!$AW$110</f>
        <v>28</v>
      </c>
      <c r="CU146" s="320"/>
      <c r="CV146" s="321"/>
      <c r="CW146" s="322">
        <f ca="1">'Accuracy Calc'!$AZ$110</f>
        <v>28</v>
      </c>
      <c r="CX146" s="320"/>
      <c r="CY146" s="321"/>
      <c r="CZ146" s="322">
        <f ca="1">'Accuracy Calc'!$BC$110</f>
        <v>28</v>
      </c>
      <c r="DA146" s="320"/>
      <c r="DB146" s="321"/>
      <c r="DC146" s="322">
        <f ca="1">'Accuracy Calc'!$BF$110</f>
        <v>28</v>
      </c>
      <c r="DD146" s="320"/>
      <c r="DE146" s="321"/>
      <c r="DF146" s="322">
        <f ca="1">'Accuracy Calc'!$BI$110</f>
        <v>28</v>
      </c>
    </row>
    <row r="147" spans="60:110" x14ac:dyDescent="0.35">
      <c r="BH147" s="360"/>
      <c r="BI147" s="39" t="str">
        <f t="shared" si="1091"/>
        <v>00ZCountECMWF</v>
      </c>
      <c r="BJ147" s="180" t="s">
        <v>3171</v>
      </c>
      <c r="BK147" s="320" t="str">
        <f t="shared" ca="1" si="1092"/>
        <v>-</v>
      </c>
      <c r="BL147" s="321">
        <f t="shared" ca="1" si="1093"/>
        <v>28</v>
      </c>
      <c r="BM147" s="322">
        <f ca="1">'Accuracy Calc'!$P$165</f>
        <v>28</v>
      </c>
      <c r="BN147" s="320"/>
      <c r="BO147" s="321"/>
      <c r="BP147" s="322">
        <f ca="1">'Accuracy Calc'!$S$165</f>
        <v>28</v>
      </c>
      <c r="BQ147" s="320"/>
      <c r="BR147" s="321"/>
      <c r="BS147" s="322">
        <f ca="1">'Accuracy Calc'!$V$165</f>
        <v>28</v>
      </c>
      <c r="BT147" s="320"/>
      <c r="BU147" s="321"/>
      <c r="BV147" s="322">
        <f ca="1">'Accuracy Calc'!$Y$165</f>
        <v>28</v>
      </c>
      <c r="BW147" s="320"/>
      <c r="BX147" s="321"/>
      <c r="BY147" s="322">
        <f ca="1">'Accuracy Calc'!$AB$165</f>
        <v>28</v>
      </c>
      <c r="BZ147" s="320"/>
      <c r="CA147" s="321"/>
      <c r="CB147" s="322">
        <f ca="1">'Accuracy Calc'!$AE$165</f>
        <v>28</v>
      </c>
      <c r="CC147" s="320"/>
      <c r="CD147" s="321"/>
      <c r="CE147" s="322">
        <f ca="1">'Accuracy Calc'!$AH$165</f>
        <v>28</v>
      </c>
      <c r="CF147" s="320"/>
      <c r="CG147" s="321"/>
      <c r="CH147" s="322">
        <f ca="1">'Accuracy Calc'!$AK$165</f>
        <v>28</v>
      </c>
      <c r="CI147" s="320"/>
      <c r="CJ147" s="321"/>
      <c r="CK147" s="322">
        <f ca="1">'Accuracy Calc'!$AN$165</f>
        <v>28</v>
      </c>
      <c r="CL147" s="320"/>
      <c r="CM147" s="321"/>
      <c r="CN147" s="322">
        <f ca="1">'Accuracy Calc'!$AQ$165</f>
        <v>28</v>
      </c>
      <c r="CO147" s="320"/>
      <c r="CP147" s="321"/>
      <c r="CQ147" s="322"/>
      <c r="CR147" s="320"/>
      <c r="CS147" s="321"/>
      <c r="CT147" s="322"/>
      <c r="CU147" s="320"/>
      <c r="CV147" s="321"/>
      <c r="CW147" s="322"/>
      <c r="CX147" s="320"/>
      <c r="CY147" s="321"/>
      <c r="CZ147" s="322"/>
      <c r="DA147" s="320"/>
      <c r="DB147" s="321"/>
      <c r="DC147" s="322"/>
      <c r="DD147" s="320"/>
      <c r="DE147" s="321"/>
      <c r="DF147" s="322"/>
    </row>
    <row r="148" spans="60:110" ht="16" thickBot="1" x14ac:dyDescent="0.4">
      <c r="BH148" s="360"/>
      <c r="BI148" s="39" t="str">
        <f t="shared" si="1091"/>
        <v>00ZCountECMWF_Ens</v>
      </c>
      <c r="BJ148" s="180" t="s">
        <v>3298</v>
      </c>
      <c r="BK148" s="320" t="str">
        <f t="shared" ca="1" si="1092"/>
        <v>-</v>
      </c>
      <c r="BL148" s="321">
        <f t="shared" ca="1" si="1093"/>
        <v>28</v>
      </c>
      <c r="BM148" s="322">
        <f ca="1">'Accuracy Calc'!$P$220</f>
        <v>28</v>
      </c>
      <c r="BN148" s="320"/>
      <c r="BO148" s="321"/>
      <c r="BP148" s="322">
        <f ca="1">'Accuracy Calc'!$S$220</f>
        <v>28</v>
      </c>
      <c r="BQ148" s="320"/>
      <c r="BR148" s="321"/>
      <c r="BS148" s="322">
        <f ca="1">'Accuracy Calc'!$V$220</f>
        <v>28</v>
      </c>
      <c r="BT148" s="320"/>
      <c r="BU148" s="321"/>
      <c r="BV148" s="322">
        <f ca="1">'Accuracy Calc'!$Y$220</f>
        <v>28</v>
      </c>
      <c r="BW148" s="320"/>
      <c r="BX148" s="321"/>
      <c r="BY148" s="322">
        <f ca="1">'Accuracy Calc'!$AB$220</f>
        <v>28</v>
      </c>
      <c r="BZ148" s="320"/>
      <c r="CA148" s="321"/>
      <c r="CB148" s="322">
        <f ca="1">'Accuracy Calc'!$AE$220</f>
        <v>28</v>
      </c>
      <c r="CC148" s="320"/>
      <c r="CD148" s="321"/>
      <c r="CE148" s="322">
        <f ca="1">'Accuracy Calc'!$AH$220</f>
        <v>28</v>
      </c>
      <c r="CF148" s="320"/>
      <c r="CG148" s="321"/>
      <c r="CH148" s="322">
        <f ca="1">'Accuracy Calc'!$AK$220</f>
        <v>28</v>
      </c>
      <c r="CI148" s="320"/>
      <c r="CJ148" s="321"/>
      <c r="CK148" s="322">
        <f ca="1">'Accuracy Calc'!$AN$220</f>
        <v>28</v>
      </c>
      <c r="CL148" s="320"/>
      <c r="CM148" s="321"/>
      <c r="CN148" s="322">
        <f ca="1">'Accuracy Calc'!$AQ$220</f>
        <v>28</v>
      </c>
      <c r="CO148" s="320"/>
      <c r="CP148" s="321"/>
      <c r="CQ148" s="322">
        <f ca="1">'Accuracy Calc'!$AT$220</f>
        <v>28</v>
      </c>
      <c r="CR148" s="320"/>
      <c r="CS148" s="321"/>
      <c r="CT148" s="322">
        <f ca="1">'Accuracy Calc'!$AW$220</f>
        <v>28</v>
      </c>
      <c r="CU148" s="320"/>
      <c r="CV148" s="321"/>
      <c r="CW148" s="322">
        <f ca="1">'Accuracy Calc'!$AZ$220</f>
        <v>28</v>
      </c>
      <c r="CX148" s="320"/>
      <c r="CY148" s="321"/>
      <c r="CZ148" s="322">
        <f ca="1">'Accuracy Calc'!$BC$220</f>
        <v>28</v>
      </c>
      <c r="DA148" s="320"/>
      <c r="DB148" s="321"/>
      <c r="DC148" s="322">
        <f ca="1">'Accuracy Calc'!$BF$220</f>
        <v>28</v>
      </c>
      <c r="DD148" s="320"/>
      <c r="DE148" s="321"/>
      <c r="DF148" s="322"/>
    </row>
    <row r="149" spans="60:110" ht="21.5" thickBot="1" x14ac:dyDescent="0.55000000000000004">
      <c r="BH149" s="360"/>
      <c r="BJ149" s="218" t="s">
        <v>3253</v>
      </c>
      <c r="BK149" s="323"/>
      <c r="BL149" s="323"/>
      <c r="BM149" s="323"/>
      <c r="BN149" s="323"/>
      <c r="BO149" s="323"/>
      <c r="BP149" s="323"/>
      <c r="BQ149" s="323"/>
      <c r="BR149" s="323"/>
      <c r="BS149" s="323"/>
      <c r="BT149" s="323"/>
      <c r="BU149" s="323"/>
      <c r="BV149" s="323"/>
      <c r="BW149" s="323"/>
      <c r="BX149" s="323"/>
      <c r="BY149" s="323"/>
      <c r="BZ149" s="323"/>
      <c r="CA149" s="323"/>
      <c r="CB149" s="323"/>
      <c r="CC149" s="323"/>
      <c r="CD149" s="323"/>
      <c r="CE149" s="323"/>
      <c r="CF149" s="323"/>
      <c r="CG149" s="323"/>
      <c r="CH149" s="323"/>
      <c r="CI149" s="323"/>
      <c r="CJ149" s="323"/>
      <c r="CK149" s="323"/>
      <c r="CL149" s="323"/>
      <c r="CM149" s="323"/>
      <c r="CN149" s="323"/>
      <c r="CO149" s="323"/>
      <c r="CP149" s="323"/>
      <c r="CQ149" s="323"/>
      <c r="CR149" s="323"/>
      <c r="CS149" s="323"/>
      <c r="CT149" s="323"/>
      <c r="CU149" s="323"/>
      <c r="CV149" s="323"/>
      <c r="CW149" s="323"/>
      <c r="CX149" s="323"/>
      <c r="CY149" s="323"/>
      <c r="CZ149" s="323"/>
      <c r="DA149" s="323"/>
      <c r="DB149" s="323"/>
      <c r="DC149" s="323"/>
      <c r="DD149" s="323"/>
      <c r="DE149" s="323"/>
      <c r="DF149" s="324"/>
    </row>
    <row r="150" spans="60:110" ht="16" thickBot="1" x14ac:dyDescent="0.4">
      <c r="BH150" s="360"/>
      <c r="BI150" s="39" t="s">
        <v>3329</v>
      </c>
      <c r="BJ150" s="217"/>
      <c r="BK150" s="426" t="s">
        <v>3092</v>
      </c>
      <c r="BL150" s="427"/>
      <c r="BM150" s="428"/>
      <c r="BN150" s="423" t="s">
        <v>3093</v>
      </c>
      <c r="BO150" s="424"/>
      <c r="BP150" s="425"/>
      <c r="BQ150" s="423" t="s">
        <v>3094</v>
      </c>
      <c r="BR150" s="424"/>
      <c r="BS150" s="425"/>
      <c r="BT150" s="423" t="s">
        <v>3095</v>
      </c>
      <c r="BU150" s="424"/>
      <c r="BV150" s="425"/>
      <c r="BW150" s="423" t="s">
        <v>3096</v>
      </c>
      <c r="BX150" s="424"/>
      <c r="BY150" s="424"/>
      <c r="BZ150" s="423" t="s">
        <v>3097</v>
      </c>
      <c r="CA150" s="424"/>
      <c r="CB150" s="425"/>
      <c r="CC150" s="423" t="s">
        <v>3098</v>
      </c>
      <c r="CD150" s="424"/>
      <c r="CE150" s="425"/>
      <c r="CF150" s="423" t="s">
        <v>3099</v>
      </c>
      <c r="CG150" s="424"/>
      <c r="CH150" s="425"/>
      <c r="CI150" s="423" t="s">
        <v>3100</v>
      </c>
      <c r="CJ150" s="424"/>
      <c r="CK150" s="424"/>
      <c r="CL150" s="423" t="s">
        <v>3101</v>
      </c>
      <c r="CM150" s="424"/>
      <c r="CN150" s="425"/>
      <c r="CO150" s="423" t="s">
        <v>3102</v>
      </c>
      <c r="CP150" s="424"/>
      <c r="CQ150" s="425"/>
      <c r="CR150" s="423" t="s">
        <v>3103</v>
      </c>
      <c r="CS150" s="424"/>
      <c r="CT150" s="425"/>
      <c r="CU150" s="423" t="s">
        <v>3104</v>
      </c>
      <c r="CV150" s="424"/>
      <c r="CW150" s="424"/>
      <c r="CX150" s="423" t="s">
        <v>3105</v>
      </c>
      <c r="CY150" s="424"/>
      <c r="CZ150" s="425"/>
      <c r="DA150" s="423" t="s">
        <v>3106</v>
      </c>
      <c r="DB150" s="424"/>
      <c r="DC150" s="425"/>
      <c r="DD150" s="423" t="s">
        <v>3107</v>
      </c>
      <c r="DE150" s="424"/>
      <c r="DF150" s="425"/>
    </row>
    <row r="151" spans="60:110" x14ac:dyDescent="0.35">
      <c r="BH151" s="360"/>
      <c r="BI151" s="39" t="str">
        <f>$BI$150&amp;BJ151</f>
        <v>06ZCountGFS</v>
      </c>
      <c r="BJ151" s="180" t="s">
        <v>3085</v>
      </c>
      <c r="BK151" s="320" t="str">
        <f ca="1">IFERROR(RANK(BL151,BL$9:BL$12,2),"-")</f>
        <v>-</v>
      </c>
      <c r="BL151" s="321">
        <f ca="1">IFERROR(ABS(BM151),"-")</f>
        <v>28</v>
      </c>
      <c r="BM151" s="322">
        <f ca="1">'Accuracy Calc'!$BN$55</f>
        <v>28</v>
      </c>
      <c r="BN151" s="320"/>
      <c r="BO151" s="321"/>
      <c r="BP151" s="322">
        <f ca="1">'Accuracy Calc'!$BQ$55</f>
        <v>28</v>
      </c>
      <c r="BQ151" s="320"/>
      <c r="BR151" s="321"/>
      <c r="BS151" s="322">
        <f ca="1">'Accuracy Calc'!$BT$55</f>
        <v>28</v>
      </c>
      <c r="BT151" s="320"/>
      <c r="BU151" s="321"/>
      <c r="BV151" s="322">
        <f ca="1">'Accuracy Calc'!$BW$55</f>
        <v>28</v>
      </c>
      <c r="BW151" s="320"/>
      <c r="BX151" s="321"/>
      <c r="BY151" s="322">
        <f ca="1">'Accuracy Calc'!$BZ$55</f>
        <v>28</v>
      </c>
      <c r="BZ151" s="320"/>
      <c r="CA151" s="321"/>
      <c r="CB151" s="322">
        <f ca="1">'Accuracy Calc'!$CC$55</f>
        <v>28</v>
      </c>
      <c r="CC151" s="320"/>
      <c r="CD151" s="321"/>
      <c r="CE151" s="322">
        <f ca="1">'Accuracy Calc'!$CF$55</f>
        <v>28</v>
      </c>
      <c r="CF151" s="320"/>
      <c r="CG151" s="321"/>
      <c r="CH151" s="322">
        <f ca="1">'Accuracy Calc'!$CI$55</f>
        <v>28</v>
      </c>
      <c r="CI151" s="320"/>
      <c r="CJ151" s="321"/>
      <c r="CK151" s="322">
        <f ca="1">'Accuracy Calc'!$CL$55</f>
        <v>28</v>
      </c>
      <c r="CL151" s="320"/>
      <c r="CM151" s="321"/>
      <c r="CN151" s="322">
        <f ca="1">'Accuracy Calc'!$CO$55</f>
        <v>28</v>
      </c>
      <c r="CO151" s="320"/>
      <c r="CP151" s="321"/>
      <c r="CQ151" s="322">
        <f ca="1">'Accuracy Calc'!$CR$55</f>
        <v>28</v>
      </c>
      <c r="CR151" s="320"/>
      <c r="CS151" s="321"/>
      <c r="CT151" s="322">
        <f ca="1">'Accuracy Calc'!$CU$55</f>
        <v>28</v>
      </c>
      <c r="CU151" s="320"/>
      <c r="CV151" s="321"/>
      <c r="CW151" s="322">
        <f ca="1">'Accuracy Calc'!$CX$55</f>
        <v>28</v>
      </c>
      <c r="CX151" s="320"/>
      <c r="CY151" s="321"/>
      <c r="CZ151" s="322">
        <f ca="1">'Accuracy Calc'!$DA$55</f>
        <v>28</v>
      </c>
      <c r="DA151" s="320"/>
      <c r="DB151" s="321"/>
      <c r="DC151" s="322">
        <f ca="1">'Accuracy Calc'!$DD$55</f>
        <v>28</v>
      </c>
      <c r="DD151" s="320"/>
      <c r="DE151" s="321"/>
      <c r="DF151" s="322">
        <f ca="1">'Accuracy Calc'!$DG$55</f>
        <v>28</v>
      </c>
    </row>
    <row r="152" spans="60:110" x14ac:dyDescent="0.35">
      <c r="BH152" s="360"/>
      <c r="BI152" s="39" t="str">
        <f t="shared" ref="BI152:BI154" si="1094">$BI$150&amp;BJ152</f>
        <v>06ZCountGFS_Ens</v>
      </c>
      <c r="BJ152" s="180" t="s">
        <v>3297</v>
      </c>
      <c r="BK152" s="320" t="str">
        <f t="shared" ref="BK152:BK154" ca="1" si="1095">IFERROR(RANK(BL152,BL$9:BL$27,2),"-")</f>
        <v>-</v>
      </c>
      <c r="BL152" s="321">
        <f t="shared" ref="BL152:BL154" ca="1" si="1096">IFERROR(ABS(BM152),"-")</f>
        <v>28</v>
      </c>
      <c r="BM152" s="322">
        <f ca="1">'Accuracy Calc'!$BN$110</f>
        <v>28</v>
      </c>
      <c r="BN152" s="320"/>
      <c r="BO152" s="321"/>
      <c r="BP152" s="322">
        <f ca="1">'Accuracy Calc'!$BQ$110</f>
        <v>28</v>
      </c>
      <c r="BQ152" s="320"/>
      <c r="BR152" s="321"/>
      <c r="BS152" s="322">
        <f ca="1">'Accuracy Calc'!$BT$110</f>
        <v>28</v>
      </c>
      <c r="BT152" s="320"/>
      <c r="BU152" s="321"/>
      <c r="BV152" s="322">
        <f ca="1">'Accuracy Calc'!$BW$110</f>
        <v>28</v>
      </c>
      <c r="BW152" s="320"/>
      <c r="BX152" s="321"/>
      <c r="BY152" s="322">
        <f ca="1">'Accuracy Calc'!$BZ$110</f>
        <v>28</v>
      </c>
      <c r="BZ152" s="320"/>
      <c r="CA152" s="321"/>
      <c r="CB152" s="322">
        <f ca="1">'Accuracy Calc'!$CC$110</f>
        <v>28</v>
      </c>
      <c r="CC152" s="320"/>
      <c r="CD152" s="321"/>
      <c r="CE152" s="322">
        <f ca="1">'Accuracy Calc'!$CF$110</f>
        <v>28</v>
      </c>
      <c r="CF152" s="320"/>
      <c r="CG152" s="321"/>
      <c r="CH152" s="322">
        <f ca="1">'Accuracy Calc'!$CI$110</f>
        <v>28</v>
      </c>
      <c r="CI152" s="320"/>
      <c r="CJ152" s="321"/>
      <c r="CK152" s="322">
        <f ca="1">'Accuracy Calc'!$CL$110</f>
        <v>28</v>
      </c>
      <c r="CL152" s="320"/>
      <c r="CM152" s="321"/>
      <c r="CN152" s="322">
        <f ca="1">'Accuracy Calc'!$CO$110</f>
        <v>28</v>
      </c>
      <c r="CO152" s="320"/>
      <c r="CP152" s="321"/>
      <c r="CQ152" s="322">
        <f ca="1">'Accuracy Calc'!$CR$110</f>
        <v>27</v>
      </c>
      <c r="CR152" s="320"/>
      <c r="CS152" s="321"/>
      <c r="CT152" s="322">
        <f ca="1">'Accuracy Calc'!$CU$110</f>
        <v>27</v>
      </c>
      <c r="CU152" s="320"/>
      <c r="CV152" s="321"/>
      <c r="CW152" s="322">
        <f ca="1">'Accuracy Calc'!$CX$110</f>
        <v>27</v>
      </c>
      <c r="CX152" s="320"/>
      <c r="CY152" s="321"/>
      <c r="CZ152" s="322">
        <f ca="1">'Accuracy Calc'!$DA$110</f>
        <v>27</v>
      </c>
      <c r="DA152" s="320"/>
      <c r="DB152" s="321"/>
      <c r="DC152" s="322">
        <f ca="1">'Accuracy Calc'!$DD$110</f>
        <v>27</v>
      </c>
      <c r="DD152" s="320"/>
      <c r="DE152" s="321"/>
      <c r="DF152" s="322">
        <f ca="1">'Accuracy Calc'!$DG$110</f>
        <v>28</v>
      </c>
    </row>
    <row r="153" spans="60:110" x14ac:dyDescent="0.35">
      <c r="BH153" s="360"/>
      <c r="BI153" s="39" t="str">
        <f t="shared" si="1094"/>
        <v>06ZCountECMWF</v>
      </c>
      <c r="BJ153" s="180" t="s">
        <v>3171</v>
      </c>
      <c r="BK153" s="320" t="str">
        <f t="shared" ca="1" si="1095"/>
        <v>-</v>
      </c>
      <c r="BL153" s="321">
        <f t="shared" ca="1" si="1096"/>
        <v>28</v>
      </c>
      <c r="BM153" s="322">
        <f ca="1">'Accuracy Calc'!$BN$165</f>
        <v>28</v>
      </c>
      <c r="BN153" s="320"/>
      <c r="BO153" s="321"/>
      <c r="BP153" s="322">
        <f ca="1">'Accuracy Calc'!$BQ$165</f>
        <v>28</v>
      </c>
      <c r="BQ153" s="320"/>
      <c r="BR153" s="321"/>
      <c r="BS153" s="322">
        <f ca="1">'Accuracy Calc'!$BT$165</f>
        <v>28</v>
      </c>
      <c r="BT153" s="320"/>
      <c r="BU153" s="321"/>
      <c r="BV153" s="322">
        <f ca="1">'Accuracy Calc'!$BW$165</f>
        <v>28</v>
      </c>
      <c r="BW153" s="320"/>
      <c r="BX153" s="321"/>
      <c r="BY153" s="322">
        <f ca="1">'Accuracy Calc'!$BZ$165</f>
        <v>28</v>
      </c>
      <c r="BZ153" s="320"/>
      <c r="CA153" s="321"/>
      <c r="CB153" s="322">
        <f ca="1">'Accuracy Calc'!$CC$165</f>
        <v>28</v>
      </c>
      <c r="CC153" s="320"/>
      <c r="CD153" s="321"/>
      <c r="CE153" s="322">
        <f ca="1">'Accuracy Calc'!$CF$165</f>
        <v>28</v>
      </c>
      <c r="CF153" s="320"/>
      <c r="CG153" s="321"/>
      <c r="CH153" s="322">
        <f ca="1">'Accuracy Calc'!$CI$165</f>
        <v>28</v>
      </c>
      <c r="CI153" s="320">
        <f ca="1">'Accuracy Calc'!$CL$165</f>
        <v>28</v>
      </c>
      <c r="CJ153" s="321"/>
      <c r="CK153" s="322">
        <f ca="1">'Accuracy Calc'!$CL$165</f>
        <v>28</v>
      </c>
      <c r="CL153" s="320"/>
      <c r="CM153" s="321"/>
      <c r="CN153" s="322">
        <f ca="1">'Accuracy Calc'!$CO$165</f>
        <v>28</v>
      </c>
      <c r="CO153" s="320"/>
      <c r="CP153" s="321"/>
      <c r="CQ153" s="322"/>
      <c r="CR153" s="320"/>
      <c r="CS153" s="321"/>
      <c r="CT153" s="322"/>
      <c r="CU153" s="320"/>
      <c r="CV153" s="321"/>
      <c r="CW153" s="322"/>
      <c r="CX153" s="320"/>
      <c r="CY153" s="321"/>
      <c r="CZ153" s="322"/>
      <c r="DA153" s="320"/>
      <c r="DB153" s="321"/>
      <c r="DC153" s="322"/>
      <c r="DD153" s="320"/>
      <c r="DE153" s="321"/>
      <c r="DF153" s="322"/>
    </row>
    <row r="154" spans="60:110" ht="16" thickBot="1" x14ac:dyDescent="0.4">
      <c r="BH154" s="360"/>
      <c r="BI154" s="39" t="str">
        <f t="shared" si="1094"/>
        <v>06ZCountECMWF_Ens</v>
      </c>
      <c r="BJ154" s="180" t="s">
        <v>3298</v>
      </c>
      <c r="BK154" s="320" t="str">
        <f t="shared" ca="1" si="1095"/>
        <v>-</v>
      </c>
      <c r="BL154" s="321">
        <f t="shared" ca="1" si="1096"/>
        <v>28</v>
      </c>
      <c r="BM154" s="322">
        <f ca="1">'Accuracy Calc'!$BN$220</f>
        <v>28</v>
      </c>
      <c r="BN154" s="320"/>
      <c r="BO154" s="321"/>
      <c r="BP154" s="322">
        <f ca="1">'Accuracy Calc'!$BQ$220</f>
        <v>28</v>
      </c>
      <c r="BQ154" s="320"/>
      <c r="BR154" s="321"/>
      <c r="BS154" s="322">
        <f ca="1">'Accuracy Calc'!$BT$220</f>
        <v>28</v>
      </c>
      <c r="BT154" s="320"/>
      <c r="BU154" s="321"/>
      <c r="BV154" s="322">
        <f ca="1">'Accuracy Calc'!$BW$220</f>
        <v>28</v>
      </c>
      <c r="BW154" s="320"/>
      <c r="BX154" s="321"/>
      <c r="BY154" s="322">
        <f ca="1">'Accuracy Calc'!$BZ$220</f>
        <v>28</v>
      </c>
      <c r="BZ154" s="320"/>
      <c r="CA154" s="321"/>
      <c r="CB154" s="322">
        <f ca="1">'Accuracy Calc'!$CC$220</f>
        <v>28</v>
      </c>
      <c r="CC154" s="320"/>
      <c r="CD154" s="321"/>
      <c r="CE154" s="322">
        <f ca="1">'Accuracy Calc'!$CF$220</f>
        <v>28</v>
      </c>
      <c r="CF154" s="320"/>
      <c r="CG154" s="321"/>
      <c r="CH154" s="322">
        <f ca="1">'Accuracy Calc'!$CI$220</f>
        <v>28</v>
      </c>
      <c r="CI154" s="320"/>
      <c r="CJ154" s="321"/>
      <c r="CK154" s="322">
        <f ca="1">'Accuracy Calc'!$CL$220</f>
        <v>28</v>
      </c>
      <c r="CL154" s="320"/>
      <c r="CM154" s="321"/>
      <c r="CN154" s="322">
        <f ca="1">'Accuracy Calc'!$CO$220</f>
        <v>28</v>
      </c>
      <c r="CO154" s="320"/>
      <c r="CP154" s="321"/>
      <c r="CQ154" s="322">
        <f ca="1">'Accuracy Calc'!$CR$220</f>
        <v>28</v>
      </c>
      <c r="CR154" s="320"/>
      <c r="CS154" s="321"/>
      <c r="CT154" s="322">
        <f ca="1">'Accuracy Calc'!$CU$220</f>
        <v>28</v>
      </c>
      <c r="CU154" s="320"/>
      <c r="CV154" s="321"/>
      <c r="CW154" s="322">
        <f ca="1">'Accuracy Calc'!$CX$220</f>
        <v>28</v>
      </c>
      <c r="CX154" s="320"/>
      <c r="CY154" s="321"/>
      <c r="CZ154" s="322">
        <f ca="1">'Accuracy Calc'!$DA$220</f>
        <v>28</v>
      </c>
      <c r="DA154" s="320"/>
      <c r="DB154" s="321"/>
      <c r="DC154" s="322">
        <f ca="1">'Accuracy Calc'!$DD$220</f>
        <v>28</v>
      </c>
      <c r="DD154" s="320"/>
      <c r="DE154" s="321"/>
      <c r="DF154" s="322"/>
    </row>
    <row r="155" spans="60:110" ht="21.5" thickBot="1" x14ac:dyDescent="0.55000000000000004">
      <c r="BH155" s="360"/>
      <c r="BI155" s="39" t="s">
        <v>3331</v>
      </c>
      <c r="BJ155" s="218" t="s">
        <v>3254</v>
      </c>
      <c r="BK155" s="323"/>
      <c r="BL155" s="323"/>
      <c r="BM155" s="323"/>
      <c r="BN155" s="323"/>
      <c r="BO155" s="323"/>
      <c r="BP155" s="323"/>
      <c r="BQ155" s="323"/>
      <c r="BR155" s="323"/>
      <c r="BS155" s="323"/>
      <c r="BT155" s="323"/>
      <c r="BU155" s="323"/>
      <c r="BV155" s="323"/>
      <c r="BW155" s="323"/>
      <c r="BX155" s="323"/>
      <c r="BY155" s="323"/>
      <c r="BZ155" s="323"/>
      <c r="CA155" s="323"/>
      <c r="CB155" s="323"/>
      <c r="CC155" s="323"/>
      <c r="CD155" s="323"/>
      <c r="CE155" s="323"/>
      <c r="CF155" s="323"/>
      <c r="CG155" s="323"/>
      <c r="CH155" s="323"/>
      <c r="CI155" s="323"/>
      <c r="CJ155" s="323"/>
      <c r="CK155" s="323"/>
      <c r="CL155" s="323"/>
      <c r="CM155" s="323"/>
      <c r="CN155" s="323"/>
      <c r="CO155" s="323"/>
      <c r="CP155" s="323"/>
      <c r="CQ155" s="323"/>
      <c r="CR155" s="323"/>
      <c r="CS155" s="323"/>
      <c r="CT155" s="323"/>
      <c r="CU155" s="323"/>
      <c r="CV155" s="323"/>
      <c r="CW155" s="323"/>
      <c r="CX155" s="323"/>
      <c r="CY155" s="323"/>
      <c r="CZ155" s="323"/>
      <c r="DA155" s="323"/>
      <c r="DB155" s="323"/>
      <c r="DC155" s="323"/>
      <c r="DD155" s="323"/>
      <c r="DE155" s="323"/>
      <c r="DF155" s="324"/>
    </row>
    <row r="156" spans="60:110" ht="16" thickBot="1" x14ac:dyDescent="0.4">
      <c r="BH156" s="360"/>
      <c r="BI156" s="39" t="s">
        <v>3332</v>
      </c>
      <c r="BJ156" s="217"/>
      <c r="BK156" s="426" t="s">
        <v>3092</v>
      </c>
      <c r="BL156" s="427"/>
      <c r="BM156" s="428"/>
      <c r="BN156" s="423" t="s">
        <v>3093</v>
      </c>
      <c r="BO156" s="424"/>
      <c r="BP156" s="425"/>
      <c r="BQ156" s="423" t="s">
        <v>3094</v>
      </c>
      <c r="BR156" s="424"/>
      <c r="BS156" s="425"/>
      <c r="BT156" s="423" t="s">
        <v>3095</v>
      </c>
      <c r="BU156" s="424"/>
      <c r="BV156" s="425"/>
      <c r="BW156" s="423" t="s">
        <v>3096</v>
      </c>
      <c r="BX156" s="424"/>
      <c r="BY156" s="424"/>
      <c r="BZ156" s="423" t="s">
        <v>3097</v>
      </c>
      <c r="CA156" s="424"/>
      <c r="CB156" s="425"/>
      <c r="CC156" s="423" t="s">
        <v>3098</v>
      </c>
      <c r="CD156" s="424"/>
      <c r="CE156" s="425"/>
      <c r="CF156" s="423" t="s">
        <v>3099</v>
      </c>
      <c r="CG156" s="424"/>
      <c r="CH156" s="425"/>
      <c r="CI156" s="423" t="s">
        <v>3100</v>
      </c>
      <c r="CJ156" s="424"/>
      <c r="CK156" s="424"/>
      <c r="CL156" s="423" t="s">
        <v>3101</v>
      </c>
      <c r="CM156" s="424"/>
      <c r="CN156" s="425"/>
      <c r="CO156" s="423" t="s">
        <v>3102</v>
      </c>
      <c r="CP156" s="424"/>
      <c r="CQ156" s="425"/>
      <c r="CR156" s="423" t="s">
        <v>3103</v>
      </c>
      <c r="CS156" s="424"/>
      <c r="CT156" s="425"/>
      <c r="CU156" s="423" t="s">
        <v>3104</v>
      </c>
      <c r="CV156" s="424"/>
      <c r="CW156" s="424"/>
      <c r="CX156" s="423" t="s">
        <v>3105</v>
      </c>
      <c r="CY156" s="424"/>
      <c r="CZ156" s="425"/>
      <c r="DA156" s="423" t="s">
        <v>3106</v>
      </c>
      <c r="DB156" s="424"/>
      <c r="DC156" s="425"/>
      <c r="DD156" s="423" t="s">
        <v>3107</v>
      </c>
      <c r="DE156" s="424"/>
      <c r="DF156" s="425"/>
    </row>
    <row r="157" spans="60:110" x14ac:dyDescent="0.35">
      <c r="BH157" s="360"/>
      <c r="BI157" s="39" t="str">
        <f>$BI$156&amp;BJ157</f>
        <v>12ZCountGFS</v>
      </c>
      <c r="BJ157" s="180" t="s">
        <v>3085</v>
      </c>
      <c r="BK157" s="320" t="str">
        <f ca="1">IFERROR(RANK(BL157,BL$9:BL$12,2),"-")</f>
        <v>-</v>
      </c>
      <c r="BL157" s="321">
        <f ca="1">IFERROR(ABS(BM157),"-")</f>
        <v>28</v>
      </c>
      <c r="BM157" s="322">
        <f ca="1">'Accuracy Calc'!$DL$55</f>
        <v>28</v>
      </c>
      <c r="BN157" s="320"/>
      <c r="BO157" s="321"/>
      <c r="BP157" s="322">
        <f ca="1">'Accuracy Calc'!$DO$55</f>
        <v>28</v>
      </c>
      <c r="BQ157" s="320"/>
      <c r="BR157" s="321"/>
      <c r="BS157" s="322">
        <f ca="1">'Accuracy Calc'!$DR$55</f>
        <v>28</v>
      </c>
      <c r="BT157" s="320"/>
      <c r="BU157" s="321"/>
      <c r="BV157" s="322">
        <f ca="1">'Accuracy Calc'!$DU$55</f>
        <v>28</v>
      </c>
      <c r="BW157" s="320"/>
      <c r="BX157" s="321"/>
      <c r="BY157" s="322">
        <f ca="1">'Accuracy Calc'!$DX$55</f>
        <v>28</v>
      </c>
      <c r="BZ157" s="320"/>
      <c r="CA157" s="321"/>
      <c r="CB157" s="322">
        <f ca="1">'Accuracy Calc'!$EA$55</f>
        <v>28</v>
      </c>
      <c r="CC157" s="320"/>
      <c r="CD157" s="321"/>
      <c r="CE157" s="322">
        <f ca="1">'Accuracy Calc'!$ED$55</f>
        <v>28</v>
      </c>
      <c r="CF157" s="320"/>
      <c r="CG157" s="321"/>
      <c r="CH157" s="322">
        <f ca="1">'Accuracy Calc'!$EG$55</f>
        <v>28</v>
      </c>
      <c r="CI157" s="320"/>
      <c r="CJ157" s="321"/>
      <c r="CK157" s="322">
        <f ca="1">'Accuracy Calc'!$EJ$55</f>
        <v>28</v>
      </c>
      <c r="CL157" s="320"/>
      <c r="CM157" s="321"/>
      <c r="CN157" s="322">
        <f ca="1">'Accuracy Calc'!$EM$55</f>
        <v>28</v>
      </c>
      <c r="CO157" s="320"/>
      <c r="CP157" s="321"/>
      <c r="CQ157" s="322">
        <f ca="1">'Accuracy Calc'!$EP$55</f>
        <v>28</v>
      </c>
      <c r="CR157" s="320"/>
      <c r="CS157" s="321"/>
      <c r="CT157" s="322">
        <f ca="1">'Accuracy Calc'!$ES$55</f>
        <v>28</v>
      </c>
      <c r="CU157" s="320"/>
      <c r="CV157" s="321"/>
      <c r="CW157" s="322">
        <f ca="1">'Accuracy Calc'!$EV$55</f>
        <v>28</v>
      </c>
      <c r="CX157" s="320"/>
      <c r="CY157" s="321"/>
      <c r="CZ157" s="322">
        <f ca="1">'Accuracy Calc'!$EY$55</f>
        <v>28</v>
      </c>
      <c r="DA157" s="320"/>
      <c r="DB157" s="321"/>
      <c r="DC157" s="322">
        <f ca="1">'Accuracy Calc'!$FB$55</f>
        <v>28</v>
      </c>
      <c r="DD157" s="320"/>
      <c r="DE157" s="321"/>
      <c r="DF157" s="322"/>
    </row>
    <row r="158" spans="60:110" x14ac:dyDescent="0.35">
      <c r="BH158" s="360"/>
      <c r="BI158" s="39" t="str">
        <f t="shared" ref="BI158:BI160" si="1097">$BI$156&amp;BJ158</f>
        <v>12ZCountGFS_Ens</v>
      </c>
      <c r="BJ158" s="180" t="s">
        <v>3297</v>
      </c>
      <c r="BK158" s="320" t="str">
        <f t="shared" ref="BK158:BK160" ca="1" si="1098">IFERROR(RANK(BL158,BL$9:BL$27,2),"-")</f>
        <v>-</v>
      </c>
      <c r="BL158" s="321">
        <f t="shared" ref="BL158:BL160" ca="1" si="1099">IFERROR(ABS(BM158),"-")</f>
        <v>28</v>
      </c>
      <c r="BM158" s="322">
        <f ca="1">'Accuracy Calc'!$DL$110</f>
        <v>28</v>
      </c>
      <c r="BN158" s="320"/>
      <c r="BO158" s="321"/>
      <c r="BP158" s="322">
        <f ca="1">'Accuracy Calc'!$DO$110</f>
        <v>28</v>
      </c>
      <c r="BQ158" s="320"/>
      <c r="BR158" s="321"/>
      <c r="BS158" s="322">
        <f ca="1">'Accuracy Calc'!$DR$110</f>
        <v>28</v>
      </c>
      <c r="BT158" s="320"/>
      <c r="BU158" s="321"/>
      <c r="BV158" s="322">
        <f ca="1">'Accuracy Calc'!$DU$110</f>
        <v>28</v>
      </c>
      <c r="BW158" s="320"/>
      <c r="BX158" s="321"/>
      <c r="BY158" s="322">
        <f ca="1">'Accuracy Calc'!$DX$110</f>
        <v>28</v>
      </c>
      <c r="BZ158" s="320"/>
      <c r="CA158" s="321"/>
      <c r="CB158" s="322">
        <f ca="1">'Accuracy Calc'!$EA$110</f>
        <v>28</v>
      </c>
      <c r="CC158" s="320"/>
      <c r="CD158" s="321"/>
      <c r="CE158" s="322">
        <f ca="1">'Accuracy Calc'!$ED$110</f>
        <v>28</v>
      </c>
      <c r="CF158" s="320"/>
      <c r="CG158" s="321"/>
      <c r="CH158" s="322">
        <f ca="1">'Accuracy Calc'!$EG$110</f>
        <v>28</v>
      </c>
      <c r="CI158" s="320"/>
      <c r="CJ158" s="321"/>
      <c r="CK158" s="322">
        <f ca="1">'Accuracy Calc'!$EJ$110</f>
        <v>27</v>
      </c>
      <c r="CL158" s="320"/>
      <c r="CM158" s="321"/>
      <c r="CN158" s="322">
        <f ca="1">'Accuracy Calc'!$EM$110</f>
        <v>27</v>
      </c>
      <c r="CO158" s="320"/>
      <c r="CP158" s="321"/>
      <c r="CQ158" s="322"/>
      <c r="CR158" s="320"/>
      <c r="CS158" s="321"/>
      <c r="CT158" s="322"/>
      <c r="CU158" s="320"/>
      <c r="CV158" s="321"/>
      <c r="CW158" s="322"/>
      <c r="CX158" s="320"/>
      <c r="CY158" s="321"/>
      <c r="CZ158" s="322"/>
      <c r="DA158" s="320"/>
      <c r="DB158" s="321"/>
      <c r="DC158" s="322"/>
      <c r="DD158" s="320"/>
      <c r="DE158" s="321"/>
      <c r="DF158" s="322"/>
    </row>
    <row r="159" spans="60:110" x14ac:dyDescent="0.35">
      <c r="BH159" s="360"/>
      <c r="BI159" s="39" t="str">
        <f t="shared" si="1097"/>
        <v>12ZCountECMWF</v>
      </c>
      <c r="BJ159" s="180" t="s">
        <v>3171</v>
      </c>
      <c r="BK159" s="320" t="str">
        <f t="shared" ca="1" si="1098"/>
        <v>-</v>
      </c>
      <c r="BL159" s="321">
        <f t="shared" ca="1" si="1099"/>
        <v>28</v>
      </c>
      <c r="BM159" s="322">
        <f ca="1">'Accuracy Calc'!$DL$165</f>
        <v>28</v>
      </c>
      <c r="BN159" s="320"/>
      <c r="BO159" s="321"/>
      <c r="BP159" s="322">
        <f ca="1">'Accuracy Calc'!$DO$165</f>
        <v>28</v>
      </c>
      <c r="BQ159" s="320"/>
      <c r="BR159" s="321"/>
      <c r="BS159" s="322">
        <f ca="1">'Accuracy Calc'!$DR$165</f>
        <v>28</v>
      </c>
      <c r="BT159" s="320"/>
      <c r="BU159" s="321"/>
      <c r="BV159" s="322">
        <f ca="1">'Accuracy Calc'!$DU$165</f>
        <v>28</v>
      </c>
      <c r="BW159" s="320"/>
      <c r="BX159" s="321"/>
      <c r="BY159" s="322">
        <f ca="1">'Accuracy Calc'!$DX$165</f>
        <v>28</v>
      </c>
      <c r="BZ159" s="320"/>
      <c r="CA159" s="321"/>
      <c r="CB159" s="322">
        <f ca="1">'Accuracy Calc'!$EA$165</f>
        <v>28</v>
      </c>
      <c r="CC159" s="320"/>
      <c r="CD159" s="321"/>
      <c r="CE159" s="322">
        <f ca="1">'Accuracy Calc'!$ED$165</f>
        <v>28</v>
      </c>
      <c r="CF159" s="320"/>
      <c r="CG159" s="321"/>
      <c r="CH159" s="322">
        <f ca="1">'Accuracy Calc'!$EG$165</f>
        <v>28</v>
      </c>
      <c r="CI159" s="320"/>
      <c r="CJ159" s="321"/>
      <c r="CK159" s="322">
        <f ca="1">'Accuracy Calc'!$EJ$165</f>
        <v>28</v>
      </c>
      <c r="CL159" s="320"/>
      <c r="CM159" s="321"/>
      <c r="CN159" s="322">
        <f ca="1">'Accuracy Calc'!$EM$165</f>
        <v>0</v>
      </c>
      <c r="CO159" s="320"/>
      <c r="CP159" s="321"/>
      <c r="CQ159" s="322"/>
      <c r="CR159" s="320"/>
      <c r="CS159" s="321"/>
      <c r="CT159" s="322"/>
      <c r="CU159" s="320"/>
      <c r="CV159" s="321"/>
      <c r="CW159" s="322"/>
      <c r="CX159" s="320"/>
      <c r="CY159" s="321"/>
      <c r="CZ159" s="322"/>
      <c r="DA159" s="320"/>
      <c r="DB159" s="321"/>
      <c r="DC159" s="322"/>
      <c r="DD159" s="320"/>
      <c r="DE159" s="321"/>
      <c r="DF159" s="322"/>
    </row>
    <row r="160" spans="60:110" ht="16" thickBot="1" x14ac:dyDescent="0.4">
      <c r="BH160" s="360"/>
      <c r="BI160" s="39" t="str">
        <f t="shared" si="1097"/>
        <v>12ZCountECMWF_Ens</v>
      </c>
      <c r="BJ160" s="180" t="s">
        <v>3298</v>
      </c>
      <c r="BK160" s="320" t="str">
        <f t="shared" ca="1" si="1098"/>
        <v>-</v>
      </c>
      <c r="BL160" s="321">
        <f t="shared" ca="1" si="1099"/>
        <v>28</v>
      </c>
      <c r="BM160" s="322">
        <f ca="1">'Accuracy Calc'!$DL$220</f>
        <v>28</v>
      </c>
      <c r="BN160" s="320"/>
      <c r="BO160" s="321"/>
      <c r="BP160" s="322">
        <f ca="1">'Accuracy Calc'!$DO$220</f>
        <v>28</v>
      </c>
      <c r="BQ160" s="320"/>
      <c r="BR160" s="321"/>
      <c r="BS160" s="322">
        <f ca="1">'Accuracy Calc'!$DR$220</f>
        <v>28</v>
      </c>
      <c r="BT160" s="320"/>
      <c r="BU160" s="321"/>
      <c r="BV160" s="322">
        <f ca="1">'Accuracy Calc'!$DU$220</f>
        <v>28</v>
      </c>
      <c r="BW160" s="320"/>
      <c r="BX160" s="321"/>
      <c r="BY160" s="322">
        <f ca="1">'Accuracy Calc'!$DX$220</f>
        <v>28</v>
      </c>
      <c r="BZ160" s="320"/>
      <c r="CA160" s="321"/>
      <c r="CB160" s="322">
        <f ca="1">'Accuracy Calc'!$EA$220</f>
        <v>28</v>
      </c>
      <c r="CC160" s="320"/>
      <c r="CD160" s="321"/>
      <c r="CE160" s="322">
        <f ca="1">'Accuracy Calc'!$ED$220</f>
        <v>28</v>
      </c>
      <c r="CF160" s="320"/>
      <c r="CG160" s="321"/>
      <c r="CH160" s="322">
        <f ca="1">'Accuracy Calc'!$EG$220</f>
        <v>28</v>
      </c>
      <c r="CI160" s="320"/>
      <c r="CJ160" s="321"/>
      <c r="CK160" s="322">
        <f ca="1">'Accuracy Calc'!$EJ$220</f>
        <v>28</v>
      </c>
      <c r="CL160" s="320"/>
      <c r="CM160" s="321"/>
      <c r="CN160" s="322">
        <f ca="1">'Accuracy Calc'!$EM$220</f>
        <v>28</v>
      </c>
      <c r="CO160" s="320"/>
      <c r="CP160" s="321"/>
      <c r="CQ160" s="322">
        <f ca="1">'Accuracy Calc'!$EP$220</f>
        <v>28</v>
      </c>
      <c r="CR160" s="320"/>
      <c r="CS160" s="321"/>
      <c r="CT160" s="322">
        <f ca="1">'Accuracy Calc'!$ES$220</f>
        <v>28</v>
      </c>
      <c r="CU160" s="320"/>
      <c r="CV160" s="321"/>
      <c r="CW160" s="322">
        <f ca="1">'Accuracy Calc'!$EV$220</f>
        <v>28</v>
      </c>
      <c r="CX160" s="320"/>
      <c r="CY160" s="321"/>
      <c r="CZ160" s="322">
        <f ca="1">'Accuracy Calc'!$EY$220</f>
        <v>28</v>
      </c>
      <c r="DA160" s="320"/>
      <c r="DB160" s="321"/>
      <c r="DC160" s="322">
        <f ca="1">'Accuracy Calc'!$FB$220</f>
        <v>0</v>
      </c>
      <c r="DD160" s="320"/>
      <c r="DE160" s="321"/>
      <c r="DF160" s="322"/>
    </row>
    <row r="161" spans="60:110" ht="21.5" thickBot="1" x14ac:dyDescent="0.55000000000000004">
      <c r="BH161" s="360"/>
      <c r="BJ161" s="218" t="s">
        <v>3255</v>
      </c>
      <c r="BK161" s="323"/>
      <c r="BL161" s="323"/>
      <c r="BM161" s="323"/>
      <c r="BN161" s="323"/>
      <c r="BO161" s="323"/>
      <c r="BP161" s="323"/>
      <c r="BQ161" s="323"/>
      <c r="BR161" s="323"/>
      <c r="BS161" s="323"/>
      <c r="BT161" s="323"/>
      <c r="BU161" s="323"/>
      <c r="BV161" s="323"/>
      <c r="BW161" s="323"/>
      <c r="BX161" s="323"/>
      <c r="BY161" s="323"/>
      <c r="BZ161" s="323"/>
      <c r="CA161" s="323"/>
      <c r="CB161" s="323"/>
      <c r="CC161" s="323"/>
      <c r="CD161" s="323"/>
      <c r="CE161" s="323"/>
      <c r="CF161" s="323"/>
      <c r="CG161" s="323"/>
      <c r="CH161" s="323"/>
      <c r="CI161" s="323"/>
      <c r="CJ161" s="323"/>
      <c r="CK161" s="323"/>
      <c r="CL161" s="323"/>
      <c r="CM161" s="323"/>
      <c r="CN161" s="323"/>
      <c r="CO161" s="323"/>
      <c r="CP161" s="323"/>
      <c r="CQ161" s="323"/>
      <c r="CR161" s="323"/>
      <c r="CS161" s="323"/>
      <c r="CT161" s="323"/>
      <c r="CU161" s="323"/>
      <c r="CV161" s="323"/>
      <c r="CW161" s="323"/>
      <c r="CX161" s="323"/>
      <c r="CY161" s="323"/>
      <c r="CZ161" s="323"/>
      <c r="DA161" s="323"/>
      <c r="DB161" s="323"/>
      <c r="DC161" s="323"/>
      <c r="DD161" s="323"/>
      <c r="DE161" s="323"/>
      <c r="DF161" s="324"/>
    </row>
    <row r="162" spans="60:110" ht="16" thickBot="1" x14ac:dyDescent="0.4">
      <c r="BH162" s="360"/>
      <c r="BI162" s="39" t="s">
        <v>3333</v>
      </c>
      <c r="BJ162" s="217"/>
      <c r="BK162" s="426" t="s">
        <v>3092</v>
      </c>
      <c r="BL162" s="427"/>
      <c r="BM162" s="428"/>
      <c r="BN162" s="423" t="s">
        <v>3093</v>
      </c>
      <c r="BO162" s="424"/>
      <c r="BP162" s="425"/>
      <c r="BQ162" s="423" t="s">
        <v>3094</v>
      </c>
      <c r="BR162" s="424"/>
      <c r="BS162" s="425"/>
      <c r="BT162" s="423" t="s">
        <v>3095</v>
      </c>
      <c r="BU162" s="424"/>
      <c r="BV162" s="425"/>
      <c r="BW162" s="423" t="s">
        <v>3096</v>
      </c>
      <c r="BX162" s="424"/>
      <c r="BY162" s="424"/>
      <c r="BZ162" s="423" t="s">
        <v>3097</v>
      </c>
      <c r="CA162" s="424"/>
      <c r="CB162" s="425"/>
      <c r="CC162" s="423" t="s">
        <v>3098</v>
      </c>
      <c r="CD162" s="424"/>
      <c r="CE162" s="425"/>
      <c r="CF162" s="423" t="s">
        <v>3099</v>
      </c>
      <c r="CG162" s="424"/>
      <c r="CH162" s="425"/>
      <c r="CI162" s="423" t="s">
        <v>3100</v>
      </c>
      <c r="CJ162" s="424"/>
      <c r="CK162" s="424"/>
      <c r="CL162" s="423" t="s">
        <v>3101</v>
      </c>
      <c r="CM162" s="424"/>
      <c r="CN162" s="425"/>
      <c r="CO162" s="423" t="s">
        <v>3102</v>
      </c>
      <c r="CP162" s="424"/>
      <c r="CQ162" s="425"/>
      <c r="CR162" s="423" t="s">
        <v>3103</v>
      </c>
      <c r="CS162" s="424"/>
      <c r="CT162" s="425"/>
      <c r="CU162" s="423" t="s">
        <v>3104</v>
      </c>
      <c r="CV162" s="424"/>
      <c r="CW162" s="424"/>
      <c r="CX162" s="423" t="s">
        <v>3105</v>
      </c>
      <c r="CY162" s="424"/>
      <c r="CZ162" s="425"/>
      <c r="DA162" s="423" t="s">
        <v>3106</v>
      </c>
      <c r="DB162" s="424"/>
      <c r="DC162" s="425"/>
      <c r="DD162" s="423" t="s">
        <v>3107</v>
      </c>
      <c r="DE162" s="424"/>
      <c r="DF162" s="425"/>
    </row>
    <row r="163" spans="60:110" x14ac:dyDescent="0.35">
      <c r="BH163" s="360"/>
      <c r="BI163" s="39" t="str">
        <f>$BI$162&amp;BJ163</f>
        <v>18ZCountGFS</v>
      </c>
      <c r="BJ163" s="180" t="s">
        <v>3085</v>
      </c>
      <c r="BK163" s="320" t="str">
        <f ca="1">IFERROR(RANK(BL163,BL$9:BL$12,2),"-")</f>
        <v>-</v>
      </c>
      <c r="BL163" s="321">
        <f ca="1">IFERROR(ABS(BM163),"-")</f>
        <v>28</v>
      </c>
      <c r="BM163" s="322">
        <f ca="1">'Accuracy Calc'!$FJ$55</f>
        <v>28</v>
      </c>
      <c r="BN163" s="320"/>
      <c r="BO163" s="321"/>
      <c r="BP163" s="322">
        <f ca="1">'Accuracy Calc'!$FM$55</f>
        <v>28</v>
      </c>
      <c r="BQ163" s="320"/>
      <c r="BR163" s="321"/>
      <c r="BS163" s="322">
        <f ca="1">'Accuracy Calc'!$FP$55</f>
        <v>28</v>
      </c>
      <c r="BT163" s="320"/>
      <c r="BU163" s="321"/>
      <c r="BV163" s="322">
        <f ca="1">'Accuracy Calc'!$FS$55</f>
        <v>28</v>
      </c>
      <c r="BW163" s="320"/>
      <c r="BX163" s="321"/>
      <c r="BY163" s="322">
        <f ca="1">'Accuracy Calc'!$FV$55</f>
        <v>28</v>
      </c>
      <c r="BZ163" s="320"/>
      <c r="CA163" s="321"/>
      <c r="CB163" s="322">
        <f ca="1">'Accuracy Calc'!$FY$55</f>
        <v>28</v>
      </c>
      <c r="CC163" s="320"/>
      <c r="CD163" s="321"/>
      <c r="CE163" s="322">
        <f ca="1">'Accuracy Calc'!$GB$55</f>
        <v>28</v>
      </c>
      <c r="CF163" s="320"/>
      <c r="CG163" s="321"/>
      <c r="CH163" s="322">
        <f ca="1">'Accuracy Calc'!$GE$55</f>
        <v>28</v>
      </c>
      <c r="CI163" s="320"/>
      <c r="CJ163" s="321"/>
      <c r="CK163" s="322">
        <f ca="1">'Accuracy Calc'!$GH$55</f>
        <v>28</v>
      </c>
      <c r="CL163" s="320"/>
      <c r="CM163" s="321"/>
      <c r="CN163" s="322">
        <f ca="1">'Accuracy Calc'!$GK$55</f>
        <v>28</v>
      </c>
      <c r="CO163" s="320"/>
      <c r="CP163" s="321"/>
      <c r="CQ163" s="322">
        <f ca="1">'Accuracy Calc'!$GN$55</f>
        <v>28</v>
      </c>
      <c r="CR163" s="320"/>
      <c r="CS163" s="321"/>
      <c r="CT163" s="322">
        <f ca="1">'Accuracy Calc'!$GQ$55</f>
        <v>28</v>
      </c>
      <c r="CU163" s="320"/>
      <c r="CV163" s="321"/>
      <c r="CW163" s="322">
        <f ca="1">'Accuracy Calc'!$GT$55</f>
        <v>28</v>
      </c>
      <c r="CX163" s="320"/>
      <c r="CY163" s="321"/>
      <c r="CZ163" s="322">
        <f ca="1">'Accuracy Calc'!$GW$55</f>
        <v>28</v>
      </c>
      <c r="DA163" s="320"/>
      <c r="DB163" s="321"/>
      <c r="DC163" s="322">
        <f ca="1">'Accuracy Calc'!$GZ$55</f>
        <v>28</v>
      </c>
      <c r="DD163" s="320"/>
      <c r="DE163" s="321"/>
      <c r="DF163" s="322">
        <f ca="1">'Accuracy Calc'!$HC$55</f>
        <v>28</v>
      </c>
    </row>
    <row r="164" spans="60:110" x14ac:dyDescent="0.35">
      <c r="BH164" s="360"/>
      <c r="BI164" s="39" t="str">
        <f t="shared" ref="BI164:BI166" si="1100">$BI$162&amp;BJ164</f>
        <v>18ZCountGFS_Ens</v>
      </c>
      <c r="BJ164" s="180" t="s">
        <v>3297</v>
      </c>
      <c r="BK164" s="320" t="str">
        <f t="shared" ref="BK164:BK166" ca="1" si="1101">IFERROR(RANK(BL164,BL$9:BL$27,2),"-")</f>
        <v>-</v>
      </c>
      <c r="BL164" s="321">
        <f t="shared" ref="BL164:BL166" ca="1" si="1102">IFERROR(ABS(BM164),"-")</f>
        <v>28</v>
      </c>
      <c r="BM164" s="322">
        <f ca="1">'Accuracy Calc'!$FJ$110</f>
        <v>28</v>
      </c>
      <c r="BN164" s="320"/>
      <c r="BO164" s="321"/>
      <c r="BP164" s="322">
        <f ca="1">'Accuracy Calc'!$FM$110</f>
        <v>28</v>
      </c>
      <c r="BQ164" s="320"/>
      <c r="BR164" s="321"/>
      <c r="BS164" s="322">
        <f ca="1">'Accuracy Calc'!$FP$110</f>
        <v>28</v>
      </c>
      <c r="BT164" s="320"/>
      <c r="BU164" s="321"/>
      <c r="BV164" s="322">
        <f ca="1">'Accuracy Calc'!$FS$110</f>
        <v>28</v>
      </c>
      <c r="BW164" s="320"/>
      <c r="BX164" s="321"/>
      <c r="BY164" s="322">
        <f ca="1">'Accuracy Calc'!$FV$110</f>
        <v>28</v>
      </c>
      <c r="BZ164" s="320"/>
      <c r="CA164" s="321"/>
      <c r="CB164" s="322">
        <f ca="1">'Accuracy Calc'!$FY$110</f>
        <v>28</v>
      </c>
      <c r="CC164" s="320"/>
      <c r="CD164" s="321"/>
      <c r="CE164" s="322">
        <f ca="1">'Accuracy Calc'!$GB$110</f>
        <v>28</v>
      </c>
      <c r="CF164" s="320"/>
      <c r="CG164" s="321"/>
      <c r="CH164" s="322">
        <f ca="1">'Accuracy Calc'!$GE$110</f>
        <v>28</v>
      </c>
      <c r="CI164" s="320"/>
      <c r="CJ164" s="321"/>
      <c r="CK164" s="322">
        <f ca="1">'Accuracy Calc'!$GH$110</f>
        <v>28</v>
      </c>
      <c r="CL164" s="320"/>
      <c r="CM164" s="321"/>
      <c r="CN164" s="322">
        <f ca="1">'Accuracy Calc'!$GK$110</f>
        <v>28</v>
      </c>
      <c r="CO164" s="320"/>
      <c r="CP164" s="321"/>
      <c r="CQ164" s="322">
        <f ca="1">'Accuracy Calc'!$GN$110</f>
        <v>28</v>
      </c>
      <c r="CR164" s="320"/>
      <c r="CS164" s="321"/>
      <c r="CT164" s="322">
        <f ca="1">'Accuracy Calc'!$GQ$110</f>
        <v>28</v>
      </c>
      <c r="CU164" s="320"/>
      <c r="CV164" s="321"/>
      <c r="CW164" s="322">
        <f ca="1">'Accuracy Calc'!$GT$110</f>
        <v>28</v>
      </c>
      <c r="CX164" s="320"/>
      <c r="CY164" s="321"/>
      <c r="CZ164" s="322">
        <f ca="1">'Accuracy Calc'!$GW$110</f>
        <v>28</v>
      </c>
      <c r="DA164" s="320"/>
      <c r="DB164" s="321"/>
      <c r="DC164" s="322">
        <f ca="1">'Accuracy Calc'!$GZ$110</f>
        <v>28</v>
      </c>
      <c r="DD164" s="320"/>
      <c r="DE164" s="321"/>
      <c r="DF164" s="322">
        <f ca="1">'Accuracy Calc'!$HC$110</f>
        <v>28</v>
      </c>
    </row>
    <row r="165" spans="60:110" x14ac:dyDescent="0.35">
      <c r="BH165" s="361"/>
      <c r="BI165" s="39" t="str">
        <f t="shared" si="1100"/>
        <v>18ZCountECMWF</v>
      </c>
      <c r="BJ165" s="180" t="s">
        <v>3171</v>
      </c>
      <c r="BK165" s="320" t="str">
        <f t="shared" ca="1" si="1101"/>
        <v>-</v>
      </c>
      <c r="BL165" s="321">
        <f t="shared" ca="1" si="1102"/>
        <v>28</v>
      </c>
      <c r="BM165" s="322">
        <f ca="1">'Accuracy Calc'!$FJ$165</f>
        <v>28</v>
      </c>
      <c r="BN165" s="320"/>
      <c r="BO165" s="321"/>
      <c r="BP165" s="322">
        <f ca="1">'Accuracy Calc'!$FM$165</f>
        <v>28</v>
      </c>
      <c r="BQ165" s="320"/>
      <c r="BR165" s="321"/>
      <c r="BS165" s="322">
        <f ca="1">'Accuracy Calc'!$FP$165</f>
        <v>28</v>
      </c>
      <c r="BT165" s="320"/>
      <c r="BU165" s="321"/>
      <c r="BV165" s="322">
        <f ca="1">'Accuracy Calc'!$FS$165</f>
        <v>28</v>
      </c>
      <c r="BW165" s="320"/>
      <c r="BX165" s="321"/>
      <c r="BY165" s="322">
        <f ca="1">'Accuracy Calc'!$FV$165</f>
        <v>28</v>
      </c>
      <c r="BZ165" s="320"/>
      <c r="CA165" s="321"/>
      <c r="CB165" s="322">
        <f ca="1">'Accuracy Calc'!$FY$165</f>
        <v>28</v>
      </c>
      <c r="CC165" s="320"/>
      <c r="CD165" s="321"/>
      <c r="CE165" s="322">
        <f ca="1">'Accuracy Calc'!$GB$165</f>
        <v>28</v>
      </c>
      <c r="CF165" s="320"/>
      <c r="CG165" s="321"/>
      <c r="CH165" s="322">
        <f ca="1">'Accuracy Calc'!$GE$165</f>
        <v>28</v>
      </c>
      <c r="CI165" s="320"/>
      <c r="CJ165" s="321"/>
      <c r="CK165" s="322">
        <f ca="1">'Accuracy Calc'!$GH$165</f>
        <v>28</v>
      </c>
      <c r="CL165" s="320"/>
      <c r="CM165" s="321"/>
      <c r="CN165" s="322">
        <f ca="1">'Accuracy Calc'!$GK$165</f>
        <v>0</v>
      </c>
      <c r="CO165" s="320"/>
      <c r="CP165" s="321"/>
      <c r="CQ165" s="322"/>
      <c r="CR165" s="320"/>
      <c r="CS165" s="321"/>
      <c r="CT165" s="322"/>
      <c r="CU165" s="320"/>
      <c r="CV165" s="321"/>
      <c r="CW165" s="322"/>
      <c r="CX165" s="320"/>
      <c r="CY165" s="321"/>
      <c r="CZ165" s="322"/>
      <c r="DA165" s="320"/>
      <c r="DB165" s="321"/>
      <c r="DC165" s="322"/>
      <c r="DD165" s="320"/>
      <c r="DE165" s="321"/>
      <c r="DF165" s="322"/>
    </row>
    <row r="166" spans="60:110" ht="16" thickBot="1" x14ac:dyDescent="0.4">
      <c r="BH166" s="361"/>
      <c r="BI166" s="39" t="str">
        <f t="shared" si="1100"/>
        <v>18ZCountECMWF_Ens</v>
      </c>
      <c r="BJ166" s="180" t="s">
        <v>3298</v>
      </c>
      <c r="BK166" s="320" t="str">
        <f t="shared" ca="1" si="1101"/>
        <v>-</v>
      </c>
      <c r="BL166" s="321">
        <f t="shared" ca="1" si="1102"/>
        <v>28</v>
      </c>
      <c r="BM166" s="322">
        <f ca="1">'Accuracy Calc'!$FJ$220</f>
        <v>28</v>
      </c>
      <c r="BN166" s="320"/>
      <c r="BO166" s="321"/>
      <c r="BP166" s="322">
        <f ca="1">'Accuracy Calc'!$FM$220</f>
        <v>28</v>
      </c>
      <c r="BQ166" s="320"/>
      <c r="BR166" s="321"/>
      <c r="BS166" s="322">
        <f ca="1">'Accuracy Calc'!$FP$220</f>
        <v>28</v>
      </c>
      <c r="BT166" s="320"/>
      <c r="BU166" s="321"/>
      <c r="BV166" s="322">
        <f ca="1">'Accuracy Calc'!$FS$220</f>
        <v>28</v>
      </c>
      <c r="BW166" s="320"/>
      <c r="BX166" s="321"/>
      <c r="BY166" s="322">
        <f ca="1">'Accuracy Calc'!$FV$220</f>
        <v>28</v>
      </c>
      <c r="BZ166" s="320"/>
      <c r="CA166" s="321"/>
      <c r="CB166" s="322">
        <f ca="1">'Accuracy Calc'!$FY$220</f>
        <v>28</v>
      </c>
      <c r="CC166" s="320"/>
      <c r="CD166" s="321"/>
      <c r="CE166" s="322">
        <f ca="1">'Accuracy Calc'!$GB$220</f>
        <v>28</v>
      </c>
      <c r="CF166" s="320"/>
      <c r="CG166" s="321"/>
      <c r="CH166" s="322">
        <f ca="1">'Accuracy Calc'!$GE$220</f>
        <v>28</v>
      </c>
      <c r="CI166" s="320"/>
      <c r="CJ166" s="321"/>
      <c r="CK166" s="322">
        <f ca="1">'Accuracy Calc'!$GH$220</f>
        <v>28</v>
      </c>
      <c r="CL166" s="320"/>
      <c r="CM166" s="321"/>
      <c r="CN166" s="322">
        <f ca="1">'Accuracy Calc'!$GK$220</f>
        <v>28</v>
      </c>
      <c r="CO166" s="320"/>
      <c r="CP166" s="321"/>
      <c r="CQ166" s="322">
        <f ca="1">'Accuracy Calc'!$GN$220</f>
        <v>28</v>
      </c>
      <c r="CR166" s="320"/>
      <c r="CS166" s="321"/>
      <c r="CT166" s="322">
        <f ca="1">'Accuracy Calc'!$GQ$220</f>
        <v>28</v>
      </c>
      <c r="CU166" s="320"/>
      <c r="CV166" s="321"/>
      <c r="CW166" s="322">
        <f ca="1">'Accuracy Calc'!$GT$220</f>
        <v>28</v>
      </c>
      <c r="CX166" s="320"/>
      <c r="CY166" s="321"/>
      <c r="CZ166" s="322">
        <f ca="1">'Accuracy Calc'!$GW$220</f>
        <v>28</v>
      </c>
      <c r="DA166" s="320"/>
      <c r="DB166" s="321"/>
      <c r="DC166" s="322">
        <f ca="1">'Accuracy Calc'!$GZ$220</f>
        <v>0</v>
      </c>
      <c r="DD166" s="320"/>
      <c r="DE166" s="321"/>
      <c r="DF166" s="322"/>
    </row>
    <row r="167" spans="60:110" ht="21.5" thickBot="1" x14ac:dyDescent="0.55000000000000004">
      <c r="BH167" s="361"/>
      <c r="BI167"/>
      <c r="BJ167" s="218" t="s">
        <v>3335</v>
      </c>
      <c r="BK167" s="323"/>
      <c r="BL167" s="323"/>
      <c r="BM167" s="323"/>
      <c r="BN167" s="323"/>
      <c r="BO167" s="323"/>
      <c r="BP167" s="323"/>
      <c r="BQ167" s="323"/>
      <c r="BR167" s="323"/>
      <c r="BS167" s="323"/>
      <c r="BT167" s="323"/>
      <c r="BU167" s="323"/>
      <c r="BV167" s="323"/>
      <c r="BW167" s="323"/>
      <c r="BX167" s="323"/>
      <c r="BY167" s="323"/>
      <c r="BZ167" s="323"/>
      <c r="CA167" s="323"/>
      <c r="CB167" s="323"/>
      <c r="CC167" s="323"/>
      <c r="CD167" s="323"/>
      <c r="CE167" s="323"/>
      <c r="CF167" s="323"/>
      <c r="CG167" s="323"/>
      <c r="CH167" s="323"/>
      <c r="CI167" s="323"/>
      <c r="CJ167" s="323"/>
      <c r="CK167" s="323"/>
      <c r="CL167" s="323"/>
      <c r="CM167" s="323"/>
      <c r="CN167" s="323"/>
      <c r="CO167" s="323"/>
      <c r="CP167" s="323"/>
      <c r="CQ167" s="323"/>
      <c r="CR167" s="323"/>
      <c r="CS167" s="323"/>
      <c r="CT167" s="323"/>
      <c r="CU167" s="323"/>
      <c r="CV167" s="323"/>
      <c r="CW167" s="323"/>
      <c r="CX167" s="323"/>
      <c r="CY167" s="323"/>
      <c r="CZ167" s="323"/>
      <c r="DA167" s="323"/>
      <c r="DB167" s="323"/>
      <c r="DC167" s="323"/>
      <c r="DD167" s="323"/>
      <c r="DE167" s="323"/>
      <c r="DF167" s="324"/>
    </row>
    <row r="168" spans="60:110" ht="16" thickBot="1" x14ac:dyDescent="0.4">
      <c r="BH168" s="361"/>
      <c r="BI168" s="39" t="s">
        <v>3334</v>
      </c>
      <c r="BJ168" s="217"/>
      <c r="BK168" s="426" t="s">
        <v>3092</v>
      </c>
      <c r="BL168" s="427"/>
      <c r="BM168" s="428"/>
      <c r="BN168" s="423" t="s">
        <v>3093</v>
      </c>
      <c r="BO168" s="424"/>
      <c r="BP168" s="425"/>
      <c r="BQ168" s="423" t="s">
        <v>3094</v>
      </c>
      <c r="BR168" s="424"/>
      <c r="BS168" s="425"/>
      <c r="BT168" s="423" t="s">
        <v>3095</v>
      </c>
      <c r="BU168" s="424"/>
      <c r="BV168" s="425"/>
      <c r="BW168" s="423" t="s">
        <v>3096</v>
      </c>
      <c r="BX168" s="424"/>
      <c r="BY168" s="424"/>
      <c r="BZ168" s="423" t="s">
        <v>3097</v>
      </c>
      <c r="CA168" s="424"/>
      <c r="CB168" s="425"/>
      <c r="CC168" s="423" t="s">
        <v>3098</v>
      </c>
      <c r="CD168" s="424"/>
      <c r="CE168" s="425"/>
      <c r="CF168" s="423" t="s">
        <v>3099</v>
      </c>
      <c r="CG168" s="424"/>
      <c r="CH168" s="425"/>
      <c r="CI168" s="423" t="s">
        <v>3100</v>
      </c>
      <c r="CJ168" s="424"/>
      <c r="CK168" s="424"/>
      <c r="CL168" s="423" t="s">
        <v>3101</v>
      </c>
      <c r="CM168" s="424"/>
      <c r="CN168" s="425"/>
      <c r="CO168" s="423" t="s">
        <v>3102</v>
      </c>
      <c r="CP168" s="424"/>
      <c r="CQ168" s="425"/>
      <c r="CR168" s="423" t="s">
        <v>3103</v>
      </c>
      <c r="CS168" s="424"/>
      <c r="CT168" s="425"/>
      <c r="CU168" s="423" t="s">
        <v>3104</v>
      </c>
      <c r="CV168" s="424"/>
      <c r="CW168" s="424"/>
      <c r="CX168" s="423" t="s">
        <v>3105</v>
      </c>
      <c r="CY168" s="424"/>
      <c r="CZ168" s="425"/>
      <c r="DA168" s="423" t="s">
        <v>3106</v>
      </c>
      <c r="DB168" s="424"/>
      <c r="DC168" s="425"/>
      <c r="DD168" s="423" t="s">
        <v>3107</v>
      </c>
      <c r="DE168" s="424"/>
      <c r="DF168" s="425"/>
    </row>
    <row r="169" spans="60:110" x14ac:dyDescent="0.35">
      <c r="BH169" s="361"/>
      <c r="BI169" s="39" t="str">
        <f>$BI$168&amp;BJ169</f>
        <v>0012ZCountGFS</v>
      </c>
      <c r="BJ169" s="180" t="s">
        <v>3085</v>
      </c>
      <c r="BK169" s="320" t="str">
        <f ca="1">IFERROR(RANK(BL169,BL$9:BL$12,2),"-")</f>
        <v>-</v>
      </c>
      <c r="BL169" s="321">
        <f ca="1">IFERROR(ABS(BM169),"-")</f>
        <v>56</v>
      </c>
      <c r="BM169" s="322">
        <f ca="1">BM145+BM157</f>
        <v>56</v>
      </c>
      <c r="BN169" s="320"/>
      <c r="BO169" s="321"/>
      <c r="BP169" s="322">
        <f ca="1">BP145+BP157</f>
        <v>56</v>
      </c>
      <c r="BQ169" s="320"/>
      <c r="BR169" s="321"/>
      <c r="BS169" s="322">
        <f ca="1">BS145+BS157</f>
        <v>56</v>
      </c>
      <c r="BT169" s="320"/>
      <c r="BU169" s="321"/>
      <c r="BV169" s="322">
        <f ca="1">BV145+BV157</f>
        <v>56</v>
      </c>
      <c r="BW169" s="320"/>
      <c r="BX169" s="321"/>
      <c r="BY169" s="322">
        <f ca="1">BY145+BY157</f>
        <v>56</v>
      </c>
      <c r="BZ169" s="320"/>
      <c r="CA169" s="321"/>
      <c r="CB169" s="322">
        <f ca="1">CB145+CB157</f>
        <v>56</v>
      </c>
      <c r="CC169" s="320"/>
      <c r="CD169" s="321"/>
      <c r="CE169" s="322">
        <f ca="1">CE145+CE157</f>
        <v>56</v>
      </c>
      <c r="CF169" s="320"/>
      <c r="CG169" s="321"/>
      <c r="CH169" s="322">
        <f ca="1">CH145+CH157</f>
        <v>56</v>
      </c>
      <c r="CI169" s="320"/>
      <c r="CJ169" s="321"/>
      <c r="CK169" s="322">
        <f ca="1">CK145+CK157</f>
        <v>56</v>
      </c>
      <c r="CL169" s="320"/>
      <c r="CM169" s="321"/>
      <c r="CN169" s="322">
        <f ca="1">CN145+CN157</f>
        <v>56</v>
      </c>
      <c r="CO169" s="320"/>
      <c r="CP169" s="321"/>
      <c r="CQ169" s="322">
        <f ca="1">CQ145+CQ157</f>
        <v>56</v>
      </c>
      <c r="CR169" s="320"/>
      <c r="CS169" s="321"/>
      <c r="CT169" s="322">
        <f ca="1">CT145+CT157</f>
        <v>56</v>
      </c>
      <c r="CU169" s="320"/>
      <c r="CV169" s="321"/>
      <c r="CW169" s="322">
        <f ca="1">CW145+CW157</f>
        <v>56</v>
      </c>
      <c r="CX169" s="320"/>
      <c r="CY169" s="321"/>
      <c r="CZ169" s="322">
        <f ca="1">CZ145+CZ157</f>
        <v>56</v>
      </c>
      <c r="DA169" s="320"/>
      <c r="DB169" s="321"/>
      <c r="DC169" s="322">
        <f ca="1">DC145+DC157</f>
        <v>56</v>
      </c>
      <c r="DD169" s="320"/>
      <c r="DE169" s="321"/>
      <c r="DF169" s="322">
        <f ca="1">DF145+DF157</f>
        <v>28</v>
      </c>
    </row>
    <row r="170" spans="60:110" x14ac:dyDescent="0.35">
      <c r="BH170" s="361"/>
      <c r="BI170" s="39" t="str">
        <f t="shared" ref="BI170:BI172" si="1103">$BI$168&amp;BJ170</f>
        <v>0012ZCountGFS_Ens</v>
      </c>
      <c r="BJ170" s="180" t="s">
        <v>3297</v>
      </c>
      <c r="BK170" s="320" t="str">
        <f t="shared" ref="BK170:BK172" ca="1" si="1104">IFERROR(RANK(BL170,BL$9:BL$27,2),"-")</f>
        <v>-</v>
      </c>
      <c r="BL170" s="321">
        <f t="shared" ref="BL170:BL172" ca="1" si="1105">IFERROR(ABS(BM170),"-")</f>
        <v>56</v>
      </c>
      <c r="BM170" s="322">
        <f t="shared" ref="BM170:BM172" ca="1" si="1106">BM146+BM158</f>
        <v>56</v>
      </c>
      <c r="BN170" s="320"/>
      <c r="BO170" s="321"/>
      <c r="BP170" s="322">
        <f t="shared" ref="BP170:BP172" ca="1" si="1107">BP146+BP158</f>
        <v>56</v>
      </c>
      <c r="BQ170" s="320"/>
      <c r="BR170" s="321"/>
      <c r="BS170" s="322">
        <f t="shared" ref="BS170:BS172" ca="1" si="1108">BS146+BS158</f>
        <v>56</v>
      </c>
      <c r="BT170" s="320"/>
      <c r="BU170" s="321"/>
      <c r="BV170" s="322">
        <f t="shared" ref="BV170:BV172" ca="1" si="1109">BV146+BV158</f>
        <v>56</v>
      </c>
      <c r="BW170" s="320"/>
      <c r="BX170" s="321"/>
      <c r="BY170" s="322">
        <f t="shared" ref="BY170:BY172" ca="1" si="1110">BY146+BY158</f>
        <v>56</v>
      </c>
      <c r="BZ170" s="320"/>
      <c r="CA170" s="321"/>
      <c r="CB170" s="322">
        <f t="shared" ref="CB170:CB172" ca="1" si="1111">CB146+CB158</f>
        <v>56</v>
      </c>
      <c r="CC170" s="320"/>
      <c r="CD170" s="321"/>
      <c r="CE170" s="322">
        <f t="shared" ref="CE170:CE172" ca="1" si="1112">CE146+CE158</f>
        <v>56</v>
      </c>
      <c r="CF170" s="320"/>
      <c r="CG170" s="321"/>
      <c r="CH170" s="322">
        <f t="shared" ref="CH170:CH172" ca="1" si="1113">CH146+CH158</f>
        <v>56</v>
      </c>
      <c r="CI170" s="320"/>
      <c r="CJ170" s="321"/>
      <c r="CK170" s="322">
        <f t="shared" ref="CK170:CK172" ca="1" si="1114">CK146+CK158</f>
        <v>55</v>
      </c>
      <c r="CL170" s="320"/>
      <c r="CM170" s="321"/>
      <c r="CN170" s="322">
        <f t="shared" ref="CN170:CN172" ca="1" si="1115">CN146+CN158</f>
        <v>55</v>
      </c>
      <c r="CO170" s="320"/>
      <c r="CP170" s="321"/>
      <c r="CQ170" s="322">
        <f t="shared" ref="CQ170:CQ172" ca="1" si="1116">CQ146+CQ158</f>
        <v>28</v>
      </c>
      <c r="CR170" s="320"/>
      <c r="CS170" s="321"/>
      <c r="CT170" s="322">
        <f t="shared" ref="CT170:CT172" ca="1" si="1117">CT146+CT158</f>
        <v>28</v>
      </c>
      <c r="CU170" s="320"/>
      <c r="CV170" s="321"/>
      <c r="CW170" s="322">
        <f t="shared" ref="CW170:CW172" ca="1" si="1118">CW146+CW158</f>
        <v>28</v>
      </c>
      <c r="CX170" s="320"/>
      <c r="CY170" s="321"/>
      <c r="CZ170" s="322">
        <f t="shared" ref="CZ170:CZ172" ca="1" si="1119">CZ146+CZ158</f>
        <v>28</v>
      </c>
      <c r="DA170" s="320"/>
      <c r="DB170" s="321"/>
      <c r="DC170" s="322">
        <f t="shared" ref="DC170:DC172" ca="1" si="1120">DC146+DC158</f>
        <v>28</v>
      </c>
      <c r="DD170" s="320"/>
      <c r="DE170" s="321"/>
      <c r="DF170" s="322">
        <f t="shared" ref="DF170:DF172" ca="1" si="1121">DF146+DF158</f>
        <v>28</v>
      </c>
    </row>
    <row r="171" spans="60:110" x14ac:dyDescent="0.35">
      <c r="BH171" s="361"/>
      <c r="BI171" s="39" t="str">
        <f t="shared" si="1103"/>
        <v>0012ZCountECMWF</v>
      </c>
      <c r="BJ171" s="180" t="s">
        <v>3171</v>
      </c>
      <c r="BK171" s="320" t="str">
        <f t="shared" ca="1" si="1104"/>
        <v>-</v>
      </c>
      <c r="BL171" s="321">
        <f t="shared" ca="1" si="1105"/>
        <v>56</v>
      </c>
      <c r="BM171" s="322">
        <f t="shared" ca="1" si="1106"/>
        <v>56</v>
      </c>
      <c r="BN171" s="320"/>
      <c r="BO171" s="321"/>
      <c r="BP171" s="322">
        <f t="shared" ca="1" si="1107"/>
        <v>56</v>
      </c>
      <c r="BQ171" s="320"/>
      <c r="BR171" s="321"/>
      <c r="BS171" s="322">
        <f t="shared" ca="1" si="1108"/>
        <v>56</v>
      </c>
      <c r="BT171" s="320"/>
      <c r="BU171" s="321"/>
      <c r="BV171" s="322">
        <f t="shared" ca="1" si="1109"/>
        <v>56</v>
      </c>
      <c r="BW171" s="320"/>
      <c r="BX171" s="321"/>
      <c r="BY171" s="322">
        <f t="shared" ca="1" si="1110"/>
        <v>56</v>
      </c>
      <c r="BZ171" s="320"/>
      <c r="CA171" s="321"/>
      <c r="CB171" s="322">
        <f t="shared" ca="1" si="1111"/>
        <v>56</v>
      </c>
      <c r="CC171" s="320"/>
      <c r="CD171" s="321"/>
      <c r="CE171" s="322">
        <f t="shared" ca="1" si="1112"/>
        <v>56</v>
      </c>
      <c r="CF171" s="320"/>
      <c r="CG171" s="321"/>
      <c r="CH171" s="322">
        <f t="shared" ca="1" si="1113"/>
        <v>56</v>
      </c>
      <c r="CI171" s="320"/>
      <c r="CJ171" s="321"/>
      <c r="CK171" s="322">
        <f t="shared" ca="1" si="1114"/>
        <v>56</v>
      </c>
      <c r="CL171" s="320"/>
      <c r="CM171" s="321"/>
      <c r="CN171" s="322">
        <f t="shared" ca="1" si="1115"/>
        <v>28</v>
      </c>
      <c r="CO171" s="320"/>
      <c r="CP171" s="321"/>
      <c r="CQ171" s="322">
        <f t="shared" si="1116"/>
        <v>0</v>
      </c>
      <c r="CR171" s="320"/>
      <c r="CS171" s="321"/>
      <c r="CT171" s="322">
        <f t="shared" si="1117"/>
        <v>0</v>
      </c>
      <c r="CU171" s="320"/>
      <c r="CV171" s="321"/>
      <c r="CW171" s="322">
        <f t="shared" si="1118"/>
        <v>0</v>
      </c>
      <c r="CX171" s="320"/>
      <c r="CY171" s="321"/>
      <c r="CZ171" s="322">
        <f t="shared" si="1119"/>
        <v>0</v>
      </c>
      <c r="DA171" s="320"/>
      <c r="DB171" s="321"/>
      <c r="DC171" s="322">
        <f t="shared" si="1120"/>
        <v>0</v>
      </c>
      <c r="DD171" s="320"/>
      <c r="DE171" s="321"/>
      <c r="DF171" s="322">
        <f t="shared" si="1121"/>
        <v>0</v>
      </c>
    </row>
    <row r="172" spans="60:110" ht="16" thickBot="1" x14ac:dyDescent="0.4">
      <c r="BH172" s="361"/>
      <c r="BI172" s="39" t="str">
        <f t="shared" si="1103"/>
        <v>0012ZCountECMWF_Ens</v>
      </c>
      <c r="BJ172" s="180" t="s">
        <v>3298</v>
      </c>
      <c r="BK172" s="320" t="str">
        <f t="shared" ca="1" si="1104"/>
        <v>-</v>
      </c>
      <c r="BL172" s="321">
        <f t="shared" ca="1" si="1105"/>
        <v>56</v>
      </c>
      <c r="BM172" s="322">
        <f t="shared" ca="1" si="1106"/>
        <v>56</v>
      </c>
      <c r="BN172" s="320"/>
      <c r="BO172" s="321"/>
      <c r="BP172" s="322">
        <f t="shared" ca="1" si="1107"/>
        <v>56</v>
      </c>
      <c r="BQ172" s="320"/>
      <c r="BR172" s="321"/>
      <c r="BS172" s="322">
        <f t="shared" ca="1" si="1108"/>
        <v>56</v>
      </c>
      <c r="BT172" s="320"/>
      <c r="BU172" s="321"/>
      <c r="BV172" s="322">
        <f t="shared" ca="1" si="1109"/>
        <v>56</v>
      </c>
      <c r="BW172" s="320"/>
      <c r="BX172" s="321"/>
      <c r="BY172" s="322">
        <f t="shared" ca="1" si="1110"/>
        <v>56</v>
      </c>
      <c r="BZ172" s="320"/>
      <c r="CA172" s="321"/>
      <c r="CB172" s="322">
        <f t="shared" ca="1" si="1111"/>
        <v>56</v>
      </c>
      <c r="CC172" s="320"/>
      <c r="CD172" s="321"/>
      <c r="CE172" s="322">
        <f t="shared" ca="1" si="1112"/>
        <v>56</v>
      </c>
      <c r="CF172" s="320"/>
      <c r="CG172" s="321"/>
      <c r="CH172" s="322">
        <f t="shared" ca="1" si="1113"/>
        <v>56</v>
      </c>
      <c r="CI172" s="320"/>
      <c r="CJ172" s="321"/>
      <c r="CK172" s="322">
        <f t="shared" ca="1" si="1114"/>
        <v>56</v>
      </c>
      <c r="CL172" s="320"/>
      <c r="CM172" s="321"/>
      <c r="CN172" s="322">
        <f t="shared" ca="1" si="1115"/>
        <v>56</v>
      </c>
      <c r="CO172" s="320"/>
      <c r="CP172" s="321"/>
      <c r="CQ172" s="322">
        <f t="shared" ca="1" si="1116"/>
        <v>56</v>
      </c>
      <c r="CR172" s="320"/>
      <c r="CS172" s="321"/>
      <c r="CT172" s="322">
        <f t="shared" ca="1" si="1117"/>
        <v>56</v>
      </c>
      <c r="CU172" s="320"/>
      <c r="CV172" s="321"/>
      <c r="CW172" s="322">
        <f t="shared" ca="1" si="1118"/>
        <v>56</v>
      </c>
      <c r="CX172" s="320"/>
      <c r="CY172" s="321"/>
      <c r="CZ172" s="322">
        <f t="shared" ca="1" si="1119"/>
        <v>56</v>
      </c>
      <c r="DA172" s="320"/>
      <c r="DB172" s="321"/>
      <c r="DC172" s="322">
        <f t="shared" ca="1" si="1120"/>
        <v>28</v>
      </c>
      <c r="DD172" s="320"/>
      <c r="DE172" s="321"/>
      <c r="DF172" s="322">
        <f t="shared" si="1121"/>
        <v>0</v>
      </c>
    </row>
    <row r="173" spans="60:110" ht="21.5" thickBot="1" x14ac:dyDescent="0.55000000000000004">
      <c r="BH173" s="361"/>
      <c r="BJ173" s="218" t="s">
        <v>3336</v>
      </c>
      <c r="BK173" s="323"/>
      <c r="BL173" s="323"/>
      <c r="BM173" s="323"/>
      <c r="BN173" s="323"/>
      <c r="BO173" s="323"/>
      <c r="BP173" s="323"/>
      <c r="BQ173" s="323"/>
      <c r="BR173" s="323"/>
      <c r="BS173" s="323"/>
      <c r="BT173" s="323"/>
      <c r="BU173" s="323"/>
      <c r="BV173" s="323"/>
      <c r="BW173" s="323"/>
      <c r="BX173" s="323"/>
      <c r="BY173" s="323"/>
      <c r="BZ173" s="323"/>
      <c r="CA173" s="323"/>
      <c r="CB173" s="323"/>
      <c r="CC173" s="323"/>
      <c r="CD173" s="323"/>
      <c r="CE173" s="323"/>
      <c r="CF173" s="323"/>
      <c r="CG173" s="323"/>
      <c r="CH173" s="323"/>
      <c r="CI173" s="323"/>
      <c r="CJ173" s="323"/>
      <c r="CK173" s="323"/>
      <c r="CL173" s="323"/>
      <c r="CM173" s="323"/>
      <c r="CN173" s="323"/>
      <c r="CO173" s="323"/>
      <c r="CP173" s="323"/>
      <c r="CQ173" s="323"/>
      <c r="CR173" s="323"/>
      <c r="CS173" s="323"/>
      <c r="CT173" s="323"/>
      <c r="CU173" s="323"/>
      <c r="CV173" s="323"/>
      <c r="CW173" s="323"/>
      <c r="CX173" s="323"/>
      <c r="CY173" s="323"/>
      <c r="CZ173" s="323"/>
      <c r="DA173" s="323"/>
      <c r="DB173" s="323"/>
      <c r="DC173" s="323"/>
      <c r="DD173" s="323"/>
      <c r="DE173" s="323"/>
      <c r="DF173" s="324"/>
    </row>
    <row r="174" spans="60:110" ht="16" thickBot="1" x14ac:dyDescent="0.4">
      <c r="BH174" s="361"/>
      <c r="BI174" s="39" t="s">
        <v>3337</v>
      </c>
      <c r="BJ174" s="217"/>
      <c r="BK174" s="426" t="s">
        <v>3092</v>
      </c>
      <c r="BL174" s="427"/>
      <c r="BM174" s="428"/>
      <c r="BN174" s="423" t="s">
        <v>3093</v>
      </c>
      <c r="BO174" s="424"/>
      <c r="BP174" s="425"/>
      <c r="BQ174" s="423" t="s">
        <v>3094</v>
      </c>
      <c r="BR174" s="424"/>
      <c r="BS174" s="425"/>
      <c r="BT174" s="423" t="s">
        <v>3095</v>
      </c>
      <c r="BU174" s="424"/>
      <c r="BV174" s="425"/>
      <c r="BW174" s="423" t="s">
        <v>3096</v>
      </c>
      <c r="BX174" s="424"/>
      <c r="BY174" s="424"/>
      <c r="BZ174" s="423" t="s">
        <v>3097</v>
      </c>
      <c r="CA174" s="424"/>
      <c r="CB174" s="425"/>
      <c r="CC174" s="423" t="s">
        <v>3098</v>
      </c>
      <c r="CD174" s="424"/>
      <c r="CE174" s="425"/>
      <c r="CF174" s="423" t="s">
        <v>3099</v>
      </c>
      <c r="CG174" s="424"/>
      <c r="CH174" s="425"/>
      <c r="CI174" s="423" t="s">
        <v>3100</v>
      </c>
      <c r="CJ174" s="424"/>
      <c r="CK174" s="424"/>
      <c r="CL174" s="423" t="s">
        <v>3101</v>
      </c>
      <c r="CM174" s="424"/>
      <c r="CN174" s="425"/>
      <c r="CO174" s="423" t="s">
        <v>3102</v>
      </c>
      <c r="CP174" s="424"/>
      <c r="CQ174" s="425"/>
      <c r="CR174" s="423" t="s">
        <v>3103</v>
      </c>
      <c r="CS174" s="424"/>
      <c r="CT174" s="425"/>
      <c r="CU174" s="423" t="s">
        <v>3104</v>
      </c>
      <c r="CV174" s="424"/>
      <c r="CW174" s="424"/>
      <c r="CX174" s="423" t="s">
        <v>3105</v>
      </c>
      <c r="CY174" s="424"/>
      <c r="CZ174" s="425"/>
      <c r="DA174" s="423" t="s">
        <v>3106</v>
      </c>
      <c r="DB174" s="424"/>
      <c r="DC174" s="425"/>
      <c r="DD174" s="423" t="s">
        <v>3107</v>
      </c>
      <c r="DE174" s="424"/>
      <c r="DF174" s="425"/>
    </row>
    <row r="175" spans="60:110" x14ac:dyDescent="0.35">
      <c r="BH175" s="361"/>
      <c r="BI175" s="39" t="str">
        <f>$BI$174&amp;BJ175</f>
        <v>0618ZCountGFS</v>
      </c>
      <c r="BJ175" s="180" t="s">
        <v>3085</v>
      </c>
      <c r="BK175" s="320" t="str">
        <f ca="1">IFERROR(RANK(BL175,BL$9:BL$12,2),"-")</f>
        <v>-</v>
      </c>
      <c r="BL175" s="321">
        <f ca="1">IFERROR(ABS(BM175),"-")</f>
        <v>56</v>
      </c>
      <c r="BM175" s="322">
        <f ca="1">BM151+BM163</f>
        <v>56</v>
      </c>
      <c r="BN175" s="320"/>
      <c r="BO175" s="321"/>
      <c r="BP175" s="322">
        <f ca="1">BP151+BP163</f>
        <v>56</v>
      </c>
      <c r="BQ175" s="320"/>
      <c r="BR175" s="321"/>
      <c r="BS175" s="322">
        <f ca="1">BS151+BS163</f>
        <v>56</v>
      </c>
      <c r="BT175" s="320"/>
      <c r="BU175" s="321"/>
      <c r="BV175" s="322">
        <f ca="1">BV151+BV163</f>
        <v>56</v>
      </c>
      <c r="BW175" s="320"/>
      <c r="BX175" s="321"/>
      <c r="BY175" s="322">
        <f ca="1">BY151+BY163</f>
        <v>56</v>
      </c>
      <c r="BZ175" s="320"/>
      <c r="CA175" s="321"/>
      <c r="CB175" s="322">
        <f ca="1">CB151+CB163</f>
        <v>56</v>
      </c>
      <c r="CC175" s="320"/>
      <c r="CD175" s="321"/>
      <c r="CE175" s="322">
        <f ca="1">CE151+CE163</f>
        <v>56</v>
      </c>
      <c r="CF175" s="320"/>
      <c r="CG175" s="321"/>
      <c r="CH175" s="322">
        <f ca="1">CH151+CH163</f>
        <v>56</v>
      </c>
      <c r="CI175" s="320"/>
      <c r="CJ175" s="321"/>
      <c r="CK175" s="322">
        <f ca="1">CK151+CK163</f>
        <v>56</v>
      </c>
      <c r="CL175" s="320"/>
      <c r="CM175" s="321"/>
      <c r="CN175" s="322">
        <f ca="1">CN151+CN163</f>
        <v>56</v>
      </c>
      <c r="CO175" s="320"/>
      <c r="CP175" s="321"/>
      <c r="CQ175" s="322">
        <f ca="1">CQ151+CQ163</f>
        <v>56</v>
      </c>
      <c r="CR175" s="320"/>
      <c r="CS175" s="321"/>
      <c r="CT175" s="322">
        <f ca="1">CT151+CT163</f>
        <v>56</v>
      </c>
      <c r="CU175" s="320"/>
      <c r="CV175" s="321"/>
      <c r="CW175" s="322">
        <f ca="1">CW151+CW163</f>
        <v>56</v>
      </c>
      <c r="CX175" s="320"/>
      <c r="CY175" s="321"/>
      <c r="CZ175" s="322">
        <f ca="1">CZ151+CZ163</f>
        <v>56</v>
      </c>
      <c r="DA175" s="320"/>
      <c r="DB175" s="321"/>
      <c r="DC175" s="322">
        <f ca="1">DC151+DC163</f>
        <v>56</v>
      </c>
      <c r="DD175" s="320"/>
      <c r="DE175" s="321"/>
      <c r="DF175" s="322">
        <f ca="1">DF151+DF163</f>
        <v>56</v>
      </c>
    </row>
    <row r="176" spans="60:110" x14ac:dyDescent="0.35">
      <c r="BH176" s="361"/>
      <c r="BI176" s="39" t="str">
        <f t="shared" ref="BI176:BI178" si="1122">$BI$174&amp;BJ176</f>
        <v>0618ZCountGFS_Ens</v>
      </c>
      <c r="BJ176" s="180" t="s">
        <v>3297</v>
      </c>
      <c r="BK176" s="320" t="str">
        <f t="shared" ref="BK176:BK178" ca="1" si="1123">IFERROR(RANK(BL176,BL$9:BL$27,2),"-")</f>
        <v>-</v>
      </c>
      <c r="BL176" s="321">
        <f t="shared" ref="BL176:BL178" ca="1" si="1124">IFERROR(ABS(BM176),"-")</f>
        <v>56</v>
      </c>
      <c r="BM176" s="322">
        <f t="shared" ref="BM176:BM178" ca="1" si="1125">BM152+BM164</f>
        <v>56</v>
      </c>
      <c r="BN176" s="320"/>
      <c r="BO176" s="321"/>
      <c r="BP176" s="322">
        <f t="shared" ref="BP176:BP178" ca="1" si="1126">BP152+BP164</f>
        <v>56</v>
      </c>
      <c r="BQ176" s="320"/>
      <c r="BR176" s="321"/>
      <c r="BS176" s="322">
        <f t="shared" ref="BS176:BS178" ca="1" si="1127">BS152+BS164</f>
        <v>56</v>
      </c>
      <c r="BT176" s="320"/>
      <c r="BU176" s="321"/>
      <c r="BV176" s="322">
        <f t="shared" ref="BV176:BV178" ca="1" si="1128">BV152+BV164</f>
        <v>56</v>
      </c>
      <c r="BW176" s="320"/>
      <c r="BX176" s="321"/>
      <c r="BY176" s="322">
        <f t="shared" ref="BY176:BY178" ca="1" si="1129">BY152+BY164</f>
        <v>56</v>
      </c>
      <c r="BZ176" s="320"/>
      <c r="CA176" s="321"/>
      <c r="CB176" s="322">
        <f t="shared" ref="CB176:CB178" ca="1" si="1130">CB152+CB164</f>
        <v>56</v>
      </c>
      <c r="CC176" s="320"/>
      <c r="CD176" s="321"/>
      <c r="CE176" s="322">
        <f t="shared" ref="CE176:CE178" ca="1" si="1131">CE152+CE164</f>
        <v>56</v>
      </c>
      <c r="CF176" s="320"/>
      <c r="CG176" s="321"/>
      <c r="CH176" s="322">
        <f t="shared" ref="CH176:CH178" ca="1" si="1132">CH152+CH164</f>
        <v>56</v>
      </c>
      <c r="CI176" s="320"/>
      <c r="CJ176" s="321"/>
      <c r="CK176" s="322">
        <f t="shared" ref="CK176:CK178" ca="1" si="1133">CK152+CK164</f>
        <v>56</v>
      </c>
      <c r="CL176" s="320"/>
      <c r="CM176" s="321"/>
      <c r="CN176" s="322">
        <f t="shared" ref="CN176:CN178" ca="1" si="1134">CN152+CN164</f>
        <v>56</v>
      </c>
      <c r="CO176" s="320"/>
      <c r="CP176" s="321"/>
      <c r="CQ176" s="322">
        <f t="shared" ref="CQ176:CQ178" ca="1" si="1135">CQ152+CQ164</f>
        <v>55</v>
      </c>
      <c r="CR176" s="320"/>
      <c r="CS176" s="321"/>
      <c r="CT176" s="322">
        <f t="shared" ref="CT176:CT178" ca="1" si="1136">CT152+CT164</f>
        <v>55</v>
      </c>
      <c r="CU176" s="320"/>
      <c r="CV176" s="321"/>
      <c r="CW176" s="322">
        <f t="shared" ref="CW176:CW178" ca="1" si="1137">CW152+CW164</f>
        <v>55</v>
      </c>
      <c r="CX176" s="320"/>
      <c r="CY176" s="321"/>
      <c r="CZ176" s="322">
        <f t="shared" ref="CZ176:CZ178" ca="1" si="1138">CZ152+CZ164</f>
        <v>55</v>
      </c>
      <c r="DA176" s="320"/>
      <c r="DB176" s="321"/>
      <c r="DC176" s="322">
        <f t="shared" ref="DC176:DC178" ca="1" si="1139">DC152+DC164</f>
        <v>55</v>
      </c>
      <c r="DD176" s="320"/>
      <c r="DE176" s="321"/>
      <c r="DF176" s="322">
        <f t="shared" ref="DF176:DF178" ca="1" si="1140">DF152+DF164</f>
        <v>56</v>
      </c>
    </row>
    <row r="177" spans="60:110" x14ac:dyDescent="0.35">
      <c r="BH177" s="361"/>
      <c r="BI177" s="39" t="str">
        <f t="shared" si="1122"/>
        <v>0618ZCountECMWF</v>
      </c>
      <c r="BJ177" s="180" t="s">
        <v>3171</v>
      </c>
      <c r="BK177" s="320" t="str">
        <f t="shared" ca="1" si="1123"/>
        <v>-</v>
      </c>
      <c r="BL177" s="321">
        <f t="shared" ca="1" si="1124"/>
        <v>56</v>
      </c>
      <c r="BM177" s="322">
        <f t="shared" ca="1" si="1125"/>
        <v>56</v>
      </c>
      <c r="BN177" s="320"/>
      <c r="BO177" s="321"/>
      <c r="BP177" s="322">
        <f t="shared" ca="1" si="1126"/>
        <v>56</v>
      </c>
      <c r="BQ177" s="320"/>
      <c r="BR177" s="321"/>
      <c r="BS177" s="322">
        <f t="shared" ca="1" si="1127"/>
        <v>56</v>
      </c>
      <c r="BT177" s="320"/>
      <c r="BU177" s="321"/>
      <c r="BV177" s="322">
        <f t="shared" ca="1" si="1128"/>
        <v>56</v>
      </c>
      <c r="BW177" s="320"/>
      <c r="BX177" s="321"/>
      <c r="BY177" s="322">
        <f t="shared" ca="1" si="1129"/>
        <v>56</v>
      </c>
      <c r="BZ177" s="320"/>
      <c r="CA177" s="321"/>
      <c r="CB177" s="322">
        <f t="shared" ca="1" si="1130"/>
        <v>56</v>
      </c>
      <c r="CC177" s="320"/>
      <c r="CD177" s="321"/>
      <c r="CE177" s="322">
        <f t="shared" ca="1" si="1131"/>
        <v>56</v>
      </c>
      <c r="CF177" s="320"/>
      <c r="CG177" s="321"/>
      <c r="CH177" s="322">
        <f t="shared" ca="1" si="1132"/>
        <v>56</v>
      </c>
      <c r="CI177" s="320"/>
      <c r="CJ177" s="321"/>
      <c r="CK177" s="322">
        <f t="shared" ca="1" si="1133"/>
        <v>56</v>
      </c>
      <c r="CL177" s="320"/>
      <c r="CM177" s="321"/>
      <c r="CN177" s="322">
        <f t="shared" ca="1" si="1134"/>
        <v>28</v>
      </c>
      <c r="CO177" s="320"/>
      <c r="CP177" s="321"/>
      <c r="CQ177" s="322">
        <f t="shared" si="1135"/>
        <v>0</v>
      </c>
      <c r="CR177" s="320"/>
      <c r="CS177" s="321"/>
      <c r="CT177" s="322">
        <f t="shared" si="1136"/>
        <v>0</v>
      </c>
      <c r="CU177" s="320"/>
      <c r="CV177" s="321"/>
      <c r="CW177" s="322">
        <f t="shared" si="1137"/>
        <v>0</v>
      </c>
      <c r="CX177" s="320"/>
      <c r="CY177" s="321"/>
      <c r="CZ177" s="322">
        <f t="shared" si="1138"/>
        <v>0</v>
      </c>
      <c r="DA177" s="320"/>
      <c r="DB177" s="321"/>
      <c r="DC177" s="322">
        <f t="shared" si="1139"/>
        <v>0</v>
      </c>
      <c r="DD177" s="320"/>
      <c r="DE177" s="321"/>
      <c r="DF177" s="322">
        <f t="shared" si="1140"/>
        <v>0</v>
      </c>
    </row>
    <row r="178" spans="60:110" x14ac:dyDescent="0.35">
      <c r="BH178" s="361"/>
      <c r="BI178" s="39" t="str">
        <f t="shared" si="1122"/>
        <v>0618ZCountECMWF_Ens</v>
      </c>
      <c r="BJ178" s="180" t="s">
        <v>3298</v>
      </c>
      <c r="BK178" s="320" t="str">
        <f t="shared" ca="1" si="1123"/>
        <v>-</v>
      </c>
      <c r="BL178" s="321">
        <f t="shared" ca="1" si="1124"/>
        <v>56</v>
      </c>
      <c r="BM178" s="322">
        <f t="shared" ca="1" si="1125"/>
        <v>56</v>
      </c>
      <c r="BN178" s="320"/>
      <c r="BO178" s="321"/>
      <c r="BP178" s="322">
        <f t="shared" ca="1" si="1126"/>
        <v>56</v>
      </c>
      <c r="BQ178" s="320"/>
      <c r="BR178" s="321"/>
      <c r="BS178" s="322">
        <f t="shared" ca="1" si="1127"/>
        <v>56</v>
      </c>
      <c r="BT178" s="320"/>
      <c r="BU178" s="321"/>
      <c r="BV178" s="322">
        <f t="shared" ca="1" si="1128"/>
        <v>56</v>
      </c>
      <c r="BW178" s="320"/>
      <c r="BX178" s="321"/>
      <c r="BY178" s="322">
        <f t="shared" ca="1" si="1129"/>
        <v>56</v>
      </c>
      <c r="BZ178" s="320"/>
      <c r="CA178" s="321"/>
      <c r="CB178" s="322">
        <f t="shared" ca="1" si="1130"/>
        <v>56</v>
      </c>
      <c r="CC178" s="320"/>
      <c r="CD178" s="321"/>
      <c r="CE178" s="322">
        <f t="shared" ca="1" si="1131"/>
        <v>56</v>
      </c>
      <c r="CF178" s="320"/>
      <c r="CG178" s="321"/>
      <c r="CH178" s="322">
        <f t="shared" ca="1" si="1132"/>
        <v>56</v>
      </c>
      <c r="CI178" s="320"/>
      <c r="CJ178" s="321"/>
      <c r="CK178" s="322">
        <f t="shared" ca="1" si="1133"/>
        <v>56</v>
      </c>
      <c r="CL178" s="320"/>
      <c r="CM178" s="321"/>
      <c r="CN178" s="322">
        <f t="shared" ca="1" si="1134"/>
        <v>56</v>
      </c>
      <c r="CO178" s="320"/>
      <c r="CP178" s="321"/>
      <c r="CQ178" s="322">
        <f t="shared" ca="1" si="1135"/>
        <v>56</v>
      </c>
      <c r="CR178" s="320"/>
      <c r="CS178" s="321"/>
      <c r="CT178" s="322">
        <f t="shared" ca="1" si="1136"/>
        <v>56</v>
      </c>
      <c r="CU178" s="320"/>
      <c r="CV178" s="321"/>
      <c r="CW178" s="322">
        <f t="shared" ca="1" si="1137"/>
        <v>56</v>
      </c>
      <c r="CX178" s="320"/>
      <c r="CY178" s="321"/>
      <c r="CZ178" s="322">
        <f t="shared" ca="1" si="1138"/>
        <v>56</v>
      </c>
      <c r="DA178" s="320"/>
      <c r="DB178" s="321"/>
      <c r="DC178" s="322">
        <f t="shared" ca="1" si="1139"/>
        <v>28</v>
      </c>
      <c r="DD178" s="320"/>
      <c r="DE178" s="321"/>
      <c r="DF178" s="322">
        <f t="shared" si="1140"/>
        <v>0</v>
      </c>
    </row>
    <row r="179" spans="60:110" x14ac:dyDescent="0.35">
      <c r="BH179"/>
      <c r="BI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</row>
    <row r="180" spans="60:110" x14ac:dyDescent="0.35">
      <c r="BH180"/>
      <c r="BI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</row>
    <row r="181" spans="60:110" x14ac:dyDescent="0.35">
      <c r="BH181"/>
      <c r="BI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</row>
    <row r="182" spans="60:110" x14ac:dyDescent="0.35">
      <c r="BH182"/>
      <c r="BI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</row>
    <row r="183" spans="60:110" x14ac:dyDescent="0.35">
      <c r="BH183"/>
      <c r="BI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</row>
    <row r="184" spans="60:110" x14ac:dyDescent="0.35">
      <c r="BH184"/>
      <c r="BI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</row>
    <row r="185" spans="60:110" x14ac:dyDescent="0.35">
      <c r="BH185"/>
      <c r="BI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</row>
    <row r="186" spans="60:110" x14ac:dyDescent="0.35">
      <c r="BH186"/>
      <c r="BI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</row>
    <row r="187" spans="60:110" x14ac:dyDescent="0.35">
      <c r="BH187"/>
      <c r="BI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</row>
    <row r="188" spans="60:110" x14ac:dyDescent="0.35">
      <c r="BH188"/>
      <c r="BI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</row>
    <row r="189" spans="60:110" x14ac:dyDescent="0.35">
      <c r="BH189"/>
      <c r="BI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</row>
    <row r="190" spans="60:110" x14ac:dyDescent="0.35">
      <c r="BH190"/>
      <c r="BI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</row>
    <row r="191" spans="60:110" x14ac:dyDescent="0.35">
      <c r="BH191"/>
      <c r="BI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</row>
    <row r="192" spans="60:110" x14ac:dyDescent="0.35">
      <c r="BH192"/>
      <c r="BI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</row>
    <row r="193" spans="60:110" x14ac:dyDescent="0.35">
      <c r="BH193"/>
      <c r="BI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</row>
    <row r="194" spans="60:110" x14ac:dyDescent="0.35">
      <c r="BH194"/>
      <c r="BI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</row>
    <row r="195" spans="60:110" x14ac:dyDescent="0.35">
      <c r="BH195"/>
      <c r="BI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</row>
    <row r="196" spans="60:110" x14ac:dyDescent="0.35">
      <c r="BH196"/>
      <c r="BI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</row>
    <row r="197" spans="60:110" x14ac:dyDescent="0.35">
      <c r="BH197"/>
      <c r="BI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</row>
    <row r="198" spans="60:110" x14ac:dyDescent="0.35">
      <c r="BH198"/>
      <c r="BI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</row>
    <row r="199" spans="60:110" x14ac:dyDescent="0.35">
      <c r="BH199"/>
      <c r="BI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</row>
    <row r="200" spans="60:110" x14ac:dyDescent="0.35">
      <c r="BH200"/>
      <c r="BI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</row>
    <row r="201" spans="60:110" x14ac:dyDescent="0.35">
      <c r="BH201"/>
      <c r="BI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</row>
    <row r="202" spans="60:110" x14ac:dyDescent="0.35">
      <c r="BH202"/>
      <c r="BI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</row>
    <row r="203" spans="60:110" x14ac:dyDescent="0.35">
      <c r="BH203"/>
      <c r="BI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</row>
    <row r="204" spans="60:110" x14ac:dyDescent="0.35">
      <c r="BH204"/>
      <c r="BI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</row>
    <row r="205" spans="60:110" x14ac:dyDescent="0.35">
      <c r="BH205"/>
      <c r="BI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</row>
    <row r="206" spans="60:110" x14ac:dyDescent="0.35">
      <c r="BH206"/>
      <c r="BI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</row>
    <row r="207" spans="60:110" x14ac:dyDescent="0.35">
      <c r="BH207"/>
      <c r="BI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</row>
    <row r="208" spans="60:110" x14ac:dyDescent="0.35">
      <c r="BH208"/>
      <c r="BI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</row>
    <row r="209" spans="60:110" x14ac:dyDescent="0.35">
      <c r="BH209"/>
      <c r="BI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</row>
    <row r="210" spans="60:110" x14ac:dyDescent="0.35">
      <c r="BH210"/>
      <c r="BI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</row>
    <row r="211" spans="60:110" x14ac:dyDescent="0.35">
      <c r="BH211"/>
      <c r="BI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</row>
    <row r="212" spans="60:110" x14ac:dyDescent="0.35">
      <c r="BH212"/>
      <c r="BI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</row>
    <row r="213" spans="60:110" x14ac:dyDescent="0.35">
      <c r="BH213"/>
      <c r="BI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</row>
    <row r="214" spans="60:110" x14ac:dyDescent="0.35">
      <c r="BH214"/>
      <c r="BI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</row>
    <row r="215" spans="60:110" x14ac:dyDescent="0.35">
      <c r="BH215"/>
      <c r="BI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</row>
    <row r="216" spans="60:110" x14ac:dyDescent="0.35">
      <c r="BH216"/>
      <c r="BI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</row>
    <row r="217" spans="60:110" x14ac:dyDescent="0.35">
      <c r="BH217"/>
      <c r="BI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</row>
    <row r="218" spans="60:110" x14ac:dyDescent="0.35">
      <c r="BH218"/>
      <c r="BI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</row>
    <row r="219" spans="60:110" x14ac:dyDescent="0.35">
      <c r="BH219"/>
      <c r="BI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</row>
    <row r="220" spans="60:110" x14ac:dyDescent="0.35">
      <c r="BH220"/>
      <c r="BI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</row>
    <row r="221" spans="60:110" x14ac:dyDescent="0.35">
      <c r="BH221"/>
      <c r="BI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</row>
    <row r="222" spans="60:110" x14ac:dyDescent="0.35">
      <c r="BH222"/>
      <c r="BI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</row>
    <row r="223" spans="60:110" x14ac:dyDescent="0.35">
      <c r="BH223"/>
      <c r="BI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</row>
    <row r="224" spans="60:110" x14ac:dyDescent="0.35">
      <c r="BH224"/>
      <c r="BI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</row>
    <row r="225" spans="60:110" x14ac:dyDescent="0.35">
      <c r="BH225"/>
      <c r="BI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</row>
    <row r="226" spans="60:110" x14ac:dyDescent="0.35">
      <c r="BH226"/>
      <c r="BI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</row>
    <row r="227" spans="60:110" x14ac:dyDescent="0.35">
      <c r="BH227"/>
      <c r="BI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</row>
    <row r="228" spans="60:110" x14ac:dyDescent="0.35">
      <c r="BH228"/>
      <c r="BI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</row>
    <row r="229" spans="60:110" x14ac:dyDescent="0.35">
      <c r="BH229"/>
      <c r="BI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</row>
    <row r="230" spans="60:110" x14ac:dyDescent="0.35">
      <c r="BH230"/>
      <c r="BI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</row>
    <row r="231" spans="60:110" x14ac:dyDescent="0.35">
      <c r="BH231"/>
      <c r="BI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</row>
    <row r="232" spans="60:110" x14ac:dyDescent="0.35">
      <c r="BH232"/>
      <c r="BI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</row>
    <row r="233" spans="60:110" x14ac:dyDescent="0.35">
      <c r="BH233"/>
      <c r="BI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</row>
    <row r="234" spans="60:110" x14ac:dyDescent="0.35">
      <c r="BH234"/>
      <c r="BI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</row>
    <row r="235" spans="60:110" x14ac:dyDescent="0.35">
      <c r="BH235"/>
      <c r="BI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</row>
    <row r="236" spans="60:110" x14ac:dyDescent="0.35">
      <c r="BH236"/>
      <c r="BI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</row>
    <row r="237" spans="60:110" x14ac:dyDescent="0.35">
      <c r="BH237"/>
      <c r="BI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</row>
    <row r="238" spans="60:110" x14ac:dyDescent="0.35">
      <c r="BH238"/>
      <c r="BI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</row>
    <row r="239" spans="60:110" x14ac:dyDescent="0.35">
      <c r="BH239"/>
      <c r="BI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</row>
    <row r="240" spans="60:110" x14ac:dyDescent="0.35">
      <c r="BH240"/>
      <c r="BI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</row>
    <row r="241" spans="60:110" x14ac:dyDescent="0.35">
      <c r="BH241"/>
      <c r="BI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</row>
    <row r="242" spans="60:110" x14ac:dyDescent="0.35">
      <c r="BH242"/>
      <c r="BI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</row>
    <row r="243" spans="60:110" x14ac:dyDescent="0.35">
      <c r="BH243"/>
      <c r="BI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</row>
    <row r="244" spans="60:110" x14ac:dyDescent="0.35">
      <c r="BH244"/>
      <c r="BI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</row>
    <row r="245" spans="60:110" x14ac:dyDescent="0.35">
      <c r="BH245"/>
      <c r="BI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</row>
    <row r="246" spans="60:110" x14ac:dyDescent="0.35">
      <c r="BH246"/>
      <c r="BI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</row>
    <row r="247" spans="60:110" x14ac:dyDescent="0.35">
      <c r="BH247"/>
      <c r="BI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</row>
    <row r="248" spans="60:110" x14ac:dyDescent="0.35">
      <c r="BH248"/>
      <c r="BI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</row>
    <row r="249" spans="60:110" x14ac:dyDescent="0.35">
      <c r="BH249"/>
      <c r="BI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</row>
    <row r="250" spans="60:110" x14ac:dyDescent="0.35">
      <c r="BH250"/>
      <c r="BI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</row>
    <row r="251" spans="60:110" x14ac:dyDescent="0.35">
      <c r="BH251"/>
      <c r="BI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</row>
    <row r="252" spans="60:110" x14ac:dyDescent="0.35">
      <c r="BH252"/>
      <c r="BI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</row>
    <row r="253" spans="60:110" x14ac:dyDescent="0.35">
      <c r="BH253"/>
      <c r="BI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</row>
    <row r="254" spans="60:110" x14ac:dyDescent="0.35">
      <c r="BH254"/>
      <c r="BI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</row>
    <row r="255" spans="60:110" x14ac:dyDescent="0.35">
      <c r="BH255"/>
      <c r="BI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</row>
    <row r="256" spans="60:110" x14ac:dyDescent="0.35">
      <c r="BH256"/>
      <c r="BI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</row>
    <row r="257" spans="60:110" x14ac:dyDescent="0.35">
      <c r="BH257"/>
      <c r="BI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</row>
    <row r="258" spans="60:110" x14ac:dyDescent="0.35">
      <c r="BH258"/>
      <c r="BI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</row>
    <row r="259" spans="60:110" x14ac:dyDescent="0.35">
      <c r="BH259"/>
      <c r="BI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</row>
    <row r="260" spans="60:110" x14ac:dyDescent="0.35">
      <c r="BH260"/>
      <c r="BI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</row>
    <row r="261" spans="60:110" x14ac:dyDescent="0.35">
      <c r="BH261"/>
      <c r="BI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</row>
    <row r="262" spans="60:110" x14ac:dyDescent="0.35">
      <c r="BH262"/>
      <c r="BI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</row>
    <row r="263" spans="60:110" x14ac:dyDescent="0.35">
      <c r="BH263"/>
      <c r="BI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</row>
    <row r="264" spans="60:110" x14ac:dyDescent="0.35">
      <c r="BH264"/>
      <c r="BI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</row>
    <row r="265" spans="60:110" x14ac:dyDescent="0.35">
      <c r="BH265"/>
      <c r="BI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</row>
    <row r="266" spans="60:110" x14ac:dyDescent="0.35">
      <c r="BH266"/>
      <c r="BI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</row>
    <row r="267" spans="60:110" x14ac:dyDescent="0.35">
      <c r="BH267"/>
      <c r="BI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</row>
    <row r="268" spans="60:110" x14ac:dyDescent="0.35">
      <c r="BH268"/>
      <c r="BI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</row>
    <row r="269" spans="60:110" x14ac:dyDescent="0.35">
      <c r="BH269"/>
      <c r="BI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</row>
    <row r="270" spans="60:110" x14ac:dyDescent="0.35">
      <c r="BH270"/>
      <c r="BI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</row>
    <row r="271" spans="60:110" x14ac:dyDescent="0.35">
      <c r="BH271"/>
      <c r="BI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</row>
    <row r="272" spans="60:110" x14ac:dyDescent="0.35">
      <c r="BH272"/>
      <c r="BI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</row>
    <row r="273" spans="60:110" x14ac:dyDescent="0.35">
      <c r="BH273"/>
      <c r="BI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</row>
    <row r="274" spans="60:110" x14ac:dyDescent="0.35">
      <c r="BH274"/>
      <c r="BI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</row>
    <row r="275" spans="60:110" x14ac:dyDescent="0.35">
      <c r="BH275"/>
      <c r="BI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</row>
  </sheetData>
  <mergeCells count="553">
    <mergeCell ref="CU156:CW156"/>
    <mergeCell ref="CX156:CZ156"/>
    <mergeCell ref="DA156:DC156"/>
    <mergeCell ref="BZ156:CB156"/>
    <mergeCell ref="CC156:CE156"/>
    <mergeCell ref="CF156:CH156"/>
    <mergeCell ref="CI156:CK156"/>
    <mergeCell ref="CL156:CN156"/>
    <mergeCell ref="BT156:BV156"/>
    <mergeCell ref="BK162:BM162"/>
    <mergeCell ref="BN162:BP162"/>
    <mergeCell ref="BQ162:BS162"/>
    <mergeCell ref="BT162:BV162"/>
    <mergeCell ref="BW162:BY162"/>
    <mergeCell ref="BZ162:CB162"/>
    <mergeCell ref="CC162:CE162"/>
    <mergeCell ref="CF162:CH162"/>
    <mergeCell ref="CI162:CK162"/>
    <mergeCell ref="BN156:BP156"/>
    <mergeCell ref="BQ156:BS156"/>
    <mergeCell ref="BW156:BY156"/>
    <mergeCell ref="DD156:DF156"/>
    <mergeCell ref="CX168:CZ168"/>
    <mergeCell ref="DA168:DC168"/>
    <mergeCell ref="CL174:CN174"/>
    <mergeCell ref="CO174:CQ174"/>
    <mergeCell ref="CR174:CT174"/>
    <mergeCell ref="CU174:CW174"/>
    <mergeCell ref="CX174:CZ174"/>
    <mergeCell ref="DA174:DC174"/>
    <mergeCell ref="CL162:CN162"/>
    <mergeCell ref="CO162:CQ162"/>
    <mergeCell ref="CR162:CT162"/>
    <mergeCell ref="CU162:CW162"/>
    <mergeCell ref="CX162:CZ162"/>
    <mergeCell ref="DA162:DC162"/>
    <mergeCell ref="DD174:DF174"/>
    <mergeCell ref="DD168:DF168"/>
    <mergeCell ref="CL168:CN168"/>
    <mergeCell ref="CO168:CQ168"/>
    <mergeCell ref="CR168:CT168"/>
    <mergeCell ref="CU168:CW168"/>
    <mergeCell ref="DD162:DF162"/>
    <mergeCell ref="CO156:CQ156"/>
    <mergeCell ref="CR156:CT156"/>
    <mergeCell ref="BK168:BM168"/>
    <mergeCell ref="BN168:BP168"/>
    <mergeCell ref="BQ168:BS168"/>
    <mergeCell ref="BT168:BV168"/>
    <mergeCell ref="BW168:BY168"/>
    <mergeCell ref="BZ168:CB168"/>
    <mergeCell ref="CC168:CE168"/>
    <mergeCell ref="CF168:CH168"/>
    <mergeCell ref="CI168:CK168"/>
    <mergeCell ref="BK174:BM174"/>
    <mergeCell ref="BN174:BP174"/>
    <mergeCell ref="BQ174:BS174"/>
    <mergeCell ref="BT174:BV174"/>
    <mergeCell ref="BW174:BY174"/>
    <mergeCell ref="BZ174:CB174"/>
    <mergeCell ref="CC174:CE174"/>
    <mergeCell ref="CF174:CH174"/>
    <mergeCell ref="CI174:CK174"/>
    <mergeCell ref="BK150:BM150"/>
    <mergeCell ref="BN150:BP150"/>
    <mergeCell ref="BQ150:BS150"/>
    <mergeCell ref="BT150:BV150"/>
    <mergeCell ref="BW150:BY150"/>
    <mergeCell ref="BZ150:CB150"/>
    <mergeCell ref="CC150:CE150"/>
    <mergeCell ref="CF150:CH150"/>
    <mergeCell ref="CI150:CK150"/>
    <mergeCell ref="CL150:CN150"/>
    <mergeCell ref="CO150:CQ150"/>
    <mergeCell ref="CR150:CT150"/>
    <mergeCell ref="CU150:CW150"/>
    <mergeCell ref="CX150:CZ150"/>
    <mergeCell ref="DA150:DC150"/>
    <mergeCell ref="DD150:DF150"/>
    <mergeCell ref="BK156:BM156"/>
    <mergeCell ref="BK144:BM144"/>
    <mergeCell ref="BN144:BP144"/>
    <mergeCell ref="BQ144:BS144"/>
    <mergeCell ref="BT144:BV144"/>
    <mergeCell ref="BW144:BY144"/>
    <mergeCell ref="BZ144:CB144"/>
    <mergeCell ref="CC144:CE144"/>
    <mergeCell ref="CF144:CH144"/>
    <mergeCell ref="CI144:CK144"/>
    <mergeCell ref="CL144:CN144"/>
    <mergeCell ref="CO144:CQ144"/>
    <mergeCell ref="CR144:CT144"/>
    <mergeCell ref="CU144:CW144"/>
    <mergeCell ref="CX144:CZ144"/>
    <mergeCell ref="DA144:DC144"/>
    <mergeCell ref="DD144:DF144"/>
    <mergeCell ref="I30:J32"/>
    <mergeCell ref="I33:J34"/>
    <mergeCell ref="O4:R5"/>
    <mergeCell ref="I4:I5"/>
    <mergeCell ref="J4:M5"/>
    <mergeCell ref="DD119:DF119"/>
    <mergeCell ref="DA119:DC119"/>
    <mergeCell ref="CX119:CZ119"/>
    <mergeCell ref="BW119:BY119"/>
    <mergeCell ref="CI119:CK119"/>
    <mergeCell ref="CF119:CH119"/>
    <mergeCell ref="CC119:CE119"/>
    <mergeCell ref="BZ119:CB119"/>
    <mergeCell ref="BK119:BM119"/>
    <mergeCell ref="BN119:BP119"/>
    <mergeCell ref="BQ119:BS119"/>
    <mergeCell ref="BT119:BV119"/>
    <mergeCell ref="DD97:DF97"/>
    <mergeCell ref="BK102:BM102"/>
    <mergeCell ref="BN102:BP102"/>
    <mergeCell ref="BQ102:BS102"/>
    <mergeCell ref="BT102:BV102"/>
    <mergeCell ref="BW102:BY102"/>
    <mergeCell ref="I76:L77"/>
    <mergeCell ref="BZ102:CB102"/>
    <mergeCell ref="CC102:CE102"/>
    <mergeCell ref="BK124:BM124"/>
    <mergeCell ref="BK134:BM134"/>
    <mergeCell ref="BK129:BM129"/>
    <mergeCell ref="BN124:BP124"/>
    <mergeCell ref="BQ124:BS124"/>
    <mergeCell ref="CU119:CW119"/>
    <mergeCell ref="CR119:CT119"/>
    <mergeCell ref="CO119:CQ119"/>
    <mergeCell ref="CL119:CN119"/>
    <mergeCell ref="CF134:CH134"/>
    <mergeCell ref="CI134:CK134"/>
    <mergeCell ref="CL134:CN134"/>
    <mergeCell ref="CO134:CQ134"/>
    <mergeCell ref="CR134:CT134"/>
    <mergeCell ref="CU134:CW134"/>
    <mergeCell ref="BT134:BV134"/>
    <mergeCell ref="BW134:BY134"/>
    <mergeCell ref="BZ134:CB134"/>
    <mergeCell ref="CC134:CE134"/>
    <mergeCell ref="BK107:BM107"/>
    <mergeCell ref="BN107:BP107"/>
    <mergeCell ref="BQ107:BS107"/>
    <mergeCell ref="DD124:DF124"/>
    <mergeCell ref="BN129:BP129"/>
    <mergeCell ref="BQ129:BS129"/>
    <mergeCell ref="BT129:BV129"/>
    <mergeCell ref="BW129:BY129"/>
    <mergeCell ref="BZ129:CB129"/>
    <mergeCell ref="CC129:CE129"/>
    <mergeCell ref="CF129:CH129"/>
    <mergeCell ref="CI129:CK129"/>
    <mergeCell ref="CL129:CN129"/>
    <mergeCell ref="CO129:CQ129"/>
    <mergeCell ref="CR129:CT129"/>
    <mergeCell ref="CU129:CW129"/>
    <mergeCell ref="CX129:CZ129"/>
    <mergeCell ref="CI124:CK124"/>
    <mergeCell ref="CL124:CN124"/>
    <mergeCell ref="CO124:CQ124"/>
    <mergeCell ref="CR124:CT124"/>
    <mergeCell ref="CU124:CW124"/>
    <mergeCell ref="BT124:BV124"/>
    <mergeCell ref="BW124:BY124"/>
    <mergeCell ref="BZ124:CB124"/>
    <mergeCell ref="CC124:CE124"/>
    <mergeCell ref="CF124:CH124"/>
    <mergeCell ref="CX134:CZ134"/>
    <mergeCell ref="DA134:DC134"/>
    <mergeCell ref="CX124:CZ124"/>
    <mergeCell ref="DA124:DC124"/>
    <mergeCell ref="DD134:DF134"/>
    <mergeCell ref="BK97:BM97"/>
    <mergeCell ref="BN97:BP97"/>
    <mergeCell ref="BQ97:BS97"/>
    <mergeCell ref="BT97:BV97"/>
    <mergeCell ref="BW97:BY97"/>
    <mergeCell ref="BZ97:CB97"/>
    <mergeCell ref="CC97:CE97"/>
    <mergeCell ref="CF97:CH97"/>
    <mergeCell ref="CI97:CK97"/>
    <mergeCell ref="CL97:CN97"/>
    <mergeCell ref="CO97:CQ97"/>
    <mergeCell ref="CR97:CT97"/>
    <mergeCell ref="CU97:CW97"/>
    <mergeCell ref="CX97:CZ97"/>
    <mergeCell ref="DA97:DC97"/>
    <mergeCell ref="DA129:DC129"/>
    <mergeCell ref="DD129:DF129"/>
    <mergeCell ref="BN134:BP134"/>
    <mergeCell ref="BQ134:BS134"/>
    <mergeCell ref="BT107:BV107"/>
    <mergeCell ref="BW107:BY107"/>
    <mergeCell ref="BZ107:CB107"/>
    <mergeCell ref="CC107:CE107"/>
    <mergeCell ref="CF107:CH107"/>
    <mergeCell ref="CI107:CK107"/>
    <mergeCell ref="CF112:CH112"/>
    <mergeCell ref="CI112:CK112"/>
    <mergeCell ref="CL112:CN112"/>
    <mergeCell ref="CO112:CQ112"/>
    <mergeCell ref="CR112:CT112"/>
    <mergeCell ref="CU112:CW112"/>
    <mergeCell ref="CX112:CZ112"/>
    <mergeCell ref="DA112:DC112"/>
    <mergeCell ref="DD102:DF102"/>
    <mergeCell ref="CL107:CN107"/>
    <mergeCell ref="CO107:CQ107"/>
    <mergeCell ref="CR107:CT107"/>
    <mergeCell ref="CU107:CW107"/>
    <mergeCell ref="CX107:CZ107"/>
    <mergeCell ref="DA107:DC107"/>
    <mergeCell ref="DD112:DF112"/>
    <mergeCell ref="DD107:DF107"/>
    <mergeCell ref="CF102:CH102"/>
    <mergeCell ref="CI102:CK102"/>
    <mergeCell ref="CL102:CN102"/>
    <mergeCell ref="CO102:CQ102"/>
    <mergeCell ref="CR102:CT102"/>
    <mergeCell ref="CU102:CW102"/>
    <mergeCell ref="CX102:CZ102"/>
    <mergeCell ref="DA102:DC102"/>
    <mergeCell ref="BK74:BM74"/>
    <mergeCell ref="BN74:BP74"/>
    <mergeCell ref="BQ74:BS74"/>
    <mergeCell ref="BT74:BV74"/>
    <mergeCell ref="BW74:BY74"/>
    <mergeCell ref="BZ74:CB74"/>
    <mergeCell ref="CC74:CE74"/>
    <mergeCell ref="CF74:CH74"/>
    <mergeCell ref="CI74:CK74"/>
    <mergeCell ref="CL74:CN74"/>
    <mergeCell ref="CO74:CQ74"/>
    <mergeCell ref="CR74:CT74"/>
    <mergeCell ref="CU74:CW74"/>
    <mergeCell ref="CX74:CZ74"/>
    <mergeCell ref="DA74:DC74"/>
    <mergeCell ref="CF84:CH84"/>
    <mergeCell ref="BK112:BM112"/>
    <mergeCell ref="BN112:BP112"/>
    <mergeCell ref="BQ112:BS112"/>
    <mergeCell ref="BT112:BV112"/>
    <mergeCell ref="BW112:BY112"/>
    <mergeCell ref="BZ112:CB112"/>
    <mergeCell ref="CC112:CE112"/>
    <mergeCell ref="DD74:DF74"/>
    <mergeCell ref="BK79:BM79"/>
    <mergeCell ref="BN79:BP79"/>
    <mergeCell ref="BQ79:BS79"/>
    <mergeCell ref="BT79:BV79"/>
    <mergeCell ref="BW79:BY79"/>
    <mergeCell ref="BZ79:CB79"/>
    <mergeCell ref="CC79:CE79"/>
    <mergeCell ref="CF79:CH79"/>
    <mergeCell ref="CI79:CK79"/>
    <mergeCell ref="BK84:BM84"/>
    <mergeCell ref="BN84:BP84"/>
    <mergeCell ref="BQ84:BS84"/>
    <mergeCell ref="BT84:BV84"/>
    <mergeCell ref="BW84:BY84"/>
    <mergeCell ref="BZ84:CB84"/>
    <mergeCell ref="CC84:CE84"/>
    <mergeCell ref="CI84:CK84"/>
    <mergeCell ref="CF89:CH89"/>
    <mergeCell ref="CI89:CK89"/>
    <mergeCell ref="CL89:CN89"/>
    <mergeCell ref="CO89:CQ89"/>
    <mergeCell ref="CR89:CT89"/>
    <mergeCell ref="CU89:CW89"/>
    <mergeCell ref="CX89:CZ89"/>
    <mergeCell ref="DA89:DC89"/>
    <mergeCell ref="DD79:DF79"/>
    <mergeCell ref="CL84:CN84"/>
    <mergeCell ref="CO84:CQ84"/>
    <mergeCell ref="CR84:CT84"/>
    <mergeCell ref="CU84:CW84"/>
    <mergeCell ref="CX84:CZ84"/>
    <mergeCell ref="DA84:DC84"/>
    <mergeCell ref="DD89:DF89"/>
    <mergeCell ref="CL79:CN79"/>
    <mergeCell ref="CO79:CQ79"/>
    <mergeCell ref="CR79:CT79"/>
    <mergeCell ref="CU79:CW79"/>
    <mergeCell ref="CX79:CZ79"/>
    <mergeCell ref="DA79:DC79"/>
    <mergeCell ref="BK52:BM52"/>
    <mergeCell ref="BN52:BP52"/>
    <mergeCell ref="BQ52:BS52"/>
    <mergeCell ref="BT52:BV52"/>
    <mergeCell ref="BW52:BY52"/>
    <mergeCell ref="BZ52:CB52"/>
    <mergeCell ref="CC52:CE52"/>
    <mergeCell ref="CF52:CH52"/>
    <mergeCell ref="CI52:CK52"/>
    <mergeCell ref="CL52:CN52"/>
    <mergeCell ref="CO52:CQ52"/>
    <mergeCell ref="CR52:CT52"/>
    <mergeCell ref="CU52:CW52"/>
    <mergeCell ref="CX52:CZ52"/>
    <mergeCell ref="DA52:DC52"/>
    <mergeCell ref="DD84:DF84"/>
    <mergeCell ref="BK89:BM89"/>
    <mergeCell ref="BN89:BP89"/>
    <mergeCell ref="BQ89:BS89"/>
    <mergeCell ref="BT89:BV89"/>
    <mergeCell ref="BW89:BY89"/>
    <mergeCell ref="BZ89:CB89"/>
    <mergeCell ref="CC89:CE89"/>
    <mergeCell ref="DD52:DF52"/>
    <mergeCell ref="BK57:BM57"/>
    <mergeCell ref="BN57:BP57"/>
    <mergeCell ref="BQ57:BS57"/>
    <mergeCell ref="BT57:BV57"/>
    <mergeCell ref="BW57:BY57"/>
    <mergeCell ref="BZ57:CB57"/>
    <mergeCell ref="CC57:CE57"/>
    <mergeCell ref="CF57:CH57"/>
    <mergeCell ref="CI57:CK57"/>
    <mergeCell ref="BK62:BM62"/>
    <mergeCell ref="BN62:BP62"/>
    <mergeCell ref="BQ62:BS62"/>
    <mergeCell ref="BT62:BV62"/>
    <mergeCell ref="BW62:BY62"/>
    <mergeCell ref="BZ62:CB62"/>
    <mergeCell ref="CC62:CE62"/>
    <mergeCell ref="CF62:CH62"/>
    <mergeCell ref="CI62:CK62"/>
    <mergeCell ref="CF67:CH67"/>
    <mergeCell ref="CI67:CK67"/>
    <mergeCell ref="CL67:CN67"/>
    <mergeCell ref="CO67:CQ67"/>
    <mergeCell ref="CR67:CT67"/>
    <mergeCell ref="CU67:CW67"/>
    <mergeCell ref="CX67:CZ67"/>
    <mergeCell ref="DA67:DC67"/>
    <mergeCell ref="DD57:DF57"/>
    <mergeCell ref="CL62:CN62"/>
    <mergeCell ref="CO62:CQ62"/>
    <mergeCell ref="CR62:CT62"/>
    <mergeCell ref="CU62:CW62"/>
    <mergeCell ref="CX62:CZ62"/>
    <mergeCell ref="DA62:DC62"/>
    <mergeCell ref="DD67:DF67"/>
    <mergeCell ref="CL57:CN57"/>
    <mergeCell ref="CO57:CQ57"/>
    <mergeCell ref="CR57:CT57"/>
    <mergeCell ref="CU57:CW57"/>
    <mergeCell ref="CX57:CZ57"/>
    <mergeCell ref="DA57:DC57"/>
    <mergeCell ref="BK30:BM30"/>
    <mergeCell ref="BN30:BP30"/>
    <mergeCell ref="BQ30:BS30"/>
    <mergeCell ref="BT30:BV30"/>
    <mergeCell ref="BW30:BY30"/>
    <mergeCell ref="BZ30:CB30"/>
    <mergeCell ref="CC30:CE30"/>
    <mergeCell ref="CF30:CH30"/>
    <mergeCell ref="CI30:CK30"/>
    <mergeCell ref="CL30:CN30"/>
    <mergeCell ref="CO30:CQ30"/>
    <mergeCell ref="CR30:CT30"/>
    <mergeCell ref="CU30:CW30"/>
    <mergeCell ref="CX30:CZ30"/>
    <mergeCell ref="DA30:DC30"/>
    <mergeCell ref="DD62:DF62"/>
    <mergeCell ref="BK67:BM67"/>
    <mergeCell ref="BN67:BP67"/>
    <mergeCell ref="BQ67:BS67"/>
    <mergeCell ref="BT67:BV67"/>
    <mergeCell ref="BW67:BY67"/>
    <mergeCell ref="BZ67:CB67"/>
    <mergeCell ref="CC67:CE67"/>
    <mergeCell ref="DD30:DF30"/>
    <mergeCell ref="BK35:BM35"/>
    <mergeCell ref="BN35:BP35"/>
    <mergeCell ref="BQ35:BS35"/>
    <mergeCell ref="BT35:BV35"/>
    <mergeCell ref="BW35:BY35"/>
    <mergeCell ref="BZ35:CB35"/>
    <mergeCell ref="CC35:CE35"/>
    <mergeCell ref="CF35:CH35"/>
    <mergeCell ref="CI35:CK35"/>
    <mergeCell ref="BK40:BM40"/>
    <mergeCell ref="BN40:BP40"/>
    <mergeCell ref="BQ40:BS40"/>
    <mergeCell ref="BT40:BV40"/>
    <mergeCell ref="BW40:BY40"/>
    <mergeCell ref="BZ40:CB40"/>
    <mergeCell ref="CC40:CE40"/>
    <mergeCell ref="CF40:CH40"/>
    <mergeCell ref="CI40:CK40"/>
    <mergeCell ref="CF45:CH45"/>
    <mergeCell ref="CI45:CK45"/>
    <mergeCell ref="CL45:CN45"/>
    <mergeCell ref="CO45:CQ45"/>
    <mergeCell ref="CR45:CT45"/>
    <mergeCell ref="CU45:CW45"/>
    <mergeCell ref="CX45:CZ45"/>
    <mergeCell ref="DA45:DC45"/>
    <mergeCell ref="DD35:DF35"/>
    <mergeCell ref="CL40:CN40"/>
    <mergeCell ref="CO40:CQ40"/>
    <mergeCell ref="CR40:CT40"/>
    <mergeCell ref="CU40:CW40"/>
    <mergeCell ref="CX40:CZ40"/>
    <mergeCell ref="DA40:DC40"/>
    <mergeCell ref="DD45:DF45"/>
    <mergeCell ref="CL35:CN35"/>
    <mergeCell ref="CO35:CQ35"/>
    <mergeCell ref="CR35:CT35"/>
    <mergeCell ref="CU35:CW35"/>
    <mergeCell ref="CX35:CZ35"/>
    <mergeCell ref="DA35:DC35"/>
    <mergeCell ref="CX8:CZ8"/>
    <mergeCell ref="DA8:DC8"/>
    <mergeCell ref="DD40:DF40"/>
    <mergeCell ref="BK45:BM45"/>
    <mergeCell ref="BN45:BP45"/>
    <mergeCell ref="BQ45:BS45"/>
    <mergeCell ref="BT45:BV45"/>
    <mergeCell ref="BW45:BY45"/>
    <mergeCell ref="BZ45:CB45"/>
    <mergeCell ref="CC45:CE45"/>
    <mergeCell ref="DD8:DF8"/>
    <mergeCell ref="BK13:BM13"/>
    <mergeCell ref="BN13:BP13"/>
    <mergeCell ref="BQ13:BS13"/>
    <mergeCell ref="BT13:BV13"/>
    <mergeCell ref="BW13:BY13"/>
    <mergeCell ref="BZ13:CB13"/>
    <mergeCell ref="CC13:CE13"/>
    <mergeCell ref="CF13:CH13"/>
    <mergeCell ref="CI13:CK13"/>
    <mergeCell ref="BK8:BM8"/>
    <mergeCell ref="BN8:BP8"/>
    <mergeCell ref="BQ8:BS8"/>
    <mergeCell ref="BT8:BV8"/>
    <mergeCell ref="DA18:DC18"/>
    <mergeCell ref="DD23:DF23"/>
    <mergeCell ref="CL13:CN13"/>
    <mergeCell ref="CO13:CQ13"/>
    <mergeCell ref="CR13:CT13"/>
    <mergeCell ref="CU13:CW13"/>
    <mergeCell ref="CX13:CZ13"/>
    <mergeCell ref="DA13:DC13"/>
    <mergeCell ref="BK18:BM18"/>
    <mergeCell ref="BN18:BP18"/>
    <mergeCell ref="BQ18:BS18"/>
    <mergeCell ref="BT18:BV18"/>
    <mergeCell ref="BW18:BY18"/>
    <mergeCell ref="BZ18:CB18"/>
    <mergeCell ref="CC18:CE18"/>
    <mergeCell ref="CF18:CH18"/>
    <mergeCell ref="CI18:CK18"/>
    <mergeCell ref="DD18:DF18"/>
    <mergeCell ref="BK23:BM23"/>
    <mergeCell ref="BN23:BP23"/>
    <mergeCell ref="BQ23:BS23"/>
    <mergeCell ref="BT23:BV23"/>
    <mergeCell ref="BW23:BY23"/>
    <mergeCell ref="BZ23:CB23"/>
    <mergeCell ref="CC23:CE23"/>
    <mergeCell ref="AW8:AY8"/>
    <mergeCell ref="BG20:BG21"/>
    <mergeCell ref="CF23:CH23"/>
    <mergeCell ref="CI23:CK23"/>
    <mergeCell ref="CL23:CN23"/>
    <mergeCell ref="CO23:CQ23"/>
    <mergeCell ref="CR23:CT23"/>
    <mergeCell ref="CU23:CW23"/>
    <mergeCell ref="CL8:CN8"/>
    <mergeCell ref="CO8:CQ8"/>
    <mergeCell ref="CR8:CT8"/>
    <mergeCell ref="CU8:CW8"/>
    <mergeCell ref="BW8:BY8"/>
    <mergeCell ref="BZ8:CB8"/>
    <mergeCell ref="CC8:CE8"/>
    <mergeCell ref="CF8:CH8"/>
    <mergeCell ref="CI8:CK8"/>
    <mergeCell ref="BC13:BE13"/>
    <mergeCell ref="CX23:CZ23"/>
    <mergeCell ref="DA23:DC23"/>
    <mergeCell ref="DD13:DF13"/>
    <mergeCell ref="CL18:CN18"/>
    <mergeCell ref="CO18:CQ18"/>
    <mergeCell ref="CR18:CT18"/>
    <mergeCell ref="CU18:CW18"/>
    <mergeCell ref="CX18:CZ18"/>
    <mergeCell ref="J13:L13"/>
    <mergeCell ref="M13:O13"/>
    <mergeCell ref="P13:R13"/>
    <mergeCell ref="S13:U13"/>
    <mergeCell ref="V13:X13"/>
    <mergeCell ref="Y13:AA13"/>
    <mergeCell ref="AB13:AD13"/>
    <mergeCell ref="AE13:AG13"/>
    <mergeCell ref="AH13:AJ13"/>
    <mergeCell ref="J23:L23"/>
    <mergeCell ref="M23:O23"/>
    <mergeCell ref="P23:R23"/>
    <mergeCell ref="S23:U23"/>
    <mergeCell ref="V23:X23"/>
    <mergeCell ref="Y23:AA23"/>
    <mergeCell ref="AB23:AD23"/>
    <mergeCell ref="AE23:AG23"/>
    <mergeCell ref="AH23:AJ23"/>
    <mergeCell ref="J18:L18"/>
    <mergeCell ref="M18:O18"/>
    <mergeCell ref="P18:R18"/>
    <mergeCell ref="S18:U18"/>
    <mergeCell ref="V18:X18"/>
    <mergeCell ref="Y18:AA18"/>
    <mergeCell ref="AB18:AD18"/>
    <mergeCell ref="AE18:AG18"/>
    <mergeCell ref="AH18:AJ18"/>
    <mergeCell ref="AK18:AM18"/>
    <mergeCell ref="AN18:AP18"/>
    <mergeCell ref="AQ8:AS8"/>
    <mergeCell ref="AN8:AP8"/>
    <mergeCell ref="BC8:BE8"/>
    <mergeCell ref="AZ8:BB8"/>
    <mergeCell ref="BG25:BG26"/>
    <mergeCell ref="AQ18:AS18"/>
    <mergeCell ref="AT18:AV18"/>
    <mergeCell ref="AW18:AY18"/>
    <mergeCell ref="AZ23:BB23"/>
    <mergeCell ref="BC23:BE23"/>
    <mergeCell ref="AZ18:BB18"/>
    <mergeCell ref="BC18:BE18"/>
    <mergeCell ref="AK23:AM23"/>
    <mergeCell ref="AN23:AP23"/>
    <mergeCell ref="AQ23:AS23"/>
    <mergeCell ref="AT23:AV23"/>
    <mergeCell ref="AW23:AY23"/>
    <mergeCell ref="AK8:AM8"/>
    <mergeCell ref="B7:C10"/>
    <mergeCell ref="B13:C13"/>
    <mergeCell ref="AT8:AV8"/>
    <mergeCell ref="AK13:AM13"/>
    <mergeCell ref="AN13:AP13"/>
    <mergeCell ref="AQ13:AS13"/>
    <mergeCell ref="AT13:AV13"/>
    <mergeCell ref="AW13:AY13"/>
    <mergeCell ref="AZ13:BB13"/>
    <mergeCell ref="M8:O8"/>
    <mergeCell ref="Y8:AA8"/>
    <mergeCell ref="V8:X8"/>
    <mergeCell ref="S8:U8"/>
    <mergeCell ref="P8:R8"/>
    <mergeCell ref="AH8:AJ8"/>
    <mergeCell ref="AE8:AG8"/>
    <mergeCell ref="AB8:AD8"/>
  </mergeCells>
  <phoneticPr fontId="31" type="noConversion"/>
  <conditionalFormatting sqref="J2:J7 M2:M7 P2:P7 S2:S7 V2:V7 Y2:Y7 AB5:AB7 AE5:AE7 AH5:AH7 AK5:AK7 AN5:AN7 AQ5:AQ7 AT5:AT7 AW5:AW7 AZ5:AZ7 BC2:BC7 I33 M35:M74 J35:J74 J14:J17 M14:M17 P14:P17 S14:S17 V14:V17 Y14:Y17 AB14:AB17 AE14:AE17 AH14:AH17 AK14:AK17 AN14:AN17 AQ14:AQ17 AT14:AT17 AW14:AW17 AZ14:AZ17 J19:J22 M19:M22 S19:S22 V19:V22 Y19:Y22 AB19:AB22 AE19:AE22 AH19:AH22 AK19:AK22 AN19:AN22 AQ19:AQ22 AT19:AT22 AW19:AW22 AZ19:AZ22 BC19:BC22 J24:J29 M24:M31 P24:P31 J9:J12 M9:M12 P9:P12 S9:S12 V9:V12 Y9:Y12 AB9:AB12 AE9:AE12 AH9:AH12 AK9:AK12 AN9:AN12 AQ9:AQ12 AT9:AT12 AW9:AW12 AZ9:AZ12 BC9:BC12 BC14:BC17 P19:P22 BC106:BC1048576 AZ106:AZ1048576 AW106:AW1048576 AT106:AT1048576 AQ106:AQ1048576 AN106:AN1048576 AK106:AK1048576 AH106:AH1048576 AE106:AE1048576 AB106:AB1048576 Y106:Y1048576 V106:V1048576 S106:S1048576 J106:J1048576 P106:P1048576 M106:M1048576 L83 P35:P76 O83 S24:S76 R83 V24:V76 U83 Y24:Y76 X83 AB24:AB76 AA83 AE24:AE76 AD83 AH24:AH76 AG83 AK24:AK76 AJ83 AN24:AN76 AM83 AQ24:AQ76 AP83 AT24:AT76 AS83 AW24:AW76 AV83 AZ24:AZ76 AY83 BC24:BC76 BB83">
    <cfRule type="cellIs" dxfId="2326" priority="4437" operator="equal">
      <formula>2</formula>
    </cfRule>
    <cfRule type="cellIs" dxfId="2325" priority="4438" operator="equal">
      <formula>1</formula>
    </cfRule>
  </conditionalFormatting>
  <conditionalFormatting sqref="BK14:BK17 BN14:BN17 BQ14:BQ17 BT14:BT17 BW14:BW17 BZ14:BZ17 CC14:CC17 CF14:CF17 CI14:CI17 CL14:CL17 CO14:CO17 CR14:CR17 CU14:CU17 CX14:CX17 DA14:DA17 DD14:DD17">
    <cfRule type="cellIs" dxfId="2324" priority="4433" operator="equal">
      <formula>2</formula>
    </cfRule>
    <cfRule type="cellIs" dxfId="2323" priority="4434" operator="equal">
      <formula>1</formula>
    </cfRule>
  </conditionalFormatting>
  <conditionalFormatting sqref="CR19:CR22">
    <cfRule type="cellIs" dxfId="2322" priority="4431" operator="equal">
      <formula>2</formula>
    </cfRule>
    <cfRule type="cellIs" dxfId="2321" priority="4432" operator="equal">
      <formula>1</formula>
    </cfRule>
  </conditionalFormatting>
  <conditionalFormatting sqref="CR24:CR27">
    <cfRule type="cellIs" dxfId="2320" priority="4429" operator="equal">
      <formula>2</formula>
    </cfRule>
    <cfRule type="cellIs" dxfId="2319" priority="4430" operator="equal">
      <formula>1</formula>
    </cfRule>
  </conditionalFormatting>
  <conditionalFormatting sqref="BK31:BK34 BN31:BN34 BQ31:BQ34 BT31:BT34 BW31:BW34 BZ31:BZ34 CC31:CC34 CF31:CF34 CI31:CI34 CL31:CL34 CO31:CO34 CR31:CR34 CU31:CU34 CX31:CX34 DA31:DA34 DD31:DD34">
    <cfRule type="cellIs" dxfId="2318" priority="4427" operator="equal">
      <formula>2</formula>
    </cfRule>
    <cfRule type="cellIs" dxfId="2317" priority="4428" operator="equal">
      <formula>1</formula>
    </cfRule>
  </conditionalFormatting>
  <conditionalFormatting sqref="BK36:BK39 BN36:BN39 BQ36:BQ39 BT36:BT39 BW36:BW39 BZ36:BZ39 CC36:CC39 CF36:CF39 CI36:CI39 CL36:CL39 CO36:CO39 CR36:CR39 CU36:CU39 CX36:CX39 DA36:DA39 DD36:DD39">
    <cfRule type="cellIs" dxfId="2316" priority="4425" operator="equal">
      <formula>2</formula>
    </cfRule>
    <cfRule type="cellIs" dxfId="2315" priority="4426" operator="equal">
      <formula>1</formula>
    </cfRule>
  </conditionalFormatting>
  <conditionalFormatting sqref="DD41:DD44">
    <cfRule type="cellIs" dxfId="2314" priority="4423" operator="equal">
      <formula>2</formula>
    </cfRule>
    <cfRule type="cellIs" dxfId="2313" priority="4424" operator="equal">
      <formula>1</formula>
    </cfRule>
  </conditionalFormatting>
  <conditionalFormatting sqref="BK46:BK49 BN46:BN49 BQ46:BQ49 BT46:BT49 BW46:BW49 BZ46:BZ49 CC46:CC49 CF46:CF49 CI46:CI49 CL46:CL49 CO46:CO49 CR46:CR49 CU46:CU49 CX46:CX49 DA46:DA49 DD46:DD49">
    <cfRule type="cellIs" dxfId="2312" priority="4421" operator="equal">
      <formula>2</formula>
    </cfRule>
    <cfRule type="cellIs" dxfId="2311" priority="4422" operator="equal">
      <formula>1</formula>
    </cfRule>
  </conditionalFormatting>
  <conditionalFormatting sqref="BK53:BK56 BN53:BN56 BQ53:BQ56 BT53:BT56 BW53:BW56 BZ53:BZ56 CC53:CC56 CF53:CF56 CI53:CI56 CL53:CL56 CO53:CO56 CR53:CR56 CU53:CU56 CX53:CX56 DA53:DA56 DD53:DD56">
    <cfRule type="cellIs" dxfId="2310" priority="4419" operator="equal">
      <formula>2</formula>
    </cfRule>
    <cfRule type="cellIs" dxfId="2309" priority="4420" operator="equal">
      <formula>1</formula>
    </cfRule>
  </conditionalFormatting>
  <conditionalFormatting sqref="BK58:BK61 BN58:BN61 BQ58:BQ61 BT58:BT61 BW58:BW61 BZ58:BZ61 CC58:CC61 CF58:CF61 CI58:CI61 CL58:CL61 CO58:CO61 CR58:CR61 CU58:CU61 CX58:CX61 DA58:DA61 DD58:DD61">
    <cfRule type="cellIs" dxfId="2308" priority="4417" operator="equal">
      <formula>2</formula>
    </cfRule>
    <cfRule type="cellIs" dxfId="2307" priority="4418" operator="equal">
      <formula>1</formula>
    </cfRule>
  </conditionalFormatting>
  <conditionalFormatting sqref="BK63:BK66 BN63:BN66 BQ63:BQ66 BT63:BT66 BW63:BW66 BZ63:BZ66 CC63:CC66 CF63:CF66 CI63:CI66 CL63:CL66 CO63:CO66 CR63:CR66 CU63:CU66 CX63:CX66 DA63:DA66 DD63:DD66">
    <cfRule type="cellIs" dxfId="2306" priority="4415" operator="equal">
      <formula>2</formula>
    </cfRule>
    <cfRule type="cellIs" dxfId="2305" priority="4416" operator="equal">
      <formula>1</formula>
    </cfRule>
  </conditionalFormatting>
  <conditionalFormatting sqref="BK68:BK71 BN68:BN71 BQ68:BQ71 BT68:BT71 BW68:BW71 BZ68:BZ71 CC68:CC71 CF68:CF71 CI68:CI71 CL68:CL71 CO68:CO71 CR68:CR71 CU68:CU71 CX68:CX71 DA68:DA71 DD68:DD71">
    <cfRule type="cellIs" dxfId="2304" priority="4413" operator="equal">
      <formula>2</formula>
    </cfRule>
    <cfRule type="cellIs" dxfId="2303" priority="4414" operator="equal">
      <formula>1</formula>
    </cfRule>
  </conditionalFormatting>
  <conditionalFormatting sqref="BK75:BK78 BN75:BN78 BQ75:BQ78 BT75:BT78 BW75:BW78 BZ75:BZ78 CC75:CC78 CF75:CF78 CI75:CI78 CL75:CL78 CO75:CO78 CR75:CR78 CU75:CU78 CX75:CX78 DA75:DA78 DD75:DD78">
    <cfRule type="cellIs" dxfId="2302" priority="4411" operator="equal">
      <formula>2</formula>
    </cfRule>
    <cfRule type="cellIs" dxfId="2301" priority="4412" operator="equal">
      <formula>1</formula>
    </cfRule>
  </conditionalFormatting>
  <conditionalFormatting sqref="BK80:BK83 BN80:BN83 BQ80:BQ83 BT80:BT83 BW80:BW83 BZ80:BZ83 CC80:CC83 CF80:CF83 CI80:CI83 CL80:CL83 CO80:CO83 CR80:CR83 CU80:CU83 CX80:CX83 DA80:DA83 DD80:DD83">
    <cfRule type="cellIs" dxfId="2300" priority="4409" operator="equal">
      <formula>2</formula>
    </cfRule>
    <cfRule type="cellIs" dxfId="2299" priority="4410" operator="equal">
      <formula>1</formula>
    </cfRule>
  </conditionalFormatting>
  <conditionalFormatting sqref="BK85:BK88 BN85:BN88 BQ85:BQ88 BT85:BT88 BW85:BW88 BZ85:BZ88 CC85:CC88 CF85:CF88 CI85:CI88 CL85:CL88 CO85:CO88 CR85:CR88 CU85:CU88 CX85:CX88 DA85:DA88 DD85:DD88">
    <cfRule type="cellIs" dxfId="2298" priority="4407" operator="equal">
      <formula>2</formula>
    </cfRule>
    <cfRule type="cellIs" dxfId="2297" priority="4408" operator="equal">
      <formula>1</formula>
    </cfRule>
  </conditionalFormatting>
  <conditionalFormatting sqref="BK90:BK93 BN90:BN93 BQ90:BQ93 BT90:BT93 BW90:BW93 BZ90:BZ93 CC90:CC93 CF90:CF93 CI90:CI93 CL90:CL93 CO90:CO93 CR90:CR93 CU90:CU93 CX90:CX93 DA90:DA93 DD90:DD93">
    <cfRule type="cellIs" dxfId="2296" priority="4405" operator="equal">
      <formula>2</formula>
    </cfRule>
    <cfRule type="cellIs" dxfId="2295" priority="4406" operator="equal">
      <formula>1</formula>
    </cfRule>
  </conditionalFormatting>
  <conditionalFormatting sqref="BK98:BK101 BN98:BN101 BQ98:BQ101 BT98:BT101 BW98:BW101 BZ98:BZ101 CC98:CC101 CF98:CF101 CI98:CI101 CL98:CL101 CO98:CO101 CR98:CR101 CU98:CU101 CX98:CX101 DA98:DA101 DD98:DD101">
    <cfRule type="cellIs" dxfId="2294" priority="4403" operator="equal">
      <formula>2</formula>
    </cfRule>
    <cfRule type="cellIs" dxfId="2293" priority="4404" operator="equal">
      <formula>1</formula>
    </cfRule>
  </conditionalFormatting>
  <conditionalFormatting sqref="BK103:BK106 BN103:BN106 BQ103:BQ106 BT103:BT106 BW103:BW106 BZ103:BZ106 CC103:CC106 CF103:CF106 CI103:CI106 CL103:CL106 CO103:CO106 CR103:CR106 CU103:CU106 CX103:CX106 DA103:DA106 DD103:DD106">
    <cfRule type="cellIs" dxfId="2292" priority="4401" operator="equal">
      <formula>2</formula>
    </cfRule>
    <cfRule type="cellIs" dxfId="2291" priority="4402" operator="equal">
      <formula>1</formula>
    </cfRule>
  </conditionalFormatting>
  <conditionalFormatting sqref="BK108:BK111 BN108:BN111 BQ108:BQ111 BT108:BT111 BW108:BW111 BZ108:BZ111 CC108:CC111 CF108:CF111 CI108:CI111 CL108:CL111 CO108:CO111 CR108:CR111 CU108:CU111 CX108:CX111 DA108:DA111 DD108:DD111">
    <cfRule type="cellIs" dxfId="2290" priority="4399" operator="equal">
      <formula>2</formula>
    </cfRule>
    <cfRule type="cellIs" dxfId="2289" priority="4400" operator="equal">
      <formula>1</formula>
    </cfRule>
  </conditionalFormatting>
  <conditionalFormatting sqref="BK113:BK116 BN113:BN116 BQ113:BQ116 BT113:BT116 BW113:BW116 BZ113:BZ116 CC113:CC116 CF113:CF116 CI113:CI116 CL113:CL116 CO113:CO116 CR113:CR116 CU113:CU116 CX113:CX116 DA113:DA116 DD113:DD116">
    <cfRule type="cellIs" dxfId="2288" priority="4397" operator="equal">
      <formula>2</formula>
    </cfRule>
    <cfRule type="cellIs" dxfId="2287" priority="4398" operator="equal">
      <formula>1</formula>
    </cfRule>
  </conditionalFormatting>
  <conditionalFormatting sqref="BK120:BK123 BN120:BN123 BQ120:BQ123 BT120:BT123 BW120:BW123 BZ120:BZ123 CC120:CC123 CF120:CF123 CI120:CI123 CL120:CL123 CO120:CO123 CR120:CR123 CU120:CU123 CX120:CX123 DA120:DA123 DD120:DD123">
    <cfRule type="cellIs" dxfId="2286" priority="4395" operator="equal">
      <formula>2</formula>
    </cfRule>
    <cfRule type="cellIs" dxfId="2285" priority="4396" operator="equal">
      <formula>1</formula>
    </cfRule>
  </conditionalFormatting>
  <conditionalFormatting sqref="BK125:BK128 BN125:BN128 BQ125:BQ128 BT125:BT128 BW125:BW128 BZ125:BZ128 CC125:CC128 CF125:CF128 CI125:CI128 CL125:CL128 CO125:CO128 CR125:CR128 CU125:CU128 CX125:CX128 DA125:DA128 DD125:DD128">
    <cfRule type="cellIs" dxfId="2284" priority="4393" operator="equal">
      <formula>2</formula>
    </cfRule>
    <cfRule type="cellIs" dxfId="2283" priority="4394" operator="equal">
      <formula>1</formula>
    </cfRule>
  </conditionalFormatting>
  <conditionalFormatting sqref="BK130:BK133 BN130:BN133 BQ130:BQ133 BT130:BT133 BW130:BW133 BZ130:BZ133 CC130:CC133 CF130:CF133 CI130:CI133 CL130:CL133 CO130:CO133 CR130:CR133 CU130:CU133 CX130:CX133 DA130:DA133 DD130:DD133">
    <cfRule type="cellIs" dxfId="2282" priority="4391" operator="equal">
      <formula>2</formula>
    </cfRule>
    <cfRule type="cellIs" dxfId="2281" priority="4392" operator="equal">
      <formula>1</formula>
    </cfRule>
  </conditionalFormatting>
  <conditionalFormatting sqref="BK135:BK138 BN135:BN138 BQ135:BQ138 BT135:BT138 BW135:BW138 BZ135:BZ138 CC135:CC138 CF135:CF138 CI135:CI138 CL135:CL138 CO135:CO138 CR135:CR138 CU135:CU138 CX135:CX138 DA135:DA138 DD135:DD138">
    <cfRule type="cellIs" dxfId="2280" priority="4389" operator="equal">
      <formula>2</formula>
    </cfRule>
    <cfRule type="cellIs" dxfId="2279" priority="4390" operator="equal">
      <formula>1</formula>
    </cfRule>
  </conditionalFormatting>
  <conditionalFormatting sqref="BK9:BK12">
    <cfRule type="cellIs" dxfId="2278" priority="4387" operator="equal">
      <formula>2</formula>
    </cfRule>
    <cfRule type="cellIs" dxfId="2277" priority="4388" operator="equal">
      <formula>1</formula>
    </cfRule>
  </conditionalFormatting>
  <conditionalFormatting sqref="BN9:BN12">
    <cfRule type="cellIs" dxfId="2276" priority="4385" operator="equal">
      <formula>2</formula>
    </cfRule>
    <cfRule type="cellIs" dxfId="2275" priority="4386" operator="equal">
      <formula>1</formula>
    </cfRule>
  </conditionalFormatting>
  <conditionalFormatting sqref="BQ9:BQ12">
    <cfRule type="cellIs" dxfId="2274" priority="4383" operator="equal">
      <formula>2</formula>
    </cfRule>
    <cfRule type="cellIs" dxfId="2273" priority="4384" operator="equal">
      <formula>1</formula>
    </cfRule>
  </conditionalFormatting>
  <conditionalFormatting sqref="BT9:BT12">
    <cfRule type="cellIs" dxfId="2272" priority="4381" operator="equal">
      <formula>2</formula>
    </cfRule>
    <cfRule type="cellIs" dxfId="2271" priority="4382" operator="equal">
      <formula>1</formula>
    </cfRule>
  </conditionalFormatting>
  <conditionalFormatting sqref="BW9:BW12">
    <cfRule type="cellIs" dxfId="2270" priority="4379" operator="equal">
      <formula>2</formula>
    </cfRule>
    <cfRule type="cellIs" dxfId="2269" priority="4380" operator="equal">
      <formula>1</formula>
    </cfRule>
  </conditionalFormatting>
  <conditionalFormatting sqref="BZ9:BZ12">
    <cfRule type="cellIs" dxfId="2268" priority="4377" operator="equal">
      <formula>2</formula>
    </cfRule>
    <cfRule type="cellIs" dxfId="2267" priority="4378" operator="equal">
      <formula>1</formula>
    </cfRule>
  </conditionalFormatting>
  <conditionalFormatting sqref="CC9:CC12">
    <cfRule type="cellIs" dxfId="2266" priority="4375" operator="equal">
      <formula>2</formula>
    </cfRule>
    <cfRule type="cellIs" dxfId="2265" priority="4376" operator="equal">
      <formula>1</formula>
    </cfRule>
  </conditionalFormatting>
  <conditionalFormatting sqref="CF9:CF12">
    <cfRule type="cellIs" dxfId="2264" priority="4373" operator="equal">
      <formula>2</formula>
    </cfRule>
    <cfRule type="cellIs" dxfId="2263" priority="4374" operator="equal">
      <formula>1</formula>
    </cfRule>
  </conditionalFormatting>
  <conditionalFormatting sqref="CI9:CI12">
    <cfRule type="cellIs" dxfId="2262" priority="4371" operator="equal">
      <formula>2</formula>
    </cfRule>
    <cfRule type="cellIs" dxfId="2261" priority="4372" operator="equal">
      <formula>1</formula>
    </cfRule>
  </conditionalFormatting>
  <conditionalFormatting sqref="CL9:CL12">
    <cfRule type="cellIs" dxfId="2260" priority="4369" operator="equal">
      <formula>2</formula>
    </cfRule>
    <cfRule type="cellIs" dxfId="2259" priority="4370" operator="equal">
      <formula>1</formula>
    </cfRule>
  </conditionalFormatting>
  <conditionalFormatting sqref="CO9:CO12">
    <cfRule type="cellIs" dxfId="2258" priority="4367" operator="equal">
      <formula>2</formula>
    </cfRule>
    <cfRule type="cellIs" dxfId="2257" priority="4368" operator="equal">
      <formula>1</formula>
    </cfRule>
  </conditionalFormatting>
  <conditionalFormatting sqref="CR9:CR12">
    <cfRule type="cellIs" dxfId="2256" priority="4365" operator="equal">
      <formula>2</formula>
    </cfRule>
    <cfRule type="cellIs" dxfId="2255" priority="4366" operator="equal">
      <formula>1</formula>
    </cfRule>
  </conditionalFormatting>
  <conditionalFormatting sqref="CU9:CU12">
    <cfRule type="cellIs" dxfId="2254" priority="4363" operator="equal">
      <formula>2</formula>
    </cfRule>
    <cfRule type="cellIs" dxfId="2253" priority="4364" operator="equal">
      <formula>1</formula>
    </cfRule>
  </conditionalFormatting>
  <conditionalFormatting sqref="CX9:CX12">
    <cfRule type="cellIs" dxfId="2252" priority="4361" operator="equal">
      <formula>2</formula>
    </cfRule>
    <cfRule type="cellIs" dxfId="2251" priority="4362" operator="equal">
      <formula>1</formula>
    </cfRule>
  </conditionalFormatting>
  <conditionalFormatting sqref="DA9:DA12">
    <cfRule type="cellIs" dxfId="2250" priority="4359" operator="equal">
      <formula>2</formula>
    </cfRule>
    <cfRule type="cellIs" dxfId="2249" priority="4360" operator="equal">
      <formula>1</formula>
    </cfRule>
  </conditionalFormatting>
  <conditionalFormatting sqref="DD9:DD12">
    <cfRule type="cellIs" dxfId="2248" priority="4357" operator="equal">
      <formula>2</formula>
    </cfRule>
    <cfRule type="cellIs" dxfId="2247" priority="4358" operator="equal">
      <formula>1</formula>
    </cfRule>
  </conditionalFormatting>
  <conditionalFormatting sqref="DD19:DD22">
    <cfRule type="cellIs" dxfId="2246" priority="4355" operator="equal">
      <formula>2</formula>
    </cfRule>
    <cfRule type="cellIs" dxfId="2245" priority="4356" operator="equal">
      <formula>1</formula>
    </cfRule>
  </conditionalFormatting>
  <conditionalFormatting sqref="DD24:DD27">
    <cfRule type="cellIs" dxfId="2244" priority="4353" operator="equal">
      <formula>2</formula>
    </cfRule>
    <cfRule type="cellIs" dxfId="2243" priority="4354" operator="equal">
      <formula>1</formula>
    </cfRule>
  </conditionalFormatting>
  <conditionalFormatting sqref="DA24:DA27">
    <cfRule type="cellIs" dxfId="2242" priority="4351" operator="equal">
      <formula>2</formula>
    </cfRule>
    <cfRule type="cellIs" dxfId="2241" priority="4352" operator="equal">
      <formula>1</formula>
    </cfRule>
  </conditionalFormatting>
  <conditionalFormatting sqref="CX24:CX27">
    <cfRule type="cellIs" dxfId="2240" priority="4349" operator="equal">
      <formula>2</formula>
    </cfRule>
    <cfRule type="cellIs" dxfId="2239" priority="4350" operator="equal">
      <formula>1</formula>
    </cfRule>
  </conditionalFormatting>
  <conditionalFormatting sqref="CU24:CU27">
    <cfRule type="cellIs" dxfId="2238" priority="4347" operator="equal">
      <formula>2</formula>
    </cfRule>
    <cfRule type="cellIs" dxfId="2237" priority="4348" operator="equal">
      <formula>1</formula>
    </cfRule>
  </conditionalFormatting>
  <conditionalFormatting sqref="CU19:CU22">
    <cfRule type="cellIs" dxfId="2236" priority="4345" operator="equal">
      <formula>2</formula>
    </cfRule>
    <cfRule type="cellIs" dxfId="2235" priority="4346" operator="equal">
      <formula>1</formula>
    </cfRule>
  </conditionalFormatting>
  <conditionalFormatting sqref="CX19:CX22">
    <cfRule type="cellIs" dxfId="2234" priority="4343" operator="equal">
      <formula>2</formula>
    </cfRule>
    <cfRule type="cellIs" dxfId="2233" priority="4344" operator="equal">
      <formula>1</formula>
    </cfRule>
  </conditionalFormatting>
  <conditionalFormatting sqref="DA19:DA22">
    <cfRule type="cellIs" dxfId="2232" priority="4341" operator="equal">
      <formula>2</formula>
    </cfRule>
    <cfRule type="cellIs" dxfId="2231" priority="4342" operator="equal">
      <formula>1</formula>
    </cfRule>
  </conditionalFormatting>
  <conditionalFormatting sqref="CF19:CF22">
    <cfRule type="cellIs" dxfId="2230" priority="4339" operator="equal">
      <formula>2</formula>
    </cfRule>
    <cfRule type="cellIs" dxfId="2229" priority="4340" operator="equal">
      <formula>1</formula>
    </cfRule>
  </conditionalFormatting>
  <conditionalFormatting sqref="CI19:CI22">
    <cfRule type="cellIs" dxfId="2228" priority="4337" operator="equal">
      <formula>2</formula>
    </cfRule>
    <cfRule type="cellIs" dxfId="2227" priority="4338" operator="equal">
      <formula>1</formula>
    </cfRule>
  </conditionalFormatting>
  <conditionalFormatting sqref="CL19:CL22">
    <cfRule type="cellIs" dxfId="2226" priority="4335" operator="equal">
      <formula>2</formula>
    </cfRule>
    <cfRule type="cellIs" dxfId="2225" priority="4336" operator="equal">
      <formula>1</formula>
    </cfRule>
  </conditionalFormatting>
  <conditionalFormatting sqref="CO19:CO22">
    <cfRule type="cellIs" dxfId="2224" priority="4333" operator="equal">
      <formula>2</formula>
    </cfRule>
    <cfRule type="cellIs" dxfId="2223" priority="4334" operator="equal">
      <formula>1</formula>
    </cfRule>
  </conditionalFormatting>
  <conditionalFormatting sqref="CO24:CO27">
    <cfRule type="cellIs" dxfId="2222" priority="4331" operator="equal">
      <formula>2</formula>
    </cfRule>
    <cfRule type="cellIs" dxfId="2221" priority="4332" operator="equal">
      <formula>1</formula>
    </cfRule>
  </conditionalFormatting>
  <conditionalFormatting sqref="CL24:CL27">
    <cfRule type="cellIs" dxfId="2220" priority="4329" operator="equal">
      <formula>2</formula>
    </cfRule>
    <cfRule type="cellIs" dxfId="2219" priority="4330" operator="equal">
      <formula>1</formula>
    </cfRule>
  </conditionalFormatting>
  <conditionalFormatting sqref="CI24:CI27">
    <cfRule type="cellIs" dxfId="2218" priority="4327" operator="equal">
      <formula>2</formula>
    </cfRule>
    <cfRule type="cellIs" dxfId="2217" priority="4328" operator="equal">
      <formula>1</formula>
    </cfRule>
  </conditionalFormatting>
  <conditionalFormatting sqref="CF24:CF27">
    <cfRule type="cellIs" dxfId="2216" priority="4325" operator="equal">
      <formula>2</formula>
    </cfRule>
    <cfRule type="cellIs" dxfId="2215" priority="4326" operator="equal">
      <formula>1</formula>
    </cfRule>
  </conditionalFormatting>
  <conditionalFormatting sqref="CC24:CC27">
    <cfRule type="cellIs" dxfId="2214" priority="4323" operator="equal">
      <formula>2</formula>
    </cfRule>
    <cfRule type="cellIs" dxfId="2213" priority="4324" operator="equal">
      <formula>1</formula>
    </cfRule>
  </conditionalFormatting>
  <conditionalFormatting sqref="BZ24:BZ27">
    <cfRule type="cellIs" dxfId="2212" priority="4321" operator="equal">
      <formula>2</formula>
    </cfRule>
    <cfRule type="cellIs" dxfId="2211" priority="4322" operator="equal">
      <formula>1</formula>
    </cfRule>
  </conditionalFormatting>
  <conditionalFormatting sqref="BW24:BW27">
    <cfRule type="cellIs" dxfId="2210" priority="4319" operator="equal">
      <formula>2</formula>
    </cfRule>
    <cfRule type="cellIs" dxfId="2209" priority="4320" operator="equal">
      <formula>1</formula>
    </cfRule>
  </conditionalFormatting>
  <conditionalFormatting sqref="BT24:BT27">
    <cfRule type="cellIs" dxfId="2208" priority="4317" operator="equal">
      <formula>2</formula>
    </cfRule>
    <cfRule type="cellIs" dxfId="2207" priority="4318" operator="equal">
      <formula>1</formula>
    </cfRule>
  </conditionalFormatting>
  <conditionalFormatting sqref="BQ24:BQ27">
    <cfRule type="cellIs" dxfId="2206" priority="4315" operator="equal">
      <formula>2</formula>
    </cfRule>
    <cfRule type="cellIs" dxfId="2205" priority="4316" operator="equal">
      <formula>1</formula>
    </cfRule>
  </conditionalFormatting>
  <conditionalFormatting sqref="BN24:BN27">
    <cfRule type="cellIs" dxfId="2204" priority="4313" operator="equal">
      <formula>2</formula>
    </cfRule>
    <cfRule type="cellIs" dxfId="2203" priority="4314" operator="equal">
      <formula>1</formula>
    </cfRule>
  </conditionalFormatting>
  <conditionalFormatting sqref="BK24:BK27">
    <cfRule type="cellIs" dxfId="2202" priority="4311" operator="equal">
      <formula>2</formula>
    </cfRule>
    <cfRule type="cellIs" dxfId="2201" priority="4312" operator="equal">
      <formula>1</formula>
    </cfRule>
  </conditionalFormatting>
  <conditionalFormatting sqref="BK19:BK22">
    <cfRule type="cellIs" dxfId="2200" priority="4309" operator="equal">
      <formula>2</formula>
    </cfRule>
    <cfRule type="cellIs" dxfId="2199" priority="4310" operator="equal">
      <formula>1</formula>
    </cfRule>
  </conditionalFormatting>
  <conditionalFormatting sqref="BN19:BN22">
    <cfRule type="cellIs" dxfId="2198" priority="4307" operator="equal">
      <formula>2</formula>
    </cfRule>
    <cfRule type="cellIs" dxfId="2197" priority="4308" operator="equal">
      <formula>1</formula>
    </cfRule>
  </conditionalFormatting>
  <conditionalFormatting sqref="BQ19:BQ22">
    <cfRule type="cellIs" dxfId="2196" priority="4305" operator="equal">
      <formula>2</formula>
    </cfRule>
    <cfRule type="cellIs" dxfId="2195" priority="4306" operator="equal">
      <formula>1</formula>
    </cfRule>
  </conditionalFormatting>
  <conditionalFormatting sqref="BT19:BT22">
    <cfRule type="cellIs" dxfId="2194" priority="4303" operator="equal">
      <formula>2</formula>
    </cfRule>
    <cfRule type="cellIs" dxfId="2193" priority="4304" operator="equal">
      <formula>1</formula>
    </cfRule>
  </conditionalFormatting>
  <conditionalFormatting sqref="BW19:BW22">
    <cfRule type="cellIs" dxfId="2192" priority="4301" operator="equal">
      <formula>2</formula>
    </cfRule>
    <cfRule type="cellIs" dxfId="2191" priority="4302" operator="equal">
      <formula>1</formula>
    </cfRule>
  </conditionalFormatting>
  <conditionalFormatting sqref="BZ19:BZ22">
    <cfRule type="cellIs" dxfId="2190" priority="4299" operator="equal">
      <formula>2</formula>
    </cfRule>
    <cfRule type="cellIs" dxfId="2189" priority="4300" operator="equal">
      <formula>1</formula>
    </cfRule>
  </conditionalFormatting>
  <conditionalFormatting sqref="CC19:CC22">
    <cfRule type="cellIs" dxfId="2188" priority="4297" operator="equal">
      <formula>2</formula>
    </cfRule>
    <cfRule type="cellIs" dxfId="2187" priority="4298" operator="equal">
      <formula>1</formula>
    </cfRule>
  </conditionalFormatting>
  <conditionalFormatting sqref="BK41:BK44">
    <cfRule type="cellIs" dxfId="2186" priority="4295" operator="equal">
      <formula>2</formula>
    </cfRule>
    <cfRule type="cellIs" dxfId="2185" priority="4296" operator="equal">
      <formula>1</formula>
    </cfRule>
  </conditionalFormatting>
  <conditionalFormatting sqref="BN41:BN44">
    <cfRule type="cellIs" dxfId="2184" priority="4293" operator="equal">
      <formula>2</formula>
    </cfRule>
    <cfRule type="cellIs" dxfId="2183" priority="4294" operator="equal">
      <formula>1</formula>
    </cfRule>
  </conditionalFormatting>
  <conditionalFormatting sqref="BQ41:BQ44">
    <cfRule type="cellIs" dxfId="2182" priority="4291" operator="equal">
      <formula>2</formula>
    </cfRule>
    <cfRule type="cellIs" dxfId="2181" priority="4292" operator="equal">
      <formula>1</formula>
    </cfRule>
  </conditionalFormatting>
  <conditionalFormatting sqref="BT41:BT44">
    <cfRule type="cellIs" dxfId="2180" priority="4289" operator="equal">
      <formula>2</formula>
    </cfRule>
    <cfRule type="cellIs" dxfId="2179" priority="4290" operator="equal">
      <formula>1</formula>
    </cfRule>
  </conditionalFormatting>
  <conditionalFormatting sqref="BW41:BW44">
    <cfRule type="cellIs" dxfId="2178" priority="4287" operator="equal">
      <formula>2</formula>
    </cfRule>
    <cfRule type="cellIs" dxfId="2177" priority="4288" operator="equal">
      <formula>1</formula>
    </cfRule>
  </conditionalFormatting>
  <conditionalFormatting sqref="BZ41:BZ44">
    <cfRule type="cellIs" dxfId="2176" priority="4285" operator="equal">
      <formula>2</formula>
    </cfRule>
    <cfRule type="cellIs" dxfId="2175" priority="4286" operator="equal">
      <formula>1</formula>
    </cfRule>
  </conditionalFormatting>
  <conditionalFormatting sqref="CC41:CC44">
    <cfRule type="cellIs" dxfId="2174" priority="4283" operator="equal">
      <formula>2</formula>
    </cfRule>
    <cfRule type="cellIs" dxfId="2173" priority="4284" operator="equal">
      <formula>1</formula>
    </cfRule>
  </conditionalFormatting>
  <conditionalFormatting sqref="CF41:CF44">
    <cfRule type="cellIs" dxfId="2172" priority="4281" operator="equal">
      <formula>2</formula>
    </cfRule>
    <cfRule type="cellIs" dxfId="2171" priority="4282" operator="equal">
      <formula>1</formula>
    </cfRule>
  </conditionalFormatting>
  <conditionalFormatting sqref="CI41:CI44">
    <cfRule type="cellIs" dxfId="2170" priority="4279" operator="equal">
      <formula>2</formula>
    </cfRule>
    <cfRule type="cellIs" dxfId="2169" priority="4280" operator="equal">
      <formula>1</formula>
    </cfRule>
  </conditionalFormatting>
  <conditionalFormatting sqref="CL41:CL44">
    <cfRule type="cellIs" dxfId="2168" priority="4277" operator="equal">
      <formula>2</formula>
    </cfRule>
    <cfRule type="cellIs" dxfId="2167" priority="4278" operator="equal">
      <formula>1</formula>
    </cfRule>
  </conditionalFormatting>
  <conditionalFormatting sqref="CO41:CO44">
    <cfRule type="cellIs" dxfId="2166" priority="4275" operator="equal">
      <formula>2</formula>
    </cfRule>
    <cfRule type="cellIs" dxfId="2165" priority="4276" operator="equal">
      <formula>1</formula>
    </cfRule>
  </conditionalFormatting>
  <conditionalFormatting sqref="CR41:CR44">
    <cfRule type="cellIs" dxfId="2164" priority="4273" operator="equal">
      <formula>2</formula>
    </cfRule>
    <cfRule type="cellIs" dxfId="2163" priority="4274" operator="equal">
      <formula>1</formula>
    </cfRule>
  </conditionalFormatting>
  <conditionalFormatting sqref="CU41:CU44">
    <cfRule type="cellIs" dxfId="2162" priority="4271" operator="equal">
      <formula>2</formula>
    </cfRule>
    <cfRule type="cellIs" dxfId="2161" priority="4272" operator="equal">
      <formula>1</formula>
    </cfRule>
  </conditionalFormatting>
  <conditionalFormatting sqref="CX41:CX44">
    <cfRule type="cellIs" dxfId="2160" priority="4269" operator="equal">
      <formula>2</formula>
    </cfRule>
    <cfRule type="cellIs" dxfId="2159" priority="4270" operator="equal">
      <formula>1</formula>
    </cfRule>
  </conditionalFormatting>
  <conditionalFormatting sqref="DA41:DA44">
    <cfRule type="cellIs" dxfId="2158" priority="4267" operator="equal">
      <formula>2</formula>
    </cfRule>
    <cfRule type="cellIs" dxfId="2157" priority="4268" operator="equal">
      <formula>1</formula>
    </cfRule>
  </conditionalFormatting>
  <conditionalFormatting sqref="BJ276:DF1048576 BJ1:DF148">
    <cfRule type="containsErrors" dxfId="2156" priority="4266">
      <formula>ISERROR(BJ1)</formula>
    </cfRule>
  </conditionalFormatting>
  <conditionalFormatting sqref="BK108:BK111">
    <cfRule type="cellIs" dxfId="2155" priority="4264" operator="equal">
      <formula>2</formula>
    </cfRule>
    <cfRule type="cellIs" dxfId="2154" priority="4265" operator="equal">
      <formula>1</formula>
    </cfRule>
  </conditionalFormatting>
  <conditionalFormatting sqref="BN108:BN111">
    <cfRule type="cellIs" dxfId="2153" priority="4262" operator="equal">
      <formula>2</formula>
    </cfRule>
    <cfRule type="cellIs" dxfId="2152" priority="4263" operator="equal">
      <formula>1</formula>
    </cfRule>
  </conditionalFormatting>
  <conditionalFormatting sqref="BQ108:BQ111">
    <cfRule type="cellIs" dxfId="2151" priority="4260" operator="equal">
      <formula>2</formula>
    </cfRule>
    <cfRule type="cellIs" dxfId="2150" priority="4261" operator="equal">
      <formula>1</formula>
    </cfRule>
  </conditionalFormatting>
  <conditionalFormatting sqref="BT108:BT111">
    <cfRule type="cellIs" dxfId="2149" priority="4258" operator="equal">
      <formula>2</formula>
    </cfRule>
    <cfRule type="cellIs" dxfId="2148" priority="4259" operator="equal">
      <formula>1</formula>
    </cfRule>
  </conditionalFormatting>
  <conditionalFormatting sqref="BW108:BW111">
    <cfRule type="cellIs" dxfId="2147" priority="4256" operator="equal">
      <formula>2</formula>
    </cfRule>
    <cfRule type="cellIs" dxfId="2146" priority="4257" operator="equal">
      <formula>1</formula>
    </cfRule>
  </conditionalFormatting>
  <conditionalFormatting sqref="BZ108:BZ111">
    <cfRule type="cellIs" dxfId="2145" priority="4254" operator="equal">
      <formula>2</formula>
    </cfRule>
    <cfRule type="cellIs" dxfId="2144" priority="4255" operator="equal">
      <formula>1</formula>
    </cfRule>
  </conditionalFormatting>
  <conditionalFormatting sqref="CC108:CC111">
    <cfRule type="cellIs" dxfId="2143" priority="4252" operator="equal">
      <formula>2</formula>
    </cfRule>
    <cfRule type="cellIs" dxfId="2142" priority="4253" operator="equal">
      <formula>1</formula>
    </cfRule>
  </conditionalFormatting>
  <conditionalFormatting sqref="CF108:CF111">
    <cfRule type="cellIs" dxfId="2141" priority="4250" operator="equal">
      <formula>2</formula>
    </cfRule>
    <cfRule type="cellIs" dxfId="2140" priority="4251" operator="equal">
      <formula>1</formula>
    </cfRule>
  </conditionalFormatting>
  <conditionalFormatting sqref="CI108:CI111">
    <cfRule type="cellIs" dxfId="2139" priority="4248" operator="equal">
      <formula>2</formula>
    </cfRule>
    <cfRule type="cellIs" dxfId="2138" priority="4249" operator="equal">
      <formula>1</formula>
    </cfRule>
  </conditionalFormatting>
  <conditionalFormatting sqref="CL108:CL111">
    <cfRule type="cellIs" dxfId="2137" priority="4246" operator="equal">
      <formula>2</formula>
    </cfRule>
    <cfRule type="cellIs" dxfId="2136" priority="4247" operator="equal">
      <formula>1</formula>
    </cfRule>
  </conditionalFormatting>
  <conditionalFormatting sqref="CO108:CO111">
    <cfRule type="cellIs" dxfId="2135" priority="4244" operator="equal">
      <formula>2</formula>
    </cfRule>
    <cfRule type="cellIs" dxfId="2134" priority="4245" operator="equal">
      <formula>1</formula>
    </cfRule>
  </conditionalFormatting>
  <conditionalFormatting sqref="CR108:CR111">
    <cfRule type="cellIs" dxfId="2133" priority="4242" operator="equal">
      <formula>2</formula>
    </cfRule>
    <cfRule type="cellIs" dxfId="2132" priority="4243" operator="equal">
      <formula>1</formula>
    </cfRule>
  </conditionalFormatting>
  <conditionalFormatting sqref="CU108:CU111">
    <cfRule type="cellIs" dxfId="2131" priority="4240" operator="equal">
      <formula>2</formula>
    </cfRule>
    <cfRule type="cellIs" dxfId="2130" priority="4241" operator="equal">
      <formula>1</formula>
    </cfRule>
  </conditionalFormatting>
  <conditionalFormatting sqref="CX108:CX111">
    <cfRule type="cellIs" dxfId="2129" priority="4238" operator="equal">
      <formula>2</formula>
    </cfRule>
    <cfRule type="cellIs" dxfId="2128" priority="4239" operator="equal">
      <formula>1</formula>
    </cfRule>
  </conditionalFormatting>
  <conditionalFormatting sqref="DA108:DA111">
    <cfRule type="cellIs" dxfId="2127" priority="4236" operator="equal">
      <formula>2</formula>
    </cfRule>
    <cfRule type="cellIs" dxfId="2126" priority="4237" operator="equal">
      <formula>1</formula>
    </cfRule>
  </conditionalFormatting>
  <conditionalFormatting sqref="DD108:DD111">
    <cfRule type="cellIs" dxfId="2125" priority="4234" operator="equal">
      <formula>2</formula>
    </cfRule>
    <cfRule type="cellIs" dxfId="2124" priority="4235" operator="equal">
      <formula>1</formula>
    </cfRule>
  </conditionalFormatting>
  <conditionalFormatting sqref="BK113:BK116">
    <cfRule type="cellIs" dxfId="2123" priority="4232" operator="equal">
      <formula>2</formula>
    </cfRule>
    <cfRule type="cellIs" dxfId="2122" priority="4233" operator="equal">
      <formula>1</formula>
    </cfRule>
  </conditionalFormatting>
  <conditionalFormatting sqref="BN113:BN116">
    <cfRule type="cellIs" dxfId="2121" priority="4230" operator="equal">
      <formula>2</formula>
    </cfRule>
    <cfRule type="cellIs" dxfId="2120" priority="4231" operator="equal">
      <formula>1</formula>
    </cfRule>
  </conditionalFormatting>
  <conditionalFormatting sqref="BQ113:BQ116">
    <cfRule type="cellIs" dxfId="2119" priority="4228" operator="equal">
      <formula>2</formula>
    </cfRule>
    <cfRule type="cellIs" dxfId="2118" priority="4229" operator="equal">
      <formula>1</formula>
    </cfRule>
  </conditionalFormatting>
  <conditionalFormatting sqref="BT113:BT116">
    <cfRule type="cellIs" dxfId="2117" priority="4226" operator="equal">
      <formula>2</formula>
    </cfRule>
    <cfRule type="cellIs" dxfId="2116" priority="4227" operator="equal">
      <formula>1</formula>
    </cfRule>
  </conditionalFormatting>
  <conditionalFormatting sqref="BW113:BW116">
    <cfRule type="cellIs" dxfId="2115" priority="4224" operator="equal">
      <formula>2</formula>
    </cfRule>
    <cfRule type="cellIs" dxfId="2114" priority="4225" operator="equal">
      <formula>1</formula>
    </cfRule>
  </conditionalFormatting>
  <conditionalFormatting sqref="BZ113:BZ116">
    <cfRule type="cellIs" dxfId="2113" priority="4222" operator="equal">
      <formula>2</formula>
    </cfRule>
    <cfRule type="cellIs" dxfId="2112" priority="4223" operator="equal">
      <formula>1</formula>
    </cfRule>
  </conditionalFormatting>
  <conditionalFormatting sqref="CC113:CC116">
    <cfRule type="cellIs" dxfId="2111" priority="4220" operator="equal">
      <formula>2</formula>
    </cfRule>
    <cfRule type="cellIs" dxfId="2110" priority="4221" operator="equal">
      <formula>1</formula>
    </cfRule>
  </conditionalFormatting>
  <conditionalFormatting sqref="CF113:CF116">
    <cfRule type="cellIs" dxfId="2109" priority="4218" operator="equal">
      <formula>2</formula>
    </cfRule>
    <cfRule type="cellIs" dxfId="2108" priority="4219" operator="equal">
      <formula>1</formula>
    </cfRule>
  </conditionalFormatting>
  <conditionalFormatting sqref="CI113:CI116">
    <cfRule type="cellIs" dxfId="2107" priority="4216" operator="equal">
      <formula>2</formula>
    </cfRule>
    <cfRule type="cellIs" dxfId="2106" priority="4217" operator="equal">
      <formula>1</formula>
    </cfRule>
  </conditionalFormatting>
  <conditionalFormatting sqref="CL113:CL116">
    <cfRule type="cellIs" dxfId="2105" priority="4214" operator="equal">
      <formula>2</formula>
    </cfRule>
    <cfRule type="cellIs" dxfId="2104" priority="4215" operator="equal">
      <formula>1</formula>
    </cfRule>
  </conditionalFormatting>
  <conditionalFormatting sqref="CO113:CO116">
    <cfRule type="cellIs" dxfId="2103" priority="4212" operator="equal">
      <formula>2</formula>
    </cfRule>
    <cfRule type="cellIs" dxfId="2102" priority="4213" operator="equal">
      <formula>1</formula>
    </cfRule>
  </conditionalFormatting>
  <conditionalFormatting sqref="CR113:CR116">
    <cfRule type="cellIs" dxfId="2101" priority="4210" operator="equal">
      <formula>2</formula>
    </cfRule>
    <cfRule type="cellIs" dxfId="2100" priority="4211" operator="equal">
      <formula>1</formula>
    </cfRule>
  </conditionalFormatting>
  <conditionalFormatting sqref="CU113:CU116">
    <cfRule type="cellIs" dxfId="2099" priority="4208" operator="equal">
      <formula>2</formula>
    </cfRule>
    <cfRule type="cellIs" dxfId="2098" priority="4209" operator="equal">
      <formula>1</formula>
    </cfRule>
  </conditionalFormatting>
  <conditionalFormatting sqref="CX113:CX116">
    <cfRule type="cellIs" dxfId="2097" priority="4206" operator="equal">
      <formula>2</formula>
    </cfRule>
    <cfRule type="cellIs" dxfId="2096" priority="4207" operator="equal">
      <formula>1</formula>
    </cfRule>
  </conditionalFormatting>
  <conditionalFormatting sqref="DA113:DA116">
    <cfRule type="cellIs" dxfId="2095" priority="4204" operator="equal">
      <formula>2</formula>
    </cfRule>
    <cfRule type="cellIs" dxfId="2094" priority="4205" operator="equal">
      <formula>1</formula>
    </cfRule>
  </conditionalFormatting>
  <conditionalFormatting sqref="DD113:DD116">
    <cfRule type="cellIs" dxfId="2093" priority="4202" operator="equal">
      <formula>2</formula>
    </cfRule>
    <cfRule type="cellIs" dxfId="2092" priority="4203" operator="equal">
      <formula>1</formula>
    </cfRule>
  </conditionalFormatting>
  <conditionalFormatting sqref="BK108:BK111">
    <cfRule type="cellIs" dxfId="2091" priority="4200" operator="equal">
      <formula>2</formula>
    </cfRule>
    <cfRule type="cellIs" dxfId="2090" priority="4201" operator="equal">
      <formula>1</formula>
    </cfRule>
  </conditionalFormatting>
  <conditionalFormatting sqref="BN108:BN111">
    <cfRule type="cellIs" dxfId="2089" priority="4198" operator="equal">
      <formula>2</formula>
    </cfRule>
    <cfRule type="cellIs" dxfId="2088" priority="4199" operator="equal">
      <formula>1</formula>
    </cfRule>
  </conditionalFormatting>
  <conditionalFormatting sqref="BQ108:BQ111">
    <cfRule type="cellIs" dxfId="2087" priority="4196" operator="equal">
      <formula>2</formula>
    </cfRule>
    <cfRule type="cellIs" dxfId="2086" priority="4197" operator="equal">
      <formula>1</formula>
    </cfRule>
  </conditionalFormatting>
  <conditionalFormatting sqref="BT108:BT111">
    <cfRule type="cellIs" dxfId="2085" priority="4194" operator="equal">
      <formula>2</formula>
    </cfRule>
    <cfRule type="cellIs" dxfId="2084" priority="4195" operator="equal">
      <formula>1</formula>
    </cfRule>
  </conditionalFormatting>
  <conditionalFormatting sqref="BW108:BW111">
    <cfRule type="cellIs" dxfId="2083" priority="4192" operator="equal">
      <formula>2</formula>
    </cfRule>
    <cfRule type="cellIs" dxfId="2082" priority="4193" operator="equal">
      <formula>1</formula>
    </cfRule>
  </conditionalFormatting>
  <conditionalFormatting sqref="BZ108:BZ111">
    <cfRule type="cellIs" dxfId="2081" priority="4190" operator="equal">
      <formula>2</formula>
    </cfRule>
    <cfRule type="cellIs" dxfId="2080" priority="4191" operator="equal">
      <formula>1</formula>
    </cfRule>
  </conditionalFormatting>
  <conditionalFormatting sqref="CC108:CC111">
    <cfRule type="cellIs" dxfId="2079" priority="4188" operator="equal">
      <formula>2</formula>
    </cfRule>
    <cfRule type="cellIs" dxfId="2078" priority="4189" operator="equal">
      <formula>1</formula>
    </cfRule>
  </conditionalFormatting>
  <conditionalFormatting sqref="CF108:CF111">
    <cfRule type="cellIs" dxfId="2077" priority="4186" operator="equal">
      <formula>2</formula>
    </cfRule>
    <cfRule type="cellIs" dxfId="2076" priority="4187" operator="equal">
      <formula>1</formula>
    </cfRule>
  </conditionalFormatting>
  <conditionalFormatting sqref="CI108:CI111">
    <cfRule type="cellIs" dxfId="2075" priority="4184" operator="equal">
      <formula>2</formula>
    </cfRule>
    <cfRule type="cellIs" dxfId="2074" priority="4185" operator="equal">
      <formula>1</formula>
    </cfRule>
  </conditionalFormatting>
  <conditionalFormatting sqref="CL108:CL111">
    <cfRule type="cellIs" dxfId="2073" priority="4182" operator="equal">
      <formula>2</formula>
    </cfRule>
    <cfRule type="cellIs" dxfId="2072" priority="4183" operator="equal">
      <formula>1</formula>
    </cfRule>
  </conditionalFormatting>
  <conditionalFormatting sqref="CO108:CO111">
    <cfRule type="cellIs" dxfId="2071" priority="4180" operator="equal">
      <formula>2</formula>
    </cfRule>
    <cfRule type="cellIs" dxfId="2070" priority="4181" operator="equal">
      <formula>1</formula>
    </cfRule>
  </conditionalFormatting>
  <conditionalFormatting sqref="CR108:CR111">
    <cfRule type="cellIs" dxfId="2069" priority="4178" operator="equal">
      <formula>2</formula>
    </cfRule>
    <cfRule type="cellIs" dxfId="2068" priority="4179" operator="equal">
      <formula>1</formula>
    </cfRule>
  </conditionalFormatting>
  <conditionalFormatting sqref="CU108:CU111">
    <cfRule type="cellIs" dxfId="2067" priority="4176" operator="equal">
      <formula>2</formula>
    </cfRule>
    <cfRule type="cellIs" dxfId="2066" priority="4177" operator="equal">
      <formula>1</formula>
    </cfRule>
  </conditionalFormatting>
  <conditionalFormatting sqref="CX108:CX111">
    <cfRule type="cellIs" dxfId="2065" priority="4174" operator="equal">
      <formula>2</formula>
    </cfRule>
    <cfRule type="cellIs" dxfId="2064" priority="4175" operator="equal">
      <formula>1</formula>
    </cfRule>
  </conditionalFormatting>
  <conditionalFormatting sqref="DA108:DA111">
    <cfRule type="cellIs" dxfId="2063" priority="4172" operator="equal">
      <formula>2</formula>
    </cfRule>
    <cfRule type="cellIs" dxfId="2062" priority="4173" operator="equal">
      <formula>1</formula>
    </cfRule>
  </conditionalFormatting>
  <conditionalFormatting sqref="DD108:DD111">
    <cfRule type="cellIs" dxfId="2061" priority="4170" operator="equal">
      <formula>2</formula>
    </cfRule>
    <cfRule type="cellIs" dxfId="2060" priority="4171" operator="equal">
      <formula>1</formula>
    </cfRule>
  </conditionalFormatting>
  <conditionalFormatting sqref="BN113:BN116">
    <cfRule type="cellIs" dxfId="2059" priority="4168" operator="equal">
      <formula>2</formula>
    </cfRule>
    <cfRule type="cellIs" dxfId="2058" priority="4169" operator="equal">
      <formula>1</formula>
    </cfRule>
  </conditionalFormatting>
  <conditionalFormatting sqref="BQ113:BQ116">
    <cfRule type="cellIs" dxfId="2057" priority="4166" operator="equal">
      <formula>2</formula>
    </cfRule>
    <cfRule type="cellIs" dxfId="2056" priority="4167" operator="equal">
      <formula>1</formula>
    </cfRule>
  </conditionalFormatting>
  <conditionalFormatting sqref="BT113:BT116">
    <cfRule type="cellIs" dxfId="2055" priority="4164" operator="equal">
      <formula>2</formula>
    </cfRule>
    <cfRule type="cellIs" dxfId="2054" priority="4165" operator="equal">
      <formula>1</formula>
    </cfRule>
  </conditionalFormatting>
  <conditionalFormatting sqref="BW113:BW116">
    <cfRule type="cellIs" dxfId="2053" priority="4162" operator="equal">
      <formula>2</formula>
    </cfRule>
    <cfRule type="cellIs" dxfId="2052" priority="4163" operator="equal">
      <formula>1</formula>
    </cfRule>
  </conditionalFormatting>
  <conditionalFormatting sqref="BZ113:BZ116">
    <cfRule type="cellIs" dxfId="2051" priority="4160" operator="equal">
      <formula>2</formula>
    </cfRule>
    <cfRule type="cellIs" dxfId="2050" priority="4161" operator="equal">
      <formula>1</formula>
    </cfRule>
  </conditionalFormatting>
  <conditionalFormatting sqref="CC113:CC116">
    <cfRule type="cellIs" dxfId="2049" priority="4158" operator="equal">
      <formula>2</formula>
    </cfRule>
    <cfRule type="cellIs" dxfId="2048" priority="4159" operator="equal">
      <formula>1</formula>
    </cfRule>
  </conditionalFormatting>
  <conditionalFormatting sqref="CF113:CF116">
    <cfRule type="cellIs" dxfId="2047" priority="4156" operator="equal">
      <formula>2</formula>
    </cfRule>
    <cfRule type="cellIs" dxfId="2046" priority="4157" operator="equal">
      <formula>1</formula>
    </cfRule>
  </conditionalFormatting>
  <conditionalFormatting sqref="CI113:CI116">
    <cfRule type="cellIs" dxfId="2045" priority="4154" operator="equal">
      <formula>2</formula>
    </cfRule>
    <cfRule type="cellIs" dxfId="2044" priority="4155" operator="equal">
      <formula>1</formula>
    </cfRule>
  </conditionalFormatting>
  <conditionalFormatting sqref="CL113:CL116">
    <cfRule type="cellIs" dxfId="2043" priority="4152" operator="equal">
      <formula>2</formula>
    </cfRule>
    <cfRule type="cellIs" dxfId="2042" priority="4153" operator="equal">
      <formula>1</formula>
    </cfRule>
  </conditionalFormatting>
  <conditionalFormatting sqref="CO113:CO116">
    <cfRule type="cellIs" dxfId="2041" priority="4150" operator="equal">
      <formula>2</formula>
    </cfRule>
    <cfRule type="cellIs" dxfId="2040" priority="4151" operator="equal">
      <formula>1</formula>
    </cfRule>
  </conditionalFormatting>
  <conditionalFormatting sqref="CR113:CR116">
    <cfRule type="cellIs" dxfId="2039" priority="4148" operator="equal">
      <formula>2</formula>
    </cfRule>
    <cfRule type="cellIs" dxfId="2038" priority="4149" operator="equal">
      <formula>1</formula>
    </cfRule>
  </conditionalFormatting>
  <conditionalFormatting sqref="CU113:CU116">
    <cfRule type="cellIs" dxfId="2037" priority="4146" operator="equal">
      <formula>2</formula>
    </cfRule>
    <cfRule type="cellIs" dxfId="2036" priority="4147" operator="equal">
      <formula>1</formula>
    </cfRule>
  </conditionalFormatting>
  <conditionalFormatting sqref="CX113:CX116">
    <cfRule type="cellIs" dxfId="2035" priority="4144" operator="equal">
      <formula>2</formula>
    </cfRule>
    <cfRule type="cellIs" dxfId="2034" priority="4145" operator="equal">
      <formula>1</formula>
    </cfRule>
  </conditionalFormatting>
  <conditionalFormatting sqref="DA113:DA116">
    <cfRule type="cellIs" dxfId="2033" priority="4142" operator="equal">
      <formula>2</formula>
    </cfRule>
    <cfRule type="cellIs" dxfId="2032" priority="4143" operator="equal">
      <formula>1</formula>
    </cfRule>
  </conditionalFormatting>
  <conditionalFormatting sqref="DD113:DD116">
    <cfRule type="cellIs" dxfId="2031" priority="4140" operator="equal">
      <formula>2</formula>
    </cfRule>
    <cfRule type="cellIs" dxfId="2030" priority="4141" operator="equal">
      <formula>1</formula>
    </cfRule>
  </conditionalFormatting>
  <conditionalFormatting sqref="BK135:BK138">
    <cfRule type="cellIs" dxfId="2029" priority="4138" operator="equal">
      <formula>2</formula>
    </cfRule>
    <cfRule type="cellIs" dxfId="2028" priority="4139" operator="equal">
      <formula>1</formula>
    </cfRule>
  </conditionalFormatting>
  <conditionalFormatting sqref="BN135:BN138">
    <cfRule type="cellIs" dxfId="2027" priority="4136" operator="equal">
      <formula>2</formula>
    </cfRule>
    <cfRule type="cellIs" dxfId="2026" priority="4137" operator="equal">
      <formula>1</formula>
    </cfRule>
  </conditionalFormatting>
  <conditionalFormatting sqref="BQ135:BQ138">
    <cfRule type="cellIs" dxfId="2025" priority="4134" operator="equal">
      <formula>2</formula>
    </cfRule>
    <cfRule type="cellIs" dxfId="2024" priority="4135" operator="equal">
      <formula>1</formula>
    </cfRule>
  </conditionalFormatting>
  <conditionalFormatting sqref="BT135:BT138">
    <cfRule type="cellIs" dxfId="2023" priority="4132" operator="equal">
      <formula>2</formula>
    </cfRule>
    <cfRule type="cellIs" dxfId="2022" priority="4133" operator="equal">
      <formula>1</formula>
    </cfRule>
  </conditionalFormatting>
  <conditionalFormatting sqref="BW135:BW138">
    <cfRule type="cellIs" dxfId="2021" priority="4130" operator="equal">
      <formula>2</formula>
    </cfRule>
    <cfRule type="cellIs" dxfId="2020" priority="4131" operator="equal">
      <formula>1</formula>
    </cfRule>
  </conditionalFormatting>
  <conditionalFormatting sqref="BZ135:BZ138">
    <cfRule type="cellIs" dxfId="2019" priority="4128" operator="equal">
      <formula>2</formula>
    </cfRule>
    <cfRule type="cellIs" dxfId="2018" priority="4129" operator="equal">
      <formula>1</formula>
    </cfRule>
  </conditionalFormatting>
  <conditionalFormatting sqref="CC135:CC138">
    <cfRule type="cellIs" dxfId="2017" priority="4126" operator="equal">
      <formula>2</formula>
    </cfRule>
    <cfRule type="cellIs" dxfId="2016" priority="4127" operator="equal">
      <formula>1</formula>
    </cfRule>
  </conditionalFormatting>
  <conditionalFormatting sqref="CF135:CF138">
    <cfRule type="cellIs" dxfId="2015" priority="4124" operator="equal">
      <formula>2</formula>
    </cfRule>
    <cfRule type="cellIs" dxfId="2014" priority="4125" operator="equal">
      <formula>1</formula>
    </cfRule>
  </conditionalFormatting>
  <conditionalFormatting sqref="CI135:CI138">
    <cfRule type="cellIs" dxfId="2013" priority="4122" operator="equal">
      <formula>2</formula>
    </cfRule>
    <cfRule type="cellIs" dxfId="2012" priority="4123" operator="equal">
      <formula>1</formula>
    </cfRule>
  </conditionalFormatting>
  <conditionalFormatting sqref="CL135:CL138">
    <cfRule type="cellIs" dxfId="2011" priority="4120" operator="equal">
      <formula>2</formula>
    </cfRule>
    <cfRule type="cellIs" dxfId="2010" priority="4121" operator="equal">
      <formula>1</formula>
    </cfRule>
  </conditionalFormatting>
  <conditionalFormatting sqref="CO135:CO138">
    <cfRule type="cellIs" dxfId="2009" priority="4118" operator="equal">
      <formula>2</formula>
    </cfRule>
    <cfRule type="cellIs" dxfId="2008" priority="4119" operator="equal">
      <formula>1</formula>
    </cfRule>
  </conditionalFormatting>
  <conditionalFormatting sqref="CR135:CR138">
    <cfRule type="cellIs" dxfId="2007" priority="4116" operator="equal">
      <formula>2</formula>
    </cfRule>
    <cfRule type="cellIs" dxfId="2006" priority="4117" operator="equal">
      <formula>1</formula>
    </cfRule>
  </conditionalFormatting>
  <conditionalFormatting sqref="CU135:CU138">
    <cfRule type="cellIs" dxfId="2005" priority="4114" operator="equal">
      <formula>2</formula>
    </cfRule>
    <cfRule type="cellIs" dxfId="2004" priority="4115" operator="equal">
      <formula>1</formula>
    </cfRule>
  </conditionalFormatting>
  <conditionalFormatting sqref="CX135:CX138">
    <cfRule type="cellIs" dxfId="2003" priority="4112" operator="equal">
      <formula>2</formula>
    </cfRule>
    <cfRule type="cellIs" dxfId="2002" priority="4113" operator="equal">
      <formula>1</formula>
    </cfRule>
  </conditionalFormatting>
  <conditionalFormatting sqref="DA135:DA138">
    <cfRule type="cellIs" dxfId="2001" priority="4110" operator="equal">
      <formula>2</formula>
    </cfRule>
    <cfRule type="cellIs" dxfId="2000" priority="4111" operator="equal">
      <formula>1</formula>
    </cfRule>
  </conditionalFormatting>
  <conditionalFormatting sqref="DD135:DD138">
    <cfRule type="cellIs" dxfId="1999" priority="4108" operator="equal">
      <formula>2</formula>
    </cfRule>
    <cfRule type="cellIs" dxfId="1998" priority="4109" operator="equal">
      <formula>1</formula>
    </cfRule>
  </conditionalFormatting>
  <conditionalFormatting sqref="BK14:BK17">
    <cfRule type="cellIs" dxfId="1997" priority="4106" operator="equal">
      <formula>2</formula>
    </cfRule>
    <cfRule type="cellIs" dxfId="1996" priority="4107" operator="equal">
      <formula>1</formula>
    </cfRule>
  </conditionalFormatting>
  <conditionalFormatting sqref="BN14:BN17">
    <cfRule type="cellIs" dxfId="1995" priority="4104" operator="equal">
      <formula>2</formula>
    </cfRule>
    <cfRule type="cellIs" dxfId="1994" priority="4105" operator="equal">
      <formula>1</formula>
    </cfRule>
  </conditionalFormatting>
  <conditionalFormatting sqref="BQ14:BQ17">
    <cfRule type="cellIs" dxfId="1993" priority="4102" operator="equal">
      <formula>2</formula>
    </cfRule>
    <cfRule type="cellIs" dxfId="1992" priority="4103" operator="equal">
      <formula>1</formula>
    </cfRule>
  </conditionalFormatting>
  <conditionalFormatting sqref="BT14:BT17">
    <cfRule type="cellIs" dxfId="1991" priority="4100" operator="equal">
      <formula>2</formula>
    </cfRule>
    <cfRule type="cellIs" dxfId="1990" priority="4101" operator="equal">
      <formula>1</formula>
    </cfRule>
  </conditionalFormatting>
  <conditionalFormatting sqref="BW14:BW17">
    <cfRule type="cellIs" dxfId="1989" priority="4098" operator="equal">
      <formula>2</formula>
    </cfRule>
    <cfRule type="cellIs" dxfId="1988" priority="4099" operator="equal">
      <formula>1</formula>
    </cfRule>
  </conditionalFormatting>
  <conditionalFormatting sqref="BZ14:BZ17">
    <cfRule type="cellIs" dxfId="1987" priority="4096" operator="equal">
      <formula>2</formula>
    </cfRule>
    <cfRule type="cellIs" dxfId="1986" priority="4097" operator="equal">
      <formula>1</formula>
    </cfRule>
  </conditionalFormatting>
  <conditionalFormatting sqref="CC14:CC17">
    <cfRule type="cellIs" dxfId="1985" priority="4094" operator="equal">
      <formula>2</formula>
    </cfRule>
    <cfRule type="cellIs" dxfId="1984" priority="4095" operator="equal">
      <formula>1</formula>
    </cfRule>
  </conditionalFormatting>
  <conditionalFormatting sqref="CF14:CF17">
    <cfRule type="cellIs" dxfId="1983" priority="4092" operator="equal">
      <formula>2</formula>
    </cfRule>
    <cfRule type="cellIs" dxfId="1982" priority="4093" operator="equal">
      <formula>1</formula>
    </cfRule>
  </conditionalFormatting>
  <conditionalFormatting sqref="CI14:CI17">
    <cfRule type="cellIs" dxfId="1981" priority="4090" operator="equal">
      <formula>2</formula>
    </cfRule>
    <cfRule type="cellIs" dxfId="1980" priority="4091" operator="equal">
      <formula>1</formula>
    </cfRule>
  </conditionalFormatting>
  <conditionalFormatting sqref="CL14:CL17">
    <cfRule type="cellIs" dxfId="1979" priority="4088" operator="equal">
      <formula>2</formula>
    </cfRule>
    <cfRule type="cellIs" dxfId="1978" priority="4089" operator="equal">
      <formula>1</formula>
    </cfRule>
  </conditionalFormatting>
  <conditionalFormatting sqref="CO14:CO17">
    <cfRule type="cellIs" dxfId="1977" priority="4086" operator="equal">
      <formula>2</formula>
    </cfRule>
    <cfRule type="cellIs" dxfId="1976" priority="4087" operator="equal">
      <formula>1</formula>
    </cfRule>
  </conditionalFormatting>
  <conditionalFormatting sqref="CR14:CR17">
    <cfRule type="cellIs" dxfId="1975" priority="4084" operator="equal">
      <formula>2</formula>
    </cfRule>
    <cfRule type="cellIs" dxfId="1974" priority="4085" operator="equal">
      <formula>1</formula>
    </cfRule>
  </conditionalFormatting>
  <conditionalFormatting sqref="CU14:CU17">
    <cfRule type="cellIs" dxfId="1973" priority="4082" operator="equal">
      <formula>2</formula>
    </cfRule>
    <cfRule type="cellIs" dxfId="1972" priority="4083" operator="equal">
      <formula>1</formula>
    </cfRule>
  </conditionalFormatting>
  <conditionalFormatting sqref="CX14:CX17">
    <cfRule type="cellIs" dxfId="1971" priority="4080" operator="equal">
      <formula>2</formula>
    </cfRule>
    <cfRule type="cellIs" dxfId="1970" priority="4081" operator="equal">
      <formula>1</formula>
    </cfRule>
  </conditionalFormatting>
  <conditionalFormatting sqref="DA14:DA17">
    <cfRule type="cellIs" dxfId="1969" priority="4078" operator="equal">
      <formula>2</formula>
    </cfRule>
    <cfRule type="cellIs" dxfId="1968" priority="4079" operator="equal">
      <formula>1</formula>
    </cfRule>
  </conditionalFormatting>
  <conditionalFormatting sqref="DD14:DD17">
    <cfRule type="cellIs" dxfId="1967" priority="4076" operator="equal">
      <formula>2</formula>
    </cfRule>
    <cfRule type="cellIs" dxfId="1966" priority="4077" operator="equal">
      <formula>1</formula>
    </cfRule>
  </conditionalFormatting>
  <conditionalFormatting sqref="BK19:BK22">
    <cfRule type="cellIs" dxfId="1965" priority="4074" operator="equal">
      <formula>2</formula>
    </cfRule>
    <cfRule type="cellIs" dxfId="1964" priority="4075" operator="equal">
      <formula>1</formula>
    </cfRule>
  </conditionalFormatting>
  <conditionalFormatting sqref="BK19:BK22">
    <cfRule type="cellIs" dxfId="1963" priority="4072" operator="equal">
      <formula>2</formula>
    </cfRule>
    <cfRule type="cellIs" dxfId="1962" priority="4073" operator="equal">
      <formula>1</formula>
    </cfRule>
  </conditionalFormatting>
  <conditionalFormatting sqref="BK24:BK27">
    <cfRule type="cellIs" dxfId="1961" priority="4070" operator="equal">
      <formula>2</formula>
    </cfRule>
    <cfRule type="cellIs" dxfId="1960" priority="4071" operator="equal">
      <formula>1</formula>
    </cfRule>
  </conditionalFormatting>
  <conditionalFormatting sqref="BK24:BK27">
    <cfRule type="cellIs" dxfId="1959" priority="4068" operator="equal">
      <formula>2</formula>
    </cfRule>
    <cfRule type="cellIs" dxfId="1958" priority="4069" operator="equal">
      <formula>1</formula>
    </cfRule>
  </conditionalFormatting>
  <conditionalFormatting sqref="BK24:BK27">
    <cfRule type="cellIs" dxfId="1957" priority="4066" operator="equal">
      <formula>2</formula>
    </cfRule>
    <cfRule type="cellIs" dxfId="1956" priority="4067" operator="equal">
      <formula>1</formula>
    </cfRule>
  </conditionalFormatting>
  <conditionalFormatting sqref="BN19:BN22">
    <cfRule type="cellIs" dxfId="1955" priority="4064" operator="equal">
      <formula>2</formula>
    </cfRule>
    <cfRule type="cellIs" dxfId="1954" priority="4065" operator="equal">
      <formula>1</formula>
    </cfRule>
  </conditionalFormatting>
  <conditionalFormatting sqref="BN19:BN22">
    <cfRule type="cellIs" dxfId="1953" priority="4062" operator="equal">
      <formula>2</formula>
    </cfRule>
    <cfRule type="cellIs" dxfId="1952" priority="4063" operator="equal">
      <formula>1</formula>
    </cfRule>
  </conditionalFormatting>
  <conditionalFormatting sqref="BN19:BN22">
    <cfRule type="cellIs" dxfId="1951" priority="4060" operator="equal">
      <formula>2</formula>
    </cfRule>
    <cfRule type="cellIs" dxfId="1950" priority="4061" operator="equal">
      <formula>1</formula>
    </cfRule>
  </conditionalFormatting>
  <conditionalFormatting sqref="BQ19:BQ22">
    <cfRule type="cellIs" dxfId="1949" priority="4058" operator="equal">
      <formula>2</formula>
    </cfRule>
    <cfRule type="cellIs" dxfId="1948" priority="4059" operator="equal">
      <formula>1</formula>
    </cfRule>
  </conditionalFormatting>
  <conditionalFormatting sqref="BQ19:BQ22">
    <cfRule type="cellIs" dxfId="1947" priority="4056" operator="equal">
      <formula>2</formula>
    </cfRule>
    <cfRule type="cellIs" dxfId="1946" priority="4057" operator="equal">
      <formula>1</formula>
    </cfRule>
  </conditionalFormatting>
  <conditionalFormatting sqref="BQ19:BQ22">
    <cfRule type="cellIs" dxfId="1945" priority="4054" operator="equal">
      <formula>2</formula>
    </cfRule>
    <cfRule type="cellIs" dxfId="1944" priority="4055" operator="equal">
      <formula>1</formula>
    </cfRule>
  </conditionalFormatting>
  <conditionalFormatting sqref="BT19:BT22">
    <cfRule type="cellIs" dxfId="1943" priority="4052" operator="equal">
      <formula>2</formula>
    </cfRule>
    <cfRule type="cellIs" dxfId="1942" priority="4053" operator="equal">
      <formula>1</formula>
    </cfRule>
  </conditionalFormatting>
  <conditionalFormatting sqref="BT19:BT22">
    <cfRule type="cellIs" dxfId="1941" priority="4050" operator="equal">
      <formula>2</formula>
    </cfRule>
    <cfRule type="cellIs" dxfId="1940" priority="4051" operator="equal">
      <formula>1</formula>
    </cfRule>
  </conditionalFormatting>
  <conditionalFormatting sqref="BT19:BT22">
    <cfRule type="cellIs" dxfId="1939" priority="4048" operator="equal">
      <formula>2</formula>
    </cfRule>
    <cfRule type="cellIs" dxfId="1938" priority="4049" operator="equal">
      <formula>1</formula>
    </cfRule>
  </conditionalFormatting>
  <conditionalFormatting sqref="BW19:BW22">
    <cfRule type="cellIs" dxfId="1937" priority="4046" operator="equal">
      <formula>2</formula>
    </cfRule>
    <cfRule type="cellIs" dxfId="1936" priority="4047" operator="equal">
      <formula>1</formula>
    </cfRule>
  </conditionalFormatting>
  <conditionalFormatting sqref="BW19:BW22">
    <cfRule type="cellIs" dxfId="1935" priority="4044" operator="equal">
      <formula>2</formula>
    </cfRule>
    <cfRule type="cellIs" dxfId="1934" priority="4045" operator="equal">
      <formula>1</formula>
    </cfRule>
  </conditionalFormatting>
  <conditionalFormatting sqref="BW19:BW22">
    <cfRule type="cellIs" dxfId="1933" priority="4042" operator="equal">
      <formula>2</formula>
    </cfRule>
    <cfRule type="cellIs" dxfId="1932" priority="4043" operator="equal">
      <formula>1</formula>
    </cfRule>
  </conditionalFormatting>
  <conditionalFormatting sqref="BZ19:BZ22">
    <cfRule type="cellIs" dxfId="1931" priority="4040" operator="equal">
      <formula>2</formula>
    </cfRule>
    <cfRule type="cellIs" dxfId="1930" priority="4041" operator="equal">
      <formula>1</formula>
    </cfRule>
  </conditionalFormatting>
  <conditionalFormatting sqref="BZ19:BZ22">
    <cfRule type="cellIs" dxfId="1929" priority="4038" operator="equal">
      <formula>2</formula>
    </cfRule>
    <cfRule type="cellIs" dxfId="1928" priority="4039" operator="equal">
      <formula>1</formula>
    </cfRule>
  </conditionalFormatting>
  <conditionalFormatting sqref="BZ19:BZ22">
    <cfRule type="cellIs" dxfId="1927" priority="4036" operator="equal">
      <formula>2</formula>
    </cfRule>
    <cfRule type="cellIs" dxfId="1926" priority="4037" operator="equal">
      <formula>1</formula>
    </cfRule>
  </conditionalFormatting>
  <conditionalFormatting sqref="CC19:CC22">
    <cfRule type="cellIs" dxfId="1925" priority="4034" operator="equal">
      <formula>2</formula>
    </cfRule>
    <cfRule type="cellIs" dxfId="1924" priority="4035" operator="equal">
      <formula>1</formula>
    </cfRule>
  </conditionalFormatting>
  <conditionalFormatting sqref="CC19:CC22">
    <cfRule type="cellIs" dxfId="1923" priority="4032" operator="equal">
      <formula>2</formula>
    </cfRule>
    <cfRule type="cellIs" dxfId="1922" priority="4033" operator="equal">
      <formula>1</formula>
    </cfRule>
  </conditionalFormatting>
  <conditionalFormatting sqref="CC19:CC22">
    <cfRule type="cellIs" dxfId="1921" priority="4030" operator="equal">
      <formula>2</formula>
    </cfRule>
    <cfRule type="cellIs" dxfId="1920" priority="4031" operator="equal">
      <formula>1</formula>
    </cfRule>
  </conditionalFormatting>
  <conditionalFormatting sqref="CF19:CF22">
    <cfRule type="cellIs" dxfId="1919" priority="4028" operator="equal">
      <formula>2</formula>
    </cfRule>
    <cfRule type="cellIs" dxfId="1918" priority="4029" operator="equal">
      <formula>1</formula>
    </cfRule>
  </conditionalFormatting>
  <conditionalFormatting sqref="CF19:CF22">
    <cfRule type="cellIs" dxfId="1917" priority="4026" operator="equal">
      <formula>2</formula>
    </cfRule>
    <cfRule type="cellIs" dxfId="1916" priority="4027" operator="equal">
      <formula>1</formula>
    </cfRule>
  </conditionalFormatting>
  <conditionalFormatting sqref="CF19:CF22">
    <cfRule type="cellIs" dxfId="1915" priority="4024" operator="equal">
      <formula>2</formula>
    </cfRule>
    <cfRule type="cellIs" dxfId="1914" priority="4025" operator="equal">
      <formula>1</formula>
    </cfRule>
  </conditionalFormatting>
  <conditionalFormatting sqref="CI19:CI22">
    <cfRule type="cellIs" dxfId="1913" priority="4022" operator="equal">
      <formula>2</formula>
    </cfRule>
    <cfRule type="cellIs" dxfId="1912" priority="4023" operator="equal">
      <formula>1</formula>
    </cfRule>
  </conditionalFormatting>
  <conditionalFormatting sqref="CI19:CI22">
    <cfRule type="cellIs" dxfId="1911" priority="4020" operator="equal">
      <formula>2</formula>
    </cfRule>
    <cfRule type="cellIs" dxfId="1910" priority="4021" operator="equal">
      <formula>1</formula>
    </cfRule>
  </conditionalFormatting>
  <conditionalFormatting sqref="CI19:CI22">
    <cfRule type="cellIs" dxfId="1909" priority="4018" operator="equal">
      <formula>2</formula>
    </cfRule>
    <cfRule type="cellIs" dxfId="1908" priority="4019" operator="equal">
      <formula>1</formula>
    </cfRule>
  </conditionalFormatting>
  <conditionalFormatting sqref="CL19:CL22">
    <cfRule type="cellIs" dxfId="1907" priority="4016" operator="equal">
      <formula>2</formula>
    </cfRule>
    <cfRule type="cellIs" dxfId="1906" priority="4017" operator="equal">
      <formula>1</formula>
    </cfRule>
  </conditionalFormatting>
  <conditionalFormatting sqref="CL19:CL22">
    <cfRule type="cellIs" dxfId="1905" priority="4014" operator="equal">
      <formula>2</formula>
    </cfRule>
    <cfRule type="cellIs" dxfId="1904" priority="4015" operator="equal">
      <formula>1</formula>
    </cfRule>
  </conditionalFormatting>
  <conditionalFormatting sqref="CL19:CL22">
    <cfRule type="cellIs" dxfId="1903" priority="4012" operator="equal">
      <formula>2</formula>
    </cfRule>
    <cfRule type="cellIs" dxfId="1902" priority="4013" operator="equal">
      <formula>1</formula>
    </cfRule>
  </conditionalFormatting>
  <conditionalFormatting sqref="CO19:CO22">
    <cfRule type="cellIs" dxfId="1901" priority="4010" operator="equal">
      <formula>2</formula>
    </cfRule>
    <cfRule type="cellIs" dxfId="1900" priority="4011" operator="equal">
      <formula>1</formula>
    </cfRule>
  </conditionalFormatting>
  <conditionalFormatting sqref="CO19:CO22">
    <cfRule type="cellIs" dxfId="1899" priority="4008" operator="equal">
      <formula>2</formula>
    </cfRule>
    <cfRule type="cellIs" dxfId="1898" priority="4009" operator="equal">
      <formula>1</formula>
    </cfRule>
  </conditionalFormatting>
  <conditionalFormatting sqref="CO19:CO22">
    <cfRule type="cellIs" dxfId="1897" priority="4006" operator="equal">
      <formula>2</formula>
    </cfRule>
    <cfRule type="cellIs" dxfId="1896" priority="4007" operator="equal">
      <formula>1</formula>
    </cfRule>
  </conditionalFormatting>
  <conditionalFormatting sqref="CR19:CR22">
    <cfRule type="cellIs" dxfId="1895" priority="4004" operator="equal">
      <formula>2</formula>
    </cfRule>
    <cfRule type="cellIs" dxfId="1894" priority="4005" operator="equal">
      <formula>1</formula>
    </cfRule>
  </conditionalFormatting>
  <conditionalFormatting sqref="CR19:CR22">
    <cfRule type="cellIs" dxfId="1893" priority="4002" operator="equal">
      <formula>2</formula>
    </cfRule>
    <cfRule type="cellIs" dxfId="1892" priority="4003" operator="equal">
      <formula>1</formula>
    </cfRule>
  </conditionalFormatting>
  <conditionalFormatting sqref="CR19:CR22">
    <cfRule type="cellIs" dxfId="1891" priority="4000" operator="equal">
      <formula>2</formula>
    </cfRule>
    <cfRule type="cellIs" dxfId="1890" priority="4001" operator="equal">
      <formula>1</formula>
    </cfRule>
  </conditionalFormatting>
  <conditionalFormatting sqref="CU19:CU22">
    <cfRule type="cellIs" dxfId="1889" priority="3998" operator="equal">
      <formula>2</formula>
    </cfRule>
    <cfRule type="cellIs" dxfId="1888" priority="3999" operator="equal">
      <formula>1</formula>
    </cfRule>
  </conditionalFormatting>
  <conditionalFormatting sqref="CU19:CU22">
    <cfRule type="cellIs" dxfId="1887" priority="3996" operator="equal">
      <formula>2</formula>
    </cfRule>
    <cfRule type="cellIs" dxfId="1886" priority="3997" operator="equal">
      <formula>1</formula>
    </cfRule>
  </conditionalFormatting>
  <conditionalFormatting sqref="CU19:CU22">
    <cfRule type="cellIs" dxfId="1885" priority="3994" operator="equal">
      <formula>2</formula>
    </cfRule>
    <cfRule type="cellIs" dxfId="1884" priority="3995" operator="equal">
      <formula>1</formula>
    </cfRule>
  </conditionalFormatting>
  <conditionalFormatting sqref="CX19:CX22">
    <cfRule type="cellIs" dxfId="1883" priority="3992" operator="equal">
      <formula>2</formula>
    </cfRule>
    <cfRule type="cellIs" dxfId="1882" priority="3993" operator="equal">
      <formula>1</formula>
    </cfRule>
  </conditionalFormatting>
  <conditionalFormatting sqref="CX19:CX22">
    <cfRule type="cellIs" dxfId="1881" priority="3990" operator="equal">
      <formula>2</formula>
    </cfRule>
    <cfRule type="cellIs" dxfId="1880" priority="3991" operator="equal">
      <formula>1</formula>
    </cfRule>
  </conditionalFormatting>
  <conditionalFormatting sqref="CX19:CX22">
    <cfRule type="cellIs" dxfId="1879" priority="3988" operator="equal">
      <formula>2</formula>
    </cfRule>
    <cfRule type="cellIs" dxfId="1878" priority="3989" operator="equal">
      <formula>1</formula>
    </cfRule>
  </conditionalFormatting>
  <conditionalFormatting sqref="DA19:DA22">
    <cfRule type="cellIs" dxfId="1877" priority="3986" operator="equal">
      <formula>2</formula>
    </cfRule>
    <cfRule type="cellIs" dxfId="1876" priority="3987" operator="equal">
      <formula>1</formula>
    </cfRule>
  </conditionalFormatting>
  <conditionalFormatting sqref="DA19:DA22">
    <cfRule type="cellIs" dxfId="1875" priority="3984" operator="equal">
      <formula>2</formula>
    </cfRule>
    <cfRule type="cellIs" dxfId="1874" priority="3985" operator="equal">
      <formula>1</formula>
    </cfRule>
  </conditionalFormatting>
  <conditionalFormatting sqref="DA19:DA22">
    <cfRule type="cellIs" dxfId="1873" priority="3982" operator="equal">
      <formula>2</formula>
    </cfRule>
    <cfRule type="cellIs" dxfId="1872" priority="3983" operator="equal">
      <formula>1</formula>
    </cfRule>
  </conditionalFormatting>
  <conditionalFormatting sqref="DD19:DD22">
    <cfRule type="cellIs" dxfId="1871" priority="3980" operator="equal">
      <formula>2</formula>
    </cfRule>
    <cfRule type="cellIs" dxfId="1870" priority="3981" operator="equal">
      <formula>1</formula>
    </cfRule>
  </conditionalFormatting>
  <conditionalFormatting sqref="DD19:DD22">
    <cfRule type="cellIs" dxfId="1869" priority="3978" operator="equal">
      <formula>2</formula>
    </cfRule>
    <cfRule type="cellIs" dxfId="1868" priority="3979" operator="equal">
      <formula>1</formula>
    </cfRule>
  </conditionalFormatting>
  <conditionalFormatting sqref="DD19:DD22">
    <cfRule type="cellIs" dxfId="1867" priority="3976" operator="equal">
      <formula>2</formula>
    </cfRule>
    <cfRule type="cellIs" dxfId="1866" priority="3977" operator="equal">
      <formula>1</formula>
    </cfRule>
  </conditionalFormatting>
  <conditionalFormatting sqref="BN24:BN27">
    <cfRule type="cellIs" dxfId="1865" priority="3974" operator="equal">
      <formula>2</formula>
    </cfRule>
    <cfRule type="cellIs" dxfId="1864" priority="3975" operator="equal">
      <formula>1</formula>
    </cfRule>
  </conditionalFormatting>
  <conditionalFormatting sqref="BN24:BN27">
    <cfRule type="cellIs" dxfId="1863" priority="3972" operator="equal">
      <formula>2</formula>
    </cfRule>
    <cfRule type="cellIs" dxfId="1862" priority="3973" operator="equal">
      <formula>1</formula>
    </cfRule>
  </conditionalFormatting>
  <conditionalFormatting sqref="BN24:BN27">
    <cfRule type="cellIs" dxfId="1861" priority="3970" operator="equal">
      <formula>2</formula>
    </cfRule>
    <cfRule type="cellIs" dxfId="1860" priority="3971" operator="equal">
      <formula>1</formula>
    </cfRule>
  </conditionalFormatting>
  <conditionalFormatting sqref="BN24:BN27">
    <cfRule type="cellIs" dxfId="1859" priority="3968" operator="equal">
      <formula>2</formula>
    </cfRule>
    <cfRule type="cellIs" dxfId="1858" priority="3969" operator="equal">
      <formula>1</formula>
    </cfRule>
  </conditionalFormatting>
  <conditionalFormatting sqref="BQ24:BQ27">
    <cfRule type="cellIs" dxfId="1857" priority="3966" operator="equal">
      <formula>2</formula>
    </cfRule>
    <cfRule type="cellIs" dxfId="1856" priority="3967" operator="equal">
      <formula>1</formula>
    </cfRule>
  </conditionalFormatting>
  <conditionalFormatting sqref="BQ24:BQ27">
    <cfRule type="cellIs" dxfId="1855" priority="3964" operator="equal">
      <formula>2</formula>
    </cfRule>
    <cfRule type="cellIs" dxfId="1854" priority="3965" operator="equal">
      <formula>1</formula>
    </cfRule>
  </conditionalFormatting>
  <conditionalFormatting sqref="BQ24:BQ27">
    <cfRule type="cellIs" dxfId="1853" priority="3962" operator="equal">
      <formula>2</formula>
    </cfRule>
    <cfRule type="cellIs" dxfId="1852" priority="3963" operator="equal">
      <formula>1</formula>
    </cfRule>
  </conditionalFormatting>
  <conditionalFormatting sqref="BQ24:BQ27">
    <cfRule type="cellIs" dxfId="1851" priority="3960" operator="equal">
      <formula>2</formula>
    </cfRule>
    <cfRule type="cellIs" dxfId="1850" priority="3961" operator="equal">
      <formula>1</formula>
    </cfRule>
  </conditionalFormatting>
  <conditionalFormatting sqref="BT24:BT27">
    <cfRule type="cellIs" dxfId="1849" priority="3958" operator="equal">
      <formula>2</formula>
    </cfRule>
    <cfRule type="cellIs" dxfId="1848" priority="3959" operator="equal">
      <formula>1</formula>
    </cfRule>
  </conditionalFormatting>
  <conditionalFormatting sqref="BT24:BT27">
    <cfRule type="cellIs" dxfId="1847" priority="3956" operator="equal">
      <formula>2</formula>
    </cfRule>
    <cfRule type="cellIs" dxfId="1846" priority="3957" operator="equal">
      <formula>1</formula>
    </cfRule>
  </conditionalFormatting>
  <conditionalFormatting sqref="BT24:BT27">
    <cfRule type="cellIs" dxfId="1845" priority="3954" operator="equal">
      <formula>2</formula>
    </cfRule>
    <cfRule type="cellIs" dxfId="1844" priority="3955" operator="equal">
      <formula>1</formula>
    </cfRule>
  </conditionalFormatting>
  <conditionalFormatting sqref="BT24:BT27">
    <cfRule type="cellIs" dxfId="1843" priority="3952" operator="equal">
      <formula>2</formula>
    </cfRule>
    <cfRule type="cellIs" dxfId="1842" priority="3953" operator="equal">
      <formula>1</formula>
    </cfRule>
  </conditionalFormatting>
  <conditionalFormatting sqref="BW24:BW27">
    <cfRule type="cellIs" dxfId="1841" priority="3950" operator="equal">
      <formula>2</formula>
    </cfRule>
    <cfRule type="cellIs" dxfId="1840" priority="3951" operator="equal">
      <formula>1</formula>
    </cfRule>
  </conditionalFormatting>
  <conditionalFormatting sqref="BW24:BW27">
    <cfRule type="cellIs" dxfId="1839" priority="3948" operator="equal">
      <formula>2</formula>
    </cfRule>
    <cfRule type="cellIs" dxfId="1838" priority="3949" operator="equal">
      <formula>1</formula>
    </cfRule>
  </conditionalFormatting>
  <conditionalFormatting sqref="BW24:BW27">
    <cfRule type="cellIs" dxfId="1837" priority="3946" operator="equal">
      <formula>2</formula>
    </cfRule>
    <cfRule type="cellIs" dxfId="1836" priority="3947" operator="equal">
      <formula>1</formula>
    </cfRule>
  </conditionalFormatting>
  <conditionalFormatting sqref="BW24:BW27">
    <cfRule type="cellIs" dxfId="1835" priority="3944" operator="equal">
      <formula>2</formula>
    </cfRule>
    <cfRule type="cellIs" dxfId="1834" priority="3945" operator="equal">
      <formula>1</formula>
    </cfRule>
  </conditionalFormatting>
  <conditionalFormatting sqref="BZ24:BZ27">
    <cfRule type="cellIs" dxfId="1833" priority="3942" operator="equal">
      <formula>2</formula>
    </cfRule>
    <cfRule type="cellIs" dxfId="1832" priority="3943" operator="equal">
      <formula>1</formula>
    </cfRule>
  </conditionalFormatting>
  <conditionalFormatting sqref="BZ24:BZ27">
    <cfRule type="cellIs" dxfId="1831" priority="3940" operator="equal">
      <formula>2</formula>
    </cfRule>
    <cfRule type="cellIs" dxfId="1830" priority="3941" operator="equal">
      <formula>1</formula>
    </cfRule>
  </conditionalFormatting>
  <conditionalFormatting sqref="BZ24:BZ27">
    <cfRule type="cellIs" dxfId="1829" priority="3938" operator="equal">
      <formula>2</formula>
    </cfRule>
    <cfRule type="cellIs" dxfId="1828" priority="3939" operator="equal">
      <formula>1</formula>
    </cfRule>
  </conditionalFormatting>
  <conditionalFormatting sqref="BZ24:BZ27">
    <cfRule type="cellIs" dxfId="1827" priority="3936" operator="equal">
      <formula>2</formula>
    </cfRule>
    <cfRule type="cellIs" dxfId="1826" priority="3937" operator="equal">
      <formula>1</formula>
    </cfRule>
  </conditionalFormatting>
  <conditionalFormatting sqref="CC24:CC27">
    <cfRule type="cellIs" dxfId="1825" priority="3934" operator="equal">
      <formula>2</formula>
    </cfRule>
    <cfRule type="cellIs" dxfId="1824" priority="3935" operator="equal">
      <formula>1</formula>
    </cfRule>
  </conditionalFormatting>
  <conditionalFormatting sqref="CC24:CC27">
    <cfRule type="cellIs" dxfId="1823" priority="3932" operator="equal">
      <formula>2</formula>
    </cfRule>
    <cfRule type="cellIs" dxfId="1822" priority="3933" operator="equal">
      <formula>1</formula>
    </cfRule>
  </conditionalFormatting>
  <conditionalFormatting sqref="CC24:CC27">
    <cfRule type="cellIs" dxfId="1821" priority="3930" operator="equal">
      <formula>2</formula>
    </cfRule>
    <cfRule type="cellIs" dxfId="1820" priority="3931" operator="equal">
      <formula>1</formula>
    </cfRule>
  </conditionalFormatting>
  <conditionalFormatting sqref="CC24:CC27">
    <cfRule type="cellIs" dxfId="1819" priority="3928" operator="equal">
      <formula>2</formula>
    </cfRule>
    <cfRule type="cellIs" dxfId="1818" priority="3929" operator="equal">
      <formula>1</formula>
    </cfRule>
  </conditionalFormatting>
  <conditionalFormatting sqref="CF24:CF27">
    <cfRule type="cellIs" dxfId="1817" priority="3926" operator="equal">
      <formula>2</formula>
    </cfRule>
    <cfRule type="cellIs" dxfId="1816" priority="3927" operator="equal">
      <formula>1</formula>
    </cfRule>
  </conditionalFormatting>
  <conditionalFormatting sqref="CF24:CF27">
    <cfRule type="cellIs" dxfId="1815" priority="3924" operator="equal">
      <formula>2</formula>
    </cfRule>
    <cfRule type="cellIs" dxfId="1814" priority="3925" operator="equal">
      <formula>1</formula>
    </cfRule>
  </conditionalFormatting>
  <conditionalFormatting sqref="CF24:CF27">
    <cfRule type="cellIs" dxfId="1813" priority="3922" operator="equal">
      <formula>2</formula>
    </cfRule>
    <cfRule type="cellIs" dxfId="1812" priority="3923" operator="equal">
      <formula>1</formula>
    </cfRule>
  </conditionalFormatting>
  <conditionalFormatting sqref="CF24:CF27">
    <cfRule type="cellIs" dxfId="1811" priority="3920" operator="equal">
      <formula>2</formula>
    </cfRule>
    <cfRule type="cellIs" dxfId="1810" priority="3921" operator="equal">
      <formula>1</formula>
    </cfRule>
  </conditionalFormatting>
  <conditionalFormatting sqref="CI24:CI27">
    <cfRule type="cellIs" dxfId="1809" priority="3918" operator="equal">
      <formula>2</formula>
    </cfRule>
    <cfRule type="cellIs" dxfId="1808" priority="3919" operator="equal">
      <formula>1</formula>
    </cfRule>
  </conditionalFormatting>
  <conditionalFormatting sqref="CI24:CI27">
    <cfRule type="cellIs" dxfId="1807" priority="3916" operator="equal">
      <formula>2</formula>
    </cfRule>
    <cfRule type="cellIs" dxfId="1806" priority="3917" operator="equal">
      <formula>1</formula>
    </cfRule>
  </conditionalFormatting>
  <conditionalFormatting sqref="CI24:CI27">
    <cfRule type="cellIs" dxfId="1805" priority="3914" operator="equal">
      <formula>2</formula>
    </cfRule>
    <cfRule type="cellIs" dxfId="1804" priority="3915" operator="equal">
      <formula>1</formula>
    </cfRule>
  </conditionalFormatting>
  <conditionalFormatting sqref="CI24:CI27">
    <cfRule type="cellIs" dxfId="1803" priority="3912" operator="equal">
      <formula>2</formula>
    </cfRule>
    <cfRule type="cellIs" dxfId="1802" priority="3913" operator="equal">
      <formula>1</formula>
    </cfRule>
  </conditionalFormatting>
  <conditionalFormatting sqref="CL24:CL27">
    <cfRule type="cellIs" dxfId="1801" priority="3910" operator="equal">
      <formula>2</formula>
    </cfRule>
    <cfRule type="cellIs" dxfId="1800" priority="3911" operator="equal">
      <formula>1</formula>
    </cfRule>
  </conditionalFormatting>
  <conditionalFormatting sqref="CL24:CL27">
    <cfRule type="cellIs" dxfId="1799" priority="3908" operator="equal">
      <formula>2</formula>
    </cfRule>
    <cfRule type="cellIs" dxfId="1798" priority="3909" operator="equal">
      <formula>1</formula>
    </cfRule>
  </conditionalFormatting>
  <conditionalFormatting sqref="CL24:CL27">
    <cfRule type="cellIs" dxfId="1797" priority="3906" operator="equal">
      <formula>2</formula>
    </cfRule>
    <cfRule type="cellIs" dxfId="1796" priority="3907" operator="equal">
      <formula>1</formula>
    </cfRule>
  </conditionalFormatting>
  <conditionalFormatting sqref="CL24:CL27">
    <cfRule type="cellIs" dxfId="1795" priority="3904" operator="equal">
      <formula>2</formula>
    </cfRule>
    <cfRule type="cellIs" dxfId="1794" priority="3905" operator="equal">
      <formula>1</formula>
    </cfRule>
  </conditionalFormatting>
  <conditionalFormatting sqref="CO24:CO27">
    <cfRule type="cellIs" dxfId="1793" priority="3902" operator="equal">
      <formula>2</formula>
    </cfRule>
    <cfRule type="cellIs" dxfId="1792" priority="3903" operator="equal">
      <formula>1</formula>
    </cfRule>
  </conditionalFormatting>
  <conditionalFormatting sqref="CO24:CO27">
    <cfRule type="cellIs" dxfId="1791" priority="3900" operator="equal">
      <formula>2</formula>
    </cfRule>
    <cfRule type="cellIs" dxfId="1790" priority="3901" operator="equal">
      <formula>1</formula>
    </cfRule>
  </conditionalFormatting>
  <conditionalFormatting sqref="CO24:CO27">
    <cfRule type="cellIs" dxfId="1789" priority="3898" operator="equal">
      <formula>2</formula>
    </cfRule>
    <cfRule type="cellIs" dxfId="1788" priority="3899" operator="equal">
      <formula>1</formula>
    </cfRule>
  </conditionalFormatting>
  <conditionalFormatting sqref="CO24:CO27">
    <cfRule type="cellIs" dxfId="1787" priority="3896" operator="equal">
      <formula>2</formula>
    </cfRule>
    <cfRule type="cellIs" dxfId="1786" priority="3897" operator="equal">
      <formula>1</formula>
    </cfRule>
  </conditionalFormatting>
  <conditionalFormatting sqref="CR24:CR27">
    <cfRule type="cellIs" dxfId="1785" priority="3894" operator="equal">
      <formula>2</formula>
    </cfRule>
    <cfRule type="cellIs" dxfId="1784" priority="3895" operator="equal">
      <formula>1</formula>
    </cfRule>
  </conditionalFormatting>
  <conditionalFormatting sqref="CR24:CR27">
    <cfRule type="cellIs" dxfId="1783" priority="3892" operator="equal">
      <formula>2</formula>
    </cfRule>
    <cfRule type="cellIs" dxfId="1782" priority="3893" operator="equal">
      <formula>1</formula>
    </cfRule>
  </conditionalFormatting>
  <conditionalFormatting sqref="CR24:CR27">
    <cfRule type="cellIs" dxfId="1781" priority="3890" operator="equal">
      <formula>2</formula>
    </cfRule>
    <cfRule type="cellIs" dxfId="1780" priority="3891" operator="equal">
      <formula>1</formula>
    </cfRule>
  </conditionalFormatting>
  <conditionalFormatting sqref="CR24:CR27">
    <cfRule type="cellIs" dxfId="1779" priority="3888" operator="equal">
      <formula>2</formula>
    </cfRule>
    <cfRule type="cellIs" dxfId="1778" priority="3889" operator="equal">
      <formula>1</formula>
    </cfRule>
  </conditionalFormatting>
  <conditionalFormatting sqref="CU24:CU27">
    <cfRule type="cellIs" dxfId="1777" priority="3886" operator="equal">
      <formula>2</formula>
    </cfRule>
    <cfRule type="cellIs" dxfId="1776" priority="3887" operator="equal">
      <formula>1</formula>
    </cfRule>
  </conditionalFormatting>
  <conditionalFormatting sqref="CU24:CU27">
    <cfRule type="cellIs" dxfId="1775" priority="3884" operator="equal">
      <formula>2</formula>
    </cfRule>
    <cfRule type="cellIs" dxfId="1774" priority="3885" operator="equal">
      <formula>1</formula>
    </cfRule>
  </conditionalFormatting>
  <conditionalFormatting sqref="CU24:CU27">
    <cfRule type="cellIs" dxfId="1773" priority="3882" operator="equal">
      <formula>2</formula>
    </cfRule>
    <cfRule type="cellIs" dxfId="1772" priority="3883" operator="equal">
      <formula>1</formula>
    </cfRule>
  </conditionalFormatting>
  <conditionalFormatting sqref="CU24:CU27">
    <cfRule type="cellIs" dxfId="1771" priority="3880" operator="equal">
      <formula>2</formula>
    </cfRule>
    <cfRule type="cellIs" dxfId="1770" priority="3881" operator="equal">
      <formula>1</formula>
    </cfRule>
  </conditionalFormatting>
  <conditionalFormatting sqref="CX24:CX27">
    <cfRule type="cellIs" dxfId="1769" priority="3878" operator="equal">
      <formula>2</formula>
    </cfRule>
    <cfRule type="cellIs" dxfId="1768" priority="3879" operator="equal">
      <formula>1</formula>
    </cfRule>
  </conditionalFormatting>
  <conditionalFormatting sqref="CX24:CX27">
    <cfRule type="cellIs" dxfId="1767" priority="3876" operator="equal">
      <formula>2</formula>
    </cfRule>
    <cfRule type="cellIs" dxfId="1766" priority="3877" operator="equal">
      <formula>1</formula>
    </cfRule>
  </conditionalFormatting>
  <conditionalFormatting sqref="CX24:CX27">
    <cfRule type="cellIs" dxfId="1765" priority="3874" operator="equal">
      <formula>2</formula>
    </cfRule>
    <cfRule type="cellIs" dxfId="1764" priority="3875" operator="equal">
      <formula>1</formula>
    </cfRule>
  </conditionalFormatting>
  <conditionalFormatting sqref="CX24:CX27">
    <cfRule type="cellIs" dxfId="1763" priority="3872" operator="equal">
      <formula>2</formula>
    </cfRule>
    <cfRule type="cellIs" dxfId="1762" priority="3873" operator="equal">
      <formula>1</formula>
    </cfRule>
  </conditionalFormatting>
  <conditionalFormatting sqref="DA24:DA27">
    <cfRule type="cellIs" dxfId="1761" priority="3870" operator="equal">
      <formula>2</formula>
    </cfRule>
    <cfRule type="cellIs" dxfId="1760" priority="3871" operator="equal">
      <formula>1</formula>
    </cfRule>
  </conditionalFormatting>
  <conditionalFormatting sqref="DA24:DA27">
    <cfRule type="cellIs" dxfId="1759" priority="3868" operator="equal">
      <formula>2</formula>
    </cfRule>
    <cfRule type="cellIs" dxfId="1758" priority="3869" operator="equal">
      <formula>1</formula>
    </cfRule>
  </conditionalFormatting>
  <conditionalFormatting sqref="DA24:DA27">
    <cfRule type="cellIs" dxfId="1757" priority="3866" operator="equal">
      <formula>2</formula>
    </cfRule>
    <cfRule type="cellIs" dxfId="1756" priority="3867" operator="equal">
      <formula>1</formula>
    </cfRule>
  </conditionalFormatting>
  <conditionalFormatting sqref="DA24:DA27">
    <cfRule type="cellIs" dxfId="1755" priority="3864" operator="equal">
      <formula>2</formula>
    </cfRule>
    <cfRule type="cellIs" dxfId="1754" priority="3865" operator="equal">
      <formula>1</formula>
    </cfRule>
  </conditionalFormatting>
  <conditionalFormatting sqref="DD24:DD27">
    <cfRule type="cellIs" dxfId="1753" priority="3862" operator="equal">
      <formula>2</formula>
    </cfRule>
    <cfRule type="cellIs" dxfId="1752" priority="3863" operator="equal">
      <formula>1</formula>
    </cfRule>
  </conditionalFormatting>
  <conditionalFormatting sqref="DD24:DD27">
    <cfRule type="cellIs" dxfId="1751" priority="3860" operator="equal">
      <formula>2</formula>
    </cfRule>
    <cfRule type="cellIs" dxfId="1750" priority="3861" operator="equal">
      <formula>1</formula>
    </cfRule>
  </conditionalFormatting>
  <conditionalFormatting sqref="DD24:DD27">
    <cfRule type="cellIs" dxfId="1749" priority="3858" operator="equal">
      <formula>2</formula>
    </cfRule>
    <cfRule type="cellIs" dxfId="1748" priority="3859" operator="equal">
      <formula>1</formula>
    </cfRule>
  </conditionalFormatting>
  <conditionalFormatting sqref="DD24:DD27">
    <cfRule type="cellIs" dxfId="1747" priority="3856" operator="equal">
      <formula>2</formula>
    </cfRule>
    <cfRule type="cellIs" dxfId="1746" priority="3857" operator="equal">
      <formula>1</formula>
    </cfRule>
  </conditionalFormatting>
  <conditionalFormatting sqref="BK36:BK39">
    <cfRule type="cellIs" dxfId="1745" priority="3854" operator="equal">
      <formula>2</formula>
    </cfRule>
    <cfRule type="cellIs" dxfId="1744" priority="3855" operator="equal">
      <formula>1</formula>
    </cfRule>
  </conditionalFormatting>
  <conditionalFormatting sqref="BK41:BK44">
    <cfRule type="cellIs" dxfId="1743" priority="3852" operator="equal">
      <formula>2</formula>
    </cfRule>
    <cfRule type="cellIs" dxfId="1742" priority="3853" operator="equal">
      <formula>1</formula>
    </cfRule>
  </conditionalFormatting>
  <conditionalFormatting sqref="BK41:BK44">
    <cfRule type="cellIs" dxfId="1741" priority="3850" operator="equal">
      <formula>2</formula>
    </cfRule>
    <cfRule type="cellIs" dxfId="1740" priority="3851" operator="equal">
      <formula>1</formula>
    </cfRule>
  </conditionalFormatting>
  <conditionalFormatting sqref="BK46:BK49">
    <cfRule type="cellIs" dxfId="1739" priority="3848" operator="equal">
      <formula>2</formula>
    </cfRule>
    <cfRule type="cellIs" dxfId="1738" priority="3849" operator="equal">
      <formula>1</formula>
    </cfRule>
  </conditionalFormatting>
  <conditionalFormatting sqref="BK46:BK49">
    <cfRule type="cellIs" dxfId="1737" priority="3846" operator="equal">
      <formula>2</formula>
    </cfRule>
    <cfRule type="cellIs" dxfId="1736" priority="3847" operator="equal">
      <formula>1</formula>
    </cfRule>
  </conditionalFormatting>
  <conditionalFormatting sqref="BK46:BK49">
    <cfRule type="cellIs" dxfId="1735" priority="3844" operator="equal">
      <formula>2</formula>
    </cfRule>
    <cfRule type="cellIs" dxfId="1734" priority="3845" operator="equal">
      <formula>1</formula>
    </cfRule>
  </conditionalFormatting>
  <conditionalFormatting sqref="BN36:BN39">
    <cfRule type="cellIs" dxfId="1733" priority="3842" operator="equal">
      <formula>2</formula>
    </cfRule>
    <cfRule type="cellIs" dxfId="1732" priority="3843" operator="equal">
      <formula>1</formula>
    </cfRule>
  </conditionalFormatting>
  <conditionalFormatting sqref="BQ36:BQ39">
    <cfRule type="cellIs" dxfId="1731" priority="3840" operator="equal">
      <formula>2</formula>
    </cfRule>
    <cfRule type="cellIs" dxfId="1730" priority="3841" operator="equal">
      <formula>1</formula>
    </cfRule>
  </conditionalFormatting>
  <conditionalFormatting sqref="BT36:BT39">
    <cfRule type="cellIs" dxfId="1729" priority="3838" operator="equal">
      <formula>2</formula>
    </cfRule>
    <cfRule type="cellIs" dxfId="1728" priority="3839" operator="equal">
      <formula>1</formula>
    </cfRule>
  </conditionalFormatting>
  <conditionalFormatting sqref="BW36:BW39">
    <cfRule type="cellIs" dxfId="1727" priority="3836" operator="equal">
      <formula>2</formula>
    </cfRule>
    <cfRule type="cellIs" dxfId="1726" priority="3837" operator="equal">
      <formula>1</formula>
    </cfRule>
  </conditionalFormatting>
  <conditionalFormatting sqref="BZ36:BZ39">
    <cfRule type="cellIs" dxfId="1725" priority="3834" operator="equal">
      <formula>2</formula>
    </cfRule>
    <cfRule type="cellIs" dxfId="1724" priority="3835" operator="equal">
      <formula>1</formula>
    </cfRule>
  </conditionalFormatting>
  <conditionalFormatting sqref="CC36:CC39">
    <cfRule type="cellIs" dxfId="1723" priority="3832" operator="equal">
      <formula>2</formula>
    </cfRule>
    <cfRule type="cellIs" dxfId="1722" priority="3833" operator="equal">
      <formula>1</formula>
    </cfRule>
  </conditionalFormatting>
  <conditionalFormatting sqref="CF36:CF39">
    <cfRule type="cellIs" dxfId="1721" priority="3830" operator="equal">
      <formula>2</formula>
    </cfRule>
    <cfRule type="cellIs" dxfId="1720" priority="3831" operator="equal">
      <formula>1</formula>
    </cfRule>
  </conditionalFormatting>
  <conditionalFormatting sqref="CI36:CI39">
    <cfRule type="cellIs" dxfId="1719" priority="3828" operator="equal">
      <formula>2</formula>
    </cfRule>
    <cfRule type="cellIs" dxfId="1718" priority="3829" operator="equal">
      <formula>1</formula>
    </cfRule>
  </conditionalFormatting>
  <conditionalFormatting sqref="CL36:CL39">
    <cfRule type="cellIs" dxfId="1717" priority="3826" operator="equal">
      <formula>2</formula>
    </cfRule>
    <cfRule type="cellIs" dxfId="1716" priority="3827" operator="equal">
      <formula>1</formula>
    </cfRule>
  </conditionalFormatting>
  <conditionalFormatting sqref="CO36:CO39">
    <cfRule type="cellIs" dxfId="1715" priority="3824" operator="equal">
      <formula>2</formula>
    </cfRule>
    <cfRule type="cellIs" dxfId="1714" priority="3825" operator="equal">
      <formula>1</formula>
    </cfRule>
  </conditionalFormatting>
  <conditionalFormatting sqref="CR36:CR39">
    <cfRule type="cellIs" dxfId="1713" priority="3822" operator="equal">
      <formula>2</formula>
    </cfRule>
    <cfRule type="cellIs" dxfId="1712" priority="3823" operator="equal">
      <formula>1</formula>
    </cfRule>
  </conditionalFormatting>
  <conditionalFormatting sqref="CU36:CU39">
    <cfRule type="cellIs" dxfId="1711" priority="3820" operator="equal">
      <formula>2</formula>
    </cfRule>
    <cfRule type="cellIs" dxfId="1710" priority="3821" operator="equal">
      <formula>1</formula>
    </cfRule>
  </conditionalFormatting>
  <conditionalFormatting sqref="CX36:CX39">
    <cfRule type="cellIs" dxfId="1709" priority="3818" operator="equal">
      <formula>2</formula>
    </cfRule>
    <cfRule type="cellIs" dxfId="1708" priority="3819" operator="equal">
      <formula>1</formula>
    </cfRule>
  </conditionalFormatting>
  <conditionalFormatting sqref="DA36:DA39">
    <cfRule type="cellIs" dxfId="1707" priority="3816" operator="equal">
      <formula>2</formula>
    </cfRule>
    <cfRule type="cellIs" dxfId="1706" priority="3817" operator="equal">
      <formula>1</formula>
    </cfRule>
  </conditionalFormatting>
  <conditionalFormatting sqref="DD36:DD39">
    <cfRule type="cellIs" dxfId="1705" priority="3814" operator="equal">
      <formula>2</formula>
    </cfRule>
    <cfRule type="cellIs" dxfId="1704" priority="3815" operator="equal">
      <formula>1</formula>
    </cfRule>
  </conditionalFormatting>
  <conditionalFormatting sqref="BN41:BN44">
    <cfRule type="cellIs" dxfId="1703" priority="3812" operator="equal">
      <formula>2</formula>
    </cfRule>
    <cfRule type="cellIs" dxfId="1702" priority="3813" operator="equal">
      <formula>1</formula>
    </cfRule>
  </conditionalFormatting>
  <conditionalFormatting sqref="BN41:BN44">
    <cfRule type="cellIs" dxfId="1701" priority="3810" operator="equal">
      <formula>2</formula>
    </cfRule>
    <cfRule type="cellIs" dxfId="1700" priority="3811" operator="equal">
      <formula>1</formula>
    </cfRule>
  </conditionalFormatting>
  <conditionalFormatting sqref="BN41:BN44">
    <cfRule type="cellIs" dxfId="1699" priority="3808" operator="equal">
      <formula>2</formula>
    </cfRule>
    <cfRule type="cellIs" dxfId="1698" priority="3809" operator="equal">
      <formula>1</formula>
    </cfRule>
  </conditionalFormatting>
  <conditionalFormatting sqref="BQ41:BQ44">
    <cfRule type="cellIs" dxfId="1697" priority="3806" operator="equal">
      <formula>2</formula>
    </cfRule>
    <cfRule type="cellIs" dxfId="1696" priority="3807" operator="equal">
      <formula>1</formula>
    </cfRule>
  </conditionalFormatting>
  <conditionalFormatting sqref="BQ41:BQ44">
    <cfRule type="cellIs" dxfId="1695" priority="3804" operator="equal">
      <formula>2</formula>
    </cfRule>
    <cfRule type="cellIs" dxfId="1694" priority="3805" operator="equal">
      <formula>1</formula>
    </cfRule>
  </conditionalFormatting>
  <conditionalFormatting sqref="BQ41:BQ44">
    <cfRule type="cellIs" dxfId="1693" priority="3802" operator="equal">
      <formula>2</formula>
    </cfRule>
    <cfRule type="cellIs" dxfId="1692" priority="3803" operator="equal">
      <formula>1</formula>
    </cfRule>
  </conditionalFormatting>
  <conditionalFormatting sqref="BT41:BT44">
    <cfRule type="cellIs" dxfId="1691" priority="3800" operator="equal">
      <formula>2</formula>
    </cfRule>
    <cfRule type="cellIs" dxfId="1690" priority="3801" operator="equal">
      <formula>1</formula>
    </cfRule>
  </conditionalFormatting>
  <conditionalFormatting sqref="BT41:BT44">
    <cfRule type="cellIs" dxfId="1689" priority="3798" operator="equal">
      <formula>2</formula>
    </cfRule>
    <cfRule type="cellIs" dxfId="1688" priority="3799" operator="equal">
      <formula>1</formula>
    </cfRule>
  </conditionalFormatting>
  <conditionalFormatting sqref="BT41:BT44">
    <cfRule type="cellIs" dxfId="1687" priority="3796" operator="equal">
      <formula>2</formula>
    </cfRule>
    <cfRule type="cellIs" dxfId="1686" priority="3797" operator="equal">
      <formula>1</formula>
    </cfRule>
  </conditionalFormatting>
  <conditionalFormatting sqref="BW41:BW44">
    <cfRule type="cellIs" dxfId="1685" priority="3794" operator="equal">
      <formula>2</formula>
    </cfRule>
    <cfRule type="cellIs" dxfId="1684" priority="3795" operator="equal">
      <formula>1</formula>
    </cfRule>
  </conditionalFormatting>
  <conditionalFormatting sqref="BW41:BW44">
    <cfRule type="cellIs" dxfId="1683" priority="3792" operator="equal">
      <formula>2</formula>
    </cfRule>
    <cfRule type="cellIs" dxfId="1682" priority="3793" operator="equal">
      <formula>1</formula>
    </cfRule>
  </conditionalFormatting>
  <conditionalFormatting sqref="BW41:BW44">
    <cfRule type="cellIs" dxfId="1681" priority="3790" operator="equal">
      <formula>2</formula>
    </cfRule>
    <cfRule type="cellIs" dxfId="1680" priority="3791" operator="equal">
      <formula>1</formula>
    </cfRule>
  </conditionalFormatting>
  <conditionalFormatting sqref="BZ41:BZ44">
    <cfRule type="cellIs" dxfId="1679" priority="3788" operator="equal">
      <formula>2</formula>
    </cfRule>
    <cfRule type="cellIs" dxfId="1678" priority="3789" operator="equal">
      <formula>1</formula>
    </cfRule>
  </conditionalFormatting>
  <conditionalFormatting sqref="BZ41:BZ44">
    <cfRule type="cellIs" dxfId="1677" priority="3786" operator="equal">
      <formula>2</formula>
    </cfRule>
    <cfRule type="cellIs" dxfId="1676" priority="3787" operator="equal">
      <formula>1</formula>
    </cfRule>
  </conditionalFormatting>
  <conditionalFormatting sqref="BZ41:BZ44">
    <cfRule type="cellIs" dxfId="1675" priority="3784" operator="equal">
      <formula>2</formula>
    </cfRule>
    <cfRule type="cellIs" dxfId="1674" priority="3785" operator="equal">
      <formula>1</formula>
    </cfRule>
  </conditionalFormatting>
  <conditionalFormatting sqref="CC41:CC44">
    <cfRule type="cellIs" dxfId="1673" priority="3782" operator="equal">
      <formula>2</formula>
    </cfRule>
    <cfRule type="cellIs" dxfId="1672" priority="3783" operator="equal">
      <formula>1</formula>
    </cfRule>
  </conditionalFormatting>
  <conditionalFormatting sqref="CC41:CC44">
    <cfRule type="cellIs" dxfId="1671" priority="3780" operator="equal">
      <formula>2</formula>
    </cfRule>
    <cfRule type="cellIs" dxfId="1670" priority="3781" operator="equal">
      <formula>1</formula>
    </cfRule>
  </conditionalFormatting>
  <conditionalFormatting sqref="CC41:CC44">
    <cfRule type="cellIs" dxfId="1669" priority="3778" operator="equal">
      <formula>2</formula>
    </cfRule>
    <cfRule type="cellIs" dxfId="1668" priority="3779" operator="equal">
      <formula>1</formula>
    </cfRule>
  </conditionalFormatting>
  <conditionalFormatting sqref="CF41:CF44">
    <cfRule type="cellIs" dxfId="1667" priority="3776" operator="equal">
      <formula>2</formula>
    </cfRule>
    <cfRule type="cellIs" dxfId="1666" priority="3777" operator="equal">
      <formula>1</formula>
    </cfRule>
  </conditionalFormatting>
  <conditionalFormatting sqref="CF41:CF44">
    <cfRule type="cellIs" dxfId="1665" priority="3774" operator="equal">
      <formula>2</formula>
    </cfRule>
    <cfRule type="cellIs" dxfId="1664" priority="3775" operator="equal">
      <formula>1</formula>
    </cfRule>
  </conditionalFormatting>
  <conditionalFormatting sqref="CF41:CF44">
    <cfRule type="cellIs" dxfId="1663" priority="3772" operator="equal">
      <formula>2</formula>
    </cfRule>
    <cfRule type="cellIs" dxfId="1662" priority="3773" operator="equal">
      <formula>1</formula>
    </cfRule>
  </conditionalFormatting>
  <conditionalFormatting sqref="CI41:CI44">
    <cfRule type="cellIs" dxfId="1661" priority="3770" operator="equal">
      <formula>2</formula>
    </cfRule>
    <cfRule type="cellIs" dxfId="1660" priority="3771" operator="equal">
      <formula>1</formula>
    </cfRule>
  </conditionalFormatting>
  <conditionalFormatting sqref="CI41:CI44">
    <cfRule type="cellIs" dxfId="1659" priority="3768" operator="equal">
      <formula>2</formula>
    </cfRule>
    <cfRule type="cellIs" dxfId="1658" priority="3769" operator="equal">
      <formula>1</formula>
    </cfRule>
  </conditionalFormatting>
  <conditionalFormatting sqref="CI41:CI44">
    <cfRule type="cellIs" dxfId="1657" priority="3766" operator="equal">
      <formula>2</formula>
    </cfRule>
    <cfRule type="cellIs" dxfId="1656" priority="3767" operator="equal">
      <formula>1</formula>
    </cfRule>
  </conditionalFormatting>
  <conditionalFormatting sqref="CL41:CL44">
    <cfRule type="cellIs" dxfId="1655" priority="3764" operator="equal">
      <formula>2</formula>
    </cfRule>
    <cfRule type="cellIs" dxfId="1654" priority="3765" operator="equal">
      <formula>1</formula>
    </cfRule>
  </conditionalFormatting>
  <conditionalFormatting sqref="CL41:CL44">
    <cfRule type="cellIs" dxfId="1653" priority="3762" operator="equal">
      <formula>2</formula>
    </cfRule>
    <cfRule type="cellIs" dxfId="1652" priority="3763" operator="equal">
      <formula>1</formula>
    </cfRule>
  </conditionalFormatting>
  <conditionalFormatting sqref="CL41:CL44">
    <cfRule type="cellIs" dxfId="1651" priority="3760" operator="equal">
      <formula>2</formula>
    </cfRule>
    <cfRule type="cellIs" dxfId="1650" priority="3761" operator="equal">
      <formula>1</formula>
    </cfRule>
  </conditionalFormatting>
  <conditionalFormatting sqref="CO41:CO44">
    <cfRule type="cellIs" dxfId="1649" priority="3758" operator="equal">
      <formula>2</formula>
    </cfRule>
    <cfRule type="cellIs" dxfId="1648" priority="3759" operator="equal">
      <formula>1</formula>
    </cfRule>
  </conditionalFormatting>
  <conditionalFormatting sqref="CO41:CO44">
    <cfRule type="cellIs" dxfId="1647" priority="3756" operator="equal">
      <formula>2</formula>
    </cfRule>
    <cfRule type="cellIs" dxfId="1646" priority="3757" operator="equal">
      <formula>1</formula>
    </cfRule>
  </conditionalFormatting>
  <conditionalFormatting sqref="CO41:CO44">
    <cfRule type="cellIs" dxfId="1645" priority="3754" operator="equal">
      <formula>2</formula>
    </cfRule>
    <cfRule type="cellIs" dxfId="1644" priority="3755" operator="equal">
      <formula>1</formula>
    </cfRule>
  </conditionalFormatting>
  <conditionalFormatting sqref="CR41:CR44">
    <cfRule type="cellIs" dxfId="1643" priority="3752" operator="equal">
      <formula>2</formula>
    </cfRule>
    <cfRule type="cellIs" dxfId="1642" priority="3753" operator="equal">
      <formula>1</formula>
    </cfRule>
  </conditionalFormatting>
  <conditionalFormatting sqref="CR41:CR44">
    <cfRule type="cellIs" dxfId="1641" priority="3750" operator="equal">
      <formula>2</formula>
    </cfRule>
    <cfRule type="cellIs" dxfId="1640" priority="3751" operator="equal">
      <formula>1</formula>
    </cfRule>
  </conditionalFormatting>
  <conditionalFormatting sqref="CR41:CR44">
    <cfRule type="cellIs" dxfId="1639" priority="3748" operator="equal">
      <formula>2</formula>
    </cfRule>
    <cfRule type="cellIs" dxfId="1638" priority="3749" operator="equal">
      <formula>1</formula>
    </cfRule>
  </conditionalFormatting>
  <conditionalFormatting sqref="CU41:CU44">
    <cfRule type="cellIs" dxfId="1637" priority="3746" operator="equal">
      <formula>2</formula>
    </cfRule>
    <cfRule type="cellIs" dxfId="1636" priority="3747" operator="equal">
      <formula>1</formula>
    </cfRule>
  </conditionalFormatting>
  <conditionalFormatting sqref="CU41:CU44">
    <cfRule type="cellIs" dxfId="1635" priority="3744" operator="equal">
      <formula>2</formula>
    </cfRule>
    <cfRule type="cellIs" dxfId="1634" priority="3745" operator="equal">
      <formula>1</formula>
    </cfRule>
  </conditionalFormatting>
  <conditionalFormatting sqref="CU41:CU44">
    <cfRule type="cellIs" dxfId="1633" priority="3742" operator="equal">
      <formula>2</formula>
    </cfRule>
    <cfRule type="cellIs" dxfId="1632" priority="3743" operator="equal">
      <formula>1</formula>
    </cfRule>
  </conditionalFormatting>
  <conditionalFormatting sqref="CX41:CX44">
    <cfRule type="cellIs" dxfId="1631" priority="3740" operator="equal">
      <formula>2</formula>
    </cfRule>
    <cfRule type="cellIs" dxfId="1630" priority="3741" operator="equal">
      <formula>1</formula>
    </cfRule>
  </conditionalFormatting>
  <conditionalFormatting sqref="CX41:CX44">
    <cfRule type="cellIs" dxfId="1629" priority="3738" operator="equal">
      <formula>2</formula>
    </cfRule>
    <cfRule type="cellIs" dxfId="1628" priority="3739" operator="equal">
      <formula>1</formula>
    </cfRule>
  </conditionalFormatting>
  <conditionalFormatting sqref="CX41:CX44">
    <cfRule type="cellIs" dxfId="1627" priority="3736" operator="equal">
      <formula>2</formula>
    </cfRule>
    <cfRule type="cellIs" dxfId="1626" priority="3737" operator="equal">
      <formula>1</formula>
    </cfRule>
  </conditionalFormatting>
  <conditionalFormatting sqref="DA41:DA44">
    <cfRule type="cellIs" dxfId="1625" priority="3734" operator="equal">
      <formula>2</formula>
    </cfRule>
    <cfRule type="cellIs" dxfId="1624" priority="3735" operator="equal">
      <formula>1</formula>
    </cfRule>
  </conditionalFormatting>
  <conditionalFormatting sqref="DA41:DA44">
    <cfRule type="cellIs" dxfId="1623" priority="3732" operator="equal">
      <formula>2</formula>
    </cfRule>
    <cfRule type="cellIs" dxfId="1622" priority="3733" operator="equal">
      <formula>1</formula>
    </cfRule>
  </conditionalFormatting>
  <conditionalFormatting sqref="DA41:DA44">
    <cfRule type="cellIs" dxfId="1621" priority="3730" operator="equal">
      <formula>2</formula>
    </cfRule>
    <cfRule type="cellIs" dxfId="1620" priority="3731" operator="equal">
      <formula>1</formula>
    </cfRule>
  </conditionalFormatting>
  <conditionalFormatting sqref="DD41:DD44">
    <cfRule type="cellIs" dxfId="1619" priority="3728" operator="equal">
      <formula>2</formula>
    </cfRule>
    <cfRule type="cellIs" dxfId="1618" priority="3729" operator="equal">
      <formula>1</formula>
    </cfRule>
  </conditionalFormatting>
  <conditionalFormatting sqref="DD41:DD44">
    <cfRule type="cellIs" dxfId="1617" priority="3726" operator="equal">
      <formula>2</formula>
    </cfRule>
    <cfRule type="cellIs" dxfId="1616" priority="3727" operator="equal">
      <formula>1</formula>
    </cfRule>
  </conditionalFormatting>
  <conditionalFormatting sqref="DD41:DD44">
    <cfRule type="cellIs" dxfId="1615" priority="3724" operator="equal">
      <formula>2</formula>
    </cfRule>
    <cfRule type="cellIs" dxfId="1614" priority="3725" operator="equal">
      <formula>1</formula>
    </cfRule>
  </conditionalFormatting>
  <conditionalFormatting sqref="BN46:BN49">
    <cfRule type="cellIs" dxfId="1613" priority="3722" operator="equal">
      <formula>2</formula>
    </cfRule>
    <cfRule type="cellIs" dxfId="1612" priority="3723" operator="equal">
      <formula>1</formula>
    </cfRule>
  </conditionalFormatting>
  <conditionalFormatting sqref="BN46:BN49">
    <cfRule type="cellIs" dxfId="1611" priority="3720" operator="equal">
      <formula>2</formula>
    </cfRule>
    <cfRule type="cellIs" dxfId="1610" priority="3721" operator="equal">
      <formula>1</formula>
    </cfRule>
  </conditionalFormatting>
  <conditionalFormatting sqref="BN46:BN49">
    <cfRule type="cellIs" dxfId="1609" priority="3718" operator="equal">
      <formula>2</formula>
    </cfRule>
    <cfRule type="cellIs" dxfId="1608" priority="3719" operator="equal">
      <formula>1</formula>
    </cfRule>
  </conditionalFormatting>
  <conditionalFormatting sqref="BQ46:BQ49">
    <cfRule type="cellIs" dxfId="1607" priority="3716" operator="equal">
      <formula>2</formula>
    </cfRule>
    <cfRule type="cellIs" dxfId="1606" priority="3717" operator="equal">
      <formula>1</formula>
    </cfRule>
  </conditionalFormatting>
  <conditionalFormatting sqref="BQ46:BQ49">
    <cfRule type="cellIs" dxfId="1605" priority="3714" operator="equal">
      <formula>2</formula>
    </cfRule>
    <cfRule type="cellIs" dxfId="1604" priority="3715" operator="equal">
      <formula>1</formula>
    </cfRule>
  </conditionalFormatting>
  <conditionalFormatting sqref="BQ46:BQ49">
    <cfRule type="cellIs" dxfId="1603" priority="3712" operator="equal">
      <formula>2</formula>
    </cfRule>
    <cfRule type="cellIs" dxfId="1602" priority="3713" operator="equal">
      <formula>1</formula>
    </cfRule>
  </conditionalFormatting>
  <conditionalFormatting sqref="BT46:BT49">
    <cfRule type="cellIs" dxfId="1601" priority="3710" operator="equal">
      <formula>2</formula>
    </cfRule>
    <cfRule type="cellIs" dxfId="1600" priority="3711" operator="equal">
      <formula>1</formula>
    </cfRule>
  </conditionalFormatting>
  <conditionalFormatting sqref="BT46:BT49">
    <cfRule type="cellIs" dxfId="1599" priority="3708" operator="equal">
      <formula>2</formula>
    </cfRule>
    <cfRule type="cellIs" dxfId="1598" priority="3709" operator="equal">
      <formula>1</formula>
    </cfRule>
  </conditionalFormatting>
  <conditionalFormatting sqref="BT46:BT49">
    <cfRule type="cellIs" dxfId="1597" priority="3706" operator="equal">
      <formula>2</formula>
    </cfRule>
    <cfRule type="cellIs" dxfId="1596" priority="3707" operator="equal">
      <formula>1</formula>
    </cfRule>
  </conditionalFormatting>
  <conditionalFormatting sqref="BW46:BW49">
    <cfRule type="cellIs" dxfId="1595" priority="3704" operator="equal">
      <formula>2</formula>
    </cfRule>
    <cfRule type="cellIs" dxfId="1594" priority="3705" operator="equal">
      <formula>1</formula>
    </cfRule>
  </conditionalFormatting>
  <conditionalFormatting sqref="BW46:BW49">
    <cfRule type="cellIs" dxfId="1593" priority="3702" operator="equal">
      <formula>2</formula>
    </cfRule>
    <cfRule type="cellIs" dxfId="1592" priority="3703" operator="equal">
      <formula>1</formula>
    </cfRule>
  </conditionalFormatting>
  <conditionalFormatting sqref="BW46:BW49">
    <cfRule type="cellIs" dxfId="1591" priority="3700" operator="equal">
      <formula>2</formula>
    </cfRule>
    <cfRule type="cellIs" dxfId="1590" priority="3701" operator="equal">
      <formula>1</formula>
    </cfRule>
  </conditionalFormatting>
  <conditionalFormatting sqref="BZ46:BZ49">
    <cfRule type="cellIs" dxfId="1589" priority="3698" operator="equal">
      <formula>2</formula>
    </cfRule>
    <cfRule type="cellIs" dxfId="1588" priority="3699" operator="equal">
      <formula>1</formula>
    </cfRule>
  </conditionalFormatting>
  <conditionalFormatting sqref="BZ46:BZ49">
    <cfRule type="cellIs" dxfId="1587" priority="3696" operator="equal">
      <formula>2</formula>
    </cfRule>
    <cfRule type="cellIs" dxfId="1586" priority="3697" operator="equal">
      <formula>1</formula>
    </cfRule>
  </conditionalFormatting>
  <conditionalFormatting sqref="BZ46:BZ49">
    <cfRule type="cellIs" dxfId="1585" priority="3694" operator="equal">
      <formula>2</formula>
    </cfRule>
    <cfRule type="cellIs" dxfId="1584" priority="3695" operator="equal">
      <formula>1</formula>
    </cfRule>
  </conditionalFormatting>
  <conditionalFormatting sqref="CC46:CC49">
    <cfRule type="cellIs" dxfId="1583" priority="3692" operator="equal">
      <formula>2</formula>
    </cfRule>
    <cfRule type="cellIs" dxfId="1582" priority="3693" operator="equal">
      <formula>1</formula>
    </cfRule>
  </conditionalFormatting>
  <conditionalFormatting sqref="CC46:CC49">
    <cfRule type="cellIs" dxfId="1581" priority="3690" operator="equal">
      <formula>2</formula>
    </cfRule>
    <cfRule type="cellIs" dxfId="1580" priority="3691" operator="equal">
      <formula>1</formula>
    </cfRule>
  </conditionalFormatting>
  <conditionalFormatting sqref="CC46:CC49">
    <cfRule type="cellIs" dxfId="1579" priority="3688" operator="equal">
      <formula>2</formula>
    </cfRule>
    <cfRule type="cellIs" dxfId="1578" priority="3689" operator="equal">
      <formula>1</formula>
    </cfRule>
  </conditionalFormatting>
  <conditionalFormatting sqref="CF46:CF49">
    <cfRule type="cellIs" dxfId="1577" priority="3686" operator="equal">
      <formula>2</formula>
    </cfRule>
    <cfRule type="cellIs" dxfId="1576" priority="3687" operator="equal">
      <formula>1</formula>
    </cfRule>
  </conditionalFormatting>
  <conditionalFormatting sqref="CF46:CF49">
    <cfRule type="cellIs" dxfId="1575" priority="3684" operator="equal">
      <formula>2</formula>
    </cfRule>
    <cfRule type="cellIs" dxfId="1574" priority="3685" operator="equal">
      <formula>1</formula>
    </cfRule>
  </conditionalFormatting>
  <conditionalFormatting sqref="CF46:CF49">
    <cfRule type="cellIs" dxfId="1573" priority="3682" operator="equal">
      <formula>2</formula>
    </cfRule>
    <cfRule type="cellIs" dxfId="1572" priority="3683" operator="equal">
      <formula>1</formula>
    </cfRule>
  </conditionalFormatting>
  <conditionalFormatting sqref="CI46:CI49">
    <cfRule type="cellIs" dxfId="1571" priority="3680" operator="equal">
      <formula>2</formula>
    </cfRule>
    <cfRule type="cellIs" dxfId="1570" priority="3681" operator="equal">
      <formula>1</formula>
    </cfRule>
  </conditionalFormatting>
  <conditionalFormatting sqref="CI46:CI49">
    <cfRule type="cellIs" dxfId="1569" priority="3678" operator="equal">
      <formula>2</formula>
    </cfRule>
    <cfRule type="cellIs" dxfId="1568" priority="3679" operator="equal">
      <formula>1</formula>
    </cfRule>
  </conditionalFormatting>
  <conditionalFormatting sqref="CI46:CI49">
    <cfRule type="cellIs" dxfId="1567" priority="3676" operator="equal">
      <formula>2</formula>
    </cfRule>
    <cfRule type="cellIs" dxfId="1566" priority="3677" operator="equal">
      <formula>1</formula>
    </cfRule>
  </conditionalFormatting>
  <conditionalFormatting sqref="CL46:CL49">
    <cfRule type="cellIs" dxfId="1565" priority="3674" operator="equal">
      <formula>2</formula>
    </cfRule>
    <cfRule type="cellIs" dxfId="1564" priority="3675" operator="equal">
      <formula>1</formula>
    </cfRule>
  </conditionalFormatting>
  <conditionalFormatting sqref="CL46:CL49">
    <cfRule type="cellIs" dxfId="1563" priority="3672" operator="equal">
      <formula>2</formula>
    </cfRule>
    <cfRule type="cellIs" dxfId="1562" priority="3673" operator="equal">
      <formula>1</formula>
    </cfRule>
  </conditionalFormatting>
  <conditionalFormatting sqref="CL46:CL49">
    <cfRule type="cellIs" dxfId="1561" priority="3670" operator="equal">
      <formula>2</formula>
    </cfRule>
    <cfRule type="cellIs" dxfId="1560" priority="3671" operator="equal">
      <formula>1</formula>
    </cfRule>
  </conditionalFormatting>
  <conditionalFormatting sqref="CO46:CO49">
    <cfRule type="cellIs" dxfId="1559" priority="3668" operator="equal">
      <formula>2</formula>
    </cfRule>
    <cfRule type="cellIs" dxfId="1558" priority="3669" operator="equal">
      <formula>1</formula>
    </cfRule>
  </conditionalFormatting>
  <conditionalFormatting sqref="CO46:CO49">
    <cfRule type="cellIs" dxfId="1557" priority="3666" operator="equal">
      <formula>2</formula>
    </cfRule>
    <cfRule type="cellIs" dxfId="1556" priority="3667" operator="equal">
      <formula>1</formula>
    </cfRule>
  </conditionalFormatting>
  <conditionalFormatting sqref="CO46:CO49">
    <cfRule type="cellIs" dxfId="1555" priority="3664" operator="equal">
      <formula>2</formula>
    </cfRule>
    <cfRule type="cellIs" dxfId="1554" priority="3665" operator="equal">
      <formula>1</formula>
    </cfRule>
  </conditionalFormatting>
  <conditionalFormatting sqref="CR46:CR49">
    <cfRule type="cellIs" dxfId="1553" priority="3662" operator="equal">
      <formula>2</formula>
    </cfRule>
    <cfRule type="cellIs" dxfId="1552" priority="3663" operator="equal">
      <formula>1</formula>
    </cfRule>
  </conditionalFormatting>
  <conditionalFormatting sqref="CR46:CR49">
    <cfRule type="cellIs" dxfId="1551" priority="3660" operator="equal">
      <formula>2</formula>
    </cfRule>
    <cfRule type="cellIs" dxfId="1550" priority="3661" operator="equal">
      <formula>1</formula>
    </cfRule>
  </conditionalFormatting>
  <conditionalFormatting sqref="CR46:CR49">
    <cfRule type="cellIs" dxfId="1549" priority="3658" operator="equal">
      <formula>2</formula>
    </cfRule>
    <cfRule type="cellIs" dxfId="1548" priority="3659" operator="equal">
      <formula>1</formula>
    </cfRule>
  </conditionalFormatting>
  <conditionalFormatting sqref="CU46:CU49">
    <cfRule type="cellIs" dxfId="1547" priority="3656" operator="equal">
      <formula>2</formula>
    </cfRule>
    <cfRule type="cellIs" dxfId="1546" priority="3657" operator="equal">
      <formula>1</formula>
    </cfRule>
  </conditionalFormatting>
  <conditionalFormatting sqref="CU46:CU49">
    <cfRule type="cellIs" dxfId="1545" priority="3654" operator="equal">
      <formula>2</formula>
    </cfRule>
    <cfRule type="cellIs" dxfId="1544" priority="3655" operator="equal">
      <formula>1</formula>
    </cfRule>
  </conditionalFormatting>
  <conditionalFormatting sqref="CU46:CU49">
    <cfRule type="cellIs" dxfId="1543" priority="3652" operator="equal">
      <formula>2</formula>
    </cfRule>
    <cfRule type="cellIs" dxfId="1542" priority="3653" operator="equal">
      <formula>1</formula>
    </cfRule>
  </conditionalFormatting>
  <conditionalFormatting sqref="CX46:CX49">
    <cfRule type="cellIs" dxfId="1541" priority="3650" operator="equal">
      <formula>2</formula>
    </cfRule>
    <cfRule type="cellIs" dxfId="1540" priority="3651" operator="equal">
      <formula>1</formula>
    </cfRule>
  </conditionalFormatting>
  <conditionalFormatting sqref="CX46:CX49">
    <cfRule type="cellIs" dxfId="1539" priority="3648" operator="equal">
      <formula>2</formula>
    </cfRule>
    <cfRule type="cellIs" dxfId="1538" priority="3649" operator="equal">
      <formula>1</formula>
    </cfRule>
  </conditionalFormatting>
  <conditionalFormatting sqref="CX46:CX49">
    <cfRule type="cellIs" dxfId="1537" priority="3646" operator="equal">
      <formula>2</formula>
    </cfRule>
    <cfRule type="cellIs" dxfId="1536" priority="3647" operator="equal">
      <formula>1</formula>
    </cfRule>
  </conditionalFormatting>
  <conditionalFormatting sqref="DA46:DA49">
    <cfRule type="cellIs" dxfId="1535" priority="3644" operator="equal">
      <formula>2</formula>
    </cfRule>
    <cfRule type="cellIs" dxfId="1534" priority="3645" operator="equal">
      <formula>1</formula>
    </cfRule>
  </conditionalFormatting>
  <conditionalFormatting sqref="DA46:DA49">
    <cfRule type="cellIs" dxfId="1533" priority="3642" operator="equal">
      <formula>2</formula>
    </cfRule>
    <cfRule type="cellIs" dxfId="1532" priority="3643" operator="equal">
      <formula>1</formula>
    </cfRule>
  </conditionalFormatting>
  <conditionalFormatting sqref="DA46:DA49">
    <cfRule type="cellIs" dxfId="1531" priority="3640" operator="equal">
      <formula>2</formula>
    </cfRule>
    <cfRule type="cellIs" dxfId="1530" priority="3641" operator="equal">
      <formula>1</formula>
    </cfRule>
  </conditionalFormatting>
  <conditionalFormatting sqref="DD46:DD49">
    <cfRule type="cellIs" dxfId="1529" priority="3638" operator="equal">
      <formula>2</formula>
    </cfRule>
    <cfRule type="cellIs" dxfId="1528" priority="3639" operator="equal">
      <formula>1</formula>
    </cfRule>
  </conditionalFormatting>
  <conditionalFormatting sqref="DD46:DD49">
    <cfRule type="cellIs" dxfId="1527" priority="3636" operator="equal">
      <formula>2</formula>
    </cfRule>
    <cfRule type="cellIs" dxfId="1526" priority="3637" operator="equal">
      <formula>1</formula>
    </cfRule>
  </conditionalFormatting>
  <conditionalFormatting sqref="DD46:DD49">
    <cfRule type="cellIs" dxfId="1525" priority="3634" operator="equal">
      <formula>2</formula>
    </cfRule>
    <cfRule type="cellIs" dxfId="1524" priority="3635" operator="equal">
      <formula>1</formula>
    </cfRule>
  </conditionalFormatting>
  <conditionalFormatting sqref="BK58:BK61">
    <cfRule type="cellIs" dxfId="1523" priority="3632" operator="equal">
      <formula>2</formula>
    </cfRule>
    <cfRule type="cellIs" dxfId="1522" priority="3633" operator="equal">
      <formula>1</formula>
    </cfRule>
  </conditionalFormatting>
  <conditionalFormatting sqref="BK63:BK66">
    <cfRule type="cellIs" dxfId="1521" priority="3630" operator="equal">
      <formula>2</formula>
    </cfRule>
    <cfRule type="cellIs" dxfId="1520" priority="3631" operator="equal">
      <formula>1</formula>
    </cfRule>
  </conditionalFormatting>
  <conditionalFormatting sqref="BK63:BK66">
    <cfRule type="cellIs" dxfId="1519" priority="3628" operator="equal">
      <formula>2</formula>
    </cfRule>
    <cfRule type="cellIs" dxfId="1518" priority="3629" operator="equal">
      <formula>1</formula>
    </cfRule>
  </conditionalFormatting>
  <conditionalFormatting sqref="BK68:BK71">
    <cfRule type="cellIs" dxfId="1517" priority="3626" operator="equal">
      <formula>2</formula>
    </cfRule>
    <cfRule type="cellIs" dxfId="1516" priority="3627" operator="equal">
      <formula>1</formula>
    </cfRule>
  </conditionalFormatting>
  <conditionalFormatting sqref="BK68:BK71">
    <cfRule type="cellIs" dxfId="1515" priority="3624" operator="equal">
      <formula>2</formula>
    </cfRule>
    <cfRule type="cellIs" dxfId="1514" priority="3625" operator="equal">
      <formula>1</formula>
    </cfRule>
  </conditionalFormatting>
  <conditionalFormatting sqref="BK68:BK71">
    <cfRule type="cellIs" dxfId="1513" priority="3622" operator="equal">
      <formula>2</formula>
    </cfRule>
    <cfRule type="cellIs" dxfId="1512" priority="3623" operator="equal">
      <formula>1</formula>
    </cfRule>
  </conditionalFormatting>
  <conditionalFormatting sqref="BN58:BN61">
    <cfRule type="cellIs" dxfId="1511" priority="3620" operator="equal">
      <formula>2</formula>
    </cfRule>
    <cfRule type="cellIs" dxfId="1510" priority="3621" operator="equal">
      <formula>1</formula>
    </cfRule>
  </conditionalFormatting>
  <conditionalFormatting sqref="BQ58:BQ61">
    <cfRule type="cellIs" dxfId="1509" priority="3618" operator="equal">
      <formula>2</formula>
    </cfRule>
    <cfRule type="cellIs" dxfId="1508" priority="3619" operator="equal">
      <formula>1</formula>
    </cfRule>
  </conditionalFormatting>
  <conditionalFormatting sqref="BT58:BT61">
    <cfRule type="cellIs" dxfId="1507" priority="3616" operator="equal">
      <formula>2</formula>
    </cfRule>
    <cfRule type="cellIs" dxfId="1506" priority="3617" operator="equal">
      <formula>1</formula>
    </cfRule>
  </conditionalFormatting>
  <conditionalFormatting sqref="BW58:BW61">
    <cfRule type="cellIs" dxfId="1505" priority="3614" operator="equal">
      <formula>2</formula>
    </cfRule>
    <cfRule type="cellIs" dxfId="1504" priority="3615" operator="equal">
      <formula>1</formula>
    </cfRule>
  </conditionalFormatting>
  <conditionalFormatting sqref="BZ58:BZ61">
    <cfRule type="cellIs" dxfId="1503" priority="3612" operator="equal">
      <formula>2</formula>
    </cfRule>
    <cfRule type="cellIs" dxfId="1502" priority="3613" operator="equal">
      <formula>1</formula>
    </cfRule>
  </conditionalFormatting>
  <conditionalFormatting sqref="CC58:CC61">
    <cfRule type="cellIs" dxfId="1501" priority="3610" operator="equal">
      <formula>2</formula>
    </cfRule>
    <cfRule type="cellIs" dxfId="1500" priority="3611" operator="equal">
      <formula>1</formula>
    </cfRule>
  </conditionalFormatting>
  <conditionalFormatting sqref="CF58:CF61">
    <cfRule type="cellIs" dxfId="1499" priority="3608" operator="equal">
      <formula>2</formula>
    </cfRule>
    <cfRule type="cellIs" dxfId="1498" priority="3609" operator="equal">
      <formula>1</formula>
    </cfRule>
  </conditionalFormatting>
  <conditionalFormatting sqref="CI58:CI61">
    <cfRule type="cellIs" dxfId="1497" priority="3606" operator="equal">
      <formula>2</formula>
    </cfRule>
    <cfRule type="cellIs" dxfId="1496" priority="3607" operator="equal">
      <formula>1</formula>
    </cfRule>
  </conditionalFormatting>
  <conditionalFormatting sqref="CL58:CL61">
    <cfRule type="cellIs" dxfId="1495" priority="3604" operator="equal">
      <formula>2</formula>
    </cfRule>
    <cfRule type="cellIs" dxfId="1494" priority="3605" operator="equal">
      <formula>1</formula>
    </cfRule>
  </conditionalFormatting>
  <conditionalFormatting sqref="CO58:CO61">
    <cfRule type="cellIs" dxfId="1493" priority="3602" operator="equal">
      <formula>2</formula>
    </cfRule>
    <cfRule type="cellIs" dxfId="1492" priority="3603" operator="equal">
      <formula>1</formula>
    </cfRule>
  </conditionalFormatting>
  <conditionalFormatting sqref="CR58:CR61">
    <cfRule type="cellIs" dxfId="1491" priority="3600" operator="equal">
      <formula>2</formula>
    </cfRule>
    <cfRule type="cellIs" dxfId="1490" priority="3601" operator="equal">
      <formula>1</formula>
    </cfRule>
  </conditionalFormatting>
  <conditionalFormatting sqref="CU58:CU61">
    <cfRule type="cellIs" dxfId="1489" priority="3598" operator="equal">
      <formula>2</formula>
    </cfRule>
    <cfRule type="cellIs" dxfId="1488" priority="3599" operator="equal">
      <formula>1</formula>
    </cfRule>
  </conditionalFormatting>
  <conditionalFormatting sqref="CX58:CX61">
    <cfRule type="cellIs" dxfId="1487" priority="3596" operator="equal">
      <formula>2</formula>
    </cfRule>
    <cfRule type="cellIs" dxfId="1486" priority="3597" operator="equal">
      <formula>1</formula>
    </cfRule>
  </conditionalFormatting>
  <conditionalFormatting sqref="DA58:DA61">
    <cfRule type="cellIs" dxfId="1485" priority="3594" operator="equal">
      <formula>2</formula>
    </cfRule>
    <cfRule type="cellIs" dxfId="1484" priority="3595" operator="equal">
      <formula>1</formula>
    </cfRule>
  </conditionalFormatting>
  <conditionalFormatting sqref="DD58:DD61">
    <cfRule type="cellIs" dxfId="1483" priority="3592" operator="equal">
      <formula>2</formula>
    </cfRule>
    <cfRule type="cellIs" dxfId="1482" priority="3593" operator="equal">
      <formula>1</formula>
    </cfRule>
  </conditionalFormatting>
  <conditionalFormatting sqref="BN63:BN66">
    <cfRule type="cellIs" dxfId="1481" priority="3590" operator="equal">
      <formula>2</formula>
    </cfRule>
    <cfRule type="cellIs" dxfId="1480" priority="3591" operator="equal">
      <formula>1</formula>
    </cfRule>
  </conditionalFormatting>
  <conditionalFormatting sqref="BN63:BN66">
    <cfRule type="cellIs" dxfId="1479" priority="3588" operator="equal">
      <formula>2</formula>
    </cfRule>
    <cfRule type="cellIs" dxfId="1478" priority="3589" operator="equal">
      <formula>1</formula>
    </cfRule>
  </conditionalFormatting>
  <conditionalFormatting sqref="BQ63:BQ66">
    <cfRule type="cellIs" dxfId="1477" priority="3586" operator="equal">
      <formula>2</formula>
    </cfRule>
    <cfRule type="cellIs" dxfId="1476" priority="3587" operator="equal">
      <formula>1</formula>
    </cfRule>
  </conditionalFormatting>
  <conditionalFormatting sqref="BQ63:BQ66">
    <cfRule type="cellIs" dxfId="1475" priority="3584" operator="equal">
      <formula>2</formula>
    </cfRule>
    <cfRule type="cellIs" dxfId="1474" priority="3585" operator="equal">
      <formula>1</formula>
    </cfRule>
  </conditionalFormatting>
  <conditionalFormatting sqref="BT63:BT66">
    <cfRule type="cellIs" dxfId="1473" priority="3582" operator="equal">
      <formula>2</formula>
    </cfRule>
    <cfRule type="cellIs" dxfId="1472" priority="3583" operator="equal">
      <formula>1</formula>
    </cfRule>
  </conditionalFormatting>
  <conditionalFormatting sqref="BT63:BT66">
    <cfRule type="cellIs" dxfId="1471" priority="3580" operator="equal">
      <formula>2</formula>
    </cfRule>
    <cfRule type="cellIs" dxfId="1470" priority="3581" operator="equal">
      <formula>1</formula>
    </cfRule>
  </conditionalFormatting>
  <conditionalFormatting sqref="BW63:BW66">
    <cfRule type="cellIs" dxfId="1469" priority="3578" operator="equal">
      <formula>2</formula>
    </cfRule>
    <cfRule type="cellIs" dxfId="1468" priority="3579" operator="equal">
      <formula>1</formula>
    </cfRule>
  </conditionalFormatting>
  <conditionalFormatting sqref="BW63:BW66">
    <cfRule type="cellIs" dxfId="1467" priority="3576" operator="equal">
      <formula>2</formula>
    </cfRule>
    <cfRule type="cellIs" dxfId="1466" priority="3577" operator="equal">
      <formula>1</formula>
    </cfRule>
  </conditionalFormatting>
  <conditionalFormatting sqref="BZ63:BZ66">
    <cfRule type="cellIs" dxfId="1465" priority="3574" operator="equal">
      <formula>2</formula>
    </cfRule>
    <cfRule type="cellIs" dxfId="1464" priority="3575" operator="equal">
      <formula>1</formula>
    </cfRule>
  </conditionalFormatting>
  <conditionalFormatting sqref="BZ63:BZ66">
    <cfRule type="cellIs" dxfId="1463" priority="3572" operator="equal">
      <formula>2</formula>
    </cfRule>
    <cfRule type="cellIs" dxfId="1462" priority="3573" operator="equal">
      <formula>1</formula>
    </cfRule>
  </conditionalFormatting>
  <conditionalFormatting sqref="CC63:CC66">
    <cfRule type="cellIs" dxfId="1461" priority="3570" operator="equal">
      <formula>2</formula>
    </cfRule>
    <cfRule type="cellIs" dxfId="1460" priority="3571" operator="equal">
      <formula>1</formula>
    </cfRule>
  </conditionalFormatting>
  <conditionalFormatting sqref="CC63:CC66">
    <cfRule type="cellIs" dxfId="1459" priority="3568" operator="equal">
      <formula>2</formula>
    </cfRule>
    <cfRule type="cellIs" dxfId="1458" priority="3569" operator="equal">
      <formula>1</formula>
    </cfRule>
  </conditionalFormatting>
  <conditionalFormatting sqref="CF63:CF66">
    <cfRule type="cellIs" dxfId="1457" priority="3566" operator="equal">
      <formula>2</formula>
    </cfRule>
    <cfRule type="cellIs" dxfId="1456" priority="3567" operator="equal">
      <formula>1</formula>
    </cfRule>
  </conditionalFormatting>
  <conditionalFormatting sqref="CF63:CF66">
    <cfRule type="cellIs" dxfId="1455" priority="3564" operator="equal">
      <formula>2</formula>
    </cfRule>
    <cfRule type="cellIs" dxfId="1454" priority="3565" operator="equal">
      <formula>1</formula>
    </cfRule>
  </conditionalFormatting>
  <conditionalFormatting sqref="CI63:CI66">
    <cfRule type="cellIs" dxfId="1453" priority="3562" operator="equal">
      <formula>2</formula>
    </cfRule>
    <cfRule type="cellIs" dxfId="1452" priority="3563" operator="equal">
      <formula>1</formula>
    </cfRule>
  </conditionalFormatting>
  <conditionalFormatting sqref="CI63:CI66">
    <cfRule type="cellIs" dxfId="1451" priority="3560" operator="equal">
      <formula>2</formula>
    </cfRule>
    <cfRule type="cellIs" dxfId="1450" priority="3561" operator="equal">
      <formula>1</formula>
    </cfRule>
  </conditionalFormatting>
  <conditionalFormatting sqref="CL63:CL66">
    <cfRule type="cellIs" dxfId="1449" priority="3558" operator="equal">
      <formula>2</formula>
    </cfRule>
    <cfRule type="cellIs" dxfId="1448" priority="3559" operator="equal">
      <formula>1</formula>
    </cfRule>
  </conditionalFormatting>
  <conditionalFormatting sqref="CL63:CL66">
    <cfRule type="cellIs" dxfId="1447" priority="3556" operator="equal">
      <formula>2</formula>
    </cfRule>
    <cfRule type="cellIs" dxfId="1446" priority="3557" operator="equal">
      <formula>1</formula>
    </cfRule>
  </conditionalFormatting>
  <conditionalFormatting sqref="CO63:CO66">
    <cfRule type="cellIs" dxfId="1445" priority="3554" operator="equal">
      <formula>2</formula>
    </cfRule>
    <cfRule type="cellIs" dxfId="1444" priority="3555" operator="equal">
      <formula>1</formula>
    </cfRule>
  </conditionalFormatting>
  <conditionalFormatting sqref="CO63:CO66">
    <cfRule type="cellIs" dxfId="1443" priority="3552" operator="equal">
      <formula>2</formula>
    </cfRule>
    <cfRule type="cellIs" dxfId="1442" priority="3553" operator="equal">
      <formula>1</formula>
    </cfRule>
  </conditionalFormatting>
  <conditionalFormatting sqref="CR63:CR66">
    <cfRule type="cellIs" dxfId="1441" priority="3550" operator="equal">
      <formula>2</formula>
    </cfRule>
    <cfRule type="cellIs" dxfId="1440" priority="3551" operator="equal">
      <formula>1</formula>
    </cfRule>
  </conditionalFormatting>
  <conditionalFormatting sqref="CR63:CR66">
    <cfRule type="cellIs" dxfId="1439" priority="3548" operator="equal">
      <formula>2</formula>
    </cfRule>
    <cfRule type="cellIs" dxfId="1438" priority="3549" operator="equal">
      <formula>1</formula>
    </cfRule>
  </conditionalFormatting>
  <conditionalFormatting sqref="CU63:CU66">
    <cfRule type="cellIs" dxfId="1437" priority="3546" operator="equal">
      <formula>2</formula>
    </cfRule>
    <cfRule type="cellIs" dxfId="1436" priority="3547" operator="equal">
      <formula>1</formula>
    </cfRule>
  </conditionalFormatting>
  <conditionalFormatting sqref="CU63:CU66">
    <cfRule type="cellIs" dxfId="1435" priority="3544" operator="equal">
      <formula>2</formula>
    </cfRule>
    <cfRule type="cellIs" dxfId="1434" priority="3545" operator="equal">
      <formula>1</formula>
    </cfRule>
  </conditionalFormatting>
  <conditionalFormatting sqref="CX63:CX66">
    <cfRule type="cellIs" dxfId="1433" priority="3542" operator="equal">
      <formula>2</formula>
    </cfRule>
    <cfRule type="cellIs" dxfId="1432" priority="3543" operator="equal">
      <formula>1</formula>
    </cfRule>
  </conditionalFormatting>
  <conditionalFormatting sqref="CX63:CX66">
    <cfRule type="cellIs" dxfId="1431" priority="3540" operator="equal">
      <formula>2</formula>
    </cfRule>
    <cfRule type="cellIs" dxfId="1430" priority="3541" operator="equal">
      <formula>1</formula>
    </cfRule>
  </conditionalFormatting>
  <conditionalFormatting sqref="DA63:DA66">
    <cfRule type="cellIs" dxfId="1429" priority="3538" operator="equal">
      <formula>2</formula>
    </cfRule>
    <cfRule type="cellIs" dxfId="1428" priority="3539" operator="equal">
      <formula>1</formula>
    </cfRule>
  </conditionalFormatting>
  <conditionalFormatting sqref="DA63:DA66">
    <cfRule type="cellIs" dxfId="1427" priority="3536" operator="equal">
      <formula>2</formula>
    </cfRule>
    <cfRule type="cellIs" dxfId="1426" priority="3537" operator="equal">
      <formula>1</formula>
    </cfRule>
  </conditionalFormatting>
  <conditionalFormatting sqref="DD63:DD66">
    <cfRule type="cellIs" dxfId="1425" priority="3534" operator="equal">
      <formula>2</formula>
    </cfRule>
    <cfRule type="cellIs" dxfId="1424" priority="3535" operator="equal">
      <formula>1</formula>
    </cfRule>
  </conditionalFormatting>
  <conditionalFormatting sqref="DD63:DD66">
    <cfRule type="cellIs" dxfId="1423" priority="3532" operator="equal">
      <formula>2</formula>
    </cfRule>
    <cfRule type="cellIs" dxfId="1422" priority="3533" operator="equal">
      <formula>1</formula>
    </cfRule>
  </conditionalFormatting>
  <conditionalFormatting sqref="BN68:BN71">
    <cfRule type="cellIs" dxfId="1421" priority="3530" operator="equal">
      <formula>2</formula>
    </cfRule>
    <cfRule type="cellIs" dxfId="1420" priority="3531" operator="equal">
      <formula>1</formula>
    </cfRule>
  </conditionalFormatting>
  <conditionalFormatting sqref="BN68:BN71">
    <cfRule type="cellIs" dxfId="1419" priority="3528" operator="equal">
      <formula>2</formula>
    </cfRule>
    <cfRule type="cellIs" dxfId="1418" priority="3529" operator="equal">
      <formula>1</formula>
    </cfRule>
  </conditionalFormatting>
  <conditionalFormatting sqref="BN68:BN71">
    <cfRule type="cellIs" dxfId="1417" priority="3526" operator="equal">
      <formula>2</formula>
    </cfRule>
    <cfRule type="cellIs" dxfId="1416" priority="3527" operator="equal">
      <formula>1</formula>
    </cfRule>
  </conditionalFormatting>
  <conditionalFormatting sqref="BQ68:BQ71">
    <cfRule type="cellIs" dxfId="1415" priority="3524" operator="equal">
      <formula>2</formula>
    </cfRule>
    <cfRule type="cellIs" dxfId="1414" priority="3525" operator="equal">
      <formula>1</formula>
    </cfRule>
  </conditionalFormatting>
  <conditionalFormatting sqref="BQ68:BQ71">
    <cfRule type="cellIs" dxfId="1413" priority="3522" operator="equal">
      <formula>2</formula>
    </cfRule>
    <cfRule type="cellIs" dxfId="1412" priority="3523" operator="equal">
      <formula>1</formula>
    </cfRule>
  </conditionalFormatting>
  <conditionalFormatting sqref="BQ68:BQ71">
    <cfRule type="cellIs" dxfId="1411" priority="3520" operator="equal">
      <formula>2</formula>
    </cfRule>
    <cfRule type="cellIs" dxfId="1410" priority="3521" operator="equal">
      <formula>1</formula>
    </cfRule>
  </conditionalFormatting>
  <conditionalFormatting sqref="BT68:BT71">
    <cfRule type="cellIs" dxfId="1409" priority="3518" operator="equal">
      <formula>2</formula>
    </cfRule>
    <cfRule type="cellIs" dxfId="1408" priority="3519" operator="equal">
      <formula>1</formula>
    </cfRule>
  </conditionalFormatting>
  <conditionalFormatting sqref="BT68:BT71">
    <cfRule type="cellIs" dxfId="1407" priority="3516" operator="equal">
      <formula>2</formula>
    </cfRule>
    <cfRule type="cellIs" dxfId="1406" priority="3517" operator="equal">
      <formula>1</formula>
    </cfRule>
  </conditionalFormatting>
  <conditionalFormatting sqref="BT68:BT71">
    <cfRule type="cellIs" dxfId="1405" priority="3514" operator="equal">
      <formula>2</formula>
    </cfRule>
    <cfRule type="cellIs" dxfId="1404" priority="3515" operator="equal">
      <formula>1</formula>
    </cfRule>
  </conditionalFormatting>
  <conditionalFormatting sqref="BW68:BW71">
    <cfRule type="cellIs" dxfId="1403" priority="3512" operator="equal">
      <formula>2</formula>
    </cfRule>
    <cfRule type="cellIs" dxfId="1402" priority="3513" operator="equal">
      <formula>1</formula>
    </cfRule>
  </conditionalFormatting>
  <conditionalFormatting sqref="BW68:BW71">
    <cfRule type="cellIs" dxfId="1401" priority="3510" operator="equal">
      <formula>2</formula>
    </cfRule>
    <cfRule type="cellIs" dxfId="1400" priority="3511" operator="equal">
      <formula>1</formula>
    </cfRule>
  </conditionalFormatting>
  <conditionalFormatting sqref="BW68:BW71">
    <cfRule type="cellIs" dxfId="1399" priority="3508" operator="equal">
      <formula>2</formula>
    </cfRule>
    <cfRule type="cellIs" dxfId="1398" priority="3509" operator="equal">
      <formula>1</formula>
    </cfRule>
  </conditionalFormatting>
  <conditionalFormatting sqref="BZ68:BZ71">
    <cfRule type="cellIs" dxfId="1397" priority="3506" operator="equal">
      <formula>2</formula>
    </cfRule>
    <cfRule type="cellIs" dxfId="1396" priority="3507" operator="equal">
      <formula>1</formula>
    </cfRule>
  </conditionalFormatting>
  <conditionalFormatting sqref="BZ68:BZ71">
    <cfRule type="cellIs" dxfId="1395" priority="3504" operator="equal">
      <formula>2</formula>
    </cfRule>
    <cfRule type="cellIs" dxfId="1394" priority="3505" operator="equal">
      <formula>1</formula>
    </cfRule>
  </conditionalFormatting>
  <conditionalFormatting sqref="BZ68:BZ71">
    <cfRule type="cellIs" dxfId="1393" priority="3502" operator="equal">
      <formula>2</formula>
    </cfRule>
    <cfRule type="cellIs" dxfId="1392" priority="3503" operator="equal">
      <formula>1</formula>
    </cfRule>
  </conditionalFormatting>
  <conditionalFormatting sqref="CC68:CC71">
    <cfRule type="cellIs" dxfId="1391" priority="3500" operator="equal">
      <formula>2</formula>
    </cfRule>
    <cfRule type="cellIs" dxfId="1390" priority="3501" operator="equal">
      <formula>1</formula>
    </cfRule>
  </conditionalFormatting>
  <conditionalFormatting sqref="CC68:CC71">
    <cfRule type="cellIs" dxfId="1389" priority="3498" operator="equal">
      <formula>2</formula>
    </cfRule>
    <cfRule type="cellIs" dxfId="1388" priority="3499" operator="equal">
      <formula>1</formula>
    </cfRule>
  </conditionalFormatting>
  <conditionalFormatting sqref="CC68:CC71">
    <cfRule type="cellIs" dxfId="1387" priority="3496" operator="equal">
      <formula>2</formula>
    </cfRule>
    <cfRule type="cellIs" dxfId="1386" priority="3497" operator="equal">
      <formula>1</formula>
    </cfRule>
  </conditionalFormatting>
  <conditionalFormatting sqref="CF68:CF71">
    <cfRule type="cellIs" dxfId="1385" priority="3494" operator="equal">
      <formula>2</formula>
    </cfRule>
    <cfRule type="cellIs" dxfId="1384" priority="3495" operator="equal">
      <formula>1</formula>
    </cfRule>
  </conditionalFormatting>
  <conditionalFormatting sqref="CF68:CF71">
    <cfRule type="cellIs" dxfId="1383" priority="3492" operator="equal">
      <formula>2</formula>
    </cfRule>
    <cfRule type="cellIs" dxfId="1382" priority="3493" operator="equal">
      <formula>1</formula>
    </cfRule>
  </conditionalFormatting>
  <conditionalFormatting sqref="CF68:CF71">
    <cfRule type="cellIs" dxfId="1381" priority="3490" operator="equal">
      <formula>2</formula>
    </cfRule>
    <cfRule type="cellIs" dxfId="1380" priority="3491" operator="equal">
      <formula>1</formula>
    </cfRule>
  </conditionalFormatting>
  <conditionalFormatting sqref="CI68:CI71">
    <cfRule type="cellIs" dxfId="1379" priority="3488" operator="equal">
      <formula>2</formula>
    </cfRule>
    <cfRule type="cellIs" dxfId="1378" priority="3489" operator="equal">
      <formula>1</formula>
    </cfRule>
  </conditionalFormatting>
  <conditionalFormatting sqref="CI68:CI71">
    <cfRule type="cellIs" dxfId="1377" priority="3486" operator="equal">
      <formula>2</formula>
    </cfRule>
    <cfRule type="cellIs" dxfId="1376" priority="3487" operator="equal">
      <formula>1</formula>
    </cfRule>
  </conditionalFormatting>
  <conditionalFormatting sqref="CI68:CI71">
    <cfRule type="cellIs" dxfId="1375" priority="3484" operator="equal">
      <formula>2</formula>
    </cfRule>
    <cfRule type="cellIs" dxfId="1374" priority="3485" operator="equal">
      <formula>1</formula>
    </cfRule>
  </conditionalFormatting>
  <conditionalFormatting sqref="CL68:CL71">
    <cfRule type="cellIs" dxfId="1373" priority="3482" operator="equal">
      <formula>2</formula>
    </cfRule>
    <cfRule type="cellIs" dxfId="1372" priority="3483" operator="equal">
      <formula>1</formula>
    </cfRule>
  </conditionalFormatting>
  <conditionalFormatting sqref="CL68:CL71">
    <cfRule type="cellIs" dxfId="1371" priority="3480" operator="equal">
      <formula>2</formula>
    </cfRule>
    <cfRule type="cellIs" dxfId="1370" priority="3481" operator="equal">
      <formula>1</formula>
    </cfRule>
  </conditionalFormatting>
  <conditionalFormatting sqref="CL68:CL71">
    <cfRule type="cellIs" dxfId="1369" priority="3478" operator="equal">
      <formula>2</formula>
    </cfRule>
    <cfRule type="cellIs" dxfId="1368" priority="3479" operator="equal">
      <formula>1</formula>
    </cfRule>
  </conditionalFormatting>
  <conditionalFormatting sqref="CO68:CO71">
    <cfRule type="cellIs" dxfId="1367" priority="3476" operator="equal">
      <formula>2</formula>
    </cfRule>
    <cfRule type="cellIs" dxfId="1366" priority="3477" operator="equal">
      <formula>1</formula>
    </cfRule>
  </conditionalFormatting>
  <conditionalFormatting sqref="CO68:CO71">
    <cfRule type="cellIs" dxfId="1365" priority="3474" operator="equal">
      <formula>2</formula>
    </cfRule>
    <cfRule type="cellIs" dxfId="1364" priority="3475" operator="equal">
      <formula>1</formula>
    </cfRule>
  </conditionalFormatting>
  <conditionalFormatting sqref="CO68:CO71">
    <cfRule type="cellIs" dxfId="1363" priority="3472" operator="equal">
      <formula>2</formula>
    </cfRule>
    <cfRule type="cellIs" dxfId="1362" priority="3473" operator="equal">
      <formula>1</formula>
    </cfRule>
  </conditionalFormatting>
  <conditionalFormatting sqref="CR68:CR71">
    <cfRule type="cellIs" dxfId="1361" priority="3470" operator="equal">
      <formula>2</formula>
    </cfRule>
    <cfRule type="cellIs" dxfId="1360" priority="3471" operator="equal">
      <formula>1</formula>
    </cfRule>
  </conditionalFormatting>
  <conditionalFormatting sqref="CR68:CR71">
    <cfRule type="cellIs" dxfId="1359" priority="3468" operator="equal">
      <formula>2</formula>
    </cfRule>
    <cfRule type="cellIs" dxfId="1358" priority="3469" operator="equal">
      <formula>1</formula>
    </cfRule>
  </conditionalFormatting>
  <conditionalFormatting sqref="CR68:CR71">
    <cfRule type="cellIs" dxfId="1357" priority="3466" operator="equal">
      <formula>2</formula>
    </cfRule>
    <cfRule type="cellIs" dxfId="1356" priority="3467" operator="equal">
      <formula>1</formula>
    </cfRule>
  </conditionalFormatting>
  <conditionalFormatting sqref="CU68:CU71">
    <cfRule type="cellIs" dxfId="1355" priority="3464" operator="equal">
      <formula>2</formula>
    </cfRule>
    <cfRule type="cellIs" dxfId="1354" priority="3465" operator="equal">
      <formula>1</formula>
    </cfRule>
  </conditionalFormatting>
  <conditionalFormatting sqref="CU68:CU71">
    <cfRule type="cellIs" dxfId="1353" priority="3462" operator="equal">
      <formula>2</formula>
    </cfRule>
    <cfRule type="cellIs" dxfId="1352" priority="3463" operator="equal">
      <formula>1</formula>
    </cfRule>
  </conditionalFormatting>
  <conditionalFormatting sqref="CU68:CU71">
    <cfRule type="cellIs" dxfId="1351" priority="3460" operator="equal">
      <formula>2</formula>
    </cfRule>
    <cfRule type="cellIs" dxfId="1350" priority="3461" operator="equal">
      <formula>1</formula>
    </cfRule>
  </conditionalFormatting>
  <conditionalFormatting sqref="CX68:CX71">
    <cfRule type="cellIs" dxfId="1349" priority="3458" operator="equal">
      <formula>2</formula>
    </cfRule>
    <cfRule type="cellIs" dxfId="1348" priority="3459" operator="equal">
      <formula>1</formula>
    </cfRule>
  </conditionalFormatting>
  <conditionalFormatting sqref="CX68:CX71">
    <cfRule type="cellIs" dxfId="1347" priority="3456" operator="equal">
      <formula>2</formula>
    </cfRule>
    <cfRule type="cellIs" dxfId="1346" priority="3457" operator="equal">
      <formula>1</formula>
    </cfRule>
  </conditionalFormatting>
  <conditionalFormatting sqref="CX68:CX71">
    <cfRule type="cellIs" dxfId="1345" priority="3454" operator="equal">
      <formula>2</formula>
    </cfRule>
    <cfRule type="cellIs" dxfId="1344" priority="3455" operator="equal">
      <formula>1</formula>
    </cfRule>
  </conditionalFormatting>
  <conditionalFormatting sqref="DA68:DA71">
    <cfRule type="cellIs" dxfId="1343" priority="3452" operator="equal">
      <formula>2</formula>
    </cfRule>
    <cfRule type="cellIs" dxfId="1342" priority="3453" operator="equal">
      <formula>1</formula>
    </cfRule>
  </conditionalFormatting>
  <conditionalFormatting sqref="DA68:DA71">
    <cfRule type="cellIs" dxfId="1341" priority="3450" operator="equal">
      <formula>2</formula>
    </cfRule>
    <cfRule type="cellIs" dxfId="1340" priority="3451" operator="equal">
      <formula>1</formula>
    </cfRule>
  </conditionalFormatting>
  <conditionalFormatting sqref="DA68:DA71">
    <cfRule type="cellIs" dxfId="1339" priority="3448" operator="equal">
      <formula>2</formula>
    </cfRule>
    <cfRule type="cellIs" dxfId="1338" priority="3449" operator="equal">
      <formula>1</formula>
    </cfRule>
  </conditionalFormatting>
  <conditionalFormatting sqref="DD68:DD71">
    <cfRule type="cellIs" dxfId="1337" priority="3446" operator="equal">
      <formula>2</formula>
    </cfRule>
    <cfRule type="cellIs" dxfId="1336" priority="3447" operator="equal">
      <formula>1</formula>
    </cfRule>
  </conditionalFormatting>
  <conditionalFormatting sqref="DD68:DD71">
    <cfRule type="cellIs" dxfId="1335" priority="3444" operator="equal">
      <formula>2</formula>
    </cfRule>
    <cfRule type="cellIs" dxfId="1334" priority="3445" operator="equal">
      <formula>1</formula>
    </cfRule>
  </conditionalFormatting>
  <conditionalFormatting sqref="DD68:DD71">
    <cfRule type="cellIs" dxfId="1333" priority="3442" operator="equal">
      <formula>2</formula>
    </cfRule>
    <cfRule type="cellIs" dxfId="1332" priority="3443" operator="equal">
      <formula>1</formula>
    </cfRule>
  </conditionalFormatting>
  <conditionalFormatting sqref="BK80:BK83">
    <cfRule type="cellIs" dxfId="1331" priority="3440" operator="equal">
      <formula>2</formula>
    </cfRule>
    <cfRule type="cellIs" dxfId="1330" priority="3441" operator="equal">
      <formula>1</formula>
    </cfRule>
  </conditionalFormatting>
  <conditionalFormatting sqref="BK85:BK88">
    <cfRule type="cellIs" dxfId="1329" priority="3438" operator="equal">
      <formula>2</formula>
    </cfRule>
    <cfRule type="cellIs" dxfId="1328" priority="3439" operator="equal">
      <formula>1</formula>
    </cfRule>
  </conditionalFormatting>
  <conditionalFormatting sqref="BK85:BK88">
    <cfRule type="cellIs" dxfId="1327" priority="3436" operator="equal">
      <formula>2</formula>
    </cfRule>
    <cfRule type="cellIs" dxfId="1326" priority="3437" operator="equal">
      <formula>1</formula>
    </cfRule>
  </conditionalFormatting>
  <conditionalFormatting sqref="BK90:BK93">
    <cfRule type="cellIs" dxfId="1325" priority="3434" operator="equal">
      <formula>2</formula>
    </cfRule>
    <cfRule type="cellIs" dxfId="1324" priority="3435" operator="equal">
      <formula>1</formula>
    </cfRule>
  </conditionalFormatting>
  <conditionalFormatting sqref="BK90:BK93">
    <cfRule type="cellIs" dxfId="1323" priority="3432" operator="equal">
      <formula>2</formula>
    </cfRule>
    <cfRule type="cellIs" dxfId="1322" priority="3433" operator="equal">
      <formula>1</formula>
    </cfRule>
  </conditionalFormatting>
  <conditionalFormatting sqref="BK90:BK93">
    <cfRule type="cellIs" dxfId="1321" priority="3430" operator="equal">
      <formula>2</formula>
    </cfRule>
    <cfRule type="cellIs" dxfId="1320" priority="3431" operator="equal">
      <formula>1</formula>
    </cfRule>
  </conditionalFormatting>
  <conditionalFormatting sqref="BN80:BN83">
    <cfRule type="cellIs" dxfId="1319" priority="3428" operator="equal">
      <formula>2</formula>
    </cfRule>
    <cfRule type="cellIs" dxfId="1318" priority="3429" operator="equal">
      <formula>1</formula>
    </cfRule>
  </conditionalFormatting>
  <conditionalFormatting sqref="BQ80:BQ83">
    <cfRule type="cellIs" dxfId="1317" priority="3426" operator="equal">
      <formula>2</formula>
    </cfRule>
    <cfRule type="cellIs" dxfId="1316" priority="3427" operator="equal">
      <formula>1</formula>
    </cfRule>
  </conditionalFormatting>
  <conditionalFormatting sqref="BT80:BT83">
    <cfRule type="cellIs" dxfId="1315" priority="3424" operator="equal">
      <formula>2</formula>
    </cfRule>
    <cfRule type="cellIs" dxfId="1314" priority="3425" operator="equal">
      <formula>1</formula>
    </cfRule>
  </conditionalFormatting>
  <conditionalFormatting sqref="BW80:BW83">
    <cfRule type="cellIs" dxfId="1313" priority="3422" operator="equal">
      <formula>2</formula>
    </cfRule>
    <cfRule type="cellIs" dxfId="1312" priority="3423" operator="equal">
      <formula>1</formula>
    </cfRule>
  </conditionalFormatting>
  <conditionalFormatting sqref="BZ80:BZ83">
    <cfRule type="cellIs" dxfId="1311" priority="3420" operator="equal">
      <formula>2</formula>
    </cfRule>
    <cfRule type="cellIs" dxfId="1310" priority="3421" operator="equal">
      <formula>1</formula>
    </cfRule>
  </conditionalFormatting>
  <conditionalFormatting sqref="CC80:CC83">
    <cfRule type="cellIs" dxfId="1309" priority="3418" operator="equal">
      <formula>2</formula>
    </cfRule>
    <cfRule type="cellIs" dxfId="1308" priority="3419" operator="equal">
      <formula>1</formula>
    </cfRule>
  </conditionalFormatting>
  <conditionalFormatting sqref="CF80:CF83">
    <cfRule type="cellIs" dxfId="1307" priority="3416" operator="equal">
      <formula>2</formula>
    </cfRule>
    <cfRule type="cellIs" dxfId="1306" priority="3417" operator="equal">
      <formula>1</formula>
    </cfRule>
  </conditionalFormatting>
  <conditionalFormatting sqref="CI80:CI83">
    <cfRule type="cellIs" dxfId="1305" priority="3414" operator="equal">
      <formula>2</formula>
    </cfRule>
    <cfRule type="cellIs" dxfId="1304" priority="3415" operator="equal">
      <formula>1</formula>
    </cfRule>
  </conditionalFormatting>
  <conditionalFormatting sqref="CL80:CL83">
    <cfRule type="cellIs" dxfId="1303" priority="3412" operator="equal">
      <formula>2</formula>
    </cfRule>
    <cfRule type="cellIs" dxfId="1302" priority="3413" operator="equal">
      <formula>1</formula>
    </cfRule>
  </conditionalFormatting>
  <conditionalFormatting sqref="CO80:CO83">
    <cfRule type="cellIs" dxfId="1301" priority="3410" operator="equal">
      <formula>2</formula>
    </cfRule>
    <cfRule type="cellIs" dxfId="1300" priority="3411" operator="equal">
      <formula>1</formula>
    </cfRule>
  </conditionalFormatting>
  <conditionalFormatting sqref="CR80:CR83">
    <cfRule type="cellIs" dxfId="1299" priority="3408" operator="equal">
      <formula>2</formula>
    </cfRule>
    <cfRule type="cellIs" dxfId="1298" priority="3409" operator="equal">
      <formula>1</formula>
    </cfRule>
  </conditionalFormatting>
  <conditionalFormatting sqref="CU80:CU83">
    <cfRule type="cellIs" dxfId="1297" priority="3406" operator="equal">
      <formula>2</formula>
    </cfRule>
    <cfRule type="cellIs" dxfId="1296" priority="3407" operator="equal">
      <formula>1</formula>
    </cfRule>
  </conditionalFormatting>
  <conditionalFormatting sqref="CX80:CX83">
    <cfRule type="cellIs" dxfId="1295" priority="3404" operator="equal">
      <formula>2</formula>
    </cfRule>
    <cfRule type="cellIs" dxfId="1294" priority="3405" operator="equal">
      <formula>1</formula>
    </cfRule>
  </conditionalFormatting>
  <conditionalFormatting sqref="DA80:DA83">
    <cfRule type="cellIs" dxfId="1293" priority="3402" operator="equal">
      <formula>2</formula>
    </cfRule>
    <cfRule type="cellIs" dxfId="1292" priority="3403" operator="equal">
      <formula>1</formula>
    </cfRule>
  </conditionalFormatting>
  <conditionalFormatting sqref="DD80:DD83">
    <cfRule type="cellIs" dxfId="1291" priority="3400" operator="equal">
      <formula>2</formula>
    </cfRule>
    <cfRule type="cellIs" dxfId="1290" priority="3401" operator="equal">
      <formula>1</formula>
    </cfRule>
  </conditionalFormatting>
  <conditionalFormatting sqref="BN85:BN88">
    <cfRule type="cellIs" dxfId="1289" priority="3398" operator="equal">
      <formula>2</formula>
    </cfRule>
    <cfRule type="cellIs" dxfId="1288" priority="3399" operator="equal">
      <formula>1</formula>
    </cfRule>
  </conditionalFormatting>
  <conditionalFormatting sqref="BN85:BN88">
    <cfRule type="cellIs" dxfId="1287" priority="3396" operator="equal">
      <formula>2</formula>
    </cfRule>
    <cfRule type="cellIs" dxfId="1286" priority="3397" operator="equal">
      <formula>1</formula>
    </cfRule>
  </conditionalFormatting>
  <conditionalFormatting sqref="BQ85:BQ88">
    <cfRule type="cellIs" dxfId="1285" priority="3394" operator="equal">
      <formula>2</formula>
    </cfRule>
    <cfRule type="cellIs" dxfId="1284" priority="3395" operator="equal">
      <formula>1</formula>
    </cfRule>
  </conditionalFormatting>
  <conditionalFormatting sqref="BQ85:BQ88">
    <cfRule type="cellIs" dxfId="1283" priority="3392" operator="equal">
      <formula>2</formula>
    </cfRule>
    <cfRule type="cellIs" dxfId="1282" priority="3393" operator="equal">
      <formula>1</formula>
    </cfRule>
  </conditionalFormatting>
  <conditionalFormatting sqref="BT85:BT88">
    <cfRule type="cellIs" dxfId="1281" priority="3390" operator="equal">
      <formula>2</formula>
    </cfRule>
    <cfRule type="cellIs" dxfId="1280" priority="3391" operator="equal">
      <formula>1</formula>
    </cfRule>
  </conditionalFormatting>
  <conditionalFormatting sqref="BT85:BT88">
    <cfRule type="cellIs" dxfId="1279" priority="3388" operator="equal">
      <formula>2</formula>
    </cfRule>
    <cfRule type="cellIs" dxfId="1278" priority="3389" operator="equal">
      <formula>1</formula>
    </cfRule>
  </conditionalFormatting>
  <conditionalFormatting sqref="BW85:BW88">
    <cfRule type="cellIs" dxfId="1277" priority="3386" operator="equal">
      <formula>2</formula>
    </cfRule>
    <cfRule type="cellIs" dxfId="1276" priority="3387" operator="equal">
      <formula>1</formula>
    </cfRule>
  </conditionalFormatting>
  <conditionalFormatting sqref="BW85:BW88">
    <cfRule type="cellIs" dxfId="1275" priority="3384" operator="equal">
      <formula>2</formula>
    </cfRule>
    <cfRule type="cellIs" dxfId="1274" priority="3385" operator="equal">
      <formula>1</formula>
    </cfRule>
  </conditionalFormatting>
  <conditionalFormatting sqref="BZ85:BZ88">
    <cfRule type="cellIs" dxfId="1273" priority="3382" operator="equal">
      <formula>2</formula>
    </cfRule>
    <cfRule type="cellIs" dxfId="1272" priority="3383" operator="equal">
      <formula>1</formula>
    </cfRule>
  </conditionalFormatting>
  <conditionalFormatting sqref="BZ85:BZ88">
    <cfRule type="cellIs" dxfId="1271" priority="3380" operator="equal">
      <formula>2</formula>
    </cfRule>
    <cfRule type="cellIs" dxfId="1270" priority="3381" operator="equal">
      <formula>1</formula>
    </cfRule>
  </conditionalFormatting>
  <conditionalFormatting sqref="CC85:CC88">
    <cfRule type="cellIs" dxfId="1269" priority="3378" operator="equal">
      <formula>2</formula>
    </cfRule>
    <cfRule type="cellIs" dxfId="1268" priority="3379" operator="equal">
      <formula>1</formula>
    </cfRule>
  </conditionalFormatting>
  <conditionalFormatting sqref="CC85:CC88">
    <cfRule type="cellIs" dxfId="1267" priority="3376" operator="equal">
      <formula>2</formula>
    </cfRule>
    <cfRule type="cellIs" dxfId="1266" priority="3377" operator="equal">
      <formula>1</formula>
    </cfRule>
  </conditionalFormatting>
  <conditionalFormatting sqref="CF85:CF88">
    <cfRule type="cellIs" dxfId="1265" priority="3374" operator="equal">
      <formula>2</formula>
    </cfRule>
    <cfRule type="cellIs" dxfId="1264" priority="3375" operator="equal">
      <formula>1</formula>
    </cfRule>
  </conditionalFormatting>
  <conditionalFormatting sqref="CF85:CF88">
    <cfRule type="cellIs" dxfId="1263" priority="3372" operator="equal">
      <formula>2</formula>
    </cfRule>
    <cfRule type="cellIs" dxfId="1262" priority="3373" operator="equal">
      <formula>1</formula>
    </cfRule>
  </conditionalFormatting>
  <conditionalFormatting sqref="CI85:CI88">
    <cfRule type="cellIs" dxfId="1261" priority="3370" operator="equal">
      <formula>2</formula>
    </cfRule>
    <cfRule type="cellIs" dxfId="1260" priority="3371" operator="equal">
      <formula>1</formula>
    </cfRule>
  </conditionalFormatting>
  <conditionalFormatting sqref="CI85:CI88">
    <cfRule type="cellIs" dxfId="1259" priority="3368" operator="equal">
      <formula>2</formula>
    </cfRule>
    <cfRule type="cellIs" dxfId="1258" priority="3369" operator="equal">
      <formula>1</formula>
    </cfRule>
  </conditionalFormatting>
  <conditionalFormatting sqref="CL85:CL88">
    <cfRule type="cellIs" dxfId="1257" priority="3366" operator="equal">
      <formula>2</formula>
    </cfRule>
    <cfRule type="cellIs" dxfId="1256" priority="3367" operator="equal">
      <formula>1</formula>
    </cfRule>
  </conditionalFormatting>
  <conditionalFormatting sqref="CL85:CL88">
    <cfRule type="cellIs" dxfId="1255" priority="3364" operator="equal">
      <formula>2</formula>
    </cfRule>
    <cfRule type="cellIs" dxfId="1254" priority="3365" operator="equal">
      <formula>1</formula>
    </cfRule>
  </conditionalFormatting>
  <conditionalFormatting sqref="CO85:CO88">
    <cfRule type="cellIs" dxfId="1253" priority="3362" operator="equal">
      <formula>2</formula>
    </cfRule>
    <cfRule type="cellIs" dxfId="1252" priority="3363" operator="equal">
      <formula>1</formula>
    </cfRule>
  </conditionalFormatting>
  <conditionalFormatting sqref="CO85:CO88">
    <cfRule type="cellIs" dxfId="1251" priority="3360" operator="equal">
      <formula>2</formula>
    </cfRule>
    <cfRule type="cellIs" dxfId="1250" priority="3361" operator="equal">
      <formula>1</formula>
    </cfRule>
  </conditionalFormatting>
  <conditionalFormatting sqref="CR85:CR88">
    <cfRule type="cellIs" dxfId="1249" priority="3358" operator="equal">
      <formula>2</formula>
    </cfRule>
    <cfRule type="cellIs" dxfId="1248" priority="3359" operator="equal">
      <formula>1</formula>
    </cfRule>
  </conditionalFormatting>
  <conditionalFormatting sqref="CR85:CR88">
    <cfRule type="cellIs" dxfId="1247" priority="3356" operator="equal">
      <formula>2</formula>
    </cfRule>
    <cfRule type="cellIs" dxfId="1246" priority="3357" operator="equal">
      <formula>1</formula>
    </cfRule>
  </conditionalFormatting>
  <conditionalFormatting sqref="CU85:CU88">
    <cfRule type="cellIs" dxfId="1245" priority="3354" operator="equal">
      <formula>2</formula>
    </cfRule>
    <cfRule type="cellIs" dxfId="1244" priority="3355" operator="equal">
      <formula>1</formula>
    </cfRule>
  </conditionalFormatting>
  <conditionalFormatting sqref="CU85:CU88">
    <cfRule type="cellIs" dxfId="1243" priority="3352" operator="equal">
      <formula>2</formula>
    </cfRule>
    <cfRule type="cellIs" dxfId="1242" priority="3353" operator="equal">
      <formula>1</formula>
    </cfRule>
  </conditionalFormatting>
  <conditionalFormatting sqref="CX85:CX88">
    <cfRule type="cellIs" dxfId="1241" priority="3350" operator="equal">
      <formula>2</formula>
    </cfRule>
    <cfRule type="cellIs" dxfId="1240" priority="3351" operator="equal">
      <formula>1</formula>
    </cfRule>
  </conditionalFormatting>
  <conditionalFormatting sqref="CX85:CX88">
    <cfRule type="cellIs" dxfId="1239" priority="3348" operator="equal">
      <formula>2</formula>
    </cfRule>
    <cfRule type="cellIs" dxfId="1238" priority="3349" operator="equal">
      <formula>1</formula>
    </cfRule>
  </conditionalFormatting>
  <conditionalFormatting sqref="DA85:DA88">
    <cfRule type="cellIs" dxfId="1237" priority="3346" operator="equal">
      <formula>2</formula>
    </cfRule>
    <cfRule type="cellIs" dxfId="1236" priority="3347" operator="equal">
      <formula>1</formula>
    </cfRule>
  </conditionalFormatting>
  <conditionalFormatting sqref="DA85:DA88">
    <cfRule type="cellIs" dxfId="1235" priority="3344" operator="equal">
      <formula>2</formula>
    </cfRule>
    <cfRule type="cellIs" dxfId="1234" priority="3345" operator="equal">
      <formula>1</formula>
    </cfRule>
  </conditionalFormatting>
  <conditionalFormatting sqref="DD85:DD88">
    <cfRule type="cellIs" dxfId="1233" priority="3342" operator="equal">
      <formula>2</formula>
    </cfRule>
    <cfRule type="cellIs" dxfId="1232" priority="3343" operator="equal">
      <formula>1</formula>
    </cfRule>
  </conditionalFormatting>
  <conditionalFormatting sqref="DD85:DD88">
    <cfRule type="cellIs" dxfId="1231" priority="3340" operator="equal">
      <formula>2</formula>
    </cfRule>
    <cfRule type="cellIs" dxfId="1230" priority="3341" operator="equal">
      <formula>1</formula>
    </cfRule>
  </conditionalFormatting>
  <conditionalFormatting sqref="BN90:BN93">
    <cfRule type="cellIs" dxfId="1229" priority="3338" operator="equal">
      <formula>2</formula>
    </cfRule>
    <cfRule type="cellIs" dxfId="1228" priority="3339" operator="equal">
      <formula>1</formula>
    </cfRule>
  </conditionalFormatting>
  <conditionalFormatting sqref="BN90:BN93">
    <cfRule type="cellIs" dxfId="1227" priority="3336" operator="equal">
      <formula>2</formula>
    </cfRule>
    <cfRule type="cellIs" dxfId="1226" priority="3337" operator="equal">
      <formula>1</formula>
    </cfRule>
  </conditionalFormatting>
  <conditionalFormatting sqref="BN90:BN93">
    <cfRule type="cellIs" dxfId="1225" priority="3334" operator="equal">
      <formula>2</formula>
    </cfRule>
    <cfRule type="cellIs" dxfId="1224" priority="3335" operator="equal">
      <formula>1</formula>
    </cfRule>
  </conditionalFormatting>
  <conditionalFormatting sqref="BQ90:BQ93">
    <cfRule type="cellIs" dxfId="1223" priority="3332" operator="equal">
      <formula>2</formula>
    </cfRule>
    <cfRule type="cellIs" dxfId="1222" priority="3333" operator="equal">
      <formula>1</formula>
    </cfRule>
  </conditionalFormatting>
  <conditionalFormatting sqref="BQ90:BQ93">
    <cfRule type="cellIs" dxfId="1221" priority="3330" operator="equal">
      <formula>2</formula>
    </cfRule>
    <cfRule type="cellIs" dxfId="1220" priority="3331" operator="equal">
      <formula>1</formula>
    </cfRule>
  </conditionalFormatting>
  <conditionalFormatting sqref="BQ90:BQ93">
    <cfRule type="cellIs" dxfId="1219" priority="3328" operator="equal">
      <formula>2</formula>
    </cfRule>
    <cfRule type="cellIs" dxfId="1218" priority="3329" operator="equal">
      <formula>1</formula>
    </cfRule>
  </conditionalFormatting>
  <conditionalFormatting sqref="BT90:BT93">
    <cfRule type="cellIs" dxfId="1217" priority="3326" operator="equal">
      <formula>2</formula>
    </cfRule>
    <cfRule type="cellIs" dxfId="1216" priority="3327" operator="equal">
      <formula>1</formula>
    </cfRule>
  </conditionalFormatting>
  <conditionalFormatting sqref="BT90:BT93">
    <cfRule type="cellIs" dxfId="1215" priority="3324" operator="equal">
      <formula>2</formula>
    </cfRule>
    <cfRule type="cellIs" dxfId="1214" priority="3325" operator="equal">
      <formula>1</formula>
    </cfRule>
  </conditionalFormatting>
  <conditionalFormatting sqref="BT90:BT93">
    <cfRule type="cellIs" dxfId="1213" priority="3322" operator="equal">
      <formula>2</formula>
    </cfRule>
    <cfRule type="cellIs" dxfId="1212" priority="3323" operator="equal">
      <formula>1</formula>
    </cfRule>
  </conditionalFormatting>
  <conditionalFormatting sqref="BW90:BW93">
    <cfRule type="cellIs" dxfId="1211" priority="3320" operator="equal">
      <formula>2</formula>
    </cfRule>
    <cfRule type="cellIs" dxfId="1210" priority="3321" operator="equal">
      <formula>1</formula>
    </cfRule>
  </conditionalFormatting>
  <conditionalFormatting sqref="BW90:BW93">
    <cfRule type="cellIs" dxfId="1209" priority="3318" operator="equal">
      <formula>2</formula>
    </cfRule>
    <cfRule type="cellIs" dxfId="1208" priority="3319" operator="equal">
      <formula>1</formula>
    </cfRule>
  </conditionalFormatting>
  <conditionalFormatting sqref="BW90:BW93">
    <cfRule type="cellIs" dxfId="1207" priority="3316" operator="equal">
      <formula>2</formula>
    </cfRule>
    <cfRule type="cellIs" dxfId="1206" priority="3317" operator="equal">
      <formula>1</formula>
    </cfRule>
  </conditionalFormatting>
  <conditionalFormatting sqref="BZ90:BZ93">
    <cfRule type="cellIs" dxfId="1205" priority="3314" operator="equal">
      <formula>2</formula>
    </cfRule>
    <cfRule type="cellIs" dxfId="1204" priority="3315" operator="equal">
      <formula>1</formula>
    </cfRule>
  </conditionalFormatting>
  <conditionalFormatting sqref="BZ90:BZ93">
    <cfRule type="cellIs" dxfId="1203" priority="3312" operator="equal">
      <formula>2</formula>
    </cfRule>
    <cfRule type="cellIs" dxfId="1202" priority="3313" operator="equal">
      <formula>1</formula>
    </cfRule>
  </conditionalFormatting>
  <conditionalFormatting sqref="BZ90:BZ93">
    <cfRule type="cellIs" dxfId="1201" priority="3310" operator="equal">
      <formula>2</formula>
    </cfRule>
    <cfRule type="cellIs" dxfId="1200" priority="3311" operator="equal">
      <formula>1</formula>
    </cfRule>
  </conditionalFormatting>
  <conditionalFormatting sqref="CC90:CC93">
    <cfRule type="cellIs" dxfId="1199" priority="3308" operator="equal">
      <formula>2</formula>
    </cfRule>
    <cfRule type="cellIs" dxfId="1198" priority="3309" operator="equal">
      <formula>1</formula>
    </cfRule>
  </conditionalFormatting>
  <conditionalFormatting sqref="CC90:CC93">
    <cfRule type="cellIs" dxfId="1197" priority="3306" operator="equal">
      <formula>2</formula>
    </cfRule>
    <cfRule type="cellIs" dxfId="1196" priority="3307" operator="equal">
      <formula>1</formula>
    </cfRule>
  </conditionalFormatting>
  <conditionalFormatting sqref="CC90:CC93">
    <cfRule type="cellIs" dxfId="1195" priority="3304" operator="equal">
      <formula>2</formula>
    </cfRule>
    <cfRule type="cellIs" dxfId="1194" priority="3305" operator="equal">
      <formula>1</formula>
    </cfRule>
  </conditionalFormatting>
  <conditionalFormatting sqref="CF90:CF93">
    <cfRule type="cellIs" dxfId="1193" priority="3302" operator="equal">
      <formula>2</formula>
    </cfRule>
    <cfRule type="cellIs" dxfId="1192" priority="3303" operator="equal">
      <formula>1</formula>
    </cfRule>
  </conditionalFormatting>
  <conditionalFormatting sqref="CF90:CF93">
    <cfRule type="cellIs" dxfId="1191" priority="3300" operator="equal">
      <formula>2</formula>
    </cfRule>
    <cfRule type="cellIs" dxfId="1190" priority="3301" operator="equal">
      <formula>1</formula>
    </cfRule>
  </conditionalFormatting>
  <conditionalFormatting sqref="CF90:CF93">
    <cfRule type="cellIs" dxfId="1189" priority="3298" operator="equal">
      <formula>2</formula>
    </cfRule>
    <cfRule type="cellIs" dxfId="1188" priority="3299" operator="equal">
      <formula>1</formula>
    </cfRule>
  </conditionalFormatting>
  <conditionalFormatting sqref="CI90:CI93">
    <cfRule type="cellIs" dxfId="1187" priority="3296" operator="equal">
      <formula>2</formula>
    </cfRule>
    <cfRule type="cellIs" dxfId="1186" priority="3297" operator="equal">
      <formula>1</formula>
    </cfRule>
  </conditionalFormatting>
  <conditionalFormatting sqref="CI90:CI93">
    <cfRule type="cellIs" dxfId="1185" priority="3294" operator="equal">
      <formula>2</formula>
    </cfRule>
    <cfRule type="cellIs" dxfId="1184" priority="3295" operator="equal">
      <formula>1</formula>
    </cfRule>
  </conditionalFormatting>
  <conditionalFormatting sqref="CI90:CI93">
    <cfRule type="cellIs" dxfId="1183" priority="3292" operator="equal">
      <formula>2</formula>
    </cfRule>
    <cfRule type="cellIs" dxfId="1182" priority="3293" operator="equal">
      <formula>1</formula>
    </cfRule>
  </conditionalFormatting>
  <conditionalFormatting sqref="CL90:CL93">
    <cfRule type="cellIs" dxfId="1181" priority="3290" operator="equal">
      <formula>2</formula>
    </cfRule>
    <cfRule type="cellIs" dxfId="1180" priority="3291" operator="equal">
      <formula>1</formula>
    </cfRule>
  </conditionalFormatting>
  <conditionalFormatting sqref="CL90:CL93">
    <cfRule type="cellIs" dxfId="1179" priority="3288" operator="equal">
      <formula>2</formula>
    </cfRule>
    <cfRule type="cellIs" dxfId="1178" priority="3289" operator="equal">
      <formula>1</formula>
    </cfRule>
  </conditionalFormatting>
  <conditionalFormatting sqref="CL90:CL93">
    <cfRule type="cellIs" dxfId="1177" priority="3286" operator="equal">
      <formula>2</formula>
    </cfRule>
    <cfRule type="cellIs" dxfId="1176" priority="3287" operator="equal">
      <formula>1</formula>
    </cfRule>
  </conditionalFormatting>
  <conditionalFormatting sqref="CO90:CO93">
    <cfRule type="cellIs" dxfId="1175" priority="3284" operator="equal">
      <formula>2</formula>
    </cfRule>
    <cfRule type="cellIs" dxfId="1174" priority="3285" operator="equal">
      <formula>1</formula>
    </cfRule>
  </conditionalFormatting>
  <conditionalFormatting sqref="CO90:CO93">
    <cfRule type="cellIs" dxfId="1173" priority="3282" operator="equal">
      <formula>2</formula>
    </cfRule>
    <cfRule type="cellIs" dxfId="1172" priority="3283" operator="equal">
      <formula>1</formula>
    </cfRule>
  </conditionalFormatting>
  <conditionalFormatting sqref="CO90:CO93">
    <cfRule type="cellIs" dxfId="1171" priority="3280" operator="equal">
      <formula>2</formula>
    </cfRule>
    <cfRule type="cellIs" dxfId="1170" priority="3281" operator="equal">
      <formula>1</formula>
    </cfRule>
  </conditionalFormatting>
  <conditionalFormatting sqref="CR90:CR93">
    <cfRule type="cellIs" dxfId="1169" priority="3278" operator="equal">
      <formula>2</formula>
    </cfRule>
    <cfRule type="cellIs" dxfId="1168" priority="3279" operator="equal">
      <formula>1</formula>
    </cfRule>
  </conditionalFormatting>
  <conditionalFormatting sqref="CR90:CR93">
    <cfRule type="cellIs" dxfId="1167" priority="3276" operator="equal">
      <formula>2</formula>
    </cfRule>
    <cfRule type="cellIs" dxfId="1166" priority="3277" operator="equal">
      <formula>1</formula>
    </cfRule>
  </conditionalFormatting>
  <conditionalFormatting sqref="CR90:CR93">
    <cfRule type="cellIs" dxfId="1165" priority="3274" operator="equal">
      <formula>2</formula>
    </cfRule>
    <cfRule type="cellIs" dxfId="1164" priority="3275" operator="equal">
      <formula>1</formula>
    </cfRule>
  </conditionalFormatting>
  <conditionalFormatting sqref="CU90:CU93">
    <cfRule type="cellIs" dxfId="1163" priority="3272" operator="equal">
      <formula>2</formula>
    </cfRule>
    <cfRule type="cellIs" dxfId="1162" priority="3273" operator="equal">
      <formula>1</formula>
    </cfRule>
  </conditionalFormatting>
  <conditionalFormatting sqref="CU90:CU93">
    <cfRule type="cellIs" dxfId="1161" priority="3270" operator="equal">
      <formula>2</formula>
    </cfRule>
    <cfRule type="cellIs" dxfId="1160" priority="3271" operator="equal">
      <formula>1</formula>
    </cfRule>
  </conditionalFormatting>
  <conditionalFormatting sqref="CU90:CU93">
    <cfRule type="cellIs" dxfId="1159" priority="3268" operator="equal">
      <formula>2</formula>
    </cfRule>
    <cfRule type="cellIs" dxfId="1158" priority="3269" operator="equal">
      <formula>1</formula>
    </cfRule>
  </conditionalFormatting>
  <conditionalFormatting sqref="CX90:CX93">
    <cfRule type="cellIs" dxfId="1157" priority="3266" operator="equal">
      <formula>2</formula>
    </cfRule>
    <cfRule type="cellIs" dxfId="1156" priority="3267" operator="equal">
      <formula>1</formula>
    </cfRule>
  </conditionalFormatting>
  <conditionalFormatting sqref="CX90:CX93">
    <cfRule type="cellIs" dxfId="1155" priority="3264" operator="equal">
      <formula>2</formula>
    </cfRule>
    <cfRule type="cellIs" dxfId="1154" priority="3265" operator="equal">
      <formula>1</formula>
    </cfRule>
  </conditionalFormatting>
  <conditionalFormatting sqref="CX90:CX93">
    <cfRule type="cellIs" dxfId="1153" priority="3262" operator="equal">
      <formula>2</formula>
    </cfRule>
    <cfRule type="cellIs" dxfId="1152" priority="3263" operator="equal">
      <formula>1</formula>
    </cfRule>
  </conditionalFormatting>
  <conditionalFormatting sqref="DA90:DA93">
    <cfRule type="cellIs" dxfId="1151" priority="3260" operator="equal">
      <formula>2</formula>
    </cfRule>
    <cfRule type="cellIs" dxfId="1150" priority="3261" operator="equal">
      <formula>1</formula>
    </cfRule>
  </conditionalFormatting>
  <conditionalFormatting sqref="DA90:DA93">
    <cfRule type="cellIs" dxfId="1149" priority="3258" operator="equal">
      <formula>2</formula>
    </cfRule>
    <cfRule type="cellIs" dxfId="1148" priority="3259" operator="equal">
      <formula>1</formula>
    </cfRule>
  </conditionalFormatting>
  <conditionalFormatting sqref="DA90:DA93">
    <cfRule type="cellIs" dxfId="1147" priority="3256" operator="equal">
      <formula>2</formula>
    </cfRule>
    <cfRule type="cellIs" dxfId="1146" priority="3257" operator="equal">
      <formula>1</formula>
    </cfRule>
  </conditionalFormatting>
  <conditionalFormatting sqref="DD90:DD93">
    <cfRule type="cellIs" dxfId="1145" priority="3254" operator="equal">
      <formula>2</formula>
    </cfRule>
    <cfRule type="cellIs" dxfId="1144" priority="3255" operator="equal">
      <formula>1</formula>
    </cfRule>
  </conditionalFormatting>
  <conditionalFormatting sqref="DD90:DD93">
    <cfRule type="cellIs" dxfId="1143" priority="3252" operator="equal">
      <formula>2</formula>
    </cfRule>
    <cfRule type="cellIs" dxfId="1142" priority="3253" operator="equal">
      <formula>1</formula>
    </cfRule>
  </conditionalFormatting>
  <conditionalFormatting sqref="DD90:DD93">
    <cfRule type="cellIs" dxfId="1141" priority="3250" operator="equal">
      <formula>2</formula>
    </cfRule>
    <cfRule type="cellIs" dxfId="1140" priority="3251" operator="equal">
      <formula>1</formula>
    </cfRule>
  </conditionalFormatting>
  <conditionalFormatting sqref="BK103:BK106">
    <cfRule type="cellIs" dxfId="1139" priority="3248" operator="equal">
      <formula>2</formula>
    </cfRule>
    <cfRule type="cellIs" dxfId="1138" priority="3249" operator="equal">
      <formula>1</formula>
    </cfRule>
  </conditionalFormatting>
  <conditionalFormatting sqref="BK108:BK111">
    <cfRule type="cellIs" dxfId="1137" priority="3246" operator="equal">
      <formula>2</formula>
    </cfRule>
    <cfRule type="cellIs" dxfId="1136" priority="3247" operator="equal">
      <formula>1</formula>
    </cfRule>
  </conditionalFormatting>
  <conditionalFormatting sqref="BK108:BK111">
    <cfRule type="cellIs" dxfId="1135" priority="3244" operator="equal">
      <formula>2</formula>
    </cfRule>
    <cfRule type="cellIs" dxfId="1134" priority="3245" operator="equal">
      <formula>1</formula>
    </cfRule>
  </conditionalFormatting>
  <conditionalFormatting sqref="BK113:BK116">
    <cfRule type="cellIs" dxfId="1133" priority="3242" operator="equal">
      <formula>2</formula>
    </cfRule>
    <cfRule type="cellIs" dxfId="1132" priority="3243" operator="equal">
      <formula>1</formula>
    </cfRule>
  </conditionalFormatting>
  <conditionalFormatting sqref="BK113:BK116">
    <cfRule type="cellIs" dxfId="1131" priority="3240" operator="equal">
      <formula>2</formula>
    </cfRule>
    <cfRule type="cellIs" dxfId="1130" priority="3241" operator="equal">
      <formula>1</formula>
    </cfRule>
  </conditionalFormatting>
  <conditionalFormatting sqref="BK113:BK116">
    <cfRule type="cellIs" dxfId="1129" priority="3238" operator="equal">
      <formula>2</formula>
    </cfRule>
    <cfRule type="cellIs" dxfId="1128" priority="3239" operator="equal">
      <formula>1</formula>
    </cfRule>
  </conditionalFormatting>
  <conditionalFormatting sqref="BK113:BK116">
    <cfRule type="cellIs" dxfId="1127" priority="3236" operator="equal">
      <formula>2</formula>
    </cfRule>
    <cfRule type="cellIs" dxfId="1126" priority="3237" operator="equal">
      <formula>1</formula>
    </cfRule>
  </conditionalFormatting>
  <conditionalFormatting sqref="BK113:BK116">
    <cfRule type="cellIs" dxfId="1125" priority="3234" operator="equal">
      <formula>2</formula>
    </cfRule>
    <cfRule type="cellIs" dxfId="1124" priority="3235" operator="equal">
      <formula>1</formula>
    </cfRule>
  </conditionalFormatting>
  <conditionalFormatting sqref="BN103:BN106">
    <cfRule type="cellIs" dxfId="1123" priority="3232" operator="equal">
      <formula>2</formula>
    </cfRule>
    <cfRule type="cellIs" dxfId="1122" priority="3233" operator="equal">
      <formula>1</formula>
    </cfRule>
  </conditionalFormatting>
  <conditionalFormatting sqref="BQ103:BQ106">
    <cfRule type="cellIs" dxfId="1121" priority="3230" operator="equal">
      <formula>2</formula>
    </cfRule>
    <cfRule type="cellIs" dxfId="1120" priority="3231" operator="equal">
      <formula>1</formula>
    </cfRule>
  </conditionalFormatting>
  <conditionalFormatting sqref="BT103:BT106">
    <cfRule type="cellIs" dxfId="1119" priority="3228" operator="equal">
      <formula>2</formula>
    </cfRule>
    <cfRule type="cellIs" dxfId="1118" priority="3229" operator="equal">
      <formula>1</formula>
    </cfRule>
  </conditionalFormatting>
  <conditionalFormatting sqref="BW103:BW106">
    <cfRule type="cellIs" dxfId="1117" priority="3226" operator="equal">
      <formula>2</formula>
    </cfRule>
    <cfRule type="cellIs" dxfId="1116" priority="3227" operator="equal">
      <formula>1</formula>
    </cfRule>
  </conditionalFormatting>
  <conditionalFormatting sqref="BZ103:BZ106">
    <cfRule type="cellIs" dxfId="1115" priority="3224" operator="equal">
      <formula>2</formula>
    </cfRule>
    <cfRule type="cellIs" dxfId="1114" priority="3225" operator="equal">
      <formula>1</formula>
    </cfRule>
  </conditionalFormatting>
  <conditionalFormatting sqref="CC103:CC106">
    <cfRule type="cellIs" dxfId="1113" priority="3222" operator="equal">
      <formula>2</formula>
    </cfRule>
    <cfRule type="cellIs" dxfId="1112" priority="3223" operator="equal">
      <formula>1</formula>
    </cfRule>
  </conditionalFormatting>
  <conditionalFormatting sqref="CF103:CF106">
    <cfRule type="cellIs" dxfId="1111" priority="3220" operator="equal">
      <formula>2</formula>
    </cfRule>
    <cfRule type="cellIs" dxfId="1110" priority="3221" operator="equal">
      <formula>1</formula>
    </cfRule>
  </conditionalFormatting>
  <conditionalFormatting sqref="CI103:CI106">
    <cfRule type="cellIs" dxfId="1109" priority="3218" operator="equal">
      <formula>2</formula>
    </cfRule>
    <cfRule type="cellIs" dxfId="1108" priority="3219" operator="equal">
      <formula>1</formula>
    </cfRule>
  </conditionalFormatting>
  <conditionalFormatting sqref="CL103:CL106">
    <cfRule type="cellIs" dxfId="1107" priority="3216" operator="equal">
      <formula>2</formula>
    </cfRule>
    <cfRule type="cellIs" dxfId="1106" priority="3217" operator="equal">
      <formula>1</formula>
    </cfRule>
  </conditionalFormatting>
  <conditionalFormatting sqref="CO103:CO106">
    <cfRule type="cellIs" dxfId="1105" priority="3214" operator="equal">
      <formula>2</formula>
    </cfRule>
    <cfRule type="cellIs" dxfId="1104" priority="3215" operator="equal">
      <formula>1</formula>
    </cfRule>
  </conditionalFormatting>
  <conditionalFormatting sqref="CR103:CR106">
    <cfRule type="cellIs" dxfId="1103" priority="3212" operator="equal">
      <formula>2</formula>
    </cfRule>
    <cfRule type="cellIs" dxfId="1102" priority="3213" operator="equal">
      <formula>1</formula>
    </cfRule>
  </conditionalFormatting>
  <conditionalFormatting sqref="CU103:CU106">
    <cfRule type="cellIs" dxfId="1101" priority="3210" operator="equal">
      <formula>2</formula>
    </cfRule>
    <cfRule type="cellIs" dxfId="1100" priority="3211" operator="equal">
      <formula>1</formula>
    </cfRule>
  </conditionalFormatting>
  <conditionalFormatting sqref="CX103:CX106">
    <cfRule type="cellIs" dxfId="1099" priority="3208" operator="equal">
      <formula>2</formula>
    </cfRule>
    <cfRule type="cellIs" dxfId="1098" priority="3209" operator="equal">
      <formula>1</formula>
    </cfRule>
  </conditionalFormatting>
  <conditionalFormatting sqref="DA103:DA106">
    <cfRule type="cellIs" dxfId="1097" priority="3206" operator="equal">
      <formula>2</formula>
    </cfRule>
    <cfRule type="cellIs" dxfId="1096" priority="3207" operator="equal">
      <formula>1</formula>
    </cfRule>
  </conditionalFormatting>
  <conditionalFormatting sqref="DD103:DD106">
    <cfRule type="cellIs" dxfId="1095" priority="3204" operator="equal">
      <formula>2</formula>
    </cfRule>
    <cfRule type="cellIs" dxfId="1094" priority="3205" operator="equal">
      <formula>1</formula>
    </cfRule>
  </conditionalFormatting>
  <conditionalFormatting sqref="BN108:BN111">
    <cfRule type="cellIs" dxfId="1093" priority="3202" operator="equal">
      <formula>2</formula>
    </cfRule>
    <cfRule type="cellIs" dxfId="1092" priority="3203" operator="equal">
      <formula>1</formula>
    </cfRule>
  </conditionalFormatting>
  <conditionalFormatting sqref="BN108:BN111">
    <cfRule type="cellIs" dxfId="1091" priority="3200" operator="equal">
      <formula>2</formula>
    </cfRule>
    <cfRule type="cellIs" dxfId="1090" priority="3201" operator="equal">
      <formula>1</formula>
    </cfRule>
  </conditionalFormatting>
  <conditionalFormatting sqref="BN108:BN111">
    <cfRule type="cellIs" dxfId="1089" priority="3198" operator="equal">
      <formula>2</formula>
    </cfRule>
    <cfRule type="cellIs" dxfId="1088" priority="3199" operator="equal">
      <formula>1</formula>
    </cfRule>
  </conditionalFormatting>
  <conditionalFormatting sqref="BN108:BN111">
    <cfRule type="cellIs" dxfId="1087" priority="3196" operator="equal">
      <formula>2</formula>
    </cfRule>
    <cfRule type="cellIs" dxfId="1086" priority="3197" operator="equal">
      <formula>1</formula>
    </cfRule>
  </conditionalFormatting>
  <conditionalFormatting sqref="BQ108:BQ111">
    <cfRule type="cellIs" dxfId="1085" priority="3194" operator="equal">
      <formula>2</formula>
    </cfRule>
    <cfRule type="cellIs" dxfId="1084" priority="3195" operator="equal">
      <formula>1</formula>
    </cfRule>
  </conditionalFormatting>
  <conditionalFormatting sqref="BQ108:BQ111">
    <cfRule type="cellIs" dxfId="1083" priority="3192" operator="equal">
      <formula>2</formula>
    </cfRule>
    <cfRule type="cellIs" dxfId="1082" priority="3193" operator="equal">
      <formula>1</formula>
    </cfRule>
  </conditionalFormatting>
  <conditionalFormatting sqref="BQ108:BQ111">
    <cfRule type="cellIs" dxfId="1081" priority="3190" operator="equal">
      <formula>2</formula>
    </cfRule>
    <cfRule type="cellIs" dxfId="1080" priority="3191" operator="equal">
      <formula>1</formula>
    </cfRule>
  </conditionalFormatting>
  <conditionalFormatting sqref="BQ108:BQ111">
    <cfRule type="cellIs" dxfId="1079" priority="3188" operator="equal">
      <formula>2</formula>
    </cfRule>
    <cfRule type="cellIs" dxfId="1078" priority="3189" operator="equal">
      <formula>1</formula>
    </cfRule>
  </conditionalFormatting>
  <conditionalFormatting sqref="BT108:BT111">
    <cfRule type="cellIs" dxfId="1077" priority="3186" operator="equal">
      <formula>2</formula>
    </cfRule>
    <cfRule type="cellIs" dxfId="1076" priority="3187" operator="equal">
      <formula>1</formula>
    </cfRule>
  </conditionalFormatting>
  <conditionalFormatting sqref="BT108:BT111">
    <cfRule type="cellIs" dxfId="1075" priority="3184" operator="equal">
      <formula>2</formula>
    </cfRule>
    <cfRule type="cellIs" dxfId="1074" priority="3185" operator="equal">
      <formula>1</formula>
    </cfRule>
  </conditionalFormatting>
  <conditionalFormatting sqref="BT108:BT111">
    <cfRule type="cellIs" dxfId="1073" priority="3182" operator="equal">
      <formula>2</formula>
    </cfRule>
    <cfRule type="cellIs" dxfId="1072" priority="3183" operator="equal">
      <formula>1</formula>
    </cfRule>
  </conditionalFormatting>
  <conditionalFormatting sqref="BT108:BT111">
    <cfRule type="cellIs" dxfId="1071" priority="3180" operator="equal">
      <formula>2</formula>
    </cfRule>
    <cfRule type="cellIs" dxfId="1070" priority="3181" operator="equal">
      <formula>1</formula>
    </cfRule>
  </conditionalFormatting>
  <conditionalFormatting sqref="BW108:BW111">
    <cfRule type="cellIs" dxfId="1069" priority="3178" operator="equal">
      <formula>2</formula>
    </cfRule>
    <cfRule type="cellIs" dxfId="1068" priority="3179" operator="equal">
      <formula>1</formula>
    </cfRule>
  </conditionalFormatting>
  <conditionalFormatting sqref="BW108:BW111">
    <cfRule type="cellIs" dxfId="1067" priority="3176" operator="equal">
      <formula>2</formula>
    </cfRule>
    <cfRule type="cellIs" dxfId="1066" priority="3177" operator="equal">
      <formula>1</formula>
    </cfRule>
  </conditionalFormatting>
  <conditionalFormatting sqref="BW108:BW111">
    <cfRule type="cellIs" dxfId="1065" priority="3174" operator="equal">
      <formula>2</formula>
    </cfRule>
    <cfRule type="cellIs" dxfId="1064" priority="3175" operator="equal">
      <formula>1</formula>
    </cfRule>
  </conditionalFormatting>
  <conditionalFormatting sqref="BW108:BW111">
    <cfRule type="cellIs" dxfId="1063" priority="3172" operator="equal">
      <formula>2</formula>
    </cfRule>
    <cfRule type="cellIs" dxfId="1062" priority="3173" operator="equal">
      <formula>1</formula>
    </cfRule>
  </conditionalFormatting>
  <conditionalFormatting sqref="BZ108:BZ111">
    <cfRule type="cellIs" dxfId="1061" priority="3170" operator="equal">
      <formula>2</formula>
    </cfRule>
    <cfRule type="cellIs" dxfId="1060" priority="3171" operator="equal">
      <formula>1</formula>
    </cfRule>
  </conditionalFormatting>
  <conditionalFormatting sqref="BZ108:BZ111">
    <cfRule type="cellIs" dxfId="1059" priority="3168" operator="equal">
      <formula>2</formula>
    </cfRule>
    <cfRule type="cellIs" dxfId="1058" priority="3169" operator="equal">
      <formula>1</formula>
    </cfRule>
  </conditionalFormatting>
  <conditionalFormatting sqref="BZ108:BZ111">
    <cfRule type="cellIs" dxfId="1057" priority="3166" operator="equal">
      <formula>2</formula>
    </cfRule>
    <cfRule type="cellIs" dxfId="1056" priority="3167" operator="equal">
      <formula>1</formula>
    </cfRule>
  </conditionalFormatting>
  <conditionalFormatting sqref="BZ108:BZ111">
    <cfRule type="cellIs" dxfId="1055" priority="3164" operator="equal">
      <formula>2</formula>
    </cfRule>
    <cfRule type="cellIs" dxfId="1054" priority="3165" operator="equal">
      <formula>1</formula>
    </cfRule>
  </conditionalFormatting>
  <conditionalFormatting sqref="CC108:CC111">
    <cfRule type="cellIs" dxfId="1053" priority="3162" operator="equal">
      <formula>2</formula>
    </cfRule>
    <cfRule type="cellIs" dxfId="1052" priority="3163" operator="equal">
      <formula>1</formula>
    </cfRule>
  </conditionalFormatting>
  <conditionalFormatting sqref="CC108:CC111">
    <cfRule type="cellIs" dxfId="1051" priority="3160" operator="equal">
      <formula>2</formula>
    </cfRule>
    <cfRule type="cellIs" dxfId="1050" priority="3161" operator="equal">
      <formula>1</formula>
    </cfRule>
  </conditionalFormatting>
  <conditionalFormatting sqref="CC108:CC111">
    <cfRule type="cellIs" dxfId="1049" priority="3158" operator="equal">
      <formula>2</formula>
    </cfRule>
    <cfRule type="cellIs" dxfId="1048" priority="3159" operator="equal">
      <formula>1</formula>
    </cfRule>
  </conditionalFormatting>
  <conditionalFormatting sqref="CC108:CC111">
    <cfRule type="cellIs" dxfId="1047" priority="3156" operator="equal">
      <formula>2</formula>
    </cfRule>
    <cfRule type="cellIs" dxfId="1046" priority="3157" operator="equal">
      <formula>1</formula>
    </cfRule>
  </conditionalFormatting>
  <conditionalFormatting sqref="CF108:CF111">
    <cfRule type="cellIs" dxfId="1045" priority="3154" operator="equal">
      <formula>2</formula>
    </cfRule>
    <cfRule type="cellIs" dxfId="1044" priority="3155" operator="equal">
      <formula>1</formula>
    </cfRule>
  </conditionalFormatting>
  <conditionalFormatting sqref="CF108:CF111">
    <cfRule type="cellIs" dxfId="1043" priority="3152" operator="equal">
      <formula>2</formula>
    </cfRule>
    <cfRule type="cellIs" dxfId="1042" priority="3153" operator="equal">
      <formula>1</formula>
    </cfRule>
  </conditionalFormatting>
  <conditionalFormatting sqref="CF108:CF111">
    <cfRule type="cellIs" dxfId="1041" priority="3150" operator="equal">
      <formula>2</formula>
    </cfRule>
    <cfRule type="cellIs" dxfId="1040" priority="3151" operator="equal">
      <formula>1</formula>
    </cfRule>
  </conditionalFormatting>
  <conditionalFormatting sqref="CF108:CF111">
    <cfRule type="cellIs" dxfId="1039" priority="3148" operator="equal">
      <formula>2</formula>
    </cfRule>
    <cfRule type="cellIs" dxfId="1038" priority="3149" operator="equal">
      <formula>1</formula>
    </cfRule>
  </conditionalFormatting>
  <conditionalFormatting sqref="CI108:CI111">
    <cfRule type="cellIs" dxfId="1037" priority="3146" operator="equal">
      <formula>2</formula>
    </cfRule>
    <cfRule type="cellIs" dxfId="1036" priority="3147" operator="equal">
      <formula>1</formula>
    </cfRule>
  </conditionalFormatting>
  <conditionalFormatting sqref="CI108:CI111">
    <cfRule type="cellIs" dxfId="1035" priority="3144" operator="equal">
      <formula>2</formula>
    </cfRule>
    <cfRule type="cellIs" dxfId="1034" priority="3145" operator="equal">
      <formula>1</formula>
    </cfRule>
  </conditionalFormatting>
  <conditionalFormatting sqref="CI108:CI111">
    <cfRule type="cellIs" dxfId="1033" priority="3142" operator="equal">
      <formula>2</formula>
    </cfRule>
    <cfRule type="cellIs" dxfId="1032" priority="3143" operator="equal">
      <formula>1</formula>
    </cfRule>
  </conditionalFormatting>
  <conditionalFormatting sqref="CI108:CI111">
    <cfRule type="cellIs" dxfId="1031" priority="3140" operator="equal">
      <formula>2</formula>
    </cfRule>
    <cfRule type="cellIs" dxfId="1030" priority="3141" operator="equal">
      <formula>1</formula>
    </cfRule>
  </conditionalFormatting>
  <conditionalFormatting sqref="CL108:CL111">
    <cfRule type="cellIs" dxfId="1029" priority="3138" operator="equal">
      <formula>2</formula>
    </cfRule>
    <cfRule type="cellIs" dxfId="1028" priority="3139" operator="equal">
      <formula>1</formula>
    </cfRule>
  </conditionalFormatting>
  <conditionalFormatting sqref="CL108:CL111">
    <cfRule type="cellIs" dxfId="1027" priority="3136" operator="equal">
      <formula>2</formula>
    </cfRule>
    <cfRule type="cellIs" dxfId="1026" priority="3137" operator="equal">
      <formula>1</formula>
    </cfRule>
  </conditionalFormatting>
  <conditionalFormatting sqref="CL108:CL111">
    <cfRule type="cellIs" dxfId="1025" priority="3134" operator="equal">
      <formula>2</formula>
    </cfRule>
    <cfRule type="cellIs" dxfId="1024" priority="3135" operator="equal">
      <formula>1</formula>
    </cfRule>
  </conditionalFormatting>
  <conditionalFormatting sqref="CL108:CL111">
    <cfRule type="cellIs" dxfId="1023" priority="3132" operator="equal">
      <formula>2</formula>
    </cfRule>
    <cfRule type="cellIs" dxfId="1022" priority="3133" operator="equal">
      <formula>1</formula>
    </cfRule>
  </conditionalFormatting>
  <conditionalFormatting sqref="CO108:CO111">
    <cfRule type="cellIs" dxfId="1021" priority="3130" operator="equal">
      <formula>2</formula>
    </cfRule>
    <cfRule type="cellIs" dxfId="1020" priority="3131" operator="equal">
      <formula>1</formula>
    </cfRule>
  </conditionalFormatting>
  <conditionalFormatting sqref="CO108:CO111">
    <cfRule type="cellIs" dxfId="1019" priority="3128" operator="equal">
      <formula>2</formula>
    </cfRule>
    <cfRule type="cellIs" dxfId="1018" priority="3129" operator="equal">
      <formula>1</formula>
    </cfRule>
  </conditionalFormatting>
  <conditionalFormatting sqref="CO108:CO111">
    <cfRule type="cellIs" dxfId="1017" priority="3126" operator="equal">
      <formula>2</formula>
    </cfRule>
    <cfRule type="cellIs" dxfId="1016" priority="3127" operator="equal">
      <formula>1</formula>
    </cfRule>
  </conditionalFormatting>
  <conditionalFormatting sqref="CO108:CO111">
    <cfRule type="cellIs" dxfId="1015" priority="3124" operator="equal">
      <formula>2</formula>
    </cfRule>
    <cfRule type="cellIs" dxfId="1014" priority="3125" operator="equal">
      <formula>1</formula>
    </cfRule>
  </conditionalFormatting>
  <conditionalFormatting sqref="CR108:CR111">
    <cfRule type="cellIs" dxfId="1013" priority="3122" operator="equal">
      <formula>2</formula>
    </cfRule>
    <cfRule type="cellIs" dxfId="1012" priority="3123" operator="equal">
      <formula>1</formula>
    </cfRule>
  </conditionalFormatting>
  <conditionalFormatting sqref="CR108:CR111">
    <cfRule type="cellIs" dxfId="1011" priority="3120" operator="equal">
      <formula>2</formula>
    </cfRule>
    <cfRule type="cellIs" dxfId="1010" priority="3121" operator="equal">
      <formula>1</formula>
    </cfRule>
  </conditionalFormatting>
  <conditionalFormatting sqref="CR108:CR111">
    <cfRule type="cellIs" dxfId="1009" priority="3118" operator="equal">
      <formula>2</formula>
    </cfRule>
    <cfRule type="cellIs" dxfId="1008" priority="3119" operator="equal">
      <formula>1</formula>
    </cfRule>
  </conditionalFormatting>
  <conditionalFormatting sqref="CR108:CR111">
    <cfRule type="cellIs" dxfId="1007" priority="3116" operator="equal">
      <formula>2</formula>
    </cfRule>
    <cfRule type="cellIs" dxfId="1006" priority="3117" operator="equal">
      <formula>1</formula>
    </cfRule>
  </conditionalFormatting>
  <conditionalFormatting sqref="CU108:CU111">
    <cfRule type="cellIs" dxfId="1005" priority="3114" operator="equal">
      <formula>2</formula>
    </cfRule>
    <cfRule type="cellIs" dxfId="1004" priority="3115" operator="equal">
      <formula>1</formula>
    </cfRule>
  </conditionalFormatting>
  <conditionalFormatting sqref="CU108:CU111">
    <cfRule type="cellIs" dxfId="1003" priority="3112" operator="equal">
      <formula>2</formula>
    </cfRule>
    <cfRule type="cellIs" dxfId="1002" priority="3113" operator="equal">
      <formula>1</formula>
    </cfRule>
  </conditionalFormatting>
  <conditionalFormatting sqref="CU108:CU111">
    <cfRule type="cellIs" dxfId="1001" priority="3110" operator="equal">
      <formula>2</formula>
    </cfRule>
    <cfRule type="cellIs" dxfId="1000" priority="3111" operator="equal">
      <formula>1</formula>
    </cfRule>
  </conditionalFormatting>
  <conditionalFormatting sqref="CU108:CU111">
    <cfRule type="cellIs" dxfId="999" priority="3108" operator="equal">
      <formula>2</formula>
    </cfRule>
    <cfRule type="cellIs" dxfId="998" priority="3109" operator="equal">
      <formula>1</formula>
    </cfRule>
  </conditionalFormatting>
  <conditionalFormatting sqref="CX108:CX111">
    <cfRule type="cellIs" dxfId="997" priority="3106" operator="equal">
      <formula>2</formula>
    </cfRule>
    <cfRule type="cellIs" dxfId="996" priority="3107" operator="equal">
      <formula>1</formula>
    </cfRule>
  </conditionalFormatting>
  <conditionalFormatting sqref="CX108:CX111">
    <cfRule type="cellIs" dxfId="995" priority="3104" operator="equal">
      <formula>2</formula>
    </cfRule>
    <cfRule type="cellIs" dxfId="994" priority="3105" operator="equal">
      <formula>1</formula>
    </cfRule>
  </conditionalFormatting>
  <conditionalFormatting sqref="CX108:CX111">
    <cfRule type="cellIs" dxfId="993" priority="3102" operator="equal">
      <formula>2</formula>
    </cfRule>
    <cfRule type="cellIs" dxfId="992" priority="3103" operator="equal">
      <formula>1</formula>
    </cfRule>
  </conditionalFormatting>
  <conditionalFormatting sqref="CX108:CX111">
    <cfRule type="cellIs" dxfId="991" priority="3100" operator="equal">
      <formula>2</formula>
    </cfRule>
    <cfRule type="cellIs" dxfId="990" priority="3101" operator="equal">
      <formula>1</formula>
    </cfRule>
  </conditionalFormatting>
  <conditionalFormatting sqref="DA108:DA111">
    <cfRule type="cellIs" dxfId="989" priority="3098" operator="equal">
      <formula>2</formula>
    </cfRule>
    <cfRule type="cellIs" dxfId="988" priority="3099" operator="equal">
      <formula>1</formula>
    </cfRule>
  </conditionalFormatting>
  <conditionalFormatting sqref="DA108:DA111">
    <cfRule type="cellIs" dxfId="987" priority="3096" operator="equal">
      <formula>2</formula>
    </cfRule>
    <cfRule type="cellIs" dxfId="986" priority="3097" operator="equal">
      <formula>1</formula>
    </cfRule>
  </conditionalFormatting>
  <conditionalFormatting sqref="DA108:DA111">
    <cfRule type="cellIs" dxfId="985" priority="3094" operator="equal">
      <formula>2</formula>
    </cfRule>
    <cfRule type="cellIs" dxfId="984" priority="3095" operator="equal">
      <formula>1</formula>
    </cfRule>
  </conditionalFormatting>
  <conditionalFormatting sqref="DA108:DA111">
    <cfRule type="cellIs" dxfId="983" priority="3092" operator="equal">
      <formula>2</formula>
    </cfRule>
    <cfRule type="cellIs" dxfId="982" priority="3093" operator="equal">
      <formula>1</formula>
    </cfRule>
  </conditionalFormatting>
  <conditionalFormatting sqref="DD108:DD111">
    <cfRule type="cellIs" dxfId="981" priority="3090" operator="equal">
      <formula>2</formula>
    </cfRule>
    <cfRule type="cellIs" dxfId="980" priority="3091" operator="equal">
      <formula>1</formula>
    </cfRule>
  </conditionalFormatting>
  <conditionalFormatting sqref="DD108:DD111">
    <cfRule type="cellIs" dxfId="979" priority="3088" operator="equal">
      <formula>2</formula>
    </cfRule>
    <cfRule type="cellIs" dxfId="978" priority="3089" operator="equal">
      <formula>1</formula>
    </cfRule>
  </conditionalFormatting>
  <conditionalFormatting sqref="DD108:DD111">
    <cfRule type="cellIs" dxfId="977" priority="3086" operator="equal">
      <formula>2</formula>
    </cfRule>
    <cfRule type="cellIs" dxfId="976" priority="3087" operator="equal">
      <formula>1</formula>
    </cfRule>
  </conditionalFormatting>
  <conditionalFormatting sqref="DD108:DD111">
    <cfRule type="cellIs" dxfId="975" priority="3084" operator="equal">
      <formula>2</formula>
    </cfRule>
    <cfRule type="cellIs" dxfId="974" priority="3085" operator="equal">
      <formula>1</formula>
    </cfRule>
  </conditionalFormatting>
  <conditionalFormatting sqref="BN113:BN116">
    <cfRule type="cellIs" dxfId="973" priority="3082" operator="equal">
      <formula>2</formula>
    </cfRule>
    <cfRule type="cellIs" dxfId="972" priority="3083" operator="equal">
      <formula>1</formula>
    </cfRule>
  </conditionalFormatting>
  <conditionalFormatting sqref="BN113:BN116">
    <cfRule type="cellIs" dxfId="971" priority="3080" operator="equal">
      <formula>2</formula>
    </cfRule>
    <cfRule type="cellIs" dxfId="970" priority="3081" operator="equal">
      <formula>1</formula>
    </cfRule>
  </conditionalFormatting>
  <conditionalFormatting sqref="BN113:BN116">
    <cfRule type="cellIs" dxfId="969" priority="3078" operator="equal">
      <formula>2</formula>
    </cfRule>
    <cfRule type="cellIs" dxfId="968" priority="3079" operator="equal">
      <formula>1</formula>
    </cfRule>
  </conditionalFormatting>
  <conditionalFormatting sqref="BN113:BN116">
    <cfRule type="cellIs" dxfId="967" priority="3076" operator="equal">
      <formula>2</formula>
    </cfRule>
    <cfRule type="cellIs" dxfId="966" priority="3077" operator="equal">
      <formula>1</formula>
    </cfRule>
  </conditionalFormatting>
  <conditionalFormatting sqref="BN113:BN116">
    <cfRule type="cellIs" dxfId="965" priority="3074" operator="equal">
      <formula>2</formula>
    </cfRule>
    <cfRule type="cellIs" dxfId="964" priority="3075" operator="equal">
      <formula>1</formula>
    </cfRule>
  </conditionalFormatting>
  <conditionalFormatting sqref="BN113:BN116">
    <cfRule type="cellIs" dxfId="963" priority="3072" operator="equal">
      <formula>2</formula>
    </cfRule>
    <cfRule type="cellIs" dxfId="962" priority="3073" operator="equal">
      <formula>1</formula>
    </cfRule>
  </conditionalFormatting>
  <conditionalFormatting sqref="BQ113:BQ116">
    <cfRule type="cellIs" dxfId="961" priority="3070" operator="equal">
      <formula>2</formula>
    </cfRule>
    <cfRule type="cellIs" dxfId="960" priority="3071" operator="equal">
      <formula>1</formula>
    </cfRule>
  </conditionalFormatting>
  <conditionalFormatting sqref="BQ113:BQ116">
    <cfRule type="cellIs" dxfId="959" priority="3068" operator="equal">
      <formula>2</formula>
    </cfRule>
    <cfRule type="cellIs" dxfId="958" priority="3069" operator="equal">
      <formula>1</formula>
    </cfRule>
  </conditionalFormatting>
  <conditionalFormatting sqref="BQ113:BQ116">
    <cfRule type="cellIs" dxfId="957" priority="3066" operator="equal">
      <formula>2</formula>
    </cfRule>
    <cfRule type="cellIs" dxfId="956" priority="3067" operator="equal">
      <formula>1</formula>
    </cfRule>
  </conditionalFormatting>
  <conditionalFormatting sqref="BQ113:BQ116">
    <cfRule type="cellIs" dxfId="955" priority="3064" operator="equal">
      <formula>2</formula>
    </cfRule>
    <cfRule type="cellIs" dxfId="954" priority="3065" operator="equal">
      <formula>1</formula>
    </cfRule>
  </conditionalFormatting>
  <conditionalFormatting sqref="BQ113:BQ116">
    <cfRule type="cellIs" dxfId="953" priority="3062" operator="equal">
      <formula>2</formula>
    </cfRule>
    <cfRule type="cellIs" dxfId="952" priority="3063" operator="equal">
      <formula>1</formula>
    </cfRule>
  </conditionalFormatting>
  <conditionalFormatting sqref="BQ113:BQ116">
    <cfRule type="cellIs" dxfId="951" priority="3060" operator="equal">
      <formula>2</formula>
    </cfRule>
    <cfRule type="cellIs" dxfId="950" priority="3061" operator="equal">
      <formula>1</formula>
    </cfRule>
  </conditionalFormatting>
  <conditionalFormatting sqref="BT113:BT116">
    <cfRule type="cellIs" dxfId="949" priority="3058" operator="equal">
      <formula>2</formula>
    </cfRule>
    <cfRule type="cellIs" dxfId="948" priority="3059" operator="equal">
      <formula>1</formula>
    </cfRule>
  </conditionalFormatting>
  <conditionalFormatting sqref="BT113:BT116">
    <cfRule type="cellIs" dxfId="947" priority="3056" operator="equal">
      <formula>2</formula>
    </cfRule>
    <cfRule type="cellIs" dxfId="946" priority="3057" operator="equal">
      <formula>1</formula>
    </cfRule>
  </conditionalFormatting>
  <conditionalFormatting sqref="BT113:BT116">
    <cfRule type="cellIs" dxfId="945" priority="3054" operator="equal">
      <formula>2</formula>
    </cfRule>
    <cfRule type="cellIs" dxfId="944" priority="3055" operator="equal">
      <formula>1</formula>
    </cfRule>
  </conditionalFormatting>
  <conditionalFormatting sqref="BT113:BT116">
    <cfRule type="cellIs" dxfId="943" priority="3052" operator="equal">
      <formula>2</formula>
    </cfRule>
    <cfRule type="cellIs" dxfId="942" priority="3053" operator="equal">
      <formula>1</formula>
    </cfRule>
  </conditionalFormatting>
  <conditionalFormatting sqref="BT113:BT116">
    <cfRule type="cellIs" dxfId="941" priority="3050" operator="equal">
      <formula>2</formula>
    </cfRule>
    <cfRule type="cellIs" dxfId="940" priority="3051" operator="equal">
      <formula>1</formula>
    </cfRule>
  </conditionalFormatting>
  <conditionalFormatting sqref="BT113:BT116">
    <cfRule type="cellIs" dxfId="939" priority="3048" operator="equal">
      <formula>2</formula>
    </cfRule>
    <cfRule type="cellIs" dxfId="938" priority="3049" operator="equal">
      <formula>1</formula>
    </cfRule>
  </conditionalFormatting>
  <conditionalFormatting sqref="BW113:BW116">
    <cfRule type="cellIs" dxfId="937" priority="3046" operator="equal">
      <formula>2</formula>
    </cfRule>
    <cfRule type="cellIs" dxfId="936" priority="3047" operator="equal">
      <formula>1</formula>
    </cfRule>
  </conditionalFormatting>
  <conditionalFormatting sqref="BW113:BW116">
    <cfRule type="cellIs" dxfId="935" priority="3044" operator="equal">
      <formula>2</formula>
    </cfRule>
    <cfRule type="cellIs" dxfId="934" priority="3045" operator="equal">
      <formula>1</formula>
    </cfRule>
  </conditionalFormatting>
  <conditionalFormatting sqref="BW113:BW116">
    <cfRule type="cellIs" dxfId="933" priority="3042" operator="equal">
      <formula>2</formula>
    </cfRule>
    <cfRule type="cellIs" dxfId="932" priority="3043" operator="equal">
      <formula>1</formula>
    </cfRule>
  </conditionalFormatting>
  <conditionalFormatting sqref="BW113:BW116">
    <cfRule type="cellIs" dxfId="931" priority="3040" operator="equal">
      <formula>2</formula>
    </cfRule>
    <cfRule type="cellIs" dxfId="930" priority="3041" operator="equal">
      <formula>1</formula>
    </cfRule>
  </conditionalFormatting>
  <conditionalFormatting sqref="BW113:BW116">
    <cfRule type="cellIs" dxfId="929" priority="3038" operator="equal">
      <formula>2</formula>
    </cfRule>
    <cfRule type="cellIs" dxfId="928" priority="3039" operator="equal">
      <formula>1</formula>
    </cfRule>
  </conditionalFormatting>
  <conditionalFormatting sqref="BW113:BW116">
    <cfRule type="cellIs" dxfId="927" priority="3036" operator="equal">
      <formula>2</formula>
    </cfRule>
    <cfRule type="cellIs" dxfId="926" priority="3037" operator="equal">
      <formula>1</formula>
    </cfRule>
  </conditionalFormatting>
  <conditionalFormatting sqref="BZ113:BZ116">
    <cfRule type="cellIs" dxfId="925" priority="3034" operator="equal">
      <formula>2</formula>
    </cfRule>
    <cfRule type="cellIs" dxfId="924" priority="3035" operator="equal">
      <formula>1</formula>
    </cfRule>
  </conditionalFormatting>
  <conditionalFormatting sqref="BZ113:BZ116">
    <cfRule type="cellIs" dxfId="923" priority="3032" operator="equal">
      <formula>2</formula>
    </cfRule>
    <cfRule type="cellIs" dxfId="922" priority="3033" operator="equal">
      <formula>1</formula>
    </cfRule>
  </conditionalFormatting>
  <conditionalFormatting sqref="BZ113:BZ116">
    <cfRule type="cellIs" dxfId="921" priority="3030" operator="equal">
      <formula>2</formula>
    </cfRule>
    <cfRule type="cellIs" dxfId="920" priority="3031" operator="equal">
      <formula>1</formula>
    </cfRule>
  </conditionalFormatting>
  <conditionalFormatting sqref="BZ113:BZ116">
    <cfRule type="cellIs" dxfId="919" priority="3028" operator="equal">
      <formula>2</formula>
    </cfRule>
    <cfRule type="cellIs" dxfId="918" priority="3029" operator="equal">
      <formula>1</formula>
    </cfRule>
  </conditionalFormatting>
  <conditionalFormatting sqref="BZ113:BZ116">
    <cfRule type="cellIs" dxfId="917" priority="3026" operator="equal">
      <formula>2</formula>
    </cfRule>
    <cfRule type="cellIs" dxfId="916" priority="3027" operator="equal">
      <formula>1</formula>
    </cfRule>
  </conditionalFormatting>
  <conditionalFormatting sqref="BZ113:BZ116">
    <cfRule type="cellIs" dxfId="915" priority="3024" operator="equal">
      <formula>2</formula>
    </cfRule>
    <cfRule type="cellIs" dxfId="914" priority="3025" operator="equal">
      <formula>1</formula>
    </cfRule>
  </conditionalFormatting>
  <conditionalFormatting sqref="CC113:CC116">
    <cfRule type="cellIs" dxfId="913" priority="3022" operator="equal">
      <formula>2</formula>
    </cfRule>
    <cfRule type="cellIs" dxfId="912" priority="3023" operator="equal">
      <formula>1</formula>
    </cfRule>
  </conditionalFormatting>
  <conditionalFormatting sqref="CC113:CC116">
    <cfRule type="cellIs" dxfId="911" priority="3020" operator="equal">
      <formula>2</formula>
    </cfRule>
    <cfRule type="cellIs" dxfId="910" priority="3021" operator="equal">
      <formula>1</formula>
    </cfRule>
  </conditionalFormatting>
  <conditionalFormatting sqref="CC113:CC116">
    <cfRule type="cellIs" dxfId="909" priority="3018" operator="equal">
      <formula>2</formula>
    </cfRule>
    <cfRule type="cellIs" dxfId="908" priority="3019" operator="equal">
      <formula>1</formula>
    </cfRule>
  </conditionalFormatting>
  <conditionalFormatting sqref="CC113:CC116">
    <cfRule type="cellIs" dxfId="907" priority="3016" operator="equal">
      <formula>2</formula>
    </cfRule>
    <cfRule type="cellIs" dxfId="906" priority="3017" operator="equal">
      <formula>1</formula>
    </cfRule>
  </conditionalFormatting>
  <conditionalFormatting sqref="CC113:CC116">
    <cfRule type="cellIs" dxfId="905" priority="3014" operator="equal">
      <formula>2</formula>
    </cfRule>
    <cfRule type="cellIs" dxfId="904" priority="3015" operator="equal">
      <formula>1</formula>
    </cfRule>
  </conditionalFormatting>
  <conditionalFormatting sqref="CC113:CC116">
    <cfRule type="cellIs" dxfId="903" priority="3012" operator="equal">
      <formula>2</formula>
    </cfRule>
    <cfRule type="cellIs" dxfId="902" priority="3013" operator="equal">
      <formula>1</formula>
    </cfRule>
  </conditionalFormatting>
  <conditionalFormatting sqref="CF113:CF116">
    <cfRule type="cellIs" dxfId="901" priority="3010" operator="equal">
      <formula>2</formula>
    </cfRule>
    <cfRule type="cellIs" dxfId="900" priority="3011" operator="equal">
      <formula>1</formula>
    </cfRule>
  </conditionalFormatting>
  <conditionalFormatting sqref="CF113:CF116">
    <cfRule type="cellIs" dxfId="899" priority="3008" operator="equal">
      <formula>2</formula>
    </cfRule>
    <cfRule type="cellIs" dxfId="898" priority="3009" operator="equal">
      <formula>1</formula>
    </cfRule>
  </conditionalFormatting>
  <conditionalFormatting sqref="CF113:CF116">
    <cfRule type="cellIs" dxfId="897" priority="3006" operator="equal">
      <formula>2</formula>
    </cfRule>
    <cfRule type="cellIs" dxfId="896" priority="3007" operator="equal">
      <formula>1</formula>
    </cfRule>
  </conditionalFormatting>
  <conditionalFormatting sqref="CF113:CF116">
    <cfRule type="cellIs" dxfId="895" priority="3004" operator="equal">
      <formula>2</formula>
    </cfRule>
    <cfRule type="cellIs" dxfId="894" priority="3005" operator="equal">
      <formula>1</formula>
    </cfRule>
  </conditionalFormatting>
  <conditionalFormatting sqref="CF113:CF116">
    <cfRule type="cellIs" dxfId="893" priority="3002" operator="equal">
      <formula>2</formula>
    </cfRule>
    <cfRule type="cellIs" dxfId="892" priority="3003" operator="equal">
      <formula>1</formula>
    </cfRule>
  </conditionalFormatting>
  <conditionalFormatting sqref="CF113:CF116">
    <cfRule type="cellIs" dxfId="891" priority="3000" operator="equal">
      <formula>2</formula>
    </cfRule>
    <cfRule type="cellIs" dxfId="890" priority="3001" operator="equal">
      <formula>1</formula>
    </cfRule>
  </conditionalFormatting>
  <conditionalFormatting sqref="CI113:CI116">
    <cfRule type="cellIs" dxfId="889" priority="2998" operator="equal">
      <formula>2</formula>
    </cfRule>
    <cfRule type="cellIs" dxfId="888" priority="2999" operator="equal">
      <formula>1</formula>
    </cfRule>
  </conditionalFormatting>
  <conditionalFormatting sqref="CI113:CI116">
    <cfRule type="cellIs" dxfId="887" priority="2996" operator="equal">
      <formula>2</formula>
    </cfRule>
    <cfRule type="cellIs" dxfId="886" priority="2997" operator="equal">
      <formula>1</formula>
    </cfRule>
  </conditionalFormatting>
  <conditionalFormatting sqref="CI113:CI116">
    <cfRule type="cellIs" dxfId="885" priority="2994" operator="equal">
      <formula>2</formula>
    </cfRule>
    <cfRule type="cellIs" dxfId="884" priority="2995" operator="equal">
      <formula>1</formula>
    </cfRule>
  </conditionalFormatting>
  <conditionalFormatting sqref="CI113:CI116">
    <cfRule type="cellIs" dxfId="883" priority="2992" operator="equal">
      <formula>2</formula>
    </cfRule>
    <cfRule type="cellIs" dxfId="882" priority="2993" operator="equal">
      <formula>1</formula>
    </cfRule>
  </conditionalFormatting>
  <conditionalFormatting sqref="CI113:CI116">
    <cfRule type="cellIs" dxfId="881" priority="2990" operator="equal">
      <formula>2</formula>
    </cfRule>
    <cfRule type="cellIs" dxfId="880" priority="2991" operator="equal">
      <formula>1</formula>
    </cfRule>
  </conditionalFormatting>
  <conditionalFormatting sqref="CI113:CI116">
    <cfRule type="cellIs" dxfId="879" priority="2988" operator="equal">
      <formula>2</formula>
    </cfRule>
    <cfRule type="cellIs" dxfId="878" priority="2989" operator="equal">
      <formula>1</formula>
    </cfRule>
  </conditionalFormatting>
  <conditionalFormatting sqref="CL113:CL116">
    <cfRule type="cellIs" dxfId="877" priority="2986" operator="equal">
      <formula>2</formula>
    </cfRule>
    <cfRule type="cellIs" dxfId="876" priority="2987" operator="equal">
      <formula>1</formula>
    </cfRule>
  </conditionalFormatting>
  <conditionalFormatting sqref="CL113:CL116">
    <cfRule type="cellIs" dxfId="875" priority="2984" operator="equal">
      <formula>2</formula>
    </cfRule>
    <cfRule type="cellIs" dxfId="874" priority="2985" operator="equal">
      <formula>1</formula>
    </cfRule>
  </conditionalFormatting>
  <conditionalFormatting sqref="CL113:CL116">
    <cfRule type="cellIs" dxfId="873" priority="2982" operator="equal">
      <formula>2</formula>
    </cfRule>
    <cfRule type="cellIs" dxfId="872" priority="2983" operator="equal">
      <formula>1</formula>
    </cfRule>
  </conditionalFormatting>
  <conditionalFormatting sqref="CL113:CL116">
    <cfRule type="cellIs" dxfId="871" priority="2980" operator="equal">
      <formula>2</formula>
    </cfRule>
    <cfRule type="cellIs" dxfId="870" priority="2981" operator="equal">
      <formula>1</formula>
    </cfRule>
  </conditionalFormatting>
  <conditionalFormatting sqref="CL113:CL116">
    <cfRule type="cellIs" dxfId="869" priority="2978" operator="equal">
      <formula>2</formula>
    </cfRule>
    <cfRule type="cellIs" dxfId="868" priority="2979" operator="equal">
      <formula>1</formula>
    </cfRule>
  </conditionalFormatting>
  <conditionalFormatting sqref="CL113:CL116">
    <cfRule type="cellIs" dxfId="867" priority="2976" operator="equal">
      <formula>2</formula>
    </cfRule>
    <cfRule type="cellIs" dxfId="866" priority="2977" operator="equal">
      <formula>1</formula>
    </cfRule>
  </conditionalFormatting>
  <conditionalFormatting sqref="CO113:CO116">
    <cfRule type="cellIs" dxfId="865" priority="2974" operator="equal">
      <formula>2</formula>
    </cfRule>
    <cfRule type="cellIs" dxfId="864" priority="2975" operator="equal">
      <formula>1</formula>
    </cfRule>
  </conditionalFormatting>
  <conditionalFormatting sqref="CO113:CO116">
    <cfRule type="cellIs" dxfId="863" priority="2972" operator="equal">
      <formula>2</formula>
    </cfRule>
    <cfRule type="cellIs" dxfId="862" priority="2973" operator="equal">
      <formula>1</formula>
    </cfRule>
  </conditionalFormatting>
  <conditionalFormatting sqref="CO113:CO116">
    <cfRule type="cellIs" dxfId="861" priority="2970" operator="equal">
      <formula>2</formula>
    </cfRule>
    <cfRule type="cellIs" dxfId="860" priority="2971" operator="equal">
      <formula>1</formula>
    </cfRule>
  </conditionalFormatting>
  <conditionalFormatting sqref="CO113:CO116">
    <cfRule type="cellIs" dxfId="859" priority="2968" operator="equal">
      <formula>2</formula>
    </cfRule>
    <cfRule type="cellIs" dxfId="858" priority="2969" operator="equal">
      <formula>1</formula>
    </cfRule>
  </conditionalFormatting>
  <conditionalFormatting sqref="CO113:CO116">
    <cfRule type="cellIs" dxfId="857" priority="2966" operator="equal">
      <formula>2</formula>
    </cfRule>
    <cfRule type="cellIs" dxfId="856" priority="2967" operator="equal">
      <formula>1</formula>
    </cfRule>
  </conditionalFormatting>
  <conditionalFormatting sqref="CO113:CO116">
    <cfRule type="cellIs" dxfId="855" priority="2964" operator="equal">
      <formula>2</formula>
    </cfRule>
    <cfRule type="cellIs" dxfId="854" priority="2965" operator="equal">
      <formula>1</formula>
    </cfRule>
  </conditionalFormatting>
  <conditionalFormatting sqref="CR113:CR116">
    <cfRule type="cellIs" dxfId="853" priority="2962" operator="equal">
      <formula>2</formula>
    </cfRule>
    <cfRule type="cellIs" dxfId="852" priority="2963" operator="equal">
      <formula>1</formula>
    </cfRule>
  </conditionalFormatting>
  <conditionalFormatting sqref="CR113:CR116">
    <cfRule type="cellIs" dxfId="851" priority="2960" operator="equal">
      <formula>2</formula>
    </cfRule>
    <cfRule type="cellIs" dxfId="850" priority="2961" operator="equal">
      <formula>1</formula>
    </cfRule>
  </conditionalFormatting>
  <conditionalFormatting sqref="CR113:CR116">
    <cfRule type="cellIs" dxfId="849" priority="2958" operator="equal">
      <formula>2</formula>
    </cfRule>
    <cfRule type="cellIs" dxfId="848" priority="2959" operator="equal">
      <formula>1</formula>
    </cfRule>
  </conditionalFormatting>
  <conditionalFormatting sqref="CR113:CR116">
    <cfRule type="cellIs" dxfId="847" priority="2956" operator="equal">
      <formula>2</formula>
    </cfRule>
    <cfRule type="cellIs" dxfId="846" priority="2957" operator="equal">
      <formula>1</formula>
    </cfRule>
  </conditionalFormatting>
  <conditionalFormatting sqref="CR113:CR116">
    <cfRule type="cellIs" dxfId="845" priority="2954" operator="equal">
      <formula>2</formula>
    </cfRule>
    <cfRule type="cellIs" dxfId="844" priority="2955" operator="equal">
      <formula>1</formula>
    </cfRule>
  </conditionalFormatting>
  <conditionalFormatting sqref="CR113:CR116">
    <cfRule type="cellIs" dxfId="843" priority="2952" operator="equal">
      <formula>2</formula>
    </cfRule>
    <cfRule type="cellIs" dxfId="842" priority="2953" operator="equal">
      <formula>1</formula>
    </cfRule>
  </conditionalFormatting>
  <conditionalFormatting sqref="CU113:CU116">
    <cfRule type="cellIs" dxfId="841" priority="2950" operator="equal">
      <formula>2</formula>
    </cfRule>
    <cfRule type="cellIs" dxfId="840" priority="2951" operator="equal">
      <formula>1</formula>
    </cfRule>
  </conditionalFormatting>
  <conditionalFormatting sqref="CU113:CU116">
    <cfRule type="cellIs" dxfId="839" priority="2948" operator="equal">
      <formula>2</formula>
    </cfRule>
    <cfRule type="cellIs" dxfId="838" priority="2949" operator="equal">
      <formula>1</formula>
    </cfRule>
  </conditionalFormatting>
  <conditionalFormatting sqref="CU113:CU116">
    <cfRule type="cellIs" dxfId="837" priority="2946" operator="equal">
      <formula>2</formula>
    </cfRule>
    <cfRule type="cellIs" dxfId="836" priority="2947" operator="equal">
      <formula>1</formula>
    </cfRule>
  </conditionalFormatting>
  <conditionalFormatting sqref="CU113:CU116">
    <cfRule type="cellIs" dxfId="835" priority="2944" operator="equal">
      <formula>2</formula>
    </cfRule>
    <cfRule type="cellIs" dxfId="834" priority="2945" operator="equal">
      <formula>1</formula>
    </cfRule>
  </conditionalFormatting>
  <conditionalFormatting sqref="CU113:CU116">
    <cfRule type="cellIs" dxfId="833" priority="2942" operator="equal">
      <formula>2</formula>
    </cfRule>
    <cfRule type="cellIs" dxfId="832" priority="2943" operator="equal">
      <formula>1</formula>
    </cfRule>
  </conditionalFormatting>
  <conditionalFormatting sqref="CU113:CU116">
    <cfRule type="cellIs" dxfId="831" priority="2940" operator="equal">
      <formula>2</formula>
    </cfRule>
    <cfRule type="cellIs" dxfId="830" priority="2941" operator="equal">
      <formula>1</formula>
    </cfRule>
  </conditionalFormatting>
  <conditionalFormatting sqref="CX113:CX116">
    <cfRule type="cellIs" dxfId="829" priority="2938" operator="equal">
      <formula>2</formula>
    </cfRule>
    <cfRule type="cellIs" dxfId="828" priority="2939" operator="equal">
      <formula>1</formula>
    </cfRule>
  </conditionalFormatting>
  <conditionalFormatting sqref="CX113:CX116">
    <cfRule type="cellIs" dxfId="827" priority="2936" operator="equal">
      <formula>2</formula>
    </cfRule>
    <cfRule type="cellIs" dxfId="826" priority="2937" operator="equal">
      <formula>1</formula>
    </cfRule>
  </conditionalFormatting>
  <conditionalFormatting sqref="CX113:CX116">
    <cfRule type="cellIs" dxfId="825" priority="2934" operator="equal">
      <formula>2</formula>
    </cfRule>
    <cfRule type="cellIs" dxfId="824" priority="2935" operator="equal">
      <formula>1</formula>
    </cfRule>
  </conditionalFormatting>
  <conditionalFormatting sqref="CX113:CX116">
    <cfRule type="cellIs" dxfId="823" priority="2932" operator="equal">
      <formula>2</formula>
    </cfRule>
    <cfRule type="cellIs" dxfId="822" priority="2933" operator="equal">
      <formula>1</formula>
    </cfRule>
  </conditionalFormatting>
  <conditionalFormatting sqref="CX113:CX116">
    <cfRule type="cellIs" dxfId="821" priority="2930" operator="equal">
      <formula>2</formula>
    </cfRule>
    <cfRule type="cellIs" dxfId="820" priority="2931" operator="equal">
      <formula>1</formula>
    </cfRule>
  </conditionalFormatting>
  <conditionalFormatting sqref="CX113:CX116">
    <cfRule type="cellIs" dxfId="819" priority="2928" operator="equal">
      <formula>2</formula>
    </cfRule>
    <cfRule type="cellIs" dxfId="818" priority="2929" operator="equal">
      <formula>1</formula>
    </cfRule>
  </conditionalFormatting>
  <conditionalFormatting sqref="DA113:DA116">
    <cfRule type="cellIs" dxfId="817" priority="2926" operator="equal">
      <formula>2</formula>
    </cfRule>
    <cfRule type="cellIs" dxfId="816" priority="2927" operator="equal">
      <formula>1</formula>
    </cfRule>
  </conditionalFormatting>
  <conditionalFormatting sqref="DA113:DA116">
    <cfRule type="cellIs" dxfId="815" priority="2924" operator="equal">
      <formula>2</formula>
    </cfRule>
    <cfRule type="cellIs" dxfId="814" priority="2925" operator="equal">
      <formula>1</formula>
    </cfRule>
  </conditionalFormatting>
  <conditionalFormatting sqref="DA113:DA116">
    <cfRule type="cellIs" dxfId="813" priority="2922" operator="equal">
      <formula>2</formula>
    </cfRule>
    <cfRule type="cellIs" dxfId="812" priority="2923" operator="equal">
      <formula>1</formula>
    </cfRule>
  </conditionalFormatting>
  <conditionalFormatting sqref="DA113:DA116">
    <cfRule type="cellIs" dxfId="811" priority="2920" operator="equal">
      <formula>2</formula>
    </cfRule>
    <cfRule type="cellIs" dxfId="810" priority="2921" operator="equal">
      <formula>1</formula>
    </cfRule>
  </conditionalFormatting>
  <conditionalFormatting sqref="DA113:DA116">
    <cfRule type="cellIs" dxfId="809" priority="2918" operator="equal">
      <formula>2</formula>
    </cfRule>
    <cfRule type="cellIs" dxfId="808" priority="2919" operator="equal">
      <formula>1</formula>
    </cfRule>
  </conditionalFormatting>
  <conditionalFormatting sqref="DA113:DA116">
    <cfRule type="cellIs" dxfId="807" priority="2916" operator="equal">
      <formula>2</formula>
    </cfRule>
    <cfRule type="cellIs" dxfId="806" priority="2917" operator="equal">
      <formula>1</formula>
    </cfRule>
  </conditionalFormatting>
  <conditionalFormatting sqref="DD113:DD116">
    <cfRule type="cellIs" dxfId="805" priority="2914" operator="equal">
      <formula>2</formula>
    </cfRule>
    <cfRule type="cellIs" dxfId="804" priority="2915" operator="equal">
      <formula>1</formula>
    </cfRule>
  </conditionalFormatting>
  <conditionalFormatting sqref="DD113:DD116">
    <cfRule type="cellIs" dxfId="803" priority="2912" operator="equal">
      <formula>2</formula>
    </cfRule>
    <cfRule type="cellIs" dxfId="802" priority="2913" operator="equal">
      <formula>1</formula>
    </cfRule>
  </conditionalFormatting>
  <conditionalFormatting sqref="DD113:DD116">
    <cfRule type="cellIs" dxfId="801" priority="2910" operator="equal">
      <formula>2</formula>
    </cfRule>
    <cfRule type="cellIs" dxfId="800" priority="2911" operator="equal">
      <formula>1</formula>
    </cfRule>
  </conditionalFormatting>
  <conditionalFormatting sqref="DD113:DD116">
    <cfRule type="cellIs" dxfId="799" priority="2908" operator="equal">
      <formula>2</formula>
    </cfRule>
    <cfRule type="cellIs" dxfId="798" priority="2909" operator="equal">
      <formula>1</formula>
    </cfRule>
  </conditionalFormatting>
  <conditionalFormatting sqref="DD113:DD116">
    <cfRule type="cellIs" dxfId="797" priority="2906" operator="equal">
      <formula>2</formula>
    </cfRule>
    <cfRule type="cellIs" dxfId="796" priority="2907" operator="equal">
      <formula>1</formula>
    </cfRule>
  </conditionalFormatting>
  <conditionalFormatting sqref="DD113:DD116">
    <cfRule type="cellIs" dxfId="795" priority="2904" operator="equal">
      <formula>2</formula>
    </cfRule>
    <cfRule type="cellIs" dxfId="794" priority="2905" operator="equal">
      <formula>1</formula>
    </cfRule>
  </conditionalFormatting>
  <conditionalFormatting sqref="BK125:BK128">
    <cfRule type="cellIs" dxfId="793" priority="2902" operator="equal">
      <formula>2</formula>
    </cfRule>
    <cfRule type="cellIs" dxfId="792" priority="2903" operator="equal">
      <formula>1</formula>
    </cfRule>
  </conditionalFormatting>
  <conditionalFormatting sqref="BK130:BK133">
    <cfRule type="cellIs" dxfId="791" priority="2900" operator="equal">
      <formula>2</formula>
    </cfRule>
    <cfRule type="cellIs" dxfId="790" priority="2901" operator="equal">
      <formula>1</formula>
    </cfRule>
  </conditionalFormatting>
  <conditionalFormatting sqref="BK130:BK133">
    <cfRule type="cellIs" dxfId="789" priority="2898" operator="equal">
      <formula>2</formula>
    </cfRule>
    <cfRule type="cellIs" dxfId="788" priority="2899" operator="equal">
      <formula>1</formula>
    </cfRule>
  </conditionalFormatting>
  <conditionalFormatting sqref="BK135:BK138">
    <cfRule type="cellIs" dxfId="787" priority="2896" operator="equal">
      <formula>2</formula>
    </cfRule>
    <cfRule type="cellIs" dxfId="786" priority="2897" operator="equal">
      <formula>1</formula>
    </cfRule>
  </conditionalFormatting>
  <conditionalFormatting sqref="BK135:BK138">
    <cfRule type="cellIs" dxfId="785" priority="2894" operator="equal">
      <formula>2</formula>
    </cfRule>
    <cfRule type="cellIs" dxfId="784" priority="2895" operator="equal">
      <formula>1</formula>
    </cfRule>
  </conditionalFormatting>
  <conditionalFormatting sqref="BK135:BK138">
    <cfRule type="cellIs" dxfId="783" priority="2892" operator="equal">
      <formula>2</formula>
    </cfRule>
    <cfRule type="cellIs" dxfId="782" priority="2893" operator="equal">
      <formula>1</formula>
    </cfRule>
  </conditionalFormatting>
  <conditionalFormatting sqref="BN125:BN128">
    <cfRule type="cellIs" dxfId="781" priority="2890" operator="equal">
      <formula>2</formula>
    </cfRule>
    <cfRule type="cellIs" dxfId="780" priority="2891" operator="equal">
      <formula>1</formula>
    </cfRule>
  </conditionalFormatting>
  <conditionalFormatting sqref="BQ125:BQ128">
    <cfRule type="cellIs" dxfId="779" priority="2888" operator="equal">
      <formula>2</formula>
    </cfRule>
    <cfRule type="cellIs" dxfId="778" priority="2889" operator="equal">
      <formula>1</formula>
    </cfRule>
  </conditionalFormatting>
  <conditionalFormatting sqref="BT125:BT128">
    <cfRule type="cellIs" dxfId="777" priority="2886" operator="equal">
      <formula>2</formula>
    </cfRule>
    <cfRule type="cellIs" dxfId="776" priority="2887" operator="equal">
      <formula>1</formula>
    </cfRule>
  </conditionalFormatting>
  <conditionalFormatting sqref="BW125:BW128">
    <cfRule type="cellIs" dxfId="775" priority="2884" operator="equal">
      <formula>2</formula>
    </cfRule>
    <cfRule type="cellIs" dxfId="774" priority="2885" operator="equal">
      <formula>1</formula>
    </cfRule>
  </conditionalFormatting>
  <conditionalFormatting sqref="BZ125:BZ128">
    <cfRule type="cellIs" dxfId="773" priority="2882" operator="equal">
      <formula>2</formula>
    </cfRule>
    <cfRule type="cellIs" dxfId="772" priority="2883" operator="equal">
      <formula>1</formula>
    </cfRule>
  </conditionalFormatting>
  <conditionalFormatting sqref="CC125:CC128">
    <cfRule type="cellIs" dxfId="771" priority="2880" operator="equal">
      <formula>2</formula>
    </cfRule>
    <cfRule type="cellIs" dxfId="770" priority="2881" operator="equal">
      <formula>1</formula>
    </cfRule>
  </conditionalFormatting>
  <conditionalFormatting sqref="CF125:CF128">
    <cfRule type="cellIs" dxfId="769" priority="2878" operator="equal">
      <formula>2</formula>
    </cfRule>
    <cfRule type="cellIs" dxfId="768" priority="2879" operator="equal">
      <formula>1</formula>
    </cfRule>
  </conditionalFormatting>
  <conditionalFormatting sqref="CI125:CI128">
    <cfRule type="cellIs" dxfId="767" priority="2876" operator="equal">
      <formula>2</formula>
    </cfRule>
    <cfRule type="cellIs" dxfId="766" priority="2877" operator="equal">
      <formula>1</formula>
    </cfRule>
  </conditionalFormatting>
  <conditionalFormatting sqref="CL125:CL128">
    <cfRule type="cellIs" dxfId="765" priority="2874" operator="equal">
      <formula>2</formula>
    </cfRule>
    <cfRule type="cellIs" dxfId="764" priority="2875" operator="equal">
      <formula>1</formula>
    </cfRule>
  </conditionalFormatting>
  <conditionalFormatting sqref="CO125:CO128">
    <cfRule type="cellIs" dxfId="763" priority="2872" operator="equal">
      <formula>2</formula>
    </cfRule>
    <cfRule type="cellIs" dxfId="762" priority="2873" operator="equal">
      <formula>1</formula>
    </cfRule>
  </conditionalFormatting>
  <conditionalFormatting sqref="CR125:CR128">
    <cfRule type="cellIs" dxfId="761" priority="2870" operator="equal">
      <formula>2</formula>
    </cfRule>
    <cfRule type="cellIs" dxfId="760" priority="2871" operator="equal">
      <formula>1</formula>
    </cfRule>
  </conditionalFormatting>
  <conditionalFormatting sqref="CU125:CU128">
    <cfRule type="cellIs" dxfId="759" priority="2868" operator="equal">
      <formula>2</formula>
    </cfRule>
    <cfRule type="cellIs" dxfId="758" priority="2869" operator="equal">
      <formula>1</formula>
    </cfRule>
  </conditionalFormatting>
  <conditionalFormatting sqref="CX125:CX128">
    <cfRule type="cellIs" dxfId="757" priority="2866" operator="equal">
      <formula>2</formula>
    </cfRule>
    <cfRule type="cellIs" dxfId="756" priority="2867" operator="equal">
      <formula>1</formula>
    </cfRule>
  </conditionalFormatting>
  <conditionalFormatting sqref="DA125:DA128">
    <cfRule type="cellIs" dxfId="755" priority="2864" operator="equal">
      <formula>2</formula>
    </cfRule>
    <cfRule type="cellIs" dxfId="754" priority="2865" operator="equal">
      <formula>1</formula>
    </cfRule>
  </conditionalFormatting>
  <conditionalFormatting sqref="DD125:DD128">
    <cfRule type="cellIs" dxfId="753" priority="2862" operator="equal">
      <formula>2</formula>
    </cfRule>
    <cfRule type="cellIs" dxfId="752" priority="2863" operator="equal">
      <formula>1</formula>
    </cfRule>
  </conditionalFormatting>
  <conditionalFormatting sqref="BN130:BN133">
    <cfRule type="cellIs" dxfId="751" priority="2860" operator="equal">
      <formula>2</formula>
    </cfRule>
    <cfRule type="cellIs" dxfId="750" priority="2861" operator="equal">
      <formula>1</formula>
    </cfRule>
  </conditionalFormatting>
  <conditionalFormatting sqref="BN130:BN133">
    <cfRule type="cellIs" dxfId="749" priority="2858" operator="equal">
      <formula>2</formula>
    </cfRule>
    <cfRule type="cellIs" dxfId="748" priority="2859" operator="equal">
      <formula>1</formula>
    </cfRule>
  </conditionalFormatting>
  <conditionalFormatting sqref="BQ130:BQ133">
    <cfRule type="cellIs" dxfId="747" priority="2856" operator="equal">
      <formula>2</formula>
    </cfRule>
    <cfRule type="cellIs" dxfId="746" priority="2857" operator="equal">
      <formula>1</formula>
    </cfRule>
  </conditionalFormatting>
  <conditionalFormatting sqref="BQ130:BQ133">
    <cfRule type="cellIs" dxfId="745" priority="2854" operator="equal">
      <formula>2</formula>
    </cfRule>
    <cfRule type="cellIs" dxfId="744" priority="2855" operator="equal">
      <formula>1</formula>
    </cfRule>
  </conditionalFormatting>
  <conditionalFormatting sqref="BT130:BT133">
    <cfRule type="cellIs" dxfId="743" priority="2852" operator="equal">
      <formula>2</formula>
    </cfRule>
    <cfRule type="cellIs" dxfId="742" priority="2853" operator="equal">
      <formula>1</formula>
    </cfRule>
  </conditionalFormatting>
  <conditionalFormatting sqref="BT130:BT133">
    <cfRule type="cellIs" dxfId="741" priority="2850" operator="equal">
      <formula>2</formula>
    </cfRule>
    <cfRule type="cellIs" dxfId="740" priority="2851" operator="equal">
      <formula>1</formula>
    </cfRule>
  </conditionalFormatting>
  <conditionalFormatting sqref="BW130:BW133">
    <cfRule type="cellIs" dxfId="739" priority="2848" operator="equal">
      <formula>2</formula>
    </cfRule>
    <cfRule type="cellIs" dxfId="738" priority="2849" operator="equal">
      <formula>1</formula>
    </cfRule>
  </conditionalFormatting>
  <conditionalFormatting sqref="BW130:BW133">
    <cfRule type="cellIs" dxfId="737" priority="2846" operator="equal">
      <formula>2</formula>
    </cfRule>
    <cfRule type="cellIs" dxfId="736" priority="2847" operator="equal">
      <formula>1</formula>
    </cfRule>
  </conditionalFormatting>
  <conditionalFormatting sqref="BZ130:BZ133">
    <cfRule type="cellIs" dxfId="735" priority="2844" operator="equal">
      <formula>2</formula>
    </cfRule>
    <cfRule type="cellIs" dxfId="734" priority="2845" operator="equal">
      <formula>1</formula>
    </cfRule>
  </conditionalFormatting>
  <conditionalFormatting sqref="BZ130:BZ133">
    <cfRule type="cellIs" dxfId="733" priority="2842" operator="equal">
      <formula>2</formula>
    </cfRule>
    <cfRule type="cellIs" dxfId="732" priority="2843" operator="equal">
      <formula>1</formula>
    </cfRule>
  </conditionalFormatting>
  <conditionalFormatting sqref="CC130:CC133">
    <cfRule type="cellIs" dxfId="731" priority="2840" operator="equal">
      <formula>2</formula>
    </cfRule>
    <cfRule type="cellIs" dxfId="730" priority="2841" operator="equal">
      <formula>1</formula>
    </cfRule>
  </conditionalFormatting>
  <conditionalFormatting sqref="CC130:CC133">
    <cfRule type="cellIs" dxfId="729" priority="2838" operator="equal">
      <formula>2</formula>
    </cfRule>
    <cfRule type="cellIs" dxfId="728" priority="2839" operator="equal">
      <formula>1</formula>
    </cfRule>
  </conditionalFormatting>
  <conditionalFormatting sqref="CF130:CF133">
    <cfRule type="cellIs" dxfId="727" priority="2836" operator="equal">
      <formula>2</formula>
    </cfRule>
    <cfRule type="cellIs" dxfId="726" priority="2837" operator="equal">
      <formula>1</formula>
    </cfRule>
  </conditionalFormatting>
  <conditionalFormatting sqref="CF130:CF133">
    <cfRule type="cellIs" dxfId="725" priority="2834" operator="equal">
      <formula>2</formula>
    </cfRule>
    <cfRule type="cellIs" dxfId="724" priority="2835" operator="equal">
      <formula>1</formula>
    </cfRule>
  </conditionalFormatting>
  <conditionalFormatting sqref="CI130:CI133">
    <cfRule type="cellIs" dxfId="723" priority="2832" operator="equal">
      <formula>2</formula>
    </cfRule>
    <cfRule type="cellIs" dxfId="722" priority="2833" operator="equal">
      <formula>1</formula>
    </cfRule>
  </conditionalFormatting>
  <conditionalFormatting sqref="CI130:CI133">
    <cfRule type="cellIs" dxfId="721" priority="2830" operator="equal">
      <formula>2</formula>
    </cfRule>
    <cfRule type="cellIs" dxfId="720" priority="2831" operator="equal">
      <formula>1</formula>
    </cfRule>
  </conditionalFormatting>
  <conditionalFormatting sqref="CL130:CL133">
    <cfRule type="cellIs" dxfId="719" priority="2828" operator="equal">
      <formula>2</formula>
    </cfRule>
    <cfRule type="cellIs" dxfId="718" priority="2829" operator="equal">
      <formula>1</formula>
    </cfRule>
  </conditionalFormatting>
  <conditionalFormatting sqref="CL130:CL133">
    <cfRule type="cellIs" dxfId="717" priority="2826" operator="equal">
      <formula>2</formula>
    </cfRule>
    <cfRule type="cellIs" dxfId="716" priority="2827" operator="equal">
      <formula>1</formula>
    </cfRule>
  </conditionalFormatting>
  <conditionalFormatting sqref="CO130:CO133">
    <cfRule type="cellIs" dxfId="715" priority="2824" operator="equal">
      <formula>2</formula>
    </cfRule>
    <cfRule type="cellIs" dxfId="714" priority="2825" operator="equal">
      <formula>1</formula>
    </cfRule>
  </conditionalFormatting>
  <conditionalFormatting sqref="CO130:CO133">
    <cfRule type="cellIs" dxfId="713" priority="2822" operator="equal">
      <formula>2</formula>
    </cfRule>
    <cfRule type="cellIs" dxfId="712" priority="2823" operator="equal">
      <formula>1</formula>
    </cfRule>
  </conditionalFormatting>
  <conditionalFormatting sqref="CR130:CR133">
    <cfRule type="cellIs" dxfId="711" priority="2820" operator="equal">
      <formula>2</formula>
    </cfRule>
    <cfRule type="cellIs" dxfId="710" priority="2821" operator="equal">
      <formula>1</formula>
    </cfRule>
  </conditionalFormatting>
  <conditionalFormatting sqref="CR130:CR133">
    <cfRule type="cellIs" dxfId="709" priority="2818" operator="equal">
      <formula>2</formula>
    </cfRule>
    <cfRule type="cellIs" dxfId="708" priority="2819" operator="equal">
      <formula>1</formula>
    </cfRule>
  </conditionalFormatting>
  <conditionalFormatting sqref="CU130:CU133">
    <cfRule type="cellIs" dxfId="707" priority="2816" operator="equal">
      <formula>2</formula>
    </cfRule>
    <cfRule type="cellIs" dxfId="706" priority="2817" operator="equal">
      <formula>1</formula>
    </cfRule>
  </conditionalFormatting>
  <conditionalFormatting sqref="CU130:CU133">
    <cfRule type="cellIs" dxfId="705" priority="2814" operator="equal">
      <formula>2</formula>
    </cfRule>
    <cfRule type="cellIs" dxfId="704" priority="2815" operator="equal">
      <formula>1</formula>
    </cfRule>
  </conditionalFormatting>
  <conditionalFormatting sqref="CX130:CX133">
    <cfRule type="cellIs" dxfId="703" priority="2812" operator="equal">
      <formula>2</formula>
    </cfRule>
    <cfRule type="cellIs" dxfId="702" priority="2813" operator="equal">
      <formula>1</formula>
    </cfRule>
  </conditionalFormatting>
  <conditionalFormatting sqref="CX130:CX133">
    <cfRule type="cellIs" dxfId="701" priority="2810" operator="equal">
      <formula>2</formula>
    </cfRule>
    <cfRule type="cellIs" dxfId="700" priority="2811" operator="equal">
      <formula>1</formula>
    </cfRule>
  </conditionalFormatting>
  <conditionalFormatting sqref="DA130:DA133">
    <cfRule type="cellIs" dxfId="699" priority="2808" operator="equal">
      <formula>2</formula>
    </cfRule>
    <cfRule type="cellIs" dxfId="698" priority="2809" operator="equal">
      <formula>1</formula>
    </cfRule>
  </conditionalFormatting>
  <conditionalFormatting sqref="DA130:DA133">
    <cfRule type="cellIs" dxfId="697" priority="2806" operator="equal">
      <formula>2</formula>
    </cfRule>
    <cfRule type="cellIs" dxfId="696" priority="2807" operator="equal">
      <formula>1</formula>
    </cfRule>
  </conditionalFormatting>
  <conditionalFormatting sqref="DD130:DD133">
    <cfRule type="cellIs" dxfId="695" priority="2804" operator="equal">
      <formula>2</formula>
    </cfRule>
    <cfRule type="cellIs" dxfId="694" priority="2805" operator="equal">
      <formula>1</formula>
    </cfRule>
  </conditionalFormatting>
  <conditionalFormatting sqref="DD130:DD133">
    <cfRule type="cellIs" dxfId="693" priority="2802" operator="equal">
      <formula>2</formula>
    </cfRule>
    <cfRule type="cellIs" dxfId="692" priority="2803" operator="equal">
      <formula>1</formula>
    </cfRule>
  </conditionalFormatting>
  <conditionalFormatting sqref="BN135:BN138">
    <cfRule type="cellIs" dxfId="691" priority="2800" operator="equal">
      <formula>2</formula>
    </cfRule>
    <cfRule type="cellIs" dxfId="690" priority="2801" operator="equal">
      <formula>1</formula>
    </cfRule>
  </conditionalFormatting>
  <conditionalFormatting sqref="BN135:BN138">
    <cfRule type="cellIs" dxfId="689" priority="2798" operator="equal">
      <formula>2</formula>
    </cfRule>
    <cfRule type="cellIs" dxfId="688" priority="2799" operator="equal">
      <formula>1</formula>
    </cfRule>
  </conditionalFormatting>
  <conditionalFormatting sqref="BN135:BN138">
    <cfRule type="cellIs" dxfId="687" priority="2796" operator="equal">
      <formula>2</formula>
    </cfRule>
    <cfRule type="cellIs" dxfId="686" priority="2797" operator="equal">
      <formula>1</formula>
    </cfRule>
  </conditionalFormatting>
  <conditionalFormatting sqref="BN135:BN138">
    <cfRule type="cellIs" dxfId="685" priority="2794" operator="equal">
      <formula>2</formula>
    </cfRule>
    <cfRule type="cellIs" dxfId="684" priority="2795" operator="equal">
      <formula>1</formula>
    </cfRule>
  </conditionalFormatting>
  <conditionalFormatting sqref="BQ135:BQ138">
    <cfRule type="cellIs" dxfId="683" priority="2792" operator="equal">
      <formula>2</formula>
    </cfRule>
    <cfRule type="cellIs" dxfId="682" priority="2793" operator="equal">
      <formula>1</formula>
    </cfRule>
  </conditionalFormatting>
  <conditionalFormatting sqref="BQ135:BQ138">
    <cfRule type="cellIs" dxfId="681" priority="2790" operator="equal">
      <formula>2</formula>
    </cfRule>
    <cfRule type="cellIs" dxfId="680" priority="2791" operator="equal">
      <formula>1</formula>
    </cfRule>
  </conditionalFormatting>
  <conditionalFormatting sqref="BQ135:BQ138">
    <cfRule type="cellIs" dxfId="679" priority="2788" operator="equal">
      <formula>2</formula>
    </cfRule>
    <cfRule type="cellIs" dxfId="678" priority="2789" operator="equal">
      <formula>1</formula>
    </cfRule>
  </conditionalFormatting>
  <conditionalFormatting sqref="BQ135:BQ138">
    <cfRule type="cellIs" dxfId="677" priority="2786" operator="equal">
      <formula>2</formula>
    </cfRule>
    <cfRule type="cellIs" dxfId="676" priority="2787" operator="equal">
      <formula>1</formula>
    </cfRule>
  </conditionalFormatting>
  <conditionalFormatting sqref="BT135:BT138">
    <cfRule type="cellIs" dxfId="675" priority="2784" operator="equal">
      <formula>2</formula>
    </cfRule>
    <cfRule type="cellIs" dxfId="674" priority="2785" operator="equal">
      <formula>1</formula>
    </cfRule>
  </conditionalFormatting>
  <conditionalFormatting sqref="BT135:BT138">
    <cfRule type="cellIs" dxfId="673" priority="2782" operator="equal">
      <formula>2</formula>
    </cfRule>
    <cfRule type="cellIs" dxfId="672" priority="2783" operator="equal">
      <formula>1</formula>
    </cfRule>
  </conditionalFormatting>
  <conditionalFormatting sqref="BT135:BT138">
    <cfRule type="cellIs" dxfId="671" priority="2780" operator="equal">
      <formula>2</formula>
    </cfRule>
    <cfRule type="cellIs" dxfId="670" priority="2781" operator="equal">
      <formula>1</formula>
    </cfRule>
  </conditionalFormatting>
  <conditionalFormatting sqref="BT135:BT138">
    <cfRule type="cellIs" dxfId="669" priority="2778" operator="equal">
      <formula>2</formula>
    </cfRule>
    <cfRule type="cellIs" dxfId="668" priority="2779" operator="equal">
      <formula>1</formula>
    </cfRule>
  </conditionalFormatting>
  <conditionalFormatting sqref="BW135:BW138">
    <cfRule type="cellIs" dxfId="667" priority="2776" operator="equal">
      <formula>2</formula>
    </cfRule>
    <cfRule type="cellIs" dxfId="666" priority="2777" operator="equal">
      <formula>1</formula>
    </cfRule>
  </conditionalFormatting>
  <conditionalFormatting sqref="BW135:BW138">
    <cfRule type="cellIs" dxfId="665" priority="2774" operator="equal">
      <formula>2</formula>
    </cfRule>
    <cfRule type="cellIs" dxfId="664" priority="2775" operator="equal">
      <formula>1</formula>
    </cfRule>
  </conditionalFormatting>
  <conditionalFormatting sqref="BW135:BW138">
    <cfRule type="cellIs" dxfId="663" priority="2772" operator="equal">
      <formula>2</formula>
    </cfRule>
    <cfRule type="cellIs" dxfId="662" priority="2773" operator="equal">
      <formula>1</formula>
    </cfRule>
  </conditionalFormatting>
  <conditionalFormatting sqref="BW135:BW138">
    <cfRule type="cellIs" dxfId="661" priority="2770" operator="equal">
      <formula>2</formula>
    </cfRule>
    <cfRule type="cellIs" dxfId="660" priority="2771" operator="equal">
      <formula>1</formula>
    </cfRule>
  </conditionalFormatting>
  <conditionalFormatting sqref="BZ135:BZ138">
    <cfRule type="cellIs" dxfId="659" priority="2768" operator="equal">
      <formula>2</formula>
    </cfRule>
    <cfRule type="cellIs" dxfId="658" priority="2769" operator="equal">
      <formula>1</formula>
    </cfRule>
  </conditionalFormatting>
  <conditionalFormatting sqref="BZ135:BZ138">
    <cfRule type="cellIs" dxfId="657" priority="2766" operator="equal">
      <formula>2</formula>
    </cfRule>
    <cfRule type="cellIs" dxfId="656" priority="2767" operator="equal">
      <formula>1</formula>
    </cfRule>
  </conditionalFormatting>
  <conditionalFormatting sqref="BZ135:BZ138">
    <cfRule type="cellIs" dxfId="655" priority="2764" operator="equal">
      <formula>2</formula>
    </cfRule>
    <cfRule type="cellIs" dxfId="654" priority="2765" operator="equal">
      <formula>1</formula>
    </cfRule>
  </conditionalFormatting>
  <conditionalFormatting sqref="BZ135:BZ138">
    <cfRule type="cellIs" dxfId="653" priority="2762" operator="equal">
      <formula>2</formula>
    </cfRule>
    <cfRule type="cellIs" dxfId="652" priority="2763" operator="equal">
      <formula>1</formula>
    </cfRule>
  </conditionalFormatting>
  <conditionalFormatting sqref="CC135:CC138">
    <cfRule type="cellIs" dxfId="651" priority="2760" operator="equal">
      <formula>2</formula>
    </cfRule>
    <cfRule type="cellIs" dxfId="650" priority="2761" operator="equal">
      <formula>1</formula>
    </cfRule>
  </conditionalFormatting>
  <conditionalFormatting sqref="CC135:CC138">
    <cfRule type="cellIs" dxfId="649" priority="2758" operator="equal">
      <formula>2</formula>
    </cfRule>
    <cfRule type="cellIs" dxfId="648" priority="2759" operator="equal">
      <formula>1</formula>
    </cfRule>
  </conditionalFormatting>
  <conditionalFormatting sqref="CC135:CC138">
    <cfRule type="cellIs" dxfId="647" priority="2756" operator="equal">
      <formula>2</formula>
    </cfRule>
    <cfRule type="cellIs" dxfId="646" priority="2757" operator="equal">
      <formula>1</formula>
    </cfRule>
  </conditionalFormatting>
  <conditionalFormatting sqref="CC135:CC138">
    <cfRule type="cellIs" dxfId="645" priority="2754" operator="equal">
      <formula>2</formula>
    </cfRule>
    <cfRule type="cellIs" dxfId="644" priority="2755" operator="equal">
      <formula>1</formula>
    </cfRule>
  </conditionalFormatting>
  <conditionalFormatting sqref="CF135:CF138">
    <cfRule type="cellIs" dxfId="643" priority="2752" operator="equal">
      <formula>2</formula>
    </cfRule>
    <cfRule type="cellIs" dxfId="642" priority="2753" operator="equal">
      <formula>1</formula>
    </cfRule>
  </conditionalFormatting>
  <conditionalFormatting sqref="CF135:CF138">
    <cfRule type="cellIs" dxfId="641" priority="2750" operator="equal">
      <formula>2</formula>
    </cfRule>
    <cfRule type="cellIs" dxfId="640" priority="2751" operator="equal">
      <formula>1</formula>
    </cfRule>
  </conditionalFormatting>
  <conditionalFormatting sqref="CF135:CF138">
    <cfRule type="cellIs" dxfId="639" priority="2748" operator="equal">
      <formula>2</formula>
    </cfRule>
    <cfRule type="cellIs" dxfId="638" priority="2749" operator="equal">
      <formula>1</formula>
    </cfRule>
  </conditionalFormatting>
  <conditionalFormatting sqref="CF135:CF138">
    <cfRule type="cellIs" dxfId="637" priority="2746" operator="equal">
      <formula>2</formula>
    </cfRule>
    <cfRule type="cellIs" dxfId="636" priority="2747" operator="equal">
      <formula>1</formula>
    </cfRule>
  </conditionalFormatting>
  <conditionalFormatting sqref="CI135:CI138">
    <cfRule type="cellIs" dxfId="635" priority="2744" operator="equal">
      <formula>2</formula>
    </cfRule>
    <cfRule type="cellIs" dxfId="634" priority="2745" operator="equal">
      <formula>1</formula>
    </cfRule>
  </conditionalFormatting>
  <conditionalFormatting sqref="CI135:CI138">
    <cfRule type="cellIs" dxfId="633" priority="2742" operator="equal">
      <formula>2</formula>
    </cfRule>
    <cfRule type="cellIs" dxfId="632" priority="2743" operator="equal">
      <formula>1</formula>
    </cfRule>
  </conditionalFormatting>
  <conditionalFormatting sqref="CI135:CI138">
    <cfRule type="cellIs" dxfId="631" priority="2740" operator="equal">
      <formula>2</formula>
    </cfRule>
    <cfRule type="cellIs" dxfId="630" priority="2741" operator="equal">
      <formula>1</formula>
    </cfRule>
  </conditionalFormatting>
  <conditionalFormatting sqref="CI135:CI138">
    <cfRule type="cellIs" dxfId="629" priority="2738" operator="equal">
      <formula>2</formula>
    </cfRule>
    <cfRule type="cellIs" dxfId="628" priority="2739" operator="equal">
      <formula>1</formula>
    </cfRule>
  </conditionalFormatting>
  <conditionalFormatting sqref="CL135:CL138">
    <cfRule type="cellIs" dxfId="627" priority="2736" operator="equal">
      <formula>2</formula>
    </cfRule>
    <cfRule type="cellIs" dxfId="626" priority="2737" operator="equal">
      <formula>1</formula>
    </cfRule>
  </conditionalFormatting>
  <conditionalFormatting sqref="CL135:CL138">
    <cfRule type="cellIs" dxfId="625" priority="2734" operator="equal">
      <formula>2</formula>
    </cfRule>
    <cfRule type="cellIs" dxfId="624" priority="2735" operator="equal">
      <formula>1</formula>
    </cfRule>
  </conditionalFormatting>
  <conditionalFormatting sqref="CL135:CL138">
    <cfRule type="cellIs" dxfId="623" priority="2732" operator="equal">
      <formula>2</formula>
    </cfRule>
    <cfRule type="cellIs" dxfId="622" priority="2733" operator="equal">
      <formula>1</formula>
    </cfRule>
  </conditionalFormatting>
  <conditionalFormatting sqref="CL135:CL138">
    <cfRule type="cellIs" dxfId="621" priority="2730" operator="equal">
      <formula>2</formula>
    </cfRule>
    <cfRule type="cellIs" dxfId="620" priority="2731" operator="equal">
      <formula>1</formula>
    </cfRule>
  </conditionalFormatting>
  <conditionalFormatting sqref="CO135:CO138">
    <cfRule type="cellIs" dxfId="619" priority="2728" operator="equal">
      <formula>2</formula>
    </cfRule>
    <cfRule type="cellIs" dxfId="618" priority="2729" operator="equal">
      <formula>1</formula>
    </cfRule>
  </conditionalFormatting>
  <conditionalFormatting sqref="CO135:CO138">
    <cfRule type="cellIs" dxfId="617" priority="2726" operator="equal">
      <formula>2</formula>
    </cfRule>
    <cfRule type="cellIs" dxfId="616" priority="2727" operator="equal">
      <formula>1</formula>
    </cfRule>
  </conditionalFormatting>
  <conditionalFormatting sqref="CO135:CO138">
    <cfRule type="cellIs" dxfId="615" priority="2724" operator="equal">
      <formula>2</formula>
    </cfRule>
    <cfRule type="cellIs" dxfId="614" priority="2725" operator="equal">
      <formula>1</formula>
    </cfRule>
  </conditionalFormatting>
  <conditionalFormatting sqref="CO135:CO138">
    <cfRule type="cellIs" dxfId="613" priority="2722" operator="equal">
      <formula>2</formula>
    </cfRule>
    <cfRule type="cellIs" dxfId="612" priority="2723" operator="equal">
      <formula>1</formula>
    </cfRule>
  </conditionalFormatting>
  <conditionalFormatting sqref="CR135:CR138">
    <cfRule type="cellIs" dxfId="611" priority="2720" operator="equal">
      <formula>2</formula>
    </cfRule>
    <cfRule type="cellIs" dxfId="610" priority="2721" operator="equal">
      <formula>1</formula>
    </cfRule>
  </conditionalFormatting>
  <conditionalFormatting sqref="CR135:CR138">
    <cfRule type="cellIs" dxfId="609" priority="2718" operator="equal">
      <formula>2</formula>
    </cfRule>
    <cfRule type="cellIs" dxfId="608" priority="2719" operator="equal">
      <formula>1</formula>
    </cfRule>
  </conditionalFormatting>
  <conditionalFormatting sqref="CR135:CR138">
    <cfRule type="cellIs" dxfId="607" priority="2716" operator="equal">
      <formula>2</formula>
    </cfRule>
    <cfRule type="cellIs" dxfId="606" priority="2717" operator="equal">
      <formula>1</formula>
    </cfRule>
  </conditionalFormatting>
  <conditionalFormatting sqref="CR135:CR138">
    <cfRule type="cellIs" dxfId="605" priority="2714" operator="equal">
      <formula>2</formula>
    </cfRule>
    <cfRule type="cellIs" dxfId="604" priority="2715" operator="equal">
      <formula>1</formula>
    </cfRule>
  </conditionalFormatting>
  <conditionalFormatting sqref="CR135:CR138">
    <cfRule type="cellIs" dxfId="603" priority="2712" operator="equal">
      <formula>2</formula>
    </cfRule>
    <cfRule type="cellIs" dxfId="602" priority="2713" operator="equal">
      <formula>1</formula>
    </cfRule>
  </conditionalFormatting>
  <conditionalFormatting sqref="CU135:CU138">
    <cfRule type="cellIs" dxfId="601" priority="2710" operator="equal">
      <formula>2</formula>
    </cfRule>
    <cfRule type="cellIs" dxfId="600" priority="2711" operator="equal">
      <formula>1</formula>
    </cfRule>
  </conditionalFormatting>
  <conditionalFormatting sqref="CU135:CU138">
    <cfRule type="cellIs" dxfId="599" priority="2708" operator="equal">
      <formula>2</formula>
    </cfRule>
    <cfRule type="cellIs" dxfId="598" priority="2709" operator="equal">
      <formula>1</formula>
    </cfRule>
  </conditionalFormatting>
  <conditionalFormatting sqref="CU135:CU138">
    <cfRule type="cellIs" dxfId="597" priority="2706" operator="equal">
      <formula>2</formula>
    </cfRule>
    <cfRule type="cellIs" dxfId="596" priority="2707" operator="equal">
      <formula>1</formula>
    </cfRule>
  </conditionalFormatting>
  <conditionalFormatting sqref="CU135:CU138">
    <cfRule type="cellIs" dxfId="595" priority="2704" operator="equal">
      <formula>2</formula>
    </cfRule>
    <cfRule type="cellIs" dxfId="594" priority="2705" operator="equal">
      <formula>1</formula>
    </cfRule>
  </conditionalFormatting>
  <conditionalFormatting sqref="CU135:CU138">
    <cfRule type="cellIs" dxfId="593" priority="2702" operator="equal">
      <formula>2</formula>
    </cfRule>
    <cfRule type="cellIs" dxfId="592" priority="2703" operator="equal">
      <formula>1</formula>
    </cfRule>
  </conditionalFormatting>
  <conditionalFormatting sqref="CX135:CX138">
    <cfRule type="cellIs" dxfId="591" priority="2700" operator="equal">
      <formula>2</formula>
    </cfRule>
    <cfRule type="cellIs" dxfId="590" priority="2701" operator="equal">
      <formula>1</formula>
    </cfRule>
  </conditionalFormatting>
  <conditionalFormatting sqref="CX135:CX138">
    <cfRule type="cellIs" dxfId="589" priority="2698" operator="equal">
      <formula>2</formula>
    </cfRule>
    <cfRule type="cellIs" dxfId="588" priority="2699" operator="equal">
      <formula>1</formula>
    </cfRule>
  </conditionalFormatting>
  <conditionalFormatting sqref="CX135:CX138">
    <cfRule type="cellIs" dxfId="587" priority="2696" operator="equal">
      <formula>2</formula>
    </cfRule>
    <cfRule type="cellIs" dxfId="586" priority="2697" operator="equal">
      <formula>1</formula>
    </cfRule>
  </conditionalFormatting>
  <conditionalFormatting sqref="CX135:CX138">
    <cfRule type="cellIs" dxfId="585" priority="2694" operator="equal">
      <formula>2</formula>
    </cfRule>
    <cfRule type="cellIs" dxfId="584" priority="2695" operator="equal">
      <formula>1</formula>
    </cfRule>
  </conditionalFormatting>
  <conditionalFormatting sqref="CX135:CX138">
    <cfRule type="cellIs" dxfId="583" priority="2692" operator="equal">
      <formula>2</formula>
    </cfRule>
    <cfRule type="cellIs" dxfId="582" priority="2693" operator="equal">
      <formula>1</formula>
    </cfRule>
  </conditionalFormatting>
  <conditionalFormatting sqref="DA135:DA138">
    <cfRule type="cellIs" dxfId="581" priority="2690" operator="equal">
      <formula>2</formula>
    </cfRule>
    <cfRule type="cellIs" dxfId="580" priority="2691" operator="equal">
      <formula>1</formula>
    </cfRule>
  </conditionalFormatting>
  <conditionalFormatting sqref="DA135:DA138">
    <cfRule type="cellIs" dxfId="579" priority="2688" operator="equal">
      <formula>2</formula>
    </cfRule>
    <cfRule type="cellIs" dxfId="578" priority="2689" operator="equal">
      <formula>1</formula>
    </cfRule>
  </conditionalFormatting>
  <conditionalFormatting sqref="DA135:DA138">
    <cfRule type="cellIs" dxfId="577" priority="2686" operator="equal">
      <formula>2</formula>
    </cfRule>
    <cfRule type="cellIs" dxfId="576" priority="2687" operator="equal">
      <formula>1</formula>
    </cfRule>
  </conditionalFormatting>
  <conditionalFormatting sqref="DA135:DA138">
    <cfRule type="cellIs" dxfId="575" priority="2684" operator="equal">
      <formula>2</formula>
    </cfRule>
    <cfRule type="cellIs" dxfId="574" priority="2685" operator="equal">
      <formula>1</formula>
    </cfRule>
  </conditionalFormatting>
  <conditionalFormatting sqref="DA135:DA138">
    <cfRule type="cellIs" dxfId="573" priority="2682" operator="equal">
      <formula>2</formula>
    </cfRule>
    <cfRule type="cellIs" dxfId="572" priority="2683" operator="equal">
      <formula>1</formula>
    </cfRule>
  </conditionalFormatting>
  <conditionalFormatting sqref="DD135:DD138">
    <cfRule type="cellIs" dxfId="571" priority="2680" operator="equal">
      <formula>2</formula>
    </cfRule>
    <cfRule type="cellIs" dxfId="570" priority="2681" operator="equal">
      <formula>1</formula>
    </cfRule>
  </conditionalFormatting>
  <conditionalFormatting sqref="DD135:DD138">
    <cfRule type="cellIs" dxfId="569" priority="2678" operator="equal">
      <formula>2</formula>
    </cfRule>
    <cfRule type="cellIs" dxfId="568" priority="2679" operator="equal">
      <formula>1</formula>
    </cfRule>
  </conditionalFormatting>
  <conditionalFormatting sqref="DD135:DD138">
    <cfRule type="cellIs" dxfId="567" priority="2676" operator="equal">
      <formula>2</formula>
    </cfRule>
    <cfRule type="cellIs" dxfId="566" priority="2677" operator="equal">
      <formula>1</formula>
    </cfRule>
  </conditionalFormatting>
  <conditionalFormatting sqref="DD135:DD138">
    <cfRule type="cellIs" dxfId="565" priority="2674" operator="equal">
      <formula>2</formula>
    </cfRule>
    <cfRule type="cellIs" dxfId="564" priority="2675" operator="equal">
      <formula>1</formula>
    </cfRule>
  </conditionalFormatting>
  <conditionalFormatting sqref="DD135:DD138">
    <cfRule type="cellIs" dxfId="563" priority="2672" operator="equal">
      <formula>2</formula>
    </cfRule>
    <cfRule type="cellIs" dxfId="562" priority="2673" operator="equal">
      <formula>1</formula>
    </cfRule>
  </conditionalFormatting>
  <conditionalFormatting sqref="J79">
    <cfRule type="cellIs" dxfId="561" priority="2670" operator="equal">
      <formula>2</formula>
    </cfRule>
    <cfRule type="cellIs" dxfId="560" priority="2671" operator="equal">
      <formula>1</formula>
    </cfRule>
  </conditionalFormatting>
  <conditionalFormatting sqref="BK145:BK148">
    <cfRule type="cellIs" dxfId="559" priority="2662" operator="equal">
      <formula>2</formula>
    </cfRule>
    <cfRule type="cellIs" dxfId="558" priority="2663" operator="equal">
      <formula>1</formula>
    </cfRule>
  </conditionalFormatting>
  <conditionalFormatting sqref="BN145:BN148">
    <cfRule type="cellIs" dxfId="557" priority="2660" operator="equal">
      <formula>2</formula>
    </cfRule>
    <cfRule type="cellIs" dxfId="556" priority="2661" operator="equal">
      <formula>1</formula>
    </cfRule>
  </conditionalFormatting>
  <conditionalFormatting sqref="BQ145:BQ148">
    <cfRule type="cellIs" dxfId="555" priority="2658" operator="equal">
      <formula>2</formula>
    </cfRule>
    <cfRule type="cellIs" dxfId="554" priority="2659" operator="equal">
      <formula>1</formula>
    </cfRule>
  </conditionalFormatting>
  <conditionalFormatting sqref="BT145:BT148">
    <cfRule type="cellIs" dxfId="553" priority="2656" operator="equal">
      <formula>2</formula>
    </cfRule>
    <cfRule type="cellIs" dxfId="552" priority="2657" operator="equal">
      <formula>1</formula>
    </cfRule>
  </conditionalFormatting>
  <conditionalFormatting sqref="BW145:BW148">
    <cfRule type="cellIs" dxfId="551" priority="2654" operator="equal">
      <formula>2</formula>
    </cfRule>
    <cfRule type="cellIs" dxfId="550" priority="2655" operator="equal">
      <formula>1</formula>
    </cfRule>
  </conditionalFormatting>
  <conditionalFormatting sqref="BZ145:BZ148">
    <cfRule type="cellIs" dxfId="549" priority="2652" operator="equal">
      <formula>2</formula>
    </cfRule>
    <cfRule type="cellIs" dxfId="548" priority="2653" operator="equal">
      <formula>1</formula>
    </cfRule>
  </conditionalFormatting>
  <conditionalFormatting sqref="CC145:CC148">
    <cfRule type="cellIs" dxfId="547" priority="2650" operator="equal">
      <formula>2</formula>
    </cfRule>
    <cfRule type="cellIs" dxfId="546" priority="2651" operator="equal">
      <formula>1</formula>
    </cfRule>
  </conditionalFormatting>
  <conditionalFormatting sqref="CF145:CF148">
    <cfRule type="cellIs" dxfId="545" priority="2648" operator="equal">
      <formula>2</formula>
    </cfRule>
    <cfRule type="cellIs" dxfId="544" priority="2649" operator="equal">
      <formula>1</formula>
    </cfRule>
  </conditionalFormatting>
  <conditionalFormatting sqref="CI145:CI148">
    <cfRule type="cellIs" dxfId="543" priority="2646" operator="equal">
      <formula>2</formula>
    </cfRule>
    <cfRule type="cellIs" dxfId="542" priority="2647" operator="equal">
      <formula>1</formula>
    </cfRule>
  </conditionalFormatting>
  <conditionalFormatting sqref="CL145:CL148">
    <cfRule type="cellIs" dxfId="541" priority="2644" operator="equal">
      <formula>2</formula>
    </cfRule>
    <cfRule type="cellIs" dxfId="540" priority="2645" operator="equal">
      <formula>1</formula>
    </cfRule>
  </conditionalFormatting>
  <conditionalFormatting sqref="CO145:CO148">
    <cfRule type="cellIs" dxfId="539" priority="2642" operator="equal">
      <formula>2</formula>
    </cfRule>
    <cfRule type="cellIs" dxfId="538" priority="2643" operator="equal">
      <formula>1</formula>
    </cfRule>
  </conditionalFormatting>
  <conditionalFormatting sqref="CR145:CR148">
    <cfRule type="cellIs" dxfId="537" priority="2640" operator="equal">
      <formula>2</formula>
    </cfRule>
    <cfRule type="cellIs" dxfId="536" priority="2641" operator="equal">
      <formula>1</formula>
    </cfRule>
  </conditionalFormatting>
  <conditionalFormatting sqref="CU145:CU148">
    <cfRule type="cellIs" dxfId="535" priority="2638" operator="equal">
      <formula>2</formula>
    </cfRule>
    <cfRule type="cellIs" dxfId="534" priority="2639" operator="equal">
      <formula>1</formula>
    </cfRule>
  </conditionalFormatting>
  <conditionalFormatting sqref="CX145:CX148">
    <cfRule type="cellIs" dxfId="533" priority="2636" operator="equal">
      <formula>2</formula>
    </cfRule>
    <cfRule type="cellIs" dxfId="532" priority="2637" operator="equal">
      <formula>1</formula>
    </cfRule>
  </conditionalFormatting>
  <conditionalFormatting sqref="DA145:DA148">
    <cfRule type="cellIs" dxfId="531" priority="2634" operator="equal">
      <formula>2</formula>
    </cfRule>
    <cfRule type="cellIs" dxfId="530" priority="2635" operator="equal">
      <formula>1</formula>
    </cfRule>
  </conditionalFormatting>
  <conditionalFormatting sqref="DD145:DD148">
    <cfRule type="cellIs" dxfId="529" priority="2632" operator="equal">
      <formula>2</formula>
    </cfRule>
    <cfRule type="cellIs" dxfId="528" priority="2633" operator="equal">
      <formula>1</formula>
    </cfRule>
  </conditionalFormatting>
  <conditionalFormatting sqref="CC145:CC148">
    <cfRule type="cellIs" dxfId="527" priority="2260" operator="equal">
      <formula>2</formula>
    </cfRule>
    <cfRule type="cellIs" dxfId="526" priority="2261" operator="equal">
      <formula>1</formula>
    </cfRule>
  </conditionalFormatting>
  <conditionalFormatting sqref="CF145:CF148">
    <cfRule type="cellIs" dxfId="525" priority="2258" operator="equal">
      <formula>2</formula>
    </cfRule>
    <cfRule type="cellIs" dxfId="524" priority="2259" operator="equal">
      <formula>1</formula>
    </cfRule>
  </conditionalFormatting>
  <conditionalFormatting sqref="CI145:CI148">
    <cfRule type="cellIs" dxfId="523" priority="2256" operator="equal">
      <formula>2</formula>
    </cfRule>
    <cfRule type="cellIs" dxfId="522" priority="2257" operator="equal">
      <formula>1</formula>
    </cfRule>
  </conditionalFormatting>
  <conditionalFormatting sqref="CL145:CL148">
    <cfRule type="cellIs" dxfId="521" priority="2254" operator="equal">
      <formula>2</formula>
    </cfRule>
    <cfRule type="cellIs" dxfId="520" priority="2255" operator="equal">
      <formula>1</formula>
    </cfRule>
  </conditionalFormatting>
  <conditionalFormatting sqref="CO145:CO148">
    <cfRule type="cellIs" dxfId="519" priority="2252" operator="equal">
      <formula>2</formula>
    </cfRule>
    <cfRule type="cellIs" dxfId="518" priority="2253" operator="equal">
      <formula>1</formula>
    </cfRule>
  </conditionalFormatting>
  <conditionalFormatting sqref="CR145:CR148">
    <cfRule type="cellIs" dxfId="517" priority="2250" operator="equal">
      <formula>2</formula>
    </cfRule>
    <cfRule type="cellIs" dxfId="516" priority="2251" operator="equal">
      <formula>1</formula>
    </cfRule>
  </conditionalFormatting>
  <conditionalFormatting sqref="CU145:CU148">
    <cfRule type="cellIs" dxfId="515" priority="2248" operator="equal">
      <formula>2</formula>
    </cfRule>
    <cfRule type="cellIs" dxfId="514" priority="2249" operator="equal">
      <formula>1</formula>
    </cfRule>
  </conditionalFormatting>
  <conditionalFormatting sqref="CX145:CX148">
    <cfRule type="cellIs" dxfId="513" priority="2246" operator="equal">
      <formula>2</formula>
    </cfRule>
    <cfRule type="cellIs" dxfId="512" priority="2247" operator="equal">
      <formula>1</formula>
    </cfRule>
  </conditionalFormatting>
  <conditionalFormatting sqref="DA145:DA148">
    <cfRule type="cellIs" dxfId="511" priority="2244" operator="equal">
      <formula>2</formula>
    </cfRule>
    <cfRule type="cellIs" dxfId="510" priority="2245" operator="equal">
      <formula>1</formula>
    </cfRule>
  </conditionalFormatting>
  <conditionalFormatting sqref="DD145:DD148">
    <cfRule type="cellIs" dxfId="509" priority="2242" operator="equal">
      <formula>2</formula>
    </cfRule>
    <cfRule type="cellIs" dxfId="508" priority="2243" operator="equal">
      <formula>1</formula>
    </cfRule>
  </conditionalFormatting>
  <conditionalFormatting sqref="BK145:BK148">
    <cfRule type="cellIs" dxfId="507" priority="2272" operator="equal">
      <formula>2</formula>
    </cfRule>
    <cfRule type="cellIs" dxfId="506" priority="2273" operator="equal">
      <formula>1</formula>
    </cfRule>
  </conditionalFormatting>
  <conditionalFormatting sqref="BN145:BN148">
    <cfRule type="cellIs" dxfId="505" priority="2270" operator="equal">
      <formula>2</formula>
    </cfRule>
    <cfRule type="cellIs" dxfId="504" priority="2271" operator="equal">
      <formula>1</formula>
    </cfRule>
  </conditionalFormatting>
  <conditionalFormatting sqref="BQ145:BQ148">
    <cfRule type="cellIs" dxfId="503" priority="2268" operator="equal">
      <formula>2</formula>
    </cfRule>
    <cfRule type="cellIs" dxfId="502" priority="2269" operator="equal">
      <formula>1</formula>
    </cfRule>
  </conditionalFormatting>
  <conditionalFormatting sqref="BT145:BT148">
    <cfRule type="cellIs" dxfId="501" priority="2266" operator="equal">
      <formula>2</formula>
    </cfRule>
    <cfRule type="cellIs" dxfId="500" priority="2267" operator="equal">
      <formula>1</formula>
    </cfRule>
  </conditionalFormatting>
  <conditionalFormatting sqref="BW145:BW148">
    <cfRule type="cellIs" dxfId="499" priority="2264" operator="equal">
      <formula>2</formula>
    </cfRule>
    <cfRule type="cellIs" dxfId="498" priority="2265" operator="equal">
      <formula>1</formula>
    </cfRule>
  </conditionalFormatting>
  <conditionalFormatting sqref="BZ145:BZ148">
    <cfRule type="cellIs" dxfId="497" priority="2262" operator="equal">
      <formula>2</formula>
    </cfRule>
    <cfRule type="cellIs" dxfId="496" priority="2263" operator="equal">
      <formula>1</formula>
    </cfRule>
  </conditionalFormatting>
  <conditionalFormatting sqref="BK151:BK154">
    <cfRule type="cellIs" dxfId="495" priority="494" operator="equal">
      <formula>2</formula>
    </cfRule>
    <cfRule type="cellIs" dxfId="494" priority="495" operator="equal">
      <formula>1</formula>
    </cfRule>
  </conditionalFormatting>
  <conditionalFormatting sqref="BN151 BN154">
    <cfRule type="cellIs" dxfId="493" priority="492" operator="equal">
      <formula>2</formula>
    </cfRule>
    <cfRule type="cellIs" dxfId="492" priority="493" operator="equal">
      <formula>1</formula>
    </cfRule>
  </conditionalFormatting>
  <conditionalFormatting sqref="BQ151 BQ154">
    <cfRule type="cellIs" dxfId="491" priority="490" operator="equal">
      <formula>2</formula>
    </cfRule>
    <cfRule type="cellIs" dxfId="490" priority="491" operator="equal">
      <formula>1</formula>
    </cfRule>
  </conditionalFormatting>
  <conditionalFormatting sqref="BT151 BT154">
    <cfRule type="cellIs" dxfId="489" priority="488" operator="equal">
      <formula>2</formula>
    </cfRule>
    <cfRule type="cellIs" dxfId="488" priority="489" operator="equal">
      <formula>1</formula>
    </cfRule>
  </conditionalFormatting>
  <conditionalFormatting sqref="BW151 BW154">
    <cfRule type="cellIs" dxfId="487" priority="486" operator="equal">
      <formula>2</formula>
    </cfRule>
    <cfRule type="cellIs" dxfId="486" priority="487" operator="equal">
      <formula>1</formula>
    </cfRule>
  </conditionalFormatting>
  <conditionalFormatting sqref="BZ151 BZ154">
    <cfRule type="cellIs" dxfId="485" priority="484" operator="equal">
      <formula>2</formula>
    </cfRule>
    <cfRule type="cellIs" dxfId="484" priority="485" operator="equal">
      <formula>1</formula>
    </cfRule>
  </conditionalFormatting>
  <conditionalFormatting sqref="CC151 CC154">
    <cfRule type="cellIs" dxfId="483" priority="482" operator="equal">
      <formula>2</formula>
    </cfRule>
    <cfRule type="cellIs" dxfId="482" priority="483" operator="equal">
      <formula>1</formula>
    </cfRule>
  </conditionalFormatting>
  <conditionalFormatting sqref="CF151 CF154">
    <cfRule type="cellIs" dxfId="481" priority="480" operator="equal">
      <formula>2</formula>
    </cfRule>
    <cfRule type="cellIs" dxfId="480" priority="481" operator="equal">
      <formula>1</formula>
    </cfRule>
  </conditionalFormatting>
  <conditionalFormatting sqref="CI151 CI154">
    <cfRule type="cellIs" dxfId="479" priority="478" operator="equal">
      <formula>2</formula>
    </cfRule>
    <cfRule type="cellIs" dxfId="478" priority="479" operator="equal">
      <formula>1</formula>
    </cfRule>
  </conditionalFormatting>
  <conditionalFormatting sqref="CL151 CL154">
    <cfRule type="cellIs" dxfId="477" priority="476" operator="equal">
      <formula>2</formula>
    </cfRule>
    <cfRule type="cellIs" dxfId="476" priority="477" operator="equal">
      <formula>1</formula>
    </cfRule>
  </conditionalFormatting>
  <conditionalFormatting sqref="CO151 CO154">
    <cfRule type="cellIs" dxfId="475" priority="474" operator="equal">
      <formula>2</formula>
    </cfRule>
    <cfRule type="cellIs" dxfId="474" priority="475" operator="equal">
      <formula>1</formula>
    </cfRule>
  </conditionalFormatting>
  <conditionalFormatting sqref="CR151 CR154">
    <cfRule type="cellIs" dxfId="473" priority="472" operator="equal">
      <formula>2</formula>
    </cfRule>
    <cfRule type="cellIs" dxfId="472" priority="473" operator="equal">
      <formula>1</formula>
    </cfRule>
  </conditionalFormatting>
  <conditionalFormatting sqref="CU151:CU154">
    <cfRule type="cellIs" dxfId="471" priority="470" operator="equal">
      <formula>2</formula>
    </cfRule>
    <cfRule type="cellIs" dxfId="470" priority="471" operator="equal">
      <formula>1</formula>
    </cfRule>
  </conditionalFormatting>
  <conditionalFormatting sqref="CX151:CX154">
    <cfRule type="cellIs" dxfId="469" priority="468" operator="equal">
      <formula>2</formula>
    </cfRule>
    <cfRule type="cellIs" dxfId="468" priority="469" operator="equal">
      <formula>1</formula>
    </cfRule>
  </conditionalFormatting>
  <conditionalFormatting sqref="DA151:DA154">
    <cfRule type="cellIs" dxfId="467" priority="466" operator="equal">
      <formula>2</formula>
    </cfRule>
    <cfRule type="cellIs" dxfId="466" priority="467" operator="equal">
      <formula>1</formula>
    </cfRule>
  </conditionalFormatting>
  <conditionalFormatting sqref="DD151:DD154">
    <cfRule type="cellIs" dxfId="465" priority="464" operator="equal">
      <formula>2</formula>
    </cfRule>
    <cfRule type="cellIs" dxfId="464" priority="465" operator="equal">
      <formula>1</formula>
    </cfRule>
  </conditionalFormatting>
  <conditionalFormatting sqref="BK151:BK154">
    <cfRule type="cellIs" dxfId="463" priority="462" operator="equal">
      <formula>2</formula>
    </cfRule>
    <cfRule type="cellIs" dxfId="462" priority="463" operator="equal">
      <formula>1</formula>
    </cfRule>
  </conditionalFormatting>
  <conditionalFormatting sqref="BN151 BN154">
    <cfRule type="cellIs" dxfId="461" priority="460" operator="equal">
      <formula>2</formula>
    </cfRule>
    <cfRule type="cellIs" dxfId="460" priority="461" operator="equal">
      <formula>1</formula>
    </cfRule>
  </conditionalFormatting>
  <conditionalFormatting sqref="BQ151 BQ154">
    <cfRule type="cellIs" dxfId="459" priority="458" operator="equal">
      <formula>2</formula>
    </cfRule>
    <cfRule type="cellIs" dxfId="458" priority="459" operator="equal">
      <formula>1</formula>
    </cfRule>
  </conditionalFormatting>
  <conditionalFormatting sqref="BT151 BT154">
    <cfRule type="cellIs" dxfId="457" priority="456" operator="equal">
      <formula>2</formula>
    </cfRule>
    <cfRule type="cellIs" dxfId="456" priority="457" operator="equal">
      <formula>1</formula>
    </cfRule>
  </conditionalFormatting>
  <conditionalFormatting sqref="BW151 BW154">
    <cfRule type="cellIs" dxfId="455" priority="454" operator="equal">
      <formula>2</formula>
    </cfRule>
    <cfRule type="cellIs" dxfId="454" priority="455" operator="equal">
      <formula>1</formula>
    </cfRule>
  </conditionalFormatting>
  <conditionalFormatting sqref="BZ151 BZ154">
    <cfRule type="cellIs" dxfId="453" priority="452" operator="equal">
      <formula>2</formula>
    </cfRule>
    <cfRule type="cellIs" dxfId="452" priority="453" operator="equal">
      <formula>1</formula>
    </cfRule>
  </conditionalFormatting>
  <conditionalFormatting sqref="CC151 CC154">
    <cfRule type="cellIs" dxfId="451" priority="450" operator="equal">
      <formula>2</formula>
    </cfRule>
    <cfRule type="cellIs" dxfId="450" priority="451" operator="equal">
      <formula>1</formula>
    </cfRule>
  </conditionalFormatting>
  <conditionalFormatting sqref="CF151 CF154">
    <cfRule type="cellIs" dxfId="449" priority="448" operator="equal">
      <formula>2</formula>
    </cfRule>
    <cfRule type="cellIs" dxfId="448" priority="449" operator="equal">
      <formula>1</formula>
    </cfRule>
  </conditionalFormatting>
  <conditionalFormatting sqref="CI151 CI154">
    <cfRule type="cellIs" dxfId="447" priority="446" operator="equal">
      <formula>2</formula>
    </cfRule>
    <cfRule type="cellIs" dxfId="446" priority="447" operator="equal">
      <formula>1</formula>
    </cfRule>
  </conditionalFormatting>
  <conditionalFormatting sqref="CL151 CL154">
    <cfRule type="cellIs" dxfId="445" priority="444" operator="equal">
      <formula>2</formula>
    </cfRule>
    <cfRule type="cellIs" dxfId="444" priority="445" operator="equal">
      <formula>1</formula>
    </cfRule>
  </conditionalFormatting>
  <conditionalFormatting sqref="CO151 CO154">
    <cfRule type="cellIs" dxfId="443" priority="442" operator="equal">
      <formula>2</formula>
    </cfRule>
    <cfRule type="cellIs" dxfId="442" priority="443" operator="equal">
      <formula>1</formula>
    </cfRule>
  </conditionalFormatting>
  <conditionalFormatting sqref="CR151 CR154">
    <cfRule type="cellIs" dxfId="441" priority="440" operator="equal">
      <formula>2</formula>
    </cfRule>
    <cfRule type="cellIs" dxfId="440" priority="441" operator="equal">
      <formula>1</formula>
    </cfRule>
  </conditionalFormatting>
  <conditionalFormatting sqref="CU151:CU154">
    <cfRule type="cellIs" dxfId="439" priority="438" operator="equal">
      <formula>2</formula>
    </cfRule>
    <cfRule type="cellIs" dxfId="438" priority="439" operator="equal">
      <formula>1</formula>
    </cfRule>
  </conditionalFormatting>
  <conditionalFormatting sqref="CX151:CX154">
    <cfRule type="cellIs" dxfId="437" priority="436" operator="equal">
      <formula>2</formula>
    </cfRule>
    <cfRule type="cellIs" dxfId="436" priority="437" operator="equal">
      <formula>1</formula>
    </cfRule>
  </conditionalFormatting>
  <conditionalFormatting sqref="DA151:DA154">
    <cfRule type="cellIs" dxfId="435" priority="434" operator="equal">
      <formula>2</formula>
    </cfRule>
    <cfRule type="cellIs" dxfId="434" priority="435" operator="equal">
      <formula>1</formula>
    </cfRule>
  </conditionalFormatting>
  <conditionalFormatting sqref="DD151:DD154">
    <cfRule type="cellIs" dxfId="433" priority="432" operator="equal">
      <formula>2</formula>
    </cfRule>
    <cfRule type="cellIs" dxfId="432" priority="433" operator="equal">
      <formula>1</formula>
    </cfRule>
  </conditionalFormatting>
  <conditionalFormatting sqref="DA163:DA166">
    <cfRule type="cellIs" dxfId="431" priority="304" operator="equal">
      <formula>2</formula>
    </cfRule>
    <cfRule type="cellIs" dxfId="430" priority="305" operator="equal">
      <formula>1</formula>
    </cfRule>
  </conditionalFormatting>
  <conditionalFormatting sqref="DD163:DD166">
    <cfRule type="cellIs" dxfId="429" priority="302" operator="equal">
      <formula>2</formula>
    </cfRule>
    <cfRule type="cellIs" dxfId="428" priority="303" operator="equal">
      <formula>1</formula>
    </cfRule>
  </conditionalFormatting>
  <conditionalFormatting sqref="BK169:BK172">
    <cfRule type="cellIs" dxfId="427" priority="254" operator="equal">
      <formula>2</formula>
    </cfRule>
    <cfRule type="cellIs" dxfId="426" priority="255" operator="equal">
      <formula>1</formula>
    </cfRule>
  </conditionalFormatting>
  <conditionalFormatting sqref="BN169:BN172">
    <cfRule type="cellIs" dxfId="425" priority="252" operator="equal">
      <formula>2</formula>
    </cfRule>
    <cfRule type="cellIs" dxfId="424" priority="253" operator="equal">
      <formula>1</formula>
    </cfRule>
  </conditionalFormatting>
  <conditionalFormatting sqref="BQ169:BQ172">
    <cfRule type="cellIs" dxfId="423" priority="250" operator="equal">
      <formula>2</formula>
    </cfRule>
    <cfRule type="cellIs" dxfId="422" priority="251" operator="equal">
      <formula>1</formula>
    </cfRule>
  </conditionalFormatting>
  <conditionalFormatting sqref="BT169:BT172">
    <cfRule type="cellIs" dxfId="421" priority="248" operator="equal">
      <formula>2</formula>
    </cfRule>
    <cfRule type="cellIs" dxfId="420" priority="249" operator="equal">
      <formula>1</formula>
    </cfRule>
  </conditionalFormatting>
  <conditionalFormatting sqref="BW169:BW172">
    <cfRule type="cellIs" dxfId="419" priority="246" operator="equal">
      <formula>2</formula>
    </cfRule>
    <cfRule type="cellIs" dxfId="418" priority="247" operator="equal">
      <formula>1</formula>
    </cfRule>
  </conditionalFormatting>
  <conditionalFormatting sqref="BZ169:BZ172">
    <cfRule type="cellIs" dxfId="417" priority="244" operator="equal">
      <formula>2</formula>
    </cfRule>
    <cfRule type="cellIs" dxfId="416" priority="245" operator="equal">
      <formula>1</formula>
    </cfRule>
  </conditionalFormatting>
  <conditionalFormatting sqref="CC169:CC172">
    <cfRule type="cellIs" dxfId="415" priority="242" operator="equal">
      <formula>2</formula>
    </cfRule>
    <cfRule type="cellIs" dxfId="414" priority="243" operator="equal">
      <formula>1</formula>
    </cfRule>
  </conditionalFormatting>
  <conditionalFormatting sqref="CF169:CF172">
    <cfRule type="cellIs" dxfId="413" priority="240" operator="equal">
      <formula>2</formula>
    </cfRule>
    <cfRule type="cellIs" dxfId="412" priority="241" operator="equal">
      <formula>1</formula>
    </cfRule>
  </conditionalFormatting>
  <conditionalFormatting sqref="BK163:BK166">
    <cfRule type="cellIs" dxfId="411" priority="364" operator="equal">
      <formula>2</formula>
    </cfRule>
    <cfRule type="cellIs" dxfId="410" priority="365" operator="equal">
      <formula>1</formula>
    </cfRule>
  </conditionalFormatting>
  <conditionalFormatting sqref="BN163:BN166">
    <cfRule type="cellIs" dxfId="409" priority="362" operator="equal">
      <formula>2</formula>
    </cfRule>
    <cfRule type="cellIs" dxfId="408" priority="363" operator="equal">
      <formula>1</formula>
    </cfRule>
  </conditionalFormatting>
  <conditionalFormatting sqref="BQ163:BQ166">
    <cfRule type="cellIs" dxfId="407" priority="360" operator="equal">
      <formula>2</formula>
    </cfRule>
    <cfRule type="cellIs" dxfId="406" priority="361" operator="equal">
      <formula>1</formula>
    </cfRule>
  </conditionalFormatting>
  <conditionalFormatting sqref="BT163:BT166">
    <cfRule type="cellIs" dxfId="405" priority="358" operator="equal">
      <formula>2</formula>
    </cfRule>
    <cfRule type="cellIs" dxfId="404" priority="359" operator="equal">
      <formula>1</formula>
    </cfRule>
  </conditionalFormatting>
  <conditionalFormatting sqref="BW163:BW166">
    <cfRule type="cellIs" dxfId="403" priority="356" operator="equal">
      <formula>2</formula>
    </cfRule>
    <cfRule type="cellIs" dxfId="402" priority="357" operator="equal">
      <formula>1</formula>
    </cfRule>
  </conditionalFormatting>
  <conditionalFormatting sqref="BZ163:BZ166">
    <cfRule type="cellIs" dxfId="401" priority="354" operator="equal">
      <formula>2</formula>
    </cfRule>
    <cfRule type="cellIs" dxfId="400" priority="355" operator="equal">
      <formula>1</formula>
    </cfRule>
  </conditionalFormatting>
  <conditionalFormatting sqref="CC163:CC166">
    <cfRule type="cellIs" dxfId="399" priority="352" operator="equal">
      <formula>2</formula>
    </cfRule>
    <cfRule type="cellIs" dxfId="398" priority="353" operator="equal">
      <formula>1</formula>
    </cfRule>
  </conditionalFormatting>
  <conditionalFormatting sqref="CF163:CF166">
    <cfRule type="cellIs" dxfId="397" priority="350" operator="equal">
      <formula>2</formula>
    </cfRule>
    <cfRule type="cellIs" dxfId="396" priority="351" operator="equal">
      <formula>1</formula>
    </cfRule>
  </conditionalFormatting>
  <conditionalFormatting sqref="CI163:CI166">
    <cfRule type="cellIs" dxfId="395" priority="348" operator="equal">
      <formula>2</formula>
    </cfRule>
    <cfRule type="cellIs" dxfId="394" priority="349" operator="equal">
      <formula>1</formula>
    </cfRule>
  </conditionalFormatting>
  <conditionalFormatting sqref="CL163:CL166">
    <cfRule type="cellIs" dxfId="393" priority="346" operator="equal">
      <formula>2</formula>
    </cfRule>
    <cfRule type="cellIs" dxfId="392" priority="347" operator="equal">
      <formula>1</formula>
    </cfRule>
  </conditionalFormatting>
  <conditionalFormatting sqref="CO163:CO166">
    <cfRule type="cellIs" dxfId="391" priority="344" operator="equal">
      <formula>2</formula>
    </cfRule>
    <cfRule type="cellIs" dxfId="390" priority="345" operator="equal">
      <formula>1</formula>
    </cfRule>
  </conditionalFormatting>
  <conditionalFormatting sqref="CR163:CR166">
    <cfRule type="cellIs" dxfId="389" priority="342" operator="equal">
      <formula>2</formula>
    </cfRule>
    <cfRule type="cellIs" dxfId="388" priority="343" operator="equal">
      <formula>1</formula>
    </cfRule>
  </conditionalFormatting>
  <conditionalFormatting sqref="CU163:CU166">
    <cfRule type="cellIs" dxfId="387" priority="340" operator="equal">
      <formula>2</formula>
    </cfRule>
    <cfRule type="cellIs" dxfId="386" priority="341" operator="equal">
      <formula>1</formula>
    </cfRule>
  </conditionalFormatting>
  <conditionalFormatting sqref="CX163:CX166">
    <cfRule type="cellIs" dxfId="385" priority="338" operator="equal">
      <formula>2</formula>
    </cfRule>
    <cfRule type="cellIs" dxfId="384" priority="339" operator="equal">
      <formula>1</formula>
    </cfRule>
  </conditionalFormatting>
  <conditionalFormatting sqref="DA163:DA166">
    <cfRule type="cellIs" dxfId="383" priority="336" operator="equal">
      <formula>2</formula>
    </cfRule>
    <cfRule type="cellIs" dxfId="382" priority="337" operator="equal">
      <formula>1</formula>
    </cfRule>
  </conditionalFormatting>
  <conditionalFormatting sqref="DD163:DD166">
    <cfRule type="cellIs" dxfId="381" priority="334" operator="equal">
      <formula>2</formula>
    </cfRule>
    <cfRule type="cellIs" dxfId="380" priority="335" operator="equal">
      <formula>1</formula>
    </cfRule>
  </conditionalFormatting>
  <conditionalFormatting sqref="BK163:BK166">
    <cfRule type="cellIs" dxfId="379" priority="332" operator="equal">
      <formula>2</formula>
    </cfRule>
    <cfRule type="cellIs" dxfId="378" priority="333" operator="equal">
      <formula>1</formula>
    </cfRule>
  </conditionalFormatting>
  <conditionalFormatting sqref="BN163:BN166">
    <cfRule type="cellIs" dxfId="377" priority="330" operator="equal">
      <formula>2</formula>
    </cfRule>
    <cfRule type="cellIs" dxfId="376" priority="331" operator="equal">
      <formula>1</formula>
    </cfRule>
  </conditionalFormatting>
  <conditionalFormatting sqref="BQ163:BQ166">
    <cfRule type="cellIs" dxfId="375" priority="328" operator="equal">
      <formula>2</formula>
    </cfRule>
    <cfRule type="cellIs" dxfId="374" priority="329" operator="equal">
      <formula>1</formula>
    </cfRule>
  </conditionalFormatting>
  <conditionalFormatting sqref="BT163:BT166">
    <cfRule type="cellIs" dxfId="373" priority="326" operator="equal">
      <formula>2</formula>
    </cfRule>
    <cfRule type="cellIs" dxfId="372" priority="327" operator="equal">
      <formula>1</formula>
    </cfRule>
  </conditionalFormatting>
  <conditionalFormatting sqref="BW163:BW166">
    <cfRule type="cellIs" dxfId="371" priority="324" operator="equal">
      <formula>2</formula>
    </cfRule>
    <cfRule type="cellIs" dxfId="370" priority="325" operator="equal">
      <formula>1</formula>
    </cfRule>
  </conditionalFormatting>
  <conditionalFormatting sqref="BZ163:BZ166">
    <cfRule type="cellIs" dxfId="369" priority="322" operator="equal">
      <formula>2</formula>
    </cfRule>
    <cfRule type="cellIs" dxfId="368" priority="323" operator="equal">
      <formula>1</formula>
    </cfRule>
  </conditionalFormatting>
  <conditionalFormatting sqref="CC163:CC166">
    <cfRule type="cellIs" dxfId="367" priority="320" operator="equal">
      <formula>2</formula>
    </cfRule>
    <cfRule type="cellIs" dxfId="366" priority="321" operator="equal">
      <formula>1</formula>
    </cfRule>
  </conditionalFormatting>
  <conditionalFormatting sqref="CF163:CF166">
    <cfRule type="cellIs" dxfId="365" priority="318" operator="equal">
      <formula>2</formula>
    </cfRule>
    <cfRule type="cellIs" dxfId="364" priority="319" operator="equal">
      <formula>1</formula>
    </cfRule>
  </conditionalFormatting>
  <conditionalFormatting sqref="CI163:CI166">
    <cfRule type="cellIs" dxfId="363" priority="316" operator="equal">
      <formula>2</formula>
    </cfRule>
    <cfRule type="cellIs" dxfId="362" priority="317" operator="equal">
      <formula>1</formula>
    </cfRule>
  </conditionalFormatting>
  <conditionalFormatting sqref="CL163:CL166">
    <cfRule type="cellIs" dxfId="361" priority="314" operator="equal">
      <formula>2</formula>
    </cfRule>
    <cfRule type="cellIs" dxfId="360" priority="315" operator="equal">
      <formula>1</formula>
    </cfRule>
  </conditionalFormatting>
  <conditionalFormatting sqref="CO163:CO166">
    <cfRule type="cellIs" dxfId="359" priority="312" operator="equal">
      <formula>2</formula>
    </cfRule>
    <cfRule type="cellIs" dxfId="358" priority="313" operator="equal">
      <formula>1</formula>
    </cfRule>
  </conditionalFormatting>
  <conditionalFormatting sqref="CR163:CR166">
    <cfRule type="cellIs" dxfId="357" priority="310" operator="equal">
      <formula>2</formula>
    </cfRule>
    <cfRule type="cellIs" dxfId="356" priority="311" operator="equal">
      <formula>1</formula>
    </cfRule>
  </conditionalFormatting>
  <conditionalFormatting sqref="CU163:CU166">
    <cfRule type="cellIs" dxfId="355" priority="308" operator="equal">
      <formula>2</formula>
    </cfRule>
    <cfRule type="cellIs" dxfId="354" priority="309" operator="equal">
      <formula>1</formula>
    </cfRule>
  </conditionalFormatting>
  <conditionalFormatting sqref="CX163:CX166">
    <cfRule type="cellIs" dxfId="353" priority="306" operator="equal">
      <formula>2</formula>
    </cfRule>
    <cfRule type="cellIs" dxfId="352" priority="307" operator="equal">
      <formula>1</formula>
    </cfRule>
  </conditionalFormatting>
  <conditionalFormatting sqref="CI169:CI172">
    <cfRule type="cellIs" dxfId="351" priority="238" operator="equal">
      <formula>2</formula>
    </cfRule>
    <cfRule type="cellIs" dxfId="350" priority="239" operator="equal">
      <formula>1</formula>
    </cfRule>
  </conditionalFormatting>
  <conditionalFormatting sqref="CL169:CL172">
    <cfRule type="cellIs" dxfId="349" priority="236" operator="equal">
      <formula>2</formula>
    </cfRule>
    <cfRule type="cellIs" dxfId="348" priority="237" operator="equal">
      <formula>1</formula>
    </cfRule>
  </conditionalFormatting>
  <conditionalFormatting sqref="CO169:CO172">
    <cfRule type="cellIs" dxfId="347" priority="234" operator="equal">
      <formula>2</formula>
    </cfRule>
    <cfRule type="cellIs" dxfId="346" priority="235" operator="equal">
      <formula>1</formula>
    </cfRule>
  </conditionalFormatting>
  <conditionalFormatting sqref="CR169:CR172">
    <cfRule type="cellIs" dxfId="345" priority="232" operator="equal">
      <formula>2</formula>
    </cfRule>
    <cfRule type="cellIs" dxfId="344" priority="233" operator="equal">
      <formula>1</formula>
    </cfRule>
  </conditionalFormatting>
  <conditionalFormatting sqref="CU169:CU172">
    <cfRule type="cellIs" dxfId="343" priority="230" operator="equal">
      <formula>2</formula>
    </cfRule>
    <cfRule type="cellIs" dxfId="342" priority="231" operator="equal">
      <formula>1</formula>
    </cfRule>
  </conditionalFormatting>
  <conditionalFormatting sqref="CX169:CX172">
    <cfRule type="cellIs" dxfId="341" priority="228" operator="equal">
      <formula>2</formula>
    </cfRule>
    <cfRule type="cellIs" dxfId="340" priority="229" operator="equal">
      <formula>1</formula>
    </cfRule>
  </conditionalFormatting>
  <conditionalFormatting sqref="DA169:DA172">
    <cfRule type="cellIs" dxfId="339" priority="226" operator="equal">
      <formula>2</formula>
    </cfRule>
    <cfRule type="cellIs" dxfId="338" priority="227" operator="equal">
      <formula>1</formula>
    </cfRule>
  </conditionalFormatting>
  <conditionalFormatting sqref="DD169:DD172">
    <cfRule type="cellIs" dxfId="337" priority="224" operator="equal">
      <formula>2</formula>
    </cfRule>
    <cfRule type="cellIs" dxfId="336" priority="225" operator="equal">
      <formula>1</formula>
    </cfRule>
  </conditionalFormatting>
  <conditionalFormatting sqref="BK169:BK172">
    <cfRule type="cellIs" dxfId="335" priority="222" operator="equal">
      <formula>2</formula>
    </cfRule>
    <cfRule type="cellIs" dxfId="334" priority="223" operator="equal">
      <formula>1</formula>
    </cfRule>
  </conditionalFormatting>
  <conditionalFormatting sqref="BN169:BN172">
    <cfRule type="cellIs" dxfId="333" priority="220" operator="equal">
      <formula>2</formula>
    </cfRule>
    <cfRule type="cellIs" dxfId="332" priority="221" operator="equal">
      <formula>1</formula>
    </cfRule>
  </conditionalFormatting>
  <conditionalFormatting sqref="BQ169:BQ172">
    <cfRule type="cellIs" dxfId="331" priority="218" operator="equal">
      <formula>2</formula>
    </cfRule>
    <cfRule type="cellIs" dxfId="330" priority="219" operator="equal">
      <formula>1</formula>
    </cfRule>
  </conditionalFormatting>
  <conditionalFormatting sqref="BT169:BT172">
    <cfRule type="cellIs" dxfId="329" priority="216" operator="equal">
      <formula>2</formula>
    </cfRule>
    <cfRule type="cellIs" dxfId="328" priority="217" operator="equal">
      <formula>1</formula>
    </cfRule>
  </conditionalFormatting>
  <conditionalFormatting sqref="BW169:BW172">
    <cfRule type="cellIs" dxfId="327" priority="214" operator="equal">
      <formula>2</formula>
    </cfRule>
    <cfRule type="cellIs" dxfId="326" priority="215" operator="equal">
      <formula>1</formula>
    </cfRule>
  </conditionalFormatting>
  <conditionalFormatting sqref="BZ169:BZ172">
    <cfRule type="cellIs" dxfId="325" priority="212" operator="equal">
      <formula>2</formula>
    </cfRule>
    <cfRule type="cellIs" dxfId="324" priority="213" operator="equal">
      <formula>1</formula>
    </cfRule>
  </conditionalFormatting>
  <conditionalFormatting sqref="CC169:CC172">
    <cfRule type="cellIs" dxfId="323" priority="210" operator="equal">
      <formula>2</formula>
    </cfRule>
    <cfRule type="cellIs" dxfId="322" priority="211" operator="equal">
      <formula>1</formula>
    </cfRule>
  </conditionalFormatting>
  <conditionalFormatting sqref="CF169:CF172">
    <cfRule type="cellIs" dxfId="321" priority="208" operator="equal">
      <formula>2</formula>
    </cfRule>
    <cfRule type="cellIs" dxfId="320" priority="209" operator="equal">
      <formula>1</formula>
    </cfRule>
  </conditionalFormatting>
  <conditionalFormatting sqref="CI169:CI172">
    <cfRule type="cellIs" dxfId="319" priority="206" operator="equal">
      <formula>2</formula>
    </cfRule>
    <cfRule type="cellIs" dxfId="318" priority="207" operator="equal">
      <formula>1</formula>
    </cfRule>
  </conditionalFormatting>
  <conditionalFormatting sqref="CL169:CL172">
    <cfRule type="cellIs" dxfId="317" priority="204" operator="equal">
      <formula>2</formula>
    </cfRule>
    <cfRule type="cellIs" dxfId="316" priority="205" operator="equal">
      <formula>1</formula>
    </cfRule>
  </conditionalFormatting>
  <conditionalFormatting sqref="CO169:CO172">
    <cfRule type="cellIs" dxfId="315" priority="202" operator="equal">
      <formula>2</formula>
    </cfRule>
    <cfRule type="cellIs" dxfId="314" priority="203" operator="equal">
      <formula>1</formula>
    </cfRule>
  </conditionalFormatting>
  <conditionalFormatting sqref="CR169:CR172">
    <cfRule type="cellIs" dxfId="313" priority="200" operator="equal">
      <formula>2</formula>
    </cfRule>
    <cfRule type="cellIs" dxfId="312" priority="201" operator="equal">
      <formula>1</formula>
    </cfRule>
  </conditionalFormatting>
  <conditionalFormatting sqref="CU169:CU172">
    <cfRule type="cellIs" dxfId="311" priority="198" operator="equal">
      <formula>2</formula>
    </cfRule>
    <cfRule type="cellIs" dxfId="310" priority="199" operator="equal">
      <formula>1</formula>
    </cfRule>
  </conditionalFormatting>
  <conditionalFormatting sqref="CX169:CX172">
    <cfRule type="cellIs" dxfId="309" priority="196" operator="equal">
      <formula>2</formula>
    </cfRule>
    <cfRule type="cellIs" dxfId="308" priority="197" operator="equal">
      <formula>1</formula>
    </cfRule>
  </conditionalFormatting>
  <conditionalFormatting sqref="DA169:DA172">
    <cfRule type="cellIs" dxfId="307" priority="194" operator="equal">
      <formula>2</formula>
    </cfRule>
    <cfRule type="cellIs" dxfId="306" priority="195" operator="equal">
      <formula>1</formula>
    </cfRule>
  </conditionalFormatting>
  <conditionalFormatting sqref="DD169:DD172">
    <cfRule type="cellIs" dxfId="305" priority="192" operator="equal">
      <formula>2</formula>
    </cfRule>
    <cfRule type="cellIs" dxfId="304" priority="193" operator="equal">
      <formula>1</formula>
    </cfRule>
  </conditionalFormatting>
  <conditionalFormatting sqref="BQ175:BQ178">
    <cfRule type="cellIs" dxfId="303" priority="185" operator="equal">
      <formula>2</formula>
    </cfRule>
    <cfRule type="cellIs" dxfId="302" priority="186" operator="equal">
      <formula>1</formula>
    </cfRule>
  </conditionalFormatting>
  <conditionalFormatting sqref="BT175:BT178">
    <cfRule type="cellIs" dxfId="301" priority="183" operator="equal">
      <formula>2</formula>
    </cfRule>
    <cfRule type="cellIs" dxfId="300" priority="184" operator="equal">
      <formula>1</formula>
    </cfRule>
  </conditionalFormatting>
  <conditionalFormatting sqref="BW175:BW178">
    <cfRule type="cellIs" dxfId="299" priority="181" operator="equal">
      <formula>2</formula>
    </cfRule>
    <cfRule type="cellIs" dxfId="298" priority="182" operator="equal">
      <formula>1</formula>
    </cfRule>
  </conditionalFormatting>
  <conditionalFormatting sqref="BZ175:BZ178">
    <cfRule type="cellIs" dxfId="297" priority="179" operator="equal">
      <formula>2</formula>
    </cfRule>
    <cfRule type="cellIs" dxfId="296" priority="180" operator="equal">
      <formula>1</formula>
    </cfRule>
  </conditionalFormatting>
  <conditionalFormatting sqref="CC175:CC178">
    <cfRule type="cellIs" dxfId="295" priority="177" operator="equal">
      <formula>2</formula>
    </cfRule>
    <cfRule type="cellIs" dxfId="294" priority="178" operator="equal">
      <formula>1</formula>
    </cfRule>
  </conditionalFormatting>
  <conditionalFormatting sqref="CF175:CF178">
    <cfRule type="cellIs" dxfId="293" priority="175" operator="equal">
      <formula>2</formula>
    </cfRule>
    <cfRule type="cellIs" dxfId="292" priority="176" operator="equal">
      <formula>1</formula>
    </cfRule>
  </conditionalFormatting>
  <conditionalFormatting sqref="CI175:CI178">
    <cfRule type="cellIs" dxfId="291" priority="173" operator="equal">
      <formula>2</formula>
    </cfRule>
    <cfRule type="cellIs" dxfId="290" priority="174" operator="equal">
      <formula>1</formula>
    </cfRule>
  </conditionalFormatting>
  <conditionalFormatting sqref="CL175:CL178">
    <cfRule type="cellIs" dxfId="289" priority="171" operator="equal">
      <formula>2</formula>
    </cfRule>
    <cfRule type="cellIs" dxfId="288" priority="172" operator="equal">
      <formula>1</formula>
    </cfRule>
  </conditionalFormatting>
  <conditionalFormatting sqref="CO175:CO178">
    <cfRule type="cellIs" dxfId="287" priority="169" operator="equal">
      <formula>2</formula>
    </cfRule>
    <cfRule type="cellIs" dxfId="286" priority="170" operator="equal">
      <formula>1</formula>
    </cfRule>
  </conditionalFormatting>
  <conditionalFormatting sqref="CR175:CR178">
    <cfRule type="cellIs" dxfId="285" priority="167" operator="equal">
      <formula>2</formula>
    </cfRule>
    <cfRule type="cellIs" dxfId="284" priority="168" operator="equal">
      <formula>1</formula>
    </cfRule>
  </conditionalFormatting>
  <conditionalFormatting sqref="CU175:CU178">
    <cfRule type="cellIs" dxfId="283" priority="165" operator="equal">
      <formula>2</formula>
    </cfRule>
    <cfRule type="cellIs" dxfId="282" priority="166" operator="equal">
      <formula>1</formula>
    </cfRule>
  </conditionalFormatting>
  <conditionalFormatting sqref="CX175:CX178">
    <cfRule type="cellIs" dxfId="281" priority="163" operator="equal">
      <formula>2</formula>
    </cfRule>
    <cfRule type="cellIs" dxfId="280" priority="164" operator="equal">
      <formula>1</formula>
    </cfRule>
  </conditionalFormatting>
  <conditionalFormatting sqref="DA175:DA178">
    <cfRule type="cellIs" dxfId="279" priority="161" operator="equal">
      <formula>2</formula>
    </cfRule>
    <cfRule type="cellIs" dxfId="278" priority="162" operator="equal">
      <formula>1</formula>
    </cfRule>
  </conditionalFormatting>
  <conditionalFormatting sqref="DD175:DD178">
    <cfRule type="cellIs" dxfId="277" priority="159" operator="equal">
      <formula>2</formula>
    </cfRule>
    <cfRule type="cellIs" dxfId="276" priority="160" operator="equal">
      <formula>1</formula>
    </cfRule>
  </conditionalFormatting>
  <conditionalFormatting sqref="BK175:BK178">
    <cfRule type="cellIs" dxfId="275" priority="157" operator="equal">
      <formula>2</formula>
    </cfRule>
    <cfRule type="cellIs" dxfId="274" priority="158" operator="equal">
      <formula>1</formula>
    </cfRule>
  </conditionalFormatting>
  <conditionalFormatting sqref="BN175:BN178">
    <cfRule type="cellIs" dxfId="273" priority="155" operator="equal">
      <formula>2</formula>
    </cfRule>
    <cfRule type="cellIs" dxfId="272" priority="156" operator="equal">
      <formula>1</formula>
    </cfRule>
  </conditionalFormatting>
  <conditionalFormatting sqref="BQ175:BQ178">
    <cfRule type="cellIs" dxfId="271" priority="153" operator="equal">
      <formula>2</formula>
    </cfRule>
    <cfRule type="cellIs" dxfId="270" priority="154" operator="equal">
      <formula>1</formula>
    </cfRule>
  </conditionalFormatting>
  <conditionalFormatting sqref="BT175:BT178">
    <cfRule type="cellIs" dxfId="269" priority="151" operator="equal">
      <formula>2</formula>
    </cfRule>
    <cfRule type="cellIs" dxfId="268" priority="152" operator="equal">
      <formula>1</formula>
    </cfRule>
  </conditionalFormatting>
  <conditionalFormatting sqref="BW175:BW178">
    <cfRule type="cellIs" dxfId="267" priority="149" operator="equal">
      <formula>2</formula>
    </cfRule>
    <cfRule type="cellIs" dxfId="266" priority="150" operator="equal">
      <formula>1</formula>
    </cfRule>
  </conditionalFormatting>
  <conditionalFormatting sqref="BZ175:BZ178">
    <cfRule type="cellIs" dxfId="265" priority="147" operator="equal">
      <formula>2</formula>
    </cfRule>
    <cfRule type="cellIs" dxfId="264" priority="148" operator="equal">
      <formula>1</formula>
    </cfRule>
  </conditionalFormatting>
  <conditionalFormatting sqref="CC175:CC178">
    <cfRule type="cellIs" dxfId="263" priority="145" operator="equal">
      <formula>2</formula>
    </cfRule>
    <cfRule type="cellIs" dxfId="262" priority="146" operator="equal">
      <formula>1</formula>
    </cfRule>
  </conditionalFormatting>
  <conditionalFormatting sqref="CF175:CF178">
    <cfRule type="cellIs" dxfId="261" priority="143" operator="equal">
      <formula>2</formula>
    </cfRule>
    <cfRule type="cellIs" dxfId="260" priority="144" operator="equal">
      <formula>1</formula>
    </cfRule>
  </conditionalFormatting>
  <conditionalFormatting sqref="CI175:CI178">
    <cfRule type="cellIs" dxfId="259" priority="141" operator="equal">
      <formula>2</formula>
    </cfRule>
    <cfRule type="cellIs" dxfId="258" priority="142" operator="equal">
      <formula>1</formula>
    </cfRule>
  </conditionalFormatting>
  <conditionalFormatting sqref="CL175:CL178">
    <cfRule type="cellIs" dxfId="257" priority="139" operator="equal">
      <formula>2</formula>
    </cfRule>
    <cfRule type="cellIs" dxfId="256" priority="140" operator="equal">
      <formula>1</formula>
    </cfRule>
  </conditionalFormatting>
  <conditionalFormatting sqref="CO175:CO178">
    <cfRule type="cellIs" dxfId="255" priority="137" operator="equal">
      <formula>2</formula>
    </cfRule>
    <cfRule type="cellIs" dxfId="254" priority="138" operator="equal">
      <formula>1</formula>
    </cfRule>
  </conditionalFormatting>
  <conditionalFormatting sqref="CR175:CR178">
    <cfRule type="cellIs" dxfId="253" priority="135" operator="equal">
      <formula>2</formula>
    </cfRule>
    <cfRule type="cellIs" dxfId="252" priority="136" operator="equal">
      <formula>1</formula>
    </cfRule>
  </conditionalFormatting>
  <conditionalFormatting sqref="CU175:CU178">
    <cfRule type="cellIs" dxfId="251" priority="133" operator="equal">
      <formula>2</formula>
    </cfRule>
    <cfRule type="cellIs" dxfId="250" priority="134" operator="equal">
      <formula>1</formula>
    </cfRule>
  </conditionalFormatting>
  <conditionalFormatting sqref="CX175:CX178">
    <cfRule type="cellIs" dxfId="249" priority="131" operator="equal">
      <formula>2</formula>
    </cfRule>
    <cfRule type="cellIs" dxfId="248" priority="132" operator="equal">
      <formula>1</formula>
    </cfRule>
  </conditionalFormatting>
  <conditionalFormatting sqref="DA175:DA178">
    <cfRule type="cellIs" dxfId="247" priority="129" operator="equal">
      <formula>2</formula>
    </cfRule>
    <cfRule type="cellIs" dxfId="246" priority="130" operator="equal">
      <formula>1</formula>
    </cfRule>
  </conditionalFormatting>
  <conditionalFormatting sqref="DD175:DD178">
    <cfRule type="cellIs" dxfId="245" priority="127" operator="equal">
      <formula>2</formula>
    </cfRule>
    <cfRule type="cellIs" dxfId="244" priority="128" operator="equal">
      <formula>1</formula>
    </cfRule>
  </conditionalFormatting>
  <conditionalFormatting sqref="BJ149:DF151 BJ154:DF154 BJ152:BL153 CU152:DF153">
    <cfRule type="containsErrors" dxfId="243" priority="496">
      <formula>ISERROR(BJ149)</formula>
    </cfRule>
  </conditionalFormatting>
  <conditionalFormatting sqref="BJ155:DF160">
    <cfRule type="containsErrors" dxfId="242" priority="431">
      <formula>ISERROR(BJ155)</formula>
    </cfRule>
  </conditionalFormatting>
  <conditionalFormatting sqref="BK157:BK160">
    <cfRule type="cellIs" dxfId="241" priority="429" operator="equal">
      <formula>2</formula>
    </cfRule>
    <cfRule type="cellIs" dxfId="240" priority="430" operator="equal">
      <formula>1</formula>
    </cfRule>
  </conditionalFormatting>
  <conditionalFormatting sqref="BN157:BN160">
    <cfRule type="cellIs" dxfId="239" priority="427" operator="equal">
      <formula>2</formula>
    </cfRule>
    <cfRule type="cellIs" dxfId="238" priority="428" operator="equal">
      <formula>1</formula>
    </cfRule>
  </conditionalFormatting>
  <conditionalFormatting sqref="BQ157:BQ160">
    <cfRule type="cellIs" dxfId="237" priority="425" operator="equal">
      <formula>2</formula>
    </cfRule>
    <cfRule type="cellIs" dxfId="236" priority="426" operator="equal">
      <formula>1</formula>
    </cfRule>
  </conditionalFormatting>
  <conditionalFormatting sqref="BT157:BT160">
    <cfRule type="cellIs" dxfId="235" priority="423" operator="equal">
      <formula>2</formula>
    </cfRule>
    <cfRule type="cellIs" dxfId="234" priority="424" operator="equal">
      <formula>1</formula>
    </cfRule>
  </conditionalFormatting>
  <conditionalFormatting sqref="BW157:BW160">
    <cfRule type="cellIs" dxfId="233" priority="421" operator="equal">
      <formula>2</formula>
    </cfRule>
    <cfRule type="cellIs" dxfId="232" priority="422" operator="equal">
      <formula>1</formula>
    </cfRule>
  </conditionalFormatting>
  <conditionalFormatting sqref="BZ157:BZ160">
    <cfRule type="cellIs" dxfId="231" priority="419" operator="equal">
      <formula>2</formula>
    </cfRule>
    <cfRule type="cellIs" dxfId="230" priority="420" operator="equal">
      <formula>1</formula>
    </cfRule>
  </conditionalFormatting>
  <conditionalFormatting sqref="CC157:CC160">
    <cfRule type="cellIs" dxfId="229" priority="417" operator="equal">
      <formula>2</formula>
    </cfRule>
    <cfRule type="cellIs" dxfId="228" priority="418" operator="equal">
      <formula>1</formula>
    </cfRule>
  </conditionalFormatting>
  <conditionalFormatting sqref="CF157:CF160">
    <cfRule type="cellIs" dxfId="227" priority="415" operator="equal">
      <formula>2</formula>
    </cfRule>
    <cfRule type="cellIs" dxfId="226" priority="416" operator="equal">
      <formula>1</formula>
    </cfRule>
  </conditionalFormatting>
  <conditionalFormatting sqref="CI157:CI160">
    <cfRule type="cellIs" dxfId="225" priority="413" operator="equal">
      <formula>2</formula>
    </cfRule>
    <cfRule type="cellIs" dxfId="224" priority="414" operator="equal">
      <formula>1</formula>
    </cfRule>
  </conditionalFormatting>
  <conditionalFormatting sqref="CL157:CL160">
    <cfRule type="cellIs" dxfId="223" priority="411" operator="equal">
      <formula>2</formula>
    </cfRule>
    <cfRule type="cellIs" dxfId="222" priority="412" operator="equal">
      <formula>1</formula>
    </cfRule>
  </conditionalFormatting>
  <conditionalFormatting sqref="CO157:CO160">
    <cfRule type="cellIs" dxfId="221" priority="409" operator="equal">
      <formula>2</formula>
    </cfRule>
    <cfRule type="cellIs" dxfId="220" priority="410" operator="equal">
      <formula>1</formula>
    </cfRule>
  </conditionalFormatting>
  <conditionalFormatting sqref="CR157:CR160">
    <cfRule type="cellIs" dxfId="219" priority="407" operator="equal">
      <formula>2</formula>
    </cfRule>
    <cfRule type="cellIs" dxfId="218" priority="408" operator="equal">
      <formula>1</formula>
    </cfRule>
  </conditionalFormatting>
  <conditionalFormatting sqref="CU157:CU160">
    <cfRule type="cellIs" dxfId="217" priority="405" operator="equal">
      <formula>2</formula>
    </cfRule>
    <cfRule type="cellIs" dxfId="216" priority="406" operator="equal">
      <formula>1</formula>
    </cfRule>
  </conditionalFormatting>
  <conditionalFormatting sqref="CX157:CX160">
    <cfRule type="cellIs" dxfId="215" priority="403" operator="equal">
      <formula>2</formula>
    </cfRule>
    <cfRule type="cellIs" dxfId="214" priority="404" operator="equal">
      <formula>1</formula>
    </cfRule>
  </conditionalFormatting>
  <conditionalFormatting sqref="DA157:DA160">
    <cfRule type="cellIs" dxfId="213" priority="401" operator="equal">
      <formula>2</formula>
    </cfRule>
    <cfRule type="cellIs" dxfId="212" priority="402" operator="equal">
      <formula>1</formula>
    </cfRule>
  </conditionalFormatting>
  <conditionalFormatting sqref="DD157:DD160">
    <cfRule type="cellIs" dxfId="211" priority="399" operator="equal">
      <formula>2</formula>
    </cfRule>
    <cfRule type="cellIs" dxfId="210" priority="400" operator="equal">
      <formula>1</formula>
    </cfRule>
  </conditionalFormatting>
  <conditionalFormatting sqref="BK157:BK160">
    <cfRule type="cellIs" dxfId="209" priority="397" operator="equal">
      <formula>2</formula>
    </cfRule>
    <cfRule type="cellIs" dxfId="208" priority="398" operator="equal">
      <formula>1</formula>
    </cfRule>
  </conditionalFormatting>
  <conditionalFormatting sqref="BN157:BN160">
    <cfRule type="cellIs" dxfId="207" priority="395" operator="equal">
      <formula>2</formula>
    </cfRule>
    <cfRule type="cellIs" dxfId="206" priority="396" operator="equal">
      <formula>1</formula>
    </cfRule>
  </conditionalFormatting>
  <conditionalFormatting sqref="BQ157:BQ160">
    <cfRule type="cellIs" dxfId="205" priority="393" operator="equal">
      <formula>2</formula>
    </cfRule>
    <cfRule type="cellIs" dxfId="204" priority="394" operator="equal">
      <formula>1</formula>
    </cfRule>
  </conditionalFormatting>
  <conditionalFormatting sqref="BT157:BT160">
    <cfRule type="cellIs" dxfId="203" priority="391" operator="equal">
      <formula>2</formula>
    </cfRule>
    <cfRule type="cellIs" dxfId="202" priority="392" operator="equal">
      <formula>1</formula>
    </cfRule>
  </conditionalFormatting>
  <conditionalFormatting sqref="BW157:BW160">
    <cfRule type="cellIs" dxfId="201" priority="389" operator="equal">
      <formula>2</formula>
    </cfRule>
    <cfRule type="cellIs" dxfId="200" priority="390" operator="equal">
      <formula>1</formula>
    </cfRule>
  </conditionalFormatting>
  <conditionalFormatting sqref="BZ157:BZ160">
    <cfRule type="cellIs" dxfId="199" priority="387" operator="equal">
      <formula>2</formula>
    </cfRule>
    <cfRule type="cellIs" dxfId="198" priority="388" operator="equal">
      <formula>1</formula>
    </cfRule>
  </conditionalFormatting>
  <conditionalFormatting sqref="CC157:CC160">
    <cfRule type="cellIs" dxfId="197" priority="385" operator="equal">
      <formula>2</formula>
    </cfRule>
    <cfRule type="cellIs" dxfId="196" priority="386" operator="equal">
      <formula>1</formula>
    </cfRule>
  </conditionalFormatting>
  <conditionalFormatting sqref="CF157:CF160">
    <cfRule type="cellIs" dxfId="195" priority="383" operator="equal">
      <formula>2</formula>
    </cfRule>
    <cfRule type="cellIs" dxfId="194" priority="384" operator="equal">
      <formula>1</formula>
    </cfRule>
  </conditionalFormatting>
  <conditionalFormatting sqref="CI157:CI160">
    <cfRule type="cellIs" dxfId="193" priority="381" operator="equal">
      <formula>2</formula>
    </cfRule>
    <cfRule type="cellIs" dxfId="192" priority="382" operator="equal">
      <formula>1</formula>
    </cfRule>
  </conditionalFormatting>
  <conditionalFormatting sqref="CL157:CL160">
    <cfRule type="cellIs" dxfId="191" priority="379" operator="equal">
      <formula>2</formula>
    </cfRule>
    <cfRule type="cellIs" dxfId="190" priority="380" operator="equal">
      <formula>1</formula>
    </cfRule>
  </conditionalFormatting>
  <conditionalFormatting sqref="CO157:CO160">
    <cfRule type="cellIs" dxfId="189" priority="377" operator="equal">
      <formula>2</formula>
    </cfRule>
    <cfRule type="cellIs" dxfId="188" priority="378" operator="equal">
      <formula>1</formula>
    </cfRule>
  </conditionalFormatting>
  <conditionalFormatting sqref="CR157:CR160">
    <cfRule type="cellIs" dxfId="187" priority="375" operator="equal">
      <formula>2</formula>
    </cfRule>
    <cfRule type="cellIs" dxfId="186" priority="376" operator="equal">
      <formula>1</formula>
    </cfRule>
  </conditionalFormatting>
  <conditionalFormatting sqref="CU157:CU160">
    <cfRule type="cellIs" dxfId="185" priority="373" operator="equal">
      <formula>2</formula>
    </cfRule>
    <cfRule type="cellIs" dxfId="184" priority="374" operator="equal">
      <formula>1</formula>
    </cfRule>
  </conditionalFormatting>
  <conditionalFormatting sqref="CX157:CX160">
    <cfRule type="cellIs" dxfId="183" priority="371" operator="equal">
      <formula>2</formula>
    </cfRule>
    <cfRule type="cellIs" dxfId="182" priority="372" operator="equal">
      <formula>1</formula>
    </cfRule>
  </conditionalFormatting>
  <conditionalFormatting sqref="DA157:DA160">
    <cfRule type="cellIs" dxfId="181" priority="369" operator="equal">
      <formula>2</formula>
    </cfRule>
    <cfRule type="cellIs" dxfId="180" priority="370" operator="equal">
      <formula>1</formula>
    </cfRule>
  </conditionalFormatting>
  <conditionalFormatting sqref="DD157:DD160">
    <cfRule type="cellIs" dxfId="179" priority="367" operator="equal">
      <formula>2</formula>
    </cfRule>
    <cfRule type="cellIs" dxfId="178" priority="368" operator="equal">
      <formula>1</formula>
    </cfRule>
  </conditionalFormatting>
  <conditionalFormatting sqref="BJ161:DF166">
    <cfRule type="containsErrors" dxfId="177" priority="366">
      <formula>ISERROR(BJ161)</formula>
    </cfRule>
  </conditionalFormatting>
  <conditionalFormatting sqref="BM152:CT153">
    <cfRule type="containsErrors" dxfId="176" priority="301">
      <formula>ISERROR(BM152)</formula>
    </cfRule>
  </conditionalFormatting>
  <conditionalFormatting sqref="BN152:BN153">
    <cfRule type="cellIs" dxfId="175" priority="299" operator="equal">
      <formula>2</formula>
    </cfRule>
    <cfRule type="cellIs" dxfId="174" priority="300" operator="equal">
      <formula>1</formula>
    </cfRule>
  </conditionalFormatting>
  <conditionalFormatting sqref="BQ152:BQ153">
    <cfRule type="cellIs" dxfId="173" priority="297" operator="equal">
      <formula>2</formula>
    </cfRule>
    <cfRule type="cellIs" dxfId="172" priority="298" operator="equal">
      <formula>1</formula>
    </cfRule>
  </conditionalFormatting>
  <conditionalFormatting sqref="BT152:BT153">
    <cfRule type="cellIs" dxfId="171" priority="295" operator="equal">
      <formula>2</formula>
    </cfRule>
    <cfRule type="cellIs" dxfId="170" priority="296" operator="equal">
      <formula>1</formula>
    </cfRule>
  </conditionalFormatting>
  <conditionalFormatting sqref="BW152:BW153">
    <cfRule type="cellIs" dxfId="169" priority="293" operator="equal">
      <formula>2</formula>
    </cfRule>
    <cfRule type="cellIs" dxfId="168" priority="294" operator="equal">
      <formula>1</formula>
    </cfRule>
  </conditionalFormatting>
  <conditionalFormatting sqref="BZ152:BZ153">
    <cfRule type="cellIs" dxfId="167" priority="291" operator="equal">
      <formula>2</formula>
    </cfRule>
    <cfRule type="cellIs" dxfId="166" priority="292" operator="equal">
      <formula>1</formula>
    </cfRule>
  </conditionalFormatting>
  <conditionalFormatting sqref="CC152:CC153">
    <cfRule type="cellIs" dxfId="165" priority="289" operator="equal">
      <formula>2</formula>
    </cfRule>
    <cfRule type="cellIs" dxfId="164" priority="290" operator="equal">
      <formula>1</formula>
    </cfRule>
  </conditionalFormatting>
  <conditionalFormatting sqref="CF152:CF153">
    <cfRule type="cellIs" dxfId="163" priority="287" operator="equal">
      <formula>2</formula>
    </cfRule>
    <cfRule type="cellIs" dxfId="162" priority="288" operator="equal">
      <formula>1</formula>
    </cfRule>
  </conditionalFormatting>
  <conditionalFormatting sqref="CI152:CI153">
    <cfRule type="cellIs" dxfId="161" priority="285" operator="equal">
      <formula>2</formula>
    </cfRule>
    <cfRule type="cellIs" dxfId="160" priority="286" operator="equal">
      <formula>1</formula>
    </cfRule>
  </conditionalFormatting>
  <conditionalFormatting sqref="CL152:CL153">
    <cfRule type="cellIs" dxfId="159" priority="283" operator="equal">
      <formula>2</formula>
    </cfRule>
    <cfRule type="cellIs" dxfId="158" priority="284" operator="equal">
      <formula>1</formula>
    </cfRule>
  </conditionalFormatting>
  <conditionalFormatting sqref="CO152:CO153">
    <cfRule type="cellIs" dxfId="157" priority="281" operator="equal">
      <formula>2</formula>
    </cfRule>
    <cfRule type="cellIs" dxfId="156" priority="282" operator="equal">
      <formula>1</formula>
    </cfRule>
  </conditionalFormatting>
  <conditionalFormatting sqref="CR152:CR153">
    <cfRule type="cellIs" dxfId="155" priority="279" operator="equal">
      <formula>2</formula>
    </cfRule>
    <cfRule type="cellIs" dxfId="154" priority="280" operator="equal">
      <formula>1</formula>
    </cfRule>
  </conditionalFormatting>
  <conditionalFormatting sqref="BN152:BN153">
    <cfRule type="cellIs" dxfId="153" priority="277" operator="equal">
      <formula>2</formula>
    </cfRule>
    <cfRule type="cellIs" dxfId="152" priority="278" operator="equal">
      <formula>1</formula>
    </cfRule>
  </conditionalFormatting>
  <conditionalFormatting sqref="BQ152:BQ153">
    <cfRule type="cellIs" dxfId="151" priority="275" operator="equal">
      <formula>2</formula>
    </cfRule>
    <cfRule type="cellIs" dxfId="150" priority="276" operator="equal">
      <formula>1</formula>
    </cfRule>
  </conditionalFormatting>
  <conditionalFormatting sqref="BT152:BT153">
    <cfRule type="cellIs" dxfId="149" priority="273" operator="equal">
      <formula>2</formula>
    </cfRule>
    <cfRule type="cellIs" dxfId="148" priority="274" operator="equal">
      <formula>1</formula>
    </cfRule>
  </conditionalFormatting>
  <conditionalFormatting sqref="BW152:BW153">
    <cfRule type="cellIs" dxfId="147" priority="271" operator="equal">
      <formula>2</formula>
    </cfRule>
    <cfRule type="cellIs" dxfId="146" priority="272" operator="equal">
      <formula>1</formula>
    </cfRule>
  </conditionalFormatting>
  <conditionalFormatting sqref="BZ152:BZ153">
    <cfRule type="cellIs" dxfId="145" priority="269" operator="equal">
      <formula>2</formula>
    </cfRule>
    <cfRule type="cellIs" dxfId="144" priority="270" operator="equal">
      <formula>1</formula>
    </cfRule>
  </conditionalFormatting>
  <conditionalFormatting sqref="CC152:CC153">
    <cfRule type="cellIs" dxfId="143" priority="267" operator="equal">
      <formula>2</formula>
    </cfRule>
    <cfRule type="cellIs" dxfId="142" priority="268" operator="equal">
      <formula>1</formula>
    </cfRule>
  </conditionalFormatting>
  <conditionalFormatting sqref="CF152:CF153">
    <cfRule type="cellIs" dxfId="141" priority="265" operator="equal">
      <formula>2</formula>
    </cfRule>
    <cfRule type="cellIs" dxfId="140" priority="266" operator="equal">
      <formula>1</formula>
    </cfRule>
  </conditionalFormatting>
  <conditionalFormatting sqref="CI152:CI153">
    <cfRule type="cellIs" dxfId="139" priority="263" operator="equal">
      <formula>2</formula>
    </cfRule>
    <cfRule type="cellIs" dxfId="138" priority="264" operator="equal">
      <formula>1</formula>
    </cfRule>
  </conditionalFormatting>
  <conditionalFormatting sqref="CL152:CL153">
    <cfRule type="cellIs" dxfId="137" priority="261" operator="equal">
      <formula>2</formula>
    </cfRule>
    <cfRule type="cellIs" dxfId="136" priority="262" operator="equal">
      <formula>1</formula>
    </cfRule>
  </conditionalFormatting>
  <conditionalFormatting sqref="CO152:CO153">
    <cfRule type="cellIs" dxfId="135" priority="259" operator="equal">
      <formula>2</formula>
    </cfRule>
    <cfRule type="cellIs" dxfId="134" priority="260" operator="equal">
      <formula>1</formula>
    </cfRule>
  </conditionalFormatting>
  <conditionalFormatting sqref="CR152:CR153">
    <cfRule type="cellIs" dxfId="133" priority="257" operator="equal">
      <formula>2</formula>
    </cfRule>
    <cfRule type="cellIs" dxfId="132" priority="258" operator="equal">
      <formula>1</formula>
    </cfRule>
  </conditionalFormatting>
  <conditionalFormatting sqref="BJ167:DF172">
    <cfRule type="containsErrors" dxfId="131" priority="256">
      <formula>ISERROR(BJ167)</formula>
    </cfRule>
  </conditionalFormatting>
  <conditionalFormatting sqref="BJ173:DF178">
    <cfRule type="containsErrors" dxfId="130" priority="191">
      <formula>ISERROR(BJ173)</formula>
    </cfRule>
  </conditionalFormatting>
  <conditionalFormatting sqref="BK175:BK178">
    <cfRule type="cellIs" dxfId="129" priority="189" operator="equal">
      <formula>2</formula>
    </cfRule>
    <cfRule type="cellIs" dxfId="128" priority="190" operator="equal">
      <formula>1</formula>
    </cfRule>
  </conditionalFormatting>
  <conditionalFormatting sqref="BN175:BN178">
    <cfRule type="cellIs" dxfId="127" priority="187" operator="equal">
      <formula>2</formula>
    </cfRule>
    <cfRule type="cellIs" dxfId="126" priority="188" operator="equal">
      <formula>1</formula>
    </cfRule>
  </conditionalFormatting>
  <conditionalFormatting sqref="AH81">
    <cfRule type="cellIs" dxfId="125" priority="59" operator="equal">
      <formula>2</formula>
    </cfRule>
    <cfRule type="cellIs" dxfId="124" priority="60" operator="equal">
      <formula>1</formula>
    </cfRule>
  </conditionalFormatting>
  <conditionalFormatting sqref="AH82">
    <cfRule type="cellIs" dxfId="123" priority="57" operator="equal">
      <formula>2</formula>
    </cfRule>
    <cfRule type="cellIs" dxfId="122" priority="58" operator="equal">
      <formula>1</formula>
    </cfRule>
  </conditionalFormatting>
  <conditionalFormatting sqref="AK79">
    <cfRule type="cellIs" dxfId="121" priority="55" operator="equal">
      <formula>2</formula>
    </cfRule>
    <cfRule type="cellIs" dxfId="120" priority="56" operator="equal">
      <formula>1</formula>
    </cfRule>
  </conditionalFormatting>
  <conditionalFormatting sqref="AK80">
    <cfRule type="cellIs" dxfId="119" priority="53" operator="equal">
      <formula>2</formula>
    </cfRule>
    <cfRule type="cellIs" dxfId="118" priority="54" operator="equal">
      <formula>1</formula>
    </cfRule>
  </conditionalFormatting>
  <conditionalFormatting sqref="AK81">
    <cfRule type="cellIs" dxfId="117" priority="51" operator="equal">
      <formula>2</formula>
    </cfRule>
    <cfRule type="cellIs" dxfId="116" priority="52" operator="equal">
      <formula>1</formula>
    </cfRule>
  </conditionalFormatting>
  <conditionalFormatting sqref="AK82">
    <cfRule type="cellIs" dxfId="115" priority="49" operator="equal">
      <formula>2</formula>
    </cfRule>
    <cfRule type="cellIs" dxfId="114" priority="50" operator="equal">
      <formula>1</formula>
    </cfRule>
  </conditionalFormatting>
  <conditionalFormatting sqref="AN79">
    <cfRule type="cellIs" dxfId="113" priority="47" operator="equal">
      <formula>2</formula>
    </cfRule>
    <cfRule type="cellIs" dxfId="112" priority="48" operator="equal">
      <formula>1</formula>
    </cfRule>
  </conditionalFormatting>
  <conditionalFormatting sqref="AN80">
    <cfRule type="cellIs" dxfId="111" priority="45" operator="equal">
      <formula>2</formula>
    </cfRule>
    <cfRule type="cellIs" dxfId="110" priority="46" operator="equal">
      <formula>1</formula>
    </cfRule>
  </conditionalFormatting>
  <conditionalFormatting sqref="AN81">
    <cfRule type="cellIs" dxfId="109" priority="43" operator="equal">
      <formula>2</formula>
    </cfRule>
    <cfRule type="cellIs" dxfId="108" priority="44" operator="equal">
      <formula>1</formula>
    </cfRule>
  </conditionalFormatting>
  <conditionalFormatting sqref="AN82">
    <cfRule type="cellIs" dxfId="107" priority="41" operator="equal">
      <formula>2</formula>
    </cfRule>
    <cfRule type="cellIs" dxfId="106" priority="42" operator="equal">
      <formula>1</formula>
    </cfRule>
  </conditionalFormatting>
  <conditionalFormatting sqref="AQ79">
    <cfRule type="cellIs" dxfId="105" priority="39" operator="equal">
      <formula>2</formula>
    </cfRule>
    <cfRule type="cellIs" dxfId="104" priority="40" operator="equal">
      <formula>1</formula>
    </cfRule>
  </conditionalFormatting>
  <conditionalFormatting sqref="AQ80">
    <cfRule type="cellIs" dxfId="103" priority="37" operator="equal">
      <formula>2</formula>
    </cfRule>
    <cfRule type="cellIs" dxfId="102" priority="38" operator="equal">
      <formula>1</formula>
    </cfRule>
  </conditionalFormatting>
  <conditionalFormatting sqref="AQ81">
    <cfRule type="cellIs" dxfId="101" priority="35" operator="equal">
      <formula>2</formula>
    </cfRule>
    <cfRule type="cellIs" dxfId="100" priority="36" operator="equal">
      <formula>1</formula>
    </cfRule>
  </conditionalFormatting>
  <conditionalFormatting sqref="AQ82">
    <cfRule type="cellIs" dxfId="99" priority="33" operator="equal">
      <formula>2</formula>
    </cfRule>
    <cfRule type="cellIs" dxfId="98" priority="34" operator="equal">
      <formula>1</formula>
    </cfRule>
  </conditionalFormatting>
  <conditionalFormatting sqref="AT79">
    <cfRule type="cellIs" dxfId="97" priority="31" operator="equal">
      <formula>2</formula>
    </cfRule>
    <cfRule type="cellIs" dxfId="96" priority="32" operator="equal">
      <formula>1</formula>
    </cfRule>
  </conditionalFormatting>
  <conditionalFormatting sqref="AT80">
    <cfRule type="cellIs" dxfId="95" priority="29" operator="equal">
      <formula>2</formula>
    </cfRule>
    <cfRule type="cellIs" dxfId="94" priority="30" operator="equal">
      <formula>1</formula>
    </cfRule>
  </conditionalFormatting>
  <conditionalFormatting sqref="AT81">
    <cfRule type="cellIs" dxfId="93" priority="27" operator="equal">
      <formula>2</formula>
    </cfRule>
    <cfRule type="cellIs" dxfId="92" priority="28" operator="equal">
      <formula>1</formula>
    </cfRule>
  </conditionalFormatting>
  <conditionalFormatting sqref="AT82">
    <cfRule type="cellIs" dxfId="91" priority="25" operator="equal">
      <formula>2</formula>
    </cfRule>
    <cfRule type="cellIs" dxfId="90" priority="26" operator="equal">
      <formula>1</formula>
    </cfRule>
  </conditionalFormatting>
  <conditionalFormatting sqref="AW79">
    <cfRule type="cellIs" dxfId="89" priority="23" operator="equal">
      <formula>2</formula>
    </cfRule>
    <cfRule type="cellIs" dxfId="88" priority="24" operator="equal">
      <formula>1</formula>
    </cfRule>
  </conditionalFormatting>
  <conditionalFormatting sqref="AW80">
    <cfRule type="cellIs" dxfId="87" priority="21" operator="equal">
      <formula>2</formula>
    </cfRule>
    <cfRule type="cellIs" dxfId="86" priority="22" operator="equal">
      <formula>1</formula>
    </cfRule>
  </conditionalFormatting>
  <conditionalFormatting sqref="AW81">
    <cfRule type="cellIs" dxfId="85" priority="19" operator="equal">
      <formula>2</formula>
    </cfRule>
    <cfRule type="cellIs" dxfId="84" priority="20" operator="equal">
      <formula>1</formula>
    </cfRule>
  </conditionalFormatting>
  <conditionalFormatting sqref="AW82">
    <cfRule type="cellIs" dxfId="83" priority="17" operator="equal">
      <formula>2</formula>
    </cfRule>
    <cfRule type="cellIs" dxfId="82" priority="18" operator="equal">
      <formula>1</formula>
    </cfRule>
  </conditionalFormatting>
  <conditionalFormatting sqref="AZ79">
    <cfRule type="cellIs" dxfId="81" priority="15" operator="equal">
      <formula>2</formula>
    </cfRule>
    <cfRule type="cellIs" dxfId="80" priority="16" operator="equal">
      <formula>1</formula>
    </cfRule>
  </conditionalFormatting>
  <conditionalFormatting sqref="AZ80">
    <cfRule type="cellIs" dxfId="79" priority="13" operator="equal">
      <formula>2</formula>
    </cfRule>
    <cfRule type="cellIs" dxfId="78" priority="14" operator="equal">
      <formula>1</formula>
    </cfRule>
  </conditionalFormatting>
  <conditionalFormatting sqref="AZ81">
    <cfRule type="cellIs" dxfId="77" priority="11" operator="equal">
      <formula>2</formula>
    </cfRule>
    <cfRule type="cellIs" dxfId="76" priority="12" operator="equal">
      <formula>1</formula>
    </cfRule>
  </conditionalFormatting>
  <conditionalFormatting sqref="AZ82">
    <cfRule type="cellIs" dxfId="75" priority="9" operator="equal">
      <formula>2</formula>
    </cfRule>
    <cfRule type="cellIs" dxfId="74" priority="10" operator="equal">
      <formula>1</formula>
    </cfRule>
  </conditionalFormatting>
  <conditionalFormatting sqref="BC79">
    <cfRule type="cellIs" dxfId="73" priority="7" operator="equal">
      <formula>2</formula>
    </cfRule>
    <cfRule type="cellIs" dxfId="72" priority="8" operator="equal">
      <formula>1</formula>
    </cfRule>
  </conditionalFormatting>
  <conditionalFormatting sqref="BC80">
    <cfRule type="cellIs" dxfId="71" priority="5" operator="equal">
      <formula>2</formula>
    </cfRule>
    <cfRule type="cellIs" dxfId="70" priority="6" operator="equal">
      <formula>1</formula>
    </cfRule>
  </conditionalFormatting>
  <conditionalFormatting sqref="BC81">
    <cfRule type="cellIs" dxfId="69" priority="3" operator="equal">
      <formula>2</formula>
    </cfRule>
    <cfRule type="cellIs" dxfId="68" priority="4" operator="equal">
      <formula>1</formula>
    </cfRule>
  </conditionalFormatting>
  <conditionalFormatting sqref="BC82">
    <cfRule type="cellIs" dxfId="67" priority="1" operator="equal">
      <formula>2</formula>
    </cfRule>
    <cfRule type="cellIs" dxfId="66" priority="2" operator="equal">
      <formula>1</formula>
    </cfRule>
  </conditionalFormatting>
  <conditionalFormatting sqref="J80">
    <cfRule type="cellIs" dxfId="65" priority="125" operator="equal">
      <formula>2</formula>
    </cfRule>
    <cfRule type="cellIs" dxfId="64" priority="126" operator="equal">
      <formula>1</formula>
    </cfRule>
  </conditionalFormatting>
  <conditionalFormatting sqref="J81">
    <cfRule type="cellIs" dxfId="63" priority="123" operator="equal">
      <formula>2</formula>
    </cfRule>
    <cfRule type="cellIs" dxfId="62" priority="124" operator="equal">
      <formula>1</formula>
    </cfRule>
  </conditionalFormatting>
  <conditionalFormatting sqref="J82">
    <cfRule type="cellIs" dxfId="61" priority="121" operator="equal">
      <formula>2</formula>
    </cfRule>
    <cfRule type="cellIs" dxfId="60" priority="122" operator="equal">
      <formula>1</formula>
    </cfRule>
  </conditionalFormatting>
  <conditionalFormatting sqref="M79">
    <cfRule type="cellIs" dxfId="59" priority="119" operator="equal">
      <formula>2</formula>
    </cfRule>
    <cfRule type="cellIs" dxfId="58" priority="120" operator="equal">
      <formula>1</formula>
    </cfRule>
  </conditionalFormatting>
  <conditionalFormatting sqref="M80">
    <cfRule type="cellIs" dxfId="57" priority="117" operator="equal">
      <formula>2</formula>
    </cfRule>
    <cfRule type="cellIs" dxfId="56" priority="118" operator="equal">
      <formula>1</formula>
    </cfRule>
  </conditionalFormatting>
  <conditionalFormatting sqref="M81">
    <cfRule type="cellIs" dxfId="55" priority="115" operator="equal">
      <formula>2</formula>
    </cfRule>
    <cfRule type="cellIs" dxfId="54" priority="116" operator="equal">
      <formula>1</formula>
    </cfRule>
  </conditionalFormatting>
  <conditionalFormatting sqref="M82">
    <cfRule type="cellIs" dxfId="53" priority="113" operator="equal">
      <formula>2</formula>
    </cfRule>
    <cfRule type="cellIs" dxfId="52" priority="114" operator="equal">
      <formula>1</formula>
    </cfRule>
  </conditionalFormatting>
  <conditionalFormatting sqref="P79">
    <cfRule type="cellIs" dxfId="51" priority="111" operator="equal">
      <formula>2</formula>
    </cfRule>
    <cfRule type="cellIs" dxfId="50" priority="112" operator="equal">
      <formula>1</formula>
    </cfRule>
  </conditionalFormatting>
  <conditionalFormatting sqref="P80">
    <cfRule type="cellIs" dxfId="49" priority="109" operator="equal">
      <formula>2</formula>
    </cfRule>
    <cfRule type="cellIs" dxfId="48" priority="110" operator="equal">
      <formula>1</formula>
    </cfRule>
  </conditionalFormatting>
  <conditionalFormatting sqref="P81">
    <cfRule type="cellIs" dxfId="47" priority="107" operator="equal">
      <formula>2</formula>
    </cfRule>
    <cfRule type="cellIs" dxfId="46" priority="108" operator="equal">
      <formula>1</formula>
    </cfRule>
  </conditionalFormatting>
  <conditionalFormatting sqref="P82">
    <cfRule type="cellIs" dxfId="45" priority="105" operator="equal">
      <formula>2</formula>
    </cfRule>
    <cfRule type="cellIs" dxfId="44" priority="106" operator="equal">
      <formula>1</formula>
    </cfRule>
  </conditionalFormatting>
  <conditionalFormatting sqref="S79">
    <cfRule type="cellIs" dxfId="43" priority="103" operator="equal">
      <formula>2</formula>
    </cfRule>
    <cfRule type="cellIs" dxfId="42" priority="104" operator="equal">
      <formula>1</formula>
    </cfRule>
  </conditionalFormatting>
  <conditionalFormatting sqref="S80">
    <cfRule type="cellIs" dxfId="41" priority="101" operator="equal">
      <formula>2</formula>
    </cfRule>
    <cfRule type="cellIs" dxfId="40" priority="102" operator="equal">
      <formula>1</formula>
    </cfRule>
  </conditionalFormatting>
  <conditionalFormatting sqref="S81">
    <cfRule type="cellIs" dxfId="39" priority="99" operator="equal">
      <formula>2</formula>
    </cfRule>
    <cfRule type="cellIs" dxfId="38" priority="100" operator="equal">
      <formula>1</formula>
    </cfRule>
  </conditionalFormatting>
  <conditionalFormatting sqref="S82">
    <cfRule type="cellIs" dxfId="37" priority="97" operator="equal">
      <formula>2</formula>
    </cfRule>
    <cfRule type="cellIs" dxfId="36" priority="98" operator="equal">
      <formula>1</formula>
    </cfRule>
  </conditionalFormatting>
  <conditionalFormatting sqref="V79">
    <cfRule type="cellIs" dxfId="35" priority="95" operator="equal">
      <formula>2</formula>
    </cfRule>
    <cfRule type="cellIs" dxfId="34" priority="96" operator="equal">
      <formula>1</formula>
    </cfRule>
  </conditionalFormatting>
  <conditionalFormatting sqref="V80">
    <cfRule type="cellIs" dxfId="33" priority="93" operator="equal">
      <formula>2</formula>
    </cfRule>
    <cfRule type="cellIs" dxfId="32" priority="94" operator="equal">
      <formula>1</formula>
    </cfRule>
  </conditionalFormatting>
  <conditionalFormatting sqref="V81">
    <cfRule type="cellIs" dxfId="31" priority="91" operator="equal">
      <formula>2</formula>
    </cfRule>
    <cfRule type="cellIs" dxfId="30" priority="92" operator="equal">
      <formula>1</formula>
    </cfRule>
  </conditionalFormatting>
  <conditionalFormatting sqref="V82">
    <cfRule type="cellIs" dxfId="29" priority="89" operator="equal">
      <formula>2</formula>
    </cfRule>
    <cfRule type="cellIs" dxfId="28" priority="90" operator="equal">
      <formula>1</formula>
    </cfRule>
  </conditionalFormatting>
  <conditionalFormatting sqref="Y79">
    <cfRule type="cellIs" dxfId="27" priority="87" operator="equal">
      <formula>2</formula>
    </cfRule>
    <cfRule type="cellIs" dxfId="26" priority="88" operator="equal">
      <formula>1</formula>
    </cfRule>
  </conditionalFormatting>
  <conditionalFormatting sqref="Y80">
    <cfRule type="cellIs" dxfId="25" priority="85" operator="equal">
      <formula>2</formula>
    </cfRule>
    <cfRule type="cellIs" dxfId="24" priority="86" operator="equal">
      <formula>1</formula>
    </cfRule>
  </conditionalFormatting>
  <conditionalFormatting sqref="Y81">
    <cfRule type="cellIs" dxfId="23" priority="83" operator="equal">
      <formula>2</formula>
    </cfRule>
    <cfRule type="cellIs" dxfId="22" priority="84" operator="equal">
      <formula>1</formula>
    </cfRule>
  </conditionalFormatting>
  <conditionalFormatting sqref="Y82">
    <cfRule type="cellIs" dxfId="21" priority="81" operator="equal">
      <formula>2</formula>
    </cfRule>
    <cfRule type="cellIs" dxfId="20" priority="82" operator="equal">
      <formula>1</formula>
    </cfRule>
  </conditionalFormatting>
  <conditionalFormatting sqref="AB79">
    <cfRule type="cellIs" dxfId="19" priority="79" operator="equal">
      <formula>2</formula>
    </cfRule>
    <cfRule type="cellIs" dxfId="18" priority="80" operator="equal">
      <formula>1</formula>
    </cfRule>
  </conditionalFormatting>
  <conditionalFormatting sqref="AB80">
    <cfRule type="cellIs" dxfId="17" priority="77" operator="equal">
      <formula>2</formula>
    </cfRule>
    <cfRule type="cellIs" dxfId="16" priority="78" operator="equal">
      <formula>1</formula>
    </cfRule>
  </conditionalFormatting>
  <conditionalFormatting sqref="AB81">
    <cfRule type="cellIs" dxfId="15" priority="75" operator="equal">
      <formula>2</formula>
    </cfRule>
    <cfRule type="cellIs" dxfId="14" priority="76" operator="equal">
      <formula>1</formula>
    </cfRule>
  </conditionalFormatting>
  <conditionalFormatting sqref="AB82">
    <cfRule type="cellIs" dxfId="13" priority="73" operator="equal">
      <formula>2</formula>
    </cfRule>
    <cfRule type="cellIs" dxfId="12" priority="74" operator="equal">
      <formula>1</formula>
    </cfRule>
  </conditionalFormatting>
  <conditionalFormatting sqref="AE79">
    <cfRule type="cellIs" dxfId="11" priority="71" operator="equal">
      <formula>2</formula>
    </cfRule>
    <cfRule type="cellIs" dxfId="10" priority="72" operator="equal">
      <formula>1</formula>
    </cfRule>
  </conditionalFormatting>
  <conditionalFormatting sqref="AE80">
    <cfRule type="cellIs" dxfId="9" priority="69" operator="equal">
      <formula>2</formula>
    </cfRule>
    <cfRule type="cellIs" dxfId="8" priority="70" operator="equal">
      <formula>1</formula>
    </cfRule>
  </conditionalFormatting>
  <conditionalFormatting sqref="AE81">
    <cfRule type="cellIs" dxfId="7" priority="67" operator="equal">
      <formula>2</formula>
    </cfRule>
    <cfRule type="cellIs" dxfId="6" priority="68" operator="equal">
      <formula>1</formula>
    </cfRule>
  </conditionalFormatting>
  <conditionalFormatting sqref="AE82">
    <cfRule type="cellIs" dxfId="5" priority="65" operator="equal">
      <formula>2</formula>
    </cfRule>
    <cfRule type="cellIs" dxfId="4" priority="66" operator="equal">
      <formula>1</formula>
    </cfRule>
  </conditionalFormatting>
  <conditionalFormatting sqref="AH79">
    <cfRule type="cellIs" dxfId="3" priority="63" operator="equal">
      <formula>2</formula>
    </cfRule>
    <cfRule type="cellIs" dxfId="2" priority="64" operator="equal">
      <formula>1</formula>
    </cfRule>
  </conditionalFormatting>
  <conditionalFormatting sqref="AH80">
    <cfRule type="cellIs" dxfId="1" priority="61" operator="equal">
      <formula>2</formula>
    </cfRule>
    <cfRule type="cellIs" dxfId="0" priority="62" operator="equal">
      <formula>1</formula>
    </cfRule>
  </conditionalFormatting>
  <dataValidations count="7">
    <dataValidation type="list" allowBlank="1" showInputMessage="1" showErrorMessage="1" sqref="C12" xr:uid="{FD2A1ADC-2D15-4EF2-B1AD-7350A98C0A37}">
      <formula1>"GWDD, Average Temp"</formula1>
    </dataValidation>
    <dataValidation type="list" allowBlank="1" showInputMessage="1" showErrorMessage="1" sqref="C18" xr:uid="{BCE80A72-1204-4224-A34E-63C815F53852}">
      <formula1>"5, 10, 15, 30"</formula1>
    </dataValidation>
    <dataValidation type="list" allowBlank="1" showInputMessage="1" showErrorMessage="1" sqref="C14" xr:uid="{FEEB97B0-33C2-429B-96EC-5E9BCAF256CC}">
      <formula1>CountryDD</formula1>
    </dataValidation>
    <dataValidation type="list" allowBlank="1" showInputMessage="1" showErrorMessage="1" sqref="C19" xr:uid="{A3D9D4EE-5A63-42D0-B65C-F7462D49BD20}">
      <formula1>"Celsius, Farenheit"</formula1>
    </dataValidation>
    <dataValidation type="list" allowBlank="1" showInputMessage="1" showErrorMessage="1" sqref="C15" xr:uid="{A54C6065-95C1-4D5F-9B54-C0E30A2E21BE}">
      <formula1>INDIRECT($E$7)</formula1>
    </dataValidation>
    <dataValidation type="list" allowBlank="1" showInputMessage="1" showErrorMessage="1" sqref="C16" xr:uid="{038D4B50-1552-451B-A9B8-B893AEBAB94D}">
      <formula1>INDIRECT($E$9)</formula1>
    </dataValidation>
    <dataValidation type="list" allowBlank="1" showInputMessage="1" showErrorMessage="1" sqref="O4" xr:uid="{4E0C491E-0BEB-42E6-9D87-EC723BB7E00C}">
      <formula1>"00z, 06z, 12z, 18z, 00z &amp; 12z, 06z &amp; 18z"</formula1>
    </dataValidation>
  </dataValidations>
  <pageMargins left="0.7" right="0.7" top="0.75" bottom="0.75" header="0.3" footer="0.3"/>
  <pageSetup orientation="portrait" r:id="rId1"/>
  <ignoredErrors>
    <ignoredError sqref="BE9:BE12 L9:L12 O9:O12 R9:R12 U9:U12 X9:X12 AA9:AA12 AD10:AD12 AG9:AG12 BB9:BB12 AY9:AY12 AV9:AV12 AS9:AS12 AP9:AP12 AM9:AM12 AJ9:AJ12 BE14:BE17 L14:L17 O14:O17 R14:R17 U14:U17 X14:X17 AA14:AA17 AD14:AD17 AG14:AG17 BB14:BB17 AY14:AY17 AV14:AV17 AS14:AS17 AP14:AP17 AM14:AM17 AJ14:AJ17 BE19:BE22 L19:L22 O19:O22 R19:R22 U19:U22 X19:X22 AA19:AA22 AD19:AD22 AG19:AG22 BB19:BB22 AY19:AY22 AV19:AV22 AS19:AS22 AP19:AP22 AM19:AM22 AJ19:AJ22 BE24:BE27 L24:L27 O24:O27 R24:R27 U24:U27 X24:X27 AA24:AA27 AD24:AD27 AG24:AG27 BB24:BB27 AY24:AY27 AV24:AV27 AS24:AS27 AP24:AP27 AM24:AM27 AJ24:AJ27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43276C4-80EE-483E-A221-810C04C07807}">
          <x14:formula1>
            <xm:f>Master!$R$13:$R$17</xm:f>
          </x14:formula1>
          <xm:sqref>J4:N5</xm:sqref>
        </x14:dataValidation>
        <x14:dataValidation type="list" allowBlank="1" showInputMessage="1" showErrorMessage="1" xr:uid="{8F39DE16-9322-41A5-9C6C-99FA11BA380F}">
          <x14:formula1>
            <xm:f>Master!$R$13:$R$16</xm:f>
          </x14:formula1>
          <xm:sqref>I33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1E471-EAE7-491C-8436-D2BE7A546EDB}">
  <dimension ref="A1:HE220"/>
  <sheetViews>
    <sheetView zoomScale="70" zoomScaleNormal="70" workbookViewId="0">
      <pane ySplit="3" topLeftCell="A4" activePane="bottomLeft" state="frozen"/>
      <selection activeCell="BM1" sqref="BM1"/>
      <selection pane="bottomLeft" sqref="A1:D1048576"/>
    </sheetView>
  </sheetViews>
  <sheetFormatPr defaultRowHeight="15.5" x14ac:dyDescent="0.35"/>
  <cols>
    <col min="1" max="1" width="1.54296875" style="372" customWidth="1"/>
    <col min="2" max="2" width="1.36328125" style="370" customWidth="1"/>
    <col min="3" max="3" width="3.54296875" style="371" customWidth="1"/>
    <col min="4" max="4" width="6.36328125" style="372" customWidth="1"/>
    <col min="5" max="5" width="19.08984375" style="39" hidden="1" customWidth="1"/>
    <col min="6" max="6" width="4.6328125" hidden="1" customWidth="1"/>
    <col min="7" max="7" width="9.6328125" style="27" hidden="1" customWidth="1"/>
    <col min="8" max="8" width="3.08984375" style="301" hidden="1" customWidth="1"/>
    <col min="9" max="9" width="2.08984375" style="301" hidden="1" customWidth="1"/>
    <col min="10" max="10" width="25.54296875" style="27" hidden="1" customWidth="1"/>
    <col min="11" max="12" width="4.54296875" customWidth="1"/>
    <col min="13" max="13" width="15.08984375" style="20" bestFit="1" customWidth="1"/>
    <col min="14" max="14" width="10.36328125" style="47" bestFit="1" customWidth="1"/>
    <col min="15" max="15" width="3" style="19" customWidth="1"/>
    <col min="16" max="16" width="11.6328125" style="47" customWidth="1"/>
    <col min="17" max="17" width="11.6328125" style="47" hidden="1" customWidth="1"/>
    <col min="18" max="18" width="11.6328125" style="41" customWidth="1"/>
    <col min="19" max="19" width="11.6328125" style="47" customWidth="1"/>
    <col min="20" max="20" width="11.6328125" style="47" hidden="1" customWidth="1"/>
    <col min="21" max="21" width="11.6328125" style="41" customWidth="1"/>
    <col min="22" max="22" width="11.6328125" style="47" customWidth="1"/>
    <col min="23" max="23" width="11.6328125" style="47" hidden="1" customWidth="1"/>
    <col min="24" max="24" width="11.6328125" style="41" customWidth="1"/>
    <col min="25" max="25" width="11.6328125" style="47" customWidth="1"/>
    <col min="26" max="26" width="11.6328125" style="47" hidden="1" customWidth="1"/>
    <col min="27" max="27" width="11.6328125" style="41" customWidth="1"/>
    <col min="28" max="28" width="11.6328125" style="47" customWidth="1"/>
    <col min="29" max="29" width="11.6328125" style="47" hidden="1" customWidth="1"/>
    <col min="30" max="30" width="11.6328125" style="41" customWidth="1"/>
    <col min="31" max="31" width="11.6328125" style="47" customWidth="1"/>
    <col min="32" max="32" width="11.6328125" style="47" hidden="1" customWidth="1"/>
    <col min="33" max="33" width="11.6328125" style="41" customWidth="1"/>
    <col min="34" max="34" width="11.6328125" style="47" customWidth="1"/>
    <col min="35" max="35" width="11.6328125" style="47" hidden="1" customWidth="1"/>
    <col min="36" max="36" width="11.6328125" style="41" customWidth="1"/>
    <col min="37" max="37" width="11.6328125" style="47" customWidth="1"/>
    <col min="38" max="38" width="11.6328125" style="47" hidden="1" customWidth="1"/>
    <col min="39" max="39" width="11.6328125" style="41" customWidth="1"/>
    <col min="40" max="40" width="11.6328125" style="47" customWidth="1"/>
    <col min="41" max="41" width="11.6328125" style="47" hidden="1" customWidth="1"/>
    <col min="42" max="42" width="11.6328125" style="41" customWidth="1"/>
    <col min="43" max="43" width="11.6328125" style="47" customWidth="1"/>
    <col min="44" max="44" width="11.6328125" style="47" hidden="1" customWidth="1"/>
    <col min="45" max="45" width="11.6328125" style="41" customWidth="1"/>
    <col min="46" max="46" width="11.6328125" style="47" customWidth="1"/>
    <col min="47" max="47" width="11.6328125" style="47" hidden="1" customWidth="1"/>
    <col min="48" max="48" width="11.6328125" style="41" customWidth="1"/>
    <col min="49" max="49" width="11.6328125" style="47" customWidth="1"/>
    <col min="50" max="50" width="11.6328125" style="47" hidden="1" customWidth="1"/>
    <col min="51" max="51" width="11.6328125" style="41" customWidth="1"/>
    <col min="52" max="52" width="11.6328125" style="47" customWidth="1"/>
    <col min="53" max="53" width="11.6328125" style="47" hidden="1" customWidth="1"/>
    <col min="54" max="54" width="11.6328125" style="41" customWidth="1"/>
    <col min="55" max="55" width="11.6328125" style="47" customWidth="1"/>
    <col min="56" max="56" width="11.6328125" style="47" hidden="1" customWidth="1"/>
    <col min="57" max="57" width="11.6328125" style="41" customWidth="1"/>
    <col min="58" max="58" width="11.6328125" style="47" customWidth="1"/>
    <col min="59" max="59" width="11.6328125" style="47" hidden="1" customWidth="1"/>
    <col min="60" max="60" width="11.6328125" style="41" customWidth="1"/>
    <col min="61" max="61" width="11.6328125" style="47" customWidth="1"/>
    <col min="62" max="62" width="11.6328125" style="47" hidden="1" customWidth="1"/>
    <col min="63" max="66" width="11.6328125" customWidth="1"/>
    <col min="67" max="67" width="11.6328125" hidden="1" customWidth="1"/>
    <col min="68" max="69" width="11.6328125" customWidth="1"/>
    <col min="70" max="70" width="11.6328125" hidden="1" customWidth="1"/>
    <col min="71" max="72" width="11.6328125" customWidth="1"/>
    <col min="73" max="73" width="11.6328125" hidden="1" customWidth="1"/>
    <col min="74" max="75" width="11.6328125" customWidth="1"/>
    <col min="76" max="76" width="11.6328125" hidden="1" customWidth="1"/>
    <col min="77" max="78" width="11.6328125" customWidth="1"/>
    <col min="79" max="79" width="11.6328125" hidden="1" customWidth="1"/>
    <col min="80" max="80" width="13.36328125" customWidth="1"/>
    <col min="81" max="81" width="11.6328125" customWidth="1"/>
    <col min="82" max="82" width="11.6328125" hidden="1" customWidth="1"/>
    <col min="83" max="84" width="11.6328125" customWidth="1"/>
    <col min="85" max="85" width="11.6328125" hidden="1" customWidth="1"/>
    <col min="86" max="87" width="11.6328125" customWidth="1"/>
    <col min="88" max="88" width="11.6328125" hidden="1" customWidth="1"/>
    <col min="89" max="90" width="11.6328125" customWidth="1"/>
    <col min="91" max="91" width="11.6328125" hidden="1" customWidth="1"/>
    <col min="92" max="93" width="11.6328125" customWidth="1"/>
    <col min="94" max="94" width="11.6328125" hidden="1" customWidth="1"/>
    <col min="95" max="95" width="16.08984375" customWidth="1"/>
    <col min="96" max="96" width="11.6328125" customWidth="1"/>
    <col min="97" max="97" width="11.6328125" hidden="1" customWidth="1"/>
    <col min="98" max="99" width="11.6328125" customWidth="1"/>
    <col min="100" max="100" width="11.6328125" hidden="1" customWidth="1"/>
    <col min="101" max="102" width="11.6328125" customWidth="1"/>
    <col min="103" max="103" width="11.6328125" hidden="1" customWidth="1"/>
    <col min="104" max="105" width="11.6328125" customWidth="1"/>
    <col min="106" max="106" width="11.6328125" hidden="1" customWidth="1"/>
    <col min="107" max="108" width="11.6328125" customWidth="1"/>
    <col min="109" max="109" width="11.6328125" hidden="1" customWidth="1"/>
    <col min="110" max="111" width="11.6328125" customWidth="1"/>
    <col min="112" max="112" width="11.6328125" hidden="1" customWidth="1"/>
    <col min="113" max="116" width="11.6328125" customWidth="1"/>
    <col min="117" max="117" width="11.6328125" hidden="1" customWidth="1"/>
    <col min="118" max="119" width="11.6328125" customWidth="1"/>
    <col min="120" max="120" width="11.6328125" hidden="1" customWidth="1"/>
    <col min="121" max="122" width="11.6328125" customWidth="1"/>
    <col min="123" max="123" width="11.6328125" hidden="1" customWidth="1"/>
    <col min="124" max="125" width="11.6328125" customWidth="1"/>
    <col min="126" max="126" width="11.6328125" hidden="1" customWidth="1"/>
    <col min="127" max="128" width="11.6328125" customWidth="1"/>
    <col min="129" max="129" width="11.6328125" hidden="1" customWidth="1"/>
    <col min="130" max="131" width="11.6328125" customWidth="1"/>
    <col min="132" max="132" width="11.6328125" hidden="1" customWidth="1"/>
    <col min="133" max="134" width="11.6328125" customWidth="1"/>
    <col min="135" max="135" width="11.6328125" hidden="1" customWidth="1"/>
    <col min="136" max="137" width="11.6328125" customWidth="1"/>
    <col min="138" max="138" width="11.6328125" hidden="1" customWidth="1"/>
    <col min="139" max="140" width="11.6328125" customWidth="1"/>
    <col min="141" max="141" width="11.6328125" hidden="1" customWidth="1"/>
    <col min="142" max="143" width="11.6328125" customWidth="1"/>
    <col min="144" max="144" width="11.6328125" hidden="1" customWidth="1"/>
    <col min="145" max="146" width="11.6328125" customWidth="1"/>
    <col min="147" max="147" width="11.6328125" hidden="1" customWidth="1"/>
    <col min="148" max="149" width="11.6328125" customWidth="1"/>
    <col min="150" max="150" width="11.6328125" hidden="1" customWidth="1"/>
    <col min="151" max="152" width="11.6328125" customWidth="1"/>
    <col min="153" max="153" width="11.6328125" hidden="1" customWidth="1"/>
    <col min="154" max="155" width="11.6328125" customWidth="1"/>
    <col min="156" max="156" width="11.6328125" hidden="1" customWidth="1"/>
    <col min="157" max="158" width="11.6328125" customWidth="1"/>
    <col min="159" max="159" width="11.6328125" hidden="1" customWidth="1"/>
    <col min="160" max="161" width="11.6328125" customWidth="1"/>
    <col min="162" max="162" width="11.6328125" hidden="1" customWidth="1"/>
    <col min="163" max="166" width="11.6328125" customWidth="1"/>
    <col min="167" max="167" width="11.6328125" hidden="1" customWidth="1"/>
    <col min="168" max="169" width="11.6328125" customWidth="1"/>
    <col min="170" max="170" width="11.6328125" hidden="1" customWidth="1"/>
    <col min="171" max="172" width="11.6328125" customWidth="1"/>
    <col min="173" max="173" width="11.6328125" hidden="1" customWidth="1"/>
    <col min="174" max="175" width="11.6328125" customWidth="1"/>
    <col min="176" max="176" width="11.6328125" hidden="1" customWidth="1"/>
    <col min="177" max="178" width="11.6328125" customWidth="1"/>
    <col min="179" max="179" width="11.6328125" hidden="1" customWidth="1"/>
    <col min="180" max="181" width="11.6328125" customWidth="1"/>
    <col min="182" max="182" width="11.6328125" hidden="1" customWidth="1"/>
    <col min="183" max="184" width="11.6328125" customWidth="1"/>
    <col min="185" max="185" width="11.6328125" hidden="1" customWidth="1"/>
    <col min="186" max="187" width="11.6328125" customWidth="1"/>
    <col min="188" max="188" width="11.6328125" hidden="1" customWidth="1"/>
    <col min="189" max="190" width="11.6328125" customWidth="1"/>
    <col min="191" max="191" width="11.6328125" hidden="1" customWidth="1"/>
    <col min="192" max="193" width="11.6328125" customWidth="1"/>
    <col min="194" max="194" width="11.6328125" hidden="1" customWidth="1"/>
    <col min="195" max="196" width="11.6328125" customWidth="1"/>
    <col min="197" max="197" width="11.6328125" hidden="1" customWidth="1"/>
    <col min="198" max="199" width="11.6328125" customWidth="1"/>
    <col min="200" max="200" width="11.6328125" hidden="1" customWidth="1"/>
    <col min="201" max="202" width="11.6328125" customWidth="1"/>
    <col min="203" max="203" width="11.6328125" hidden="1" customWidth="1"/>
    <col min="204" max="205" width="11.6328125" customWidth="1"/>
    <col min="206" max="206" width="11.6328125" hidden="1" customWidth="1"/>
    <col min="207" max="208" width="11.6328125" customWidth="1"/>
    <col min="209" max="209" width="11.6328125" hidden="1" customWidth="1"/>
    <col min="210" max="211" width="11.6328125" customWidth="1"/>
    <col min="212" max="212" width="11.6328125" hidden="1" customWidth="1"/>
    <col min="213" max="213" width="10.453125" customWidth="1"/>
  </cols>
  <sheetData>
    <row r="1" spans="1:213" ht="16" thickBot="1" x14ac:dyDescent="0.4">
      <c r="A1" s="369"/>
    </row>
    <row r="2" spans="1:213" ht="43.5" customHeight="1" thickBot="1" x14ac:dyDescent="0.4">
      <c r="M2" s="431" t="s">
        <v>3231</v>
      </c>
      <c r="N2" s="431"/>
      <c r="P2" s="67" t="s">
        <v>3232</v>
      </c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9"/>
      <c r="BN2" s="67" t="s">
        <v>3233</v>
      </c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9"/>
      <c r="DL2" s="67" t="s">
        <v>3234</v>
      </c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9"/>
      <c r="FJ2" s="67" t="s">
        <v>3235</v>
      </c>
      <c r="FK2" s="68"/>
      <c r="FL2" s="68"/>
      <c r="FM2" s="68"/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  <c r="GF2" s="68"/>
      <c r="GG2" s="68"/>
      <c r="GH2" s="68"/>
      <c r="GI2" s="68"/>
      <c r="GJ2" s="68"/>
      <c r="GK2" s="68"/>
      <c r="GL2" s="68"/>
      <c r="GM2" s="68"/>
      <c r="GN2" s="68"/>
      <c r="GO2" s="68"/>
      <c r="GP2" s="68"/>
      <c r="GQ2" s="68"/>
      <c r="GR2" s="68"/>
      <c r="GS2" s="68"/>
      <c r="GT2" s="68"/>
      <c r="GU2" s="68"/>
      <c r="GV2" s="68"/>
      <c r="GW2" s="68"/>
      <c r="GX2" s="68"/>
      <c r="GY2" s="68"/>
      <c r="GZ2" s="68"/>
      <c r="HA2" s="68"/>
      <c r="HB2" s="68"/>
      <c r="HC2" s="68"/>
      <c r="HD2" s="68"/>
      <c r="HE2" s="69"/>
    </row>
    <row r="3" spans="1:213" s="19" customFormat="1" x14ac:dyDescent="0.35">
      <c r="A3" s="372"/>
      <c r="B3" s="370"/>
      <c r="C3" s="371"/>
      <c r="D3" s="372"/>
      <c r="E3" s="39"/>
      <c r="G3" s="28"/>
      <c r="H3" s="302"/>
      <c r="I3" s="302"/>
      <c r="J3" s="28"/>
      <c r="M3" s="31"/>
      <c r="N3" s="48"/>
      <c r="P3" s="70" t="s">
        <v>3213</v>
      </c>
      <c r="Q3" s="72"/>
      <c r="R3" s="71"/>
      <c r="S3" s="72" t="s">
        <v>3214</v>
      </c>
      <c r="T3" s="72"/>
      <c r="U3" s="71"/>
      <c r="V3" s="72" t="s">
        <v>3215</v>
      </c>
      <c r="W3" s="72"/>
      <c r="X3" s="71"/>
      <c r="Y3" s="72" t="s">
        <v>3216</v>
      </c>
      <c r="Z3" s="72"/>
      <c r="AA3" s="71"/>
      <c r="AB3" s="72" t="s">
        <v>3217</v>
      </c>
      <c r="AC3" s="72"/>
      <c r="AD3" s="71"/>
      <c r="AE3" s="72" t="s">
        <v>3218</v>
      </c>
      <c r="AF3" s="72"/>
      <c r="AG3" s="71"/>
      <c r="AH3" s="72" t="s">
        <v>3219</v>
      </c>
      <c r="AI3" s="72"/>
      <c r="AJ3" s="71"/>
      <c r="AK3" s="72" t="s">
        <v>3220</v>
      </c>
      <c r="AL3" s="72"/>
      <c r="AM3" s="71"/>
      <c r="AN3" s="72" t="s">
        <v>3221</v>
      </c>
      <c r="AO3" s="72"/>
      <c r="AP3" s="71"/>
      <c r="AQ3" s="72" t="s">
        <v>3222</v>
      </c>
      <c r="AR3" s="72"/>
      <c r="AS3" s="71"/>
      <c r="AT3" s="72" t="s">
        <v>3223</v>
      </c>
      <c r="AU3" s="72"/>
      <c r="AV3" s="71"/>
      <c r="AW3" s="72" t="s">
        <v>3224</v>
      </c>
      <c r="AX3" s="72"/>
      <c r="AY3" s="71"/>
      <c r="AZ3" s="72" t="s">
        <v>3225</v>
      </c>
      <c r="BA3" s="72"/>
      <c r="BB3" s="71"/>
      <c r="BC3" s="72" t="s">
        <v>3226</v>
      </c>
      <c r="BD3" s="72"/>
      <c r="BE3" s="71"/>
      <c r="BF3" s="72" t="s">
        <v>3227</v>
      </c>
      <c r="BG3" s="72"/>
      <c r="BH3" s="71"/>
      <c r="BI3" s="72" t="s">
        <v>3228</v>
      </c>
      <c r="BJ3" s="72"/>
      <c r="BK3" s="73"/>
      <c r="BN3" s="70" t="s">
        <v>3213</v>
      </c>
      <c r="BO3" s="72"/>
      <c r="BP3" s="71"/>
      <c r="BQ3" s="72" t="s">
        <v>3214</v>
      </c>
      <c r="BR3" s="72"/>
      <c r="BS3" s="71"/>
      <c r="BT3" s="72" t="s">
        <v>3215</v>
      </c>
      <c r="BU3" s="72"/>
      <c r="BV3" s="71"/>
      <c r="BW3" s="72" t="s">
        <v>3216</v>
      </c>
      <c r="BX3" s="72"/>
      <c r="BY3" s="71"/>
      <c r="BZ3" s="72" t="s">
        <v>3217</v>
      </c>
      <c r="CA3" s="72"/>
      <c r="CB3" s="71"/>
      <c r="CC3" s="72" t="s">
        <v>3218</v>
      </c>
      <c r="CD3" s="72"/>
      <c r="CE3" s="71"/>
      <c r="CF3" s="72" t="s">
        <v>3219</v>
      </c>
      <c r="CG3" s="72"/>
      <c r="CH3" s="71"/>
      <c r="CI3" s="72" t="s">
        <v>3220</v>
      </c>
      <c r="CJ3" s="72"/>
      <c r="CK3" s="71"/>
      <c r="CL3" s="72" t="s">
        <v>3221</v>
      </c>
      <c r="CM3" s="72"/>
      <c r="CN3" s="71"/>
      <c r="CO3" s="72" t="s">
        <v>3222</v>
      </c>
      <c r="CP3" s="72"/>
      <c r="CQ3" s="71"/>
      <c r="CR3" s="72" t="s">
        <v>3223</v>
      </c>
      <c r="CS3" s="72"/>
      <c r="CT3" s="71"/>
      <c r="CU3" s="72" t="s">
        <v>3224</v>
      </c>
      <c r="CV3" s="72"/>
      <c r="CW3" s="71"/>
      <c r="CX3" s="72" t="s">
        <v>3225</v>
      </c>
      <c r="CY3" s="72"/>
      <c r="CZ3" s="71"/>
      <c r="DA3" s="72" t="s">
        <v>3226</v>
      </c>
      <c r="DB3" s="72"/>
      <c r="DC3" s="71"/>
      <c r="DD3" s="72" t="s">
        <v>3227</v>
      </c>
      <c r="DE3" s="72"/>
      <c r="DF3" s="71"/>
      <c r="DG3" s="72" t="s">
        <v>3228</v>
      </c>
      <c r="DH3" s="72"/>
      <c r="DI3" s="73"/>
      <c r="DL3" s="70" t="s">
        <v>3213</v>
      </c>
      <c r="DM3" s="72"/>
      <c r="DN3" s="71"/>
      <c r="DO3" s="72" t="s">
        <v>3214</v>
      </c>
      <c r="DP3" s="72"/>
      <c r="DQ3" s="71"/>
      <c r="DR3" s="72" t="s">
        <v>3215</v>
      </c>
      <c r="DS3" s="72"/>
      <c r="DT3" s="71"/>
      <c r="DU3" s="72" t="s">
        <v>3216</v>
      </c>
      <c r="DV3" s="72"/>
      <c r="DW3" s="71"/>
      <c r="DX3" s="72" t="s">
        <v>3217</v>
      </c>
      <c r="DY3" s="72"/>
      <c r="DZ3" s="71"/>
      <c r="EA3" s="72" t="s">
        <v>3218</v>
      </c>
      <c r="EB3" s="72"/>
      <c r="EC3" s="71"/>
      <c r="ED3" s="72" t="s">
        <v>3219</v>
      </c>
      <c r="EE3" s="72"/>
      <c r="EF3" s="71"/>
      <c r="EG3" s="72" t="s">
        <v>3220</v>
      </c>
      <c r="EH3" s="72"/>
      <c r="EI3" s="71"/>
      <c r="EJ3" s="72" t="s">
        <v>3221</v>
      </c>
      <c r="EK3" s="72"/>
      <c r="EL3" s="71"/>
      <c r="EM3" s="72" t="s">
        <v>3222</v>
      </c>
      <c r="EN3" s="72"/>
      <c r="EO3" s="71"/>
      <c r="EP3" s="72" t="s">
        <v>3223</v>
      </c>
      <c r="EQ3" s="72"/>
      <c r="ER3" s="71"/>
      <c r="ES3" s="72" t="s">
        <v>3224</v>
      </c>
      <c r="ET3" s="72"/>
      <c r="EU3" s="71"/>
      <c r="EV3" s="72" t="s">
        <v>3225</v>
      </c>
      <c r="EW3" s="72"/>
      <c r="EX3" s="71"/>
      <c r="EY3" s="72" t="s">
        <v>3226</v>
      </c>
      <c r="EZ3" s="72"/>
      <c r="FA3" s="71"/>
      <c r="FB3" s="72" t="s">
        <v>3227</v>
      </c>
      <c r="FC3" s="72"/>
      <c r="FD3" s="71"/>
      <c r="FE3" s="72" t="s">
        <v>3228</v>
      </c>
      <c r="FF3" s="72"/>
      <c r="FG3" s="73"/>
      <c r="FJ3" s="70" t="s">
        <v>3213</v>
      </c>
      <c r="FK3" s="72"/>
      <c r="FL3" s="71"/>
      <c r="FM3" s="72" t="s">
        <v>3214</v>
      </c>
      <c r="FN3" s="72"/>
      <c r="FO3" s="71"/>
      <c r="FP3" s="72" t="s">
        <v>3215</v>
      </c>
      <c r="FQ3" s="72"/>
      <c r="FR3" s="71"/>
      <c r="FS3" s="72" t="s">
        <v>3216</v>
      </c>
      <c r="FT3" s="72"/>
      <c r="FU3" s="71"/>
      <c r="FV3" s="72" t="s">
        <v>3217</v>
      </c>
      <c r="FW3" s="72"/>
      <c r="FX3" s="71"/>
      <c r="FY3" s="72" t="s">
        <v>3218</v>
      </c>
      <c r="FZ3" s="72"/>
      <c r="GA3" s="71"/>
      <c r="GB3" s="72" t="s">
        <v>3219</v>
      </c>
      <c r="GC3" s="72"/>
      <c r="GD3" s="71"/>
      <c r="GE3" s="72" t="s">
        <v>3220</v>
      </c>
      <c r="GF3" s="72"/>
      <c r="GG3" s="71"/>
      <c r="GH3" s="72" t="s">
        <v>3221</v>
      </c>
      <c r="GI3" s="72"/>
      <c r="GJ3" s="71"/>
      <c r="GK3" s="72" t="s">
        <v>3222</v>
      </c>
      <c r="GL3" s="72"/>
      <c r="GM3" s="71"/>
      <c r="GN3" s="72" t="s">
        <v>3223</v>
      </c>
      <c r="GO3" s="72"/>
      <c r="GP3" s="71"/>
      <c r="GQ3" s="72" t="s">
        <v>3224</v>
      </c>
      <c r="GR3" s="72"/>
      <c r="GS3" s="71"/>
      <c r="GT3" s="72" t="s">
        <v>3225</v>
      </c>
      <c r="GU3" s="72"/>
      <c r="GV3" s="71"/>
      <c r="GW3" s="72" t="s">
        <v>3226</v>
      </c>
      <c r="GX3" s="72"/>
      <c r="GY3" s="71"/>
      <c r="GZ3" s="72" t="s">
        <v>3227</v>
      </c>
      <c r="HA3" s="72"/>
      <c r="HB3" s="71"/>
      <c r="HC3" s="72" t="s">
        <v>3228</v>
      </c>
      <c r="HD3" s="72"/>
      <c r="HE3" s="73"/>
    </row>
    <row r="4" spans="1:213" s="26" customFormat="1" ht="44" thickBot="1" x14ac:dyDescent="0.4">
      <c r="A4" s="373"/>
      <c r="B4" s="370"/>
      <c r="C4" s="371"/>
      <c r="D4" s="373"/>
      <c r="E4" s="40" t="e">
        <f>E10&amp;"-METR"</f>
        <v>#N/A</v>
      </c>
      <c r="G4" s="29"/>
      <c r="H4" s="303"/>
      <c r="I4" s="303"/>
      <c r="J4" s="29"/>
      <c r="M4" s="113" t="s">
        <v>3212</v>
      </c>
      <c r="N4" s="114" t="s">
        <v>3087</v>
      </c>
      <c r="O4" s="19"/>
      <c r="P4" s="74" t="str">
        <f>'Raw Weather Data'!P4</f>
        <v>Avg Temp</v>
      </c>
      <c r="Q4" s="76"/>
      <c r="R4" s="75" t="s">
        <v>3251</v>
      </c>
      <c r="S4" s="76" t="str">
        <f>P4</f>
        <v>Avg Temp</v>
      </c>
      <c r="T4" s="76"/>
      <c r="U4" s="75" t="s">
        <v>3251</v>
      </c>
      <c r="V4" s="76" t="str">
        <f>$P$4</f>
        <v>Avg Temp</v>
      </c>
      <c r="W4" s="76"/>
      <c r="X4" s="75" t="s">
        <v>3251</v>
      </c>
      <c r="Y4" s="76" t="str">
        <f>$P$4</f>
        <v>Avg Temp</v>
      </c>
      <c r="Z4" s="76"/>
      <c r="AA4" s="75" t="s">
        <v>3251</v>
      </c>
      <c r="AB4" s="76" t="str">
        <f>$P$4</f>
        <v>Avg Temp</v>
      </c>
      <c r="AC4" s="76"/>
      <c r="AD4" s="75" t="s">
        <v>3251</v>
      </c>
      <c r="AE4" s="76" t="str">
        <f>$P$4</f>
        <v>Avg Temp</v>
      </c>
      <c r="AF4" s="76"/>
      <c r="AG4" s="75" t="s">
        <v>3251</v>
      </c>
      <c r="AH4" s="76" t="str">
        <f>$P$4</f>
        <v>Avg Temp</v>
      </c>
      <c r="AI4" s="76"/>
      <c r="AJ4" s="75" t="s">
        <v>3251</v>
      </c>
      <c r="AK4" s="76" t="str">
        <f>$P$4</f>
        <v>Avg Temp</v>
      </c>
      <c r="AL4" s="76"/>
      <c r="AM4" s="75" t="s">
        <v>3251</v>
      </c>
      <c r="AN4" s="76" t="str">
        <f>$P$4</f>
        <v>Avg Temp</v>
      </c>
      <c r="AO4" s="76"/>
      <c r="AP4" s="75" t="s">
        <v>3251</v>
      </c>
      <c r="AQ4" s="76" t="str">
        <f>$P$4</f>
        <v>Avg Temp</v>
      </c>
      <c r="AR4" s="76"/>
      <c r="AS4" s="75" t="s">
        <v>3251</v>
      </c>
      <c r="AT4" s="76" t="str">
        <f>$P$4</f>
        <v>Avg Temp</v>
      </c>
      <c r="AU4" s="76"/>
      <c r="AV4" s="75" t="s">
        <v>3251</v>
      </c>
      <c r="AW4" s="76" t="str">
        <f>$P$4</f>
        <v>Avg Temp</v>
      </c>
      <c r="AX4" s="76"/>
      <c r="AY4" s="75" t="s">
        <v>3251</v>
      </c>
      <c r="AZ4" s="76" t="str">
        <f>$P$4</f>
        <v>Avg Temp</v>
      </c>
      <c r="BA4" s="76"/>
      <c r="BB4" s="75" t="s">
        <v>3251</v>
      </c>
      <c r="BC4" s="76" t="str">
        <f>$P$4</f>
        <v>Avg Temp</v>
      </c>
      <c r="BD4" s="76"/>
      <c r="BE4" s="75" t="s">
        <v>3251</v>
      </c>
      <c r="BF4" s="76" t="str">
        <f>$P$4</f>
        <v>Avg Temp</v>
      </c>
      <c r="BG4" s="76"/>
      <c r="BH4" s="75" t="s">
        <v>3251</v>
      </c>
      <c r="BI4" s="76" t="str">
        <f>$P$4</f>
        <v>Avg Temp</v>
      </c>
      <c r="BJ4" s="76"/>
      <c r="BK4" s="77" t="s">
        <v>3251</v>
      </c>
      <c r="BN4" s="74" t="str">
        <f>P4</f>
        <v>Avg Temp</v>
      </c>
      <c r="BO4" s="76"/>
      <c r="BP4" s="75" t="str">
        <f>R4</f>
        <v>Abs. Value</v>
      </c>
      <c r="BQ4" s="76" t="str">
        <f>S4</f>
        <v>Avg Temp</v>
      </c>
      <c r="BR4" s="76"/>
      <c r="BS4" s="75" t="str">
        <f>U4</f>
        <v>Abs. Value</v>
      </c>
      <c r="BT4" s="76" t="str">
        <f>V4</f>
        <v>Avg Temp</v>
      </c>
      <c r="BU4" s="76"/>
      <c r="BV4" s="75" t="str">
        <f>X4</f>
        <v>Abs. Value</v>
      </c>
      <c r="BW4" s="76" t="str">
        <f>Y4</f>
        <v>Avg Temp</v>
      </c>
      <c r="BX4" s="76"/>
      <c r="BY4" s="75" t="str">
        <f>AA4</f>
        <v>Abs. Value</v>
      </c>
      <c r="BZ4" s="76" t="str">
        <f>AB4</f>
        <v>Avg Temp</v>
      </c>
      <c r="CA4" s="76"/>
      <c r="CB4" s="75" t="str">
        <f>AD4</f>
        <v>Abs. Value</v>
      </c>
      <c r="CC4" s="76" t="str">
        <f>AE4</f>
        <v>Avg Temp</v>
      </c>
      <c r="CD4" s="76"/>
      <c r="CE4" s="75" t="str">
        <f>AG4</f>
        <v>Abs. Value</v>
      </c>
      <c r="CF4" s="76" t="str">
        <f>AH4</f>
        <v>Avg Temp</v>
      </c>
      <c r="CG4" s="76"/>
      <c r="CH4" s="75" t="str">
        <f>AJ4</f>
        <v>Abs. Value</v>
      </c>
      <c r="CI4" s="76" t="str">
        <f>AK4</f>
        <v>Avg Temp</v>
      </c>
      <c r="CJ4" s="76"/>
      <c r="CK4" s="75" t="str">
        <f>AM4</f>
        <v>Abs. Value</v>
      </c>
      <c r="CL4" s="76" t="str">
        <f>AN4</f>
        <v>Avg Temp</v>
      </c>
      <c r="CM4" s="76"/>
      <c r="CN4" s="75" t="str">
        <f>AP4</f>
        <v>Abs. Value</v>
      </c>
      <c r="CO4" s="76" t="str">
        <f>AQ4</f>
        <v>Avg Temp</v>
      </c>
      <c r="CP4" s="76"/>
      <c r="CQ4" s="75" t="str">
        <f>AS4</f>
        <v>Abs. Value</v>
      </c>
      <c r="CR4" s="76" t="str">
        <f>AT4</f>
        <v>Avg Temp</v>
      </c>
      <c r="CS4" s="76"/>
      <c r="CT4" s="75" t="str">
        <f>AV4</f>
        <v>Abs. Value</v>
      </c>
      <c r="CU4" s="76" t="str">
        <f>AW4</f>
        <v>Avg Temp</v>
      </c>
      <c r="CV4" s="76"/>
      <c r="CW4" s="75" t="str">
        <f>AY4</f>
        <v>Abs. Value</v>
      </c>
      <c r="CX4" s="76" t="str">
        <f>AZ4</f>
        <v>Avg Temp</v>
      </c>
      <c r="CY4" s="76"/>
      <c r="CZ4" s="75" t="str">
        <f>BB4</f>
        <v>Abs. Value</v>
      </c>
      <c r="DA4" s="76" t="str">
        <f>BC4</f>
        <v>Avg Temp</v>
      </c>
      <c r="DB4" s="76"/>
      <c r="DC4" s="75" t="str">
        <f>BE4</f>
        <v>Abs. Value</v>
      </c>
      <c r="DD4" s="76" t="str">
        <f>BF4</f>
        <v>Avg Temp</v>
      </c>
      <c r="DE4" s="76"/>
      <c r="DF4" s="75" t="str">
        <f>BH4</f>
        <v>Abs. Value</v>
      </c>
      <c r="DG4" s="76" t="str">
        <f>BI4</f>
        <v>Avg Temp</v>
      </c>
      <c r="DH4" s="76"/>
      <c r="DI4" s="77" t="str">
        <f>BK4</f>
        <v>Abs. Value</v>
      </c>
      <c r="DL4" s="74" t="str">
        <f>P4</f>
        <v>Avg Temp</v>
      </c>
      <c r="DM4" s="76"/>
      <c r="DN4" s="75" t="str">
        <f>R4</f>
        <v>Abs. Value</v>
      </c>
      <c r="DO4" s="76" t="str">
        <f>S4</f>
        <v>Avg Temp</v>
      </c>
      <c r="DP4" s="76"/>
      <c r="DQ4" s="75" t="str">
        <f>U4</f>
        <v>Abs. Value</v>
      </c>
      <c r="DR4" s="76" t="str">
        <f>V4</f>
        <v>Avg Temp</v>
      </c>
      <c r="DS4" s="76"/>
      <c r="DT4" s="75" t="str">
        <f>X4</f>
        <v>Abs. Value</v>
      </c>
      <c r="DU4" s="76" t="str">
        <f>Y4</f>
        <v>Avg Temp</v>
      </c>
      <c r="DV4" s="76"/>
      <c r="DW4" s="75" t="str">
        <f>AA4</f>
        <v>Abs. Value</v>
      </c>
      <c r="DX4" s="76" t="str">
        <f>AB4</f>
        <v>Avg Temp</v>
      </c>
      <c r="DY4" s="76"/>
      <c r="DZ4" s="75" t="str">
        <f>AD4</f>
        <v>Abs. Value</v>
      </c>
      <c r="EA4" s="76" t="str">
        <f>AE4</f>
        <v>Avg Temp</v>
      </c>
      <c r="EB4" s="76"/>
      <c r="EC4" s="75" t="str">
        <f>AG4</f>
        <v>Abs. Value</v>
      </c>
      <c r="ED4" s="76" t="str">
        <f>AH4</f>
        <v>Avg Temp</v>
      </c>
      <c r="EE4" s="76"/>
      <c r="EF4" s="75" t="str">
        <f>AJ4</f>
        <v>Abs. Value</v>
      </c>
      <c r="EG4" s="76" t="str">
        <f>AK4</f>
        <v>Avg Temp</v>
      </c>
      <c r="EH4" s="76"/>
      <c r="EI4" s="75" t="str">
        <f>AM4</f>
        <v>Abs. Value</v>
      </c>
      <c r="EJ4" s="76" t="str">
        <f>AN4</f>
        <v>Avg Temp</v>
      </c>
      <c r="EK4" s="76"/>
      <c r="EL4" s="75" t="str">
        <f>AP4</f>
        <v>Abs. Value</v>
      </c>
      <c r="EM4" s="76" t="str">
        <f>AQ4</f>
        <v>Avg Temp</v>
      </c>
      <c r="EN4" s="76"/>
      <c r="EO4" s="75" t="str">
        <f>AS4</f>
        <v>Abs. Value</v>
      </c>
      <c r="EP4" s="76" t="str">
        <f>AT4</f>
        <v>Avg Temp</v>
      </c>
      <c r="EQ4" s="76"/>
      <c r="ER4" s="75" t="str">
        <f>AV4</f>
        <v>Abs. Value</v>
      </c>
      <c r="ES4" s="76" t="str">
        <f>AW4</f>
        <v>Avg Temp</v>
      </c>
      <c r="ET4" s="76"/>
      <c r="EU4" s="75" t="str">
        <f>AY4</f>
        <v>Abs. Value</v>
      </c>
      <c r="EV4" s="76" t="str">
        <f>AZ4</f>
        <v>Avg Temp</v>
      </c>
      <c r="EW4" s="76"/>
      <c r="EX4" s="75" t="str">
        <f>BB4</f>
        <v>Abs. Value</v>
      </c>
      <c r="EY4" s="76" t="str">
        <f>BC4</f>
        <v>Avg Temp</v>
      </c>
      <c r="EZ4" s="76"/>
      <c r="FA4" s="75" t="str">
        <f>BE4</f>
        <v>Abs. Value</v>
      </c>
      <c r="FB4" s="76" t="str">
        <f>BF4</f>
        <v>Avg Temp</v>
      </c>
      <c r="FC4" s="76"/>
      <c r="FD4" s="75" t="str">
        <f>BH4</f>
        <v>Abs. Value</v>
      </c>
      <c r="FE4" s="76" t="str">
        <f>BI4</f>
        <v>Avg Temp</v>
      </c>
      <c r="FF4" s="76"/>
      <c r="FG4" s="77" t="str">
        <f>BK4</f>
        <v>Abs. Value</v>
      </c>
      <c r="FJ4" s="74" t="str">
        <f>P4</f>
        <v>Avg Temp</v>
      </c>
      <c r="FK4" s="76"/>
      <c r="FL4" s="75" t="str">
        <f>R4</f>
        <v>Abs. Value</v>
      </c>
      <c r="FM4" s="76" t="str">
        <f>S4</f>
        <v>Avg Temp</v>
      </c>
      <c r="FN4" s="76"/>
      <c r="FO4" s="75" t="str">
        <f>U4</f>
        <v>Abs. Value</v>
      </c>
      <c r="FP4" s="76" t="str">
        <f>V4</f>
        <v>Avg Temp</v>
      </c>
      <c r="FQ4" s="76"/>
      <c r="FR4" s="75" t="str">
        <f>X4</f>
        <v>Abs. Value</v>
      </c>
      <c r="FS4" s="76" t="str">
        <f>Y4</f>
        <v>Avg Temp</v>
      </c>
      <c r="FT4" s="76"/>
      <c r="FU4" s="75" t="str">
        <f>AA4</f>
        <v>Abs. Value</v>
      </c>
      <c r="FV4" s="76" t="str">
        <f>AB4</f>
        <v>Avg Temp</v>
      </c>
      <c r="FW4" s="76"/>
      <c r="FX4" s="75" t="str">
        <f>AD4</f>
        <v>Abs. Value</v>
      </c>
      <c r="FY4" s="76" t="str">
        <f>AE4</f>
        <v>Avg Temp</v>
      </c>
      <c r="FZ4" s="76"/>
      <c r="GA4" s="75" t="str">
        <f>AG4</f>
        <v>Abs. Value</v>
      </c>
      <c r="GB4" s="76" t="str">
        <f>AH4</f>
        <v>Avg Temp</v>
      </c>
      <c r="GC4" s="76"/>
      <c r="GD4" s="75" t="str">
        <f>AJ4</f>
        <v>Abs. Value</v>
      </c>
      <c r="GE4" s="76" t="str">
        <f>AK4</f>
        <v>Avg Temp</v>
      </c>
      <c r="GF4" s="76"/>
      <c r="GG4" s="75" t="str">
        <f>AM4</f>
        <v>Abs. Value</v>
      </c>
      <c r="GH4" s="76" t="str">
        <f>AN4</f>
        <v>Avg Temp</v>
      </c>
      <c r="GI4" s="76"/>
      <c r="GJ4" s="75" t="str">
        <f>AP4</f>
        <v>Abs. Value</v>
      </c>
      <c r="GK4" s="76" t="str">
        <f>AQ4</f>
        <v>Avg Temp</v>
      </c>
      <c r="GL4" s="76"/>
      <c r="GM4" s="75" t="str">
        <f>AS4</f>
        <v>Abs. Value</v>
      </c>
      <c r="GN4" s="76" t="str">
        <f>AT4</f>
        <v>Avg Temp</v>
      </c>
      <c r="GO4" s="76"/>
      <c r="GP4" s="75" t="str">
        <f>AV4</f>
        <v>Abs. Value</v>
      </c>
      <c r="GQ4" s="76" t="str">
        <f>AW4</f>
        <v>Avg Temp</v>
      </c>
      <c r="GR4" s="76"/>
      <c r="GS4" s="75" t="str">
        <f>AY4</f>
        <v>Abs. Value</v>
      </c>
      <c r="GT4" s="76" t="str">
        <f>AZ4</f>
        <v>Avg Temp</v>
      </c>
      <c r="GU4" s="76"/>
      <c r="GV4" s="75" t="str">
        <f>BB4</f>
        <v>Abs. Value</v>
      </c>
      <c r="GW4" s="76" t="str">
        <f>BC4</f>
        <v>Avg Temp</v>
      </c>
      <c r="GX4" s="76"/>
      <c r="GY4" s="75" t="str">
        <f>BE4</f>
        <v>Abs. Value</v>
      </c>
      <c r="GZ4" s="76" t="str">
        <f>BF4</f>
        <v>Avg Temp</v>
      </c>
      <c r="HA4" s="76"/>
      <c r="HB4" s="75" t="str">
        <f>BH4</f>
        <v>Abs. Value</v>
      </c>
      <c r="HC4" s="76" t="str">
        <f>BI4</f>
        <v>Avg Temp</v>
      </c>
      <c r="HD4" s="76"/>
      <c r="HE4" s="77" t="str">
        <f>BK4</f>
        <v>Abs. Value</v>
      </c>
    </row>
    <row r="5" spans="1:213" x14ac:dyDescent="0.35">
      <c r="E5" s="42" t="str">
        <f>IF(C5="GWDD","GWDD","2M DAILY AVG TEMP")</f>
        <v>2M DAILY AVG TEMP</v>
      </c>
      <c r="H5" s="301">
        <v>0</v>
      </c>
      <c r="I5" s="301" t="str">
        <f t="shared" ref="I5:I20" si="0">IF(H5&lt;=$E$13,"Y","N")</f>
        <v>Y</v>
      </c>
      <c r="K5" s="18"/>
      <c r="L5" s="56"/>
      <c r="M5" s="115">
        <f ca="1">'Raw Weather Data'!K5</f>
        <v>44808</v>
      </c>
      <c r="N5" s="130"/>
      <c r="P5" s="61"/>
      <c r="Q5" s="297"/>
      <c r="R5" s="142"/>
      <c r="S5" s="34"/>
      <c r="T5" s="34"/>
      <c r="U5" s="142"/>
      <c r="V5" s="34"/>
      <c r="W5" s="34"/>
      <c r="X5" s="142"/>
      <c r="Y5" s="34"/>
      <c r="Z5" s="34"/>
      <c r="AA5" s="142"/>
      <c r="AB5" s="34"/>
      <c r="AC5" s="34"/>
      <c r="AD5" s="142"/>
      <c r="AE5" s="34"/>
      <c r="AF5" s="34"/>
      <c r="AG5" s="142"/>
      <c r="AH5" s="34"/>
      <c r="AI5" s="34"/>
      <c r="AJ5" s="142"/>
      <c r="AK5" s="34"/>
      <c r="AL5" s="34"/>
      <c r="AM5" s="142"/>
      <c r="AN5" s="34"/>
      <c r="AO5" s="34"/>
      <c r="AP5" s="142"/>
      <c r="AQ5" s="34"/>
      <c r="AR5" s="34"/>
      <c r="AS5" s="142"/>
      <c r="AT5" s="34"/>
      <c r="AU5" s="34"/>
      <c r="AV5" s="142"/>
      <c r="AW5" s="34"/>
      <c r="AX5" s="34"/>
      <c r="AY5" s="142"/>
      <c r="AZ5" s="34"/>
      <c r="BA5" s="34"/>
      <c r="BB5" s="142"/>
      <c r="BC5" s="34"/>
      <c r="BD5" s="34"/>
      <c r="BE5" s="142"/>
      <c r="BF5" s="34"/>
      <c r="BG5" s="34"/>
      <c r="BH5" s="142"/>
      <c r="BI5" s="34"/>
      <c r="BJ5" s="299"/>
      <c r="BK5" s="143"/>
      <c r="BN5" s="61"/>
      <c r="BO5" s="297"/>
      <c r="BP5" s="142"/>
      <c r="BQ5" s="34"/>
      <c r="BR5" s="34"/>
      <c r="BS5" s="142"/>
      <c r="BT5" s="34"/>
      <c r="BU5" s="34"/>
      <c r="BV5" s="142"/>
      <c r="BW5" s="34"/>
      <c r="BX5" s="34"/>
      <c r="BY5" s="142"/>
      <c r="BZ5" s="34"/>
      <c r="CA5" s="34"/>
      <c r="CB5" s="142"/>
      <c r="CC5" s="34"/>
      <c r="CD5" s="34"/>
      <c r="CE5" s="142"/>
      <c r="CF5" s="34"/>
      <c r="CG5" s="34"/>
      <c r="CH5" s="142"/>
      <c r="CI5" s="34"/>
      <c r="CJ5" s="34"/>
      <c r="CK5" s="142"/>
      <c r="CL5" s="34"/>
      <c r="CM5" s="34"/>
      <c r="CN5" s="142"/>
      <c r="CO5" s="34"/>
      <c r="CP5" s="34"/>
      <c r="CQ5" s="142"/>
      <c r="CR5" s="34"/>
      <c r="CS5" s="34"/>
      <c r="CT5" s="142"/>
      <c r="CU5" s="34"/>
      <c r="CV5" s="34"/>
      <c r="CW5" s="142"/>
      <c r="CX5" s="34"/>
      <c r="CY5" s="34"/>
      <c r="CZ5" s="142"/>
      <c r="DA5" s="34"/>
      <c r="DB5" s="34"/>
      <c r="DC5" s="142"/>
      <c r="DD5" s="34"/>
      <c r="DE5" s="34"/>
      <c r="DF5" s="142"/>
      <c r="DG5" s="34"/>
      <c r="DH5" s="299"/>
      <c r="DI5" s="143"/>
      <c r="DL5" s="61"/>
      <c r="DM5" s="297"/>
      <c r="DN5" s="142"/>
      <c r="DO5" s="34"/>
      <c r="DP5" s="34"/>
      <c r="DQ5" s="142"/>
      <c r="DR5" s="34"/>
      <c r="DS5" s="34"/>
      <c r="DT5" s="142"/>
      <c r="DU5" s="34"/>
      <c r="DV5" s="34"/>
      <c r="DW5" s="142"/>
      <c r="DX5" s="34"/>
      <c r="DY5" s="34"/>
      <c r="DZ5" s="142"/>
      <c r="EA5" s="34"/>
      <c r="EB5" s="34"/>
      <c r="EC5" s="142"/>
      <c r="ED5" s="34"/>
      <c r="EE5" s="34"/>
      <c r="EF5" s="142"/>
      <c r="EG5" s="34"/>
      <c r="EH5" s="34"/>
      <c r="EI5" s="142"/>
      <c r="EJ5" s="34"/>
      <c r="EK5" s="34"/>
      <c r="EL5" s="142"/>
      <c r="EM5" s="34"/>
      <c r="EN5" s="34"/>
      <c r="EO5" s="142"/>
      <c r="EP5" s="34"/>
      <c r="EQ5" s="34"/>
      <c r="ER5" s="142"/>
      <c r="ES5" s="34"/>
      <c r="ET5" s="34"/>
      <c r="EU5" s="142"/>
      <c r="EV5" s="34"/>
      <c r="EW5" s="34"/>
      <c r="EX5" s="142"/>
      <c r="EY5" s="34"/>
      <c r="EZ5" s="34"/>
      <c r="FA5" s="142"/>
      <c r="FB5" s="34"/>
      <c r="FC5" s="34"/>
      <c r="FD5" s="142"/>
      <c r="FE5" s="34"/>
      <c r="FF5" s="299"/>
      <c r="FG5" s="143"/>
      <c r="FJ5" s="61"/>
      <c r="FK5" s="297"/>
      <c r="FL5" s="142"/>
      <c r="FM5" s="34"/>
      <c r="FN5" s="34"/>
      <c r="FO5" s="142"/>
      <c r="FP5" s="34"/>
      <c r="FQ5" s="34"/>
      <c r="FR5" s="142"/>
      <c r="FS5" s="34"/>
      <c r="FT5" s="34"/>
      <c r="FU5" s="142"/>
      <c r="FV5" s="34"/>
      <c r="FW5" s="34"/>
      <c r="FX5" s="142"/>
      <c r="FY5" s="34"/>
      <c r="FZ5" s="34"/>
      <c r="GA5" s="142"/>
      <c r="GB5" s="34"/>
      <c r="GC5" s="34"/>
      <c r="GD5" s="142"/>
      <c r="GE5" s="34"/>
      <c r="GF5" s="34"/>
      <c r="GG5" s="142"/>
      <c r="GH5" s="34"/>
      <c r="GI5" s="34"/>
      <c r="GJ5" s="142"/>
      <c r="GK5" s="34"/>
      <c r="GL5" s="34"/>
      <c r="GM5" s="142"/>
      <c r="GN5" s="34"/>
      <c r="GO5" s="34"/>
      <c r="GP5" s="142"/>
      <c r="GQ5" s="34"/>
      <c r="GR5" s="34"/>
      <c r="GS5" s="142"/>
      <c r="GT5" s="34"/>
      <c r="GU5" s="34"/>
      <c r="GV5" s="142"/>
      <c r="GW5" s="34"/>
      <c r="GX5" s="34"/>
      <c r="GY5" s="142"/>
      <c r="GZ5" s="34"/>
      <c r="HA5" s="34"/>
      <c r="HB5" s="142"/>
      <c r="HC5" s="34"/>
      <c r="HD5" s="299"/>
      <c r="HE5" s="143"/>
    </row>
    <row r="6" spans="1:213" x14ac:dyDescent="0.35">
      <c r="E6" s="42"/>
      <c r="H6" s="301">
        <v>0</v>
      </c>
      <c r="I6" s="301" t="str">
        <f t="shared" si="0"/>
        <v>Y</v>
      </c>
      <c r="K6" s="18"/>
      <c r="L6" s="56"/>
      <c r="M6" s="117">
        <f ca="1">'Raw Weather Data'!K6</f>
        <v>44807</v>
      </c>
      <c r="N6" s="130"/>
      <c r="P6" s="62"/>
      <c r="Q6" s="298"/>
      <c r="R6" s="144"/>
      <c r="S6" s="57"/>
      <c r="T6" s="57"/>
      <c r="U6" s="144"/>
      <c r="V6" s="57"/>
      <c r="W6" s="57"/>
      <c r="X6" s="144"/>
      <c r="Y6" s="57"/>
      <c r="Z6" s="57"/>
      <c r="AA6" s="144"/>
      <c r="AB6" s="57"/>
      <c r="AC6" s="57"/>
      <c r="AD6" s="144"/>
      <c r="AE6" s="57"/>
      <c r="AF6" s="57"/>
      <c r="AG6" s="144"/>
      <c r="AH6" s="57"/>
      <c r="AI6" s="57"/>
      <c r="AJ6" s="144"/>
      <c r="AK6" s="57"/>
      <c r="AL6" s="57"/>
      <c r="AM6" s="144"/>
      <c r="AN6" s="57"/>
      <c r="AO6" s="57"/>
      <c r="AP6" s="144"/>
      <c r="AQ6" s="57"/>
      <c r="AR6" s="57"/>
      <c r="AS6" s="144"/>
      <c r="AT6" s="57"/>
      <c r="AU6" s="57"/>
      <c r="AV6" s="144"/>
      <c r="AW6" s="57"/>
      <c r="AX6" s="57"/>
      <c r="AY6" s="144"/>
      <c r="AZ6" s="57"/>
      <c r="BA6" s="57"/>
      <c r="BB6" s="144"/>
      <c r="BC6" s="57"/>
      <c r="BD6" s="57"/>
      <c r="BE6" s="144"/>
      <c r="BF6" s="57"/>
      <c r="BG6" s="57"/>
      <c r="BH6" s="144"/>
      <c r="BI6" s="57"/>
      <c r="BJ6" s="300"/>
      <c r="BK6" s="145"/>
      <c r="BN6" s="62"/>
      <c r="BO6" s="298"/>
      <c r="BP6" s="144"/>
      <c r="BQ6" s="57"/>
      <c r="BR6" s="57"/>
      <c r="BS6" s="144"/>
      <c r="BT6" s="57"/>
      <c r="BU6" s="57"/>
      <c r="BV6" s="144"/>
      <c r="BW6" s="57"/>
      <c r="BX6" s="57"/>
      <c r="BY6" s="144"/>
      <c r="BZ6" s="57"/>
      <c r="CA6" s="57"/>
      <c r="CB6" s="144"/>
      <c r="CC6" s="57"/>
      <c r="CD6" s="57"/>
      <c r="CE6" s="144"/>
      <c r="CF6" s="57"/>
      <c r="CG6" s="57"/>
      <c r="CH6" s="144"/>
      <c r="CI6" s="57"/>
      <c r="CJ6" s="57"/>
      <c r="CK6" s="144"/>
      <c r="CL6" s="57"/>
      <c r="CM6" s="57"/>
      <c r="CN6" s="144"/>
      <c r="CO6" s="57"/>
      <c r="CP6" s="57"/>
      <c r="CQ6" s="144"/>
      <c r="CR6" s="57"/>
      <c r="CS6" s="57"/>
      <c r="CT6" s="144"/>
      <c r="CU6" s="57"/>
      <c r="CV6" s="57"/>
      <c r="CW6" s="144"/>
      <c r="CX6" s="57"/>
      <c r="CY6" s="57"/>
      <c r="CZ6" s="144"/>
      <c r="DA6" s="57"/>
      <c r="DB6" s="57"/>
      <c r="DC6" s="144"/>
      <c r="DD6" s="57"/>
      <c r="DE6" s="57"/>
      <c r="DF6" s="144"/>
      <c r="DG6" s="57"/>
      <c r="DH6" s="300"/>
      <c r="DI6" s="145"/>
      <c r="DL6" s="62"/>
      <c r="DM6" s="298"/>
      <c r="DN6" s="144"/>
      <c r="DO6" s="57"/>
      <c r="DP6" s="57"/>
      <c r="DQ6" s="144"/>
      <c r="DR6" s="57"/>
      <c r="DS6" s="57"/>
      <c r="DT6" s="144"/>
      <c r="DU6" s="57"/>
      <c r="DV6" s="57"/>
      <c r="DW6" s="144"/>
      <c r="DX6" s="57"/>
      <c r="DY6" s="57"/>
      <c r="DZ6" s="144"/>
      <c r="EA6" s="57"/>
      <c r="EB6" s="57"/>
      <c r="EC6" s="144"/>
      <c r="ED6" s="57"/>
      <c r="EE6" s="57"/>
      <c r="EF6" s="144"/>
      <c r="EG6" s="57"/>
      <c r="EH6" s="57"/>
      <c r="EI6" s="144"/>
      <c r="EJ6" s="57"/>
      <c r="EK6" s="57"/>
      <c r="EL6" s="144"/>
      <c r="EM6" s="57"/>
      <c r="EN6" s="57"/>
      <c r="EO6" s="144"/>
      <c r="EP6" s="57"/>
      <c r="EQ6" s="57"/>
      <c r="ER6" s="144"/>
      <c r="ES6" s="57"/>
      <c r="ET6" s="57"/>
      <c r="EU6" s="144"/>
      <c r="EV6" s="57"/>
      <c r="EW6" s="57"/>
      <c r="EX6" s="144"/>
      <c r="EY6" s="57"/>
      <c r="EZ6" s="57"/>
      <c r="FA6" s="144"/>
      <c r="FB6" s="57"/>
      <c r="FC6" s="57"/>
      <c r="FD6" s="144"/>
      <c r="FE6" s="57"/>
      <c r="FF6" s="300"/>
      <c r="FG6" s="145"/>
      <c r="FJ6" s="62"/>
      <c r="FK6" s="298"/>
      <c r="FL6" s="144"/>
      <c r="FM6" s="57"/>
      <c r="FN6" s="57"/>
      <c r="FO6" s="144"/>
      <c r="FP6" s="57"/>
      <c r="FQ6" s="57"/>
      <c r="FR6" s="144"/>
      <c r="FS6" s="57"/>
      <c r="FT6" s="57"/>
      <c r="FU6" s="144"/>
      <c r="FV6" s="57"/>
      <c r="FW6" s="57"/>
      <c r="FX6" s="144"/>
      <c r="FY6" s="57"/>
      <c r="FZ6" s="57"/>
      <c r="GA6" s="144"/>
      <c r="GB6" s="57"/>
      <c r="GC6" s="57"/>
      <c r="GD6" s="144"/>
      <c r="GE6" s="57"/>
      <c r="GF6" s="57"/>
      <c r="GG6" s="144"/>
      <c r="GH6" s="57"/>
      <c r="GI6" s="57"/>
      <c r="GJ6" s="144"/>
      <c r="GK6" s="57"/>
      <c r="GL6" s="57"/>
      <c r="GM6" s="144"/>
      <c r="GN6" s="57"/>
      <c r="GO6" s="57"/>
      <c r="GP6" s="144"/>
      <c r="GQ6" s="57"/>
      <c r="GR6" s="57"/>
      <c r="GS6" s="144"/>
      <c r="GT6" s="57"/>
      <c r="GU6" s="57"/>
      <c r="GV6" s="144"/>
      <c r="GW6" s="57"/>
      <c r="GX6" s="57"/>
      <c r="GY6" s="144"/>
      <c r="GZ6" s="57"/>
      <c r="HA6" s="57"/>
      <c r="HB6" s="144"/>
      <c r="HC6" s="57"/>
      <c r="HD6" s="300"/>
      <c r="HE6" s="145"/>
    </row>
    <row r="7" spans="1:213" x14ac:dyDescent="0.35">
      <c r="E7" s="42" t="e">
        <f>VLOOKUP(C7,Master!$R:$S,2,FALSE)</f>
        <v>#N/A</v>
      </c>
      <c r="H7" s="301">
        <v>0</v>
      </c>
      <c r="I7" s="301" t="str">
        <f t="shared" si="0"/>
        <v>Y</v>
      </c>
      <c r="K7" s="18"/>
      <c r="L7" s="56"/>
      <c r="M7" s="117">
        <f ca="1">'Raw Weather Data'!K7</f>
        <v>44806</v>
      </c>
      <c r="N7" s="130"/>
      <c r="P7" s="62"/>
      <c r="Q7" s="298"/>
      <c r="R7" s="144"/>
      <c r="S7" s="57"/>
      <c r="T7" s="57"/>
      <c r="U7" s="144"/>
      <c r="V7" s="57"/>
      <c r="W7" s="57"/>
      <c r="X7" s="144"/>
      <c r="Y7" s="57"/>
      <c r="Z7" s="57"/>
      <c r="AA7" s="144"/>
      <c r="AB7" s="57"/>
      <c r="AC7" s="57"/>
      <c r="AD7" s="144"/>
      <c r="AE7" s="57"/>
      <c r="AF7" s="57"/>
      <c r="AG7" s="144"/>
      <c r="AH7" s="57"/>
      <c r="AI7" s="57"/>
      <c r="AJ7" s="144"/>
      <c r="AK7" s="57"/>
      <c r="AL7" s="57"/>
      <c r="AM7" s="144"/>
      <c r="AN7" s="57"/>
      <c r="AO7" s="57"/>
      <c r="AP7" s="144"/>
      <c r="AQ7" s="57"/>
      <c r="AR7" s="57"/>
      <c r="AS7" s="144"/>
      <c r="AT7" s="57"/>
      <c r="AU7" s="57"/>
      <c r="AV7" s="144"/>
      <c r="AW7" s="57"/>
      <c r="AX7" s="57"/>
      <c r="AY7" s="144"/>
      <c r="AZ7" s="57"/>
      <c r="BA7" s="57"/>
      <c r="BB7" s="144"/>
      <c r="BC7" s="57"/>
      <c r="BD7" s="57"/>
      <c r="BE7" s="144"/>
      <c r="BF7" s="57"/>
      <c r="BG7" s="57"/>
      <c r="BH7" s="144"/>
      <c r="BI7" s="57"/>
      <c r="BJ7" s="300"/>
      <c r="BK7" s="145"/>
      <c r="BN7" s="62"/>
      <c r="BO7" s="298"/>
      <c r="BP7" s="144"/>
      <c r="BQ7" s="57"/>
      <c r="BR7" s="57"/>
      <c r="BS7" s="144"/>
      <c r="BT7" s="57"/>
      <c r="BU7" s="57"/>
      <c r="BV7" s="144"/>
      <c r="BW7" s="57"/>
      <c r="BX7" s="57"/>
      <c r="BY7" s="144"/>
      <c r="BZ7" s="57"/>
      <c r="CA7" s="57"/>
      <c r="CB7" s="144"/>
      <c r="CC7" s="57"/>
      <c r="CD7" s="57"/>
      <c r="CE7" s="144"/>
      <c r="CF7" s="57"/>
      <c r="CG7" s="57"/>
      <c r="CH7" s="144"/>
      <c r="CI7" s="57"/>
      <c r="CJ7" s="57"/>
      <c r="CK7" s="144"/>
      <c r="CL7" s="57"/>
      <c r="CM7" s="57"/>
      <c r="CN7" s="144"/>
      <c r="CO7" s="57"/>
      <c r="CP7" s="57"/>
      <c r="CQ7" s="144"/>
      <c r="CR7" s="57"/>
      <c r="CS7" s="57"/>
      <c r="CT7" s="144"/>
      <c r="CU7" s="57"/>
      <c r="CV7" s="57"/>
      <c r="CW7" s="144"/>
      <c r="CX7" s="57"/>
      <c r="CY7" s="57"/>
      <c r="CZ7" s="144"/>
      <c r="DA7" s="57"/>
      <c r="DB7" s="57"/>
      <c r="DC7" s="144"/>
      <c r="DD7" s="57"/>
      <c r="DE7" s="57"/>
      <c r="DF7" s="144"/>
      <c r="DG7" s="57"/>
      <c r="DH7" s="300"/>
      <c r="DI7" s="145"/>
      <c r="DL7" s="62"/>
      <c r="DM7" s="298"/>
      <c r="DN7" s="144"/>
      <c r="DO7" s="57"/>
      <c r="DP7" s="57"/>
      <c r="DQ7" s="144"/>
      <c r="DR7" s="57"/>
      <c r="DS7" s="57"/>
      <c r="DT7" s="144"/>
      <c r="DU7" s="57"/>
      <c r="DV7" s="57"/>
      <c r="DW7" s="144"/>
      <c r="DX7" s="57"/>
      <c r="DY7" s="57"/>
      <c r="DZ7" s="144"/>
      <c r="EA7" s="57"/>
      <c r="EB7" s="57"/>
      <c r="EC7" s="144"/>
      <c r="ED7" s="57"/>
      <c r="EE7" s="57"/>
      <c r="EF7" s="144"/>
      <c r="EG7" s="57"/>
      <c r="EH7" s="57"/>
      <c r="EI7" s="144"/>
      <c r="EJ7" s="57"/>
      <c r="EK7" s="57"/>
      <c r="EL7" s="144"/>
      <c r="EM7" s="57"/>
      <c r="EN7" s="57"/>
      <c r="EO7" s="144"/>
      <c r="EP7" s="57"/>
      <c r="EQ7" s="57"/>
      <c r="ER7" s="144"/>
      <c r="ES7" s="57"/>
      <c r="ET7" s="57"/>
      <c r="EU7" s="144"/>
      <c r="EV7" s="57"/>
      <c r="EW7" s="57"/>
      <c r="EX7" s="144"/>
      <c r="EY7" s="57"/>
      <c r="EZ7" s="57"/>
      <c r="FA7" s="144"/>
      <c r="FB7" s="57"/>
      <c r="FC7" s="57"/>
      <c r="FD7" s="144"/>
      <c r="FE7" s="57"/>
      <c r="FF7" s="300"/>
      <c r="FG7" s="145"/>
      <c r="FJ7" s="62"/>
      <c r="FK7" s="298"/>
      <c r="FL7" s="144"/>
      <c r="FM7" s="57"/>
      <c r="FN7" s="57"/>
      <c r="FO7" s="144"/>
      <c r="FP7" s="57"/>
      <c r="FQ7" s="57"/>
      <c r="FR7" s="144"/>
      <c r="FS7" s="57"/>
      <c r="FT7" s="57"/>
      <c r="FU7" s="144"/>
      <c r="FV7" s="57"/>
      <c r="FW7" s="57"/>
      <c r="FX7" s="144"/>
      <c r="FY7" s="57"/>
      <c r="FZ7" s="57"/>
      <c r="GA7" s="144"/>
      <c r="GB7" s="57"/>
      <c r="GC7" s="57"/>
      <c r="GD7" s="144"/>
      <c r="GE7" s="57"/>
      <c r="GF7" s="57"/>
      <c r="GG7" s="144"/>
      <c r="GH7" s="57"/>
      <c r="GI7" s="57"/>
      <c r="GJ7" s="144"/>
      <c r="GK7" s="57"/>
      <c r="GL7" s="57"/>
      <c r="GM7" s="144"/>
      <c r="GN7" s="57"/>
      <c r="GO7" s="57"/>
      <c r="GP7" s="144"/>
      <c r="GQ7" s="57"/>
      <c r="GR7" s="57"/>
      <c r="GS7" s="144"/>
      <c r="GT7" s="57"/>
      <c r="GU7" s="57"/>
      <c r="GV7" s="144"/>
      <c r="GW7" s="57"/>
      <c r="GX7" s="57"/>
      <c r="GY7" s="144"/>
      <c r="GZ7" s="57"/>
      <c r="HA7" s="57"/>
      <c r="HB7" s="144"/>
      <c r="HC7" s="57"/>
      <c r="HD7" s="300"/>
      <c r="HE7" s="145"/>
    </row>
    <row r="8" spans="1:213" x14ac:dyDescent="0.35">
      <c r="E8" s="42" t="str">
        <f>SUBSTITUTE($C$8," ","-")</f>
        <v/>
      </c>
      <c r="H8" s="301">
        <v>0</v>
      </c>
      <c r="I8" s="301" t="str">
        <f t="shared" si="0"/>
        <v>Y</v>
      </c>
      <c r="K8" s="18"/>
      <c r="L8" s="56"/>
      <c r="M8" s="117">
        <f ca="1">'Raw Weather Data'!K8</f>
        <v>44805</v>
      </c>
      <c r="N8" s="130"/>
      <c r="P8" s="62"/>
      <c r="Q8" s="298"/>
      <c r="R8" s="144"/>
      <c r="S8" s="57"/>
      <c r="T8" s="57"/>
      <c r="U8" s="144"/>
      <c r="V8" s="57"/>
      <c r="W8" s="57"/>
      <c r="X8" s="144"/>
      <c r="Y8" s="57"/>
      <c r="Z8" s="57"/>
      <c r="AA8" s="144"/>
      <c r="AB8" s="57"/>
      <c r="AC8" s="57"/>
      <c r="AD8" s="144"/>
      <c r="AE8" s="57"/>
      <c r="AF8" s="57"/>
      <c r="AG8" s="144"/>
      <c r="AH8" s="57"/>
      <c r="AI8" s="57"/>
      <c r="AJ8" s="144"/>
      <c r="AK8" s="57"/>
      <c r="AL8" s="57"/>
      <c r="AM8" s="144"/>
      <c r="AN8" s="57"/>
      <c r="AO8" s="57"/>
      <c r="AP8" s="144"/>
      <c r="AQ8" s="57"/>
      <c r="AR8" s="57"/>
      <c r="AS8" s="144"/>
      <c r="AT8" s="57"/>
      <c r="AU8" s="57"/>
      <c r="AV8" s="144"/>
      <c r="AW8" s="57"/>
      <c r="AX8" s="57"/>
      <c r="AY8" s="144"/>
      <c r="AZ8" s="57"/>
      <c r="BA8" s="57"/>
      <c r="BB8" s="144"/>
      <c r="BC8" s="57"/>
      <c r="BD8" s="57"/>
      <c r="BE8" s="144"/>
      <c r="BF8" s="57"/>
      <c r="BG8" s="57"/>
      <c r="BH8" s="144"/>
      <c r="BI8" s="57"/>
      <c r="BJ8" s="300"/>
      <c r="BK8" s="145"/>
      <c r="BN8" s="62"/>
      <c r="BO8" s="298"/>
      <c r="BP8" s="144"/>
      <c r="BQ8" s="57"/>
      <c r="BR8" s="57"/>
      <c r="BS8" s="144"/>
      <c r="BT8" s="57"/>
      <c r="BU8" s="57"/>
      <c r="BV8" s="144"/>
      <c r="BW8" s="57"/>
      <c r="BX8" s="57"/>
      <c r="BY8" s="144"/>
      <c r="BZ8" s="57"/>
      <c r="CA8" s="57"/>
      <c r="CB8" s="144"/>
      <c r="CC8" s="57"/>
      <c r="CD8" s="57"/>
      <c r="CE8" s="144"/>
      <c r="CF8" s="57"/>
      <c r="CG8" s="57"/>
      <c r="CH8" s="144"/>
      <c r="CI8" s="57"/>
      <c r="CJ8" s="57"/>
      <c r="CK8" s="144"/>
      <c r="CL8" s="57"/>
      <c r="CM8" s="57"/>
      <c r="CN8" s="144"/>
      <c r="CO8" s="57"/>
      <c r="CP8" s="57"/>
      <c r="CQ8" s="144"/>
      <c r="CR8" s="57"/>
      <c r="CS8" s="57"/>
      <c r="CT8" s="144"/>
      <c r="CU8" s="57"/>
      <c r="CV8" s="57"/>
      <c r="CW8" s="144"/>
      <c r="CX8" s="57"/>
      <c r="CY8" s="57"/>
      <c r="CZ8" s="144"/>
      <c r="DA8" s="57"/>
      <c r="DB8" s="57"/>
      <c r="DC8" s="144"/>
      <c r="DD8" s="57"/>
      <c r="DE8" s="57"/>
      <c r="DF8" s="144"/>
      <c r="DG8" s="57"/>
      <c r="DH8" s="300"/>
      <c r="DI8" s="145"/>
      <c r="DL8" s="62"/>
      <c r="DM8" s="298"/>
      <c r="DN8" s="144"/>
      <c r="DO8" s="57"/>
      <c r="DP8" s="57"/>
      <c r="DQ8" s="144"/>
      <c r="DR8" s="57"/>
      <c r="DS8" s="57"/>
      <c r="DT8" s="144"/>
      <c r="DU8" s="57"/>
      <c r="DV8" s="57"/>
      <c r="DW8" s="144"/>
      <c r="DX8" s="57"/>
      <c r="DY8" s="57"/>
      <c r="DZ8" s="144"/>
      <c r="EA8" s="57"/>
      <c r="EB8" s="57"/>
      <c r="EC8" s="144"/>
      <c r="ED8" s="57"/>
      <c r="EE8" s="57"/>
      <c r="EF8" s="144"/>
      <c r="EG8" s="57"/>
      <c r="EH8" s="57"/>
      <c r="EI8" s="144"/>
      <c r="EJ8" s="57"/>
      <c r="EK8" s="57"/>
      <c r="EL8" s="144"/>
      <c r="EM8" s="57"/>
      <c r="EN8" s="57"/>
      <c r="EO8" s="144"/>
      <c r="EP8" s="57"/>
      <c r="EQ8" s="57"/>
      <c r="ER8" s="144"/>
      <c r="ES8" s="57"/>
      <c r="ET8" s="57"/>
      <c r="EU8" s="144"/>
      <c r="EV8" s="57"/>
      <c r="EW8" s="57"/>
      <c r="EX8" s="144"/>
      <c r="EY8" s="57"/>
      <c r="EZ8" s="57"/>
      <c r="FA8" s="144"/>
      <c r="FB8" s="57"/>
      <c r="FC8" s="57"/>
      <c r="FD8" s="144"/>
      <c r="FE8" s="57"/>
      <c r="FF8" s="300"/>
      <c r="FG8" s="145"/>
      <c r="FJ8" s="62"/>
      <c r="FK8" s="298"/>
      <c r="FL8" s="144"/>
      <c r="FM8" s="57"/>
      <c r="FN8" s="57"/>
      <c r="FO8" s="144"/>
      <c r="FP8" s="57"/>
      <c r="FQ8" s="57"/>
      <c r="FR8" s="144"/>
      <c r="FS8" s="57"/>
      <c r="FT8" s="57"/>
      <c r="FU8" s="144"/>
      <c r="FV8" s="57"/>
      <c r="FW8" s="57"/>
      <c r="FX8" s="144"/>
      <c r="FY8" s="57"/>
      <c r="FZ8" s="57"/>
      <c r="GA8" s="144"/>
      <c r="GB8" s="57"/>
      <c r="GC8" s="57"/>
      <c r="GD8" s="144"/>
      <c r="GE8" s="57"/>
      <c r="GF8" s="57"/>
      <c r="GG8" s="144"/>
      <c r="GH8" s="57"/>
      <c r="GI8" s="57"/>
      <c r="GJ8" s="144"/>
      <c r="GK8" s="57"/>
      <c r="GL8" s="57"/>
      <c r="GM8" s="144"/>
      <c r="GN8" s="57"/>
      <c r="GO8" s="57"/>
      <c r="GP8" s="144"/>
      <c r="GQ8" s="57"/>
      <c r="GR8" s="57"/>
      <c r="GS8" s="144"/>
      <c r="GT8" s="57"/>
      <c r="GU8" s="57"/>
      <c r="GV8" s="144"/>
      <c r="GW8" s="57"/>
      <c r="GX8" s="57"/>
      <c r="GY8" s="144"/>
      <c r="GZ8" s="57"/>
      <c r="HA8" s="57"/>
      <c r="HB8" s="144"/>
      <c r="HC8" s="57"/>
      <c r="HD8" s="300"/>
      <c r="HE8" s="145"/>
    </row>
    <row r="9" spans="1:213" x14ac:dyDescent="0.35">
      <c r="E9" s="42" t="str">
        <f>IF(C5="GWDD","GWC"&amp;E8,E8&amp;"Location")</f>
        <v>Location</v>
      </c>
      <c r="H9" s="301">
        <v>0</v>
      </c>
      <c r="I9" s="301" t="str">
        <f t="shared" si="0"/>
        <v>Y</v>
      </c>
      <c r="K9" s="18"/>
      <c r="L9" s="56"/>
      <c r="M9" s="117">
        <f ca="1">'Raw Weather Data'!K9</f>
        <v>44804</v>
      </c>
      <c r="N9" s="130"/>
      <c r="P9" s="62"/>
      <c r="Q9" s="298"/>
      <c r="R9" s="144"/>
      <c r="S9" s="57"/>
      <c r="T9" s="57"/>
      <c r="U9" s="144"/>
      <c r="V9" s="57"/>
      <c r="W9" s="57"/>
      <c r="X9" s="144"/>
      <c r="Y9" s="57"/>
      <c r="Z9" s="57"/>
      <c r="AA9" s="144"/>
      <c r="AB9" s="57"/>
      <c r="AC9" s="57"/>
      <c r="AD9" s="144"/>
      <c r="AE9" s="57"/>
      <c r="AF9" s="57"/>
      <c r="AG9" s="144"/>
      <c r="AH9" s="57"/>
      <c r="AI9" s="57"/>
      <c r="AJ9" s="144"/>
      <c r="AK9" s="57"/>
      <c r="AL9" s="57"/>
      <c r="AM9" s="144"/>
      <c r="AN9" s="57"/>
      <c r="AO9" s="57"/>
      <c r="AP9" s="144"/>
      <c r="AQ9" s="57"/>
      <c r="AR9" s="57"/>
      <c r="AS9" s="144"/>
      <c r="AT9" s="57"/>
      <c r="AU9" s="57"/>
      <c r="AV9" s="144"/>
      <c r="AW9" s="57"/>
      <c r="AX9" s="57"/>
      <c r="AY9" s="144"/>
      <c r="AZ9" s="57"/>
      <c r="BA9" s="57"/>
      <c r="BB9" s="144"/>
      <c r="BC9" s="57"/>
      <c r="BD9" s="57"/>
      <c r="BE9" s="144"/>
      <c r="BF9" s="57"/>
      <c r="BG9" s="57"/>
      <c r="BH9" s="144"/>
      <c r="BI9" s="57"/>
      <c r="BJ9" s="300"/>
      <c r="BK9" s="145"/>
      <c r="BN9" s="62"/>
      <c r="BO9" s="298"/>
      <c r="BP9" s="144"/>
      <c r="BQ9" s="57"/>
      <c r="BR9" s="57"/>
      <c r="BS9" s="144"/>
      <c r="BT9" s="57"/>
      <c r="BU9" s="57"/>
      <c r="BV9" s="144"/>
      <c r="BW9" s="57"/>
      <c r="BX9" s="57"/>
      <c r="BY9" s="144"/>
      <c r="BZ9" s="57"/>
      <c r="CA9" s="57"/>
      <c r="CB9" s="144"/>
      <c r="CC9" s="57"/>
      <c r="CD9" s="57"/>
      <c r="CE9" s="144"/>
      <c r="CF9" s="57"/>
      <c r="CG9" s="57"/>
      <c r="CH9" s="144"/>
      <c r="CI9" s="57"/>
      <c r="CJ9" s="57"/>
      <c r="CK9" s="144"/>
      <c r="CL9" s="57"/>
      <c r="CM9" s="57"/>
      <c r="CN9" s="144"/>
      <c r="CO9" s="57"/>
      <c r="CP9" s="57"/>
      <c r="CQ9" s="144"/>
      <c r="CR9" s="57"/>
      <c r="CS9" s="57"/>
      <c r="CT9" s="144"/>
      <c r="CU9" s="57"/>
      <c r="CV9" s="57"/>
      <c r="CW9" s="144"/>
      <c r="CX9" s="57"/>
      <c r="CY9" s="57"/>
      <c r="CZ9" s="144"/>
      <c r="DA9" s="57"/>
      <c r="DB9" s="57"/>
      <c r="DC9" s="144"/>
      <c r="DD9" s="57"/>
      <c r="DE9" s="57"/>
      <c r="DF9" s="144"/>
      <c r="DG9" s="57"/>
      <c r="DH9" s="300"/>
      <c r="DI9" s="145"/>
      <c r="DL9" s="62"/>
      <c r="DM9" s="298"/>
      <c r="DN9" s="144"/>
      <c r="DO9" s="57"/>
      <c r="DP9" s="57"/>
      <c r="DQ9" s="144"/>
      <c r="DR9" s="57"/>
      <c r="DS9" s="57"/>
      <c r="DT9" s="144"/>
      <c r="DU9" s="57"/>
      <c r="DV9" s="57"/>
      <c r="DW9" s="144"/>
      <c r="DX9" s="57"/>
      <c r="DY9" s="57"/>
      <c r="DZ9" s="144"/>
      <c r="EA9" s="57"/>
      <c r="EB9" s="57"/>
      <c r="EC9" s="144"/>
      <c r="ED9" s="57"/>
      <c r="EE9" s="57"/>
      <c r="EF9" s="144"/>
      <c r="EG9" s="57"/>
      <c r="EH9" s="57"/>
      <c r="EI9" s="144"/>
      <c r="EJ9" s="57"/>
      <c r="EK9" s="57"/>
      <c r="EL9" s="144"/>
      <c r="EM9" s="57"/>
      <c r="EN9" s="57"/>
      <c r="EO9" s="144"/>
      <c r="EP9" s="57"/>
      <c r="EQ9" s="57"/>
      <c r="ER9" s="144"/>
      <c r="ES9" s="57"/>
      <c r="ET9" s="57"/>
      <c r="EU9" s="144"/>
      <c r="EV9" s="57"/>
      <c r="EW9" s="57"/>
      <c r="EX9" s="144"/>
      <c r="EY9" s="57"/>
      <c r="EZ9" s="57"/>
      <c r="FA9" s="144"/>
      <c r="FB9" s="57"/>
      <c r="FC9" s="57"/>
      <c r="FD9" s="144"/>
      <c r="FE9" s="57"/>
      <c r="FF9" s="300"/>
      <c r="FG9" s="145"/>
      <c r="FJ9" s="62"/>
      <c r="FK9" s="298"/>
      <c r="FL9" s="144"/>
      <c r="FM9" s="57"/>
      <c r="FN9" s="57"/>
      <c r="FO9" s="144"/>
      <c r="FP9" s="57"/>
      <c r="FQ9" s="57"/>
      <c r="FR9" s="144"/>
      <c r="FS9" s="57"/>
      <c r="FT9" s="57"/>
      <c r="FU9" s="144"/>
      <c r="FV9" s="57"/>
      <c r="FW9" s="57"/>
      <c r="FX9" s="144"/>
      <c r="FY9" s="57"/>
      <c r="FZ9" s="57"/>
      <c r="GA9" s="144"/>
      <c r="GB9" s="57"/>
      <c r="GC9" s="57"/>
      <c r="GD9" s="144"/>
      <c r="GE9" s="57"/>
      <c r="GF9" s="57"/>
      <c r="GG9" s="144"/>
      <c r="GH9" s="57"/>
      <c r="GI9" s="57"/>
      <c r="GJ9" s="144"/>
      <c r="GK9" s="57"/>
      <c r="GL9" s="57"/>
      <c r="GM9" s="144"/>
      <c r="GN9" s="57"/>
      <c r="GO9" s="57"/>
      <c r="GP9" s="144"/>
      <c r="GQ9" s="57"/>
      <c r="GR9" s="57"/>
      <c r="GS9" s="144"/>
      <c r="GT9" s="57"/>
      <c r="GU9" s="57"/>
      <c r="GV9" s="144"/>
      <c r="GW9" s="57"/>
      <c r="GX9" s="57"/>
      <c r="GY9" s="144"/>
      <c r="GZ9" s="57"/>
      <c r="HA9" s="57"/>
      <c r="HB9" s="144"/>
      <c r="HC9" s="57"/>
      <c r="HD9" s="300"/>
      <c r="HE9" s="145"/>
    </row>
    <row r="10" spans="1:213" x14ac:dyDescent="0.35">
      <c r="E10" s="42" t="e">
        <f>VLOOKUP(C9,Master!E:F,2,FALSE)</f>
        <v>#N/A</v>
      </c>
      <c r="H10" s="301">
        <v>0</v>
      </c>
      <c r="I10" s="301" t="str">
        <f t="shared" si="0"/>
        <v>Y</v>
      </c>
      <c r="K10" s="18"/>
      <c r="L10" s="56"/>
      <c r="M10" s="117">
        <f ca="1">'Raw Weather Data'!K10</f>
        <v>44803</v>
      </c>
      <c r="N10" s="130"/>
      <c r="P10" s="62"/>
      <c r="Q10" s="298"/>
      <c r="R10" s="144"/>
      <c r="S10" s="57"/>
      <c r="T10" s="57"/>
      <c r="U10" s="144"/>
      <c r="V10" s="57"/>
      <c r="W10" s="57"/>
      <c r="X10" s="144"/>
      <c r="Y10" s="57"/>
      <c r="Z10" s="57"/>
      <c r="AA10" s="144"/>
      <c r="AB10" s="57"/>
      <c r="AC10" s="57"/>
      <c r="AD10" s="144"/>
      <c r="AE10" s="57"/>
      <c r="AF10" s="57"/>
      <c r="AG10" s="144"/>
      <c r="AH10" s="57"/>
      <c r="AI10" s="57"/>
      <c r="AJ10" s="144"/>
      <c r="AK10" s="57"/>
      <c r="AL10" s="57"/>
      <c r="AM10" s="144"/>
      <c r="AN10" s="34"/>
      <c r="AO10" s="34"/>
      <c r="AP10" s="144"/>
      <c r="AQ10" s="57"/>
      <c r="AR10" s="57"/>
      <c r="AS10" s="144"/>
      <c r="AT10" s="57"/>
      <c r="AU10" s="57"/>
      <c r="AV10" s="144"/>
      <c r="AW10" s="57"/>
      <c r="AX10" s="57"/>
      <c r="AY10" s="144"/>
      <c r="AZ10" s="57"/>
      <c r="BA10" s="57"/>
      <c r="BB10" s="144"/>
      <c r="BC10" s="57"/>
      <c r="BD10" s="57"/>
      <c r="BE10" s="144"/>
      <c r="BF10" s="57"/>
      <c r="BG10" s="57"/>
      <c r="BH10" s="144"/>
      <c r="BI10" s="57"/>
      <c r="BJ10" s="300"/>
      <c r="BK10" s="145"/>
      <c r="BN10" s="62"/>
      <c r="BO10" s="298"/>
      <c r="BP10" s="144"/>
      <c r="BQ10" s="57"/>
      <c r="BR10" s="57"/>
      <c r="BS10" s="144"/>
      <c r="BT10" s="57"/>
      <c r="BU10" s="57"/>
      <c r="BV10" s="144"/>
      <c r="BW10" s="57"/>
      <c r="BX10" s="57"/>
      <c r="BY10" s="144"/>
      <c r="BZ10" s="57"/>
      <c r="CA10" s="57"/>
      <c r="CB10" s="144"/>
      <c r="CC10" s="57"/>
      <c r="CD10" s="57"/>
      <c r="CE10" s="144"/>
      <c r="CF10" s="57"/>
      <c r="CG10" s="57"/>
      <c r="CH10" s="144"/>
      <c r="CI10" s="57"/>
      <c r="CJ10" s="57"/>
      <c r="CK10" s="144"/>
      <c r="CL10" s="34"/>
      <c r="CM10" s="34"/>
      <c r="CN10" s="144"/>
      <c r="CO10" s="57"/>
      <c r="CP10" s="57"/>
      <c r="CQ10" s="144"/>
      <c r="CR10" s="57"/>
      <c r="CS10" s="57"/>
      <c r="CT10" s="144"/>
      <c r="CU10" s="57"/>
      <c r="CV10" s="57"/>
      <c r="CW10" s="144"/>
      <c r="CX10" s="57"/>
      <c r="CY10" s="57"/>
      <c r="CZ10" s="144"/>
      <c r="DA10" s="57"/>
      <c r="DB10" s="57"/>
      <c r="DC10" s="144"/>
      <c r="DD10" s="57"/>
      <c r="DE10" s="57"/>
      <c r="DF10" s="144"/>
      <c r="DG10" s="57"/>
      <c r="DH10" s="300"/>
      <c r="DI10" s="145"/>
      <c r="DL10" s="62"/>
      <c r="DM10" s="298"/>
      <c r="DN10" s="144"/>
      <c r="DO10" s="57"/>
      <c r="DP10" s="57"/>
      <c r="DQ10" s="144"/>
      <c r="DR10" s="57"/>
      <c r="DS10" s="57"/>
      <c r="DT10" s="144"/>
      <c r="DU10" s="57"/>
      <c r="DV10" s="57"/>
      <c r="DW10" s="144"/>
      <c r="DX10" s="57"/>
      <c r="DY10" s="57"/>
      <c r="DZ10" s="144"/>
      <c r="EA10" s="57"/>
      <c r="EB10" s="57"/>
      <c r="EC10" s="144"/>
      <c r="ED10" s="57"/>
      <c r="EE10" s="57"/>
      <c r="EF10" s="144"/>
      <c r="EG10" s="57"/>
      <c r="EH10" s="57"/>
      <c r="EI10" s="144"/>
      <c r="EJ10" s="34"/>
      <c r="EK10" s="34"/>
      <c r="EL10" s="144"/>
      <c r="EM10" s="57"/>
      <c r="EN10" s="57"/>
      <c r="EO10" s="144"/>
      <c r="EP10" s="57"/>
      <c r="EQ10" s="57"/>
      <c r="ER10" s="144"/>
      <c r="ES10" s="57"/>
      <c r="ET10" s="57"/>
      <c r="EU10" s="144"/>
      <c r="EV10" s="57"/>
      <c r="EW10" s="57"/>
      <c r="EX10" s="144"/>
      <c r="EY10" s="57"/>
      <c r="EZ10" s="57"/>
      <c r="FA10" s="144"/>
      <c r="FB10" s="57"/>
      <c r="FC10" s="57"/>
      <c r="FD10" s="144"/>
      <c r="FE10" s="57"/>
      <c r="FF10" s="300"/>
      <c r="FG10" s="145"/>
      <c r="FJ10" s="62"/>
      <c r="FK10" s="298"/>
      <c r="FL10" s="144"/>
      <c r="FM10" s="57"/>
      <c r="FN10" s="57"/>
      <c r="FO10" s="144"/>
      <c r="FP10" s="57"/>
      <c r="FQ10" s="57"/>
      <c r="FR10" s="144"/>
      <c r="FS10" s="57"/>
      <c r="FT10" s="57"/>
      <c r="FU10" s="144"/>
      <c r="FV10" s="57"/>
      <c r="FW10" s="57"/>
      <c r="FX10" s="144"/>
      <c r="FY10" s="57"/>
      <c r="FZ10" s="57"/>
      <c r="GA10" s="144"/>
      <c r="GB10" s="57"/>
      <c r="GC10" s="57"/>
      <c r="GD10" s="144"/>
      <c r="GE10" s="57"/>
      <c r="GF10" s="57"/>
      <c r="GG10" s="144"/>
      <c r="GH10" s="34"/>
      <c r="GI10" s="34"/>
      <c r="GJ10" s="144"/>
      <c r="GK10" s="57"/>
      <c r="GL10" s="57"/>
      <c r="GM10" s="144"/>
      <c r="GN10" s="57"/>
      <c r="GO10" s="57"/>
      <c r="GP10" s="144"/>
      <c r="GQ10" s="57"/>
      <c r="GR10" s="57"/>
      <c r="GS10" s="144"/>
      <c r="GT10" s="57"/>
      <c r="GU10" s="57"/>
      <c r="GV10" s="144"/>
      <c r="GW10" s="57"/>
      <c r="GX10" s="57"/>
      <c r="GY10" s="144"/>
      <c r="GZ10" s="57"/>
      <c r="HA10" s="57"/>
      <c r="HB10" s="144"/>
      <c r="HC10" s="57"/>
      <c r="HD10" s="300"/>
      <c r="HE10" s="145"/>
    </row>
    <row r="11" spans="1:213" x14ac:dyDescent="0.35">
      <c r="E11" s="42"/>
      <c r="H11" s="301">
        <v>0</v>
      </c>
      <c r="I11" s="301" t="str">
        <f t="shared" si="0"/>
        <v>Y</v>
      </c>
      <c r="K11" s="18"/>
      <c r="L11" s="56"/>
      <c r="M11" s="117">
        <f ca="1">'Raw Weather Data'!K11</f>
        <v>44802</v>
      </c>
      <c r="N11" s="130"/>
      <c r="P11" s="62"/>
      <c r="Q11" s="298"/>
      <c r="R11" s="144"/>
      <c r="S11" s="57"/>
      <c r="T11" s="57"/>
      <c r="U11" s="144"/>
      <c r="V11" s="57"/>
      <c r="W11" s="57"/>
      <c r="X11" s="144"/>
      <c r="Y11" s="57"/>
      <c r="Z11" s="57"/>
      <c r="AA11" s="144"/>
      <c r="AB11" s="57"/>
      <c r="AC11" s="57"/>
      <c r="AD11" s="144"/>
      <c r="AE11" s="57"/>
      <c r="AF11" s="57"/>
      <c r="AG11" s="144"/>
      <c r="AH11" s="57"/>
      <c r="AI11" s="57"/>
      <c r="AJ11" s="144"/>
      <c r="AK11" s="57"/>
      <c r="AL11" s="57"/>
      <c r="AM11" s="144"/>
      <c r="AN11" s="34"/>
      <c r="AO11" s="34"/>
      <c r="AP11" s="144"/>
      <c r="AQ11" s="57"/>
      <c r="AR11" s="57"/>
      <c r="AS11" s="144"/>
      <c r="AT11" s="57"/>
      <c r="AU11" s="57"/>
      <c r="AV11" s="144"/>
      <c r="AW11" s="57"/>
      <c r="AX11" s="57"/>
      <c r="AY11" s="144"/>
      <c r="AZ11" s="57"/>
      <c r="BA11" s="57"/>
      <c r="BB11" s="144"/>
      <c r="BC11" s="57"/>
      <c r="BD11" s="57"/>
      <c r="BE11" s="144"/>
      <c r="BF11" s="57"/>
      <c r="BG11" s="57"/>
      <c r="BH11" s="144"/>
      <c r="BI11" s="57"/>
      <c r="BJ11" s="300"/>
      <c r="BK11" s="145"/>
      <c r="BN11" s="62"/>
      <c r="BO11" s="298"/>
      <c r="BP11" s="144"/>
      <c r="BQ11" s="57"/>
      <c r="BR11" s="57"/>
      <c r="BS11" s="144"/>
      <c r="BT11" s="57"/>
      <c r="BU11" s="57"/>
      <c r="BV11" s="144"/>
      <c r="BW11" s="57"/>
      <c r="BX11" s="57"/>
      <c r="BY11" s="144"/>
      <c r="BZ11" s="57"/>
      <c r="CA11" s="57"/>
      <c r="CB11" s="144"/>
      <c r="CC11" s="57"/>
      <c r="CD11" s="57"/>
      <c r="CE11" s="144"/>
      <c r="CF11" s="57"/>
      <c r="CG11" s="57"/>
      <c r="CH11" s="144"/>
      <c r="CI11" s="57"/>
      <c r="CJ11" s="57"/>
      <c r="CK11" s="144"/>
      <c r="CL11" s="34"/>
      <c r="CM11" s="34"/>
      <c r="CN11" s="144"/>
      <c r="CO11" s="57"/>
      <c r="CP11" s="57"/>
      <c r="CQ11" s="144"/>
      <c r="CR11" s="57"/>
      <c r="CS11" s="57"/>
      <c r="CT11" s="144"/>
      <c r="CU11" s="57"/>
      <c r="CV11" s="57"/>
      <c r="CW11" s="144"/>
      <c r="CX11" s="57"/>
      <c r="CY11" s="57"/>
      <c r="CZ11" s="144"/>
      <c r="DA11" s="57"/>
      <c r="DB11" s="57"/>
      <c r="DC11" s="144"/>
      <c r="DD11" s="57"/>
      <c r="DE11" s="57"/>
      <c r="DF11" s="144"/>
      <c r="DG11" s="57"/>
      <c r="DH11" s="300"/>
      <c r="DI11" s="145"/>
      <c r="DL11" s="62"/>
      <c r="DM11" s="298"/>
      <c r="DN11" s="144"/>
      <c r="DO11" s="57"/>
      <c r="DP11" s="57"/>
      <c r="DQ11" s="144"/>
      <c r="DR11" s="57"/>
      <c r="DS11" s="57"/>
      <c r="DT11" s="144"/>
      <c r="DU11" s="57"/>
      <c r="DV11" s="57"/>
      <c r="DW11" s="144"/>
      <c r="DX11" s="57"/>
      <c r="DY11" s="57"/>
      <c r="DZ11" s="144"/>
      <c r="EA11" s="57"/>
      <c r="EB11" s="57"/>
      <c r="EC11" s="144"/>
      <c r="ED11" s="57"/>
      <c r="EE11" s="57"/>
      <c r="EF11" s="144"/>
      <c r="EG11" s="57"/>
      <c r="EH11" s="57"/>
      <c r="EI11" s="144"/>
      <c r="EJ11" s="34"/>
      <c r="EK11" s="34"/>
      <c r="EL11" s="144"/>
      <c r="EM11" s="57"/>
      <c r="EN11" s="57"/>
      <c r="EO11" s="144"/>
      <c r="EP11" s="57"/>
      <c r="EQ11" s="57"/>
      <c r="ER11" s="144"/>
      <c r="ES11" s="57"/>
      <c r="ET11" s="57"/>
      <c r="EU11" s="144"/>
      <c r="EV11" s="57"/>
      <c r="EW11" s="57"/>
      <c r="EX11" s="144"/>
      <c r="EY11" s="57"/>
      <c r="EZ11" s="57"/>
      <c r="FA11" s="144"/>
      <c r="FB11" s="57"/>
      <c r="FC11" s="57"/>
      <c r="FD11" s="144"/>
      <c r="FE11" s="57"/>
      <c r="FF11" s="300"/>
      <c r="FG11" s="145"/>
      <c r="FJ11" s="62"/>
      <c r="FK11" s="298"/>
      <c r="FL11" s="144"/>
      <c r="FM11" s="57"/>
      <c r="FN11" s="57"/>
      <c r="FO11" s="144"/>
      <c r="FP11" s="57"/>
      <c r="FQ11" s="57"/>
      <c r="FR11" s="144"/>
      <c r="FS11" s="57"/>
      <c r="FT11" s="57"/>
      <c r="FU11" s="144"/>
      <c r="FV11" s="57"/>
      <c r="FW11" s="57"/>
      <c r="FX11" s="144"/>
      <c r="FY11" s="57"/>
      <c r="FZ11" s="57"/>
      <c r="GA11" s="144"/>
      <c r="GB11" s="57"/>
      <c r="GC11" s="57"/>
      <c r="GD11" s="144"/>
      <c r="GE11" s="57"/>
      <c r="GF11" s="57"/>
      <c r="GG11" s="144"/>
      <c r="GH11" s="34"/>
      <c r="GI11" s="34"/>
      <c r="GJ11" s="144"/>
      <c r="GK11" s="57"/>
      <c r="GL11" s="57"/>
      <c r="GM11" s="144"/>
      <c r="GN11" s="57"/>
      <c r="GO11" s="57"/>
      <c r="GP11" s="144"/>
      <c r="GQ11" s="57"/>
      <c r="GR11" s="57"/>
      <c r="GS11" s="144"/>
      <c r="GT11" s="57"/>
      <c r="GU11" s="57"/>
      <c r="GV11" s="144"/>
      <c r="GW11" s="57"/>
      <c r="GX11" s="57"/>
      <c r="GY11" s="144"/>
      <c r="GZ11" s="57"/>
      <c r="HA11" s="57"/>
      <c r="HB11" s="144"/>
      <c r="HC11" s="57"/>
      <c r="HD11" s="300"/>
      <c r="HE11" s="145"/>
    </row>
    <row r="12" spans="1:213" x14ac:dyDescent="0.35">
      <c r="E12" s="41" t="str">
        <f>IF($C$12="Celsius","C","F")</f>
        <v>F</v>
      </c>
      <c r="H12" s="301">
        <v>0</v>
      </c>
      <c r="I12" s="301" t="str">
        <f t="shared" si="0"/>
        <v>Y</v>
      </c>
      <c r="K12" s="18"/>
      <c r="L12" s="56"/>
      <c r="M12" s="117">
        <f ca="1">'Raw Weather Data'!K12</f>
        <v>44801</v>
      </c>
      <c r="N12" s="130"/>
      <c r="P12" s="62"/>
      <c r="Q12" s="298"/>
      <c r="R12" s="144"/>
      <c r="S12" s="57"/>
      <c r="T12" s="57"/>
      <c r="U12" s="144"/>
      <c r="V12" s="57"/>
      <c r="W12" s="57"/>
      <c r="X12" s="144"/>
      <c r="Y12" s="57"/>
      <c r="Z12" s="57"/>
      <c r="AA12" s="144"/>
      <c r="AB12" s="57"/>
      <c r="AC12" s="57"/>
      <c r="AD12" s="144"/>
      <c r="AE12" s="57"/>
      <c r="AF12" s="57"/>
      <c r="AG12" s="144"/>
      <c r="AH12" s="57"/>
      <c r="AI12" s="57"/>
      <c r="AJ12" s="144"/>
      <c r="AK12" s="57"/>
      <c r="AL12" s="57"/>
      <c r="AM12" s="144"/>
      <c r="AN12" s="34"/>
      <c r="AO12" s="34"/>
      <c r="AP12" s="144"/>
      <c r="AQ12" s="57"/>
      <c r="AR12" s="57"/>
      <c r="AS12" s="144"/>
      <c r="AT12" s="57"/>
      <c r="AU12" s="57"/>
      <c r="AV12" s="144"/>
      <c r="AW12" s="57"/>
      <c r="AX12" s="57"/>
      <c r="AY12" s="144"/>
      <c r="AZ12" s="57"/>
      <c r="BA12" s="57"/>
      <c r="BB12" s="144"/>
      <c r="BC12" s="57"/>
      <c r="BD12" s="57"/>
      <c r="BE12" s="144"/>
      <c r="BF12" s="57"/>
      <c r="BG12" s="57"/>
      <c r="BH12" s="144"/>
      <c r="BI12" s="57"/>
      <c r="BJ12" s="300"/>
      <c r="BK12" s="145"/>
      <c r="BN12" s="62"/>
      <c r="BO12" s="298"/>
      <c r="BP12" s="144"/>
      <c r="BQ12" s="57"/>
      <c r="BR12" s="57"/>
      <c r="BS12" s="144"/>
      <c r="BT12" s="57"/>
      <c r="BU12" s="57"/>
      <c r="BV12" s="144"/>
      <c r="BW12" s="57"/>
      <c r="BX12" s="57"/>
      <c r="BY12" s="144"/>
      <c r="BZ12" s="57"/>
      <c r="CA12" s="57"/>
      <c r="CB12" s="144"/>
      <c r="CC12" s="57"/>
      <c r="CD12" s="57"/>
      <c r="CE12" s="144"/>
      <c r="CF12" s="57"/>
      <c r="CG12" s="57"/>
      <c r="CH12" s="144"/>
      <c r="CI12" s="57"/>
      <c r="CJ12" s="57"/>
      <c r="CK12" s="144"/>
      <c r="CL12" s="34"/>
      <c r="CM12" s="34"/>
      <c r="CN12" s="144"/>
      <c r="CO12" s="57"/>
      <c r="CP12" s="57"/>
      <c r="CQ12" s="144"/>
      <c r="CR12" s="57"/>
      <c r="CS12" s="57"/>
      <c r="CT12" s="144"/>
      <c r="CU12" s="57"/>
      <c r="CV12" s="57"/>
      <c r="CW12" s="144"/>
      <c r="CX12" s="57"/>
      <c r="CY12" s="57"/>
      <c r="CZ12" s="144"/>
      <c r="DA12" s="57"/>
      <c r="DB12" s="57"/>
      <c r="DC12" s="144"/>
      <c r="DD12" s="57"/>
      <c r="DE12" s="57"/>
      <c r="DF12" s="144"/>
      <c r="DG12" s="57"/>
      <c r="DH12" s="300"/>
      <c r="DI12" s="145"/>
      <c r="DL12" s="62"/>
      <c r="DM12" s="298"/>
      <c r="DN12" s="144"/>
      <c r="DO12" s="57"/>
      <c r="DP12" s="57"/>
      <c r="DQ12" s="144"/>
      <c r="DR12" s="57"/>
      <c r="DS12" s="57"/>
      <c r="DT12" s="144"/>
      <c r="DU12" s="57"/>
      <c r="DV12" s="57"/>
      <c r="DW12" s="144"/>
      <c r="DX12" s="57"/>
      <c r="DY12" s="57"/>
      <c r="DZ12" s="144"/>
      <c r="EA12" s="57"/>
      <c r="EB12" s="57"/>
      <c r="EC12" s="144"/>
      <c r="ED12" s="57"/>
      <c r="EE12" s="57"/>
      <c r="EF12" s="144"/>
      <c r="EG12" s="57"/>
      <c r="EH12" s="57"/>
      <c r="EI12" s="144"/>
      <c r="EJ12" s="34"/>
      <c r="EK12" s="34"/>
      <c r="EL12" s="144"/>
      <c r="EM12" s="57"/>
      <c r="EN12" s="57"/>
      <c r="EO12" s="144"/>
      <c r="EP12" s="57"/>
      <c r="EQ12" s="57"/>
      <c r="ER12" s="144"/>
      <c r="ES12" s="57"/>
      <c r="ET12" s="57"/>
      <c r="EU12" s="144"/>
      <c r="EV12" s="57"/>
      <c r="EW12" s="57"/>
      <c r="EX12" s="144"/>
      <c r="EY12" s="57"/>
      <c r="EZ12" s="57"/>
      <c r="FA12" s="144"/>
      <c r="FB12" s="57"/>
      <c r="FC12" s="57"/>
      <c r="FD12" s="144"/>
      <c r="FE12" s="57"/>
      <c r="FF12" s="300"/>
      <c r="FG12" s="145"/>
      <c r="FJ12" s="62"/>
      <c r="FK12" s="298"/>
      <c r="FL12" s="144"/>
      <c r="FM12" s="57"/>
      <c r="FN12" s="57"/>
      <c r="FO12" s="144"/>
      <c r="FP12" s="57"/>
      <c r="FQ12" s="57"/>
      <c r="FR12" s="144"/>
      <c r="FS12" s="57"/>
      <c r="FT12" s="57"/>
      <c r="FU12" s="144"/>
      <c r="FV12" s="57"/>
      <c r="FW12" s="57"/>
      <c r="FX12" s="144"/>
      <c r="FY12" s="57"/>
      <c r="FZ12" s="57"/>
      <c r="GA12" s="144"/>
      <c r="GB12" s="57"/>
      <c r="GC12" s="57"/>
      <c r="GD12" s="144"/>
      <c r="GE12" s="57"/>
      <c r="GF12" s="57"/>
      <c r="GG12" s="144"/>
      <c r="GH12" s="34"/>
      <c r="GI12" s="34"/>
      <c r="GJ12" s="144"/>
      <c r="GK12" s="57"/>
      <c r="GL12" s="57"/>
      <c r="GM12" s="144"/>
      <c r="GN12" s="57"/>
      <c r="GO12" s="57"/>
      <c r="GP12" s="144"/>
      <c r="GQ12" s="57"/>
      <c r="GR12" s="57"/>
      <c r="GS12" s="144"/>
      <c r="GT12" s="57"/>
      <c r="GU12" s="57"/>
      <c r="GV12" s="144"/>
      <c r="GW12" s="57"/>
      <c r="GX12" s="57"/>
      <c r="GY12" s="144"/>
      <c r="GZ12" s="57"/>
      <c r="HA12" s="57"/>
      <c r="HB12" s="144"/>
      <c r="HC12" s="57"/>
      <c r="HD12" s="300"/>
      <c r="HE12" s="145"/>
    </row>
    <row r="13" spans="1:213" x14ac:dyDescent="0.35">
      <c r="E13" s="295">
        <f>'Accuracy Full Summary'!C18</f>
        <v>30</v>
      </c>
      <c r="H13" s="301">
        <v>0</v>
      </c>
      <c r="I13" s="301" t="str">
        <f t="shared" si="0"/>
        <v>Y</v>
      </c>
      <c r="K13" s="18"/>
      <c r="L13" s="56"/>
      <c r="M13" s="117">
        <f ca="1">'Raw Weather Data'!K13</f>
        <v>44800</v>
      </c>
      <c r="N13" s="130"/>
      <c r="P13" s="62"/>
      <c r="Q13" s="298"/>
      <c r="R13" s="144"/>
      <c r="S13" s="57"/>
      <c r="T13" s="57"/>
      <c r="U13" s="144"/>
      <c r="V13" s="57"/>
      <c r="W13" s="57"/>
      <c r="X13" s="144"/>
      <c r="Y13" s="57"/>
      <c r="Z13" s="57"/>
      <c r="AA13" s="144"/>
      <c r="AB13" s="57"/>
      <c r="AC13" s="57"/>
      <c r="AD13" s="144"/>
      <c r="AE13" s="57"/>
      <c r="AF13" s="57"/>
      <c r="AG13" s="144"/>
      <c r="AH13" s="57"/>
      <c r="AI13" s="57"/>
      <c r="AJ13" s="144"/>
      <c r="AK13" s="57"/>
      <c r="AL13" s="57"/>
      <c r="AM13" s="144"/>
      <c r="AN13" s="34"/>
      <c r="AO13" s="34"/>
      <c r="AP13" s="144"/>
      <c r="AQ13" s="57"/>
      <c r="AR13" s="57"/>
      <c r="AS13" s="144"/>
      <c r="AT13" s="57"/>
      <c r="AU13" s="57"/>
      <c r="AV13" s="144"/>
      <c r="AW13" s="57"/>
      <c r="AX13" s="57"/>
      <c r="AY13" s="144"/>
      <c r="AZ13" s="57"/>
      <c r="BA13" s="57"/>
      <c r="BB13" s="144"/>
      <c r="BC13" s="57"/>
      <c r="BD13" s="57"/>
      <c r="BE13" s="144"/>
      <c r="BF13" s="57"/>
      <c r="BG13" s="57"/>
      <c r="BH13" s="144"/>
      <c r="BI13" s="57"/>
      <c r="BJ13" s="300"/>
      <c r="BK13" s="145"/>
      <c r="BN13" s="62"/>
      <c r="BO13" s="298"/>
      <c r="BP13" s="144"/>
      <c r="BQ13" s="57"/>
      <c r="BR13" s="57"/>
      <c r="BS13" s="144"/>
      <c r="BT13" s="57"/>
      <c r="BU13" s="57"/>
      <c r="BV13" s="144"/>
      <c r="BW13" s="57"/>
      <c r="BX13" s="57"/>
      <c r="BY13" s="144"/>
      <c r="BZ13" s="57"/>
      <c r="CA13" s="57"/>
      <c r="CB13" s="144"/>
      <c r="CC13" s="57"/>
      <c r="CD13" s="57"/>
      <c r="CE13" s="144"/>
      <c r="CF13" s="57"/>
      <c r="CG13" s="57"/>
      <c r="CH13" s="144"/>
      <c r="CI13" s="57"/>
      <c r="CJ13" s="57"/>
      <c r="CK13" s="144"/>
      <c r="CL13" s="34"/>
      <c r="CM13" s="34"/>
      <c r="CN13" s="144"/>
      <c r="CO13" s="57"/>
      <c r="CP13" s="57"/>
      <c r="CQ13" s="144"/>
      <c r="CR13" s="57"/>
      <c r="CS13" s="57"/>
      <c r="CT13" s="144"/>
      <c r="CU13" s="57"/>
      <c r="CV13" s="57"/>
      <c r="CW13" s="144"/>
      <c r="CX13" s="57"/>
      <c r="CY13" s="57"/>
      <c r="CZ13" s="144"/>
      <c r="DA13" s="57"/>
      <c r="DB13" s="57"/>
      <c r="DC13" s="144"/>
      <c r="DD13" s="57"/>
      <c r="DE13" s="57"/>
      <c r="DF13" s="144"/>
      <c r="DG13" s="57"/>
      <c r="DH13" s="300"/>
      <c r="DI13" s="145"/>
      <c r="DL13" s="62"/>
      <c r="DM13" s="298"/>
      <c r="DN13" s="144"/>
      <c r="DO13" s="57"/>
      <c r="DP13" s="57"/>
      <c r="DQ13" s="144"/>
      <c r="DR13" s="57"/>
      <c r="DS13" s="57"/>
      <c r="DT13" s="144"/>
      <c r="DU13" s="57"/>
      <c r="DV13" s="57"/>
      <c r="DW13" s="144"/>
      <c r="DX13" s="57"/>
      <c r="DY13" s="57"/>
      <c r="DZ13" s="144"/>
      <c r="EA13" s="57"/>
      <c r="EB13" s="57"/>
      <c r="EC13" s="144"/>
      <c r="ED13" s="57"/>
      <c r="EE13" s="57"/>
      <c r="EF13" s="144"/>
      <c r="EG13" s="57"/>
      <c r="EH13" s="57"/>
      <c r="EI13" s="144"/>
      <c r="EJ13" s="34"/>
      <c r="EK13" s="34"/>
      <c r="EL13" s="144"/>
      <c r="EM13" s="57"/>
      <c r="EN13" s="57"/>
      <c r="EO13" s="144"/>
      <c r="EP13" s="57"/>
      <c r="EQ13" s="57"/>
      <c r="ER13" s="144"/>
      <c r="ES13" s="57"/>
      <c r="ET13" s="57"/>
      <c r="EU13" s="144"/>
      <c r="EV13" s="57"/>
      <c r="EW13" s="57"/>
      <c r="EX13" s="144"/>
      <c r="EY13" s="57"/>
      <c r="EZ13" s="57"/>
      <c r="FA13" s="144"/>
      <c r="FB13" s="57"/>
      <c r="FC13" s="57"/>
      <c r="FD13" s="144"/>
      <c r="FE13" s="57"/>
      <c r="FF13" s="300"/>
      <c r="FG13" s="145"/>
      <c r="FJ13" s="62"/>
      <c r="FK13" s="298"/>
      <c r="FL13" s="144"/>
      <c r="FM13" s="57"/>
      <c r="FN13" s="57"/>
      <c r="FO13" s="144"/>
      <c r="FP13" s="57"/>
      <c r="FQ13" s="57"/>
      <c r="FR13" s="144"/>
      <c r="FS13" s="57"/>
      <c r="FT13" s="57"/>
      <c r="FU13" s="144"/>
      <c r="FV13" s="57"/>
      <c r="FW13" s="57"/>
      <c r="FX13" s="144"/>
      <c r="FY13" s="57"/>
      <c r="FZ13" s="57"/>
      <c r="GA13" s="144"/>
      <c r="GB13" s="57"/>
      <c r="GC13" s="57"/>
      <c r="GD13" s="144"/>
      <c r="GE13" s="57"/>
      <c r="GF13" s="57"/>
      <c r="GG13" s="144"/>
      <c r="GH13" s="34"/>
      <c r="GI13" s="34"/>
      <c r="GJ13" s="144"/>
      <c r="GK13" s="57"/>
      <c r="GL13" s="57"/>
      <c r="GM13" s="144"/>
      <c r="GN13" s="57"/>
      <c r="GO13" s="57"/>
      <c r="GP13" s="144"/>
      <c r="GQ13" s="57"/>
      <c r="GR13" s="57"/>
      <c r="GS13" s="144"/>
      <c r="GT13" s="57"/>
      <c r="GU13" s="57"/>
      <c r="GV13" s="144"/>
      <c r="GW13" s="57"/>
      <c r="GX13" s="57"/>
      <c r="GY13" s="144"/>
      <c r="GZ13" s="57"/>
      <c r="HA13" s="57"/>
      <c r="HB13" s="144"/>
      <c r="HC13" s="57"/>
      <c r="HD13" s="300"/>
      <c r="HE13" s="145"/>
    </row>
    <row r="14" spans="1:213" x14ac:dyDescent="0.35">
      <c r="H14" s="301">
        <v>0</v>
      </c>
      <c r="I14" s="301" t="str">
        <f t="shared" si="0"/>
        <v>Y</v>
      </c>
      <c r="K14" s="18"/>
      <c r="L14" s="56"/>
      <c r="M14" s="117">
        <f ca="1">'Raw Weather Data'!K14</f>
        <v>44799</v>
      </c>
      <c r="N14" s="130"/>
      <c r="P14" s="62"/>
      <c r="Q14" s="298"/>
      <c r="R14" s="144"/>
      <c r="S14" s="57"/>
      <c r="T14" s="57"/>
      <c r="U14" s="144"/>
      <c r="V14" s="57"/>
      <c r="W14" s="57"/>
      <c r="X14" s="144"/>
      <c r="Y14" s="57"/>
      <c r="Z14" s="57"/>
      <c r="AA14" s="144"/>
      <c r="AB14" s="57"/>
      <c r="AC14" s="57"/>
      <c r="AD14" s="144"/>
      <c r="AE14" s="57"/>
      <c r="AF14" s="57"/>
      <c r="AG14" s="144"/>
      <c r="AH14" s="57"/>
      <c r="AI14" s="57"/>
      <c r="AJ14" s="144"/>
      <c r="AK14" s="57"/>
      <c r="AL14" s="57"/>
      <c r="AM14" s="144"/>
      <c r="AN14" s="34"/>
      <c r="AO14" s="34"/>
      <c r="AP14" s="144"/>
      <c r="AQ14" s="57"/>
      <c r="AR14" s="57"/>
      <c r="AS14" s="144"/>
      <c r="AT14" s="57"/>
      <c r="AU14" s="57"/>
      <c r="AV14" s="144"/>
      <c r="AW14" s="57"/>
      <c r="AX14" s="57"/>
      <c r="AY14" s="144"/>
      <c r="AZ14" s="57"/>
      <c r="BA14" s="57"/>
      <c r="BB14" s="144"/>
      <c r="BC14" s="57"/>
      <c r="BD14" s="57"/>
      <c r="BE14" s="144"/>
      <c r="BF14" s="57"/>
      <c r="BG14" s="57"/>
      <c r="BH14" s="144"/>
      <c r="BI14" s="57"/>
      <c r="BJ14" s="300"/>
      <c r="BK14" s="145"/>
      <c r="BN14" s="62"/>
      <c r="BO14" s="298"/>
      <c r="BP14" s="144"/>
      <c r="BQ14" s="57"/>
      <c r="BR14" s="57"/>
      <c r="BS14" s="144"/>
      <c r="BT14" s="57"/>
      <c r="BU14" s="57"/>
      <c r="BV14" s="144"/>
      <c r="BW14" s="57"/>
      <c r="BX14" s="57"/>
      <c r="BY14" s="144"/>
      <c r="BZ14" s="57"/>
      <c r="CA14" s="57"/>
      <c r="CB14" s="144"/>
      <c r="CC14" s="57"/>
      <c r="CD14" s="57"/>
      <c r="CE14" s="144"/>
      <c r="CF14" s="57"/>
      <c r="CG14" s="57"/>
      <c r="CH14" s="144"/>
      <c r="CI14" s="57"/>
      <c r="CJ14" s="57"/>
      <c r="CK14" s="144"/>
      <c r="CL14" s="34"/>
      <c r="CM14" s="34"/>
      <c r="CN14" s="144"/>
      <c r="CO14" s="57"/>
      <c r="CP14" s="57"/>
      <c r="CQ14" s="144"/>
      <c r="CR14" s="57"/>
      <c r="CS14" s="57"/>
      <c r="CT14" s="144"/>
      <c r="CU14" s="57"/>
      <c r="CV14" s="57"/>
      <c r="CW14" s="144"/>
      <c r="CX14" s="57"/>
      <c r="CY14" s="57"/>
      <c r="CZ14" s="144"/>
      <c r="DA14" s="57"/>
      <c r="DB14" s="57"/>
      <c r="DC14" s="144"/>
      <c r="DD14" s="57"/>
      <c r="DE14" s="57"/>
      <c r="DF14" s="144"/>
      <c r="DG14" s="57"/>
      <c r="DH14" s="300"/>
      <c r="DI14" s="145"/>
      <c r="DL14" s="62"/>
      <c r="DM14" s="298"/>
      <c r="DN14" s="144"/>
      <c r="DO14" s="57"/>
      <c r="DP14" s="57"/>
      <c r="DQ14" s="144"/>
      <c r="DR14" s="57"/>
      <c r="DS14" s="57"/>
      <c r="DT14" s="144"/>
      <c r="DU14" s="57"/>
      <c r="DV14" s="57"/>
      <c r="DW14" s="144"/>
      <c r="DX14" s="57"/>
      <c r="DY14" s="57"/>
      <c r="DZ14" s="144"/>
      <c r="EA14" s="57"/>
      <c r="EB14" s="57"/>
      <c r="EC14" s="144"/>
      <c r="ED14" s="57"/>
      <c r="EE14" s="57"/>
      <c r="EF14" s="144"/>
      <c r="EG14" s="57"/>
      <c r="EH14" s="57"/>
      <c r="EI14" s="144"/>
      <c r="EJ14" s="34"/>
      <c r="EK14" s="34"/>
      <c r="EL14" s="144"/>
      <c r="EM14" s="57"/>
      <c r="EN14" s="57"/>
      <c r="EO14" s="144"/>
      <c r="EP14" s="57"/>
      <c r="EQ14" s="57"/>
      <c r="ER14" s="144"/>
      <c r="ES14" s="57"/>
      <c r="ET14" s="57"/>
      <c r="EU14" s="144"/>
      <c r="EV14" s="57"/>
      <c r="EW14" s="57"/>
      <c r="EX14" s="144"/>
      <c r="EY14" s="57"/>
      <c r="EZ14" s="57"/>
      <c r="FA14" s="144"/>
      <c r="FB14" s="57"/>
      <c r="FC14" s="57"/>
      <c r="FD14" s="144"/>
      <c r="FE14" s="57"/>
      <c r="FF14" s="300"/>
      <c r="FG14" s="145"/>
      <c r="FJ14" s="62"/>
      <c r="FK14" s="298"/>
      <c r="FL14" s="144"/>
      <c r="FM14" s="57"/>
      <c r="FN14" s="57"/>
      <c r="FO14" s="144"/>
      <c r="FP14" s="57"/>
      <c r="FQ14" s="57"/>
      <c r="FR14" s="144"/>
      <c r="FS14" s="57"/>
      <c r="FT14" s="57"/>
      <c r="FU14" s="144"/>
      <c r="FV14" s="57"/>
      <c r="FW14" s="57"/>
      <c r="FX14" s="144"/>
      <c r="FY14" s="57"/>
      <c r="FZ14" s="57"/>
      <c r="GA14" s="144"/>
      <c r="GB14" s="57"/>
      <c r="GC14" s="57"/>
      <c r="GD14" s="144"/>
      <c r="GE14" s="57"/>
      <c r="GF14" s="57"/>
      <c r="GG14" s="144"/>
      <c r="GH14" s="34"/>
      <c r="GI14" s="34"/>
      <c r="GJ14" s="144"/>
      <c r="GK14" s="57"/>
      <c r="GL14" s="57"/>
      <c r="GM14" s="144"/>
      <c r="GN14" s="57"/>
      <c r="GO14" s="57"/>
      <c r="GP14" s="144"/>
      <c r="GQ14" s="57"/>
      <c r="GR14" s="57"/>
      <c r="GS14" s="144"/>
      <c r="GT14" s="57"/>
      <c r="GU14" s="57"/>
      <c r="GV14" s="144"/>
      <c r="GW14" s="57"/>
      <c r="GX14" s="57"/>
      <c r="GY14" s="144"/>
      <c r="GZ14" s="57"/>
      <c r="HA14" s="57"/>
      <c r="HB14" s="144"/>
      <c r="HC14" s="57"/>
      <c r="HD14" s="300"/>
      <c r="HE14" s="145"/>
    </row>
    <row r="15" spans="1:213" x14ac:dyDescent="0.35">
      <c r="H15" s="301">
        <v>0</v>
      </c>
      <c r="I15" s="301" t="str">
        <f t="shared" si="0"/>
        <v>Y</v>
      </c>
      <c r="K15" s="18"/>
      <c r="L15" s="56"/>
      <c r="M15" s="117">
        <f ca="1">'Raw Weather Data'!K15</f>
        <v>44798</v>
      </c>
      <c r="N15" s="130"/>
      <c r="P15" s="62"/>
      <c r="Q15" s="298"/>
      <c r="R15" s="144"/>
      <c r="S15" s="57"/>
      <c r="T15" s="57"/>
      <c r="U15" s="144"/>
      <c r="V15" s="57"/>
      <c r="W15" s="57"/>
      <c r="X15" s="144"/>
      <c r="Y15" s="57"/>
      <c r="Z15" s="57"/>
      <c r="AA15" s="144"/>
      <c r="AB15" s="57"/>
      <c r="AC15" s="57"/>
      <c r="AD15" s="144"/>
      <c r="AE15" s="57"/>
      <c r="AF15" s="57"/>
      <c r="AG15" s="144"/>
      <c r="AH15" s="57"/>
      <c r="AI15" s="57"/>
      <c r="AJ15" s="144"/>
      <c r="AK15" s="57"/>
      <c r="AL15" s="57"/>
      <c r="AM15" s="144"/>
      <c r="AN15" s="34"/>
      <c r="AO15" s="34"/>
      <c r="AP15" s="144"/>
      <c r="AQ15" s="57"/>
      <c r="AR15" s="57"/>
      <c r="AS15" s="144"/>
      <c r="AT15" s="57"/>
      <c r="AU15" s="57"/>
      <c r="AV15" s="144"/>
      <c r="AW15" s="57"/>
      <c r="AX15" s="57"/>
      <c r="AY15" s="144"/>
      <c r="AZ15" s="57"/>
      <c r="BA15" s="57"/>
      <c r="BB15" s="144"/>
      <c r="BC15" s="57"/>
      <c r="BD15" s="57"/>
      <c r="BE15" s="144"/>
      <c r="BF15" s="57"/>
      <c r="BG15" s="57"/>
      <c r="BH15" s="144"/>
      <c r="BI15" s="57"/>
      <c r="BJ15" s="300"/>
      <c r="BK15" s="145"/>
      <c r="BN15" s="62"/>
      <c r="BO15" s="298"/>
      <c r="BP15" s="144"/>
      <c r="BQ15" s="57"/>
      <c r="BR15" s="57"/>
      <c r="BS15" s="144"/>
      <c r="BT15" s="57"/>
      <c r="BU15" s="57"/>
      <c r="BV15" s="144"/>
      <c r="BW15" s="57"/>
      <c r="BX15" s="57"/>
      <c r="BY15" s="144"/>
      <c r="BZ15" s="57"/>
      <c r="CA15" s="57"/>
      <c r="CB15" s="144"/>
      <c r="CC15" s="57"/>
      <c r="CD15" s="57"/>
      <c r="CE15" s="144"/>
      <c r="CF15" s="57"/>
      <c r="CG15" s="57"/>
      <c r="CH15" s="144"/>
      <c r="CI15" s="57"/>
      <c r="CJ15" s="57"/>
      <c r="CK15" s="144"/>
      <c r="CL15" s="34"/>
      <c r="CM15" s="34"/>
      <c r="CN15" s="144"/>
      <c r="CO15" s="57"/>
      <c r="CP15" s="57"/>
      <c r="CQ15" s="144"/>
      <c r="CR15" s="57"/>
      <c r="CS15" s="57"/>
      <c r="CT15" s="144"/>
      <c r="CU15" s="57"/>
      <c r="CV15" s="57"/>
      <c r="CW15" s="144"/>
      <c r="CX15" s="57"/>
      <c r="CY15" s="57"/>
      <c r="CZ15" s="144"/>
      <c r="DA15" s="57"/>
      <c r="DB15" s="57"/>
      <c r="DC15" s="144"/>
      <c r="DD15" s="57"/>
      <c r="DE15" s="57"/>
      <c r="DF15" s="144"/>
      <c r="DG15" s="57"/>
      <c r="DH15" s="300"/>
      <c r="DI15" s="145"/>
      <c r="DL15" s="62"/>
      <c r="DM15" s="298"/>
      <c r="DN15" s="144"/>
      <c r="DO15" s="57"/>
      <c r="DP15" s="57"/>
      <c r="DQ15" s="144"/>
      <c r="DR15" s="57"/>
      <c r="DS15" s="57"/>
      <c r="DT15" s="144"/>
      <c r="DU15" s="57"/>
      <c r="DV15" s="57"/>
      <c r="DW15" s="144"/>
      <c r="DX15" s="57"/>
      <c r="DY15" s="57"/>
      <c r="DZ15" s="144"/>
      <c r="EA15" s="57"/>
      <c r="EB15" s="57"/>
      <c r="EC15" s="144"/>
      <c r="ED15" s="57"/>
      <c r="EE15" s="57"/>
      <c r="EF15" s="144"/>
      <c r="EG15" s="57"/>
      <c r="EH15" s="57"/>
      <c r="EI15" s="144"/>
      <c r="EJ15" s="34"/>
      <c r="EK15" s="34"/>
      <c r="EL15" s="144"/>
      <c r="EM15" s="57"/>
      <c r="EN15" s="57"/>
      <c r="EO15" s="144"/>
      <c r="EP15" s="57"/>
      <c r="EQ15" s="57"/>
      <c r="ER15" s="144"/>
      <c r="ES15" s="57"/>
      <c r="ET15" s="57"/>
      <c r="EU15" s="144"/>
      <c r="EV15" s="57"/>
      <c r="EW15" s="57"/>
      <c r="EX15" s="144"/>
      <c r="EY15" s="57"/>
      <c r="EZ15" s="57"/>
      <c r="FA15" s="144"/>
      <c r="FB15" s="57"/>
      <c r="FC15" s="57"/>
      <c r="FD15" s="144"/>
      <c r="FE15" s="57"/>
      <c r="FF15" s="300"/>
      <c r="FG15" s="145"/>
      <c r="FJ15" s="62"/>
      <c r="FK15" s="298"/>
      <c r="FL15" s="144"/>
      <c r="FM15" s="57"/>
      <c r="FN15" s="57"/>
      <c r="FO15" s="144"/>
      <c r="FP15" s="57"/>
      <c r="FQ15" s="57"/>
      <c r="FR15" s="144"/>
      <c r="FS15" s="57"/>
      <c r="FT15" s="57"/>
      <c r="FU15" s="144"/>
      <c r="FV15" s="57"/>
      <c r="FW15" s="57"/>
      <c r="FX15" s="144"/>
      <c r="FY15" s="57"/>
      <c r="FZ15" s="57"/>
      <c r="GA15" s="144"/>
      <c r="GB15" s="57"/>
      <c r="GC15" s="57"/>
      <c r="GD15" s="144"/>
      <c r="GE15" s="57"/>
      <c r="GF15" s="57"/>
      <c r="GG15" s="144"/>
      <c r="GH15" s="34"/>
      <c r="GI15" s="34"/>
      <c r="GJ15" s="144"/>
      <c r="GK15" s="57"/>
      <c r="GL15" s="57"/>
      <c r="GM15" s="144"/>
      <c r="GN15" s="57"/>
      <c r="GO15" s="57"/>
      <c r="GP15" s="144"/>
      <c r="GQ15" s="57"/>
      <c r="GR15" s="57"/>
      <c r="GS15" s="144"/>
      <c r="GT15" s="57"/>
      <c r="GU15" s="57"/>
      <c r="GV15" s="144"/>
      <c r="GW15" s="57"/>
      <c r="GX15" s="57"/>
      <c r="GY15" s="144"/>
      <c r="GZ15" s="57"/>
      <c r="HA15" s="57"/>
      <c r="HB15" s="144"/>
      <c r="HC15" s="57"/>
      <c r="HD15" s="300"/>
      <c r="HE15" s="145"/>
    </row>
    <row r="16" spans="1:213" x14ac:dyDescent="0.35">
      <c r="H16" s="301">
        <v>0</v>
      </c>
      <c r="I16" s="301" t="str">
        <f t="shared" si="0"/>
        <v>Y</v>
      </c>
      <c r="K16" s="18"/>
      <c r="L16" s="56"/>
      <c r="M16" s="117">
        <f ca="1">'Raw Weather Data'!K16</f>
        <v>44797</v>
      </c>
      <c r="N16" s="130"/>
      <c r="P16" s="62"/>
      <c r="Q16" s="298"/>
      <c r="R16" s="144"/>
      <c r="S16" s="57"/>
      <c r="T16" s="57"/>
      <c r="U16" s="144"/>
      <c r="V16" s="57"/>
      <c r="W16" s="57"/>
      <c r="X16" s="144"/>
      <c r="Y16" s="57"/>
      <c r="Z16" s="57"/>
      <c r="AA16" s="144"/>
      <c r="AB16" s="57"/>
      <c r="AC16" s="57"/>
      <c r="AD16" s="144"/>
      <c r="AE16" s="57"/>
      <c r="AF16" s="57"/>
      <c r="AG16" s="144"/>
      <c r="AH16" s="57"/>
      <c r="AI16" s="57"/>
      <c r="AJ16" s="144"/>
      <c r="AK16" s="57"/>
      <c r="AL16" s="57"/>
      <c r="AM16" s="144"/>
      <c r="AN16" s="34"/>
      <c r="AO16" s="34"/>
      <c r="AP16" s="144"/>
      <c r="AQ16" s="57"/>
      <c r="AR16" s="57"/>
      <c r="AS16" s="144"/>
      <c r="AT16" s="57"/>
      <c r="AU16" s="57"/>
      <c r="AV16" s="144"/>
      <c r="AW16" s="57"/>
      <c r="AX16" s="57"/>
      <c r="AY16" s="144"/>
      <c r="AZ16" s="57"/>
      <c r="BA16" s="57"/>
      <c r="BB16" s="144"/>
      <c r="BC16" s="57"/>
      <c r="BD16" s="57"/>
      <c r="BE16" s="144"/>
      <c r="BF16" s="57"/>
      <c r="BG16" s="57"/>
      <c r="BH16" s="144"/>
      <c r="BI16" s="57"/>
      <c r="BJ16" s="300"/>
      <c r="BK16" s="145"/>
      <c r="BN16" s="62"/>
      <c r="BO16" s="298"/>
      <c r="BP16" s="144"/>
      <c r="BQ16" s="57"/>
      <c r="BR16" s="57"/>
      <c r="BS16" s="144"/>
      <c r="BT16" s="57"/>
      <c r="BU16" s="57"/>
      <c r="BV16" s="144"/>
      <c r="BW16" s="57"/>
      <c r="BX16" s="57"/>
      <c r="BY16" s="144"/>
      <c r="BZ16" s="57"/>
      <c r="CA16" s="57"/>
      <c r="CB16" s="144"/>
      <c r="CC16" s="57"/>
      <c r="CD16" s="57"/>
      <c r="CE16" s="144"/>
      <c r="CF16" s="57"/>
      <c r="CG16" s="57"/>
      <c r="CH16" s="144"/>
      <c r="CI16" s="57"/>
      <c r="CJ16" s="57"/>
      <c r="CK16" s="144"/>
      <c r="CL16" s="34"/>
      <c r="CM16" s="34"/>
      <c r="CN16" s="144"/>
      <c r="CO16" s="57"/>
      <c r="CP16" s="57"/>
      <c r="CQ16" s="144"/>
      <c r="CR16" s="57"/>
      <c r="CS16" s="57"/>
      <c r="CT16" s="144"/>
      <c r="CU16" s="57"/>
      <c r="CV16" s="57"/>
      <c r="CW16" s="144"/>
      <c r="CX16" s="57"/>
      <c r="CY16" s="57"/>
      <c r="CZ16" s="144"/>
      <c r="DA16" s="57"/>
      <c r="DB16" s="57"/>
      <c r="DC16" s="144"/>
      <c r="DD16" s="57"/>
      <c r="DE16" s="57"/>
      <c r="DF16" s="144"/>
      <c r="DG16" s="57"/>
      <c r="DH16" s="300"/>
      <c r="DI16" s="145"/>
      <c r="DL16" s="62"/>
      <c r="DM16" s="298"/>
      <c r="DN16" s="144"/>
      <c r="DO16" s="57"/>
      <c r="DP16" s="57"/>
      <c r="DQ16" s="144"/>
      <c r="DR16" s="57"/>
      <c r="DS16" s="57"/>
      <c r="DT16" s="144"/>
      <c r="DU16" s="57"/>
      <c r="DV16" s="57"/>
      <c r="DW16" s="144"/>
      <c r="DX16" s="57"/>
      <c r="DY16" s="57"/>
      <c r="DZ16" s="144"/>
      <c r="EA16" s="57"/>
      <c r="EB16" s="57"/>
      <c r="EC16" s="144"/>
      <c r="ED16" s="57"/>
      <c r="EE16" s="57"/>
      <c r="EF16" s="144"/>
      <c r="EG16" s="57"/>
      <c r="EH16" s="57"/>
      <c r="EI16" s="144"/>
      <c r="EJ16" s="34"/>
      <c r="EK16" s="34"/>
      <c r="EL16" s="144"/>
      <c r="EM16" s="57"/>
      <c r="EN16" s="57"/>
      <c r="EO16" s="144"/>
      <c r="EP16" s="57"/>
      <c r="EQ16" s="57"/>
      <c r="ER16" s="144"/>
      <c r="ES16" s="57"/>
      <c r="ET16" s="57"/>
      <c r="EU16" s="144"/>
      <c r="EV16" s="57"/>
      <c r="EW16" s="57"/>
      <c r="EX16" s="144"/>
      <c r="EY16" s="57"/>
      <c r="EZ16" s="57"/>
      <c r="FA16" s="144"/>
      <c r="FB16" s="57"/>
      <c r="FC16" s="57"/>
      <c r="FD16" s="144"/>
      <c r="FE16" s="57"/>
      <c r="FF16" s="300"/>
      <c r="FG16" s="145"/>
      <c r="FJ16" s="62"/>
      <c r="FK16" s="298"/>
      <c r="FL16" s="144"/>
      <c r="FM16" s="57"/>
      <c r="FN16" s="57"/>
      <c r="FO16" s="144"/>
      <c r="FP16" s="57"/>
      <c r="FQ16" s="57"/>
      <c r="FR16" s="144"/>
      <c r="FS16" s="57"/>
      <c r="FT16" s="57"/>
      <c r="FU16" s="144"/>
      <c r="FV16" s="57"/>
      <c r="FW16" s="57"/>
      <c r="FX16" s="144"/>
      <c r="FY16" s="57"/>
      <c r="FZ16" s="57"/>
      <c r="GA16" s="144"/>
      <c r="GB16" s="57"/>
      <c r="GC16" s="57"/>
      <c r="GD16" s="144"/>
      <c r="GE16" s="57"/>
      <c r="GF16" s="57"/>
      <c r="GG16" s="144"/>
      <c r="GH16" s="34"/>
      <c r="GI16" s="34"/>
      <c r="GJ16" s="144"/>
      <c r="GK16" s="57"/>
      <c r="GL16" s="57"/>
      <c r="GM16" s="144"/>
      <c r="GN16" s="57"/>
      <c r="GO16" s="57"/>
      <c r="GP16" s="144"/>
      <c r="GQ16" s="57"/>
      <c r="GR16" s="57"/>
      <c r="GS16" s="144"/>
      <c r="GT16" s="57"/>
      <c r="GU16" s="57"/>
      <c r="GV16" s="144"/>
      <c r="GW16" s="57"/>
      <c r="GX16" s="57"/>
      <c r="GY16" s="144"/>
      <c r="GZ16" s="57"/>
      <c r="HA16" s="57"/>
      <c r="HB16" s="144"/>
      <c r="HC16" s="57"/>
      <c r="HD16" s="300"/>
      <c r="HE16" s="145"/>
    </row>
    <row r="17" spans="1:213" x14ac:dyDescent="0.35">
      <c r="H17" s="301">
        <v>0</v>
      </c>
      <c r="I17" s="301" t="str">
        <f t="shared" si="0"/>
        <v>Y</v>
      </c>
      <c r="K17" s="18"/>
      <c r="L17" s="56"/>
      <c r="M17" s="117">
        <f ca="1">'Raw Weather Data'!K17</f>
        <v>44796</v>
      </c>
      <c r="N17" s="130"/>
      <c r="P17" s="62"/>
      <c r="Q17" s="298"/>
      <c r="R17" s="144"/>
      <c r="S17" s="57"/>
      <c r="T17" s="57"/>
      <c r="U17" s="144"/>
      <c r="V17" s="57"/>
      <c r="W17" s="57"/>
      <c r="X17" s="144"/>
      <c r="Y17" s="57"/>
      <c r="Z17" s="57"/>
      <c r="AA17" s="144"/>
      <c r="AB17" s="57"/>
      <c r="AC17" s="57"/>
      <c r="AD17" s="144"/>
      <c r="AE17" s="57"/>
      <c r="AF17" s="57"/>
      <c r="AG17" s="144"/>
      <c r="AH17" s="57"/>
      <c r="AI17" s="57"/>
      <c r="AJ17" s="144"/>
      <c r="AK17" s="57"/>
      <c r="AL17" s="57"/>
      <c r="AM17" s="144"/>
      <c r="AN17" s="34"/>
      <c r="AO17" s="34"/>
      <c r="AP17" s="144"/>
      <c r="AQ17" s="57"/>
      <c r="AR17" s="57"/>
      <c r="AS17" s="144"/>
      <c r="AT17" s="57"/>
      <c r="AU17" s="57"/>
      <c r="AV17" s="144"/>
      <c r="AW17" s="57"/>
      <c r="AX17" s="57"/>
      <c r="AY17" s="144"/>
      <c r="AZ17" s="57"/>
      <c r="BA17" s="57"/>
      <c r="BB17" s="144"/>
      <c r="BC17" s="57"/>
      <c r="BD17" s="57"/>
      <c r="BE17" s="144"/>
      <c r="BF17" s="57"/>
      <c r="BG17" s="57"/>
      <c r="BH17" s="144"/>
      <c r="BI17" s="57"/>
      <c r="BJ17" s="300"/>
      <c r="BK17" s="145"/>
      <c r="BN17" s="62"/>
      <c r="BO17" s="298"/>
      <c r="BP17" s="144"/>
      <c r="BQ17" s="57"/>
      <c r="BR17" s="57"/>
      <c r="BS17" s="144"/>
      <c r="BT17" s="57"/>
      <c r="BU17" s="57"/>
      <c r="BV17" s="144"/>
      <c r="BW17" s="57"/>
      <c r="BX17" s="57"/>
      <c r="BY17" s="144"/>
      <c r="BZ17" s="57"/>
      <c r="CA17" s="57"/>
      <c r="CB17" s="144"/>
      <c r="CC17" s="57"/>
      <c r="CD17" s="57"/>
      <c r="CE17" s="144"/>
      <c r="CF17" s="57"/>
      <c r="CG17" s="57"/>
      <c r="CH17" s="144"/>
      <c r="CI17" s="57"/>
      <c r="CJ17" s="57"/>
      <c r="CK17" s="144"/>
      <c r="CL17" s="34"/>
      <c r="CM17" s="34"/>
      <c r="CN17" s="144"/>
      <c r="CO17" s="57"/>
      <c r="CP17" s="57"/>
      <c r="CQ17" s="144"/>
      <c r="CR17" s="57"/>
      <c r="CS17" s="57"/>
      <c r="CT17" s="144"/>
      <c r="CU17" s="57"/>
      <c r="CV17" s="57"/>
      <c r="CW17" s="144"/>
      <c r="CX17" s="57"/>
      <c r="CY17" s="57"/>
      <c r="CZ17" s="144"/>
      <c r="DA17" s="57"/>
      <c r="DB17" s="57"/>
      <c r="DC17" s="144"/>
      <c r="DD17" s="57"/>
      <c r="DE17" s="57"/>
      <c r="DF17" s="144"/>
      <c r="DG17" s="57"/>
      <c r="DH17" s="300"/>
      <c r="DI17" s="145"/>
      <c r="DL17" s="62"/>
      <c r="DM17" s="298"/>
      <c r="DN17" s="144"/>
      <c r="DO17" s="57"/>
      <c r="DP17" s="57"/>
      <c r="DQ17" s="144"/>
      <c r="DR17" s="57"/>
      <c r="DS17" s="57"/>
      <c r="DT17" s="144"/>
      <c r="DU17" s="57"/>
      <c r="DV17" s="57"/>
      <c r="DW17" s="144"/>
      <c r="DX17" s="57"/>
      <c r="DY17" s="57"/>
      <c r="DZ17" s="144"/>
      <c r="EA17" s="57"/>
      <c r="EB17" s="57"/>
      <c r="EC17" s="144"/>
      <c r="ED17" s="57"/>
      <c r="EE17" s="57"/>
      <c r="EF17" s="144"/>
      <c r="EG17" s="57"/>
      <c r="EH17" s="57"/>
      <c r="EI17" s="144"/>
      <c r="EJ17" s="34"/>
      <c r="EK17" s="34"/>
      <c r="EL17" s="144"/>
      <c r="EM17" s="57"/>
      <c r="EN17" s="57"/>
      <c r="EO17" s="144"/>
      <c r="EP17" s="57"/>
      <c r="EQ17" s="57"/>
      <c r="ER17" s="144"/>
      <c r="ES17" s="57"/>
      <c r="ET17" s="57"/>
      <c r="EU17" s="144"/>
      <c r="EV17" s="57"/>
      <c r="EW17" s="57"/>
      <c r="EX17" s="144"/>
      <c r="EY17" s="57"/>
      <c r="EZ17" s="57"/>
      <c r="FA17" s="144"/>
      <c r="FB17" s="57"/>
      <c r="FC17" s="57"/>
      <c r="FD17" s="144"/>
      <c r="FE17" s="57"/>
      <c r="FF17" s="300"/>
      <c r="FG17" s="145"/>
      <c r="FJ17" s="62"/>
      <c r="FK17" s="298"/>
      <c r="FL17" s="144"/>
      <c r="FM17" s="57"/>
      <c r="FN17" s="57"/>
      <c r="FO17" s="144"/>
      <c r="FP17" s="57"/>
      <c r="FQ17" s="57"/>
      <c r="FR17" s="144"/>
      <c r="FS17" s="57"/>
      <c r="FT17" s="57"/>
      <c r="FU17" s="144"/>
      <c r="FV17" s="57"/>
      <c r="FW17" s="57"/>
      <c r="FX17" s="144"/>
      <c r="FY17" s="57"/>
      <c r="FZ17" s="57"/>
      <c r="GA17" s="144"/>
      <c r="GB17" s="57"/>
      <c r="GC17" s="57"/>
      <c r="GD17" s="144"/>
      <c r="GE17" s="57"/>
      <c r="GF17" s="57"/>
      <c r="GG17" s="144"/>
      <c r="GH17" s="34"/>
      <c r="GI17" s="34"/>
      <c r="GJ17" s="144"/>
      <c r="GK17" s="57"/>
      <c r="GL17" s="57"/>
      <c r="GM17" s="144"/>
      <c r="GN17" s="57"/>
      <c r="GO17" s="57"/>
      <c r="GP17" s="144"/>
      <c r="GQ17" s="57"/>
      <c r="GR17" s="57"/>
      <c r="GS17" s="144"/>
      <c r="GT17" s="57"/>
      <c r="GU17" s="57"/>
      <c r="GV17" s="144"/>
      <c r="GW17" s="57"/>
      <c r="GX17" s="57"/>
      <c r="GY17" s="144"/>
      <c r="GZ17" s="57"/>
      <c r="HA17" s="57"/>
      <c r="HB17" s="144"/>
      <c r="HC17" s="57"/>
      <c r="HD17" s="300"/>
      <c r="HE17" s="145"/>
    </row>
    <row r="18" spans="1:213" x14ac:dyDescent="0.35">
      <c r="H18" s="301">
        <v>0</v>
      </c>
      <c r="I18" s="301" t="str">
        <f t="shared" si="0"/>
        <v>Y</v>
      </c>
      <c r="K18" s="18"/>
      <c r="L18" s="56"/>
      <c r="M18" s="117">
        <f ca="1">'Raw Weather Data'!K18</f>
        <v>44795</v>
      </c>
      <c r="N18" s="130"/>
      <c r="P18" s="62"/>
      <c r="Q18" s="298"/>
      <c r="R18" s="144"/>
      <c r="S18" s="57"/>
      <c r="T18" s="57"/>
      <c r="U18" s="144"/>
      <c r="V18" s="57"/>
      <c r="W18" s="57"/>
      <c r="X18" s="144"/>
      <c r="Y18" s="57"/>
      <c r="Z18" s="57"/>
      <c r="AA18" s="144"/>
      <c r="AB18" s="57"/>
      <c r="AC18" s="57"/>
      <c r="AD18" s="144"/>
      <c r="AE18" s="57"/>
      <c r="AF18" s="57"/>
      <c r="AG18" s="144"/>
      <c r="AH18" s="57"/>
      <c r="AI18" s="57"/>
      <c r="AJ18" s="144"/>
      <c r="AK18" s="57"/>
      <c r="AL18" s="57"/>
      <c r="AM18" s="144"/>
      <c r="AN18" s="34"/>
      <c r="AO18" s="34"/>
      <c r="AP18" s="144"/>
      <c r="AQ18" s="57"/>
      <c r="AR18" s="57"/>
      <c r="AS18" s="144"/>
      <c r="AT18" s="57"/>
      <c r="AU18" s="57"/>
      <c r="AV18" s="144"/>
      <c r="AW18" s="57"/>
      <c r="AX18" s="57"/>
      <c r="AY18" s="144"/>
      <c r="AZ18" s="57"/>
      <c r="BA18" s="57"/>
      <c r="BB18" s="144"/>
      <c r="BC18" s="57"/>
      <c r="BD18" s="57"/>
      <c r="BE18" s="144"/>
      <c r="BF18" s="57"/>
      <c r="BG18" s="57"/>
      <c r="BH18" s="144"/>
      <c r="BI18" s="57"/>
      <c r="BJ18" s="300"/>
      <c r="BK18" s="145"/>
      <c r="BN18" s="62"/>
      <c r="BO18" s="298"/>
      <c r="BP18" s="144"/>
      <c r="BQ18" s="57"/>
      <c r="BR18" s="57"/>
      <c r="BS18" s="144"/>
      <c r="BT18" s="57"/>
      <c r="BU18" s="57"/>
      <c r="BV18" s="144"/>
      <c r="BW18" s="57"/>
      <c r="BX18" s="57"/>
      <c r="BY18" s="144"/>
      <c r="BZ18" s="57"/>
      <c r="CA18" s="57"/>
      <c r="CB18" s="144"/>
      <c r="CC18" s="57"/>
      <c r="CD18" s="57"/>
      <c r="CE18" s="144"/>
      <c r="CF18" s="57"/>
      <c r="CG18" s="57"/>
      <c r="CH18" s="144"/>
      <c r="CI18" s="57"/>
      <c r="CJ18" s="57"/>
      <c r="CK18" s="144"/>
      <c r="CL18" s="34"/>
      <c r="CM18" s="34"/>
      <c r="CN18" s="144"/>
      <c r="CO18" s="57"/>
      <c r="CP18" s="57"/>
      <c r="CQ18" s="144"/>
      <c r="CR18" s="57"/>
      <c r="CS18" s="57"/>
      <c r="CT18" s="144"/>
      <c r="CU18" s="57"/>
      <c r="CV18" s="57"/>
      <c r="CW18" s="144"/>
      <c r="CX18" s="57"/>
      <c r="CY18" s="57"/>
      <c r="CZ18" s="144"/>
      <c r="DA18" s="57"/>
      <c r="DB18" s="57"/>
      <c r="DC18" s="144"/>
      <c r="DD18" s="57"/>
      <c r="DE18" s="57"/>
      <c r="DF18" s="144"/>
      <c r="DG18" s="57"/>
      <c r="DH18" s="300"/>
      <c r="DI18" s="145"/>
      <c r="DL18" s="62"/>
      <c r="DM18" s="298"/>
      <c r="DN18" s="144"/>
      <c r="DO18" s="57"/>
      <c r="DP18" s="57"/>
      <c r="DQ18" s="144"/>
      <c r="DR18" s="57"/>
      <c r="DS18" s="57"/>
      <c r="DT18" s="144"/>
      <c r="DU18" s="57"/>
      <c r="DV18" s="57"/>
      <c r="DW18" s="144"/>
      <c r="DX18" s="57"/>
      <c r="DY18" s="57"/>
      <c r="DZ18" s="144"/>
      <c r="EA18" s="57"/>
      <c r="EB18" s="57"/>
      <c r="EC18" s="144"/>
      <c r="ED18" s="57"/>
      <c r="EE18" s="57"/>
      <c r="EF18" s="144"/>
      <c r="EG18" s="57"/>
      <c r="EH18" s="57"/>
      <c r="EI18" s="144"/>
      <c r="EJ18" s="34"/>
      <c r="EK18" s="34"/>
      <c r="EL18" s="144"/>
      <c r="EM18" s="57"/>
      <c r="EN18" s="57"/>
      <c r="EO18" s="144"/>
      <c r="EP18" s="57"/>
      <c r="EQ18" s="57"/>
      <c r="ER18" s="144"/>
      <c r="ES18" s="57"/>
      <c r="ET18" s="57"/>
      <c r="EU18" s="144"/>
      <c r="EV18" s="57"/>
      <c r="EW18" s="57"/>
      <c r="EX18" s="144"/>
      <c r="EY18" s="57"/>
      <c r="EZ18" s="57"/>
      <c r="FA18" s="144"/>
      <c r="FB18" s="57"/>
      <c r="FC18" s="57"/>
      <c r="FD18" s="144"/>
      <c r="FE18" s="57"/>
      <c r="FF18" s="300"/>
      <c r="FG18" s="145"/>
      <c r="FJ18" s="62"/>
      <c r="FK18" s="298"/>
      <c r="FL18" s="144"/>
      <c r="FM18" s="57"/>
      <c r="FN18" s="57"/>
      <c r="FO18" s="144"/>
      <c r="FP18" s="57"/>
      <c r="FQ18" s="57"/>
      <c r="FR18" s="144"/>
      <c r="FS18" s="57"/>
      <c r="FT18" s="57"/>
      <c r="FU18" s="144"/>
      <c r="FV18" s="57"/>
      <c r="FW18" s="57"/>
      <c r="FX18" s="144"/>
      <c r="FY18" s="57"/>
      <c r="FZ18" s="57"/>
      <c r="GA18" s="144"/>
      <c r="GB18" s="57"/>
      <c r="GC18" s="57"/>
      <c r="GD18" s="144"/>
      <c r="GE18" s="57"/>
      <c r="GF18" s="57"/>
      <c r="GG18" s="144"/>
      <c r="GH18" s="34"/>
      <c r="GI18" s="34"/>
      <c r="GJ18" s="144"/>
      <c r="GK18" s="57"/>
      <c r="GL18" s="57"/>
      <c r="GM18" s="144"/>
      <c r="GN18" s="57"/>
      <c r="GO18" s="57"/>
      <c r="GP18" s="144"/>
      <c r="GQ18" s="57"/>
      <c r="GR18" s="57"/>
      <c r="GS18" s="144"/>
      <c r="GT18" s="57"/>
      <c r="GU18" s="57"/>
      <c r="GV18" s="144"/>
      <c r="GW18" s="57"/>
      <c r="GX18" s="57"/>
      <c r="GY18" s="144"/>
      <c r="GZ18" s="57"/>
      <c r="HA18" s="57"/>
      <c r="HB18" s="144"/>
      <c r="HC18" s="57"/>
      <c r="HD18" s="300"/>
      <c r="HE18" s="145"/>
    </row>
    <row r="19" spans="1:213" x14ac:dyDescent="0.35">
      <c r="H19" s="301">
        <v>0</v>
      </c>
      <c r="I19" s="301" t="str">
        <f t="shared" si="0"/>
        <v>Y</v>
      </c>
      <c r="K19" s="18"/>
      <c r="L19" s="56"/>
      <c r="M19" s="117">
        <f ca="1">'Raw Weather Data'!K19</f>
        <v>44794</v>
      </c>
      <c r="N19" s="130"/>
      <c r="P19" s="62"/>
      <c r="Q19" s="298"/>
      <c r="R19" s="144"/>
      <c r="S19" s="57"/>
      <c r="T19" s="57"/>
      <c r="U19" s="144"/>
      <c r="V19" s="57"/>
      <c r="W19" s="57"/>
      <c r="X19" s="144"/>
      <c r="Y19" s="57"/>
      <c r="Z19" s="57"/>
      <c r="AA19" s="144"/>
      <c r="AB19" s="57"/>
      <c r="AC19" s="57"/>
      <c r="AD19" s="144"/>
      <c r="AE19" s="57"/>
      <c r="AF19" s="57"/>
      <c r="AG19" s="144"/>
      <c r="AH19" s="57"/>
      <c r="AI19" s="57"/>
      <c r="AJ19" s="144"/>
      <c r="AK19" s="57"/>
      <c r="AL19" s="57"/>
      <c r="AM19" s="144"/>
      <c r="AN19" s="34"/>
      <c r="AO19" s="34"/>
      <c r="AP19" s="144"/>
      <c r="AQ19" s="57"/>
      <c r="AR19" s="57"/>
      <c r="AS19" s="144"/>
      <c r="AT19" s="57"/>
      <c r="AU19" s="57"/>
      <c r="AV19" s="144"/>
      <c r="AW19" s="57"/>
      <c r="AX19" s="57"/>
      <c r="AY19" s="144"/>
      <c r="AZ19" s="57"/>
      <c r="BA19" s="57"/>
      <c r="BB19" s="144"/>
      <c r="BC19" s="57"/>
      <c r="BD19" s="57"/>
      <c r="BE19" s="144"/>
      <c r="BF19" s="57"/>
      <c r="BG19" s="57"/>
      <c r="BH19" s="144"/>
      <c r="BI19" s="57"/>
      <c r="BJ19" s="300"/>
      <c r="BK19" s="145"/>
      <c r="BN19" s="62"/>
      <c r="BO19" s="298"/>
      <c r="BP19" s="144"/>
      <c r="BQ19" s="57"/>
      <c r="BR19" s="57"/>
      <c r="BS19" s="144"/>
      <c r="BT19" s="57"/>
      <c r="BU19" s="57"/>
      <c r="BV19" s="144"/>
      <c r="BW19" s="57"/>
      <c r="BX19" s="57"/>
      <c r="BY19" s="144"/>
      <c r="BZ19" s="57"/>
      <c r="CA19" s="57"/>
      <c r="CB19" s="144"/>
      <c r="CC19" s="57"/>
      <c r="CD19" s="57"/>
      <c r="CE19" s="144"/>
      <c r="CF19" s="57"/>
      <c r="CG19" s="57"/>
      <c r="CH19" s="144"/>
      <c r="CI19" s="57"/>
      <c r="CJ19" s="57"/>
      <c r="CK19" s="144"/>
      <c r="CL19" s="34"/>
      <c r="CM19" s="34"/>
      <c r="CN19" s="144"/>
      <c r="CO19" s="57"/>
      <c r="CP19" s="57"/>
      <c r="CQ19" s="144"/>
      <c r="CR19" s="57"/>
      <c r="CS19" s="57"/>
      <c r="CT19" s="144"/>
      <c r="CU19" s="57"/>
      <c r="CV19" s="57"/>
      <c r="CW19" s="144"/>
      <c r="CX19" s="57"/>
      <c r="CY19" s="57"/>
      <c r="CZ19" s="144"/>
      <c r="DA19" s="57"/>
      <c r="DB19" s="57"/>
      <c r="DC19" s="144"/>
      <c r="DD19" s="57"/>
      <c r="DE19" s="57"/>
      <c r="DF19" s="144"/>
      <c r="DG19" s="57"/>
      <c r="DH19" s="300"/>
      <c r="DI19" s="145"/>
      <c r="DL19" s="62"/>
      <c r="DM19" s="298"/>
      <c r="DN19" s="144"/>
      <c r="DO19" s="57"/>
      <c r="DP19" s="57"/>
      <c r="DQ19" s="144"/>
      <c r="DR19" s="57"/>
      <c r="DS19" s="57"/>
      <c r="DT19" s="144"/>
      <c r="DU19" s="57"/>
      <c r="DV19" s="57"/>
      <c r="DW19" s="144"/>
      <c r="DX19" s="57"/>
      <c r="DY19" s="57"/>
      <c r="DZ19" s="144"/>
      <c r="EA19" s="57"/>
      <c r="EB19" s="57"/>
      <c r="EC19" s="144"/>
      <c r="ED19" s="57"/>
      <c r="EE19" s="57"/>
      <c r="EF19" s="144"/>
      <c r="EG19" s="57"/>
      <c r="EH19" s="57"/>
      <c r="EI19" s="144"/>
      <c r="EJ19" s="34"/>
      <c r="EK19" s="34"/>
      <c r="EL19" s="144"/>
      <c r="EM19" s="57"/>
      <c r="EN19" s="57"/>
      <c r="EO19" s="144"/>
      <c r="EP19" s="57"/>
      <c r="EQ19" s="57"/>
      <c r="ER19" s="144"/>
      <c r="ES19" s="57"/>
      <c r="ET19" s="57"/>
      <c r="EU19" s="144"/>
      <c r="EV19" s="57"/>
      <c r="EW19" s="57"/>
      <c r="EX19" s="144"/>
      <c r="EY19" s="57"/>
      <c r="EZ19" s="57"/>
      <c r="FA19" s="144"/>
      <c r="FB19" s="57"/>
      <c r="FC19" s="57"/>
      <c r="FD19" s="144"/>
      <c r="FE19" s="57"/>
      <c r="FF19" s="300"/>
      <c r="FG19" s="145"/>
      <c r="FJ19" s="62"/>
      <c r="FK19" s="298"/>
      <c r="FL19" s="144"/>
      <c r="FM19" s="57"/>
      <c r="FN19" s="57"/>
      <c r="FO19" s="144"/>
      <c r="FP19" s="57"/>
      <c r="FQ19" s="57"/>
      <c r="FR19" s="144"/>
      <c r="FS19" s="57"/>
      <c r="FT19" s="57"/>
      <c r="FU19" s="144"/>
      <c r="FV19" s="57"/>
      <c r="FW19" s="57"/>
      <c r="FX19" s="144"/>
      <c r="FY19" s="57"/>
      <c r="FZ19" s="57"/>
      <c r="GA19" s="144"/>
      <c r="GB19" s="57"/>
      <c r="GC19" s="57"/>
      <c r="GD19" s="144"/>
      <c r="GE19" s="57"/>
      <c r="GF19" s="57"/>
      <c r="GG19" s="144"/>
      <c r="GH19" s="34"/>
      <c r="GI19" s="34"/>
      <c r="GJ19" s="144"/>
      <c r="GK19" s="57"/>
      <c r="GL19" s="57"/>
      <c r="GM19" s="144"/>
      <c r="GN19" s="57"/>
      <c r="GO19" s="57"/>
      <c r="GP19" s="144"/>
      <c r="GQ19" s="57"/>
      <c r="GR19" s="57"/>
      <c r="GS19" s="144"/>
      <c r="GT19" s="57"/>
      <c r="GU19" s="57"/>
      <c r="GV19" s="144"/>
      <c r="GW19" s="57"/>
      <c r="GX19" s="57"/>
      <c r="GY19" s="144"/>
      <c r="GZ19" s="57"/>
      <c r="HA19" s="57"/>
      <c r="HB19" s="144"/>
      <c r="HC19" s="57"/>
      <c r="HD19" s="300"/>
      <c r="HE19" s="145"/>
    </row>
    <row r="20" spans="1:213" x14ac:dyDescent="0.35">
      <c r="H20" s="301">
        <v>0</v>
      </c>
      <c r="I20" s="301" t="str">
        <f t="shared" si="0"/>
        <v>Y</v>
      </c>
      <c r="K20" s="18"/>
      <c r="L20" s="56"/>
      <c r="M20" s="117">
        <f ca="1">'Raw Weather Data'!K20</f>
        <v>44793</v>
      </c>
      <c r="N20" s="130"/>
      <c r="P20" s="62"/>
      <c r="Q20" s="298"/>
      <c r="R20" s="144"/>
      <c r="S20" s="57"/>
      <c r="T20" s="57"/>
      <c r="U20" s="144"/>
      <c r="V20" s="57"/>
      <c r="W20" s="57"/>
      <c r="X20" s="144"/>
      <c r="Y20" s="57"/>
      <c r="Z20" s="57"/>
      <c r="AA20" s="144"/>
      <c r="AB20" s="57"/>
      <c r="AC20" s="57"/>
      <c r="AD20" s="144"/>
      <c r="AE20" s="57"/>
      <c r="AF20" s="57"/>
      <c r="AG20" s="144"/>
      <c r="AH20" s="57"/>
      <c r="AI20" s="57"/>
      <c r="AJ20" s="144"/>
      <c r="AK20" s="57"/>
      <c r="AL20" s="57"/>
      <c r="AM20" s="144"/>
      <c r="AN20" s="34"/>
      <c r="AO20" s="34"/>
      <c r="AP20" s="144"/>
      <c r="AQ20" s="57"/>
      <c r="AR20" s="57"/>
      <c r="AS20" s="144"/>
      <c r="AT20" s="57"/>
      <c r="AU20" s="57"/>
      <c r="AV20" s="144"/>
      <c r="AW20" s="57"/>
      <c r="AX20" s="57"/>
      <c r="AY20" s="144"/>
      <c r="AZ20" s="57"/>
      <c r="BA20" s="57"/>
      <c r="BB20" s="144"/>
      <c r="BC20" s="57"/>
      <c r="BD20" s="57"/>
      <c r="BE20" s="144"/>
      <c r="BF20" s="57"/>
      <c r="BG20" s="57"/>
      <c r="BH20" s="144"/>
      <c r="BI20" s="57"/>
      <c r="BJ20" s="300"/>
      <c r="BK20" s="145"/>
      <c r="BN20" s="62"/>
      <c r="BO20" s="298"/>
      <c r="BP20" s="144"/>
      <c r="BQ20" s="57"/>
      <c r="BR20" s="57"/>
      <c r="BS20" s="144"/>
      <c r="BT20" s="57"/>
      <c r="BU20" s="57"/>
      <c r="BV20" s="144"/>
      <c r="BW20" s="57"/>
      <c r="BX20" s="57"/>
      <c r="BY20" s="144"/>
      <c r="BZ20" s="57"/>
      <c r="CA20" s="57"/>
      <c r="CB20" s="144"/>
      <c r="CC20" s="57"/>
      <c r="CD20" s="57"/>
      <c r="CE20" s="144"/>
      <c r="CF20" s="57"/>
      <c r="CG20" s="57"/>
      <c r="CH20" s="144"/>
      <c r="CI20" s="57"/>
      <c r="CJ20" s="57"/>
      <c r="CK20" s="144"/>
      <c r="CL20" s="34"/>
      <c r="CM20" s="34"/>
      <c r="CN20" s="144"/>
      <c r="CO20" s="57"/>
      <c r="CP20" s="57"/>
      <c r="CQ20" s="144"/>
      <c r="CR20" s="57"/>
      <c r="CS20" s="57"/>
      <c r="CT20" s="144"/>
      <c r="CU20" s="57"/>
      <c r="CV20" s="57"/>
      <c r="CW20" s="144"/>
      <c r="CX20" s="57"/>
      <c r="CY20" s="57"/>
      <c r="CZ20" s="144"/>
      <c r="DA20" s="57"/>
      <c r="DB20" s="57"/>
      <c r="DC20" s="144"/>
      <c r="DD20" s="57"/>
      <c r="DE20" s="57"/>
      <c r="DF20" s="144"/>
      <c r="DG20" s="57"/>
      <c r="DH20" s="300"/>
      <c r="DI20" s="145"/>
      <c r="DL20" s="62"/>
      <c r="DM20" s="298"/>
      <c r="DN20" s="144"/>
      <c r="DO20" s="57"/>
      <c r="DP20" s="57"/>
      <c r="DQ20" s="144"/>
      <c r="DR20" s="57"/>
      <c r="DS20" s="57"/>
      <c r="DT20" s="144"/>
      <c r="DU20" s="57"/>
      <c r="DV20" s="57"/>
      <c r="DW20" s="144"/>
      <c r="DX20" s="57"/>
      <c r="DY20" s="57"/>
      <c r="DZ20" s="144"/>
      <c r="EA20" s="57"/>
      <c r="EB20" s="57"/>
      <c r="EC20" s="144"/>
      <c r="ED20" s="57"/>
      <c r="EE20" s="57"/>
      <c r="EF20" s="144"/>
      <c r="EG20" s="57"/>
      <c r="EH20" s="57"/>
      <c r="EI20" s="144"/>
      <c r="EJ20" s="34"/>
      <c r="EK20" s="34"/>
      <c r="EL20" s="144"/>
      <c r="EM20" s="57"/>
      <c r="EN20" s="57"/>
      <c r="EO20" s="144"/>
      <c r="EP20" s="57"/>
      <c r="EQ20" s="57"/>
      <c r="ER20" s="144"/>
      <c r="ES20" s="57"/>
      <c r="ET20" s="57"/>
      <c r="EU20" s="144"/>
      <c r="EV20" s="57"/>
      <c r="EW20" s="57"/>
      <c r="EX20" s="144"/>
      <c r="EY20" s="57"/>
      <c r="EZ20" s="57"/>
      <c r="FA20" s="144"/>
      <c r="FB20" s="57"/>
      <c r="FC20" s="57"/>
      <c r="FD20" s="144"/>
      <c r="FE20" s="57"/>
      <c r="FF20" s="300"/>
      <c r="FG20" s="145"/>
      <c r="FJ20" s="62"/>
      <c r="FK20" s="298"/>
      <c r="FL20" s="144"/>
      <c r="FM20" s="57"/>
      <c r="FN20" s="57"/>
      <c r="FO20" s="144"/>
      <c r="FP20" s="57"/>
      <c r="FQ20" s="57"/>
      <c r="FR20" s="144"/>
      <c r="FS20" s="57"/>
      <c r="FT20" s="57"/>
      <c r="FU20" s="144"/>
      <c r="FV20" s="57"/>
      <c r="FW20" s="57"/>
      <c r="FX20" s="144"/>
      <c r="FY20" s="57"/>
      <c r="FZ20" s="57"/>
      <c r="GA20" s="144"/>
      <c r="GB20" s="57"/>
      <c r="GC20" s="57"/>
      <c r="GD20" s="144"/>
      <c r="GE20" s="57"/>
      <c r="GF20" s="57"/>
      <c r="GG20" s="144"/>
      <c r="GH20" s="34"/>
      <c r="GI20" s="34"/>
      <c r="GJ20" s="144"/>
      <c r="GK20" s="57"/>
      <c r="GL20" s="57"/>
      <c r="GM20" s="144"/>
      <c r="GN20" s="57"/>
      <c r="GO20" s="57"/>
      <c r="GP20" s="144"/>
      <c r="GQ20" s="57"/>
      <c r="GR20" s="57"/>
      <c r="GS20" s="144"/>
      <c r="GT20" s="57"/>
      <c r="GU20" s="57"/>
      <c r="GV20" s="144"/>
      <c r="GW20" s="57"/>
      <c r="GX20" s="57"/>
      <c r="GY20" s="144"/>
      <c r="GZ20" s="57"/>
      <c r="HA20" s="57"/>
      <c r="HB20" s="144"/>
      <c r="HC20" s="57"/>
      <c r="HD20" s="300"/>
      <c r="HE20" s="145"/>
    </row>
    <row r="21" spans="1:213" s="139" customFormat="1" x14ac:dyDescent="0.35">
      <c r="A21" s="376"/>
      <c r="B21" s="377"/>
      <c r="C21" s="371"/>
      <c r="D21" s="376"/>
      <c r="E21" s="138"/>
      <c r="H21" s="301">
        <v>0</v>
      </c>
      <c r="I21" s="301" t="str">
        <f>IF(H21&lt;=$E$13,"Y","N")</f>
        <v>Y</v>
      </c>
      <c r="M21" s="140">
        <f ca="1">'Raw Weather Data'!K21</f>
        <v>44792</v>
      </c>
      <c r="N21" s="141" t="str">
        <f ca="1">'Raw Weather Data'!L21</f>
        <v/>
      </c>
      <c r="O21" s="138"/>
      <c r="P21" s="158" t="str">
        <f ca="1">IFERROR(IF($I21="y",'Raw Weather Data'!P21-$N21,"-"),"-")</f>
        <v>-</v>
      </c>
      <c r="Q21" s="312"/>
      <c r="R21" s="156" t="str">
        <f ca="1">IFERROR(ABS(P21),"-")</f>
        <v>-</v>
      </c>
      <c r="S21" s="156" t="str">
        <f ca="1">IFERROR(IF($I21="y",'Raw Weather Data'!S21-$N21,"-"),"-")</f>
        <v>-</v>
      </c>
      <c r="T21" s="312"/>
      <c r="U21" s="156" t="str">
        <f ca="1">IFERROR(ABS(S21),"-")</f>
        <v>-</v>
      </c>
      <c r="V21" s="156" t="str">
        <f ca="1">IFERROR(IF($I21="y",'Raw Weather Data'!V21-$N21,"-"),"-")</f>
        <v>-</v>
      </c>
      <c r="W21" s="312"/>
      <c r="X21" s="156" t="str">
        <f ca="1">IFERROR(ABS(V21),"-")</f>
        <v>-</v>
      </c>
      <c r="Y21" s="156" t="str">
        <f ca="1">IFERROR(IF($I21="y",'Raw Weather Data'!Y21-$N21,"-"),"-")</f>
        <v>-</v>
      </c>
      <c r="Z21" s="312"/>
      <c r="AA21" s="156" t="str">
        <f ca="1">IFERROR(ABS(Y21),"-")</f>
        <v>-</v>
      </c>
      <c r="AB21" s="156" t="str">
        <f ca="1">IFERROR(IF($I21="y",'Raw Weather Data'!AB21-$N21,"-"),"-")</f>
        <v>-</v>
      </c>
      <c r="AC21" s="312"/>
      <c r="AD21" s="156" t="str">
        <f ca="1">IFERROR(ABS(AB21),"-")</f>
        <v>-</v>
      </c>
      <c r="AE21" s="156" t="str">
        <f ca="1">IFERROR(IF($I21="y",'Raw Weather Data'!AE21-$N21,"-"),"-")</f>
        <v>-</v>
      </c>
      <c r="AF21" s="312"/>
      <c r="AG21" s="156" t="str">
        <f ca="1">IFERROR(ABS(AE21),"-")</f>
        <v>-</v>
      </c>
      <c r="AH21" s="156" t="str">
        <f ca="1">IFERROR(IF($I21="y",'Raw Weather Data'!AH21-$N21,"-"),"-")</f>
        <v>-</v>
      </c>
      <c r="AI21" s="312"/>
      <c r="AJ21" s="156" t="str">
        <f ca="1">IFERROR(ABS(AH21),"-")</f>
        <v>-</v>
      </c>
      <c r="AK21" s="156" t="str">
        <f ca="1">IFERROR(IF($I21="y",'Raw Weather Data'!AK21-$N21,"-"),"-")</f>
        <v>-</v>
      </c>
      <c r="AL21" s="312"/>
      <c r="AM21" s="156" t="str">
        <f ca="1">IFERROR(ABS(AK21),"-")</f>
        <v>-</v>
      </c>
      <c r="AN21" s="159" t="str">
        <f ca="1">IFERROR(IF($I21="y",'Raw Weather Data'!AN21-$N21,"-"),"-")</f>
        <v>-</v>
      </c>
      <c r="AO21" s="312"/>
      <c r="AP21" s="156" t="str">
        <f ca="1">IFERROR(ABS(AN21),"-")</f>
        <v>-</v>
      </c>
      <c r="AQ21" s="156" t="str">
        <f ca="1">IFERROR(IF($I21="y",'Raw Weather Data'!AQ21-$N21,"-"),"-")</f>
        <v>-</v>
      </c>
      <c r="AR21" s="312"/>
      <c r="AS21" s="156" t="str">
        <f ca="1">IFERROR(ABS(AQ21),"-")</f>
        <v>-</v>
      </c>
      <c r="AT21" s="156" t="str">
        <f ca="1">IFERROR(IF($I21="y",'Raw Weather Data'!AT21-$N21,"-"),"-")</f>
        <v>-</v>
      </c>
      <c r="AU21" s="312"/>
      <c r="AV21" s="156" t="str">
        <f ca="1">IFERROR(ABS(AT21),"-")</f>
        <v>-</v>
      </c>
      <c r="AW21" s="156" t="str">
        <f ca="1">IFERROR(IF($I21="y",'Raw Weather Data'!AW21-$N21,"-"),"-")</f>
        <v>-</v>
      </c>
      <c r="AX21" s="312"/>
      <c r="AY21" s="156" t="str">
        <f ca="1">IFERROR(ABS(AW21),"-")</f>
        <v>-</v>
      </c>
      <c r="AZ21" s="156" t="str">
        <f ca="1">IFERROR(IF($I21="y",'Raw Weather Data'!AZ21-$N21,"-"),"-")</f>
        <v>-</v>
      </c>
      <c r="BA21" s="312"/>
      <c r="BB21" s="156" t="str">
        <f ca="1">IFERROR(ABS(AZ21),"-")</f>
        <v>-</v>
      </c>
      <c r="BC21" s="156" t="str">
        <f ca="1">IFERROR(IF($I21="y",'Raw Weather Data'!BC21-$N21,"-"),"-")</f>
        <v>-</v>
      </c>
      <c r="BD21" s="312"/>
      <c r="BE21" s="156" t="str">
        <f ca="1">IFERROR(ABS(BC21),"-")</f>
        <v>-</v>
      </c>
      <c r="BF21" s="156" t="str">
        <f ca="1">IFERROR(IF($I21="y",'Raw Weather Data'!BF21-$N21,"-"),"-")</f>
        <v>-</v>
      </c>
      <c r="BG21" s="312"/>
      <c r="BH21" s="156" t="str">
        <f ca="1">IFERROR(ABS(BF21),"-")</f>
        <v>-</v>
      </c>
      <c r="BI21" s="156" t="str">
        <f ca="1">IFERROR(IF($I21="y",'Raw Weather Data'!BI21-$N21,"-"),"-")</f>
        <v>-</v>
      </c>
      <c r="BJ21" s="312"/>
      <c r="BK21" s="157" t="str">
        <f ca="1">IFERROR(ABS(BI21),"-")</f>
        <v>-</v>
      </c>
      <c r="BN21" s="158" t="str">
        <f ca="1">IFERROR(IF($I21="y",'Raw Weather Data'!BN21-$N21,"-"),"-")</f>
        <v>-</v>
      </c>
      <c r="BO21" s="312"/>
      <c r="BP21" s="156" t="str">
        <f t="shared" ref="BP21:BP51" ca="1" si="1">IFERROR(ABS(BN21),"-")</f>
        <v>-</v>
      </c>
      <c r="BQ21" s="156" t="str">
        <f ca="1">IFERROR(IF($I21="y",'Raw Weather Data'!BQ21-$N21,"-"),"-")</f>
        <v>-</v>
      </c>
      <c r="BR21" s="312"/>
      <c r="BS21" s="156" t="str">
        <f t="shared" ref="BS21:BS51" ca="1" si="2">IFERROR(ABS(BQ21),"-")</f>
        <v>-</v>
      </c>
      <c r="BT21" s="156" t="str">
        <f ca="1">IFERROR(IF($I21="y",'Raw Weather Data'!BT21-$N21,"-"),"-")</f>
        <v>-</v>
      </c>
      <c r="BU21" s="312"/>
      <c r="BV21" s="156" t="str">
        <f t="shared" ref="BV21:BV51" ca="1" si="3">IFERROR(ABS(BT21),"-")</f>
        <v>-</v>
      </c>
      <c r="BW21" s="156" t="str">
        <f ca="1">IFERROR(IF($I21="y",'Raw Weather Data'!BW21-$N21,"-"),"-")</f>
        <v>-</v>
      </c>
      <c r="BX21" s="312"/>
      <c r="BY21" s="156" t="str">
        <f t="shared" ref="BY21:BY51" ca="1" si="4">IFERROR(ABS(BW21),"-")</f>
        <v>-</v>
      </c>
      <c r="BZ21" s="156" t="str">
        <f ca="1">IFERROR(IF($I21="y",'Raw Weather Data'!BZ21-$N21,"-"),"-")</f>
        <v>-</v>
      </c>
      <c r="CA21" s="312"/>
      <c r="CB21" s="156" t="str">
        <f t="shared" ref="CB21:CB51" ca="1" si="5">IFERROR(ABS(BZ21),"-")</f>
        <v>-</v>
      </c>
      <c r="CC21" s="156" t="str">
        <f ca="1">IFERROR(IF($I21="y",'Raw Weather Data'!CC21-$N21,"-"),"-")</f>
        <v>-</v>
      </c>
      <c r="CD21" s="312"/>
      <c r="CE21" s="156" t="str">
        <f t="shared" ref="CE21:CE51" ca="1" si="6">IFERROR(ABS(CC21),"-")</f>
        <v>-</v>
      </c>
      <c r="CF21" s="156" t="str">
        <f ca="1">IFERROR(IF($I21="y",'Raw Weather Data'!CF21-$N21,"-"),"-")</f>
        <v>-</v>
      </c>
      <c r="CG21" s="312"/>
      <c r="CH21" s="156" t="str">
        <f t="shared" ref="CH21:CH51" ca="1" si="7">IFERROR(ABS(CF21),"-")</f>
        <v>-</v>
      </c>
      <c r="CI21" s="156" t="str">
        <f ca="1">IFERROR(IF($I21="y",'Raw Weather Data'!CI21-$N21,"-"),"-")</f>
        <v>-</v>
      </c>
      <c r="CJ21" s="312"/>
      <c r="CK21" s="156" t="str">
        <f t="shared" ref="CK21:CK51" ca="1" si="8">IFERROR(ABS(CI21),"-")</f>
        <v>-</v>
      </c>
      <c r="CL21" s="159" t="str">
        <f ca="1">IFERROR(IF($I21="y",'Raw Weather Data'!CL21-$N21,"-"),"-")</f>
        <v>-</v>
      </c>
      <c r="CM21" s="312"/>
      <c r="CN21" s="156" t="str">
        <f t="shared" ref="CN21:CN51" ca="1" si="9">IFERROR(ABS(CL21),"-")</f>
        <v>-</v>
      </c>
      <c r="CO21" s="156" t="str">
        <f ca="1">IFERROR(IF($I21="y",'Raw Weather Data'!CO21-$N21,"-"),"-")</f>
        <v>-</v>
      </c>
      <c r="CP21" s="312"/>
      <c r="CQ21" s="156" t="str">
        <f t="shared" ref="CQ21:CQ51" ca="1" si="10">IFERROR(ABS(CO21),"-")</f>
        <v>-</v>
      </c>
      <c r="CR21" s="156" t="str">
        <f ca="1">IFERROR(IF($I21="y",'Raw Weather Data'!CR21-$N21,"-"),"-")</f>
        <v>-</v>
      </c>
      <c r="CS21" s="312"/>
      <c r="CT21" s="156" t="str">
        <f t="shared" ref="CT21:CT51" ca="1" si="11">IFERROR(ABS(CR21),"-")</f>
        <v>-</v>
      </c>
      <c r="CU21" s="156" t="str">
        <f ca="1">IFERROR(IF($I21="y",'Raw Weather Data'!CU21-$N21,"-"),"-")</f>
        <v>-</v>
      </c>
      <c r="CV21" s="312"/>
      <c r="CW21" s="156" t="str">
        <f t="shared" ref="CW21:CW51" ca="1" si="12">IFERROR(ABS(CU21),"-")</f>
        <v>-</v>
      </c>
      <c r="CX21" s="156" t="str">
        <f ca="1">IFERROR(IF($I21="y",'Raw Weather Data'!CX21-$N21,"-"),"-")</f>
        <v>-</v>
      </c>
      <c r="CY21" s="312"/>
      <c r="CZ21" s="156" t="str">
        <f t="shared" ref="CZ21:CZ51" ca="1" si="13">IFERROR(ABS(CX21),"-")</f>
        <v>-</v>
      </c>
      <c r="DA21" s="156" t="str">
        <f ca="1">IFERROR(IF($I21="y",'Raw Weather Data'!DA21-$N21,"-"),"-")</f>
        <v>-</v>
      </c>
      <c r="DB21" s="312"/>
      <c r="DC21" s="156" t="str">
        <f t="shared" ref="DC21:DC51" ca="1" si="14">IFERROR(ABS(DA21),"-")</f>
        <v>-</v>
      </c>
      <c r="DD21" s="156" t="str">
        <f ca="1">IFERROR(IF($I21="y",'Raw Weather Data'!DD21-$N21,"-"),"-")</f>
        <v>-</v>
      </c>
      <c r="DE21" s="312"/>
      <c r="DF21" s="156" t="str">
        <f t="shared" ref="DF21:DF51" ca="1" si="15">IFERROR(ABS(DD21),"-")</f>
        <v>-</v>
      </c>
      <c r="DG21" s="156" t="str">
        <f ca="1">IFERROR(IF($I21="y",'Raw Weather Data'!DG21-$N21,"-"),"-")</f>
        <v>-</v>
      </c>
      <c r="DH21" s="312"/>
      <c r="DI21" s="157" t="str">
        <f t="shared" ref="DI21:DI51" ca="1" si="16">IFERROR(ABS(DG21),"-")</f>
        <v>-</v>
      </c>
      <c r="DL21" s="158" t="str">
        <f ca="1">IFERROR(IF($I21="y",'Raw Weather Data'!DL21-$N21,"-"),"-")</f>
        <v>-</v>
      </c>
      <c r="DM21" s="312"/>
      <c r="DN21" s="156" t="str">
        <f ca="1">IFERROR(ABS(DL21),"-")</f>
        <v>-</v>
      </c>
      <c r="DO21" s="156" t="str">
        <f ca="1">IFERROR(IF($I21="y",'Raw Weather Data'!DO21-$N21,"-"),"-")</f>
        <v>-</v>
      </c>
      <c r="DP21" s="312"/>
      <c r="DQ21" s="156" t="str">
        <f ca="1">IFERROR(ABS(DO21),"-")</f>
        <v>-</v>
      </c>
      <c r="DR21" s="156" t="str">
        <f ca="1">IFERROR(IF($I21="y",'Raw Weather Data'!DR21-$N21,"-"),"-")</f>
        <v>-</v>
      </c>
      <c r="DS21" s="312"/>
      <c r="DT21" s="156" t="str">
        <f ca="1">IFERROR(ABS(DR21),"-")</f>
        <v>-</v>
      </c>
      <c r="DU21" s="156" t="str">
        <f ca="1">IFERROR(IF($I21="y",'Raw Weather Data'!DU21-$N21,"-"),"-")</f>
        <v>-</v>
      </c>
      <c r="DV21" s="312"/>
      <c r="DW21" s="156" t="str">
        <f ca="1">IFERROR(ABS(DU21),"-")</f>
        <v>-</v>
      </c>
      <c r="DX21" s="156" t="str">
        <f ca="1">IFERROR(IF($I21="y",'Raw Weather Data'!DX21-$N21,"-"),"-")</f>
        <v>-</v>
      </c>
      <c r="DY21" s="312"/>
      <c r="DZ21" s="156" t="str">
        <f ca="1">IFERROR(ABS(DX21),"-")</f>
        <v>-</v>
      </c>
      <c r="EA21" s="156" t="str">
        <f ca="1">IFERROR(IF($I21="y",'Raw Weather Data'!EA21-$N21,"-"),"-")</f>
        <v>-</v>
      </c>
      <c r="EB21" s="312"/>
      <c r="EC21" s="156" t="str">
        <f t="shared" ref="EC21:EC51" ca="1" si="17">IFERROR(ABS(EA21),"-")</f>
        <v>-</v>
      </c>
      <c r="ED21" s="156" t="str">
        <f ca="1">IFERROR(IF($I21="y",'Raw Weather Data'!ED21-$N21,"-"),"-")</f>
        <v>-</v>
      </c>
      <c r="EE21" s="312"/>
      <c r="EF21" s="156" t="str">
        <f t="shared" ref="EF21:EF51" ca="1" si="18">IFERROR(ABS(ED21),"-")</f>
        <v>-</v>
      </c>
      <c r="EG21" s="156" t="str">
        <f ca="1">IFERROR(IF($I21="y",'Raw Weather Data'!EG21-$N21,"-"),"-")</f>
        <v>-</v>
      </c>
      <c r="EH21" s="312"/>
      <c r="EI21" s="156" t="str">
        <f t="shared" ref="EI21:EI51" ca="1" si="19">IFERROR(ABS(EG21),"-")</f>
        <v>-</v>
      </c>
      <c r="EJ21" s="159" t="str">
        <f ca="1">IFERROR(IF($I21="y",'Raw Weather Data'!EJ21-$N21,"-"),"-")</f>
        <v>-</v>
      </c>
      <c r="EK21" s="312"/>
      <c r="EL21" s="156" t="str">
        <f t="shared" ref="EL21:EL51" ca="1" si="20">IFERROR(ABS(EJ21),"-")</f>
        <v>-</v>
      </c>
      <c r="EM21" s="156" t="str">
        <f ca="1">IFERROR(IF($I21="y",'Raw Weather Data'!EM21-$N21,"-"),"-")</f>
        <v>-</v>
      </c>
      <c r="EN21" s="312"/>
      <c r="EO21" s="156" t="str">
        <f ca="1">IFERROR(ABS(EM21),"-")</f>
        <v>-</v>
      </c>
      <c r="EP21" s="156" t="str">
        <f ca="1">IFERROR(IF($I21="y",'Raw Weather Data'!EP21-$N21,"-"),"-")</f>
        <v>-</v>
      </c>
      <c r="EQ21" s="312"/>
      <c r="ER21" s="156" t="str">
        <f t="shared" ref="ER21:ER51" ca="1" si="21">IFERROR(ABS(EP21),"-")</f>
        <v>-</v>
      </c>
      <c r="ES21" s="156" t="str">
        <f ca="1">IFERROR(IF($I21="y",'Raw Weather Data'!ES21-$N21,"-"),"-")</f>
        <v>-</v>
      </c>
      <c r="ET21" s="312"/>
      <c r="EU21" s="156" t="str">
        <f ca="1">IFERROR(ABS(ES21),"-")</f>
        <v>-</v>
      </c>
      <c r="EV21" s="156" t="str">
        <f ca="1">IFERROR(IF($I21="y",'Raw Weather Data'!EV21-$N21,"-"),"-")</f>
        <v>-</v>
      </c>
      <c r="EW21" s="312"/>
      <c r="EX21" s="156" t="str">
        <f ca="1">IFERROR(ABS(EV21),"-")</f>
        <v>-</v>
      </c>
      <c r="EY21" s="156" t="str">
        <f ca="1">IFERROR(IF($I21="y",'Raw Weather Data'!EY21-$N21,"-"),"-")</f>
        <v>-</v>
      </c>
      <c r="EZ21" s="312"/>
      <c r="FA21" s="156" t="str">
        <f ca="1">IFERROR(ABS(EY21),"-")</f>
        <v>-</v>
      </c>
      <c r="FB21" s="156" t="str">
        <f ca="1">IFERROR(IF($I21="y",'Raw Weather Data'!FB21-$N21,"-"),"-")</f>
        <v>-</v>
      </c>
      <c r="FC21" s="312"/>
      <c r="FD21" s="156" t="str">
        <f ca="1">IFERROR(ABS(FB21),"-")</f>
        <v>-</v>
      </c>
      <c r="FE21" s="156" t="str">
        <f ca="1">IFERROR(IF($I21="y",'Raw Weather Data'!FE21-$N21,"-"),"-")</f>
        <v>-</v>
      </c>
      <c r="FF21" s="312"/>
      <c r="FG21" s="157" t="str">
        <f ca="1">IFERROR(ABS(FE21),"-")</f>
        <v>-</v>
      </c>
      <c r="FJ21" s="158" t="str">
        <f ca="1">IFERROR(IF($I21="y",'Raw Weather Data'!FJ21-$N21,"-"),"-")</f>
        <v>-</v>
      </c>
      <c r="FK21" s="312"/>
      <c r="FL21" s="156" t="str">
        <f ca="1">IFERROR(ABS(FJ21),"-")</f>
        <v>-</v>
      </c>
      <c r="FM21" s="156" t="str">
        <f ca="1">IFERROR(IF($I21="y",'Raw Weather Data'!FM21-$N21,"-"),"-")</f>
        <v>-</v>
      </c>
      <c r="FN21" s="312"/>
      <c r="FO21" s="156" t="str">
        <f ca="1">IFERROR(ABS(FM21),"-")</f>
        <v>-</v>
      </c>
      <c r="FP21" s="156" t="str">
        <f ca="1">IFERROR(IF($I21="y",'Raw Weather Data'!FP21-$N21,"-"),"-")</f>
        <v>-</v>
      </c>
      <c r="FQ21" s="312"/>
      <c r="FR21" s="156" t="str">
        <f ca="1">IFERROR(ABS(FP21),"-")</f>
        <v>-</v>
      </c>
      <c r="FS21" s="156" t="str">
        <f ca="1">IFERROR(IF($I21="y",'Raw Weather Data'!FS21-$N21,"-"),"-")</f>
        <v>-</v>
      </c>
      <c r="FT21" s="312"/>
      <c r="FU21" s="156" t="str">
        <f ca="1">IFERROR(ABS(FS21),"-")</f>
        <v>-</v>
      </c>
      <c r="FV21" s="156" t="str">
        <f ca="1">IFERROR(IF($I21="y",'Raw Weather Data'!FV21-$N21,"-"),"-")</f>
        <v>-</v>
      </c>
      <c r="FW21" s="312"/>
      <c r="FX21" s="156" t="str">
        <f t="shared" ref="FX21:FX51" ca="1" si="22">IFERROR(ABS(FV21),"-")</f>
        <v>-</v>
      </c>
      <c r="FY21" s="156" t="str">
        <f ca="1">IFERROR(IF($I21="y",'Raw Weather Data'!FY21-$N21,"-"),"-")</f>
        <v>-</v>
      </c>
      <c r="FZ21" s="312"/>
      <c r="GA21" s="156" t="str">
        <f t="shared" ref="GA21:GA51" ca="1" si="23">IFERROR(ABS(FY21),"-")</f>
        <v>-</v>
      </c>
      <c r="GB21" s="156" t="str">
        <f ca="1">IFERROR(IF($I21="y",'Raw Weather Data'!GB21-$N21,"-"),"-")</f>
        <v>-</v>
      </c>
      <c r="GC21" s="312"/>
      <c r="GD21" s="156" t="str">
        <f ca="1">IFERROR(ABS(GB21),"-")</f>
        <v>-</v>
      </c>
      <c r="GE21" s="156" t="str">
        <f ca="1">IFERROR(IF($I21="y",'Raw Weather Data'!GE21-$N21,"-"),"-")</f>
        <v>-</v>
      </c>
      <c r="GF21" s="312"/>
      <c r="GG21" s="156" t="str">
        <f ca="1">IFERROR(ABS(GE21),"-")</f>
        <v>-</v>
      </c>
      <c r="GH21" s="159" t="str">
        <f ca="1">IFERROR(IF($I21="y",'Raw Weather Data'!GH21-$N21,"-"),"-")</f>
        <v>-</v>
      </c>
      <c r="GI21" s="312"/>
      <c r="GJ21" s="156" t="str">
        <f ca="1">IFERROR(ABS(GH21),"-")</f>
        <v>-</v>
      </c>
      <c r="GK21" s="156" t="str">
        <f ca="1">IFERROR(IF($I21="y",'Raw Weather Data'!GK21-$N21,"-"),"-")</f>
        <v>-</v>
      </c>
      <c r="GL21" s="312"/>
      <c r="GM21" s="156" t="str">
        <f ca="1">IFERROR(ABS(GK21),"-")</f>
        <v>-</v>
      </c>
      <c r="GN21" s="156" t="str">
        <f ca="1">IFERROR(IF($I21="y",'Raw Weather Data'!GN21-$N21,"-"),"-")</f>
        <v>-</v>
      </c>
      <c r="GO21" s="312"/>
      <c r="GP21" s="156" t="str">
        <f ca="1">IFERROR(ABS(GN21),"-")</f>
        <v>-</v>
      </c>
      <c r="GQ21" s="156" t="str">
        <f ca="1">IFERROR(IF($I21="y",'Raw Weather Data'!GQ21-$N21,"-"),"-")</f>
        <v>-</v>
      </c>
      <c r="GR21" s="312"/>
      <c r="GS21" s="156" t="str">
        <f ca="1">IFERROR(ABS(GQ21),"-")</f>
        <v>-</v>
      </c>
      <c r="GT21" s="156" t="str">
        <f ca="1">IFERROR(IF($I21="y",'Raw Weather Data'!GT21-$N21,"-"),"-")</f>
        <v>-</v>
      </c>
      <c r="GU21" s="312"/>
      <c r="GV21" s="156" t="str">
        <f ca="1">IFERROR(ABS(GT21),"-")</f>
        <v>-</v>
      </c>
      <c r="GW21" s="156" t="str">
        <f ca="1">IFERROR(IF($I21="y",'Raw Weather Data'!GW21-$N21,"-"),"-")</f>
        <v>-</v>
      </c>
      <c r="GX21" s="312"/>
      <c r="GY21" s="156" t="str">
        <f ca="1">IFERROR(ABS(GW21),"-")</f>
        <v>-</v>
      </c>
      <c r="GZ21" s="156" t="str">
        <f ca="1">IFERROR(IF($I21="y",'Raw Weather Data'!GZ21-$N21,"-"),"-")</f>
        <v>-</v>
      </c>
      <c r="HA21" s="312"/>
      <c r="HB21" s="156" t="str">
        <f ca="1">IFERROR(ABS(GZ21),"-")</f>
        <v>-</v>
      </c>
      <c r="HC21" s="156" t="str">
        <f ca="1">IFERROR(IF($I21="y",'Raw Weather Data'!HC21-$N21,"-"),"-")</f>
        <v>-</v>
      </c>
      <c r="HD21" s="312"/>
      <c r="HE21" s="157" t="str">
        <f t="shared" ref="HE21:HE51" ca="1" si="24">IFERROR(ABS(HC21),"-")</f>
        <v>-</v>
      </c>
    </row>
    <row r="22" spans="1:213" x14ac:dyDescent="0.35">
      <c r="H22" s="301">
        <v>1</v>
      </c>
      <c r="I22" s="301" t="str">
        <f t="shared" ref="I22:I49" si="25">IF(H22&lt;=$E$13,"Y","N")</f>
        <v>Y</v>
      </c>
      <c r="K22" s="18"/>
      <c r="L22" s="56"/>
      <c r="M22" s="117">
        <f ca="1">'Raw Weather Data'!K22</f>
        <v>44791</v>
      </c>
      <c r="N22" s="119">
        <f ca="1">'Raw Weather Data'!L22</f>
        <v>73.549940000000007</v>
      </c>
      <c r="P22" s="63">
        <f ca="1">IFERROR(IF($I22="y",'Raw Weather Data'!P22-$N22,"-"),"-")</f>
        <v>-0.83393999999999835</v>
      </c>
      <c r="Q22" s="313"/>
      <c r="R22" s="89">
        <f t="shared" ref="R22:R51" ca="1" si="26">IFERROR(ABS(P22),"-")</f>
        <v>0.83393999999999835</v>
      </c>
      <c r="S22" s="58">
        <f ca="1">IFERROR(IF($I22="y",'Raw Weather Data'!S22-$N22,"-"),"-")</f>
        <v>-0.94194000000000244</v>
      </c>
      <c r="T22" s="313"/>
      <c r="U22" s="89">
        <f t="shared" ref="U22:U51" ca="1" si="27">IFERROR(ABS(S22),"-")</f>
        <v>0.94194000000000244</v>
      </c>
      <c r="V22" s="58">
        <f ca="1">IFERROR(IF($I22="y",'Raw Weather Data'!V22-$N22,"-"),"-")</f>
        <v>-0.32994000000000767</v>
      </c>
      <c r="W22" s="313"/>
      <c r="X22" s="89">
        <f t="shared" ref="X22:X51" ca="1" si="28">IFERROR(ABS(V22),"-")</f>
        <v>0.32994000000000767</v>
      </c>
      <c r="Y22" s="58">
        <f ca="1">IFERROR(IF($I22="y",'Raw Weather Data'!Y22-$N22,"-"),"-")</f>
        <v>-7.7939999999998122E-2</v>
      </c>
      <c r="Z22" s="313"/>
      <c r="AA22" s="89">
        <f t="shared" ref="AA22:AA51" ca="1" si="29">IFERROR(ABS(Y22),"-")</f>
        <v>7.7939999999998122E-2</v>
      </c>
      <c r="AB22" s="58">
        <f ca="1">IFERROR(IF($I22="y",'Raw Weather Data'!AB22-$N22,"-"),"-")</f>
        <v>-0.79793999999999699</v>
      </c>
      <c r="AC22" s="313"/>
      <c r="AD22" s="89">
        <f t="shared" ref="AD22:AD51" ca="1" si="30">IFERROR(ABS(AB22),"-")</f>
        <v>0.79793999999999699</v>
      </c>
      <c r="AE22" s="58">
        <f ca="1">IFERROR(IF($I22="y",'Raw Weather Data'!AE22-$N22,"-"),"-")</f>
        <v>1.8300599999999889</v>
      </c>
      <c r="AF22" s="313"/>
      <c r="AG22" s="89">
        <f t="shared" ref="AG22:AG51" ca="1" si="31">IFERROR(ABS(AE22),"-")</f>
        <v>1.8300599999999889</v>
      </c>
      <c r="AH22" s="58">
        <f ca="1">IFERROR(IF($I22="y",'Raw Weather Data'!AH22-$N22,"-"),"-")</f>
        <v>-4.3979400000000055</v>
      </c>
      <c r="AI22" s="313"/>
      <c r="AJ22" s="89">
        <f t="shared" ref="AJ22:AJ51" ca="1" si="32">IFERROR(ABS(AH22),"-")</f>
        <v>4.3979400000000055</v>
      </c>
      <c r="AK22" s="58">
        <f ca="1">IFERROR(IF($I22="y",'Raw Weather Data'!AK22-$N22,"-"),"-")</f>
        <v>-0.25794000000000494</v>
      </c>
      <c r="AL22" s="313"/>
      <c r="AM22" s="89">
        <f t="shared" ref="AM22:AM51" ca="1" si="33">IFERROR(ABS(AK22),"-")</f>
        <v>0.25794000000000494</v>
      </c>
      <c r="AN22" s="46">
        <f ca="1">IFERROR(IF($I22="y",'Raw Weather Data'!AN22-$N22,"-"),"-")</f>
        <v>-3.6059400000000181</v>
      </c>
      <c r="AO22" s="313"/>
      <c r="AP22" s="89">
        <f t="shared" ref="AP22:AP51" ca="1" si="34">IFERROR(ABS(AN22),"-")</f>
        <v>3.6059400000000181</v>
      </c>
      <c r="AQ22" s="58">
        <f ca="1">IFERROR(IF($I22="y",'Raw Weather Data'!AQ22-$N22,"-"),"-")</f>
        <v>-3.3179400000000072</v>
      </c>
      <c r="AR22" s="313"/>
      <c r="AS22" s="89">
        <f t="shared" ref="AS22:AS51" ca="1" si="35">IFERROR(ABS(AQ22),"-")</f>
        <v>3.3179400000000072</v>
      </c>
      <c r="AT22" s="58">
        <f ca="1">IFERROR(IF($I22="y",'Raw Weather Data'!AT22-$N22,"-"),"-")</f>
        <v>3.9900599999999855</v>
      </c>
      <c r="AU22" s="313"/>
      <c r="AV22" s="89">
        <f t="shared" ref="AV22:AV51" ca="1" si="36">IFERROR(ABS(AT22),"-")</f>
        <v>3.9900599999999855</v>
      </c>
      <c r="AW22" s="58">
        <f ca="1">IFERROR(IF($I22="y",'Raw Weather Data'!AW22-$N22,"-"),"-")</f>
        <v>0.84005999999999403</v>
      </c>
      <c r="AX22" s="313"/>
      <c r="AY22" s="89">
        <f t="shared" ref="AY22:AY51" ca="1" si="37">IFERROR(ABS(AW22),"-")</f>
        <v>0.84005999999999403</v>
      </c>
      <c r="AZ22" s="58">
        <f ca="1">IFERROR(IF($I22="y",'Raw Weather Data'!AZ22-$N22,"-"),"-")</f>
        <v>2.5500599999999878</v>
      </c>
      <c r="BA22" s="313"/>
      <c r="BB22" s="89">
        <f t="shared" ref="BB22:BB51" ca="1" si="38">IFERROR(ABS(AZ22),"-")</f>
        <v>2.5500599999999878</v>
      </c>
      <c r="BC22" s="58">
        <f ca="1">IFERROR(IF($I22="y",'Raw Weather Data'!BC22-$N22,"-"),"-")</f>
        <v>3.5940599999999989</v>
      </c>
      <c r="BD22" s="313"/>
      <c r="BE22" s="89">
        <f t="shared" ref="BE22:BE51" ca="1" si="39">IFERROR(ABS(BC22),"-")</f>
        <v>3.5940599999999989</v>
      </c>
      <c r="BF22" s="58">
        <f ca="1">IFERROR(IF($I22="y",'Raw Weather Data'!BF22-$N22,"-"),"-")</f>
        <v>-2.4899400000000043</v>
      </c>
      <c r="BG22" s="313"/>
      <c r="BH22" s="89">
        <f t="shared" ref="BH22:BH51" ca="1" si="40">IFERROR(ABS(BF22),"-")</f>
        <v>2.4899400000000043</v>
      </c>
      <c r="BI22" s="58">
        <f ca="1">IFERROR(IF($I22="y",'Raw Weather Data'!BI22-$N22,"-"),"-")</f>
        <v>7.0860599999999891</v>
      </c>
      <c r="BJ22" s="313"/>
      <c r="BK22" s="91">
        <f t="shared" ref="BK22:BK51" ca="1" si="41">IFERROR(ABS(BI22),"-")</f>
        <v>7.0860599999999891</v>
      </c>
      <c r="BN22" s="63">
        <f ca="1">IFERROR(IF($I22="y",'Raw Weather Data'!BN22-$N22,"-"),"-")</f>
        <v>-0.32994000000000767</v>
      </c>
      <c r="BO22" s="313"/>
      <c r="BP22" s="89">
        <f t="shared" ca="1" si="1"/>
        <v>0.32994000000000767</v>
      </c>
      <c r="BQ22" s="58">
        <f ca="1">IFERROR(IF($I22="y",'Raw Weather Data'!BQ22-$N22,"-"),"-")</f>
        <v>-0.58194000000000301</v>
      </c>
      <c r="BR22" s="313"/>
      <c r="BS22" s="89">
        <f t="shared" ca="1" si="2"/>
        <v>0.58194000000000301</v>
      </c>
      <c r="BT22" s="58">
        <f ca="1">IFERROR(IF($I22="y",'Raw Weather Data'!BT22-$N22,"-"),"-")</f>
        <v>-0.97794000000000381</v>
      </c>
      <c r="BU22" s="313"/>
      <c r="BV22" s="89">
        <f t="shared" ca="1" si="3"/>
        <v>0.97794000000000381</v>
      </c>
      <c r="BW22" s="58">
        <f ca="1">IFERROR(IF($I22="y",'Raw Weather Data'!BW22-$N22,"-"),"-")</f>
        <v>-0.58194000000000301</v>
      </c>
      <c r="BX22" s="313"/>
      <c r="BY22" s="89">
        <f t="shared" ca="1" si="4"/>
        <v>0.58194000000000301</v>
      </c>
      <c r="BZ22" s="58">
        <f ca="1">IFERROR(IF($I22="y",'Raw Weather Data'!BZ22-$N22,"-"),"-")</f>
        <v>0.13805999999999585</v>
      </c>
      <c r="CA22" s="313"/>
      <c r="CB22" s="89">
        <f t="shared" ca="1" si="5"/>
        <v>0.13805999999999585</v>
      </c>
      <c r="CC22" s="58">
        <f ca="1">IFERROR(IF($I22="y",'Raw Weather Data'!CC22-$N22,"-"),"-")</f>
        <v>-0.25794000000000494</v>
      </c>
      <c r="CD22" s="313"/>
      <c r="CE22" s="89">
        <f t="shared" ca="1" si="6"/>
        <v>0.25794000000000494</v>
      </c>
      <c r="CF22" s="58">
        <f ca="1">IFERROR(IF($I22="y",'Raw Weather Data'!CF22-$N22,"-"),"-")</f>
        <v>1.9200599999999923</v>
      </c>
      <c r="CG22" s="313"/>
      <c r="CH22" s="89">
        <f t="shared" ca="1" si="7"/>
        <v>1.9200599999999923</v>
      </c>
      <c r="CI22" s="58">
        <f ca="1">IFERROR(IF($I22="y",'Raw Weather Data'!CI22-$N22,"-"),"-")</f>
        <v>-2.1299400000000048</v>
      </c>
      <c r="CJ22" s="313"/>
      <c r="CK22" s="89">
        <f t="shared" ca="1" si="8"/>
        <v>2.1299400000000048</v>
      </c>
      <c r="CL22" s="46">
        <f ca="1">IFERROR(IF($I22="y",'Raw Weather Data'!CL22-$N22,"-"),"-")</f>
        <v>-3.0119399999999956</v>
      </c>
      <c r="CM22" s="313"/>
      <c r="CN22" s="89">
        <f t="shared" ca="1" si="9"/>
        <v>3.0119399999999956</v>
      </c>
      <c r="CO22" s="58">
        <f ca="1">IFERROR(IF($I22="y",'Raw Weather Data'!CO22-$N22,"-"),"-")</f>
        <v>-4.0739400000000074</v>
      </c>
      <c r="CP22" s="313"/>
      <c r="CQ22" s="89">
        <f t="shared" ca="1" si="10"/>
        <v>4.0739400000000074</v>
      </c>
      <c r="CR22" s="58">
        <f ca="1">IFERROR(IF($I22="y",'Raw Weather Data'!CR22-$N22,"-"),"-")</f>
        <v>0.26405999999998642</v>
      </c>
      <c r="CS22" s="313"/>
      <c r="CT22" s="89">
        <f t="shared" ca="1" si="11"/>
        <v>0.26405999999998642</v>
      </c>
      <c r="CU22" s="58">
        <f ca="1">IFERROR(IF($I22="y",'Raw Weather Data'!CU22-$N22,"-"),"-")</f>
        <v>-4.4519400000000076</v>
      </c>
      <c r="CV22" s="313"/>
      <c r="CW22" s="89">
        <f t="shared" ca="1" si="12"/>
        <v>4.4519400000000076</v>
      </c>
      <c r="CX22" s="58">
        <f ca="1">IFERROR(IF($I22="y",'Raw Weather Data'!CX22-$N22,"-"),"-")</f>
        <v>-2.7419400000000138</v>
      </c>
      <c r="CY22" s="313"/>
      <c r="CZ22" s="89">
        <f t="shared" ca="1" si="13"/>
        <v>2.7419400000000138</v>
      </c>
      <c r="DA22" s="58">
        <f ca="1">IFERROR(IF($I22="y",'Raw Weather Data'!DA22-$N22,"-"),"-")</f>
        <v>-0.23994000000000426</v>
      </c>
      <c r="DB22" s="313"/>
      <c r="DC22" s="89">
        <f t="shared" ca="1" si="14"/>
        <v>0.23994000000000426</v>
      </c>
      <c r="DD22" s="58">
        <f ca="1">IFERROR(IF($I22="y",'Raw Weather Data'!DD22-$N22,"-"),"-")</f>
        <v>7.5720599999999934</v>
      </c>
      <c r="DE22" s="313"/>
      <c r="DF22" s="89">
        <f t="shared" ca="1" si="15"/>
        <v>7.5720599999999934</v>
      </c>
      <c r="DG22" s="58">
        <f ca="1">IFERROR(IF($I22="y",'Raw Weather Data'!DG22-$N22,"-"),"-")</f>
        <v>-0.70793999999999357</v>
      </c>
      <c r="DH22" s="313"/>
      <c r="DI22" s="91">
        <f t="shared" ca="1" si="16"/>
        <v>0.70793999999999357</v>
      </c>
      <c r="DL22" s="63">
        <f ca="1">IFERROR(IF($I22="y",'Raw Weather Data'!DL22-$N22,"-"),"-")</f>
        <v>0.39005999999999119</v>
      </c>
      <c r="DM22" s="313"/>
      <c r="DN22" s="89">
        <f t="shared" ref="DN22:DN51" ca="1" si="42">IFERROR(ABS(DL22),"-")</f>
        <v>0.39005999999999119</v>
      </c>
      <c r="DO22" s="58">
        <f ca="1">IFERROR(IF($I22="y",'Raw Weather Data'!DO22-$N22,"-"),"-")</f>
        <v>-0.6899400000000071</v>
      </c>
      <c r="DP22" s="313"/>
      <c r="DQ22" s="89">
        <f t="shared" ref="DQ22:DQ51" ca="1" si="43">IFERROR(ABS(DO22),"-")</f>
        <v>0.6899400000000071</v>
      </c>
      <c r="DR22" s="58">
        <f ca="1">IFERROR(IF($I22="y",'Raw Weather Data'!DR22-$N22,"-"),"-")</f>
        <v>-0.4019400000000104</v>
      </c>
      <c r="DS22" s="313"/>
      <c r="DT22" s="89">
        <f t="shared" ref="DT22:DT51" ca="1" si="44">IFERROR(ABS(DR22),"-")</f>
        <v>0.4019400000000104</v>
      </c>
      <c r="DU22" s="58">
        <f ca="1">IFERROR(IF($I22="y",'Raw Weather Data'!DU22-$N22,"-"),"-")</f>
        <v>-0.14994000000000085</v>
      </c>
      <c r="DV22" s="313"/>
      <c r="DW22" s="89">
        <f t="shared" ref="DW22:DW51" ca="1" si="45">IFERROR(ABS(DU22),"-")</f>
        <v>0.14994000000000085</v>
      </c>
      <c r="DX22" s="58">
        <f ca="1">IFERROR(IF($I22="y",'Raw Weather Data'!DX22-$N22,"-"),"-")</f>
        <v>0.42605999999999256</v>
      </c>
      <c r="DY22" s="313"/>
      <c r="DZ22" s="89">
        <f t="shared" ref="DZ22:DZ51" ca="1" si="46">IFERROR(ABS(DX22),"-")</f>
        <v>0.42605999999999256</v>
      </c>
      <c r="EA22" s="58">
        <f ca="1">IFERROR(IF($I22="y",'Raw Weather Data'!EA22-$N22,"-"),"-")</f>
        <v>-0.23994000000000426</v>
      </c>
      <c r="EB22" s="313"/>
      <c r="EC22" s="89">
        <f t="shared" ca="1" si="17"/>
        <v>0.23994000000000426</v>
      </c>
      <c r="ED22" s="58">
        <f ca="1">IFERROR(IF($I22="y",'Raw Weather Data'!ED22-$N22,"-"),"-")</f>
        <v>-0.58194000000000301</v>
      </c>
      <c r="EE22" s="313"/>
      <c r="EF22" s="89">
        <f t="shared" ca="1" si="18"/>
        <v>0.58194000000000301</v>
      </c>
      <c r="EG22" s="58">
        <f ca="1">IFERROR(IF($I22="y",'Raw Weather Data'!EG22-$N22,"-"),"-")</f>
        <v>-0.2039400000000029</v>
      </c>
      <c r="EH22" s="313"/>
      <c r="EI22" s="89">
        <f t="shared" ca="1" si="19"/>
        <v>0.2039400000000029</v>
      </c>
      <c r="EJ22" s="46">
        <f ca="1">IFERROR(IF($I22="y",'Raw Weather Data'!EJ22-$N22,"-"),"-")</f>
        <v>-2.9939399999999949</v>
      </c>
      <c r="EK22" s="313"/>
      <c r="EL22" s="89">
        <f t="shared" ca="1" si="20"/>
        <v>2.9939399999999949</v>
      </c>
      <c r="EM22" s="58">
        <f ca="1">IFERROR(IF($I22="y",'Raw Weather Data'!EM22-$N22,"-"),"-")</f>
        <v>-4.4159400000000062</v>
      </c>
      <c r="EN22" s="313"/>
      <c r="EO22" s="89">
        <f t="shared" ref="EO22:EO51" ca="1" si="47">IFERROR(ABS(EM22),"-")</f>
        <v>4.4159400000000062</v>
      </c>
      <c r="EP22" s="58">
        <f ca="1">IFERROR(IF($I22="y",'Raw Weather Data'!EP22-$N22,"-"),"-")</f>
        <v>-6.7739399999999961</v>
      </c>
      <c r="EQ22" s="313"/>
      <c r="ER22" s="89">
        <f t="shared" ca="1" si="21"/>
        <v>6.7739399999999961</v>
      </c>
      <c r="ES22" s="58">
        <f ca="1">IFERROR(IF($I22="y",'Raw Weather Data'!ES22-$N22,"-"),"-")</f>
        <v>-2.3099399999999974</v>
      </c>
      <c r="ET22" s="313"/>
      <c r="EU22" s="89">
        <f t="shared" ref="EU22:EU51" ca="1" si="48">IFERROR(ABS(ES22),"-")</f>
        <v>2.3099399999999974</v>
      </c>
      <c r="EV22" s="58">
        <f ca="1">IFERROR(IF($I22="y",'Raw Weather Data'!EV22-$N22,"-"),"-")</f>
        <v>-2.0939400000000035</v>
      </c>
      <c r="EW22" s="313"/>
      <c r="EX22" s="89">
        <f t="shared" ref="EX22:EX51" ca="1" si="49">IFERROR(ABS(EV22),"-")</f>
        <v>2.0939400000000035</v>
      </c>
      <c r="EY22" s="58">
        <f ca="1">IFERROR(IF($I22="y",'Raw Weather Data'!EY22-$N22,"-"),"-")</f>
        <v>3.3420599999999894</v>
      </c>
      <c r="EZ22" s="313"/>
      <c r="FA22" s="89">
        <f t="shared" ref="FA22:FA51" ca="1" si="50">IFERROR(ABS(EY22),"-")</f>
        <v>3.3420599999999894</v>
      </c>
      <c r="FB22" s="58">
        <f ca="1">IFERROR(IF($I22="y",'Raw Weather Data'!FB22-$N22,"-"),"-")</f>
        <v>-2.3939999999996076E-2</v>
      </c>
      <c r="FC22" s="313"/>
      <c r="FD22" s="89">
        <f t="shared" ref="FD22:FD51" ca="1" si="51">IFERROR(ABS(FB22),"-")</f>
        <v>2.3939999999996076E-2</v>
      </c>
      <c r="FE22" s="58">
        <f ca="1">IFERROR(IF($I22="y",'Raw Weather Data'!FE22-$N22,"-"),"-")</f>
        <v>-3.9119400000000013</v>
      </c>
      <c r="FF22" s="313"/>
      <c r="FG22" s="91">
        <f t="shared" ref="FG22:FG51" ca="1" si="52">IFERROR(ABS(FE22),"-")</f>
        <v>3.9119400000000013</v>
      </c>
      <c r="FJ22" s="63">
        <f ca="1">IFERROR(IF($I22="y",'Raw Weather Data'!FJ22-$N22,"-"),"-")</f>
        <v>-1.193940000000012</v>
      </c>
      <c r="FK22" s="313"/>
      <c r="FL22" s="89">
        <f t="shared" ref="FL22:FL51" ca="1" si="53">IFERROR(ABS(FJ22),"-")</f>
        <v>1.193940000000012</v>
      </c>
      <c r="FM22" s="58">
        <f ca="1">IFERROR(IF($I22="y",'Raw Weather Data'!FM22-$N22,"-"),"-")</f>
        <v>-0.79793999999999699</v>
      </c>
      <c r="FN22" s="313"/>
      <c r="FO22" s="89">
        <f t="shared" ref="FO22:FO51" ca="1" si="54">IFERROR(ABS(FM22),"-")</f>
        <v>0.79793999999999699</v>
      </c>
      <c r="FP22" s="58">
        <f ca="1">IFERROR(IF($I22="y",'Raw Weather Data'!FP22-$N22,"-"),"-")</f>
        <v>-0.32994000000000767</v>
      </c>
      <c r="FQ22" s="313"/>
      <c r="FR22" s="89">
        <f t="shared" ref="FR22:FR51" ca="1" si="55">IFERROR(ABS(FP22),"-")</f>
        <v>0.32994000000000767</v>
      </c>
      <c r="FS22" s="58">
        <f ca="1">IFERROR(IF($I22="y",'Raw Weather Data'!FS22-$N22,"-"),"-")</f>
        <v>0.24605999999998573</v>
      </c>
      <c r="FT22" s="313"/>
      <c r="FU22" s="89">
        <f t="shared" ref="FU22:FU51" ca="1" si="56">IFERROR(ABS(FS22),"-")</f>
        <v>0.24605999999998573</v>
      </c>
      <c r="FV22" s="58">
        <f ca="1">IFERROR(IF($I22="y",'Raw Weather Data'!FV22-$N22,"-"),"-")</f>
        <v>-0.43794000000001176</v>
      </c>
      <c r="FW22" s="313"/>
      <c r="FX22" s="89">
        <f t="shared" ca="1" si="22"/>
        <v>0.43794000000001176</v>
      </c>
      <c r="FY22" s="58">
        <f ca="1">IF($I22="y",'Raw Weather Data'!FY22-$N22,"-")</f>
        <v>-0.43794000000001176</v>
      </c>
      <c r="FZ22" s="313"/>
      <c r="GA22" s="89">
        <f t="shared" ca="1" si="23"/>
        <v>0.43794000000001176</v>
      </c>
      <c r="GB22" s="58">
        <f ca="1">IFERROR(IF($I22="y",'Raw Weather Data'!GB22-$N22,"-"),"-")</f>
        <v>0.89405999999998187</v>
      </c>
      <c r="GC22" s="313"/>
      <c r="GD22" s="89">
        <f t="shared" ref="GD22:GD51" ca="1" si="57">IFERROR(ABS(GB22),"-")</f>
        <v>0.89405999999998187</v>
      </c>
      <c r="GE22" s="58">
        <f ca="1">IFERROR(IF($I22="y",'Raw Weather Data'!GE22-$N22,"-"),"-")</f>
        <v>-2.3459399999999988</v>
      </c>
      <c r="GF22" s="313"/>
      <c r="GG22" s="89">
        <f t="shared" ref="GG22:GG51" ca="1" si="58">IFERROR(ABS(GE22),"-")</f>
        <v>2.3459399999999988</v>
      </c>
      <c r="GH22" s="46">
        <f ca="1">IFERROR(IF($I22="y",'Raw Weather Data'!GH22-$N22,"-"),"-")</f>
        <v>-3.929940000000002</v>
      </c>
      <c r="GI22" s="313"/>
      <c r="GJ22" s="89">
        <f t="shared" ref="GJ22:GJ51" ca="1" si="59">IFERROR(ABS(GH22),"-")</f>
        <v>3.929940000000002</v>
      </c>
      <c r="GK22" s="58">
        <f ca="1">IFERROR(IF($I22="y",'Raw Weather Data'!GK22-$N22,"-"),"-")</f>
        <v>-5.693940000000012</v>
      </c>
      <c r="GL22" s="313"/>
      <c r="GM22" s="89">
        <f t="shared" ref="GM22:GM51" ca="1" si="60">IFERROR(ABS(GK22),"-")</f>
        <v>5.693940000000012</v>
      </c>
      <c r="GN22" s="58">
        <f ca="1">IFERROR(IF($I22="y",'Raw Weather Data'!GN22-$N22,"-"),"-")</f>
        <v>-1.6619400000000013</v>
      </c>
      <c r="GO22" s="313"/>
      <c r="GP22" s="89">
        <f t="shared" ref="GP22:GP51" ca="1" si="61">IFERROR(ABS(GN22),"-")</f>
        <v>1.6619400000000013</v>
      </c>
      <c r="GQ22" s="58">
        <f ca="1">IFERROR(IF($I22="y",'Raw Weather Data'!GQ22-$N22,"-"),"-")</f>
        <v>0.91205999999999676</v>
      </c>
      <c r="GR22" s="313"/>
      <c r="GS22" s="89">
        <f t="shared" ref="GS22:GS51" ca="1" si="62">IFERROR(ABS(GQ22),"-")</f>
        <v>0.91205999999999676</v>
      </c>
      <c r="GT22" s="58">
        <f ca="1">IFERROR(IF($I22="y",'Raw Weather Data'!GT22-$N22,"-"),"-")</f>
        <v>-3.2639400000000052</v>
      </c>
      <c r="GU22" s="313"/>
      <c r="GV22" s="89">
        <f t="shared" ref="GV22:GV51" ca="1" si="63">IFERROR(ABS(GT22),"-")</f>
        <v>3.2639400000000052</v>
      </c>
      <c r="GW22" s="58">
        <f ca="1">IFERROR(IF($I22="y",'Raw Weather Data'!GW22-$N22,"-"),"-")</f>
        <v>10.686059999999983</v>
      </c>
      <c r="GX22" s="313"/>
      <c r="GY22" s="89">
        <f t="shared" ref="GY22:GY51" ca="1" si="64">IFERROR(ABS(GW22),"-")</f>
        <v>10.686059999999983</v>
      </c>
      <c r="GZ22" s="58">
        <f ca="1">IFERROR(IF($I22="y",'Raw Weather Data'!GZ22-$N22,"-"),"-")</f>
        <v>5.898060000000001</v>
      </c>
      <c r="HA22" s="313"/>
      <c r="HB22" s="89">
        <f t="shared" ref="HB22:HB51" ca="1" si="65">IFERROR(ABS(GZ22),"-")</f>
        <v>5.898060000000001</v>
      </c>
      <c r="HC22" s="58">
        <f ca="1">IFERROR(IF($I22="y",'Raw Weather Data'!HC22-$N22,"-"),"-")</f>
        <v>14.430059999999997</v>
      </c>
      <c r="HD22" s="313"/>
      <c r="HE22" s="91">
        <f t="shared" ca="1" si="24"/>
        <v>14.430059999999997</v>
      </c>
    </row>
    <row r="23" spans="1:213" x14ac:dyDescent="0.35">
      <c r="H23" s="301">
        <v>2</v>
      </c>
      <c r="I23" s="301" t="str">
        <f t="shared" si="25"/>
        <v>Y</v>
      </c>
      <c r="K23" s="18"/>
      <c r="L23" s="56"/>
      <c r="M23" s="117">
        <f ca="1">'Raw Weather Data'!K23</f>
        <v>44790</v>
      </c>
      <c r="N23" s="119">
        <f ca="1">'Raw Weather Data'!L23</f>
        <v>72.093019999999996</v>
      </c>
      <c r="P23" s="63">
        <f ca="1">IFERROR(IF($I23="y",'Raw Weather Data'!P23-$N23,"-"),"-")</f>
        <v>-0.11501999999998702</v>
      </c>
      <c r="Q23" s="313"/>
      <c r="R23" s="89">
        <f t="shared" ca="1" si="26"/>
        <v>0.11501999999998702</v>
      </c>
      <c r="S23" s="58">
        <f ca="1">IFERROR(IF($I23="y",'Raw Weather Data'!S23-$N23,"-"),"-")</f>
        <v>0.42498000000000502</v>
      </c>
      <c r="T23" s="313"/>
      <c r="U23" s="89">
        <f t="shared" ca="1" si="27"/>
        <v>0.42498000000000502</v>
      </c>
      <c r="V23" s="58">
        <f ca="1">IFERROR(IF($I23="y",'Raw Weather Data'!V23-$N23,"-"),"-")</f>
        <v>-0.31301999999999452</v>
      </c>
      <c r="W23" s="313"/>
      <c r="X23" s="89">
        <f t="shared" ca="1" si="28"/>
        <v>0.31301999999999452</v>
      </c>
      <c r="Y23" s="58">
        <f ca="1">IFERROR(IF($I23="y",'Raw Weather Data'!Y23-$N23,"-"),"-")</f>
        <v>-1.0690199999999948</v>
      </c>
      <c r="Z23" s="313"/>
      <c r="AA23" s="89">
        <f t="shared" ca="1" si="29"/>
        <v>1.0690199999999948</v>
      </c>
      <c r="AB23" s="58">
        <f ca="1">IFERROR(IF($I23="y",'Raw Weather Data'!AB23-$N23,"-"),"-")</f>
        <v>1.0189799999999991</v>
      </c>
      <c r="AC23" s="313"/>
      <c r="AD23" s="89">
        <f t="shared" ca="1" si="30"/>
        <v>1.0189799999999991</v>
      </c>
      <c r="AE23" s="58">
        <f ca="1">IFERROR(IF($I23="y",'Raw Weather Data'!AE23-$N23,"-"),"-")</f>
        <v>2.9629800000000159</v>
      </c>
      <c r="AF23" s="313"/>
      <c r="AG23" s="89">
        <f t="shared" ca="1" si="31"/>
        <v>2.9629800000000159</v>
      </c>
      <c r="AH23" s="58">
        <f ca="1">IFERROR(IF($I23="y",'Raw Weather Data'!AH23-$N23,"-"),"-")</f>
        <v>2.0089800000000082</v>
      </c>
      <c r="AI23" s="313"/>
      <c r="AJ23" s="89">
        <f t="shared" ca="1" si="32"/>
        <v>2.0089800000000082</v>
      </c>
      <c r="AK23" s="58">
        <f ca="1">IFERROR(IF($I23="y",'Raw Weather Data'!AK23-$N23,"-"),"-")</f>
        <v>-4.4890199999999822</v>
      </c>
      <c r="AL23" s="313"/>
      <c r="AM23" s="89">
        <f t="shared" ca="1" si="33"/>
        <v>4.4890199999999822</v>
      </c>
      <c r="AN23" s="46">
        <f ca="1">IFERROR(IF($I23="y",'Raw Weather Data'!AN23-$N23,"-"),"-")</f>
        <v>0.17298000000000968</v>
      </c>
      <c r="AO23" s="313"/>
      <c r="AP23" s="89">
        <f t="shared" ca="1" si="34"/>
        <v>0.17298000000000968</v>
      </c>
      <c r="AQ23" s="58">
        <f ca="1">IFERROR(IF($I23="y",'Raw Weather Data'!AQ23-$N23,"-"),"-")</f>
        <v>6.1669799999999952</v>
      </c>
      <c r="AR23" s="313"/>
      <c r="AS23" s="89">
        <f t="shared" ca="1" si="35"/>
        <v>6.1669799999999952</v>
      </c>
      <c r="AT23" s="58">
        <f ca="1">IFERROR(IF($I23="y",'Raw Weather Data'!AT23-$N23,"-"),"-")</f>
        <v>2.9629800000000159</v>
      </c>
      <c r="AU23" s="313"/>
      <c r="AV23" s="89">
        <f t="shared" ca="1" si="36"/>
        <v>2.9629800000000159</v>
      </c>
      <c r="AW23" s="58">
        <f ca="1">IFERROR(IF($I23="y",'Raw Weather Data'!AW23-$N23,"-"),"-")</f>
        <v>11.170980000000014</v>
      </c>
      <c r="AX23" s="313"/>
      <c r="AY23" s="89">
        <f t="shared" ca="1" si="37"/>
        <v>11.170980000000014</v>
      </c>
      <c r="AZ23" s="58">
        <f ca="1">IFERROR(IF($I23="y",'Raw Weather Data'!AZ23-$N23,"-"),"-")</f>
        <v>1.8289800000000014</v>
      </c>
      <c r="BA23" s="313"/>
      <c r="BB23" s="89">
        <f t="shared" ca="1" si="38"/>
        <v>1.8289800000000014</v>
      </c>
      <c r="BC23" s="58">
        <f ca="1">IFERROR(IF($I23="y",'Raw Weather Data'!BC23-$N23,"-"),"-")</f>
        <v>6.2209799999999973</v>
      </c>
      <c r="BD23" s="313"/>
      <c r="BE23" s="89">
        <f t="shared" ca="1" si="39"/>
        <v>6.2209799999999973</v>
      </c>
      <c r="BF23" s="58">
        <f ca="1">IFERROR(IF($I23="y",'Raw Weather Data'!BF23-$N23,"-"),"-")</f>
        <v>4.7989800000000002</v>
      </c>
      <c r="BG23" s="313"/>
      <c r="BH23" s="89">
        <f t="shared" ca="1" si="40"/>
        <v>4.7989800000000002</v>
      </c>
      <c r="BI23" s="58">
        <f ca="1">IFERROR(IF($I23="y",'Raw Weather Data'!BI23-$N23,"-"),"-")</f>
        <v>4.924980000000005</v>
      </c>
      <c r="BJ23" s="313"/>
      <c r="BK23" s="91">
        <f t="shared" ca="1" si="41"/>
        <v>4.924980000000005</v>
      </c>
      <c r="BN23" s="63">
        <f ca="1">IFERROR(IF($I23="y",'Raw Weather Data'!BN23-$N23,"-"),"-")</f>
        <v>0.65898000000001389</v>
      </c>
      <c r="BO23" s="313"/>
      <c r="BP23" s="89">
        <f t="shared" ca="1" si="1"/>
        <v>0.65898000000001389</v>
      </c>
      <c r="BQ23" s="58">
        <f ca="1">IFERROR(IF($I23="y",'Raw Weather Data'!BQ23-$N23,"-"),"-")</f>
        <v>-7.9019999999985657E-2</v>
      </c>
      <c r="BR23" s="313"/>
      <c r="BS23" s="89">
        <f t="shared" ca="1" si="2"/>
        <v>7.9019999999985657E-2</v>
      </c>
      <c r="BT23" s="58">
        <f ca="1">IFERROR(IF($I23="y",'Raw Weather Data'!BT23-$N23,"-"),"-")</f>
        <v>4.6980000000004907E-2</v>
      </c>
      <c r="BU23" s="313"/>
      <c r="BV23" s="89">
        <f t="shared" ca="1" si="3"/>
        <v>4.6980000000004907E-2</v>
      </c>
      <c r="BW23" s="58">
        <f ca="1">IFERROR(IF($I23="y",'Raw Weather Data'!BW23-$N23,"-"),"-")</f>
        <v>-0.16901999999998907</v>
      </c>
      <c r="BX23" s="313"/>
      <c r="BY23" s="89">
        <f t="shared" ca="1" si="4"/>
        <v>0.16901999999998907</v>
      </c>
      <c r="BZ23" s="58">
        <f ca="1">IFERROR(IF($I23="y",'Raw Weather Data'!BZ23-$N23,"-"),"-")</f>
        <v>1.4149799999999999</v>
      </c>
      <c r="CA23" s="313"/>
      <c r="CB23" s="89">
        <f t="shared" ca="1" si="5"/>
        <v>1.4149799999999999</v>
      </c>
      <c r="CC23" s="58">
        <f ca="1">IFERROR(IF($I23="y",'Raw Weather Data'!CC23-$N23,"-"),"-")</f>
        <v>2.4589799999999968</v>
      </c>
      <c r="CD23" s="313"/>
      <c r="CE23" s="89">
        <f t="shared" ca="1" si="6"/>
        <v>2.4589799999999968</v>
      </c>
      <c r="CF23" s="58">
        <f ca="1">IFERROR(IF($I23="y",'Raw Weather Data'!CF23-$N23,"-"),"-")</f>
        <v>-0.56501999999998986</v>
      </c>
      <c r="CG23" s="313"/>
      <c r="CH23" s="89">
        <f t="shared" ca="1" si="7"/>
        <v>0.56501999999998986</v>
      </c>
      <c r="CI23" s="58">
        <f ca="1">IFERROR(IF($I23="y",'Raw Weather Data'!CI23-$N23,"-"),"-")</f>
        <v>-1.4470199999999949</v>
      </c>
      <c r="CJ23" s="313"/>
      <c r="CK23" s="89">
        <f t="shared" ca="1" si="8"/>
        <v>1.4470199999999949</v>
      </c>
      <c r="CL23" s="46">
        <f ca="1">IFERROR(IF($I23="y",'Raw Weather Data'!CL23-$N23,"-"),"-")</f>
        <v>-1.9150199999999984</v>
      </c>
      <c r="CM23" s="313"/>
      <c r="CN23" s="89">
        <f t="shared" ca="1" si="9"/>
        <v>1.9150199999999984</v>
      </c>
      <c r="CO23" s="58">
        <f ca="1">IFERROR(IF($I23="y",'Raw Weather Data'!CO23-$N23,"-"),"-")</f>
        <v>2.9269800000000004</v>
      </c>
      <c r="CP23" s="313"/>
      <c r="CQ23" s="89">
        <f t="shared" ca="1" si="10"/>
        <v>2.9269800000000004</v>
      </c>
      <c r="CR23" s="58">
        <f ca="1">IFERROR(IF($I23="y",'Raw Weather Data'!CR23-$N23,"-"),"-")</f>
        <v>-2.5450199999999938</v>
      </c>
      <c r="CS23" s="313"/>
      <c r="CT23" s="89">
        <f t="shared" ca="1" si="11"/>
        <v>2.5450199999999938</v>
      </c>
      <c r="CU23" s="58">
        <f ca="1">IFERROR(IF($I23="y",'Raw Weather Data'!CU23-$N23,"-"),"-")</f>
        <v>-2.7970200000000034</v>
      </c>
      <c r="CV23" s="313"/>
      <c r="CW23" s="89">
        <f t="shared" ca="1" si="12"/>
        <v>2.7970200000000034</v>
      </c>
      <c r="CX23" s="58">
        <f ca="1">IFERROR(IF($I23="y",'Raw Weather Data'!CX23-$N23,"-"),"-")</f>
        <v>-4.3630199999999917</v>
      </c>
      <c r="CY23" s="313"/>
      <c r="CZ23" s="89">
        <f t="shared" ca="1" si="13"/>
        <v>4.3630199999999917</v>
      </c>
      <c r="DA23" s="58">
        <f ca="1">IFERROR(IF($I23="y",'Raw Weather Data'!DA23-$N23,"-"),"-")</f>
        <v>7.9309800000000052</v>
      </c>
      <c r="DB23" s="313"/>
      <c r="DC23" s="89">
        <f t="shared" ca="1" si="14"/>
        <v>7.9309800000000052</v>
      </c>
      <c r="DD23" s="58">
        <f ca="1">IFERROR(IF($I23="y",'Raw Weather Data'!DD23-$N23,"-"),"-")</f>
        <v>6.7609800000000178</v>
      </c>
      <c r="DE23" s="313"/>
      <c r="DF23" s="89">
        <f t="shared" ca="1" si="15"/>
        <v>6.7609800000000178</v>
      </c>
      <c r="DG23" s="58">
        <f ca="1">IFERROR(IF($I23="y",'Raw Weather Data'!DG23-$N23,"-"),"-")</f>
        <v>10.018979999999999</v>
      </c>
      <c r="DH23" s="313"/>
      <c r="DI23" s="91">
        <f t="shared" ca="1" si="16"/>
        <v>10.018979999999999</v>
      </c>
      <c r="DL23" s="63">
        <f ca="1">IFERROR(IF($I23="y",'Raw Weather Data'!DL23-$N23,"-"),"-")</f>
        <v>1.0009799999999984</v>
      </c>
      <c r="DM23" s="313"/>
      <c r="DN23" s="89">
        <f t="shared" ca="1" si="42"/>
        <v>1.0009799999999984</v>
      </c>
      <c r="DO23" s="58">
        <f ca="1">IFERROR(IF($I23="y",'Raw Weather Data'!DO23-$N23,"-"),"-")</f>
        <v>-0.20501999999999043</v>
      </c>
      <c r="DP23" s="313"/>
      <c r="DQ23" s="89">
        <f t="shared" ca="1" si="43"/>
        <v>0.20501999999999043</v>
      </c>
      <c r="DR23" s="58">
        <f ca="1">IFERROR(IF($I23="y",'Raw Weather Data'!DR23-$N23,"-"),"-")</f>
        <v>-0.20501999999999043</v>
      </c>
      <c r="DS23" s="313"/>
      <c r="DT23" s="89">
        <f t="shared" ca="1" si="44"/>
        <v>0.20501999999999043</v>
      </c>
      <c r="DU23" s="58">
        <f ca="1">IFERROR(IF($I23="y",'Raw Weather Data'!DU23-$N23,"-"),"-")</f>
        <v>0.89297999999999433</v>
      </c>
      <c r="DV23" s="313"/>
      <c r="DW23" s="89">
        <f t="shared" ca="1" si="45"/>
        <v>0.89297999999999433</v>
      </c>
      <c r="DX23" s="58">
        <f ca="1">IFERROR(IF($I23="y",'Raw Weather Data'!DX23-$N23,"-"),"-")</f>
        <v>0.11898000000000764</v>
      </c>
      <c r="DY23" s="313"/>
      <c r="DZ23" s="89">
        <f t="shared" ca="1" si="46"/>
        <v>0.11898000000000764</v>
      </c>
      <c r="EA23" s="58">
        <f ca="1">IFERROR(IF($I23="y",'Raw Weather Data'!EA23-$N23,"-"),"-")</f>
        <v>-1.2490200000000016</v>
      </c>
      <c r="EB23" s="313"/>
      <c r="EC23" s="89">
        <f t="shared" ca="1" si="17"/>
        <v>1.2490200000000016</v>
      </c>
      <c r="ED23" s="58">
        <f ca="1">IFERROR(IF($I23="y",'Raw Weather Data'!ED23-$N23,"-"),"-")</f>
        <v>0.82098000000000582</v>
      </c>
      <c r="EE23" s="313"/>
      <c r="EF23" s="89">
        <f t="shared" ca="1" si="18"/>
        <v>0.82098000000000582</v>
      </c>
      <c r="EG23" s="58">
        <f ca="1">IFERROR(IF($I23="y",'Raw Weather Data'!EG23-$N23,"-"),"-")</f>
        <v>-1.1590199999999982</v>
      </c>
      <c r="EH23" s="313"/>
      <c r="EI23" s="89">
        <f t="shared" ca="1" si="19"/>
        <v>1.1590199999999982</v>
      </c>
      <c r="EJ23" s="46">
        <f ca="1">IFERROR(IF($I23="y",'Raw Weather Data'!EJ23-$N23,"-"),"-")</f>
        <v>-2.4370199999999897</v>
      </c>
      <c r="EK23" s="313"/>
      <c r="EL23" s="89">
        <f t="shared" ca="1" si="20"/>
        <v>2.4370199999999897</v>
      </c>
      <c r="EM23" s="58">
        <f ca="1">IFERROR(IF($I23="y",'Raw Weather Data'!EM23-$N23,"-"),"-")</f>
        <v>-4.7050199999999904</v>
      </c>
      <c r="EN23" s="313"/>
      <c r="EO23" s="89">
        <f t="shared" ca="1" si="47"/>
        <v>4.7050199999999904</v>
      </c>
      <c r="EP23" s="58">
        <f ca="1">IFERROR(IF($I23="y",'Raw Weather Data'!EP23-$N23,"-"),"-")</f>
        <v>0.71298000000001593</v>
      </c>
      <c r="EQ23" s="313"/>
      <c r="ER23" s="89">
        <f t="shared" ca="1" si="21"/>
        <v>0.71298000000001593</v>
      </c>
      <c r="ES23" s="58">
        <f ca="1">IFERROR(IF($I23="y",'Raw Weather Data'!ES23-$N23,"-"),"-")</f>
        <v>-3.9130199999999888</v>
      </c>
      <c r="ET23" s="313"/>
      <c r="EU23" s="89">
        <f t="shared" ca="1" si="48"/>
        <v>3.9130199999999888</v>
      </c>
      <c r="EV23" s="58">
        <f ca="1">IFERROR(IF($I23="y",'Raw Weather Data'!EV23-$N23,"-"),"-")</f>
        <v>4.5109800000000178</v>
      </c>
      <c r="EW23" s="313"/>
      <c r="EX23" s="89">
        <f t="shared" ca="1" si="49"/>
        <v>4.5109800000000178</v>
      </c>
      <c r="EY23" s="58">
        <f ca="1">IFERROR(IF($I23="y",'Raw Weather Data'!EY23-$N23,"-"),"-")</f>
        <v>11.494979999999998</v>
      </c>
      <c r="EZ23" s="313"/>
      <c r="FA23" s="89">
        <f t="shared" ca="1" si="50"/>
        <v>11.494979999999998</v>
      </c>
      <c r="FB23" s="58">
        <f ca="1">IFERROR(IF($I23="y",'Raw Weather Data'!FB23-$N23,"-"),"-")</f>
        <v>-9.6010199999999912</v>
      </c>
      <c r="FC23" s="313"/>
      <c r="FD23" s="89">
        <f t="shared" ca="1" si="51"/>
        <v>9.6010199999999912</v>
      </c>
      <c r="FE23" s="58">
        <f ca="1">IFERROR(IF($I23="y",'Raw Weather Data'!FE23-$N23,"-"),"-")</f>
        <v>4.9969800000000077</v>
      </c>
      <c r="FF23" s="313"/>
      <c r="FG23" s="91">
        <f t="shared" ca="1" si="52"/>
        <v>4.9969800000000077</v>
      </c>
      <c r="FJ23" s="63">
        <f ca="1">IFERROR(IF($I23="y",'Raw Weather Data'!FJ23-$N23,"-"),"-")</f>
        <v>-7.0199999999971396E-3</v>
      </c>
      <c r="FK23" s="313"/>
      <c r="FL23" s="89">
        <f t="shared" ca="1" si="53"/>
        <v>7.0199999999971396E-3</v>
      </c>
      <c r="FM23" s="58">
        <f ca="1">IFERROR(IF($I23="y",'Raw Weather Data'!FM23-$N23,"-"),"-")</f>
        <v>0.15497999999999479</v>
      </c>
      <c r="FN23" s="313"/>
      <c r="FO23" s="89">
        <f t="shared" ca="1" si="54"/>
        <v>0.15497999999999479</v>
      </c>
      <c r="FP23" s="58">
        <f ca="1">IFERROR(IF($I23="y",'Raw Weather Data'!FP23-$N23,"-"),"-")</f>
        <v>-9.7019999999986339E-2</v>
      </c>
      <c r="FQ23" s="313"/>
      <c r="FR23" s="89">
        <f t="shared" ca="1" si="55"/>
        <v>9.7019999999986339E-2</v>
      </c>
      <c r="FS23" s="58">
        <f ca="1">IFERROR(IF($I23="y",'Raw Weather Data'!FS23-$N23,"-"),"-")</f>
        <v>-7.0199999999971396E-3</v>
      </c>
      <c r="FT23" s="313"/>
      <c r="FU23" s="89">
        <f t="shared" ca="1" si="56"/>
        <v>7.0199999999971396E-3</v>
      </c>
      <c r="FV23" s="58">
        <f ca="1">IFERROR(IF($I23="y",'Raw Weather Data'!FV23-$N23,"-"),"-")</f>
        <v>-0.2410199999999918</v>
      </c>
      <c r="FW23" s="313"/>
      <c r="FX23" s="89">
        <f t="shared" ca="1" si="22"/>
        <v>0.2410199999999918</v>
      </c>
      <c r="FY23" s="58">
        <f ca="1">IF($I23="y",'Raw Weather Data'!FY23-$N23,"-")</f>
        <v>2.3869800000000083</v>
      </c>
      <c r="FZ23" s="313"/>
      <c r="GA23" s="89">
        <f t="shared" ca="1" si="23"/>
        <v>2.3869800000000083</v>
      </c>
      <c r="GB23" s="58">
        <f ca="1">IFERROR(IF($I23="y",'Raw Weather Data'!GB23-$N23,"-"),"-")</f>
        <v>-0.85301999999998657</v>
      </c>
      <c r="GC23" s="313"/>
      <c r="GD23" s="89">
        <f t="shared" ca="1" si="57"/>
        <v>0.85301999999998657</v>
      </c>
      <c r="GE23" s="58">
        <f ca="1">IFERROR(IF($I23="y",'Raw Weather Data'!GE23-$N23,"-"),"-")</f>
        <v>-0.74501999999999668</v>
      </c>
      <c r="GF23" s="313"/>
      <c r="GG23" s="89">
        <f t="shared" ca="1" si="58"/>
        <v>0.74501999999999668</v>
      </c>
      <c r="GH23" s="46">
        <f ca="1">IFERROR(IF($I23="y",'Raw Weather Data'!GH23-$N23,"-"),"-")</f>
        <v>-1.825019999999995</v>
      </c>
      <c r="GI23" s="313"/>
      <c r="GJ23" s="89">
        <f t="shared" ca="1" si="59"/>
        <v>1.825019999999995</v>
      </c>
      <c r="GK23" s="58">
        <f ca="1">IFERROR(IF($I23="y",'Raw Weather Data'!GK23-$N23,"-"),"-")</f>
        <v>3.0709800000000058</v>
      </c>
      <c r="GL23" s="313"/>
      <c r="GM23" s="89">
        <f t="shared" ca="1" si="60"/>
        <v>3.0709800000000058</v>
      </c>
      <c r="GN23" s="58">
        <f ca="1">IFERROR(IF($I23="y",'Raw Weather Data'!GN23-$N23,"-"),"-")</f>
        <v>7.1029800000000023</v>
      </c>
      <c r="GO23" s="313"/>
      <c r="GP23" s="89">
        <f t="shared" ca="1" si="61"/>
        <v>7.1029800000000023</v>
      </c>
      <c r="GQ23" s="58">
        <f ca="1">IFERROR(IF($I23="y",'Raw Weather Data'!GQ23-$N23,"-"),"-")</f>
        <v>1.2349800000000073</v>
      </c>
      <c r="GR23" s="313"/>
      <c r="GS23" s="89">
        <f t="shared" ca="1" si="62"/>
        <v>1.2349800000000073</v>
      </c>
      <c r="GT23" s="58">
        <f ca="1">IFERROR(IF($I23="y",'Raw Weather Data'!GT23-$N23,"-"),"-")</f>
        <v>10.990980000000008</v>
      </c>
      <c r="GU23" s="313"/>
      <c r="GV23" s="89">
        <f t="shared" ca="1" si="63"/>
        <v>10.990980000000008</v>
      </c>
      <c r="GW23" s="58">
        <f ca="1">IFERROR(IF($I23="y",'Raw Weather Data'!GW23-$N23,"-"),"-")</f>
        <v>13.096980000000002</v>
      </c>
      <c r="GX23" s="313"/>
      <c r="GY23" s="89">
        <f t="shared" ca="1" si="64"/>
        <v>13.096980000000002</v>
      </c>
      <c r="GZ23" s="58">
        <f ca="1">IFERROR(IF($I23="y",'Raw Weather Data'!GZ23-$N23,"-"),"-")</f>
        <v>16.606980000000007</v>
      </c>
      <c r="HA23" s="313"/>
      <c r="HB23" s="89">
        <f t="shared" ca="1" si="65"/>
        <v>16.606980000000007</v>
      </c>
      <c r="HC23" s="58">
        <f ca="1">IFERROR(IF($I23="y",'Raw Weather Data'!HC23-$N23,"-"),"-")</f>
        <v>15.346980000000002</v>
      </c>
      <c r="HD23" s="313"/>
      <c r="HE23" s="91">
        <f t="shared" ca="1" si="24"/>
        <v>15.346980000000002</v>
      </c>
    </row>
    <row r="24" spans="1:213" x14ac:dyDescent="0.35">
      <c r="H24" s="301">
        <v>3</v>
      </c>
      <c r="I24" s="301" t="str">
        <f t="shared" si="25"/>
        <v>Y</v>
      </c>
      <c r="K24" s="18"/>
      <c r="L24" s="56"/>
      <c r="M24" s="117">
        <f ca="1">'Raw Weather Data'!K24</f>
        <v>44789</v>
      </c>
      <c r="N24" s="119">
        <f ca="1">'Raw Weather Data'!L24</f>
        <v>71.097440000000006</v>
      </c>
      <c r="P24" s="63">
        <f ca="1">IFERROR(IF($I24="y",'Raw Weather Data'!P24-$N24,"-"),"-")</f>
        <v>0.53855999999998971</v>
      </c>
      <c r="Q24" s="313"/>
      <c r="R24" s="89">
        <f t="shared" ca="1" si="26"/>
        <v>0.53855999999998971</v>
      </c>
      <c r="S24" s="58">
        <f ca="1">IFERROR(IF($I24="y",'Raw Weather Data'!S24-$N24,"-"),"-")</f>
        <v>1.9425599999999861</v>
      </c>
      <c r="T24" s="313"/>
      <c r="U24" s="89">
        <f t="shared" ca="1" si="27"/>
        <v>1.9425599999999861</v>
      </c>
      <c r="V24" s="58">
        <f ca="1">IFERROR(IF($I24="y",'Raw Weather Data'!V24-$N24,"-"),"-")</f>
        <v>1.1145599999999973</v>
      </c>
      <c r="W24" s="313"/>
      <c r="X24" s="89">
        <f t="shared" ca="1" si="28"/>
        <v>1.1145599999999973</v>
      </c>
      <c r="Y24" s="58">
        <f ca="1">IFERROR(IF($I24="y",'Raw Weather Data'!Y24-$N24,"-"),"-")</f>
        <v>1.6185600000000022</v>
      </c>
      <c r="Z24" s="313"/>
      <c r="AA24" s="89">
        <f t="shared" ca="1" si="29"/>
        <v>1.6185600000000022</v>
      </c>
      <c r="AB24" s="58">
        <f ca="1">IFERROR(IF($I24="y",'Raw Weather Data'!AB24-$N24,"-"),"-")</f>
        <v>3.166560000000004</v>
      </c>
      <c r="AC24" s="313"/>
      <c r="AD24" s="89">
        <f t="shared" ca="1" si="30"/>
        <v>3.166560000000004</v>
      </c>
      <c r="AE24" s="58">
        <f ca="1">IFERROR(IF($I24="y",'Raw Weather Data'!AE24-$N24,"-"),"-")</f>
        <v>2.4285600000000045</v>
      </c>
      <c r="AF24" s="313"/>
      <c r="AG24" s="89">
        <f t="shared" ca="1" si="31"/>
        <v>2.4285600000000045</v>
      </c>
      <c r="AH24" s="58">
        <f ca="1">IFERROR(IF($I24="y",'Raw Weather Data'!AH24-$N24,"-"),"-")</f>
        <v>-5.5814400000000006</v>
      </c>
      <c r="AI24" s="313"/>
      <c r="AJ24" s="89">
        <f t="shared" ca="1" si="32"/>
        <v>5.5814400000000006</v>
      </c>
      <c r="AK24" s="58">
        <f ca="1">IFERROR(IF($I24="y",'Raw Weather Data'!AK24-$N24,"-"),"-")</f>
        <v>2.0685599999999909</v>
      </c>
      <c r="AL24" s="313"/>
      <c r="AM24" s="89">
        <f t="shared" ca="1" si="33"/>
        <v>2.0685599999999909</v>
      </c>
      <c r="AN24" s="46">
        <f ca="1">IFERROR(IF($I24="y",'Raw Weather Data'!AN24-$N24,"-"),"-")</f>
        <v>4.6605599999999896</v>
      </c>
      <c r="AO24" s="313"/>
      <c r="AP24" s="89">
        <f t="shared" ca="1" si="34"/>
        <v>4.6605599999999896</v>
      </c>
      <c r="AQ24" s="58">
        <f ca="1">IFERROR(IF($I24="y",'Raw Weather Data'!AQ24-$N24,"-"),"-")</f>
        <v>2.9505599999999959</v>
      </c>
      <c r="AR24" s="313"/>
      <c r="AS24" s="89">
        <f t="shared" ca="1" si="35"/>
        <v>2.9505599999999959</v>
      </c>
      <c r="AT24" s="58">
        <f ca="1">IFERROR(IF($I24="y",'Raw Weather Data'!AT24-$N24,"-"),"-")</f>
        <v>10.780559999999994</v>
      </c>
      <c r="AU24" s="313"/>
      <c r="AV24" s="89">
        <f t="shared" ca="1" si="36"/>
        <v>10.780559999999994</v>
      </c>
      <c r="AW24" s="58">
        <f ca="1">IFERROR(IF($I24="y",'Raw Weather Data'!AW24-$N24,"-"),"-")</f>
        <v>2.0505599999999902</v>
      </c>
      <c r="AX24" s="313"/>
      <c r="AY24" s="89">
        <f t="shared" ca="1" si="37"/>
        <v>2.0505599999999902</v>
      </c>
      <c r="AZ24" s="58">
        <f ca="1">IFERROR(IF($I24="y",'Raw Weather Data'!AZ24-$N24,"-"),"-")</f>
        <v>5.2905599999999993</v>
      </c>
      <c r="BA24" s="313"/>
      <c r="BB24" s="89">
        <f t="shared" ca="1" si="38"/>
        <v>5.2905599999999993</v>
      </c>
      <c r="BC24" s="58">
        <f ca="1">IFERROR(IF($I24="y",'Raw Weather Data'!BC24-$N24,"-"),"-")</f>
        <v>3.3465599999999824</v>
      </c>
      <c r="BD24" s="313"/>
      <c r="BE24" s="89">
        <f t="shared" ca="1" si="39"/>
        <v>3.3465599999999824</v>
      </c>
      <c r="BF24" s="58">
        <f ca="1">IFERROR(IF($I24="y",'Raw Weather Data'!BF24-$N24,"-"),"-")</f>
        <v>3.382559999999998</v>
      </c>
      <c r="BG24" s="313"/>
      <c r="BH24" s="89">
        <f t="shared" ca="1" si="40"/>
        <v>3.382559999999998</v>
      </c>
      <c r="BI24" s="58">
        <f ca="1">IFERROR(IF($I24="y",'Raw Weather Data'!BI24-$N24,"-"),"-")</f>
        <v>1.9425599999999861</v>
      </c>
      <c r="BJ24" s="313"/>
      <c r="BK24" s="91">
        <f t="shared" ca="1" si="41"/>
        <v>1.9425599999999861</v>
      </c>
      <c r="BN24" s="63">
        <f ca="1">IFERROR(IF($I24="y",'Raw Weather Data'!BN24-$N24,"-"),"-")</f>
        <v>0.68255999999999517</v>
      </c>
      <c r="BO24" s="313"/>
      <c r="BP24" s="89">
        <f t="shared" ca="1" si="1"/>
        <v>0.68255999999999517</v>
      </c>
      <c r="BQ24" s="58">
        <f ca="1">IFERROR(IF($I24="y",'Raw Weather Data'!BQ24-$N24,"-"),"-")</f>
        <v>0.64655999999999381</v>
      </c>
      <c r="BR24" s="313"/>
      <c r="BS24" s="89">
        <f t="shared" ca="1" si="2"/>
        <v>0.64655999999999381</v>
      </c>
      <c r="BT24" s="58">
        <f ca="1">IFERROR(IF($I24="y",'Raw Weather Data'!BT24-$N24,"-"),"-")</f>
        <v>1.2225599999999872</v>
      </c>
      <c r="BU24" s="313"/>
      <c r="BV24" s="89">
        <f t="shared" ca="1" si="3"/>
        <v>1.2225599999999872</v>
      </c>
      <c r="BW24" s="58">
        <f ca="1">IFERROR(IF($I24="y",'Raw Weather Data'!BW24-$N24,"-"),"-")</f>
        <v>0.97056000000000608</v>
      </c>
      <c r="BX24" s="313"/>
      <c r="BY24" s="89">
        <f t="shared" ca="1" si="4"/>
        <v>0.97056000000000608</v>
      </c>
      <c r="BZ24" s="58">
        <f ca="1">IFERROR(IF($I24="y",'Raw Weather Data'!BZ24-$N24,"-"),"-")</f>
        <v>1.7265599999999921</v>
      </c>
      <c r="CA24" s="313"/>
      <c r="CB24" s="89">
        <f t="shared" ca="1" si="5"/>
        <v>1.7265599999999921</v>
      </c>
      <c r="CC24" s="58">
        <f ca="1">IFERROR(IF($I24="y",'Raw Weather Data'!CC24-$N24,"-"),"-")</f>
        <v>1.6005600000000015</v>
      </c>
      <c r="CD24" s="313"/>
      <c r="CE24" s="89">
        <f t="shared" ca="1" si="6"/>
        <v>1.6005600000000015</v>
      </c>
      <c r="CF24" s="58">
        <f ca="1">IFERROR(IF($I24="y",'Raw Weather Data'!CF24-$N24,"-"),"-")</f>
        <v>0.48455999999998767</v>
      </c>
      <c r="CG24" s="313"/>
      <c r="CH24" s="89">
        <f t="shared" ca="1" si="7"/>
        <v>0.48455999999998767</v>
      </c>
      <c r="CI24" s="58">
        <f ca="1">IFERROR(IF($I24="y",'Raw Weather Data'!CI24-$N24,"-"),"-")</f>
        <v>-0.48744000000000653</v>
      </c>
      <c r="CJ24" s="313"/>
      <c r="CK24" s="89">
        <f t="shared" ca="1" si="8"/>
        <v>0.48744000000000653</v>
      </c>
      <c r="CL24" s="46">
        <f ca="1">IFERROR(IF($I24="y",'Raw Weather Data'!CL24-$N24,"-"),"-")</f>
        <v>3.382559999999998</v>
      </c>
      <c r="CM24" s="313"/>
      <c r="CN24" s="89">
        <f t="shared" ca="1" si="9"/>
        <v>3.382559999999998</v>
      </c>
      <c r="CO24" s="58">
        <f ca="1">IFERROR(IF($I24="y",'Raw Weather Data'!CO24-$N24,"-"),"-")</f>
        <v>5.8665599999999927</v>
      </c>
      <c r="CP24" s="313"/>
      <c r="CQ24" s="89">
        <f t="shared" ca="1" si="10"/>
        <v>5.8665599999999927</v>
      </c>
      <c r="CR24" s="58">
        <f ca="1">IFERROR(IF($I24="y",'Raw Weather Data'!CR24-$N24,"-"),"-")</f>
        <v>0.3585599999999971</v>
      </c>
      <c r="CS24" s="313"/>
      <c r="CT24" s="89">
        <f t="shared" ca="1" si="11"/>
        <v>0.3585599999999971</v>
      </c>
      <c r="CU24" s="58">
        <f ca="1">IFERROR(IF($I24="y",'Raw Weather Data'!CU24-$N24,"-"),"-")</f>
        <v>-7.4174399999999991</v>
      </c>
      <c r="CV24" s="313"/>
      <c r="CW24" s="89">
        <f t="shared" ca="1" si="12"/>
        <v>7.4174399999999991</v>
      </c>
      <c r="CX24" s="58">
        <f ca="1">IFERROR(IF($I24="y",'Raw Weather Data'!CX24-$N24,"-"),"-")</f>
        <v>6.3705599999999976</v>
      </c>
      <c r="CY24" s="313"/>
      <c r="CZ24" s="89">
        <f t="shared" ca="1" si="13"/>
        <v>6.3705599999999976</v>
      </c>
      <c r="DA24" s="58">
        <f ca="1">IFERROR(IF($I24="y",'Raw Weather Data'!DA24-$N24,"-"),"-")</f>
        <v>3.5625599999999906</v>
      </c>
      <c r="DB24" s="313"/>
      <c r="DC24" s="89">
        <f t="shared" ca="1" si="14"/>
        <v>3.5625599999999906</v>
      </c>
      <c r="DD24" s="58">
        <f ca="1">IFERROR(IF($I24="y",'Raw Weather Data'!DD24-$N24,"-"),"-")</f>
        <v>7.2345599999999877</v>
      </c>
      <c r="DE24" s="313"/>
      <c r="DF24" s="89">
        <f t="shared" ca="1" si="15"/>
        <v>7.2345599999999877</v>
      </c>
      <c r="DG24" s="58">
        <f ca="1">IFERROR(IF($I24="y",'Raw Weather Data'!DG24-$N24,"-"),"-")</f>
        <v>6.0465599999999995</v>
      </c>
      <c r="DH24" s="313"/>
      <c r="DI24" s="91">
        <f t="shared" ca="1" si="16"/>
        <v>6.0465599999999995</v>
      </c>
      <c r="DL24" s="63">
        <f ca="1">IFERROR(IF($I24="y",'Raw Weather Data'!DL24-$N24,"-"),"-")</f>
        <v>1.7085600000000056</v>
      </c>
      <c r="DM24" s="313"/>
      <c r="DN24" s="89">
        <f t="shared" ca="1" si="42"/>
        <v>1.7085600000000056</v>
      </c>
      <c r="DO24" s="58">
        <f ca="1">IFERROR(IF($I24="y",'Raw Weather Data'!DO24-$N24,"-"),"-")</f>
        <v>0.68255999999999517</v>
      </c>
      <c r="DP24" s="313"/>
      <c r="DQ24" s="89">
        <f t="shared" ca="1" si="43"/>
        <v>0.68255999999999517</v>
      </c>
      <c r="DR24" s="58">
        <f ca="1">IFERROR(IF($I24="y",'Raw Weather Data'!DR24-$N24,"-"),"-")</f>
        <v>1.9065599999999989</v>
      </c>
      <c r="DS24" s="313"/>
      <c r="DT24" s="89">
        <f t="shared" ca="1" si="44"/>
        <v>1.9065599999999989</v>
      </c>
      <c r="DU24" s="58">
        <f ca="1">IFERROR(IF($I24="y",'Raw Weather Data'!DU24-$N24,"-"),"-")</f>
        <v>0.17856000000000449</v>
      </c>
      <c r="DV24" s="313"/>
      <c r="DW24" s="89">
        <f t="shared" ca="1" si="45"/>
        <v>0.17856000000000449</v>
      </c>
      <c r="DX24" s="58">
        <f ca="1">IFERROR(IF($I24="y",'Raw Weather Data'!DX24-$N24,"-"),"-")</f>
        <v>0.5565599999999904</v>
      </c>
      <c r="DY24" s="313"/>
      <c r="DZ24" s="89">
        <f t="shared" ca="1" si="46"/>
        <v>0.5565599999999904</v>
      </c>
      <c r="EA24" s="58">
        <f ca="1">IFERROR(IF($I24="y",'Raw Weather Data'!EA24-$N24,"-"),"-")</f>
        <v>1.5825600000000009</v>
      </c>
      <c r="EB24" s="313"/>
      <c r="EC24" s="89">
        <f t="shared" ca="1" si="17"/>
        <v>1.5825600000000009</v>
      </c>
      <c r="ED24" s="58">
        <f ca="1">IFERROR(IF($I24="y",'Raw Weather Data'!ED24-$N24,"-"),"-")</f>
        <v>0.39455999999999847</v>
      </c>
      <c r="EE24" s="313"/>
      <c r="EF24" s="89">
        <f t="shared" ca="1" si="18"/>
        <v>0.39455999999999847</v>
      </c>
      <c r="EG24" s="58">
        <f ca="1">IFERROR(IF($I24="y",'Raw Weather Data'!EG24-$N24,"-"),"-")</f>
        <v>0.91656000000000404</v>
      </c>
      <c r="EH24" s="313"/>
      <c r="EI24" s="89">
        <f t="shared" ca="1" si="19"/>
        <v>0.91656000000000404</v>
      </c>
      <c r="EJ24" s="46">
        <f ca="1">IFERROR(IF($I24="y",'Raw Weather Data'!EJ24-$N24,"-"),"-")</f>
        <v>4.8765599999999978</v>
      </c>
      <c r="EK24" s="313"/>
      <c r="EL24" s="89">
        <f t="shared" ca="1" si="20"/>
        <v>4.8765599999999978</v>
      </c>
      <c r="EM24" s="58">
        <f ca="1">IFERROR(IF($I24="y",'Raw Weather Data'!EM24-$N24,"-"),"-")</f>
        <v>5.578559999999996</v>
      </c>
      <c r="EN24" s="313"/>
      <c r="EO24" s="89">
        <f t="shared" ca="1" si="47"/>
        <v>5.578559999999996</v>
      </c>
      <c r="EP24" s="58">
        <f ca="1">IFERROR(IF($I24="y",'Raw Weather Data'!EP24-$N24,"-"),"-")</f>
        <v>-4.9334400000000045</v>
      </c>
      <c r="EQ24" s="313"/>
      <c r="ER24" s="89">
        <f t="shared" ca="1" si="21"/>
        <v>4.9334400000000045</v>
      </c>
      <c r="ES24" s="58">
        <f ca="1">IFERROR(IF($I24="y",'Raw Weather Data'!ES24-$N24,"-"),"-")</f>
        <v>6.2985599999999948</v>
      </c>
      <c r="ET24" s="313"/>
      <c r="EU24" s="89">
        <f t="shared" ca="1" si="48"/>
        <v>6.2985599999999948</v>
      </c>
      <c r="EV24" s="58">
        <f ca="1">IFERROR(IF($I24="y",'Raw Weather Data'!EV24-$N24,"-"),"-")</f>
        <v>8.2065599999999961</v>
      </c>
      <c r="EW24" s="313"/>
      <c r="EX24" s="89">
        <f t="shared" ca="1" si="49"/>
        <v>8.2065599999999961</v>
      </c>
      <c r="EY24" s="58">
        <f ca="1">IFERROR(IF($I24="y",'Raw Weather Data'!EY24-$N24,"-"),"-")</f>
        <v>-5.887439999999998</v>
      </c>
      <c r="EZ24" s="313"/>
      <c r="FA24" s="89">
        <f t="shared" ca="1" si="50"/>
        <v>5.887439999999998</v>
      </c>
      <c r="FB24" s="58">
        <f ca="1">IFERROR(IF($I24="y",'Raw Weather Data'!FB24-$N24,"-"),"-")</f>
        <v>16.126559999999998</v>
      </c>
      <c r="FC24" s="313"/>
      <c r="FD24" s="89">
        <f t="shared" ca="1" si="51"/>
        <v>16.126559999999998</v>
      </c>
      <c r="FE24" s="58">
        <f ca="1">IFERROR(IF($I24="y",'Raw Weather Data'!FE24-$N24,"-"),"-")</f>
        <v>4.8585599999999971</v>
      </c>
      <c r="FF24" s="313"/>
      <c r="FG24" s="91">
        <f t="shared" ca="1" si="52"/>
        <v>4.8585599999999971</v>
      </c>
      <c r="FJ24" s="63">
        <f ca="1">IFERROR(IF($I24="y",'Raw Weather Data'!FJ24-$N24,"-"),"-")</f>
        <v>0.50255999999998835</v>
      </c>
      <c r="FK24" s="313"/>
      <c r="FL24" s="89">
        <f t="shared" ca="1" si="53"/>
        <v>0.50255999999998835</v>
      </c>
      <c r="FM24" s="58">
        <f ca="1">IFERROR(IF($I24="y",'Raw Weather Data'!FM24-$N24,"-"),"-")</f>
        <v>0.73655999999999722</v>
      </c>
      <c r="FN24" s="313"/>
      <c r="FO24" s="89">
        <f t="shared" ca="1" si="54"/>
        <v>0.73655999999999722</v>
      </c>
      <c r="FP24" s="58">
        <f ca="1">IFERROR(IF($I24="y",'Raw Weather Data'!FP24-$N24,"-"),"-")</f>
        <v>0.39455999999999847</v>
      </c>
      <c r="FQ24" s="313"/>
      <c r="FR24" s="89">
        <f t="shared" ca="1" si="55"/>
        <v>0.39455999999999847</v>
      </c>
      <c r="FS24" s="58">
        <f ca="1">IFERROR(IF($I24="y",'Raw Weather Data'!FS24-$N24,"-"),"-")</f>
        <v>0.5565599999999904</v>
      </c>
      <c r="FT24" s="313"/>
      <c r="FU24" s="89">
        <f t="shared" ca="1" si="56"/>
        <v>0.5565599999999904</v>
      </c>
      <c r="FV24" s="58">
        <f ca="1">IFERROR(IF($I24="y",'Raw Weather Data'!FV24-$N24,"-"),"-")</f>
        <v>2.9505599999999959</v>
      </c>
      <c r="FW24" s="313"/>
      <c r="FX24" s="89">
        <f t="shared" ca="1" si="22"/>
        <v>2.9505599999999959</v>
      </c>
      <c r="FY24" s="58">
        <f ca="1">IF($I24="y",'Raw Weather Data'!FY24-$N24,"-")</f>
        <v>2.5545599999999951</v>
      </c>
      <c r="FZ24" s="313"/>
      <c r="GA24" s="89">
        <f t="shared" ca="1" si="23"/>
        <v>2.5545599999999951</v>
      </c>
      <c r="GB24" s="58">
        <f ca="1">IFERROR(IF($I24="y",'Raw Weather Data'!GB24-$N24,"-"),"-")</f>
        <v>-1.9634400000000056</v>
      </c>
      <c r="GC24" s="313"/>
      <c r="GD24" s="89">
        <f t="shared" ca="1" si="57"/>
        <v>1.9634400000000056</v>
      </c>
      <c r="GE24" s="58">
        <f ca="1">IFERROR(IF($I24="y",'Raw Weather Data'!GE24-$N24,"-"),"-")</f>
        <v>1.5645600000000002</v>
      </c>
      <c r="GF24" s="313"/>
      <c r="GG24" s="89">
        <f t="shared" ca="1" si="58"/>
        <v>1.5645600000000002</v>
      </c>
      <c r="GH24" s="46">
        <f ca="1">IFERROR(IF($I24="y",'Raw Weather Data'!GH24-$N24,"-"),"-")</f>
        <v>4.5525599999999997</v>
      </c>
      <c r="GI24" s="313"/>
      <c r="GJ24" s="89">
        <f t="shared" ca="1" si="59"/>
        <v>4.5525599999999997</v>
      </c>
      <c r="GK24" s="58">
        <f ca="1">IFERROR(IF($I24="y",'Raw Weather Data'!GK24-$N24,"-"),"-")</f>
        <v>8.1705599999999947</v>
      </c>
      <c r="GL24" s="313"/>
      <c r="GM24" s="89">
        <f t="shared" ca="1" si="60"/>
        <v>8.1705599999999947</v>
      </c>
      <c r="GN24" s="58">
        <f ca="1">IFERROR(IF($I24="y",'Raw Weather Data'!GN24-$N24,"-"),"-")</f>
        <v>2.230559999999997</v>
      </c>
      <c r="GO24" s="313"/>
      <c r="GP24" s="89">
        <f t="shared" ca="1" si="61"/>
        <v>2.230559999999997</v>
      </c>
      <c r="GQ24" s="58">
        <f ca="1">IFERROR(IF($I24="y",'Raw Weather Data'!GQ24-$N24,"-"),"-")</f>
        <v>8.7285599999999874</v>
      </c>
      <c r="GR24" s="313"/>
      <c r="GS24" s="89">
        <f t="shared" ca="1" si="62"/>
        <v>8.7285599999999874</v>
      </c>
      <c r="GT24" s="58">
        <f ca="1">IFERROR(IF($I24="y",'Raw Weather Data'!GT24-$N24,"-"),"-")</f>
        <v>12.92255999999999</v>
      </c>
      <c r="GU24" s="313"/>
      <c r="GV24" s="89">
        <f t="shared" ca="1" si="63"/>
        <v>12.92255999999999</v>
      </c>
      <c r="GW24" s="58">
        <f ca="1">IFERROR(IF($I24="y",'Raw Weather Data'!GW24-$N24,"-"),"-")</f>
        <v>19.096559999999982</v>
      </c>
      <c r="GX24" s="313"/>
      <c r="GY24" s="89">
        <f t="shared" ca="1" si="64"/>
        <v>19.096559999999982</v>
      </c>
      <c r="GZ24" s="58">
        <f ca="1">IFERROR(IF($I24="y",'Raw Weather Data'!GZ24-$N24,"-"),"-")</f>
        <v>18.034559999999999</v>
      </c>
      <c r="HA24" s="313"/>
      <c r="HB24" s="89">
        <f t="shared" ca="1" si="65"/>
        <v>18.034559999999999</v>
      </c>
      <c r="HC24" s="58">
        <f ca="1">IFERROR(IF($I24="y",'Raw Weather Data'!HC24-$N24,"-"),"-")</f>
        <v>11.014559999999989</v>
      </c>
      <c r="HD24" s="313"/>
      <c r="HE24" s="91">
        <f t="shared" ca="1" si="24"/>
        <v>11.014559999999989</v>
      </c>
    </row>
    <row r="25" spans="1:213" x14ac:dyDescent="0.35">
      <c r="H25" s="301">
        <v>4</v>
      </c>
      <c r="I25" s="301" t="str">
        <f t="shared" si="25"/>
        <v>Y</v>
      </c>
      <c r="K25" s="18"/>
      <c r="L25" s="56"/>
      <c r="M25" s="117">
        <f ca="1">'Raw Weather Data'!K25</f>
        <v>44788</v>
      </c>
      <c r="N25" s="119">
        <f ca="1">'Raw Weather Data'!L25</f>
        <v>70.380680000000012</v>
      </c>
      <c r="P25" s="63">
        <f ca="1">IFERROR(IF($I25="y",'Raw Weather Data'!P25-$N25,"-"),"-")</f>
        <v>0.49931999999998311</v>
      </c>
      <c r="Q25" s="313"/>
      <c r="R25" s="89">
        <f t="shared" ca="1" si="26"/>
        <v>0.49931999999998311</v>
      </c>
      <c r="S25" s="58">
        <f ca="1">IFERROR(IF($I25="y",'Raw Weather Data'!S25-$N25,"-"),"-")</f>
        <v>-0.38268000000002189</v>
      </c>
      <c r="T25" s="313"/>
      <c r="U25" s="89">
        <f t="shared" ca="1" si="27"/>
        <v>0.38268000000002189</v>
      </c>
      <c r="V25" s="58">
        <f ca="1">IFERROR(IF($I25="y",'Raw Weather Data'!V25-$N25,"-"),"-")</f>
        <v>0.67931999999998993</v>
      </c>
      <c r="W25" s="313"/>
      <c r="X25" s="89">
        <f t="shared" ca="1" si="28"/>
        <v>0.67931999999998993</v>
      </c>
      <c r="Y25" s="58">
        <f ca="1">IFERROR(IF($I25="y",'Raw Weather Data'!Y25-$N25,"-"),"-")</f>
        <v>0.89531999999999812</v>
      </c>
      <c r="Z25" s="313"/>
      <c r="AA25" s="89">
        <f t="shared" ca="1" si="29"/>
        <v>0.89531999999999812</v>
      </c>
      <c r="AB25" s="58">
        <f ca="1">IFERROR(IF($I25="y",'Raw Weather Data'!AB25-$N25,"-"),"-")</f>
        <v>3.2353199999999873</v>
      </c>
      <c r="AC25" s="313"/>
      <c r="AD25" s="89">
        <f t="shared" ca="1" si="30"/>
        <v>3.2353199999999873</v>
      </c>
      <c r="AE25" s="58">
        <f ca="1">IFERROR(IF($I25="y",'Raw Weather Data'!AE25-$N25,"-"),"-")</f>
        <v>0.22931999999998709</v>
      </c>
      <c r="AF25" s="313"/>
      <c r="AG25" s="89">
        <f t="shared" ca="1" si="31"/>
        <v>0.22931999999998709</v>
      </c>
      <c r="AH25" s="58">
        <f ca="1">IFERROR(IF($I25="y",'Raw Weather Data'!AH25-$N25,"-"),"-")</f>
        <v>0.3193199999999905</v>
      </c>
      <c r="AI25" s="313"/>
      <c r="AJ25" s="89">
        <f t="shared" ca="1" si="32"/>
        <v>0.3193199999999905</v>
      </c>
      <c r="AK25" s="58">
        <f ca="1">IFERROR(IF($I25="y",'Raw Weather Data'!AK25-$N25,"-"),"-")</f>
        <v>3.6313199999999881</v>
      </c>
      <c r="AL25" s="313"/>
      <c r="AM25" s="89">
        <f t="shared" ca="1" si="33"/>
        <v>3.6313199999999881</v>
      </c>
      <c r="AN25" s="46">
        <f ca="1">IFERROR(IF($I25="y",'Raw Weather Data'!AN25-$N25,"-"),"-")</f>
        <v>1.3319999999993115E-2</v>
      </c>
      <c r="AO25" s="313"/>
      <c r="AP25" s="89">
        <f t="shared" ca="1" si="34"/>
        <v>1.3319999999993115E-2</v>
      </c>
      <c r="AQ25" s="58">
        <f ca="1">IFERROR(IF($I25="y",'Raw Weather Data'!AQ25-$N25,"-"),"-")</f>
        <v>10.093319999999991</v>
      </c>
      <c r="AR25" s="313"/>
      <c r="AS25" s="89">
        <f t="shared" ca="1" si="35"/>
        <v>10.093319999999991</v>
      </c>
      <c r="AT25" s="58">
        <f ca="1">IFERROR(IF($I25="y",'Raw Weather Data'!AT25-$N25,"-"),"-")</f>
        <v>9.5893199999999865</v>
      </c>
      <c r="AU25" s="313"/>
      <c r="AV25" s="89">
        <f t="shared" ca="1" si="36"/>
        <v>9.5893199999999865</v>
      </c>
      <c r="AW25" s="58">
        <f ca="1">IFERROR(IF($I25="y",'Raw Weather Data'!AW25-$N25,"-"),"-")</f>
        <v>7.6273199999999832</v>
      </c>
      <c r="AX25" s="313"/>
      <c r="AY25" s="89">
        <f t="shared" ca="1" si="37"/>
        <v>7.6273199999999832</v>
      </c>
      <c r="AZ25" s="58">
        <f ca="1">IFERROR(IF($I25="y",'Raw Weather Data'!AZ25-$N25,"-"),"-")</f>
        <v>15.151319999999984</v>
      </c>
      <c r="BA25" s="313"/>
      <c r="BB25" s="89">
        <f t="shared" ca="1" si="38"/>
        <v>15.151319999999984</v>
      </c>
      <c r="BC25" s="58">
        <f ca="1">IFERROR(IF($I25="y",'Raw Weather Data'!BC25-$N25,"-"),"-")</f>
        <v>3.5773199999999861</v>
      </c>
      <c r="BD25" s="313"/>
      <c r="BE25" s="89">
        <f t="shared" ca="1" si="39"/>
        <v>3.5773199999999861</v>
      </c>
      <c r="BF25" s="58">
        <f ca="1">IFERROR(IF($I25="y",'Raw Weather Data'!BF25-$N25,"-"),"-")</f>
        <v>2.155319999999989</v>
      </c>
      <c r="BG25" s="313"/>
      <c r="BH25" s="89">
        <f t="shared" ca="1" si="40"/>
        <v>2.155319999999989</v>
      </c>
      <c r="BI25" s="58">
        <f ca="1">IFERROR(IF($I25="y",'Raw Weather Data'!BI25-$N25,"-"),"-")</f>
        <v>10.345319999999987</v>
      </c>
      <c r="BJ25" s="313"/>
      <c r="BK25" s="91">
        <f t="shared" ca="1" si="41"/>
        <v>10.345319999999987</v>
      </c>
      <c r="BN25" s="63">
        <f ca="1">IFERROR(IF($I25="y",'Raw Weather Data'!BN25-$N25,"-"),"-")</f>
        <v>0.82331999999999539</v>
      </c>
      <c r="BO25" s="313"/>
      <c r="BP25" s="89">
        <f t="shared" ca="1" si="1"/>
        <v>0.82331999999999539</v>
      </c>
      <c r="BQ25" s="58">
        <f ca="1">IFERROR(IF($I25="y",'Raw Weather Data'!BQ25-$N25,"-"),"-")</f>
        <v>-0.56268000000000029</v>
      </c>
      <c r="BR25" s="313"/>
      <c r="BS25" s="89">
        <f t="shared" ca="1" si="2"/>
        <v>0.56268000000000029</v>
      </c>
      <c r="BT25" s="58">
        <f ca="1">IFERROR(IF($I25="y",'Raw Weather Data'!BT25-$N25,"-"),"-")</f>
        <v>-1.5526800000000094</v>
      </c>
      <c r="BU25" s="313"/>
      <c r="BV25" s="89">
        <f t="shared" ca="1" si="3"/>
        <v>1.5526800000000094</v>
      </c>
      <c r="BW25" s="58">
        <f ca="1">IFERROR(IF($I25="y",'Raw Weather Data'!BW25-$N25,"-"),"-")</f>
        <v>0.98531999999998732</v>
      </c>
      <c r="BX25" s="313"/>
      <c r="BY25" s="89">
        <f t="shared" ca="1" si="4"/>
        <v>0.98531999999998732</v>
      </c>
      <c r="BZ25" s="58">
        <f ca="1">IFERROR(IF($I25="y",'Raw Weather Data'!BZ25-$N25,"-"),"-")</f>
        <v>2.6593199999999797</v>
      </c>
      <c r="CA25" s="313"/>
      <c r="CB25" s="89">
        <f t="shared" ca="1" si="5"/>
        <v>2.6593199999999797</v>
      </c>
      <c r="CC25" s="58">
        <f ca="1">IFERROR(IF($I25="y",'Raw Weather Data'!CC25-$N25,"-"),"-")</f>
        <v>0.85931999999999675</v>
      </c>
      <c r="CD25" s="313"/>
      <c r="CE25" s="89">
        <f t="shared" ca="1" si="6"/>
        <v>0.85931999999999675</v>
      </c>
      <c r="CF25" s="58">
        <f ca="1">IFERROR(IF($I25="y",'Raw Weather Data'!CF25-$N25,"-"),"-")</f>
        <v>0.13931999999998368</v>
      </c>
      <c r="CG25" s="313"/>
      <c r="CH25" s="89">
        <f t="shared" ca="1" si="7"/>
        <v>0.13931999999998368</v>
      </c>
      <c r="CI25" s="58">
        <f ca="1">IFERROR(IF($I25="y",'Raw Weather Data'!CI25-$N25,"-"),"-")</f>
        <v>3.3433199999999914</v>
      </c>
      <c r="CJ25" s="313"/>
      <c r="CK25" s="89">
        <f t="shared" ca="1" si="8"/>
        <v>3.3433199999999914</v>
      </c>
      <c r="CL25" s="46">
        <f ca="1">IFERROR(IF($I25="y",'Raw Weather Data'!CL25-$N25,"-"),"-")</f>
        <v>2.2453199999999924</v>
      </c>
      <c r="CM25" s="313"/>
      <c r="CN25" s="89">
        <f t="shared" ca="1" si="9"/>
        <v>2.2453199999999924</v>
      </c>
      <c r="CO25" s="58">
        <f ca="1">IFERROR(IF($I25="y",'Raw Weather Data'!CO25-$N25,"-"),"-")</f>
        <v>8.7973199999999849</v>
      </c>
      <c r="CP25" s="313"/>
      <c r="CQ25" s="89">
        <f t="shared" ca="1" si="10"/>
        <v>8.7973199999999849</v>
      </c>
      <c r="CR25" s="58">
        <f ca="1">IFERROR(IF($I25="y",'Raw Weather Data'!CR25-$N25,"-"),"-")</f>
        <v>0.49931999999998311</v>
      </c>
      <c r="CS25" s="313"/>
      <c r="CT25" s="89">
        <f t="shared" ca="1" si="11"/>
        <v>0.49931999999998311</v>
      </c>
      <c r="CU25" s="58">
        <f ca="1">IFERROR(IF($I25="y",'Raw Weather Data'!CU25-$N25,"-"),"-")</f>
        <v>0.64331999999998857</v>
      </c>
      <c r="CV25" s="313"/>
      <c r="CW25" s="89">
        <f t="shared" ca="1" si="12"/>
        <v>0.64331999999998857</v>
      </c>
      <c r="CX25" s="58">
        <f ca="1">IFERROR(IF($I25="y",'Raw Weather Data'!CX25-$N25,"-"),"-")</f>
        <v>10.939319999999981</v>
      </c>
      <c r="CY25" s="313"/>
      <c r="CZ25" s="89">
        <f t="shared" ca="1" si="13"/>
        <v>10.939319999999981</v>
      </c>
      <c r="DA25" s="58">
        <f ca="1">IFERROR(IF($I25="y",'Raw Weather Data'!DA25-$N25,"-"),"-")</f>
        <v>14.575319999999991</v>
      </c>
      <c r="DB25" s="313"/>
      <c r="DC25" s="89">
        <f t="shared" ca="1" si="14"/>
        <v>14.575319999999991</v>
      </c>
      <c r="DD25" s="58">
        <f ca="1">IFERROR(IF($I25="y",'Raw Weather Data'!DD25-$N25,"-"),"-")</f>
        <v>2.2273199999999918</v>
      </c>
      <c r="DE25" s="313"/>
      <c r="DF25" s="89">
        <f t="shared" ca="1" si="15"/>
        <v>2.2273199999999918</v>
      </c>
      <c r="DG25" s="58">
        <f ca="1">IFERROR(IF($I25="y",'Raw Weather Data'!DG25-$N25,"-"),"-")</f>
        <v>6.4393199999999808</v>
      </c>
      <c r="DH25" s="313"/>
      <c r="DI25" s="91">
        <f t="shared" ca="1" si="16"/>
        <v>6.4393199999999808</v>
      </c>
      <c r="DL25" s="63">
        <f ca="1">IFERROR(IF($I25="y",'Raw Weather Data'!DL25-$N25,"-"),"-")</f>
        <v>1.3273199999999861</v>
      </c>
      <c r="DM25" s="313"/>
      <c r="DN25" s="89">
        <f t="shared" ca="1" si="42"/>
        <v>1.3273199999999861</v>
      </c>
      <c r="DO25" s="58">
        <f ca="1">IFERROR(IF($I25="y",'Raw Weather Data'!DO25-$N25,"-"),"-")</f>
        <v>0.80531999999999471</v>
      </c>
      <c r="DP25" s="313"/>
      <c r="DQ25" s="89">
        <f t="shared" ca="1" si="43"/>
        <v>0.80531999999999471</v>
      </c>
      <c r="DR25" s="58">
        <f ca="1">IFERROR(IF($I25="y",'Raw Weather Data'!DR25-$N25,"-"),"-")</f>
        <v>-1.4446800000000053</v>
      </c>
      <c r="DS25" s="313"/>
      <c r="DT25" s="89">
        <f t="shared" ca="1" si="44"/>
        <v>1.4446800000000053</v>
      </c>
      <c r="DU25" s="58">
        <f ca="1">IFERROR(IF($I25="y",'Raw Weather Data'!DU25-$N25,"-"),"-")</f>
        <v>-0.18468000000001439</v>
      </c>
      <c r="DV25" s="313"/>
      <c r="DW25" s="89">
        <f t="shared" ca="1" si="45"/>
        <v>0.18468000000001439</v>
      </c>
      <c r="DX25" s="58">
        <f ca="1">IFERROR(IF($I25="y",'Raw Weather Data'!DX25-$N25,"-"),"-")</f>
        <v>0.42731999999998038</v>
      </c>
      <c r="DY25" s="313"/>
      <c r="DZ25" s="89">
        <f t="shared" ca="1" si="46"/>
        <v>0.42731999999998038</v>
      </c>
      <c r="EA25" s="58">
        <f ca="1">IFERROR(IF($I25="y",'Raw Weather Data'!EA25-$N25,"-"),"-")</f>
        <v>1.6873199999999997</v>
      </c>
      <c r="EB25" s="313"/>
      <c r="EC25" s="89">
        <f t="shared" ca="1" si="17"/>
        <v>1.6873199999999997</v>
      </c>
      <c r="ED25" s="58">
        <f ca="1">IFERROR(IF($I25="y",'Raw Weather Data'!ED25-$N25,"-"),"-")</f>
        <v>6.4393199999999808</v>
      </c>
      <c r="EE25" s="313"/>
      <c r="EF25" s="89">
        <f t="shared" ca="1" si="18"/>
        <v>6.4393199999999808</v>
      </c>
      <c r="EG25" s="58">
        <f ca="1">IFERROR(IF($I25="y",'Raw Weather Data'!EG25-$N25,"-"),"-")</f>
        <v>6.7993199999999945</v>
      </c>
      <c r="EH25" s="313"/>
      <c r="EI25" s="89">
        <f t="shared" ca="1" si="19"/>
        <v>6.7993199999999945</v>
      </c>
      <c r="EJ25" s="46">
        <f ca="1">IFERROR(IF($I25="y",'Raw Weather Data'!EJ25-$N25,"-"),"-")</f>
        <v>4.351319999999987</v>
      </c>
      <c r="EK25" s="313"/>
      <c r="EL25" s="89">
        <f t="shared" ca="1" si="20"/>
        <v>4.351319999999987</v>
      </c>
      <c r="EM25" s="58">
        <f ca="1">IFERROR(IF($I25="y",'Raw Weather Data'!EM25-$N25,"-"),"-")</f>
        <v>3.7033199999999908</v>
      </c>
      <c r="EN25" s="313"/>
      <c r="EO25" s="89">
        <f t="shared" ca="1" si="47"/>
        <v>3.7033199999999908</v>
      </c>
      <c r="EP25" s="58">
        <f ca="1">IFERROR(IF($I25="y",'Raw Weather Data'!EP25-$N25,"-"),"-")</f>
        <v>3.9013199999999841</v>
      </c>
      <c r="EQ25" s="313"/>
      <c r="ER25" s="89">
        <f t="shared" ca="1" si="21"/>
        <v>3.9013199999999841</v>
      </c>
      <c r="ES25" s="58">
        <f ca="1">IFERROR(IF($I25="y",'Raw Weather Data'!ES25-$N25,"-"),"-")</f>
        <v>5.5753199999999907</v>
      </c>
      <c r="ET25" s="313"/>
      <c r="EU25" s="89">
        <f t="shared" ca="1" si="48"/>
        <v>5.5753199999999907</v>
      </c>
      <c r="EV25" s="58">
        <f ca="1">IFERROR(IF($I25="y",'Raw Weather Data'!EV25-$N25,"-"),"-")</f>
        <v>4.351319999999987</v>
      </c>
      <c r="EW25" s="313"/>
      <c r="EX25" s="89">
        <f t="shared" ca="1" si="49"/>
        <v>4.351319999999987</v>
      </c>
      <c r="EY25" s="58">
        <f ca="1">IFERROR(IF($I25="y",'Raw Weather Data'!EY25-$N25,"-"),"-")</f>
        <v>12.703319999999991</v>
      </c>
      <c r="EZ25" s="313"/>
      <c r="FA25" s="89">
        <f t="shared" ca="1" si="50"/>
        <v>12.703319999999991</v>
      </c>
      <c r="FB25" s="58">
        <f ca="1">IFERROR(IF($I25="y",'Raw Weather Data'!FB25-$N25,"-"),"-")</f>
        <v>6.0253199999999936</v>
      </c>
      <c r="FC25" s="313"/>
      <c r="FD25" s="89">
        <f t="shared" ca="1" si="51"/>
        <v>6.0253199999999936</v>
      </c>
      <c r="FE25" s="58">
        <f ca="1">IFERROR(IF($I25="y",'Raw Weather Data'!FE25-$N25,"-"),"-")</f>
        <v>1.2553199999999833</v>
      </c>
      <c r="FF25" s="313"/>
      <c r="FG25" s="91">
        <f t="shared" ca="1" si="52"/>
        <v>1.2553199999999833</v>
      </c>
      <c r="FJ25" s="63">
        <f ca="1">IFERROR(IF($I25="y",'Raw Weather Data'!FJ25-$N25,"-"),"-")</f>
        <v>0.78731999999999402</v>
      </c>
      <c r="FK25" s="313"/>
      <c r="FL25" s="89">
        <f t="shared" ca="1" si="53"/>
        <v>0.78731999999999402</v>
      </c>
      <c r="FM25" s="58">
        <f ca="1">IFERROR(IF($I25="y",'Raw Weather Data'!FM25-$N25,"-"),"-")</f>
        <v>-2.1106800000000163</v>
      </c>
      <c r="FN25" s="313"/>
      <c r="FO25" s="89">
        <f t="shared" ca="1" si="54"/>
        <v>2.1106800000000163</v>
      </c>
      <c r="FP25" s="58">
        <f ca="1">IFERROR(IF($I25="y",'Raw Weather Data'!FP25-$N25,"-"),"-")</f>
        <v>0.13931999999998368</v>
      </c>
      <c r="FQ25" s="313"/>
      <c r="FR25" s="89">
        <f t="shared" ca="1" si="55"/>
        <v>0.13931999999998368</v>
      </c>
      <c r="FS25" s="58">
        <f ca="1">IFERROR(IF($I25="y",'Raw Weather Data'!FS25-$N25,"-"),"-")</f>
        <v>2.0293199999999842</v>
      </c>
      <c r="FT25" s="313"/>
      <c r="FU25" s="89">
        <f t="shared" ca="1" si="56"/>
        <v>2.0293199999999842</v>
      </c>
      <c r="FV25" s="58">
        <f ca="1">IFERROR(IF($I25="y",'Raw Weather Data'!FV25-$N25,"-"),"-")</f>
        <v>3.1273199999999832</v>
      </c>
      <c r="FW25" s="313"/>
      <c r="FX25" s="89">
        <f t="shared" ca="1" si="22"/>
        <v>3.1273199999999832</v>
      </c>
      <c r="FY25" s="58">
        <f ca="1">IF($I25="y",'Raw Weather Data'!FY25-$N25,"-")</f>
        <v>1.6333199999999977</v>
      </c>
      <c r="FZ25" s="313"/>
      <c r="GA25" s="89">
        <f t="shared" ca="1" si="23"/>
        <v>1.6333199999999977</v>
      </c>
      <c r="GB25" s="58">
        <f ca="1">IFERROR(IF($I25="y",'Raw Weather Data'!GB25-$N25,"-"),"-")</f>
        <v>2.0833199999999863</v>
      </c>
      <c r="GC25" s="313"/>
      <c r="GD25" s="89">
        <f t="shared" ca="1" si="57"/>
        <v>2.0833199999999863</v>
      </c>
      <c r="GE25" s="58">
        <f ca="1">IFERROR(IF($I25="y",'Raw Weather Data'!GE25-$N25,"-"),"-")</f>
        <v>3.6673199999999895</v>
      </c>
      <c r="GF25" s="313"/>
      <c r="GG25" s="89">
        <f t="shared" ca="1" si="58"/>
        <v>3.6673199999999895</v>
      </c>
      <c r="GH25" s="46">
        <f ca="1">IFERROR(IF($I25="y",'Raw Weather Data'!GH25-$N25,"-"),"-")</f>
        <v>7.6273199999999832</v>
      </c>
      <c r="GI25" s="313"/>
      <c r="GJ25" s="89">
        <f t="shared" ca="1" si="59"/>
        <v>7.6273199999999832</v>
      </c>
      <c r="GK25" s="58">
        <f ca="1">IFERROR(IF($I25="y",'Raw Weather Data'!GK25-$N25,"-"),"-")</f>
        <v>4.351319999999987</v>
      </c>
      <c r="GL25" s="313"/>
      <c r="GM25" s="89">
        <f t="shared" ca="1" si="60"/>
        <v>4.351319999999987</v>
      </c>
      <c r="GN25" s="58">
        <f ca="1">IFERROR(IF($I25="y",'Raw Weather Data'!GN25-$N25,"-"),"-")</f>
        <v>5.3413199999999961</v>
      </c>
      <c r="GO25" s="313"/>
      <c r="GP25" s="89">
        <f t="shared" ca="1" si="61"/>
        <v>5.3413199999999961</v>
      </c>
      <c r="GQ25" s="58">
        <f ca="1">IFERROR(IF($I25="y",'Raw Weather Data'!GQ25-$N25,"-"),"-")</f>
        <v>12.739319999999992</v>
      </c>
      <c r="GR25" s="313"/>
      <c r="GS25" s="89">
        <f t="shared" ca="1" si="62"/>
        <v>12.739319999999992</v>
      </c>
      <c r="GT25" s="58">
        <f ca="1">IFERROR(IF($I25="y",'Raw Weather Data'!GT25-$N25,"-"),"-")</f>
        <v>19.075319999999991</v>
      </c>
      <c r="GU25" s="313"/>
      <c r="GV25" s="89">
        <f t="shared" ca="1" si="63"/>
        <v>19.075319999999991</v>
      </c>
      <c r="GW25" s="58">
        <f ca="1">IFERROR(IF($I25="y",'Raw Weather Data'!GW25-$N25,"-"),"-")</f>
        <v>20.407319999999984</v>
      </c>
      <c r="GX25" s="313"/>
      <c r="GY25" s="89">
        <f t="shared" ca="1" si="64"/>
        <v>20.407319999999984</v>
      </c>
      <c r="GZ25" s="58">
        <f ca="1">IFERROR(IF($I25="y",'Raw Weather Data'!GZ25-$N25,"-"),"-")</f>
        <v>9.3553199999999777</v>
      </c>
      <c r="HA25" s="313"/>
      <c r="HB25" s="89">
        <f t="shared" ca="1" si="65"/>
        <v>9.3553199999999777</v>
      </c>
      <c r="HC25" s="58">
        <f ca="1">IFERROR(IF($I25="y",'Raw Weather Data'!HC25-$N25,"-"),"-")</f>
        <v>9.4273199999999804</v>
      </c>
      <c r="HD25" s="313"/>
      <c r="HE25" s="91">
        <f t="shared" ca="1" si="24"/>
        <v>9.4273199999999804</v>
      </c>
    </row>
    <row r="26" spans="1:213" x14ac:dyDescent="0.35">
      <c r="H26" s="301">
        <v>5</v>
      </c>
      <c r="I26" s="301" t="str">
        <f t="shared" si="25"/>
        <v>Y</v>
      </c>
      <c r="K26" s="18"/>
      <c r="L26" s="56"/>
      <c r="M26" s="117">
        <f ca="1">'Raw Weather Data'!K26</f>
        <v>44787</v>
      </c>
      <c r="N26" s="119">
        <f ca="1">'Raw Weather Data'!L26</f>
        <v>70.244060000000005</v>
      </c>
      <c r="P26" s="63">
        <f ca="1">IFERROR(IF($I26="y",'Raw Weather Data'!P26-$N26,"-"),"-")</f>
        <v>0.85193999999999903</v>
      </c>
      <c r="Q26" s="313"/>
      <c r="R26" s="89">
        <f t="shared" ca="1" si="26"/>
        <v>0.85193999999999903</v>
      </c>
      <c r="S26" s="58">
        <f ca="1">IFERROR(IF($I26="y",'Raw Weather Data'!S26-$N26,"-"),"-")</f>
        <v>2.0759399999999886</v>
      </c>
      <c r="T26" s="313"/>
      <c r="U26" s="89">
        <f t="shared" ca="1" si="27"/>
        <v>2.0759399999999886</v>
      </c>
      <c r="V26" s="58">
        <f ca="1">IFERROR(IF($I26="y",'Raw Weather Data'!V26-$N26,"-"),"-")</f>
        <v>0.68993999999999289</v>
      </c>
      <c r="W26" s="313"/>
      <c r="X26" s="89">
        <f t="shared" ca="1" si="28"/>
        <v>0.68993999999999289</v>
      </c>
      <c r="Y26" s="58">
        <f ca="1">IFERROR(IF($I26="y",'Raw Weather Data'!Y26-$N26,"-"),"-")</f>
        <v>3.0299399999999963</v>
      </c>
      <c r="Z26" s="313"/>
      <c r="AA26" s="89">
        <f t="shared" ca="1" si="29"/>
        <v>3.0299399999999963</v>
      </c>
      <c r="AB26" s="58">
        <f ca="1">IFERROR(IF($I26="y",'Raw Weather Data'!AB26-$N26,"-"),"-")</f>
        <v>7.0799399999999935</v>
      </c>
      <c r="AC26" s="313"/>
      <c r="AD26" s="89">
        <f t="shared" ca="1" si="30"/>
        <v>7.0799399999999935</v>
      </c>
      <c r="AE26" s="58">
        <f ca="1">IFERROR(IF($I26="y",'Raw Weather Data'!AE26-$N26,"-"),"-")</f>
        <v>1.337939999999989</v>
      </c>
      <c r="AF26" s="313"/>
      <c r="AG26" s="89">
        <f t="shared" ca="1" si="31"/>
        <v>1.337939999999989</v>
      </c>
      <c r="AH26" s="58">
        <f ca="1">IFERROR(IF($I26="y",'Raw Weather Data'!AH26-$N26,"-"),"-")</f>
        <v>4.5959399999999988</v>
      </c>
      <c r="AI26" s="313"/>
      <c r="AJ26" s="89">
        <f t="shared" ca="1" si="32"/>
        <v>4.5959399999999988</v>
      </c>
      <c r="AK26" s="58">
        <f ca="1">IFERROR(IF($I26="y",'Raw Weather Data'!AK26-$N26,"-"),"-")</f>
        <v>-4.2960599999999971</v>
      </c>
      <c r="AL26" s="313"/>
      <c r="AM26" s="89">
        <f t="shared" ca="1" si="33"/>
        <v>4.2960599999999971</v>
      </c>
      <c r="AN26" s="46">
        <f ca="1">IFERROR(IF($I26="y",'Raw Weather Data'!AN26-$N26,"-"),"-")</f>
        <v>16.763939999999991</v>
      </c>
      <c r="AO26" s="313"/>
      <c r="AP26" s="89">
        <f t="shared" ca="1" si="34"/>
        <v>16.763939999999991</v>
      </c>
      <c r="AQ26" s="58">
        <f ca="1">IFERROR(IF($I26="y",'Raw Weather Data'!AQ26-$N26,"-"),"-")</f>
        <v>14.153939999999992</v>
      </c>
      <c r="AR26" s="313"/>
      <c r="AS26" s="89">
        <f t="shared" ca="1" si="35"/>
        <v>14.153939999999992</v>
      </c>
      <c r="AT26" s="58">
        <f ca="1">IFERROR(IF($I26="y",'Raw Weather Data'!AT26-$N26,"-"),"-")</f>
        <v>11.903939999999992</v>
      </c>
      <c r="AU26" s="313"/>
      <c r="AV26" s="89">
        <f t="shared" ca="1" si="36"/>
        <v>11.903939999999992</v>
      </c>
      <c r="AW26" s="58">
        <f ca="1">IFERROR(IF($I26="y",'Raw Weather Data'!AW26-$N26,"-"),"-")</f>
        <v>14.063939999999988</v>
      </c>
      <c r="AX26" s="313"/>
      <c r="AY26" s="89">
        <f t="shared" ca="1" si="37"/>
        <v>14.063939999999988</v>
      </c>
      <c r="AZ26" s="58">
        <f ca="1">IFERROR(IF($I26="y",'Raw Weather Data'!AZ26-$N26,"-"),"-")</f>
        <v>5.7839400000000012</v>
      </c>
      <c r="BA26" s="313"/>
      <c r="BB26" s="89">
        <f t="shared" ca="1" si="38"/>
        <v>5.7839400000000012</v>
      </c>
      <c r="BC26" s="58">
        <f ca="1">IFERROR(IF($I26="y",'Raw Weather Data'!BC26-$N26,"-"),"-")</f>
        <v>-4.8060000000006653E-2</v>
      </c>
      <c r="BD26" s="313"/>
      <c r="BE26" s="89">
        <f t="shared" ca="1" si="39"/>
        <v>4.8060000000006653E-2</v>
      </c>
      <c r="BF26" s="58">
        <f ca="1">IFERROR(IF($I26="y",'Raw Weather Data'!BF26-$N26,"-"),"-")</f>
        <v>14.549939999999992</v>
      </c>
      <c r="BG26" s="313"/>
      <c r="BH26" s="89">
        <f t="shared" ca="1" si="40"/>
        <v>14.549939999999992</v>
      </c>
      <c r="BI26" s="58">
        <f ca="1">IFERROR(IF($I26="y",'Raw Weather Data'!BI26-$N26,"-"),"-")</f>
        <v>13.451939999999993</v>
      </c>
      <c r="BJ26" s="313"/>
      <c r="BK26" s="91">
        <f t="shared" ca="1" si="41"/>
        <v>13.451939999999993</v>
      </c>
      <c r="BN26" s="63">
        <f ca="1">IFERROR(IF($I26="y",'Raw Weather Data'!BN26-$N26,"-"),"-")</f>
        <v>-0.76806000000000552</v>
      </c>
      <c r="BO26" s="313"/>
      <c r="BP26" s="89">
        <f t="shared" ca="1" si="1"/>
        <v>0.76806000000000552</v>
      </c>
      <c r="BQ26" s="58">
        <f ca="1">IFERROR(IF($I26="y",'Raw Weather Data'!BQ26-$N26,"-"),"-")</f>
        <v>1.5359399999999965</v>
      </c>
      <c r="BR26" s="313"/>
      <c r="BS26" s="89">
        <f t="shared" ca="1" si="2"/>
        <v>1.5359399999999965</v>
      </c>
      <c r="BT26" s="58">
        <f ca="1">IFERROR(IF($I26="y",'Raw Weather Data'!BT26-$N26,"-"),"-")</f>
        <v>1.2119399999999985</v>
      </c>
      <c r="BU26" s="313"/>
      <c r="BV26" s="89">
        <f t="shared" ca="1" si="3"/>
        <v>1.2119399999999985</v>
      </c>
      <c r="BW26" s="58">
        <f ca="1">IFERROR(IF($I26="y",'Raw Weather Data'!BW26-$N26,"-"),"-")</f>
        <v>4.2719400000000007</v>
      </c>
      <c r="BX26" s="313"/>
      <c r="BY26" s="89">
        <f t="shared" ca="1" si="4"/>
        <v>4.2719400000000007</v>
      </c>
      <c r="BZ26" s="58">
        <f ca="1">IFERROR(IF($I26="y",'Raw Weather Data'!BZ26-$N26,"-"),"-")</f>
        <v>8.1239399999999904</v>
      </c>
      <c r="CA26" s="313"/>
      <c r="CB26" s="89">
        <f t="shared" ca="1" si="5"/>
        <v>8.1239399999999904</v>
      </c>
      <c r="CC26" s="58">
        <f ca="1">IFERROR(IF($I26="y",'Raw Weather Data'!CC26-$N26,"-"),"-")</f>
        <v>-4.1160600000000045</v>
      </c>
      <c r="CD26" s="313"/>
      <c r="CE26" s="89">
        <f t="shared" ca="1" si="6"/>
        <v>4.1160600000000045</v>
      </c>
      <c r="CF26" s="58">
        <f ca="1">IFERROR(IF($I26="y",'Raw Weather Data'!CF26-$N26,"-"),"-")</f>
        <v>-1.3080599999999976</v>
      </c>
      <c r="CG26" s="313"/>
      <c r="CH26" s="89">
        <f t="shared" ca="1" si="7"/>
        <v>1.3080599999999976</v>
      </c>
      <c r="CI26" s="58">
        <f ca="1">IFERROR(IF($I26="y",'Raw Weather Data'!CI26-$N26,"-"),"-")</f>
        <v>-0.84006000000000824</v>
      </c>
      <c r="CJ26" s="313"/>
      <c r="CK26" s="89">
        <f t="shared" ca="1" si="8"/>
        <v>0.84006000000000824</v>
      </c>
      <c r="CL26" s="46">
        <f ca="1">IFERROR(IF($I26="y",'Raw Weather Data'!CL26-$N26,"-"),"-")</f>
        <v>3.6059399999999897</v>
      </c>
      <c r="CM26" s="313"/>
      <c r="CN26" s="89">
        <f t="shared" ca="1" si="9"/>
        <v>3.6059399999999897</v>
      </c>
      <c r="CO26" s="58">
        <f ca="1">IFERROR(IF($I26="y",'Raw Weather Data'!CO26-$N26,"-"),"-")</f>
        <v>0.70793999999999357</v>
      </c>
      <c r="CP26" s="313"/>
      <c r="CQ26" s="89">
        <f t="shared" ca="1" si="10"/>
        <v>0.70793999999999357</v>
      </c>
      <c r="CR26" s="58">
        <f ca="1">IFERROR(IF($I26="y",'Raw Weather Data'!CR26-$N26,"-"),"-")</f>
        <v>-4.7640600000000006</v>
      </c>
      <c r="CS26" s="313"/>
      <c r="CT26" s="89">
        <f t="shared" ca="1" si="11"/>
        <v>4.7640600000000006</v>
      </c>
      <c r="CU26" s="58">
        <f ca="1">IFERROR(IF($I26="y",'Raw Weather Data'!CU26-$N26,"-"),"-")</f>
        <v>11.651939999999996</v>
      </c>
      <c r="CV26" s="313"/>
      <c r="CW26" s="89">
        <f t="shared" ca="1" si="12"/>
        <v>11.651939999999996</v>
      </c>
      <c r="CX26" s="58">
        <f ca="1">IFERROR(IF($I26="y",'Raw Weather Data'!CX26-$N26,"-"),"-")</f>
        <v>9.2219400000000036</v>
      </c>
      <c r="CY26" s="313"/>
      <c r="CZ26" s="89">
        <f t="shared" ca="1" si="13"/>
        <v>9.2219400000000036</v>
      </c>
      <c r="DA26" s="58">
        <f ca="1">IFERROR(IF($I26="y",'Raw Weather Data'!DA26-$N26,"-"),"-")</f>
        <v>10.031940000000006</v>
      </c>
      <c r="DB26" s="313"/>
      <c r="DC26" s="89">
        <f t="shared" ca="1" si="14"/>
        <v>10.031940000000006</v>
      </c>
      <c r="DD26" s="58">
        <f ca="1">IFERROR(IF($I26="y",'Raw Weather Data'!DD26-$N26,"-"),"-")</f>
        <v>3.929940000000002</v>
      </c>
      <c r="DE26" s="313"/>
      <c r="DF26" s="89">
        <f t="shared" ca="1" si="15"/>
        <v>3.929940000000002</v>
      </c>
      <c r="DG26" s="58">
        <f ca="1">IFERROR(IF($I26="y",'Raw Weather Data'!DG26-$N26,"-"),"-")</f>
        <v>15.683939999999993</v>
      </c>
      <c r="DH26" s="313"/>
      <c r="DI26" s="91">
        <f t="shared" ca="1" si="16"/>
        <v>15.683939999999993</v>
      </c>
      <c r="DL26" s="63">
        <f ca="1">IFERROR(IF($I26="y",'Raw Weather Data'!DL26-$N26,"-"),"-")</f>
        <v>0.27593999999999141</v>
      </c>
      <c r="DM26" s="313"/>
      <c r="DN26" s="89">
        <f t="shared" ca="1" si="42"/>
        <v>0.27593999999999141</v>
      </c>
      <c r="DO26" s="58">
        <f ca="1">IFERROR(IF($I26="y",'Raw Weather Data'!DO26-$N26,"-"),"-")</f>
        <v>1.3019399999999877</v>
      </c>
      <c r="DP26" s="313"/>
      <c r="DQ26" s="89">
        <f t="shared" ca="1" si="43"/>
        <v>1.3019399999999877</v>
      </c>
      <c r="DR26" s="58">
        <f ca="1">IFERROR(IF($I26="y",'Raw Weather Data'!DR26-$N26,"-"),"-")</f>
        <v>-0.40806000000000608</v>
      </c>
      <c r="DS26" s="313"/>
      <c r="DT26" s="89">
        <f t="shared" ca="1" si="44"/>
        <v>0.40806000000000608</v>
      </c>
      <c r="DU26" s="58">
        <f ca="1">IFERROR(IF($I26="y",'Raw Weather Data'!DU26-$N26,"-"),"-")</f>
        <v>0.68993999999999289</v>
      </c>
      <c r="DV26" s="313"/>
      <c r="DW26" s="89">
        <f t="shared" ca="1" si="45"/>
        <v>0.68993999999999289</v>
      </c>
      <c r="DX26" s="58">
        <f ca="1">IFERROR(IF($I26="y",'Raw Weather Data'!DX26-$N26,"-"),"-")</f>
        <v>3.6599399999999918</v>
      </c>
      <c r="DY26" s="313"/>
      <c r="DZ26" s="89">
        <f t="shared" ca="1" si="46"/>
        <v>3.6599399999999918</v>
      </c>
      <c r="EA26" s="58">
        <f ca="1">IFERROR(IF($I26="y",'Raw Weather Data'!EA26-$N26,"-"),"-")</f>
        <v>3.5519399999999877</v>
      </c>
      <c r="EB26" s="313"/>
      <c r="EC26" s="89">
        <f t="shared" ca="1" si="17"/>
        <v>3.5519399999999877</v>
      </c>
      <c r="ED26" s="58">
        <f ca="1">IFERROR(IF($I26="y",'Raw Weather Data'!ED26-$N26,"-"),"-")</f>
        <v>5.4779400000000038</v>
      </c>
      <c r="EE26" s="313"/>
      <c r="EF26" s="89">
        <f t="shared" ca="1" si="18"/>
        <v>5.4779400000000038</v>
      </c>
      <c r="EG26" s="58">
        <f ca="1">IFERROR(IF($I26="y",'Raw Weather Data'!EG26-$N26,"-"),"-")</f>
        <v>3.2279400000000038</v>
      </c>
      <c r="EH26" s="313"/>
      <c r="EI26" s="89">
        <f t="shared" ca="1" si="19"/>
        <v>3.2279400000000038</v>
      </c>
      <c r="EJ26" s="46">
        <f ca="1">IFERROR(IF($I26="y",'Raw Weather Data'!EJ26-$N26,"-"),"-")</f>
        <v>4.5239399999999961</v>
      </c>
      <c r="EK26" s="313"/>
      <c r="EL26" s="89">
        <f t="shared" ca="1" si="20"/>
        <v>4.5239399999999961</v>
      </c>
      <c r="EM26" s="58">
        <f ca="1">IFERROR(IF($I26="y",'Raw Weather Data'!EM26-$N26,"-"),"-")</f>
        <v>1.0319400000000059</v>
      </c>
      <c r="EN26" s="313"/>
      <c r="EO26" s="89">
        <f t="shared" ca="1" si="47"/>
        <v>1.0319400000000059</v>
      </c>
      <c r="EP26" s="58">
        <f ca="1">IFERROR(IF($I26="y",'Raw Weather Data'!EP26-$N26,"-"),"-")</f>
        <v>2.6159399999999948</v>
      </c>
      <c r="EQ26" s="313"/>
      <c r="ER26" s="89">
        <f t="shared" ca="1" si="21"/>
        <v>2.6159399999999948</v>
      </c>
      <c r="ES26" s="58">
        <f ca="1">IFERROR(IF($I26="y",'Raw Weather Data'!ES26-$N26,"-"),"-")</f>
        <v>3.4799399999999991</v>
      </c>
      <c r="ET26" s="313"/>
      <c r="EU26" s="89">
        <f t="shared" ca="1" si="48"/>
        <v>3.4799399999999991</v>
      </c>
      <c r="EV26" s="58">
        <f ca="1">IFERROR(IF($I26="y",'Raw Weather Data'!EV26-$N26,"-"),"-")</f>
        <v>19.62594</v>
      </c>
      <c r="EW26" s="313"/>
      <c r="EX26" s="89">
        <f t="shared" ca="1" si="49"/>
        <v>19.62594</v>
      </c>
      <c r="EY26" s="58">
        <f ca="1">IFERROR(IF($I26="y",'Raw Weather Data'!EY26-$N26,"-"),"-")</f>
        <v>4.811940000000007</v>
      </c>
      <c r="EZ26" s="313"/>
      <c r="FA26" s="89">
        <f t="shared" ca="1" si="50"/>
        <v>4.811940000000007</v>
      </c>
      <c r="FB26" s="58">
        <f ca="1">IFERROR(IF($I26="y",'Raw Weather Data'!FB26-$N26,"-"),"-")</f>
        <v>0.13194000000000017</v>
      </c>
      <c r="FC26" s="313"/>
      <c r="FD26" s="89">
        <f t="shared" ca="1" si="51"/>
        <v>0.13194000000000017</v>
      </c>
      <c r="FE26" s="58">
        <f ca="1">IFERROR(IF($I26="y",'Raw Weather Data'!FE26-$N26,"-"),"-")</f>
        <v>6.6479399999999913</v>
      </c>
      <c r="FF26" s="313"/>
      <c r="FG26" s="91">
        <f t="shared" ca="1" si="52"/>
        <v>6.6479399999999913</v>
      </c>
      <c r="FJ26" s="63">
        <f ca="1">IFERROR(IF($I26="y",'Raw Weather Data'!FJ26-$N26,"-"),"-")</f>
        <v>1.3919399999999911</v>
      </c>
      <c r="FK26" s="313"/>
      <c r="FL26" s="89">
        <f t="shared" ca="1" si="53"/>
        <v>1.3919399999999911</v>
      </c>
      <c r="FM26" s="58">
        <f ca="1">IFERROR(IF($I26="y",'Raw Weather Data'!FM26-$N26,"-"),"-")</f>
        <v>-0.49805999999999528</v>
      </c>
      <c r="FN26" s="313"/>
      <c r="FO26" s="89">
        <f t="shared" ca="1" si="54"/>
        <v>0.49805999999999528</v>
      </c>
      <c r="FP26" s="58">
        <f ca="1">IFERROR(IF($I26="y",'Raw Weather Data'!FP26-$N26,"-"),"-")</f>
        <v>1.4639399999999938</v>
      </c>
      <c r="FQ26" s="313"/>
      <c r="FR26" s="89">
        <f t="shared" ca="1" si="55"/>
        <v>1.4639399999999938</v>
      </c>
      <c r="FS26" s="58">
        <f ca="1">IFERROR(IF($I26="y",'Raw Weather Data'!FS26-$N26,"-"),"-")</f>
        <v>6.3599400000000088</v>
      </c>
      <c r="FT26" s="313"/>
      <c r="FU26" s="89">
        <f t="shared" ca="1" si="56"/>
        <v>6.3599400000000088</v>
      </c>
      <c r="FV26" s="58">
        <f ca="1">IFERROR(IF($I26="y",'Raw Weather Data'!FV26-$N26,"-"),"-")</f>
        <v>8.1239399999999904</v>
      </c>
      <c r="FW26" s="313"/>
      <c r="FX26" s="89">
        <f t="shared" ca="1" si="22"/>
        <v>8.1239399999999904</v>
      </c>
      <c r="FY26" s="58">
        <f ca="1">IF($I26="y",'Raw Weather Data'!FY26-$N26,"-")</f>
        <v>4.1939999999996758E-2</v>
      </c>
      <c r="FZ26" s="313"/>
      <c r="GA26" s="89">
        <f t="shared" ca="1" si="23"/>
        <v>4.1939999999996758E-2</v>
      </c>
      <c r="GB26" s="58">
        <f ca="1">IFERROR(IF($I26="y",'Raw Weather Data'!GB26-$N26,"-"),"-")</f>
        <v>2.0219400000000007</v>
      </c>
      <c r="GC26" s="313"/>
      <c r="GD26" s="89">
        <f t="shared" ca="1" si="57"/>
        <v>2.0219400000000007</v>
      </c>
      <c r="GE26" s="58">
        <f ca="1">IFERROR(IF($I26="y",'Raw Weather Data'!GE26-$N26,"-"),"-")</f>
        <v>5.0639399999999881</v>
      </c>
      <c r="GF26" s="313"/>
      <c r="GG26" s="89">
        <f t="shared" ca="1" si="58"/>
        <v>5.0639399999999881</v>
      </c>
      <c r="GH26" s="46">
        <f ca="1">IFERROR(IF($I26="y",'Raw Weather Data'!GH26-$N26,"-"),"-")</f>
        <v>3.5519399999999877</v>
      </c>
      <c r="GI26" s="313"/>
      <c r="GJ26" s="89">
        <f t="shared" ca="1" si="59"/>
        <v>3.5519399999999877</v>
      </c>
      <c r="GK26" s="58">
        <f ca="1">IFERROR(IF($I26="y",'Raw Weather Data'!GK26-$N26,"-"),"-")</f>
        <v>2.2559399999999954</v>
      </c>
      <c r="GL26" s="313"/>
      <c r="GM26" s="89">
        <f t="shared" ca="1" si="60"/>
        <v>2.2559399999999954</v>
      </c>
      <c r="GN26" s="58">
        <f ca="1">IFERROR(IF($I26="y",'Raw Weather Data'!GN26-$N26,"-"),"-")</f>
        <v>9.5279399999999868</v>
      </c>
      <c r="GO26" s="313"/>
      <c r="GP26" s="89">
        <f t="shared" ca="1" si="61"/>
        <v>9.5279399999999868</v>
      </c>
      <c r="GQ26" s="58">
        <f ca="1">IFERROR(IF($I26="y",'Raw Weather Data'!GQ26-$N26,"-"),"-")</f>
        <v>20.399940000000001</v>
      </c>
      <c r="GR26" s="313"/>
      <c r="GS26" s="89">
        <f t="shared" ca="1" si="62"/>
        <v>20.399940000000001</v>
      </c>
      <c r="GT26" s="58">
        <f ca="1">IFERROR(IF($I26="y",'Raw Weather Data'!GT26-$N26,"-"),"-")</f>
        <v>17.699939999999984</v>
      </c>
      <c r="GU26" s="313"/>
      <c r="GV26" s="89">
        <f t="shared" ca="1" si="63"/>
        <v>17.699939999999984</v>
      </c>
      <c r="GW26" s="58">
        <f ca="1">IFERROR(IF($I26="y",'Raw Weather Data'!GW26-$N26,"-"),"-")</f>
        <v>6.1079399999999993</v>
      </c>
      <c r="GX26" s="313"/>
      <c r="GY26" s="89">
        <f t="shared" ca="1" si="64"/>
        <v>6.1079399999999993</v>
      </c>
      <c r="GZ26" s="58">
        <f ca="1">IFERROR(IF($I26="y",'Raw Weather Data'!GZ26-$N26,"-"),"-")</f>
        <v>9.2219400000000036</v>
      </c>
      <c r="HA26" s="313"/>
      <c r="HB26" s="89">
        <f t="shared" ca="1" si="65"/>
        <v>9.2219400000000036</v>
      </c>
      <c r="HC26" s="58">
        <f ca="1">IFERROR(IF($I26="y",'Raw Weather Data'!HC26-$N26,"-"),"-")</f>
        <v>5.0279399999999868</v>
      </c>
      <c r="HD26" s="313"/>
      <c r="HE26" s="91">
        <f t="shared" ca="1" si="24"/>
        <v>5.0279399999999868</v>
      </c>
    </row>
    <row r="27" spans="1:213" x14ac:dyDescent="0.35">
      <c r="H27" s="301">
        <v>6</v>
      </c>
      <c r="I27" s="301" t="str">
        <f t="shared" si="25"/>
        <v>Y</v>
      </c>
      <c r="K27" s="18"/>
      <c r="L27" s="56"/>
      <c r="M27" s="117">
        <f ca="1">'Raw Weather Data'!K27</f>
        <v>44786</v>
      </c>
      <c r="N27" s="119">
        <f ca="1">'Raw Weather Data'!L27</f>
        <v>73.459940000000003</v>
      </c>
      <c r="P27" s="63">
        <f ca="1">IFERROR(IF($I27="y",'Raw Weather Data'!P27-$N27,"-"),"-")</f>
        <v>-1.4999399999999952</v>
      </c>
      <c r="Q27" s="313"/>
      <c r="R27" s="89">
        <f t="shared" ca="1" si="26"/>
        <v>1.4999399999999952</v>
      </c>
      <c r="S27" s="58">
        <f ca="1">IFERROR(IF($I27="y",'Raw Weather Data'!S27-$N27,"-"),"-")</f>
        <v>-1.8239400000000074</v>
      </c>
      <c r="T27" s="313"/>
      <c r="U27" s="89">
        <f t="shared" ca="1" si="27"/>
        <v>1.8239400000000074</v>
      </c>
      <c r="V27" s="58">
        <f ca="1">IFERROR(IF($I27="y",'Raw Weather Data'!V27-$N27,"-"),"-")</f>
        <v>1.9200599999999923</v>
      </c>
      <c r="W27" s="313"/>
      <c r="X27" s="89">
        <f t="shared" ca="1" si="28"/>
        <v>1.9200599999999923</v>
      </c>
      <c r="Y27" s="58">
        <f ca="1">IFERROR(IF($I27="y",'Raw Weather Data'!Y27-$N27,"-"),"-")</f>
        <v>2.6400599999999912</v>
      </c>
      <c r="Z27" s="313"/>
      <c r="AA27" s="89">
        <f t="shared" ca="1" si="29"/>
        <v>2.6400599999999912</v>
      </c>
      <c r="AB27" s="58">
        <f ca="1">IFERROR(IF($I27="y",'Raw Weather Data'!AB27-$N27,"-"),"-")</f>
        <v>1.0560600000000022</v>
      </c>
      <c r="AC27" s="313"/>
      <c r="AD27" s="89">
        <f t="shared" ca="1" si="30"/>
        <v>1.0560600000000022</v>
      </c>
      <c r="AE27" s="58">
        <f ca="1">IFERROR(IF($I27="y",'Raw Weather Data'!AE27-$N27,"-"),"-")</f>
        <v>-3.3359400000000079</v>
      </c>
      <c r="AF27" s="313"/>
      <c r="AG27" s="89">
        <f t="shared" ca="1" si="31"/>
        <v>3.3359400000000079</v>
      </c>
      <c r="AH27" s="58">
        <f ca="1">IFERROR(IF($I27="y",'Raw Weather Data'!AH27-$N27,"-"),"-")</f>
        <v>-1.6079399999999993</v>
      </c>
      <c r="AI27" s="313"/>
      <c r="AJ27" s="89">
        <f t="shared" ca="1" si="32"/>
        <v>1.6079399999999993</v>
      </c>
      <c r="AK27" s="58">
        <f ca="1">IFERROR(IF($I27="y",'Raw Weather Data'!AK27-$N27,"-"),"-")</f>
        <v>10.992059999999995</v>
      </c>
      <c r="AL27" s="313"/>
      <c r="AM27" s="89">
        <f t="shared" ca="1" si="33"/>
        <v>10.992059999999995</v>
      </c>
      <c r="AN27" s="46">
        <f ca="1">IFERROR(IF($I27="y",'Raw Weather Data'!AN27-$N27,"-"),"-")</f>
        <v>1.8480599999999896</v>
      </c>
      <c r="AO27" s="313"/>
      <c r="AP27" s="89">
        <f t="shared" ca="1" si="34"/>
        <v>1.8480599999999896</v>
      </c>
      <c r="AQ27" s="58">
        <f ca="1">IFERROR(IF($I27="y",'Raw Weather Data'!AQ27-$N27,"-"),"-")</f>
        <v>4.8900599999999912</v>
      </c>
      <c r="AR27" s="313"/>
      <c r="AS27" s="89">
        <f t="shared" ca="1" si="35"/>
        <v>4.8900599999999912</v>
      </c>
      <c r="AT27" s="58">
        <f ca="1">IFERROR(IF($I27="y",'Raw Weather Data'!AT27-$N27,"-"),"-")</f>
        <v>6.1500599999999963</v>
      </c>
      <c r="AU27" s="313"/>
      <c r="AV27" s="89">
        <f t="shared" ca="1" si="36"/>
        <v>6.1500599999999963</v>
      </c>
      <c r="AW27" s="58">
        <f ca="1">IFERROR(IF($I27="y",'Raw Weather Data'!AW27-$N27,"-"),"-")</f>
        <v>3.9720599999999848</v>
      </c>
      <c r="AX27" s="313"/>
      <c r="AY27" s="89">
        <f t="shared" ca="1" si="37"/>
        <v>3.9720599999999848</v>
      </c>
      <c r="AZ27" s="58">
        <f ca="1">IFERROR(IF($I27="y",'Raw Weather Data'!AZ27-$N27,"-"),"-")</f>
        <v>-5.3699399999999997</v>
      </c>
      <c r="BA27" s="313"/>
      <c r="BB27" s="89">
        <f t="shared" ca="1" si="38"/>
        <v>5.3699399999999997</v>
      </c>
      <c r="BC27" s="58">
        <f ca="1">IFERROR(IF($I27="y",'Raw Weather Data'!BC27-$N27,"-"),"-")</f>
        <v>9.5340599999999966</v>
      </c>
      <c r="BD27" s="313"/>
      <c r="BE27" s="89">
        <f t="shared" ca="1" si="39"/>
        <v>9.5340599999999966</v>
      </c>
      <c r="BF27" s="58">
        <f ca="1">IFERROR(IF($I27="y",'Raw Weather Data'!BF27-$N27,"-"),"-")</f>
        <v>6.1320600000000098</v>
      </c>
      <c r="BG27" s="313"/>
      <c r="BH27" s="89">
        <f t="shared" ca="1" si="40"/>
        <v>6.1320600000000098</v>
      </c>
      <c r="BI27" s="58">
        <f ca="1">IFERROR(IF($I27="y",'Raw Weather Data'!BI27-$N27,"-"),"-")</f>
        <v>4.2060599999999937</v>
      </c>
      <c r="BJ27" s="313"/>
      <c r="BK27" s="91">
        <f t="shared" ca="1" si="41"/>
        <v>4.2060599999999937</v>
      </c>
      <c r="BN27" s="63">
        <f ca="1">IFERROR(IF($I27="y",'Raw Weather Data'!BN27-$N27,"-"),"-")</f>
        <v>0.31806000000000267</v>
      </c>
      <c r="BO27" s="313"/>
      <c r="BP27" s="89">
        <f t="shared" ca="1" si="1"/>
        <v>0.31806000000000267</v>
      </c>
      <c r="BQ27" s="58">
        <f ca="1">IFERROR(IF($I27="y",'Raw Weather Data'!BQ27-$N27,"-"),"-")</f>
        <v>-1.8059400000000068</v>
      </c>
      <c r="BR27" s="313"/>
      <c r="BS27" s="89">
        <f t="shared" ca="1" si="2"/>
        <v>1.8059400000000068</v>
      </c>
      <c r="BT27" s="58">
        <f ca="1">IFERROR(IF($I27="y",'Raw Weather Data'!BT27-$N27,"-"),"-")</f>
        <v>-1.2479399999999998</v>
      </c>
      <c r="BU27" s="313"/>
      <c r="BV27" s="89">
        <f t="shared" ca="1" si="3"/>
        <v>1.2479399999999998</v>
      </c>
      <c r="BW27" s="58">
        <f ca="1">IFERROR(IF($I27="y",'Raw Weather Data'!BW27-$N27,"-"),"-")</f>
        <v>4.5840599999999938</v>
      </c>
      <c r="BX27" s="313"/>
      <c r="BY27" s="89">
        <f t="shared" ca="1" si="4"/>
        <v>4.5840599999999938</v>
      </c>
      <c r="BZ27" s="58">
        <f ca="1">IFERROR(IF($I27="y",'Raw Weather Data'!BZ27-$N27,"-"),"-")</f>
        <v>-1.7879400000000061</v>
      </c>
      <c r="CA27" s="313"/>
      <c r="CB27" s="89">
        <f t="shared" ca="1" si="5"/>
        <v>1.7879400000000061</v>
      </c>
      <c r="CC27" s="58">
        <f ca="1">IFERROR(IF($I27="y",'Raw Weather Data'!CC27-$N27,"-"),"-")</f>
        <v>-11.435940000000002</v>
      </c>
      <c r="CD27" s="313"/>
      <c r="CE27" s="89">
        <f t="shared" ca="1" si="6"/>
        <v>11.435940000000002</v>
      </c>
      <c r="CF27" s="58">
        <f ca="1">IFERROR(IF($I27="y",'Raw Weather Data'!CF27-$N27,"-"),"-")</f>
        <v>-4.8479400000000084</v>
      </c>
      <c r="CG27" s="313"/>
      <c r="CH27" s="89">
        <f t="shared" ca="1" si="7"/>
        <v>4.8479400000000084</v>
      </c>
      <c r="CI27" s="58">
        <f ca="1">IFERROR(IF($I27="y",'Raw Weather Data'!CI27-$N27,"-"),"-")</f>
        <v>-1.7159400000000034</v>
      </c>
      <c r="CJ27" s="313"/>
      <c r="CK27" s="89">
        <f t="shared" ca="1" si="8"/>
        <v>1.7159400000000034</v>
      </c>
      <c r="CL27" s="46">
        <f ca="1">IFERROR(IF($I27="y",'Raw Weather Data'!CL27-$N27,"-"),"-")</f>
        <v>-5.7119400000000127</v>
      </c>
      <c r="CM27" s="313"/>
      <c r="CN27" s="89">
        <f t="shared" ca="1" si="9"/>
        <v>5.7119400000000127</v>
      </c>
      <c r="CO27" s="58">
        <f ca="1">IFERROR(IF($I27="y",'Raw Weather Data'!CO27-$N27,"-"),"-")</f>
        <v>-2.0759400000000028</v>
      </c>
      <c r="CP27" s="313"/>
      <c r="CQ27" s="89">
        <f t="shared" ca="1" si="10"/>
        <v>2.0759400000000028</v>
      </c>
      <c r="CR27" s="58">
        <f ca="1">IFERROR(IF($I27="y",'Raw Weather Data'!CR27-$N27,"-"),"-")</f>
        <v>9.3720599999999905</v>
      </c>
      <c r="CS27" s="313"/>
      <c r="CT27" s="89">
        <f t="shared" ca="1" si="11"/>
        <v>9.3720599999999905</v>
      </c>
      <c r="CU27" s="58">
        <f ca="1">IFERROR(IF($I27="y",'Raw Weather Data'!CU27-$N27,"-"),"-")</f>
        <v>1.3080599999999976</v>
      </c>
      <c r="CV27" s="313"/>
      <c r="CW27" s="89">
        <f t="shared" ca="1" si="12"/>
        <v>1.3080599999999976</v>
      </c>
      <c r="CX27" s="58">
        <f ca="1">IFERROR(IF($I27="y",'Raw Weather Data'!CX27-$N27,"-"),"-")</f>
        <v>5.3040600000000069</v>
      </c>
      <c r="CY27" s="313"/>
      <c r="CZ27" s="89">
        <f t="shared" ca="1" si="13"/>
        <v>5.3040600000000069</v>
      </c>
      <c r="DA27" s="58">
        <f ca="1">IFERROR(IF($I27="y",'Raw Weather Data'!DA27-$N27,"-"),"-")</f>
        <v>-2.3939999999996076E-2</v>
      </c>
      <c r="DB27" s="313"/>
      <c r="DC27" s="89">
        <f t="shared" ca="1" si="14"/>
        <v>2.3939999999996076E-2</v>
      </c>
      <c r="DD27" s="58">
        <f ca="1">IFERROR(IF($I27="y",'Raw Weather Data'!DD27-$N27,"-"),"-")</f>
        <v>9.6780600000000021</v>
      </c>
      <c r="DE27" s="313"/>
      <c r="DF27" s="89">
        <f t="shared" ca="1" si="15"/>
        <v>9.6780600000000021</v>
      </c>
      <c r="DG27" s="58">
        <f ca="1">IFERROR(IF($I27="y",'Raw Weather Data'!DG27-$N27,"-"),"-")</f>
        <v>4.4760600000000039</v>
      </c>
      <c r="DH27" s="313"/>
      <c r="DI27" s="91">
        <f t="shared" ca="1" si="16"/>
        <v>4.4760600000000039</v>
      </c>
      <c r="DL27" s="63">
        <f ca="1">IFERROR(IF($I27="y",'Raw Weather Data'!DL27-$N27,"-"),"-")</f>
        <v>-1.1039400000000086</v>
      </c>
      <c r="DM27" s="313"/>
      <c r="DN27" s="89">
        <f t="shared" ca="1" si="42"/>
        <v>1.1039400000000086</v>
      </c>
      <c r="DO27" s="58">
        <f ca="1">IFERROR(IF($I27="y",'Raw Weather Data'!DO27-$N27,"-"),"-")</f>
        <v>-1.3559399999999897</v>
      </c>
      <c r="DP27" s="313"/>
      <c r="DQ27" s="89">
        <f t="shared" ca="1" si="43"/>
        <v>1.3559399999999897</v>
      </c>
      <c r="DR27" s="58">
        <f ca="1">IFERROR(IF($I27="y",'Raw Weather Data'!DR27-$N27,"-"),"-")</f>
        <v>-3.2279400000000038</v>
      </c>
      <c r="DS27" s="313"/>
      <c r="DT27" s="89">
        <f t="shared" ca="1" si="44"/>
        <v>3.2279400000000038</v>
      </c>
      <c r="DU27" s="58">
        <f ca="1">IFERROR(IF($I27="y",'Raw Weather Data'!DU27-$N27,"-"),"-")</f>
        <v>3.648060000000001</v>
      </c>
      <c r="DV27" s="313"/>
      <c r="DW27" s="89">
        <f t="shared" ca="1" si="45"/>
        <v>3.648060000000001</v>
      </c>
      <c r="DX27" s="58">
        <f ca="1">IFERROR(IF($I27="y",'Raw Weather Data'!DX27-$N27,"-"),"-")</f>
        <v>-2.0759400000000028</v>
      </c>
      <c r="DY27" s="313"/>
      <c r="DZ27" s="89">
        <f t="shared" ca="1" si="46"/>
        <v>2.0759400000000028</v>
      </c>
      <c r="EA27" s="58">
        <f ca="1">IFERROR(IF($I27="y",'Raw Weather Data'!EA27-$N27,"-"),"-")</f>
        <v>-0.38394000000000972</v>
      </c>
      <c r="EB27" s="313"/>
      <c r="EC27" s="89">
        <f t="shared" ca="1" si="17"/>
        <v>0.38394000000000972</v>
      </c>
      <c r="ED27" s="58">
        <f ca="1">IFERROR(IF($I27="y",'Raw Weather Data'!ED27-$N27,"-"),"-")</f>
        <v>-3.0659399999999977</v>
      </c>
      <c r="EE27" s="313"/>
      <c r="EF27" s="89">
        <f t="shared" ca="1" si="18"/>
        <v>3.0659399999999977</v>
      </c>
      <c r="EG27" s="58">
        <f ca="1">IFERROR(IF($I27="y",'Raw Weather Data'!EG27-$N27,"-"),"-")</f>
        <v>-0.31194000000000699</v>
      </c>
      <c r="EH27" s="313"/>
      <c r="EI27" s="89">
        <f t="shared" ca="1" si="19"/>
        <v>0.31194000000000699</v>
      </c>
      <c r="EJ27" s="46">
        <f ca="1">IFERROR(IF($I27="y",'Raw Weather Data'!EJ27-$N27,"-"),"-")</f>
        <v>-1.8959400000000102</v>
      </c>
      <c r="EK27" s="313"/>
      <c r="EL27" s="89">
        <f t="shared" ca="1" si="20"/>
        <v>1.8959400000000102</v>
      </c>
      <c r="EM27" s="58">
        <f ca="1">IFERROR(IF($I27="y",'Raw Weather Data'!EM27-$N27,"-"),"-")</f>
        <v>2.0100599999999957</v>
      </c>
      <c r="EN27" s="313"/>
      <c r="EO27" s="89">
        <f t="shared" ca="1" si="47"/>
        <v>2.0100599999999957</v>
      </c>
      <c r="EP27" s="58">
        <f ca="1">IFERROR(IF($I27="y",'Raw Weather Data'!EP27-$N27,"-"),"-")</f>
        <v>5.3760599999999954</v>
      </c>
      <c r="EQ27" s="313"/>
      <c r="ER27" s="89">
        <f t="shared" ca="1" si="21"/>
        <v>5.3760599999999954</v>
      </c>
      <c r="ES27" s="58">
        <f ca="1">IFERROR(IF($I27="y",'Raw Weather Data'!ES27-$N27,"-"),"-")</f>
        <v>17.220060000000004</v>
      </c>
      <c r="ET27" s="313"/>
      <c r="EU27" s="89">
        <f t="shared" ca="1" si="48"/>
        <v>17.220060000000004</v>
      </c>
      <c r="EV27" s="58">
        <f ca="1">IFERROR(IF($I27="y",'Raw Weather Data'!EV27-$N27,"-"),"-")</f>
        <v>3.0000600000000048</v>
      </c>
      <c r="EW27" s="313"/>
      <c r="EX27" s="89">
        <f t="shared" ca="1" si="49"/>
        <v>3.0000600000000048</v>
      </c>
      <c r="EY27" s="58">
        <f ca="1">IFERROR(IF($I27="y",'Raw Weather Data'!EY27-$N27,"-"),"-")</f>
        <v>-3.9119400000000013</v>
      </c>
      <c r="EZ27" s="313"/>
      <c r="FA27" s="89">
        <f t="shared" ca="1" si="50"/>
        <v>3.9119400000000013</v>
      </c>
      <c r="FB27" s="58">
        <f ca="1">IFERROR(IF($I27="y",'Raw Weather Data'!FB27-$N27,"-"),"-")</f>
        <v>-0.16794000000000153</v>
      </c>
      <c r="FC27" s="313"/>
      <c r="FD27" s="89">
        <f t="shared" ca="1" si="51"/>
        <v>0.16794000000000153</v>
      </c>
      <c r="FE27" s="58">
        <f ca="1">IFERROR(IF($I27="y",'Raw Weather Data'!FE27-$N27,"-"),"-")</f>
        <v>-2.6339400000000097</v>
      </c>
      <c r="FF27" s="313"/>
      <c r="FG27" s="91">
        <f t="shared" ca="1" si="52"/>
        <v>2.6339400000000097</v>
      </c>
      <c r="FJ27" s="63">
        <f ca="1">IFERROR(IF($I27="y",'Raw Weather Data'!FJ27-$N27,"-"),"-")</f>
        <v>-3.1379400000000004</v>
      </c>
      <c r="FK27" s="313"/>
      <c r="FL27" s="89">
        <f t="shared" ca="1" si="53"/>
        <v>3.1379400000000004</v>
      </c>
      <c r="FM27" s="58">
        <f ca="1">IFERROR(IF($I27="y",'Raw Weather Data'!FM27-$N27,"-"),"-")</f>
        <v>-0.2039400000000029</v>
      </c>
      <c r="FN27" s="313"/>
      <c r="FO27" s="89">
        <f t="shared" ca="1" si="54"/>
        <v>0.2039400000000029</v>
      </c>
      <c r="FP27" s="58">
        <f ca="1">IFERROR(IF($I27="y",'Raw Weather Data'!FP27-$N27,"-"),"-")</f>
        <v>2.0280599999999964</v>
      </c>
      <c r="FQ27" s="313"/>
      <c r="FR27" s="89">
        <f t="shared" ca="1" si="55"/>
        <v>2.0280599999999964</v>
      </c>
      <c r="FS27" s="58">
        <f ca="1">IFERROR(IF($I27="y",'Raw Weather Data'!FS27-$N27,"-"),"-")</f>
        <v>1.7220599999999848</v>
      </c>
      <c r="FT27" s="313"/>
      <c r="FU27" s="89">
        <f t="shared" ca="1" si="56"/>
        <v>1.7220599999999848</v>
      </c>
      <c r="FV27" s="58">
        <f ca="1">IFERROR(IF($I27="y",'Raw Weather Data'!FV27-$N27,"-"),"-")</f>
        <v>-1.7879400000000061</v>
      </c>
      <c r="FW27" s="313"/>
      <c r="FX27" s="89">
        <f t="shared" ca="1" si="22"/>
        <v>1.7879400000000061</v>
      </c>
      <c r="FY27" s="58">
        <f ca="1">IF($I27="y",'Raw Weather Data'!FY27-$N27,"-")</f>
        <v>-3.8399399999999986</v>
      </c>
      <c r="FZ27" s="313"/>
      <c r="GA27" s="89">
        <f t="shared" ca="1" si="23"/>
        <v>3.8399399999999986</v>
      </c>
      <c r="GB27" s="58">
        <f ca="1">IFERROR(IF($I27="y",'Raw Weather Data'!GB27-$N27,"-"),"-")</f>
        <v>-2.1839399999999927</v>
      </c>
      <c r="GC27" s="313"/>
      <c r="GD27" s="89">
        <f t="shared" ca="1" si="57"/>
        <v>2.1839399999999927</v>
      </c>
      <c r="GE27" s="58">
        <f ca="1">IFERROR(IF($I27="y",'Raw Weather Data'!GE27-$N27,"-"),"-")</f>
        <v>-0.67193999999999221</v>
      </c>
      <c r="GF27" s="313"/>
      <c r="GG27" s="89">
        <f t="shared" ca="1" si="58"/>
        <v>0.67193999999999221</v>
      </c>
      <c r="GH27" s="46">
        <f ca="1">IFERROR(IF($I27="y",'Raw Weather Data'!GH27-$N27,"-"),"-")</f>
        <v>2.7840599999999966</v>
      </c>
      <c r="GI27" s="313"/>
      <c r="GJ27" s="89">
        <f t="shared" ca="1" si="59"/>
        <v>2.7840599999999966</v>
      </c>
      <c r="GK27" s="58">
        <f ca="1">IFERROR(IF($I27="y",'Raw Weather Data'!GK27-$N27,"-"),"-")</f>
        <v>3.6840600000000023</v>
      </c>
      <c r="GL27" s="313"/>
      <c r="GM27" s="89">
        <f t="shared" ca="1" si="60"/>
        <v>3.6840600000000023</v>
      </c>
      <c r="GN27" s="58">
        <f ca="1">IFERROR(IF($I27="y",'Raw Weather Data'!GN27-$N27,"-"),"-")</f>
        <v>16.86005999999999</v>
      </c>
      <c r="GO27" s="313"/>
      <c r="GP27" s="89">
        <f t="shared" ca="1" si="61"/>
        <v>16.86005999999999</v>
      </c>
      <c r="GQ27" s="58">
        <f ca="1">IFERROR(IF($I27="y",'Raw Weather Data'!GQ27-$N27,"-"),"-")</f>
        <v>10.128059999999991</v>
      </c>
      <c r="GR27" s="313"/>
      <c r="GS27" s="89">
        <f t="shared" ca="1" si="62"/>
        <v>10.128059999999991</v>
      </c>
      <c r="GT27" s="58">
        <f ca="1">IFERROR(IF($I27="y",'Raw Weather Data'!GT27-$N27,"-"),"-")</f>
        <v>3.0000600000000048</v>
      </c>
      <c r="GU27" s="313"/>
      <c r="GV27" s="89">
        <f t="shared" ca="1" si="63"/>
        <v>3.0000600000000048</v>
      </c>
      <c r="GW27" s="58">
        <f ca="1">IFERROR(IF($I27="y",'Raw Weather Data'!GW27-$N27,"-"),"-")</f>
        <v>3.1440600000000103</v>
      </c>
      <c r="GX27" s="313"/>
      <c r="GY27" s="89">
        <f t="shared" ca="1" si="64"/>
        <v>3.1440600000000103</v>
      </c>
      <c r="GZ27" s="58">
        <f ca="1">IFERROR(IF($I27="y",'Raw Weather Data'!GZ27-$N27,"-"),"-")</f>
        <v>3.4680599999999941</v>
      </c>
      <c r="HA27" s="313"/>
      <c r="HB27" s="89">
        <f t="shared" ca="1" si="65"/>
        <v>3.4680599999999941</v>
      </c>
      <c r="HC27" s="58">
        <f ca="1">IFERROR(IF($I27="y",'Raw Weather Data'!HC27-$N27,"-"),"-")</f>
        <v>-2.5079400000000049</v>
      </c>
      <c r="HD27" s="313"/>
      <c r="HE27" s="91">
        <f t="shared" ca="1" si="24"/>
        <v>2.5079400000000049</v>
      </c>
    </row>
    <row r="28" spans="1:213" x14ac:dyDescent="0.35">
      <c r="H28" s="301">
        <v>7</v>
      </c>
      <c r="I28" s="301" t="str">
        <f t="shared" si="25"/>
        <v>Y</v>
      </c>
      <c r="K28" s="18"/>
      <c r="L28" s="56"/>
      <c r="M28" s="117">
        <f ca="1">'Raw Weather Data'!K28</f>
        <v>44785</v>
      </c>
      <c r="N28" s="119">
        <f ca="1">'Raw Weather Data'!L28</f>
        <v>69.785060000000001</v>
      </c>
      <c r="P28" s="63">
        <f ca="1">IFERROR(IF($I28="y",'Raw Weather Data'!P28-$N28,"-"),"-")</f>
        <v>-0.48906000000000915</v>
      </c>
      <c r="Q28" s="313"/>
      <c r="R28" s="89">
        <f t="shared" ca="1" si="26"/>
        <v>0.48906000000000915</v>
      </c>
      <c r="S28" s="58">
        <f ca="1">IFERROR(IF($I28="y",'Raw Weather Data'!S28-$N28,"-"),"-")</f>
        <v>1.6349400000000003</v>
      </c>
      <c r="T28" s="313"/>
      <c r="U28" s="89">
        <f t="shared" ca="1" si="27"/>
        <v>1.6349400000000003</v>
      </c>
      <c r="V28" s="58">
        <f ca="1">IFERROR(IF($I28="y",'Raw Weather Data'!V28-$N28,"-"),"-")</f>
        <v>2.3549399999999991</v>
      </c>
      <c r="W28" s="313"/>
      <c r="X28" s="89">
        <f t="shared" ca="1" si="28"/>
        <v>2.3549399999999991</v>
      </c>
      <c r="Y28" s="58">
        <f ca="1">IFERROR(IF($I28="y",'Raw Weather Data'!Y28-$N28,"-"),"-")</f>
        <v>1.3829400000000049</v>
      </c>
      <c r="Z28" s="313"/>
      <c r="AA28" s="89">
        <f t="shared" ca="1" si="29"/>
        <v>1.3829400000000049</v>
      </c>
      <c r="AB28" s="58">
        <f ca="1">IFERROR(IF($I28="y",'Raw Weather Data'!AB28-$N28,"-"),"-")</f>
        <v>-0.56105999999999767</v>
      </c>
      <c r="AC28" s="313"/>
      <c r="AD28" s="89">
        <f t="shared" ca="1" si="30"/>
        <v>0.56105999999999767</v>
      </c>
      <c r="AE28" s="58">
        <f ca="1">IFERROR(IF($I28="y",'Raw Weather Data'!AE28-$N28,"-"),"-")</f>
        <v>2.3549399999999991</v>
      </c>
      <c r="AF28" s="313"/>
      <c r="AG28" s="89">
        <f t="shared" ca="1" si="31"/>
        <v>2.3549399999999991</v>
      </c>
      <c r="AH28" s="58">
        <f ca="1">IFERROR(IF($I28="y",'Raw Weather Data'!AH28-$N28,"-"),"-")</f>
        <v>6.3869399999999956</v>
      </c>
      <c r="AI28" s="313"/>
      <c r="AJ28" s="89">
        <f t="shared" ca="1" si="32"/>
        <v>6.3869399999999956</v>
      </c>
      <c r="AK28" s="58">
        <f ca="1">IFERROR(IF($I28="y",'Raw Weather Data'!AK28-$N28,"-"),"-")</f>
        <v>1.9589399999999983</v>
      </c>
      <c r="AL28" s="313"/>
      <c r="AM28" s="89">
        <f t="shared" ca="1" si="33"/>
        <v>1.9589399999999983</v>
      </c>
      <c r="AN28" s="46">
        <f ca="1">IFERROR(IF($I28="y",'Raw Weather Data'!AN28-$N28,"-"),"-")</f>
        <v>8.8889400000000052</v>
      </c>
      <c r="AO28" s="313"/>
      <c r="AP28" s="89">
        <f t="shared" ca="1" si="34"/>
        <v>8.8889400000000052</v>
      </c>
      <c r="AQ28" s="58">
        <f ca="1">IFERROR(IF($I28="y",'Raw Weather Data'!AQ28-$N28,"-"),"-")</f>
        <v>8.9789400000000086</v>
      </c>
      <c r="AR28" s="313"/>
      <c r="AS28" s="89">
        <f t="shared" ca="1" si="35"/>
        <v>8.9789400000000086</v>
      </c>
      <c r="AT28" s="58">
        <f ca="1">IFERROR(IF($I28="y",'Raw Weather Data'!AT28-$N28,"-"),"-")</f>
        <v>1.436940000000007</v>
      </c>
      <c r="AU28" s="313"/>
      <c r="AV28" s="89">
        <f t="shared" ca="1" si="36"/>
        <v>1.436940000000007</v>
      </c>
      <c r="AW28" s="58">
        <f ca="1">IFERROR(IF($I28="y",'Raw Weather Data'!AW28-$N28,"-"),"-")</f>
        <v>-3.6930599999999885</v>
      </c>
      <c r="AX28" s="313"/>
      <c r="AY28" s="89">
        <f t="shared" ca="1" si="37"/>
        <v>3.6930599999999885</v>
      </c>
      <c r="AZ28" s="58">
        <f ca="1">IFERROR(IF($I28="y",'Raw Weather Data'!AZ28-$N28,"-"),"-")</f>
        <v>11.066940000000002</v>
      </c>
      <c r="BA28" s="313"/>
      <c r="BB28" s="89">
        <f t="shared" ca="1" si="38"/>
        <v>11.066940000000002</v>
      </c>
      <c r="BC28" s="58">
        <f ca="1">IFERROR(IF($I28="y",'Raw Weather Data'!BC28-$N28,"-"),"-")</f>
        <v>4.0469399999999922</v>
      </c>
      <c r="BD28" s="313"/>
      <c r="BE28" s="89">
        <f t="shared" ca="1" si="39"/>
        <v>4.0469399999999922</v>
      </c>
      <c r="BF28" s="58">
        <f ca="1">IFERROR(IF($I28="y",'Raw Weather Data'!BF28-$N28,"-"),"-")</f>
        <v>15.836939999999998</v>
      </c>
      <c r="BG28" s="313"/>
      <c r="BH28" s="89">
        <f t="shared" ca="1" si="40"/>
        <v>15.836939999999998</v>
      </c>
      <c r="BI28" s="58">
        <f ca="1">IFERROR(IF($I28="y",'Raw Weather Data'!BI28-$N28,"-"),"-")</f>
        <v>20.030940000000001</v>
      </c>
      <c r="BJ28" s="313"/>
      <c r="BK28" s="91">
        <f t="shared" ca="1" si="41"/>
        <v>20.030940000000001</v>
      </c>
      <c r="BN28" s="63">
        <f ca="1">IFERROR(IF($I28="y",'Raw Weather Data'!BN28-$N28,"-"),"-")</f>
        <v>0.60894000000000403</v>
      </c>
      <c r="BO28" s="313"/>
      <c r="BP28" s="89">
        <f t="shared" ca="1" si="1"/>
        <v>0.60894000000000403</v>
      </c>
      <c r="BQ28" s="58">
        <f ca="1">IFERROR(IF($I28="y",'Raw Weather Data'!BQ28-$N28,"-"),"-")</f>
        <v>0.57294000000000267</v>
      </c>
      <c r="BR28" s="313"/>
      <c r="BS28" s="89">
        <f t="shared" ca="1" si="2"/>
        <v>0.57294000000000267</v>
      </c>
      <c r="BT28" s="58">
        <f ca="1">IFERROR(IF($I28="y",'Raw Weather Data'!BT28-$N28,"-"),"-")</f>
        <v>2.7509399999999999</v>
      </c>
      <c r="BU28" s="313"/>
      <c r="BV28" s="89">
        <f t="shared" ca="1" si="3"/>
        <v>2.7509399999999999</v>
      </c>
      <c r="BW28" s="58">
        <f ca="1">IFERROR(IF($I28="y",'Raw Weather Data'!BW28-$N28,"-"),"-")</f>
        <v>0.48293999999999926</v>
      </c>
      <c r="BX28" s="313"/>
      <c r="BY28" s="89">
        <f t="shared" ca="1" si="4"/>
        <v>0.48293999999999926</v>
      </c>
      <c r="BZ28" s="58">
        <f ca="1">IFERROR(IF($I28="y",'Raw Weather Data'!BZ28-$N28,"-"),"-")</f>
        <v>-0.66906000000000176</v>
      </c>
      <c r="CA28" s="313"/>
      <c r="CB28" s="89">
        <f t="shared" ca="1" si="5"/>
        <v>0.66906000000000176</v>
      </c>
      <c r="CC28" s="58">
        <f ca="1">IFERROR(IF($I28="y",'Raw Weather Data'!CC28-$N28,"-"),"-")</f>
        <v>1.4189400000000063</v>
      </c>
      <c r="CD28" s="313"/>
      <c r="CE28" s="89">
        <f t="shared" ca="1" si="6"/>
        <v>1.4189400000000063</v>
      </c>
      <c r="CF28" s="58">
        <f ca="1">IFERROR(IF($I28="y",'Raw Weather Data'!CF28-$N28,"-"),"-")</f>
        <v>1.0229399999999913</v>
      </c>
      <c r="CG28" s="313"/>
      <c r="CH28" s="89">
        <f t="shared" ca="1" si="7"/>
        <v>1.0229399999999913</v>
      </c>
      <c r="CI28" s="58">
        <f ca="1">IFERROR(IF($I28="y",'Raw Weather Data'!CI28-$N28,"-"),"-")</f>
        <v>1.3469400000000036</v>
      </c>
      <c r="CJ28" s="313"/>
      <c r="CK28" s="89">
        <f t="shared" ca="1" si="8"/>
        <v>1.3469400000000036</v>
      </c>
      <c r="CL28" s="46">
        <f ca="1">IFERROR(IF($I28="y",'Raw Weather Data'!CL28-$N28,"-"),"-")</f>
        <v>1.922939999999997</v>
      </c>
      <c r="CM28" s="313"/>
      <c r="CN28" s="89">
        <f t="shared" ca="1" si="9"/>
        <v>1.922939999999997</v>
      </c>
      <c r="CO28" s="58">
        <f ca="1">IFERROR(IF($I28="y",'Raw Weather Data'!CO28-$N28,"-"),"-")</f>
        <v>10.670940000000002</v>
      </c>
      <c r="CP28" s="313"/>
      <c r="CQ28" s="89">
        <f t="shared" ca="1" si="10"/>
        <v>10.670940000000002</v>
      </c>
      <c r="CR28" s="58">
        <f ca="1">IFERROR(IF($I28="y",'Raw Weather Data'!CR28-$N28,"-"),"-")</f>
        <v>0.91494000000000142</v>
      </c>
      <c r="CS28" s="313"/>
      <c r="CT28" s="89">
        <f t="shared" ca="1" si="11"/>
        <v>0.91494000000000142</v>
      </c>
      <c r="CU28" s="58">
        <f ca="1">IFERROR(IF($I28="y",'Raw Weather Data'!CU28-$N28,"-"),"-")</f>
        <v>3.1829400000000021</v>
      </c>
      <c r="CV28" s="313"/>
      <c r="CW28" s="89">
        <f t="shared" ca="1" si="12"/>
        <v>3.1829400000000021</v>
      </c>
      <c r="CX28" s="58">
        <f ca="1">IFERROR(IF($I28="y",'Raw Weather Data'!CX28-$N28,"-"),"-")</f>
        <v>11.426940000000002</v>
      </c>
      <c r="CY28" s="313"/>
      <c r="CZ28" s="89">
        <f t="shared" ca="1" si="13"/>
        <v>11.426940000000002</v>
      </c>
      <c r="DA28" s="58">
        <f ca="1">IFERROR(IF($I28="y",'Raw Weather Data'!DA28-$N28,"-"),"-")</f>
        <v>11.822940000000003</v>
      </c>
      <c r="DB28" s="313"/>
      <c r="DC28" s="89">
        <f t="shared" ca="1" si="14"/>
        <v>11.822940000000003</v>
      </c>
      <c r="DD28" s="58">
        <f ca="1">IFERROR(IF($I28="y",'Raw Weather Data'!DD28-$N28,"-"),"-")</f>
        <v>3.5789400000000029</v>
      </c>
      <c r="DE28" s="313"/>
      <c r="DF28" s="89">
        <f t="shared" ca="1" si="15"/>
        <v>3.5789400000000029</v>
      </c>
      <c r="DG28" s="58">
        <f ca="1">IFERROR(IF($I28="y",'Raw Weather Data'!DG28-$N28,"-"),"-")</f>
        <v>15.152940000000001</v>
      </c>
      <c r="DH28" s="313"/>
      <c r="DI28" s="91">
        <f t="shared" ca="1" si="16"/>
        <v>15.152940000000001</v>
      </c>
      <c r="DL28" s="63">
        <f ca="1">IFERROR(IF($I28="y",'Raw Weather Data'!DL28-$N28,"-"),"-")</f>
        <v>0.59094000000000335</v>
      </c>
      <c r="DM28" s="313"/>
      <c r="DN28" s="89">
        <f t="shared" ca="1" si="42"/>
        <v>0.59094000000000335</v>
      </c>
      <c r="DO28" s="58">
        <f ca="1">IFERROR(IF($I28="y",'Raw Weather Data'!DO28-$N28,"-"),"-")</f>
        <v>0.55494000000000199</v>
      </c>
      <c r="DP28" s="313"/>
      <c r="DQ28" s="89">
        <f t="shared" ca="1" si="43"/>
        <v>0.55494000000000199</v>
      </c>
      <c r="DR28" s="58">
        <f ca="1">IFERROR(IF($I28="y",'Raw Weather Data'!DR28-$N28,"-"),"-")</f>
        <v>2.0309400000000011</v>
      </c>
      <c r="DS28" s="313"/>
      <c r="DT28" s="89">
        <f t="shared" ca="1" si="44"/>
        <v>2.0309400000000011</v>
      </c>
      <c r="DU28" s="58">
        <f ca="1">IFERROR(IF($I28="y",'Raw Weather Data'!DU28-$N28,"-"),"-")</f>
        <v>1.8149399999999929</v>
      </c>
      <c r="DV28" s="313"/>
      <c r="DW28" s="89">
        <f t="shared" ca="1" si="45"/>
        <v>1.8149399999999929</v>
      </c>
      <c r="DX28" s="58">
        <f ca="1">IFERROR(IF($I28="y",'Raw Weather Data'!DX28-$N28,"-"),"-")</f>
        <v>2.1389400000000052</v>
      </c>
      <c r="DY28" s="313"/>
      <c r="DZ28" s="89">
        <f t="shared" ca="1" si="46"/>
        <v>2.1389400000000052</v>
      </c>
      <c r="EA28" s="58">
        <f ca="1">IFERROR(IF($I28="y",'Raw Weather Data'!EA28-$N28,"-"),"-")</f>
        <v>-1.1730600000000067</v>
      </c>
      <c r="EB28" s="313"/>
      <c r="EC28" s="89">
        <f t="shared" ca="1" si="17"/>
        <v>1.1730600000000067</v>
      </c>
      <c r="ED28" s="58">
        <f ca="1">IFERROR(IF($I28="y",'Raw Weather Data'!ED28-$N28,"-"),"-")</f>
        <v>1.4189400000000063</v>
      </c>
      <c r="EE28" s="313"/>
      <c r="EF28" s="89">
        <f t="shared" ca="1" si="18"/>
        <v>1.4189400000000063</v>
      </c>
      <c r="EG28" s="58">
        <f ca="1">IFERROR(IF($I28="y",'Raw Weather Data'!EG28-$N28,"-"),"-")</f>
        <v>-1.2270600000000087</v>
      </c>
      <c r="EH28" s="313"/>
      <c r="EI28" s="89">
        <f t="shared" ca="1" si="19"/>
        <v>1.2270600000000087</v>
      </c>
      <c r="EJ28" s="46">
        <f ca="1">IFERROR(IF($I28="y",'Raw Weather Data'!EJ28-$N28,"-"),"-")</f>
        <v>3.8129399999999976</v>
      </c>
      <c r="EK28" s="313"/>
      <c r="EL28" s="89">
        <f t="shared" ca="1" si="20"/>
        <v>3.8129399999999976</v>
      </c>
      <c r="EM28" s="58">
        <f ca="1">IFERROR(IF($I28="y",'Raw Weather Data'!EM28-$N28,"-"),"-")</f>
        <v>4.0109399999999908</v>
      </c>
      <c r="EN28" s="313"/>
      <c r="EO28" s="89">
        <f t="shared" ca="1" si="47"/>
        <v>4.0109399999999908</v>
      </c>
      <c r="EP28" s="58">
        <f ca="1">IFERROR(IF($I28="y",'Raw Weather Data'!EP28-$N28,"-"),"-")</f>
        <v>9.068940000000012</v>
      </c>
      <c r="EQ28" s="313"/>
      <c r="ER28" s="89">
        <f t="shared" ca="1" si="21"/>
        <v>9.068940000000012</v>
      </c>
      <c r="ES28" s="58">
        <f ca="1">IFERROR(IF($I28="y",'Raw Weather Data'!ES28-$N28,"-"),"-")</f>
        <v>7.6649400000000014</v>
      </c>
      <c r="ET28" s="313"/>
      <c r="EU28" s="89">
        <f t="shared" ca="1" si="48"/>
        <v>7.6649400000000014</v>
      </c>
      <c r="EV28" s="58">
        <f ca="1">IFERROR(IF($I28="y",'Raw Weather Data'!EV28-$N28,"-"),"-")</f>
        <v>-3.4410600000000073</v>
      </c>
      <c r="EW28" s="313"/>
      <c r="EX28" s="89">
        <f t="shared" ca="1" si="49"/>
        <v>3.4410600000000073</v>
      </c>
      <c r="EY28" s="58">
        <f ca="1">IFERROR(IF($I28="y",'Raw Weather Data'!EY28-$N28,"-"),"-")</f>
        <v>1.7429400000000044</v>
      </c>
      <c r="EZ28" s="313"/>
      <c r="FA28" s="89">
        <f t="shared" ca="1" si="50"/>
        <v>1.7429400000000044</v>
      </c>
      <c r="FB28" s="58">
        <f ca="1">IFERROR(IF($I28="y",'Raw Weather Data'!FB28-$N28,"-"),"-")</f>
        <v>0.35693999999999448</v>
      </c>
      <c r="FC28" s="313"/>
      <c r="FD28" s="89">
        <f t="shared" ca="1" si="51"/>
        <v>0.35693999999999448</v>
      </c>
      <c r="FE28" s="58">
        <f ca="1">IFERROR(IF($I28="y",'Raw Weather Data'!FE28-$N28,"-"),"-")</f>
        <v>4.0109399999999908</v>
      </c>
      <c r="FF28" s="313"/>
      <c r="FG28" s="91">
        <f t="shared" ca="1" si="52"/>
        <v>4.0109399999999908</v>
      </c>
      <c r="FJ28" s="63">
        <f ca="1">IFERROR(IF($I28="y",'Raw Weather Data'!FJ28-$N28,"-"),"-")</f>
        <v>0.12293999999999983</v>
      </c>
      <c r="FK28" s="313"/>
      <c r="FL28" s="89">
        <f t="shared" ca="1" si="53"/>
        <v>0.12293999999999983</v>
      </c>
      <c r="FM28" s="58">
        <f ca="1">IFERROR(IF($I28="y",'Raw Weather Data'!FM28-$N28,"-"),"-")</f>
        <v>2.3729399999999998</v>
      </c>
      <c r="FN28" s="313"/>
      <c r="FO28" s="89">
        <f t="shared" ca="1" si="54"/>
        <v>2.3729399999999998</v>
      </c>
      <c r="FP28" s="58">
        <f ca="1">IFERROR(IF($I28="y",'Raw Weather Data'!FP28-$N28,"-"),"-")</f>
        <v>2.2469399999999951</v>
      </c>
      <c r="FQ28" s="313"/>
      <c r="FR28" s="89">
        <f t="shared" ca="1" si="55"/>
        <v>2.2469399999999951</v>
      </c>
      <c r="FS28" s="58">
        <f ca="1">IFERROR(IF($I28="y",'Raw Weather Data'!FS28-$N28,"-"),"-")</f>
        <v>1.6169399999999996</v>
      </c>
      <c r="FT28" s="313"/>
      <c r="FU28" s="89">
        <f t="shared" ca="1" si="56"/>
        <v>1.6169399999999996</v>
      </c>
      <c r="FV28" s="58">
        <f ca="1">IFERROR(IF($I28="y",'Raw Weather Data'!FV28-$N28,"-"),"-")</f>
        <v>-1.9650600000000082</v>
      </c>
      <c r="FW28" s="313"/>
      <c r="FX28" s="89">
        <f t="shared" ca="1" si="22"/>
        <v>1.9650600000000082</v>
      </c>
      <c r="FY28" s="58">
        <f ca="1">IF($I28="y",'Raw Weather Data'!FY28-$N28,"-")</f>
        <v>5.0939999999997099E-2</v>
      </c>
      <c r="FZ28" s="313"/>
      <c r="GA28" s="89">
        <f t="shared" ca="1" si="23"/>
        <v>5.0939999999997099E-2</v>
      </c>
      <c r="GB28" s="58">
        <f ca="1">IFERROR(IF($I28="y",'Raw Weather Data'!GB28-$N28,"-"),"-")</f>
        <v>0.84293999999999869</v>
      </c>
      <c r="GC28" s="313"/>
      <c r="GD28" s="89">
        <f t="shared" ca="1" si="57"/>
        <v>0.84293999999999869</v>
      </c>
      <c r="GE28" s="58">
        <f ca="1">IFERROR(IF($I28="y",'Raw Weather Data'!GE28-$N28,"-"),"-")</f>
        <v>3.2189400000000035</v>
      </c>
      <c r="GF28" s="313"/>
      <c r="GG28" s="89">
        <f t="shared" ca="1" si="58"/>
        <v>3.2189400000000035</v>
      </c>
      <c r="GH28" s="46">
        <f ca="1">IFERROR(IF($I28="y",'Raw Weather Data'!GH28-$N28,"-"),"-")</f>
        <v>4.9649399999999986</v>
      </c>
      <c r="GI28" s="313"/>
      <c r="GJ28" s="89">
        <f t="shared" ca="1" si="59"/>
        <v>4.9649399999999986</v>
      </c>
      <c r="GK28" s="58">
        <f ca="1">IFERROR(IF($I28="y",'Raw Weather Data'!GK28-$N28,"-"),"-")</f>
        <v>14.558939999999993</v>
      </c>
      <c r="GL28" s="313"/>
      <c r="GM28" s="89">
        <f t="shared" ca="1" si="60"/>
        <v>14.558939999999993</v>
      </c>
      <c r="GN28" s="58">
        <f ca="1">IFERROR(IF($I28="y",'Raw Weather Data'!GN28-$N28,"-"),"-")</f>
        <v>10.940939999999998</v>
      </c>
      <c r="GO28" s="313"/>
      <c r="GP28" s="89">
        <f t="shared" ca="1" si="61"/>
        <v>10.940939999999998</v>
      </c>
      <c r="GQ28" s="58">
        <f ca="1">IFERROR(IF($I28="y",'Raw Weather Data'!GQ28-$N28,"-"),"-")</f>
        <v>12.650940000000006</v>
      </c>
      <c r="GR28" s="313"/>
      <c r="GS28" s="89">
        <f t="shared" ca="1" si="62"/>
        <v>12.650940000000006</v>
      </c>
      <c r="GT28" s="58">
        <f ca="1">IFERROR(IF($I28="y",'Raw Weather Data'!GT28-$N28,"-"),"-")</f>
        <v>2.6789399999999972</v>
      </c>
      <c r="GU28" s="313"/>
      <c r="GV28" s="89">
        <f t="shared" ca="1" si="63"/>
        <v>2.6789399999999972</v>
      </c>
      <c r="GW28" s="58">
        <f ca="1">IFERROR(IF($I28="y",'Raw Weather Data'!GW28-$N28,"-"),"-")</f>
        <v>17.564939999999993</v>
      </c>
      <c r="GX28" s="313"/>
      <c r="GY28" s="89">
        <f t="shared" ca="1" si="64"/>
        <v>17.564939999999993</v>
      </c>
      <c r="GZ28" s="58">
        <f ca="1">IFERROR(IF($I28="y",'Raw Weather Data'!GZ28-$N28,"-"),"-")</f>
        <v>0.77094000000001017</v>
      </c>
      <c r="HA28" s="313"/>
      <c r="HB28" s="89">
        <f t="shared" ca="1" si="65"/>
        <v>0.77094000000001017</v>
      </c>
      <c r="HC28" s="58">
        <f ca="1">IFERROR(IF($I28="y",'Raw Weather Data'!HC28-$N28,"-"),"-")</f>
        <v>10.310940000000002</v>
      </c>
      <c r="HD28" s="313"/>
      <c r="HE28" s="91">
        <f t="shared" ca="1" si="24"/>
        <v>10.310940000000002</v>
      </c>
    </row>
    <row r="29" spans="1:213" x14ac:dyDescent="0.35">
      <c r="H29" s="301">
        <v>8</v>
      </c>
      <c r="I29" s="301" t="str">
        <f t="shared" si="25"/>
        <v>Y</v>
      </c>
      <c r="K29" s="18"/>
      <c r="L29" s="56"/>
      <c r="M29" s="117">
        <f ca="1">'Raw Weather Data'!K29</f>
        <v>44784</v>
      </c>
      <c r="N29" s="119">
        <f ca="1">'Raw Weather Data'!L29</f>
        <v>72.803840000000008</v>
      </c>
      <c r="P29" s="63">
        <f ca="1">IFERROR(IF($I29="y",'Raw Weather Data'!P29-$N29,"-"),"-")</f>
        <v>-0.95184000000000424</v>
      </c>
      <c r="Q29" s="313"/>
      <c r="R29" s="89">
        <f t="shared" ca="1" si="26"/>
        <v>0.95184000000000424</v>
      </c>
      <c r="S29" s="58">
        <f ca="1">IFERROR(IF($I29="y",'Raw Weather Data'!S29-$N29,"-"),"-")</f>
        <v>-0.64584000000000685</v>
      </c>
      <c r="T29" s="313"/>
      <c r="U29" s="89">
        <f t="shared" ca="1" si="27"/>
        <v>0.64584000000000685</v>
      </c>
      <c r="V29" s="58">
        <f ca="1">IFERROR(IF($I29="y",'Raw Weather Data'!V29-$N29,"-"),"-")</f>
        <v>5.6159999999991328E-2</v>
      </c>
      <c r="W29" s="313"/>
      <c r="X29" s="89">
        <f t="shared" ca="1" si="28"/>
        <v>5.6159999999991328E-2</v>
      </c>
      <c r="Y29" s="58">
        <f ca="1">IFERROR(IF($I29="y",'Raw Weather Data'!Y29-$N29,"-"),"-")</f>
        <v>-0.91584000000000287</v>
      </c>
      <c r="Z29" s="313"/>
      <c r="AA29" s="89">
        <f t="shared" ca="1" si="29"/>
        <v>0.91584000000000287</v>
      </c>
      <c r="AB29" s="58">
        <f ca="1">IFERROR(IF($I29="y",'Raw Weather Data'!AB29-$N29,"-"),"-")</f>
        <v>2.8281599999999969</v>
      </c>
      <c r="AC29" s="313"/>
      <c r="AD29" s="89">
        <f t="shared" ca="1" si="30"/>
        <v>2.8281599999999969</v>
      </c>
      <c r="AE29" s="58">
        <f ca="1">IFERROR(IF($I29="y",'Raw Weather Data'!AE29-$N29,"-"),"-")</f>
        <v>0.59615999999999758</v>
      </c>
      <c r="AF29" s="313"/>
      <c r="AG29" s="89">
        <f t="shared" ca="1" si="31"/>
        <v>0.59615999999999758</v>
      </c>
      <c r="AH29" s="58">
        <f ca="1">IFERROR(IF($I29="y",'Raw Weather Data'!AH29-$N29,"-"),"-")</f>
        <v>3.4041599999999903</v>
      </c>
      <c r="AI29" s="313"/>
      <c r="AJ29" s="89">
        <f t="shared" ca="1" si="32"/>
        <v>3.4041599999999903</v>
      </c>
      <c r="AK29" s="58">
        <f ca="1">IFERROR(IF($I29="y",'Raw Weather Data'!AK29-$N29,"-"),"-")</f>
        <v>2.3421599999999927</v>
      </c>
      <c r="AL29" s="313"/>
      <c r="AM29" s="89">
        <f t="shared" ca="1" si="33"/>
        <v>2.3421599999999927</v>
      </c>
      <c r="AN29" s="46">
        <f ca="1">IFERROR(IF($I29="y",'Raw Weather Data'!AN29-$N29,"-"),"-")</f>
        <v>4.1601599999999905</v>
      </c>
      <c r="AO29" s="313"/>
      <c r="AP29" s="89">
        <f t="shared" ca="1" si="34"/>
        <v>4.1601599999999905</v>
      </c>
      <c r="AQ29" s="58">
        <f ca="1">IFERROR(IF($I29="y",'Raw Weather Data'!AQ29-$N29,"-"),"-")</f>
        <v>-1.1318400000000111</v>
      </c>
      <c r="AR29" s="313"/>
      <c r="AS29" s="89">
        <f t="shared" ca="1" si="35"/>
        <v>1.1318400000000111</v>
      </c>
      <c r="AT29" s="58">
        <f ca="1">IFERROR(IF($I29="y",'Raw Weather Data'!AT29-$N29,"-"),"-")</f>
        <v>-5.3438400000000001</v>
      </c>
      <c r="AU29" s="313"/>
      <c r="AV29" s="89">
        <f t="shared" ca="1" si="36"/>
        <v>5.3438400000000001</v>
      </c>
      <c r="AW29" s="58">
        <f ca="1">IFERROR(IF($I29="y",'Raw Weather Data'!AW29-$N29,"-"),"-")</f>
        <v>4.1061599999999885</v>
      </c>
      <c r="AX29" s="313"/>
      <c r="AY29" s="89">
        <f t="shared" ca="1" si="37"/>
        <v>4.1061599999999885</v>
      </c>
      <c r="AZ29" s="58">
        <f ca="1">IFERROR(IF($I29="y",'Raw Weather Data'!AZ29-$N29,"-"),"-")</f>
        <v>-0.15984000000000265</v>
      </c>
      <c r="BA29" s="313"/>
      <c r="BB29" s="89">
        <f t="shared" ca="1" si="38"/>
        <v>0.15984000000000265</v>
      </c>
      <c r="BC29" s="58">
        <f ca="1">IFERROR(IF($I29="y",'Raw Weather Data'!BC29-$N29,"-"),"-")</f>
        <v>3.4401599999999917</v>
      </c>
      <c r="BD29" s="313"/>
      <c r="BE29" s="89">
        <f t="shared" ca="1" si="39"/>
        <v>3.4401599999999917</v>
      </c>
      <c r="BF29" s="58">
        <f ca="1">IFERROR(IF($I29="y",'Raw Weather Data'!BF29-$N29,"-"),"-")</f>
        <v>14.024159999999995</v>
      </c>
      <c r="BG29" s="313"/>
      <c r="BH29" s="89">
        <f t="shared" ca="1" si="40"/>
        <v>14.024159999999995</v>
      </c>
      <c r="BI29" s="58">
        <f ca="1">IFERROR(IF($I29="y",'Raw Weather Data'!BI29-$N29,"-"),"-")</f>
        <v>3.5661599999999964</v>
      </c>
      <c r="BJ29" s="313"/>
      <c r="BK29" s="91">
        <f t="shared" ca="1" si="41"/>
        <v>3.5661599999999964</v>
      </c>
      <c r="BN29" s="63">
        <f ca="1">IFERROR(IF($I29="y",'Raw Weather Data'!BN29-$N29,"-"),"-")</f>
        <v>-1.563839999999999</v>
      </c>
      <c r="BO29" s="313"/>
      <c r="BP29" s="89">
        <f t="shared" ca="1" si="1"/>
        <v>1.563839999999999</v>
      </c>
      <c r="BQ29" s="58">
        <f ca="1">IFERROR(IF($I29="y",'Raw Weather Data'!BQ29-$N29,"-"),"-")</f>
        <v>-0.7898399999999981</v>
      </c>
      <c r="BR29" s="313"/>
      <c r="BS29" s="89">
        <f t="shared" ca="1" si="2"/>
        <v>0.7898399999999981</v>
      </c>
      <c r="BT29" s="58">
        <f ca="1">IFERROR(IF($I29="y",'Raw Weather Data'!BT29-$N29,"-"),"-")</f>
        <v>-1.3658400000000057</v>
      </c>
      <c r="BU29" s="313"/>
      <c r="BV29" s="89">
        <f t="shared" ca="1" si="3"/>
        <v>1.3658400000000057</v>
      </c>
      <c r="BW29" s="58">
        <f ca="1">IFERROR(IF($I29="y",'Raw Weather Data'!BW29-$N29,"-"),"-")</f>
        <v>-2.0138400000000161</v>
      </c>
      <c r="BX29" s="313"/>
      <c r="BY29" s="89">
        <f t="shared" ca="1" si="4"/>
        <v>2.0138400000000161</v>
      </c>
      <c r="BZ29" s="58">
        <f ca="1">IFERROR(IF($I29="y",'Raw Weather Data'!BZ29-$N29,"-"),"-")</f>
        <v>-0.6098400000000197</v>
      </c>
      <c r="CA29" s="313"/>
      <c r="CB29" s="89">
        <f t="shared" ca="1" si="5"/>
        <v>0.6098400000000197</v>
      </c>
      <c r="CC29" s="58">
        <f ca="1">IFERROR(IF($I29="y",'Raw Weather Data'!CC29-$N29,"-"),"-")</f>
        <v>-0.48384000000001492</v>
      </c>
      <c r="CD29" s="313"/>
      <c r="CE29" s="89">
        <f t="shared" ca="1" si="6"/>
        <v>0.48384000000001492</v>
      </c>
      <c r="CF29" s="58">
        <f ca="1">IFERROR(IF($I29="y",'Raw Weather Data'!CF29-$N29,"-"),"-")</f>
        <v>1.5321599999999904</v>
      </c>
      <c r="CG29" s="313"/>
      <c r="CH29" s="89">
        <f t="shared" ca="1" si="7"/>
        <v>1.5321599999999904</v>
      </c>
      <c r="CI29" s="58">
        <f ca="1">IFERROR(IF($I29="y",'Raw Weather Data'!CI29-$N29,"-"),"-")</f>
        <v>3.476159999999993</v>
      </c>
      <c r="CJ29" s="313"/>
      <c r="CK29" s="89">
        <f t="shared" ca="1" si="8"/>
        <v>3.476159999999993</v>
      </c>
      <c r="CL29" s="46">
        <f ca="1">IFERROR(IF($I29="y",'Raw Weather Data'!CL29-$N29,"-"),"-")</f>
        <v>5.5281599999999855</v>
      </c>
      <c r="CM29" s="313"/>
      <c r="CN29" s="89">
        <f t="shared" ca="1" si="9"/>
        <v>5.5281599999999855</v>
      </c>
      <c r="CO29" s="58">
        <f ca="1">IFERROR(IF($I29="y",'Raw Weather Data'!CO29-$N29,"-"),"-")</f>
        <v>1.7841599999999858</v>
      </c>
      <c r="CP29" s="313"/>
      <c r="CQ29" s="89">
        <f t="shared" ca="1" si="10"/>
        <v>1.7841599999999858</v>
      </c>
      <c r="CR29" s="58">
        <f ca="1">IFERROR(IF($I29="y",'Raw Weather Data'!CR29-$N29,"-"),"-")</f>
        <v>5.8161599999999964</v>
      </c>
      <c r="CS29" s="313"/>
      <c r="CT29" s="89">
        <f t="shared" ca="1" si="11"/>
        <v>5.8161599999999964</v>
      </c>
      <c r="CU29" s="58">
        <f ca="1">IFERROR(IF($I29="y",'Raw Weather Data'!CU29-$N29,"-"),"-")</f>
        <v>8.0121599999999944</v>
      </c>
      <c r="CV29" s="313"/>
      <c r="CW29" s="89">
        <f t="shared" ca="1" si="12"/>
        <v>8.0121599999999944</v>
      </c>
      <c r="CX29" s="58">
        <f ca="1">IFERROR(IF($I29="y",'Raw Weather Data'!CX29-$N29,"-"),"-")</f>
        <v>14.600159999999988</v>
      </c>
      <c r="CY29" s="313"/>
      <c r="CZ29" s="89">
        <f t="shared" ca="1" si="13"/>
        <v>14.600159999999988</v>
      </c>
      <c r="DA29" s="58">
        <f ca="1">IFERROR(IF($I29="y",'Raw Weather Data'!DA29-$N29,"-"),"-")</f>
        <v>-2.1398400000000066</v>
      </c>
      <c r="DB29" s="313"/>
      <c r="DC29" s="89">
        <f t="shared" ca="1" si="14"/>
        <v>2.1398400000000066</v>
      </c>
      <c r="DD29" s="58">
        <f ca="1">IFERROR(IF($I29="y",'Raw Weather Data'!DD29-$N29,"-"),"-")</f>
        <v>11.540159999999986</v>
      </c>
      <c r="DE29" s="313"/>
      <c r="DF29" s="89">
        <f t="shared" ca="1" si="15"/>
        <v>11.540159999999986</v>
      </c>
      <c r="DG29" s="58">
        <f ca="1">IFERROR(IF($I29="y",'Raw Weather Data'!DG29-$N29,"-"),"-")</f>
        <v>0.88415999999999428</v>
      </c>
      <c r="DH29" s="313"/>
      <c r="DI29" s="91">
        <f t="shared" ca="1" si="16"/>
        <v>0.88415999999999428</v>
      </c>
      <c r="DL29" s="63">
        <f ca="1">IFERROR(IF($I29="y",'Raw Weather Data'!DL29-$N29,"-"),"-")</f>
        <v>-1.5998400000000004</v>
      </c>
      <c r="DM29" s="313"/>
      <c r="DN29" s="89">
        <f t="shared" ca="1" si="42"/>
        <v>1.5998400000000004</v>
      </c>
      <c r="DO29" s="58">
        <f ca="1">IFERROR(IF($I29="y",'Raw Weather Data'!DO29-$N29,"-"),"-")</f>
        <v>-0.55584000000001765</v>
      </c>
      <c r="DP29" s="313"/>
      <c r="DQ29" s="89">
        <f t="shared" ca="1" si="43"/>
        <v>0.55584000000001765</v>
      </c>
      <c r="DR29" s="58">
        <f ca="1">IFERROR(IF($I29="y",'Raw Weather Data'!DR29-$N29,"-"),"-")</f>
        <v>-0.68184000000000822</v>
      </c>
      <c r="DS29" s="313"/>
      <c r="DT29" s="89">
        <f t="shared" ca="1" si="44"/>
        <v>0.68184000000000822</v>
      </c>
      <c r="DU29" s="58">
        <f ca="1">IFERROR(IF($I29="y",'Raw Weather Data'!DU29-$N29,"-"),"-")</f>
        <v>-1.347840000000005</v>
      </c>
      <c r="DV29" s="313"/>
      <c r="DW29" s="89">
        <f t="shared" ca="1" si="45"/>
        <v>1.347840000000005</v>
      </c>
      <c r="DX29" s="58">
        <f ca="1">IFERROR(IF($I29="y",'Raw Weather Data'!DX29-$N29,"-"),"-")</f>
        <v>-3.6518400000000071</v>
      </c>
      <c r="DY29" s="313"/>
      <c r="DZ29" s="89">
        <f t="shared" ca="1" si="46"/>
        <v>3.6518400000000071</v>
      </c>
      <c r="EA29" s="58">
        <f ca="1">IFERROR(IF($I29="y",'Raw Weather Data'!EA29-$N29,"-"),"-")</f>
        <v>0.61415999999999826</v>
      </c>
      <c r="EB29" s="313"/>
      <c r="EC29" s="89">
        <f t="shared" ca="1" si="17"/>
        <v>0.61415999999999826</v>
      </c>
      <c r="ED29" s="58">
        <f ca="1">IFERROR(IF($I29="y",'Raw Weather Data'!ED29-$N29,"-"),"-")</f>
        <v>-2.1398400000000066</v>
      </c>
      <c r="EE29" s="313"/>
      <c r="EF29" s="89">
        <f t="shared" ca="1" si="18"/>
        <v>2.1398400000000066</v>
      </c>
      <c r="EG29" s="58">
        <f ca="1">IFERROR(IF($I29="y",'Raw Weather Data'!EG29-$N29,"-"),"-")</f>
        <v>4.4481600000000014</v>
      </c>
      <c r="EH29" s="313"/>
      <c r="EI29" s="89">
        <f t="shared" ca="1" si="19"/>
        <v>4.4481600000000014</v>
      </c>
      <c r="EJ29" s="46">
        <f ca="1">IFERROR(IF($I29="y",'Raw Weather Data'!EJ29-$N29,"-"),"-")</f>
        <v>1.7481599999999844</v>
      </c>
      <c r="EK29" s="313"/>
      <c r="EL29" s="89">
        <f t="shared" ca="1" si="20"/>
        <v>1.7481599999999844</v>
      </c>
      <c r="EM29" s="58">
        <f ca="1">IFERROR(IF($I29="y",'Raw Weather Data'!EM29-$N29,"-"),"-")</f>
        <v>4.2861599999999953</v>
      </c>
      <c r="EN29" s="313"/>
      <c r="EO29" s="89">
        <f t="shared" ca="1" si="47"/>
        <v>4.2861599999999953</v>
      </c>
      <c r="EP29" s="58">
        <f ca="1">IFERROR(IF($I29="y",'Raw Weather Data'!EP29-$N29,"-"),"-")</f>
        <v>3.7281599999999884</v>
      </c>
      <c r="EQ29" s="313"/>
      <c r="ER29" s="89">
        <f t="shared" ca="1" si="21"/>
        <v>3.7281599999999884</v>
      </c>
      <c r="ES29" s="58">
        <f ca="1">IFERROR(IF($I29="y",'Raw Weather Data'!ES29-$N29,"-"),"-")</f>
        <v>-2.1578400000000073</v>
      </c>
      <c r="ET29" s="313"/>
      <c r="EU29" s="89">
        <f t="shared" ca="1" si="48"/>
        <v>2.1578400000000073</v>
      </c>
      <c r="EV29" s="58">
        <f ca="1">IFERROR(IF($I29="y",'Raw Weather Data'!EV29-$N29,"-"),"-")</f>
        <v>3.3861599999999896</v>
      </c>
      <c r="EW29" s="313"/>
      <c r="EX29" s="89">
        <f t="shared" ca="1" si="49"/>
        <v>3.3861599999999896</v>
      </c>
      <c r="EY29" s="58">
        <f ca="1">IFERROR(IF($I29="y",'Raw Weather Data'!EY29-$N29,"-"),"-")</f>
        <v>4.1601599999999905</v>
      </c>
      <c r="EZ29" s="313"/>
      <c r="FA29" s="89">
        <f t="shared" ca="1" si="50"/>
        <v>4.1601599999999905</v>
      </c>
      <c r="FB29" s="58">
        <f ca="1">IFERROR(IF($I29="y",'Raw Weather Data'!FB29-$N29,"-"),"-")</f>
        <v>-1.5278399999999976</v>
      </c>
      <c r="FC29" s="313"/>
      <c r="FD29" s="89">
        <f t="shared" ca="1" si="51"/>
        <v>1.5278399999999976</v>
      </c>
      <c r="FE29" s="58">
        <f ca="1">IFERROR(IF($I29="y",'Raw Weather Data'!FE29-$N29,"-"),"-")</f>
        <v>3.5481599999999958</v>
      </c>
      <c r="FF29" s="313"/>
      <c r="FG29" s="91">
        <f t="shared" ca="1" si="52"/>
        <v>3.5481599999999958</v>
      </c>
      <c r="FJ29" s="63">
        <f ca="1">IFERROR(IF($I29="y",'Raw Weather Data'!FJ29-$N29,"-"),"-")</f>
        <v>-1.1318400000000111</v>
      </c>
      <c r="FK29" s="313"/>
      <c r="FL29" s="89">
        <f t="shared" ca="1" si="53"/>
        <v>1.1318400000000111</v>
      </c>
      <c r="FM29" s="58">
        <f ca="1">IFERROR(IF($I29="y",'Raw Weather Data'!FM29-$N29,"-"),"-")</f>
        <v>-0.51984000000001629</v>
      </c>
      <c r="FN29" s="313"/>
      <c r="FO29" s="89">
        <f t="shared" ca="1" si="54"/>
        <v>0.51984000000001629</v>
      </c>
      <c r="FP29" s="58">
        <f ca="1">IFERROR(IF($I29="y",'Raw Weather Data'!FP29-$N29,"-"),"-")</f>
        <v>-8.7839999999999918E-2</v>
      </c>
      <c r="FQ29" s="313"/>
      <c r="FR29" s="89">
        <f t="shared" ca="1" si="55"/>
        <v>8.7839999999999918E-2</v>
      </c>
      <c r="FS29" s="58">
        <f ca="1">IFERROR(IF($I29="y",'Raw Weather Data'!FS29-$N29,"-"),"-")</f>
        <v>-2.9318400000000082</v>
      </c>
      <c r="FT29" s="313"/>
      <c r="FU29" s="89">
        <f t="shared" ca="1" si="56"/>
        <v>2.9318400000000082</v>
      </c>
      <c r="FV29" s="58">
        <f ca="1">IFERROR(IF($I29="y",'Raw Weather Data'!FV29-$N29,"-"),"-")</f>
        <v>-4.1918400000000133</v>
      </c>
      <c r="FW29" s="313"/>
      <c r="FX29" s="89">
        <f t="shared" ca="1" si="22"/>
        <v>4.1918400000000133</v>
      </c>
      <c r="FY29" s="58">
        <f ca="1">IF($I29="y",'Raw Weather Data'!FY29-$N29,"-")</f>
        <v>-0.69983999999999469</v>
      </c>
      <c r="FZ29" s="313"/>
      <c r="GA29" s="89">
        <f t="shared" ca="1" si="23"/>
        <v>0.69983999999999469</v>
      </c>
      <c r="GB29" s="58">
        <f ca="1">IFERROR(IF($I29="y",'Raw Weather Data'!GB29-$N29,"-"),"-")</f>
        <v>4.2501599999999939</v>
      </c>
      <c r="GC29" s="313"/>
      <c r="GD29" s="89">
        <f t="shared" ca="1" si="57"/>
        <v>4.2501599999999939</v>
      </c>
      <c r="GE29" s="58">
        <f ca="1">IFERROR(IF($I29="y",'Raw Weather Data'!GE29-$N29,"-"),"-")</f>
        <v>-2.6078400000000101</v>
      </c>
      <c r="GF29" s="313"/>
      <c r="GG29" s="89">
        <f t="shared" ca="1" si="58"/>
        <v>2.6078400000000101</v>
      </c>
      <c r="GH29" s="46">
        <f ca="1">IFERROR(IF($I29="y",'Raw Weather Data'!GH29-$N29,"-"),"-")</f>
        <v>6.4281599999999912</v>
      </c>
      <c r="GI29" s="313"/>
      <c r="GJ29" s="89">
        <f t="shared" ca="1" si="59"/>
        <v>6.4281599999999912</v>
      </c>
      <c r="GK29" s="58">
        <f ca="1">IFERROR(IF($I29="y",'Raw Weather Data'!GK29-$N29,"-"),"-")</f>
        <v>7.5801599999999922</v>
      </c>
      <c r="GL29" s="313"/>
      <c r="GM29" s="89">
        <f t="shared" ca="1" si="60"/>
        <v>7.5801599999999922</v>
      </c>
      <c r="GN29" s="58">
        <f ca="1">IFERROR(IF($I29="y",'Raw Weather Data'!GN29-$N29,"-"),"-")</f>
        <v>2.8101599999999962</v>
      </c>
      <c r="GO29" s="313"/>
      <c r="GP29" s="89">
        <f t="shared" ca="1" si="61"/>
        <v>2.8101599999999962</v>
      </c>
      <c r="GQ29" s="58">
        <f ca="1">IFERROR(IF($I29="y",'Raw Weather Data'!GQ29-$N29,"-"),"-")</f>
        <v>-2.5358400000000074</v>
      </c>
      <c r="GR29" s="313"/>
      <c r="GS29" s="89">
        <f t="shared" ca="1" si="62"/>
        <v>2.5358400000000074</v>
      </c>
      <c r="GT29" s="58">
        <f ca="1">IFERROR(IF($I29="y",'Raw Weather Data'!GT29-$N29,"-"),"-")</f>
        <v>17.786159999999995</v>
      </c>
      <c r="GU29" s="313"/>
      <c r="GV29" s="89">
        <f t="shared" ca="1" si="63"/>
        <v>17.786159999999995</v>
      </c>
      <c r="GW29" s="58">
        <f ca="1">IFERROR(IF($I29="y",'Raw Weather Data'!GW29-$N29,"-"),"-")</f>
        <v>11.180160000000001</v>
      </c>
      <c r="GX29" s="313"/>
      <c r="GY29" s="89">
        <f t="shared" ca="1" si="64"/>
        <v>11.180160000000001</v>
      </c>
      <c r="GZ29" s="58">
        <f ca="1">IFERROR(IF($I29="y",'Raw Weather Data'!GZ29-$N29,"-"),"-")</f>
        <v>4.9521599999999921</v>
      </c>
      <c r="HA29" s="313"/>
      <c r="HB29" s="89">
        <f t="shared" ca="1" si="65"/>
        <v>4.9521599999999921</v>
      </c>
      <c r="HC29" s="58">
        <f ca="1">IFERROR(IF($I29="y",'Raw Weather Data'!HC29-$N29,"-"),"-")</f>
        <v>6.4821599999999933</v>
      </c>
      <c r="HD29" s="313"/>
      <c r="HE29" s="91">
        <f t="shared" ca="1" si="24"/>
        <v>6.4821599999999933</v>
      </c>
    </row>
    <row r="30" spans="1:213" x14ac:dyDescent="0.35">
      <c r="H30" s="301">
        <v>9</v>
      </c>
      <c r="I30" s="301" t="str">
        <f t="shared" si="25"/>
        <v>Y</v>
      </c>
      <c r="K30" s="18"/>
      <c r="L30" s="56"/>
      <c r="M30" s="117">
        <f ca="1">'Raw Weather Data'!K30</f>
        <v>44783</v>
      </c>
      <c r="N30" s="119">
        <f ca="1">'Raw Weather Data'!L30</f>
        <v>73.954939999999993</v>
      </c>
      <c r="P30" s="63">
        <f ca="1">IFERROR(IF($I30="y",'Raw Weather Data'!P30-$N30,"-"),"-")</f>
        <v>-2.4269399999999877</v>
      </c>
      <c r="Q30" s="313"/>
      <c r="R30" s="89">
        <f t="shared" ca="1" si="26"/>
        <v>2.4269399999999877</v>
      </c>
      <c r="S30" s="58">
        <f ca="1">IFERROR(IF($I30="y",'Raw Weather Data'!S30-$N30,"-"),"-")</f>
        <v>-1.2749399999999866</v>
      </c>
      <c r="T30" s="313"/>
      <c r="U30" s="89">
        <f t="shared" ca="1" si="27"/>
        <v>1.2749399999999866</v>
      </c>
      <c r="V30" s="58">
        <f ca="1">IFERROR(IF($I30="y",'Raw Weather Data'!V30-$N30,"-"),"-")</f>
        <v>-1.1309399999999954</v>
      </c>
      <c r="W30" s="313"/>
      <c r="X30" s="89">
        <f t="shared" ca="1" si="28"/>
        <v>1.1309399999999954</v>
      </c>
      <c r="Y30" s="58">
        <f ca="1">IFERROR(IF($I30="y",'Raw Weather Data'!Y30-$N30,"-"),"-")</f>
        <v>0.18306000000001177</v>
      </c>
      <c r="Z30" s="313"/>
      <c r="AA30" s="89">
        <f t="shared" ca="1" si="29"/>
        <v>0.18306000000001177</v>
      </c>
      <c r="AB30" s="58">
        <f ca="1">IFERROR(IF($I30="y",'Raw Weather Data'!AB30-$N30,"-"),"-")</f>
        <v>2.5050600000000145</v>
      </c>
      <c r="AC30" s="313"/>
      <c r="AD30" s="89">
        <f t="shared" ca="1" si="30"/>
        <v>2.5050600000000145</v>
      </c>
      <c r="AE30" s="58">
        <f ca="1">IFERROR(IF($I30="y",'Raw Weather Data'!AE30-$N30,"-"),"-")</f>
        <v>2.0010600000000096</v>
      </c>
      <c r="AF30" s="313"/>
      <c r="AG30" s="89">
        <f t="shared" ca="1" si="31"/>
        <v>2.0010600000000096</v>
      </c>
      <c r="AH30" s="58">
        <f ca="1">IFERROR(IF($I30="y",'Raw Weather Data'!AH30-$N30,"-"),"-")</f>
        <v>-4.5689399999999978</v>
      </c>
      <c r="AI30" s="313"/>
      <c r="AJ30" s="89">
        <f t="shared" ca="1" si="32"/>
        <v>4.5689399999999978</v>
      </c>
      <c r="AK30" s="58">
        <f ca="1">IFERROR(IF($I30="y",'Raw Weather Data'!AK30-$N30,"-"),"-")</f>
        <v>-1.8869399999999814</v>
      </c>
      <c r="AL30" s="313"/>
      <c r="AM30" s="89">
        <f t="shared" ca="1" si="33"/>
        <v>1.8869399999999814</v>
      </c>
      <c r="AN30" s="46">
        <f ca="1">IFERROR(IF($I30="y",'Raw Weather Data'!AN30-$N30,"-"),"-")</f>
        <v>2.4330600000000118</v>
      </c>
      <c r="AO30" s="313"/>
      <c r="AP30" s="89">
        <f t="shared" ca="1" si="34"/>
        <v>2.4330600000000118</v>
      </c>
      <c r="AQ30" s="58">
        <f ca="1">IFERROR(IF($I30="y",'Raw Weather Data'!AQ30-$N30,"-"),"-")</f>
        <v>13.197060000000008</v>
      </c>
      <c r="AR30" s="313"/>
      <c r="AS30" s="89">
        <f t="shared" ca="1" si="35"/>
        <v>13.197060000000008</v>
      </c>
      <c r="AT30" s="58">
        <f ca="1">IFERROR(IF($I30="y",'Raw Weather Data'!AT30-$N30,"-"),"-")</f>
        <v>-0.80693999999999733</v>
      </c>
      <c r="AU30" s="313"/>
      <c r="AV30" s="89">
        <f t="shared" ca="1" si="36"/>
        <v>0.80693999999999733</v>
      </c>
      <c r="AW30" s="58">
        <f ca="1">IFERROR(IF($I30="y",'Raw Weather Data'!AW30-$N30,"-"),"-")</f>
        <v>-1.5089399999999955</v>
      </c>
      <c r="AX30" s="313"/>
      <c r="AY30" s="89">
        <f t="shared" ca="1" si="37"/>
        <v>1.5089399999999955</v>
      </c>
      <c r="AZ30" s="58">
        <f ca="1">IFERROR(IF($I30="y",'Raw Weather Data'!AZ30-$N30,"-"),"-")</f>
        <v>9.9570600000000127</v>
      </c>
      <c r="BA30" s="313"/>
      <c r="BB30" s="89">
        <f t="shared" ca="1" si="38"/>
        <v>9.9570600000000127</v>
      </c>
      <c r="BC30" s="58">
        <f ca="1">IFERROR(IF($I30="y",'Raw Weather Data'!BC30-$N30,"-"),"-")</f>
        <v>11.739059999999995</v>
      </c>
      <c r="BD30" s="313"/>
      <c r="BE30" s="89">
        <f t="shared" ca="1" si="39"/>
        <v>11.739059999999995</v>
      </c>
      <c r="BF30" s="58">
        <f ca="1">IFERROR(IF($I30="y",'Raw Weather Data'!BF30-$N30,"-"),"-")</f>
        <v>9.4350600000000071</v>
      </c>
      <c r="BG30" s="313"/>
      <c r="BH30" s="89">
        <f t="shared" ca="1" si="40"/>
        <v>9.4350600000000071</v>
      </c>
      <c r="BI30" s="58">
        <f ca="1">IFERROR(IF($I30="y",'Raw Weather Data'!BI30-$N30,"-"),"-")</f>
        <v>10.029060000000015</v>
      </c>
      <c r="BJ30" s="313"/>
      <c r="BK30" s="91">
        <f t="shared" ca="1" si="41"/>
        <v>10.029060000000015</v>
      </c>
      <c r="BN30" s="63">
        <f ca="1">IFERROR(IF($I30="y",'Raw Weather Data'!BN30-$N30,"-"),"-")</f>
        <v>-1.9949399999999855</v>
      </c>
      <c r="BO30" s="313"/>
      <c r="BP30" s="89">
        <f t="shared" ca="1" si="1"/>
        <v>1.9949399999999855</v>
      </c>
      <c r="BQ30" s="58">
        <f ca="1">IFERROR(IF($I30="y",'Raw Weather Data'!BQ30-$N30,"-"),"-")</f>
        <v>-1.9409399999999835</v>
      </c>
      <c r="BR30" s="313"/>
      <c r="BS30" s="89">
        <f t="shared" ca="1" si="2"/>
        <v>1.9409399999999835</v>
      </c>
      <c r="BT30" s="58">
        <f ca="1">IFERROR(IF($I30="y",'Raw Weather Data'!BT30-$N30,"-"),"-")</f>
        <v>-1.1849399999999974</v>
      </c>
      <c r="BU30" s="313"/>
      <c r="BV30" s="89">
        <f t="shared" ca="1" si="3"/>
        <v>1.1849399999999974</v>
      </c>
      <c r="BW30" s="58">
        <f ca="1">IFERROR(IF($I30="y",'Raw Weather Data'!BW30-$N30,"-"),"-")</f>
        <v>-0.41093999999999653</v>
      </c>
      <c r="BX30" s="313"/>
      <c r="BY30" s="89">
        <f t="shared" ca="1" si="4"/>
        <v>0.41093999999999653</v>
      </c>
      <c r="BZ30" s="58">
        <f ca="1">IFERROR(IF($I30="y",'Raw Weather Data'!BZ30-$N30,"-"),"-")</f>
        <v>1.0110600000000147</v>
      </c>
      <c r="CA30" s="313"/>
      <c r="CB30" s="89">
        <f t="shared" ca="1" si="5"/>
        <v>1.0110600000000147</v>
      </c>
      <c r="CC30" s="58">
        <f ca="1">IFERROR(IF($I30="y",'Raw Weather Data'!CC30-$N30,"-"),"-")</f>
        <v>4.557060000000007</v>
      </c>
      <c r="CD30" s="313"/>
      <c r="CE30" s="89">
        <f t="shared" ca="1" si="6"/>
        <v>4.557060000000007</v>
      </c>
      <c r="CF30" s="58">
        <f ca="1">IFERROR(IF($I30="y",'Raw Weather Data'!CF30-$N30,"-"),"-")</f>
        <v>-8.6939999999998463E-2</v>
      </c>
      <c r="CG30" s="313"/>
      <c r="CH30" s="89">
        <f t="shared" ca="1" si="7"/>
        <v>8.6939999999998463E-2</v>
      </c>
      <c r="CI30" s="58">
        <f ca="1">IFERROR(IF($I30="y",'Raw Weather Data'!CI30-$N30,"-"),"-")</f>
        <v>2.307060000000007</v>
      </c>
      <c r="CJ30" s="313"/>
      <c r="CK30" s="89">
        <f t="shared" ca="1" si="8"/>
        <v>2.307060000000007</v>
      </c>
      <c r="CL30" s="46">
        <f ca="1">IFERROR(IF($I30="y",'Raw Weather Data'!CL30-$N30,"-"),"-")</f>
        <v>1.8930600000000055</v>
      </c>
      <c r="CM30" s="313"/>
      <c r="CN30" s="89">
        <f t="shared" ca="1" si="9"/>
        <v>1.8930600000000055</v>
      </c>
      <c r="CO30" s="58">
        <f ca="1">IFERROR(IF($I30="y",'Raw Weather Data'!CO30-$N30,"-"),"-")</f>
        <v>4.0530600000000021</v>
      </c>
      <c r="CP30" s="313"/>
      <c r="CQ30" s="89">
        <f t="shared" ca="1" si="10"/>
        <v>4.0530600000000021</v>
      </c>
      <c r="CR30" s="58">
        <f ca="1">IFERROR(IF($I30="y",'Raw Weather Data'!CR30-$N30,"-"),"-")</f>
        <v>3.2250600000000134</v>
      </c>
      <c r="CS30" s="313"/>
      <c r="CT30" s="89">
        <f t="shared" ca="1" si="11"/>
        <v>3.2250600000000134</v>
      </c>
      <c r="CU30" s="58">
        <f ca="1">IFERROR(IF($I30="y",'Raw Weather Data'!CU30-$N30,"-"),"-")</f>
        <v>12.837060000000008</v>
      </c>
      <c r="CV30" s="313"/>
      <c r="CW30" s="89">
        <f t="shared" ca="1" si="12"/>
        <v>12.837060000000008</v>
      </c>
      <c r="CX30" s="58">
        <f ca="1">IFERROR(IF($I30="y",'Raw Weather Data'!CX30-$N30,"-"),"-")</f>
        <v>1.209060000000008</v>
      </c>
      <c r="CY30" s="313"/>
      <c r="CZ30" s="89">
        <f t="shared" ca="1" si="13"/>
        <v>1.209060000000008</v>
      </c>
      <c r="DA30" s="58">
        <f ca="1">IFERROR(IF($I30="y",'Raw Weather Data'!DA30-$N30,"-"),"-")</f>
        <v>10.029060000000015</v>
      </c>
      <c r="DB30" s="313"/>
      <c r="DC30" s="89">
        <f t="shared" ca="1" si="14"/>
        <v>10.029060000000015</v>
      </c>
      <c r="DD30" s="58">
        <f ca="1">IFERROR(IF($I30="y",'Raw Weather Data'!DD30-$N30,"-"),"-")</f>
        <v>7.1310600000000051</v>
      </c>
      <c r="DE30" s="313"/>
      <c r="DF30" s="89">
        <f t="shared" ca="1" si="15"/>
        <v>7.1310600000000051</v>
      </c>
      <c r="DG30" s="58">
        <f ca="1">IFERROR(IF($I30="y",'Raw Weather Data'!DG30-$N30,"-"),"-")</f>
        <v>15.969060000000013</v>
      </c>
      <c r="DH30" s="313"/>
      <c r="DI30" s="91">
        <f t="shared" ca="1" si="16"/>
        <v>15.969060000000013</v>
      </c>
      <c r="DL30" s="63">
        <f ca="1">IFERROR(IF($I30="y",'Raw Weather Data'!DL30-$N30,"-"),"-")</f>
        <v>-0.69893999999999323</v>
      </c>
      <c r="DM30" s="313"/>
      <c r="DN30" s="89">
        <f t="shared" ca="1" si="42"/>
        <v>0.69893999999999323</v>
      </c>
      <c r="DO30" s="58">
        <f ca="1">IFERROR(IF($I30="y",'Raw Weather Data'!DO30-$N30,"-"),"-")</f>
        <v>-1.6709400000000016</v>
      </c>
      <c r="DP30" s="313"/>
      <c r="DQ30" s="89">
        <f t="shared" ca="1" si="43"/>
        <v>1.6709400000000016</v>
      </c>
      <c r="DR30" s="58">
        <f ca="1">IFERROR(IF($I30="y",'Raw Weather Data'!DR30-$N30,"-"),"-")</f>
        <v>-1.7609400000000051</v>
      </c>
      <c r="DS30" s="313"/>
      <c r="DT30" s="89">
        <f t="shared" ca="1" si="44"/>
        <v>1.7609400000000051</v>
      </c>
      <c r="DU30" s="58">
        <f ca="1">IFERROR(IF($I30="y",'Raw Weather Data'!DU30-$N30,"-"),"-")</f>
        <v>-0.77093999999999596</v>
      </c>
      <c r="DV30" s="313"/>
      <c r="DW30" s="89">
        <f t="shared" ca="1" si="45"/>
        <v>0.77093999999999596</v>
      </c>
      <c r="DX30" s="58">
        <f ca="1">IFERROR(IF($I30="y",'Raw Weather Data'!DX30-$N30,"-"),"-")</f>
        <v>0.52506000000001052</v>
      </c>
      <c r="DY30" s="313"/>
      <c r="DZ30" s="89">
        <f t="shared" ca="1" si="46"/>
        <v>0.52506000000001052</v>
      </c>
      <c r="EA30" s="58">
        <f ca="1">IFERROR(IF($I30="y",'Raw Weather Data'!EA30-$N30,"-"),"-")</f>
        <v>2.577060000000003</v>
      </c>
      <c r="EB30" s="313"/>
      <c r="EC30" s="89">
        <f t="shared" ca="1" si="17"/>
        <v>2.577060000000003</v>
      </c>
      <c r="ED30" s="58">
        <f ca="1">IFERROR(IF($I30="y",'Raw Weather Data'!ED30-$N30,"-"),"-")</f>
        <v>-0.91494000000000142</v>
      </c>
      <c r="EE30" s="313"/>
      <c r="EF30" s="89">
        <f t="shared" ca="1" si="18"/>
        <v>0.91494000000000142</v>
      </c>
      <c r="EG30" s="58">
        <f ca="1">IFERROR(IF($I30="y",'Raw Weather Data'!EG30-$N30,"-"),"-")</f>
        <v>-1.7789399999999915</v>
      </c>
      <c r="EH30" s="313"/>
      <c r="EI30" s="89">
        <f t="shared" ca="1" si="19"/>
        <v>1.7789399999999915</v>
      </c>
      <c r="EJ30" s="46">
        <f ca="1">IFERROR(IF($I30="y",'Raw Weather Data'!EJ30-$N30,"-"),"-")</f>
        <v>2.6850600000000071</v>
      </c>
      <c r="EK30" s="313"/>
      <c r="EL30" s="89">
        <f t="shared" ca="1" si="20"/>
        <v>2.6850600000000071</v>
      </c>
      <c r="EM30" s="58">
        <f ca="1">IFERROR(IF($I30="y",'Raw Weather Data'!EM30-$N30,"-"),"-")</f>
        <v>12.477059999999994</v>
      </c>
      <c r="EN30" s="313"/>
      <c r="EO30" s="89">
        <f t="shared" ca="1" si="47"/>
        <v>12.477059999999994</v>
      </c>
      <c r="EP30" s="58">
        <f ca="1">IFERROR(IF($I30="y",'Raw Weather Data'!EP30-$N30,"-"),"-")</f>
        <v>2.4690600000000131</v>
      </c>
      <c r="EQ30" s="313"/>
      <c r="ER30" s="89">
        <f t="shared" ca="1" si="21"/>
        <v>2.4690600000000131</v>
      </c>
      <c r="ES30" s="58">
        <f ca="1">IFERROR(IF($I30="y",'Raw Weather Data'!ES30-$N30,"-"),"-")</f>
        <v>3.2610600000000147</v>
      </c>
      <c r="ET30" s="313"/>
      <c r="EU30" s="89">
        <f t="shared" ca="1" si="48"/>
        <v>3.2610600000000147</v>
      </c>
      <c r="EV30" s="58">
        <f ca="1">IFERROR(IF($I30="y",'Raw Weather Data'!EV30-$N30,"-"),"-")</f>
        <v>4.9890599999999949</v>
      </c>
      <c r="EW30" s="313"/>
      <c r="EX30" s="89">
        <f t="shared" ca="1" si="49"/>
        <v>4.9890599999999949</v>
      </c>
      <c r="EY30" s="58">
        <f ca="1">IFERROR(IF($I30="y",'Raw Weather Data'!EY30-$N30,"-"),"-")</f>
        <v>-4.5329399999999964</v>
      </c>
      <c r="EZ30" s="313"/>
      <c r="FA30" s="89">
        <f t="shared" ca="1" si="50"/>
        <v>4.5329399999999964</v>
      </c>
      <c r="FB30" s="58">
        <f ca="1">IFERROR(IF($I30="y",'Raw Weather Data'!FB30-$N30,"-"),"-")</f>
        <v>-0.69893999999999323</v>
      </c>
      <c r="FC30" s="313"/>
      <c r="FD30" s="89">
        <f t="shared" ca="1" si="51"/>
        <v>0.69893999999999323</v>
      </c>
      <c r="FE30" s="58">
        <f ca="1">IFERROR(IF($I30="y",'Raw Weather Data'!FE30-$N30,"-"),"-")</f>
        <v>7.905060000000006</v>
      </c>
      <c r="FF30" s="313"/>
      <c r="FG30" s="91">
        <f t="shared" ca="1" si="52"/>
        <v>7.905060000000006</v>
      </c>
      <c r="FJ30" s="63">
        <f ca="1">IFERROR(IF($I30="y",'Raw Weather Data'!FJ30-$N30,"-"),"-")</f>
        <v>-2.3369399999999985</v>
      </c>
      <c r="FK30" s="313"/>
      <c r="FL30" s="89">
        <f t="shared" ca="1" si="53"/>
        <v>2.3369399999999985</v>
      </c>
      <c r="FM30" s="58">
        <f ca="1">IFERROR(IF($I30="y",'Raw Weather Data'!FM30-$N30,"-"),"-")</f>
        <v>-1.2749399999999866</v>
      </c>
      <c r="FN30" s="313"/>
      <c r="FO30" s="89">
        <f t="shared" ca="1" si="54"/>
        <v>1.2749399999999866</v>
      </c>
      <c r="FP30" s="58">
        <f ca="1">IFERROR(IF($I30="y",'Raw Weather Data'!FP30-$N30,"-"),"-")</f>
        <v>-1.2389399999999853</v>
      </c>
      <c r="FQ30" s="313"/>
      <c r="FR30" s="89">
        <f t="shared" ca="1" si="55"/>
        <v>1.2389399999999853</v>
      </c>
      <c r="FS30" s="58">
        <f ca="1">IFERROR(IF($I30="y",'Raw Weather Data'!FS30-$N30,"-"),"-")</f>
        <v>-0.44693999999999789</v>
      </c>
      <c r="FT30" s="313"/>
      <c r="FU30" s="89">
        <f t="shared" ca="1" si="56"/>
        <v>0.44693999999999789</v>
      </c>
      <c r="FV30" s="58">
        <f ca="1">IFERROR(IF($I30="y",'Raw Weather Data'!FV30-$N30,"-"),"-")</f>
        <v>3.9450600000000122</v>
      </c>
      <c r="FW30" s="313"/>
      <c r="FX30" s="89">
        <f t="shared" ca="1" si="22"/>
        <v>3.9450600000000122</v>
      </c>
      <c r="FY30" s="58">
        <f ca="1">IF($I30="y",'Raw Weather Data'!FY30-$N30,"-")</f>
        <v>-0.50093999999998573</v>
      </c>
      <c r="FZ30" s="313"/>
      <c r="GA30" s="89">
        <f t="shared" ca="1" si="23"/>
        <v>0.50093999999998573</v>
      </c>
      <c r="GB30" s="58">
        <f ca="1">IFERROR(IF($I30="y",'Raw Weather Data'!GB30-$N30,"-"),"-")</f>
        <v>-4.4609399999999937</v>
      </c>
      <c r="GC30" s="313"/>
      <c r="GD30" s="89">
        <f t="shared" ca="1" si="57"/>
        <v>4.4609399999999937</v>
      </c>
      <c r="GE30" s="58">
        <f ca="1">IFERROR(IF($I30="y",'Raw Weather Data'!GE30-$N30,"-"),"-")</f>
        <v>1.0470600000000161</v>
      </c>
      <c r="GF30" s="313"/>
      <c r="GG30" s="89">
        <f t="shared" ca="1" si="58"/>
        <v>1.0470600000000161</v>
      </c>
      <c r="GH30" s="46">
        <f ca="1">IFERROR(IF($I30="y",'Raw Weather Data'!GH30-$N30,"-"),"-")</f>
        <v>4.3770600000000002</v>
      </c>
      <c r="GI30" s="313"/>
      <c r="GJ30" s="89">
        <f t="shared" ca="1" si="59"/>
        <v>4.3770600000000002</v>
      </c>
      <c r="GK30" s="58">
        <f ca="1">IFERROR(IF($I30="y",'Raw Weather Data'!GK30-$N30,"-"),"-")</f>
        <v>-1.4909399999999948</v>
      </c>
      <c r="GL30" s="313"/>
      <c r="GM30" s="89">
        <f t="shared" ca="1" si="60"/>
        <v>1.4909399999999948</v>
      </c>
      <c r="GN30" s="58">
        <f ca="1">IFERROR(IF($I30="y",'Raw Weather Data'!GN30-$N30,"-"),"-")</f>
        <v>-5.7749399999999866</v>
      </c>
      <c r="GO30" s="313"/>
      <c r="GP30" s="89">
        <f t="shared" ca="1" si="61"/>
        <v>5.7749399999999866</v>
      </c>
      <c r="GQ30" s="58">
        <f ca="1">IFERROR(IF($I30="y",'Raw Weather Data'!GQ30-$N30,"-"),"-")</f>
        <v>12.981060000000014</v>
      </c>
      <c r="GR30" s="313"/>
      <c r="GS30" s="89">
        <f t="shared" ca="1" si="62"/>
        <v>12.981060000000014</v>
      </c>
      <c r="GT30" s="58">
        <f ca="1">IFERROR(IF($I30="y",'Raw Weather Data'!GT30-$N30,"-"),"-")</f>
        <v>10.659060000000011</v>
      </c>
      <c r="GU30" s="313"/>
      <c r="GV30" s="89">
        <f t="shared" ca="1" si="63"/>
        <v>10.659060000000011</v>
      </c>
      <c r="GW30" s="58">
        <f ca="1">IFERROR(IF($I30="y",'Raw Weather Data'!GW30-$N30,"-"),"-")</f>
        <v>-0.77093999999999596</v>
      </c>
      <c r="GX30" s="313"/>
      <c r="GY30" s="89">
        <f t="shared" ca="1" si="64"/>
        <v>0.77093999999999596</v>
      </c>
      <c r="GZ30" s="58">
        <f ca="1">IFERROR(IF($I30="y",'Raw Weather Data'!GZ30-$N30,"-"),"-")</f>
        <v>0.48905999999999494</v>
      </c>
      <c r="HA30" s="313"/>
      <c r="HB30" s="89">
        <f t="shared" ca="1" si="65"/>
        <v>0.48905999999999494</v>
      </c>
      <c r="HC30" s="58">
        <f ca="1">IFERROR(IF($I30="y",'Raw Weather Data'!HC30-$N30,"-"),"-")</f>
        <v>19.533060000000006</v>
      </c>
      <c r="HD30" s="313"/>
      <c r="HE30" s="91">
        <f t="shared" ca="1" si="24"/>
        <v>19.533060000000006</v>
      </c>
    </row>
    <row r="31" spans="1:213" x14ac:dyDescent="0.35">
      <c r="H31" s="301">
        <v>10</v>
      </c>
      <c r="I31" s="301" t="str">
        <f t="shared" si="25"/>
        <v>Y</v>
      </c>
      <c r="K31" s="18"/>
      <c r="L31" s="56"/>
      <c r="M31" s="117">
        <f ca="1">'Raw Weather Data'!K31</f>
        <v>44782</v>
      </c>
      <c r="N31" s="119">
        <f ca="1">'Raw Weather Data'!L31</f>
        <v>68.837899999999991</v>
      </c>
      <c r="P31" s="63">
        <f ca="1">IFERROR(IF($I31="y",'Raw Weather Data'!P31-$N31,"-"),"-")</f>
        <v>1.3761000000000081</v>
      </c>
      <c r="Q31" s="313"/>
      <c r="R31" s="89">
        <f t="shared" ca="1" si="26"/>
        <v>1.3761000000000081</v>
      </c>
      <c r="S31" s="58">
        <f ca="1">IFERROR(IF($I31="y",'Raw Weather Data'!S31-$N31,"-"),"-")</f>
        <v>1.6821000000000055</v>
      </c>
      <c r="T31" s="313"/>
      <c r="U31" s="89">
        <f t="shared" ca="1" si="27"/>
        <v>1.6821000000000055</v>
      </c>
      <c r="V31" s="58">
        <f ca="1">IFERROR(IF($I31="y",'Raw Weather Data'!V31-$N31,"-"),"-")</f>
        <v>3.7701000000000136</v>
      </c>
      <c r="W31" s="313"/>
      <c r="X31" s="89">
        <f t="shared" ca="1" si="28"/>
        <v>3.7701000000000136</v>
      </c>
      <c r="Y31" s="58">
        <f ca="1">IFERROR(IF($I31="y",'Raw Weather Data'!Y31-$N31,"-"),"-")</f>
        <v>3.7701000000000136</v>
      </c>
      <c r="Z31" s="313"/>
      <c r="AA31" s="89">
        <f t="shared" ca="1" si="29"/>
        <v>3.7701000000000136</v>
      </c>
      <c r="AB31" s="58">
        <f ca="1">IFERROR(IF($I31="y",'Raw Weather Data'!AB31-$N31,"-"),"-")</f>
        <v>5.1561000000000092</v>
      </c>
      <c r="AC31" s="313"/>
      <c r="AD31" s="89">
        <f t="shared" ca="1" si="30"/>
        <v>5.1561000000000092</v>
      </c>
      <c r="AE31" s="58">
        <f ca="1">IFERROR(IF($I31="y",'Raw Weather Data'!AE31-$N31,"-"),"-")</f>
        <v>-1.8458999999999861</v>
      </c>
      <c r="AF31" s="313"/>
      <c r="AG31" s="89">
        <f t="shared" ca="1" si="31"/>
        <v>1.8458999999999861</v>
      </c>
      <c r="AH31" s="58">
        <f ca="1">IFERROR(IF($I31="y",'Raw Weather Data'!AH31-$N31,"-"),"-")</f>
        <v>-2.7899999999988268E-2</v>
      </c>
      <c r="AI31" s="313"/>
      <c r="AJ31" s="89">
        <f t="shared" ca="1" si="32"/>
        <v>2.7899999999988268E-2</v>
      </c>
      <c r="AK31" s="58">
        <f ca="1">IFERROR(IF($I31="y",'Raw Weather Data'!AK31-$N31,"-"),"-")</f>
        <v>9.8901000000000181</v>
      </c>
      <c r="AL31" s="313"/>
      <c r="AM31" s="89">
        <f t="shared" ca="1" si="33"/>
        <v>9.8901000000000181</v>
      </c>
      <c r="AN31" s="46">
        <f ca="1">IFERROR(IF($I31="y",'Raw Weather Data'!AN31-$N31,"-"),"-")</f>
        <v>8.7561000000000035</v>
      </c>
      <c r="AO31" s="313"/>
      <c r="AP31" s="89">
        <f t="shared" ca="1" si="34"/>
        <v>8.7561000000000035</v>
      </c>
      <c r="AQ31" s="58">
        <f ca="1">IFERROR(IF($I31="y",'Raw Weather Data'!AQ31-$N31,"-"),"-")</f>
        <v>10.43010000000001</v>
      </c>
      <c r="AR31" s="313"/>
      <c r="AS31" s="89">
        <f t="shared" ca="1" si="35"/>
        <v>10.43010000000001</v>
      </c>
      <c r="AT31" s="58">
        <f ca="1">IFERROR(IF($I31="y",'Raw Weather Data'!AT31-$N31,"-"),"-")</f>
        <v>11.708100000000002</v>
      </c>
      <c r="AU31" s="313"/>
      <c r="AV31" s="89">
        <f t="shared" ca="1" si="36"/>
        <v>11.708100000000002</v>
      </c>
      <c r="AW31" s="58">
        <f ca="1">IFERROR(IF($I31="y",'Raw Weather Data'!AW31-$N31,"-"),"-")</f>
        <v>9.3501000000000118</v>
      </c>
      <c r="AX31" s="313"/>
      <c r="AY31" s="89">
        <f t="shared" ca="1" si="37"/>
        <v>9.3501000000000118</v>
      </c>
      <c r="AZ31" s="58">
        <f ca="1">IFERROR(IF($I31="y",'Raw Weather Data'!AZ31-$N31,"-"),"-")</f>
        <v>14.282100000000014</v>
      </c>
      <c r="BA31" s="313"/>
      <c r="BB31" s="89">
        <f t="shared" ca="1" si="38"/>
        <v>14.282100000000014</v>
      </c>
      <c r="BC31" s="58">
        <f ca="1">IFERROR(IF($I31="y",'Raw Weather Data'!BC31-$N31,"-"),"-")</f>
        <v>6.9021000000000186</v>
      </c>
      <c r="BD31" s="313"/>
      <c r="BE31" s="89">
        <f t="shared" ca="1" si="39"/>
        <v>6.9021000000000186</v>
      </c>
      <c r="BF31" s="58">
        <f ca="1">IFERROR(IF($I31="y",'Raw Weather Data'!BF31-$N31,"-"),"-")</f>
        <v>10.970100000000002</v>
      </c>
      <c r="BG31" s="313"/>
      <c r="BH31" s="89">
        <f t="shared" ca="1" si="40"/>
        <v>10.970100000000002</v>
      </c>
      <c r="BI31" s="58">
        <f ca="1">IFERROR(IF($I31="y",'Raw Weather Data'!BI31-$N31,"-"),"-")</f>
        <v>20.978100000000012</v>
      </c>
      <c r="BJ31" s="313"/>
      <c r="BK31" s="91">
        <f t="shared" ca="1" si="41"/>
        <v>20.978100000000012</v>
      </c>
      <c r="BN31" s="63">
        <f ca="1">IFERROR(IF($I31="y",'Raw Weather Data'!BN31-$N31,"-"),"-")</f>
        <v>1.2501000000000033</v>
      </c>
      <c r="BO31" s="313"/>
      <c r="BP31" s="89">
        <f t="shared" ca="1" si="1"/>
        <v>1.2501000000000033</v>
      </c>
      <c r="BQ31" s="58">
        <f ca="1">IFERROR(IF($I31="y",'Raw Weather Data'!BQ31-$N31,"-"),"-")</f>
        <v>1.4301000000000101</v>
      </c>
      <c r="BR31" s="313"/>
      <c r="BS31" s="89">
        <f t="shared" ca="1" si="2"/>
        <v>1.4301000000000101</v>
      </c>
      <c r="BT31" s="58">
        <f ca="1">IFERROR(IF($I31="y",'Raw Weather Data'!BT31-$N31,"-"),"-")</f>
        <v>3.6261000000000081</v>
      </c>
      <c r="BU31" s="313"/>
      <c r="BV31" s="89">
        <f t="shared" ca="1" si="3"/>
        <v>3.6261000000000081</v>
      </c>
      <c r="BW31" s="58">
        <f ca="1">IFERROR(IF($I31="y",'Raw Weather Data'!BW31-$N31,"-"),"-")</f>
        <v>2.5101000000000084</v>
      </c>
      <c r="BX31" s="313"/>
      <c r="BY31" s="89">
        <f t="shared" ca="1" si="4"/>
        <v>2.5101000000000084</v>
      </c>
      <c r="BZ31" s="58">
        <f ca="1">IFERROR(IF($I31="y",'Raw Weather Data'!BZ31-$N31,"-"),"-")</f>
        <v>5.822100000000006</v>
      </c>
      <c r="CA31" s="313"/>
      <c r="CB31" s="89">
        <f t="shared" ca="1" si="5"/>
        <v>5.822100000000006</v>
      </c>
      <c r="CC31" s="58">
        <f ca="1">IFERROR(IF($I31="y",'Raw Weather Data'!CC31-$N31,"-"),"-")</f>
        <v>0.71010000000001128</v>
      </c>
      <c r="CD31" s="313"/>
      <c r="CE31" s="89">
        <f t="shared" ca="1" si="6"/>
        <v>0.71010000000001128</v>
      </c>
      <c r="CF31" s="58">
        <f ca="1">IFERROR(IF($I31="y",'Raw Weather Data'!CF31-$N31,"-"),"-")</f>
        <v>2.7261000000000024</v>
      </c>
      <c r="CG31" s="313"/>
      <c r="CH31" s="89">
        <f t="shared" ca="1" si="7"/>
        <v>2.7261000000000024</v>
      </c>
      <c r="CI31" s="58">
        <f ca="1">IFERROR(IF($I31="y",'Raw Weather Data'!CI31-$N31,"-"),"-")</f>
        <v>0.99810000000000798</v>
      </c>
      <c r="CJ31" s="313"/>
      <c r="CK31" s="89">
        <f t="shared" ca="1" si="8"/>
        <v>0.99810000000000798</v>
      </c>
      <c r="CL31" s="46">
        <f ca="1">IFERROR(IF($I31="y",'Raw Weather Data'!CL31-$N31,"-"),"-")</f>
        <v>2.7801000000000045</v>
      </c>
      <c r="CM31" s="313"/>
      <c r="CN31" s="89">
        <f t="shared" ca="1" si="9"/>
        <v>2.7801000000000045</v>
      </c>
      <c r="CO31" s="58">
        <f ca="1">IFERROR(IF($I31="y",'Raw Weather Data'!CO31-$N31,"-"),"-")</f>
        <v>5.6781000000000148</v>
      </c>
      <c r="CP31" s="313"/>
      <c r="CQ31" s="89">
        <f t="shared" ca="1" si="10"/>
        <v>5.6781000000000148</v>
      </c>
      <c r="CR31" s="58">
        <f ca="1">IFERROR(IF($I31="y",'Raw Weather Data'!CR31-$N31,"-"),"-")</f>
        <v>10.322100000000006</v>
      </c>
      <c r="CS31" s="313"/>
      <c r="CT31" s="89">
        <f t="shared" ca="1" si="11"/>
        <v>10.322100000000006</v>
      </c>
      <c r="CU31" s="58">
        <f ca="1">IFERROR(IF($I31="y",'Raw Weather Data'!CU31-$N31,"-"),"-")</f>
        <v>12.30210000000001</v>
      </c>
      <c r="CV31" s="313"/>
      <c r="CW31" s="89">
        <f t="shared" ca="1" si="12"/>
        <v>12.30210000000001</v>
      </c>
      <c r="CX31" s="58">
        <f ca="1">IFERROR(IF($I31="y",'Raw Weather Data'!CX31-$N31,"-"),"-")</f>
        <v>9.3141000000000105</v>
      </c>
      <c r="CY31" s="313"/>
      <c r="CZ31" s="89">
        <f t="shared" ca="1" si="13"/>
        <v>9.3141000000000105</v>
      </c>
      <c r="DA31" s="58">
        <f ca="1">IFERROR(IF($I31="y",'Raw Weather Data'!DA31-$N31,"-"),"-")</f>
        <v>17.954100000000011</v>
      </c>
      <c r="DB31" s="313"/>
      <c r="DC31" s="89">
        <f t="shared" ca="1" si="14"/>
        <v>17.954100000000011</v>
      </c>
      <c r="DD31" s="58">
        <f ca="1">IFERROR(IF($I31="y",'Raw Weather Data'!DD31-$N31,"-"),"-")</f>
        <v>17.630100000000013</v>
      </c>
      <c r="DE31" s="313"/>
      <c r="DF31" s="89">
        <f t="shared" ca="1" si="15"/>
        <v>17.630100000000013</v>
      </c>
      <c r="DG31" s="58">
        <f ca="1">IFERROR(IF($I31="y",'Raw Weather Data'!DG31-$N31,"-"),"-")</f>
        <v>12.554100000000005</v>
      </c>
      <c r="DH31" s="313"/>
      <c r="DI31" s="91">
        <f t="shared" ca="1" si="16"/>
        <v>12.554100000000005</v>
      </c>
      <c r="DL31" s="63">
        <f ca="1">IFERROR(IF($I31="y",'Raw Weather Data'!DL31-$N31,"-"),"-")</f>
        <v>1.5381000000000142</v>
      </c>
      <c r="DM31" s="313"/>
      <c r="DN31" s="89">
        <f t="shared" ca="1" si="42"/>
        <v>1.5381000000000142</v>
      </c>
      <c r="DO31" s="58">
        <f ca="1">IFERROR(IF($I31="y",'Raw Weather Data'!DO31-$N31,"-"),"-")</f>
        <v>1.0341000000000093</v>
      </c>
      <c r="DP31" s="313"/>
      <c r="DQ31" s="89">
        <f t="shared" ca="1" si="43"/>
        <v>1.0341000000000093</v>
      </c>
      <c r="DR31" s="58">
        <f ca="1">IFERROR(IF($I31="y",'Raw Weather Data'!DR31-$N31,"-"),"-")</f>
        <v>1.8621000000000123</v>
      </c>
      <c r="DS31" s="313"/>
      <c r="DT31" s="89">
        <f t="shared" ca="1" si="44"/>
        <v>1.8621000000000123</v>
      </c>
      <c r="DU31" s="58">
        <f ca="1">IFERROR(IF($I31="y",'Raw Weather Data'!DU31-$N31,"-"),"-")</f>
        <v>3.9501000000000204</v>
      </c>
      <c r="DV31" s="313"/>
      <c r="DW31" s="89">
        <f t="shared" ca="1" si="45"/>
        <v>3.9501000000000204</v>
      </c>
      <c r="DX31" s="58">
        <f ca="1">IFERROR(IF($I31="y",'Raw Weather Data'!DX31-$N31,"-"),"-")</f>
        <v>3.9861000000000075</v>
      </c>
      <c r="DY31" s="313"/>
      <c r="DZ31" s="89">
        <f t="shared" ca="1" si="46"/>
        <v>3.9861000000000075</v>
      </c>
      <c r="EA31" s="58">
        <f ca="1">IFERROR(IF($I31="y",'Raw Weather Data'!EA31-$N31,"-"),"-")</f>
        <v>2.2221000000000117</v>
      </c>
      <c r="EB31" s="313"/>
      <c r="EC31" s="89">
        <f t="shared" ca="1" si="17"/>
        <v>2.2221000000000117</v>
      </c>
      <c r="ED31" s="58">
        <f ca="1">IFERROR(IF($I31="y",'Raw Weather Data'!ED31-$N31,"-"),"-")</f>
        <v>0.26010000000000844</v>
      </c>
      <c r="EE31" s="313"/>
      <c r="EF31" s="89">
        <f t="shared" ca="1" si="18"/>
        <v>0.26010000000000844</v>
      </c>
      <c r="EG31" s="58">
        <f ca="1">IFERROR(IF($I31="y",'Raw Weather Data'!EG31-$N31,"-"),"-")</f>
        <v>2.5641000000000105</v>
      </c>
      <c r="EH31" s="313"/>
      <c r="EI31" s="89">
        <f t="shared" ca="1" si="19"/>
        <v>2.5641000000000105</v>
      </c>
      <c r="EJ31" s="46">
        <f ca="1">IFERROR(IF($I31="y",'Raw Weather Data'!EJ31-$N31,"-"),"-")</f>
        <v>12.590100000000007</v>
      </c>
      <c r="EK31" s="313"/>
      <c r="EL31" s="89">
        <f t="shared" ca="1" si="20"/>
        <v>12.590100000000007</v>
      </c>
      <c r="EM31" s="58">
        <f ca="1">IFERROR(IF($I31="y",'Raw Weather Data'!EM31-$N31,"-"),"-")</f>
        <v>10.178100000000015</v>
      </c>
      <c r="EN31" s="313"/>
      <c r="EO31" s="89">
        <f t="shared" ca="1" si="47"/>
        <v>10.178100000000015</v>
      </c>
      <c r="EP31" s="58">
        <f ca="1">IFERROR(IF($I31="y",'Raw Weather Data'!EP31-$N31,"-"),"-")</f>
        <v>13.274100000000004</v>
      </c>
      <c r="EQ31" s="313"/>
      <c r="ER31" s="89">
        <f t="shared" ca="1" si="21"/>
        <v>13.274100000000004</v>
      </c>
      <c r="ES31" s="58">
        <f ca="1">IFERROR(IF($I31="y",'Raw Weather Data'!ES31-$N31,"-"),"-")</f>
        <v>8.1981000000000108</v>
      </c>
      <c r="ET31" s="313"/>
      <c r="EU31" s="89">
        <f t="shared" ca="1" si="48"/>
        <v>8.1981000000000108</v>
      </c>
      <c r="EV31" s="58">
        <f ca="1">IFERROR(IF($I31="y",'Raw Weather Data'!EV31-$N31,"-"),"-")</f>
        <v>19.628100000000018</v>
      </c>
      <c r="EW31" s="313"/>
      <c r="EX31" s="89">
        <f t="shared" ca="1" si="49"/>
        <v>19.628100000000018</v>
      </c>
      <c r="EY31" s="58">
        <f ca="1">IFERROR(IF($I31="y",'Raw Weather Data'!EY31-$N31,"-"),"-")</f>
        <v>2.5461000000000098</v>
      </c>
      <c r="EZ31" s="313"/>
      <c r="FA31" s="89">
        <f t="shared" ca="1" si="50"/>
        <v>2.5461000000000098</v>
      </c>
      <c r="FB31" s="58">
        <f ca="1">IFERROR(IF($I31="y",'Raw Weather Data'!FB31-$N31,"-"),"-")</f>
        <v>20.690100000000015</v>
      </c>
      <c r="FC31" s="313"/>
      <c r="FD31" s="89">
        <f t="shared" ca="1" si="51"/>
        <v>20.690100000000015</v>
      </c>
      <c r="FE31" s="58">
        <f ca="1">IFERROR(IF($I31="y",'Raw Weather Data'!FE31-$N31,"-"),"-")</f>
        <v>21.554100000000005</v>
      </c>
      <c r="FF31" s="313"/>
      <c r="FG31" s="91">
        <f t="shared" ca="1" si="52"/>
        <v>21.554100000000005</v>
      </c>
      <c r="FJ31" s="63">
        <f ca="1">IFERROR(IF($I31="y",'Raw Weather Data'!FJ31-$N31,"-"),"-")</f>
        <v>1.8980999999999995</v>
      </c>
      <c r="FK31" s="313"/>
      <c r="FL31" s="89">
        <f t="shared" ca="1" si="53"/>
        <v>1.8980999999999995</v>
      </c>
      <c r="FM31" s="58">
        <f ca="1">IFERROR(IF($I31="y",'Raw Weather Data'!FM31-$N31,"-"),"-")</f>
        <v>1.5021000000000129</v>
      </c>
      <c r="FN31" s="313"/>
      <c r="FO31" s="89">
        <f t="shared" ca="1" si="54"/>
        <v>1.5021000000000129</v>
      </c>
      <c r="FP31" s="58">
        <f ca="1">IFERROR(IF($I31="y",'Raw Weather Data'!FP31-$N31,"-"),"-")</f>
        <v>3.6621000000000095</v>
      </c>
      <c r="FQ31" s="313"/>
      <c r="FR31" s="89">
        <f t="shared" ca="1" si="55"/>
        <v>3.6621000000000095</v>
      </c>
      <c r="FS31" s="58">
        <f ca="1">IFERROR(IF($I31="y",'Raw Weather Data'!FS31-$N31,"-"),"-")</f>
        <v>5.2461000000000126</v>
      </c>
      <c r="FT31" s="313"/>
      <c r="FU31" s="89">
        <f t="shared" ca="1" si="56"/>
        <v>5.2461000000000126</v>
      </c>
      <c r="FV31" s="58">
        <f ca="1">IFERROR(IF($I31="y",'Raw Weather Data'!FV31-$N31,"-"),"-")</f>
        <v>-0.15389999999999304</v>
      </c>
      <c r="FW31" s="313"/>
      <c r="FX31" s="89">
        <f t="shared" ca="1" si="22"/>
        <v>0.15389999999999304</v>
      </c>
      <c r="FY31" s="58">
        <f ca="1">IF($I31="y",'Raw Weather Data'!FY31-$N31,"-")</f>
        <v>-0.94589999999999463</v>
      </c>
      <c r="FZ31" s="313"/>
      <c r="GA31" s="89">
        <f t="shared" ca="1" si="23"/>
        <v>0.94589999999999463</v>
      </c>
      <c r="GB31" s="58">
        <f ca="1">IFERROR(IF($I31="y",'Raw Weather Data'!GB31-$N31,"-"),"-")</f>
        <v>3.3201000000000107</v>
      </c>
      <c r="GC31" s="313"/>
      <c r="GD31" s="89">
        <f t="shared" ca="1" si="57"/>
        <v>3.3201000000000107</v>
      </c>
      <c r="GE31" s="58">
        <f ca="1">IFERROR(IF($I31="y",'Raw Weather Data'!GE31-$N31,"-"),"-")</f>
        <v>5.0661000000000058</v>
      </c>
      <c r="GF31" s="313"/>
      <c r="GG31" s="89">
        <f t="shared" ca="1" si="58"/>
        <v>5.0661000000000058</v>
      </c>
      <c r="GH31" s="46">
        <f ca="1">IFERROR(IF($I31="y",'Raw Weather Data'!GH31-$N31,"-"),"-")</f>
        <v>2.3661000000000172</v>
      </c>
      <c r="GI31" s="313"/>
      <c r="GJ31" s="89">
        <f t="shared" ca="1" si="59"/>
        <v>2.3661000000000172</v>
      </c>
      <c r="GK31" s="58">
        <f ca="1">IFERROR(IF($I31="y",'Raw Weather Data'!GK31-$N31,"-"),"-")</f>
        <v>1.6821000000000055</v>
      </c>
      <c r="GL31" s="313"/>
      <c r="GM31" s="89">
        <f t="shared" ca="1" si="60"/>
        <v>1.6821000000000055</v>
      </c>
      <c r="GN31" s="58">
        <f ca="1">IFERROR(IF($I31="y",'Raw Weather Data'!GN31-$N31,"-"),"-")</f>
        <v>15.596100000000007</v>
      </c>
      <c r="GO31" s="313"/>
      <c r="GP31" s="89">
        <f t="shared" ca="1" si="61"/>
        <v>15.596100000000007</v>
      </c>
      <c r="GQ31" s="58">
        <f ca="1">IFERROR(IF($I31="y",'Raw Weather Data'!GQ31-$N31,"-"),"-")</f>
        <v>9.8181000000000154</v>
      </c>
      <c r="GR31" s="313"/>
      <c r="GS31" s="89">
        <f t="shared" ca="1" si="62"/>
        <v>9.8181000000000154</v>
      </c>
      <c r="GT31" s="58">
        <f ca="1">IFERROR(IF($I31="y",'Raw Weather Data'!GT31-$N31,"-"),"-")</f>
        <v>14.606099999999998</v>
      </c>
      <c r="GU31" s="313"/>
      <c r="GV31" s="89">
        <f t="shared" ca="1" si="63"/>
        <v>14.606099999999998</v>
      </c>
      <c r="GW31" s="58">
        <f ca="1">IFERROR(IF($I31="y",'Raw Weather Data'!GW31-$N31,"-"),"-")</f>
        <v>5.6421000000000134</v>
      </c>
      <c r="GX31" s="313"/>
      <c r="GY31" s="89">
        <f t="shared" ca="1" si="64"/>
        <v>5.6421000000000134</v>
      </c>
      <c r="GZ31" s="58">
        <f ca="1">IFERROR(IF($I31="y",'Raw Weather Data'!GZ31-$N31,"-"),"-")</f>
        <v>26.864100000000008</v>
      </c>
      <c r="HA31" s="313"/>
      <c r="HB31" s="89">
        <f t="shared" ca="1" si="65"/>
        <v>26.864100000000008</v>
      </c>
      <c r="HC31" s="58">
        <f ca="1">IFERROR(IF($I31="y",'Raw Weather Data'!HC31-$N31,"-"),"-")</f>
        <v>3.6621000000000095</v>
      </c>
      <c r="HD31" s="313"/>
      <c r="HE31" s="91">
        <f t="shared" ca="1" si="24"/>
        <v>3.6621000000000095</v>
      </c>
    </row>
    <row r="32" spans="1:213" x14ac:dyDescent="0.35">
      <c r="H32" s="301">
        <v>11</v>
      </c>
      <c r="I32" s="301" t="str">
        <f t="shared" si="25"/>
        <v>Y</v>
      </c>
      <c r="K32" s="18"/>
      <c r="L32" s="56"/>
      <c r="M32" s="117">
        <f ca="1">'Raw Weather Data'!K32</f>
        <v>44781</v>
      </c>
      <c r="N32" s="119">
        <f ca="1">'Raw Weather Data'!L32</f>
        <v>72.465980000000002</v>
      </c>
      <c r="P32" s="63">
        <f ca="1">IFERROR(IF($I32="y",'Raw Weather Data'!P32-$N32,"-"),"-")</f>
        <v>1.0420199999999937</v>
      </c>
      <c r="Q32" s="313"/>
      <c r="R32" s="89">
        <f t="shared" ca="1" si="26"/>
        <v>1.0420199999999937</v>
      </c>
      <c r="S32" s="58">
        <f ca="1">IFERROR(IF($I32="y",'Raw Weather Data'!S32-$N32,"-"),"-")</f>
        <v>6.6940199999999948</v>
      </c>
      <c r="T32" s="313"/>
      <c r="U32" s="89">
        <f t="shared" ca="1" si="27"/>
        <v>6.6940199999999948</v>
      </c>
      <c r="V32" s="58">
        <f ca="1">IFERROR(IF($I32="y",'Raw Weather Data'!V32-$N32,"-"),"-")</f>
        <v>-1.3339799999999968</v>
      </c>
      <c r="W32" s="313"/>
      <c r="X32" s="89">
        <f t="shared" ca="1" si="28"/>
        <v>1.3339799999999968</v>
      </c>
      <c r="Y32" s="58">
        <f ca="1">IFERROR(IF($I32="y",'Raw Weather Data'!Y32-$N32,"-"),"-")</f>
        <v>-2.0899799999999971</v>
      </c>
      <c r="Z32" s="313"/>
      <c r="AA32" s="89">
        <f t="shared" ca="1" si="29"/>
        <v>2.0899799999999971</v>
      </c>
      <c r="AB32" s="58">
        <f ca="1">IFERROR(IF($I32="y",'Raw Weather Data'!AB32-$N32,"-"),"-")</f>
        <v>2.7160199999999861</v>
      </c>
      <c r="AC32" s="313"/>
      <c r="AD32" s="89">
        <f t="shared" ca="1" si="30"/>
        <v>2.7160199999999861</v>
      </c>
      <c r="AE32" s="58">
        <f ca="1">IFERROR(IF($I32="y",'Raw Weather Data'!AE32-$N32,"-"),"-")</f>
        <v>1.3300199999999904</v>
      </c>
      <c r="AF32" s="313"/>
      <c r="AG32" s="89">
        <f t="shared" ca="1" si="31"/>
        <v>1.3300199999999904</v>
      </c>
      <c r="AH32" s="58">
        <f ca="1">IFERROR(IF($I32="y",'Raw Weather Data'!AH32-$N32,"-"),"-")</f>
        <v>4.2100200000000001</v>
      </c>
      <c r="AI32" s="313"/>
      <c r="AJ32" s="89">
        <f t="shared" ca="1" si="32"/>
        <v>4.2100200000000001</v>
      </c>
      <c r="AK32" s="58">
        <f ca="1">IFERROR(IF($I32="y",'Raw Weather Data'!AK32-$N32,"-"),"-")</f>
        <v>4.4800199999999961</v>
      </c>
      <c r="AL32" s="313"/>
      <c r="AM32" s="89">
        <f t="shared" ca="1" si="33"/>
        <v>4.4800199999999961</v>
      </c>
      <c r="AN32" s="46">
        <f ca="1">IFERROR(IF($I32="y",'Raw Weather Data'!AN32-$N32,"-"),"-")</f>
        <v>10.150019999999998</v>
      </c>
      <c r="AO32" s="313"/>
      <c r="AP32" s="89">
        <f t="shared" ca="1" si="34"/>
        <v>10.150019999999998</v>
      </c>
      <c r="AQ32" s="58">
        <f ca="1">IFERROR(IF($I32="y",'Raw Weather Data'!AQ32-$N32,"-"),"-")</f>
        <v>7.4860199999999963</v>
      </c>
      <c r="AR32" s="313"/>
      <c r="AS32" s="89">
        <f t="shared" ca="1" si="35"/>
        <v>7.4860199999999963</v>
      </c>
      <c r="AT32" s="58">
        <f ca="1">IFERROR(IF($I32="y",'Raw Weather Data'!AT32-$N32,"-"),"-")</f>
        <v>1.4740199999999959</v>
      </c>
      <c r="AU32" s="313"/>
      <c r="AV32" s="89">
        <f t="shared" ca="1" si="36"/>
        <v>1.4740199999999959</v>
      </c>
      <c r="AW32" s="58">
        <f ca="1">IFERROR(IF($I32="y",'Raw Weather Data'!AW32-$N32,"-"),"-")</f>
        <v>6.2440200000000061</v>
      </c>
      <c r="AX32" s="313"/>
      <c r="AY32" s="89">
        <f t="shared" ca="1" si="37"/>
        <v>6.2440200000000061</v>
      </c>
      <c r="AZ32" s="58">
        <f ca="1">IFERROR(IF($I32="y",'Raw Weather Data'!AZ32-$N32,"-"),"-")</f>
        <v>0.26802000000000703</v>
      </c>
      <c r="BA32" s="313"/>
      <c r="BB32" s="89">
        <f t="shared" ca="1" si="38"/>
        <v>0.26802000000000703</v>
      </c>
      <c r="BC32" s="58">
        <f ca="1">IFERROR(IF($I32="y",'Raw Weather Data'!BC32-$N32,"-"),"-")</f>
        <v>3.3820199999999971</v>
      </c>
      <c r="BD32" s="313"/>
      <c r="BE32" s="89">
        <f t="shared" ca="1" si="39"/>
        <v>3.3820199999999971</v>
      </c>
      <c r="BF32" s="58">
        <f ca="1">IFERROR(IF($I32="y",'Raw Weather Data'!BF32-$N32,"-"),"-")</f>
        <v>15.910020000000003</v>
      </c>
      <c r="BG32" s="313"/>
      <c r="BH32" s="89">
        <f t="shared" ca="1" si="40"/>
        <v>15.910020000000003</v>
      </c>
      <c r="BI32" s="58">
        <f ca="1">IFERROR(IF($I32="y",'Raw Weather Data'!BI32-$N32,"-"),"-")</f>
        <v>4.5340199999999982</v>
      </c>
      <c r="BJ32" s="313"/>
      <c r="BK32" s="91">
        <f t="shared" ca="1" si="41"/>
        <v>4.5340199999999982</v>
      </c>
      <c r="BN32" s="63">
        <f ca="1">IFERROR(IF($I32="y",'Raw Weather Data'!BN32-$N32,"-"),"-")</f>
        <v>1.6900200000000041</v>
      </c>
      <c r="BO32" s="313"/>
      <c r="BP32" s="89">
        <f t="shared" ca="1" si="1"/>
        <v>1.6900200000000041</v>
      </c>
      <c r="BQ32" s="58">
        <f ca="1">IFERROR(IF($I32="y",'Raw Weather Data'!BQ32-$N32,"-"),"-")</f>
        <v>5.4340200000000038</v>
      </c>
      <c r="BR32" s="313"/>
      <c r="BS32" s="89">
        <f t="shared" ca="1" si="2"/>
        <v>5.4340200000000038</v>
      </c>
      <c r="BT32" s="58">
        <f ca="1">IFERROR(IF($I32="y",'Raw Weather Data'!BT32-$N32,"-"),"-")</f>
        <v>1.5640199999999993</v>
      </c>
      <c r="BU32" s="313"/>
      <c r="BV32" s="89">
        <f t="shared" ca="1" si="3"/>
        <v>1.5640199999999993</v>
      </c>
      <c r="BW32" s="58">
        <f ca="1">IFERROR(IF($I32="y",'Raw Weather Data'!BW32-$N32,"-"),"-")</f>
        <v>0.44801999999999964</v>
      </c>
      <c r="BX32" s="313"/>
      <c r="BY32" s="89">
        <f t="shared" ca="1" si="4"/>
        <v>0.44801999999999964</v>
      </c>
      <c r="BZ32" s="58">
        <f ca="1">IFERROR(IF($I32="y",'Raw Weather Data'!BZ32-$N32,"-"),"-")</f>
        <v>5.9380199999999945</v>
      </c>
      <c r="CA32" s="313"/>
      <c r="CB32" s="89">
        <f t="shared" ca="1" si="5"/>
        <v>5.9380199999999945</v>
      </c>
      <c r="CC32" s="58">
        <f ca="1">IFERROR(IF($I32="y",'Raw Weather Data'!CC32-$N32,"-"),"-")</f>
        <v>-3.7099800000000016</v>
      </c>
      <c r="CD32" s="313"/>
      <c r="CE32" s="89">
        <f t="shared" ca="1" si="6"/>
        <v>3.7099800000000016</v>
      </c>
      <c r="CF32" s="58">
        <f ca="1">IFERROR(IF($I32="y",'Raw Weather Data'!CF32-$N32,"-"),"-")</f>
        <v>-5.7259799999999927</v>
      </c>
      <c r="CG32" s="313"/>
      <c r="CH32" s="89">
        <f t="shared" ca="1" si="7"/>
        <v>5.7259799999999927</v>
      </c>
      <c r="CI32" s="58">
        <f ca="1">IFERROR(IF($I32="y",'Raw Weather Data'!CI32-$N32,"-"),"-")</f>
        <v>-1.8019800000000004</v>
      </c>
      <c r="CJ32" s="313"/>
      <c r="CK32" s="89">
        <f t="shared" ca="1" si="8"/>
        <v>1.8019800000000004</v>
      </c>
      <c r="CL32" s="46">
        <f ca="1">IFERROR(IF($I32="y",'Raw Weather Data'!CL32-$N32,"-"),"-")</f>
        <v>3.562020000000004</v>
      </c>
      <c r="CM32" s="313"/>
      <c r="CN32" s="89">
        <f t="shared" ca="1" si="9"/>
        <v>3.562020000000004</v>
      </c>
      <c r="CO32" s="58">
        <f ca="1">IFERROR(IF($I32="y",'Raw Weather Data'!CO32-$N32,"-"),"-")</f>
        <v>2.5540199999999942</v>
      </c>
      <c r="CP32" s="313"/>
      <c r="CQ32" s="89">
        <f t="shared" ca="1" si="10"/>
        <v>2.5540199999999942</v>
      </c>
      <c r="CR32" s="58">
        <f ca="1">IFERROR(IF($I32="y",'Raw Weather Data'!CR32-$N32,"-"),"-")</f>
        <v>2.950019999999995</v>
      </c>
      <c r="CS32" s="313"/>
      <c r="CT32" s="89">
        <f t="shared" ca="1" si="11"/>
        <v>2.950019999999995</v>
      </c>
      <c r="CU32" s="58">
        <f ca="1">IFERROR(IF($I32="y",'Raw Weather Data'!CU32-$N32,"-"),"-")</f>
        <v>1.58202</v>
      </c>
      <c r="CV32" s="313"/>
      <c r="CW32" s="89">
        <f t="shared" ca="1" si="12"/>
        <v>1.58202</v>
      </c>
      <c r="CX32" s="58">
        <f ca="1">IFERROR(IF($I32="y",'Raw Weather Data'!CX32-$N32,"-"),"-")</f>
        <v>7.234020000000001</v>
      </c>
      <c r="CY32" s="313"/>
      <c r="CZ32" s="89">
        <f t="shared" ca="1" si="13"/>
        <v>7.234020000000001</v>
      </c>
      <c r="DA32" s="58">
        <f ca="1">IFERROR(IF($I32="y",'Raw Weather Data'!DA32-$N32,"-"),"-")</f>
        <v>13.966019999999986</v>
      </c>
      <c r="DB32" s="313"/>
      <c r="DC32" s="89">
        <f t="shared" ca="1" si="14"/>
        <v>13.966019999999986</v>
      </c>
      <c r="DD32" s="58">
        <f ca="1">IFERROR(IF($I32="y",'Raw Weather Data'!DD32-$N32,"-"),"-")</f>
        <v>5.7940199999999891</v>
      </c>
      <c r="DE32" s="313"/>
      <c r="DF32" s="89">
        <f t="shared" ca="1" si="15"/>
        <v>5.7940199999999891</v>
      </c>
      <c r="DG32" s="58">
        <f ca="1">IFERROR(IF($I32="y",'Raw Weather Data'!DG32-$N32,"-"),"-")</f>
        <v>8.9620199999999954</v>
      </c>
      <c r="DH32" s="313"/>
      <c r="DI32" s="91">
        <f t="shared" ca="1" si="16"/>
        <v>8.9620199999999954</v>
      </c>
      <c r="DL32" s="63">
        <f ca="1">IFERROR(IF($I32="y",'Raw Weather Data'!DL32-$N32,"-"),"-")</f>
        <v>1.8880200000000116</v>
      </c>
      <c r="DM32" s="313"/>
      <c r="DN32" s="89">
        <f t="shared" ca="1" si="42"/>
        <v>1.8880200000000116</v>
      </c>
      <c r="DO32" s="58">
        <f ca="1">IFERROR(IF($I32="y",'Raw Weather Data'!DO32-$N32,"-"),"-")</f>
        <v>2.0140200000000021</v>
      </c>
      <c r="DP32" s="313"/>
      <c r="DQ32" s="89">
        <f t="shared" ca="1" si="43"/>
        <v>2.0140200000000021</v>
      </c>
      <c r="DR32" s="58">
        <f ca="1">IFERROR(IF($I32="y",'Raw Weather Data'!DR32-$N32,"-"),"-")</f>
        <v>6.4420199999999994</v>
      </c>
      <c r="DS32" s="313"/>
      <c r="DT32" s="89">
        <f t="shared" ca="1" si="44"/>
        <v>6.4420199999999994</v>
      </c>
      <c r="DU32" s="58">
        <f ca="1">IFERROR(IF($I32="y",'Raw Weather Data'!DU32-$N32,"-"),"-")</f>
        <v>5.3260199999999998</v>
      </c>
      <c r="DV32" s="313"/>
      <c r="DW32" s="89">
        <f t="shared" ca="1" si="45"/>
        <v>5.3260199999999998</v>
      </c>
      <c r="DX32" s="58">
        <f ca="1">IFERROR(IF($I32="y",'Raw Weather Data'!DX32-$N32,"-"),"-")</f>
        <v>5.3260199999999998</v>
      </c>
      <c r="DY32" s="313"/>
      <c r="DZ32" s="89">
        <f t="shared" ca="1" si="46"/>
        <v>5.3260199999999998</v>
      </c>
      <c r="EA32" s="58">
        <f ca="1">IFERROR(IF($I32="y",'Raw Weather Data'!EA32-$N32,"-"),"-")</f>
        <v>0.97002000000000521</v>
      </c>
      <c r="EB32" s="313"/>
      <c r="EC32" s="89">
        <f t="shared" ca="1" si="17"/>
        <v>0.97002000000000521</v>
      </c>
      <c r="ED32" s="58">
        <f ca="1">IFERROR(IF($I32="y",'Raw Weather Data'!ED32-$N32,"-"),"-")</f>
        <v>0.61001999999999157</v>
      </c>
      <c r="EE32" s="313"/>
      <c r="EF32" s="89">
        <f t="shared" ca="1" si="18"/>
        <v>0.61001999999999157</v>
      </c>
      <c r="EG32" s="58">
        <f ca="1">IFERROR(IF($I32="y",'Raw Weather Data'!EG32-$N32,"-"),"-")</f>
        <v>1.1140200000000107</v>
      </c>
      <c r="EH32" s="313"/>
      <c r="EI32" s="89">
        <f t="shared" ca="1" si="19"/>
        <v>1.1140200000000107</v>
      </c>
      <c r="EJ32" s="46">
        <f ca="1">IFERROR(IF($I32="y",'Raw Weather Data'!EJ32-$N32,"-"),"-")</f>
        <v>2.2300199999999961</v>
      </c>
      <c r="EK32" s="313"/>
      <c r="EL32" s="89">
        <f t="shared" ca="1" si="20"/>
        <v>2.2300199999999961</v>
      </c>
      <c r="EM32" s="58">
        <f ca="1">IFERROR(IF($I32="y",'Raw Weather Data'!EM32-$N32,"-"),"-")</f>
        <v>18.322019999999995</v>
      </c>
      <c r="EN32" s="313"/>
      <c r="EO32" s="89">
        <f t="shared" ca="1" si="47"/>
        <v>18.322019999999995</v>
      </c>
      <c r="EP32" s="58">
        <f ca="1">IFERROR(IF($I32="y",'Raw Weather Data'!EP32-$N32,"-"),"-")</f>
        <v>8.6200199999999967</v>
      </c>
      <c r="EQ32" s="313"/>
      <c r="ER32" s="89">
        <f t="shared" ca="1" si="21"/>
        <v>8.6200199999999967</v>
      </c>
      <c r="ES32" s="58">
        <f ca="1">IFERROR(IF($I32="y",'Raw Weather Data'!ES32-$N32,"-"),"-")</f>
        <v>16.738020000000006</v>
      </c>
      <c r="ET32" s="313"/>
      <c r="EU32" s="89">
        <f t="shared" ca="1" si="48"/>
        <v>16.738020000000006</v>
      </c>
      <c r="EV32" s="58">
        <f ca="1">IFERROR(IF($I32="y",'Raw Weather Data'!EV32-$N32,"-"),"-")</f>
        <v>9.2860200000000077</v>
      </c>
      <c r="EW32" s="313"/>
      <c r="EX32" s="89">
        <f t="shared" ca="1" si="49"/>
        <v>9.2860200000000077</v>
      </c>
      <c r="EY32" s="58">
        <f ca="1">IFERROR(IF($I32="y",'Raw Weather Data'!EY32-$N32,"-"),"-")</f>
        <v>18.646020000000007</v>
      </c>
      <c r="EZ32" s="313"/>
      <c r="FA32" s="89">
        <f t="shared" ca="1" si="50"/>
        <v>18.646020000000007</v>
      </c>
      <c r="FB32" s="58">
        <f ca="1">IFERROR(IF($I32="y",'Raw Weather Data'!FB32-$N32,"-"),"-")</f>
        <v>15.136020000000002</v>
      </c>
      <c r="FC32" s="313"/>
      <c r="FD32" s="89">
        <f t="shared" ca="1" si="51"/>
        <v>15.136020000000002</v>
      </c>
      <c r="FE32" s="58">
        <f ca="1">IFERROR(IF($I32="y",'Raw Weather Data'!FE32-$N32,"-"),"-")</f>
        <v>14.398020000000002</v>
      </c>
      <c r="FF32" s="313"/>
      <c r="FG32" s="91">
        <f t="shared" ca="1" si="52"/>
        <v>14.398020000000002</v>
      </c>
      <c r="FJ32" s="63">
        <f ca="1">IFERROR(IF($I32="y",'Raw Weather Data'!FJ32-$N32,"-"),"-")</f>
        <v>3.1300200000000018</v>
      </c>
      <c r="FK32" s="313"/>
      <c r="FL32" s="89">
        <f t="shared" ca="1" si="53"/>
        <v>3.1300200000000018</v>
      </c>
      <c r="FM32" s="58">
        <f ca="1">IFERROR(IF($I32="y",'Raw Weather Data'!FM32-$N32,"-"),"-")</f>
        <v>7.234020000000001</v>
      </c>
      <c r="FN32" s="313"/>
      <c r="FO32" s="89">
        <f t="shared" ca="1" si="54"/>
        <v>7.234020000000001</v>
      </c>
      <c r="FP32" s="58">
        <f ca="1">IFERROR(IF($I32="y",'Raw Weather Data'!FP32-$N32,"-"),"-")</f>
        <v>2.4820200000000057</v>
      </c>
      <c r="FQ32" s="313"/>
      <c r="FR32" s="89">
        <f t="shared" ca="1" si="55"/>
        <v>2.4820200000000057</v>
      </c>
      <c r="FS32" s="58">
        <f ca="1">IFERROR(IF($I32="y",'Raw Weather Data'!FS32-$N32,"-"),"-")</f>
        <v>0.17802000000000362</v>
      </c>
      <c r="FT32" s="313"/>
      <c r="FU32" s="89">
        <f t="shared" ca="1" si="56"/>
        <v>0.17802000000000362</v>
      </c>
      <c r="FV32" s="58">
        <f ca="1">IFERROR(IF($I32="y",'Raw Weather Data'!FV32-$N32,"-"),"-")</f>
        <v>1.906019999999998</v>
      </c>
      <c r="FW32" s="313"/>
      <c r="FX32" s="89">
        <f t="shared" ca="1" si="22"/>
        <v>1.906019999999998</v>
      </c>
      <c r="FY32" s="58">
        <f ca="1">IF($I32="y",'Raw Weather Data'!FY32-$N32,"-")</f>
        <v>0.89802000000000248</v>
      </c>
      <c r="FZ32" s="313"/>
      <c r="GA32" s="89">
        <f t="shared" ca="1" si="23"/>
        <v>0.89802000000000248</v>
      </c>
      <c r="GB32" s="58">
        <f ca="1">IFERROR(IF($I32="y",'Raw Weather Data'!GB32-$N32,"-"),"-")</f>
        <v>4.2100200000000001</v>
      </c>
      <c r="GC32" s="313"/>
      <c r="GD32" s="89">
        <f t="shared" ca="1" si="57"/>
        <v>4.2100200000000001</v>
      </c>
      <c r="GE32" s="58">
        <f ca="1">IFERROR(IF($I32="y",'Raw Weather Data'!GE32-$N32,"-"),"-")</f>
        <v>16.000020000000006</v>
      </c>
      <c r="GF32" s="313"/>
      <c r="GG32" s="89">
        <f t="shared" ca="1" si="58"/>
        <v>16.000020000000006</v>
      </c>
      <c r="GH32" s="46">
        <f ca="1">IFERROR(IF($I32="y",'Raw Weather Data'!GH32-$N32,"-"),"-")</f>
        <v>9.5920199999999909</v>
      </c>
      <c r="GI32" s="313"/>
      <c r="GJ32" s="89">
        <f t="shared" ca="1" si="59"/>
        <v>9.5920199999999909</v>
      </c>
      <c r="GK32" s="58">
        <f ca="1">IFERROR(IF($I32="y",'Raw Weather Data'!GK32-$N32,"-"),"-")</f>
        <v>10.744020000000006</v>
      </c>
      <c r="GL32" s="313"/>
      <c r="GM32" s="89">
        <f t="shared" ca="1" si="60"/>
        <v>10.744020000000006</v>
      </c>
      <c r="GN32" s="58">
        <f ca="1">IFERROR(IF($I32="y",'Raw Weather Data'!GN32-$N32,"-"),"-")</f>
        <v>8.2060199999999952</v>
      </c>
      <c r="GO32" s="313"/>
      <c r="GP32" s="89">
        <f t="shared" ca="1" si="61"/>
        <v>8.2060199999999952</v>
      </c>
      <c r="GQ32" s="58">
        <f ca="1">IFERROR(IF($I32="y",'Raw Weather Data'!GQ32-$N32,"-"),"-")</f>
        <v>5.5420199999999937</v>
      </c>
      <c r="GR32" s="313"/>
      <c r="GS32" s="89">
        <f t="shared" ca="1" si="62"/>
        <v>5.5420199999999937</v>
      </c>
      <c r="GT32" s="58">
        <f ca="1">IFERROR(IF($I32="y",'Raw Weather Data'!GT32-$N32,"-"),"-")</f>
        <v>11.716019999999986</v>
      </c>
      <c r="GU32" s="313"/>
      <c r="GV32" s="89">
        <f t="shared" ca="1" si="63"/>
        <v>11.716019999999986</v>
      </c>
      <c r="GW32" s="58">
        <f ca="1">IFERROR(IF($I32="y",'Raw Weather Data'!GW32-$N32,"-"),"-")</f>
        <v>21.274019999999993</v>
      </c>
      <c r="GX32" s="313"/>
      <c r="GY32" s="89">
        <f t="shared" ca="1" si="64"/>
        <v>21.274019999999993</v>
      </c>
      <c r="GZ32" s="58">
        <f ca="1">IFERROR(IF($I32="y",'Raw Weather Data'!GZ32-$N32,"-"),"-")</f>
        <v>16.57602</v>
      </c>
      <c r="HA32" s="313"/>
      <c r="HB32" s="89">
        <f t="shared" ca="1" si="65"/>
        <v>16.57602</v>
      </c>
      <c r="HC32" s="58">
        <f ca="1">IFERROR(IF($I32="y",'Raw Weather Data'!HC32-$N32,"-"),"-")</f>
        <v>5.3620200000000011</v>
      </c>
      <c r="HD32" s="313"/>
      <c r="HE32" s="91">
        <f t="shared" ca="1" si="24"/>
        <v>5.3620200000000011</v>
      </c>
    </row>
    <row r="33" spans="8:213" x14ac:dyDescent="0.35">
      <c r="H33" s="301">
        <v>12</v>
      </c>
      <c r="I33" s="301" t="str">
        <f t="shared" si="25"/>
        <v>Y</v>
      </c>
      <c r="K33" s="18"/>
      <c r="L33" s="56"/>
      <c r="M33" s="117">
        <f ca="1">'Raw Weather Data'!K33</f>
        <v>44780</v>
      </c>
      <c r="N33" s="119">
        <f ca="1">'Raw Weather Data'!L33</f>
        <v>78.167119999999997</v>
      </c>
      <c r="P33" s="63">
        <f ca="1">IFERROR(IF($I33="y",'Raw Weather Data'!P33-$N33,"-"),"-")</f>
        <v>1.3888800000000145</v>
      </c>
      <c r="Q33" s="313"/>
      <c r="R33" s="89">
        <f t="shared" ca="1" si="26"/>
        <v>1.3888800000000145</v>
      </c>
      <c r="S33" s="58">
        <f ca="1">IFERROR(IF($I33="y",'Raw Weather Data'!S33-$N33,"-"),"-")</f>
        <v>4.322880000000012</v>
      </c>
      <c r="T33" s="313"/>
      <c r="U33" s="89">
        <f t="shared" ca="1" si="27"/>
        <v>4.322880000000012</v>
      </c>
      <c r="V33" s="58">
        <f ca="1">IFERROR(IF($I33="y",'Raw Weather Data'!V33-$N33,"-"),"-")</f>
        <v>5.8888800000000145</v>
      </c>
      <c r="W33" s="313"/>
      <c r="X33" s="89">
        <f t="shared" ca="1" si="28"/>
        <v>5.8888800000000145</v>
      </c>
      <c r="Y33" s="58">
        <f ca="1">IFERROR(IF($I33="y",'Raw Weather Data'!Y33-$N33,"-"),"-")</f>
        <v>7.7248799999999989</v>
      </c>
      <c r="Z33" s="313"/>
      <c r="AA33" s="89">
        <f t="shared" ca="1" si="29"/>
        <v>7.7248799999999989</v>
      </c>
      <c r="AB33" s="58">
        <f ca="1">IFERROR(IF($I33="y",'Raw Weather Data'!AB33-$N33,"-"),"-")</f>
        <v>9.5248800000000102</v>
      </c>
      <c r="AC33" s="313"/>
      <c r="AD33" s="89">
        <f t="shared" ca="1" si="30"/>
        <v>9.5248800000000102</v>
      </c>
      <c r="AE33" s="58">
        <f ca="1">IFERROR(IF($I33="y",'Raw Weather Data'!AE33-$N33,"-"),"-")</f>
        <v>11.558880000000002</v>
      </c>
      <c r="AF33" s="313"/>
      <c r="AG33" s="89">
        <f t="shared" ca="1" si="31"/>
        <v>11.558880000000002</v>
      </c>
      <c r="AH33" s="58">
        <f ca="1">IFERROR(IF($I33="y",'Raw Weather Data'!AH33-$N33,"-"),"-")</f>
        <v>8.1208800000000139</v>
      </c>
      <c r="AI33" s="313"/>
      <c r="AJ33" s="89">
        <f t="shared" ca="1" si="32"/>
        <v>8.1208800000000139</v>
      </c>
      <c r="AK33" s="58">
        <f ca="1">IFERROR(IF($I33="y",'Raw Weather Data'!AK33-$N33,"-"),"-")</f>
        <v>1.352879999999999</v>
      </c>
      <c r="AL33" s="313"/>
      <c r="AM33" s="89">
        <f t="shared" ca="1" si="33"/>
        <v>1.352879999999999</v>
      </c>
      <c r="AN33" s="46">
        <f ca="1">IFERROR(IF($I33="y",'Raw Weather Data'!AN33-$N33,"-"),"-")</f>
        <v>1.3168800000000118</v>
      </c>
      <c r="AO33" s="313"/>
      <c r="AP33" s="89">
        <f t="shared" ca="1" si="34"/>
        <v>1.3168800000000118</v>
      </c>
      <c r="AQ33" s="58">
        <f ca="1">IFERROR(IF($I33="y",'Raw Weather Data'!AQ33-$N33,"-"),"-")</f>
        <v>-5.0191200000000009</v>
      </c>
      <c r="AR33" s="313"/>
      <c r="AS33" s="89">
        <f t="shared" ca="1" si="35"/>
        <v>5.0191200000000009</v>
      </c>
      <c r="AT33" s="58">
        <f ca="1">IFERROR(IF($I33="y",'Raw Weather Data'!AT33-$N33,"-"),"-")</f>
        <v>-2.0491200000000021</v>
      </c>
      <c r="AU33" s="313"/>
      <c r="AV33" s="89">
        <f t="shared" ca="1" si="36"/>
        <v>2.0491200000000021</v>
      </c>
      <c r="AW33" s="58">
        <f ca="1">IFERROR(IF($I33="y",'Raw Weather Data'!AW33-$N33,"-"),"-")</f>
        <v>7.4368800000000164</v>
      </c>
      <c r="AX33" s="313"/>
      <c r="AY33" s="89">
        <f t="shared" ca="1" si="37"/>
        <v>7.4368800000000164</v>
      </c>
      <c r="AZ33" s="58">
        <f ca="1">IFERROR(IF($I33="y",'Raw Weather Data'!AZ33-$N33,"-"),"-")</f>
        <v>-2.9851200000000091</v>
      </c>
      <c r="BA33" s="313"/>
      <c r="BB33" s="89">
        <f t="shared" ca="1" si="38"/>
        <v>2.9851200000000091</v>
      </c>
      <c r="BC33" s="58">
        <f ca="1">IFERROR(IF($I33="y",'Raw Weather Data'!BC33-$N33,"-"),"-")</f>
        <v>10.01088</v>
      </c>
      <c r="BD33" s="313"/>
      <c r="BE33" s="89">
        <f t="shared" ca="1" si="39"/>
        <v>10.01088</v>
      </c>
      <c r="BF33" s="58">
        <f ca="1">IFERROR(IF($I33="y",'Raw Weather Data'!BF33-$N33,"-"),"-")</f>
        <v>-5.8111200000000025</v>
      </c>
      <c r="BG33" s="313"/>
      <c r="BH33" s="89">
        <f t="shared" ca="1" si="40"/>
        <v>5.8111200000000025</v>
      </c>
      <c r="BI33" s="58">
        <f ca="1">IFERROR(IF($I33="y",'Raw Weather Data'!BI33-$N33,"-"),"-")</f>
        <v>-5.0911200000000036</v>
      </c>
      <c r="BJ33" s="313"/>
      <c r="BK33" s="91">
        <f t="shared" ca="1" si="41"/>
        <v>5.0911200000000036</v>
      </c>
      <c r="BN33" s="63">
        <f ca="1">IFERROR(IF($I33="y",'Raw Weather Data'!BN33-$N33,"-"),"-")</f>
        <v>-2.7151199999999989</v>
      </c>
      <c r="BO33" s="313"/>
      <c r="BP33" s="89">
        <f t="shared" ca="1" si="1"/>
        <v>2.7151199999999989</v>
      </c>
      <c r="BQ33" s="58">
        <f ca="1">IFERROR(IF($I33="y",'Raw Weather Data'!BQ33-$N33,"-"),"-")</f>
        <v>2.01888000000001</v>
      </c>
      <c r="BR33" s="313"/>
      <c r="BS33" s="89">
        <f t="shared" ca="1" si="2"/>
        <v>2.01888000000001</v>
      </c>
      <c r="BT33" s="58">
        <f ca="1">IFERROR(IF($I33="y",'Raw Weather Data'!BT33-$N33,"-"),"-")</f>
        <v>4.7008799999999979</v>
      </c>
      <c r="BU33" s="313"/>
      <c r="BV33" s="89">
        <f t="shared" ca="1" si="3"/>
        <v>4.7008799999999979</v>
      </c>
      <c r="BW33" s="58">
        <f ca="1">IFERROR(IF($I33="y",'Raw Weather Data'!BW33-$N33,"-"),"-")</f>
        <v>6.4288800000000066</v>
      </c>
      <c r="BX33" s="313"/>
      <c r="BY33" s="89">
        <f t="shared" ca="1" si="4"/>
        <v>6.4288800000000066</v>
      </c>
      <c r="BZ33" s="58">
        <f ca="1">IFERROR(IF($I33="y",'Raw Weather Data'!BZ33-$N33,"-"),"-")</f>
        <v>5.4928799999999995</v>
      </c>
      <c r="CA33" s="313"/>
      <c r="CB33" s="89">
        <f t="shared" ca="1" si="5"/>
        <v>5.4928799999999995</v>
      </c>
      <c r="CC33" s="58">
        <f ca="1">IFERROR(IF($I33="y",'Raw Weather Data'!CC33-$N33,"-"),"-")</f>
        <v>7.3108800000000116</v>
      </c>
      <c r="CD33" s="313"/>
      <c r="CE33" s="89">
        <f t="shared" ca="1" si="6"/>
        <v>7.3108800000000116</v>
      </c>
      <c r="CF33" s="58">
        <f ca="1">IFERROR(IF($I33="y",'Raw Weather Data'!CF33-$N33,"-"),"-")</f>
        <v>7.7248799999999989</v>
      </c>
      <c r="CG33" s="313"/>
      <c r="CH33" s="89">
        <f t="shared" ca="1" si="7"/>
        <v>7.7248799999999989</v>
      </c>
      <c r="CI33" s="58">
        <f ca="1">IFERROR(IF($I33="y",'Raw Weather Data'!CI33-$N33,"-"),"-")</f>
        <v>3.7468800000000044</v>
      </c>
      <c r="CJ33" s="313"/>
      <c r="CK33" s="89">
        <f t="shared" ca="1" si="8"/>
        <v>3.7468800000000044</v>
      </c>
      <c r="CL33" s="46">
        <f ca="1">IFERROR(IF($I33="y",'Raw Weather Data'!CL33-$N33,"-"),"-")</f>
        <v>2.288880000000006</v>
      </c>
      <c r="CM33" s="313"/>
      <c r="CN33" s="89">
        <f t="shared" ca="1" si="9"/>
        <v>2.288880000000006</v>
      </c>
      <c r="CO33" s="58">
        <f ca="1">IFERROR(IF($I33="y",'Raw Weather Data'!CO33-$N33,"-"),"-")</f>
        <v>-6.2071199999999891</v>
      </c>
      <c r="CP33" s="313"/>
      <c r="CQ33" s="89">
        <f t="shared" ca="1" si="10"/>
        <v>6.2071199999999891</v>
      </c>
      <c r="CR33" s="58">
        <f ca="1">IFERROR(IF($I33="y",'Raw Weather Data'!CR33-$N33,"-"),"-")</f>
        <v>-7.1071199999999948</v>
      </c>
      <c r="CS33" s="313"/>
      <c r="CT33" s="89">
        <f t="shared" ca="1" si="11"/>
        <v>7.1071199999999948</v>
      </c>
      <c r="CU33" s="58">
        <f ca="1">IFERROR(IF($I33="y",'Raw Weather Data'!CU33-$N33,"-"),"-")</f>
        <v>10.568879999999993</v>
      </c>
      <c r="CV33" s="313"/>
      <c r="CW33" s="89">
        <f t="shared" ca="1" si="12"/>
        <v>10.568879999999993</v>
      </c>
      <c r="CX33" s="58">
        <f ca="1">IFERROR(IF($I33="y",'Raw Weather Data'!CX33-$N33,"-"),"-")</f>
        <v>9.4168800000000061</v>
      </c>
      <c r="CY33" s="313"/>
      <c r="CZ33" s="89">
        <f t="shared" ca="1" si="13"/>
        <v>9.4168800000000061</v>
      </c>
      <c r="DA33" s="58">
        <f ca="1">IFERROR(IF($I33="y",'Raw Weather Data'!DA33-$N33,"-"),"-")</f>
        <v>5.5288800000000009</v>
      </c>
      <c r="DB33" s="313"/>
      <c r="DC33" s="89">
        <f t="shared" ca="1" si="14"/>
        <v>5.5288800000000009</v>
      </c>
      <c r="DD33" s="58">
        <f ca="1">IFERROR(IF($I33="y",'Raw Weather Data'!DD33-$N33,"-"),"-")</f>
        <v>-2.7871200000000016</v>
      </c>
      <c r="DE33" s="313"/>
      <c r="DF33" s="89">
        <f t="shared" ca="1" si="15"/>
        <v>2.7871200000000016</v>
      </c>
      <c r="DG33" s="58">
        <f ca="1">IFERROR(IF($I33="y",'Raw Weather Data'!DG33-$N33,"-"),"-")</f>
        <v>0.34488000000000341</v>
      </c>
      <c r="DH33" s="313"/>
      <c r="DI33" s="91">
        <f t="shared" ca="1" si="16"/>
        <v>0.34488000000000341</v>
      </c>
      <c r="DL33" s="63">
        <f ca="1">IFERROR(IF($I33="y",'Raw Weather Data'!DL33-$N33,"-"),"-")</f>
        <v>-4.7491199999999907</v>
      </c>
      <c r="DM33" s="313"/>
      <c r="DN33" s="89">
        <f t="shared" ca="1" si="42"/>
        <v>4.7491199999999907</v>
      </c>
      <c r="DO33" s="58">
        <f ca="1">IFERROR(IF($I33="y",'Raw Weather Data'!DO33-$N33,"-"),"-")</f>
        <v>1.3888800000000145</v>
      </c>
      <c r="DP33" s="313"/>
      <c r="DQ33" s="89">
        <f t="shared" ca="1" si="43"/>
        <v>1.3888800000000145</v>
      </c>
      <c r="DR33" s="58">
        <f ca="1">IFERROR(IF($I33="y",'Raw Weather Data'!DR33-$N33,"-"),"-")</f>
        <v>1.964880000000008</v>
      </c>
      <c r="DS33" s="313"/>
      <c r="DT33" s="89">
        <f t="shared" ca="1" si="44"/>
        <v>1.964880000000008</v>
      </c>
      <c r="DU33" s="58">
        <f ca="1">IFERROR(IF($I33="y",'Raw Weather Data'!DU33-$N33,"-"),"-")</f>
        <v>7.9228800000000064</v>
      </c>
      <c r="DV33" s="313"/>
      <c r="DW33" s="89">
        <f t="shared" ca="1" si="45"/>
        <v>7.9228800000000064</v>
      </c>
      <c r="DX33" s="58">
        <f ca="1">IFERROR(IF($I33="y",'Raw Weather Data'!DX33-$N33,"-"),"-")</f>
        <v>7.1488800000000055</v>
      </c>
      <c r="DY33" s="313"/>
      <c r="DZ33" s="89">
        <f t="shared" ca="1" si="46"/>
        <v>7.1488800000000055</v>
      </c>
      <c r="EA33" s="58">
        <f ca="1">IFERROR(IF($I33="y",'Raw Weather Data'!EA33-$N33,"-"),"-")</f>
        <v>9.5608800000000116</v>
      </c>
      <c r="EB33" s="313"/>
      <c r="EC33" s="89">
        <f t="shared" ca="1" si="17"/>
        <v>9.5608800000000116</v>
      </c>
      <c r="ED33" s="58">
        <f ca="1">IFERROR(IF($I33="y",'Raw Weather Data'!ED33-$N33,"-"),"-")</f>
        <v>-4.515119999999996</v>
      </c>
      <c r="EE33" s="313"/>
      <c r="EF33" s="89">
        <f t="shared" ca="1" si="18"/>
        <v>4.515119999999996</v>
      </c>
      <c r="EG33" s="58">
        <f ca="1">IFERROR(IF($I33="y",'Raw Weather Data'!EG33-$N33,"-"),"-")</f>
        <v>4.484880000000004</v>
      </c>
      <c r="EH33" s="313"/>
      <c r="EI33" s="89">
        <f t="shared" ca="1" si="19"/>
        <v>4.484880000000004</v>
      </c>
      <c r="EJ33" s="46">
        <f ca="1">IFERROR(IF($I33="y",'Raw Weather Data'!EJ33-$N33,"-"),"-")</f>
        <v>7.3828800000000143</v>
      </c>
      <c r="EK33" s="313"/>
      <c r="EL33" s="89">
        <f t="shared" ca="1" si="20"/>
        <v>7.3828800000000143</v>
      </c>
      <c r="EM33" s="58">
        <f ca="1">IFERROR(IF($I33="y",'Raw Weather Data'!EM33-$N33,"-"),"-")</f>
        <v>4.7908800000000014</v>
      </c>
      <c r="EN33" s="313"/>
      <c r="EO33" s="89">
        <f t="shared" ca="1" si="47"/>
        <v>4.7908800000000014</v>
      </c>
      <c r="EP33" s="58">
        <f ca="1">IFERROR(IF($I33="y",'Raw Weather Data'!EP33-$N33,"-"),"-")</f>
        <v>6.3388800000000032</v>
      </c>
      <c r="EQ33" s="313"/>
      <c r="ER33" s="89">
        <f t="shared" ca="1" si="21"/>
        <v>6.3388800000000032</v>
      </c>
      <c r="ES33" s="58">
        <f ca="1">IFERROR(IF($I33="y",'Raw Weather Data'!ES33-$N33,"-"),"-")</f>
        <v>7.9768800000000084</v>
      </c>
      <c r="ET33" s="313"/>
      <c r="EU33" s="89">
        <f t="shared" ca="1" si="48"/>
        <v>7.9768800000000084</v>
      </c>
      <c r="EV33" s="58">
        <f ca="1">IFERROR(IF($I33="y",'Raw Weather Data'!EV33-$N33,"-"),"-")</f>
        <v>12.296880000000002</v>
      </c>
      <c r="EW33" s="313"/>
      <c r="EX33" s="89">
        <f t="shared" ca="1" si="49"/>
        <v>12.296880000000002</v>
      </c>
      <c r="EY33" s="58">
        <f ca="1">IFERROR(IF($I33="y",'Raw Weather Data'!EY33-$N33,"-"),"-")</f>
        <v>4.0528800000000018</v>
      </c>
      <c r="EZ33" s="313"/>
      <c r="FA33" s="89">
        <f t="shared" ca="1" si="50"/>
        <v>4.0528800000000018</v>
      </c>
      <c r="FB33" s="58">
        <f ca="1">IFERROR(IF($I33="y",'Raw Weather Data'!FB33-$N33,"-"),"-")</f>
        <v>5.7988800000000111</v>
      </c>
      <c r="FC33" s="313"/>
      <c r="FD33" s="89">
        <f t="shared" ca="1" si="51"/>
        <v>5.7988800000000111</v>
      </c>
      <c r="FE33" s="58">
        <f ca="1">IFERROR(IF($I33="y",'Raw Weather Data'!FE33-$N33,"-"),"-")</f>
        <v>-0.33911999999999409</v>
      </c>
      <c r="FF33" s="313"/>
      <c r="FG33" s="91">
        <f t="shared" ca="1" si="52"/>
        <v>0.33911999999999409</v>
      </c>
      <c r="FJ33" s="63">
        <f ca="1">IFERROR(IF($I33="y",'Raw Weather Data'!FJ33-$N33,"-"),"-")</f>
        <v>2.0880000000005339E-2</v>
      </c>
      <c r="FK33" s="313"/>
      <c r="FL33" s="89">
        <f t="shared" ca="1" si="53"/>
        <v>2.0880000000005339E-2</v>
      </c>
      <c r="FM33" s="58">
        <f ca="1">IFERROR(IF($I33="y",'Raw Weather Data'!FM33-$N33,"-"),"-")</f>
        <v>5.4028799999999961</v>
      </c>
      <c r="FN33" s="313"/>
      <c r="FO33" s="89">
        <f t="shared" ca="1" si="54"/>
        <v>5.4028799999999961</v>
      </c>
      <c r="FP33" s="58">
        <f ca="1">IFERROR(IF($I33="y",'Raw Weather Data'!FP33-$N33,"-"),"-")</f>
        <v>7.6168799999999948</v>
      </c>
      <c r="FQ33" s="313"/>
      <c r="FR33" s="89">
        <f t="shared" ca="1" si="55"/>
        <v>7.6168799999999948</v>
      </c>
      <c r="FS33" s="58">
        <f ca="1">IFERROR(IF($I33="y",'Raw Weather Data'!FS33-$N33,"-"),"-")</f>
        <v>7.4908800000000042</v>
      </c>
      <c r="FT33" s="313"/>
      <c r="FU33" s="89">
        <f t="shared" ca="1" si="56"/>
        <v>7.4908800000000042</v>
      </c>
      <c r="FV33" s="58">
        <f ca="1">IFERROR(IF($I33="y",'Raw Weather Data'!FV33-$N33,"-"),"-")</f>
        <v>7.8508800000000036</v>
      </c>
      <c r="FW33" s="313"/>
      <c r="FX33" s="89">
        <f t="shared" ca="1" si="22"/>
        <v>7.8508800000000036</v>
      </c>
      <c r="FY33" s="58">
        <f ca="1">IF($I33="y",'Raw Weather Data'!FY33-$N33,"-")</f>
        <v>13.01688</v>
      </c>
      <c r="FZ33" s="313"/>
      <c r="GA33" s="89">
        <f t="shared" ca="1" si="23"/>
        <v>13.01688</v>
      </c>
      <c r="GB33" s="58">
        <f ca="1">IFERROR(IF($I33="y",'Raw Weather Data'!GB33-$N33,"-"),"-")</f>
        <v>5.6188800000000043</v>
      </c>
      <c r="GC33" s="313"/>
      <c r="GD33" s="89">
        <f t="shared" ca="1" si="57"/>
        <v>5.6188800000000043</v>
      </c>
      <c r="GE33" s="58">
        <f ca="1">IFERROR(IF($I33="y",'Raw Weather Data'!GE33-$N33,"-"),"-")</f>
        <v>1.136880000000005</v>
      </c>
      <c r="GF33" s="313"/>
      <c r="GG33" s="89">
        <f t="shared" ca="1" si="58"/>
        <v>1.136880000000005</v>
      </c>
      <c r="GH33" s="46">
        <f ca="1">IFERROR(IF($I33="y",'Raw Weather Data'!GH33-$N33,"-"),"-")</f>
        <v>9.8848799999999954</v>
      </c>
      <c r="GI33" s="313"/>
      <c r="GJ33" s="89">
        <f t="shared" ca="1" si="59"/>
        <v>9.8848799999999954</v>
      </c>
      <c r="GK33" s="58">
        <f ca="1">IFERROR(IF($I33="y",'Raw Weather Data'!GK33-$N33,"-"),"-")</f>
        <v>1.8928800000000052</v>
      </c>
      <c r="GL33" s="313"/>
      <c r="GM33" s="89">
        <f t="shared" ca="1" si="60"/>
        <v>1.8928800000000052</v>
      </c>
      <c r="GN33" s="58">
        <f ca="1">IFERROR(IF($I33="y",'Raw Weather Data'!GN33-$N33,"-"),"-")</f>
        <v>-4.73111999999999</v>
      </c>
      <c r="GO33" s="313"/>
      <c r="GP33" s="89">
        <f t="shared" ca="1" si="61"/>
        <v>4.73111999999999</v>
      </c>
      <c r="GQ33" s="58">
        <f ca="1">IFERROR(IF($I33="y",'Raw Weather Data'!GQ33-$N33,"-"),"-")</f>
        <v>2.4688799999999986</v>
      </c>
      <c r="GR33" s="313"/>
      <c r="GS33" s="89">
        <f t="shared" ca="1" si="62"/>
        <v>2.4688799999999986</v>
      </c>
      <c r="GT33" s="58">
        <f ca="1">IFERROR(IF($I33="y",'Raw Weather Data'!GT33-$N33,"-"),"-")</f>
        <v>15.24888</v>
      </c>
      <c r="GU33" s="313"/>
      <c r="GV33" s="89">
        <f t="shared" ca="1" si="63"/>
        <v>15.24888</v>
      </c>
      <c r="GW33" s="58">
        <f ca="1">IFERROR(IF($I33="y",'Raw Weather Data'!GW33-$N33,"-"),"-")</f>
        <v>14.51088</v>
      </c>
      <c r="GX33" s="313"/>
      <c r="GY33" s="89">
        <f t="shared" ca="1" si="64"/>
        <v>14.51088</v>
      </c>
      <c r="GZ33" s="58">
        <f ca="1">IFERROR(IF($I33="y",'Raw Weather Data'!GZ33-$N33,"-"),"-")</f>
        <v>6.4288800000000066</v>
      </c>
      <c r="HA33" s="313"/>
      <c r="HB33" s="89">
        <f t="shared" ca="1" si="65"/>
        <v>6.4288800000000066</v>
      </c>
      <c r="HC33" s="58">
        <f ca="1">IFERROR(IF($I33="y",'Raw Weather Data'!HC33-$N33,"-"),"-")</f>
        <v>4.484880000000004</v>
      </c>
      <c r="HD33" s="313"/>
      <c r="HE33" s="91">
        <f t="shared" ca="1" si="24"/>
        <v>4.484880000000004</v>
      </c>
    </row>
    <row r="34" spans="8:213" x14ac:dyDescent="0.35">
      <c r="H34" s="301">
        <v>13</v>
      </c>
      <c r="I34" s="301" t="str">
        <f t="shared" si="25"/>
        <v>Y</v>
      </c>
      <c r="K34" s="18"/>
      <c r="L34" s="56"/>
      <c r="M34" s="117">
        <f ca="1">'Raw Weather Data'!K34</f>
        <v>44779</v>
      </c>
      <c r="N34" s="119">
        <f ca="1">'Raw Weather Data'!L34</f>
        <v>83.854939999999999</v>
      </c>
      <c r="P34" s="63">
        <f ca="1">IFERROR(IF($I34="y",'Raw Weather Data'!P34-$N34,"-"),"-")</f>
        <v>-1.0229400000000055</v>
      </c>
      <c r="Q34" s="313"/>
      <c r="R34" s="89">
        <f t="shared" ca="1" si="26"/>
        <v>1.0229400000000055</v>
      </c>
      <c r="S34" s="58">
        <f ca="1">IFERROR(IF($I34="y",'Raw Weather Data'!S34-$N34,"-"),"-")</f>
        <v>-1.1669399999999968</v>
      </c>
      <c r="T34" s="313"/>
      <c r="U34" s="89">
        <f t="shared" ca="1" si="27"/>
        <v>1.1669399999999968</v>
      </c>
      <c r="V34" s="58">
        <f ca="1">IFERROR(IF($I34="y",'Raw Weather Data'!V34-$N34,"-"),"-")</f>
        <v>-0.6269399999999905</v>
      </c>
      <c r="W34" s="313"/>
      <c r="X34" s="89">
        <f t="shared" ca="1" si="28"/>
        <v>0.6269399999999905</v>
      </c>
      <c r="Y34" s="58">
        <f ca="1">IFERROR(IF($I34="y",'Raw Weather Data'!Y34-$N34,"-"),"-")</f>
        <v>-0.32094000000000733</v>
      </c>
      <c r="Z34" s="313"/>
      <c r="AA34" s="89">
        <f t="shared" ca="1" si="29"/>
        <v>0.32094000000000733</v>
      </c>
      <c r="AB34" s="58">
        <f ca="1">IFERROR(IF($I34="y",'Raw Weather Data'!AB34-$N34,"-"),"-")</f>
        <v>-0.84293999999999869</v>
      </c>
      <c r="AC34" s="313"/>
      <c r="AD34" s="89">
        <f t="shared" ca="1" si="30"/>
        <v>0.84293999999999869</v>
      </c>
      <c r="AE34" s="58">
        <f ca="1">IFERROR(IF($I34="y",'Raw Weather Data'!AE34-$N34,"-"),"-")</f>
        <v>-2.4989400000000046</v>
      </c>
      <c r="AF34" s="313"/>
      <c r="AG34" s="89">
        <f t="shared" ca="1" si="31"/>
        <v>2.4989400000000046</v>
      </c>
      <c r="AH34" s="58">
        <f ca="1">IFERROR(IF($I34="y",'Raw Weather Data'!AH34-$N34,"-"),"-")</f>
        <v>-7.5029399999999953</v>
      </c>
      <c r="AI34" s="313"/>
      <c r="AJ34" s="89">
        <f t="shared" ca="1" si="32"/>
        <v>7.5029399999999953</v>
      </c>
      <c r="AK34" s="58">
        <f ca="1">IFERROR(IF($I34="y",'Raw Weather Data'!AK34-$N34,"-"),"-")</f>
        <v>5.925060000000002</v>
      </c>
      <c r="AL34" s="313"/>
      <c r="AM34" s="89">
        <f t="shared" ca="1" si="33"/>
        <v>5.925060000000002</v>
      </c>
      <c r="AN34" s="46">
        <f ca="1">IFERROR(IF($I34="y",'Raw Weather Data'!AN34-$N34,"-"),"-")</f>
        <v>-11.85893999999999</v>
      </c>
      <c r="AO34" s="313"/>
      <c r="AP34" s="89">
        <f t="shared" ca="1" si="34"/>
        <v>11.85893999999999</v>
      </c>
      <c r="AQ34" s="58">
        <f ca="1">IFERROR(IF($I34="y",'Raw Weather Data'!AQ34-$N34,"-"),"-")</f>
        <v>-11.030940000000001</v>
      </c>
      <c r="AR34" s="313"/>
      <c r="AS34" s="89">
        <f t="shared" ca="1" si="35"/>
        <v>11.030940000000001</v>
      </c>
      <c r="AT34" s="58">
        <f ca="1">IFERROR(IF($I34="y",'Raw Weather Data'!AT34-$N34,"-"),"-")</f>
        <v>-2.4989400000000046</v>
      </c>
      <c r="AU34" s="313"/>
      <c r="AV34" s="89">
        <f t="shared" ca="1" si="36"/>
        <v>2.4989400000000046</v>
      </c>
      <c r="AW34" s="58">
        <f ca="1">IFERROR(IF($I34="y",'Raw Weather Data'!AW34-$N34,"-"),"-")</f>
        <v>1.3170599999999979</v>
      </c>
      <c r="AX34" s="313"/>
      <c r="AY34" s="89">
        <f t="shared" ca="1" si="37"/>
        <v>1.3170599999999979</v>
      </c>
      <c r="AZ34" s="58">
        <f ca="1">IFERROR(IF($I34="y",'Raw Weather Data'!AZ34-$N34,"-"),"-")</f>
        <v>-2.3909400000000005</v>
      </c>
      <c r="BA34" s="313"/>
      <c r="BB34" s="89">
        <f t="shared" ca="1" si="38"/>
        <v>2.3909400000000005</v>
      </c>
      <c r="BC34" s="58">
        <f ca="1">IFERROR(IF($I34="y",'Raw Weather Data'!BC34-$N34,"-"),"-")</f>
        <v>-9.8069399999999973</v>
      </c>
      <c r="BD34" s="313"/>
      <c r="BE34" s="89">
        <f t="shared" ca="1" si="39"/>
        <v>9.8069399999999973</v>
      </c>
      <c r="BF34" s="58">
        <f ca="1">IFERROR(IF($I34="y",'Raw Weather Data'!BF34-$N34,"-"),"-")</f>
        <v>-14.846940000000004</v>
      </c>
      <c r="BG34" s="313"/>
      <c r="BH34" s="89">
        <f t="shared" ca="1" si="40"/>
        <v>14.846940000000004</v>
      </c>
      <c r="BI34" s="58">
        <f ca="1">IFERROR(IF($I34="y",'Raw Weather Data'!BI34-$N34,"-"),"-")</f>
        <v>2.793059999999997</v>
      </c>
      <c r="BJ34" s="313"/>
      <c r="BK34" s="91">
        <f t="shared" ca="1" si="41"/>
        <v>2.793059999999997</v>
      </c>
      <c r="BN34" s="63">
        <f ca="1">IFERROR(IF($I34="y",'Raw Weather Data'!BN34-$N34,"-"),"-")</f>
        <v>-0.51894000000000062</v>
      </c>
      <c r="BO34" s="313"/>
      <c r="BP34" s="89">
        <f t="shared" ca="1" si="1"/>
        <v>0.51894000000000062</v>
      </c>
      <c r="BQ34" s="58">
        <f ca="1">IFERROR(IF($I34="y",'Raw Weather Data'!BQ34-$N34,"-"),"-")</f>
        <v>-0.66293999999999187</v>
      </c>
      <c r="BR34" s="313"/>
      <c r="BS34" s="89">
        <f t="shared" ca="1" si="2"/>
        <v>0.66293999999999187</v>
      </c>
      <c r="BT34" s="58">
        <f ca="1">IFERROR(IF($I34="y",'Raw Weather Data'!BT34-$N34,"-"),"-")</f>
        <v>-0.77093999999999596</v>
      </c>
      <c r="BU34" s="313"/>
      <c r="BV34" s="89">
        <f t="shared" ca="1" si="3"/>
        <v>0.77093999999999596</v>
      </c>
      <c r="BW34" s="58">
        <f ca="1">IFERROR(IF($I34="y",'Raw Weather Data'!BW34-$N34,"-"),"-")</f>
        <v>-1.0229400000000055</v>
      </c>
      <c r="BX34" s="313"/>
      <c r="BY34" s="89">
        <f t="shared" ca="1" si="4"/>
        <v>1.0229400000000055</v>
      </c>
      <c r="BZ34" s="58">
        <f ca="1">IFERROR(IF($I34="y",'Raw Weather Data'!BZ34-$N34,"-"),"-")</f>
        <v>-0.19494000000000256</v>
      </c>
      <c r="CA34" s="313"/>
      <c r="CB34" s="89">
        <f t="shared" ca="1" si="5"/>
        <v>0.19494000000000256</v>
      </c>
      <c r="CC34" s="58">
        <f ca="1">IFERROR(IF($I34="y",'Raw Weather Data'!CC34-$N34,"-"),"-")</f>
        <v>-1.9049399999999963</v>
      </c>
      <c r="CD34" s="313"/>
      <c r="CE34" s="89">
        <f t="shared" ca="1" si="6"/>
        <v>1.9049399999999963</v>
      </c>
      <c r="CF34" s="58">
        <f ca="1">IFERROR(IF($I34="y",'Raw Weather Data'!CF34-$N34,"-"),"-")</f>
        <v>-6.9449400000000026</v>
      </c>
      <c r="CG34" s="313"/>
      <c r="CH34" s="89">
        <f t="shared" ca="1" si="7"/>
        <v>6.9449400000000026</v>
      </c>
      <c r="CI34" s="58">
        <f ca="1">IFERROR(IF($I34="y",'Raw Weather Data'!CI34-$N34,"-"),"-")</f>
        <v>2.6490600000000057</v>
      </c>
      <c r="CJ34" s="313"/>
      <c r="CK34" s="89">
        <f t="shared" ca="1" si="8"/>
        <v>2.6490600000000057</v>
      </c>
      <c r="CL34" s="46">
        <f ca="1">IFERROR(IF($I34="y",'Raw Weather Data'!CL34-$N34,"-"),"-")</f>
        <v>-6.7109399999999937</v>
      </c>
      <c r="CM34" s="313"/>
      <c r="CN34" s="89">
        <f t="shared" ca="1" si="9"/>
        <v>6.7109399999999937</v>
      </c>
      <c r="CO34" s="58">
        <f ca="1">IFERROR(IF($I34="y",'Raw Weather Data'!CO34-$N34,"-"),"-")</f>
        <v>-13.262939999999986</v>
      </c>
      <c r="CP34" s="313"/>
      <c r="CQ34" s="89">
        <f t="shared" ca="1" si="10"/>
        <v>13.262939999999986</v>
      </c>
      <c r="CR34" s="58">
        <f ca="1">IFERROR(IF($I34="y",'Raw Weather Data'!CR34-$N34,"-"),"-")</f>
        <v>3.1530599999999964</v>
      </c>
      <c r="CS34" s="313"/>
      <c r="CT34" s="89">
        <f t="shared" ca="1" si="11"/>
        <v>3.1530599999999964</v>
      </c>
      <c r="CU34" s="58">
        <f ca="1">IFERROR(IF($I34="y",'Raw Weather Data'!CU34-$N34,"-"),"-")</f>
        <v>-2.4269400000000019</v>
      </c>
      <c r="CV34" s="313"/>
      <c r="CW34" s="89">
        <f t="shared" ca="1" si="12"/>
        <v>2.4269400000000019</v>
      </c>
      <c r="CX34" s="58">
        <f ca="1">IFERROR(IF($I34="y",'Raw Weather Data'!CX34-$N34,"-"),"-")</f>
        <v>5.5290600000000012</v>
      </c>
      <c r="CY34" s="313"/>
      <c r="CZ34" s="89">
        <f t="shared" ca="1" si="13"/>
        <v>5.5290600000000012</v>
      </c>
      <c r="DA34" s="58">
        <f ca="1">IFERROR(IF($I34="y",'Raw Weather Data'!DA34-$N34,"-"),"-")</f>
        <v>-8.2949399999999969</v>
      </c>
      <c r="DB34" s="313"/>
      <c r="DC34" s="89">
        <f t="shared" ca="1" si="14"/>
        <v>8.2949399999999969</v>
      </c>
      <c r="DD34" s="58">
        <f ca="1">IFERROR(IF($I34="y",'Raw Weather Data'!DD34-$N34,"-"),"-")</f>
        <v>3.1890599999999978</v>
      </c>
      <c r="DE34" s="313"/>
      <c r="DF34" s="89">
        <f t="shared" ca="1" si="15"/>
        <v>3.1890599999999978</v>
      </c>
      <c r="DG34" s="58">
        <f ca="1">IFERROR(IF($I34="y",'Raw Weather Data'!DG34-$N34,"-"),"-")</f>
        <v>-5.1989399999999932</v>
      </c>
      <c r="DH34" s="313"/>
      <c r="DI34" s="91">
        <f t="shared" ca="1" si="16"/>
        <v>5.1989399999999932</v>
      </c>
      <c r="DL34" s="63">
        <f ca="1">IFERROR(IF($I34="y",'Raw Weather Data'!DL34-$N34,"-"),"-")</f>
        <v>0.30906000000000233</v>
      </c>
      <c r="DM34" s="313"/>
      <c r="DN34" s="89">
        <f t="shared" ca="1" si="42"/>
        <v>0.30906000000000233</v>
      </c>
      <c r="DO34" s="58">
        <f ca="1">IFERROR(IF($I34="y",'Raw Weather Data'!DO34-$N34,"-"),"-")</f>
        <v>-0.44693999999999789</v>
      </c>
      <c r="DP34" s="313"/>
      <c r="DQ34" s="89">
        <f t="shared" ca="1" si="43"/>
        <v>0.44693999999999789</v>
      </c>
      <c r="DR34" s="58">
        <f ca="1">IFERROR(IF($I34="y",'Raw Weather Data'!DR34-$N34,"-"),"-")</f>
        <v>-0.51894000000000062</v>
      </c>
      <c r="DS34" s="313"/>
      <c r="DT34" s="89">
        <f t="shared" ca="1" si="44"/>
        <v>0.51894000000000062</v>
      </c>
      <c r="DU34" s="58">
        <f ca="1">IFERROR(IF($I34="y",'Raw Weather Data'!DU34-$N34,"-"),"-")</f>
        <v>-1.4729399999999941</v>
      </c>
      <c r="DV34" s="313"/>
      <c r="DW34" s="89">
        <f t="shared" ca="1" si="45"/>
        <v>1.4729399999999941</v>
      </c>
      <c r="DX34" s="58">
        <f ca="1">IFERROR(IF($I34="y",'Raw Weather Data'!DX34-$N34,"-"),"-")</f>
        <v>-0.59093999999998914</v>
      </c>
      <c r="DY34" s="313"/>
      <c r="DZ34" s="89">
        <f t="shared" ca="1" si="46"/>
        <v>0.59093999999998914</v>
      </c>
      <c r="EA34" s="58">
        <f ca="1">IFERROR(IF($I34="y",'Raw Weather Data'!EA34-$N34,"-"),"-")</f>
        <v>0.16505999999999688</v>
      </c>
      <c r="EB34" s="313"/>
      <c r="EC34" s="89">
        <f t="shared" ca="1" si="17"/>
        <v>0.16505999999999688</v>
      </c>
      <c r="ED34" s="58">
        <f ca="1">IFERROR(IF($I34="y",'Raw Weather Data'!ED34-$N34,"-"),"-")</f>
        <v>-4.5329399999999964</v>
      </c>
      <c r="EE34" s="313"/>
      <c r="EF34" s="89">
        <f t="shared" ca="1" si="18"/>
        <v>4.5329399999999964</v>
      </c>
      <c r="EG34" s="58">
        <f ca="1">IFERROR(IF($I34="y",'Raw Weather Data'!EG34-$N34,"-"),"-")</f>
        <v>-5.8289399999999887</v>
      </c>
      <c r="EH34" s="313"/>
      <c r="EI34" s="89">
        <f t="shared" ca="1" si="19"/>
        <v>5.8289399999999887</v>
      </c>
      <c r="EJ34" s="46">
        <f ca="1">IFERROR(IF($I34="y",'Raw Weather Data'!EJ34-$N34,"-"),"-")</f>
        <v>2.5770599999999888</v>
      </c>
      <c r="EK34" s="313"/>
      <c r="EL34" s="89">
        <f t="shared" ca="1" si="20"/>
        <v>2.5770599999999888</v>
      </c>
      <c r="EM34" s="58">
        <f ca="1">IFERROR(IF($I34="y",'Raw Weather Data'!EM34-$N34,"-"),"-")</f>
        <v>-7.2869399999999871</v>
      </c>
      <c r="EN34" s="313"/>
      <c r="EO34" s="89">
        <f t="shared" ca="1" si="47"/>
        <v>7.2869399999999871</v>
      </c>
      <c r="EP34" s="58">
        <f ca="1">IFERROR(IF($I34="y",'Raw Weather Data'!EP34-$N34,"-"),"-")</f>
        <v>0.66906000000000176</v>
      </c>
      <c r="EQ34" s="313"/>
      <c r="ER34" s="89">
        <f t="shared" ca="1" si="21"/>
        <v>0.66906000000000176</v>
      </c>
      <c r="ES34" s="58">
        <f ca="1">IFERROR(IF($I34="y",'Raw Weather Data'!ES34-$N34,"-"),"-")</f>
        <v>5.0250599999999963</v>
      </c>
      <c r="ET34" s="313"/>
      <c r="EU34" s="89">
        <f t="shared" ca="1" si="48"/>
        <v>5.0250599999999963</v>
      </c>
      <c r="EV34" s="58">
        <f ca="1">IFERROR(IF($I34="y",'Raw Weather Data'!EV34-$N34,"-"),"-")</f>
        <v>0.1470600000000104</v>
      </c>
      <c r="EW34" s="313"/>
      <c r="EX34" s="89">
        <f t="shared" ca="1" si="49"/>
        <v>0.1470600000000104</v>
      </c>
      <c r="EY34" s="58">
        <f ca="1">IFERROR(IF($I34="y",'Raw Weather Data'!EY34-$N34,"-"),"-")</f>
        <v>-1.706940000000003</v>
      </c>
      <c r="EZ34" s="313"/>
      <c r="FA34" s="89">
        <f t="shared" ca="1" si="50"/>
        <v>1.706940000000003</v>
      </c>
      <c r="FB34" s="58">
        <f ca="1">IFERROR(IF($I34="y",'Raw Weather Data'!FB34-$N34,"-"),"-")</f>
        <v>-8.0249399999999866</v>
      </c>
      <c r="FC34" s="313"/>
      <c r="FD34" s="89">
        <f t="shared" ca="1" si="51"/>
        <v>8.0249399999999866</v>
      </c>
      <c r="FE34" s="58">
        <f ca="1">IFERROR(IF($I34="y",'Raw Weather Data'!FE34-$N34,"-"),"-")</f>
        <v>-8.2229399999999941</v>
      </c>
      <c r="FF34" s="313"/>
      <c r="FG34" s="91">
        <f t="shared" ca="1" si="52"/>
        <v>8.2229399999999941</v>
      </c>
      <c r="FJ34" s="63">
        <f ca="1">IFERROR(IF($I34="y",'Raw Weather Data'!FJ34-$N34,"-"),"-")</f>
        <v>-0.77093999999999596</v>
      </c>
      <c r="FK34" s="313"/>
      <c r="FL34" s="89">
        <f t="shared" ca="1" si="53"/>
        <v>0.77093999999999596</v>
      </c>
      <c r="FM34" s="58">
        <f ca="1">IFERROR(IF($I34="y",'Raw Weather Data'!FM34-$N34,"-"),"-")</f>
        <v>-0.78893999999999664</v>
      </c>
      <c r="FN34" s="313"/>
      <c r="FO34" s="89">
        <f t="shared" ca="1" si="54"/>
        <v>0.78893999999999664</v>
      </c>
      <c r="FP34" s="58">
        <f ca="1">IFERROR(IF($I34="y",'Raw Weather Data'!FP34-$N34,"-"),"-")</f>
        <v>-0.84293999999999869</v>
      </c>
      <c r="FQ34" s="313"/>
      <c r="FR34" s="89">
        <f t="shared" ca="1" si="55"/>
        <v>0.84293999999999869</v>
      </c>
      <c r="FS34" s="58">
        <f ca="1">IFERROR(IF($I34="y",'Raw Weather Data'!FS34-$N34,"-"),"-")</f>
        <v>-0.55493999999998778</v>
      </c>
      <c r="FT34" s="313"/>
      <c r="FU34" s="89">
        <f t="shared" ca="1" si="56"/>
        <v>0.55493999999998778</v>
      </c>
      <c r="FV34" s="58">
        <f ca="1">IFERROR(IF($I34="y",'Raw Weather Data'!FV34-$N34,"-"),"-")</f>
        <v>-1.0049400000000048</v>
      </c>
      <c r="FW34" s="313"/>
      <c r="FX34" s="89">
        <f t="shared" ca="1" si="22"/>
        <v>1.0049400000000048</v>
      </c>
      <c r="FY34" s="58">
        <f ca="1">IF($I34="y",'Raw Weather Data'!FY34-$N34,"-")</f>
        <v>-3.3089400000000069</v>
      </c>
      <c r="FZ34" s="313"/>
      <c r="GA34" s="89">
        <f t="shared" ca="1" si="23"/>
        <v>3.3089400000000069</v>
      </c>
      <c r="GB34" s="58">
        <f ca="1">IFERROR(IF($I34="y",'Raw Weather Data'!GB34-$N34,"-"),"-")</f>
        <v>-4.9289399999999972</v>
      </c>
      <c r="GC34" s="313"/>
      <c r="GD34" s="89">
        <f t="shared" ca="1" si="57"/>
        <v>4.9289399999999972</v>
      </c>
      <c r="GE34" s="58">
        <f ca="1">IFERROR(IF($I34="y",'Raw Weather Data'!GE34-$N34,"-"),"-")</f>
        <v>1.4610600000000034</v>
      </c>
      <c r="GF34" s="313"/>
      <c r="GG34" s="89">
        <f t="shared" ca="1" si="58"/>
        <v>1.4610600000000034</v>
      </c>
      <c r="GH34" s="46">
        <f ca="1">IFERROR(IF($I34="y",'Raw Weather Data'!GH34-$N34,"-"),"-")</f>
        <v>-8.402940000000001</v>
      </c>
      <c r="GI34" s="313"/>
      <c r="GJ34" s="89">
        <f t="shared" ca="1" si="59"/>
        <v>8.402940000000001</v>
      </c>
      <c r="GK34" s="58">
        <f ca="1">IFERROR(IF($I34="y",'Raw Weather Data'!GK34-$N34,"-"),"-")</f>
        <v>-14.954939999999993</v>
      </c>
      <c r="GL34" s="313"/>
      <c r="GM34" s="89">
        <f t="shared" ca="1" si="60"/>
        <v>14.954939999999993</v>
      </c>
      <c r="GN34" s="58">
        <f ca="1">IFERROR(IF($I34="y",'Raw Weather Data'!GN34-$N34,"-"),"-")</f>
        <v>-6.8189399999999978</v>
      </c>
      <c r="GO34" s="313"/>
      <c r="GP34" s="89">
        <f t="shared" ca="1" si="61"/>
        <v>6.8189399999999978</v>
      </c>
      <c r="GQ34" s="58">
        <f ca="1">IFERROR(IF($I34="y",'Raw Weather Data'!GQ34-$N34,"-"),"-")</f>
        <v>8.8050599999999974</v>
      </c>
      <c r="GR34" s="313"/>
      <c r="GS34" s="89">
        <f t="shared" ca="1" si="62"/>
        <v>8.8050599999999974</v>
      </c>
      <c r="GT34" s="58">
        <f ca="1">IFERROR(IF($I34="y",'Raw Weather Data'!GT34-$N34,"-"),"-")</f>
        <v>8.9130600000000015</v>
      </c>
      <c r="GU34" s="313"/>
      <c r="GV34" s="89">
        <f t="shared" ca="1" si="63"/>
        <v>8.9130600000000015</v>
      </c>
      <c r="GW34" s="58">
        <f ca="1">IFERROR(IF($I34="y",'Raw Weather Data'!GW34-$N34,"-"),"-")</f>
        <v>2.3790600000000097</v>
      </c>
      <c r="GX34" s="313"/>
      <c r="GY34" s="89">
        <f t="shared" ca="1" si="64"/>
        <v>2.3790600000000097</v>
      </c>
      <c r="GZ34" s="58">
        <f ca="1">IFERROR(IF($I34="y",'Raw Weather Data'!GZ34-$N34,"-"),"-")</f>
        <v>-1.3829399999999907</v>
      </c>
      <c r="HA34" s="313"/>
      <c r="HB34" s="89">
        <f t="shared" ca="1" si="65"/>
        <v>1.3829399999999907</v>
      </c>
      <c r="HC34" s="58">
        <f ca="1">IFERROR(IF($I34="y",'Raw Weather Data'!HC34-$N34,"-"),"-")</f>
        <v>6.3750600000000048</v>
      </c>
      <c r="HD34" s="313"/>
      <c r="HE34" s="91">
        <f t="shared" ca="1" si="24"/>
        <v>6.3750600000000048</v>
      </c>
    </row>
    <row r="35" spans="8:213" x14ac:dyDescent="0.35">
      <c r="H35" s="301">
        <v>14</v>
      </c>
      <c r="I35" s="301" t="str">
        <f t="shared" si="25"/>
        <v>Y</v>
      </c>
      <c r="K35" s="18"/>
      <c r="L35" s="56"/>
      <c r="M35" s="117">
        <f ca="1">'Raw Weather Data'!K35</f>
        <v>44778</v>
      </c>
      <c r="N35" s="119">
        <f ca="1">'Raw Weather Data'!L35</f>
        <v>78.642500000000013</v>
      </c>
      <c r="P35" s="63">
        <f ca="1">IFERROR(IF($I35="y",'Raw Weather Data'!P35-$N35,"-"),"-")</f>
        <v>-0.31050000000001887</v>
      </c>
      <c r="Q35" s="313"/>
      <c r="R35" s="89">
        <f t="shared" ca="1" si="26"/>
        <v>0.31050000000001887</v>
      </c>
      <c r="S35" s="58">
        <f ca="1">IFERROR(IF($I35="y",'Raw Weather Data'!S35-$N35,"-"),"-")</f>
        <v>-1.9305000000000092</v>
      </c>
      <c r="T35" s="313"/>
      <c r="U35" s="89">
        <f t="shared" ca="1" si="27"/>
        <v>1.9305000000000092</v>
      </c>
      <c r="V35" s="58">
        <f ca="1">IFERROR(IF($I35="y",'Raw Weather Data'!V35-$N35,"-"),"-")</f>
        <v>-1.6785000000000139</v>
      </c>
      <c r="W35" s="313"/>
      <c r="X35" s="89">
        <f t="shared" ca="1" si="28"/>
        <v>1.6785000000000139</v>
      </c>
      <c r="Y35" s="58">
        <f ca="1">IFERROR(IF($I35="y",'Raw Weather Data'!Y35-$N35,"-"),"-")</f>
        <v>-2.8125</v>
      </c>
      <c r="Z35" s="313"/>
      <c r="AA35" s="89">
        <f t="shared" ca="1" si="29"/>
        <v>2.8125</v>
      </c>
      <c r="AB35" s="58">
        <f ca="1">IFERROR(IF($I35="y",'Raw Weather Data'!AB35-$N35,"-"),"-")</f>
        <v>-3.9465000000000146</v>
      </c>
      <c r="AC35" s="313"/>
      <c r="AD35" s="89">
        <f t="shared" ca="1" si="30"/>
        <v>3.9465000000000146</v>
      </c>
      <c r="AE35" s="58">
        <f ca="1">IFERROR(IF($I35="y",'Raw Weather Data'!AE35-$N35,"-"),"-")</f>
        <v>-7.4385000000000048</v>
      </c>
      <c r="AF35" s="313"/>
      <c r="AG35" s="89">
        <f t="shared" ca="1" si="31"/>
        <v>7.4385000000000048</v>
      </c>
      <c r="AH35" s="58">
        <f ca="1">IFERROR(IF($I35="y",'Raw Weather Data'!AH35-$N35,"-"),"-")</f>
        <v>5.4854999999999876</v>
      </c>
      <c r="AI35" s="313"/>
      <c r="AJ35" s="89">
        <f t="shared" ca="1" si="32"/>
        <v>5.4854999999999876</v>
      </c>
      <c r="AK35" s="58">
        <f ca="1">IFERROR(IF($I35="y",'Raw Weather Data'!AK35-$N35,"-"),"-")</f>
        <v>0.26549999999998875</v>
      </c>
      <c r="AL35" s="313"/>
      <c r="AM35" s="89">
        <f t="shared" ca="1" si="33"/>
        <v>0.26549999999998875</v>
      </c>
      <c r="AN35" s="46">
        <f ca="1">IFERROR(IF($I35="y",'Raw Weather Data'!AN35-$N35,"-"),"-")</f>
        <v>0.22949999999998738</v>
      </c>
      <c r="AO35" s="313"/>
      <c r="AP35" s="89">
        <f t="shared" ca="1" si="34"/>
        <v>0.22949999999998738</v>
      </c>
      <c r="AQ35" s="58">
        <f ca="1">IFERROR(IF($I35="y",'Raw Weather Data'!AQ35-$N35,"-"),"-")</f>
        <v>-4.2884999999999991</v>
      </c>
      <c r="AR35" s="313"/>
      <c r="AS35" s="89">
        <f t="shared" ca="1" si="35"/>
        <v>4.2884999999999991</v>
      </c>
      <c r="AT35" s="58">
        <f ca="1">IFERROR(IF($I35="y",'Raw Weather Data'!AT35-$N35,"-"),"-")</f>
        <v>10.6875</v>
      </c>
      <c r="AU35" s="313"/>
      <c r="AV35" s="89">
        <f t="shared" ca="1" si="36"/>
        <v>10.6875</v>
      </c>
      <c r="AW35" s="58">
        <f ca="1">IFERROR(IF($I35="y",'Raw Weather Data'!AW35-$N35,"-"),"-")</f>
        <v>-6.1245000000000118</v>
      </c>
      <c r="AX35" s="313"/>
      <c r="AY35" s="89">
        <f t="shared" ca="1" si="37"/>
        <v>6.1245000000000118</v>
      </c>
      <c r="AZ35" s="58">
        <f ca="1">IFERROR(IF($I35="y",'Raw Weather Data'!AZ35-$N35,"-"),"-")</f>
        <v>-6.4305000000000092</v>
      </c>
      <c r="BA35" s="313"/>
      <c r="BB35" s="89">
        <f t="shared" ca="1" si="38"/>
        <v>6.4305000000000092</v>
      </c>
      <c r="BC35" s="58">
        <f ca="1">IFERROR(IF($I35="y",'Raw Weather Data'!BC35-$N35,"-"),"-")</f>
        <v>-1.390500000000003</v>
      </c>
      <c r="BD35" s="313"/>
      <c r="BE35" s="89">
        <f t="shared" ca="1" si="39"/>
        <v>1.390500000000003</v>
      </c>
      <c r="BF35" s="58">
        <f ca="1">IFERROR(IF($I35="y",'Raw Weather Data'!BF35-$N35,"-"),"-")</f>
        <v>8.3294999999999959</v>
      </c>
      <c r="BG35" s="313"/>
      <c r="BH35" s="89">
        <f t="shared" ca="1" si="40"/>
        <v>8.3294999999999959</v>
      </c>
      <c r="BI35" s="58">
        <f ca="1">IFERROR(IF($I35="y",'Raw Weather Data'!BI35-$N35,"-"),"-")</f>
        <v>0.48149999999998272</v>
      </c>
      <c r="BJ35" s="313"/>
      <c r="BK35" s="91">
        <f t="shared" ca="1" si="41"/>
        <v>0.48149999999998272</v>
      </c>
      <c r="BN35" s="63">
        <f ca="1">IFERROR(IF($I35="y",'Raw Weather Data'!BN35-$N35,"-"),"-")</f>
        <v>-0.5625</v>
      </c>
      <c r="BO35" s="313"/>
      <c r="BP35" s="89">
        <f t="shared" ca="1" si="1"/>
        <v>0.5625</v>
      </c>
      <c r="BQ35" s="58">
        <f ca="1">IFERROR(IF($I35="y",'Raw Weather Data'!BQ35-$N35,"-"),"-")</f>
        <v>-0.79650000000000887</v>
      </c>
      <c r="BR35" s="313"/>
      <c r="BS35" s="89">
        <f t="shared" ca="1" si="2"/>
        <v>0.79650000000000887</v>
      </c>
      <c r="BT35" s="58">
        <f ca="1">IFERROR(IF($I35="y",'Raw Weather Data'!BT35-$N35,"-"),"-")</f>
        <v>-1.786500000000018</v>
      </c>
      <c r="BU35" s="313"/>
      <c r="BV35" s="89">
        <f t="shared" ca="1" si="3"/>
        <v>1.786500000000018</v>
      </c>
      <c r="BW35" s="58">
        <f ca="1">IFERROR(IF($I35="y",'Raw Weather Data'!BW35-$N35,"-"),"-")</f>
        <v>-2.8305000000000149</v>
      </c>
      <c r="BX35" s="313"/>
      <c r="BY35" s="89">
        <f t="shared" ca="1" si="4"/>
        <v>2.8305000000000149</v>
      </c>
      <c r="BZ35" s="58">
        <f ca="1">IFERROR(IF($I35="y",'Raw Weather Data'!BZ35-$N35,"-"),"-")</f>
        <v>-4.09050000000002</v>
      </c>
      <c r="CA35" s="313"/>
      <c r="CB35" s="89">
        <f t="shared" ca="1" si="5"/>
        <v>4.09050000000002</v>
      </c>
      <c r="CC35" s="58">
        <f ca="1">IFERROR(IF($I35="y",'Raw Weather Data'!CC35-$N35,"-"),"-")</f>
        <v>-6.0345000000000084</v>
      </c>
      <c r="CD35" s="313"/>
      <c r="CE35" s="89">
        <f t="shared" ca="1" si="6"/>
        <v>6.0345000000000084</v>
      </c>
      <c r="CF35" s="58">
        <f ca="1">IFERROR(IF($I35="y",'Raw Weather Data'!CF35-$N35,"-"),"-")</f>
        <v>-0.34650000000002024</v>
      </c>
      <c r="CG35" s="313"/>
      <c r="CH35" s="89">
        <f t="shared" ca="1" si="7"/>
        <v>0.34650000000002024</v>
      </c>
      <c r="CI35" s="58">
        <f ca="1">IFERROR(IF($I35="y",'Raw Weather Data'!CI35-$N35,"-"),"-")</f>
        <v>7.7174999999999869</v>
      </c>
      <c r="CJ35" s="313"/>
      <c r="CK35" s="89">
        <f t="shared" ca="1" si="8"/>
        <v>7.7174999999999869</v>
      </c>
      <c r="CL35" s="46">
        <f ca="1">IFERROR(IF($I35="y",'Raw Weather Data'!CL35-$N35,"-"),"-")</f>
        <v>-0.41850000000000875</v>
      </c>
      <c r="CM35" s="313"/>
      <c r="CN35" s="89">
        <f t="shared" ca="1" si="9"/>
        <v>0.41850000000000875</v>
      </c>
      <c r="CO35" s="58">
        <f ca="1">IFERROR(IF($I35="y",'Raw Weather Data'!CO35-$N35,"-"),"-")</f>
        <v>7.555499999999995</v>
      </c>
      <c r="CP35" s="313"/>
      <c r="CQ35" s="89">
        <f t="shared" ca="1" si="10"/>
        <v>7.555499999999995</v>
      </c>
      <c r="CR35" s="58">
        <f ca="1">IFERROR(IF($I35="y",'Raw Weather Data'!CR35-$N35,"-"),"-")</f>
        <v>-4.8285000000000196</v>
      </c>
      <c r="CS35" s="313"/>
      <c r="CT35" s="89">
        <f t="shared" ca="1" si="11"/>
        <v>4.8285000000000196</v>
      </c>
      <c r="CU35" s="58">
        <f ca="1">IFERROR(IF($I35="y",'Raw Weather Data'!CU35-$N35,"-"),"-")</f>
        <v>7.4294999999999902</v>
      </c>
      <c r="CV35" s="313"/>
      <c r="CW35" s="89">
        <f t="shared" ca="1" si="12"/>
        <v>7.4294999999999902</v>
      </c>
      <c r="CX35" s="58">
        <f ca="1">IFERROR(IF($I35="y",'Raw Weather Data'!CX35-$N35,"-"),"-")</f>
        <v>-4.9365000000000094</v>
      </c>
      <c r="CY35" s="313"/>
      <c r="CZ35" s="89">
        <f t="shared" ca="1" si="13"/>
        <v>4.9365000000000094</v>
      </c>
      <c r="DA35" s="58">
        <f ca="1">IFERROR(IF($I35="y",'Raw Weather Data'!DA35-$N35,"-"),"-")</f>
        <v>6.1694999999999851</v>
      </c>
      <c r="DB35" s="313"/>
      <c r="DC35" s="89">
        <f t="shared" ca="1" si="14"/>
        <v>6.1694999999999851</v>
      </c>
      <c r="DD35" s="58">
        <f ca="1">IFERROR(IF($I35="y",'Raw Weather Data'!DD35-$N35,"-"),"-")</f>
        <v>-0.20250000000001478</v>
      </c>
      <c r="DE35" s="313"/>
      <c r="DF35" s="89">
        <f t="shared" ca="1" si="15"/>
        <v>0.20250000000001478</v>
      </c>
      <c r="DG35" s="58">
        <f ca="1">IFERROR(IF($I35="y",'Raw Weather Data'!DG35-$N35,"-"),"-")</f>
        <v>-4.4505000000000052</v>
      </c>
      <c r="DH35" s="313"/>
      <c r="DI35" s="91">
        <f t="shared" ca="1" si="16"/>
        <v>4.4505000000000052</v>
      </c>
      <c r="DL35" s="63">
        <f ca="1">IFERROR(IF($I35="y",'Raw Weather Data'!DL35-$N35,"-"),"-")</f>
        <v>0.31949999999999079</v>
      </c>
      <c r="DM35" s="313"/>
      <c r="DN35" s="89">
        <f t="shared" ca="1" si="42"/>
        <v>0.31949999999999079</v>
      </c>
      <c r="DO35" s="58">
        <f ca="1">IFERROR(IF($I35="y",'Raw Weather Data'!DO35-$N35,"-"),"-")</f>
        <v>4.949999999999477E-2</v>
      </c>
      <c r="DP35" s="313"/>
      <c r="DQ35" s="89">
        <f t="shared" ca="1" si="43"/>
        <v>4.949999999999477E-2</v>
      </c>
      <c r="DR35" s="58">
        <f ca="1">IFERROR(IF($I35="y",'Raw Weather Data'!DR35-$N35,"-"),"-")</f>
        <v>-1.4805000000000064</v>
      </c>
      <c r="DS35" s="313"/>
      <c r="DT35" s="89">
        <f t="shared" ca="1" si="44"/>
        <v>1.4805000000000064</v>
      </c>
      <c r="DU35" s="58">
        <f ca="1">IFERROR(IF($I35="y",'Raw Weather Data'!DU35-$N35,"-"),"-")</f>
        <v>-3.5145000000000124</v>
      </c>
      <c r="DV35" s="313"/>
      <c r="DW35" s="89">
        <f t="shared" ca="1" si="45"/>
        <v>3.5145000000000124</v>
      </c>
      <c r="DX35" s="58">
        <f ca="1">IFERROR(IF($I35="y",'Raw Weather Data'!DX35-$N35,"-"),"-")</f>
        <v>-3.2625000000000171</v>
      </c>
      <c r="DY35" s="313"/>
      <c r="DZ35" s="89">
        <f t="shared" ca="1" si="46"/>
        <v>3.2625000000000171</v>
      </c>
      <c r="EA35" s="58">
        <f ca="1">IFERROR(IF($I35="y",'Raw Weather Data'!EA35-$N35,"-"),"-")</f>
        <v>-4.4685000000000059</v>
      </c>
      <c r="EB35" s="313"/>
      <c r="EC35" s="89">
        <f t="shared" ca="1" si="17"/>
        <v>4.4685000000000059</v>
      </c>
      <c r="ED35" s="58">
        <f ca="1">IFERROR(IF($I35="y",'Raw Weather Data'!ED35-$N35,"-"),"-")</f>
        <v>-5.3325000000000102</v>
      </c>
      <c r="EE35" s="313"/>
      <c r="EF35" s="89">
        <f t="shared" ca="1" si="18"/>
        <v>5.3325000000000102</v>
      </c>
      <c r="EG35" s="58">
        <f ca="1">IFERROR(IF($I35="y",'Raw Weather Data'!EG35-$N35,"-"),"-")</f>
        <v>8.041499999999985</v>
      </c>
      <c r="EH35" s="313"/>
      <c r="EI35" s="89">
        <f t="shared" ca="1" si="19"/>
        <v>8.041499999999985</v>
      </c>
      <c r="EJ35" s="46">
        <f ca="1">IFERROR(IF($I35="y",'Raw Weather Data'!EJ35-$N35,"-"),"-")</f>
        <v>-0.70650000000000546</v>
      </c>
      <c r="EK35" s="313"/>
      <c r="EL35" s="89">
        <f t="shared" ca="1" si="20"/>
        <v>0.70650000000000546</v>
      </c>
      <c r="EM35" s="58">
        <f ca="1">IFERROR(IF($I35="y",'Raw Weather Data'!EM35-$N35,"-"),"-")</f>
        <v>11.281499999999994</v>
      </c>
      <c r="EN35" s="313"/>
      <c r="EO35" s="89">
        <f t="shared" ca="1" si="47"/>
        <v>11.281499999999994</v>
      </c>
      <c r="EP35" s="58">
        <f ca="1">IFERROR(IF($I35="y",'Raw Weather Data'!EP35-$N35,"-"),"-")</f>
        <v>11.857499999999987</v>
      </c>
      <c r="EQ35" s="313"/>
      <c r="ER35" s="89">
        <f t="shared" ca="1" si="21"/>
        <v>11.857499999999987</v>
      </c>
      <c r="ES35" s="58">
        <f ca="1">IFERROR(IF($I35="y",'Raw Weather Data'!ES35-$N35,"-"),"-")</f>
        <v>15.043499999999995</v>
      </c>
      <c r="ET35" s="313"/>
      <c r="EU35" s="89">
        <f t="shared" ca="1" si="48"/>
        <v>15.043499999999995</v>
      </c>
      <c r="EV35" s="58">
        <f ca="1">IFERROR(IF($I35="y",'Raw Weather Data'!EV35-$N35,"-"),"-")</f>
        <v>-5.0625</v>
      </c>
      <c r="EW35" s="313"/>
      <c r="EX35" s="89">
        <f t="shared" ca="1" si="49"/>
        <v>5.0625</v>
      </c>
      <c r="EY35" s="58">
        <f ca="1">IFERROR(IF($I35="y",'Raw Weather Data'!EY35-$N35,"-"),"-")</f>
        <v>-4.4145000000000039</v>
      </c>
      <c r="EZ35" s="313"/>
      <c r="FA35" s="89">
        <f t="shared" ca="1" si="50"/>
        <v>4.4145000000000039</v>
      </c>
      <c r="FB35" s="58">
        <f ca="1">IFERROR(IF($I35="y",'Raw Weather Data'!FB35-$N35,"-"),"-")</f>
        <v>0.94950000000000045</v>
      </c>
      <c r="FC35" s="313"/>
      <c r="FD35" s="89">
        <f t="shared" ca="1" si="51"/>
        <v>0.94950000000000045</v>
      </c>
      <c r="FE35" s="58">
        <f ca="1">IFERROR(IF($I35="y",'Raw Weather Data'!FE35-$N35,"-"),"-")</f>
        <v>2.389499999999984</v>
      </c>
      <c r="FF35" s="313"/>
      <c r="FG35" s="91">
        <f t="shared" ca="1" si="52"/>
        <v>2.389499999999984</v>
      </c>
      <c r="FJ35" s="63">
        <f ca="1">IFERROR(IF($I35="y",'Raw Weather Data'!FJ35-$N35,"-"),"-")</f>
        <v>-0.34650000000002024</v>
      </c>
      <c r="FK35" s="313"/>
      <c r="FL35" s="89">
        <f t="shared" ca="1" si="53"/>
        <v>0.34650000000002024</v>
      </c>
      <c r="FM35" s="58">
        <f ca="1">IFERROR(IF($I35="y",'Raw Weather Data'!FM35-$N35,"-"),"-")</f>
        <v>-2.0384999999999991</v>
      </c>
      <c r="FN35" s="313"/>
      <c r="FO35" s="89">
        <f t="shared" ca="1" si="54"/>
        <v>2.0384999999999991</v>
      </c>
      <c r="FP35" s="58">
        <f ca="1">IFERROR(IF($I35="y",'Raw Weather Data'!FP35-$N35,"-"),"-")</f>
        <v>-2.9925000000000068</v>
      </c>
      <c r="FQ35" s="313"/>
      <c r="FR35" s="89">
        <f t="shared" ca="1" si="55"/>
        <v>2.9925000000000068</v>
      </c>
      <c r="FS35" s="58">
        <f ca="1">IFERROR(IF($I35="y",'Raw Weather Data'!FS35-$N35,"-"),"-")</f>
        <v>-4.09050000000002</v>
      </c>
      <c r="FT35" s="313"/>
      <c r="FU35" s="89">
        <f t="shared" ca="1" si="56"/>
        <v>4.09050000000002</v>
      </c>
      <c r="FV35" s="58">
        <f ca="1">IFERROR(IF($I35="y",'Raw Weather Data'!FV35-$N35,"-"),"-")</f>
        <v>-3.9105000000000132</v>
      </c>
      <c r="FW35" s="313"/>
      <c r="FX35" s="89">
        <f t="shared" ca="1" si="22"/>
        <v>3.9105000000000132</v>
      </c>
      <c r="FY35" s="58">
        <f ca="1">IF($I35="y",'Raw Weather Data'!FY35-$N35,"-")</f>
        <v>-7.3305000000000149</v>
      </c>
      <c r="FZ35" s="313"/>
      <c r="GA35" s="89">
        <f t="shared" ca="1" si="23"/>
        <v>7.3305000000000149</v>
      </c>
      <c r="GB35" s="58">
        <f ca="1">IFERROR(IF($I35="y",'Raw Weather Data'!GB35-$N35,"-"),"-")</f>
        <v>-0.52650000000001285</v>
      </c>
      <c r="GC35" s="313"/>
      <c r="GD35" s="89">
        <f t="shared" ca="1" si="57"/>
        <v>0.52650000000001285</v>
      </c>
      <c r="GE35" s="58">
        <f ca="1">IFERROR(IF($I35="y",'Raw Weather Data'!GE35-$N35,"-"),"-")</f>
        <v>3.0734999999999957</v>
      </c>
      <c r="GF35" s="313"/>
      <c r="GG35" s="89">
        <f t="shared" ca="1" si="58"/>
        <v>3.0734999999999957</v>
      </c>
      <c r="GH35" s="46">
        <f ca="1">IFERROR(IF($I35="y",'Raw Weather Data'!GH35-$N35,"-"),"-")</f>
        <v>-9.6345000000000169</v>
      </c>
      <c r="GI35" s="313"/>
      <c r="GJ35" s="89">
        <f t="shared" ca="1" si="59"/>
        <v>9.6345000000000169</v>
      </c>
      <c r="GK35" s="58">
        <f ca="1">IFERROR(IF($I35="y",'Raw Weather Data'!GK35-$N35,"-"),"-")</f>
        <v>-3.478500000000011</v>
      </c>
      <c r="GL35" s="313"/>
      <c r="GM35" s="89">
        <f t="shared" ca="1" si="60"/>
        <v>3.478500000000011</v>
      </c>
      <c r="GN35" s="58">
        <f ca="1">IFERROR(IF($I35="y",'Raw Weather Data'!GN35-$N35,"-"),"-")</f>
        <v>12.541499999999985</v>
      </c>
      <c r="GO35" s="313"/>
      <c r="GP35" s="89">
        <f t="shared" ca="1" si="61"/>
        <v>12.541499999999985</v>
      </c>
      <c r="GQ35" s="58">
        <f ca="1">IFERROR(IF($I35="y",'Raw Weather Data'!GQ35-$N35,"-"),"-")</f>
        <v>16.465499999999992</v>
      </c>
      <c r="GR35" s="313"/>
      <c r="GS35" s="89">
        <f t="shared" ca="1" si="62"/>
        <v>16.465499999999992</v>
      </c>
      <c r="GT35" s="58">
        <f ca="1">IFERROR(IF($I35="y",'Raw Weather Data'!GT35-$N35,"-"),"-")</f>
        <v>4.7294999999999874</v>
      </c>
      <c r="GU35" s="313"/>
      <c r="GV35" s="89">
        <f t="shared" ca="1" si="63"/>
        <v>4.7294999999999874</v>
      </c>
      <c r="GW35" s="58">
        <f ca="1">IFERROR(IF($I35="y",'Raw Weather Data'!GW35-$N35,"-"),"-")</f>
        <v>1.7414999999999878</v>
      </c>
      <c r="GX35" s="313"/>
      <c r="GY35" s="89">
        <f t="shared" ca="1" si="64"/>
        <v>1.7414999999999878</v>
      </c>
      <c r="GZ35" s="58">
        <f ca="1">IFERROR(IF($I35="y",'Raw Weather Data'!GZ35-$N35,"-"),"-")</f>
        <v>12.793499999999995</v>
      </c>
      <c r="HA35" s="313"/>
      <c r="HB35" s="89">
        <f t="shared" ca="1" si="65"/>
        <v>12.793499999999995</v>
      </c>
      <c r="HC35" s="58">
        <f ca="1">IFERROR(IF($I35="y",'Raw Weather Data'!HC35-$N35,"-"),"-")</f>
        <v>15.115499999999997</v>
      </c>
      <c r="HD35" s="313"/>
      <c r="HE35" s="91">
        <f t="shared" ca="1" si="24"/>
        <v>15.115499999999997</v>
      </c>
    </row>
    <row r="36" spans="8:213" x14ac:dyDescent="0.35">
      <c r="H36" s="301">
        <v>15</v>
      </c>
      <c r="I36" s="301" t="str">
        <f t="shared" si="25"/>
        <v>Y</v>
      </c>
      <c r="K36" s="18"/>
      <c r="L36" s="56"/>
      <c r="M36" s="117">
        <f ca="1">'Raw Weather Data'!K36</f>
        <v>44777</v>
      </c>
      <c r="N36" s="119">
        <f ca="1">'Raw Weather Data'!L36</f>
        <v>76.311679999999996</v>
      </c>
      <c r="P36" s="63">
        <f ca="1">IFERROR(IF($I36="y",'Raw Weather Data'!P36-$N36,"-"),"-")</f>
        <v>-0.17567999999999984</v>
      </c>
      <c r="Q36" s="313"/>
      <c r="R36" s="89">
        <f t="shared" ca="1" si="26"/>
        <v>0.17567999999999984</v>
      </c>
      <c r="S36" s="58">
        <f ca="1">IFERROR(IF($I36="y",'Raw Weather Data'!S36-$N36,"-"),"-")</f>
        <v>-1.6876800000000003</v>
      </c>
      <c r="T36" s="313"/>
      <c r="U36" s="89">
        <f t="shared" ca="1" si="27"/>
        <v>1.6876800000000003</v>
      </c>
      <c r="V36" s="58">
        <f ca="1">IFERROR(IF($I36="y",'Raw Weather Data'!V36-$N36,"-"),"-")</f>
        <v>-4.8556799999999924</v>
      </c>
      <c r="W36" s="313"/>
      <c r="X36" s="89">
        <f t="shared" ca="1" si="28"/>
        <v>4.8556799999999924</v>
      </c>
      <c r="Y36" s="58">
        <f ca="1">IFERROR(IF($I36="y",'Raw Weather Data'!Y36-$N36,"-"),"-")</f>
        <v>-1.2916799999999995</v>
      </c>
      <c r="Z36" s="313"/>
      <c r="AA36" s="89">
        <f t="shared" ca="1" si="29"/>
        <v>1.2916799999999995</v>
      </c>
      <c r="AB36" s="58">
        <f ca="1">IFERROR(IF($I36="y",'Raw Weather Data'!AB36-$N36,"-"),"-")</f>
        <v>-5.4496800000000007</v>
      </c>
      <c r="AC36" s="313"/>
      <c r="AD36" s="89">
        <f t="shared" ca="1" si="30"/>
        <v>5.4496800000000007</v>
      </c>
      <c r="AE36" s="58">
        <f ca="1">IFERROR(IF($I36="y",'Raw Weather Data'!AE36-$N36,"-"),"-")</f>
        <v>9.220320000000001</v>
      </c>
      <c r="AF36" s="313"/>
      <c r="AG36" s="89">
        <f t="shared" ca="1" si="31"/>
        <v>9.220320000000001</v>
      </c>
      <c r="AH36" s="58">
        <f ca="1">IFERROR(IF($I36="y",'Raw Weather Data'!AH36-$N36,"-"),"-")</f>
        <v>9.004320000000007</v>
      </c>
      <c r="AI36" s="313"/>
      <c r="AJ36" s="89">
        <f t="shared" ca="1" si="32"/>
        <v>9.004320000000007</v>
      </c>
      <c r="AK36" s="58">
        <f ca="1">IFERROR(IF($I36="y",'Raw Weather Data'!AK36-$N36,"-"),"-")</f>
        <v>13.360320000000002</v>
      </c>
      <c r="AL36" s="313"/>
      <c r="AM36" s="89">
        <f t="shared" ca="1" si="33"/>
        <v>13.360320000000002</v>
      </c>
      <c r="AN36" s="46">
        <f ca="1">IFERROR(IF($I36="y",'Raw Weather Data'!AN36-$N36,"-"),"-")</f>
        <v>10.228319999999997</v>
      </c>
      <c r="AO36" s="313"/>
      <c r="AP36" s="89">
        <f t="shared" ca="1" si="34"/>
        <v>10.228319999999997</v>
      </c>
      <c r="AQ36" s="58">
        <f ca="1">IFERROR(IF($I36="y",'Raw Weather Data'!AQ36-$N36,"-"),"-")</f>
        <v>15.340320000000006</v>
      </c>
      <c r="AR36" s="313"/>
      <c r="AS36" s="89">
        <f t="shared" ca="1" si="35"/>
        <v>15.340320000000006</v>
      </c>
      <c r="AT36" s="58">
        <f ca="1">IFERROR(IF($I36="y",'Raw Weather Data'!AT36-$N36,"-"),"-")</f>
        <v>-7.6996800000000007</v>
      </c>
      <c r="AU36" s="313"/>
      <c r="AV36" s="89">
        <f t="shared" ca="1" si="36"/>
        <v>7.6996800000000007</v>
      </c>
      <c r="AW36" s="58">
        <f ca="1">IFERROR(IF($I36="y",'Raw Weather Data'!AW36-$N36,"-"),"-")</f>
        <v>-10.093679999999992</v>
      </c>
      <c r="AX36" s="313"/>
      <c r="AY36" s="89">
        <f t="shared" ca="1" si="37"/>
        <v>10.093679999999992</v>
      </c>
      <c r="AZ36" s="58">
        <f ca="1">IFERROR(IF($I36="y",'Raw Weather Data'!AZ36-$N36,"-"),"-")</f>
        <v>5.872320000000002</v>
      </c>
      <c r="BA36" s="313"/>
      <c r="BB36" s="89">
        <f t="shared" ca="1" si="38"/>
        <v>5.872320000000002</v>
      </c>
      <c r="BC36" s="58">
        <f ca="1">IFERROR(IF($I36="y",'Raw Weather Data'!BC36-$N36,"-"),"-")</f>
        <v>7.024320000000003</v>
      </c>
      <c r="BD36" s="313"/>
      <c r="BE36" s="89">
        <f t="shared" ca="1" si="39"/>
        <v>7.024320000000003</v>
      </c>
      <c r="BF36" s="58">
        <f ca="1">IFERROR(IF($I36="y",'Raw Weather Data'!BF36-$N36,"-"),"-")</f>
        <v>-0.24768000000000256</v>
      </c>
      <c r="BG36" s="313"/>
      <c r="BH36" s="89">
        <f t="shared" ca="1" si="40"/>
        <v>0.24768000000000256</v>
      </c>
      <c r="BI36" s="58">
        <f ca="1">IFERROR(IF($I36="y",'Raw Weather Data'!BI36-$N36,"-"),"-")</f>
        <v>9.5803200000000004</v>
      </c>
      <c r="BJ36" s="313"/>
      <c r="BK36" s="91">
        <f t="shared" ca="1" si="41"/>
        <v>9.5803200000000004</v>
      </c>
      <c r="BN36" s="63">
        <f ca="1">IFERROR(IF($I36="y",'Raw Weather Data'!BN36-$N36,"-"),"-")</f>
        <v>1.3363200000000006</v>
      </c>
      <c r="BO36" s="313"/>
      <c r="BP36" s="89">
        <f t="shared" ca="1" si="1"/>
        <v>1.3363200000000006</v>
      </c>
      <c r="BQ36" s="58">
        <f ca="1">IFERROR(IF($I36="y",'Raw Weather Data'!BQ36-$N36,"-"),"-")</f>
        <v>-1.6156799999999976</v>
      </c>
      <c r="BR36" s="313"/>
      <c r="BS36" s="89">
        <f t="shared" ca="1" si="2"/>
        <v>1.6156799999999976</v>
      </c>
      <c r="BT36" s="58">
        <f ca="1">IFERROR(IF($I36="y",'Raw Weather Data'!BT36-$N36,"-"),"-")</f>
        <v>-3.4696799999999826</v>
      </c>
      <c r="BU36" s="313"/>
      <c r="BV36" s="89">
        <f t="shared" ca="1" si="3"/>
        <v>3.4696799999999826</v>
      </c>
      <c r="BW36" s="58">
        <f ca="1">IFERROR(IF($I36="y",'Raw Weather Data'!BW36-$N36,"-"),"-")</f>
        <v>-1.3816799999999887</v>
      </c>
      <c r="BX36" s="313"/>
      <c r="BY36" s="89">
        <f t="shared" ca="1" si="4"/>
        <v>1.3816799999999887</v>
      </c>
      <c r="BZ36" s="58">
        <f ca="1">IFERROR(IF($I36="y",'Raw Weather Data'!BZ36-$N36,"-"),"-")</f>
        <v>-4.6756799999999998</v>
      </c>
      <c r="CA36" s="313"/>
      <c r="CB36" s="89">
        <f t="shared" ca="1" si="5"/>
        <v>4.6756799999999998</v>
      </c>
      <c r="CC36" s="58">
        <f ca="1">IFERROR(IF($I36="y",'Raw Weather Data'!CC36-$N36,"-"),"-")</f>
        <v>-3.3616799999999927</v>
      </c>
      <c r="CD36" s="313"/>
      <c r="CE36" s="89">
        <f t="shared" ca="1" si="6"/>
        <v>3.3616799999999927</v>
      </c>
      <c r="CF36" s="58">
        <f ca="1">IFERROR(IF($I36="y",'Raw Weather Data'!CF36-$N36,"-"),"-")</f>
        <v>11.632319999999993</v>
      </c>
      <c r="CG36" s="313"/>
      <c r="CH36" s="89">
        <f t="shared" ca="1" si="7"/>
        <v>11.632319999999993</v>
      </c>
      <c r="CI36" s="58">
        <f ca="1">IFERROR(IF($I36="y",'Raw Weather Data'!CI36-$N36,"-"),"-")</f>
        <v>17.032319999999999</v>
      </c>
      <c r="CJ36" s="313"/>
      <c r="CK36" s="89">
        <f t="shared" ca="1" si="8"/>
        <v>17.032319999999999</v>
      </c>
      <c r="CL36" s="46">
        <f ca="1">IFERROR(IF($I36="y",'Raw Weather Data'!CL36-$N36,"-"),"-")</f>
        <v>9.9043200000000127</v>
      </c>
      <c r="CM36" s="313"/>
      <c r="CN36" s="89">
        <f t="shared" ca="1" si="9"/>
        <v>9.9043200000000127</v>
      </c>
      <c r="CO36" s="58">
        <f ca="1">IFERROR(IF($I36="y",'Raw Weather Data'!CO36-$N36,"-"),"-")</f>
        <v>2.3803200000000118</v>
      </c>
      <c r="CP36" s="313"/>
      <c r="CQ36" s="89">
        <f t="shared" ca="1" si="10"/>
        <v>2.3803200000000118</v>
      </c>
      <c r="CR36" s="58">
        <f ca="1">IFERROR(IF($I36="y",'Raw Weather Data'!CR36-$N36,"-"),"-")</f>
        <v>0.38231999999999289</v>
      </c>
      <c r="CS36" s="313"/>
      <c r="CT36" s="89">
        <f t="shared" ca="1" si="11"/>
        <v>0.38231999999999289</v>
      </c>
      <c r="CU36" s="58">
        <f ca="1">IFERROR(IF($I36="y",'Raw Weather Data'!CU36-$N36,"-"),"-")</f>
        <v>10.69632</v>
      </c>
      <c r="CV36" s="313"/>
      <c r="CW36" s="89">
        <f t="shared" ca="1" si="12"/>
        <v>10.69632</v>
      </c>
      <c r="CX36" s="58">
        <f ca="1">IFERROR(IF($I36="y",'Raw Weather Data'!CX36-$N36,"-"),"-")</f>
        <v>7.636320000000012</v>
      </c>
      <c r="CY36" s="313"/>
      <c r="CZ36" s="89">
        <f t="shared" ca="1" si="13"/>
        <v>7.636320000000012</v>
      </c>
      <c r="DA36" s="58">
        <f ca="1">IFERROR(IF($I36="y",'Raw Weather Data'!DA36-$N36,"-"),"-")</f>
        <v>1.2103199999999958</v>
      </c>
      <c r="DB36" s="313"/>
      <c r="DC36" s="89">
        <f t="shared" ca="1" si="14"/>
        <v>1.2103199999999958</v>
      </c>
      <c r="DD36" s="58">
        <f ca="1">IFERROR(IF($I36="y",'Raw Weather Data'!DD36-$N36,"-"),"-")</f>
        <v>-5.2876799999999946</v>
      </c>
      <c r="DE36" s="313"/>
      <c r="DF36" s="89">
        <f t="shared" ca="1" si="15"/>
        <v>5.2876799999999946</v>
      </c>
      <c r="DG36" s="58">
        <f ca="1">IFERROR(IF($I36="y",'Raw Weather Data'!DG36-$N36,"-"),"-")</f>
        <v>12.208320000000001</v>
      </c>
      <c r="DH36" s="313"/>
      <c r="DI36" s="91">
        <f t="shared" ca="1" si="16"/>
        <v>12.208320000000001</v>
      </c>
      <c r="DL36" s="63">
        <f ca="1">IFERROR(IF($I36="y",'Raw Weather Data'!DL36-$N36,"-"),"-")</f>
        <v>-0.87767999999999802</v>
      </c>
      <c r="DM36" s="313"/>
      <c r="DN36" s="89">
        <f t="shared" ca="1" si="42"/>
        <v>0.87767999999999802</v>
      </c>
      <c r="DO36" s="58">
        <f ca="1">IFERROR(IF($I36="y",'Raw Weather Data'!DO36-$N36,"-"),"-")</f>
        <v>-1.1296800000000076</v>
      </c>
      <c r="DP36" s="313"/>
      <c r="DQ36" s="89">
        <f t="shared" ca="1" si="43"/>
        <v>1.1296800000000076</v>
      </c>
      <c r="DR36" s="58">
        <f ca="1">IFERROR(IF($I36="y",'Raw Weather Data'!DR36-$N36,"-"),"-")</f>
        <v>-3.3256800000000055</v>
      </c>
      <c r="DS36" s="313"/>
      <c r="DT36" s="89">
        <f t="shared" ca="1" si="44"/>
        <v>3.3256800000000055</v>
      </c>
      <c r="DU36" s="58">
        <f ca="1">IFERROR(IF($I36="y",'Raw Weather Data'!DU36-$N36,"-"),"-")</f>
        <v>-2.9836799999999926</v>
      </c>
      <c r="DV36" s="313"/>
      <c r="DW36" s="89">
        <f t="shared" ca="1" si="45"/>
        <v>2.9836799999999926</v>
      </c>
      <c r="DX36" s="58">
        <f ca="1">IFERROR(IF($I36="y",'Raw Weather Data'!DX36-$N36,"-"),"-")</f>
        <v>-4.6936800000000005</v>
      </c>
      <c r="DY36" s="313"/>
      <c r="DZ36" s="89">
        <f t="shared" ca="1" si="46"/>
        <v>4.6936800000000005</v>
      </c>
      <c r="EA36" s="58">
        <f ca="1">IFERROR(IF($I36="y",'Raw Weather Data'!EA36-$N36,"-"),"-")</f>
        <v>-3.5956799999999873</v>
      </c>
      <c r="EB36" s="313"/>
      <c r="EC36" s="89">
        <f t="shared" ca="1" si="17"/>
        <v>3.5956799999999873</v>
      </c>
      <c r="ED36" s="58">
        <f ca="1">IFERROR(IF($I36="y",'Raw Weather Data'!ED36-$N36,"-"),"-")</f>
        <v>13.000320000000002</v>
      </c>
      <c r="EE36" s="313"/>
      <c r="EF36" s="89">
        <f t="shared" ca="1" si="18"/>
        <v>13.000320000000002</v>
      </c>
      <c r="EG36" s="58">
        <f ca="1">IFERROR(IF($I36="y",'Raw Weather Data'!EG36-$N36,"-"),"-")</f>
        <v>14.764319999999998</v>
      </c>
      <c r="EH36" s="313"/>
      <c r="EI36" s="89">
        <f t="shared" ca="1" si="19"/>
        <v>14.764319999999998</v>
      </c>
      <c r="EJ36" s="46">
        <f ca="1">IFERROR(IF($I36="y",'Raw Weather Data'!EJ36-$N36,"-"),"-")</f>
        <v>16.33032</v>
      </c>
      <c r="EK36" s="313"/>
      <c r="EL36" s="89">
        <f t="shared" ca="1" si="20"/>
        <v>16.33032</v>
      </c>
      <c r="EM36" s="58">
        <f ca="1">IFERROR(IF($I36="y",'Raw Weather Data'!EM36-$N36,"-"),"-")</f>
        <v>16.276319999999998</v>
      </c>
      <c r="EN36" s="313"/>
      <c r="EO36" s="89">
        <f t="shared" ca="1" si="47"/>
        <v>16.276319999999998</v>
      </c>
      <c r="EP36" s="58">
        <f ca="1">IFERROR(IF($I36="y",'Raw Weather Data'!EP36-$N36,"-"),"-")</f>
        <v>16.114320000000006</v>
      </c>
      <c r="EQ36" s="313"/>
      <c r="ER36" s="89">
        <f t="shared" ca="1" si="21"/>
        <v>16.114320000000006</v>
      </c>
      <c r="ES36" s="58">
        <f ca="1">IFERROR(IF($I36="y",'Raw Weather Data'!ES36-$N36,"-"),"-")</f>
        <v>-6.7636799999999937</v>
      </c>
      <c r="ET36" s="313"/>
      <c r="EU36" s="89">
        <f t="shared" ca="1" si="48"/>
        <v>6.7636799999999937</v>
      </c>
      <c r="EV36" s="58">
        <f ca="1">IFERROR(IF($I36="y",'Raw Weather Data'!EV36-$N36,"-"),"-")</f>
        <v>-6.0616799999999955</v>
      </c>
      <c r="EW36" s="313"/>
      <c r="EX36" s="89">
        <f t="shared" ca="1" si="49"/>
        <v>6.0616799999999955</v>
      </c>
      <c r="EY36" s="58">
        <f ca="1">IFERROR(IF($I36="y",'Raw Weather Data'!EY36-$N36,"-"),"-")</f>
        <v>-2.0836799999999869</v>
      </c>
      <c r="EZ36" s="313"/>
      <c r="FA36" s="89">
        <f t="shared" ca="1" si="50"/>
        <v>2.0836799999999869</v>
      </c>
      <c r="FB36" s="58">
        <f ca="1">IFERROR(IF($I36="y",'Raw Weather Data'!FB36-$N36,"-"),"-")</f>
        <v>4.8643200000000064</v>
      </c>
      <c r="FC36" s="313"/>
      <c r="FD36" s="89">
        <f t="shared" ca="1" si="51"/>
        <v>4.8643200000000064</v>
      </c>
      <c r="FE36" s="58">
        <f ca="1">IFERROR(IF($I36="y",'Raw Weather Data'!FE36-$N36,"-"),"-")</f>
        <v>15.700320000000005</v>
      </c>
      <c r="FF36" s="313"/>
      <c r="FG36" s="91">
        <f t="shared" ca="1" si="52"/>
        <v>15.700320000000005</v>
      </c>
      <c r="FJ36" s="63">
        <f ca="1">IFERROR(IF($I36="y",'Raw Weather Data'!FJ36-$N36,"-"),"-")</f>
        <v>-0.78767999999999461</v>
      </c>
      <c r="FK36" s="313"/>
      <c r="FL36" s="89">
        <f t="shared" ca="1" si="53"/>
        <v>0.78767999999999461</v>
      </c>
      <c r="FM36" s="58">
        <f ca="1">IFERROR(IF($I36="y",'Raw Weather Data'!FM36-$N36,"-"),"-")</f>
        <v>-2.4796800000000019</v>
      </c>
      <c r="FN36" s="313"/>
      <c r="FO36" s="89">
        <f t="shared" ca="1" si="54"/>
        <v>2.4796800000000019</v>
      </c>
      <c r="FP36" s="58">
        <f ca="1">IFERROR(IF($I36="y",'Raw Weather Data'!FP36-$N36,"-"),"-")</f>
        <v>-3.9916800000000023</v>
      </c>
      <c r="FQ36" s="313"/>
      <c r="FR36" s="89">
        <f t="shared" ca="1" si="55"/>
        <v>3.9916800000000023</v>
      </c>
      <c r="FS36" s="58">
        <f ca="1">IFERROR(IF($I36="y",'Raw Weather Data'!FS36-$N36,"-"),"-")</f>
        <v>-3.4876799999999974</v>
      </c>
      <c r="FT36" s="313"/>
      <c r="FU36" s="89">
        <f t="shared" ca="1" si="56"/>
        <v>3.4876799999999974</v>
      </c>
      <c r="FV36" s="58">
        <f ca="1">IFERROR(IF($I36="y",'Raw Weather Data'!FV36-$N36,"-"),"-")</f>
        <v>-6.1876800000000003</v>
      </c>
      <c r="FW36" s="313"/>
      <c r="FX36" s="89">
        <f t="shared" ca="1" si="22"/>
        <v>6.1876800000000003</v>
      </c>
      <c r="FY36" s="58">
        <f ca="1">IF($I36="y",'Raw Weather Data'!FY36-$N36,"-")</f>
        <v>13.324320000000014</v>
      </c>
      <c r="FZ36" s="313"/>
      <c r="GA36" s="89">
        <f t="shared" ca="1" si="23"/>
        <v>13.324320000000014</v>
      </c>
      <c r="GB36" s="58">
        <f ca="1">IFERROR(IF($I36="y",'Raw Weather Data'!GB36-$N36,"-"),"-")</f>
        <v>13.972320000000011</v>
      </c>
      <c r="GC36" s="313"/>
      <c r="GD36" s="89">
        <f t="shared" ca="1" si="57"/>
        <v>13.972320000000011</v>
      </c>
      <c r="GE36" s="58">
        <f ca="1">IFERROR(IF($I36="y",'Raw Weather Data'!GE36-$N36,"-"),"-")</f>
        <v>10.570320000000009</v>
      </c>
      <c r="GF36" s="313"/>
      <c r="GG36" s="89">
        <f t="shared" ca="1" si="58"/>
        <v>10.570320000000009</v>
      </c>
      <c r="GH36" s="46">
        <f ca="1">IFERROR(IF($I36="y",'Raw Weather Data'!GH36-$N36,"-"),"-")</f>
        <v>6.8803200000000118</v>
      </c>
      <c r="GI36" s="313"/>
      <c r="GJ36" s="89">
        <f t="shared" ca="1" si="59"/>
        <v>6.8803200000000118</v>
      </c>
      <c r="GK36" s="58">
        <f ca="1">IFERROR(IF($I36="y",'Raw Weather Data'!GK36-$N36,"-"),"-")</f>
        <v>14.098320000000001</v>
      </c>
      <c r="GL36" s="313"/>
      <c r="GM36" s="89">
        <f t="shared" ca="1" si="60"/>
        <v>14.098320000000001</v>
      </c>
      <c r="GN36" s="58">
        <f ca="1">IFERROR(IF($I36="y",'Raw Weather Data'!GN36-$N36,"-"),"-")</f>
        <v>17.33832000000001</v>
      </c>
      <c r="GO36" s="313"/>
      <c r="GP36" s="89">
        <f t="shared" ca="1" si="61"/>
        <v>17.33832000000001</v>
      </c>
      <c r="GQ36" s="58">
        <f ca="1">IFERROR(IF($I36="y",'Raw Weather Data'!GQ36-$N36,"-"),"-")</f>
        <v>2.6503200000000078</v>
      </c>
      <c r="GR36" s="313"/>
      <c r="GS36" s="89">
        <f t="shared" ca="1" si="62"/>
        <v>2.6503200000000078</v>
      </c>
      <c r="GT36" s="58">
        <f ca="1">IFERROR(IF($I36="y",'Raw Weather Data'!GT36-$N36,"-"),"-")</f>
        <v>-0.26568000000000325</v>
      </c>
      <c r="GU36" s="313"/>
      <c r="GV36" s="89">
        <f t="shared" ca="1" si="63"/>
        <v>0.26568000000000325</v>
      </c>
      <c r="GW36" s="58">
        <f ca="1">IFERROR(IF($I36="y",'Raw Weather Data'!GW36-$N36,"-"),"-")</f>
        <v>14.224320000000006</v>
      </c>
      <c r="GX36" s="313"/>
      <c r="GY36" s="89">
        <f t="shared" ca="1" si="64"/>
        <v>14.224320000000006</v>
      </c>
      <c r="GZ36" s="58">
        <f ca="1">IFERROR(IF($I36="y",'Raw Weather Data'!GZ36-$N36,"-"),"-")</f>
        <v>16.780320000000003</v>
      </c>
      <c r="HA36" s="313"/>
      <c r="HB36" s="89">
        <f t="shared" ca="1" si="65"/>
        <v>16.780320000000003</v>
      </c>
      <c r="HC36" s="58">
        <f ca="1">IFERROR(IF($I36="y",'Raw Weather Data'!HC36-$N36,"-"),"-")</f>
        <v>9.8683200000000113</v>
      </c>
      <c r="HD36" s="313"/>
      <c r="HE36" s="91">
        <f t="shared" ca="1" si="24"/>
        <v>9.8683200000000113</v>
      </c>
    </row>
    <row r="37" spans="8:213" x14ac:dyDescent="0.35">
      <c r="H37" s="301">
        <v>16</v>
      </c>
      <c r="I37" s="301" t="str">
        <f t="shared" si="25"/>
        <v>Y</v>
      </c>
      <c r="K37" s="18"/>
      <c r="L37" s="56"/>
      <c r="M37" s="117">
        <f ca="1">'Raw Weather Data'!K37</f>
        <v>44776</v>
      </c>
      <c r="N37" s="119">
        <f ca="1">'Raw Weather Data'!L37</f>
        <v>81.126139999999992</v>
      </c>
      <c r="P37" s="63">
        <f ca="1">IFERROR(IF($I37="y",'Raw Weather Data'!P37-$N37,"-"),"-")</f>
        <v>3.6498600000000181</v>
      </c>
      <c r="Q37" s="313"/>
      <c r="R37" s="89">
        <f t="shared" ca="1" si="26"/>
        <v>3.6498600000000181</v>
      </c>
      <c r="S37" s="58">
        <f ca="1">IFERROR(IF($I37="y",'Raw Weather Data'!S37-$N37,"-"),"-")</f>
        <v>0.12185999999999808</v>
      </c>
      <c r="T37" s="313"/>
      <c r="U37" s="89">
        <f t="shared" ca="1" si="27"/>
        <v>0.12185999999999808</v>
      </c>
      <c r="V37" s="58">
        <f ca="1">IFERROR(IF($I37="y",'Raw Weather Data'!V37-$N37,"-"),"-")</f>
        <v>2.4618600000000015</v>
      </c>
      <c r="W37" s="313"/>
      <c r="X37" s="89">
        <f t="shared" ca="1" si="28"/>
        <v>2.4618600000000015</v>
      </c>
      <c r="Y37" s="58">
        <f ca="1">IFERROR(IF($I37="y",'Raw Weather Data'!Y37-$N37,"-"),"-")</f>
        <v>1.0938600000000065</v>
      </c>
      <c r="Z37" s="313"/>
      <c r="AA37" s="89">
        <f t="shared" ca="1" si="29"/>
        <v>1.0938600000000065</v>
      </c>
      <c r="AB37" s="58">
        <f ca="1">IFERROR(IF($I37="y",'Raw Weather Data'!AB37-$N37,"-"),"-")</f>
        <v>4.477860000000021</v>
      </c>
      <c r="AC37" s="313"/>
      <c r="AD37" s="89">
        <f t="shared" ca="1" si="30"/>
        <v>4.477860000000021</v>
      </c>
      <c r="AE37" s="58">
        <f ca="1">IFERROR(IF($I37="y",'Raw Weather Data'!AE37-$N37,"-"),"-")</f>
        <v>6.3498600000000067</v>
      </c>
      <c r="AF37" s="313"/>
      <c r="AG37" s="89">
        <f t="shared" ca="1" si="31"/>
        <v>6.3498600000000067</v>
      </c>
      <c r="AH37" s="58">
        <f ca="1">IFERROR(IF($I37="y",'Raw Weather Data'!AH37-$N37,"-"),"-")</f>
        <v>4.6218599999999981</v>
      </c>
      <c r="AI37" s="313"/>
      <c r="AJ37" s="89">
        <f t="shared" ca="1" si="32"/>
        <v>4.6218599999999981</v>
      </c>
      <c r="AK37" s="58">
        <f ca="1">IFERROR(IF($I37="y",'Raw Weather Data'!AK37-$N37,"-"),"-")</f>
        <v>-1.4261399999999895</v>
      </c>
      <c r="AL37" s="313"/>
      <c r="AM37" s="89">
        <f t="shared" ca="1" si="33"/>
        <v>1.4261399999999895</v>
      </c>
      <c r="AN37" s="46">
        <f ca="1">IFERROR(IF($I37="y",'Raw Weather Data'!AN37-$N37,"-"),"-")</f>
        <v>5.9538600000000201</v>
      </c>
      <c r="AO37" s="313"/>
      <c r="AP37" s="89">
        <f t="shared" ca="1" si="34"/>
        <v>5.9538600000000201</v>
      </c>
      <c r="AQ37" s="58">
        <f ca="1">IFERROR(IF($I37="y",'Raw Weather Data'!AQ37-$N37,"-"),"-")</f>
        <v>-13.234139999999996</v>
      </c>
      <c r="AR37" s="313"/>
      <c r="AS37" s="89">
        <f t="shared" ca="1" si="35"/>
        <v>13.234139999999996</v>
      </c>
      <c r="AT37" s="58">
        <f ca="1">IFERROR(IF($I37="y",'Raw Weather Data'!AT37-$N37,"-"),"-")</f>
        <v>-10.750139999999988</v>
      </c>
      <c r="AU37" s="313"/>
      <c r="AV37" s="89">
        <f t="shared" ca="1" si="36"/>
        <v>10.750139999999988</v>
      </c>
      <c r="AW37" s="58">
        <f ca="1">IFERROR(IF($I37="y",'Raw Weather Data'!AW37-$N37,"-"),"-")</f>
        <v>8.5860000000010928E-2</v>
      </c>
      <c r="AX37" s="313"/>
      <c r="AY37" s="89">
        <f t="shared" ca="1" si="37"/>
        <v>8.5860000000010928E-2</v>
      </c>
      <c r="AZ37" s="58">
        <f ca="1">IFERROR(IF($I37="y",'Raw Weather Data'!AZ37-$N37,"-"),"-")</f>
        <v>3.145859999999999</v>
      </c>
      <c r="BA37" s="313"/>
      <c r="BB37" s="89">
        <f t="shared" ca="1" si="38"/>
        <v>3.145859999999999</v>
      </c>
      <c r="BC37" s="58">
        <f ca="1">IFERROR(IF($I37="y",'Raw Weather Data'!BC37-$N37,"-"),"-")</f>
        <v>2.9298600000000192</v>
      </c>
      <c r="BD37" s="313"/>
      <c r="BE37" s="89">
        <f t="shared" ca="1" si="39"/>
        <v>2.9298600000000192</v>
      </c>
      <c r="BF37" s="58">
        <f ca="1">IFERROR(IF($I37="y",'Raw Weather Data'!BF37-$N37,"-"),"-")</f>
        <v>-4.9541399999999953</v>
      </c>
      <c r="BG37" s="313"/>
      <c r="BH37" s="89">
        <f t="shared" ca="1" si="40"/>
        <v>4.9541399999999953</v>
      </c>
      <c r="BI37" s="58">
        <f ca="1">IFERROR(IF($I37="y",'Raw Weather Data'!BI37-$N37,"-"),"-")</f>
        <v>-9.4901399999999967</v>
      </c>
      <c r="BJ37" s="313"/>
      <c r="BK37" s="91">
        <f t="shared" ca="1" si="41"/>
        <v>9.4901399999999967</v>
      </c>
      <c r="BN37" s="63">
        <f ca="1">IFERROR(IF($I37="y",'Raw Weather Data'!BN37-$N37,"-"),"-")</f>
        <v>0.75186000000000774</v>
      </c>
      <c r="BO37" s="313"/>
      <c r="BP37" s="89">
        <f t="shared" ca="1" si="1"/>
        <v>0.75186000000000774</v>
      </c>
      <c r="BQ37" s="58">
        <f ca="1">IFERROR(IF($I37="y",'Raw Weather Data'!BQ37-$N37,"-"),"-")</f>
        <v>3.4338600000000099</v>
      </c>
      <c r="BR37" s="313"/>
      <c r="BS37" s="89">
        <f t="shared" ca="1" si="2"/>
        <v>3.4338600000000099</v>
      </c>
      <c r="BT37" s="58">
        <f ca="1">IFERROR(IF($I37="y",'Raw Weather Data'!BT37-$N37,"-"),"-")</f>
        <v>1.345860000000016</v>
      </c>
      <c r="BU37" s="313"/>
      <c r="BV37" s="89">
        <f t="shared" ca="1" si="3"/>
        <v>1.345860000000016</v>
      </c>
      <c r="BW37" s="58">
        <f ca="1">IFERROR(IF($I37="y",'Raw Weather Data'!BW37-$N37,"-"),"-")</f>
        <v>3.3978600000000085</v>
      </c>
      <c r="BX37" s="313"/>
      <c r="BY37" s="89">
        <f t="shared" ca="1" si="4"/>
        <v>3.3978600000000085</v>
      </c>
      <c r="BZ37" s="58">
        <f ca="1">IFERROR(IF($I37="y",'Raw Weather Data'!BZ37-$N37,"-"),"-")</f>
        <v>5.791860000000014</v>
      </c>
      <c r="CA37" s="313"/>
      <c r="CB37" s="89">
        <f t="shared" ca="1" si="5"/>
        <v>5.791860000000014</v>
      </c>
      <c r="CC37" s="58">
        <f ca="1">IFERROR(IF($I37="y",'Raw Weather Data'!CC37-$N37,"-"),"-")</f>
        <v>1.5798600000000107</v>
      </c>
      <c r="CD37" s="313"/>
      <c r="CE37" s="89">
        <f t="shared" ca="1" si="6"/>
        <v>1.5798600000000107</v>
      </c>
      <c r="CF37" s="58">
        <f ca="1">IFERROR(IF($I37="y",'Raw Weather Data'!CF37-$N37,"-"),"-")</f>
        <v>-2.722139999999996</v>
      </c>
      <c r="CG37" s="313"/>
      <c r="CH37" s="89">
        <f t="shared" ca="1" si="7"/>
        <v>2.722139999999996</v>
      </c>
      <c r="CI37" s="58">
        <f ca="1">IFERROR(IF($I37="y",'Raw Weather Data'!CI37-$N37,"-"),"-")</f>
        <v>-1.1021399999999915</v>
      </c>
      <c r="CJ37" s="313"/>
      <c r="CK37" s="89">
        <f t="shared" ca="1" si="8"/>
        <v>1.1021399999999915</v>
      </c>
      <c r="CL37" s="46">
        <f ca="1">IFERROR(IF($I37="y",'Raw Weather Data'!CL37-$N37,"-"),"-")</f>
        <v>-1.6421399999999835</v>
      </c>
      <c r="CM37" s="313"/>
      <c r="CN37" s="89">
        <f t="shared" ca="1" si="9"/>
        <v>1.6421399999999835</v>
      </c>
      <c r="CO37" s="58">
        <f ca="1">IFERROR(IF($I37="y",'Raw Weather Data'!CO37-$N37,"-"),"-")</f>
        <v>-9.9401399999999853</v>
      </c>
      <c r="CP37" s="313"/>
      <c r="CQ37" s="89">
        <f t="shared" ca="1" si="10"/>
        <v>9.9401399999999853</v>
      </c>
      <c r="CR37" s="58">
        <f ca="1">IFERROR(IF($I37="y",'Raw Weather Data'!CR37-$N37,"-"),"-")</f>
        <v>6.4038600000000088</v>
      </c>
      <c r="CS37" s="313"/>
      <c r="CT37" s="89">
        <f t="shared" ca="1" si="11"/>
        <v>6.4038600000000088</v>
      </c>
      <c r="CU37" s="58">
        <f ca="1">IFERROR(IF($I37="y",'Raw Weather Data'!CU37-$N37,"-"),"-")</f>
        <v>0.62586000000001718</v>
      </c>
      <c r="CV37" s="313"/>
      <c r="CW37" s="89">
        <f t="shared" ca="1" si="12"/>
        <v>0.62586000000001718</v>
      </c>
      <c r="CX37" s="58">
        <f ca="1">IFERROR(IF($I37="y",'Raw Weather Data'!CX37-$N37,"-"),"-")</f>
        <v>-8.932140000000004</v>
      </c>
      <c r="CY37" s="313"/>
      <c r="CZ37" s="89">
        <f t="shared" ca="1" si="13"/>
        <v>8.932140000000004</v>
      </c>
      <c r="DA37" s="58">
        <f ca="1">IFERROR(IF($I37="y",'Raw Weather Data'!DA37-$N37,"-"),"-")</f>
        <v>-12.406139999999994</v>
      </c>
      <c r="DB37" s="313"/>
      <c r="DC37" s="89">
        <f t="shared" ca="1" si="14"/>
        <v>12.406139999999994</v>
      </c>
      <c r="DD37" s="58">
        <f ca="1">IFERROR(IF($I37="y",'Raw Weather Data'!DD37-$N37,"-"),"-")</f>
        <v>6.2598600000000033</v>
      </c>
      <c r="DE37" s="313"/>
      <c r="DF37" s="89">
        <f t="shared" ca="1" si="15"/>
        <v>6.2598600000000033</v>
      </c>
      <c r="DG37" s="58">
        <f ca="1">IFERROR(IF($I37="y",'Raw Weather Data'!DG37-$N37,"-"),"-")</f>
        <v>0.93186000000000035</v>
      </c>
      <c r="DH37" s="313"/>
      <c r="DI37" s="91">
        <f t="shared" ca="1" si="16"/>
        <v>0.93186000000000035</v>
      </c>
      <c r="DL37" s="63">
        <f ca="1">IFERROR(IF($I37="y",'Raw Weather Data'!DL37-$N37,"-"),"-")</f>
        <v>1.6698599999999999</v>
      </c>
      <c r="DM37" s="313"/>
      <c r="DN37" s="89">
        <f t="shared" ca="1" si="42"/>
        <v>1.6698599999999999</v>
      </c>
      <c r="DO37" s="58">
        <f ca="1">IFERROR(IF($I37="y",'Raw Weather Data'!DO37-$N37,"-"),"-")</f>
        <v>3.6138600000000167</v>
      </c>
      <c r="DP37" s="313"/>
      <c r="DQ37" s="89">
        <f t="shared" ca="1" si="43"/>
        <v>3.6138600000000167</v>
      </c>
      <c r="DR37" s="58">
        <f ca="1">IFERROR(IF($I37="y",'Raw Weather Data'!DR37-$N37,"-"),"-")</f>
        <v>-2.2139999999978954E-2</v>
      </c>
      <c r="DS37" s="313"/>
      <c r="DT37" s="89">
        <f t="shared" ca="1" si="44"/>
        <v>2.2139999999978954E-2</v>
      </c>
      <c r="DU37" s="58">
        <f ca="1">IFERROR(IF($I37="y",'Raw Weather Data'!DU37-$N37,"-"),"-")</f>
        <v>1.7418600000000026</v>
      </c>
      <c r="DV37" s="313"/>
      <c r="DW37" s="89">
        <f t="shared" ca="1" si="45"/>
        <v>1.7418600000000026</v>
      </c>
      <c r="DX37" s="58">
        <f ca="1">IFERROR(IF($I37="y",'Raw Weather Data'!DX37-$N37,"-"),"-")</f>
        <v>5.6298600000000079</v>
      </c>
      <c r="DY37" s="313"/>
      <c r="DZ37" s="89">
        <f t="shared" ca="1" si="46"/>
        <v>5.6298600000000079</v>
      </c>
      <c r="EA37" s="58">
        <f ca="1">IFERROR(IF($I37="y",'Raw Weather Data'!EA37-$N37,"-"),"-")</f>
        <v>5.8638600000000167</v>
      </c>
      <c r="EB37" s="313"/>
      <c r="EC37" s="89">
        <f t="shared" ca="1" si="17"/>
        <v>5.8638600000000167</v>
      </c>
      <c r="ED37" s="58">
        <f ca="1">IFERROR(IF($I37="y",'Raw Weather Data'!ED37-$N37,"-"),"-")</f>
        <v>2.3538600000000116</v>
      </c>
      <c r="EE37" s="313"/>
      <c r="EF37" s="89">
        <f t="shared" ca="1" si="18"/>
        <v>2.3538600000000116</v>
      </c>
      <c r="EG37" s="58">
        <f ca="1">IFERROR(IF($I37="y",'Raw Weather Data'!EG37-$N37,"-"),"-")</f>
        <v>4.9458600000000104</v>
      </c>
      <c r="EH37" s="313"/>
      <c r="EI37" s="89">
        <f t="shared" ca="1" si="19"/>
        <v>4.9458600000000104</v>
      </c>
      <c r="EJ37" s="46">
        <f ca="1">IFERROR(IF($I37="y",'Raw Weather Data'!EJ37-$N37,"-"),"-")</f>
        <v>4.2258600000000115</v>
      </c>
      <c r="EK37" s="313"/>
      <c r="EL37" s="89">
        <f t="shared" ca="1" si="20"/>
        <v>4.2258600000000115</v>
      </c>
      <c r="EM37" s="58">
        <f ca="1">IFERROR(IF($I37="y",'Raw Weather Data'!EM37-$N37,"-"),"-")</f>
        <v>6.889860000000013</v>
      </c>
      <c r="EN37" s="313"/>
      <c r="EO37" s="89">
        <f t="shared" ca="1" si="47"/>
        <v>6.889860000000013</v>
      </c>
      <c r="EP37" s="58">
        <f ca="1">IFERROR(IF($I37="y",'Raw Weather Data'!EP37-$N37,"-"),"-")</f>
        <v>-8.4821399999999869</v>
      </c>
      <c r="EQ37" s="313"/>
      <c r="ER37" s="89">
        <f t="shared" ca="1" si="21"/>
        <v>8.4821399999999869</v>
      </c>
      <c r="ES37" s="58">
        <f ca="1">IFERROR(IF($I37="y",'Raw Weather Data'!ES37-$N37,"-"),"-")</f>
        <v>-12.730139999999992</v>
      </c>
      <c r="ET37" s="313"/>
      <c r="EU37" s="89">
        <f t="shared" ca="1" si="48"/>
        <v>12.730139999999992</v>
      </c>
      <c r="EV37" s="58">
        <f ca="1">IFERROR(IF($I37="y",'Raw Weather Data'!EV37-$N37,"-"),"-")</f>
        <v>-12.226139999999987</v>
      </c>
      <c r="EW37" s="313"/>
      <c r="EX37" s="89">
        <f t="shared" ca="1" si="49"/>
        <v>12.226139999999987</v>
      </c>
      <c r="EY37" s="58">
        <f ca="1">IFERROR(IF($I37="y",'Raw Weather Data'!EY37-$N37,"-"),"-")</f>
        <v>1.777860000000004</v>
      </c>
      <c r="EZ37" s="313"/>
      <c r="FA37" s="89">
        <f t="shared" ca="1" si="50"/>
        <v>1.777860000000004</v>
      </c>
      <c r="FB37" s="58">
        <f ca="1">IFERROR(IF($I37="y",'Raw Weather Data'!FB37-$N37,"-"),"-")</f>
        <v>4.3518600000000163</v>
      </c>
      <c r="FC37" s="313"/>
      <c r="FD37" s="89">
        <f t="shared" ca="1" si="51"/>
        <v>4.3518600000000163</v>
      </c>
      <c r="FE37" s="58">
        <f ca="1">IFERROR(IF($I37="y",'Raw Weather Data'!FE37-$N37,"-"),"-")</f>
        <v>-7.6139999999981001E-2</v>
      </c>
      <c r="FF37" s="313"/>
      <c r="FG37" s="91">
        <f t="shared" ca="1" si="52"/>
        <v>7.6139999999981001E-2</v>
      </c>
      <c r="FJ37" s="63">
        <f ca="1">IFERROR(IF($I37="y",'Raw Weather Data'!FJ37-$N37,"-"),"-")</f>
        <v>1.9578600000000108</v>
      </c>
      <c r="FK37" s="313"/>
      <c r="FL37" s="89">
        <f t="shared" ca="1" si="53"/>
        <v>1.9578600000000108</v>
      </c>
      <c r="FM37" s="58">
        <f ca="1">IFERROR(IF($I37="y",'Raw Weather Data'!FM37-$N37,"-"),"-")</f>
        <v>4.1178600000000074</v>
      </c>
      <c r="FN37" s="313"/>
      <c r="FO37" s="89">
        <f t="shared" ca="1" si="54"/>
        <v>4.1178600000000074</v>
      </c>
      <c r="FP37" s="58">
        <f ca="1">IFERROR(IF($I37="y",'Raw Weather Data'!FP37-$N37,"-"),"-")</f>
        <v>1.5978600000000114</v>
      </c>
      <c r="FQ37" s="313"/>
      <c r="FR37" s="89">
        <f t="shared" ca="1" si="55"/>
        <v>1.5978600000000114</v>
      </c>
      <c r="FS37" s="58">
        <f ca="1">IFERROR(IF($I37="y",'Raw Weather Data'!FS37-$N37,"-"),"-")</f>
        <v>6.673860000000019</v>
      </c>
      <c r="FT37" s="313"/>
      <c r="FU37" s="89">
        <f t="shared" ca="1" si="56"/>
        <v>6.673860000000019</v>
      </c>
      <c r="FV37" s="58">
        <f ca="1">IFERROR(IF($I37="y",'Raw Weather Data'!FV37-$N37,"-"),"-")</f>
        <v>4.2978600000000142</v>
      </c>
      <c r="FW37" s="313"/>
      <c r="FX37" s="89">
        <f t="shared" ca="1" si="22"/>
        <v>4.2978600000000142</v>
      </c>
      <c r="FY37" s="58">
        <f ca="1">IF($I37="y",'Raw Weather Data'!FY37-$N37,"-")</f>
        <v>0.96786000000000172</v>
      </c>
      <c r="FZ37" s="313"/>
      <c r="GA37" s="89">
        <f t="shared" ca="1" si="23"/>
        <v>0.96786000000000172</v>
      </c>
      <c r="GB37" s="58">
        <f ca="1">IFERROR(IF($I37="y",'Raw Weather Data'!GB37-$N37,"-"),"-")</f>
        <v>2.0298600000000135</v>
      </c>
      <c r="GC37" s="313"/>
      <c r="GD37" s="89">
        <f t="shared" ca="1" si="57"/>
        <v>2.0298600000000135</v>
      </c>
      <c r="GE37" s="58">
        <f ca="1">IFERROR(IF($I37="y",'Raw Weather Data'!GE37-$N37,"-"),"-")</f>
        <v>6.9078599999999994</v>
      </c>
      <c r="GF37" s="313"/>
      <c r="GG37" s="89">
        <f t="shared" ca="1" si="58"/>
        <v>6.9078599999999994</v>
      </c>
      <c r="GH37" s="46">
        <f ca="1">IFERROR(IF($I37="y",'Raw Weather Data'!GH37-$N37,"-"),"-")</f>
        <v>8.3838599999999985</v>
      </c>
      <c r="GI37" s="313"/>
      <c r="GJ37" s="89">
        <f t="shared" ca="1" si="59"/>
        <v>8.3838599999999985</v>
      </c>
      <c r="GK37" s="58">
        <f ca="1">IFERROR(IF($I37="y",'Raw Weather Data'!GK37-$N37,"-"),"-")</f>
        <v>9.8058600000000098</v>
      </c>
      <c r="GL37" s="313"/>
      <c r="GM37" s="89">
        <f t="shared" ca="1" si="60"/>
        <v>9.8058600000000098</v>
      </c>
      <c r="GN37" s="58">
        <f ca="1">IFERROR(IF($I37="y",'Raw Weather Data'!GN37-$N37,"-"),"-")</f>
        <v>-3.8021399999999943</v>
      </c>
      <c r="GO37" s="313"/>
      <c r="GP37" s="89">
        <f t="shared" ca="1" si="61"/>
        <v>3.8021399999999943</v>
      </c>
      <c r="GQ37" s="58">
        <f ca="1">IFERROR(IF($I37="y",'Raw Weather Data'!GQ37-$N37,"-"),"-")</f>
        <v>-4.8821399999999926</v>
      </c>
      <c r="GR37" s="313"/>
      <c r="GS37" s="89">
        <f t="shared" ca="1" si="62"/>
        <v>4.8821399999999926</v>
      </c>
      <c r="GT37" s="58">
        <f ca="1">IFERROR(IF($I37="y",'Raw Weather Data'!GT37-$N37,"-"),"-")</f>
        <v>8.1498600000000181</v>
      </c>
      <c r="GU37" s="313"/>
      <c r="GV37" s="89">
        <f t="shared" ca="1" si="63"/>
        <v>8.1498600000000181</v>
      </c>
      <c r="GW37" s="58">
        <f ca="1">IFERROR(IF($I37="y",'Raw Weather Data'!GW37-$N37,"-"),"-")</f>
        <v>11.353860000000012</v>
      </c>
      <c r="GX37" s="313"/>
      <c r="GY37" s="89">
        <f t="shared" ca="1" si="64"/>
        <v>11.353860000000012</v>
      </c>
      <c r="GZ37" s="58">
        <f ca="1">IFERROR(IF($I37="y",'Raw Weather Data'!GZ37-$N37,"-"),"-")</f>
        <v>6.331860000000006</v>
      </c>
      <c r="HA37" s="313"/>
      <c r="HB37" s="89">
        <f t="shared" ca="1" si="65"/>
        <v>6.331860000000006</v>
      </c>
      <c r="HC37" s="58">
        <f ca="1">IFERROR(IF($I37="y",'Raw Weather Data'!HC37-$N37,"-"),"-")</f>
        <v>-15.934139999999985</v>
      </c>
      <c r="HD37" s="313"/>
      <c r="HE37" s="91">
        <f t="shared" ca="1" si="24"/>
        <v>15.934139999999985</v>
      </c>
    </row>
    <row r="38" spans="8:213" x14ac:dyDescent="0.35">
      <c r="H38" s="301">
        <v>17</v>
      </c>
      <c r="I38" s="301" t="str">
        <f t="shared" si="25"/>
        <v>Y</v>
      </c>
      <c r="K38" s="18"/>
      <c r="L38" s="56"/>
      <c r="M38" s="117">
        <f ca="1">'Raw Weather Data'!K38</f>
        <v>44775</v>
      </c>
      <c r="N38" s="119">
        <f ca="1">'Raw Weather Data'!L38</f>
        <v>78.92743999999999</v>
      </c>
      <c r="P38" s="63">
        <f ca="1">IFERROR(IF($I38="y",'Raw Weather Data'!P38-$N38,"-"),"-")</f>
        <v>-0.50543999999999301</v>
      </c>
      <c r="Q38" s="313"/>
      <c r="R38" s="89">
        <f t="shared" ca="1" si="26"/>
        <v>0.50543999999999301</v>
      </c>
      <c r="S38" s="58">
        <f ca="1">IFERROR(IF($I38="y",'Raw Weather Data'!S38-$N38,"-"),"-")</f>
        <v>-1.2074399999999912</v>
      </c>
      <c r="T38" s="313"/>
      <c r="U38" s="89">
        <f t="shared" ca="1" si="27"/>
        <v>1.2074399999999912</v>
      </c>
      <c r="V38" s="58">
        <f ca="1">IFERROR(IF($I38="y",'Raw Weather Data'!V38-$N38,"-"),"-")</f>
        <v>-1.8914399999999887</v>
      </c>
      <c r="W38" s="313"/>
      <c r="X38" s="89">
        <f t="shared" ca="1" si="28"/>
        <v>1.8914399999999887</v>
      </c>
      <c r="Y38" s="58">
        <f ca="1">IFERROR(IF($I38="y",'Raw Weather Data'!Y38-$N38,"-"),"-")</f>
        <v>-3.0974399999999775</v>
      </c>
      <c r="Z38" s="313"/>
      <c r="AA38" s="89">
        <f t="shared" ca="1" si="29"/>
        <v>3.0974399999999775</v>
      </c>
      <c r="AB38" s="58">
        <f ca="1">IFERROR(IF($I38="y",'Raw Weather Data'!AB38-$N38,"-"),"-")</f>
        <v>-2.8994399999999843</v>
      </c>
      <c r="AC38" s="313"/>
      <c r="AD38" s="89">
        <f t="shared" ca="1" si="30"/>
        <v>2.8994399999999843</v>
      </c>
      <c r="AE38" s="58">
        <f ca="1">IFERROR(IF($I38="y",'Raw Weather Data'!AE38-$N38,"-"),"-")</f>
        <v>-1.9274399999999901</v>
      </c>
      <c r="AF38" s="313"/>
      <c r="AG38" s="89">
        <f t="shared" ca="1" si="31"/>
        <v>1.9274399999999901</v>
      </c>
      <c r="AH38" s="58">
        <f ca="1">IFERROR(IF($I38="y",'Raw Weather Data'!AH38-$N38,"-"),"-")</f>
        <v>-2.8634399999999971</v>
      </c>
      <c r="AI38" s="313"/>
      <c r="AJ38" s="89">
        <f t="shared" ca="1" si="32"/>
        <v>2.8634399999999971</v>
      </c>
      <c r="AK38" s="58">
        <f ca="1">IFERROR(IF($I38="y",'Raw Weather Data'!AK38-$N38,"-"),"-")</f>
        <v>-0.73943999999998766</v>
      </c>
      <c r="AL38" s="313"/>
      <c r="AM38" s="89">
        <f t="shared" ca="1" si="33"/>
        <v>0.73943999999998766</v>
      </c>
      <c r="AN38" s="46">
        <f ca="1">IFERROR(IF($I38="y",'Raw Weather Data'!AN38-$N38,"-"),"-")</f>
        <v>2.0325600000000179</v>
      </c>
      <c r="AO38" s="313"/>
      <c r="AP38" s="89">
        <f t="shared" ca="1" si="34"/>
        <v>2.0325600000000179</v>
      </c>
      <c r="AQ38" s="58">
        <f ca="1">IFERROR(IF($I38="y",'Raw Weather Data'!AQ38-$N38,"-"),"-")</f>
        <v>-3.5474399999999946</v>
      </c>
      <c r="AR38" s="313"/>
      <c r="AS38" s="89">
        <f t="shared" ca="1" si="35"/>
        <v>3.5474399999999946</v>
      </c>
      <c r="AT38" s="58">
        <f ca="1">IFERROR(IF($I38="y",'Raw Weather Data'!AT38-$N38,"-"),"-")</f>
        <v>2.4465600000000052</v>
      </c>
      <c r="AU38" s="313"/>
      <c r="AV38" s="89">
        <f t="shared" ca="1" si="36"/>
        <v>2.4465600000000052</v>
      </c>
      <c r="AW38" s="58">
        <f ca="1">IFERROR(IF($I38="y",'Raw Weather Data'!AW38-$N38,"-"),"-")</f>
        <v>5.9565600000000103</v>
      </c>
      <c r="AX38" s="313"/>
      <c r="AY38" s="89">
        <f t="shared" ca="1" si="37"/>
        <v>5.9565600000000103</v>
      </c>
      <c r="AZ38" s="58">
        <f ca="1">IFERROR(IF($I38="y",'Raw Weather Data'!AZ38-$N38,"-"),"-")</f>
        <v>6.3525600000000111</v>
      </c>
      <c r="BA38" s="313"/>
      <c r="BB38" s="89">
        <f t="shared" ca="1" si="38"/>
        <v>6.3525600000000111</v>
      </c>
      <c r="BC38" s="58">
        <f ca="1">IFERROR(IF($I38="y",'Raw Weather Data'!BC38-$N38,"-"),"-")</f>
        <v>-9.8834399999999931</v>
      </c>
      <c r="BD38" s="313"/>
      <c r="BE38" s="89">
        <f t="shared" ca="1" si="39"/>
        <v>9.8834399999999931</v>
      </c>
      <c r="BF38" s="58">
        <f ca="1">IFERROR(IF($I38="y",'Raw Weather Data'!BF38-$N38,"-"),"-")</f>
        <v>-8.9294399999999996</v>
      </c>
      <c r="BG38" s="313"/>
      <c r="BH38" s="89">
        <f t="shared" ca="1" si="40"/>
        <v>8.9294399999999996</v>
      </c>
      <c r="BI38" s="58">
        <f ca="1">IFERROR(IF($I38="y",'Raw Weather Data'!BI38-$N38,"-"),"-")</f>
        <v>-11.539439999999985</v>
      </c>
      <c r="BJ38" s="313"/>
      <c r="BK38" s="91">
        <f t="shared" ca="1" si="41"/>
        <v>11.539439999999985</v>
      </c>
      <c r="BN38" s="63">
        <f ca="1">IFERROR(IF($I38="y",'Raw Weather Data'!BN38-$N38,"-"),"-")</f>
        <v>0.77256000000001279</v>
      </c>
      <c r="BO38" s="313"/>
      <c r="BP38" s="89">
        <f t="shared" ca="1" si="1"/>
        <v>0.77256000000001279</v>
      </c>
      <c r="BQ38" s="58">
        <f ca="1">IFERROR(IF($I38="y",'Raw Weather Data'!BQ38-$N38,"-"),"-")</f>
        <v>-0.84743999999997754</v>
      </c>
      <c r="BR38" s="313"/>
      <c r="BS38" s="89">
        <f t="shared" ca="1" si="2"/>
        <v>0.84743999999997754</v>
      </c>
      <c r="BT38" s="58">
        <f ca="1">IFERROR(IF($I38="y",'Raw Weather Data'!BT38-$N38,"-"),"-")</f>
        <v>-2.5754399999999862</v>
      </c>
      <c r="BU38" s="313"/>
      <c r="BV38" s="89">
        <f t="shared" ca="1" si="3"/>
        <v>2.5754399999999862</v>
      </c>
      <c r="BW38" s="58">
        <f ca="1">IFERROR(IF($I38="y",'Raw Weather Data'!BW38-$N38,"-"),"-")</f>
        <v>-1.0634399999999857</v>
      </c>
      <c r="BX38" s="313"/>
      <c r="BY38" s="89">
        <f t="shared" ca="1" si="4"/>
        <v>1.0634399999999857</v>
      </c>
      <c r="BZ38" s="58">
        <f ca="1">IFERROR(IF($I38="y",'Raw Weather Data'!BZ38-$N38,"-"),"-")</f>
        <v>-5.8694399999999973</v>
      </c>
      <c r="CA38" s="313"/>
      <c r="CB38" s="89">
        <f t="shared" ca="1" si="5"/>
        <v>5.8694399999999973</v>
      </c>
      <c r="CC38" s="58">
        <f ca="1">IFERROR(IF($I38="y",'Raw Weather Data'!CC38-$N38,"-"),"-")</f>
        <v>-6.1214399999999785</v>
      </c>
      <c r="CD38" s="313"/>
      <c r="CE38" s="89">
        <f t="shared" ca="1" si="6"/>
        <v>6.1214399999999785</v>
      </c>
      <c r="CF38" s="58">
        <f ca="1">IFERROR(IF($I38="y",'Raw Weather Data'!CF38-$N38,"-"),"-")</f>
        <v>-0.19943999999998141</v>
      </c>
      <c r="CG38" s="313"/>
      <c r="CH38" s="89">
        <f t="shared" ca="1" si="7"/>
        <v>0.19943999999998141</v>
      </c>
      <c r="CI38" s="58">
        <f ca="1">IFERROR(IF($I38="y",'Raw Weather Data'!CI38-$N38,"-"),"-")</f>
        <v>-3.7814399999999893</v>
      </c>
      <c r="CJ38" s="313"/>
      <c r="CK38" s="89">
        <f t="shared" ca="1" si="8"/>
        <v>3.7814399999999893</v>
      </c>
      <c r="CL38" s="46">
        <f ca="1">IFERROR(IF($I38="y",'Raw Weather Data'!CL38-$N38,"-"),"-")</f>
        <v>-0.59543999999999642</v>
      </c>
      <c r="CM38" s="313"/>
      <c r="CN38" s="89">
        <f t="shared" ca="1" si="9"/>
        <v>0.59543999999999642</v>
      </c>
      <c r="CO38" s="58">
        <f ca="1">IFERROR(IF($I38="y",'Raw Weather Data'!CO38-$N38,"-"),"-")</f>
        <v>7.396560000000008</v>
      </c>
      <c r="CP38" s="313"/>
      <c r="CQ38" s="89">
        <f t="shared" ca="1" si="10"/>
        <v>7.396560000000008</v>
      </c>
      <c r="CR38" s="58">
        <f ca="1">IFERROR(IF($I38="y",'Raw Weather Data'!CR38-$N38,"-"),"-")</f>
        <v>-0.52343999999999369</v>
      </c>
      <c r="CS38" s="313"/>
      <c r="CT38" s="89">
        <f t="shared" ca="1" si="11"/>
        <v>0.52343999999999369</v>
      </c>
      <c r="CU38" s="58">
        <f ca="1">IFERROR(IF($I38="y",'Raw Weather Data'!CU38-$N38,"-"),"-")</f>
        <v>-7.201439999999991</v>
      </c>
      <c r="CV38" s="313"/>
      <c r="CW38" s="89">
        <f t="shared" ca="1" si="12"/>
        <v>7.201439999999991</v>
      </c>
      <c r="CX38" s="58">
        <f ca="1">IFERROR(IF($I38="y",'Raw Weather Data'!CX38-$N38,"-"),"-")</f>
        <v>-11.41343999999998</v>
      </c>
      <c r="CY38" s="313"/>
      <c r="CZ38" s="89">
        <f t="shared" ca="1" si="13"/>
        <v>11.41343999999998</v>
      </c>
      <c r="DA38" s="58">
        <f ca="1">IFERROR(IF($I38="y",'Raw Weather Data'!DA38-$N38,"-"),"-")</f>
        <v>1.2945600000000184</v>
      </c>
      <c r="DB38" s="313"/>
      <c r="DC38" s="89">
        <f t="shared" ca="1" si="14"/>
        <v>1.2945600000000184</v>
      </c>
      <c r="DD38" s="58">
        <f ca="1">IFERROR(IF($I38="y",'Raw Weather Data'!DD38-$N38,"-"),"-")</f>
        <v>-3.2594399999999837</v>
      </c>
      <c r="DE38" s="313"/>
      <c r="DF38" s="89">
        <f t="shared" ca="1" si="15"/>
        <v>3.2594399999999837</v>
      </c>
      <c r="DG38" s="58">
        <f ca="1">IFERROR(IF($I38="y",'Raw Weather Data'!DG38-$N38,"-"),"-")</f>
        <v>-4.8074399999999855</v>
      </c>
      <c r="DH38" s="313"/>
      <c r="DI38" s="91">
        <f t="shared" ca="1" si="16"/>
        <v>4.8074399999999855</v>
      </c>
      <c r="DL38" s="63">
        <f ca="1">IFERROR(IF($I38="y",'Raw Weather Data'!DL38-$N38,"-"),"-")</f>
        <v>2.0325600000000179</v>
      </c>
      <c r="DM38" s="313"/>
      <c r="DN38" s="89">
        <f t="shared" ca="1" si="42"/>
        <v>2.0325600000000179</v>
      </c>
      <c r="DO38" s="58">
        <f ca="1">IFERROR(IF($I38="y",'Raw Weather Data'!DO38-$N38,"-"),"-")</f>
        <v>0.376560000000012</v>
      </c>
      <c r="DP38" s="313"/>
      <c r="DQ38" s="89">
        <f t="shared" ca="1" si="43"/>
        <v>0.376560000000012</v>
      </c>
      <c r="DR38" s="58">
        <f ca="1">IFERROR(IF($I38="y",'Raw Weather Data'!DR38-$N38,"-"),"-")</f>
        <v>-3.1154399999999924</v>
      </c>
      <c r="DS38" s="313"/>
      <c r="DT38" s="89">
        <f t="shared" ca="1" si="44"/>
        <v>3.1154399999999924</v>
      </c>
      <c r="DU38" s="58">
        <f ca="1">IFERROR(IF($I38="y",'Raw Weather Data'!DU38-$N38,"-"),"-")</f>
        <v>-1.0994399999999871</v>
      </c>
      <c r="DV38" s="313"/>
      <c r="DW38" s="89">
        <f t="shared" ca="1" si="45"/>
        <v>1.0994399999999871</v>
      </c>
      <c r="DX38" s="58">
        <f ca="1">IFERROR(IF($I38="y",'Raw Weather Data'!DX38-$N38,"-"),"-")</f>
        <v>-4.3394399999999962</v>
      </c>
      <c r="DY38" s="313"/>
      <c r="DZ38" s="89">
        <f t="shared" ca="1" si="46"/>
        <v>4.3394399999999962</v>
      </c>
      <c r="EA38" s="58">
        <f ca="1">IFERROR(IF($I38="y",'Raw Weather Data'!EA38-$N38,"-"),"-")</f>
        <v>-2.8094399999999951</v>
      </c>
      <c r="EB38" s="313"/>
      <c r="EC38" s="89">
        <f t="shared" ca="1" si="17"/>
        <v>2.8094399999999951</v>
      </c>
      <c r="ED38" s="58">
        <f ca="1">IFERROR(IF($I38="y",'Raw Weather Data'!ED38-$N38,"-"),"-")</f>
        <v>2.8065600000000188</v>
      </c>
      <c r="EE38" s="313"/>
      <c r="EF38" s="89">
        <f t="shared" ca="1" si="18"/>
        <v>2.8065600000000188</v>
      </c>
      <c r="EG38" s="58">
        <f ca="1">IFERROR(IF($I38="y",'Raw Weather Data'!EG38-$N38,"-"),"-")</f>
        <v>-3.7994399999999899</v>
      </c>
      <c r="EH38" s="313"/>
      <c r="EI38" s="89">
        <f t="shared" ca="1" si="19"/>
        <v>3.7994399999999899</v>
      </c>
      <c r="EJ38" s="46">
        <f ca="1">IFERROR(IF($I38="y",'Raw Weather Data'!EJ38-$N38,"-"),"-")</f>
        <v>2.8245600000000195</v>
      </c>
      <c r="EK38" s="313"/>
      <c r="EL38" s="89">
        <f t="shared" ca="1" si="20"/>
        <v>2.8245600000000195</v>
      </c>
      <c r="EM38" s="58">
        <f ca="1">IFERROR(IF($I38="y",'Raw Weather Data'!EM38-$N38,"-"),"-")</f>
        <v>-5.5439999999990164E-2</v>
      </c>
      <c r="EN38" s="313"/>
      <c r="EO38" s="89">
        <f t="shared" ca="1" si="47"/>
        <v>5.5439999999990164E-2</v>
      </c>
      <c r="EP38" s="58">
        <f ca="1">IFERROR(IF($I38="y",'Raw Weather Data'!EP38-$N38,"-"),"-")</f>
        <v>-9.1994399999999814</v>
      </c>
      <c r="EQ38" s="313"/>
      <c r="ER38" s="89">
        <f t="shared" ca="1" si="21"/>
        <v>9.1994399999999814</v>
      </c>
      <c r="ES38" s="58">
        <f ca="1">IFERROR(IF($I38="y",'Raw Weather Data'!ES38-$N38,"-"),"-")</f>
        <v>-14.455439999999982</v>
      </c>
      <c r="ET38" s="313"/>
      <c r="EU38" s="89">
        <f t="shared" ca="1" si="48"/>
        <v>14.455439999999982</v>
      </c>
      <c r="EV38" s="58">
        <f ca="1">IFERROR(IF($I38="y",'Raw Weather Data'!EV38-$N38,"-"),"-")</f>
        <v>2.5005600000000072</v>
      </c>
      <c r="EW38" s="313"/>
      <c r="EX38" s="89">
        <f t="shared" ca="1" si="49"/>
        <v>2.5005600000000072</v>
      </c>
      <c r="EY38" s="58">
        <f ca="1">IFERROR(IF($I38="y",'Raw Weather Data'!EY38-$N38,"-"),"-")</f>
        <v>-5.7074399999999912</v>
      </c>
      <c r="EZ38" s="313"/>
      <c r="FA38" s="89">
        <f t="shared" ca="1" si="50"/>
        <v>5.7074399999999912</v>
      </c>
      <c r="FB38" s="58">
        <f ca="1">IFERROR(IF($I38="y",'Raw Weather Data'!FB38-$N38,"-"),"-")</f>
        <v>1.3845600000000076</v>
      </c>
      <c r="FC38" s="313"/>
      <c r="FD38" s="89">
        <f t="shared" ca="1" si="51"/>
        <v>1.3845600000000076</v>
      </c>
      <c r="FE38" s="58">
        <f ca="1">IFERROR(IF($I38="y",'Raw Weather Data'!FE38-$N38,"-"),"-")</f>
        <v>7.3605600000000209</v>
      </c>
      <c r="FF38" s="313"/>
      <c r="FG38" s="91">
        <f t="shared" ca="1" si="52"/>
        <v>7.3605600000000209</v>
      </c>
      <c r="FJ38" s="63">
        <f ca="1">IFERROR(IF($I38="y",'Raw Weather Data'!FJ38-$N38,"-"),"-")</f>
        <v>-0.86543999999999244</v>
      </c>
      <c r="FK38" s="313"/>
      <c r="FL38" s="89">
        <f t="shared" ca="1" si="53"/>
        <v>0.86543999999999244</v>
      </c>
      <c r="FM38" s="58">
        <f ca="1">IFERROR(IF($I38="y",'Raw Weather Data'!FM38-$N38,"-"),"-")</f>
        <v>-0.63143999999999778</v>
      </c>
      <c r="FN38" s="313"/>
      <c r="FO38" s="89">
        <f t="shared" ca="1" si="54"/>
        <v>0.63143999999999778</v>
      </c>
      <c r="FP38" s="58">
        <f ca="1">IFERROR(IF($I38="y",'Raw Weather Data'!FP38-$N38,"-"),"-")</f>
        <v>-1.0994399999999871</v>
      </c>
      <c r="FQ38" s="313"/>
      <c r="FR38" s="89">
        <f t="shared" ca="1" si="55"/>
        <v>1.0994399999999871</v>
      </c>
      <c r="FS38" s="58">
        <f ca="1">IFERROR(IF($I38="y",'Raw Weather Data'!FS38-$N38,"-"),"-")</f>
        <v>-3.7634399999999886</v>
      </c>
      <c r="FT38" s="313"/>
      <c r="FU38" s="89">
        <f t="shared" ca="1" si="56"/>
        <v>3.7634399999999886</v>
      </c>
      <c r="FV38" s="58">
        <f ca="1">IFERROR(IF($I38="y",'Raw Weather Data'!FV38-$N38,"-"),"-")</f>
        <v>-5.2034399999999863</v>
      </c>
      <c r="FW38" s="313"/>
      <c r="FX38" s="89">
        <f t="shared" ca="1" si="22"/>
        <v>5.2034399999999863</v>
      </c>
      <c r="FY38" s="58">
        <f ca="1">IF($I38="y",'Raw Weather Data'!FY38-$N38,"-")</f>
        <v>-5.8154399999999953</v>
      </c>
      <c r="FZ38" s="313"/>
      <c r="GA38" s="89">
        <f t="shared" ca="1" si="23"/>
        <v>5.8154399999999953</v>
      </c>
      <c r="GB38" s="58">
        <f ca="1">IFERROR(IF($I38="y",'Raw Weather Data'!GB38-$N38,"-"),"-")</f>
        <v>0.32256000000000995</v>
      </c>
      <c r="GC38" s="313"/>
      <c r="GD38" s="89">
        <f t="shared" ca="1" si="57"/>
        <v>0.32256000000000995</v>
      </c>
      <c r="GE38" s="58">
        <f ca="1">IFERROR(IF($I38="y",'Raw Weather Data'!GE38-$N38,"-"),"-")</f>
        <v>4.9485600000000147</v>
      </c>
      <c r="GF38" s="313"/>
      <c r="GG38" s="89">
        <f t="shared" ca="1" si="58"/>
        <v>4.9485600000000147</v>
      </c>
      <c r="GH38" s="46">
        <f ca="1">IFERROR(IF($I38="y",'Raw Weather Data'!GH38-$N38,"-"),"-")</f>
        <v>4.8405600000000106</v>
      </c>
      <c r="GI38" s="313"/>
      <c r="GJ38" s="89">
        <f t="shared" ca="1" si="59"/>
        <v>4.8405600000000106</v>
      </c>
      <c r="GK38" s="58">
        <f ca="1">IFERROR(IF($I38="y",'Raw Weather Data'!GK38-$N38,"-"),"-")</f>
        <v>-0.7034399999999863</v>
      </c>
      <c r="GL38" s="313"/>
      <c r="GM38" s="89">
        <f t="shared" ca="1" si="60"/>
        <v>0.7034399999999863</v>
      </c>
      <c r="GN38" s="58">
        <f ca="1">IFERROR(IF($I38="y",'Raw Weather Data'!GN38-$N38,"-"),"-")</f>
        <v>-1.4399999999881175E-3</v>
      </c>
      <c r="GO38" s="313"/>
      <c r="GP38" s="89">
        <f t="shared" ca="1" si="61"/>
        <v>1.4399999999881175E-3</v>
      </c>
      <c r="GQ38" s="58">
        <f ca="1">IFERROR(IF($I38="y",'Raw Weather Data'!GQ38-$N38,"-"),"-")</f>
        <v>6.2265600000000063</v>
      </c>
      <c r="GR38" s="313"/>
      <c r="GS38" s="89">
        <f t="shared" ca="1" si="62"/>
        <v>6.2265600000000063</v>
      </c>
      <c r="GT38" s="58">
        <f ca="1">IFERROR(IF($I38="y",'Raw Weather Data'!GT38-$N38,"-"),"-")</f>
        <v>5.4525600000000054</v>
      </c>
      <c r="GU38" s="313"/>
      <c r="GV38" s="89">
        <f t="shared" ca="1" si="63"/>
        <v>5.4525600000000054</v>
      </c>
      <c r="GW38" s="58">
        <f ca="1">IFERROR(IF($I38="y",'Raw Weather Data'!GW38-$N38,"-"),"-")</f>
        <v>2.3205600000000004</v>
      </c>
      <c r="GX38" s="313"/>
      <c r="GY38" s="89">
        <f t="shared" ca="1" si="64"/>
        <v>2.3205600000000004</v>
      </c>
      <c r="GZ38" s="58">
        <f ca="1">IFERROR(IF($I38="y",'Raw Weather Data'!GZ38-$N38,"-"),"-")</f>
        <v>-6.4634399999999914</v>
      </c>
      <c r="HA38" s="313"/>
      <c r="HB38" s="89">
        <f t="shared" ca="1" si="65"/>
        <v>6.4634399999999914</v>
      </c>
      <c r="HC38" s="58">
        <f ca="1">IFERROR(IF($I38="y",'Raw Weather Data'!HC38-$N38,"-"),"-")</f>
        <v>3.3285600000000102</v>
      </c>
      <c r="HD38" s="313"/>
      <c r="HE38" s="91">
        <f t="shared" ca="1" si="24"/>
        <v>3.3285600000000102</v>
      </c>
    </row>
    <row r="39" spans="8:213" x14ac:dyDescent="0.35">
      <c r="H39" s="301">
        <v>18</v>
      </c>
      <c r="I39" s="301" t="str">
        <f t="shared" si="25"/>
        <v>Y</v>
      </c>
      <c r="K39" s="18"/>
      <c r="L39" s="56"/>
      <c r="M39" s="117">
        <f ca="1">'Raw Weather Data'!K39</f>
        <v>44774</v>
      </c>
      <c r="N39" s="119">
        <f ca="1">'Raw Weather Data'!L39</f>
        <v>78.240740000000002</v>
      </c>
      <c r="P39" s="63">
        <f ca="1">IFERROR(IF($I39="y",'Raw Weather Data'!P39-$N39,"-"),"-")</f>
        <v>-1.7087400000000059</v>
      </c>
      <c r="Q39" s="313"/>
      <c r="R39" s="89">
        <f t="shared" ca="1" si="26"/>
        <v>1.7087400000000059</v>
      </c>
      <c r="S39" s="58">
        <f ca="1">IFERROR(IF($I39="y",'Raw Weather Data'!S39-$N39,"-"),"-")</f>
        <v>-0.64674000000000831</v>
      </c>
      <c r="T39" s="313"/>
      <c r="U39" s="89">
        <f t="shared" ca="1" si="27"/>
        <v>0.64674000000000831</v>
      </c>
      <c r="V39" s="58">
        <f ca="1">IFERROR(IF($I39="y",'Raw Weather Data'!V39-$N39,"-"),"-")</f>
        <v>0.45126000000000488</v>
      </c>
      <c r="W39" s="313"/>
      <c r="X39" s="89">
        <f t="shared" ca="1" si="28"/>
        <v>0.45126000000000488</v>
      </c>
      <c r="Y39" s="58">
        <f ca="1">IFERROR(IF($I39="y",'Raw Weather Data'!Y39-$N39,"-"),"-")</f>
        <v>2.8992599999999982</v>
      </c>
      <c r="Z39" s="313"/>
      <c r="AA39" s="89">
        <f t="shared" ca="1" si="29"/>
        <v>2.8992599999999982</v>
      </c>
      <c r="AB39" s="58">
        <f ca="1">IFERROR(IF($I39="y",'Raw Weather Data'!AB39-$N39,"-"),"-")</f>
        <v>1.981260000000006</v>
      </c>
      <c r="AC39" s="313"/>
      <c r="AD39" s="89">
        <f t="shared" ca="1" si="30"/>
        <v>1.981260000000006</v>
      </c>
      <c r="AE39" s="58">
        <f ca="1">IFERROR(IF($I39="y",'Raw Weather Data'!AE39-$N39,"-"),"-")</f>
        <v>0.63125999999999749</v>
      </c>
      <c r="AF39" s="313"/>
      <c r="AG39" s="89">
        <f t="shared" ca="1" si="31"/>
        <v>0.63125999999999749</v>
      </c>
      <c r="AH39" s="58">
        <f ca="1">IFERROR(IF($I39="y",'Raw Weather Data'!AH39-$N39,"-"),"-")</f>
        <v>-2.6447399999999988</v>
      </c>
      <c r="AI39" s="313"/>
      <c r="AJ39" s="89">
        <f t="shared" ca="1" si="32"/>
        <v>2.6447399999999988</v>
      </c>
      <c r="AK39" s="58">
        <f ca="1">IFERROR(IF($I39="y",'Raw Weather Data'!AK39-$N39,"-"),"-")</f>
        <v>-1.5647400000000005</v>
      </c>
      <c r="AL39" s="313"/>
      <c r="AM39" s="89">
        <f t="shared" ca="1" si="33"/>
        <v>1.5647400000000005</v>
      </c>
      <c r="AN39" s="46">
        <f ca="1">IFERROR(IF($I39="y",'Raw Weather Data'!AN39-$N39,"-"),"-")</f>
        <v>-1.8527399999999972</v>
      </c>
      <c r="AO39" s="313"/>
      <c r="AP39" s="89">
        <f t="shared" ca="1" si="34"/>
        <v>1.8527399999999972</v>
      </c>
      <c r="AQ39" s="58">
        <f ca="1">IFERROR(IF($I39="y",'Raw Weather Data'!AQ39-$N39,"-"),"-")</f>
        <v>-2.6807400000000001</v>
      </c>
      <c r="AR39" s="313"/>
      <c r="AS39" s="89">
        <f t="shared" ca="1" si="35"/>
        <v>2.6807400000000001</v>
      </c>
      <c r="AT39" s="58">
        <f ca="1">IFERROR(IF($I39="y",'Raw Weather Data'!AT39-$N39,"-"),"-")</f>
        <v>0.52326000000000761</v>
      </c>
      <c r="AU39" s="313"/>
      <c r="AV39" s="89">
        <f t="shared" ca="1" si="36"/>
        <v>0.52326000000000761</v>
      </c>
      <c r="AW39" s="58">
        <f ca="1">IFERROR(IF($I39="y",'Raw Weather Data'!AW39-$N39,"-"),"-")</f>
        <v>-1.4207400000000092</v>
      </c>
      <c r="AX39" s="313"/>
      <c r="AY39" s="89">
        <f t="shared" ca="1" si="37"/>
        <v>1.4207400000000092</v>
      </c>
      <c r="AZ39" s="58">
        <f ca="1">IFERROR(IF($I39="y",'Raw Weather Data'!AZ39-$N39,"-"),"-")</f>
        <v>-3.0767400000000009</v>
      </c>
      <c r="BA39" s="313"/>
      <c r="BB39" s="89">
        <f t="shared" ca="1" si="38"/>
        <v>3.0767400000000009</v>
      </c>
      <c r="BC39" s="58">
        <f ca="1">IFERROR(IF($I39="y",'Raw Weather Data'!BC39-$N39,"-"),"-")</f>
        <v>-2.7707400000000035</v>
      </c>
      <c r="BD39" s="313"/>
      <c r="BE39" s="89">
        <f t="shared" ca="1" si="39"/>
        <v>2.7707400000000035</v>
      </c>
      <c r="BF39" s="58">
        <f ca="1">IFERROR(IF($I39="y",'Raw Weather Data'!BF39-$N39,"-"),"-")</f>
        <v>-12.508740000000003</v>
      </c>
      <c r="BG39" s="313"/>
      <c r="BH39" s="89">
        <f t="shared" ca="1" si="40"/>
        <v>12.508740000000003</v>
      </c>
      <c r="BI39" s="58">
        <f ca="1">IFERROR(IF($I39="y",'Raw Weather Data'!BI39-$N39,"-"),"-")</f>
        <v>0.30725999999999942</v>
      </c>
      <c r="BJ39" s="313"/>
      <c r="BK39" s="91">
        <f t="shared" ca="1" si="41"/>
        <v>0.30725999999999942</v>
      </c>
      <c r="BN39" s="63">
        <f ca="1">IFERROR(IF($I39="y",'Raw Weather Data'!BN39-$N39,"-"),"-")</f>
        <v>-2.1767400000000094</v>
      </c>
      <c r="BO39" s="313"/>
      <c r="BP39" s="89">
        <f t="shared" ca="1" si="1"/>
        <v>2.1767400000000094</v>
      </c>
      <c r="BQ39" s="58">
        <f ca="1">IFERROR(IF($I39="y",'Raw Weather Data'!BQ39-$N39,"-"),"-")</f>
        <v>-1.2587400000000031</v>
      </c>
      <c r="BR39" s="313"/>
      <c r="BS39" s="89">
        <f t="shared" ca="1" si="2"/>
        <v>1.2587400000000031</v>
      </c>
      <c r="BT39" s="58">
        <f ca="1">IFERROR(IF($I39="y",'Raw Weather Data'!BT39-$N39,"-"),"-")</f>
        <v>-0.19674000000000547</v>
      </c>
      <c r="BU39" s="313"/>
      <c r="BV39" s="89">
        <f t="shared" ca="1" si="3"/>
        <v>0.19674000000000547</v>
      </c>
      <c r="BW39" s="58">
        <f ca="1">IFERROR(IF($I39="y",'Raw Weather Data'!BW39-$N39,"-"),"-")</f>
        <v>0.19925999999999533</v>
      </c>
      <c r="BX39" s="313"/>
      <c r="BY39" s="89">
        <f t="shared" ca="1" si="4"/>
        <v>0.19925999999999533</v>
      </c>
      <c r="BZ39" s="58">
        <f ca="1">IFERROR(IF($I39="y",'Raw Weather Data'!BZ39-$N39,"-"),"-")</f>
        <v>0.61326000000001102</v>
      </c>
      <c r="CA39" s="313"/>
      <c r="CB39" s="89">
        <f t="shared" ca="1" si="5"/>
        <v>0.61326000000001102</v>
      </c>
      <c r="CC39" s="58">
        <f ca="1">IFERROR(IF($I39="y",'Raw Weather Data'!CC39-$N39,"-"),"-")</f>
        <v>-1.690739999999991</v>
      </c>
      <c r="CD39" s="313"/>
      <c r="CE39" s="89">
        <f t="shared" ca="1" si="6"/>
        <v>1.690739999999991</v>
      </c>
      <c r="CF39" s="58">
        <f ca="1">IFERROR(IF($I39="y",'Raw Weather Data'!CF39-$N39,"-"),"-")</f>
        <v>-1.5287399999999991</v>
      </c>
      <c r="CG39" s="313"/>
      <c r="CH39" s="89">
        <f t="shared" ca="1" si="7"/>
        <v>1.5287399999999991</v>
      </c>
      <c r="CI39" s="58">
        <f ca="1">IFERROR(IF($I39="y",'Raw Weather Data'!CI39-$N39,"-"),"-")</f>
        <v>-1.7807399999999944</v>
      </c>
      <c r="CJ39" s="313"/>
      <c r="CK39" s="89">
        <f t="shared" ca="1" si="8"/>
        <v>1.7807399999999944</v>
      </c>
      <c r="CL39" s="46">
        <f ca="1">IFERROR(IF($I39="y",'Raw Weather Data'!CL39-$N39,"-"),"-")</f>
        <v>-0.43074000000000012</v>
      </c>
      <c r="CM39" s="313"/>
      <c r="CN39" s="89">
        <f t="shared" ca="1" si="9"/>
        <v>0.43074000000000012</v>
      </c>
      <c r="CO39" s="58">
        <f ca="1">IFERROR(IF($I39="y",'Raw Weather Data'!CO39-$N39,"-"),"-")</f>
        <v>-2.6267399999999981</v>
      </c>
      <c r="CP39" s="313"/>
      <c r="CQ39" s="89">
        <f t="shared" ca="1" si="10"/>
        <v>2.6267399999999981</v>
      </c>
      <c r="CR39" s="58">
        <f ca="1">IFERROR(IF($I39="y",'Raw Weather Data'!CR39-$N39,"-"),"-")</f>
        <v>0.25325999999999738</v>
      </c>
      <c r="CS39" s="313"/>
      <c r="CT39" s="89">
        <f t="shared" ca="1" si="11"/>
        <v>0.25325999999999738</v>
      </c>
      <c r="CU39" s="58">
        <f ca="1">IFERROR(IF($I39="y",'Raw Weather Data'!CU39-$N39,"-"),"-")</f>
        <v>2.6112600000000015</v>
      </c>
      <c r="CV39" s="313"/>
      <c r="CW39" s="89">
        <f t="shared" ca="1" si="12"/>
        <v>2.6112600000000015</v>
      </c>
      <c r="CX39" s="58">
        <f ca="1">IFERROR(IF($I39="y",'Raw Weather Data'!CX39-$N39,"-"),"-")</f>
        <v>-1.7087400000000059</v>
      </c>
      <c r="CY39" s="313"/>
      <c r="CZ39" s="89">
        <f t="shared" ca="1" si="13"/>
        <v>1.7087400000000059</v>
      </c>
      <c r="DA39" s="58">
        <f ca="1">IFERROR(IF($I39="y",'Raw Weather Data'!DA39-$N39,"-"),"-")</f>
        <v>-1.8887399999999985</v>
      </c>
      <c r="DB39" s="313"/>
      <c r="DC39" s="89">
        <f t="shared" ca="1" si="14"/>
        <v>1.8887399999999985</v>
      </c>
      <c r="DD39" s="58">
        <f ca="1">IFERROR(IF($I39="y",'Raw Weather Data'!DD39-$N39,"-"),"-")</f>
        <v>-7.1807400000000001</v>
      </c>
      <c r="DE39" s="313"/>
      <c r="DF39" s="89">
        <f t="shared" ca="1" si="15"/>
        <v>7.1807400000000001</v>
      </c>
      <c r="DG39" s="58">
        <f ca="1">IFERROR(IF($I39="y",'Raw Weather Data'!DG39-$N39,"-"),"-")</f>
        <v>0.64925999999999817</v>
      </c>
      <c r="DH39" s="313"/>
      <c r="DI39" s="91">
        <f t="shared" ca="1" si="16"/>
        <v>0.64925999999999817</v>
      </c>
      <c r="DL39" s="63">
        <f ca="1">IFERROR(IF($I39="y",'Raw Weather Data'!DL39-$N39,"-"),"-")</f>
        <v>-0.91674000000000433</v>
      </c>
      <c r="DM39" s="313"/>
      <c r="DN39" s="89">
        <f t="shared" ca="1" si="42"/>
        <v>0.91674000000000433</v>
      </c>
      <c r="DO39" s="58">
        <f ca="1">IFERROR(IF($I39="y",'Raw Weather Data'!DO39-$N39,"-"),"-")</f>
        <v>-2.572739999999996</v>
      </c>
      <c r="DP39" s="313"/>
      <c r="DQ39" s="89">
        <f t="shared" ca="1" si="43"/>
        <v>2.572739999999996</v>
      </c>
      <c r="DR39" s="58">
        <f ca="1">IFERROR(IF($I39="y",'Raw Weather Data'!DR39-$N39,"-"),"-")</f>
        <v>-0.66474000000000899</v>
      </c>
      <c r="DS39" s="313"/>
      <c r="DT39" s="89">
        <f t="shared" ca="1" si="44"/>
        <v>0.66474000000000899</v>
      </c>
      <c r="DU39" s="58">
        <f ca="1">IFERROR(IF($I39="y",'Raw Weather Data'!DU39-$N39,"-"),"-")</f>
        <v>1.1352600000000024</v>
      </c>
      <c r="DV39" s="313"/>
      <c r="DW39" s="89">
        <f t="shared" ca="1" si="45"/>
        <v>1.1352600000000024</v>
      </c>
      <c r="DX39" s="58">
        <f ca="1">IFERROR(IF($I39="y",'Raw Weather Data'!DX39-$N39,"-"),"-")</f>
        <v>1.927260000000004</v>
      </c>
      <c r="DY39" s="313"/>
      <c r="DZ39" s="89">
        <f t="shared" ca="1" si="46"/>
        <v>1.927260000000004</v>
      </c>
      <c r="EA39" s="58">
        <f ca="1">IFERROR(IF($I39="y",'Raw Weather Data'!EA39-$N39,"-"),"-")</f>
        <v>0.55926000000000897</v>
      </c>
      <c r="EB39" s="313"/>
      <c r="EC39" s="89">
        <f t="shared" ca="1" si="17"/>
        <v>0.55926000000000897</v>
      </c>
      <c r="ED39" s="58">
        <f ca="1">IFERROR(IF($I39="y",'Raw Weather Data'!ED39-$N39,"-"),"-")</f>
        <v>-0.88074000000000296</v>
      </c>
      <c r="EE39" s="313"/>
      <c r="EF39" s="89">
        <f t="shared" ca="1" si="18"/>
        <v>0.88074000000000296</v>
      </c>
      <c r="EG39" s="58">
        <f ca="1">IFERROR(IF($I39="y",'Raw Weather Data'!EG39-$N39,"-"),"-")</f>
        <v>-1.4207400000000092</v>
      </c>
      <c r="EH39" s="313"/>
      <c r="EI39" s="89">
        <f t="shared" ca="1" si="19"/>
        <v>1.4207400000000092</v>
      </c>
      <c r="EJ39" s="46">
        <f ca="1">IFERROR(IF($I39="y",'Raw Weather Data'!EJ39-$N39,"-"),"-")</f>
        <v>0.30725999999999942</v>
      </c>
      <c r="EK39" s="313"/>
      <c r="EL39" s="89">
        <f t="shared" ca="1" si="20"/>
        <v>0.30725999999999942</v>
      </c>
      <c r="EM39" s="58">
        <f ca="1">IFERROR(IF($I39="y",'Raw Weather Data'!EM39-$N39,"-"),"-")</f>
        <v>1.2072600000000051</v>
      </c>
      <c r="EN39" s="313"/>
      <c r="EO39" s="89">
        <f t="shared" ca="1" si="47"/>
        <v>1.2072600000000051</v>
      </c>
      <c r="EP39" s="58">
        <f ca="1">IFERROR(IF($I39="y",'Raw Weather Data'!EP39-$N39,"-"),"-")</f>
        <v>-2.7167400000000015</v>
      </c>
      <c r="EQ39" s="313"/>
      <c r="ER39" s="89">
        <f t="shared" ca="1" si="21"/>
        <v>2.7167400000000015</v>
      </c>
      <c r="ES39" s="58">
        <f ca="1">IFERROR(IF($I39="y",'Raw Weather Data'!ES39-$N39,"-"),"-")</f>
        <v>3.6912599999999856</v>
      </c>
      <c r="ET39" s="313"/>
      <c r="EU39" s="89">
        <f t="shared" ca="1" si="48"/>
        <v>3.6912599999999856</v>
      </c>
      <c r="EV39" s="58">
        <f ca="1">IFERROR(IF($I39="y",'Raw Weather Data'!EV39-$N39,"-"),"-")</f>
        <v>6.1032599999999917</v>
      </c>
      <c r="EW39" s="313"/>
      <c r="EX39" s="89">
        <f t="shared" ca="1" si="49"/>
        <v>6.1032599999999917</v>
      </c>
      <c r="EY39" s="58">
        <f ca="1">IFERROR(IF($I39="y",'Raw Weather Data'!EY39-$N39,"-"),"-")</f>
        <v>1.7112599999999958</v>
      </c>
      <c r="EZ39" s="313"/>
      <c r="FA39" s="89">
        <f t="shared" ca="1" si="50"/>
        <v>1.7112599999999958</v>
      </c>
      <c r="FB39" s="58">
        <f ca="1">IFERROR(IF($I39="y",'Raw Weather Data'!FB39-$N39,"-"),"-")</f>
        <v>0.73926000000000158</v>
      </c>
      <c r="FC39" s="313"/>
      <c r="FD39" s="89">
        <f t="shared" ca="1" si="51"/>
        <v>0.73926000000000158</v>
      </c>
      <c r="FE39" s="58">
        <f ca="1">IFERROR(IF($I39="y",'Raw Weather Data'!FE39-$N39,"-"),"-")</f>
        <v>-0.4487400000000008</v>
      </c>
      <c r="FF39" s="313"/>
      <c r="FG39" s="91">
        <f t="shared" ca="1" si="52"/>
        <v>0.4487400000000008</v>
      </c>
      <c r="FJ39" s="63">
        <f ca="1">IFERROR(IF($I39="y",'Raw Weather Data'!FJ39-$N39,"-"),"-")</f>
        <v>-1.3847400000000079</v>
      </c>
      <c r="FK39" s="313"/>
      <c r="FL39" s="89">
        <f t="shared" ca="1" si="53"/>
        <v>1.3847400000000079</v>
      </c>
      <c r="FM39" s="58">
        <f ca="1">IFERROR(IF($I39="y",'Raw Weather Data'!FM39-$N39,"-"),"-")</f>
        <v>-0.19674000000000547</v>
      </c>
      <c r="FN39" s="313"/>
      <c r="FO39" s="89">
        <f t="shared" ca="1" si="54"/>
        <v>0.19674000000000547</v>
      </c>
      <c r="FP39" s="58">
        <f ca="1">IFERROR(IF($I39="y",'Raw Weather Data'!FP39-$N39,"-"),"-")</f>
        <v>7.3259999999990555E-2</v>
      </c>
      <c r="FQ39" s="313"/>
      <c r="FR39" s="89">
        <f t="shared" ca="1" si="55"/>
        <v>7.3259999999990555E-2</v>
      </c>
      <c r="FS39" s="58">
        <f ca="1">IFERROR(IF($I39="y",'Raw Weather Data'!FS39-$N39,"-"),"-")</f>
        <v>1.3872599999999977</v>
      </c>
      <c r="FT39" s="313"/>
      <c r="FU39" s="89">
        <f t="shared" ca="1" si="56"/>
        <v>1.3872599999999977</v>
      </c>
      <c r="FV39" s="58">
        <f ca="1">IFERROR(IF($I39="y",'Raw Weather Data'!FV39-$N39,"-"),"-")</f>
        <v>-0.30473999999999535</v>
      </c>
      <c r="FW39" s="313"/>
      <c r="FX39" s="89">
        <f t="shared" ca="1" si="22"/>
        <v>0.30473999999999535</v>
      </c>
      <c r="FY39" s="58">
        <f ca="1">IF($I39="y",'Raw Weather Data'!FY39-$N39,"-")</f>
        <v>-1.150739999999999</v>
      </c>
      <c r="FZ39" s="313"/>
      <c r="GA39" s="89">
        <f t="shared" ca="1" si="23"/>
        <v>1.150739999999999</v>
      </c>
      <c r="GB39" s="58">
        <f ca="1">IFERROR(IF($I39="y",'Raw Weather Data'!GB39-$N39,"-"),"-")</f>
        <v>-1.2407400000000024</v>
      </c>
      <c r="GC39" s="313"/>
      <c r="GD39" s="89">
        <f t="shared" ca="1" si="57"/>
        <v>1.2407400000000024</v>
      </c>
      <c r="GE39" s="58">
        <f ca="1">IFERROR(IF($I39="y",'Raw Weather Data'!GE39-$N39,"-"),"-")</f>
        <v>-0.30473999999999535</v>
      </c>
      <c r="GF39" s="313"/>
      <c r="GG39" s="89">
        <f t="shared" ca="1" si="58"/>
        <v>0.30473999999999535</v>
      </c>
      <c r="GH39" s="46">
        <f ca="1">IFERROR(IF($I39="y",'Raw Weather Data'!GH39-$N39,"-"),"-")</f>
        <v>-1.9607400000000013</v>
      </c>
      <c r="GI39" s="313"/>
      <c r="GJ39" s="89">
        <f t="shared" ca="1" si="59"/>
        <v>1.9607400000000013</v>
      </c>
      <c r="GK39" s="58">
        <f ca="1">IFERROR(IF($I39="y",'Raw Weather Data'!GK39-$N39,"-"),"-")</f>
        <v>-2.3747400000000027</v>
      </c>
      <c r="GL39" s="313"/>
      <c r="GM39" s="89">
        <f t="shared" ca="1" si="60"/>
        <v>2.3747400000000027</v>
      </c>
      <c r="GN39" s="58">
        <f ca="1">IFERROR(IF($I39="y",'Raw Weather Data'!GN39-$N39,"-"),"-")</f>
        <v>1.927260000000004</v>
      </c>
      <c r="GO39" s="313"/>
      <c r="GP39" s="89">
        <f t="shared" ca="1" si="61"/>
        <v>1.927260000000004</v>
      </c>
      <c r="GQ39" s="58">
        <f ca="1">IFERROR(IF($I39="y",'Raw Weather Data'!GQ39-$N39,"-"),"-")</f>
        <v>7.8312600000000003</v>
      </c>
      <c r="GR39" s="313"/>
      <c r="GS39" s="89">
        <f t="shared" ca="1" si="62"/>
        <v>7.8312600000000003</v>
      </c>
      <c r="GT39" s="58">
        <f ca="1">IFERROR(IF($I39="y",'Raw Weather Data'!GT39-$N39,"-"),"-")</f>
        <v>-2.248739999999998</v>
      </c>
      <c r="GU39" s="313"/>
      <c r="GV39" s="89">
        <f t="shared" ca="1" si="63"/>
        <v>2.248739999999998</v>
      </c>
      <c r="GW39" s="58">
        <f ca="1">IFERROR(IF($I39="y",'Raw Weather Data'!GW39-$N39,"-"),"-")</f>
        <v>1.045259999999999</v>
      </c>
      <c r="GX39" s="313"/>
      <c r="GY39" s="89">
        <f t="shared" ca="1" si="64"/>
        <v>1.045259999999999</v>
      </c>
      <c r="GZ39" s="58">
        <f ca="1">IFERROR(IF($I39="y",'Raw Weather Data'!GZ39-$N39,"-"),"-")</f>
        <v>3.4032600000000031</v>
      </c>
      <c r="HA39" s="313"/>
      <c r="HB39" s="89">
        <f t="shared" ca="1" si="65"/>
        <v>3.4032600000000031</v>
      </c>
      <c r="HC39" s="58">
        <f ca="1">IFERROR(IF($I39="y",'Raw Weather Data'!HC39-$N39,"-"),"-")</f>
        <v>-5.164740000000009</v>
      </c>
      <c r="HD39" s="313"/>
      <c r="HE39" s="91">
        <f t="shared" ca="1" si="24"/>
        <v>5.164740000000009</v>
      </c>
    </row>
    <row r="40" spans="8:213" x14ac:dyDescent="0.35">
      <c r="H40" s="301">
        <v>19</v>
      </c>
      <c r="I40" s="301" t="str">
        <f t="shared" si="25"/>
        <v>Y</v>
      </c>
      <c r="K40" s="18"/>
      <c r="L40" s="56"/>
      <c r="M40" s="117">
        <f ca="1">'Raw Weather Data'!K40</f>
        <v>44773</v>
      </c>
      <c r="N40" s="119">
        <f ca="1">'Raw Weather Data'!L40</f>
        <v>76.587440000000001</v>
      </c>
      <c r="P40" s="63">
        <f ca="1">IFERROR(IF($I40="y",'Raw Weather Data'!P40-$N40,"-"),"-")</f>
        <v>-2.1614399999999989</v>
      </c>
      <c r="Q40" s="313"/>
      <c r="R40" s="89">
        <f t="shared" ca="1" si="26"/>
        <v>2.1614399999999989</v>
      </c>
      <c r="S40" s="58">
        <f ca="1">IFERROR(IF($I40="y",'Raw Weather Data'!S40-$N40,"-"),"-")</f>
        <v>-1.3154400000000095</v>
      </c>
      <c r="T40" s="313"/>
      <c r="U40" s="89">
        <f t="shared" ca="1" si="27"/>
        <v>1.3154400000000095</v>
      </c>
      <c r="V40" s="58">
        <f ca="1">IFERROR(IF($I40="y",'Raw Weather Data'!V40-$N40,"-"),"-")</f>
        <v>-1.1534400000000034</v>
      </c>
      <c r="W40" s="313"/>
      <c r="X40" s="89">
        <f t="shared" ca="1" si="28"/>
        <v>1.1534400000000034</v>
      </c>
      <c r="Y40" s="58">
        <f ca="1">IFERROR(IF($I40="y",'Raw Weather Data'!Y40-$N40,"-"),"-")</f>
        <v>-1.1354400000000027</v>
      </c>
      <c r="Z40" s="313"/>
      <c r="AA40" s="89">
        <f t="shared" ca="1" si="29"/>
        <v>1.1354400000000027</v>
      </c>
      <c r="AB40" s="58">
        <f ca="1">IFERROR(IF($I40="y",'Raw Weather Data'!AB40-$N40,"-"),"-")</f>
        <v>-0.99143999999999721</v>
      </c>
      <c r="AC40" s="313"/>
      <c r="AD40" s="89">
        <f t="shared" ca="1" si="30"/>
        <v>0.99143999999999721</v>
      </c>
      <c r="AE40" s="58">
        <f ca="1">IFERROR(IF($I40="y",'Raw Weather Data'!AE40-$N40,"-"),"-")</f>
        <v>-3.1154399999999924</v>
      </c>
      <c r="AF40" s="313"/>
      <c r="AG40" s="89">
        <f t="shared" ca="1" si="31"/>
        <v>3.1154399999999924</v>
      </c>
      <c r="AH40" s="58">
        <f ca="1">IFERROR(IF($I40="y",'Raw Weather Data'!AH40-$N40,"-"),"-")</f>
        <v>-3.1514399999999938</v>
      </c>
      <c r="AI40" s="313"/>
      <c r="AJ40" s="89">
        <f t="shared" ca="1" si="32"/>
        <v>3.1514399999999938</v>
      </c>
      <c r="AK40" s="58">
        <f ca="1">IFERROR(IF($I40="y",'Raw Weather Data'!AK40-$N40,"-"),"-")</f>
        <v>-2.7014400000000052</v>
      </c>
      <c r="AL40" s="313"/>
      <c r="AM40" s="89">
        <f t="shared" ca="1" si="33"/>
        <v>2.7014400000000052</v>
      </c>
      <c r="AN40" s="46">
        <f ca="1">IFERROR(IF($I40="y",'Raw Weather Data'!AN40-$N40,"-"),"-")</f>
        <v>-2.9894400000000019</v>
      </c>
      <c r="AO40" s="313"/>
      <c r="AP40" s="89">
        <f t="shared" ca="1" si="34"/>
        <v>2.9894400000000019</v>
      </c>
      <c r="AQ40" s="58">
        <f ca="1">IFERROR(IF($I40="y",'Raw Weather Data'!AQ40-$N40,"-"),"-")</f>
        <v>4.1025599999999969</v>
      </c>
      <c r="AR40" s="313"/>
      <c r="AS40" s="89">
        <f t="shared" ca="1" si="35"/>
        <v>4.1025599999999969</v>
      </c>
      <c r="AT40" s="58">
        <f ca="1">IFERROR(IF($I40="y",'Raw Weather Data'!AT40-$N40,"-"),"-")</f>
        <v>-3.7634400000000028</v>
      </c>
      <c r="AU40" s="313"/>
      <c r="AV40" s="89">
        <f t="shared" ca="1" si="36"/>
        <v>3.7634400000000028</v>
      </c>
      <c r="AW40" s="58">
        <f ca="1">IFERROR(IF($I40="y",'Raw Weather Data'!AW40-$N40,"-"),"-")</f>
        <v>3.2745599999999939</v>
      </c>
      <c r="AX40" s="313"/>
      <c r="AY40" s="89">
        <f t="shared" ca="1" si="37"/>
        <v>3.2745599999999939</v>
      </c>
      <c r="AZ40" s="58">
        <f ca="1">IFERROR(IF($I40="y",'Raw Weather Data'!AZ40-$N40,"-"),"-")</f>
        <v>-5.4734399999999965</v>
      </c>
      <c r="BA40" s="313"/>
      <c r="BB40" s="89">
        <f t="shared" ca="1" si="38"/>
        <v>5.4734399999999965</v>
      </c>
      <c r="BC40" s="58">
        <f ca="1">IFERROR(IF($I40="y",'Raw Weather Data'!BC40-$N40,"-"),"-")</f>
        <v>-6.1394399999999933</v>
      </c>
      <c r="BD40" s="313"/>
      <c r="BE40" s="89">
        <f t="shared" ca="1" si="39"/>
        <v>6.1394399999999933</v>
      </c>
      <c r="BF40" s="58">
        <f ca="1">IFERROR(IF($I40="y",'Raw Weather Data'!BF40-$N40,"-"),"-")</f>
        <v>7.396560000000008</v>
      </c>
      <c r="BG40" s="313"/>
      <c r="BH40" s="89">
        <f t="shared" ca="1" si="40"/>
        <v>7.396560000000008</v>
      </c>
      <c r="BI40" s="58">
        <f ca="1">IFERROR(IF($I40="y",'Raw Weather Data'!BI40-$N40,"-"),"-")</f>
        <v>-4.8794400000000024</v>
      </c>
      <c r="BJ40" s="313"/>
      <c r="BK40" s="91">
        <f t="shared" ca="1" si="41"/>
        <v>4.8794400000000024</v>
      </c>
      <c r="BN40" s="63">
        <f ca="1">IFERROR(IF($I40="y",'Raw Weather Data'!BN40-$N40,"-"),"-")</f>
        <v>-1.8194400000000002</v>
      </c>
      <c r="BO40" s="313"/>
      <c r="BP40" s="89">
        <f t="shared" ca="1" si="1"/>
        <v>1.8194400000000002</v>
      </c>
      <c r="BQ40" s="58">
        <f ca="1">IFERROR(IF($I40="y",'Raw Weather Data'!BQ40-$N40,"-"),"-")</f>
        <v>-1.9454400000000049</v>
      </c>
      <c r="BR40" s="313"/>
      <c r="BS40" s="89">
        <f t="shared" ca="1" si="2"/>
        <v>1.9454400000000049</v>
      </c>
      <c r="BT40" s="58">
        <f ca="1">IFERROR(IF($I40="y",'Raw Weather Data'!BT40-$N40,"-"),"-")</f>
        <v>-1.6754399999999947</v>
      </c>
      <c r="BU40" s="313"/>
      <c r="BV40" s="89">
        <f t="shared" ca="1" si="3"/>
        <v>1.6754399999999947</v>
      </c>
      <c r="BW40" s="58">
        <f ca="1">IFERROR(IF($I40="y",'Raw Weather Data'!BW40-$N40,"-"),"-")</f>
        <v>-0.88343999999999312</v>
      </c>
      <c r="BX40" s="313"/>
      <c r="BY40" s="89">
        <f t="shared" ca="1" si="4"/>
        <v>0.88343999999999312</v>
      </c>
      <c r="BZ40" s="58">
        <f ca="1">IFERROR(IF($I40="y",'Raw Weather Data'!BZ40-$N40,"-"),"-")</f>
        <v>-0.14543999999999357</v>
      </c>
      <c r="CA40" s="313"/>
      <c r="CB40" s="89">
        <f t="shared" ca="1" si="5"/>
        <v>0.14543999999999357</v>
      </c>
      <c r="CC40" s="58">
        <f ca="1">IFERROR(IF($I40="y",'Raw Weather Data'!CC40-$N40,"-"),"-")</f>
        <v>-2.8994399999999985</v>
      </c>
      <c r="CD40" s="313"/>
      <c r="CE40" s="89">
        <f t="shared" ca="1" si="6"/>
        <v>2.8994399999999985</v>
      </c>
      <c r="CF40" s="58">
        <f ca="1">IFERROR(IF($I40="y",'Raw Weather Data'!CF40-$N40,"-"),"-")</f>
        <v>-2.6294400000000024</v>
      </c>
      <c r="CG40" s="313"/>
      <c r="CH40" s="89">
        <f t="shared" ca="1" si="7"/>
        <v>2.6294400000000024</v>
      </c>
      <c r="CI40" s="58">
        <f ca="1">IFERROR(IF($I40="y",'Raw Weather Data'!CI40-$N40,"-"),"-")</f>
        <v>-1.5314399999999893</v>
      </c>
      <c r="CJ40" s="313"/>
      <c r="CK40" s="89">
        <f t="shared" ca="1" si="8"/>
        <v>1.5314399999999893</v>
      </c>
      <c r="CL40" s="46">
        <f ca="1">IFERROR(IF($I40="y",'Raw Weather Data'!CL40-$N40,"-"),"-")</f>
        <v>-2.8634399999999971</v>
      </c>
      <c r="CM40" s="313"/>
      <c r="CN40" s="89">
        <f t="shared" ca="1" si="9"/>
        <v>2.8634399999999971</v>
      </c>
      <c r="CO40" s="58">
        <f ca="1">IFERROR(IF($I40="y",'Raw Weather Data'!CO40-$N40,"-"),"-")</f>
        <v>0.71856000000001075</v>
      </c>
      <c r="CP40" s="313"/>
      <c r="CQ40" s="89">
        <f t="shared" ca="1" si="10"/>
        <v>0.71856000000001075</v>
      </c>
      <c r="CR40" s="58">
        <f ca="1">IFERROR(IF($I40="y",'Raw Weather Data'!CR40-$N40,"-"),"-")</f>
        <v>0.75456000000001211</v>
      </c>
      <c r="CS40" s="313"/>
      <c r="CT40" s="89">
        <f t="shared" ca="1" si="11"/>
        <v>0.75456000000001211</v>
      </c>
      <c r="CU40" s="58">
        <f ca="1">IFERROR(IF($I40="y",'Raw Weather Data'!CU40-$N40,"-"),"-")</f>
        <v>-1.9634400000000056</v>
      </c>
      <c r="CV40" s="313"/>
      <c r="CW40" s="89">
        <f t="shared" ca="1" si="12"/>
        <v>1.9634400000000056</v>
      </c>
      <c r="CX40" s="58">
        <f ca="1">IFERROR(IF($I40="y",'Raw Weather Data'!CX40-$N40,"-"),"-")</f>
        <v>-1.9274400000000043</v>
      </c>
      <c r="CY40" s="313"/>
      <c r="CZ40" s="89">
        <f t="shared" ca="1" si="13"/>
        <v>1.9274400000000043</v>
      </c>
      <c r="DA40" s="58">
        <f ca="1">IFERROR(IF($I40="y",'Raw Weather Data'!DA40-$N40,"-"),"-")</f>
        <v>-5.4194399999999945</v>
      </c>
      <c r="DB40" s="313"/>
      <c r="DC40" s="89">
        <f t="shared" ca="1" si="14"/>
        <v>5.4194399999999945</v>
      </c>
      <c r="DD40" s="58">
        <f ca="1">IFERROR(IF($I40="y",'Raw Weather Data'!DD40-$N40,"-"),"-")</f>
        <v>2.500559999999993</v>
      </c>
      <c r="DE40" s="313"/>
      <c r="DF40" s="89">
        <f t="shared" ca="1" si="15"/>
        <v>2.500559999999993</v>
      </c>
      <c r="DG40" s="58">
        <f ca="1">IFERROR(IF($I40="y",'Raw Weather Data'!DG40-$N40,"-"),"-")</f>
        <v>8.0625600000000048</v>
      </c>
      <c r="DH40" s="313"/>
      <c r="DI40" s="91">
        <f t="shared" ca="1" si="16"/>
        <v>8.0625600000000048</v>
      </c>
      <c r="DL40" s="63">
        <f ca="1">IFERROR(IF($I40="y",'Raw Weather Data'!DL40-$N40,"-"),"-")</f>
        <v>-1.94399999999888E-2</v>
      </c>
      <c r="DM40" s="313"/>
      <c r="DN40" s="89">
        <f t="shared" ca="1" si="42"/>
        <v>1.94399999999888E-2</v>
      </c>
      <c r="DO40" s="58">
        <f ca="1">IFERROR(IF($I40="y",'Raw Weather Data'!DO40-$N40,"-"),"-")</f>
        <v>-1.3514400000000109</v>
      </c>
      <c r="DP40" s="313"/>
      <c r="DQ40" s="89">
        <f t="shared" ca="1" si="43"/>
        <v>1.3514400000000109</v>
      </c>
      <c r="DR40" s="58">
        <f ca="1">IFERROR(IF($I40="y",'Raw Weather Data'!DR40-$N40,"-"),"-")</f>
        <v>-1.171440000000004</v>
      </c>
      <c r="DS40" s="313"/>
      <c r="DT40" s="89">
        <f t="shared" ca="1" si="44"/>
        <v>1.171440000000004</v>
      </c>
      <c r="DU40" s="58">
        <f ca="1">IFERROR(IF($I40="y",'Raw Weather Data'!DU40-$N40,"-"),"-")</f>
        <v>-0.95543999999999585</v>
      </c>
      <c r="DV40" s="313"/>
      <c r="DW40" s="89">
        <f t="shared" ca="1" si="45"/>
        <v>0.95543999999999585</v>
      </c>
      <c r="DX40" s="58">
        <f ca="1">IFERROR(IF($I40="y",'Raw Weather Data'!DX40-$N40,"-"),"-")</f>
        <v>-0.70344000000000051</v>
      </c>
      <c r="DY40" s="313"/>
      <c r="DZ40" s="89">
        <f t="shared" ca="1" si="46"/>
        <v>0.70344000000000051</v>
      </c>
      <c r="EA40" s="58">
        <f ca="1">IFERROR(IF($I40="y",'Raw Weather Data'!EA40-$N40,"-"),"-")</f>
        <v>-1.0274399999999986</v>
      </c>
      <c r="EB40" s="313"/>
      <c r="EC40" s="89">
        <f t="shared" ca="1" si="17"/>
        <v>1.0274399999999986</v>
      </c>
      <c r="ED40" s="58">
        <f ca="1">IFERROR(IF($I40="y",'Raw Weather Data'!ED40-$N40,"-"),"-")</f>
        <v>-2.3594399999999922</v>
      </c>
      <c r="EE40" s="313"/>
      <c r="EF40" s="89">
        <f t="shared" ca="1" si="18"/>
        <v>2.3594399999999922</v>
      </c>
      <c r="EG40" s="58">
        <f ca="1">IFERROR(IF($I40="y",'Raw Weather Data'!EG40-$N40,"-"),"-")</f>
        <v>-2.3594399999999922</v>
      </c>
      <c r="EH40" s="313"/>
      <c r="EI40" s="89">
        <f t="shared" ca="1" si="19"/>
        <v>2.3594399999999922</v>
      </c>
      <c r="EJ40" s="46">
        <f ca="1">IFERROR(IF($I40="y",'Raw Weather Data'!EJ40-$N40,"-"),"-")</f>
        <v>-1.3514400000000109</v>
      </c>
      <c r="EK40" s="313"/>
      <c r="EL40" s="89">
        <f t="shared" ca="1" si="20"/>
        <v>1.3514400000000109</v>
      </c>
      <c r="EM40" s="58">
        <f ca="1">IFERROR(IF($I40="y",'Raw Weather Data'!EM40-$N40,"-"),"-")</f>
        <v>0.98855999999999256</v>
      </c>
      <c r="EN40" s="313"/>
      <c r="EO40" s="89">
        <f t="shared" ca="1" si="47"/>
        <v>0.98855999999999256</v>
      </c>
      <c r="EP40" s="58">
        <f ca="1">IFERROR(IF($I40="y",'Raw Weather Data'!EP40-$N40,"-"),"-")</f>
        <v>-1.0994400000000013</v>
      </c>
      <c r="EQ40" s="313"/>
      <c r="ER40" s="89">
        <f t="shared" ca="1" si="21"/>
        <v>1.0994400000000013</v>
      </c>
      <c r="ES40" s="58">
        <f ca="1">IFERROR(IF($I40="y",'Raw Weather Data'!ES40-$N40,"-"),"-")</f>
        <v>3.6165600000000069</v>
      </c>
      <c r="ET40" s="313"/>
      <c r="EU40" s="89">
        <f t="shared" ca="1" si="48"/>
        <v>3.6165600000000069</v>
      </c>
      <c r="EV40" s="58">
        <f ca="1">IFERROR(IF($I40="y",'Raw Weather Data'!EV40-$N40,"-"),"-")</f>
        <v>-5.2934400000000039</v>
      </c>
      <c r="EW40" s="313"/>
      <c r="EX40" s="89">
        <f t="shared" ca="1" si="49"/>
        <v>5.2934400000000039</v>
      </c>
      <c r="EY40" s="58">
        <f ca="1">IFERROR(IF($I40="y",'Raw Weather Data'!EY40-$N40,"-"),"-")</f>
        <v>-7.039439999999999</v>
      </c>
      <c r="EZ40" s="313"/>
      <c r="FA40" s="89">
        <f t="shared" ca="1" si="50"/>
        <v>7.039439999999999</v>
      </c>
      <c r="FB40" s="58">
        <f ca="1">IFERROR(IF($I40="y",'Raw Weather Data'!FB40-$N40,"-"),"-")</f>
        <v>6.460560000000001</v>
      </c>
      <c r="FC40" s="313"/>
      <c r="FD40" s="89">
        <f t="shared" ca="1" si="51"/>
        <v>6.460560000000001</v>
      </c>
      <c r="FE40" s="58">
        <f ca="1">IFERROR(IF($I40="y",'Raw Weather Data'!FE40-$N40,"-"),"-")</f>
        <v>9.592560000000006</v>
      </c>
      <c r="FF40" s="313"/>
      <c r="FG40" s="91">
        <f t="shared" ca="1" si="52"/>
        <v>9.592560000000006</v>
      </c>
      <c r="FJ40" s="63">
        <f ca="1">IFERROR(IF($I40="y",'Raw Weather Data'!FJ40-$N40,"-"),"-")</f>
        <v>-1.8914400000000029</v>
      </c>
      <c r="FK40" s="313"/>
      <c r="FL40" s="89">
        <f t="shared" ca="1" si="53"/>
        <v>1.8914400000000029</v>
      </c>
      <c r="FM40" s="58">
        <f ca="1">IFERROR(IF($I40="y",'Raw Weather Data'!FM40-$N40,"-"),"-")</f>
        <v>-1.5494399999999899</v>
      </c>
      <c r="FN40" s="313"/>
      <c r="FO40" s="89">
        <f t="shared" ca="1" si="54"/>
        <v>1.5494399999999899</v>
      </c>
      <c r="FP40" s="58">
        <f ca="1">IFERROR(IF($I40="y",'Raw Weather Data'!FP40-$N40,"-"),"-")</f>
        <v>-0.86543999999999244</v>
      </c>
      <c r="FQ40" s="313"/>
      <c r="FR40" s="89">
        <f t="shared" ca="1" si="55"/>
        <v>0.86543999999999244</v>
      </c>
      <c r="FS40" s="58">
        <f ca="1">IFERROR(IF($I40="y",'Raw Weather Data'!FS40-$N40,"-"),"-")</f>
        <v>-1.4234399999999994</v>
      </c>
      <c r="FT40" s="313"/>
      <c r="FU40" s="89">
        <f t="shared" ca="1" si="56"/>
        <v>1.4234399999999994</v>
      </c>
      <c r="FV40" s="58">
        <f ca="1">IFERROR(IF($I40="y",'Raw Weather Data'!FV40-$N40,"-"),"-")</f>
        <v>-1.0274399999999986</v>
      </c>
      <c r="FW40" s="313"/>
      <c r="FX40" s="89">
        <f t="shared" ca="1" si="22"/>
        <v>1.0274399999999986</v>
      </c>
      <c r="FY40" s="58">
        <f ca="1">IF($I40="y",'Raw Weather Data'!FY40-$N40,"-")</f>
        <v>-2.5214399999999983</v>
      </c>
      <c r="FZ40" s="313"/>
      <c r="GA40" s="89">
        <f t="shared" ca="1" si="23"/>
        <v>2.5214399999999983</v>
      </c>
      <c r="GB40" s="58">
        <f ca="1">IFERROR(IF($I40="y",'Raw Weather Data'!GB40-$N40,"-"),"-")</f>
        <v>-1.5314399999999893</v>
      </c>
      <c r="GC40" s="313"/>
      <c r="GD40" s="89">
        <f t="shared" ca="1" si="57"/>
        <v>1.5314399999999893</v>
      </c>
      <c r="GE40" s="58">
        <f ca="1">IFERROR(IF($I40="y",'Raw Weather Data'!GE40-$N40,"-"),"-")</f>
        <v>-2.4314399999999949</v>
      </c>
      <c r="GF40" s="313"/>
      <c r="GG40" s="89">
        <f t="shared" ca="1" si="58"/>
        <v>2.4314399999999949</v>
      </c>
      <c r="GH40" s="46">
        <f ca="1">IFERROR(IF($I40="y",'Raw Weather Data'!GH40-$N40,"-"),"-")</f>
        <v>-3.0434400000000039</v>
      </c>
      <c r="GI40" s="313"/>
      <c r="GJ40" s="89">
        <f t="shared" ca="1" si="59"/>
        <v>3.0434400000000039</v>
      </c>
      <c r="GK40" s="58">
        <f ca="1">IFERROR(IF($I40="y",'Raw Weather Data'!GK40-$N40,"-"),"-")</f>
        <v>-1.9274400000000043</v>
      </c>
      <c r="GL40" s="313"/>
      <c r="GM40" s="89">
        <f t="shared" ca="1" si="60"/>
        <v>1.9274400000000043</v>
      </c>
      <c r="GN40" s="58">
        <f ca="1">IFERROR(IF($I40="y",'Raw Weather Data'!GN40-$N40,"-"),"-")</f>
        <v>1.2405600000000021</v>
      </c>
      <c r="GO40" s="313"/>
      <c r="GP40" s="89">
        <f t="shared" ca="1" si="61"/>
        <v>1.2405600000000021</v>
      </c>
      <c r="GQ40" s="58">
        <f ca="1">IFERROR(IF($I40="y",'Raw Weather Data'!GQ40-$N40,"-"),"-")</f>
        <v>-0.16343999999999426</v>
      </c>
      <c r="GR40" s="313"/>
      <c r="GS40" s="89">
        <f t="shared" ca="1" si="62"/>
        <v>0.16343999999999426</v>
      </c>
      <c r="GT40" s="58">
        <f ca="1">IFERROR(IF($I40="y",'Raw Weather Data'!GT40-$N40,"-"),"-")</f>
        <v>1.8165599999999955</v>
      </c>
      <c r="GU40" s="313"/>
      <c r="GV40" s="89">
        <f t="shared" ca="1" si="63"/>
        <v>1.8165599999999955</v>
      </c>
      <c r="GW40" s="58">
        <f ca="1">IFERROR(IF($I40="y",'Raw Weather Data'!GW40-$N40,"-"),"-")</f>
        <v>-7.3439999999990846E-2</v>
      </c>
      <c r="GX40" s="313"/>
      <c r="GY40" s="89">
        <f t="shared" ca="1" si="64"/>
        <v>7.3439999999990846E-2</v>
      </c>
      <c r="GZ40" s="58">
        <f ca="1">IFERROR(IF($I40="y",'Raw Weather Data'!GZ40-$N40,"-"),"-")</f>
        <v>6.0645600000000002</v>
      </c>
      <c r="HA40" s="313"/>
      <c r="HB40" s="89">
        <f t="shared" ca="1" si="65"/>
        <v>6.0645600000000002</v>
      </c>
      <c r="HC40" s="58">
        <f ca="1">IFERROR(IF($I40="y",'Raw Weather Data'!HC40-$N40,"-"),"-")</f>
        <v>3.9045600000000036</v>
      </c>
      <c r="HD40" s="313"/>
      <c r="HE40" s="91">
        <f t="shared" ca="1" si="24"/>
        <v>3.9045600000000036</v>
      </c>
    </row>
    <row r="41" spans="8:213" x14ac:dyDescent="0.35">
      <c r="H41" s="301">
        <v>20</v>
      </c>
      <c r="I41" s="301" t="str">
        <f t="shared" si="25"/>
        <v>Y</v>
      </c>
      <c r="K41" s="18"/>
      <c r="L41" s="56"/>
      <c r="M41" s="117">
        <f ca="1">'Raw Weather Data'!K41</f>
        <v>44772</v>
      </c>
      <c r="N41" s="119">
        <f ca="1">'Raw Weather Data'!L41</f>
        <v>74.089939999999999</v>
      </c>
      <c r="P41" s="63">
        <f ca="1">IFERROR(IF($I41="y",'Raw Weather Data'!P41-$N41,"-"),"-")</f>
        <v>-1.949939999999998</v>
      </c>
      <c r="Q41" s="313"/>
      <c r="R41" s="89">
        <f t="shared" ca="1" si="26"/>
        <v>1.949939999999998</v>
      </c>
      <c r="S41" s="58">
        <f ca="1">IFERROR(IF($I41="y",'Raw Weather Data'!S41-$N41,"-"),"-")</f>
        <v>-1.8959400000000102</v>
      </c>
      <c r="T41" s="313"/>
      <c r="U41" s="89">
        <f t="shared" ca="1" si="27"/>
        <v>1.8959400000000102</v>
      </c>
      <c r="V41" s="58">
        <f ca="1">IFERROR(IF($I41="y",'Raw Weather Data'!V41-$N41,"-"),"-")</f>
        <v>-1.5359399999999965</v>
      </c>
      <c r="W41" s="313"/>
      <c r="X41" s="89">
        <f t="shared" ca="1" si="28"/>
        <v>1.5359399999999965</v>
      </c>
      <c r="Y41" s="58">
        <f ca="1">IFERROR(IF($I41="y",'Raw Weather Data'!Y41-$N41,"-"),"-")</f>
        <v>-2.6699399999999969</v>
      </c>
      <c r="Z41" s="313"/>
      <c r="AA41" s="89">
        <f t="shared" ca="1" si="29"/>
        <v>2.6699399999999969</v>
      </c>
      <c r="AB41" s="58">
        <f ca="1">IFERROR(IF($I41="y",'Raw Weather Data'!AB41-$N41,"-"),"-")</f>
        <v>-2.2379399999999947</v>
      </c>
      <c r="AC41" s="313"/>
      <c r="AD41" s="89">
        <f t="shared" ca="1" si="30"/>
        <v>2.2379399999999947</v>
      </c>
      <c r="AE41" s="58">
        <f ca="1">IFERROR(IF($I41="y",'Raw Weather Data'!AE41-$N41,"-"),"-")</f>
        <v>-3.3899399999999957</v>
      </c>
      <c r="AF41" s="313"/>
      <c r="AG41" s="89">
        <f t="shared" ca="1" si="31"/>
        <v>3.3899399999999957</v>
      </c>
      <c r="AH41" s="58">
        <f ca="1">IFERROR(IF($I41="y",'Raw Weather Data'!AH41-$N41,"-"),"-")</f>
        <v>-4.5059399999999954</v>
      </c>
      <c r="AI41" s="313"/>
      <c r="AJ41" s="89">
        <f t="shared" ca="1" si="32"/>
        <v>4.5059399999999954</v>
      </c>
      <c r="AK41" s="58">
        <f ca="1">IFERROR(IF($I41="y",'Raw Weather Data'!AK41-$N41,"-"),"-")</f>
        <v>-4.5599399999999974</v>
      </c>
      <c r="AL41" s="313"/>
      <c r="AM41" s="89">
        <f t="shared" ca="1" si="33"/>
        <v>4.5599399999999974</v>
      </c>
      <c r="AN41" s="46">
        <f ca="1">IFERROR(IF($I41="y",'Raw Weather Data'!AN41-$N41,"-"),"-")</f>
        <v>1.398060000000001</v>
      </c>
      <c r="AO41" s="313"/>
      <c r="AP41" s="89">
        <f t="shared" ca="1" si="34"/>
        <v>1.398060000000001</v>
      </c>
      <c r="AQ41" s="58">
        <f ca="1">IFERROR(IF($I41="y",'Raw Weather Data'!AQ41-$N41,"-"),"-")</f>
        <v>4.8540599999999898</v>
      </c>
      <c r="AR41" s="313"/>
      <c r="AS41" s="89">
        <f t="shared" ca="1" si="35"/>
        <v>4.8540599999999898</v>
      </c>
      <c r="AT41" s="58">
        <f ca="1">IFERROR(IF($I41="y",'Raw Weather Data'!AT41-$N41,"-"),"-")</f>
        <v>-1.3739399999999904</v>
      </c>
      <c r="AU41" s="313"/>
      <c r="AV41" s="89">
        <f t="shared" ca="1" si="36"/>
        <v>1.3739399999999904</v>
      </c>
      <c r="AW41" s="58">
        <f ca="1">IFERROR(IF($I41="y",'Raw Weather Data'!AW41-$N41,"-"),"-")</f>
        <v>-5.783939999999987</v>
      </c>
      <c r="AX41" s="313"/>
      <c r="AY41" s="89">
        <f t="shared" ca="1" si="37"/>
        <v>5.783939999999987</v>
      </c>
      <c r="AZ41" s="58">
        <f ca="1">IFERROR(IF($I41="y",'Raw Weather Data'!AZ41-$N41,"-"),"-")</f>
        <v>-0.72593999999999426</v>
      </c>
      <c r="BA41" s="313"/>
      <c r="BB41" s="89">
        <f t="shared" ca="1" si="38"/>
        <v>0.72593999999999426</v>
      </c>
      <c r="BC41" s="58">
        <f ca="1">IFERROR(IF($I41="y",'Raw Weather Data'!BC41-$N41,"-"),"-")</f>
        <v>7.6260600000000096</v>
      </c>
      <c r="BD41" s="313"/>
      <c r="BE41" s="89">
        <f t="shared" ca="1" si="39"/>
        <v>7.6260600000000096</v>
      </c>
      <c r="BF41" s="58">
        <f ca="1">IFERROR(IF($I41="y",'Raw Weather Data'!BF41-$N41,"-"),"-")</f>
        <v>6.1140600000000092</v>
      </c>
      <c r="BG41" s="313"/>
      <c r="BH41" s="89">
        <f t="shared" ca="1" si="40"/>
        <v>6.1140600000000092</v>
      </c>
      <c r="BI41" s="58">
        <f ca="1">IFERROR(IF($I41="y",'Raw Weather Data'!BI41-$N41,"-"),"-")</f>
        <v>1.6140600000000092</v>
      </c>
      <c r="BJ41" s="313"/>
      <c r="BK41" s="91">
        <f t="shared" ca="1" si="41"/>
        <v>1.6140600000000092</v>
      </c>
      <c r="BN41" s="63">
        <f ca="1">IFERROR(IF($I41="y",'Raw Weather Data'!BN41-$N41,"-"),"-")</f>
        <v>-1.4639399999999938</v>
      </c>
      <c r="BO41" s="313"/>
      <c r="BP41" s="89">
        <f t="shared" ca="1" si="1"/>
        <v>1.4639399999999938</v>
      </c>
      <c r="BQ41" s="58">
        <f ca="1">IFERROR(IF($I41="y",'Raw Weather Data'!BQ41-$N41,"-"),"-")</f>
        <v>-2.3099399999999974</v>
      </c>
      <c r="BR41" s="313"/>
      <c r="BS41" s="89">
        <f t="shared" ca="1" si="2"/>
        <v>2.3099399999999974</v>
      </c>
      <c r="BT41" s="58">
        <f ca="1">IFERROR(IF($I41="y",'Raw Weather Data'!BT41-$N41,"-"),"-")</f>
        <v>-1.3199400000000026</v>
      </c>
      <c r="BU41" s="313"/>
      <c r="BV41" s="89">
        <f t="shared" ca="1" si="3"/>
        <v>1.3199400000000026</v>
      </c>
      <c r="BW41" s="58">
        <f ca="1">IFERROR(IF($I41="y",'Raw Weather Data'!BW41-$N41,"-"),"-")</f>
        <v>-1.4099399999999918</v>
      </c>
      <c r="BX41" s="313"/>
      <c r="BY41" s="89">
        <f t="shared" ca="1" si="4"/>
        <v>1.4099399999999918</v>
      </c>
      <c r="BZ41" s="58">
        <f ca="1">IFERROR(IF($I41="y",'Raw Weather Data'!BZ41-$N41,"-"),"-")</f>
        <v>-1.5899399999999986</v>
      </c>
      <c r="CA41" s="313"/>
      <c r="CB41" s="89">
        <f t="shared" ca="1" si="5"/>
        <v>1.5899399999999986</v>
      </c>
      <c r="CC41" s="58">
        <f ca="1">IFERROR(IF($I41="y",'Raw Weather Data'!CC41-$N41,"-"),"-")</f>
        <v>-2.4179400000000015</v>
      </c>
      <c r="CD41" s="313"/>
      <c r="CE41" s="89">
        <f t="shared" ca="1" si="6"/>
        <v>2.4179400000000015</v>
      </c>
      <c r="CF41" s="58">
        <f ca="1">IFERROR(IF($I41="y",'Raw Weather Data'!CF41-$N41,"-"),"-")</f>
        <v>-1.4279399999999924</v>
      </c>
      <c r="CG41" s="313"/>
      <c r="CH41" s="89">
        <f t="shared" ca="1" si="7"/>
        <v>1.4279399999999924</v>
      </c>
      <c r="CI41" s="58">
        <f ca="1">IFERROR(IF($I41="y",'Raw Weather Data'!CI41-$N41,"-"),"-")</f>
        <v>-1.5539399999999972</v>
      </c>
      <c r="CJ41" s="313"/>
      <c r="CK41" s="89">
        <f t="shared" ca="1" si="8"/>
        <v>1.5539399999999972</v>
      </c>
      <c r="CL41" s="46">
        <f ca="1">IFERROR(IF($I41="y",'Raw Weather Data'!CL41-$N41,"-"),"-")</f>
        <v>0.17406000000001143</v>
      </c>
      <c r="CM41" s="313"/>
      <c r="CN41" s="89">
        <f t="shared" ca="1" si="9"/>
        <v>0.17406000000001143</v>
      </c>
      <c r="CO41" s="58">
        <f ca="1">IFERROR(IF($I41="y",'Raw Weather Data'!CO41-$N41,"-"),"-")</f>
        <v>-0.32994000000000767</v>
      </c>
      <c r="CP41" s="313"/>
      <c r="CQ41" s="89">
        <f t="shared" ca="1" si="10"/>
        <v>0.32994000000000767</v>
      </c>
      <c r="CR41" s="58">
        <f ca="1">IFERROR(IF($I41="y",'Raw Weather Data'!CR41-$N41,"-"),"-")</f>
        <v>-2.2019399999999933</v>
      </c>
      <c r="CS41" s="313"/>
      <c r="CT41" s="89">
        <f t="shared" ca="1" si="11"/>
        <v>2.2019399999999933</v>
      </c>
      <c r="CU41" s="58">
        <f ca="1">IFERROR(IF($I41="y",'Raw Weather Data'!CU41-$N41,"-"),"-")</f>
        <v>0.37206000000000472</v>
      </c>
      <c r="CV41" s="313"/>
      <c r="CW41" s="89">
        <f t="shared" ca="1" si="12"/>
        <v>0.37206000000000472</v>
      </c>
      <c r="CX41" s="58">
        <f ca="1">IFERROR(IF($I41="y",'Raw Weather Data'!CX41-$N41,"-"),"-")</f>
        <v>-3.0659399999999977</v>
      </c>
      <c r="CY41" s="313"/>
      <c r="CZ41" s="89">
        <f t="shared" ca="1" si="13"/>
        <v>3.0659399999999977</v>
      </c>
      <c r="DA41" s="58">
        <f ca="1">IFERROR(IF($I41="y",'Raw Weather Data'!DA41-$N41,"-"),"-")</f>
        <v>9.0660600000000073</v>
      </c>
      <c r="DB41" s="313"/>
      <c r="DC41" s="89">
        <f t="shared" ca="1" si="14"/>
        <v>9.0660600000000073</v>
      </c>
      <c r="DD41" s="58">
        <f ca="1">IFERROR(IF($I41="y",'Raw Weather Data'!DD41-$N41,"-"),"-")</f>
        <v>7.1580599999999919</v>
      </c>
      <c r="DE41" s="313"/>
      <c r="DF41" s="89">
        <f t="shared" ca="1" si="15"/>
        <v>7.1580599999999919</v>
      </c>
      <c r="DG41" s="58">
        <f ca="1">IFERROR(IF($I41="y",'Raw Weather Data'!DG41-$N41,"-"),"-")</f>
        <v>1.2720599999999962</v>
      </c>
      <c r="DH41" s="313"/>
      <c r="DI41" s="91">
        <f t="shared" ca="1" si="16"/>
        <v>1.2720599999999962</v>
      </c>
      <c r="DL41" s="63">
        <f ca="1">IFERROR(IF($I41="y",'Raw Weather Data'!DL41-$N41,"-"),"-")</f>
        <v>0.69606000000000279</v>
      </c>
      <c r="DM41" s="313"/>
      <c r="DN41" s="89">
        <f t="shared" ca="1" si="42"/>
        <v>0.69606000000000279</v>
      </c>
      <c r="DO41" s="58">
        <f ca="1">IFERROR(IF($I41="y",'Raw Weather Data'!DO41-$N41,"-"),"-")</f>
        <v>-1.6619400000000013</v>
      </c>
      <c r="DP41" s="313"/>
      <c r="DQ41" s="89">
        <f t="shared" ca="1" si="43"/>
        <v>1.6619400000000013</v>
      </c>
      <c r="DR41" s="58">
        <f ca="1">IFERROR(IF($I41="y",'Raw Weather Data'!DR41-$N41,"-"),"-")</f>
        <v>-1.2479399999999856</v>
      </c>
      <c r="DS41" s="313"/>
      <c r="DT41" s="89">
        <f t="shared" ca="1" si="44"/>
        <v>1.2479399999999856</v>
      </c>
      <c r="DU41" s="58">
        <f ca="1">IFERROR(IF($I41="y",'Raw Weather Data'!DU41-$N41,"-"),"-")</f>
        <v>-2.1299399999999906</v>
      </c>
      <c r="DV41" s="313"/>
      <c r="DW41" s="89">
        <f t="shared" ca="1" si="45"/>
        <v>2.1299399999999906</v>
      </c>
      <c r="DX41" s="58">
        <f ca="1">IFERROR(IF($I41="y",'Raw Weather Data'!DX41-$N41,"-"),"-")</f>
        <v>-1.5179399999999958</v>
      </c>
      <c r="DY41" s="313"/>
      <c r="DZ41" s="89">
        <f t="shared" ca="1" si="46"/>
        <v>1.5179399999999958</v>
      </c>
      <c r="EA41" s="58">
        <f ca="1">IFERROR(IF($I41="y",'Raw Weather Data'!EA41-$N41,"-"),"-")</f>
        <v>-2.9219399999999922</v>
      </c>
      <c r="EB41" s="313"/>
      <c r="EC41" s="89">
        <f t="shared" ca="1" si="17"/>
        <v>2.9219399999999922</v>
      </c>
      <c r="ED41" s="58">
        <f ca="1">IFERROR(IF($I41="y",'Raw Weather Data'!ED41-$N41,"-"),"-")</f>
        <v>-2.7419399999999996</v>
      </c>
      <c r="EE41" s="313"/>
      <c r="EF41" s="89">
        <f t="shared" ca="1" si="18"/>
        <v>2.7419399999999996</v>
      </c>
      <c r="EG41" s="58">
        <f ca="1">IFERROR(IF($I41="y",'Raw Weather Data'!EG41-$N41,"-"),"-")</f>
        <v>-1.8059400000000068</v>
      </c>
      <c r="EH41" s="313"/>
      <c r="EI41" s="89">
        <f t="shared" ca="1" si="19"/>
        <v>1.8059400000000068</v>
      </c>
      <c r="EJ41" s="46">
        <f ca="1">IFERROR(IF($I41="y",'Raw Weather Data'!EJ41-$N41,"-"),"-")</f>
        <v>-0.99594000000000449</v>
      </c>
      <c r="EK41" s="313"/>
      <c r="EL41" s="89">
        <f t="shared" ca="1" si="20"/>
        <v>0.99594000000000449</v>
      </c>
      <c r="EM41" s="58">
        <f ca="1">IFERROR(IF($I41="y",'Raw Weather Data'!EM41-$N41,"-"),"-")</f>
        <v>0.71406000000000347</v>
      </c>
      <c r="EN41" s="313"/>
      <c r="EO41" s="89">
        <f t="shared" ca="1" si="47"/>
        <v>0.71406000000000347</v>
      </c>
      <c r="EP41" s="58">
        <f ca="1">IFERROR(IF($I41="y",'Raw Weather Data'!EP41-$N41,"-"),"-")</f>
        <v>2.0820599999999985</v>
      </c>
      <c r="EQ41" s="313"/>
      <c r="ER41" s="89">
        <f t="shared" ca="1" si="21"/>
        <v>2.0820599999999985</v>
      </c>
      <c r="ES41" s="58">
        <f ca="1">IFERROR(IF($I41="y",'Raw Weather Data'!ES41-$N41,"-"),"-")</f>
        <v>1.2180599999999941</v>
      </c>
      <c r="ET41" s="313"/>
      <c r="EU41" s="89">
        <f t="shared" ca="1" si="48"/>
        <v>1.2180599999999941</v>
      </c>
      <c r="EV41" s="58">
        <f ca="1">IFERROR(IF($I41="y",'Raw Weather Data'!EV41-$N41,"-"),"-")</f>
        <v>-3.2099400000000031</v>
      </c>
      <c r="EW41" s="313"/>
      <c r="EX41" s="89">
        <f t="shared" ca="1" si="49"/>
        <v>3.2099400000000031</v>
      </c>
      <c r="EY41" s="58">
        <f ca="1">IFERROR(IF($I41="y",'Raw Weather Data'!EY41-$N41,"-"),"-")</f>
        <v>5.1780600000000021</v>
      </c>
      <c r="EZ41" s="313"/>
      <c r="FA41" s="89">
        <f t="shared" ca="1" si="50"/>
        <v>5.1780600000000021</v>
      </c>
      <c r="FB41" s="58">
        <f ca="1">IFERROR(IF($I41="y",'Raw Weather Data'!FB41-$N41,"-"),"-")</f>
        <v>6.1860600000000119</v>
      </c>
      <c r="FC41" s="313"/>
      <c r="FD41" s="89">
        <f t="shared" ca="1" si="51"/>
        <v>6.1860600000000119</v>
      </c>
      <c r="FE41" s="58">
        <f ca="1">IFERROR(IF($I41="y",'Raw Weather Data'!FE41-$N41,"-"),"-")</f>
        <v>-0.50993999999998607</v>
      </c>
      <c r="FF41" s="313"/>
      <c r="FG41" s="91">
        <f t="shared" ca="1" si="52"/>
        <v>0.50993999999998607</v>
      </c>
      <c r="FJ41" s="63">
        <f ca="1">IFERROR(IF($I41="y",'Raw Weather Data'!FJ41-$N41,"-"),"-")</f>
        <v>-2.2739399999999961</v>
      </c>
      <c r="FK41" s="313"/>
      <c r="FL41" s="89">
        <f t="shared" ca="1" si="53"/>
        <v>2.2739399999999961</v>
      </c>
      <c r="FM41" s="58">
        <f ca="1">IFERROR(IF($I41="y",'Raw Weather Data'!FM41-$N41,"-"),"-")</f>
        <v>-1.5899399999999986</v>
      </c>
      <c r="FN41" s="313"/>
      <c r="FO41" s="89">
        <f t="shared" ca="1" si="54"/>
        <v>1.5899399999999986</v>
      </c>
      <c r="FP41" s="58">
        <f ca="1">IFERROR(IF($I41="y",'Raw Weather Data'!FP41-$N41,"-"),"-")</f>
        <v>-2.6339399999999955</v>
      </c>
      <c r="FQ41" s="313"/>
      <c r="FR41" s="89">
        <f t="shared" ca="1" si="55"/>
        <v>2.6339399999999955</v>
      </c>
      <c r="FS41" s="58">
        <f ca="1">IFERROR(IF($I41="y",'Raw Weather Data'!FS41-$N41,"-"),"-")</f>
        <v>-2.1299399999999906</v>
      </c>
      <c r="FT41" s="313"/>
      <c r="FU41" s="89">
        <f t="shared" ca="1" si="56"/>
        <v>2.1299399999999906</v>
      </c>
      <c r="FV41" s="58">
        <f ca="1">IFERROR(IF($I41="y",'Raw Weather Data'!FV41-$N41,"-"),"-")</f>
        <v>-2.1479399999999913</v>
      </c>
      <c r="FW41" s="313"/>
      <c r="FX41" s="89">
        <f t="shared" ca="1" si="22"/>
        <v>2.1479399999999913</v>
      </c>
      <c r="FY41" s="58">
        <f ca="1">IF($I41="y",'Raw Weather Data'!FY41-$N41,"-")</f>
        <v>-2.0579400000000021</v>
      </c>
      <c r="FZ41" s="313"/>
      <c r="GA41" s="89">
        <f t="shared" ca="1" si="23"/>
        <v>2.0579400000000021</v>
      </c>
      <c r="GB41" s="58">
        <f ca="1">IFERROR(IF($I41="y",'Raw Weather Data'!GB41-$N41,"-"),"-")</f>
        <v>-3.6779399999999924</v>
      </c>
      <c r="GC41" s="313"/>
      <c r="GD41" s="89">
        <f t="shared" ca="1" si="57"/>
        <v>3.6779399999999924</v>
      </c>
      <c r="GE41" s="58">
        <f ca="1">IFERROR(IF($I41="y",'Raw Weather Data'!GE41-$N41,"-"),"-")</f>
        <v>-3.7499399999999952</v>
      </c>
      <c r="GF41" s="313"/>
      <c r="GG41" s="89">
        <f t="shared" ca="1" si="58"/>
        <v>3.7499399999999952</v>
      </c>
      <c r="GH41" s="46">
        <f ca="1">IFERROR(IF($I41="y",'Raw Weather Data'!GH41-$N41,"-"),"-")</f>
        <v>-1.9859399999999852</v>
      </c>
      <c r="GI41" s="313"/>
      <c r="GJ41" s="89">
        <f t="shared" ca="1" si="59"/>
        <v>1.9859399999999852</v>
      </c>
      <c r="GK41" s="58">
        <f ca="1">IFERROR(IF($I41="y",'Raw Weather Data'!GK41-$N41,"-"),"-")</f>
        <v>-2.4899400000000043</v>
      </c>
      <c r="GL41" s="313"/>
      <c r="GM41" s="89">
        <f t="shared" ca="1" si="60"/>
        <v>2.4899400000000043</v>
      </c>
      <c r="GN41" s="58">
        <f ca="1">IFERROR(IF($I41="y",'Raw Weather Data'!GN41-$N41,"-"),"-")</f>
        <v>-3.2819400000000059</v>
      </c>
      <c r="GO41" s="313"/>
      <c r="GP41" s="89">
        <f t="shared" ca="1" si="61"/>
        <v>3.2819400000000059</v>
      </c>
      <c r="GQ41" s="58">
        <f ca="1">IFERROR(IF($I41="y",'Raw Weather Data'!GQ41-$N41,"-"),"-")</f>
        <v>2.6220600000000047</v>
      </c>
      <c r="GR41" s="313"/>
      <c r="GS41" s="89">
        <f t="shared" ca="1" si="62"/>
        <v>2.6220600000000047</v>
      </c>
      <c r="GT41" s="58">
        <f ca="1">IFERROR(IF($I41="y",'Raw Weather Data'!GT41-$N41,"-"),"-")</f>
        <v>0.46205999999999392</v>
      </c>
      <c r="GU41" s="313"/>
      <c r="GV41" s="89">
        <f t="shared" ca="1" si="63"/>
        <v>0.46205999999999392</v>
      </c>
      <c r="GW41" s="58">
        <f ca="1">IFERROR(IF($I41="y",'Raw Weather Data'!GW41-$N41,"-"),"-")</f>
        <v>7.8060600000000022</v>
      </c>
      <c r="GX41" s="313"/>
      <c r="GY41" s="89">
        <f t="shared" ca="1" si="64"/>
        <v>7.8060600000000022</v>
      </c>
      <c r="GZ41" s="58">
        <f ca="1">IFERROR(IF($I41="y",'Raw Weather Data'!GZ41-$N41,"-"),"-")</f>
        <v>7.0860600000000034</v>
      </c>
      <c r="HA41" s="313"/>
      <c r="HB41" s="89">
        <f t="shared" ca="1" si="65"/>
        <v>7.0860600000000034</v>
      </c>
      <c r="HC41" s="58">
        <f ca="1">IFERROR(IF($I41="y",'Raw Weather Data'!HC41-$N41,"-"),"-")</f>
        <v>3.8820600000000098</v>
      </c>
      <c r="HD41" s="313"/>
      <c r="HE41" s="91">
        <f t="shared" ca="1" si="24"/>
        <v>3.8820600000000098</v>
      </c>
    </row>
    <row r="42" spans="8:213" x14ac:dyDescent="0.35">
      <c r="H42" s="301">
        <v>21</v>
      </c>
      <c r="I42" s="301" t="str">
        <f t="shared" si="25"/>
        <v>Y</v>
      </c>
      <c r="K42" s="18"/>
      <c r="L42" s="56"/>
      <c r="M42" s="117">
        <f ca="1">'Raw Weather Data'!K42</f>
        <v>44771</v>
      </c>
      <c r="N42" s="119">
        <f ca="1">'Raw Weather Data'!L42</f>
        <v>72.132440000000003</v>
      </c>
      <c r="P42" s="63">
        <f ca="1">IFERROR(IF($I42="y",'Raw Weather Data'!P42-$N42,"-"),"-")</f>
        <v>-2.6924400000000048</v>
      </c>
      <c r="Q42" s="313"/>
      <c r="R42" s="89">
        <f t="shared" ca="1" si="26"/>
        <v>2.6924400000000048</v>
      </c>
      <c r="S42" s="58">
        <f ca="1">IFERROR(IF($I42="y",'Raw Weather Data'!S42-$N42,"-"),"-")</f>
        <v>-2.4224399999999946</v>
      </c>
      <c r="T42" s="313"/>
      <c r="U42" s="89">
        <f t="shared" ca="1" si="27"/>
        <v>2.4224399999999946</v>
      </c>
      <c r="V42" s="58">
        <f ca="1">IFERROR(IF($I42="y",'Raw Weather Data'!V42-$N42,"-"),"-")</f>
        <v>-3.6284399999999977</v>
      </c>
      <c r="W42" s="313"/>
      <c r="X42" s="89">
        <f t="shared" ca="1" si="28"/>
        <v>3.6284399999999977</v>
      </c>
      <c r="Y42" s="58">
        <f ca="1">IFERROR(IF($I42="y",'Raw Weather Data'!Y42-$N42,"-"),"-")</f>
        <v>-4.9964400000000069</v>
      </c>
      <c r="Z42" s="313"/>
      <c r="AA42" s="89">
        <f t="shared" ca="1" si="29"/>
        <v>4.9964400000000069</v>
      </c>
      <c r="AB42" s="58">
        <f ca="1">IFERROR(IF($I42="y",'Raw Weather Data'!AB42-$N42,"-"),"-")</f>
        <v>-3.4304400000000044</v>
      </c>
      <c r="AC42" s="313"/>
      <c r="AD42" s="89">
        <f t="shared" ca="1" si="30"/>
        <v>3.4304400000000044</v>
      </c>
      <c r="AE42" s="58">
        <f ca="1">IFERROR(IF($I42="y",'Raw Weather Data'!AE42-$N42,"-"),"-")</f>
        <v>-5.3384400000000056</v>
      </c>
      <c r="AF42" s="313"/>
      <c r="AG42" s="89">
        <f t="shared" ca="1" si="31"/>
        <v>5.3384400000000056</v>
      </c>
      <c r="AH42" s="58">
        <f ca="1">IFERROR(IF($I42="y",'Raw Weather Data'!AH42-$N42,"-"),"-")</f>
        <v>-6.0584400000000045</v>
      </c>
      <c r="AI42" s="313"/>
      <c r="AJ42" s="89">
        <f t="shared" ca="1" si="32"/>
        <v>6.0584400000000045</v>
      </c>
      <c r="AK42" s="58">
        <f ca="1">IFERROR(IF($I42="y",'Raw Weather Data'!AK42-$N42,"-"),"-")</f>
        <v>-1.0364399999999989</v>
      </c>
      <c r="AL42" s="313"/>
      <c r="AM42" s="89">
        <f t="shared" ca="1" si="33"/>
        <v>1.0364399999999989</v>
      </c>
      <c r="AN42" s="46">
        <f ca="1">IFERROR(IF($I42="y",'Raw Weather Data'!AN42-$N42,"-"),"-")</f>
        <v>2.1315600000000074</v>
      </c>
      <c r="AO42" s="313"/>
      <c r="AP42" s="89">
        <f t="shared" ca="1" si="34"/>
        <v>2.1315600000000074</v>
      </c>
      <c r="AQ42" s="58">
        <f ca="1">IFERROR(IF($I42="y",'Raw Weather Data'!AQ42-$N42,"-"),"-")</f>
        <v>1.5195599999999985</v>
      </c>
      <c r="AR42" s="313"/>
      <c r="AS42" s="89">
        <f t="shared" ca="1" si="35"/>
        <v>1.5195599999999985</v>
      </c>
      <c r="AT42" s="58">
        <f ca="1">IFERROR(IF($I42="y",'Raw Weather Data'!AT42-$N42,"-"),"-")</f>
        <v>-2.8364400000000103</v>
      </c>
      <c r="AU42" s="313"/>
      <c r="AV42" s="89">
        <f t="shared" ca="1" si="36"/>
        <v>2.8364400000000103</v>
      </c>
      <c r="AW42" s="58">
        <f ca="1">IFERROR(IF($I42="y",'Raw Weather Data'!AW42-$N42,"-"),"-")</f>
        <v>1.3935600000000079</v>
      </c>
      <c r="AX42" s="313"/>
      <c r="AY42" s="89">
        <f t="shared" ca="1" si="37"/>
        <v>1.3935600000000079</v>
      </c>
      <c r="AZ42" s="58">
        <f ca="1">IFERROR(IF($I42="y",'Raw Weather Data'!AZ42-$N42,"-"),"-")</f>
        <v>1.0155599999999936</v>
      </c>
      <c r="BA42" s="313"/>
      <c r="BB42" s="89">
        <f t="shared" ca="1" si="38"/>
        <v>1.0155599999999936</v>
      </c>
      <c r="BC42" s="58">
        <f ca="1">IFERROR(IF($I42="y",'Raw Weather Data'!BC42-$N42,"-"),"-")</f>
        <v>8.9715600000000109</v>
      </c>
      <c r="BD42" s="313"/>
      <c r="BE42" s="89">
        <f t="shared" ca="1" si="39"/>
        <v>8.9715600000000109</v>
      </c>
      <c r="BF42" s="58">
        <f ca="1">IFERROR(IF($I42="y",'Raw Weather Data'!BF42-$N42,"-"),"-")</f>
        <v>-1.7564399999999978</v>
      </c>
      <c r="BG42" s="313"/>
      <c r="BH42" s="89">
        <f t="shared" ca="1" si="40"/>
        <v>1.7564399999999978</v>
      </c>
      <c r="BI42" s="58">
        <f ca="1">IFERROR(IF($I42="y",'Raw Weather Data'!BI42-$N42,"-"),"-")</f>
        <v>3.8595600000000019</v>
      </c>
      <c r="BJ42" s="313"/>
      <c r="BK42" s="91">
        <f t="shared" ca="1" si="41"/>
        <v>3.8595600000000019</v>
      </c>
      <c r="BN42" s="63">
        <f ca="1">IFERROR(IF($I42="y",'Raw Weather Data'!BN42-$N42,"-"),"-")</f>
        <v>-2.5664400000000001</v>
      </c>
      <c r="BO42" s="313"/>
      <c r="BP42" s="89">
        <f t="shared" ca="1" si="1"/>
        <v>2.5664400000000001</v>
      </c>
      <c r="BQ42" s="58">
        <f ca="1">IFERROR(IF($I42="y",'Raw Weather Data'!BQ42-$N42,"-"),"-")</f>
        <v>-2.5304399999999987</v>
      </c>
      <c r="BR42" s="313"/>
      <c r="BS42" s="89">
        <f t="shared" ca="1" si="2"/>
        <v>2.5304399999999987</v>
      </c>
      <c r="BT42" s="58">
        <f ca="1">IFERROR(IF($I42="y",'Raw Weather Data'!BT42-$N42,"-"),"-")</f>
        <v>-2.7644400000000076</v>
      </c>
      <c r="BU42" s="313"/>
      <c r="BV42" s="89">
        <f t="shared" ca="1" si="3"/>
        <v>2.7644400000000076</v>
      </c>
      <c r="BW42" s="58">
        <f ca="1">IFERROR(IF($I42="y",'Raw Weather Data'!BW42-$N42,"-"),"-")</f>
        <v>-3.3044399999999996</v>
      </c>
      <c r="BX42" s="313"/>
      <c r="BY42" s="89">
        <f t="shared" ca="1" si="4"/>
        <v>3.3044399999999996</v>
      </c>
      <c r="BZ42" s="58">
        <f ca="1">IFERROR(IF($I42="y",'Raw Weather Data'!BZ42-$N42,"-"),"-")</f>
        <v>-4.708439999999996</v>
      </c>
      <c r="CA42" s="313"/>
      <c r="CB42" s="89">
        <f t="shared" ca="1" si="5"/>
        <v>4.708439999999996</v>
      </c>
      <c r="CC42" s="58">
        <f ca="1">IFERROR(IF($I42="y",'Raw Weather Data'!CC42-$N42,"-"),"-")</f>
        <v>-3.6104400000000112</v>
      </c>
      <c r="CD42" s="313"/>
      <c r="CE42" s="89">
        <f t="shared" ca="1" si="6"/>
        <v>3.6104400000000112</v>
      </c>
      <c r="CF42" s="58">
        <f ca="1">IFERROR(IF($I42="y",'Raw Weather Data'!CF42-$N42,"-"),"-")</f>
        <v>-2.7464400000000069</v>
      </c>
      <c r="CG42" s="313"/>
      <c r="CH42" s="89">
        <f t="shared" ca="1" si="7"/>
        <v>2.7464400000000069</v>
      </c>
      <c r="CI42" s="58">
        <f ca="1">IFERROR(IF($I42="y",'Raw Weather Data'!CI42-$N42,"-"),"-")</f>
        <v>4.3559999999999377E-2</v>
      </c>
      <c r="CJ42" s="313"/>
      <c r="CK42" s="89">
        <f t="shared" ca="1" si="8"/>
        <v>4.3559999999999377E-2</v>
      </c>
      <c r="CL42" s="46">
        <f ca="1">IFERROR(IF($I42="y",'Raw Weather Data'!CL42-$N42,"-"),"-")</f>
        <v>0.52956000000000358</v>
      </c>
      <c r="CM42" s="313"/>
      <c r="CN42" s="89">
        <f t="shared" ca="1" si="9"/>
        <v>0.52956000000000358</v>
      </c>
      <c r="CO42" s="58">
        <f ca="1">IFERROR(IF($I42="y",'Raw Weather Data'!CO42-$N42,"-"),"-")</f>
        <v>-5.2124400000000009</v>
      </c>
      <c r="CP42" s="313"/>
      <c r="CQ42" s="89">
        <f t="shared" ca="1" si="10"/>
        <v>5.2124400000000009</v>
      </c>
      <c r="CR42" s="58">
        <f ca="1">IFERROR(IF($I42="y",'Raw Weather Data'!CR42-$N42,"-"),"-")</f>
        <v>5.4975599999999929</v>
      </c>
      <c r="CS42" s="313"/>
      <c r="CT42" s="89">
        <f t="shared" ca="1" si="11"/>
        <v>5.4975599999999929</v>
      </c>
      <c r="CU42" s="58">
        <f ca="1">IFERROR(IF($I42="y",'Raw Weather Data'!CU42-$N42,"-"),"-")</f>
        <v>-6.4439999999990505E-2</v>
      </c>
      <c r="CV42" s="313"/>
      <c r="CW42" s="89">
        <f t="shared" ca="1" si="12"/>
        <v>6.4439999999990505E-2</v>
      </c>
      <c r="CX42" s="58">
        <f ca="1">IFERROR(IF($I42="y",'Raw Weather Data'!CX42-$N42,"-"),"-")</f>
        <v>9.3315599999999961</v>
      </c>
      <c r="CY42" s="313"/>
      <c r="CZ42" s="89">
        <f t="shared" ca="1" si="13"/>
        <v>9.3315599999999961</v>
      </c>
      <c r="DA42" s="58">
        <f ca="1">IFERROR(IF($I42="y",'Raw Weather Data'!DA42-$N42,"-"),"-")</f>
        <v>6.2895599999999945</v>
      </c>
      <c r="DB42" s="313"/>
      <c r="DC42" s="89">
        <f t="shared" ca="1" si="14"/>
        <v>6.2895599999999945</v>
      </c>
      <c r="DD42" s="58">
        <f ca="1">IFERROR(IF($I42="y",'Raw Weather Data'!DD42-$N42,"-"),"-")</f>
        <v>0.25955999999999335</v>
      </c>
      <c r="DE42" s="313"/>
      <c r="DF42" s="89">
        <f t="shared" ca="1" si="15"/>
        <v>0.25955999999999335</v>
      </c>
      <c r="DG42" s="58">
        <f ca="1">IFERROR(IF($I42="y",'Raw Weather Data'!DG42-$N42,"-"),"-")</f>
        <v>12.337559999999996</v>
      </c>
      <c r="DH42" s="313"/>
      <c r="DI42" s="91">
        <f t="shared" ca="1" si="16"/>
        <v>12.337559999999996</v>
      </c>
      <c r="DL42" s="63">
        <f ca="1">IFERROR(IF($I42="y",'Raw Weather Data'!DL42-$N42,"-"),"-")</f>
        <v>-1.2884400000000085</v>
      </c>
      <c r="DM42" s="313"/>
      <c r="DN42" s="89">
        <f t="shared" ca="1" si="42"/>
        <v>1.2884400000000085</v>
      </c>
      <c r="DO42" s="58">
        <f ca="1">IFERROR(IF($I42="y",'Raw Weather Data'!DO42-$N42,"-"),"-")</f>
        <v>-2.1884400000000142</v>
      </c>
      <c r="DP42" s="313"/>
      <c r="DQ42" s="89">
        <f t="shared" ca="1" si="43"/>
        <v>2.1884400000000142</v>
      </c>
      <c r="DR42" s="58">
        <f ca="1">IFERROR(IF($I42="y",'Raw Weather Data'!DR42-$N42,"-"),"-")</f>
        <v>-2.8724400000000117</v>
      </c>
      <c r="DS42" s="313"/>
      <c r="DT42" s="89">
        <f t="shared" ca="1" si="44"/>
        <v>2.8724400000000117</v>
      </c>
      <c r="DU42" s="58">
        <f ca="1">IFERROR(IF($I42="y",'Raw Weather Data'!DU42-$N42,"-"),"-")</f>
        <v>-3.7724400000000031</v>
      </c>
      <c r="DV42" s="313"/>
      <c r="DW42" s="89">
        <f t="shared" ca="1" si="45"/>
        <v>3.7724400000000031</v>
      </c>
      <c r="DX42" s="58">
        <f ca="1">IFERROR(IF($I42="y",'Raw Weather Data'!DX42-$N42,"-"),"-")</f>
        <v>-4.4384400000000142</v>
      </c>
      <c r="DY42" s="313"/>
      <c r="DZ42" s="89">
        <f t="shared" ca="1" si="46"/>
        <v>4.4384400000000142</v>
      </c>
      <c r="EA42" s="58">
        <f ca="1">IFERROR(IF($I42="y",'Raw Weather Data'!EA42-$N42,"-"),"-")</f>
        <v>-4.7804399999999987</v>
      </c>
      <c r="EB42" s="313"/>
      <c r="EC42" s="89">
        <f t="shared" ca="1" si="17"/>
        <v>4.7804399999999987</v>
      </c>
      <c r="ED42" s="58">
        <f ca="1">IFERROR(IF($I42="y",'Raw Weather Data'!ED42-$N42,"-"),"-")</f>
        <v>-4.7264399999999966</v>
      </c>
      <c r="EE42" s="313"/>
      <c r="EF42" s="89">
        <f t="shared" ca="1" si="18"/>
        <v>4.7264399999999966</v>
      </c>
      <c r="EG42" s="58">
        <f ca="1">IFERROR(IF($I42="y",'Raw Weather Data'!EG42-$N42,"-"),"-")</f>
        <v>-1.4864400000000018</v>
      </c>
      <c r="EH42" s="313"/>
      <c r="EI42" s="89">
        <f t="shared" ca="1" si="19"/>
        <v>1.4864400000000018</v>
      </c>
      <c r="EJ42" s="46">
        <f ca="1">IFERROR(IF($I42="y",'Raw Weather Data'!EJ42-$N42,"-"),"-")</f>
        <v>-4.6440000000004034E-2</v>
      </c>
      <c r="EK42" s="313"/>
      <c r="EL42" s="89">
        <f t="shared" ca="1" si="20"/>
        <v>4.6440000000004034E-2</v>
      </c>
      <c r="EM42" s="58">
        <f ca="1">IFERROR(IF($I42="y",'Raw Weather Data'!EM42-$N42,"-"),"-")</f>
        <v>3.6795599999999951</v>
      </c>
      <c r="EN42" s="313"/>
      <c r="EO42" s="89">
        <f t="shared" ca="1" si="47"/>
        <v>3.6795599999999951</v>
      </c>
      <c r="EP42" s="58">
        <f ca="1">IFERROR(IF($I42="y",'Raw Weather Data'!EP42-$N42,"-"),"-")</f>
        <v>3.9675599999999918</v>
      </c>
      <c r="EQ42" s="313"/>
      <c r="ER42" s="89">
        <f t="shared" ca="1" si="21"/>
        <v>3.9675599999999918</v>
      </c>
      <c r="ES42" s="58">
        <f ca="1">IFERROR(IF($I42="y",'Raw Weather Data'!ES42-$N42,"-"),"-")</f>
        <v>-5.0504400000000089</v>
      </c>
      <c r="ET42" s="313"/>
      <c r="EU42" s="89">
        <f t="shared" ca="1" si="48"/>
        <v>5.0504400000000089</v>
      </c>
      <c r="EV42" s="58">
        <f ca="1">IFERROR(IF($I42="y",'Raw Weather Data'!EV42-$N42,"-"),"-")</f>
        <v>4.4715600000000109</v>
      </c>
      <c r="EW42" s="313"/>
      <c r="EX42" s="89">
        <f t="shared" ca="1" si="49"/>
        <v>4.4715600000000109</v>
      </c>
      <c r="EY42" s="58">
        <f ca="1">IFERROR(IF($I42="y",'Raw Weather Data'!EY42-$N42,"-"),"-")</f>
        <v>6.8475600000000014</v>
      </c>
      <c r="EZ42" s="313"/>
      <c r="FA42" s="89">
        <f t="shared" ca="1" si="50"/>
        <v>6.8475600000000014</v>
      </c>
      <c r="FB42" s="58">
        <f ca="1">IFERROR(IF($I42="y",'Raw Weather Data'!FB42-$N42,"-"),"-")</f>
        <v>1.0515599999999949</v>
      </c>
      <c r="FC42" s="313"/>
      <c r="FD42" s="89">
        <f t="shared" ca="1" si="51"/>
        <v>1.0515599999999949</v>
      </c>
      <c r="FE42" s="58">
        <f ca="1">IFERROR(IF($I42="y",'Raw Weather Data'!FE42-$N42,"-"),"-")</f>
        <v>2.4195599999999899</v>
      </c>
      <c r="FF42" s="313"/>
      <c r="FG42" s="91">
        <f t="shared" ca="1" si="52"/>
        <v>2.4195599999999899</v>
      </c>
      <c r="FJ42" s="63">
        <f ca="1">IFERROR(IF($I42="y",'Raw Weather Data'!FJ42-$N42,"-"),"-")</f>
        <v>-2.5664400000000001</v>
      </c>
      <c r="FK42" s="313"/>
      <c r="FL42" s="89">
        <f t="shared" ca="1" si="53"/>
        <v>2.5664400000000001</v>
      </c>
      <c r="FM42" s="58">
        <f ca="1">IFERROR(IF($I42="y",'Raw Weather Data'!FM42-$N42,"-"),"-")</f>
        <v>-2.4944399999999973</v>
      </c>
      <c r="FN42" s="313"/>
      <c r="FO42" s="89">
        <f t="shared" ca="1" si="54"/>
        <v>2.4944399999999973</v>
      </c>
      <c r="FP42" s="58">
        <f ca="1">IFERROR(IF($I42="y",'Raw Weather Data'!FP42-$N42,"-"),"-")</f>
        <v>-3.5924400000000105</v>
      </c>
      <c r="FQ42" s="313"/>
      <c r="FR42" s="89">
        <f t="shared" ca="1" si="55"/>
        <v>3.5924400000000105</v>
      </c>
      <c r="FS42" s="58">
        <f ca="1">IFERROR(IF($I42="y",'Raw Weather Data'!FS42-$N42,"-"),"-")</f>
        <v>-4.4744400000000013</v>
      </c>
      <c r="FT42" s="313"/>
      <c r="FU42" s="89">
        <f t="shared" ca="1" si="56"/>
        <v>4.4744400000000013</v>
      </c>
      <c r="FV42" s="58">
        <f ca="1">IFERROR(IF($I42="y",'Raw Weather Data'!FV42-$N42,"-"),"-")</f>
        <v>-4.2404400000000066</v>
      </c>
      <c r="FW42" s="313"/>
      <c r="FX42" s="89">
        <f t="shared" ca="1" si="22"/>
        <v>4.2404400000000066</v>
      </c>
      <c r="FY42" s="58">
        <f ca="1">IF($I42="y",'Raw Weather Data'!FY42-$N42,"-")</f>
        <v>-5.6084400000000016</v>
      </c>
      <c r="FZ42" s="313"/>
      <c r="GA42" s="89">
        <f t="shared" ca="1" si="23"/>
        <v>5.6084400000000016</v>
      </c>
      <c r="GB42" s="58">
        <f ca="1">IFERROR(IF($I42="y",'Raw Weather Data'!GB42-$N42,"-"),"-")</f>
        <v>-4.0244399999999985</v>
      </c>
      <c r="GC42" s="313"/>
      <c r="GD42" s="89">
        <f t="shared" ca="1" si="57"/>
        <v>4.0244399999999985</v>
      </c>
      <c r="GE42" s="58">
        <f ca="1">IFERROR(IF($I42="y",'Raw Weather Data'!GE42-$N42,"-"),"-")</f>
        <v>-3.1964399999999955</v>
      </c>
      <c r="GF42" s="313"/>
      <c r="GG42" s="89">
        <f t="shared" ca="1" si="58"/>
        <v>3.1964399999999955</v>
      </c>
      <c r="GH42" s="46">
        <f ca="1">IFERROR(IF($I42="y",'Raw Weather Data'!GH42-$N42,"-"),"-")</f>
        <v>-1.8104399999999998</v>
      </c>
      <c r="GI42" s="313"/>
      <c r="GJ42" s="89">
        <f t="shared" ca="1" si="59"/>
        <v>1.8104399999999998</v>
      </c>
      <c r="GK42" s="58">
        <f ca="1">IFERROR(IF($I42="y",'Raw Weather Data'!GK42-$N42,"-"),"-")</f>
        <v>-0.40644000000000347</v>
      </c>
      <c r="GL42" s="313"/>
      <c r="GM42" s="89">
        <f t="shared" ca="1" si="60"/>
        <v>0.40644000000000347</v>
      </c>
      <c r="GN42" s="58">
        <f ca="1">IFERROR(IF($I42="y",'Raw Weather Data'!GN42-$N42,"-"),"-")</f>
        <v>5.2635599999999982</v>
      </c>
      <c r="GO42" s="313"/>
      <c r="GP42" s="89">
        <f t="shared" ca="1" si="61"/>
        <v>5.2635599999999982</v>
      </c>
      <c r="GQ42" s="58">
        <f ca="1">IFERROR(IF($I42="y",'Raw Weather Data'!GQ42-$N42,"-"),"-")</f>
        <v>-2.9804400000000015</v>
      </c>
      <c r="GR42" s="313"/>
      <c r="GS42" s="89">
        <f t="shared" ca="1" si="62"/>
        <v>2.9804400000000015</v>
      </c>
      <c r="GT42" s="58">
        <f ca="1">IFERROR(IF($I42="y",'Raw Weather Data'!GT42-$N42,"-"),"-")</f>
        <v>9.8175600000000003</v>
      </c>
      <c r="GU42" s="313"/>
      <c r="GV42" s="89">
        <f t="shared" ca="1" si="63"/>
        <v>9.8175600000000003</v>
      </c>
      <c r="GW42" s="58">
        <f ca="1">IFERROR(IF($I42="y",'Raw Weather Data'!GW42-$N42,"-"),"-")</f>
        <v>10.339560000000006</v>
      </c>
      <c r="GX42" s="313"/>
      <c r="GY42" s="89">
        <f t="shared" ca="1" si="64"/>
        <v>10.339560000000006</v>
      </c>
      <c r="GZ42" s="58">
        <f ca="1">IFERROR(IF($I42="y",'Raw Weather Data'!GZ42-$N42,"-"),"-")</f>
        <v>6.757559999999998</v>
      </c>
      <c r="HA42" s="313"/>
      <c r="HB42" s="89">
        <f t="shared" ca="1" si="65"/>
        <v>6.757559999999998</v>
      </c>
      <c r="HC42" s="58">
        <f ca="1">IFERROR(IF($I42="y",'Raw Weather Data'!HC42-$N42,"-"),"-")</f>
        <v>12.355559999999997</v>
      </c>
      <c r="HD42" s="313"/>
      <c r="HE42" s="91">
        <f t="shared" ca="1" si="24"/>
        <v>12.355559999999997</v>
      </c>
    </row>
    <row r="43" spans="8:213" x14ac:dyDescent="0.35">
      <c r="H43" s="301">
        <v>22</v>
      </c>
      <c r="I43" s="301" t="str">
        <f t="shared" si="25"/>
        <v>Y</v>
      </c>
      <c r="K43" s="18"/>
      <c r="L43" s="56"/>
      <c r="M43" s="117">
        <f ca="1">'Raw Weather Data'!K43</f>
        <v>44770</v>
      </c>
      <c r="N43" s="119">
        <f ca="1">'Raw Weather Data'!L43</f>
        <v>73.812559999999991</v>
      </c>
      <c r="P43" s="63">
        <f ca="1">IFERROR(IF($I43="y",'Raw Weather Data'!P43-$N43,"-"),"-")</f>
        <v>-0.1605599999999896</v>
      </c>
      <c r="Q43" s="313"/>
      <c r="R43" s="89">
        <f t="shared" ca="1" si="26"/>
        <v>0.1605599999999896</v>
      </c>
      <c r="S43" s="58">
        <f ca="1">IFERROR(IF($I43="y",'Raw Weather Data'!S43-$N43,"-"),"-")</f>
        <v>9.1440000000005739E-2</v>
      </c>
      <c r="T43" s="313"/>
      <c r="U43" s="89">
        <f t="shared" ca="1" si="27"/>
        <v>9.1440000000005739E-2</v>
      </c>
      <c r="V43" s="58">
        <f ca="1">IFERROR(IF($I43="y",'Raw Weather Data'!V43-$N43,"-"),"-")</f>
        <v>-2.0325599999999895</v>
      </c>
      <c r="W43" s="313"/>
      <c r="X43" s="89">
        <f t="shared" ca="1" si="28"/>
        <v>2.0325599999999895</v>
      </c>
      <c r="Y43" s="58">
        <f ca="1">IFERROR(IF($I43="y",'Raw Weather Data'!Y43-$N43,"-"),"-")</f>
        <v>-0.91655999999998983</v>
      </c>
      <c r="Z43" s="313"/>
      <c r="AA43" s="89">
        <f t="shared" ca="1" si="29"/>
        <v>0.91655999999998983</v>
      </c>
      <c r="AB43" s="58">
        <f ca="1">IFERROR(IF($I43="y",'Raw Weather Data'!AB43-$N43,"-"),"-")</f>
        <v>-3.4185599999999852</v>
      </c>
      <c r="AC43" s="313"/>
      <c r="AD43" s="89">
        <f t="shared" ca="1" si="30"/>
        <v>3.4185599999999852</v>
      </c>
      <c r="AE43" s="58">
        <f ca="1">IFERROR(IF($I43="y",'Raw Weather Data'!AE43-$N43,"-"),"-")</f>
        <v>-3.5085599999999886</v>
      </c>
      <c r="AF43" s="313"/>
      <c r="AG43" s="89">
        <f t="shared" ca="1" si="31"/>
        <v>3.5085599999999886</v>
      </c>
      <c r="AH43" s="58">
        <f ca="1">IFERROR(IF($I43="y",'Raw Weather Data'!AH43-$N43,"-"),"-")</f>
        <v>-2.6085599999999829</v>
      </c>
      <c r="AI43" s="313"/>
      <c r="AJ43" s="89">
        <f t="shared" ca="1" si="32"/>
        <v>2.6085599999999829</v>
      </c>
      <c r="AK43" s="58">
        <f ca="1">IFERROR(IF($I43="y",'Raw Weather Data'!AK43-$N43,"-"),"-")</f>
        <v>9.1440000000005739E-2</v>
      </c>
      <c r="AL43" s="313"/>
      <c r="AM43" s="89">
        <f t="shared" ca="1" si="33"/>
        <v>9.1440000000005739E-2</v>
      </c>
      <c r="AN43" s="46">
        <f ca="1">IFERROR(IF($I43="y",'Raw Weather Data'!AN43-$N43,"-"),"-")</f>
        <v>1.4400000000023283E-3</v>
      </c>
      <c r="AO43" s="313"/>
      <c r="AP43" s="89">
        <f t="shared" ca="1" si="34"/>
        <v>1.4400000000023283E-3</v>
      </c>
      <c r="AQ43" s="58">
        <f ca="1">IFERROR(IF($I43="y",'Raw Weather Data'!AQ43-$N43,"-"),"-")</f>
        <v>2.3954400000000078</v>
      </c>
      <c r="AR43" s="313"/>
      <c r="AS43" s="89">
        <f t="shared" ca="1" si="35"/>
        <v>2.3954400000000078</v>
      </c>
      <c r="AT43" s="58">
        <f ca="1">IFERROR(IF($I43="y",'Raw Weather Data'!AT43-$N43,"-"),"-")</f>
        <v>2.1434400000000124</v>
      </c>
      <c r="AU43" s="313"/>
      <c r="AV43" s="89">
        <f t="shared" ca="1" si="36"/>
        <v>2.1434400000000124</v>
      </c>
      <c r="AW43" s="58">
        <f ca="1">IFERROR(IF($I43="y",'Raw Weather Data'!AW43-$N43,"-"),"-")</f>
        <v>-1.888559999999984</v>
      </c>
      <c r="AX43" s="313"/>
      <c r="AY43" s="89">
        <f t="shared" ca="1" si="37"/>
        <v>1.888559999999984</v>
      </c>
      <c r="AZ43" s="58">
        <f ca="1">IFERROR(IF($I43="y",'Raw Weather Data'!AZ43-$N43,"-"),"-")</f>
        <v>8.3714400000000069</v>
      </c>
      <c r="BA43" s="313"/>
      <c r="BB43" s="89">
        <f t="shared" ca="1" si="38"/>
        <v>8.3714400000000069</v>
      </c>
      <c r="BC43" s="58">
        <f ca="1">IFERROR(IF($I43="y",'Raw Weather Data'!BC43-$N43,"-"),"-")</f>
        <v>8.1194399999999973</v>
      </c>
      <c r="BD43" s="313"/>
      <c r="BE43" s="89">
        <f t="shared" ca="1" si="39"/>
        <v>8.1194399999999973</v>
      </c>
      <c r="BF43" s="58">
        <f ca="1">IFERROR(IF($I43="y",'Raw Weather Data'!BF43-$N43,"-"),"-")</f>
        <v>1.2794400000000223</v>
      </c>
      <c r="BG43" s="313"/>
      <c r="BH43" s="89">
        <f t="shared" ca="1" si="40"/>
        <v>1.2794400000000223</v>
      </c>
      <c r="BI43" s="58">
        <f ca="1">IFERROR(IF($I43="y",'Raw Weather Data'!BI43-$N43,"-"),"-")</f>
        <v>-3.4005599999999845</v>
      </c>
      <c r="BJ43" s="313"/>
      <c r="BK43" s="91">
        <f t="shared" ca="1" si="41"/>
        <v>3.4005599999999845</v>
      </c>
      <c r="BN43" s="63">
        <f ca="1">IFERROR(IF($I43="y",'Raw Weather Data'!BN43-$N43,"-"),"-")</f>
        <v>-1.3125599999999906</v>
      </c>
      <c r="BO43" s="313"/>
      <c r="BP43" s="89">
        <f t="shared" ca="1" si="1"/>
        <v>1.3125599999999906</v>
      </c>
      <c r="BQ43" s="58">
        <f ca="1">IFERROR(IF($I43="y",'Raw Weather Data'!BQ43-$N43,"-"),"-")</f>
        <v>-0.19655999999999096</v>
      </c>
      <c r="BR43" s="313"/>
      <c r="BS43" s="89">
        <f t="shared" ca="1" si="2"/>
        <v>0.19655999999999096</v>
      </c>
      <c r="BT43" s="58">
        <f ca="1">IFERROR(IF($I43="y",'Raw Weather Data'!BT43-$N43,"-"),"-")</f>
        <v>-0.62855999999999312</v>
      </c>
      <c r="BU43" s="313"/>
      <c r="BV43" s="89">
        <f t="shared" ca="1" si="3"/>
        <v>0.62855999999999312</v>
      </c>
      <c r="BW43" s="58">
        <f ca="1">IFERROR(IF($I43="y",'Raw Weather Data'!BW43-$N43,"-"),"-")</f>
        <v>-2.3925599999999889</v>
      </c>
      <c r="BX43" s="313"/>
      <c r="BY43" s="89">
        <f t="shared" ca="1" si="4"/>
        <v>2.3925599999999889</v>
      </c>
      <c r="BZ43" s="58">
        <f ca="1">IFERROR(IF($I43="y",'Raw Weather Data'!BZ43-$N43,"-"),"-")</f>
        <v>0.14544000000000779</v>
      </c>
      <c r="CA43" s="313"/>
      <c r="CB43" s="89">
        <f t="shared" ca="1" si="5"/>
        <v>0.14544000000000779</v>
      </c>
      <c r="CC43" s="58">
        <f ca="1">IFERROR(IF($I43="y",'Raw Weather Data'!CC43-$N43,"-"),"-")</f>
        <v>-1.2045599999999865</v>
      </c>
      <c r="CD43" s="313"/>
      <c r="CE43" s="89">
        <f t="shared" ca="1" si="6"/>
        <v>1.2045599999999865</v>
      </c>
      <c r="CF43" s="58">
        <f ca="1">IFERROR(IF($I43="y",'Raw Weather Data'!CF43-$N43,"-"),"-")</f>
        <v>0.14544000000000779</v>
      </c>
      <c r="CG43" s="313"/>
      <c r="CH43" s="89">
        <f t="shared" ca="1" si="7"/>
        <v>0.14544000000000779</v>
      </c>
      <c r="CI43" s="58">
        <f ca="1">IFERROR(IF($I43="y",'Raw Weather Data'!CI43-$N43,"-"),"-")</f>
        <v>0.34344000000001529</v>
      </c>
      <c r="CJ43" s="313"/>
      <c r="CK43" s="89">
        <f t="shared" ca="1" si="8"/>
        <v>0.34344000000001529</v>
      </c>
      <c r="CL43" s="46">
        <f ca="1">IFERROR(IF($I43="y",'Raw Weather Data'!CL43-$N43,"-"),"-")</f>
        <v>-2.9505599999999959</v>
      </c>
      <c r="CM43" s="313"/>
      <c r="CN43" s="89">
        <f t="shared" ca="1" si="9"/>
        <v>2.9505599999999959</v>
      </c>
      <c r="CO43" s="58">
        <f ca="1">IFERROR(IF($I43="y",'Raw Weather Data'!CO43-$N43,"-"),"-")</f>
        <v>14.473440000000011</v>
      </c>
      <c r="CP43" s="313"/>
      <c r="CQ43" s="89">
        <f t="shared" ca="1" si="10"/>
        <v>14.473440000000011</v>
      </c>
      <c r="CR43" s="58">
        <f ca="1">IFERROR(IF($I43="y",'Raw Weather Data'!CR43-$N43,"-"),"-")</f>
        <v>9.7034400000000147</v>
      </c>
      <c r="CS43" s="313"/>
      <c r="CT43" s="89">
        <f t="shared" ca="1" si="11"/>
        <v>9.7034400000000147</v>
      </c>
      <c r="CU43" s="58">
        <f ca="1">IFERROR(IF($I43="y",'Raw Weather Data'!CU43-$N43,"-"),"-")</f>
        <v>7.4894400000000019</v>
      </c>
      <c r="CV43" s="313"/>
      <c r="CW43" s="89">
        <f t="shared" ca="1" si="12"/>
        <v>7.4894400000000019</v>
      </c>
      <c r="CX43" s="58">
        <f ca="1">IFERROR(IF($I43="y",'Raw Weather Data'!CX43-$N43,"-"),"-")</f>
        <v>1.2254400000000203</v>
      </c>
      <c r="CY43" s="313"/>
      <c r="CZ43" s="89">
        <f t="shared" ca="1" si="13"/>
        <v>1.2254400000000203</v>
      </c>
      <c r="DA43" s="58">
        <f ca="1">IFERROR(IF($I43="y",'Raw Weather Data'!DA43-$N43,"-"),"-")</f>
        <v>-4.0485599999999806</v>
      </c>
      <c r="DB43" s="313"/>
      <c r="DC43" s="89">
        <f t="shared" ca="1" si="14"/>
        <v>4.0485599999999806</v>
      </c>
      <c r="DD43" s="58">
        <f ca="1">IFERROR(IF($I43="y",'Raw Weather Data'!DD43-$N43,"-"),"-")</f>
        <v>11.287440000000004</v>
      </c>
      <c r="DE43" s="313"/>
      <c r="DF43" s="89">
        <f t="shared" ca="1" si="15"/>
        <v>11.287440000000004</v>
      </c>
      <c r="DG43" s="58">
        <f ca="1">IFERROR(IF($I43="y",'Raw Weather Data'!DG43-$N43,"-"),"-")</f>
        <v>2.6294400000000167</v>
      </c>
      <c r="DH43" s="313"/>
      <c r="DI43" s="91">
        <f t="shared" ca="1" si="16"/>
        <v>2.6294400000000167</v>
      </c>
      <c r="DL43" s="63">
        <f ca="1">IFERROR(IF($I43="y",'Raw Weather Data'!DL43-$N43,"-"),"-")</f>
        <v>-1.348559999999992</v>
      </c>
      <c r="DM43" s="313"/>
      <c r="DN43" s="89">
        <f t="shared" ca="1" si="42"/>
        <v>1.348559999999992</v>
      </c>
      <c r="DO43" s="58">
        <f ca="1">IFERROR(IF($I43="y",'Raw Weather Data'!DO43-$N43,"-"),"-")</f>
        <v>0.55944000000000926</v>
      </c>
      <c r="DP43" s="313"/>
      <c r="DQ43" s="89">
        <f t="shared" ca="1" si="43"/>
        <v>0.55944000000000926</v>
      </c>
      <c r="DR43" s="58">
        <f ca="1">IFERROR(IF($I43="y",'Raw Weather Data'!DR43-$N43,"-"),"-")</f>
        <v>-2.4285599999999903</v>
      </c>
      <c r="DS43" s="313"/>
      <c r="DT43" s="89">
        <f t="shared" ca="1" si="44"/>
        <v>2.4285599999999903</v>
      </c>
      <c r="DU43" s="58">
        <f ca="1">IFERROR(IF($I43="y",'Raw Weather Data'!DU43-$N43,"-"),"-")</f>
        <v>-1.5645600000000002</v>
      </c>
      <c r="DV43" s="313"/>
      <c r="DW43" s="89">
        <f t="shared" ca="1" si="45"/>
        <v>1.5645600000000002</v>
      </c>
      <c r="DX43" s="58">
        <f ca="1">IFERROR(IF($I43="y",'Raw Weather Data'!DX43-$N43,"-"),"-")</f>
        <v>-2.3205599999999862</v>
      </c>
      <c r="DY43" s="313"/>
      <c r="DZ43" s="89">
        <f t="shared" ca="1" si="46"/>
        <v>2.3205599999999862</v>
      </c>
      <c r="EA43" s="58">
        <f ca="1">IFERROR(IF($I43="y",'Raw Weather Data'!EA43-$N43,"-"),"-")</f>
        <v>-1.9065599999999847</v>
      </c>
      <c r="EB43" s="313"/>
      <c r="EC43" s="89">
        <f t="shared" ca="1" si="17"/>
        <v>1.9065599999999847</v>
      </c>
      <c r="ED43" s="58">
        <f ca="1">IFERROR(IF($I43="y",'Raw Weather Data'!ED43-$N43,"-"),"-")</f>
        <v>-0.48455999999998767</v>
      </c>
      <c r="EE43" s="313"/>
      <c r="EF43" s="89">
        <f t="shared" ca="1" si="18"/>
        <v>0.48455999999998767</v>
      </c>
      <c r="EG43" s="58">
        <f ca="1">IFERROR(IF($I43="y",'Raw Weather Data'!EG43-$N43,"-"),"-")</f>
        <v>-0.89855999999998915</v>
      </c>
      <c r="EH43" s="313"/>
      <c r="EI43" s="89">
        <f t="shared" ca="1" si="19"/>
        <v>0.89855999999998915</v>
      </c>
      <c r="EJ43" s="46">
        <f ca="1">IFERROR(IF($I43="y",'Raw Weather Data'!EJ43-$N43,"-"),"-")</f>
        <v>0.66744000000001336</v>
      </c>
      <c r="EK43" s="313"/>
      <c r="EL43" s="89">
        <f t="shared" ca="1" si="20"/>
        <v>0.66744000000001336</v>
      </c>
      <c r="EM43" s="58">
        <f ca="1">IFERROR(IF($I43="y",'Raw Weather Data'!EM43-$N43,"-"),"-")</f>
        <v>4.5914400000000057</v>
      </c>
      <c r="EN43" s="313"/>
      <c r="EO43" s="89">
        <f t="shared" ca="1" si="47"/>
        <v>4.5914400000000057</v>
      </c>
      <c r="EP43" s="58">
        <f ca="1">IFERROR(IF($I43="y",'Raw Weather Data'!EP43-$N43,"-"),"-")</f>
        <v>2.3594400000000064</v>
      </c>
      <c r="EQ43" s="313"/>
      <c r="ER43" s="89">
        <f t="shared" ca="1" si="21"/>
        <v>2.3594400000000064</v>
      </c>
      <c r="ES43" s="58">
        <f ca="1">IFERROR(IF($I43="y",'Raw Weather Data'!ES43-$N43,"-"),"-")</f>
        <v>-0.1605599999999896</v>
      </c>
      <c r="ET43" s="313"/>
      <c r="EU43" s="89">
        <f t="shared" ca="1" si="48"/>
        <v>0.1605599999999896</v>
      </c>
      <c r="EV43" s="58">
        <f ca="1">IFERROR(IF($I43="y",'Raw Weather Data'!EV43-$N43,"-"),"-")</f>
        <v>20.395440000000008</v>
      </c>
      <c r="EW43" s="313"/>
      <c r="EX43" s="89">
        <f t="shared" ca="1" si="49"/>
        <v>20.395440000000008</v>
      </c>
      <c r="EY43" s="58">
        <f ca="1">IFERROR(IF($I43="y",'Raw Weather Data'!EY43-$N43,"-"),"-")</f>
        <v>8.5514400000000137</v>
      </c>
      <c r="EZ43" s="313"/>
      <c r="FA43" s="89">
        <f t="shared" ca="1" si="50"/>
        <v>8.5514400000000137</v>
      </c>
      <c r="FB43" s="58">
        <f ca="1">IFERROR(IF($I43="y",'Raw Weather Data'!FB43-$N43,"-"),"-")</f>
        <v>2.2514400000000023</v>
      </c>
      <c r="FC43" s="313"/>
      <c r="FD43" s="89">
        <f t="shared" ca="1" si="51"/>
        <v>2.2514400000000023</v>
      </c>
      <c r="FE43" s="58">
        <f ca="1">IFERROR(IF($I43="y",'Raw Weather Data'!FE43-$N43,"-"),"-")</f>
        <v>14.45544000000001</v>
      </c>
      <c r="FF43" s="313"/>
      <c r="FG43" s="91">
        <f t="shared" ca="1" si="52"/>
        <v>14.45544000000001</v>
      </c>
      <c r="FJ43" s="63">
        <f ca="1">IFERROR(IF($I43="y",'Raw Weather Data'!FJ43-$N43,"-"),"-")</f>
        <v>-0.26855999999999369</v>
      </c>
      <c r="FK43" s="313"/>
      <c r="FL43" s="89">
        <f t="shared" ca="1" si="53"/>
        <v>0.26855999999999369</v>
      </c>
      <c r="FM43" s="58">
        <f ca="1">IFERROR(IF($I43="y",'Raw Weather Data'!FM43-$N43,"-"),"-")</f>
        <v>-1.006559999999979</v>
      </c>
      <c r="FN43" s="313"/>
      <c r="FO43" s="89">
        <f t="shared" ca="1" si="54"/>
        <v>1.006559999999979</v>
      </c>
      <c r="FP43" s="58">
        <f ca="1">IFERROR(IF($I43="y",'Raw Weather Data'!FP43-$N43,"-"),"-")</f>
        <v>-2.6085599999999829</v>
      </c>
      <c r="FQ43" s="313"/>
      <c r="FR43" s="89">
        <f t="shared" ca="1" si="55"/>
        <v>2.6085599999999829</v>
      </c>
      <c r="FS43" s="58">
        <f ca="1">IFERROR(IF($I43="y",'Raw Weather Data'!FS43-$N43,"-"),"-")</f>
        <v>-2.0685599999999909</v>
      </c>
      <c r="FT43" s="313"/>
      <c r="FU43" s="89">
        <f t="shared" ca="1" si="56"/>
        <v>2.0685599999999909</v>
      </c>
      <c r="FV43" s="58">
        <f ca="1">IFERROR(IF($I43="y",'Raw Weather Data'!FV43-$N43,"-"),"-")</f>
        <v>-3.6165599999999927</v>
      </c>
      <c r="FW43" s="313"/>
      <c r="FX43" s="89">
        <f t="shared" ca="1" si="22"/>
        <v>3.6165599999999927</v>
      </c>
      <c r="FY43" s="58">
        <f ca="1">IF($I43="y",'Raw Weather Data'!FY43-$N43,"-")</f>
        <v>-1.1685599999999852</v>
      </c>
      <c r="FZ43" s="313"/>
      <c r="GA43" s="89">
        <f t="shared" ca="1" si="23"/>
        <v>1.1685599999999852</v>
      </c>
      <c r="GB43" s="58">
        <f ca="1">IFERROR(IF($I43="y",'Raw Weather Data'!GB43-$N43,"-"),"-")</f>
        <v>-4.1205599999999833</v>
      </c>
      <c r="GC43" s="313"/>
      <c r="GD43" s="89">
        <f t="shared" ca="1" si="57"/>
        <v>4.1205599999999833</v>
      </c>
      <c r="GE43" s="58">
        <f ca="1">IFERROR(IF($I43="y",'Raw Weather Data'!GE43-$N43,"-"),"-")</f>
        <v>1.0994400000000155</v>
      </c>
      <c r="GF43" s="313"/>
      <c r="GG43" s="89">
        <f t="shared" ca="1" si="58"/>
        <v>1.0994400000000155</v>
      </c>
      <c r="GH43" s="46">
        <f ca="1">IFERROR(IF($I43="y",'Raw Weather Data'!GH43-$N43,"-"),"-")</f>
        <v>0.84744000000000597</v>
      </c>
      <c r="GI43" s="313"/>
      <c r="GJ43" s="89">
        <f t="shared" ca="1" si="59"/>
        <v>0.84744000000000597</v>
      </c>
      <c r="GK43" s="58">
        <f ca="1">IFERROR(IF($I43="y",'Raw Weather Data'!GK43-$N43,"-"),"-")</f>
        <v>5.0774400000000099</v>
      </c>
      <c r="GL43" s="313"/>
      <c r="GM43" s="89">
        <f t="shared" ca="1" si="60"/>
        <v>5.0774400000000099</v>
      </c>
      <c r="GN43" s="58">
        <f ca="1">IFERROR(IF($I43="y",'Raw Weather Data'!GN43-$N43,"-"),"-")</f>
        <v>2.4674400000000105</v>
      </c>
      <c r="GO43" s="313"/>
      <c r="GP43" s="89">
        <f t="shared" ca="1" si="61"/>
        <v>2.4674400000000105</v>
      </c>
      <c r="GQ43" s="58">
        <f ca="1">IFERROR(IF($I43="y",'Raw Weather Data'!GQ43-$N43,"-"),"-")</f>
        <v>6.1034400000000062</v>
      </c>
      <c r="GR43" s="313"/>
      <c r="GS43" s="89">
        <f t="shared" ca="1" si="62"/>
        <v>6.1034400000000062</v>
      </c>
      <c r="GT43" s="58">
        <f ca="1">IFERROR(IF($I43="y",'Raw Weather Data'!GT43-$N43,"-"),"-")</f>
        <v>10.657440000000008</v>
      </c>
      <c r="GU43" s="313"/>
      <c r="GV43" s="89">
        <f t="shared" ca="1" si="63"/>
        <v>10.657440000000008</v>
      </c>
      <c r="GW43" s="58">
        <f ca="1">IFERROR(IF($I43="y",'Raw Weather Data'!GW43-$N43,"-"),"-")</f>
        <v>4.6274400000000071</v>
      </c>
      <c r="GX43" s="313"/>
      <c r="GY43" s="89">
        <f t="shared" ca="1" si="64"/>
        <v>4.6274400000000071</v>
      </c>
      <c r="GZ43" s="58">
        <f ca="1">IFERROR(IF($I43="y",'Raw Weather Data'!GZ43-$N43,"-"),"-")</f>
        <v>7.7954400000000135</v>
      </c>
      <c r="HA43" s="313"/>
      <c r="HB43" s="89">
        <f t="shared" ca="1" si="65"/>
        <v>7.7954400000000135</v>
      </c>
      <c r="HC43" s="58">
        <f ca="1">IFERROR(IF($I43="y",'Raw Weather Data'!HC43-$N43,"-"),"-")</f>
        <v>-10.636559999999989</v>
      </c>
      <c r="HD43" s="313"/>
      <c r="HE43" s="91">
        <f t="shared" ca="1" si="24"/>
        <v>10.636559999999989</v>
      </c>
    </row>
    <row r="44" spans="8:213" x14ac:dyDescent="0.35">
      <c r="H44" s="301">
        <v>23</v>
      </c>
      <c r="I44" s="301" t="str">
        <f t="shared" si="25"/>
        <v>Y</v>
      </c>
      <c r="K44" s="18"/>
      <c r="L44" s="56"/>
      <c r="M44" s="117">
        <f ca="1">'Raw Weather Data'!K44</f>
        <v>44769</v>
      </c>
      <c r="N44" s="119">
        <f ca="1">'Raw Weather Data'!L44</f>
        <v>75.038539999999998</v>
      </c>
      <c r="P44" s="63">
        <f ca="1">IFERROR(IF($I44="y",'Raw Weather Data'!P44-$N44,"-"),"-")</f>
        <v>-0.59454000000000917</v>
      </c>
      <c r="Q44" s="313"/>
      <c r="R44" s="89">
        <f t="shared" ca="1" si="26"/>
        <v>0.59454000000000917</v>
      </c>
      <c r="S44" s="58">
        <f ca="1">IFERROR(IF($I44="y",'Raw Weather Data'!S44-$N44,"-"),"-")</f>
        <v>5.3460000000015384E-2</v>
      </c>
      <c r="T44" s="313"/>
      <c r="U44" s="89">
        <f t="shared" ca="1" si="27"/>
        <v>5.3460000000015384E-2</v>
      </c>
      <c r="V44" s="58">
        <f ca="1">IFERROR(IF($I44="y",'Raw Weather Data'!V44-$N44,"-"),"-")</f>
        <v>1.6194600000000037</v>
      </c>
      <c r="W44" s="313"/>
      <c r="X44" s="89">
        <f t="shared" ca="1" si="28"/>
        <v>1.6194600000000037</v>
      </c>
      <c r="Y44" s="58">
        <f ca="1">IFERROR(IF($I44="y",'Raw Weather Data'!Y44-$N44,"-"),"-")</f>
        <v>0.75545999999999935</v>
      </c>
      <c r="Z44" s="313"/>
      <c r="AA44" s="89">
        <f t="shared" ca="1" si="29"/>
        <v>0.75545999999999935</v>
      </c>
      <c r="AB44" s="58">
        <f ca="1">IFERROR(IF($I44="y",'Raw Weather Data'!AB44-$N44,"-"),"-")</f>
        <v>-0.52253999999999223</v>
      </c>
      <c r="AC44" s="313"/>
      <c r="AD44" s="89">
        <f t="shared" ca="1" si="30"/>
        <v>0.52253999999999223</v>
      </c>
      <c r="AE44" s="58">
        <f ca="1">IFERROR(IF($I44="y",'Raw Weather Data'!AE44-$N44,"-"),"-")</f>
        <v>-1.9625400000000042</v>
      </c>
      <c r="AF44" s="313"/>
      <c r="AG44" s="89">
        <f t="shared" ca="1" si="31"/>
        <v>1.9625400000000042</v>
      </c>
      <c r="AH44" s="58">
        <f ca="1">IFERROR(IF($I44="y",'Raw Weather Data'!AH44-$N44,"-"),"-")</f>
        <v>1.6374600000000044</v>
      </c>
      <c r="AI44" s="313"/>
      <c r="AJ44" s="89">
        <f t="shared" ca="1" si="32"/>
        <v>1.6374600000000044</v>
      </c>
      <c r="AK44" s="58">
        <f ca="1">IFERROR(IF($I44="y",'Raw Weather Data'!AK44-$N44,"-"),"-")</f>
        <v>3.4194600000000008</v>
      </c>
      <c r="AL44" s="313"/>
      <c r="AM44" s="89">
        <f t="shared" ca="1" si="33"/>
        <v>3.4194600000000008</v>
      </c>
      <c r="AN44" s="46">
        <f ca="1">IFERROR(IF($I44="y",'Raw Weather Data'!AN44-$N44,"-"),"-")</f>
        <v>-7.182540000000003</v>
      </c>
      <c r="AO44" s="313"/>
      <c r="AP44" s="89">
        <f t="shared" ca="1" si="34"/>
        <v>7.182540000000003</v>
      </c>
      <c r="AQ44" s="58">
        <f ca="1">IFERROR(IF($I44="y",'Raw Weather Data'!AQ44-$N44,"-"),"-")</f>
        <v>9.8094600000000014</v>
      </c>
      <c r="AR44" s="313"/>
      <c r="AS44" s="89">
        <f t="shared" ca="1" si="35"/>
        <v>9.8094600000000014</v>
      </c>
      <c r="AT44" s="58">
        <f ca="1">IFERROR(IF($I44="y",'Raw Weather Data'!AT44-$N44,"-"),"-")</f>
        <v>-1.4585399999999851</v>
      </c>
      <c r="AU44" s="313"/>
      <c r="AV44" s="89">
        <f t="shared" ca="1" si="36"/>
        <v>1.4585399999999851</v>
      </c>
      <c r="AW44" s="58">
        <f ca="1">IFERROR(IF($I44="y",'Raw Weather Data'!AW44-$N44,"-"),"-")</f>
        <v>3.1854600000000062</v>
      </c>
      <c r="AX44" s="313"/>
      <c r="AY44" s="89">
        <f t="shared" ca="1" si="37"/>
        <v>3.1854600000000062</v>
      </c>
      <c r="AZ44" s="58">
        <f ca="1">IFERROR(IF($I44="y",'Raw Weather Data'!AZ44-$N44,"-"),"-")</f>
        <v>5.7414600000000036</v>
      </c>
      <c r="BA44" s="313"/>
      <c r="BB44" s="89">
        <f t="shared" ca="1" si="38"/>
        <v>5.7414600000000036</v>
      </c>
      <c r="BC44" s="58">
        <f ca="1">IFERROR(IF($I44="y",'Raw Weather Data'!BC44-$N44,"-"),"-")</f>
        <v>3.4374600000000015</v>
      </c>
      <c r="BD44" s="313"/>
      <c r="BE44" s="89">
        <f t="shared" ca="1" si="39"/>
        <v>3.4374600000000015</v>
      </c>
      <c r="BF44" s="58">
        <f ca="1">IFERROR(IF($I44="y",'Raw Weather Data'!BF44-$N44,"-"),"-")</f>
        <v>-7.4705399999999855</v>
      </c>
      <c r="BG44" s="313"/>
      <c r="BH44" s="89">
        <f t="shared" ca="1" si="40"/>
        <v>7.4705399999999855</v>
      </c>
      <c r="BI44" s="58">
        <f ca="1">IFERROR(IF($I44="y",'Raw Weather Data'!BI44-$N44,"-"),"-")</f>
        <v>9.7374600000000129</v>
      </c>
      <c r="BJ44" s="313"/>
      <c r="BK44" s="91">
        <f t="shared" ca="1" si="41"/>
        <v>9.7374600000000129</v>
      </c>
      <c r="BN44" s="63">
        <f ca="1">IFERROR(IF($I44="y",'Raw Weather Data'!BN44-$N44,"-"),"-")</f>
        <v>-0.34253999999999962</v>
      </c>
      <c r="BO44" s="313"/>
      <c r="BP44" s="89">
        <f t="shared" ca="1" si="1"/>
        <v>0.34253999999999962</v>
      </c>
      <c r="BQ44" s="58">
        <f ca="1">IFERROR(IF($I44="y",'Raw Weather Data'!BQ44-$N44,"-"),"-")</f>
        <v>-0.81053999999998894</v>
      </c>
      <c r="BR44" s="313"/>
      <c r="BS44" s="89">
        <f t="shared" ca="1" si="2"/>
        <v>0.81053999999998894</v>
      </c>
      <c r="BT44" s="58">
        <f ca="1">IFERROR(IF($I44="y",'Raw Weather Data'!BT44-$N44,"-"),"-")</f>
        <v>0.84546000000000276</v>
      </c>
      <c r="BU44" s="313"/>
      <c r="BV44" s="89">
        <f t="shared" ca="1" si="3"/>
        <v>0.84546000000000276</v>
      </c>
      <c r="BW44" s="58">
        <f ca="1">IFERROR(IF($I44="y",'Raw Weather Data'!BW44-$N44,"-"),"-")</f>
        <v>1.385460000000009</v>
      </c>
      <c r="BX44" s="313"/>
      <c r="BY44" s="89">
        <f t="shared" ca="1" si="4"/>
        <v>1.385460000000009</v>
      </c>
      <c r="BZ44" s="58">
        <f ca="1">IFERROR(IF($I44="y",'Raw Weather Data'!BZ44-$N44,"-"),"-")</f>
        <v>2.4654600000000073</v>
      </c>
      <c r="CA44" s="313"/>
      <c r="CB44" s="89">
        <f t="shared" ca="1" si="5"/>
        <v>2.4654600000000073</v>
      </c>
      <c r="CC44" s="58">
        <f ca="1">IFERROR(IF($I44="y",'Raw Weather Data'!CC44-$N44,"-"),"-")</f>
        <v>2.8614600000000081</v>
      </c>
      <c r="CD44" s="313"/>
      <c r="CE44" s="89">
        <f t="shared" ca="1" si="6"/>
        <v>2.8614600000000081</v>
      </c>
      <c r="CF44" s="58">
        <f ca="1">IFERROR(IF($I44="y",'Raw Weather Data'!CF44-$N44,"-"),"-")</f>
        <v>3.5454600000000056</v>
      </c>
      <c r="CG44" s="313"/>
      <c r="CH44" s="89">
        <f t="shared" ca="1" si="7"/>
        <v>3.5454600000000056</v>
      </c>
      <c r="CI44" s="58">
        <f ca="1">IFERROR(IF($I44="y",'Raw Weather Data'!CI44-$N44,"-"),"-")</f>
        <v>3.6534600000000097</v>
      </c>
      <c r="CJ44" s="313"/>
      <c r="CK44" s="89">
        <f t="shared" ca="1" si="8"/>
        <v>3.6534600000000097</v>
      </c>
      <c r="CL44" s="46">
        <f ca="1">IFERROR(IF($I44="y",'Raw Weather Data'!CL44-$N44,"-"),"-")</f>
        <v>9.9894600000000082</v>
      </c>
      <c r="CM44" s="313"/>
      <c r="CN44" s="89">
        <f t="shared" ca="1" si="9"/>
        <v>9.9894600000000082</v>
      </c>
      <c r="CO44" s="58">
        <f ca="1">IFERROR(IF($I44="y",'Raw Weather Data'!CO44-$N44,"-"),"-")</f>
        <v>7.0734599999999972</v>
      </c>
      <c r="CP44" s="313"/>
      <c r="CQ44" s="89">
        <f t="shared" ca="1" si="10"/>
        <v>7.0734599999999972</v>
      </c>
      <c r="CR44" s="58">
        <f ca="1">IFERROR(IF($I44="y",'Raw Weather Data'!CR44-$N44,"-"),"-")</f>
        <v>8.4774600000000078</v>
      </c>
      <c r="CS44" s="313"/>
      <c r="CT44" s="89">
        <f t="shared" ca="1" si="11"/>
        <v>8.4774600000000078</v>
      </c>
      <c r="CU44" s="58">
        <f ca="1">IFERROR(IF($I44="y",'Raw Weather Data'!CU44-$N44,"-"),"-")</f>
        <v>-4.2305400000000049</v>
      </c>
      <c r="CV44" s="313"/>
      <c r="CW44" s="89">
        <f t="shared" ca="1" si="12"/>
        <v>4.2305400000000049</v>
      </c>
      <c r="CX44" s="58">
        <f ca="1">IFERROR(IF($I44="y",'Raw Weather Data'!CX44-$N44,"-"),"-")</f>
        <v>-5.1305399999999963</v>
      </c>
      <c r="CY44" s="313"/>
      <c r="CZ44" s="89">
        <f t="shared" ca="1" si="13"/>
        <v>5.1305399999999963</v>
      </c>
      <c r="DA44" s="58">
        <f ca="1">IFERROR(IF($I44="y",'Raw Weather Data'!DA44-$N44,"-"),"-")</f>
        <v>5.3274600000000021</v>
      </c>
      <c r="DB44" s="313"/>
      <c r="DC44" s="89">
        <f t="shared" ca="1" si="14"/>
        <v>5.3274600000000021</v>
      </c>
      <c r="DD44" s="58">
        <f ca="1">IFERROR(IF($I44="y",'Raw Weather Data'!DD44-$N44,"-"),"-")</f>
        <v>-2.8265399999999943</v>
      </c>
      <c r="DE44" s="313"/>
      <c r="DF44" s="89">
        <f t="shared" ca="1" si="15"/>
        <v>2.8265399999999943</v>
      </c>
      <c r="DG44" s="58">
        <f ca="1">IFERROR(IF($I44="y",'Raw Weather Data'!DG44-$N44,"-"),"-")</f>
        <v>2.3574600000000032</v>
      </c>
      <c r="DH44" s="313"/>
      <c r="DI44" s="91">
        <f t="shared" ca="1" si="16"/>
        <v>2.3574600000000032</v>
      </c>
      <c r="DL44" s="63">
        <f ca="1">IFERROR(IF($I44="y",'Raw Weather Data'!DL44-$N44,"-"),"-")</f>
        <v>1.0614599999999967</v>
      </c>
      <c r="DM44" s="313"/>
      <c r="DN44" s="89">
        <f t="shared" ca="1" si="42"/>
        <v>1.0614599999999967</v>
      </c>
      <c r="DO44" s="58">
        <f ca="1">IFERROR(IF($I44="y",'Raw Weather Data'!DO44-$N44,"-"),"-")</f>
        <v>-0.48654000000000508</v>
      </c>
      <c r="DP44" s="313"/>
      <c r="DQ44" s="89">
        <f t="shared" ca="1" si="43"/>
        <v>0.48654000000000508</v>
      </c>
      <c r="DR44" s="58">
        <f ca="1">IFERROR(IF($I44="y",'Raw Weather Data'!DR44-$N44,"-"),"-")</f>
        <v>0.5214600000000047</v>
      </c>
      <c r="DS44" s="313"/>
      <c r="DT44" s="89">
        <f t="shared" ca="1" si="44"/>
        <v>0.5214600000000047</v>
      </c>
      <c r="DU44" s="58">
        <f ca="1">IFERROR(IF($I44="y",'Raw Weather Data'!DU44-$N44,"-"),"-")</f>
        <v>-0.72053999999998553</v>
      </c>
      <c r="DV44" s="313"/>
      <c r="DW44" s="89">
        <f t="shared" ca="1" si="45"/>
        <v>0.72053999999998553</v>
      </c>
      <c r="DX44" s="58">
        <f ca="1">IFERROR(IF($I44="y",'Raw Weather Data'!DX44-$N44,"-"),"-")</f>
        <v>2.6454599999999999</v>
      </c>
      <c r="DY44" s="313"/>
      <c r="DZ44" s="89">
        <f t="shared" ca="1" si="46"/>
        <v>2.6454599999999999</v>
      </c>
      <c r="EA44" s="58">
        <f ca="1">IFERROR(IF($I44="y",'Raw Weather Data'!EA44-$N44,"-"),"-")</f>
        <v>1.9614600000000024</v>
      </c>
      <c r="EB44" s="313"/>
      <c r="EC44" s="89">
        <f t="shared" ca="1" si="17"/>
        <v>1.9614600000000024</v>
      </c>
      <c r="ED44" s="58">
        <f ca="1">IFERROR(IF($I44="y",'Raw Weather Data'!ED44-$N44,"-"),"-")</f>
        <v>1.5294600000000145</v>
      </c>
      <c r="EE44" s="313"/>
      <c r="EF44" s="89">
        <f t="shared" ca="1" si="18"/>
        <v>1.5294600000000145</v>
      </c>
      <c r="EG44" s="58">
        <f ca="1">IFERROR(IF($I44="y",'Raw Weather Data'!EG44-$N44,"-"),"-")</f>
        <v>1.7094599999999929</v>
      </c>
      <c r="EH44" s="313"/>
      <c r="EI44" s="89">
        <f t="shared" ca="1" si="19"/>
        <v>1.7094599999999929</v>
      </c>
      <c r="EJ44" s="46">
        <f ca="1">IFERROR(IF($I44="y",'Raw Weather Data'!EJ44-$N44,"-"),"-")</f>
        <v>0.46746000000000265</v>
      </c>
      <c r="EK44" s="313"/>
      <c r="EL44" s="89">
        <f t="shared" ca="1" si="20"/>
        <v>0.46746000000000265</v>
      </c>
      <c r="EM44" s="58">
        <f ca="1">IFERROR(IF($I44="y",'Raw Weather Data'!EM44-$N44,"-"),"-")</f>
        <v>3.9774600000000078</v>
      </c>
      <c r="EN44" s="313"/>
      <c r="EO44" s="89">
        <f t="shared" ca="1" si="47"/>
        <v>3.9774600000000078</v>
      </c>
      <c r="EP44" s="58">
        <f ca="1">IFERROR(IF($I44="y",'Raw Weather Data'!EP44-$N44,"-"),"-")</f>
        <v>-5.6885400000000033</v>
      </c>
      <c r="EQ44" s="313"/>
      <c r="ER44" s="89">
        <f t="shared" ca="1" si="21"/>
        <v>5.6885400000000033</v>
      </c>
      <c r="ES44" s="58">
        <f ca="1">IFERROR(IF($I44="y",'Raw Weather Data'!ES44-$N44,"-"),"-")</f>
        <v>18.863460000000003</v>
      </c>
      <c r="ET44" s="313"/>
      <c r="EU44" s="89">
        <f t="shared" ca="1" si="48"/>
        <v>18.863460000000003</v>
      </c>
      <c r="EV44" s="58">
        <f ca="1">IFERROR(IF($I44="y",'Raw Weather Data'!EV44-$N44,"-"),"-")</f>
        <v>14.759460000000004</v>
      </c>
      <c r="EW44" s="313"/>
      <c r="EX44" s="89">
        <f t="shared" ca="1" si="49"/>
        <v>14.759460000000004</v>
      </c>
      <c r="EY44" s="58">
        <f ca="1">IFERROR(IF($I44="y",'Raw Weather Data'!EY44-$N44,"-"),"-")</f>
        <v>7.5414600000000149</v>
      </c>
      <c r="EZ44" s="313"/>
      <c r="FA44" s="89">
        <f t="shared" ca="1" si="50"/>
        <v>7.5414600000000149</v>
      </c>
      <c r="FB44" s="58">
        <f ca="1">IFERROR(IF($I44="y",'Raw Weather Data'!FB44-$N44,"-"),"-")</f>
        <v>8.9454600000000113</v>
      </c>
      <c r="FC44" s="313"/>
      <c r="FD44" s="89">
        <f t="shared" ca="1" si="51"/>
        <v>8.9454600000000113</v>
      </c>
      <c r="FE44" s="58">
        <f ca="1">IFERROR(IF($I44="y",'Raw Weather Data'!FE44-$N44,"-"),"-")</f>
        <v>-11.502539999999996</v>
      </c>
      <c r="FF44" s="313"/>
      <c r="FG44" s="91">
        <f t="shared" ca="1" si="52"/>
        <v>11.502539999999996</v>
      </c>
      <c r="FJ44" s="63">
        <f ca="1">IFERROR(IF($I44="y",'Raw Weather Data'!FJ44-$N44,"-"),"-")</f>
        <v>-1.8540000000001555E-2</v>
      </c>
      <c r="FK44" s="313"/>
      <c r="FL44" s="89">
        <f t="shared" ca="1" si="53"/>
        <v>1.8540000000001555E-2</v>
      </c>
      <c r="FM44" s="58">
        <f ca="1">IFERROR(IF($I44="y",'Raw Weather Data'!FM44-$N44,"-"),"-")</f>
        <v>-1.2425400000000053</v>
      </c>
      <c r="FN44" s="313"/>
      <c r="FO44" s="89">
        <f t="shared" ca="1" si="54"/>
        <v>1.2425400000000053</v>
      </c>
      <c r="FP44" s="58">
        <f ca="1">IFERROR(IF($I44="y",'Raw Weather Data'!FP44-$N44,"-"),"-")</f>
        <v>1.8534599999999983</v>
      </c>
      <c r="FQ44" s="313"/>
      <c r="FR44" s="89">
        <f t="shared" ca="1" si="55"/>
        <v>1.8534599999999983</v>
      </c>
      <c r="FS44" s="58">
        <f ca="1">IFERROR(IF($I44="y",'Raw Weather Data'!FS44-$N44,"-"),"-")</f>
        <v>-1.1345400000000012</v>
      </c>
      <c r="FT44" s="313"/>
      <c r="FU44" s="89">
        <f t="shared" ca="1" si="56"/>
        <v>1.1345400000000012</v>
      </c>
      <c r="FV44" s="58">
        <f ca="1">IFERROR(IF($I44="y",'Raw Weather Data'!FV44-$N44,"-"),"-")</f>
        <v>0.37745999999999924</v>
      </c>
      <c r="FW44" s="313"/>
      <c r="FX44" s="89">
        <f t="shared" ca="1" si="22"/>
        <v>0.37745999999999924</v>
      </c>
      <c r="FY44" s="58">
        <f ca="1">IF($I44="y",'Raw Weather Data'!FY44-$N44,"-")</f>
        <v>3.5094600000000042</v>
      </c>
      <c r="FZ44" s="313"/>
      <c r="GA44" s="89">
        <f t="shared" ca="1" si="23"/>
        <v>3.5094600000000042</v>
      </c>
      <c r="GB44" s="58">
        <f ca="1">IFERROR(IF($I44="y",'Raw Weather Data'!GB44-$N44,"-"),"-")</f>
        <v>2.2854600000000005</v>
      </c>
      <c r="GC44" s="313"/>
      <c r="GD44" s="89">
        <f t="shared" ca="1" si="57"/>
        <v>2.2854600000000005</v>
      </c>
      <c r="GE44" s="58">
        <f ca="1">IFERROR(IF($I44="y",'Raw Weather Data'!GE44-$N44,"-"),"-")</f>
        <v>6.4074600000000004</v>
      </c>
      <c r="GF44" s="313"/>
      <c r="GG44" s="89">
        <f t="shared" ca="1" si="58"/>
        <v>6.4074600000000004</v>
      </c>
      <c r="GH44" s="46">
        <f ca="1">IFERROR(IF($I44="y",'Raw Weather Data'!GH44-$N44,"-"),"-")</f>
        <v>6.6054600000000079</v>
      </c>
      <c r="GI44" s="313"/>
      <c r="GJ44" s="89">
        <f t="shared" ca="1" si="59"/>
        <v>6.6054600000000079</v>
      </c>
      <c r="GK44" s="58">
        <f ca="1">IFERROR(IF($I44="y",'Raw Weather Data'!GK44-$N44,"-"),"-")</f>
        <v>-9.0539999999990073E-2</v>
      </c>
      <c r="GL44" s="313"/>
      <c r="GM44" s="89">
        <f t="shared" ca="1" si="60"/>
        <v>9.0539999999990073E-2</v>
      </c>
      <c r="GN44" s="58">
        <f ca="1">IFERROR(IF($I44="y",'Raw Weather Data'!GN44-$N44,"-"),"-")</f>
        <v>7.5774600000000021</v>
      </c>
      <c r="GO44" s="313"/>
      <c r="GP44" s="89">
        <f t="shared" ca="1" si="61"/>
        <v>7.5774600000000021</v>
      </c>
      <c r="GQ44" s="58">
        <f ca="1">IFERROR(IF($I44="y",'Raw Weather Data'!GQ44-$N44,"-"),"-")</f>
        <v>16.739460000000008</v>
      </c>
      <c r="GR44" s="313"/>
      <c r="GS44" s="89">
        <f t="shared" ca="1" si="62"/>
        <v>16.739460000000008</v>
      </c>
      <c r="GT44" s="58">
        <f ca="1">IFERROR(IF($I44="y",'Raw Weather Data'!GT44-$N44,"-"),"-")</f>
        <v>5.3634600000000034</v>
      </c>
      <c r="GU44" s="313"/>
      <c r="GV44" s="89">
        <f t="shared" ca="1" si="63"/>
        <v>5.3634600000000034</v>
      </c>
      <c r="GW44" s="58">
        <f ca="1">IFERROR(IF($I44="y",'Raw Weather Data'!GW44-$N44,"-"),"-")</f>
        <v>3.8334600000000023</v>
      </c>
      <c r="GX44" s="313"/>
      <c r="GY44" s="89">
        <f t="shared" ca="1" si="64"/>
        <v>3.8334600000000023</v>
      </c>
      <c r="GZ44" s="58">
        <f ca="1">IFERROR(IF($I44="y",'Raw Weather Data'!GZ44-$N44,"-"),"-")</f>
        <v>-4.1945400000000035</v>
      </c>
      <c r="HA44" s="313"/>
      <c r="HB44" s="89">
        <f t="shared" ca="1" si="65"/>
        <v>4.1945400000000035</v>
      </c>
      <c r="HC44" s="58">
        <f ca="1">IFERROR(IF($I44="y",'Raw Weather Data'!HC44-$N44,"-"),"-")</f>
        <v>-8.6585400000000021</v>
      </c>
      <c r="HD44" s="313"/>
      <c r="HE44" s="91">
        <f t="shared" ca="1" si="24"/>
        <v>8.6585400000000021</v>
      </c>
    </row>
    <row r="45" spans="8:213" x14ac:dyDescent="0.35">
      <c r="H45" s="301">
        <v>24</v>
      </c>
      <c r="I45" s="301" t="str">
        <f t="shared" si="25"/>
        <v>Y</v>
      </c>
      <c r="K45" s="18"/>
      <c r="L45" s="56"/>
      <c r="M45" s="117">
        <f ca="1">'Raw Weather Data'!K45</f>
        <v>44768</v>
      </c>
      <c r="N45" s="119">
        <f ca="1">'Raw Weather Data'!L45</f>
        <v>73.407560000000004</v>
      </c>
      <c r="P45" s="63">
        <f ca="1">IFERROR(IF($I45="y",'Raw Weather Data'!P45-$N45,"-"),"-")</f>
        <v>-0.92556000000000438</v>
      </c>
      <c r="Q45" s="313"/>
      <c r="R45" s="89">
        <f t="shared" ca="1" si="26"/>
        <v>0.92556000000000438</v>
      </c>
      <c r="S45" s="58">
        <f ca="1">IFERROR(IF($I45="y",'Raw Weather Data'!S45-$N45,"-"),"-")</f>
        <v>-2.599560000000011</v>
      </c>
      <c r="T45" s="313"/>
      <c r="U45" s="89">
        <f t="shared" ca="1" si="27"/>
        <v>2.599560000000011</v>
      </c>
      <c r="V45" s="58">
        <f ca="1">IFERROR(IF($I45="y",'Raw Weather Data'!V45-$N45,"-"),"-")</f>
        <v>-1.9155599999999993</v>
      </c>
      <c r="W45" s="313"/>
      <c r="X45" s="89">
        <f t="shared" ca="1" si="28"/>
        <v>1.9155599999999993</v>
      </c>
      <c r="Y45" s="58">
        <f ca="1">IFERROR(IF($I45="y",'Raw Weather Data'!Y45-$N45,"-"),"-")</f>
        <v>-0.15156000000000347</v>
      </c>
      <c r="Z45" s="313"/>
      <c r="AA45" s="89">
        <f t="shared" ca="1" si="29"/>
        <v>0.15156000000000347</v>
      </c>
      <c r="AB45" s="58">
        <f ca="1">IFERROR(IF($I45="y",'Raw Weather Data'!AB45-$N45,"-"),"-")</f>
        <v>0.92843999999999482</v>
      </c>
      <c r="AC45" s="313"/>
      <c r="AD45" s="89">
        <f t="shared" ca="1" si="30"/>
        <v>0.92843999999999482</v>
      </c>
      <c r="AE45" s="58">
        <f ca="1">IFERROR(IF($I45="y",'Raw Weather Data'!AE45-$N45,"-"),"-")</f>
        <v>1.8284399999999863</v>
      </c>
      <c r="AF45" s="313"/>
      <c r="AG45" s="89">
        <f t="shared" ca="1" si="31"/>
        <v>1.8284399999999863</v>
      </c>
      <c r="AH45" s="58">
        <f ca="1">IFERROR(IF($I45="y",'Raw Weather Data'!AH45-$N45,"-"),"-")</f>
        <v>-6.271560000000008</v>
      </c>
      <c r="AI45" s="313"/>
      <c r="AJ45" s="89">
        <f t="shared" ca="1" si="32"/>
        <v>6.271560000000008</v>
      </c>
      <c r="AK45" s="58">
        <f ca="1">IFERROR(IF($I45="y",'Raw Weather Data'!AK45-$N45,"-"),"-")</f>
        <v>-2.9235599999999948</v>
      </c>
      <c r="AL45" s="313"/>
      <c r="AM45" s="89">
        <f t="shared" ca="1" si="33"/>
        <v>2.9235599999999948</v>
      </c>
      <c r="AN45" s="46">
        <f ca="1">IFERROR(IF($I45="y",'Raw Weather Data'!AN45-$N45,"-"),"-")</f>
        <v>4.9244399999999899</v>
      </c>
      <c r="AO45" s="313"/>
      <c r="AP45" s="89">
        <f t="shared" ca="1" si="34"/>
        <v>4.9244399999999899</v>
      </c>
      <c r="AQ45" s="58">
        <f ca="1">IFERROR(IF($I45="y",'Raw Weather Data'!AQ45-$N45,"-"),"-")</f>
        <v>17.704440000000005</v>
      </c>
      <c r="AR45" s="313"/>
      <c r="AS45" s="89">
        <f t="shared" ca="1" si="35"/>
        <v>17.704440000000005</v>
      </c>
      <c r="AT45" s="58">
        <f ca="1">IFERROR(IF($I45="y",'Raw Weather Data'!AT45-$N45,"-"),"-")</f>
        <v>17.128439999999998</v>
      </c>
      <c r="AU45" s="313"/>
      <c r="AV45" s="89">
        <f t="shared" ca="1" si="36"/>
        <v>17.128439999999998</v>
      </c>
      <c r="AW45" s="58">
        <f ca="1">IFERROR(IF($I45="y",'Raw Weather Data'!AW45-$N45,"-"),"-")</f>
        <v>-1.9515600000000006</v>
      </c>
      <c r="AX45" s="313"/>
      <c r="AY45" s="89">
        <f t="shared" ca="1" si="37"/>
        <v>1.9515600000000006</v>
      </c>
      <c r="AZ45" s="58">
        <f ca="1">IFERROR(IF($I45="y",'Raw Weather Data'!AZ45-$N45,"-"),"-")</f>
        <v>19.000440000000012</v>
      </c>
      <c r="BA45" s="313"/>
      <c r="BB45" s="89">
        <f t="shared" ca="1" si="38"/>
        <v>19.000440000000012</v>
      </c>
      <c r="BC45" s="58">
        <f ca="1">IFERROR(IF($I45="y",'Raw Weather Data'!BC45-$N45,"-"),"-")</f>
        <v>-4.3455600000000061</v>
      </c>
      <c r="BD45" s="313"/>
      <c r="BE45" s="89">
        <f t="shared" ca="1" si="39"/>
        <v>4.3455600000000061</v>
      </c>
      <c r="BF45" s="58">
        <f ca="1">IFERROR(IF($I45="y",'Raw Weather Data'!BF45-$N45,"-"),"-")</f>
        <v>14.752439999999993</v>
      </c>
      <c r="BG45" s="313"/>
      <c r="BH45" s="89">
        <f t="shared" ca="1" si="40"/>
        <v>14.752439999999993</v>
      </c>
      <c r="BI45" s="58">
        <f ca="1">IFERROR(IF($I45="y",'Raw Weather Data'!BI45-$N45,"-"),"-")</f>
        <v>3.4484399999999908</v>
      </c>
      <c r="BJ45" s="313"/>
      <c r="BK45" s="91">
        <f t="shared" ca="1" si="41"/>
        <v>3.4484399999999908</v>
      </c>
      <c r="BN45" s="63">
        <f ca="1">IFERROR(IF($I45="y",'Raw Weather Data'!BN45-$N45,"-"),"-")</f>
        <v>-1.0875600000000105</v>
      </c>
      <c r="BO45" s="313"/>
      <c r="BP45" s="89">
        <f t="shared" ca="1" si="1"/>
        <v>1.0875600000000105</v>
      </c>
      <c r="BQ45" s="58">
        <f ca="1">IFERROR(IF($I45="y",'Raw Weather Data'!BQ45-$N45,"-"),"-")</f>
        <v>-1.4115599999999944</v>
      </c>
      <c r="BR45" s="313"/>
      <c r="BS45" s="89">
        <f t="shared" ca="1" si="2"/>
        <v>1.4115599999999944</v>
      </c>
      <c r="BT45" s="58">
        <f ca="1">IFERROR(IF($I45="y",'Raw Weather Data'!BT45-$N45,"-"),"-")</f>
        <v>-2.0235600000000034</v>
      </c>
      <c r="BU45" s="313"/>
      <c r="BV45" s="89">
        <f t="shared" ca="1" si="3"/>
        <v>2.0235600000000034</v>
      </c>
      <c r="BW45" s="58">
        <f ca="1">IFERROR(IF($I45="y",'Raw Weather Data'!BW45-$N45,"-"),"-")</f>
        <v>-0.5115600000000029</v>
      </c>
      <c r="BX45" s="313"/>
      <c r="BY45" s="89">
        <f t="shared" ca="1" si="4"/>
        <v>0.5115600000000029</v>
      </c>
      <c r="BZ45" s="58">
        <f ca="1">IFERROR(IF($I45="y",'Raw Weather Data'!BZ45-$N45,"-"),"-")</f>
        <v>1.0544399999999996</v>
      </c>
      <c r="CA45" s="313"/>
      <c r="CB45" s="89">
        <f t="shared" ca="1" si="5"/>
        <v>1.0544399999999996</v>
      </c>
      <c r="CC45" s="58">
        <f ca="1">IFERROR(IF($I45="y",'Raw Weather Data'!CC45-$N45,"-"),"-")</f>
        <v>-0.94356000000000506</v>
      </c>
      <c r="CD45" s="313"/>
      <c r="CE45" s="89">
        <f t="shared" ca="1" si="6"/>
        <v>0.94356000000000506</v>
      </c>
      <c r="CF45" s="58">
        <f ca="1">IFERROR(IF($I45="y",'Raw Weather Data'!CF45-$N45,"-"),"-")</f>
        <v>2.2244400000000013</v>
      </c>
      <c r="CG45" s="313"/>
      <c r="CH45" s="89">
        <f t="shared" ca="1" si="7"/>
        <v>2.2244400000000013</v>
      </c>
      <c r="CI45" s="58">
        <f ca="1">IFERROR(IF($I45="y",'Raw Weather Data'!CI45-$N45,"-"),"-")</f>
        <v>3.5564399999999949</v>
      </c>
      <c r="CJ45" s="313"/>
      <c r="CK45" s="89">
        <f t="shared" ca="1" si="8"/>
        <v>3.5564399999999949</v>
      </c>
      <c r="CL45" s="46">
        <f ca="1">IFERROR(IF($I45="y",'Raw Weather Data'!CL45-$N45,"-"),"-")</f>
        <v>7.5524400000000043</v>
      </c>
      <c r="CM45" s="313"/>
      <c r="CN45" s="89">
        <f t="shared" ca="1" si="9"/>
        <v>7.5524400000000043</v>
      </c>
      <c r="CO45" s="58">
        <f ca="1">IFERROR(IF($I45="y",'Raw Weather Data'!CO45-$N45,"-"),"-")</f>
        <v>4.1324399999999883</v>
      </c>
      <c r="CP45" s="313"/>
      <c r="CQ45" s="89">
        <f t="shared" ca="1" si="10"/>
        <v>4.1324399999999883</v>
      </c>
      <c r="CR45" s="58">
        <f ca="1">IFERROR(IF($I45="y",'Raw Weather Data'!CR45-$N45,"-"),"-")</f>
        <v>-2.4555600000000055</v>
      </c>
      <c r="CS45" s="313"/>
      <c r="CT45" s="89">
        <f t="shared" ca="1" si="11"/>
        <v>2.4555600000000055</v>
      </c>
      <c r="CU45" s="58">
        <f ca="1">IFERROR(IF($I45="y",'Raw Weather Data'!CU45-$N45,"-"),"-")</f>
        <v>1.6664399999999944</v>
      </c>
      <c r="CV45" s="313"/>
      <c r="CW45" s="89">
        <f t="shared" ca="1" si="12"/>
        <v>1.6664399999999944</v>
      </c>
      <c r="CX45" s="58">
        <f ca="1">IFERROR(IF($I45="y",'Raw Weather Data'!CX45-$N45,"-"),"-")</f>
        <v>3.5564399999999949</v>
      </c>
      <c r="CY45" s="313"/>
      <c r="CZ45" s="89">
        <f t="shared" ca="1" si="13"/>
        <v>3.5564399999999949</v>
      </c>
      <c r="DA45" s="58">
        <f ca="1">IFERROR(IF($I45="y",'Raw Weather Data'!DA45-$N45,"-"),"-")</f>
        <v>-2.8335600000000056</v>
      </c>
      <c r="DB45" s="313"/>
      <c r="DC45" s="89">
        <f t="shared" ca="1" si="14"/>
        <v>2.8335600000000056</v>
      </c>
      <c r="DD45" s="58">
        <f ca="1">IFERROR(IF($I45="y",'Raw Weather Data'!DD45-$N45,"-"),"-")</f>
        <v>2.728439999999992</v>
      </c>
      <c r="DE45" s="313"/>
      <c r="DF45" s="89">
        <f t="shared" ca="1" si="15"/>
        <v>2.728439999999992</v>
      </c>
      <c r="DG45" s="58">
        <f ca="1">IFERROR(IF($I45="y",'Raw Weather Data'!DG45-$N45,"-"),"-")</f>
        <v>-4.3559999999999377E-2</v>
      </c>
      <c r="DH45" s="313"/>
      <c r="DI45" s="91">
        <f t="shared" ca="1" si="16"/>
        <v>4.3559999999999377E-2</v>
      </c>
      <c r="DL45" s="63">
        <f ca="1">IFERROR(IF($I45="y",'Raw Weather Data'!DL45-$N45,"-"),"-")</f>
        <v>0.26243999999999801</v>
      </c>
      <c r="DM45" s="313"/>
      <c r="DN45" s="89">
        <f t="shared" ca="1" si="42"/>
        <v>0.26243999999999801</v>
      </c>
      <c r="DO45" s="58">
        <f ca="1">IFERROR(IF($I45="y",'Raw Weather Data'!DO45-$N45,"-"),"-")</f>
        <v>-1.0695600000000098</v>
      </c>
      <c r="DP45" s="313"/>
      <c r="DQ45" s="89">
        <f t="shared" ca="1" si="43"/>
        <v>1.0695600000000098</v>
      </c>
      <c r="DR45" s="58">
        <f ca="1">IFERROR(IF($I45="y",'Raw Weather Data'!DR45-$N45,"-"),"-")</f>
        <v>-3.3195600000000098</v>
      </c>
      <c r="DS45" s="313"/>
      <c r="DT45" s="89">
        <f t="shared" ca="1" si="44"/>
        <v>3.3195600000000098</v>
      </c>
      <c r="DU45" s="58">
        <f ca="1">IFERROR(IF($I45="y",'Raw Weather Data'!DU45-$N45,"-"),"-")</f>
        <v>-2.4735600000000062</v>
      </c>
      <c r="DV45" s="313"/>
      <c r="DW45" s="89">
        <f t="shared" ca="1" si="45"/>
        <v>2.4735600000000062</v>
      </c>
      <c r="DX45" s="58">
        <f ca="1">IFERROR(IF($I45="y",'Raw Weather Data'!DX45-$N45,"-"),"-")</f>
        <v>0.74844000000000221</v>
      </c>
      <c r="DY45" s="313"/>
      <c r="DZ45" s="89">
        <f t="shared" ca="1" si="46"/>
        <v>0.74844000000000221</v>
      </c>
      <c r="EA45" s="58">
        <f ca="1">IFERROR(IF($I45="y",'Raw Weather Data'!EA45-$N45,"-"),"-")</f>
        <v>0.89244000000000767</v>
      </c>
      <c r="EB45" s="313"/>
      <c r="EC45" s="89">
        <f t="shared" ca="1" si="17"/>
        <v>0.89244000000000767</v>
      </c>
      <c r="ED45" s="58">
        <f ca="1">IFERROR(IF($I45="y",'Raw Weather Data'!ED45-$N45,"-"),"-")</f>
        <v>1.0544399999999996</v>
      </c>
      <c r="EE45" s="313"/>
      <c r="EF45" s="89">
        <f t="shared" ca="1" si="18"/>
        <v>1.0544399999999996</v>
      </c>
      <c r="EG45" s="58">
        <f ca="1">IFERROR(IF($I45="y",'Raw Weather Data'!EG45-$N45,"-"),"-")</f>
        <v>0.3704400000000021</v>
      </c>
      <c r="EH45" s="313"/>
      <c r="EI45" s="89">
        <f t="shared" ca="1" si="19"/>
        <v>0.3704400000000021</v>
      </c>
      <c r="EJ45" s="46">
        <f ca="1">IFERROR(IF($I45="y",'Raw Weather Data'!EJ45-$N45,"-"),"-")</f>
        <v>8.4884399999999971</v>
      </c>
      <c r="EK45" s="313"/>
      <c r="EL45" s="89">
        <f t="shared" ca="1" si="20"/>
        <v>8.4884399999999971</v>
      </c>
      <c r="EM45" s="58">
        <f ca="1">IFERROR(IF($I45="y",'Raw Weather Data'!EM45-$N45,"-"),"-")</f>
        <v>-8.3055599999999998</v>
      </c>
      <c r="EN45" s="313"/>
      <c r="EO45" s="89">
        <f t="shared" ca="1" si="47"/>
        <v>8.3055599999999998</v>
      </c>
      <c r="EP45" s="58">
        <f ca="1">IFERROR(IF($I45="y",'Raw Weather Data'!EP45-$N45,"-"),"-")</f>
        <v>13.420439999999999</v>
      </c>
      <c r="EQ45" s="313"/>
      <c r="ER45" s="89">
        <f t="shared" ca="1" si="21"/>
        <v>13.420439999999999</v>
      </c>
      <c r="ES45" s="58">
        <f ca="1">IFERROR(IF($I45="y",'Raw Weather Data'!ES45-$N45,"-"),"-")</f>
        <v>15.832440000000005</v>
      </c>
      <c r="ET45" s="313"/>
      <c r="EU45" s="89">
        <f t="shared" ca="1" si="48"/>
        <v>15.832440000000005</v>
      </c>
      <c r="EV45" s="58">
        <f ca="1">IFERROR(IF($I45="y",'Raw Weather Data'!EV45-$N45,"-"),"-")</f>
        <v>16.012439999999998</v>
      </c>
      <c r="EW45" s="313"/>
      <c r="EX45" s="89">
        <f t="shared" ca="1" si="49"/>
        <v>16.012439999999998</v>
      </c>
      <c r="EY45" s="58">
        <f ca="1">IFERROR(IF($I45="y",'Raw Weather Data'!EY45-$N45,"-"),"-")</f>
        <v>12.502439999999993</v>
      </c>
      <c r="EZ45" s="313"/>
      <c r="FA45" s="89">
        <f t="shared" ca="1" si="50"/>
        <v>12.502439999999993</v>
      </c>
      <c r="FB45" s="58">
        <f ca="1">IFERROR(IF($I45="y",'Raw Weather Data'!FB45-$N45,"-"),"-")</f>
        <v>-5.0115600000000029</v>
      </c>
      <c r="FC45" s="313"/>
      <c r="FD45" s="89">
        <f t="shared" ca="1" si="51"/>
        <v>5.0115600000000029</v>
      </c>
      <c r="FE45" s="58">
        <f ca="1">IFERROR(IF($I45="y",'Raw Weather Data'!FE45-$N45,"-"),"-")</f>
        <v>3.4664399999999915</v>
      </c>
      <c r="FF45" s="313"/>
      <c r="FG45" s="91">
        <f t="shared" ca="1" si="52"/>
        <v>3.4664399999999915</v>
      </c>
      <c r="FJ45" s="63">
        <f ca="1">IFERROR(IF($I45="y",'Raw Weather Data'!FJ45-$N45,"-"),"-")</f>
        <v>-1.1595600000000132</v>
      </c>
      <c r="FK45" s="313"/>
      <c r="FL45" s="89">
        <f t="shared" ca="1" si="53"/>
        <v>1.1595600000000132</v>
      </c>
      <c r="FM45" s="58">
        <f ca="1">IFERROR(IF($I45="y",'Raw Weather Data'!FM45-$N45,"-"),"-")</f>
        <v>-3.0675600000000003</v>
      </c>
      <c r="FN45" s="313"/>
      <c r="FO45" s="89">
        <f t="shared" ca="1" si="54"/>
        <v>3.0675600000000003</v>
      </c>
      <c r="FP45" s="58">
        <f ca="1">IFERROR(IF($I45="y",'Raw Weather Data'!FP45-$N45,"-"),"-")</f>
        <v>-4.6515600000000035</v>
      </c>
      <c r="FQ45" s="313"/>
      <c r="FR45" s="89">
        <f t="shared" ca="1" si="55"/>
        <v>4.6515600000000035</v>
      </c>
      <c r="FS45" s="58">
        <f ca="1">IFERROR(IF($I45="y",'Raw Weather Data'!FS45-$N45,"-"),"-")</f>
        <v>0.44243999999999062</v>
      </c>
      <c r="FT45" s="313"/>
      <c r="FU45" s="89">
        <f t="shared" ca="1" si="56"/>
        <v>0.44243999999999062</v>
      </c>
      <c r="FV45" s="58">
        <f ca="1">IFERROR(IF($I45="y",'Raw Weather Data'!FV45-$N45,"-"),"-")</f>
        <v>2.2604400000000027</v>
      </c>
      <c r="FW45" s="313"/>
      <c r="FX45" s="89">
        <f t="shared" ca="1" si="22"/>
        <v>2.2604400000000027</v>
      </c>
      <c r="FY45" s="58">
        <f ca="1">IF($I45="y",'Raw Weather Data'!FY45-$N45,"-")</f>
        <v>1.360439999999997</v>
      </c>
      <c r="FZ45" s="313"/>
      <c r="GA45" s="89">
        <f t="shared" ca="1" si="23"/>
        <v>1.360439999999997</v>
      </c>
      <c r="GB45" s="58">
        <f ca="1">IFERROR(IF($I45="y",'Raw Weather Data'!GB45-$N45,"-"),"-")</f>
        <v>-1.0515600000000092</v>
      </c>
      <c r="GC45" s="313"/>
      <c r="GD45" s="89">
        <f t="shared" ca="1" si="57"/>
        <v>1.0515600000000092</v>
      </c>
      <c r="GE45" s="58">
        <f ca="1">IFERROR(IF($I45="y",'Raw Weather Data'!GE45-$N45,"-"),"-")</f>
        <v>11.116439999999997</v>
      </c>
      <c r="GF45" s="313"/>
      <c r="GG45" s="89">
        <f t="shared" ca="1" si="58"/>
        <v>11.116439999999997</v>
      </c>
      <c r="GH45" s="46">
        <f ca="1">IFERROR(IF($I45="y",'Raw Weather Data'!GH45-$N45,"-"),"-")</f>
        <v>2.2784400000000034</v>
      </c>
      <c r="GI45" s="313"/>
      <c r="GJ45" s="89">
        <f t="shared" ca="1" si="59"/>
        <v>2.2784400000000034</v>
      </c>
      <c r="GK45" s="58">
        <f ca="1">IFERROR(IF($I45="y",'Raw Weather Data'!GK45-$N45,"-"),"-")</f>
        <v>13.114439999999988</v>
      </c>
      <c r="GL45" s="313"/>
      <c r="GM45" s="89">
        <f t="shared" ca="1" si="60"/>
        <v>13.114439999999988</v>
      </c>
      <c r="GN45" s="58">
        <f ca="1">IFERROR(IF($I45="y",'Raw Weather Data'!GN45-$N45,"-"),"-")</f>
        <v>21.250440000000012</v>
      </c>
      <c r="GO45" s="313"/>
      <c r="GP45" s="89">
        <f t="shared" ca="1" si="61"/>
        <v>21.250440000000012</v>
      </c>
      <c r="GQ45" s="58">
        <f ca="1">IFERROR(IF($I45="y",'Raw Weather Data'!GQ45-$N45,"-"),"-")</f>
        <v>3.610439999999997</v>
      </c>
      <c r="GR45" s="313"/>
      <c r="GS45" s="89">
        <f t="shared" ca="1" si="62"/>
        <v>3.610439999999997</v>
      </c>
      <c r="GT45" s="58">
        <f ca="1">IFERROR(IF($I45="y",'Raw Weather Data'!GT45-$N45,"-"),"-")</f>
        <v>2.9264399999999995</v>
      </c>
      <c r="GU45" s="313"/>
      <c r="GV45" s="89">
        <f t="shared" ca="1" si="63"/>
        <v>2.9264399999999995</v>
      </c>
      <c r="GW45" s="58">
        <f ca="1">IFERROR(IF($I45="y",'Raw Weather Data'!GW45-$N45,"-"),"-")</f>
        <v>-0.31356000000000961</v>
      </c>
      <c r="GX45" s="313"/>
      <c r="GY45" s="89">
        <f t="shared" ca="1" si="64"/>
        <v>0.31356000000000961</v>
      </c>
      <c r="GZ45" s="58">
        <f ca="1">IFERROR(IF($I45="y",'Raw Weather Data'!GZ45-$N45,"-"),"-")</f>
        <v>-2.6895600000000002</v>
      </c>
      <c r="HA45" s="313"/>
      <c r="HB45" s="89">
        <f t="shared" ca="1" si="65"/>
        <v>2.6895600000000002</v>
      </c>
      <c r="HC45" s="58">
        <f ca="1">IFERROR(IF($I45="y",'Raw Weather Data'!HC45-$N45,"-"),"-")</f>
        <v>4.1324399999999883</v>
      </c>
      <c r="HD45" s="313"/>
      <c r="HE45" s="91">
        <f t="shared" ca="1" si="24"/>
        <v>4.1324399999999883</v>
      </c>
    </row>
    <row r="46" spans="8:213" x14ac:dyDescent="0.35">
      <c r="H46" s="301">
        <v>25</v>
      </c>
      <c r="I46" s="301" t="str">
        <f t="shared" si="25"/>
        <v>Y</v>
      </c>
      <c r="K46" s="18"/>
      <c r="L46" s="56"/>
      <c r="M46" s="117">
        <f ca="1">'Raw Weather Data'!K46</f>
        <v>44767</v>
      </c>
      <c r="N46" s="119">
        <f ca="1">'Raw Weather Data'!L46</f>
        <v>71.037499999999994</v>
      </c>
      <c r="P46" s="63">
        <f ca="1">IFERROR(IF($I46="y",'Raw Weather Data'!P46-$N46,"-"),"-")</f>
        <v>-1.4534999999999911</v>
      </c>
      <c r="Q46" s="313"/>
      <c r="R46" s="89">
        <f t="shared" ca="1" si="26"/>
        <v>1.4534999999999911</v>
      </c>
      <c r="S46" s="58">
        <f ca="1">IFERROR(IF($I46="y",'Raw Weather Data'!S46-$N46,"-"),"-")</f>
        <v>-1.1654999999999944</v>
      </c>
      <c r="T46" s="313"/>
      <c r="U46" s="89">
        <f t="shared" ca="1" si="27"/>
        <v>1.1654999999999944</v>
      </c>
      <c r="V46" s="58">
        <f ca="1">IFERROR(IF($I46="y",'Raw Weather Data'!V46-$N46,"-"),"-")</f>
        <v>-1.633499999999998</v>
      </c>
      <c r="W46" s="313"/>
      <c r="X46" s="89">
        <f t="shared" ca="1" si="28"/>
        <v>1.633499999999998</v>
      </c>
      <c r="Y46" s="58">
        <f ca="1">IFERROR(IF($I46="y",'Raw Weather Data'!Y46-$N46,"-"),"-")</f>
        <v>-0.26550000000000296</v>
      </c>
      <c r="Z46" s="313"/>
      <c r="AA46" s="89">
        <f t="shared" ca="1" si="29"/>
        <v>0.26550000000000296</v>
      </c>
      <c r="AB46" s="58">
        <f ca="1">IFERROR(IF($I46="y",'Raw Weather Data'!AB46-$N46,"-"),"-")</f>
        <v>2.0384999999999991</v>
      </c>
      <c r="AC46" s="313"/>
      <c r="AD46" s="89">
        <f t="shared" ca="1" si="30"/>
        <v>2.0384999999999991</v>
      </c>
      <c r="AE46" s="58">
        <f ca="1">IFERROR(IF($I46="y",'Raw Weather Data'!AE46-$N46,"-"),"-")</f>
        <v>-0.4094999999999942</v>
      </c>
      <c r="AF46" s="313"/>
      <c r="AG46" s="89">
        <f t="shared" ca="1" si="31"/>
        <v>0.4094999999999942</v>
      </c>
      <c r="AH46" s="58">
        <f ca="1">IFERROR(IF($I46="y",'Raw Weather Data'!AH46-$N46,"-"),"-")</f>
        <v>-0.69749999999999091</v>
      </c>
      <c r="AI46" s="313"/>
      <c r="AJ46" s="89">
        <f t="shared" ca="1" si="32"/>
        <v>0.69749999999999091</v>
      </c>
      <c r="AK46" s="58">
        <f ca="1">IFERROR(IF($I46="y",'Raw Weather Data'!AK46-$N46,"-"),"-")</f>
        <v>13.288499999999999</v>
      </c>
      <c r="AL46" s="313"/>
      <c r="AM46" s="89">
        <f t="shared" ca="1" si="33"/>
        <v>13.288499999999999</v>
      </c>
      <c r="AN46" s="46">
        <f ca="1">IFERROR(IF($I46="y",'Raw Weather Data'!AN46-$N46,"-"),"-")</f>
        <v>14.530500000000018</v>
      </c>
      <c r="AO46" s="313"/>
      <c r="AP46" s="89">
        <f t="shared" ca="1" si="34"/>
        <v>14.530500000000018</v>
      </c>
      <c r="AQ46" s="58">
        <f ca="1">IFERROR(IF($I46="y",'Raw Weather Data'!AQ46-$N46,"-"),"-")</f>
        <v>20.794500000000014</v>
      </c>
      <c r="AR46" s="313"/>
      <c r="AS46" s="89">
        <f t="shared" ca="1" si="35"/>
        <v>20.794500000000014</v>
      </c>
      <c r="AT46" s="58">
        <f ca="1">IFERROR(IF($I46="y",'Raw Weather Data'!AT46-$N46,"-"),"-")</f>
        <v>14.674500000000009</v>
      </c>
      <c r="AU46" s="313"/>
      <c r="AV46" s="89">
        <f t="shared" ca="1" si="36"/>
        <v>14.674500000000009</v>
      </c>
      <c r="AW46" s="58">
        <f ca="1">IFERROR(IF($I46="y",'Raw Weather Data'!AW46-$N46,"-"),"-")</f>
        <v>20.272500000000008</v>
      </c>
      <c r="AX46" s="313"/>
      <c r="AY46" s="89">
        <f t="shared" ca="1" si="37"/>
        <v>20.272500000000008</v>
      </c>
      <c r="AZ46" s="58">
        <f ca="1">IFERROR(IF($I46="y",'Raw Weather Data'!AZ46-$N46,"-"),"-")</f>
        <v>7.7265000000000157</v>
      </c>
      <c r="BA46" s="313"/>
      <c r="BB46" s="89">
        <f t="shared" ca="1" si="38"/>
        <v>7.7265000000000157</v>
      </c>
      <c r="BC46" s="58">
        <f ca="1">IFERROR(IF($I46="y",'Raw Weather Data'!BC46-$N46,"-"),"-")</f>
        <v>15.970500000000001</v>
      </c>
      <c r="BD46" s="313"/>
      <c r="BE46" s="89">
        <f t="shared" ca="1" si="39"/>
        <v>15.970500000000001</v>
      </c>
      <c r="BF46" s="58">
        <f ca="1">IFERROR(IF($I46="y",'Raw Weather Data'!BF46-$N46,"-"),"-")</f>
        <v>9.508499999999998</v>
      </c>
      <c r="BG46" s="313"/>
      <c r="BH46" s="89">
        <f t="shared" ca="1" si="40"/>
        <v>9.508499999999998</v>
      </c>
      <c r="BI46" s="58">
        <f ca="1">IFERROR(IF($I46="y",'Raw Weather Data'!BI46-$N46,"-"),"-")</f>
        <v>6.5745000000000005</v>
      </c>
      <c r="BJ46" s="313"/>
      <c r="BK46" s="91">
        <f t="shared" ca="1" si="41"/>
        <v>6.5745000000000005</v>
      </c>
      <c r="BN46" s="63">
        <f ca="1">IFERROR(IF($I46="y",'Raw Weather Data'!BN46-$N46,"-"),"-")</f>
        <v>-0.87749999999999773</v>
      </c>
      <c r="BO46" s="313"/>
      <c r="BP46" s="89">
        <f t="shared" ca="1" si="1"/>
        <v>0.87749999999999773</v>
      </c>
      <c r="BQ46" s="58">
        <f ca="1">IFERROR(IF($I46="y",'Raw Weather Data'!BQ46-$N46,"-"),"-")</f>
        <v>-2.7314999999999827</v>
      </c>
      <c r="BR46" s="313"/>
      <c r="BS46" s="89">
        <f t="shared" ca="1" si="2"/>
        <v>2.7314999999999827</v>
      </c>
      <c r="BT46" s="58">
        <f ca="1">IFERROR(IF($I46="y",'Raw Weather Data'!BT46-$N46,"-"),"-")</f>
        <v>-1.3814999999999884</v>
      </c>
      <c r="BU46" s="313"/>
      <c r="BV46" s="89">
        <f t="shared" ca="1" si="3"/>
        <v>1.3814999999999884</v>
      </c>
      <c r="BW46" s="58">
        <f ca="1">IFERROR(IF($I46="y",'Raw Weather Data'!BW46-$N46,"-"),"-")</f>
        <v>-0.84149999999999636</v>
      </c>
      <c r="BX46" s="313"/>
      <c r="BY46" s="89">
        <f t="shared" ca="1" si="4"/>
        <v>0.84149999999999636</v>
      </c>
      <c r="BZ46" s="58">
        <f ca="1">IFERROR(IF($I46="y",'Raw Weather Data'!BZ46-$N46,"-"),"-")</f>
        <v>1.0305000000000177</v>
      </c>
      <c r="CA46" s="313"/>
      <c r="CB46" s="89">
        <f t="shared" ca="1" si="5"/>
        <v>1.0305000000000177</v>
      </c>
      <c r="CC46" s="58">
        <f ca="1">IFERROR(IF($I46="y",'Raw Weather Data'!CC46-$N46,"-"),"-")</f>
        <v>2.6505000000000081</v>
      </c>
      <c r="CD46" s="313"/>
      <c r="CE46" s="89">
        <f t="shared" ca="1" si="6"/>
        <v>2.6505000000000081</v>
      </c>
      <c r="CF46" s="58">
        <f ca="1">IFERROR(IF($I46="y",'Raw Weather Data'!CF46-$N46,"-"),"-")</f>
        <v>4.234499999999997</v>
      </c>
      <c r="CG46" s="313"/>
      <c r="CH46" s="89">
        <f t="shared" ca="1" si="7"/>
        <v>4.234499999999997</v>
      </c>
      <c r="CI46" s="58">
        <f ca="1">IFERROR(IF($I46="y",'Raw Weather Data'!CI46-$N46,"-"),"-")</f>
        <v>2.9025000000000034</v>
      </c>
      <c r="CJ46" s="313"/>
      <c r="CK46" s="89">
        <f t="shared" ca="1" si="8"/>
        <v>2.9025000000000034</v>
      </c>
      <c r="CL46" s="46">
        <f ca="1">IFERROR(IF($I46="y",'Raw Weather Data'!CL46-$N46,"-"),"-")</f>
        <v>7.6725000000000136</v>
      </c>
      <c r="CM46" s="313"/>
      <c r="CN46" s="89">
        <f t="shared" ca="1" si="9"/>
        <v>7.6725000000000136</v>
      </c>
      <c r="CO46" s="58">
        <f ca="1">IFERROR(IF($I46="y",'Raw Weather Data'!CO46-$N46,"-"),"-")</f>
        <v>5.674500000000009</v>
      </c>
      <c r="CP46" s="313"/>
      <c r="CQ46" s="89">
        <f t="shared" ca="1" si="10"/>
        <v>5.674500000000009</v>
      </c>
      <c r="CR46" s="58">
        <f ca="1">IFERROR(IF($I46="y",'Raw Weather Data'!CR46-$N46,"-"),"-")</f>
        <v>13.018500000000017</v>
      </c>
      <c r="CS46" s="313"/>
      <c r="CT46" s="89">
        <f t="shared" ca="1" si="11"/>
        <v>13.018500000000017</v>
      </c>
      <c r="CU46" s="58">
        <f ca="1">IFERROR(IF($I46="y",'Raw Weather Data'!CU46-$N46,"-"),"-")</f>
        <v>4.7025000000000148</v>
      </c>
      <c r="CV46" s="313"/>
      <c r="CW46" s="89">
        <f t="shared" ca="1" si="12"/>
        <v>4.7025000000000148</v>
      </c>
      <c r="CX46" s="58">
        <f ca="1">IFERROR(IF($I46="y",'Raw Weather Data'!CX46-$N46,"-"),"-")</f>
        <v>-2.7494999999999834</v>
      </c>
      <c r="CY46" s="313"/>
      <c r="CZ46" s="89">
        <f t="shared" ca="1" si="13"/>
        <v>2.7494999999999834</v>
      </c>
      <c r="DA46" s="58">
        <f ca="1">IFERROR(IF($I46="y",'Raw Weather Data'!DA46-$N46,"-"),"-")</f>
        <v>4.2704999999999984</v>
      </c>
      <c r="DB46" s="313"/>
      <c r="DC46" s="89">
        <f t="shared" ca="1" si="14"/>
        <v>4.2704999999999984</v>
      </c>
      <c r="DD46" s="58">
        <f ca="1">IFERROR(IF($I46="y",'Raw Weather Data'!DD46-$N46,"-"),"-")</f>
        <v>2.1825000000000045</v>
      </c>
      <c r="DE46" s="313"/>
      <c r="DF46" s="89">
        <f t="shared" ca="1" si="15"/>
        <v>2.1825000000000045</v>
      </c>
      <c r="DG46" s="58">
        <f ca="1">IFERROR(IF($I46="y",'Raw Weather Data'!DG46-$N46,"-"),"-")</f>
        <v>2.3085000000000093</v>
      </c>
      <c r="DH46" s="313"/>
      <c r="DI46" s="91">
        <f t="shared" ca="1" si="16"/>
        <v>2.3085000000000093</v>
      </c>
      <c r="DL46" s="63">
        <f ca="1">IFERROR(IF($I46="y",'Raw Weather Data'!DL46-$N46,"-"),"-")</f>
        <v>0.2745000000000033</v>
      </c>
      <c r="DM46" s="313"/>
      <c r="DN46" s="89">
        <f t="shared" ca="1" si="42"/>
        <v>0.2745000000000033</v>
      </c>
      <c r="DO46" s="58">
        <f ca="1">IFERROR(IF($I46="y",'Raw Weather Data'!DO46-$N46,"-"),"-")</f>
        <v>-2.7134999999999962</v>
      </c>
      <c r="DP46" s="313"/>
      <c r="DQ46" s="89">
        <f t="shared" ca="1" si="43"/>
        <v>2.7134999999999962</v>
      </c>
      <c r="DR46" s="58">
        <f ca="1">IFERROR(IF($I46="y",'Raw Weather Data'!DR46-$N46,"-"),"-")</f>
        <v>-3.3974999999999937</v>
      </c>
      <c r="DS46" s="313"/>
      <c r="DT46" s="89">
        <f t="shared" ca="1" si="44"/>
        <v>3.3974999999999937</v>
      </c>
      <c r="DU46" s="58">
        <f ca="1">IFERROR(IF($I46="y",'Raw Weather Data'!DU46-$N46,"-"),"-")</f>
        <v>-0.89549999999999841</v>
      </c>
      <c r="DV46" s="313"/>
      <c r="DW46" s="89">
        <f t="shared" ca="1" si="45"/>
        <v>0.89549999999999841</v>
      </c>
      <c r="DX46" s="58">
        <f ca="1">IFERROR(IF($I46="y",'Raw Weather Data'!DX46-$N46,"-"),"-")</f>
        <v>-0.37349999999999284</v>
      </c>
      <c r="DY46" s="313"/>
      <c r="DZ46" s="89">
        <f t="shared" ca="1" si="46"/>
        <v>0.37349999999999284</v>
      </c>
      <c r="EA46" s="58">
        <f ca="1">IFERROR(IF($I46="y",'Raw Weather Data'!EA46-$N46,"-"),"-")</f>
        <v>1.390500000000003</v>
      </c>
      <c r="EB46" s="313"/>
      <c r="EC46" s="89">
        <f t="shared" ca="1" si="17"/>
        <v>1.390500000000003</v>
      </c>
      <c r="ED46" s="58">
        <f ca="1">IFERROR(IF($I46="y",'Raw Weather Data'!ED46-$N46,"-"),"-")</f>
        <v>1.2104999999999961</v>
      </c>
      <c r="EE46" s="313"/>
      <c r="EF46" s="89">
        <f t="shared" ca="1" si="18"/>
        <v>1.2104999999999961</v>
      </c>
      <c r="EG46" s="58">
        <f ca="1">IFERROR(IF($I46="y",'Raw Weather Data'!EG46-$N46,"-"),"-")</f>
        <v>8.6444999999999936</v>
      </c>
      <c r="EH46" s="313"/>
      <c r="EI46" s="89">
        <f t="shared" ca="1" si="19"/>
        <v>8.6444999999999936</v>
      </c>
      <c r="EJ46" s="46">
        <f ca="1">IFERROR(IF($I46="y",'Raw Weather Data'!EJ46-$N46,"-"),"-")</f>
        <v>5.4765000000000157</v>
      </c>
      <c r="EK46" s="313"/>
      <c r="EL46" s="89">
        <f t="shared" ca="1" si="20"/>
        <v>5.4765000000000157</v>
      </c>
      <c r="EM46" s="58">
        <f ca="1">IFERROR(IF($I46="y",'Raw Weather Data'!EM46-$N46,"-"),"-")</f>
        <v>12.964500000000015</v>
      </c>
      <c r="EN46" s="313"/>
      <c r="EO46" s="89">
        <f t="shared" ca="1" si="47"/>
        <v>12.964500000000015</v>
      </c>
      <c r="EP46" s="58">
        <f ca="1">IFERROR(IF($I46="y",'Raw Weather Data'!EP46-$N46,"-"),"-")</f>
        <v>10.012500000000017</v>
      </c>
      <c r="EQ46" s="313"/>
      <c r="ER46" s="89">
        <f t="shared" ca="1" si="21"/>
        <v>10.012500000000017</v>
      </c>
      <c r="ES46" s="58">
        <f ca="1">IFERROR(IF($I46="y",'Raw Weather Data'!ES46-$N46,"-"),"-")</f>
        <v>13.936500000000009</v>
      </c>
      <c r="ET46" s="313"/>
      <c r="EU46" s="89">
        <f t="shared" ca="1" si="48"/>
        <v>13.936500000000009</v>
      </c>
      <c r="EV46" s="58">
        <f ca="1">IFERROR(IF($I46="y",'Raw Weather Data'!EV46-$N46,"-"),"-")</f>
        <v>8.5365000000000038</v>
      </c>
      <c r="EW46" s="313"/>
      <c r="EX46" s="89">
        <f t="shared" ca="1" si="49"/>
        <v>8.5365000000000038</v>
      </c>
      <c r="EY46" s="58">
        <f ca="1">IFERROR(IF($I46="y",'Raw Weather Data'!EY46-$N46,"-"),"-")</f>
        <v>7.1865000000000094</v>
      </c>
      <c r="EZ46" s="313"/>
      <c r="FA46" s="89">
        <f t="shared" ca="1" si="50"/>
        <v>7.1865000000000094</v>
      </c>
      <c r="FB46" s="58">
        <f ca="1">IFERROR(IF($I46="y",'Raw Weather Data'!FB46-$N46,"-"),"-")</f>
        <v>4.3064999999999998</v>
      </c>
      <c r="FC46" s="313"/>
      <c r="FD46" s="89">
        <f t="shared" ca="1" si="51"/>
        <v>4.3064999999999998</v>
      </c>
      <c r="FE46" s="58">
        <f ca="1">IFERROR(IF($I46="y",'Raw Weather Data'!FE46-$N46,"-"),"-")</f>
        <v>5.8545000000000016</v>
      </c>
      <c r="FF46" s="313"/>
      <c r="FG46" s="91">
        <f t="shared" ca="1" si="52"/>
        <v>5.8545000000000016</v>
      </c>
      <c r="FJ46" s="63">
        <f ca="1">IFERROR(IF($I46="y",'Raw Weather Data'!FJ46-$N46,"-"),"-")</f>
        <v>-2.4795000000000016</v>
      </c>
      <c r="FK46" s="313"/>
      <c r="FL46" s="89">
        <f t="shared" ca="1" si="53"/>
        <v>2.4795000000000016</v>
      </c>
      <c r="FM46" s="58">
        <f ca="1">IFERROR(IF($I46="y",'Raw Weather Data'!FM46-$N46,"-"),"-")</f>
        <v>-3.5594999999999857</v>
      </c>
      <c r="FN46" s="313"/>
      <c r="FO46" s="89">
        <f t="shared" ca="1" si="54"/>
        <v>3.5594999999999857</v>
      </c>
      <c r="FP46" s="58">
        <f ca="1">IFERROR(IF($I46="y",'Raw Weather Data'!FP46-$N46,"-"),"-")</f>
        <v>-0.51749999999999829</v>
      </c>
      <c r="FQ46" s="313"/>
      <c r="FR46" s="89">
        <f t="shared" ca="1" si="55"/>
        <v>0.51749999999999829</v>
      </c>
      <c r="FS46" s="58">
        <f ca="1">IFERROR(IF($I46="y",'Raw Weather Data'!FS46-$N46,"-"),"-")</f>
        <v>1.498500000000007</v>
      </c>
      <c r="FT46" s="313"/>
      <c r="FU46" s="89">
        <f t="shared" ca="1" si="56"/>
        <v>1.498500000000007</v>
      </c>
      <c r="FV46" s="58">
        <f ca="1">IFERROR(IF($I46="y",'Raw Weather Data'!FV46-$N46,"-"),"-")</f>
        <v>0.70650000000000546</v>
      </c>
      <c r="FW46" s="313"/>
      <c r="FX46" s="89">
        <f t="shared" ca="1" si="22"/>
        <v>0.70650000000000546</v>
      </c>
      <c r="FY46" s="58">
        <f ca="1">IF($I46="y",'Raw Weather Data'!FY46-$N46,"-")</f>
        <v>0.52649999999999864</v>
      </c>
      <c r="FZ46" s="313"/>
      <c r="GA46" s="89">
        <f t="shared" ca="1" si="23"/>
        <v>0.52649999999999864</v>
      </c>
      <c r="GB46" s="58">
        <f ca="1">IFERROR(IF($I46="y",'Raw Weather Data'!GB46-$N46,"-"),"-")</f>
        <v>9.7425000000000068</v>
      </c>
      <c r="GC46" s="313"/>
      <c r="GD46" s="89">
        <f t="shared" ca="1" si="57"/>
        <v>9.7425000000000068</v>
      </c>
      <c r="GE46" s="58">
        <f ca="1">IFERROR(IF($I46="y",'Raw Weather Data'!GE46-$N46,"-"),"-")</f>
        <v>1.2824999999999989</v>
      </c>
      <c r="GF46" s="313"/>
      <c r="GG46" s="89">
        <f t="shared" ca="1" si="58"/>
        <v>1.2824999999999989</v>
      </c>
      <c r="GH46" s="46">
        <f ca="1">IFERROR(IF($I46="y",'Raw Weather Data'!GH46-$N46,"-"),"-")</f>
        <v>9.4905000000000115</v>
      </c>
      <c r="GI46" s="313"/>
      <c r="GJ46" s="89">
        <f t="shared" ca="1" si="59"/>
        <v>9.4905000000000115</v>
      </c>
      <c r="GK46" s="58">
        <f ca="1">IFERROR(IF($I46="y",'Raw Weather Data'!GK46-$N46,"-"),"-")</f>
        <v>20.110500000000002</v>
      </c>
      <c r="GL46" s="313"/>
      <c r="GM46" s="89">
        <f t="shared" ca="1" si="60"/>
        <v>20.110500000000002</v>
      </c>
      <c r="GN46" s="58">
        <f ca="1">IFERROR(IF($I46="y",'Raw Weather Data'!GN46-$N46,"-"),"-")</f>
        <v>2.2500000000007958E-2</v>
      </c>
      <c r="GO46" s="313"/>
      <c r="GP46" s="89">
        <f t="shared" ca="1" si="61"/>
        <v>2.2500000000007958E-2</v>
      </c>
      <c r="GQ46" s="58">
        <f ca="1">IFERROR(IF($I46="y",'Raw Weather Data'!GQ46-$N46,"-"),"-")</f>
        <v>4.234499999999997</v>
      </c>
      <c r="GR46" s="313"/>
      <c r="GS46" s="89">
        <f t="shared" ca="1" si="62"/>
        <v>4.234499999999997</v>
      </c>
      <c r="GT46" s="58">
        <f ca="1">IFERROR(IF($I46="y",'Raw Weather Data'!GT46-$N46,"-"),"-")</f>
        <v>2.5065000000000026</v>
      </c>
      <c r="GU46" s="313"/>
      <c r="GV46" s="89">
        <f t="shared" ca="1" si="63"/>
        <v>2.5065000000000026</v>
      </c>
      <c r="GW46" s="58">
        <f ca="1">IFERROR(IF($I46="y",'Raw Weather Data'!GW46-$N46,"-"),"-")</f>
        <v>12.262500000000017</v>
      </c>
      <c r="GX46" s="313"/>
      <c r="GY46" s="89">
        <f t="shared" ca="1" si="64"/>
        <v>12.262500000000017</v>
      </c>
      <c r="GZ46" s="58">
        <f ca="1">IFERROR(IF($I46="y",'Raw Weather Data'!GZ46-$N46,"-"),"-")</f>
        <v>6.3225000000000051</v>
      </c>
      <c r="HA46" s="313"/>
      <c r="HB46" s="89">
        <f t="shared" ca="1" si="65"/>
        <v>6.3225000000000051</v>
      </c>
      <c r="HC46" s="58">
        <f ca="1">IFERROR(IF($I46="y",'Raw Weather Data'!HC46-$N46,"-"),"-")</f>
        <v>5.0985000000000014</v>
      </c>
      <c r="HD46" s="313"/>
      <c r="HE46" s="91">
        <f t="shared" ca="1" si="24"/>
        <v>5.0985000000000014</v>
      </c>
    </row>
    <row r="47" spans="8:213" x14ac:dyDescent="0.35">
      <c r="H47" s="301">
        <v>26</v>
      </c>
      <c r="I47" s="301" t="str">
        <f t="shared" si="25"/>
        <v>Y</v>
      </c>
      <c r="K47" s="18"/>
      <c r="L47" s="56"/>
      <c r="M47" s="117">
        <f ca="1">'Raw Weather Data'!K47</f>
        <v>44766</v>
      </c>
      <c r="N47" s="119">
        <f ca="1">'Raw Weather Data'!L47</f>
        <v>78.640520000000009</v>
      </c>
      <c r="P47" s="63">
        <f ca="1">IFERROR(IF($I47="y",'Raw Weather Data'!P47-$N47,"-"),"-")</f>
        <v>-2.3245200000000068</v>
      </c>
      <c r="Q47" s="313"/>
      <c r="R47" s="89">
        <f t="shared" ca="1" si="26"/>
        <v>2.3245200000000068</v>
      </c>
      <c r="S47" s="58">
        <f ca="1">IFERROR(IF($I47="y",'Raw Weather Data'!S47-$N47,"-"),"-")</f>
        <v>-1.9465200000000209</v>
      </c>
      <c r="T47" s="313"/>
      <c r="U47" s="89">
        <f t="shared" ca="1" si="27"/>
        <v>1.9465200000000209</v>
      </c>
      <c r="V47" s="58">
        <f ca="1">IFERROR(IF($I47="y",'Raw Weather Data'!V47-$N47,"-"),"-")</f>
        <v>0.41147999999998319</v>
      </c>
      <c r="W47" s="313"/>
      <c r="X47" s="89">
        <f t="shared" ca="1" si="28"/>
        <v>0.41147999999998319</v>
      </c>
      <c r="Y47" s="58">
        <f ca="1">IFERROR(IF($I47="y",'Raw Weather Data'!Y47-$N47,"-"),"-")</f>
        <v>-1.7485200000000134</v>
      </c>
      <c r="Z47" s="313"/>
      <c r="AA47" s="89">
        <f t="shared" ca="1" si="29"/>
        <v>1.7485200000000134</v>
      </c>
      <c r="AB47" s="58">
        <f ca="1">IFERROR(IF($I47="y",'Raw Weather Data'!AB47-$N47,"-"),"-")</f>
        <v>-1.8925200000000189</v>
      </c>
      <c r="AC47" s="313"/>
      <c r="AD47" s="89">
        <f t="shared" ca="1" si="30"/>
        <v>1.8925200000000189</v>
      </c>
      <c r="AE47" s="58">
        <f ca="1">IFERROR(IF($I47="y",'Raw Weather Data'!AE47-$N47,"-"),"-")</f>
        <v>-6.1405200000000093</v>
      </c>
      <c r="AF47" s="313"/>
      <c r="AG47" s="89">
        <f t="shared" ca="1" si="31"/>
        <v>6.1405200000000093</v>
      </c>
      <c r="AH47" s="58">
        <f ca="1">IFERROR(IF($I47="y",'Raw Weather Data'!AH47-$N47,"-"),"-")</f>
        <v>-3.4405200000000065</v>
      </c>
      <c r="AI47" s="313"/>
      <c r="AJ47" s="89">
        <f t="shared" ca="1" si="32"/>
        <v>3.4405200000000065</v>
      </c>
      <c r="AK47" s="58">
        <f ca="1">IFERROR(IF($I47="y",'Raw Weather Data'!AK47-$N47,"-"),"-")</f>
        <v>7.5034799999999962</v>
      </c>
      <c r="AL47" s="313"/>
      <c r="AM47" s="89">
        <f t="shared" ca="1" si="33"/>
        <v>7.5034799999999962</v>
      </c>
      <c r="AN47" s="46">
        <f ca="1">IFERROR(IF($I47="y",'Raw Weather Data'!AN47-$N47,"-"),"-")</f>
        <v>10.671479999999988</v>
      </c>
      <c r="AO47" s="313"/>
      <c r="AP47" s="89">
        <f t="shared" ca="1" si="34"/>
        <v>10.671479999999988</v>
      </c>
      <c r="AQ47" s="58">
        <f ca="1">IFERROR(IF($I47="y",'Raw Weather Data'!AQ47-$N47,"-"),"-")</f>
        <v>3.2914799999999786</v>
      </c>
      <c r="AR47" s="313"/>
      <c r="AS47" s="89">
        <f t="shared" ca="1" si="35"/>
        <v>3.2914799999999786</v>
      </c>
      <c r="AT47" s="58">
        <f ca="1">IFERROR(IF($I47="y",'Raw Weather Data'!AT47-$N47,"-"),"-")</f>
        <v>5.8834799999999916</v>
      </c>
      <c r="AU47" s="313"/>
      <c r="AV47" s="89">
        <f t="shared" ca="1" si="36"/>
        <v>5.8834799999999916</v>
      </c>
      <c r="AW47" s="58">
        <f ca="1">IFERROR(IF($I47="y",'Raw Weather Data'!AW47-$N47,"-"),"-")</f>
        <v>-1.3525199999999984</v>
      </c>
      <c r="AX47" s="313"/>
      <c r="AY47" s="89">
        <f t="shared" ca="1" si="37"/>
        <v>1.3525199999999984</v>
      </c>
      <c r="AZ47" s="58">
        <f ca="1">IFERROR(IF($I47="y",'Raw Weather Data'!AZ47-$N47,"-"),"-")</f>
        <v>0.33947999999999467</v>
      </c>
      <c r="BA47" s="313"/>
      <c r="BB47" s="89">
        <f t="shared" ca="1" si="38"/>
        <v>0.33947999999999467</v>
      </c>
      <c r="BC47" s="58">
        <f ca="1">IFERROR(IF($I47="y",'Raw Weather Data'!BC47-$N47,"-"),"-")</f>
        <v>-1.5685200000000066</v>
      </c>
      <c r="BD47" s="313"/>
      <c r="BE47" s="89">
        <f t="shared" ca="1" si="39"/>
        <v>1.5685200000000066</v>
      </c>
      <c r="BF47" s="58">
        <f ca="1">IFERROR(IF($I47="y",'Raw Weather Data'!BF47-$N47,"-"),"-")</f>
        <v>-1.928520000000006</v>
      </c>
      <c r="BG47" s="313"/>
      <c r="BH47" s="89">
        <f t="shared" ca="1" si="40"/>
        <v>1.928520000000006</v>
      </c>
      <c r="BI47" s="58">
        <f ca="1">IFERROR(IF($I47="y",'Raw Weather Data'!BI47-$N47,"-"),"-")</f>
        <v>-1.9645200000000074</v>
      </c>
      <c r="BJ47" s="313"/>
      <c r="BK47" s="91">
        <f t="shared" ca="1" si="41"/>
        <v>1.9645200000000074</v>
      </c>
      <c r="BN47" s="63">
        <f ca="1">IFERROR(IF($I47="y",'Raw Weather Data'!BN47-$N47,"-"),"-")</f>
        <v>-2.3245200000000068</v>
      </c>
      <c r="BO47" s="313"/>
      <c r="BP47" s="89">
        <f t="shared" ca="1" si="1"/>
        <v>2.3245200000000068</v>
      </c>
      <c r="BQ47" s="58">
        <f ca="1">IFERROR(IF($I47="y",'Raw Weather Data'!BQ47-$N47,"-"),"-")</f>
        <v>-2.7205200000000076</v>
      </c>
      <c r="BR47" s="313"/>
      <c r="BS47" s="89">
        <f t="shared" ca="1" si="2"/>
        <v>2.7205200000000076</v>
      </c>
      <c r="BT47" s="58">
        <f ca="1">IFERROR(IF($I47="y",'Raw Weather Data'!BT47-$N47,"-"),"-")</f>
        <v>2.2834799999999973</v>
      </c>
      <c r="BU47" s="313"/>
      <c r="BV47" s="89">
        <f t="shared" ca="1" si="3"/>
        <v>2.2834799999999973</v>
      </c>
      <c r="BW47" s="58">
        <f ca="1">IFERROR(IF($I47="y",'Raw Weather Data'!BW47-$N47,"-"),"-")</f>
        <v>-0.84852000000000771</v>
      </c>
      <c r="BX47" s="313"/>
      <c r="BY47" s="89">
        <f t="shared" ca="1" si="4"/>
        <v>0.84852000000000771</v>
      </c>
      <c r="BZ47" s="58">
        <f ca="1">IFERROR(IF($I47="y",'Raw Weather Data'!BZ47-$N47,"-"),"-")</f>
        <v>-4.0165200000000141</v>
      </c>
      <c r="CA47" s="313"/>
      <c r="CB47" s="89">
        <f t="shared" ca="1" si="5"/>
        <v>4.0165200000000141</v>
      </c>
      <c r="CC47" s="58">
        <f ca="1">IFERROR(IF($I47="y",'Raw Weather Data'!CC47-$N47,"-"),"-")</f>
        <v>-3.2965200000000152</v>
      </c>
      <c r="CD47" s="313"/>
      <c r="CE47" s="89">
        <f t="shared" ca="1" si="6"/>
        <v>3.2965200000000152</v>
      </c>
      <c r="CF47" s="58">
        <f ca="1">IFERROR(IF($I47="y",'Raw Weather Data'!CF47-$N47,"-"),"-")</f>
        <v>-12.476520000000008</v>
      </c>
      <c r="CG47" s="313"/>
      <c r="CH47" s="89">
        <f t="shared" ca="1" si="7"/>
        <v>12.476520000000008</v>
      </c>
      <c r="CI47" s="58">
        <f ca="1">IFERROR(IF($I47="y",'Raw Weather Data'!CI47-$N47,"-"),"-")</f>
        <v>4.0834799999999944</v>
      </c>
      <c r="CJ47" s="313"/>
      <c r="CK47" s="89">
        <f t="shared" ca="1" si="8"/>
        <v>4.0834799999999944</v>
      </c>
      <c r="CL47" s="46">
        <f ca="1">IFERROR(IF($I47="y",'Raw Weather Data'!CL47-$N47,"-"),"-")</f>
        <v>1.0594799999999935</v>
      </c>
      <c r="CM47" s="313"/>
      <c r="CN47" s="89">
        <f t="shared" ca="1" si="9"/>
        <v>1.0594799999999935</v>
      </c>
      <c r="CO47" s="58">
        <f ca="1">IFERROR(IF($I47="y",'Raw Weather Data'!CO47-$N47,"-"),"-")</f>
        <v>10.275479999999988</v>
      </c>
      <c r="CP47" s="313"/>
      <c r="CQ47" s="89">
        <f t="shared" ca="1" si="10"/>
        <v>10.275479999999988</v>
      </c>
      <c r="CR47" s="58">
        <f ca="1">IFERROR(IF($I47="y",'Raw Weather Data'!CR47-$N47,"-"),"-")</f>
        <v>-6.1405200000000093</v>
      </c>
      <c r="CS47" s="313"/>
      <c r="CT47" s="89">
        <f t="shared" ca="1" si="11"/>
        <v>6.1405200000000093</v>
      </c>
      <c r="CU47" s="58">
        <f ca="1">IFERROR(IF($I47="y",'Raw Weather Data'!CU47-$N47,"-"),"-")</f>
        <v>-8.5885200000000168</v>
      </c>
      <c r="CV47" s="313"/>
      <c r="CW47" s="89">
        <f t="shared" ca="1" si="12"/>
        <v>8.5885200000000168</v>
      </c>
      <c r="CX47" s="58">
        <f ca="1">IFERROR(IF($I47="y",'Raw Weather Data'!CX47-$N47,"-"),"-")</f>
        <v>-1.8205200000000161</v>
      </c>
      <c r="CY47" s="313"/>
      <c r="CZ47" s="89">
        <f t="shared" ca="1" si="13"/>
        <v>1.8205200000000161</v>
      </c>
      <c r="DA47" s="58">
        <f ca="1">IFERROR(IF($I47="y",'Raw Weather Data'!DA47-$N47,"-"),"-")</f>
        <v>-2.5765200000000164</v>
      </c>
      <c r="DB47" s="313"/>
      <c r="DC47" s="89">
        <f t="shared" ca="1" si="14"/>
        <v>2.5765200000000164</v>
      </c>
      <c r="DD47" s="58">
        <f ca="1">IFERROR(IF($I47="y",'Raw Weather Data'!DD47-$N47,"-"),"-")</f>
        <v>0.41147999999998319</v>
      </c>
      <c r="DE47" s="313"/>
      <c r="DF47" s="89">
        <f t="shared" ca="1" si="15"/>
        <v>0.41147999999998319</v>
      </c>
      <c r="DG47" s="58">
        <f ca="1">IFERROR(IF($I47="y",'Raw Weather Data'!DG47-$N47,"-"),"-")</f>
        <v>-2.1085200000000128</v>
      </c>
      <c r="DH47" s="313"/>
      <c r="DI47" s="91">
        <f t="shared" ca="1" si="16"/>
        <v>2.1085200000000128</v>
      </c>
      <c r="DL47" s="63">
        <f ca="1">IFERROR(IF($I47="y",'Raw Weather Data'!DL47-$N47,"-"),"-")</f>
        <v>-2.2525200000000041</v>
      </c>
      <c r="DM47" s="313"/>
      <c r="DN47" s="89">
        <f t="shared" ca="1" si="42"/>
        <v>2.2525200000000041</v>
      </c>
      <c r="DO47" s="58">
        <f ca="1">IFERROR(IF($I47="y",'Raw Weather Data'!DO47-$N47,"-"),"-")</f>
        <v>-1.3885199999999998</v>
      </c>
      <c r="DP47" s="313"/>
      <c r="DQ47" s="89">
        <f t="shared" ca="1" si="43"/>
        <v>1.3885199999999998</v>
      </c>
      <c r="DR47" s="58">
        <f ca="1">IFERROR(IF($I47="y",'Raw Weather Data'!DR47-$N47,"-"),"-")</f>
        <v>1.0774799999999942</v>
      </c>
      <c r="DS47" s="313"/>
      <c r="DT47" s="89">
        <f t="shared" ca="1" si="44"/>
        <v>1.0774799999999942</v>
      </c>
      <c r="DU47" s="58">
        <f ca="1">IFERROR(IF($I47="y",'Raw Weather Data'!DU47-$N47,"-"),"-")</f>
        <v>-1.5325200000000052</v>
      </c>
      <c r="DV47" s="313"/>
      <c r="DW47" s="89">
        <f t="shared" ca="1" si="45"/>
        <v>1.5325200000000052</v>
      </c>
      <c r="DX47" s="58">
        <f ca="1">IFERROR(IF($I47="y",'Raw Weather Data'!DX47-$N47,"-"),"-")</f>
        <v>-1.0645200000000159</v>
      </c>
      <c r="DY47" s="313"/>
      <c r="DZ47" s="89">
        <f t="shared" ca="1" si="46"/>
        <v>1.0645200000000159</v>
      </c>
      <c r="EA47" s="58">
        <f ca="1">IFERROR(IF($I47="y",'Raw Weather Data'!EA47-$N47,"-"),"-")</f>
        <v>-4.1965200000000209</v>
      </c>
      <c r="EB47" s="313"/>
      <c r="EC47" s="89">
        <f t="shared" ca="1" si="17"/>
        <v>4.1965200000000209</v>
      </c>
      <c r="ED47" s="58">
        <f ca="1">IFERROR(IF($I47="y",'Raw Weather Data'!ED47-$N47,"-"),"-")</f>
        <v>-8.40852000000001</v>
      </c>
      <c r="EE47" s="313"/>
      <c r="EF47" s="89">
        <f t="shared" ca="1" si="18"/>
        <v>8.40852000000001</v>
      </c>
      <c r="EG47" s="58">
        <f ca="1">IFERROR(IF($I47="y",'Raw Weather Data'!EG47-$N47,"-"),"-")</f>
        <v>1.0954799999999807</v>
      </c>
      <c r="EH47" s="313"/>
      <c r="EI47" s="89">
        <f t="shared" ca="1" si="19"/>
        <v>1.0954799999999807</v>
      </c>
      <c r="EJ47" s="46">
        <f ca="1">IFERROR(IF($I47="y",'Raw Weather Data'!EJ47-$N47,"-"),"-")</f>
        <v>8.0794799999999896</v>
      </c>
      <c r="EK47" s="313"/>
      <c r="EL47" s="89">
        <f t="shared" ca="1" si="20"/>
        <v>8.0794799999999896</v>
      </c>
      <c r="EM47" s="58">
        <f ca="1">IFERROR(IF($I47="y",'Raw Weather Data'!EM47-$N47,"-"),"-")</f>
        <v>9.4474799999999846</v>
      </c>
      <c r="EN47" s="313"/>
      <c r="EO47" s="89">
        <f t="shared" ca="1" si="47"/>
        <v>9.4474799999999846</v>
      </c>
      <c r="EP47" s="58">
        <f ca="1">IFERROR(IF($I47="y",'Raw Weather Data'!EP47-$N47,"-"),"-")</f>
        <v>3.3274799999999942</v>
      </c>
      <c r="EQ47" s="313"/>
      <c r="ER47" s="89">
        <f t="shared" ca="1" si="21"/>
        <v>3.3274799999999942</v>
      </c>
      <c r="ES47" s="58">
        <f ca="1">IFERROR(IF($I47="y",'Raw Weather Data'!ES47-$N47,"-"),"-")</f>
        <v>-3.8185200000000066</v>
      </c>
      <c r="ET47" s="313"/>
      <c r="EU47" s="89">
        <f t="shared" ca="1" si="48"/>
        <v>3.8185200000000066</v>
      </c>
      <c r="EV47" s="58">
        <f ca="1">IFERROR(IF($I47="y",'Raw Weather Data'!EV47-$N47,"-"),"-")</f>
        <v>-3.2245200000000125</v>
      </c>
      <c r="EW47" s="313"/>
      <c r="EX47" s="89">
        <f t="shared" ca="1" si="49"/>
        <v>3.2245200000000125</v>
      </c>
      <c r="EY47" s="58">
        <f ca="1">IFERROR(IF($I47="y",'Raw Weather Data'!EY47-$N47,"-"),"-")</f>
        <v>-2.5225200000000143</v>
      </c>
      <c r="EZ47" s="313"/>
      <c r="FA47" s="89">
        <f t="shared" ca="1" si="50"/>
        <v>2.5225200000000143</v>
      </c>
      <c r="FB47" s="58">
        <f ca="1">IFERROR(IF($I47="y",'Raw Weather Data'!FB47-$N47,"-"),"-")</f>
        <v>-2.5765200000000164</v>
      </c>
      <c r="FC47" s="313"/>
      <c r="FD47" s="89">
        <f t="shared" ca="1" si="51"/>
        <v>2.5765200000000164</v>
      </c>
      <c r="FE47" s="58">
        <f ca="1">IFERROR(IF($I47="y",'Raw Weather Data'!FE47-$N47,"-"),"-")</f>
        <v>-1.928520000000006</v>
      </c>
      <c r="FF47" s="313"/>
      <c r="FG47" s="91">
        <f t="shared" ca="1" si="52"/>
        <v>1.928520000000006</v>
      </c>
      <c r="FJ47" s="63">
        <f ca="1">IFERROR(IF($I47="y",'Raw Weather Data'!FJ47-$N47,"-"),"-")</f>
        <v>-2.8645199999999988</v>
      </c>
      <c r="FK47" s="313"/>
      <c r="FL47" s="89">
        <f t="shared" ca="1" si="53"/>
        <v>2.8645199999999988</v>
      </c>
      <c r="FM47" s="58">
        <f ca="1">IFERROR(IF($I47="y",'Raw Weather Data'!FM47-$N47,"-"),"-")</f>
        <v>-1.5685200000000066</v>
      </c>
      <c r="FN47" s="313"/>
      <c r="FO47" s="89">
        <f t="shared" ca="1" si="54"/>
        <v>1.5685200000000066</v>
      </c>
      <c r="FP47" s="58">
        <f ca="1">IFERROR(IF($I47="y",'Raw Weather Data'!FP47-$N47,"-"),"-")</f>
        <v>0.44747999999998456</v>
      </c>
      <c r="FQ47" s="313"/>
      <c r="FR47" s="89">
        <f t="shared" ca="1" si="55"/>
        <v>0.44747999999998456</v>
      </c>
      <c r="FS47" s="58">
        <f ca="1">IFERROR(IF($I47="y",'Raw Weather Data'!FS47-$N47,"-"),"-")</f>
        <v>-4.5385200000000054</v>
      </c>
      <c r="FT47" s="313"/>
      <c r="FU47" s="89">
        <f t="shared" ca="1" si="56"/>
        <v>4.5385200000000054</v>
      </c>
      <c r="FV47" s="58">
        <f ca="1">IFERROR(IF($I47="y",'Raw Weather Data'!FV47-$N47,"-"),"-")</f>
        <v>-4.7545200000000136</v>
      </c>
      <c r="FW47" s="313"/>
      <c r="FX47" s="89">
        <f t="shared" ca="1" si="22"/>
        <v>4.7545200000000136</v>
      </c>
      <c r="FY47" s="58">
        <f ca="1">IF($I47="y",'Raw Weather Data'!FY47-$N47,"-")</f>
        <v>0.19547999999998922</v>
      </c>
      <c r="FZ47" s="313"/>
      <c r="GA47" s="89">
        <f t="shared" ca="1" si="23"/>
        <v>0.19547999999998922</v>
      </c>
      <c r="GB47" s="58">
        <f ca="1">IFERROR(IF($I47="y",'Raw Weather Data'!GB47-$N47,"-"),"-")</f>
        <v>-1.3885199999999998</v>
      </c>
      <c r="GC47" s="313"/>
      <c r="GD47" s="89">
        <f t="shared" ca="1" si="57"/>
        <v>1.3885199999999998</v>
      </c>
      <c r="GE47" s="58">
        <f ca="1">IFERROR(IF($I47="y",'Raw Weather Data'!GE47-$N47,"-"),"-")</f>
        <v>-1.712520000000012</v>
      </c>
      <c r="GF47" s="313"/>
      <c r="GG47" s="89">
        <f t="shared" ca="1" si="58"/>
        <v>1.712520000000012</v>
      </c>
      <c r="GH47" s="46">
        <f ca="1">IFERROR(IF($I47="y",'Raw Weather Data'!GH47-$N47,"-"),"-")</f>
        <v>11.463480000000004</v>
      </c>
      <c r="GI47" s="313"/>
      <c r="GJ47" s="89">
        <f t="shared" ca="1" si="59"/>
        <v>11.463480000000004</v>
      </c>
      <c r="GK47" s="58">
        <f ca="1">IFERROR(IF($I47="y",'Raw Weather Data'!GK47-$N47,"-"),"-")</f>
        <v>-11.378520000000009</v>
      </c>
      <c r="GL47" s="313"/>
      <c r="GM47" s="89">
        <f t="shared" ca="1" si="60"/>
        <v>11.378520000000009</v>
      </c>
      <c r="GN47" s="58">
        <f ca="1">IFERROR(IF($I47="y",'Raw Weather Data'!GN47-$N47,"-"),"-")</f>
        <v>-3.4765200000000078</v>
      </c>
      <c r="GO47" s="313"/>
      <c r="GP47" s="89">
        <f t="shared" ca="1" si="61"/>
        <v>3.4765200000000078</v>
      </c>
      <c r="GQ47" s="58">
        <f ca="1">IFERROR(IF($I47="y",'Raw Weather Data'!GQ47-$N47,"-"),"-")</f>
        <v>5.1274799999999914</v>
      </c>
      <c r="GR47" s="313"/>
      <c r="GS47" s="89">
        <f t="shared" ca="1" si="62"/>
        <v>5.1274799999999914</v>
      </c>
      <c r="GT47" s="58">
        <f ca="1">IFERROR(IF($I47="y",'Raw Weather Data'!GT47-$N47,"-"),"-")</f>
        <v>6.405479999999983</v>
      </c>
      <c r="GU47" s="313"/>
      <c r="GV47" s="89">
        <f t="shared" ca="1" si="63"/>
        <v>6.405479999999983</v>
      </c>
      <c r="GW47" s="58">
        <f ca="1">IFERROR(IF($I47="y",'Raw Weather Data'!GW47-$N47,"-"),"-")</f>
        <v>-3.3685200000000179</v>
      </c>
      <c r="GX47" s="313"/>
      <c r="GY47" s="89">
        <f t="shared" ca="1" si="64"/>
        <v>3.3685200000000179</v>
      </c>
      <c r="GZ47" s="58">
        <f ca="1">IFERROR(IF($I47="y",'Raw Weather Data'!GZ47-$N47,"-"),"-")</f>
        <v>-2.4865200000000129</v>
      </c>
      <c r="HA47" s="313"/>
      <c r="HB47" s="89">
        <f t="shared" ca="1" si="65"/>
        <v>2.4865200000000129</v>
      </c>
      <c r="HC47" s="58">
        <f ca="1">IFERROR(IF($I47="y",'Raw Weather Data'!HC47-$N47,"-"),"-")</f>
        <v>7.5394799999999975</v>
      </c>
      <c r="HD47" s="313"/>
      <c r="HE47" s="91">
        <f t="shared" ca="1" si="24"/>
        <v>7.5394799999999975</v>
      </c>
    </row>
    <row r="48" spans="8:213" x14ac:dyDescent="0.35">
      <c r="H48" s="301">
        <v>27</v>
      </c>
      <c r="I48" s="301" t="str">
        <f t="shared" si="25"/>
        <v>Y</v>
      </c>
      <c r="K48" s="18"/>
      <c r="L48" s="56"/>
      <c r="M48" s="117">
        <f ca="1">'Raw Weather Data'!K48</f>
        <v>44765</v>
      </c>
      <c r="N48" s="119">
        <f ca="1">'Raw Weather Data'!L48</f>
        <v>75.909019999999998</v>
      </c>
      <c r="P48" s="63">
        <f ca="1">IFERROR(IF($I48="y",'Raw Weather Data'!P48-$N48,"-"),"-")</f>
        <v>4.6189800000000076</v>
      </c>
      <c r="Q48" s="313"/>
      <c r="R48" s="89">
        <f t="shared" ca="1" si="26"/>
        <v>4.6189800000000076</v>
      </c>
      <c r="S48" s="58">
        <f ca="1">IFERROR(IF($I48="y",'Raw Weather Data'!S48-$N48,"-"),"-")</f>
        <v>5.5549800000000005</v>
      </c>
      <c r="T48" s="313"/>
      <c r="U48" s="89">
        <f t="shared" ca="1" si="27"/>
        <v>5.5549800000000005</v>
      </c>
      <c r="V48" s="58">
        <f ca="1">IFERROR(IF($I48="y",'Raw Weather Data'!V48-$N48,"-"),"-")</f>
        <v>6.4549800000000062</v>
      </c>
      <c r="W48" s="313"/>
      <c r="X48" s="89">
        <f t="shared" ca="1" si="28"/>
        <v>6.4549800000000062</v>
      </c>
      <c r="Y48" s="58">
        <f ca="1">IFERROR(IF($I48="y",'Raw Weather Data'!Y48-$N48,"-"),"-")</f>
        <v>8.54298</v>
      </c>
      <c r="Z48" s="313"/>
      <c r="AA48" s="89">
        <f t="shared" ca="1" si="29"/>
        <v>8.54298</v>
      </c>
      <c r="AB48" s="58">
        <f ca="1">IFERROR(IF($I48="y",'Raw Weather Data'!AB48-$N48,"-"),"-")</f>
        <v>7.2829800000000091</v>
      </c>
      <c r="AC48" s="313"/>
      <c r="AD48" s="89">
        <f t="shared" ca="1" si="30"/>
        <v>7.2829800000000091</v>
      </c>
      <c r="AE48" s="58">
        <f ca="1">IFERROR(IF($I48="y",'Raw Weather Data'!AE48-$N48,"-"),"-")</f>
        <v>2.6029800000000023</v>
      </c>
      <c r="AF48" s="313"/>
      <c r="AG48" s="89">
        <f t="shared" ca="1" si="31"/>
        <v>2.6029800000000023</v>
      </c>
      <c r="AH48" s="58">
        <f ca="1">IFERROR(IF($I48="y",'Raw Weather Data'!AH48-$N48,"-"),"-")</f>
        <v>0.47898000000000707</v>
      </c>
      <c r="AI48" s="313"/>
      <c r="AJ48" s="89">
        <f t="shared" ca="1" si="32"/>
        <v>0.47898000000000707</v>
      </c>
      <c r="AK48" s="58">
        <f ca="1">IFERROR(IF($I48="y",'Raw Weather Data'!AK48-$N48,"-"),"-")</f>
        <v>9.3349800000000016</v>
      </c>
      <c r="AL48" s="313"/>
      <c r="AM48" s="89">
        <f t="shared" ca="1" si="33"/>
        <v>9.3349800000000016</v>
      </c>
      <c r="AN48" s="46">
        <f ca="1">IFERROR(IF($I48="y",'Raw Weather Data'!AN48-$N48,"-"),"-")</f>
        <v>5.1949800000000153</v>
      </c>
      <c r="AO48" s="313"/>
      <c r="AP48" s="89">
        <f t="shared" ca="1" si="34"/>
        <v>5.1949800000000153</v>
      </c>
      <c r="AQ48" s="58">
        <f ca="1">IFERROR(IF($I48="y",'Raw Weather Data'!AQ48-$N48,"-"),"-")</f>
        <v>1.5229799999999898</v>
      </c>
      <c r="AR48" s="313"/>
      <c r="AS48" s="89">
        <f t="shared" ca="1" si="35"/>
        <v>1.5229799999999898</v>
      </c>
      <c r="AT48" s="58">
        <f ca="1">IFERROR(IF($I48="y",'Raw Weather Data'!AT48-$N48,"-"),"-")</f>
        <v>-0.45701999999999998</v>
      </c>
      <c r="AU48" s="313"/>
      <c r="AV48" s="89">
        <f t="shared" ca="1" si="36"/>
        <v>0.45701999999999998</v>
      </c>
      <c r="AW48" s="58">
        <f ca="1">IFERROR(IF($I48="y",'Raw Weather Data'!AW48-$N48,"-"),"-")</f>
        <v>1.30698000000001</v>
      </c>
      <c r="AX48" s="313"/>
      <c r="AY48" s="89">
        <f t="shared" ca="1" si="37"/>
        <v>1.30698000000001</v>
      </c>
      <c r="AZ48" s="58">
        <f ca="1">IFERROR(IF($I48="y",'Raw Weather Data'!AZ48-$N48,"-"),"-")</f>
        <v>3.1429799999999943</v>
      </c>
      <c r="BA48" s="313"/>
      <c r="BB48" s="89">
        <f t="shared" ca="1" si="38"/>
        <v>3.1429799999999943</v>
      </c>
      <c r="BC48" s="58">
        <f ca="1">IFERROR(IF($I48="y",'Raw Weather Data'!BC48-$N48,"-"),"-")</f>
        <v>-0.8350200000000001</v>
      </c>
      <c r="BD48" s="313"/>
      <c r="BE48" s="89">
        <f t="shared" ca="1" si="39"/>
        <v>0.8350200000000001</v>
      </c>
      <c r="BF48" s="58">
        <f ca="1">IFERROR(IF($I48="y",'Raw Weather Data'!BF48-$N48,"-"),"-")</f>
        <v>1.6669799999999952</v>
      </c>
      <c r="BG48" s="313"/>
      <c r="BH48" s="89">
        <f t="shared" ca="1" si="40"/>
        <v>1.6669799999999952</v>
      </c>
      <c r="BI48" s="58">
        <f ca="1">IFERROR(IF($I48="y",'Raw Weather Data'!BI48-$N48,"-"),"-")</f>
        <v>10.774979999999999</v>
      </c>
      <c r="BJ48" s="313"/>
      <c r="BK48" s="91">
        <f t="shared" ca="1" si="41"/>
        <v>10.774979999999999</v>
      </c>
      <c r="BN48" s="63">
        <f ca="1">IFERROR(IF($I48="y",'Raw Weather Data'!BN48-$N48,"-"),"-")</f>
        <v>5.80698000000001</v>
      </c>
      <c r="BO48" s="313"/>
      <c r="BP48" s="89">
        <f t="shared" ca="1" si="1"/>
        <v>5.80698000000001</v>
      </c>
      <c r="BQ48" s="58">
        <f ca="1">IFERROR(IF($I48="y",'Raw Weather Data'!BQ48-$N48,"-"),"-")</f>
        <v>6.7069800000000015</v>
      </c>
      <c r="BR48" s="313"/>
      <c r="BS48" s="89">
        <f t="shared" ca="1" si="2"/>
        <v>6.7069800000000015</v>
      </c>
      <c r="BT48" s="58">
        <f ca="1">IFERROR(IF($I48="y",'Raw Weather Data'!BT48-$N48,"-"),"-")</f>
        <v>4.6549799999999948</v>
      </c>
      <c r="BU48" s="313"/>
      <c r="BV48" s="89">
        <f t="shared" ca="1" si="3"/>
        <v>4.6549799999999948</v>
      </c>
      <c r="BW48" s="58">
        <f ca="1">IFERROR(IF($I48="y",'Raw Weather Data'!BW48-$N48,"-"),"-")</f>
        <v>6.4189800000000048</v>
      </c>
      <c r="BX48" s="313"/>
      <c r="BY48" s="89">
        <f t="shared" ca="1" si="4"/>
        <v>6.4189800000000048</v>
      </c>
      <c r="BZ48" s="58">
        <f ca="1">IFERROR(IF($I48="y",'Raw Weather Data'!BZ48-$N48,"-"),"-")</f>
        <v>9.0469800000000049</v>
      </c>
      <c r="CA48" s="313"/>
      <c r="CB48" s="89">
        <f t="shared" ca="1" si="5"/>
        <v>9.0469800000000049</v>
      </c>
      <c r="CC48" s="58">
        <f ca="1">IFERROR(IF($I48="y",'Raw Weather Data'!CC48-$N48,"-"),"-")</f>
        <v>-2.6170199999999966</v>
      </c>
      <c r="CD48" s="313"/>
      <c r="CE48" s="89">
        <f t="shared" ca="1" si="6"/>
        <v>2.6170199999999966</v>
      </c>
      <c r="CF48" s="58">
        <f ca="1">IFERROR(IF($I48="y",'Raw Weather Data'!CF48-$N48,"-"),"-")</f>
        <v>2.4589799999999968</v>
      </c>
      <c r="CG48" s="313"/>
      <c r="CH48" s="89">
        <f t="shared" ca="1" si="7"/>
        <v>2.4589799999999968</v>
      </c>
      <c r="CI48" s="58">
        <f ca="1">IFERROR(IF($I48="y",'Raw Weather Data'!CI48-$N48,"-"),"-")</f>
        <v>10.810980000000001</v>
      </c>
      <c r="CJ48" s="313"/>
      <c r="CK48" s="89">
        <f t="shared" ca="1" si="8"/>
        <v>10.810980000000001</v>
      </c>
      <c r="CL48" s="46">
        <f ca="1">IFERROR(IF($I48="y",'Raw Weather Data'!CL48-$N48,"-"),"-")</f>
        <v>5.3749799999999937</v>
      </c>
      <c r="CM48" s="313"/>
      <c r="CN48" s="89">
        <f t="shared" ca="1" si="9"/>
        <v>5.3749799999999937</v>
      </c>
      <c r="CO48" s="58">
        <f ca="1">IFERROR(IF($I48="y",'Raw Weather Data'!CO48-$N48,"-"),"-")</f>
        <v>-0.1510200000000026</v>
      </c>
      <c r="CP48" s="313"/>
      <c r="CQ48" s="89">
        <f t="shared" ca="1" si="10"/>
        <v>0.1510200000000026</v>
      </c>
      <c r="CR48" s="58">
        <f ca="1">IFERROR(IF($I48="y",'Raw Weather Data'!CR48-$N48,"-"),"-")</f>
        <v>3.3049800000000005</v>
      </c>
      <c r="CS48" s="313"/>
      <c r="CT48" s="89">
        <f t="shared" ca="1" si="11"/>
        <v>3.3049800000000005</v>
      </c>
      <c r="CU48" s="58">
        <f ca="1">IFERROR(IF($I48="y",'Raw Weather Data'!CU48-$N48,"-"),"-")</f>
        <v>4.5829800000000063</v>
      </c>
      <c r="CV48" s="313"/>
      <c r="CW48" s="89">
        <f t="shared" ca="1" si="12"/>
        <v>4.5829800000000063</v>
      </c>
      <c r="CX48" s="58">
        <f ca="1">IFERROR(IF($I48="y",'Raw Weather Data'!CX48-$N48,"-"),"-")</f>
        <v>-3.6610200000000077</v>
      </c>
      <c r="CY48" s="313"/>
      <c r="CZ48" s="89">
        <f t="shared" ca="1" si="13"/>
        <v>3.6610200000000077</v>
      </c>
      <c r="DA48" s="58">
        <f ca="1">IFERROR(IF($I48="y",'Raw Weather Data'!DA48-$N48,"-"),"-")</f>
        <v>1.1629800000000046</v>
      </c>
      <c r="DB48" s="313"/>
      <c r="DC48" s="89">
        <f t="shared" ca="1" si="14"/>
        <v>1.1629800000000046</v>
      </c>
      <c r="DD48" s="58">
        <f ca="1">IFERROR(IF($I48="y",'Raw Weather Data'!DD48-$N48,"-"),"-")</f>
        <v>1.4149799999999999</v>
      </c>
      <c r="DE48" s="313"/>
      <c r="DF48" s="89">
        <f t="shared" ca="1" si="15"/>
        <v>1.4149799999999999</v>
      </c>
      <c r="DG48" s="58">
        <f ca="1">IFERROR(IF($I48="y",'Raw Weather Data'!DG48-$N48,"-"),"-")</f>
        <v>6.1669799999999952</v>
      </c>
      <c r="DH48" s="313"/>
      <c r="DI48" s="91">
        <f t="shared" ca="1" si="16"/>
        <v>6.1669799999999952</v>
      </c>
      <c r="DL48" s="63">
        <f ca="1">IFERROR(IF($I48="y",'Raw Weather Data'!DL48-$N48,"-"),"-")</f>
        <v>6.0949800000000067</v>
      </c>
      <c r="DM48" s="313"/>
      <c r="DN48" s="89">
        <f t="shared" ca="1" si="42"/>
        <v>6.0949800000000067</v>
      </c>
      <c r="DO48" s="58">
        <f ca="1">IFERROR(IF($I48="y",'Raw Weather Data'!DO48-$N48,"-"),"-")</f>
        <v>6.5269800000000089</v>
      </c>
      <c r="DP48" s="313"/>
      <c r="DQ48" s="89">
        <f t="shared" ca="1" si="43"/>
        <v>6.5269800000000089</v>
      </c>
      <c r="DR48" s="58">
        <f ca="1">IFERROR(IF($I48="y",'Raw Weather Data'!DR48-$N48,"-"),"-")</f>
        <v>3.2509799999999984</v>
      </c>
      <c r="DS48" s="313"/>
      <c r="DT48" s="89">
        <f t="shared" ca="1" si="44"/>
        <v>3.2509799999999984</v>
      </c>
      <c r="DU48" s="58">
        <f ca="1">IFERROR(IF($I48="y",'Raw Weather Data'!DU48-$N48,"-"),"-")</f>
        <v>6.3109800000000007</v>
      </c>
      <c r="DV48" s="313"/>
      <c r="DW48" s="89">
        <f t="shared" ca="1" si="45"/>
        <v>6.3109800000000007</v>
      </c>
      <c r="DX48" s="58">
        <f ca="1">IFERROR(IF($I48="y",'Raw Weather Data'!DX48-$N48,"-"),"-")</f>
        <v>9.2629799999999989</v>
      </c>
      <c r="DY48" s="313"/>
      <c r="DZ48" s="89">
        <f t="shared" ca="1" si="46"/>
        <v>9.2629799999999989</v>
      </c>
      <c r="EA48" s="58">
        <f ca="1">IFERROR(IF($I48="y",'Raw Weather Data'!EA48-$N48,"-"),"-")</f>
        <v>1.7749799999999993</v>
      </c>
      <c r="EB48" s="313"/>
      <c r="EC48" s="89">
        <f t="shared" ca="1" si="17"/>
        <v>1.7749799999999993</v>
      </c>
      <c r="ED48" s="58">
        <f ca="1">IFERROR(IF($I48="y",'Raw Weather Data'!ED48-$N48,"-"),"-")</f>
        <v>7.2469800000000077</v>
      </c>
      <c r="EE48" s="313"/>
      <c r="EF48" s="89">
        <f t="shared" ca="1" si="18"/>
        <v>7.2469800000000077</v>
      </c>
      <c r="EG48" s="58">
        <f ca="1">IFERROR(IF($I48="y",'Raw Weather Data'!EG48-$N48,"-"),"-")</f>
        <v>12.412980000000005</v>
      </c>
      <c r="EH48" s="313"/>
      <c r="EI48" s="89">
        <f t="shared" ca="1" si="19"/>
        <v>12.412980000000005</v>
      </c>
      <c r="EJ48" s="46">
        <f ca="1">IFERROR(IF($I48="y",'Raw Weather Data'!EJ48-$N48,"-"),"-")</f>
        <v>8.5249799999999993</v>
      </c>
      <c r="EK48" s="313"/>
      <c r="EL48" s="89">
        <f t="shared" ca="1" si="20"/>
        <v>8.5249799999999993</v>
      </c>
      <c r="EM48" s="58">
        <f ca="1">IFERROR(IF($I48="y",'Raw Weather Data'!EM48-$N48,"-"),"-")</f>
        <v>0.40698000000000434</v>
      </c>
      <c r="EN48" s="313"/>
      <c r="EO48" s="89">
        <f t="shared" ca="1" si="47"/>
        <v>0.40698000000000434</v>
      </c>
      <c r="EP48" s="58">
        <f ca="1">IFERROR(IF($I48="y",'Raw Weather Data'!EP48-$N48,"-"),"-")</f>
        <v>-2.8690200000000061</v>
      </c>
      <c r="EQ48" s="313"/>
      <c r="ER48" s="89">
        <f t="shared" ca="1" si="21"/>
        <v>2.8690200000000061</v>
      </c>
      <c r="ES48" s="58">
        <f ca="1">IFERROR(IF($I48="y",'Raw Weather Data'!ES48-$N48,"-"),"-")</f>
        <v>-2.3290199999999857</v>
      </c>
      <c r="ET48" s="313"/>
      <c r="EU48" s="89">
        <f t="shared" ca="1" si="48"/>
        <v>2.3290199999999857</v>
      </c>
      <c r="EV48" s="58">
        <f ca="1">IFERROR(IF($I48="y",'Raw Weather Data'!EV48-$N48,"-"),"-")</f>
        <v>4.6909799999999962</v>
      </c>
      <c r="EW48" s="313"/>
      <c r="EX48" s="89">
        <f t="shared" ca="1" si="49"/>
        <v>4.6909799999999962</v>
      </c>
      <c r="EY48" s="58">
        <f ca="1">IFERROR(IF($I48="y",'Raw Weather Data'!EY48-$N48,"-"),"-")</f>
        <v>6.8689800000000076</v>
      </c>
      <c r="EZ48" s="313"/>
      <c r="FA48" s="89">
        <f t="shared" ca="1" si="50"/>
        <v>6.8689800000000076</v>
      </c>
      <c r="FB48" s="58">
        <f ca="1">IFERROR(IF($I48="y",'Raw Weather Data'!FB48-$N48,"-"),"-")</f>
        <v>-4.3810199999999924</v>
      </c>
      <c r="FC48" s="313"/>
      <c r="FD48" s="89">
        <f t="shared" ca="1" si="51"/>
        <v>4.3810199999999924</v>
      </c>
      <c r="FE48" s="58">
        <f ca="1">IFERROR(IF($I48="y",'Raw Weather Data'!FE48-$N48,"-"),"-")</f>
        <v>-2.0950200000000052</v>
      </c>
      <c r="FF48" s="313"/>
      <c r="FG48" s="91">
        <f t="shared" ca="1" si="52"/>
        <v>2.0950200000000052</v>
      </c>
      <c r="FJ48" s="63">
        <f ca="1">IFERROR(IF($I48="y",'Raw Weather Data'!FJ48-$N48,"-"),"-")</f>
        <v>6.2569799999999987</v>
      </c>
      <c r="FK48" s="313"/>
      <c r="FL48" s="89">
        <f t="shared" ca="1" si="53"/>
        <v>6.2569799999999987</v>
      </c>
      <c r="FM48" s="58">
        <f ca="1">IFERROR(IF($I48="y",'Raw Weather Data'!FM48-$N48,"-"),"-")</f>
        <v>6.5629800000000103</v>
      </c>
      <c r="FN48" s="313"/>
      <c r="FO48" s="89">
        <f t="shared" ca="1" si="54"/>
        <v>6.5629800000000103</v>
      </c>
      <c r="FP48" s="58">
        <f ca="1">IFERROR(IF($I48="y",'Raw Weather Data'!FP48-$N48,"-"),"-")</f>
        <v>5.6269800000000032</v>
      </c>
      <c r="FQ48" s="313"/>
      <c r="FR48" s="89">
        <f t="shared" ca="1" si="55"/>
        <v>5.6269800000000032</v>
      </c>
      <c r="FS48" s="58">
        <f ca="1">IFERROR(IF($I48="y",'Raw Weather Data'!FS48-$N48,"-"),"-")</f>
        <v>5.1769800000000004</v>
      </c>
      <c r="FT48" s="313"/>
      <c r="FU48" s="89">
        <f t="shared" ca="1" si="56"/>
        <v>5.1769800000000004</v>
      </c>
      <c r="FV48" s="58">
        <f ca="1">IFERROR(IF($I48="y",'Raw Weather Data'!FV48-$N48,"-"),"-")</f>
        <v>5.5189799999999991</v>
      </c>
      <c r="FW48" s="313"/>
      <c r="FX48" s="89">
        <f t="shared" ca="1" si="22"/>
        <v>5.5189799999999991</v>
      </c>
      <c r="FY48" s="58">
        <f ca="1">IF($I48="y",'Raw Weather Data'!FY48-$N48,"-")</f>
        <v>10.252980000000008</v>
      </c>
      <c r="FZ48" s="313"/>
      <c r="GA48" s="89">
        <f t="shared" ca="1" si="23"/>
        <v>10.252980000000008</v>
      </c>
      <c r="GB48" s="58">
        <f ca="1">IFERROR(IF($I48="y",'Raw Weather Data'!GB48-$N48,"-"),"-")</f>
        <v>10.342980000000011</v>
      </c>
      <c r="GC48" s="313"/>
      <c r="GD48" s="89">
        <f t="shared" ca="1" si="57"/>
        <v>10.342980000000011</v>
      </c>
      <c r="GE48" s="58">
        <f ca="1">IFERROR(IF($I48="y",'Raw Weather Data'!GE48-$N48,"-"),"-")</f>
        <v>10.41498</v>
      </c>
      <c r="GF48" s="313"/>
      <c r="GG48" s="89">
        <f t="shared" ca="1" si="58"/>
        <v>10.41498</v>
      </c>
      <c r="GH48" s="46">
        <f ca="1">IFERROR(IF($I48="y",'Raw Weather Data'!GH48-$N48,"-"),"-")</f>
        <v>1.1629800000000046</v>
      </c>
      <c r="GI48" s="313"/>
      <c r="GJ48" s="89">
        <f t="shared" ca="1" si="59"/>
        <v>1.1629800000000046</v>
      </c>
      <c r="GK48" s="58">
        <f ca="1">IFERROR(IF($I48="y",'Raw Weather Data'!GK48-$N48,"-"),"-")</f>
        <v>-1.5370199999999983</v>
      </c>
      <c r="GL48" s="313"/>
      <c r="GM48" s="89">
        <f t="shared" ca="1" si="60"/>
        <v>1.5370199999999983</v>
      </c>
      <c r="GN48" s="58">
        <f ca="1">IFERROR(IF($I48="y",'Raw Weather Data'!GN48-$N48,"-"),"-")</f>
        <v>3.2869799999999998</v>
      </c>
      <c r="GO48" s="313"/>
      <c r="GP48" s="89">
        <f t="shared" ca="1" si="61"/>
        <v>3.2869799999999998</v>
      </c>
      <c r="GQ48" s="58">
        <f ca="1">IFERROR(IF($I48="y",'Raw Weather Data'!GQ48-$N48,"-"),"-")</f>
        <v>5.4289799999999957</v>
      </c>
      <c r="GR48" s="313"/>
      <c r="GS48" s="89">
        <f t="shared" ca="1" si="62"/>
        <v>5.4289799999999957</v>
      </c>
      <c r="GT48" s="58">
        <f ca="1">IFERROR(IF($I48="y",'Raw Weather Data'!GT48-$N48,"-"),"-")</f>
        <v>8.05698000000001</v>
      </c>
      <c r="GU48" s="313"/>
      <c r="GV48" s="89">
        <f t="shared" ca="1" si="63"/>
        <v>8.05698000000001</v>
      </c>
      <c r="GW48" s="58">
        <f ca="1">IFERROR(IF($I48="y",'Raw Weather Data'!GW48-$N48,"-"),"-")</f>
        <v>-0.70901999999999532</v>
      </c>
      <c r="GX48" s="313"/>
      <c r="GY48" s="89">
        <f t="shared" ca="1" si="64"/>
        <v>0.70901999999999532</v>
      </c>
      <c r="GZ48" s="58">
        <f ca="1">IFERROR(IF($I48="y",'Raw Weather Data'!GZ48-$N48,"-"),"-")</f>
        <v>7.8949800000000039</v>
      </c>
      <c r="HA48" s="313"/>
      <c r="HB48" s="89">
        <f t="shared" ca="1" si="65"/>
        <v>7.8949800000000039</v>
      </c>
      <c r="HC48" s="58">
        <f ca="1">IFERROR(IF($I48="y",'Raw Weather Data'!HC48-$N48,"-"),"-")</f>
        <v>10.30698000000001</v>
      </c>
      <c r="HD48" s="313"/>
      <c r="HE48" s="91">
        <f t="shared" ca="1" si="24"/>
        <v>10.30698000000001</v>
      </c>
    </row>
    <row r="49" spans="1:213" x14ac:dyDescent="0.35">
      <c r="H49" s="301">
        <v>28</v>
      </c>
      <c r="I49" s="301" t="str">
        <f t="shared" si="25"/>
        <v>Y</v>
      </c>
      <c r="K49" s="18"/>
      <c r="L49" s="56"/>
      <c r="M49" s="117">
        <f ca="1">'Raw Weather Data'!K49</f>
        <v>44764</v>
      </c>
      <c r="N49" s="119">
        <f ca="1">'Raw Weather Data'!L49</f>
        <v>80.088800000000006</v>
      </c>
      <c r="P49" s="63">
        <f ca="1">IFERROR(IF($I49="y",'Raw Weather Data'!P49-$N49,"-"),"-")</f>
        <v>-2.4408000000000101</v>
      </c>
      <c r="Q49" s="313"/>
      <c r="R49" s="89">
        <f t="shared" ca="1" si="26"/>
        <v>2.4408000000000101</v>
      </c>
      <c r="S49" s="58">
        <f ca="1">IFERROR(IF($I49="y",'Raw Weather Data'!S49-$N49,"-"),"-")</f>
        <v>-5.4108000000000089</v>
      </c>
      <c r="T49" s="313"/>
      <c r="U49" s="89">
        <f t="shared" ca="1" si="27"/>
        <v>5.4108000000000089</v>
      </c>
      <c r="V49" s="58">
        <f ca="1">IFERROR(IF($I49="y",'Raw Weather Data'!V49-$N49,"-"),"-")</f>
        <v>-1.0008000000000123</v>
      </c>
      <c r="W49" s="313"/>
      <c r="X49" s="89">
        <f t="shared" ca="1" si="28"/>
        <v>1.0008000000000123</v>
      </c>
      <c r="Y49" s="58">
        <f ca="1">IFERROR(IF($I49="y",'Raw Weather Data'!Y49-$N49,"-"),"-")</f>
        <v>1.7351999999999919</v>
      </c>
      <c r="Z49" s="313"/>
      <c r="AA49" s="89">
        <f t="shared" ca="1" si="29"/>
        <v>1.7351999999999919</v>
      </c>
      <c r="AB49" s="58">
        <f ca="1">IFERROR(IF($I49="y",'Raw Weather Data'!AB49-$N49,"-"),"-")</f>
        <v>3.8231999999999999</v>
      </c>
      <c r="AC49" s="313"/>
      <c r="AD49" s="89">
        <f t="shared" ca="1" si="30"/>
        <v>3.8231999999999999</v>
      </c>
      <c r="AE49" s="58">
        <f ca="1">IFERROR(IF($I49="y",'Raw Weather Data'!AE49-$N49,"-"),"-")</f>
        <v>-0.49679999999999325</v>
      </c>
      <c r="AF49" s="313"/>
      <c r="AG49" s="89">
        <f t="shared" ca="1" si="31"/>
        <v>0.49679999999999325</v>
      </c>
      <c r="AH49" s="58">
        <f ca="1">IFERROR(IF($I49="y",'Raw Weather Data'!AH49-$N49,"-"),"-")</f>
        <v>1.2671999999999883</v>
      </c>
      <c r="AI49" s="313"/>
      <c r="AJ49" s="89">
        <f t="shared" ca="1" si="32"/>
        <v>1.2671999999999883</v>
      </c>
      <c r="AK49" s="58">
        <f ca="1">IFERROR(IF($I49="y",'Raw Weather Data'!AK49-$N49,"-"),"-")</f>
        <v>-6.4800000000005298E-2</v>
      </c>
      <c r="AL49" s="313"/>
      <c r="AM49" s="89">
        <f t="shared" ca="1" si="33"/>
        <v>6.4800000000005298E-2</v>
      </c>
      <c r="AN49" s="46">
        <f ca="1">IFERROR(IF($I49="y",'Raw Weather Data'!AN49-$N49,"-"),"-")</f>
        <v>-5.3208000000000055</v>
      </c>
      <c r="AO49" s="313"/>
      <c r="AP49" s="89">
        <f t="shared" ca="1" si="34"/>
        <v>5.3208000000000055</v>
      </c>
      <c r="AQ49" s="58">
        <f ca="1">IFERROR(IF($I49="y",'Raw Weather Data'!AQ49-$N49,"-"),"-")</f>
        <v>-6.9768000000000114</v>
      </c>
      <c r="AR49" s="313"/>
      <c r="AS49" s="89">
        <f t="shared" ca="1" si="35"/>
        <v>6.9768000000000114</v>
      </c>
      <c r="AT49" s="58">
        <f ca="1">IFERROR(IF($I49="y",'Raw Weather Data'!AT49-$N49,"-"),"-")</f>
        <v>-3.1608000000000089</v>
      </c>
      <c r="AU49" s="313"/>
      <c r="AV49" s="89">
        <f t="shared" ca="1" si="36"/>
        <v>3.1608000000000089</v>
      </c>
      <c r="AW49" s="58">
        <f ca="1">IFERROR(IF($I49="y",'Raw Weather Data'!AW49-$N49,"-"),"-")</f>
        <v>-0.42480000000000473</v>
      </c>
      <c r="AX49" s="313"/>
      <c r="AY49" s="89">
        <f t="shared" ca="1" si="37"/>
        <v>0.42480000000000473</v>
      </c>
      <c r="AZ49" s="58">
        <f ca="1">IFERROR(IF($I49="y",'Raw Weather Data'!AZ49-$N49,"-"),"-")</f>
        <v>-6.1488000000000085</v>
      </c>
      <c r="BA49" s="313"/>
      <c r="BB49" s="89">
        <f t="shared" ca="1" si="38"/>
        <v>6.1488000000000085</v>
      </c>
      <c r="BC49" s="58">
        <f ca="1">IFERROR(IF($I49="y",'Raw Weather Data'!BC49-$N49,"-"),"-")</f>
        <v>0.2412000000000063</v>
      </c>
      <c r="BD49" s="313"/>
      <c r="BE49" s="89">
        <f t="shared" ca="1" si="39"/>
        <v>0.2412000000000063</v>
      </c>
      <c r="BF49" s="58">
        <f ca="1">IFERROR(IF($I49="y",'Raw Weather Data'!BF49-$N49,"-"),"-")</f>
        <v>4.9931999999999874</v>
      </c>
      <c r="BG49" s="313"/>
      <c r="BH49" s="89">
        <f t="shared" ca="1" si="40"/>
        <v>4.9931999999999874</v>
      </c>
      <c r="BI49" s="58">
        <f ca="1">IFERROR(IF($I49="y",'Raw Weather Data'!BI49-$N49,"-"),"-")</f>
        <v>-8.200800000000001</v>
      </c>
      <c r="BJ49" s="313"/>
      <c r="BK49" s="91">
        <f t="shared" ca="1" si="41"/>
        <v>8.200800000000001</v>
      </c>
      <c r="BN49" s="63">
        <f ca="1">IFERROR(IF($I49="y",'Raw Weather Data'!BN49-$N49,"-"),"-")</f>
        <v>-1.504800000000003</v>
      </c>
      <c r="BO49" s="313"/>
      <c r="BP49" s="89">
        <f t="shared" ca="1" si="1"/>
        <v>1.504800000000003</v>
      </c>
      <c r="BQ49" s="58">
        <f ca="1">IFERROR(IF($I49="y",'Raw Weather Data'!BQ49-$N49,"-"),"-")</f>
        <v>-2.6748000000000047</v>
      </c>
      <c r="BR49" s="313"/>
      <c r="BS49" s="89">
        <f t="shared" ca="1" si="2"/>
        <v>2.6748000000000047</v>
      </c>
      <c r="BT49" s="58">
        <f ca="1">IFERROR(IF($I49="y",'Raw Weather Data'!BT49-$N49,"-"),"-")</f>
        <v>-2.7827999999999946</v>
      </c>
      <c r="BU49" s="313"/>
      <c r="BV49" s="89">
        <f t="shared" ca="1" si="3"/>
        <v>2.7827999999999946</v>
      </c>
      <c r="BW49" s="58">
        <f ca="1">IFERROR(IF($I49="y",'Raw Weather Data'!BW49-$N49,"-"),"-")</f>
        <v>1.9871999999999872</v>
      </c>
      <c r="BX49" s="313"/>
      <c r="BY49" s="89">
        <f t="shared" ca="1" si="4"/>
        <v>1.9871999999999872</v>
      </c>
      <c r="BZ49" s="58">
        <f ca="1">IFERROR(IF($I49="y",'Raw Weather Data'!BZ49-$N49,"-"),"-")</f>
        <v>-2.6928000000000054</v>
      </c>
      <c r="CA49" s="313"/>
      <c r="CB49" s="89">
        <f t="shared" ca="1" si="5"/>
        <v>2.6928000000000054</v>
      </c>
      <c r="CC49" s="58">
        <f ca="1">IFERROR(IF($I49="y",'Raw Weather Data'!CC49-$N49,"-"),"-")</f>
        <v>-0.51480000000000814</v>
      </c>
      <c r="CD49" s="313"/>
      <c r="CE49" s="89">
        <f t="shared" ca="1" si="6"/>
        <v>0.51480000000000814</v>
      </c>
      <c r="CF49" s="58">
        <f ca="1">IFERROR(IF($I49="y",'Raw Weather Data'!CF49-$N49,"-"),"-")</f>
        <v>2.3832000000000022</v>
      </c>
      <c r="CG49" s="313"/>
      <c r="CH49" s="89">
        <f t="shared" ca="1" si="7"/>
        <v>2.3832000000000022</v>
      </c>
      <c r="CI49" s="58">
        <f ca="1">IFERROR(IF($I49="y",'Raw Weather Data'!CI49-$N49,"-"),"-")</f>
        <v>-0.82080000000000553</v>
      </c>
      <c r="CJ49" s="313"/>
      <c r="CK49" s="89">
        <f t="shared" ca="1" si="8"/>
        <v>0.82080000000000553</v>
      </c>
      <c r="CL49" s="46">
        <f ca="1">IFERROR(IF($I49="y",'Raw Weather Data'!CL49-$N49,"-"),"-")</f>
        <v>-3.3048000000000144</v>
      </c>
      <c r="CM49" s="313"/>
      <c r="CN49" s="89">
        <f t="shared" ca="1" si="9"/>
        <v>3.3048000000000144</v>
      </c>
      <c r="CO49" s="58">
        <f ca="1">IFERROR(IF($I49="y",'Raw Weather Data'!CO49-$N49,"-"),"-")</f>
        <v>-4.6728000000000094</v>
      </c>
      <c r="CP49" s="313"/>
      <c r="CQ49" s="89">
        <f t="shared" ca="1" si="10"/>
        <v>4.6728000000000094</v>
      </c>
      <c r="CR49" s="58">
        <f ca="1">IFERROR(IF($I49="y",'Raw Weather Data'!CR49-$N49,"-"),"-")</f>
        <v>-1.5948000000000064</v>
      </c>
      <c r="CS49" s="313"/>
      <c r="CT49" s="89">
        <f t="shared" ca="1" si="11"/>
        <v>1.5948000000000064</v>
      </c>
      <c r="CU49" s="58">
        <f ca="1">IFERROR(IF($I49="y",'Raw Weather Data'!CU49-$N49,"-"),"-")</f>
        <v>-10.702800000000011</v>
      </c>
      <c r="CV49" s="313"/>
      <c r="CW49" s="89">
        <f t="shared" ca="1" si="12"/>
        <v>10.702800000000011</v>
      </c>
      <c r="CX49" s="58">
        <f ca="1">IFERROR(IF($I49="y",'Raw Weather Data'!CX49-$N49,"-"),"-")</f>
        <v>-3.8988000000000085</v>
      </c>
      <c r="CY49" s="313"/>
      <c r="CZ49" s="89">
        <f t="shared" ca="1" si="13"/>
        <v>3.8988000000000085</v>
      </c>
      <c r="DA49" s="58">
        <f ca="1">IFERROR(IF($I49="y",'Raw Weather Data'!DA49-$N49,"-"),"-")</f>
        <v>-3.4488000000000056</v>
      </c>
      <c r="DB49" s="313"/>
      <c r="DC49" s="89">
        <f t="shared" ca="1" si="14"/>
        <v>3.4488000000000056</v>
      </c>
      <c r="DD49" s="58">
        <f ca="1">IFERROR(IF($I49="y",'Raw Weather Data'!DD49-$N49,"-"),"-")</f>
        <v>2.3111999999999995</v>
      </c>
      <c r="DE49" s="313"/>
      <c r="DF49" s="89">
        <f t="shared" ca="1" si="15"/>
        <v>2.3111999999999995</v>
      </c>
      <c r="DG49" s="58">
        <f ca="1">IFERROR(IF($I49="y",'Raw Weather Data'!DG49-$N49,"-"),"-")</f>
        <v>0.97920000000000584</v>
      </c>
      <c r="DH49" s="313"/>
      <c r="DI49" s="91">
        <f t="shared" ca="1" si="16"/>
        <v>0.97920000000000584</v>
      </c>
      <c r="DL49" s="63">
        <f ca="1">IFERROR(IF($I49="y",'Raw Weather Data'!DL49-$N49,"-"),"-")</f>
        <v>-0.31680000000001485</v>
      </c>
      <c r="DM49" s="313"/>
      <c r="DN49" s="89">
        <f t="shared" ca="1" si="42"/>
        <v>0.31680000000001485</v>
      </c>
      <c r="DO49" s="58">
        <f ca="1">IFERROR(IF($I49="y",'Raw Weather Data'!DO49-$N49,"-"),"-")</f>
        <v>-5.3568000000000069</v>
      </c>
      <c r="DP49" s="313"/>
      <c r="DQ49" s="89">
        <f t="shared" ca="1" si="43"/>
        <v>5.3568000000000069</v>
      </c>
      <c r="DR49" s="58">
        <f ca="1">IFERROR(IF($I49="y",'Raw Weather Data'!DR49-$N49,"-"),"-")</f>
        <v>-3.0168000000000035</v>
      </c>
      <c r="DS49" s="313"/>
      <c r="DT49" s="89">
        <f t="shared" ca="1" si="44"/>
        <v>3.0168000000000035</v>
      </c>
      <c r="DU49" s="58">
        <f ca="1">IFERROR(IF($I49="y",'Raw Weather Data'!DU49-$N49,"-"),"-")</f>
        <v>2.995199999999997</v>
      </c>
      <c r="DV49" s="313"/>
      <c r="DW49" s="89">
        <f t="shared" ca="1" si="45"/>
        <v>2.995199999999997</v>
      </c>
      <c r="DX49" s="58">
        <f ca="1">IFERROR(IF($I49="y",'Raw Weather Data'!DX49-$N49,"-"),"-")</f>
        <v>3.0671999999999997</v>
      </c>
      <c r="DY49" s="313"/>
      <c r="DZ49" s="89">
        <f t="shared" ca="1" si="46"/>
        <v>3.0671999999999997</v>
      </c>
      <c r="EA49" s="58">
        <f ca="1">IFERROR(IF($I49="y",'Raw Weather Data'!EA49-$N49,"-"),"-")</f>
        <v>2.3472000000000008</v>
      </c>
      <c r="EB49" s="313"/>
      <c r="EC49" s="89">
        <f t="shared" ca="1" si="17"/>
        <v>2.3472000000000008</v>
      </c>
      <c r="ED49" s="58">
        <f ca="1">IFERROR(IF($I49="y",'Raw Weather Data'!ED49-$N49,"-"),"-")</f>
        <v>1.7532000000000068</v>
      </c>
      <c r="EE49" s="313"/>
      <c r="EF49" s="89">
        <f t="shared" ca="1" si="18"/>
        <v>1.7532000000000068</v>
      </c>
      <c r="EG49" s="58">
        <f ca="1">IFERROR(IF($I49="y",'Raw Weather Data'!EG49-$N49,"-"),"-")</f>
        <v>-0.17280000000000939</v>
      </c>
      <c r="EH49" s="313"/>
      <c r="EI49" s="89">
        <f t="shared" ca="1" si="19"/>
        <v>0.17280000000000939</v>
      </c>
      <c r="EJ49" s="46">
        <f ca="1">IFERROR(IF($I49="y",'Raw Weather Data'!EJ49-$N49,"-"),"-")</f>
        <v>-6.9048000000000087</v>
      </c>
      <c r="EK49" s="313"/>
      <c r="EL49" s="89">
        <f t="shared" ca="1" si="20"/>
        <v>6.9048000000000087</v>
      </c>
      <c r="EM49" s="58">
        <f ca="1">IFERROR(IF($I49="y",'Raw Weather Data'!EM49-$N49,"-"),"-")</f>
        <v>-1.9368000000000052</v>
      </c>
      <c r="EN49" s="313"/>
      <c r="EO49" s="89">
        <f t="shared" ca="1" si="47"/>
        <v>1.9368000000000052</v>
      </c>
      <c r="EP49" s="58">
        <f ca="1">IFERROR(IF($I49="y",'Raw Weather Data'!EP49-$N49,"-"),"-")</f>
        <v>-2.9628000000000014</v>
      </c>
      <c r="EQ49" s="313"/>
      <c r="ER49" s="89">
        <f t="shared" ca="1" si="21"/>
        <v>2.9628000000000014</v>
      </c>
      <c r="ES49" s="58">
        <f ca="1">IFERROR(IF($I49="y",'Raw Weather Data'!ES49-$N49,"-"),"-")</f>
        <v>6.9551999999999907</v>
      </c>
      <c r="ET49" s="313"/>
      <c r="EU49" s="89">
        <f t="shared" ca="1" si="48"/>
        <v>6.9551999999999907</v>
      </c>
      <c r="EV49" s="58">
        <f ca="1">IFERROR(IF($I49="y",'Raw Weather Data'!EV49-$N49,"-"),"-")</f>
        <v>3.7511999999999972</v>
      </c>
      <c r="EW49" s="313"/>
      <c r="EX49" s="89">
        <f t="shared" ca="1" si="49"/>
        <v>3.7511999999999972</v>
      </c>
      <c r="EY49" s="58">
        <f ca="1">IFERROR(IF($I49="y",'Raw Weather Data'!EY49-$N49,"-"),"-")</f>
        <v>6.0551999999999992</v>
      </c>
      <c r="EZ49" s="313"/>
      <c r="FA49" s="89">
        <f t="shared" ca="1" si="50"/>
        <v>6.0551999999999992</v>
      </c>
      <c r="FB49" s="58">
        <f ca="1">IFERROR(IF($I49="y",'Raw Weather Data'!FB49-$N49,"-"),"-")</f>
        <v>-0.67680000000000007</v>
      </c>
      <c r="FC49" s="313"/>
      <c r="FD49" s="89">
        <f t="shared" ca="1" si="51"/>
        <v>0.67680000000000007</v>
      </c>
      <c r="FE49" s="58">
        <f ca="1">IFERROR(IF($I49="y",'Raw Weather Data'!FE49-$N49,"-"),"-")</f>
        <v>-11.674800000000005</v>
      </c>
      <c r="FF49" s="313"/>
      <c r="FG49" s="91">
        <f t="shared" ca="1" si="52"/>
        <v>11.674800000000005</v>
      </c>
      <c r="FJ49" s="63">
        <f ca="1">IFERROR(IF($I49="y",'Raw Weather Data'!FJ49-$N49,"-"),"-")</f>
        <v>-4.5288000000000039</v>
      </c>
      <c r="FK49" s="313"/>
      <c r="FL49" s="89">
        <f t="shared" ca="1" si="53"/>
        <v>4.5288000000000039</v>
      </c>
      <c r="FM49" s="58">
        <f ca="1">IFERROR(IF($I49="y",'Raw Weather Data'!FM49-$N49,"-"),"-")</f>
        <v>-3.7728000000000037</v>
      </c>
      <c r="FN49" s="313"/>
      <c r="FO49" s="89">
        <f t="shared" ca="1" si="54"/>
        <v>3.7728000000000037</v>
      </c>
      <c r="FP49" s="58">
        <f ca="1">IFERROR(IF($I49="y",'Raw Weather Data'!FP49-$N49,"-"),"-")</f>
        <v>1.6992000000000047</v>
      </c>
      <c r="FQ49" s="313"/>
      <c r="FR49" s="89">
        <f t="shared" ca="1" si="55"/>
        <v>1.6992000000000047</v>
      </c>
      <c r="FS49" s="58">
        <f ca="1">IFERROR(IF($I49="y",'Raw Weather Data'!FS49-$N49,"-"),"-")</f>
        <v>-3.0888000000000062</v>
      </c>
      <c r="FT49" s="313"/>
      <c r="FU49" s="89">
        <f t="shared" ca="1" si="56"/>
        <v>3.0888000000000062</v>
      </c>
      <c r="FV49" s="58">
        <f ca="1">IFERROR(IF($I49="y",'Raw Weather Data'!FV49-$N49,"-"),"-")</f>
        <v>0.54719999999998947</v>
      </c>
      <c r="FW49" s="313"/>
      <c r="FX49" s="89">
        <f t="shared" ca="1" si="22"/>
        <v>0.54719999999998947</v>
      </c>
      <c r="FY49" s="58">
        <f ca="1">IF($I49="y",'Raw Weather Data'!FY49-$N49,"-")</f>
        <v>0.72719999999999629</v>
      </c>
      <c r="FZ49" s="313"/>
      <c r="GA49" s="89">
        <f t="shared" ca="1" si="23"/>
        <v>0.72719999999999629</v>
      </c>
      <c r="GB49" s="58">
        <f ca="1">IFERROR(IF($I49="y",'Raw Weather Data'!GB49-$N49,"-"),"-")</f>
        <v>1.1951999999999856</v>
      </c>
      <c r="GC49" s="313"/>
      <c r="GD49" s="89">
        <f t="shared" ca="1" si="57"/>
        <v>1.1951999999999856</v>
      </c>
      <c r="GE49" s="58">
        <f ca="1">IFERROR(IF($I49="y",'Raw Weather Data'!GE49-$N49,"-"),"-")</f>
        <v>-0.15480000000000871</v>
      </c>
      <c r="GF49" s="313"/>
      <c r="GG49" s="89">
        <f t="shared" ca="1" si="58"/>
        <v>0.15480000000000871</v>
      </c>
      <c r="GH49" s="46">
        <f ca="1">IFERROR(IF($I49="y",'Raw Weather Data'!GH49-$N49,"-"),"-")</f>
        <v>-8.1287999999999982</v>
      </c>
      <c r="GI49" s="313"/>
      <c r="GJ49" s="89">
        <f t="shared" ca="1" si="59"/>
        <v>8.1287999999999982</v>
      </c>
      <c r="GK49" s="58">
        <f ca="1">IFERROR(IF($I49="y",'Raw Weather Data'!GK49-$N49,"-"),"-")</f>
        <v>-5.5008000000000123</v>
      </c>
      <c r="GL49" s="313"/>
      <c r="GM49" s="89">
        <f t="shared" ca="1" si="60"/>
        <v>5.5008000000000123</v>
      </c>
      <c r="GN49" s="58">
        <f ca="1">IFERROR(IF($I49="y",'Raw Weather Data'!GN49-$N49,"-"),"-")</f>
        <v>-2.8367999999999967</v>
      </c>
      <c r="GO49" s="313"/>
      <c r="GP49" s="89">
        <f t="shared" ca="1" si="61"/>
        <v>2.8367999999999967</v>
      </c>
      <c r="GQ49" s="58">
        <f ca="1">IFERROR(IF($I49="y",'Raw Weather Data'!GQ49-$N49,"-"),"-")</f>
        <v>8.6831999999999852</v>
      </c>
      <c r="GR49" s="313"/>
      <c r="GS49" s="89">
        <f t="shared" ca="1" si="62"/>
        <v>8.6831999999999852</v>
      </c>
      <c r="GT49" s="58">
        <f ca="1">IFERROR(IF($I49="y",'Raw Weather Data'!GT49-$N49,"-"),"-")</f>
        <v>-7.0488000000000142</v>
      </c>
      <c r="GU49" s="313"/>
      <c r="GV49" s="89">
        <f t="shared" ca="1" si="63"/>
        <v>7.0488000000000142</v>
      </c>
      <c r="GW49" s="58">
        <f ca="1">IFERROR(IF($I49="y",'Raw Weather Data'!GW49-$N49,"-"),"-")</f>
        <v>-2.1527999999999992</v>
      </c>
      <c r="GX49" s="313"/>
      <c r="GY49" s="89">
        <f t="shared" ca="1" si="64"/>
        <v>2.1527999999999992</v>
      </c>
      <c r="GZ49" s="58">
        <f ca="1">IFERROR(IF($I49="y",'Raw Weather Data'!GZ49-$N49,"-"),"-")</f>
        <v>9.5651999999999902</v>
      </c>
      <c r="HA49" s="313"/>
      <c r="HB49" s="89">
        <f t="shared" ca="1" si="65"/>
        <v>9.5651999999999902</v>
      </c>
      <c r="HC49" s="58">
        <f ca="1">IFERROR(IF($I49="y",'Raw Weather Data'!HC49-$N49,"-"),"-")</f>
        <v>4.4351999999999947</v>
      </c>
      <c r="HD49" s="313"/>
      <c r="HE49" s="91">
        <f t="shared" ca="1" si="24"/>
        <v>4.4351999999999947</v>
      </c>
    </row>
    <row r="50" spans="1:213" x14ac:dyDescent="0.35">
      <c r="H50" s="301">
        <v>29</v>
      </c>
      <c r="K50" s="18"/>
      <c r="L50" s="56"/>
      <c r="M50" s="146">
        <f ca="1">'Raw Weather Data'!K50</f>
        <v>44763</v>
      </c>
      <c r="N50" s="151">
        <f ca="1">'Raw Weather Data'!L50</f>
        <v>81.873860000000008</v>
      </c>
      <c r="P50" s="152" t="str">
        <f>IFERROR(IF($I50="y",'Raw Weather Data'!P50-$N50,"-"),"-")</f>
        <v>-</v>
      </c>
      <c r="Q50" s="314"/>
      <c r="R50" s="153" t="str">
        <f t="shared" si="26"/>
        <v>-</v>
      </c>
      <c r="S50" s="149" t="str">
        <f>IFERROR(IF($I50="y",'Raw Weather Data'!S50-$N50,"-"),"-")</f>
        <v>-</v>
      </c>
      <c r="T50" s="314"/>
      <c r="U50" s="153" t="str">
        <f t="shared" si="27"/>
        <v>-</v>
      </c>
      <c r="V50" s="149" t="str">
        <f>IFERROR(IF($I50="y",'Raw Weather Data'!V50-$N50,"-"),"-")</f>
        <v>-</v>
      </c>
      <c r="W50" s="314"/>
      <c r="X50" s="153" t="str">
        <f t="shared" si="28"/>
        <v>-</v>
      </c>
      <c r="Y50" s="149" t="str">
        <f>IFERROR(IF($I50="y",'Raw Weather Data'!Y50-$N50,"-"),"-")</f>
        <v>-</v>
      </c>
      <c r="Z50" s="314"/>
      <c r="AA50" s="153" t="str">
        <f t="shared" si="29"/>
        <v>-</v>
      </c>
      <c r="AB50" s="149" t="str">
        <f>IFERROR(IF($I50="y",'Raw Weather Data'!AB50-$N50,"-"),"-")</f>
        <v>-</v>
      </c>
      <c r="AC50" s="314"/>
      <c r="AD50" s="153" t="str">
        <f t="shared" si="30"/>
        <v>-</v>
      </c>
      <c r="AE50" s="149" t="str">
        <f>IFERROR(IF($I50="y",'Raw Weather Data'!AE50-$N50,"-"),"-")</f>
        <v>-</v>
      </c>
      <c r="AF50" s="314"/>
      <c r="AG50" s="153" t="str">
        <f t="shared" si="31"/>
        <v>-</v>
      </c>
      <c r="AH50" s="149" t="str">
        <f>IFERROR(IF($I50="y",'Raw Weather Data'!AH50-$N50,"-"),"-")</f>
        <v>-</v>
      </c>
      <c r="AI50" s="314"/>
      <c r="AJ50" s="153" t="str">
        <f t="shared" si="32"/>
        <v>-</v>
      </c>
      <c r="AK50" s="149" t="str">
        <f>IFERROR(IF($I50="y",'Raw Weather Data'!AK50-$N50,"-"),"-")</f>
        <v>-</v>
      </c>
      <c r="AL50" s="314"/>
      <c r="AM50" s="153" t="str">
        <f t="shared" si="33"/>
        <v>-</v>
      </c>
      <c r="AN50" s="154" t="str">
        <f>IFERROR(IF($I50="y",'Raw Weather Data'!AN50-$N50,"-"),"-")</f>
        <v>-</v>
      </c>
      <c r="AO50" s="314"/>
      <c r="AP50" s="153" t="str">
        <f t="shared" si="34"/>
        <v>-</v>
      </c>
      <c r="AQ50" s="149" t="str">
        <f>IFERROR(IF($I50="y",'Raw Weather Data'!AQ50-$N50,"-"),"-")</f>
        <v>-</v>
      </c>
      <c r="AR50" s="314"/>
      <c r="AS50" s="153" t="str">
        <f t="shared" si="35"/>
        <v>-</v>
      </c>
      <c r="AT50" s="149" t="str">
        <f>IFERROR(IF($I50="y",'Raw Weather Data'!AT50-$N50,"-"),"-")</f>
        <v>-</v>
      </c>
      <c r="AU50" s="314"/>
      <c r="AV50" s="153" t="str">
        <f t="shared" si="36"/>
        <v>-</v>
      </c>
      <c r="AW50" s="149" t="str">
        <f>IFERROR(IF($I50="y",'Raw Weather Data'!AW50-$N50,"-"),"-")</f>
        <v>-</v>
      </c>
      <c r="AX50" s="314"/>
      <c r="AY50" s="153" t="str">
        <f t="shared" si="37"/>
        <v>-</v>
      </c>
      <c r="AZ50" s="149" t="str">
        <f>IFERROR(IF($I50="y",'Raw Weather Data'!AZ50-$N50,"-"),"-")</f>
        <v>-</v>
      </c>
      <c r="BA50" s="314"/>
      <c r="BB50" s="153" t="str">
        <f t="shared" si="38"/>
        <v>-</v>
      </c>
      <c r="BC50" s="149" t="str">
        <f>IFERROR(IF($I50="y",'Raw Weather Data'!BC50-$N50,"-"),"-")</f>
        <v>-</v>
      </c>
      <c r="BD50" s="314"/>
      <c r="BE50" s="153" t="str">
        <f t="shared" si="39"/>
        <v>-</v>
      </c>
      <c r="BF50" s="149" t="str">
        <f>IFERROR(IF($I50="y",'Raw Weather Data'!BF50-$N50,"-"),"-")</f>
        <v>-</v>
      </c>
      <c r="BG50" s="314"/>
      <c r="BH50" s="153" t="str">
        <f t="shared" si="40"/>
        <v>-</v>
      </c>
      <c r="BI50" s="149" t="str">
        <f>IFERROR(IF($I50="y",'Raw Weather Data'!BI50-$N50,"-"),"-")</f>
        <v>-</v>
      </c>
      <c r="BJ50" s="314"/>
      <c r="BK50" s="155" t="str">
        <f t="shared" si="41"/>
        <v>-</v>
      </c>
      <c r="BN50" s="152" t="str">
        <f>IFERROR(IF($I50="y",'Raw Weather Data'!BN50-$N50,"-"),"-")</f>
        <v>-</v>
      </c>
      <c r="BO50" s="314"/>
      <c r="BP50" s="153" t="str">
        <f t="shared" si="1"/>
        <v>-</v>
      </c>
      <c r="BQ50" s="149" t="str">
        <f>IFERROR(IF($I50="y",'Raw Weather Data'!BQ50-$N50,"-"),"-")</f>
        <v>-</v>
      </c>
      <c r="BR50" s="314"/>
      <c r="BS50" s="153" t="str">
        <f t="shared" si="2"/>
        <v>-</v>
      </c>
      <c r="BT50" s="149" t="str">
        <f>IFERROR(IF($I50="y",'Raw Weather Data'!BT50-$N50,"-"),"-")</f>
        <v>-</v>
      </c>
      <c r="BU50" s="314"/>
      <c r="BV50" s="153" t="str">
        <f t="shared" si="3"/>
        <v>-</v>
      </c>
      <c r="BW50" s="149" t="str">
        <f>IFERROR(IF($I50="y",'Raw Weather Data'!BW50-$N50,"-"),"-")</f>
        <v>-</v>
      </c>
      <c r="BX50" s="314"/>
      <c r="BY50" s="153" t="str">
        <f t="shared" si="4"/>
        <v>-</v>
      </c>
      <c r="BZ50" s="149" t="str">
        <f>IFERROR(IF($I50="y",'Raw Weather Data'!BZ50-$N50,"-"),"-")</f>
        <v>-</v>
      </c>
      <c r="CA50" s="314"/>
      <c r="CB50" s="153" t="str">
        <f t="shared" si="5"/>
        <v>-</v>
      </c>
      <c r="CC50" s="149" t="str">
        <f>IFERROR(IF($I50="y",'Raw Weather Data'!CC50-$N50,"-"),"-")</f>
        <v>-</v>
      </c>
      <c r="CD50" s="314"/>
      <c r="CE50" s="153" t="str">
        <f t="shared" si="6"/>
        <v>-</v>
      </c>
      <c r="CF50" s="149" t="str">
        <f>IFERROR(IF($I50="y",'Raw Weather Data'!CF50-$N50,"-"),"-")</f>
        <v>-</v>
      </c>
      <c r="CG50" s="314"/>
      <c r="CH50" s="153" t="str">
        <f t="shared" si="7"/>
        <v>-</v>
      </c>
      <c r="CI50" s="149" t="str">
        <f>IFERROR(IF($I50="y",'Raw Weather Data'!CI50-$N50,"-"),"-")</f>
        <v>-</v>
      </c>
      <c r="CJ50" s="314"/>
      <c r="CK50" s="153" t="str">
        <f t="shared" si="8"/>
        <v>-</v>
      </c>
      <c r="CL50" s="154" t="str">
        <f>IFERROR(IF($I50="y",'Raw Weather Data'!CL50-$N50,"-"),"-")</f>
        <v>-</v>
      </c>
      <c r="CM50" s="314"/>
      <c r="CN50" s="153" t="str">
        <f t="shared" si="9"/>
        <v>-</v>
      </c>
      <c r="CO50" s="149" t="str">
        <f>IFERROR(IF($I50="y",'Raw Weather Data'!CO50-$N50,"-"),"-")</f>
        <v>-</v>
      </c>
      <c r="CP50" s="314"/>
      <c r="CQ50" s="153" t="str">
        <f t="shared" si="10"/>
        <v>-</v>
      </c>
      <c r="CR50" s="149" t="str">
        <f>IFERROR(IF($I50="y",'Raw Weather Data'!CR50-$N50,"-"),"-")</f>
        <v>-</v>
      </c>
      <c r="CS50" s="314"/>
      <c r="CT50" s="153" t="str">
        <f t="shared" si="11"/>
        <v>-</v>
      </c>
      <c r="CU50" s="149" t="str">
        <f>IFERROR(IF($I50="y",'Raw Weather Data'!CU50-$N50,"-"),"-")</f>
        <v>-</v>
      </c>
      <c r="CV50" s="314"/>
      <c r="CW50" s="153" t="str">
        <f t="shared" si="12"/>
        <v>-</v>
      </c>
      <c r="CX50" s="149" t="str">
        <f>IFERROR(IF($I50="y",'Raw Weather Data'!CX50-$N50,"-"),"-")</f>
        <v>-</v>
      </c>
      <c r="CY50" s="314"/>
      <c r="CZ50" s="153" t="str">
        <f t="shared" si="13"/>
        <v>-</v>
      </c>
      <c r="DA50" s="149" t="str">
        <f>IFERROR(IF($I50="y",'Raw Weather Data'!DA50-$N50,"-"),"-")</f>
        <v>-</v>
      </c>
      <c r="DB50" s="314"/>
      <c r="DC50" s="153" t="str">
        <f t="shared" si="14"/>
        <v>-</v>
      </c>
      <c r="DD50" s="149" t="str">
        <f>IFERROR(IF($I50="y",'Raw Weather Data'!DD50-$N50,"-"),"-")</f>
        <v>-</v>
      </c>
      <c r="DE50" s="314"/>
      <c r="DF50" s="153" t="str">
        <f t="shared" si="15"/>
        <v>-</v>
      </c>
      <c r="DG50" s="149" t="str">
        <f>IFERROR(IF($I50="y",'Raw Weather Data'!DG50-$N50,"-"),"-")</f>
        <v>-</v>
      </c>
      <c r="DH50" s="314"/>
      <c r="DI50" s="155" t="str">
        <f t="shared" si="16"/>
        <v>-</v>
      </c>
      <c r="DL50" s="152" t="str">
        <f>IFERROR(IF($I50="y",'Raw Weather Data'!DL50-$N50,"-"),"-")</f>
        <v>-</v>
      </c>
      <c r="DM50" s="314"/>
      <c r="DN50" s="153" t="str">
        <f t="shared" si="42"/>
        <v>-</v>
      </c>
      <c r="DO50" s="149" t="str">
        <f>IFERROR(IF($I50="y",'Raw Weather Data'!DO50-$N50,"-"),"-")</f>
        <v>-</v>
      </c>
      <c r="DP50" s="314"/>
      <c r="DQ50" s="153" t="str">
        <f t="shared" si="43"/>
        <v>-</v>
      </c>
      <c r="DR50" s="149" t="str">
        <f>IFERROR(IF($I50="y",'Raw Weather Data'!DR50-$N50,"-"),"-")</f>
        <v>-</v>
      </c>
      <c r="DS50" s="314"/>
      <c r="DT50" s="153" t="str">
        <f t="shared" si="44"/>
        <v>-</v>
      </c>
      <c r="DU50" s="149" t="str">
        <f>IFERROR(IF($I50="y",'Raw Weather Data'!DU50-$N50,"-"),"-")</f>
        <v>-</v>
      </c>
      <c r="DV50" s="314"/>
      <c r="DW50" s="153" t="str">
        <f t="shared" si="45"/>
        <v>-</v>
      </c>
      <c r="DX50" s="149" t="str">
        <f>IFERROR(IF($I50="y",'Raw Weather Data'!DX50-$N50,"-"),"-")</f>
        <v>-</v>
      </c>
      <c r="DY50" s="314"/>
      <c r="DZ50" s="153" t="str">
        <f t="shared" si="46"/>
        <v>-</v>
      </c>
      <c r="EA50" s="149" t="str">
        <f>IFERROR(IF($I50="y",'Raw Weather Data'!EA50-$N50,"-"),"-")</f>
        <v>-</v>
      </c>
      <c r="EB50" s="314"/>
      <c r="EC50" s="153" t="str">
        <f t="shared" si="17"/>
        <v>-</v>
      </c>
      <c r="ED50" s="149" t="str">
        <f>IFERROR(IF($I50="y",'Raw Weather Data'!ED50-$N50,"-"),"-")</f>
        <v>-</v>
      </c>
      <c r="EE50" s="314"/>
      <c r="EF50" s="153" t="str">
        <f t="shared" si="18"/>
        <v>-</v>
      </c>
      <c r="EG50" s="149" t="str">
        <f>IFERROR(IF($I50="y",'Raw Weather Data'!EG50-$N50,"-"),"-")</f>
        <v>-</v>
      </c>
      <c r="EH50" s="314"/>
      <c r="EI50" s="153" t="str">
        <f t="shared" si="19"/>
        <v>-</v>
      </c>
      <c r="EJ50" s="154" t="str">
        <f>IFERROR(IF($I50="y",'Raw Weather Data'!EJ50-$N50,"-"),"-")</f>
        <v>-</v>
      </c>
      <c r="EK50" s="314"/>
      <c r="EL50" s="153" t="str">
        <f t="shared" si="20"/>
        <v>-</v>
      </c>
      <c r="EM50" s="149" t="str">
        <f>IFERROR(IF($I50="y",'Raw Weather Data'!EM50-$N50,"-"),"-")</f>
        <v>-</v>
      </c>
      <c r="EN50" s="314"/>
      <c r="EO50" s="153" t="str">
        <f t="shared" si="47"/>
        <v>-</v>
      </c>
      <c r="EP50" s="149" t="str">
        <f>IFERROR(IF($I50="y",'Raw Weather Data'!EP50-$N50,"-"),"-")</f>
        <v>-</v>
      </c>
      <c r="EQ50" s="314"/>
      <c r="ER50" s="153" t="str">
        <f t="shared" si="21"/>
        <v>-</v>
      </c>
      <c r="ES50" s="149" t="str">
        <f>IFERROR(IF($I50="y",'Raw Weather Data'!ES50-$N50,"-"),"-")</f>
        <v>-</v>
      </c>
      <c r="ET50" s="314"/>
      <c r="EU50" s="153" t="str">
        <f t="shared" si="48"/>
        <v>-</v>
      </c>
      <c r="EV50" s="149" t="str">
        <f>IFERROR(IF($I50="y",'Raw Weather Data'!EV50-$N50,"-"),"-")</f>
        <v>-</v>
      </c>
      <c r="EW50" s="314"/>
      <c r="EX50" s="153" t="str">
        <f t="shared" si="49"/>
        <v>-</v>
      </c>
      <c r="EY50" s="149" t="str">
        <f>IFERROR(IF($I50="y",'Raw Weather Data'!EY50-$N50,"-"),"-")</f>
        <v>-</v>
      </c>
      <c r="EZ50" s="314"/>
      <c r="FA50" s="153" t="str">
        <f t="shared" si="50"/>
        <v>-</v>
      </c>
      <c r="FB50" s="149" t="str">
        <f>IFERROR(IF($I50="y",'Raw Weather Data'!FB50-$N50,"-"),"-")</f>
        <v>-</v>
      </c>
      <c r="FC50" s="314"/>
      <c r="FD50" s="153" t="str">
        <f t="shared" si="51"/>
        <v>-</v>
      </c>
      <c r="FE50" s="149" t="str">
        <f>IFERROR(IF($I50="y",'Raw Weather Data'!FE50-$N50,"-"),"-")</f>
        <v>-</v>
      </c>
      <c r="FF50" s="314"/>
      <c r="FG50" s="155" t="str">
        <f t="shared" si="52"/>
        <v>-</v>
      </c>
      <c r="FJ50" s="152" t="str">
        <f>IFERROR(IF($I50="y",'Raw Weather Data'!FJ50-$N50,"-"),"-")</f>
        <v>-</v>
      </c>
      <c r="FK50" s="314"/>
      <c r="FL50" s="153" t="str">
        <f t="shared" si="53"/>
        <v>-</v>
      </c>
      <c r="FM50" s="149" t="str">
        <f>IFERROR(IF($I50="y",'Raw Weather Data'!FM50-$N50,"-"),"-")</f>
        <v>-</v>
      </c>
      <c r="FN50" s="314"/>
      <c r="FO50" s="153" t="str">
        <f t="shared" si="54"/>
        <v>-</v>
      </c>
      <c r="FP50" s="149" t="str">
        <f>IFERROR(IF($I50="y",'Raw Weather Data'!FP50-$N50,"-"),"-")</f>
        <v>-</v>
      </c>
      <c r="FQ50" s="314"/>
      <c r="FR50" s="153" t="str">
        <f t="shared" si="55"/>
        <v>-</v>
      </c>
      <c r="FS50" s="149" t="str">
        <f>IFERROR(IF($I50="y",'Raw Weather Data'!FS50-$N50,"-"),"-")</f>
        <v>-</v>
      </c>
      <c r="FT50" s="314"/>
      <c r="FU50" s="153" t="str">
        <f t="shared" si="56"/>
        <v>-</v>
      </c>
      <c r="FV50" s="149" t="str">
        <f>IFERROR(IF($I50="y",'Raw Weather Data'!FV50-$N50,"-"),"-")</f>
        <v>-</v>
      </c>
      <c r="FW50" s="314"/>
      <c r="FX50" s="153" t="str">
        <f t="shared" si="22"/>
        <v>-</v>
      </c>
      <c r="FY50" s="149" t="str">
        <f>IF($I50="y",'Raw Weather Data'!FY50-$N50,"-")</f>
        <v>-</v>
      </c>
      <c r="FZ50" s="314"/>
      <c r="GA50" s="153" t="str">
        <f t="shared" si="23"/>
        <v>-</v>
      </c>
      <c r="GB50" s="149" t="str">
        <f>IFERROR(IF($I50="y",'Raw Weather Data'!GB50-$N50,"-"),"-")</f>
        <v>-</v>
      </c>
      <c r="GC50" s="314"/>
      <c r="GD50" s="153" t="str">
        <f t="shared" si="57"/>
        <v>-</v>
      </c>
      <c r="GE50" s="149" t="str">
        <f>IFERROR(IF($I50="y",'Raw Weather Data'!GE50-$N50,"-"),"-")</f>
        <v>-</v>
      </c>
      <c r="GF50" s="314"/>
      <c r="GG50" s="153" t="str">
        <f t="shared" si="58"/>
        <v>-</v>
      </c>
      <c r="GH50" s="154" t="str">
        <f>IFERROR(IF($I50="y",'Raw Weather Data'!GH50-$N50,"-"),"-")</f>
        <v>-</v>
      </c>
      <c r="GI50" s="314"/>
      <c r="GJ50" s="153" t="str">
        <f t="shared" si="59"/>
        <v>-</v>
      </c>
      <c r="GK50" s="149" t="str">
        <f>IFERROR(IF($I50="y",'Raw Weather Data'!GK50-$N50,"-"),"-")</f>
        <v>-</v>
      </c>
      <c r="GL50" s="314"/>
      <c r="GM50" s="153" t="str">
        <f t="shared" si="60"/>
        <v>-</v>
      </c>
      <c r="GN50" s="149" t="str">
        <f>IFERROR(IF($I50="y",'Raw Weather Data'!GN50-$N50,"-"),"-")</f>
        <v>-</v>
      </c>
      <c r="GO50" s="314"/>
      <c r="GP50" s="153" t="str">
        <f t="shared" si="61"/>
        <v>-</v>
      </c>
      <c r="GQ50" s="149" t="str">
        <f>IFERROR(IF($I50="y",'Raw Weather Data'!GQ50-$N50,"-"),"-")</f>
        <v>-</v>
      </c>
      <c r="GR50" s="314"/>
      <c r="GS50" s="153" t="str">
        <f t="shared" si="62"/>
        <v>-</v>
      </c>
      <c r="GT50" s="149" t="str">
        <f>IFERROR(IF($I50="y",'Raw Weather Data'!GT50-$N50,"-"),"-")</f>
        <v>-</v>
      </c>
      <c r="GU50" s="314"/>
      <c r="GV50" s="153" t="str">
        <f t="shared" si="63"/>
        <v>-</v>
      </c>
      <c r="GW50" s="149" t="str">
        <f>IFERROR(IF($I50="y",'Raw Weather Data'!GW50-$N50,"-"),"-")</f>
        <v>-</v>
      </c>
      <c r="GX50" s="314"/>
      <c r="GY50" s="153" t="str">
        <f t="shared" si="64"/>
        <v>-</v>
      </c>
      <c r="GZ50" s="149" t="str">
        <f>IFERROR(IF($I50="y",'Raw Weather Data'!GZ50-$N50,"-"),"-")</f>
        <v>-</v>
      </c>
      <c r="HA50" s="314"/>
      <c r="HB50" s="153" t="str">
        <f t="shared" si="65"/>
        <v>-</v>
      </c>
      <c r="HC50" s="149" t="str">
        <f>IFERROR(IF($I50="y",'Raw Weather Data'!HC50-$N50,"-"),"-")</f>
        <v>-</v>
      </c>
      <c r="HD50" s="314"/>
      <c r="HE50" s="155" t="str">
        <f t="shared" si="24"/>
        <v>-</v>
      </c>
    </row>
    <row r="51" spans="1:213" ht="16" thickBot="1" x14ac:dyDescent="0.4">
      <c r="H51" s="301">
        <v>30</v>
      </c>
      <c r="I51" s="301" t="str">
        <f t="shared" ref="I51" si="66">IF(H51&lt;=$C$11,"Y","N")</f>
        <v>N</v>
      </c>
      <c r="K51" s="18"/>
      <c r="L51" s="56"/>
      <c r="M51" s="120">
        <f ca="1">'Raw Weather Data'!K51</f>
        <v>44762</v>
      </c>
      <c r="N51" s="121">
        <f ca="1">'Raw Weather Data'!L51</f>
        <v>81.170060000000007</v>
      </c>
      <c r="P51" s="64" t="str">
        <f>IFERROR(IF($I51="y",'Raw Weather Data'!P51-$N51,"-"),"-")</f>
        <v>-</v>
      </c>
      <c r="Q51" s="315"/>
      <c r="R51" s="90" t="str">
        <f t="shared" si="26"/>
        <v>-</v>
      </c>
      <c r="S51" s="65" t="str">
        <f>IFERROR(IF($I51="y",'Raw Weather Data'!S51-$N51,"-"),"-")</f>
        <v>-</v>
      </c>
      <c r="T51" s="315"/>
      <c r="U51" s="90" t="str">
        <f t="shared" si="27"/>
        <v>-</v>
      </c>
      <c r="V51" s="65" t="str">
        <f>IFERROR(IF($I51="y",'Raw Weather Data'!V51-$N51,"-"),"-")</f>
        <v>-</v>
      </c>
      <c r="W51" s="315"/>
      <c r="X51" s="90" t="str">
        <f t="shared" si="28"/>
        <v>-</v>
      </c>
      <c r="Y51" s="65" t="str">
        <f>IFERROR(IF($I51="y",'Raw Weather Data'!Y51-$N51,"-"),"-")</f>
        <v>-</v>
      </c>
      <c r="Z51" s="315"/>
      <c r="AA51" s="90" t="str">
        <f t="shared" si="29"/>
        <v>-</v>
      </c>
      <c r="AB51" s="65" t="str">
        <f>IFERROR(IF($I51="y",'Raw Weather Data'!AB51-$N51,"-"),"-")</f>
        <v>-</v>
      </c>
      <c r="AC51" s="315"/>
      <c r="AD51" s="90" t="str">
        <f t="shared" si="30"/>
        <v>-</v>
      </c>
      <c r="AE51" s="65" t="str">
        <f>IFERROR(IF($I51="y",'Raw Weather Data'!AE51-$N51,"-"),"-")</f>
        <v>-</v>
      </c>
      <c r="AF51" s="315"/>
      <c r="AG51" s="90" t="str">
        <f t="shared" si="31"/>
        <v>-</v>
      </c>
      <c r="AH51" s="65" t="str">
        <f>IFERROR(IF($I51="y",'Raw Weather Data'!AH51-$N51,"-"),"-")</f>
        <v>-</v>
      </c>
      <c r="AI51" s="315"/>
      <c r="AJ51" s="90" t="str">
        <f t="shared" si="32"/>
        <v>-</v>
      </c>
      <c r="AK51" s="65" t="str">
        <f>IFERROR(IF($I51="y",'Raw Weather Data'!AK51-$N51,"-"),"-")</f>
        <v>-</v>
      </c>
      <c r="AL51" s="315"/>
      <c r="AM51" s="90" t="str">
        <f t="shared" si="33"/>
        <v>-</v>
      </c>
      <c r="AN51" s="66" t="str">
        <f>IFERROR(IF($I51="y",'Raw Weather Data'!AN51-$N51,"-"),"-")</f>
        <v>-</v>
      </c>
      <c r="AO51" s="315"/>
      <c r="AP51" s="90" t="str">
        <f t="shared" si="34"/>
        <v>-</v>
      </c>
      <c r="AQ51" s="65" t="str">
        <f>IFERROR(IF($I51="y",'Raw Weather Data'!AQ51-$N51,"-"),"-")</f>
        <v>-</v>
      </c>
      <c r="AR51" s="315"/>
      <c r="AS51" s="90" t="str">
        <f t="shared" si="35"/>
        <v>-</v>
      </c>
      <c r="AT51" s="65" t="str">
        <f>IFERROR(IF($I51="y",'Raw Weather Data'!AT51-$N51,"-"),"-")</f>
        <v>-</v>
      </c>
      <c r="AU51" s="315"/>
      <c r="AV51" s="90" t="str">
        <f t="shared" si="36"/>
        <v>-</v>
      </c>
      <c r="AW51" s="65" t="str">
        <f>IFERROR(IF($I51="y",'Raw Weather Data'!AW51-$N51,"-"),"-")</f>
        <v>-</v>
      </c>
      <c r="AX51" s="315"/>
      <c r="AY51" s="90" t="str">
        <f t="shared" si="37"/>
        <v>-</v>
      </c>
      <c r="AZ51" s="65" t="str">
        <f>IFERROR(IF($I51="y",'Raw Weather Data'!AZ51-$N51,"-"),"-")</f>
        <v>-</v>
      </c>
      <c r="BA51" s="315"/>
      <c r="BB51" s="90" t="str">
        <f t="shared" si="38"/>
        <v>-</v>
      </c>
      <c r="BC51" s="65" t="str">
        <f>IFERROR(IF($I51="y",'Raw Weather Data'!BC51-$N51,"-"),"-")</f>
        <v>-</v>
      </c>
      <c r="BD51" s="315"/>
      <c r="BE51" s="90" t="str">
        <f t="shared" si="39"/>
        <v>-</v>
      </c>
      <c r="BF51" s="65" t="str">
        <f>IFERROR(IF($I51="y",'Raw Weather Data'!BF51-$N51,"-"),"-")</f>
        <v>-</v>
      </c>
      <c r="BG51" s="315"/>
      <c r="BH51" s="90" t="str">
        <f t="shared" si="40"/>
        <v>-</v>
      </c>
      <c r="BI51" s="65" t="str">
        <f>IFERROR(IF($I51="y",'Raw Weather Data'!BI51-$N51,"-"),"-")</f>
        <v>-</v>
      </c>
      <c r="BJ51" s="315"/>
      <c r="BK51" s="92" t="str">
        <f t="shared" si="41"/>
        <v>-</v>
      </c>
      <c r="BN51" s="64" t="str">
        <f>IFERROR(IF($I51="y",'Raw Weather Data'!BN51-$N51,"-"),"-")</f>
        <v>-</v>
      </c>
      <c r="BO51" s="315"/>
      <c r="BP51" s="90" t="str">
        <f t="shared" si="1"/>
        <v>-</v>
      </c>
      <c r="BQ51" s="65" t="str">
        <f>IFERROR(IF($I51="y",'Raw Weather Data'!BQ51-$N51,"-"),"-")</f>
        <v>-</v>
      </c>
      <c r="BR51" s="315"/>
      <c r="BS51" s="90" t="str">
        <f t="shared" si="2"/>
        <v>-</v>
      </c>
      <c r="BT51" s="65" t="str">
        <f>IFERROR(IF($I51="y",'Raw Weather Data'!BT51-$N51,"-"),"-")</f>
        <v>-</v>
      </c>
      <c r="BU51" s="315"/>
      <c r="BV51" s="90" t="str">
        <f t="shared" si="3"/>
        <v>-</v>
      </c>
      <c r="BW51" s="65" t="str">
        <f>IFERROR(IF($I51="y",'Raw Weather Data'!BW51-$N51,"-"),"-")</f>
        <v>-</v>
      </c>
      <c r="BX51" s="315"/>
      <c r="BY51" s="90" t="str">
        <f t="shared" si="4"/>
        <v>-</v>
      </c>
      <c r="BZ51" s="65" t="str">
        <f>IFERROR(IF($I51="y",'Raw Weather Data'!BZ51-$N51,"-"),"-")</f>
        <v>-</v>
      </c>
      <c r="CA51" s="315"/>
      <c r="CB51" s="90" t="str">
        <f t="shared" si="5"/>
        <v>-</v>
      </c>
      <c r="CC51" s="65" t="str">
        <f>IFERROR(IF($I51="y",'Raw Weather Data'!CC51-$N51,"-"),"-")</f>
        <v>-</v>
      </c>
      <c r="CD51" s="315"/>
      <c r="CE51" s="90" t="str">
        <f t="shared" si="6"/>
        <v>-</v>
      </c>
      <c r="CF51" s="65" t="str">
        <f>IFERROR(IF($I51="y",'Raw Weather Data'!CF51-$N51,"-"),"-")</f>
        <v>-</v>
      </c>
      <c r="CG51" s="315"/>
      <c r="CH51" s="90" t="str">
        <f t="shared" si="7"/>
        <v>-</v>
      </c>
      <c r="CI51" s="65" t="str">
        <f>IFERROR(IF($I51="y",'Raw Weather Data'!CI51-$N51,"-"),"-")</f>
        <v>-</v>
      </c>
      <c r="CJ51" s="315"/>
      <c r="CK51" s="90" t="str">
        <f t="shared" si="8"/>
        <v>-</v>
      </c>
      <c r="CL51" s="66" t="str">
        <f>IFERROR(IF($I51="y",'Raw Weather Data'!CL51-$N51,"-"),"-")</f>
        <v>-</v>
      </c>
      <c r="CM51" s="315"/>
      <c r="CN51" s="90" t="str">
        <f t="shared" si="9"/>
        <v>-</v>
      </c>
      <c r="CO51" s="65" t="str">
        <f>IFERROR(IF($I51="y",'Raw Weather Data'!CO51-$N51,"-"),"-")</f>
        <v>-</v>
      </c>
      <c r="CP51" s="315"/>
      <c r="CQ51" s="90" t="str">
        <f t="shared" si="10"/>
        <v>-</v>
      </c>
      <c r="CR51" s="65" t="str">
        <f>IFERROR(IF($I51="y",'Raw Weather Data'!CR51-$N51,"-"),"-")</f>
        <v>-</v>
      </c>
      <c r="CS51" s="315"/>
      <c r="CT51" s="90" t="str">
        <f t="shared" si="11"/>
        <v>-</v>
      </c>
      <c r="CU51" s="65" t="str">
        <f>IFERROR(IF($I51="y",'Raw Weather Data'!CU51-$N51,"-"),"-")</f>
        <v>-</v>
      </c>
      <c r="CV51" s="315"/>
      <c r="CW51" s="90" t="str">
        <f t="shared" si="12"/>
        <v>-</v>
      </c>
      <c r="CX51" s="65" t="str">
        <f>IFERROR(IF($I51="y",'Raw Weather Data'!CX51-$N51,"-"),"-")</f>
        <v>-</v>
      </c>
      <c r="CY51" s="315"/>
      <c r="CZ51" s="90" t="str">
        <f t="shared" si="13"/>
        <v>-</v>
      </c>
      <c r="DA51" s="65" t="str">
        <f>IFERROR(IF($I51="y",'Raw Weather Data'!DA51-$N51,"-"),"-")</f>
        <v>-</v>
      </c>
      <c r="DB51" s="315"/>
      <c r="DC51" s="90" t="str">
        <f t="shared" si="14"/>
        <v>-</v>
      </c>
      <c r="DD51" s="65" t="str">
        <f>IFERROR(IF($I51="y",'Raw Weather Data'!DD51-$N51,"-"),"-")</f>
        <v>-</v>
      </c>
      <c r="DE51" s="315"/>
      <c r="DF51" s="90" t="str">
        <f t="shared" si="15"/>
        <v>-</v>
      </c>
      <c r="DG51" s="65" t="str">
        <f>IFERROR(IF($I51="y",'Raw Weather Data'!DG51-$N51,"-"),"-")</f>
        <v>-</v>
      </c>
      <c r="DH51" s="315"/>
      <c r="DI51" s="92" t="str">
        <f t="shared" si="16"/>
        <v>-</v>
      </c>
      <c r="DL51" s="64" t="str">
        <f>IFERROR(IF($I51="y",'Raw Weather Data'!DL51-$N51,"-"),"-")</f>
        <v>-</v>
      </c>
      <c r="DM51" s="315"/>
      <c r="DN51" s="90" t="str">
        <f t="shared" si="42"/>
        <v>-</v>
      </c>
      <c r="DO51" s="65" t="str">
        <f>IFERROR(IF($I51="y",'Raw Weather Data'!DO51-$N51,"-"),"-")</f>
        <v>-</v>
      </c>
      <c r="DP51" s="315"/>
      <c r="DQ51" s="90" t="str">
        <f t="shared" si="43"/>
        <v>-</v>
      </c>
      <c r="DR51" s="65" t="str">
        <f>IFERROR(IF($I51="y",'Raw Weather Data'!DR51-$N51,"-"),"-")</f>
        <v>-</v>
      </c>
      <c r="DS51" s="315"/>
      <c r="DT51" s="90" t="str">
        <f t="shared" si="44"/>
        <v>-</v>
      </c>
      <c r="DU51" s="65" t="str">
        <f>IFERROR(IF($I51="y",'Raw Weather Data'!DU51-$N51,"-"),"-")</f>
        <v>-</v>
      </c>
      <c r="DV51" s="315"/>
      <c r="DW51" s="90" t="str">
        <f t="shared" si="45"/>
        <v>-</v>
      </c>
      <c r="DX51" s="65" t="str">
        <f>IFERROR(IF($I51="y",'Raw Weather Data'!DX51-$N51,"-"),"-")</f>
        <v>-</v>
      </c>
      <c r="DY51" s="315"/>
      <c r="DZ51" s="90" t="str">
        <f t="shared" si="46"/>
        <v>-</v>
      </c>
      <c r="EA51" s="65" t="str">
        <f>IFERROR(IF($I51="y",'Raw Weather Data'!EA51-$N51,"-"),"-")</f>
        <v>-</v>
      </c>
      <c r="EB51" s="315"/>
      <c r="EC51" s="90" t="str">
        <f t="shared" si="17"/>
        <v>-</v>
      </c>
      <c r="ED51" s="65" t="str">
        <f>IFERROR(IF($I51="y",'Raw Weather Data'!ED51-$N51,"-"),"-")</f>
        <v>-</v>
      </c>
      <c r="EE51" s="315"/>
      <c r="EF51" s="90" t="str">
        <f t="shared" si="18"/>
        <v>-</v>
      </c>
      <c r="EG51" s="65" t="str">
        <f>IFERROR(IF($I51="y",'Raw Weather Data'!EG51-$N51,"-"),"-")</f>
        <v>-</v>
      </c>
      <c r="EH51" s="315"/>
      <c r="EI51" s="90" t="str">
        <f t="shared" si="19"/>
        <v>-</v>
      </c>
      <c r="EJ51" s="66" t="str">
        <f>IFERROR(IF($I51="y",'Raw Weather Data'!EJ51-$N51,"-"),"-")</f>
        <v>-</v>
      </c>
      <c r="EK51" s="315"/>
      <c r="EL51" s="90" t="str">
        <f t="shared" si="20"/>
        <v>-</v>
      </c>
      <c r="EM51" s="65" t="str">
        <f>IFERROR(IF($I51="y",'Raw Weather Data'!EM51-$N51,"-"),"-")</f>
        <v>-</v>
      </c>
      <c r="EN51" s="315"/>
      <c r="EO51" s="90" t="str">
        <f t="shared" si="47"/>
        <v>-</v>
      </c>
      <c r="EP51" s="65" t="str">
        <f>IFERROR(IF($I51="y",'Raw Weather Data'!EP51-$N51,"-"),"-")</f>
        <v>-</v>
      </c>
      <c r="EQ51" s="315"/>
      <c r="ER51" s="90" t="str">
        <f t="shared" si="21"/>
        <v>-</v>
      </c>
      <c r="ES51" s="65" t="str">
        <f>IFERROR(IF($I51="y",'Raw Weather Data'!ES51-$N51,"-"),"-")</f>
        <v>-</v>
      </c>
      <c r="ET51" s="315"/>
      <c r="EU51" s="90" t="str">
        <f t="shared" si="48"/>
        <v>-</v>
      </c>
      <c r="EV51" s="65" t="str">
        <f>IFERROR(IF($I51="y",'Raw Weather Data'!EV51-$N51,"-"),"-")</f>
        <v>-</v>
      </c>
      <c r="EW51" s="315"/>
      <c r="EX51" s="90" t="str">
        <f t="shared" si="49"/>
        <v>-</v>
      </c>
      <c r="EY51" s="65" t="str">
        <f>IFERROR(IF($I51="y",'Raw Weather Data'!EY51-$N51,"-"),"-")</f>
        <v>-</v>
      </c>
      <c r="EZ51" s="315"/>
      <c r="FA51" s="90" t="str">
        <f t="shared" si="50"/>
        <v>-</v>
      </c>
      <c r="FB51" s="65" t="str">
        <f>IFERROR(IF($I51="y",'Raw Weather Data'!FB51-$N51,"-"),"-")</f>
        <v>-</v>
      </c>
      <c r="FC51" s="315"/>
      <c r="FD51" s="90" t="str">
        <f t="shared" si="51"/>
        <v>-</v>
      </c>
      <c r="FE51" s="65" t="str">
        <f>IFERROR(IF($I51="y",'Raw Weather Data'!FE51-$N51,"-"),"-")</f>
        <v>-</v>
      </c>
      <c r="FF51" s="315"/>
      <c r="FG51" s="92" t="str">
        <f t="shared" si="52"/>
        <v>-</v>
      </c>
      <c r="FJ51" s="64" t="str">
        <f>IFERROR(IF($I51="y",'Raw Weather Data'!FJ51-$N51,"-"),"-")</f>
        <v>-</v>
      </c>
      <c r="FK51" s="315"/>
      <c r="FL51" s="90" t="str">
        <f t="shared" si="53"/>
        <v>-</v>
      </c>
      <c r="FM51" s="65" t="str">
        <f>IFERROR(IF($I51="y",'Raw Weather Data'!FM51-$N51,"-"),"-")</f>
        <v>-</v>
      </c>
      <c r="FN51" s="315"/>
      <c r="FO51" s="90" t="str">
        <f t="shared" si="54"/>
        <v>-</v>
      </c>
      <c r="FP51" s="65" t="str">
        <f>IFERROR(IF($I51="y",'Raw Weather Data'!FP51-$N51,"-"),"-")</f>
        <v>-</v>
      </c>
      <c r="FQ51" s="315"/>
      <c r="FR51" s="90" t="str">
        <f t="shared" si="55"/>
        <v>-</v>
      </c>
      <c r="FS51" s="65" t="str">
        <f>IFERROR(IF($I51="y",'Raw Weather Data'!FS51-$N51,"-"),"-")</f>
        <v>-</v>
      </c>
      <c r="FT51" s="315"/>
      <c r="FU51" s="90" t="str">
        <f t="shared" si="56"/>
        <v>-</v>
      </c>
      <c r="FV51" s="65" t="str">
        <f>IFERROR(IF($I51="y",'Raw Weather Data'!FV51-$N51,"-"),"-")</f>
        <v>-</v>
      </c>
      <c r="FW51" s="315"/>
      <c r="FX51" s="90" t="str">
        <f t="shared" si="22"/>
        <v>-</v>
      </c>
      <c r="FY51" s="65" t="str">
        <f>IF($I51="y",'Raw Weather Data'!FY51-$N51,"-")</f>
        <v>-</v>
      </c>
      <c r="FZ51" s="315"/>
      <c r="GA51" s="90" t="str">
        <f t="shared" si="23"/>
        <v>-</v>
      </c>
      <c r="GB51" s="65" t="str">
        <f>IFERROR(IF($I51="y",'Raw Weather Data'!GB51-$N51,"-"),"-")</f>
        <v>-</v>
      </c>
      <c r="GC51" s="315"/>
      <c r="GD51" s="90" t="str">
        <f t="shared" si="57"/>
        <v>-</v>
      </c>
      <c r="GE51" s="65" t="str">
        <f>IFERROR(IF($I51="y",'Raw Weather Data'!GE51-$N51,"-"),"-")</f>
        <v>-</v>
      </c>
      <c r="GF51" s="315"/>
      <c r="GG51" s="90" t="str">
        <f t="shared" si="58"/>
        <v>-</v>
      </c>
      <c r="GH51" s="66" t="str">
        <f>IFERROR(IF($I51="y",'Raw Weather Data'!GH51-$N51,"-"),"-")</f>
        <v>-</v>
      </c>
      <c r="GI51" s="315"/>
      <c r="GJ51" s="90" t="str">
        <f t="shared" si="59"/>
        <v>-</v>
      </c>
      <c r="GK51" s="65" t="str">
        <f>IFERROR(IF($I51="y",'Raw Weather Data'!GK51-$N51,"-"),"-")</f>
        <v>-</v>
      </c>
      <c r="GL51" s="315"/>
      <c r="GM51" s="90" t="str">
        <f t="shared" si="60"/>
        <v>-</v>
      </c>
      <c r="GN51" s="65" t="str">
        <f>IFERROR(IF($I51="y",'Raw Weather Data'!GN51-$N51,"-"),"-")</f>
        <v>-</v>
      </c>
      <c r="GO51" s="315"/>
      <c r="GP51" s="90" t="str">
        <f t="shared" si="61"/>
        <v>-</v>
      </c>
      <c r="GQ51" s="65" t="str">
        <f>IFERROR(IF($I51="y",'Raw Weather Data'!GQ51-$N51,"-"),"-")</f>
        <v>-</v>
      </c>
      <c r="GR51" s="315"/>
      <c r="GS51" s="90" t="str">
        <f t="shared" si="62"/>
        <v>-</v>
      </c>
      <c r="GT51" s="65" t="str">
        <f>IFERROR(IF($I51="y",'Raw Weather Data'!GT51-$N51,"-"),"-")</f>
        <v>-</v>
      </c>
      <c r="GU51" s="315"/>
      <c r="GV51" s="90" t="str">
        <f t="shared" si="63"/>
        <v>-</v>
      </c>
      <c r="GW51" s="65" t="str">
        <f>IFERROR(IF($I51="y",'Raw Weather Data'!GW51-$N51,"-"),"-")</f>
        <v>-</v>
      </c>
      <c r="GX51" s="315"/>
      <c r="GY51" s="90" t="str">
        <f t="shared" si="64"/>
        <v>-</v>
      </c>
      <c r="GZ51" s="65" t="str">
        <f>IFERROR(IF($I51="y",'Raw Weather Data'!GZ51-$N51,"-"),"-")</f>
        <v>-</v>
      </c>
      <c r="HA51" s="315"/>
      <c r="HB51" s="90" t="str">
        <f t="shared" si="65"/>
        <v>-</v>
      </c>
      <c r="HC51" s="65" t="str">
        <f>IFERROR(IF($I51="y",'Raw Weather Data'!HC51-$N51,"-"),"-")</f>
        <v>-</v>
      </c>
      <c r="HD51" s="315"/>
      <c r="HE51" s="92" t="str">
        <f t="shared" si="24"/>
        <v>-</v>
      </c>
    </row>
    <row r="52" spans="1:213" x14ac:dyDescent="0.35">
      <c r="G52"/>
      <c r="J52"/>
      <c r="M52"/>
      <c r="N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</row>
    <row r="53" spans="1:213" ht="14.5" x14ac:dyDescent="0.35">
      <c r="B53" s="372"/>
      <c r="C53" s="372"/>
      <c r="G53"/>
      <c r="J53"/>
      <c r="M53"/>
      <c r="N53" s="429" t="s">
        <v>3210</v>
      </c>
      <c r="O53" s="430"/>
      <c r="P53" s="60">
        <f ca="1">IFERROR(AVERAGE(P22:P51),"-")</f>
        <v>-0.38491714285714301</v>
      </c>
      <c r="Q53" s="60"/>
      <c r="R53" s="60">
        <f ca="1">IFERROR(AVERAGE(R22:R51),"-")</f>
        <v>1.3824642857142868</v>
      </c>
      <c r="S53" s="60">
        <f ca="1">IFERROR(AVERAGE(S22:S51),"-")</f>
        <v>-0.13806000000000246</v>
      </c>
      <c r="T53" s="60"/>
      <c r="U53" s="60">
        <f ca="1">IFERROR(AVERAGE(U22:U51),"-")</f>
        <v>1.8951428571428603</v>
      </c>
      <c r="V53" s="60">
        <f ca="1">IFERROR(AVERAGE(V22:V51),"-")</f>
        <v>0.1004400000000005</v>
      </c>
      <c r="W53" s="60"/>
      <c r="X53" s="60">
        <f ca="1">IFERROR(AVERAGE(X22:X51),"-")</f>
        <v>1.8904885714285702</v>
      </c>
      <c r="Y53" s="60">
        <f ca="1">IFERROR(AVERAGE(Y22:Y51),"-")</f>
        <v>0.45401142857142929</v>
      </c>
      <c r="Z53" s="60"/>
      <c r="AA53" s="60">
        <f ca="1">IFERROR(AVERAGE(AA22:AA51),"-")</f>
        <v>2.1368185714285715</v>
      </c>
      <c r="AB53" s="60">
        <f ca="1">IFERROR(AVERAGE(AB22:AB51),"-")</f>
        <v>1.1367257142857159</v>
      </c>
      <c r="AC53" s="60"/>
      <c r="AD53" s="60">
        <f ca="1">IFERROR(AVERAGE(AD22:AD51),"-")</f>
        <v>3.0646542857142864</v>
      </c>
      <c r="AE53" s="60">
        <f ca="1">IFERROR(AVERAGE(AE22:AE51),"-")</f>
        <v>0.20908285714285718</v>
      </c>
      <c r="AF53" s="60"/>
      <c r="AG53" s="60">
        <f ca="1">IFERROR(AVERAGE(AG22:AG51),"-")</f>
        <v>3.1668299999999983</v>
      </c>
      <c r="AH53" s="60">
        <f ca="1">IFERROR(AVERAGE(AH22:AH51),"-")</f>
        <v>-0.15670285714285623</v>
      </c>
      <c r="AI53" s="60"/>
      <c r="AJ53" s="60">
        <f ca="1">IFERROR(AVERAGE(AJ22:AJ51),"-")</f>
        <v>3.8382428571428555</v>
      </c>
      <c r="AK53" s="60">
        <f ca="1">IFERROR(AVERAGE(AK22:AK51),"-")</f>
        <v>2.2842257142857152</v>
      </c>
      <c r="AL53" s="60"/>
      <c r="AM53" s="60">
        <f ca="1">IFERROR(AVERAGE(AM22:AM51),"-")</f>
        <v>4.1375442857142826</v>
      </c>
      <c r="AN53" s="60">
        <f ca="1">IFERROR(AVERAGE(AN22:AN51),"-")</f>
        <v>2.9875114285714295</v>
      </c>
      <c r="AO53" s="60"/>
      <c r="AP53" s="60">
        <f ca="1">IFERROR(AVERAGE(AP22:AP51),"-")</f>
        <v>5.3311114285714307</v>
      </c>
      <c r="AQ53" s="60">
        <f ca="1">IFERROR(AVERAGE(AQ22:AQ51),"-")</f>
        <v>3.8733685714285699</v>
      </c>
      <c r="AR53" s="60"/>
      <c r="AS53" s="60">
        <f ca="1">IFERROR(AVERAGE(AS22:AS51),"-")</f>
        <v>7.5324728571428574</v>
      </c>
      <c r="AT53" s="60">
        <f ca="1">IFERROR(AVERAGE(AT22:AT51),"-")</f>
        <v>2.5458685714285716</v>
      </c>
      <c r="AU53" s="60"/>
      <c r="AV53" s="60">
        <f ca="1">IFERROR(AVERAGE(AV22:AV51),"-")</f>
        <v>5.5600714285714288</v>
      </c>
      <c r="AW53" s="60">
        <f ca="1">IFERROR(AVERAGE(AW22:AW51),"-")</f>
        <v>2.4790114285714302</v>
      </c>
      <c r="AX53" s="60"/>
      <c r="AY53" s="60">
        <f ca="1">IFERROR(AVERAGE(AY22:AY51),"-")</f>
        <v>4.9248899999999995</v>
      </c>
      <c r="AZ53" s="60">
        <f ca="1">IFERROR(AVERAGE(AZ22:AZ51),"-")</f>
        <v>3.3616542857142866</v>
      </c>
      <c r="BA53" s="60"/>
      <c r="BB53" s="60">
        <f ca="1">IFERROR(AVERAGE(BB22:BB51),"-")</f>
        <v>5.7017442857142884</v>
      </c>
      <c r="BC53" s="60">
        <f ca="1">IFERROR(AVERAGE(BC22:BC51),"-")</f>
        <v>2.97594</v>
      </c>
      <c r="BD53" s="60"/>
      <c r="BE53" s="60">
        <f ca="1">IFERROR(AVERAGE(BE22:BE51),"-")</f>
        <v>5.6036700000000002</v>
      </c>
      <c r="BF53" s="60">
        <f ca="1">IFERROR(AVERAGE(BF22:BF51),"-")</f>
        <v>3.2247257142857144</v>
      </c>
      <c r="BG53" s="60"/>
      <c r="BH53" s="60">
        <f ca="1">IFERROR(AVERAGE(BH22:BH51),"-")</f>
        <v>7.5778328571428561</v>
      </c>
      <c r="BI53" s="60">
        <f ca="1">IFERROR(AVERAGE(BI22:BI51),"-")</f>
        <v>3.7750114285714282</v>
      </c>
      <c r="BJ53" s="60"/>
      <c r="BK53" s="60">
        <f ca="1">IFERROR(AVERAGE(BK22:BK51),"-")</f>
        <v>6.9582985714285668</v>
      </c>
      <c r="BM53" s="87" t="s">
        <v>3210</v>
      </c>
      <c r="BN53" s="60">
        <f ca="1">IFERROR(AVERAGE(BN22:BN51),"-")</f>
        <v>-0.32963142857142713</v>
      </c>
      <c r="BO53" s="60"/>
      <c r="BP53" s="88">
        <f ca="1">IFERROR(AVERAGE(BP22:BP51),"-")</f>
        <v>1.379610000000002</v>
      </c>
      <c r="BQ53" s="60">
        <f ca="1">IFERROR(AVERAGE(BQ22:BQ51),"-")</f>
        <v>-0.23191714285713921</v>
      </c>
      <c r="BR53" s="60"/>
      <c r="BS53" s="88">
        <f ca="1">IFERROR(AVERAGE(BS22:BS51),"-")</f>
        <v>1.7875799999999984</v>
      </c>
      <c r="BT53" s="60">
        <f ca="1">IFERROR(AVERAGE(BT22:BT51),"-")</f>
        <v>-0.12327428571428507</v>
      </c>
      <c r="BU53" s="60"/>
      <c r="BV53" s="88">
        <f ca="1">IFERROR(AVERAGE(BV22:BV51),"-")</f>
        <v>1.8556457142857141</v>
      </c>
      <c r="BW53" s="60">
        <f ca="1">IFERROR(AVERAGE(BW22:BW51),"-")</f>
        <v>0.51444000000000101</v>
      </c>
      <c r="BX53" s="60"/>
      <c r="BY53" s="88">
        <f ca="1">IFERROR(AVERAGE(BY22:BY51),"-")</f>
        <v>1.9191728571428566</v>
      </c>
      <c r="BZ53" s="60">
        <f ca="1">IFERROR(AVERAGE(BZ22:BZ51),"-")</f>
        <v>0.76515428571428501</v>
      </c>
      <c r="CA53" s="60"/>
      <c r="CB53" s="88">
        <f ca="1">IFERROR(AVERAGE(CB22:CB51),"-")</f>
        <v>2.9830500000000031</v>
      </c>
      <c r="CC53" s="60">
        <f ca="1">IFERROR(AVERAGE(CC22:CC51),"-")</f>
        <v>-1.0933457142857128</v>
      </c>
      <c r="CD53" s="60"/>
      <c r="CE53" s="88">
        <f ca="1">IFERROR(AVERAGE(CE22:CE51),"-")</f>
        <v>2.9510357142857169</v>
      </c>
      <c r="CF53" s="60">
        <f ca="1">IFERROR(AVERAGE(CF22:CF51),"-")</f>
        <v>-4.9345714285715915E-2</v>
      </c>
      <c r="CG53" s="60"/>
      <c r="CH53" s="88">
        <f ca="1">IFERROR(AVERAGE(CH22:CH51),"-")</f>
        <v>3.0617999999999981</v>
      </c>
      <c r="CI53" s="60">
        <f ca="1">IFERROR(AVERAGE(CI22:CI51),"-")</f>
        <v>1.7506542857142868</v>
      </c>
      <c r="CJ53" s="60"/>
      <c r="CK53" s="88">
        <f ca="1">IFERROR(AVERAGE(CK22:CK51),"-")</f>
        <v>3.1072885714285716</v>
      </c>
      <c r="CL53" s="60">
        <f ca="1">IFERROR(AVERAGE(CL22:CL51),"-")</f>
        <v>1.4253685714285724</v>
      </c>
      <c r="CM53" s="60"/>
      <c r="CN53" s="88">
        <f ca="1">IFERROR(AVERAGE(CN22:CN51),"-")</f>
        <v>3.5364728571428579</v>
      </c>
      <c r="CO53" s="60">
        <f ca="1">IFERROR(AVERAGE(CO22:CO51),"-")</f>
        <v>1.9345114285714284</v>
      </c>
      <c r="CP53" s="60"/>
      <c r="CQ53" s="88">
        <f ca="1">IFERROR(AVERAGE(CQ22:CQ51),"-")</f>
        <v>5.4025842857142834</v>
      </c>
      <c r="CR53" s="60">
        <f ca="1">IFERROR(AVERAGE(CR22:CR51),"-")</f>
        <v>1.8753685714285713</v>
      </c>
      <c r="CS53" s="60"/>
      <c r="CT53" s="88">
        <f ca="1">IFERROR(AVERAGE(CT22:CT51),"-")</f>
        <v>4.1725800000000008</v>
      </c>
      <c r="CU53" s="60">
        <f ca="1">IFERROR(AVERAGE(CU22:CU51),"-")</f>
        <v>1.8721542857142854</v>
      </c>
      <c r="CV53" s="60"/>
      <c r="CW53" s="88">
        <f ca="1">IFERROR(AVERAGE(CW22:CW51),"-")</f>
        <v>5.4324771428571461</v>
      </c>
      <c r="CX53" s="60">
        <f ca="1">IFERROR(AVERAGE(CX22:CX51),"-")</f>
        <v>1.9987971428571432</v>
      </c>
      <c r="CY53" s="60"/>
      <c r="CZ53" s="88">
        <f ca="1">IFERROR(AVERAGE(CZ22:CZ51),"-")</f>
        <v>6.0237642857142886</v>
      </c>
      <c r="DA53" s="60">
        <f ca="1">IFERROR(AVERAGE(DA22:DA51),"-")</f>
        <v>3.1025828571428575</v>
      </c>
      <c r="DB53" s="60"/>
      <c r="DC53" s="88">
        <f ca="1">IFERROR(AVERAGE(DC22:DC51),"-")</f>
        <v>6.196898571428572</v>
      </c>
      <c r="DD53" s="60">
        <f ca="1">IFERROR(AVERAGE(DD22:DD51),"-")</f>
        <v>3.6155828571428557</v>
      </c>
      <c r="DE53" s="60"/>
      <c r="DF53" s="88">
        <f ca="1">IFERROR(AVERAGE(DF22:DF51),"-")</f>
        <v>5.1544414285714266</v>
      </c>
      <c r="DG53" s="60">
        <f ca="1">IFERROR(AVERAGE(DG22:DG51),"-")</f>
        <v>4.6113685714285726</v>
      </c>
      <c r="DH53" s="60"/>
      <c r="DI53" s="88">
        <f ca="1">IFERROR(AVERAGE(DI22:DI51),"-")</f>
        <v>5.8482900000000013</v>
      </c>
      <c r="DK53" s="87" t="s">
        <v>3210</v>
      </c>
      <c r="DL53" s="60">
        <f ca="1">IFERROR(AVERAGE(DL22:DL51),"-")</f>
        <v>0.22386857142857203</v>
      </c>
      <c r="DM53" s="60"/>
      <c r="DN53" s="88">
        <f ca="1">IFERROR(AVERAGE(DN22:DN51),"-")</f>
        <v>1.3075842857142865</v>
      </c>
      <c r="DO53" s="60">
        <f ca="1">IFERROR(AVERAGE(DO22:DO51),"-")</f>
        <v>-0.21198857142857161</v>
      </c>
      <c r="DP53" s="60"/>
      <c r="DQ53" s="88">
        <f ca="1">IFERROR(AVERAGE(DQ22:DQ51),"-")</f>
        <v>1.5625671428571464</v>
      </c>
      <c r="DR53" s="60">
        <f ca="1">IFERROR(AVERAGE(DR22:DR51),"-")</f>
        <v>-0.55913142857142872</v>
      </c>
      <c r="DS53" s="60"/>
      <c r="DT53" s="88">
        <f ca="1">IFERROR(AVERAGE(DT22:DT51),"-")</f>
        <v>1.9203042857142871</v>
      </c>
      <c r="DU53" s="60">
        <f ca="1">IFERROR(AVERAGE(DU22:DU51),"-")</f>
        <v>0.39422571428571523</v>
      </c>
      <c r="DV53" s="60"/>
      <c r="DW53" s="88">
        <f ca="1">IFERROR(AVERAGE(DW22:DW51),"-")</f>
        <v>2.2205442857142859</v>
      </c>
      <c r="DX53" s="60">
        <f ca="1">IFERROR(AVERAGE(DX22:DX51),"-")</f>
        <v>0.66293999999999953</v>
      </c>
      <c r="DY53" s="60"/>
      <c r="DZ53" s="88">
        <f ca="1">IFERROR(AVERAGE(DZ22:DZ51),"-")</f>
        <v>2.7367071428571434</v>
      </c>
      <c r="EA53" s="60">
        <f ca="1">IFERROR(AVERAGE(EA22:EA51),"-")</f>
        <v>0.32029714285714456</v>
      </c>
      <c r="EB53" s="60"/>
      <c r="EC53" s="88">
        <f ca="1">IFERROR(AVERAGE(EC22:EC51),"-")</f>
        <v>2.3740457142857165</v>
      </c>
      <c r="ED53" s="60">
        <f ca="1">IFERROR(AVERAGE(ED22:ED51),"-")</f>
        <v>0.2032971428571447</v>
      </c>
      <c r="EE53" s="60"/>
      <c r="EF53" s="88">
        <f ca="1">IFERROR(AVERAGE(EF22:EF51),"-")</f>
        <v>3.1093585714285732</v>
      </c>
      <c r="EG53" s="60">
        <f ca="1">IFERROR(AVERAGE(EG22:EG51),"-")</f>
        <v>1.89594</v>
      </c>
      <c r="EH53" s="60"/>
      <c r="EI53" s="88">
        <f ca="1">IFERROR(AVERAGE(EI22:EI51),"-")</f>
        <v>3.4997399999999996</v>
      </c>
      <c r="EJ53" s="60">
        <f ca="1">IFERROR(AVERAGE(EJ22:EJ51),"-")</f>
        <v>3.0299399999999999</v>
      </c>
      <c r="EK53" s="60"/>
      <c r="EL53" s="88">
        <f ca="1">IFERROR(AVERAGE(EL22:EL51),"-")</f>
        <v>4.2679414285714303</v>
      </c>
      <c r="EM53" s="60">
        <f ca="1">IFERROR(AVERAGE(EM22:EM51),"-")</f>
        <v>4.0038685714285718</v>
      </c>
      <c r="EN53" s="60"/>
      <c r="EO53" s="88">
        <f ca="1">IFERROR(AVERAGE(EO22:EO51),"-")</f>
        <v>5.9114185714285714</v>
      </c>
      <c r="EP53" s="60">
        <f ca="1">IFERROR(AVERAGE(EP22:EP51),"-")</f>
        <v>2.6853685714285724</v>
      </c>
      <c r="EQ53" s="60"/>
      <c r="ER53" s="88">
        <f ca="1">IFERROR(AVERAGE(ER22:ER51),"-")</f>
        <v>5.8800471428571432</v>
      </c>
      <c r="ES53" s="60">
        <f ca="1">IFERROR(AVERAGE(ES22:ES51),"-")</f>
        <v>3.8180828571428593</v>
      </c>
      <c r="ET53" s="60"/>
      <c r="EU53" s="88">
        <f ca="1">IFERROR(AVERAGE(EU22:EU51),"-")</f>
        <v>7.6529828571428551</v>
      </c>
      <c r="EV53" s="60">
        <f ca="1">IFERROR(AVERAGE(EV22:EV51),"-")</f>
        <v>4.6441542857142872</v>
      </c>
      <c r="EW53" s="60"/>
      <c r="EX53" s="88">
        <f ca="1">IFERROR(AVERAGE(EX22:EX51),"-")</f>
        <v>7.5450985714285741</v>
      </c>
      <c r="EY53" s="60">
        <f ca="1">IFERROR(AVERAGE(EY22:EY51),"-")</f>
        <v>3.2112257142857161</v>
      </c>
      <c r="EZ53" s="60"/>
      <c r="FA53" s="88">
        <f ca="1">IFERROR(AVERAGE(FA22:FA51),"-")</f>
        <v>5.9117142857142868</v>
      </c>
      <c r="FB53" s="60">
        <f ca="1">IFERROR(AVERAGE(FB22:FB51),"-")</f>
        <v>2.6095114285714316</v>
      </c>
      <c r="FC53" s="60"/>
      <c r="FD53" s="88">
        <f ca="1">IFERROR(AVERAGE(FD22:FD51),"-")</f>
        <v>4.944548571428574</v>
      </c>
      <c r="FE53" s="60">
        <f ca="1">IFERROR(AVERAGE(FE22:FE51),"-")</f>
        <v>3.1096542857142859</v>
      </c>
      <c r="FF53" s="60"/>
      <c r="FG53" s="88">
        <f ca="1">IFERROR(AVERAGE(FG22:FG51),"-")</f>
        <v>6.205628571428571</v>
      </c>
      <c r="FI53" s="87" t="s">
        <v>3210</v>
      </c>
      <c r="FJ53" s="60">
        <f ca="1">IFERROR(AVERAGE(FJ22:FJ51),"-")</f>
        <v>-0.49806000000000189</v>
      </c>
      <c r="FK53" s="60"/>
      <c r="FL53" s="88">
        <f ca="1">IFERROR(AVERAGE(FL22:FL51),"-")</f>
        <v>1.645817142857144</v>
      </c>
      <c r="FM53" s="60">
        <f ca="1">IFERROR(AVERAGE(FM22:FM51),"-")</f>
        <v>-0.11813142857142722</v>
      </c>
      <c r="FN53" s="60"/>
      <c r="FO53" s="88">
        <f ca="1">IFERROR(AVERAGE(FO22:FO51),"-")</f>
        <v>2.1241542857142859</v>
      </c>
      <c r="FP53" s="60">
        <f ca="1">IFERROR(AVERAGE(FP22:FP51),"-")</f>
        <v>0.20651142857142904</v>
      </c>
      <c r="FQ53" s="60"/>
      <c r="FR53" s="88">
        <f ca="1">IFERROR(AVERAGE(FR22:FR51),"-")</f>
        <v>2.0314928571428545</v>
      </c>
      <c r="FS53" s="60">
        <f ca="1">IFERROR(AVERAGE(FS22:FS51),"-")</f>
        <v>0.23158285714285703</v>
      </c>
      <c r="FT53" s="60"/>
      <c r="FU53" s="88">
        <f ca="1">IFERROR(AVERAGE(FU22:FU51),"-")</f>
        <v>2.670197142857142</v>
      </c>
      <c r="FV53" s="60">
        <f ca="1">IFERROR(AVERAGE(FV22:FV51),"-")</f>
        <v>1.5582857142855946E-2</v>
      </c>
      <c r="FW53" s="60"/>
      <c r="FX53" s="88">
        <f ca="1">IFERROR(AVERAGE(FX22:FX51),"-")</f>
        <v>2.956718571428572</v>
      </c>
      <c r="FY53" s="60">
        <f ca="1">IFERROR(AVERAGE(FY22:FY51),"-")</f>
        <v>0.57358285714285784</v>
      </c>
      <c r="FZ53" s="60"/>
      <c r="GA53" s="88">
        <f ca="1">IFERROR(AVERAGE(GA22:GA51),"-")</f>
        <v>3.1011942857142856</v>
      </c>
      <c r="GB53" s="60">
        <f ca="1">IFERROR(AVERAGE(GB22:GB51),"-")</f>
        <v>1.113582857142859</v>
      </c>
      <c r="GC53" s="60"/>
      <c r="GD53" s="88">
        <f ca="1">IFERROR(AVERAGE(GD22:GD51),"-")</f>
        <v>3.3958671428571421</v>
      </c>
      <c r="GE53" s="60">
        <f ca="1">IFERROR(AVERAGE(GE22:GE51),"-")</f>
        <v>2.7187971428571447</v>
      </c>
      <c r="GF53" s="60"/>
      <c r="GG53" s="88">
        <f ca="1">IFERROR(AVERAGE(GG22:GG51),"-")</f>
        <v>3.9988414285714304</v>
      </c>
      <c r="GH53" s="60">
        <f ca="1">IFERROR(AVERAGE(GH22:GH51),"-")</f>
        <v>2.4057257142857149</v>
      </c>
      <c r="GI53" s="60"/>
      <c r="GJ53" s="88">
        <f ca="1">IFERROR(AVERAGE(GJ22:GJ51),"-")</f>
        <v>5.3144228571428584</v>
      </c>
      <c r="GK53" s="60">
        <f ca="1">IFERROR(AVERAGE(GK22:GK51),"-")</f>
        <v>2.4346542857142848</v>
      </c>
      <c r="GL53" s="60"/>
      <c r="GM53" s="88">
        <f ca="1">IFERROR(AVERAGE(GM22:GM51),"-")</f>
        <v>6.1508828571428591</v>
      </c>
      <c r="GN53" s="60">
        <f ca="1">IFERROR(AVERAGE(GN22:GN51),"-")</f>
        <v>4.2552257142857153</v>
      </c>
      <c r="GO53" s="60"/>
      <c r="GP53" s="88">
        <f ca="1">IFERROR(AVERAGE(GP22:GP51),"-")</f>
        <v>6.5684957142857128</v>
      </c>
      <c r="GQ53" s="60">
        <f ca="1">IFERROR(AVERAGE(GQ22:GQ51),"-")</f>
        <v>6.4846542857142868</v>
      </c>
      <c r="GR53" s="60"/>
      <c r="GS53" s="88">
        <f ca="1">IFERROR(AVERAGE(GS22:GS51),"-")</f>
        <v>7.2390728571428582</v>
      </c>
      <c r="GT53" s="60">
        <f ca="1">IFERROR(AVERAGE(GT22:GT51),"-")</f>
        <v>7.100511428571429</v>
      </c>
      <c r="GU53" s="60"/>
      <c r="GV53" s="88">
        <f ca="1">IFERROR(AVERAGE(GV22:GV51),"-")</f>
        <v>8.0167371428571421</v>
      </c>
      <c r="GW53" s="60">
        <f ca="1">IFERROR(AVERAGE(GW22:GW51),"-")</f>
        <v>7.4020114285714271</v>
      </c>
      <c r="GX53" s="60"/>
      <c r="GY53" s="88">
        <f ca="1">IFERROR(AVERAGE(GY22:GY51),"-")</f>
        <v>7.9297457142857173</v>
      </c>
      <c r="GZ53" s="60">
        <f ca="1">IFERROR(AVERAGE(GZ22:GZ51),"-")</f>
        <v>6.8658685714285737</v>
      </c>
      <c r="HA53" s="60"/>
      <c r="HB53" s="88">
        <f ca="1">IFERROR(AVERAGE(HB22:HB51),"-")</f>
        <v>8.0956542857142875</v>
      </c>
      <c r="HC53" s="60">
        <f ca="1">IFERROR(AVERAGE(HC22:HC51),"-")</f>
        <v>5.3043685714285731</v>
      </c>
      <c r="HD53" s="60"/>
      <c r="HE53" s="88">
        <f ca="1">IFERROR(AVERAGE(HE22:HE51),"-")</f>
        <v>8.3687914285714289</v>
      </c>
    </row>
    <row r="54" spans="1:213" ht="14.5" x14ac:dyDescent="0.35">
      <c r="B54" s="372"/>
      <c r="C54" s="372"/>
      <c r="G54"/>
      <c r="J54"/>
      <c r="M54"/>
      <c r="N54" s="429" t="s">
        <v>3250</v>
      </c>
      <c r="O54" s="430"/>
      <c r="P54" s="60">
        <f ca="1">IFERROR(_xlfn.STDEV.P(P21:P51),"-")</f>
        <v>1.7056316299643084</v>
      </c>
      <c r="Q54" s="60"/>
      <c r="R54" s="60">
        <f ca="1">IFERROR(_xlfn.STDEV.P(R21:R51),"-")</f>
        <v>1.0705759957726013</v>
      </c>
      <c r="S54" s="60">
        <f ca="1">IFERROR(_xlfn.STDEV.P(S21:S51),"-")</f>
        <v>2.5085893931166079</v>
      </c>
      <c r="T54" s="60"/>
      <c r="U54" s="60">
        <f ca="1">IFERROR(_xlfn.STDEV.P(U21:U51),"-")</f>
        <v>1.6493983320828074</v>
      </c>
      <c r="V54" s="60">
        <f ca="1">IFERROR(_xlfn.STDEV.P(V21:V51),"-")</f>
        <v>2.483554079850661</v>
      </c>
      <c r="W54" s="60"/>
      <c r="X54" s="60">
        <f ca="1">IFERROR(_xlfn.STDEV.P(X21:X51),"-")</f>
        <v>1.6137478187253502</v>
      </c>
      <c r="Y54" s="60">
        <f ca="1">IFERROR(_xlfn.STDEV.P(Y21:Y51),"-")</f>
        <v>2.9203996915071575</v>
      </c>
      <c r="Z54" s="60"/>
      <c r="AA54" s="60">
        <f ca="1">IFERROR(_xlfn.STDEV.P(AA21:AA51),"-")</f>
        <v>2.0417803819770941</v>
      </c>
      <c r="AB54" s="60">
        <f ca="1">IFERROR(_xlfn.STDEV.P(AB21:AB51),"-")</f>
        <v>3.589909758144973</v>
      </c>
      <c r="AC54" s="60"/>
      <c r="AD54" s="60">
        <f ca="1">IFERROR(_xlfn.STDEV.P(AD21:AD51),"-")</f>
        <v>2.1880337132219712</v>
      </c>
      <c r="AE54" s="60">
        <f ca="1">IFERROR(_xlfn.STDEV.P(AE21:AE51),"-")</f>
        <v>4.1558249224078407</v>
      </c>
      <c r="AF54" s="60"/>
      <c r="AG54" s="60">
        <f ca="1">IFERROR(_xlfn.STDEV.P(AG21:AG51),"-")</f>
        <v>2.6992191793104103</v>
      </c>
      <c r="AH54" s="60">
        <f ca="1">IFERROR(_xlfn.STDEV.P(AH21:AH51),"-")</f>
        <v>4.5060208332842668</v>
      </c>
      <c r="AI54" s="60"/>
      <c r="AJ54" s="60">
        <f ca="1">IFERROR(_xlfn.STDEV.P(AJ21:AJ51),"-")</f>
        <v>2.365728493513239</v>
      </c>
      <c r="AK54" s="60">
        <f ca="1">IFERROR(_xlfn.STDEV.P(AK21:AK51),"-")</f>
        <v>5.1810713780531552</v>
      </c>
      <c r="AL54" s="60"/>
      <c r="AM54" s="60">
        <f ca="1">IFERROR(_xlfn.STDEV.P(AM21:AM51),"-")</f>
        <v>3.865477334306695</v>
      </c>
      <c r="AN54" s="60">
        <f ca="1">IFERROR(_xlfn.STDEV.P(AN21:AN51),"-")</f>
        <v>6.3043786932698689</v>
      </c>
      <c r="AO54" s="60"/>
      <c r="AP54" s="60">
        <f ca="1">IFERROR(_xlfn.STDEV.P(AP21:AP51),"-")</f>
        <v>4.4999629087532584</v>
      </c>
      <c r="AQ54" s="60">
        <f ca="1">IFERROR(_xlfn.STDEV.P(AQ21:AQ51),"-")</f>
        <v>8.3077691971954444</v>
      </c>
      <c r="AR54" s="60"/>
      <c r="AS54" s="60">
        <f ca="1">IFERROR(_xlfn.STDEV.P(AS21:AS51),"-")</f>
        <v>5.2233960007265541</v>
      </c>
      <c r="AT54" s="60">
        <f ca="1">IFERROR(_xlfn.STDEV.P(AT21:AT51),"-")</f>
        <v>6.7917507913969279</v>
      </c>
      <c r="AU54" s="60"/>
      <c r="AV54" s="60">
        <f ca="1">IFERROR(_xlfn.STDEV.P(AV21:AV51),"-")</f>
        <v>4.6577818008803531</v>
      </c>
      <c r="AW54" s="60">
        <f ca="1">IFERROR(_xlfn.STDEV.P(AW21:AW51),"-")</f>
        <v>6.2702154668729086</v>
      </c>
      <c r="AX54" s="60"/>
      <c r="AY54" s="60">
        <f ca="1">IFERROR(_xlfn.STDEV.P(AY21:AY51),"-")</f>
        <v>4.6050578880074911</v>
      </c>
      <c r="AZ54" s="60">
        <f ca="1">IFERROR(_xlfn.STDEV.P(AZ21:AZ51),"-")</f>
        <v>6.5252980979675428</v>
      </c>
      <c r="BA54" s="60"/>
      <c r="BB54" s="60">
        <f ca="1">IFERROR(_xlfn.STDEV.P(BB21:BB51),"-")</f>
        <v>4.6228072536419376</v>
      </c>
      <c r="BC54" s="60">
        <f ca="1">IFERROR(_xlfn.STDEV.P(BC21:BC51),"-")</f>
        <v>6.0841836288011084</v>
      </c>
      <c r="BD54" s="60"/>
      <c r="BE54" s="60">
        <f ca="1">IFERROR(_xlfn.STDEV.P(BE21:BE51),"-")</f>
        <v>3.8042596971909557</v>
      </c>
      <c r="BF54" s="60">
        <f ca="1">IFERROR(_xlfn.STDEV.P(BF21:BF51),"-")</f>
        <v>8.4302126582342556</v>
      </c>
      <c r="BG54" s="60"/>
      <c r="BH54" s="60">
        <f ca="1">IFERROR(_xlfn.STDEV.P(BH21:BH51),"-")</f>
        <v>4.9034468065468753</v>
      </c>
      <c r="BI54" s="60">
        <f ca="1">IFERROR(_xlfn.STDEV.P(BI21:BI51),"-")</f>
        <v>7.7899667555414389</v>
      </c>
      <c r="BJ54" s="60"/>
      <c r="BK54" s="60">
        <f ca="1">IFERROR(_xlfn.STDEV.P(BK21:BK51),"-")</f>
        <v>5.149405240330271</v>
      </c>
      <c r="BM54" s="87" t="s">
        <v>3250</v>
      </c>
      <c r="BN54" s="60">
        <f ca="1">IFERROR(_xlfn.STDEV.P(BN21:BN51),"-")</f>
        <v>1.7260213695534332</v>
      </c>
      <c r="BO54" s="60"/>
      <c r="BP54" s="88">
        <f ca="1">IFERROR(_xlfn.STDEV.P(BP21:BP51),"-")</f>
        <v>1.0883395126324982</v>
      </c>
      <c r="BQ54" s="60">
        <f ca="1">IFERROR(_xlfn.STDEV.P(BQ21:BQ51),"-")</f>
        <v>2.3033642196932878</v>
      </c>
      <c r="BR54" s="60"/>
      <c r="BS54" s="88">
        <f ca="1">IFERROR(_xlfn.STDEV.P(BS21:BS51),"-")</f>
        <v>1.4709962723658727</v>
      </c>
      <c r="BT54" s="60">
        <f ca="1">IFERROR(_xlfn.STDEV.P(BT21:BT51),"-")</f>
        <v>2.1895395465508725</v>
      </c>
      <c r="BU54" s="60"/>
      <c r="BV54" s="88">
        <f ca="1">IFERROR(_xlfn.STDEV.P(BV21:BV51),"-")</f>
        <v>1.1686996870375337</v>
      </c>
      <c r="BW54" s="60">
        <f ca="1">IFERROR(_xlfn.STDEV.P(BW21:BW51),"-")</f>
        <v>2.5233150743983042</v>
      </c>
      <c r="BX54" s="60"/>
      <c r="BY54" s="88">
        <f ca="1">IFERROR(_xlfn.STDEV.P(BY21:BY51),"-")</f>
        <v>1.7171322088563374</v>
      </c>
      <c r="BZ54" s="60">
        <f ca="1">IFERROR(_xlfn.STDEV.P(BZ21:BZ51),"-")</f>
        <v>3.8325414115994239</v>
      </c>
      <c r="CA54" s="60"/>
      <c r="CB54" s="88">
        <f ca="1">IFERROR(_xlfn.STDEV.P(CB21:CB51),"-")</f>
        <v>2.5249252365310584</v>
      </c>
      <c r="CC54" s="60">
        <f ca="1">IFERROR(_xlfn.STDEV.P(CC21:CC51),"-")</f>
        <v>3.6419739755752456</v>
      </c>
      <c r="CD54" s="60"/>
      <c r="CE54" s="88">
        <f ca="1">IFERROR(_xlfn.STDEV.P(CE21:CE51),"-")</f>
        <v>2.3980757916972695</v>
      </c>
      <c r="CF54" s="60">
        <f ca="1">IFERROR(_xlfn.STDEV.P(CF21:CF51),"-")</f>
        <v>4.413879885597435</v>
      </c>
      <c r="CG54" s="60"/>
      <c r="CH54" s="88">
        <f ca="1">IFERROR(_xlfn.STDEV.P(CH21:CH51),"-")</f>
        <v>3.1796464275136014</v>
      </c>
      <c r="CI54" s="60">
        <f ca="1">IFERROR(_xlfn.STDEV.P(CI21:CI51),"-")</f>
        <v>4.3188678551439734</v>
      </c>
      <c r="CJ54" s="60"/>
      <c r="CK54" s="88">
        <f ca="1">IFERROR(_xlfn.STDEV.P(CK21:CK51),"-")</f>
        <v>3.4730631598280928</v>
      </c>
      <c r="CL54" s="60">
        <f ca="1">IFERROR(_xlfn.STDEV.P(CL21:CL51),"-")</f>
        <v>4.2335932043104565</v>
      </c>
      <c r="CM54" s="60"/>
      <c r="CN54" s="88">
        <f ca="1">IFERROR(_xlfn.STDEV.P(CN21:CN51),"-")</f>
        <v>2.7291659375515889</v>
      </c>
      <c r="CO54" s="60">
        <f ca="1">IFERROR(_xlfn.STDEV.P(CO21:CO51),"-")</f>
        <v>6.2987308238257196</v>
      </c>
      <c r="CP54" s="60"/>
      <c r="CQ54" s="88">
        <f ca="1">IFERROR(_xlfn.STDEV.P(CQ21:CQ51),"-")</f>
        <v>3.7720587871928486</v>
      </c>
      <c r="CR54" s="60">
        <f ca="1">IFERROR(_xlfn.STDEV.P(CR21:CR51),"-")</f>
        <v>5.1161652932792485</v>
      </c>
      <c r="CS54" s="60"/>
      <c r="CT54" s="88">
        <f ca="1">IFERROR(_xlfn.STDEV.P(CT21:CT51),"-")</f>
        <v>3.5045300298980417</v>
      </c>
      <c r="CU54" s="60">
        <f ca="1">IFERROR(_xlfn.STDEV.P(CU21:CU51),"-")</f>
        <v>6.474787230054873</v>
      </c>
      <c r="CV54" s="60"/>
      <c r="CW54" s="88">
        <f ca="1">IFERROR(_xlfn.STDEV.P(CW21:CW51),"-")</f>
        <v>3.9894891197162927</v>
      </c>
      <c r="CX54" s="60">
        <f ca="1">IFERROR(_xlfn.STDEV.P(CX21:CX51),"-")</f>
        <v>6.7279987209097509</v>
      </c>
      <c r="CY54" s="60"/>
      <c r="CZ54" s="88">
        <f ca="1">IFERROR(_xlfn.STDEV.P(CZ21:CZ51),"-")</f>
        <v>3.6021411184197301</v>
      </c>
      <c r="DA54" s="60">
        <f ca="1">IFERROR(_xlfn.STDEV.P(DA21:DA51),"-")</f>
        <v>7.1255276419157978</v>
      </c>
      <c r="DB54" s="60"/>
      <c r="DC54" s="88">
        <f ca="1">IFERROR(_xlfn.STDEV.P(DC21:DC51),"-")</f>
        <v>4.6901612612541763</v>
      </c>
      <c r="DD54" s="60">
        <f ca="1">IFERROR(_xlfn.STDEV.P(DD21:DD51),"-")</f>
        <v>5.3607066361220754</v>
      </c>
      <c r="DE54" s="60"/>
      <c r="DF54" s="88">
        <f ca="1">IFERROR(_xlfn.STDEV.P(DF21:DF51),"-")</f>
        <v>3.9040169818861066</v>
      </c>
      <c r="DG54" s="60">
        <f ca="1">IFERROR(_xlfn.STDEV.P(DG21:DG51),"-")</f>
        <v>6.1913532102335553</v>
      </c>
      <c r="DH54" s="60"/>
      <c r="DI54" s="88">
        <f ca="1">IFERROR(_xlfn.STDEV.P(DI21:DI51),"-")</f>
        <v>5.0393530091995471</v>
      </c>
      <c r="DK54" s="87" t="s">
        <v>3250</v>
      </c>
      <c r="DL54" s="60">
        <f ca="1">IFERROR(_xlfn.STDEV.P(DL21:DL51),"-")</f>
        <v>1.8312162596437589</v>
      </c>
      <c r="DM54" s="60"/>
      <c r="DN54" s="88">
        <f ca="1">IFERROR(_xlfn.STDEV.P(DN21:DN51),"-")</f>
        <v>1.301419787236312</v>
      </c>
      <c r="DO54" s="60">
        <f ca="1">IFERROR(_xlfn.STDEV.P(DO21:DO51),"-")</f>
        <v>2.1324846684120056</v>
      </c>
      <c r="DP54" s="60"/>
      <c r="DQ54" s="88">
        <f ca="1">IFERROR(_xlfn.STDEV.P(DQ21:DQ51),"-")</f>
        <v>1.4665653546609647</v>
      </c>
      <c r="DR54" s="60">
        <f ca="1">IFERROR(_xlfn.STDEV.P(DR21:DR51),"-")</f>
        <v>2.3044207250749826</v>
      </c>
      <c r="DS54" s="60"/>
      <c r="DT54" s="88">
        <f ca="1">IFERROR(_xlfn.STDEV.P(DT21:DT51),"-")</f>
        <v>1.3911916772460855</v>
      </c>
      <c r="DU54" s="60">
        <f ca="1">IFERROR(_xlfn.STDEV.P(DU21:DU51),"-")</f>
        <v>2.881203410069467</v>
      </c>
      <c r="DV54" s="60"/>
      <c r="DW54" s="88">
        <f ca="1">IFERROR(_xlfn.STDEV.P(DW21:DW51),"-")</f>
        <v>1.8777460102957586</v>
      </c>
      <c r="DX54" s="60">
        <f ca="1">IFERROR(_xlfn.STDEV.P(DX21:DX51),"-")</f>
        <v>3.4786357355147164</v>
      </c>
      <c r="DY54" s="60"/>
      <c r="DZ54" s="88">
        <f ca="1">IFERROR(_xlfn.STDEV.P(DZ21:DZ51),"-")</f>
        <v>2.2474051789196134</v>
      </c>
      <c r="EA54" s="60">
        <f ca="1">IFERROR(_xlfn.STDEV.P(EA21:EA51),"-")</f>
        <v>3.0879202601182882</v>
      </c>
      <c r="EB54" s="60"/>
      <c r="EC54" s="88">
        <f ca="1">IFERROR(_xlfn.STDEV.P(EC21:EC51),"-")</f>
        <v>2.0004371369910805</v>
      </c>
      <c r="ED54" s="60">
        <f ca="1">IFERROR(_xlfn.STDEV.P(ED21:ED51),"-")</f>
        <v>4.2602611259663909</v>
      </c>
      <c r="EE54" s="60"/>
      <c r="EF54" s="88">
        <f ca="1">IFERROR(_xlfn.STDEV.P(EF21:EF51),"-")</f>
        <v>2.9194252626155652</v>
      </c>
      <c r="EG54" s="60">
        <f ca="1">IFERROR(_xlfn.STDEV.P(EG21:EG51),"-")</f>
        <v>4.6797350102451603</v>
      </c>
      <c r="EH54" s="60"/>
      <c r="EI54" s="88">
        <f ca="1">IFERROR(_xlfn.STDEV.P(EI21:EI51),"-")</f>
        <v>3.6395505467178602</v>
      </c>
      <c r="EJ54" s="60">
        <f ca="1">IFERROR(_xlfn.STDEV.P(EJ21:EJ51),"-")</f>
        <v>4.8488866015494443</v>
      </c>
      <c r="EK54" s="60"/>
      <c r="EL54" s="88">
        <f ca="1">IFERROR(_xlfn.STDEV.P(EL21:EL51),"-")</f>
        <v>3.8048539578503382</v>
      </c>
      <c r="EM54" s="60">
        <f ca="1">IFERROR(_xlfn.STDEV.P(EM21:EM51),"-")</f>
        <v>6.4682481627793118</v>
      </c>
      <c r="EN54" s="60"/>
      <c r="EO54" s="88">
        <f ca="1">IFERROR(_xlfn.STDEV.P(EO21:EO51),"-")</f>
        <v>4.7879357040316242</v>
      </c>
      <c r="EP54" s="60">
        <f ca="1">IFERROR(_xlfn.STDEV.P(EP21:EP51),"-")</f>
        <v>6.6682674733941587</v>
      </c>
      <c r="EQ54" s="60"/>
      <c r="ER54" s="88">
        <f ca="1">IFERROR(_xlfn.STDEV.P(ER21:ER51),"-")</f>
        <v>4.1354614082252539</v>
      </c>
      <c r="ES54" s="60">
        <f ca="1">IFERROR(_xlfn.STDEV.P(ES21:ES51),"-")</f>
        <v>8.5941326935460758</v>
      </c>
      <c r="ET54" s="60"/>
      <c r="EU54" s="88">
        <f ca="1">IFERROR(_xlfn.STDEV.P(EU21:EU51),"-")</f>
        <v>5.4652288924219175</v>
      </c>
      <c r="EV54" s="60">
        <f ca="1">IFERROR(_xlfn.STDEV.P(EV21:EV51),"-")</f>
        <v>8.2276589006782608</v>
      </c>
      <c r="EW54" s="60"/>
      <c r="EX54" s="88">
        <f ca="1">IFERROR(_xlfn.STDEV.P(EX21:EX51),"-")</f>
        <v>5.6863017474326032</v>
      </c>
      <c r="EY54" s="60">
        <f ca="1">IFERROR(_xlfn.STDEV.P(EY21:EY51),"-")</f>
        <v>6.3171231039291866</v>
      </c>
      <c r="EZ54" s="60"/>
      <c r="FA54" s="88">
        <f ca="1">IFERROR(_xlfn.STDEV.P(FA21:FA51),"-")</f>
        <v>3.9076398378519155</v>
      </c>
      <c r="FB54" s="60">
        <f ca="1">IFERROR(_xlfn.STDEV.P(FB21:FB51),"-")</f>
        <v>6.6499304288206726</v>
      </c>
      <c r="FC54" s="60"/>
      <c r="FD54" s="88">
        <f ca="1">IFERROR(_xlfn.STDEV.P(FD21:FD51),"-")</f>
        <v>5.155828161293166</v>
      </c>
      <c r="FE54" s="60">
        <f ca="1">IFERROR(_xlfn.STDEV.P(FE21:FE51),"-")</f>
        <v>7.5906539314698582</v>
      </c>
      <c r="FF54" s="60"/>
      <c r="FG54" s="88">
        <f ca="1">IFERROR(_xlfn.STDEV.P(FG21:FG51),"-")</f>
        <v>5.3645270916893901</v>
      </c>
      <c r="FI54" s="87" t="s">
        <v>3250</v>
      </c>
      <c r="FJ54" s="60">
        <f ca="1">IFERROR(_xlfn.STDEV.P(FJ21:FJ51),"-")</f>
        <v>2.120426682223584</v>
      </c>
      <c r="FK54" s="60"/>
      <c r="FL54" s="88">
        <f ca="1">IFERROR(_xlfn.STDEV.P(FL21:FL51),"-")</f>
        <v>1.4267301814159763</v>
      </c>
      <c r="FM54" s="60">
        <f ca="1">IFERROR(_xlfn.STDEV.P(FM21:FM51),"-")</f>
        <v>2.8077569758257144</v>
      </c>
      <c r="FN54" s="60"/>
      <c r="FO54" s="88">
        <f ca="1">IFERROR(_xlfn.STDEV.P(FO21:FO51),"-")</f>
        <v>1.8399518581190981</v>
      </c>
      <c r="FP54" s="60">
        <f ca="1">IFERROR(_xlfn.STDEV.P(FP21:FP51),"-")</f>
        <v>2.7149643327592909</v>
      </c>
      <c r="FQ54" s="60"/>
      <c r="FR54" s="88">
        <f ca="1">IFERROR(_xlfn.STDEV.P(FR21:FR51),"-")</f>
        <v>1.8129299682180988</v>
      </c>
      <c r="FS54" s="60">
        <f ca="1">IFERROR(_xlfn.STDEV.P(FS21:FS51),"-")</f>
        <v>3.3955899186601055</v>
      </c>
      <c r="FT54" s="60"/>
      <c r="FU54" s="88">
        <f ca="1">IFERROR(_xlfn.STDEV.P(FU21:FU51),"-")</f>
        <v>2.1103811820868157</v>
      </c>
      <c r="FV54" s="60">
        <f ca="1">IFERROR(_xlfn.STDEV.P(FV21:FV51),"-")</f>
        <v>3.7142988676953927</v>
      </c>
      <c r="FW54" s="60"/>
      <c r="FX54" s="88">
        <f ca="1">IFERROR(_xlfn.STDEV.P(FX21:FX51),"-")</f>
        <v>2.2481268187914565</v>
      </c>
      <c r="FY54" s="60">
        <f ca="1">IFERROR(_xlfn.STDEV.P(FY21:FY51),"-")</f>
        <v>4.759773993883428</v>
      </c>
      <c r="FZ54" s="60"/>
      <c r="GA54" s="88">
        <f ca="1">IFERROR(_xlfn.STDEV.P(GA21:GA51),"-")</f>
        <v>3.6560962472438039</v>
      </c>
      <c r="GB54" s="60">
        <f ca="1">IFERROR(_xlfn.STDEV.P(GB21:GB51),"-")</f>
        <v>4.5080872597389252</v>
      </c>
      <c r="GC54" s="60"/>
      <c r="GD54" s="88">
        <f ca="1">IFERROR(_xlfn.STDEV.P(GD21:GD51),"-")</f>
        <v>3.1671760085612761</v>
      </c>
      <c r="GE54" s="60">
        <f ca="1">IFERROR(_xlfn.STDEV.P(GE21:GE51),"-")</f>
        <v>4.8070343747462267</v>
      </c>
      <c r="GF54" s="60"/>
      <c r="GG54" s="88">
        <f ca="1">IFERROR(_xlfn.STDEV.P(GG21:GG51),"-")</f>
        <v>3.8090293531477051</v>
      </c>
      <c r="GH54" s="60">
        <f ca="1">IFERROR(_xlfn.STDEV.P(GH21:GH51),"-")</f>
        <v>5.6685644161635782</v>
      </c>
      <c r="GI54" s="60"/>
      <c r="GJ54" s="88">
        <f ca="1">IFERROR(_xlfn.STDEV.P(GJ21:GJ51),"-")</f>
        <v>3.1107954686942976</v>
      </c>
      <c r="GK54" s="60">
        <f ca="1">IFERROR(_xlfn.STDEV.P(GK21:GK51),"-")</f>
        <v>7.7572740713969468</v>
      </c>
      <c r="GL54" s="60"/>
      <c r="GM54" s="88">
        <f ca="1">IFERROR(_xlfn.STDEV.P(GM21:GM51),"-")</f>
        <v>5.3169053581402403</v>
      </c>
      <c r="GN54" s="60">
        <f ca="1">IFERROR(_xlfn.STDEV.P(GN21:GN51),"-")</f>
        <v>7.4577284007107236</v>
      </c>
      <c r="GO54" s="60"/>
      <c r="GP54" s="88">
        <f ca="1">IFERROR(_xlfn.STDEV.P(GP21:GP51),"-")</f>
        <v>5.529875480487414</v>
      </c>
      <c r="GQ54" s="60">
        <f ca="1">IFERROR(_xlfn.STDEV.P(GQ21:GQ51),"-")</f>
        <v>6.0513105696366196</v>
      </c>
      <c r="GR54" s="60"/>
      <c r="GS54" s="88">
        <f ca="1">IFERROR(_xlfn.STDEV.P(GS21:GS51),"-")</f>
        <v>5.1249317053406758</v>
      </c>
      <c r="GT54" s="60">
        <f ca="1">IFERROR(_xlfn.STDEV.P(GT21:GT51),"-")</f>
        <v>6.5710494530074381</v>
      </c>
      <c r="GU54" s="60"/>
      <c r="GV54" s="88">
        <f ca="1">IFERROR(_xlfn.STDEV.P(GV21:GV51),"-")</f>
        <v>5.4155220471786034</v>
      </c>
      <c r="GW54" s="60">
        <f ca="1">IFERROR(_xlfn.STDEV.P(GW21:GW51),"-")</f>
        <v>7.1373189224674709</v>
      </c>
      <c r="GX54" s="60"/>
      <c r="GY54" s="88">
        <f ca="1">IFERROR(_xlfn.STDEV.P(GY21:GY51),"-")</f>
        <v>6.5460085163771016</v>
      </c>
      <c r="GZ54" s="60">
        <f ca="1">IFERROR(_xlfn.STDEV.P(GZ21:GZ51),"-")</f>
        <v>7.3738799219860764</v>
      </c>
      <c r="HA54" s="60"/>
      <c r="HB54" s="88">
        <f ca="1">IFERROR(_xlfn.STDEV.P(HB21:HB51),"-")</f>
        <v>5.9978861301458481</v>
      </c>
      <c r="HC54" s="60">
        <f ca="1">IFERROR(_xlfn.STDEV.P(HC21:HC51),"-")</f>
        <v>7.8941929320327029</v>
      </c>
      <c r="HD54" s="60"/>
      <c r="HE54" s="88">
        <f ca="1">IFERROR(_xlfn.STDEV.P(HE21:HE51),"-")</f>
        <v>4.5186212515305657</v>
      </c>
    </row>
    <row r="55" spans="1:213" s="19" customFormat="1" ht="14.5" x14ac:dyDescent="0.35">
      <c r="A55" s="372"/>
      <c r="B55" s="372"/>
      <c r="C55" s="372"/>
      <c r="D55" s="372"/>
      <c r="E55" s="39"/>
      <c r="H55" s="302"/>
      <c r="I55" s="302"/>
      <c r="N55" s="429" t="s">
        <v>3328</v>
      </c>
      <c r="O55" s="430"/>
      <c r="P55" s="168">
        <f ca="1">IFERROR(COUNT(P22:P51),"-")</f>
        <v>28</v>
      </c>
      <c r="Q55" s="168"/>
      <c r="R55" s="168">
        <f ca="1">IFERROR(COUNT(R22:R51),"-")</f>
        <v>28</v>
      </c>
      <c r="S55" s="168">
        <f ca="1">IFERROR(COUNT(S22:S51),"-")</f>
        <v>28</v>
      </c>
      <c r="T55" s="168"/>
      <c r="U55" s="168">
        <f ca="1">IFERROR(COUNT(U22:U51),"-")</f>
        <v>28</v>
      </c>
      <c r="V55" s="168">
        <f ca="1">IFERROR(COUNT(V22:V51),"-")</f>
        <v>28</v>
      </c>
      <c r="W55" s="168"/>
      <c r="X55" s="168">
        <f ca="1">IFERROR(COUNT(X22:X51),"-")</f>
        <v>28</v>
      </c>
      <c r="Y55" s="168">
        <f ca="1">IFERROR(COUNT(Y22:Y51),"-")</f>
        <v>28</v>
      </c>
      <c r="Z55" s="168"/>
      <c r="AA55" s="168">
        <f ca="1">IFERROR(COUNT(AA22:AA51),"-")</f>
        <v>28</v>
      </c>
      <c r="AB55" s="168">
        <f ca="1">IFERROR(COUNT(AB22:AB51),"-")</f>
        <v>28</v>
      </c>
      <c r="AC55" s="168"/>
      <c r="AD55" s="168">
        <f ca="1">IFERROR(COUNT(AD22:AD51),"-")</f>
        <v>28</v>
      </c>
      <c r="AE55" s="168">
        <f ca="1">IFERROR(COUNT(AE22:AE51),"-")</f>
        <v>28</v>
      </c>
      <c r="AF55" s="168"/>
      <c r="AG55" s="168">
        <f ca="1">IFERROR(COUNT(AG22:AG51),"-")</f>
        <v>28</v>
      </c>
      <c r="AH55" s="168">
        <f ca="1">IFERROR(COUNT(AH22:AH51),"-")</f>
        <v>28</v>
      </c>
      <c r="AI55" s="168"/>
      <c r="AJ55" s="168">
        <f ca="1">IFERROR(COUNT(AJ22:AJ51),"-")</f>
        <v>28</v>
      </c>
      <c r="AK55" s="168">
        <f ca="1">IFERROR(COUNT(AK22:AK51),"-")</f>
        <v>28</v>
      </c>
      <c r="AL55" s="168"/>
      <c r="AM55" s="168">
        <f ca="1">IFERROR(COUNT(AM22:AM51),"-")</f>
        <v>28</v>
      </c>
      <c r="AN55" s="168">
        <f ca="1">IFERROR(COUNT(AN22:AN51),"-")</f>
        <v>28</v>
      </c>
      <c r="AO55" s="168"/>
      <c r="AP55" s="168">
        <f ca="1">IFERROR(COUNT(AP22:AP51),"-")</f>
        <v>28</v>
      </c>
      <c r="AQ55" s="168">
        <f ca="1">IFERROR(COUNT(AQ22:AQ51),"-")</f>
        <v>28</v>
      </c>
      <c r="AR55" s="168"/>
      <c r="AS55" s="168">
        <f ca="1">IFERROR(COUNT(AS22:AS51),"-")</f>
        <v>28</v>
      </c>
      <c r="AT55" s="168">
        <f ca="1">IFERROR(COUNT(AT22:AT51),"-")</f>
        <v>28</v>
      </c>
      <c r="AU55" s="168"/>
      <c r="AV55" s="168">
        <f ca="1">IFERROR(COUNT(AV22:AV51),"-")</f>
        <v>28</v>
      </c>
      <c r="AW55" s="168">
        <f ca="1">IFERROR(COUNT(AW22:AW51),"-")</f>
        <v>28</v>
      </c>
      <c r="AX55" s="168"/>
      <c r="AY55" s="168">
        <f ca="1">IFERROR(COUNT(AY22:AY51),"-")</f>
        <v>28</v>
      </c>
      <c r="AZ55" s="168">
        <f ca="1">IFERROR(COUNT(AZ22:AZ51),"-")</f>
        <v>28</v>
      </c>
      <c r="BA55" s="168"/>
      <c r="BB55" s="168">
        <f ca="1">IFERROR(COUNT(BB22:BB51),"-")</f>
        <v>28</v>
      </c>
      <c r="BC55" s="168">
        <f ca="1">IFERROR(COUNT(BC22:BC51),"-")</f>
        <v>28</v>
      </c>
      <c r="BD55" s="168"/>
      <c r="BE55" s="168">
        <f ca="1">IFERROR(COUNT(BE22:BE51),"-")</f>
        <v>28</v>
      </c>
      <c r="BF55" s="168">
        <f ca="1">IFERROR(COUNT(BF22:BF51),"-")</f>
        <v>28</v>
      </c>
      <c r="BG55" s="168"/>
      <c r="BH55" s="168">
        <f ca="1">IFERROR(COUNT(BH22:BH51),"-")</f>
        <v>28</v>
      </c>
      <c r="BI55" s="168">
        <f ca="1">IFERROR(COUNT(BI22:BI51),"-")</f>
        <v>28</v>
      </c>
      <c r="BJ55" s="168"/>
      <c r="BK55" s="168">
        <f ca="1">IFERROR(COUNT(BK22:BK51),"-")</f>
        <v>28</v>
      </c>
      <c r="BM55" s="137"/>
      <c r="BN55" s="168">
        <f ca="1">IFERROR(COUNT(BN22:BN51),"-")</f>
        <v>28</v>
      </c>
      <c r="BO55" s="168"/>
      <c r="BP55" s="168">
        <f ca="1">IFERROR(COUNT(BP22:BP51),"-")</f>
        <v>28</v>
      </c>
      <c r="BQ55" s="168">
        <f ca="1">IFERROR(COUNT(BQ22:BQ51),"-")</f>
        <v>28</v>
      </c>
      <c r="BR55" s="168"/>
      <c r="BS55" s="168">
        <f ca="1">IFERROR(COUNT(BS22:BS51),"-")</f>
        <v>28</v>
      </c>
      <c r="BT55" s="168">
        <f ca="1">IFERROR(COUNT(BT22:BT51),"-")</f>
        <v>28</v>
      </c>
      <c r="BU55" s="168"/>
      <c r="BV55" s="168">
        <f ca="1">IFERROR(COUNT(BV22:BV51),"-")</f>
        <v>28</v>
      </c>
      <c r="BW55" s="168">
        <f ca="1">IFERROR(COUNT(BW22:BW51),"-")</f>
        <v>28</v>
      </c>
      <c r="BX55" s="168"/>
      <c r="BY55" s="168">
        <f ca="1">IFERROR(COUNT(BY22:BY51),"-")</f>
        <v>28</v>
      </c>
      <c r="BZ55" s="168">
        <f ca="1">IFERROR(COUNT(BZ22:BZ51),"-")</f>
        <v>28</v>
      </c>
      <c r="CA55" s="168"/>
      <c r="CB55" s="168">
        <f ca="1">IFERROR(COUNT(CB22:CB51),"-")</f>
        <v>28</v>
      </c>
      <c r="CC55" s="168">
        <f ca="1">IFERROR(COUNT(CC22:CC51),"-")</f>
        <v>28</v>
      </c>
      <c r="CD55" s="168"/>
      <c r="CE55" s="168">
        <f ca="1">IFERROR(COUNT(CE22:CE51),"-")</f>
        <v>28</v>
      </c>
      <c r="CF55" s="168">
        <f ca="1">IFERROR(COUNT(CF22:CF51),"-")</f>
        <v>28</v>
      </c>
      <c r="CG55" s="168"/>
      <c r="CH55" s="168">
        <f ca="1">IFERROR(COUNT(CH22:CH51),"-")</f>
        <v>28</v>
      </c>
      <c r="CI55" s="168">
        <f ca="1">IFERROR(COUNT(CI22:CI51),"-")</f>
        <v>28</v>
      </c>
      <c r="CJ55" s="168"/>
      <c r="CK55" s="168">
        <f ca="1">IFERROR(COUNT(CK22:CK51),"-")</f>
        <v>28</v>
      </c>
      <c r="CL55" s="168">
        <f ca="1">IFERROR(COUNT(CL22:CL51),"-")</f>
        <v>28</v>
      </c>
      <c r="CM55" s="168"/>
      <c r="CN55" s="168">
        <f ca="1">IFERROR(COUNT(CN22:CN51),"-")</f>
        <v>28</v>
      </c>
      <c r="CO55" s="168">
        <f ca="1">IFERROR(COUNT(CO22:CO51),"-")</f>
        <v>28</v>
      </c>
      <c r="CP55" s="168"/>
      <c r="CQ55" s="168">
        <f ca="1">IFERROR(COUNT(CQ22:CQ51),"-")</f>
        <v>28</v>
      </c>
      <c r="CR55" s="168">
        <f ca="1">IFERROR(COUNT(CR22:CR51),"-")</f>
        <v>28</v>
      </c>
      <c r="CS55" s="168"/>
      <c r="CT55" s="168">
        <f ca="1">IFERROR(COUNT(CT22:CT51),"-")</f>
        <v>28</v>
      </c>
      <c r="CU55" s="168">
        <f ca="1">IFERROR(COUNT(CU22:CU51),"-")</f>
        <v>28</v>
      </c>
      <c r="CV55" s="168"/>
      <c r="CW55" s="168">
        <f ca="1">IFERROR(COUNT(CW22:CW51),"-")</f>
        <v>28</v>
      </c>
      <c r="CX55" s="168">
        <f ca="1">IFERROR(COUNT(CX22:CX51),"-")</f>
        <v>28</v>
      </c>
      <c r="CY55" s="168"/>
      <c r="CZ55" s="168">
        <f ca="1">IFERROR(COUNT(CZ22:CZ51),"-")</f>
        <v>28</v>
      </c>
      <c r="DA55" s="168">
        <f ca="1">IFERROR(COUNT(DA22:DA51),"-")</f>
        <v>28</v>
      </c>
      <c r="DB55" s="168"/>
      <c r="DC55" s="168">
        <f ca="1">IFERROR(COUNT(DC22:DC51),"-")</f>
        <v>28</v>
      </c>
      <c r="DD55" s="168">
        <f ca="1">IFERROR(COUNT(DD22:DD51),"-")</f>
        <v>28</v>
      </c>
      <c r="DE55" s="168"/>
      <c r="DF55" s="168">
        <f ca="1">IFERROR(COUNT(DF22:DF51),"-")</f>
        <v>28</v>
      </c>
      <c r="DG55" s="168">
        <f ca="1">IFERROR(COUNT(DG22:DG51),"-")</f>
        <v>28</v>
      </c>
      <c r="DH55" s="168"/>
      <c r="DI55" s="168">
        <f ca="1">IFERROR(COUNT(DI22:DI51),"-")</f>
        <v>28</v>
      </c>
      <c r="DK55" s="137"/>
      <c r="DL55" s="168">
        <f ca="1">IFERROR(COUNT(DL22:DL51),"-")</f>
        <v>28</v>
      </c>
      <c r="DM55" s="168"/>
      <c r="DN55" s="168">
        <f ca="1">IFERROR(COUNT(DN22:DN51),"-")</f>
        <v>28</v>
      </c>
      <c r="DO55" s="168">
        <f ca="1">IFERROR(COUNT(DO22:DO51),"-")</f>
        <v>28</v>
      </c>
      <c r="DP55" s="168"/>
      <c r="DQ55" s="168">
        <f ca="1">IFERROR(COUNT(DQ22:DQ51),"-")</f>
        <v>28</v>
      </c>
      <c r="DR55" s="168">
        <f ca="1">IFERROR(COUNT(DR22:DR51),"-")</f>
        <v>28</v>
      </c>
      <c r="DS55" s="168"/>
      <c r="DT55" s="168">
        <f ca="1">IFERROR(COUNT(DT22:DT51),"-")</f>
        <v>28</v>
      </c>
      <c r="DU55" s="168">
        <f ca="1">IFERROR(COUNT(DU22:DU51),"-")</f>
        <v>28</v>
      </c>
      <c r="DV55" s="168"/>
      <c r="DW55" s="168">
        <f ca="1">IFERROR(COUNT(DW22:DW51),"-")</f>
        <v>28</v>
      </c>
      <c r="DX55" s="168">
        <f ca="1">IFERROR(COUNT(DX22:DX51),"-")</f>
        <v>28</v>
      </c>
      <c r="DY55" s="168"/>
      <c r="DZ55" s="168">
        <f ca="1">IFERROR(COUNT(DZ22:DZ51),"-")</f>
        <v>28</v>
      </c>
      <c r="EA55" s="168">
        <f ca="1">IFERROR(COUNT(EA22:EA51),"-")</f>
        <v>28</v>
      </c>
      <c r="EB55" s="168"/>
      <c r="EC55" s="168">
        <f ca="1">IFERROR(COUNT(EC22:EC51),"-")</f>
        <v>28</v>
      </c>
      <c r="ED55" s="168">
        <f ca="1">IFERROR(COUNT(ED22:ED51),"-")</f>
        <v>28</v>
      </c>
      <c r="EE55" s="168"/>
      <c r="EF55" s="168">
        <f ca="1">IFERROR(COUNT(EF22:EF51),"-")</f>
        <v>28</v>
      </c>
      <c r="EG55" s="168">
        <f ca="1">IFERROR(COUNT(EG22:EG51),"-")</f>
        <v>28</v>
      </c>
      <c r="EH55" s="168"/>
      <c r="EI55" s="168">
        <f ca="1">IFERROR(COUNT(EI22:EI51),"-")</f>
        <v>28</v>
      </c>
      <c r="EJ55" s="168">
        <f ca="1">IFERROR(COUNT(EJ22:EJ51),"-")</f>
        <v>28</v>
      </c>
      <c r="EK55" s="168"/>
      <c r="EL55" s="168">
        <f ca="1">IFERROR(COUNT(EL22:EL51),"-")</f>
        <v>28</v>
      </c>
      <c r="EM55" s="168">
        <f ca="1">IFERROR(COUNT(EM22:EM51),"-")</f>
        <v>28</v>
      </c>
      <c r="EN55" s="168"/>
      <c r="EO55" s="168">
        <f ca="1">IFERROR(COUNT(EO22:EO51),"-")</f>
        <v>28</v>
      </c>
      <c r="EP55" s="168">
        <f ca="1">IFERROR(COUNT(EP22:EP51),"-")</f>
        <v>28</v>
      </c>
      <c r="EQ55" s="168"/>
      <c r="ER55" s="168">
        <f ca="1">IFERROR(COUNT(ER22:ER51),"-")</f>
        <v>28</v>
      </c>
      <c r="ES55" s="168">
        <f ca="1">IFERROR(COUNT(ES22:ES51),"-")</f>
        <v>28</v>
      </c>
      <c r="ET55" s="168"/>
      <c r="EU55" s="168">
        <f ca="1">IFERROR(COUNT(EU22:EU51),"-")</f>
        <v>28</v>
      </c>
      <c r="EV55" s="168">
        <f ca="1">IFERROR(COUNT(EV22:EV51),"-")</f>
        <v>28</v>
      </c>
      <c r="EW55" s="168"/>
      <c r="EX55" s="168">
        <f ca="1">IFERROR(COUNT(EX22:EX51),"-")</f>
        <v>28</v>
      </c>
      <c r="EY55" s="168">
        <f ca="1">IFERROR(COUNT(EY22:EY51),"-")</f>
        <v>28</v>
      </c>
      <c r="EZ55" s="168"/>
      <c r="FA55" s="168">
        <f ca="1">IFERROR(COUNT(FA22:FA51),"-")</f>
        <v>28</v>
      </c>
      <c r="FB55" s="168">
        <f ca="1">IFERROR(COUNT(FB22:FB51),"-")</f>
        <v>28</v>
      </c>
      <c r="FC55" s="168"/>
      <c r="FD55" s="168">
        <f ca="1">IFERROR(COUNT(FD22:FD51),"-")</f>
        <v>28</v>
      </c>
      <c r="FE55" s="168">
        <f ca="1">IFERROR(COUNT(FE22:FE51),"-")</f>
        <v>28</v>
      </c>
      <c r="FF55" s="168"/>
      <c r="FG55" s="168">
        <f ca="1">IFERROR(COUNT(FG22:FG51),"-")</f>
        <v>28</v>
      </c>
      <c r="FI55" s="137"/>
      <c r="FJ55" s="168">
        <f ca="1">IFERROR(COUNT(FJ22:FJ51),"-")</f>
        <v>28</v>
      </c>
      <c r="FK55" s="168"/>
      <c r="FL55" s="168">
        <f ca="1">IFERROR(COUNT(FL22:FL51),"-")</f>
        <v>28</v>
      </c>
      <c r="FM55" s="168">
        <f ca="1">IFERROR(COUNT(FM22:FM51),"-")</f>
        <v>28</v>
      </c>
      <c r="FN55" s="168"/>
      <c r="FO55" s="168">
        <f ca="1">IFERROR(COUNT(FO22:FO51),"-")</f>
        <v>28</v>
      </c>
      <c r="FP55" s="168">
        <f ca="1">IFERROR(COUNT(FP22:FP51),"-")</f>
        <v>28</v>
      </c>
      <c r="FQ55" s="168"/>
      <c r="FR55" s="168">
        <f ca="1">IFERROR(COUNT(FR22:FR51),"-")</f>
        <v>28</v>
      </c>
      <c r="FS55" s="168">
        <f ca="1">IFERROR(COUNT(FS22:FS51),"-")</f>
        <v>28</v>
      </c>
      <c r="FT55" s="168"/>
      <c r="FU55" s="168">
        <f ca="1">IFERROR(COUNT(FU22:FU51),"-")</f>
        <v>28</v>
      </c>
      <c r="FV55" s="168">
        <f ca="1">IFERROR(COUNT(FV22:FV51),"-")</f>
        <v>28</v>
      </c>
      <c r="FW55" s="168"/>
      <c r="FX55" s="168">
        <f ca="1">IFERROR(COUNT(FX22:FX51),"-")</f>
        <v>28</v>
      </c>
      <c r="FY55" s="168">
        <f ca="1">IFERROR(COUNT(FY22:FY51),"-")</f>
        <v>28</v>
      </c>
      <c r="FZ55" s="168"/>
      <c r="GA55" s="168">
        <f ca="1">IFERROR(COUNT(GA22:GA51),"-")</f>
        <v>28</v>
      </c>
      <c r="GB55" s="168">
        <f ca="1">IFERROR(COUNT(GB22:GB51),"-")</f>
        <v>28</v>
      </c>
      <c r="GC55" s="168"/>
      <c r="GD55" s="168">
        <f ca="1">IFERROR(COUNT(GD22:GD51),"-")</f>
        <v>28</v>
      </c>
      <c r="GE55" s="168">
        <f ca="1">IFERROR(COUNT(GE22:GE51),"-")</f>
        <v>28</v>
      </c>
      <c r="GF55" s="168"/>
      <c r="GG55" s="168">
        <f ca="1">IFERROR(COUNT(GG22:GG51),"-")</f>
        <v>28</v>
      </c>
      <c r="GH55" s="168">
        <f ca="1">IFERROR(COUNT(GH22:GH51),"-")</f>
        <v>28</v>
      </c>
      <c r="GI55" s="168"/>
      <c r="GJ55" s="168">
        <f ca="1">IFERROR(COUNT(GJ22:GJ51),"-")</f>
        <v>28</v>
      </c>
      <c r="GK55" s="168">
        <f ca="1">IFERROR(COUNT(GK22:GK51),"-")</f>
        <v>28</v>
      </c>
      <c r="GL55" s="168"/>
      <c r="GM55" s="168">
        <f ca="1">IFERROR(COUNT(GM22:GM51),"-")</f>
        <v>28</v>
      </c>
      <c r="GN55" s="168">
        <f ca="1">IFERROR(COUNT(GN22:GN51),"-")</f>
        <v>28</v>
      </c>
      <c r="GO55" s="168"/>
      <c r="GP55" s="168">
        <f ca="1">IFERROR(COUNT(GP22:GP51),"-")</f>
        <v>28</v>
      </c>
      <c r="GQ55" s="168">
        <f ca="1">IFERROR(COUNT(GQ22:GQ51),"-")</f>
        <v>28</v>
      </c>
      <c r="GR55" s="168"/>
      <c r="GS55" s="168">
        <f ca="1">IFERROR(COUNT(GS22:GS51),"-")</f>
        <v>28</v>
      </c>
      <c r="GT55" s="168">
        <f ca="1">IFERROR(COUNT(GT22:GT51),"-")</f>
        <v>28</v>
      </c>
      <c r="GU55" s="168"/>
      <c r="GV55" s="168">
        <f ca="1">IFERROR(COUNT(GV22:GV51),"-")</f>
        <v>28</v>
      </c>
      <c r="GW55" s="168">
        <f ca="1">IFERROR(COUNT(GW22:GW51),"-")</f>
        <v>28</v>
      </c>
      <c r="GX55" s="168"/>
      <c r="GY55" s="168">
        <f ca="1">IFERROR(COUNT(GY22:GY51),"-")</f>
        <v>28</v>
      </c>
      <c r="GZ55" s="168">
        <f ca="1">IFERROR(COUNT(GZ22:GZ51),"-")</f>
        <v>28</v>
      </c>
      <c r="HA55" s="168"/>
      <c r="HB55" s="168">
        <f ca="1">IFERROR(COUNT(HB22:HB51),"-")</f>
        <v>28</v>
      </c>
      <c r="HC55" s="168">
        <f ca="1">IFERROR(COUNT(HC22:HC51),"-")</f>
        <v>28</v>
      </c>
      <c r="HD55" s="168"/>
      <c r="HE55" s="168">
        <f ca="1">IFERROR(COUNT(HE22:HE51),"-")</f>
        <v>28</v>
      </c>
    </row>
    <row r="56" spans="1:213" ht="15" thickBot="1" x14ac:dyDescent="0.4">
      <c r="B56" s="372"/>
      <c r="C56" s="372"/>
      <c r="G56"/>
      <c r="J56"/>
      <c r="M56"/>
      <c r="N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</row>
    <row r="57" spans="1:213" ht="31.5" thickBot="1" x14ac:dyDescent="0.4">
      <c r="G57"/>
      <c r="J57"/>
      <c r="M57" s="431" t="s">
        <v>3231</v>
      </c>
      <c r="N57" s="431"/>
      <c r="P57" s="84" t="s">
        <v>3201</v>
      </c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85"/>
      <c r="BD57" s="85"/>
      <c r="BE57" s="85"/>
      <c r="BF57" s="85"/>
      <c r="BG57" s="85"/>
      <c r="BH57" s="85"/>
      <c r="BI57" s="85"/>
      <c r="BJ57" s="85"/>
      <c r="BK57" s="86"/>
      <c r="BN57" s="84" t="s">
        <v>3236</v>
      </c>
      <c r="BO57" s="85"/>
      <c r="BP57" s="85"/>
      <c r="BQ57" s="85"/>
      <c r="BR57" s="85"/>
      <c r="BS57" s="85"/>
      <c r="BT57" s="85"/>
      <c r="BU57" s="85"/>
      <c r="BV57" s="85"/>
      <c r="BW57" s="85"/>
      <c r="BX57" s="85"/>
      <c r="BY57" s="85"/>
      <c r="BZ57" s="85"/>
      <c r="CA57" s="85"/>
      <c r="CB57" s="85"/>
      <c r="CC57" s="85"/>
      <c r="CD57" s="85"/>
      <c r="CE57" s="85"/>
      <c r="CF57" s="85"/>
      <c r="CG57" s="85"/>
      <c r="CH57" s="85"/>
      <c r="CI57" s="85"/>
      <c r="CJ57" s="85"/>
      <c r="CK57" s="85"/>
      <c r="CL57" s="85"/>
      <c r="CM57" s="85"/>
      <c r="CN57" s="85"/>
      <c r="CO57" s="85"/>
      <c r="CP57" s="85"/>
      <c r="CQ57" s="85"/>
      <c r="CR57" s="85"/>
      <c r="CS57" s="85"/>
      <c r="CT57" s="85"/>
      <c r="CU57" s="85"/>
      <c r="CV57" s="85"/>
      <c r="CW57" s="85"/>
      <c r="CX57" s="85"/>
      <c r="CY57" s="85"/>
      <c r="CZ57" s="85"/>
      <c r="DA57" s="85"/>
      <c r="DB57" s="85"/>
      <c r="DC57" s="85"/>
      <c r="DD57" s="85"/>
      <c r="DE57" s="85"/>
      <c r="DF57" s="85"/>
      <c r="DG57" s="85"/>
      <c r="DH57" s="85"/>
      <c r="DI57" s="86"/>
      <c r="DL57" s="84" t="s">
        <v>3237</v>
      </c>
      <c r="DM57" s="85"/>
      <c r="DN57" s="85"/>
      <c r="DO57" s="85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85"/>
      <c r="EE57" s="85"/>
      <c r="EF57" s="85"/>
      <c r="EG57" s="85"/>
      <c r="EH57" s="85"/>
      <c r="EI57" s="85"/>
      <c r="EJ57" s="85"/>
      <c r="EK57" s="85"/>
      <c r="EL57" s="85"/>
      <c r="EM57" s="85"/>
      <c r="EN57" s="85"/>
      <c r="EO57" s="85"/>
      <c r="EP57" s="85"/>
      <c r="EQ57" s="85"/>
      <c r="ER57" s="85"/>
      <c r="ES57" s="85"/>
      <c r="ET57" s="85"/>
      <c r="EU57" s="85"/>
      <c r="EV57" s="85"/>
      <c r="EW57" s="85"/>
      <c r="EX57" s="85"/>
      <c r="EY57" s="85"/>
      <c r="EZ57" s="85"/>
      <c r="FA57" s="85"/>
      <c r="FB57" s="85"/>
      <c r="FC57" s="85"/>
      <c r="FD57" s="85"/>
      <c r="FE57" s="85"/>
      <c r="FF57" s="85"/>
      <c r="FG57" s="86"/>
      <c r="FJ57" s="84" t="s">
        <v>3238</v>
      </c>
      <c r="FK57" s="85"/>
      <c r="FL57" s="85"/>
      <c r="FM57" s="85"/>
      <c r="FN57" s="85"/>
      <c r="FO57" s="85"/>
      <c r="FP57" s="85"/>
      <c r="FQ57" s="85"/>
      <c r="FR57" s="85"/>
      <c r="FS57" s="85"/>
      <c r="FT57" s="85"/>
      <c r="FU57" s="85"/>
      <c r="FV57" s="85"/>
      <c r="FW57" s="85"/>
      <c r="FX57" s="85"/>
      <c r="FY57" s="85"/>
      <c r="FZ57" s="85"/>
      <c r="GA57" s="85"/>
      <c r="GB57" s="85"/>
      <c r="GC57" s="85"/>
      <c r="GD57" s="85"/>
      <c r="GE57" s="85"/>
      <c r="GF57" s="85"/>
      <c r="GG57" s="85"/>
      <c r="GH57" s="85"/>
      <c r="GI57" s="85"/>
      <c r="GJ57" s="85"/>
      <c r="GK57" s="85"/>
      <c r="GL57" s="85"/>
      <c r="GM57" s="85"/>
      <c r="GN57" s="85"/>
      <c r="GO57" s="85"/>
      <c r="GP57" s="85"/>
      <c r="GQ57" s="85"/>
      <c r="GR57" s="85"/>
      <c r="GS57" s="85"/>
      <c r="GT57" s="85"/>
      <c r="GU57" s="85"/>
      <c r="GV57" s="85"/>
      <c r="GW57" s="85"/>
      <c r="GX57" s="85"/>
      <c r="GY57" s="85"/>
      <c r="GZ57" s="85"/>
      <c r="HA57" s="85"/>
      <c r="HB57" s="85"/>
      <c r="HC57" s="85"/>
      <c r="HD57" s="85"/>
      <c r="HE57" s="86"/>
    </row>
    <row r="58" spans="1:213" x14ac:dyDescent="0.35">
      <c r="G58"/>
      <c r="J58"/>
      <c r="M58" s="31"/>
      <c r="N58" s="48"/>
      <c r="P58" s="70" t="s">
        <v>3213</v>
      </c>
      <c r="Q58" s="72"/>
      <c r="R58" s="71"/>
      <c r="S58" s="72" t="s">
        <v>3214</v>
      </c>
      <c r="T58" s="72"/>
      <c r="U58" s="71"/>
      <c r="V58" s="72" t="s">
        <v>3215</v>
      </c>
      <c r="W58" s="72"/>
      <c r="X58" s="71"/>
      <c r="Y58" s="72" t="s">
        <v>3216</v>
      </c>
      <c r="Z58" s="72"/>
      <c r="AA58" s="71"/>
      <c r="AB58" s="72" t="s">
        <v>3217</v>
      </c>
      <c r="AC58" s="72"/>
      <c r="AD58" s="71"/>
      <c r="AE58" s="72" t="s">
        <v>3218</v>
      </c>
      <c r="AF58" s="72"/>
      <c r="AG58" s="71"/>
      <c r="AH58" s="72" t="s">
        <v>3219</v>
      </c>
      <c r="AI58" s="72"/>
      <c r="AJ58" s="71"/>
      <c r="AK58" s="72" t="s">
        <v>3220</v>
      </c>
      <c r="AL58" s="72"/>
      <c r="AM58" s="71"/>
      <c r="AN58" s="72" t="s">
        <v>3221</v>
      </c>
      <c r="AO58" s="72"/>
      <c r="AP58" s="71"/>
      <c r="AQ58" s="72" t="s">
        <v>3222</v>
      </c>
      <c r="AR58" s="72"/>
      <c r="AS58" s="71"/>
      <c r="AT58" s="72" t="s">
        <v>3223</v>
      </c>
      <c r="AU58" s="72"/>
      <c r="AV58" s="71"/>
      <c r="AW58" s="72" t="s">
        <v>3224</v>
      </c>
      <c r="AX58" s="72"/>
      <c r="AY58" s="71"/>
      <c r="AZ58" s="72" t="s">
        <v>3225</v>
      </c>
      <c r="BA58" s="72"/>
      <c r="BB58" s="71"/>
      <c r="BC58" s="72" t="s">
        <v>3226</v>
      </c>
      <c r="BD58" s="72"/>
      <c r="BE58" s="71"/>
      <c r="BF58" s="72" t="s">
        <v>3227</v>
      </c>
      <c r="BG58" s="72"/>
      <c r="BH58" s="71"/>
      <c r="BI58" s="72" t="s">
        <v>3228</v>
      </c>
      <c r="BJ58" s="72"/>
      <c r="BK58" s="73"/>
      <c r="BL58" s="19"/>
      <c r="BM58" s="19"/>
      <c r="BN58" s="70" t="s">
        <v>3213</v>
      </c>
      <c r="BO58" s="72"/>
      <c r="BP58" s="71"/>
      <c r="BQ58" s="72" t="s">
        <v>3214</v>
      </c>
      <c r="BR58" s="72"/>
      <c r="BS58" s="71"/>
      <c r="BT58" s="72" t="s">
        <v>3215</v>
      </c>
      <c r="BU58" s="72"/>
      <c r="BV58" s="71"/>
      <c r="BW58" s="72" t="s">
        <v>3216</v>
      </c>
      <c r="BX58" s="72"/>
      <c r="BY58" s="71"/>
      <c r="BZ58" s="72" t="s">
        <v>3217</v>
      </c>
      <c r="CA58" s="72"/>
      <c r="CB58" s="71"/>
      <c r="CC58" s="72" t="s">
        <v>3218</v>
      </c>
      <c r="CD58" s="72"/>
      <c r="CE58" s="71"/>
      <c r="CF58" s="72" t="s">
        <v>3219</v>
      </c>
      <c r="CG58" s="72"/>
      <c r="CH58" s="71"/>
      <c r="CI58" s="72" t="s">
        <v>3220</v>
      </c>
      <c r="CJ58" s="72"/>
      <c r="CK58" s="71"/>
      <c r="CL58" s="72" t="s">
        <v>3221</v>
      </c>
      <c r="CM58" s="72"/>
      <c r="CN58" s="71"/>
      <c r="CO58" s="72" t="s">
        <v>3222</v>
      </c>
      <c r="CP58" s="72"/>
      <c r="CQ58" s="71"/>
      <c r="CR58" s="72" t="s">
        <v>3223</v>
      </c>
      <c r="CS58" s="72"/>
      <c r="CT58" s="71"/>
      <c r="CU58" s="72" t="s">
        <v>3224</v>
      </c>
      <c r="CV58" s="72"/>
      <c r="CW58" s="71"/>
      <c r="CX58" s="72" t="s">
        <v>3225</v>
      </c>
      <c r="CY58" s="72"/>
      <c r="CZ58" s="71"/>
      <c r="DA58" s="72" t="s">
        <v>3226</v>
      </c>
      <c r="DB58" s="72"/>
      <c r="DC58" s="71"/>
      <c r="DD58" s="72" t="s">
        <v>3227</v>
      </c>
      <c r="DE58" s="72"/>
      <c r="DF58" s="71"/>
      <c r="DG58" s="72" t="s">
        <v>3228</v>
      </c>
      <c r="DH58" s="72"/>
      <c r="DI58" s="73"/>
      <c r="DJ58" s="19"/>
      <c r="DK58" s="19"/>
      <c r="DL58" s="70" t="s">
        <v>3213</v>
      </c>
      <c r="DM58" s="72"/>
      <c r="DN58" s="71"/>
      <c r="DO58" s="72" t="s">
        <v>3214</v>
      </c>
      <c r="DP58" s="72"/>
      <c r="DQ58" s="71"/>
      <c r="DR58" s="72" t="s">
        <v>3215</v>
      </c>
      <c r="DS58" s="72"/>
      <c r="DT58" s="71"/>
      <c r="DU58" s="72" t="s">
        <v>3216</v>
      </c>
      <c r="DV58" s="72"/>
      <c r="DW58" s="71"/>
      <c r="DX58" s="72" t="s">
        <v>3217</v>
      </c>
      <c r="DY58" s="72"/>
      <c r="DZ58" s="71"/>
      <c r="EA58" s="72" t="s">
        <v>3218</v>
      </c>
      <c r="EB58" s="72"/>
      <c r="EC58" s="71"/>
      <c r="ED58" s="72" t="s">
        <v>3219</v>
      </c>
      <c r="EE58" s="72"/>
      <c r="EF58" s="71"/>
      <c r="EG58" s="72" t="s">
        <v>3220</v>
      </c>
      <c r="EH58" s="72"/>
      <c r="EI58" s="71"/>
      <c r="EJ58" s="72" t="s">
        <v>3221</v>
      </c>
      <c r="EK58" s="72"/>
      <c r="EL58" s="71"/>
      <c r="EM58" s="72" t="s">
        <v>3222</v>
      </c>
      <c r="EN58" s="72"/>
      <c r="EO58" s="71"/>
      <c r="EP58" s="72" t="s">
        <v>3223</v>
      </c>
      <c r="EQ58" s="72"/>
      <c r="ER58" s="71"/>
      <c r="ES58" s="72" t="s">
        <v>3224</v>
      </c>
      <c r="ET58" s="72"/>
      <c r="EU58" s="71"/>
      <c r="EV58" s="72" t="s">
        <v>3225</v>
      </c>
      <c r="EW58" s="72"/>
      <c r="EX58" s="71"/>
      <c r="EY58" s="72" t="s">
        <v>3226</v>
      </c>
      <c r="EZ58" s="72"/>
      <c r="FA58" s="71"/>
      <c r="FB58" s="72" t="s">
        <v>3227</v>
      </c>
      <c r="FC58" s="72"/>
      <c r="FD58" s="71"/>
      <c r="FE58" s="72" t="s">
        <v>3228</v>
      </c>
      <c r="FF58" s="72"/>
      <c r="FG58" s="73"/>
      <c r="FH58" s="19"/>
      <c r="FI58" s="19"/>
      <c r="FJ58" s="70" t="s">
        <v>3213</v>
      </c>
      <c r="FK58" s="72"/>
      <c r="FL58" s="71"/>
      <c r="FM58" s="72" t="s">
        <v>3214</v>
      </c>
      <c r="FN58" s="72"/>
      <c r="FO58" s="71"/>
      <c r="FP58" s="72" t="s">
        <v>3215</v>
      </c>
      <c r="FQ58" s="72"/>
      <c r="FR58" s="71"/>
      <c r="FS58" s="72" t="s">
        <v>3216</v>
      </c>
      <c r="FT58" s="72"/>
      <c r="FU58" s="71"/>
      <c r="FV58" s="72" t="s">
        <v>3217</v>
      </c>
      <c r="FW58" s="72"/>
      <c r="FX58" s="71"/>
      <c r="FY58" s="72" t="s">
        <v>3218</v>
      </c>
      <c r="FZ58" s="72"/>
      <c r="GA58" s="71"/>
      <c r="GB58" s="72" t="s">
        <v>3219</v>
      </c>
      <c r="GC58" s="72"/>
      <c r="GD58" s="71"/>
      <c r="GE58" s="72" t="s">
        <v>3220</v>
      </c>
      <c r="GF58" s="72"/>
      <c r="GG58" s="71"/>
      <c r="GH58" s="72" t="s">
        <v>3221</v>
      </c>
      <c r="GI58" s="72"/>
      <c r="GJ58" s="71"/>
      <c r="GK58" s="72" t="s">
        <v>3222</v>
      </c>
      <c r="GL58" s="72"/>
      <c r="GM58" s="71"/>
      <c r="GN58" s="72" t="s">
        <v>3223</v>
      </c>
      <c r="GO58" s="72"/>
      <c r="GP58" s="71"/>
      <c r="GQ58" s="72" t="s">
        <v>3224</v>
      </c>
      <c r="GR58" s="72"/>
      <c r="GS58" s="71"/>
      <c r="GT58" s="72" t="s">
        <v>3225</v>
      </c>
      <c r="GU58" s="72"/>
      <c r="GV58" s="71"/>
      <c r="GW58" s="72" t="s">
        <v>3226</v>
      </c>
      <c r="GX58" s="72"/>
      <c r="GY58" s="71"/>
      <c r="GZ58" s="72" t="s">
        <v>3227</v>
      </c>
      <c r="HA58" s="72"/>
      <c r="HB58" s="71"/>
      <c r="HC58" s="72" t="s">
        <v>3228</v>
      </c>
      <c r="HD58" s="72"/>
      <c r="HE58" s="73"/>
    </row>
    <row r="59" spans="1:213" ht="44" thickBot="1" x14ac:dyDescent="0.4">
      <c r="G59"/>
      <c r="J59"/>
      <c r="M59" s="113" t="s">
        <v>3212</v>
      </c>
      <c r="N59" s="114" t="s">
        <v>3087</v>
      </c>
      <c r="P59" s="74" t="str">
        <f t="shared" ref="P59:BK59" si="67">P4</f>
        <v>Avg Temp</v>
      </c>
      <c r="Q59" s="76"/>
      <c r="R59" s="75" t="str">
        <f t="shared" si="67"/>
        <v>Abs. Value</v>
      </c>
      <c r="S59" s="76" t="str">
        <f t="shared" si="67"/>
        <v>Avg Temp</v>
      </c>
      <c r="T59" s="76"/>
      <c r="U59" s="75" t="str">
        <f t="shared" si="67"/>
        <v>Abs. Value</v>
      </c>
      <c r="V59" s="76" t="str">
        <f t="shared" si="67"/>
        <v>Avg Temp</v>
      </c>
      <c r="W59" s="76"/>
      <c r="X59" s="75" t="str">
        <f t="shared" si="67"/>
        <v>Abs. Value</v>
      </c>
      <c r="Y59" s="76" t="str">
        <f t="shared" si="67"/>
        <v>Avg Temp</v>
      </c>
      <c r="Z59" s="76"/>
      <c r="AA59" s="75" t="str">
        <f t="shared" si="67"/>
        <v>Abs. Value</v>
      </c>
      <c r="AB59" s="76" t="str">
        <f t="shared" si="67"/>
        <v>Avg Temp</v>
      </c>
      <c r="AC59" s="76"/>
      <c r="AD59" s="75" t="str">
        <f t="shared" si="67"/>
        <v>Abs. Value</v>
      </c>
      <c r="AE59" s="76" t="str">
        <f t="shared" si="67"/>
        <v>Avg Temp</v>
      </c>
      <c r="AF59" s="76"/>
      <c r="AG59" s="75" t="str">
        <f t="shared" si="67"/>
        <v>Abs. Value</v>
      </c>
      <c r="AH59" s="76" t="str">
        <f t="shared" si="67"/>
        <v>Avg Temp</v>
      </c>
      <c r="AI59" s="76"/>
      <c r="AJ59" s="75" t="str">
        <f t="shared" si="67"/>
        <v>Abs. Value</v>
      </c>
      <c r="AK59" s="76" t="str">
        <f t="shared" si="67"/>
        <v>Avg Temp</v>
      </c>
      <c r="AL59" s="76"/>
      <c r="AM59" s="75" t="str">
        <f t="shared" si="67"/>
        <v>Abs. Value</v>
      </c>
      <c r="AN59" s="76" t="str">
        <f t="shared" si="67"/>
        <v>Avg Temp</v>
      </c>
      <c r="AO59" s="76"/>
      <c r="AP59" s="75" t="str">
        <f t="shared" si="67"/>
        <v>Abs. Value</v>
      </c>
      <c r="AQ59" s="76" t="str">
        <f t="shared" si="67"/>
        <v>Avg Temp</v>
      </c>
      <c r="AR59" s="76"/>
      <c r="AS59" s="75" t="str">
        <f t="shared" si="67"/>
        <v>Abs. Value</v>
      </c>
      <c r="AT59" s="76" t="str">
        <f t="shared" si="67"/>
        <v>Avg Temp</v>
      </c>
      <c r="AU59" s="76"/>
      <c r="AV59" s="75" t="str">
        <f t="shared" si="67"/>
        <v>Abs. Value</v>
      </c>
      <c r="AW59" s="76" t="str">
        <f t="shared" si="67"/>
        <v>Avg Temp</v>
      </c>
      <c r="AX59" s="76"/>
      <c r="AY59" s="75" t="str">
        <f t="shared" si="67"/>
        <v>Abs. Value</v>
      </c>
      <c r="AZ59" s="76" t="str">
        <f t="shared" si="67"/>
        <v>Avg Temp</v>
      </c>
      <c r="BA59" s="76"/>
      <c r="BB59" s="75" t="str">
        <f t="shared" si="67"/>
        <v>Abs. Value</v>
      </c>
      <c r="BC59" s="76" t="str">
        <f t="shared" si="67"/>
        <v>Avg Temp</v>
      </c>
      <c r="BD59" s="76"/>
      <c r="BE59" s="75" t="str">
        <f t="shared" si="67"/>
        <v>Abs. Value</v>
      </c>
      <c r="BF59" s="76" t="str">
        <f t="shared" si="67"/>
        <v>Avg Temp</v>
      </c>
      <c r="BG59" s="76"/>
      <c r="BH59" s="75" t="str">
        <f t="shared" si="67"/>
        <v>Abs. Value</v>
      </c>
      <c r="BI59" s="76" t="str">
        <f t="shared" si="67"/>
        <v>Avg Temp</v>
      </c>
      <c r="BJ59" s="76"/>
      <c r="BK59" s="77" t="str">
        <f t="shared" si="67"/>
        <v>Abs. Value</v>
      </c>
      <c r="BL59" s="26"/>
      <c r="BM59" s="26"/>
      <c r="BN59" s="74" t="str">
        <f>P4</f>
        <v>Avg Temp</v>
      </c>
      <c r="BO59" s="76"/>
      <c r="BP59" s="75" t="str">
        <f>R4</f>
        <v>Abs. Value</v>
      </c>
      <c r="BQ59" s="76" t="str">
        <f>S4</f>
        <v>Avg Temp</v>
      </c>
      <c r="BR59" s="76"/>
      <c r="BS59" s="75" t="str">
        <f>U4</f>
        <v>Abs. Value</v>
      </c>
      <c r="BT59" s="76" t="str">
        <f>V4</f>
        <v>Avg Temp</v>
      </c>
      <c r="BU59" s="76"/>
      <c r="BV59" s="75" t="str">
        <f>X4</f>
        <v>Abs. Value</v>
      </c>
      <c r="BW59" s="76" t="str">
        <f>Y4</f>
        <v>Avg Temp</v>
      </c>
      <c r="BX59" s="76"/>
      <c r="BY59" s="75" t="str">
        <f>AA4</f>
        <v>Abs. Value</v>
      </c>
      <c r="BZ59" s="76" t="str">
        <f>AB4</f>
        <v>Avg Temp</v>
      </c>
      <c r="CA59" s="76"/>
      <c r="CB59" s="75" t="str">
        <f>AD4</f>
        <v>Abs. Value</v>
      </c>
      <c r="CC59" s="76" t="str">
        <f>AE4</f>
        <v>Avg Temp</v>
      </c>
      <c r="CD59" s="76"/>
      <c r="CE59" s="75" t="str">
        <f>AG4</f>
        <v>Abs. Value</v>
      </c>
      <c r="CF59" s="76" t="str">
        <f>AH4</f>
        <v>Avg Temp</v>
      </c>
      <c r="CG59" s="76"/>
      <c r="CH59" s="75" t="str">
        <f>AJ4</f>
        <v>Abs. Value</v>
      </c>
      <c r="CI59" s="76" t="str">
        <f>AK4</f>
        <v>Avg Temp</v>
      </c>
      <c r="CJ59" s="76"/>
      <c r="CK59" s="75" t="str">
        <f>AM4</f>
        <v>Abs. Value</v>
      </c>
      <c r="CL59" s="76" t="str">
        <f>AN4</f>
        <v>Avg Temp</v>
      </c>
      <c r="CM59" s="76"/>
      <c r="CN59" s="75" t="str">
        <f>AP4</f>
        <v>Abs. Value</v>
      </c>
      <c r="CO59" s="76" t="str">
        <f>AQ4</f>
        <v>Avg Temp</v>
      </c>
      <c r="CP59" s="76"/>
      <c r="CQ59" s="75" t="str">
        <f>AS4</f>
        <v>Abs. Value</v>
      </c>
      <c r="CR59" s="76" t="str">
        <f>AT4</f>
        <v>Avg Temp</v>
      </c>
      <c r="CS59" s="76"/>
      <c r="CT59" s="75" t="str">
        <f>AV4</f>
        <v>Abs. Value</v>
      </c>
      <c r="CU59" s="76" t="str">
        <f>AW4</f>
        <v>Avg Temp</v>
      </c>
      <c r="CV59" s="76"/>
      <c r="CW59" s="75" t="str">
        <f>AY4</f>
        <v>Abs. Value</v>
      </c>
      <c r="CX59" s="76" t="str">
        <f>AZ4</f>
        <v>Avg Temp</v>
      </c>
      <c r="CY59" s="76"/>
      <c r="CZ59" s="75" t="str">
        <f>BB4</f>
        <v>Abs. Value</v>
      </c>
      <c r="DA59" s="76" t="str">
        <f>BC4</f>
        <v>Avg Temp</v>
      </c>
      <c r="DB59" s="76"/>
      <c r="DC59" s="75" t="str">
        <f>BE4</f>
        <v>Abs. Value</v>
      </c>
      <c r="DD59" s="76" t="str">
        <f>BF4</f>
        <v>Avg Temp</v>
      </c>
      <c r="DE59" s="76"/>
      <c r="DF59" s="75" t="str">
        <f>BH4</f>
        <v>Abs. Value</v>
      </c>
      <c r="DG59" s="76" t="str">
        <f>BI4</f>
        <v>Avg Temp</v>
      </c>
      <c r="DH59" s="76"/>
      <c r="DI59" s="77" t="str">
        <f>BK4</f>
        <v>Abs. Value</v>
      </c>
      <c r="DJ59" s="26"/>
      <c r="DK59" s="26"/>
      <c r="DL59" s="74" t="str">
        <f>P4</f>
        <v>Avg Temp</v>
      </c>
      <c r="DM59" s="76"/>
      <c r="DN59" s="75" t="str">
        <f>R4</f>
        <v>Abs. Value</v>
      </c>
      <c r="DO59" s="76" t="str">
        <f>S4</f>
        <v>Avg Temp</v>
      </c>
      <c r="DP59" s="76"/>
      <c r="DQ59" s="75" t="str">
        <f>U4</f>
        <v>Abs. Value</v>
      </c>
      <c r="DR59" s="76" t="str">
        <f>V4</f>
        <v>Avg Temp</v>
      </c>
      <c r="DS59" s="76"/>
      <c r="DT59" s="75" t="str">
        <f>X4</f>
        <v>Abs. Value</v>
      </c>
      <c r="DU59" s="76" t="str">
        <f>Y4</f>
        <v>Avg Temp</v>
      </c>
      <c r="DV59" s="76"/>
      <c r="DW59" s="75" t="str">
        <f>AA4</f>
        <v>Abs. Value</v>
      </c>
      <c r="DX59" s="76" t="str">
        <f>AB4</f>
        <v>Avg Temp</v>
      </c>
      <c r="DY59" s="76"/>
      <c r="DZ59" s="75" t="str">
        <f>AD4</f>
        <v>Abs. Value</v>
      </c>
      <c r="EA59" s="76" t="str">
        <f>AE4</f>
        <v>Avg Temp</v>
      </c>
      <c r="EB59" s="76"/>
      <c r="EC59" s="75" t="str">
        <f>AG4</f>
        <v>Abs. Value</v>
      </c>
      <c r="ED59" s="76" t="str">
        <f>AH4</f>
        <v>Avg Temp</v>
      </c>
      <c r="EE59" s="76"/>
      <c r="EF59" s="75" t="str">
        <f>AJ4</f>
        <v>Abs. Value</v>
      </c>
      <c r="EG59" s="76" t="str">
        <f>AK4</f>
        <v>Avg Temp</v>
      </c>
      <c r="EH59" s="76"/>
      <c r="EI59" s="75" t="str">
        <f>AM4</f>
        <v>Abs. Value</v>
      </c>
      <c r="EJ59" s="76" t="str">
        <f>AN4</f>
        <v>Avg Temp</v>
      </c>
      <c r="EK59" s="76"/>
      <c r="EL59" s="75" t="str">
        <f>AP4</f>
        <v>Abs. Value</v>
      </c>
      <c r="EM59" s="76" t="str">
        <f>AQ4</f>
        <v>Avg Temp</v>
      </c>
      <c r="EN59" s="76"/>
      <c r="EO59" s="75" t="str">
        <f>AS4</f>
        <v>Abs. Value</v>
      </c>
      <c r="EP59" s="76" t="str">
        <f>AT4</f>
        <v>Avg Temp</v>
      </c>
      <c r="EQ59" s="76"/>
      <c r="ER59" s="75" t="str">
        <f>AV4</f>
        <v>Abs. Value</v>
      </c>
      <c r="ES59" s="76" t="str">
        <f>AW4</f>
        <v>Avg Temp</v>
      </c>
      <c r="ET59" s="76"/>
      <c r="EU59" s="75" t="str">
        <f>AY4</f>
        <v>Abs. Value</v>
      </c>
      <c r="EV59" s="76" t="str">
        <f>AZ4</f>
        <v>Avg Temp</v>
      </c>
      <c r="EW59" s="76"/>
      <c r="EX59" s="75" t="str">
        <f>BB4</f>
        <v>Abs. Value</v>
      </c>
      <c r="EY59" s="76" t="str">
        <f>BC4</f>
        <v>Avg Temp</v>
      </c>
      <c r="EZ59" s="76"/>
      <c r="FA59" s="75" t="str">
        <f>BE4</f>
        <v>Abs. Value</v>
      </c>
      <c r="FB59" s="76" t="str">
        <f>BF4</f>
        <v>Avg Temp</v>
      </c>
      <c r="FC59" s="76"/>
      <c r="FD59" s="75" t="str">
        <f>BH4</f>
        <v>Abs. Value</v>
      </c>
      <c r="FE59" s="76" t="str">
        <f>BI4</f>
        <v>Avg Temp</v>
      </c>
      <c r="FF59" s="76"/>
      <c r="FG59" s="77" t="str">
        <f>BK4</f>
        <v>Abs. Value</v>
      </c>
      <c r="FH59" s="26"/>
      <c r="FI59" s="26"/>
      <c r="FJ59" s="74" t="str">
        <f>P4</f>
        <v>Avg Temp</v>
      </c>
      <c r="FK59" s="76"/>
      <c r="FL59" s="75" t="str">
        <f>R4</f>
        <v>Abs. Value</v>
      </c>
      <c r="FM59" s="76" t="str">
        <f>S4</f>
        <v>Avg Temp</v>
      </c>
      <c r="FN59" s="76"/>
      <c r="FO59" s="75" t="str">
        <f>U4</f>
        <v>Abs. Value</v>
      </c>
      <c r="FP59" s="76" t="str">
        <f>V4</f>
        <v>Avg Temp</v>
      </c>
      <c r="FQ59" s="76"/>
      <c r="FR59" s="75" t="str">
        <f>X4</f>
        <v>Abs. Value</v>
      </c>
      <c r="FS59" s="76" t="str">
        <f>Y4</f>
        <v>Avg Temp</v>
      </c>
      <c r="FT59" s="76"/>
      <c r="FU59" s="75" t="str">
        <f>AA4</f>
        <v>Abs. Value</v>
      </c>
      <c r="FV59" s="76" t="str">
        <f>AB4</f>
        <v>Avg Temp</v>
      </c>
      <c r="FW59" s="76"/>
      <c r="FX59" s="75" t="str">
        <f>AD4</f>
        <v>Abs. Value</v>
      </c>
      <c r="FY59" s="76" t="str">
        <f>AE4</f>
        <v>Avg Temp</v>
      </c>
      <c r="FZ59" s="76"/>
      <c r="GA59" s="75" t="str">
        <f>AG4</f>
        <v>Abs. Value</v>
      </c>
      <c r="GB59" s="76" t="str">
        <f>AH4</f>
        <v>Avg Temp</v>
      </c>
      <c r="GC59" s="76"/>
      <c r="GD59" s="75" t="str">
        <f>AJ4</f>
        <v>Abs. Value</v>
      </c>
      <c r="GE59" s="76" t="str">
        <f>AK4</f>
        <v>Avg Temp</v>
      </c>
      <c r="GF59" s="76"/>
      <c r="GG59" s="75" t="str">
        <f>AM4</f>
        <v>Abs. Value</v>
      </c>
      <c r="GH59" s="76" t="str">
        <f>AN4</f>
        <v>Avg Temp</v>
      </c>
      <c r="GI59" s="76"/>
      <c r="GJ59" s="75" t="str">
        <f>AP4</f>
        <v>Abs. Value</v>
      </c>
      <c r="GK59" s="76" t="str">
        <f>AQ4</f>
        <v>Avg Temp</v>
      </c>
      <c r="GL59" s="76"/>
      <c r="GM59" s="75" t="str">
        <f>AS4</f>
        <v>Abs. Value</v>
      </c>
      <c r="GN59" s="76" t="str">
        <f>AT4</f>
        <v>Avg Temp</v>
      </c>
      <c r="GO59" s="76"/>
      <c r="GP59" s="75" t="str">
        <f>AV4</f>
        <v>Abs. Value</v>
      </c>
      <c r="GQ59" s="76" t="str">
        <f>AW4</f>
        <v>Avg Temp</v>
      </c>
      <c r="GR59" s="76"/>
      <c r="GS59" s="75" t="str">
        <f>AY4</f>
        <v>Abs. Value</v>
      </c>
      <c r="GT59" s="76" t="str">
        <f>AZ4</f>
        <v>Avg Temp</v>
      </c>
      <c r="GU59" s="76"/>
      <c r="GV59" s="75" t="str">
        <f>BB4</f>
        <v>Abs. Value</v>
      </c>
      <c r="GW59" s="76" t="str">
        <f>BC4</f>
        <v>Avg Temp</v>
      </c>
      <c r="GX59" s="76"/>
      <c r="GY59" s="75" t="str">
        <f>BE4</f>
        <v>Abs. Value</v>
      </c>
      <c r="GZ59" s="76" t="str">
        <f>BF4</f>
        <v>Avg Temp</v>
      </c>
      <c r="HA59" s="76"/>
      <c r="HB59" s="75" t="str">
        <f>BH4</f>
        <v>Abs. Value</v>
      </c>
      <c r="HC59" s="76" t="str">
        <f>BI4</f>
        <v>Avg Temp</v>
      </c>
      <c r="HD59" s="76"/>
      <c r="HE59" s="77" t="str">
        <f>BK4</f>
        <v>Abs. Value</v>
      </c>
    </row>
    <row r="60" spans="1:213" x14ac:dyDescent="0.35">
      <c r="G60"/>
      <c r="H60" s="301">
        <f t="shared" ref="H60:I79" si="68">H5</f>
        <v>0</v>
      </c>
      <c r="I60" s="301" t="str">
        <f t="shared" si="68"/>
        <v>Y</v>
      </c>
      <c r="J60"/>
      <c r="M60" s="115">
        <f t="shared" ref="M60:N79" ca="1" si="69">M5</f>
        <v>44808</v>
      </c>
      <c r="N60" s="130">
        <f t="shared" si="69"/>
        <v>0</v>
      </c>
      <c r="P60" s="61"/>
      <c r="Q60" s="297"/>
      <c r="R60" s="142"/>
      <c r="S60" s="34"/>
      <c r="T60" s="34"/>
      <c r="U60" s="142"/>
      <c r="V60" s="34"/>
      <c r="W60" s="34"/>
      <c r="X60" s="142"/>
      <c r="Y60" s="34"/>
      <c r="Z60" s="34"/>
      <c r="AA60" s="142"/>
      <c r="AB60" s="34"/>
      <c r="AC60" s="34"/>
      <c r="AD60" s="142"/>
      <c r="AE60" s="34"/>
      <c r="AF60" s="34"/>
      <c r="AG60" s="142"/>
      <c r="AH60" s="34"/>
      <c r="AI60" s="34"/>
      <c r="AJ60" s="142"/>
      <c r="AK60" s="34"/>
      <c r="AL60" s="34"/>
      <c r="AM60" s="142"/>
      <c r="AN60" s="34"/>
      <c r="AO60" s="34"/>
      <c r="AP60" s="142"/>
      <c r="AQ60" s="34"/>
      <c r="AR60" s="34"/>
      <c r="AS60" s="142"/>
      <c r="AT60" s="34"/>
      <c r="AU60" s="34"/>
      <c r="AV60" s="142"/>
      <c r="AW60" s="34"/>
      <c r="AX60" s="34"/>
      <c r="AY60" s="142"/>
      <c r="AZ60" s="34"/>
      <c r="BA60" s="34"/>
      <c r="BB60" s="142"/>
      <c r="BC60" s="34"/>
      <c r="BD60" s="34"/>
      <c r="BE60" s="142"/>
      <c r="BF60" s="34"/>
      <c r="BG60" s="34"/>
      <c r="BH60" s="142"/>
      <c r="BI60" s="34"/>
      <c r="BJ60" s="299"/>
      <c r="BK60" s="143"/>
      <c r="BN60" s="61"/>
      <c r="BO60" s="297"/>
      <c r="BP60" s="142"/>
      <c r="BQ60" s="34"/>
      <c r="BR60" s="34"/>
      <c r="BS60" s="142"/>
      <c r="BT60" s="34"/>
      <c r="BU60" s="34"/>
      <c r="BV60" s="142"/>
      <c r="BW60" s="34"/>
      <c r="BX60" s="34"/>
      <c r="BY60" s="142"/>
      <c r="BZ60" s="34"/>
      <c r="CA60" s="34"/>
      <c r="CB60" s="142"/>
      <c r="CC60" s="34"/>
      <c r="CD60" s="34"/>
      <c r="CE60" s="142"/>
      <c r="CF60" s="34"/>
      <c r="CG60" s="34"/>
      <c r="CH60" s="142"/>
      <c r="CI60" s="34"/>
      <c r="CJ60" s="34"/>
      <c r="CK60" s="142"/>
      <c r="CL60" s="34"/>
      <c r="CM60" s="34"/>
      <c r="CN60" s="142"/>
      <c r="CO60" s="34"/>
      <c r="CP60" s="34"/>
      <c r="CQ60" s="142"/>
      <c r="CR60" s="34"/>
      <c r="CS60" s="34"/>
      <c r="CT60" s="142"/>
      <c r="CU60" s="34"/>
      <c r="CV60" s="34"/>
      <c r="CW60" s="142"/>
      <c r="CX60" s="34"/>
      <c r="CY60" s="34"/>
      <c r="CZ60" s="142"/>
      <c r="DA60" s="34"/>
      <c r="DB60" s="34"/>
      <c r="DC60" s="142"/>
      <c r="DD60" s="34"/>
      <c r="DE60" s="34"/>
      <c r="DF60" s="142"/>
      <c r="DG60" s="34"/>
      <c r="DH60" s="299"/>
      <c r="DI60" s="143"/>
      <c r="DL60" s="61"/>
      <c r="DM60" s="297"/>
      <c r="DN60" s="142"/>
      <c r="DO60" s="34"/>
      <c r="DP60" s="34"/>
      <c r="DQ60" s="142"/>
      <c r="DR60" s="34"/>
      <c r="DS60" s="34"/>
      <c r="DT60" s="142"/>
      <c r="DU60" s="34"/>
      <c r="DV60" s="34"/>
      <c r="DW60" s="142"/>
      <c r="DX60" s="34"/>
      <c r="DY60" s="34"/>
      <c r="DZ60" s="142"/>
      <c r="EA60" s="34"/>
      <c r="EB60" s="34"/>
      <c r="EC60" s="142"/>
      <c r="ED60" s="34"/>
      <c r="EE60" s="34"/>
      <c r="EF60" s="142"/>
      <c r="EG60" s="34"/>
      <c r="EH60" s="34"/>
      <c r="EI60" s="142"/>
      <c r="EJ60" s="34"/>
      <c r="EK60" s="34"/>
      <c r="EL60" s="142"/>
      <c r="EM60" s="34"/>
      <c r="EN60" s="34"/>
      <c r="EO60" s="142"/>
      <c r="EP60" s="34"/>
      <c r="EQ60" s="34"/>
      <c r="ER60" s="142"/>
      <c r="ES60" s="34"/>
      <c r="ET60" s="34"/>
      <c r="EU60" s="142"/>
      <c r="EV60" s="34"/>
      <c r="EW60" s="34"/>
      <c r="EX60" s="142"/>
      <c r="EY60" s="34"/>
      <c r="EZ60" s="34"/>
      <c r="FA60" s="142"/>
      <c r="FB60" s="34"/>
      <c r="FC60" s="34"/>
      <c r="FD60" s="142"/>
      <c r="FE60" s="34"/>
      <c r="FF60" s="299"/>
      <c r="FG60" s="143"/>
      <c r="FJ60" s="61"/>
      <c r="FK60" s="297"/>
      <c r="FL60" s="142"/>
      <c r="FM60" s="34"/>
      <c r="FN60" s="34"/>
      <c r="FO60" s="142"/>
      <c r="FP60" s="34"/>
      <c r="FQ60" s="34"/>
      <c r="FR60" s="142"/>
      <c r="FS60" s="34"/>
      <c r="FT60" s="34"/>
      <c r="FU60" s="142"/>
      <c r="FV60" s="34"/>
      <c r="FW60" s="34"/>
      <c r="FX60" s="142"/>
      <c r="FY60" s="34"/>
      <c r="FZ60" s="34"/>
      <c r="GA60" s="142"/>
      <c r="GB60" s="34"/>
      <c r="GC60" s="34"/>
      <c r="GD60" s="142"/>
      <c r="GE60" s="34"/>
      <c r="GF60" s="34"/>
      <c r="GG60" s="142"/>
      <c r="GH60" s="34"/>
      <c r="GI60" s="34"/>
      <c r="GJ60" s="142"/>
      <c r="GK60" s="34"/>
      <c r="GL60" s="34"/>
      <c r="GM60" s="142"/>
      <c r="GN60" s="34"/>
      <c r="GO60" s="34"/>
      <c r="GP60" s="142"/>
      <c r="GQ60" s="34"/>
      <c r="GR60" s="34"/>
      <c r="GS60" s="142"/>
      <c r="GT60" s="34"/>
      <c r="GU60" s="34"/>
      <c r="GV60" s="142"/>
      <c r="GW60" s="34"/>
      <c r="GX60" s="34"/>
      <c r="GY60" s="142"/>
      <c r="GZ60" s="34"/>
      <c r="HA60" s="34"/>
      <c r="HB60" s="142"/>
      <c r="HC60" s="34"/>
      <c r="HD60" s="299"/>
      <c r="HE60" s="143"/>
    </row>
    <row r="61" spans="1:213" x14ac:dyDescent="0.35">
      <c r="G61"/>
      <c r="H61" s="301">
        <f t="shared" si="68"/>
        <v>0</v>
      </c>
      <c r="I61" s="301" t="str">
        <f t="shared" si="68"/>
        <v>Y</v>
      </c>
      <c r="J61"/>
      <c r="M61" s="117">
        <f t="shared" ca="1" si="69"/>
        <v>44807</v>
      </c>
      <c r="N61" s="130">
        <f t="shared" si="69"/>
        <v>0</v>
      </c>
      <c r="P61" s="62"/>
      <c r="Q61" s="298"/>
      <c r="R61" s="144"/>
      <c r="S61" s="57"/>
      <c r="T61" s="57"/>
      <c r="U61" s="144"/>
      <c r="V61" s="57"/>
      <c r="W61" s="57"/>
      <c r="X61" s="144"/>
      <c r="Y61" s="57"/>
      <c r="Z61" s="57"/>
      <c r="AA61" s="144"/>
      <c r="AB61" s="57"/>
      <c r="AC61" s="57"/>
      <c r="AD61" s="144"/>
      <c r="AE61" s="57"/>
      <c r="AF61" s="57"/>
      <c r="AG61" s="144"/>
      <c r="AH61" s="57"/>
      <c r="AI61" s="57"/>
      <c r="AJ61" s="144"/>
      <c r="AK61" s="57"/>
      <c r="AL61" s="57"/>
      <c r="AM61" s="144"/>
      <c r="AN61" s="57"/>
      <c r="AO61" s="57"/>
      <c r="AP61" s="144"/>
      <c r="AQ61" s="57"/>
      <c r="AR61" s="57"/>
      <c r="AS61" s="144"/>
      <c r="AT61" s="57"/>
      <c r="AU61" s="57"/>
      <c r="AV61" s="144"/>
      <c r="AW61" s="57"/>
      <c r="AX61" s="57"/>
      <c r="AY61" s="144"/>
      <c r="AZ61" s="57"/>
      <c r="BA61" s="57"/>
      <c r="BB61" s="144"/>
      <c r="BC61" s="57"/>
      <c r="BD61" s="57"/>
      <c r="BE61" s="144"/>
      <c r="BF61" s="57"/>
      <c r="BG61" s="57"/>
      <c r="BH61" s="144"/>
      <c r="BI61" s="57"/>
      <c r="BJ61" s="300"/>
      <c r="BK61" s="145"/>
      <c r="BN61" s="62"/>
      <c r="BO61" s="298"/>
      <c r="BP61" s="144"/>
      <c r="BQ61" s="57"/>
      <c r="BR61" s="57"/>
      <c r="BS61" s="144"/>
      <c r="BT61" s="57"/>
      <c r="BU61" s="57"/>
      <c r="BV61" s="144"/>
      <c r="BW61" s="57"/>
      <c r="BX61" s="57"/>
      <c r="BY61" s="144"/>
      <c r="BZ61" s="57"/>
      <c r="CA61" s="57"/>
      <c r="CB61" s="144"/>
      <c r="CC61" s="57"/>
      <c r="CD61" s="57"/>
      <c r="CE61" s="144"/>
      <c r="CF61" s="57"/>
      <c r="CG61" s="57"/>
      <c r="CH61" s="144"/>
      <c r="CI61" s="57"/>
      <c r="CJ61" s="57"/>
      <c r="CK61" s="144"/>
      <c r="CL61" s="57"/>
      <c r="CM61" s="57"/>
      <c r="CN61" s="144"/>
      <c r="CO61" s="57"/>
      <c r="CP61" s="57"/>
      <c r="CQ61" s="144"/>
      <c r="CR61" s="57"/>
      <c r="CS61" s="57"/>
      <c r="CT61" s="144"/>
      <c r="CU61" s="57"/>
      <c r="CV61" s="57"/>
      <c r="CW61" s="144"/>
      <c r="CX61" s="57"/>
      <c r="CY61" s="57"/>
      <c r="CZ61" s="144"/>
      <c r="DA61" s="57"/>
      <c r="DB61" s="57"/>
      <c r="DC61" s="144"/>
      <c r="DD61" s="57"/>
      <c r="DE61" s="57"/>
      <c r="DF61" s="144"/>
      <c r="DG61" s="57"/>
      <c r="DH61" s="300"/>
      <c r="DI61" s="145"/>
      <c r="DL61" s="62"/>
      <c r="DM61" s="298"/>
      <c r="DN61" s="144"/>
      <c r="DO61" s="57"/>
      <c r="DP61" s="57"/>
      <c r="DQ61" s="144"/>
      <c r="DR61" s="57"/>
      <c r="DS61" s="57"/>
      <c r="DT61" s="144"/>
      <c r="DU61" s="57"/>
      <c r="DV61" s="57"/>
      <c r="DW61" s="144"/>
      <c r="DX61" s="57"/>
      <c r="DY61" s="57"/>
      <c r="DZ61" s="144"/>
      <c r="EA61" s="57"/>
      <c r="EB61" s="57"/>
      <c r="EC61" s="144"/>
      <c r="ED61" s="57"/>
      <c r="EE61" s="57"/>
      <c r="EF61" s="144"/>
      <c r="EG61" s="57"/>
      <c r="EH61" s="57"/>
      <c r="EI61" s="144"/>
      <c r="EJ61" s="57"/>
      <c r="EK61" s="57"/>
      <c r="EL61" s="144"/>
      <c r="EM61" s="57"/>
      <c r="EN61" s="57"/>
      <c r="EO61" s="144"/>
      <c r="EP61" s="57"/>
      <c r="EQ61" s="57"/>
      <c r="ER61" s="144"/>
      <c r="ES61" s="57"/>
      <c r="ET61" s="57"/>
      <c r="EU61" s="144"/>
      <c r="EV61" s="57"/>
      <c r="EW61" s="57"/>
      <c r="EX61" s="144"/>
      <c r="EY61" s="57"/>
      <c r="EZ61" s="57"/>
      <c r="FA61" s="144"/>
      <c r="FB61" s="57"/>
      <c r="FC61" s="57"/>
      <c r="FD61" s="144"/>
      <c r="FE61" s="57"/>
      <c r="FF61" s="300"/>
      <c r="FG61" s="145"/>
      <c r="FJ61" s="62"/>
      <c r="FK61" s="298"/>
      <c r="FL61" s="144"/>
      <c r="FM61" s="57"/>
      <c r="FN61" s="57"/>
      <c r="FO61" s="144"/>
      <c r="FP61" s="57"/>
      <c r="FQ61" s="57"/>
      <c r="FR61" s="144"/>
      <c r="FS61" s="57"/>
      <c r="FT61" s="57"/>
      <c r="FU61" s="144"/>
      <c r="FV61" s="57"/>
      <c r="FW61" s="57"/>
      <c r="FX61" s="144"/>
      <c r="FY61" s="57"/>
      <c r="FZ61" s="57"/>
      <c r="GA61" s="144"/>
      <c r="GB61" s="57"/>
      <c r="GC61" s="57"/>
      <c r="GD61" s="144"/>
      <c r="GE61" s="57"/>
      <c r="GF61" s="57"/>
      <c r="GG61" s="144"/>
      <c r="GH61" s="57"/>
      <c r="GI61" s="57"/>
      <c r="GJ61" s="144"/>
      <c r="GK61" s="57"/>
      <c r="GL61" s="57"/>
      <c r="GM61" s="144"/>
      <c r="GN61" s="57"/>
      <c r="GO61" s="57"/>
      <c r="GP61" s="144"/>
      <c r="GQ61" s="57"/>
      <c r="GR61" s="57"/>
      <c r="GS61" s="144"/>
      <c r="GT61" s="57"/>
      <c r="GU61" s="57"/>
      <c r="GV61" s="144"/>
      <c r="GW61" s="57"/>
      <c r="GX61" s="57"/>
      <c r="GY61" s="144"/>
      <c r="GZ61" s="57"/>
      <c r="HA61" s="57"/>
      <c r="HB61" s="144"/>
      <c r="HC61" s="57"/>
      <c r="HD61" s="300"/>
      <c r="HE61" s="145"/>
    </row>
    <row r="62" spans="1:213" x14ac:dyDescent="0.35">
      <c r="G62"/>
      <c r="H62" s="301">
        <f t="shared" si="68"/>
        <v>0</v>
      </c>
      <c r="I62" s="301" t="str">
        <f t="shared" si="68"/>
        <v>Y</v>
      </c>
      <c r="J62"/>
      <c r="M62" s="117">
        <f t="shared" ca="1" si="69"/>
        <v>44806</v>
      </c>
      <c r="N62" s="130">
        <f t="shared" si="69"/>
        <v>0</v>
      </c>
      <c r="P62" s="62"/>
      <c r="Q62" s="298"/>
      <c r="R62" s="144"/>
      <c r="S62" s="57"/>
      <c r="T62" s="57"/>
      <c r="U62" s="144"/>
      <c r="V62" s="57"/>
      <c r="W62" s="57"/>
      <c r="X62" s="144"/>
      <c r="Y62" s="57"/>
      <c r="Z62" s="57"/>
      <c r="AA62" s="144"/>
      <c r="AB62" s="57"/>
      <c r="AC62" s="57"/>
      <c r="AD62" s="144"/>
      <c r="AE62" s="57"/>
      <c r="AF62" s="57"/>
      <c r="AG62" s="144"/>
      <c r="AH62" s="57"/>
      <c r="AI62" s="57"/>
      <c r="AJ62" s="144"/>
      <c r="AK62" s="57"/>
      <c r="AL62" s="57"/>
      <c r="AM62" s="144"/>
      <c r="AN62" s="57"/>
      <c r="AO62" s="57"/>
      <c r="AP62" s="144"/>
      <c r="AQ62" s="57"/>
      <c r="AR62" s="57"/>
      <c r="AS62" s="144"/>
      <c r="AT62" s="57"/>
      <c r="AU62" s="57"/>
      <c r="AV62" s="144"/>
      <c r="AW62" s="57"/>
      <c r="AX62" s="57"/>
      <c r="AY62" s="144"/>
      <c r="AZ62" s="57"/>
      <c r="BA62" s="57"/>
      <c r="BB62" s="144"/>
      <c r="BC62" s="57"/>
      <c r="BD62" s="57"/>
      <c r="BE62" s="144"/>
      <c r="BF62" s="57"/>
      <c r="BG62" s="57"/>
      <c r="BH62" s="144"/>
      <c r="BI62" s="57"/>
      <c r="BJ62" s="300"/>
      <c r="BK62" s="145"/>
      <c r="BN62" s="62"/>
      <c r="BO62" s="298"/>
      <c r="BP62" s="144"/>
      <c r="BQ62" s="57"/>
      <c r="BR62" s="57"/>
      <c r="BS62" s="144"/>
      <c r="BT62" s="57"/>
      <c r="BU62" s="57"/>
      <c r="BV62" s="144"/>
      <c r="BW62" s="57"/>
      <c r="BX62" s="57"/>
      <c r="BY62" s="144"/>
      <c r="BZ62" s="57"/>
      <c r="CA62" s="57"/>
      <c r="CB62" s="144"/>
      <c r="CC62" s="57"/>
      <c r="CD62" s="57"/>
      <c r="CE62" s="144"/>
      <c r="CF62" s="57"/>
      <c r="CG62" s="57"/>
      <c r="CH62" s="144"/>
      <c r="CI62" s="57"/>
      <c r="CJ62" s="57"/>
      <c r="CK62" s="144"/>
      <c r="CL62" s="57"/>
      <c r="CM62" s="57"/>
      <c r="CN62" s="144"/>
      <c r="CO62" s="57"/>
      <c r="CP62" s="57"/>
      <c r="CQ62" s="144"/>
      <c r="CR62" s="57"/>
      <c r="CS62" s="57"/>
      <c r="CT62" s="144"/>
      <c r="CU62" s="57"/>
      <c r="CV62" s="57"/>
      <c r="CW62" s="144"/>
      <c r="CX62" s="57"/>
      <c r="CY62" s="57"/>
      <c r="CZ62" s="144"/>
      <c r="DA62" s="57"/>
      <c r="DB62" s="57"/>
      <c r="DC62" s="144"/>
      <c r="DD62" s="57"/>
      <c r="DE62" s="57"/>
      <c r="DF62" s="144"/>
      <c r="DG62" s="57"/>
      <c r="DH62" s="300"/>
      <c r="DI62" s="145"/>
      <c r="DL62" s="62"/>
      <c r="DM62" s="298"/>
      <c r="DN62" s="144"/>
      <c r="DO62" s="57"/>
      <c r="DP62" s="57"/>
      <c r="DQ62" s="144"/>
      <c r="DR62" s="57"/>
      <c r="DS62" s="57"/>
      <c r="DT62" s="144"/>
      <c r="DU62" s="57"/>
      <c r="DV62" s="57"/>
      <c r="DW62" s="144"/>
      <c r="DX62" s="57"/>
      <c r="DY62" s="57"/>
      <c r="DZ62" s="144"/>
      <c r="EA62" s="57"/>
      <c r="EB62" s="57"/>
      <c r="EC62" s="144"/>
      <c r="ED62" s="57"/>
      <c r="EE62" s="57"/>
      <c r="EF62" s="144"/>
      <c r="EG62" s="57"/>
      <c r="EH62" s="57"/>
      <c r="EI62" s="144"/>
      <c r="EJ62" s="57"/>
      <c r="EK62" s="57"/>
      <c r="EL62" s="144"/>
      <c r="EM62" s="57"/>
      <c r="EN62" s="57"/>
      <c r="EO62" s="144"/>
      <c r="EP62" s="57"/>
      <c r="EQ62" s="57"/>
      <c r="ER62" s="144"/>
      <c r="ES62" s="57"/>
      <c r="ET62" s="57"/>
      <c r="EU62" s="144"/>
      <c r="EV62" s="57"/>
      <c r="EW62" s="57"/>
      <c r="EX62" s="144"/>
      <c r="EY62" s="57"/>
      <c r="EZ62" s="57"/>
      <c r="FA62" s="144"/>
      <c r="FB62" s="57"/>
      <c r="FC62" s="57"/>
      <c r="FD62" s="144"/>
      <c r="FE62" s="57"/>
      <c r="FF62" s="300"/>
      <c r="FG62" s="145"/>
      <c r="FJ62" s="62"/>
      <c r="FK62" s="298"/>
      <c r="FL62" s="144"/>
      <c r="FM62" s="57"/>
      <c r="FN62" s="57"/>
      <c r="FO62" s="144"/>
      <c r="FP62" s="57"/>
      <c r="FQ62" s="57"/>
      <c r="FR62" s="144"/>
      <c r="FS62" s="57"/>
      <c r="FT62" s="57"/>
      <c r="FU62" s="144"/>
      <c r="FV62" s="57"/>
      <c r="FW62" s="57"/>
      <c r="FX62" s="144"/>
      <c r="FY62" s="57"/>
      <c r="FZ62" s="57"/>
      <c r="GA62" s="144"/>
      <c r="GB62" s="57"/>
      <c r="GC62" s="57"/>
      <c r="GD62" s="144"/>
      <c r="GE62" s="57"/>
      <c r="GF62" s="57"/>
      <c r="GG62" s="144"/>
      <c r="GH62" s="57"/>
      <c r="GI62" s="57"/>
      <c r="GJ62" s="144"/>
      <c r="GK62" s="57"/>
      <c r="GL62" s="57"/>
      <c r="GM62" s="144"/>
      <c r="GN62" s="57"/>
      <c r="GO62" s="57"/>
      <c r="GP62" s="144"/>
      <c r="GQ62" s="57"/>
      <c r="GR62" s="57"/>
      <c r="GS62" s="144"/>
      <c r="GT62" s="57"/>
      <c r="GU62" s="57"/>
      <c r="GV62" s="144"/>
      <c r="GW62" s="57"/>
      <c r="GX62" s="57"/>
      <c r="GY62" s="144"/>
      <c r="GZ62" s="57"/>
      <c r="HA62" s="57"/>
      <c r="HB62" s="144"/>
      <c r="HC62" s="57"/>
      <c r="HD62" s="300"/>
      <c r="HE62" s="145"/>
    </row>
    <row r="63" spans="1:213" x14ac:dyDescent="0.35">
      <c r="G63"/>
      <c r="H63" s="301">
        <f t="shared" si="68"/>
        <v>0</v>
      </c>
      <c r="I63" s="301" t="str">
        <f t="shared" si="68"/>
        <v>Y</v>
      </c>
      <c r="J63"/>
      <c r="M63" s="117">
        <f t="shared" ca="1" si="69"/>
        <v>44805</v>
      </c>
      <c r="N63" s="130">
        <f t="shared" si="69"/>
        <v>0</v>
      </c>
      <c r="P63" s="62"/>
      <c r="Q63" s="298"/>
      <c r="R63" s="144"/>
      <c r="S63" s="57"/>
      <c r="T63" s="57"/>
      <c r="U63" s="144"/>
      <c r="V63" s="57"/>
      <c r="W63" s="57"/>
      <c r="X63" s="144"/>
      <c r="Y63" s="57"/>
      <c r="Z63" s="57"/>
      <c r="AA63" s="144"/>
      <c r="AB63" s="57"/>
      <c r="AC63" s="57"/>
      <c r="AD63" s="144"/>
      <c r="AE63" s="57"/>
      <c r="AF63" s="57"/>
      <c r="AG63" s="144"/>
      <c r="AH63" s="57"/>
      <c r="AI63" s="57"/>
      <c r="AJ63" s="144"/>
      <c r="AK63" s="57"/>
      <c r="AL63" s="57"/>
      <c r="AM63" s="144"/>
      <c r="AN63" s="57"/>
      <c r="AO63" s="57"/>
      <c r="AP63" s="144"/>
      <c r="AQ63" s="57"/>
      <c r="AR63" s="57"/>
      <c r="AS63" s="144"/>
      <c r="AT63" s="57"/>
      <c r="AU63" s="57"/>
      <c r="AV63" s="144"/>
      <c r="AW63" s="57"/>
      <c r="AX63" s="57"/>
      <c r="AY63" s="144"/>
      <c r="AZ63" s="57"/>
      <c r="BA63" s="57"/>
      <c r="BB63" s="144"/>
      <c r="BC63" s="57"/>
      <c r="BD63" s="57"/>
      <c r="BE63" s="144"/>
      <c r="BF63" s="57"/>
      <c r="BG63" s="57"/>
      <c r="BH63" s="144"/>
      <c r="BI63" s="57"/>
      <c r="BJ63" s="300"/>
      <c r="BK63" s="145"/>
      <c r="BN63" s="62"/>
      <c r="BO63" s="298"/>
      <c r="BP63" s="144"/>
      <c r="BQ63" s="57"/>
      <c r="BR63" s="57"/>
      <c r="BS63" s="144"/>
      <c r="BT63" s="57"/>
      <c r="BU63" s="57"/>
      <c r="BV63" s="144"/>
      <c r="BW63" s="57"/>
      <c r="BX63" s="57"/>
      <c r="BY63" s="144"/>
      <c r="BZ63" s="57"/>
      <c r="CA63" s="57"/>
      <c r="CB63" s="144"/>
      <c r="CC63" s="57"/>
      <c r="CD63" s="57"/>
      <c r="CE63" s="144"/>
      <c r="CF63" s="57"/>
      <c r="CG63" s="57"/>
      <c r="CH63" s="144"/>
      <c r="CI63" s="57"/>
      <c r="CJ63" s="57"/>
      <c r="CK63" s="144"/>
      <c r="CL63" s="57"/>
      <c r="CM63" s="57"/>
      <c r="CN63" s="144"/>
      <c r="CO63" s="57"/>
      <c r="CP63" s="57"/>
      <c r="CQ63" s="144"/>
      <c r="CR63" s="57"/>
      <c r="CS63" s="57"/>
      <c r="CT63" s="144"/>
      <c r="CU63" s="57"/>
      <c r="CV63" s="57"/>
      <c r="CW63" s="144"/>
      <c r="CX63" s="57"/>
      <c r="CY63" s="57"/>
      <c r="CZ63" s="144"/>
      <c r="DA63" s="57"/>
      <c r="DB63" s="57"/>
      <c r="DC63" s="144"/>
      <c r="DD63" s="57"/>
      <c r="DE63" s="57"/>
      <c r="DF63" s="144"/>
      <c r="DG63" s="57"/>
      <c r="DH63" s="300"/>
      <c r="DI63" s="145"/>
      <c r="DL63" s="62"/>
      <c r="DM63" s="298"/>
      <c r="DN63" s="144"/>
      <c r="DO63" s="57"/>
      <c r="DP63" s="57"/>
      <c r="DQ63" s="144"/>
      <c r="DR63" s="57"/>
      <c r="DS63" s="57"/>
      <c r="DT63" s="144"/>
      <c r="DU63" s="57"/>
      <c r="DV63" s="57"/>
      <c r="DW63" s="144"/>
      <c r="DX63" s="57"/>
      <c r="DY63" s="57"/>
      <c r="DZ63" s="144"/>
      <c r="EA63" s="57"/>
      <c r="EB63" s="57"/>
      <c r="EC63" s="144"/>
      <c r="ED63" s="57"/>
      <c r="EE63" s="57"/>
      <c r="EF63" s="144"/>
      <c r="EG63" s="57"/>
      <c r="EH63" s="57"/>
      <c r="EI63" s="144"/>
      <c r="EJ63" s="57"/>
      <c r="EK63" s="57"/>
      <c r="EL63" s="144"/>
      <c r="EM63" s="57"/>
      <c r="EN63" s="57"/>
      <c r="EO63" s="144"/>
      <c r="EP63" s="57"/>
      <c r="EQ63" s="57"/>
      <c r="ER63" s="144"/>
      <c r="ES63" s="57"/>
      <c r="ET63" s="57"/>
      <c r="EU63" s="144"/>
      <c r="EV63" s="57"/>
      <c r="EW63" s="57"/>
      <c r="EX63" s="144"/>
      <c r="EY63" s="57"/>
      <c r="EZ63" s="57"/>
      <c r="FA63" s="144"/>
      <c r="FB63" s="57"/>
      <c r="FC63" s="57"/>
      <c r="FD63" s="144"/>
      <c r="FE63" s="57"/>
      <c r="FF63" s="300"/>
      <c r="FG63" s="145"/>
      <c r="FJ63" s="62"/>
      <c r="FK63" s="298"/>
      <c r="FL63" s="144"/>
      <c r="FM63" s="57"/>
      <c r="FN63" s="57"/>
      <c r="FO63" s="144"/>
      <c r="FP63" s="57"/>
      <c r="FQ63" s="57"/>
      <c r="FR63" s="144"/>
      <c r="FS63" s="57"/>
      <c r="FT63" s="57"/>
      <c r="FU63" s="144"/>
      <c r="FV63" s="57"/>
      <c r="FW63" s="57"/>
      <c r="FX63" s="144"/>
      <c r="FY63" s="57"/>
      <c r="FZ63" s="57"/>
      <c r="GA63" s="144"/>
      <c r="GB63" s="57"/>
      <c r="GC63" s="57"/>
      <c r="GD63" s="144"/>
      <c r="GE63" s="57"/>
      <c r="GF63" s="57"/>
      <c r="GG63" s="144"/>
      <c r="GH63" s="57"/>
      <c r="GI63" s="57"/>
      <c r="GJ63" s="144"/>
      <c r="GK63" s="57"/>
      <c r="GL63" s="57"/>
      <c r="GM63" s="144"/>
      <c r="GN63" s="57"/>
      <c r="GO63" s="57"/>
      <c r="GP63" s="144"/>
      <c r="GQ63" s="57"/>
      <c r="GR63" s="57"/>
      <c r="GS63" s="144"/>
      <c r="GT63" s="57"/>
      <c r="GU63" s="57"/>
      <c r="GV63" s="144"/>
      <c r="GW63" s="57"/>
      <c r="GX63" s="57"/>
      <c r="GY63" s="144"/>
      <c r="GZ63" s="57"/>
      <c r="HA63" s="57"/>
      <c r="HB63" s="144"/>
      <c r="HC63" s="57"/>
      <c r="HD63" s="300"/>
      <c r="HE63" s="145"/>
    </row>
    <row r="64" spans="1:213" x14ac:dyDescent="0.35">
      <c r="G64"/>
      <c r="H64" s="301">
        <f t="shared" si="68"/>
        <v>0</v>
      </c>
      <c r="I64" s="301" t="str">
        <f t="shared" si="68"/>
        <v>Y</v>
      </c>
      <c r="J64"/>
      <c r="M64" s="117">
        <f t="shared" ca="1" si="69"/>
        <v>44804</v>
      </c>
      <c r="N64" s="130">
        <f t="shared" si="69"/>
        <v>0</v>
      </c>
      <c r="P64" s="62"/>
      <c r="Q64" s="298"/>
      <c r="R64" s="144"/>
      <c r="S64" s="57"/>
      <c r="T64" s="57"/>
      <c r="U64" s="144"/>
      <c r="V64" s="57"/>
      <c r="W64" s="57"/>
      <c r="X64" s="144"/>
      <c r="Y64" s="57"/>
      <c r="Z64" s="57"/>
      <c r="AA64" s="144"/>
      <c r="AB64" s="57"/>
      <c r="AC64" s="57"/>
      <c r="AD64" s="144"/>
      <c r="AE64" s="57"/>
      <c r="AF64" s="57"/>
      <c r="AG64" s="144"/>
      <c r="AH64" s="57"/>
      <c r="AI64" s="57"/>
      <c r="AJ64" s="144"/>
      <c r="AK64" s="57"/>
      <c r="AL64" s="57"/>
      <c r="AM64" s="144"/>
      <c r="AN64" s="57"/>
      <c r="AO64" s="57"/>
      <c r="AP64" s="144"/>
      <c r="AQ64" s="57"/>
      <c r="AR64" s="57"/>
      <c r="AS64" s="144"/>
      <c r="AT64" s="57"/>
      <c r="AU64" s="57"/>
      <c r="AV64" s="144"/>
      <c r="AW64" s="57"/>
      <c r="AX64" s="57"/>
      <c r="AY64" s="144"/>
      <c r="AZ64" s="57"/>
      <c r="BA64" s="57"/>
      <c r="BB64" s="144"/>
      <c r="BC64" s="57"/>
      <c r="BD64" s="57"/>
      <c r="BE64" s="144"/>
      <c r="BF64" s="57"/>
      <c r="BG64" s="57"/>
      <c r="BH64" s="144"/>
      <c r="BI64" s="57"/>
      <c r="BJ64" s="300"/>
      <c r="BK64" s="145"/>
      <c r="BN64" s="62"/>
      <c r="BO64" s="298"/>
      <c r="BP64" s="144"/>
      <c r="BQ64" s="57"/>
      <c r="BR64" s="57"/>
      <c r="BS64" s="144"/>
      <c r="BT64" s="57"/>
      <c r="BU64" s="57"/>
      <c r="BV64" s="144"/>
      <c r="BW64" s="57"/>
      <c r="BX64" s="57"/>
      <c r="BY64" s="144"/>
      <c r="BZ64" s="57"/>
      <c r="CA64" s="57"/>
      <c r="CB64" s="144"/>
      <c r="CC64" s="57"/>
      <c r="CD64" s="57"/>
      <c r="CE64" s="144"/>
      <c r="CF64" s="57"/>
      <c r="CG64" s="57"/>
      <c r="CH64" s="144"/>
      <c r="CI64" s="57"/>
      <c r="CJ64" s="57"/>
      <c r="CK64" s="144"/>
      <c r="CL64" s="57"/>
      <c r="CM64" s="57"/>
      <c r="CN64" s="144"/>
      <c r="CO64" s="57"/>
      <c r="CP64" s="57"/>
      <c r="CQ64" s="144"/>
      <c r="CR64" s="57"/>
      <c r="CS64" s="57"/>
      <c r="CT64" s="144"/>
      <c r="CU64" s="57"/>
      <c r="CV64" s="57"/>
      <c r="CW64" s="144"/>
      <c r="CX64" s="57"/>
      <c r="CY64" s="57"/>
      <c r="CZ64" s="144"/>
      <c r="DA64" s="57"/>
      <c r="DB64" s="57"/>
      <c r="DC64" s="144"/>
      <c r="DD64" s="57"/>
      <c r="DE64" s="57"/>
      <c r="DF64" s="144"/>
      <c r="DG64" s="57"/>
      <c r="DH64" s="300"/>
      <c r="DI64" s="145"/>
      <c r="DL64" s="62"/>
      <c r="DM64" s="298"/>
      <c r="DN64" s="144"/>
      <c r="DO64" s="57"/>
      <c r="DP64" s="57"/>
      <c r="DQ64" s="144"/>
      <c r="DR64" s="57"/>
      <c r="DS64" s="57"/>
      <c r="DT64" s="144"/>
      <c r="DU64" s="57"/>
      <c r="DV64" s="57"/>
      <c r="DW64" s="144"/>
      <c r="DX64" s="57"/>
      <c r="DY64" s="57"/>
      <c r="DZ64" s="144"/>
      <c r="EA64" s="57"/>
      <c r="EB64" s="57"/>
      <c r="EC64" s="144"/>
      <c r="ED64" s="57"/>
      <c r="EE64" s="57"/>
      <c r="EF64" s="144"/>
      <c r="EG64" s="57"/>
      <c r="EH64" s="57"/>
      <c r="EI64" s="144"/>
      <c r="EJ64" s="57"/>
      <c r="EK64" s="57"/>
      <c r="EL64" s="144"/>
      <c r="EM64" s="57"/>
      <c r="EN64" s="57"/>
      <c r="EO64" s="144"/>
      <c r="EP64" s="57"/>
      <c r="EQ64" s="57"/>
      <c r="ER64" s="144"/>
      <c r="ES64" s="57"/>
      <c r="ET64" s="57"/>
      <c r="EU64" s="144"/>
      <c r="EV64" s="57"/>
      <c r="EW64" s="57"/>
      <c r="EX64" s="144"/>
      <c r="EY64" s="57"/>
      <c r="EZ64" s="57"/>
      <c r="FA64" s="144"/>
      <c r="FB64" s="57"/>
      <c r="FC64" s="57"/>
      <c r="FD64" s="144"/>
      <c r="FE64" s="57"/>
      <c r="FF64" s="300"/>
      <c r="FG64" s="145"/>
      <c r="FJ64" s="62"/>
      <c r="FK64" s="298"/>
      <c r="FL64" s="144"/>
      <c r="FM64" s="57"/>
      <c r="FN64" s="57"/>
      <c r="FO64" s="144"/>
      <c r="FP64" s="57"/>
      <c r="FQ64" s="57"/>
      <c r="FR64" s="144"/>
      <c r="FS64" s="57"/>
      <c r="FT64" s="57"/>
      <c r="FU64" s="144"/>
      <c r="FV64" s="57"/>
      <c r="FW64" s="57"/>
      <c r="FX64" s="144"/>
      <c r="FY64" s="57"/>
      <c r="FZ64" s="57"/>
      <c r="GA64" s="144"/>
      <c r="GB64" s="57"/>
      <c r="GC64" s="57"/>
      <c r="GD64" s="144"/>
      <c r="GE64" s="57"/>
      <c r="GF64" s="57"/>
      <c r="GG64" s="144"/>
      <c r="GH64" s="57"/>
      <c r="GI64" s="57"/>
      <c r="GJ64" s="144"/>
      <c r="GK64" s="57"/>
      <c r="GL64" s="57"/>
      <c r="GM64" s="144"/>
      <c r="GN64" s="57"/>
      <c r="GO64" s="57"/>
      <c r="GP64" s="144"/>
      <c r="GQ64" s="57"/>
      <c r="GR64" s="57"/>
      <c r="GS64" s="144"/>
      <c r="GT64" s="57"/>
      <c r="GU64" s="57"/>
      <c r="GV64" s="144"/>
      <c r="GW64" s="57"/>
      <c r="GX64" s="57"/>
      <c r="GY64" s="144"/>
      <c r="GZ64" s="57"/>
      <c r="HA64" s="57"/>
      <c r="HB64" s="144"/>
      <c r="HC64" s="57"/>
      <c r="HD64" s="300"/>
      <c r="HE64" s="145"/>
    </row>
    <row r="65" spans="7:213" x14ac:dyDescent="0.35">
      <c r="G65"/>
      <c r="H65" s="301">
        <f t="shared" si="68"/>
        <v>0</v>
      </c>
      <c r="I65" s="301" t="str">
        <f t="shared" si="68"/>
        <v>Y</v>
      </c>
      <c r="J65"/>
      <c r="M65" s="117">
        <f t="shared" ca="1" si="69"/>
        <v>44803</v>
      </c>
      <c r="N65" s="130">
        <f t="shared" si="69"/>
        <v>0</v>
      </c>
      <c r="P65" s="62"/>
      <c r="Q65" s="298"/>
      <c r="R65" s="144"/>
      <c r="S65" s="57"/>
      <c r="T65" s="57"/>
      <c r="U65" s="144"/>
      <c r="V65" s="57"/>
      <c r="W65" s="57"/>
      <c r="X65" s="144"/>
      <c r="Y65" s="57"/>
      <c r="Z65" s="57"/>
      <c r="AA65" s="144"/>
      <c r="AB65" s="57"/>
      <c r="AC65" s="57"/>
      <c r="AD65" s="144"/>
      <c r="AE65" s="57"/>
      <c r="AF65" s="57"/>
      <c r="AG65" s="144"/>
      <c r="AH65" s="57"/>
      <c r="AI65" s="57"/>
      <c r="AJ65" s="144"/>
      <c r="AK65" s="57"/>
      <c r="AL65" s="57"/>
      <c r="AM65" s="144"/>
      <c r="AN65" s="34"/>
      <c r="AO65" s="34"/>
      <c r="AP65" s="144"/>
      <c r="AQ65" s="57"/>
      <c r="AR65" s="57"/>
      <c r="AS65" s="144"/>
      <c r="AT65" s="57"/>
      <c r="AU65" s="57"/>
      <c r="AV65" s="144"/>
      <c r="AW65" s="57"/>
      <c r="AX65" s="57"/>
      <c r="AY65" s="144"/>
      <c r="AZ65" s="57"/>
      <c r="BA65" s="57"/>
      <c r="BB65" s="144"/>
      <c r="BC65" s="57"/>
      <c r="BD65" s="57"/>
      <c r="BE65" s="144"/>
      <c r="BF65" s="57"/>
      <c r="BG65" s="57"/>
      <c r="BH65" s="144"/>
      <c r="BI65" s="57"/>
      <c r="BJ65" s="300"/>
      <c r="BK65" s="145"/>
      <c r="BN65" s="62"/>
      <c r="BO65" s="298"/>
      <c r="BP65" s="144"/>
      <c r="BQ65" s="57"/>
      <c r="BR65" s="57"/>
      <c r="BS65" s="144"/>
      <c r="BT65" s="57"/>
      <c r="BU65" s="57"/>
      <c r="BV65" s="144"/>
      <c r="BW65" s="57"/>
      <c r="BX65" s="57"/>
      <c r="BY65" s="144"/>
      <c r="BZ65" s="57"/>
      <c r="CA65" s="57"/>
      <c r="CB65" s="144"/>
      <c r="CC65" s="57"/>
      <c r="CD65" s="57"/>
      <c r="CE65" s="144"/>
      <c r="CF65" s="57"/>
      <c r="CG65" s="57"/>
      <c r="CH65" s="144"/>
      <c r="CI65" s="57"/>
      <c r="CJ65" s="57"/>
      <c r="CK65" s="144"/>
      <c r="CL65" s="34"/>
      <c r="CM65" s="34"/>
      <c r="CN65" s="144"/>
      <c r="CO65" s="57"/>
      <c r="CP65" s="57"/>
      <c r="CQ65" s="144"/>
      <c r="CR65" s="57"/>
      <c r="CS65" s="57"/>
      <c r="CT65" s="144"/>
      <c r="CU65" s="57"/>
      <c r="CV65" s="57"/>
      <c r="CW65" s="144"/>
      <c r="CX65" s="57"/>
      <c r="CY65" s="57"/>
      <c r="CZ65" s="144"/>
      <c r="DA65" s="57"/>
      <c r="DB65" s="57"/>
      <c r="DC65" s="144"/>
      <c r="DD65" s="57"/>
      <c r="DE65" s="57"/>
      <c r="DF65" s="144"/>
      <c r="DG65" s="57"/>
      <c r="DH65" s="300"/>
      <c r="DI65" s="145"/>
      <c r="DL65" s="62"/>
      <c r="DM65" s="298"/>
      <c r="DN65" s="144"/>
      <c r="DO65" s="57"/>
      <c r="DP65" s="57"/>
      <c r="DQ65" s="144"/>
      <c r="DR65" s="57"/>
      <c r="DS65" s="57"/>
      <c r="DT65" s="144"/>
      <c r="DU65" s="57"/>
      <c r="DV65" s="57"/>
      <c r="DW65" s="144"/>
      <c r="DX65" s="57"/>
      <c r="DY65" s="57"/>
      <c r="DZ65" s="144"/>
      <c r="EA65" s="57"/>
      <c r="EB65" s="57"/>
      <c r="EC65" s="144"/>
      <c r="ED65" s="57"/>
      <c r="EE65" s="57"/>
      <c r="EF65" s="144"/>
      <c r="EG65" s="57"/>
      <c r="EH65" s="57"/>
      <c r="EI65" s="144"/>
      <c r="EJ65" s="34"/>
      <c r="EK65" s="34"/>
      <c r="EL65" s="144"/>
      <c r="EM65" s="57"/>
      <c r="EN65" s="57"/>
      <c r="EO65" s="144"/>
      <c r="EP65" s="57"/>
      <c r="EQ65" s="57"/>
      <c r="ER65" s="144"/>
      <c r="ES65" s="57"/>
      <c r="ET65" s="57"/>
      <c r="EU65" s="144"/>
      <c r="EV65" s="57"/>
      <c r="EW65" s="57"/>
      <c r="EX65" s="144"/>
      <c r="EY65" s="57"/>
      <c r="EZ65" s="57"/>
      <c r="FA65" s="144"/>
      <c r="FB65" s="57"/>
      <c r="FC65" s="57"/>
      <c r="FD65" s="144"/>
      <c r="FE65" s="57"/>
      <c r="FF65" s="300"/>
      <c r="FG65" s="145"/>
      <c r="FJ65" s="62"/>
      <c r="FK65" s="298"/>
      <c r="FL65" s="144"/>
      <c r="FM65" s="57"/>
      <c r="FN65" s="57"/>
      <c r="FO65" s="144"/>
      <c r="FP65" s="57"/>
      <c r="FQ65" s="57"/>
      <c r="FR65" s="144"/>
      <c r="FS65" s="57"/>
      <c r="FT65" s="57"/>
      <c r="FU65" s="144"/>
      <c r="FV65" s="57"/>
      <c r="FW65" s="57"/>
      <c r="FX65" s="144"/>
      <c r="FY65" s="57"/>
      <c r="FZ65" s="57"/>
      <c r="GA65" s="144"/>
      <c r="GB65" s="57"/>
      <c r="GC65" s="57"/>
      <c r="GD65" s="144"/>
      <c r="GE65" s="57"/>
      <c r="GF65" s="57"/>
      <c r="GG65" s="144"/>
      <c r="GH65" s="34"/>
      <c r="GI65" s="34"/>
      <c r="GJ65" s="144"/>
      <c r="GK65" s="57"/>
      <c r="GL65" s="57"/>
      <c r="GM65" s="144"/>
      <c r="GN65" s="57"/>
      <c r="GO65" s="57"/>
      <c r="GP65" s="144"/>
      <c r="GQ65" s="57"/>
      <c r="GR65" s="57"/>
      <c r="GS65" s="144"/>
      <c r="GT65" s="57"/>
      <c r="GU65" s="57"/>
      <c r="GV65" s="144"/>
      <c r="GW65" s="57"/>
      <c r="GX65" s="57"/>
      <c r="GY65" s="144"/>
      <c r="GZ65" s="57"/>
      <c r="HA65" s="57"/>
      <c r="HB65" s="144"/>
      <c r="HC65" s="57"/>
      <c r="HD65" s="300"/>
      <c r="HE65" s="145"/>
    </row>
    <row r="66" spans="7:213" x14ac:dyDescent="0.35">
      <c r="G66"/>
      <c r="H66" s="301">
        <f t="shared" si="68"/>
        <v>0</v>
      </c>
      <c r="I66" s="301" t="str">
        <f t="shared" si="68"/>
        <v>Y</v>
      </c>
      <c r="J66"/>
      <c r="M66" s="117">
        <f t="shared" ca="1" si="69"/>
        <v>44802</v>
      </c>
      <c r="N66" s="130">
        <f t="shared" si="69"/>
        <v>0</v>
      </c>
      <c r="P66" s="62"/>
      <c r="Q66" s="298"/>
      <c r="R66" s="144"/>
      <c r="S66" s="57"/>
      <c r="T66" s="57"/>
      <c r="U66" s="144"/>
      <c r="V66" s="57"/>
      <c r="W66" s="57"/>
      <c r="X66" s="144"/>
      <c r="Y66" s="57"/>
      <c r="Z66" s="57"/>
      <c r="AA66" s="144"/>
      <c r="AB66" s="57"/>
      <c r="AC66" s="57"/>
      <c r="AD66" s="144"/>
      <c r="AE66" s="57"/>
      <c r="AF66" s="57"/>
      <c r="AG66" s="144"/>
      <c r="AH66" s="57"/>
      <c r="AI66" s="57"/>
      <c r="AJ66" s="144"/>
      <c r="AK66" s="57"/>
      <c r="AL66" s="57"/>
      <c r="AM66" s="144"/>
      <c r="AN66" s="34"/>
      <c r="AO66" s="34"/>
      <c r="AP66" s="144"/>
      <c r="AQ66" s="57"/>
      <c r="AR66" s="57"/>
      <c r="AS66" s="144"/>
      <c r="AT66" s="57"/>
      <c r="AU66" s="57"/>
      <c r="AV66" s="144"/>
      <c r="AW66" s="57"/>
      <c r="AX66" s="57"/>
      <c r="AY66" s="144"/>
      <c r="AZ66" s="57"/>
      <c r="BA66" s="57"/>
      <c r="BB66" s="144"/>
      <c r="BC66" s="57"/>
      <c r="BD66" s="57"/>
      <c r="BE66" s="144"/>
      <c r="BF66" s="57"/>
      <c r="BG66" s="57"/>
      <c r="BH66" s="144"/>
      <c r="BI66" s="57"/>
      <c r="BJ66" s="300"/>
      <c r="BK66" s="145"/>
      <c r="BN66" s="62"/>
      <c r="BO66" s="298"/>
      <c r="BP66" s="144"/>
      <c r="BQ66" s="57"/>
      <c r="BR66" s="57"/>
      <c r="BS66" s="144"/>
      <c r="BT66" s="57"/>
      <c r="BU66" s="57"/>
      <c r="BV66" s="144"/>
      <c r="BW66" s="57"/>
      <c r="BX66" s="57"/>
      <c r="BY66" s="144"/>
      <c r="BZ66" s="57"/>
      <c r="CA66" s="57"/>
      <c r="CB66" s="144"/>
      <c r="CC66" s="57"/>
      <c r="CD66" s="57"/>
      <c r="CE66" s="144"/>
      <c r="CF66" s="57"/>
      <c r="CG66" s="57"/>
      <c r="CH66" s="144"/>
      <c r="CI66" s="57"/>
      <c r="CJ66" s="57"/>
      <c r="CK66" s="144"/>
      <c r="CL66" s="34"/>
      <c r="CM66" s="34"/>
      <c r="CN66" s="144"/>
      <c r="CO66" s="57"/>
      <c r="CP66" s="57"/>
      <c r="CQ66" s="144"/>
      <c r="CR66" s="57"/>
      <c r="CS66" s="57"/>
      <c r="CT66" s="144"/>
      <c r="CU66" s="57"/>
      <c r="CV66" s="57"/>
      <c r="CW66" s="144"/>
      <c r="CX66" s="57"/>
      <c r="CY66" s="57"/>
      <c r="CZ66" s="144"/>
      <c r="DA66" s="57"/>
      <c r="DB66" s="57"/>
      <c r="DC66" s="144"/>
      <c r="DD66" s="57"/>
      <c r="DE66" s="57"/>
      <c r="DF66" s="144"/>
      <c r="DG66" s="57"/>
      <c r="DH66" s="300"/>
      <c r="DI66" s="145"/>
      <c r="DL66" s="62"/>
      <c r="DM66" s="298"/>
      <c r="DN66" s="144"/>
      <c r="DO66" s="57"/>
      <c r="DP66" s="57"/>
      <c r="DQ66" s="144"/>
      <c r="DR66" s="57"/>
      <c r="DS66" s="57"/>
      <c r="DT66" s="144"/>
      <c r="DU66" s="57"/>
      <c r="DV66" s="57"/>
      <c r="DW66" s="144"/>
      <c r="DX66" s="57"/>
      <c r="DY66" s="57"/>
      <c r="DZ66" s="144"/>
      <c r="EA66" s="57"/>
      <c r="EB66" s="57"/>
      <c r="EC66" s="144"/>
      <c r="ED66" s="57"/>
      <c r="EE66" s="57"/>
      <c r="EF66" s="144"/>
      <c r="EG66" s="57"/>
      <c r="EH66" s="57"/>
      <c r="EI66" s="144"/>
      <c r="EJ66" s="34"/>
      <c r="EK66" s="34"/>
      <c r="EL66" s="144"/>
      <c r="EM66" s="57"/>
      <c r="EN66" s="57"/>
      <c r="EO66" s="144"/>
      <c r="EP66" s="57"/>
      <c r="EQ66" s="57"/>
      <c r="ER66" s="144"/>
      <c r="ES66" s="57"/>
      <c r="ET66" s="57"/>
      <c r="EU66" s="144"/>
      <c r="EV66" s="57"/>
      <c r="EW66" s="57"/>
      <c r="EX66" s="144"/>
      <c r="EY66" s="57"/>
      <c r="EZ66" s="57"/>
      <c r="FA66" s="144"/>
      <c r="FB66" s="57"/>
      <c r="FC66" s="57"/>
      <c r="FD66" s="144"/>
      <c r="FE66" s="57"/>
      <c r="FF66" s="300"/>
      <c r="FG66" s="145"/>
      <c r="FJ66" s="62"/>
      <c r="FK66" s="298"/>
      <c r="FL66" s="144"/>
      <c r="FM66" s="57"/>
      <c r="FN66" s="57"/>
      <c r="FO66" s="144"/>
      <c r="FP66" s="57"/>
      <c r="FQ66" s="57"/>
      <c r="FR66" s="144"/>
      <c r="FS66" s="57"/>
      <c r="FT66" s="57"/>
      <c r="FU66" s="144"/>
      <c r="FV66" s="57"/>
      <c r="FW66" s="57"/>
      <c r="FX66" s="144"/>
      <c r="FY66" s="57"/>
      <c r="FZ66" s="57"/>
      <c r="GA66" s="144"/>
      <c r="GB66" s="57"/>
      <c r="GC66" s="57"/>
      <c r="GD66" s="144"/>
      <c r="GE66" s="57"/>
      <c r="GF66" s="57"/>
      <c r="GG66" s="144"/>
      <c r="GH66" s="34"/>
      <c r="GI66" s="34"/>
      <c r="GJ66" s="144"/>
      <c r="GK66" s="57"/>
      <c r="GL66" s="57"/>
      <c r="GM66" s="144"/>
      <c r="GN66" s="57"/>
      <c r="GO66" s="57"/>
      <c r="GP66" s="144"/>
      <c r="GQ66" s="57"/>
      <c r="GR66" s="57"/>
      <c r="GS66" s="144"/>
      <c r="GT66" s="57"/>
      <c r="GU66" s="57"/>
      <c r="GV66" s="144"/>
      <c r="GW66" s="57"/>
      <c r="GX66" s="57"/>
      <c r="GY66" s="144"/>
      <c r="GZ66" s="57"/>
      <c r="HA66" s="57"/>
      <c r="HB66" s="144"/>
      <c r="HC66" s="57"/>
      <c r="HD66" s="300"/>
      <c r="HE66" s="145"/>
    </row>
    <row r="67" spans="7:213" x14ac:dyDescent="0.35">
      <c r="G67"/>
      <c r="H67" s="301">
        <f t="shared" si="68"/>
        <v>0</v>
      </c>
      <c r="I67" s="301" t="str">
        <f t="shared" si="68"/>
        <v>Y</v>
      </c>
      <c r="J67"/>
      <c r="M67" s="117">
        <f t="shared" ca="1" si="69"/>
        <v>44801</v>
      </c>
      <c r="N67" s="130">
        <f t="shared" si="69"/>
        <v>0</v>
      </c>
      <c r="P67" s="62"/>
      <c r="Q67" s="298"/>
      <c r="R67" s="144"/>
      <c r="S67" s="57"/>
      <c r="T67" s="57"/>
      <c r="U67" s="144"/>
      <c r="V67" s="57"/>
      <c r="W67" s="57"/>
      <c r="X67" s="144"/>
      <c r="Y67" s="57"/>
      <c r="Z67" s="57"/>
      <c r="AA67" s="144"/>
      <c r="AB67" s="57"/>
      <c r="AC67" s="57"/>
      <c r="AD67" s="144"/>
      <c r="AE67" s="57"/>
      <c r="AF67" s="57"/>
      <c r="AG67" s="144"/>
      <c r="AH67" s="57"/>
      <c r="AI67" s="57"/>
      <c r="AJ67" s="144"/>
      <c r="AK67" s="57"/>
      <c r="AL67" s="57"/>
      <c r="AM67" s="144"/>
      <c r="AN67" s="34"/>
      <c r="AO67" s="34"/>
      <c r="AP67" s="144"/>
      <c r="AQ67" s="57"/>
      <c r="AR67" s="57"/>
      <c r="AS67" s="144"/>
      <c r="AT67" s="57"/>
      <c r="AU67" s="57"/>
      <c r="AV67" s="144"/>
      <c r="AW67" s="57"/>
      <c r="AX67" s="57"/>
      <c r="AY67" s="144"/>
      <c r="AZ67" s="57"/>
      <c r="BA67" s="57"/>
      <c r="BB67" s="144"/>
      <c r="BC67" s="57"/>
      <c r="BD67" s="57"/>
      <c r="BE67" s="144"/>
      <c r="BF67" s="57"/>
      <c r="BG67" s="57"/>
      <c r="BH67" s="144"/>
      <c r="BI67" s="57"/>
      <c r="BJ67" s="300"/>
      <c r="BK67" s="145"/>
      <c r="BN67" s="62"/>
      <c r="BO67" s="298"/>
      <c r="BP67" s="144"/>
      <c r="BQ67" s="57"/>
      <c r="BR67" s="57"/>
      <c r="BS67" s="144"/>
      <c r="BT67" s="57"/>
      <c r="BU67" s="57"/>
      <c r="BV67" s="144"/>
      <c r="BW67" s="57"/>
      <c r="BX67" s="57"/>
      <c r="BY67" s="144"/>
      <c r="BZ67" s="57"/>
      <c r="CA67" s="57"/>
      <c r="CB67" s="144"/>
      <c r="CC67" s="57"/>
      <c r="CD67" s="57"/>
      <c r="CE67" s="144"/>
      <c r="CF67" s="57"/>
      <c r="CG67" s="57"/>
      <c r="CH67" s="144"/>
      <c r="CI67" s="57"/>
      <c r="CJ67" s="57"/>
      <c r="CK67" s="144"/>
      <c r="CL67" s="34"/>
      <c r="CM67" s="34"/>
      <c r="CN67" s="144"/>
      <c r="CO67" s="57"/>
      <c r="CP67" s="57"/>
      <c r="CQ67" s="144"/>
      <c r="CR67" s="57"/>
      <c r="CS67" s="57"/>
      <c r="CT67" s="144"/>
      <c r="CU67" s="57"/>
      <c r="CV67" s="57"/>
      <c r="CW67" s="144"/>
      <c r="CX67" s="57"/>
      <c r="CY67" s="57"/>
      <c r="CZ67" s="144"/>
      <c r="DA67" s="57"/>
      <c r="DB67" s="57"/>
      <c r="DC67" s="144"/>
      <c r="DD67" s="57"/>
      <c r="DE67" s="57"/>
      <c r="DF67" s="144"/>
      <c r="DG67" s="57"/>
      <c r="DH67" s="300"/>
      <c r="DI67" s="145"/>
      <c r="DL67" s="62"/>
      <c r="DM67" s="298"/>
      <c r="DN67" s="144"/>
      <c r="DO67" s="57"/>
      <c r="DP67" s="57"/>
      <c r="DQ67" s="144"/>
      <c r="DR67" s="57"/>
      <c r="DS67" s="57"/>
      <c r="DT67" s="144"/>
      <c r="DU67" s="57"/>
      <c r="DV67" s="57"/>
      <c r="DW67" s="144"/>
      <c r="DX67" s="57"/>
      <c r="DY67" s="57"/>
      <c r="DZ67" s="144"/>
      <c r="EA67" s="57"/>
      <c r="EB67" s="57"/>
      <c r="EC67" s="144"/>
      <c r="ED67" s="57"/>
      <c r="EE67" s="57"/>
      <c r="EF67" s="144"/>
      <c r="EG67" s="57"/>
      <c r="EH67" s="57"/>
      <c r="EI67" s="144"/>
      <c r="EJ67" s="34"/>
      <c r="EK67" s="34"/>
      <c r="EL67" s="144"/>
      <c r="EM67" s="57"/>
      <c r="EN67" s="57"/>
      <c r="EO67" s="144"/>
      <c r="EP67" s="57"/>
      <c r="EQ67" s="57"/>
      <c r="ER67" s="144"/>
      <c r="ES67" s="57"/>
      <c r="ET67" s="57"/>
      <c r="EU67" s="144"/>
      <c r="EV67" s="57"/>
      <c r="EW67" s="57"/>
      <c r="EX67" s="144"/>
      <c r="EY67" s="57"/>
      <c r="EZ67" s="57"/>
      <c r="FA67" s="144"/>
      <c r="FB67" s="57"/>
      <c r="FC67" s="57"/>
      <c r="FD67" s="144"/>
      <c r="FE67" s="57"/>
      <c r="FF67" s="300"/>
      <c r="FG67" s="145"/>
      <c r="FJ67" s="62"/>
      <c r="FK67" s="298"/>
      <c r="FL67" s="144"/>
      <c r="FM67" s="57"/>
      <c r="FN67" s="57"/>
      <c r="FO67" s="144"/>
      <c r="FP67" s="57"/>
      <c r="FQ67" s="57"/>
      <c r="FR67" s="144"/>
      <c r="FS67" s="57"/>
      <c r="FT67" s="57"/>
      <c r="FU67" s="144"/>
      <c r="FV67" s="57"/>
      <c r="FW67" s="57"/>
      <c r="FX67" s="144"/>
      <c r="FY67" s="57"/>
      <c r="FZ67" s="57"/>
      <c r="GA67" s="144"/>
      <c r="GB67" s="57"/>
      <c r="GC67" s="57"/>
      <c r="GD67" s="144"/>
      <c r="GE67" s="57"/>
      <c r="GF67" s="57"/>
      <c r="GG67" s="144"/>
      <c r="GH67" s="34"/>
      <c r="GI67" s="34"/>
      <c r="GJ67" s="144"/>
      <c r="GK67" s="57"/>
      <c r="GL67" s="57"/>
      <c r="GM67" s="144"/>
      <c r="GN67" s="57"/>
      <c r="GO67" s="57"/>
      <c r="GP67" s="144"/>
      <c r="GQ67" s="57"/>
      <c r="GR67" s="57"/>
      <c r="GS67" s="144"/>
      <c r="GT67" s="57"/>
      <c r="GU67" s="57"/>
      <c r="GV67" s="144"/>
      <c r="GW67" s="57"/>
      <c r="GX67" s="57"/>
      <c r="GY67" s="144"/>
      <c r="GZ67" s="57"/>
      <c r="HA67" s="57"/>
      <c r="HB67" s="144"/>
      <c r="HC67" s="57"/>
      <c r="HD67" s="300"/>
      <c r="HE67" s="145"/>
    </row>
    <row r="68" spans="7:213" x14ac:dyDescent="0.35">
      <c r="G68"/>
      <c r="H68" s="301">
        <f t="shared" si="68"/>
        <v>0</v>
      </c>
      <c r="I68" s="301" t="str">
        <f t="shared" si="68"/>
        <v>Y</v>
      </c>
      <c r="J68"/>
      <c r="M68" s="117">
        <f t="shared" ca="1" si="69"/>
        <v>44800</v>
      </c>
      <c r="N68" s="130">
        <f t="shared" si="69"/>
        <v>0</v>
      </c>
      <c r="P68" s="62"/>
      <c r="Q68" s="298"/>
      <c r="R68" s="144"/>
      <c r="S68" s="57"/>
      <c r="T68" s="57"/>
      <c r="U68" s="144"/>
      <c r="V68" s="57"/>
      <c r="W68" s="57"/>
      <c r="X68" s="144"/>
      <c r="Y68" s="57"/>
      <c r="Z68" s="57"/>
      <c r="AA68" s="144"/>
      <c r="AB68" s="57"/>
      <c r="AC68" s="57"/>
      <c r="AD68" s="144"/>
      <c r="AE68" s="57"/>
      <c r="AF68" s="57"/>
      <c r="AG68" s="144"/>
      <c r="AH68" s="57"/>
      <c r="AI68" s="57"/>
      <c r="AJ68" s="144"/>
      <c r="AK68" s="57"/>
      <c r="AL68" s="57"/>
      <c r="AM68" s="144"/>
      <c r="AN68" s="34"/>
      <c r="AO68" s="34"/>
      <c r="AP68" s="144"/>
      <c r="AQ68" s="57"/>
      <c r="AR68" s="57"/>
      <c r="AS68" s="144"/>
      <c r="AT68" s="57"/>
      <c r="AU68" s="57"/>
      <c r="AV68" s="144"/>
      <c r="AW68" s="57"/>
      <c r="AX68" s="57"/>
      <c r="AY68" s="144"/>
      <c r="AZ68" s="57"/>
      <c r="BA68" s="57"/>
      <c r="BB68" s="144"/>
      <c r="BC68" s="57"/>
      <c r="BD68" s="57"/>
      <c r="BE68" s="144"/>
      <c r="BF68" s="57"/>
      <c r="BG68" s="57"/>
      <c r="BH68" s="144"/>
      <c r="BI68" s="57"/>
      <c r="BJ68" s="300"/>
      <c r="BK68" s="145"/>
      <c r="BN68" s="62"/>
      <c r="BO68" s="298"/>
      <c r="BP68" s="144"/>
      <c r="BQ68" s="57"/>
      <c r="BR68" s="57"/>
      <c r="BS68" s="144"/>
      <c r="BT68" s="57"/>
      <c r="BU68" s="57"/>
      <c r="BV68" s="144"/>
      <c r="BW68" s="57"/>
      <c r="BX68" s="57"/>
      <c r="BY68" s="144"/>
      <c r="BZ68" s="57"/>
      <c r="CA68" s="57"/>
      <c r="CB68" s="144"/>
      <c r="CC68" s="57"/>
      <c r="CD68" s="57"/>
      <c r="CE68" s="144"/>
      <c r="CF68" s="57"/>
      <c r="CG68" s="57"/>
      <c r="CH68" s="144"/>
      <c r="CI68" s="57"/>
      <c r="CJ68" s="57"/>
      <c r="CK68" s="144"/>
      <c r="CL68" s="34"/>
      <c r="CM68" s="34"/>
      <c r="CN68" s="144"/>
      <c r="CO68" s="57"/>
      <c r="CP68" s="57"/>
      <c r="CQ68" s="144"/>
      <c r="CR68" s="57"/>
      <c r="CS68" s="57"/>
      <c r="CT68" s="144"/>
      <c r="CU68" s="57"/>
      <c r="CV68" s="57"/>
      <c r="CW68" s="144"/>
      <c r="CX68" s="57"/>
      <c r="CY68" s="57"/>
      <c r="CZ68" s="144"/>
      <c r="DA68" s="57"/>
      <c r="DB68" s="57"/>
      <c r="DC68" s="144"/>
      <c r="DD68" s="57"/>
      <c r="DE68" s="57"/>
      <c r="DF68" s="144"/>
      <c r="DG68" s="57"/>
      <c r="DH68" s="300"/>
      <c r="DI68" s="145"/>
      <c r="DL68" s="62"/>
      <c r="DM68" s="298"/>
      <c r="DN68" s="144"/>
      <c r="DO68" s="57"/>
      <c r="DP68" s="57"/>
      <c r="DQ68" s="144"/>
      <c r="DR68" s="57"/>
      <c r="DS68" s="57"/>
      <c r="DT68" s="144"/>
      <c r="DU68" s="57"/>
      <c r="DV68" s="57"/>
      <c r="DW68" s="144"/>
      <c r="DX68" s="57"/>
      <c r="DY68" s="57"/>
      <c r="DZ68" s="144"/>
      <c r="EA68" s="57"/>
      <c r="EB68" s="57"/>
      <c r="EC68" s="144"/>
      <c r="ED68" s="57"/>
      <c r="EE68" s="57"/>
      <c r="EF68" s="144"/>
      <c r="EG68" s="57"/>
      <c r="EH68" s="57"/>
      <c r="EI68" s="144"/>
      <c r="EJ68" s="34"/>
      <c r="EK68" s="34"/>
      <c r="EL68" s="144"/>
      <c r="EM68" s="57"/>
      <c r="EN68" s="57"/>
      <c r="EO68" s="144"/>
      <c r="EP68" s="57"/>
      <c r="EQ68" s="57"/>
      <c r="ER68" s="144"/>
      <c r="ES68" s="57"/>
      <c r="ET68" s="57"/>
      <c r="EU68" s="144"/>
      <c r="EV68" s="57"/>
      <c r="EW68" s="57"/>
      <c r="EX68" s="144"/>
      <c r="EY68" s="57"/>
      <c r="EZ68" s="57"/>
      <c r="FA68" s="144"/>
      <c r="FB68" s="57"/>
      <c r="FC68" s="57"/>
      <c r="FD68" s="144"/>
      <c r="FE68" s="57"/>
      <c r="FF68" s="300"/>
      <c r="FG68" s="145"/>
      <c r="FJ68" s="62"/>
      <c r="FK68" s="298"/>
      <c r="FL68" s="144"/>
      <c r="FM68" s="57"/>
      <c r="FN68" s="57"/>
      <c r="FO68" s="144"/>
      <c r="FP68" s="57"/>
      <c r="FQ68" s="57"/>
      <c r="FR68" s="144"/>
      <c r="FS68" s="57"/>
      <c r="FT68" s="57"/>
      <c r="FU68" s="144"/>
      <c r="FV68" s="57"/>
      <c r="FW68" s="57"/>
      <c r="FX68" s="144"/>
      <c r="FY68" s="57"/>
      <c r="FZ68" s="57"/>
      <c r="GA68" s="144"/>
      <c r="GB68" s="57"/>
      <c r="GC68" s="57"/>
      <c r="GD68" s="144"/>
      <c r="GE68" s="57"/>
      <c r="GF68" s="57"/>
      <c r="GG68" s="144"/>
      <c r="GH68" s="34"/>
      <c r="GI68" s="34"/>
      <c r="GJ68" s="144"/>
      <c r="GK68" s="57"/>
      <c r="GL68" s="57"/>
      <c r="GM68" s="144"/>
      <c r="GN68" s="57"/>
      <c r="GO68" s="57"/>
      <c r="GP68" s="144"/>
      <c r="GQ68" s="57"/>
      <c r="GR68" s="57"/>
      <c r="GS68" s="144"/>
      <c r="GT68" s="57"/>
      <c r="GU68" s="57"/>
      <c r="GV68" s="144"/>
      <c r="GW68" s="57"/>
      <c r="GX68" s="57"/>
      <c r="GY68" s="144"/>
      <c r="GZ68" s="57"/>
      <c r="HA68" s="57"/>
      <c r="HB68" s="144"/>
      <c r="HC68" s="57"/>
      <c r="HD68" s="300"/>
      <c r="HE68" s="145"/>
    </row>
    <row r="69" spans="7:213" x14ac:dyDescent="0.35">
      <c r="G69"/>
      <c r="H69" s="301">
        <f t="shared" si="68"/>
        <v>0</v>
      </c>
      <c r="I69" s="301" t="str">
        <f t="shared" si="68"/>
        <v>Y</v>
      </c>
      <c r="J69"/>
      <c r="M69" s="117">
        <f t="shared" ca="1" si="69"/>
        <v>44799</v>
      </c>
      <c r="N69" s="130">
        <f t="shared" si="69"/>
        <v>0</v>
      </c>
      <c r="P69" s="62"/>
      <c r="Q69" s="298"/>
      <c r="R69" s="144"/>
      <c r="S69" s="57"/>
      <c r="T69" s="57"/>
      <c r="U69" s="144"/>
      <c r="V69" s="57"/>
      <c r="W69" s="57"/>
      <c r="X69" s="144"/>
      <c r="Y69" s="57"/>
      <c r="Z69" s="57"/>
      <c r="AA69" s="144"/>
      <c r="AB69" s="57"/>
      <c r="AC69" s="57"/>
      <c r="AD69" s="144"/>
      <c r="AE69" s="57"/>
      <c r="AF69" s="57"/>
      <c r="AG69" s="144"/>
      <c r="AH69" s="57"/>
      <c r="AI69" s="57"/>
      <c r="AJ69" s="144"/>
      <c r="AK69" s="57"/>
      <c r="AL69" s="57"/>
      <c r="AM69" s="144"/>
      <c r="AN69" s="34"/>
      <c r="AO69" s="34"/>
      <c r="AP69" s="144"/>
      <c r="AQ69" s="57"/>
      <c r="AR69" s="57"/>
      <c r="AS69" s="144"/>
      <c r="AT69" s="57"/>
      <c r="AU69" s="57"/>
      <c r="AV69" s="144"/>
      <c r="AW69" s="57"/>
      <c r="AX69" s="57"/>
      <c r="AY69" s="144"/>
      <c r="AZ69" s="57"/>
      <c r="BA69" s="57"/>
      <c r="BB69" s="144"/>
      <c r="BC69" s="57"/>
      <c r="BD69" s="57"/>
      <c r="BE69" s="144"/>
      <c r="BF69" s="57"/>
      <c r="BG69" s="57"/>
      <c r="BH69" s="144"/>
      <c r="BI69" s="57"/>
      <c r="BJ69" s="300"/>
      <c r="BK69" s="145"/>
      <c r="BN69" s="62"/>
      <c r="BO69" s="298"/>
      <c r="BP69" s="144"/>
      <c r="BQ69" s="57"/>
      <c r="BR69" s="57"/>
      <c r="BS69" s="144"/>
      <c r="BT69" s="57"/>
      <c r="BU69" s="57"/>
      <c r="BV69" s="144"/>
      <c r="BW69" s="57"/>
      <c r="BX69" s="57"/>
      <c r="BY69" s="144"/>
      <c r="BZ69" s="57"/>
      <c r="CA69" s="57"/>
      <c r="CB69" s="144"/>
      <c r="CC69" s="57"/>
      <c r="CD69" s="57"/>
      <c r="CE69" s="144"/>
      <c r="CF69" s="57"/>
      <c r="CG69" s="57"/>
      <c r="CH69" s="144"/>
      <c r="CI69" s="57"/>
      <c r="CJ69" s="57"/>
      <c r="CK69" s="144"/>
      <c r="CL69" s="34"/>
      <c r="CM69" s="34"/>
      <c r="CN69" s="144"/>
      <c r="CO69" s="57"/>
      <c r="CP69" s="57"/>
      <c r="CQ69" s="144"/>
      <c r="CR69" s="57"/>
      <c r="CS69" s="57"/>
      <c r="CT69" s="144"/>
      <c r="CU69" s="57"/>
      <c r="CV69" s="57"/>
      <c r="CW69" s="144"/>
      <c r="CX69" s="57"/>
      <c r="CY69" s="57"/>
      <c r="CZ69" s="144"/>
      <c r="DA69" s="57"/>
      <c r="DB69" s="57"/>
      <c r="DC69" s="144"/>
      <c r="DD69" s="57"/>
      <c r="DE69" s="57"/>
      <c r="DF69" s="144"/>
      <c r="DG69" s="57"/>
      <c r="DH69" s="300"/>
      <c r="DI69" s="145"/>
      <c r="DL69" s="62"/>
      <c r="DM69" s="298"/>
      <c r="DN69" s="144"/>
      <c r="DO69" s="57"/>
      <c r="DP69" s="57"/>
      <c r="DQ69" s="144"/>
      <c r="DR69" s="57"/>
      <c r="DS69" s="57"/>
      <c r="DT69" s="144"/>
      <c r="DU69" s="57"/>
      <c r="DV69" s="57"/>
      <c r="DW69" s="144"/>
      <c r="DX69" s="57"/>
      <c r="DY69" s="57"/>
      <c r="DZ69" s="144"/>
      <c r="EA69" s="57"/>
      <c r="EB69" s="57"/>
      <c r="EC69" s="144"/>
      <c r="ED69" s="57"/>
      <c r="EE69" s="57"/>
      <c r="EF69" s="144"/>
      <c r="EG69" s="57"/>
      <c r="EH69" s="57"/>
      <c r="EI69" s="144"/>
      <c r="EJ69" s="34"/>
      <c r="EK69" s="34"/>
      <c r="EL69" s="144"/>
      <c r="EM69" s="57"/>
      <c r="EN69" s="57"/>
      <c r="EO69" s="144"/>
      <c r="EP69" s="57"/>
      <c r="EQ69" s="57"/>
      <c r="ER69" s="144"/>
      <c r="ES69" s="57"/>
      <c r="ET69" s="57"/>
      <c r="EU69" s="144"/>
      <c r="EV69" s="57"/>
      <c r="EW69" s="57"/>
      <c r="EX69" s="144"/>
      <c r="EY69" s="57"/>
      <c r="EZ69" s="57"/>
      <c r="FA69" s="144"/>
      <c r="FB69" s="57"/>
      <c r="FC69" s="57"/>
      <c r="FD69" s="144"/>
      <c r="FE69" s="57"/>
      <c r="FF69" s="300"/>
      <c r="FG69" s="145"/>
      <c r="FJ69" s="62"/>
      <c r="FK69" s="298"/>
      <c r="FL69" s="144"/>
      <c r="FM69" s="57"/>
      <c r="FN69" s="57"/>
      <c r="FO69" s="144"/>
      <c r="FP69" s="57"/>
      <c r="FQ69" s="57"/>
      <c r="FR69" s="144"/>
      <c r="FS69" s="57"/>
      <c r="FT69" s="57"/>
      <c r="FU69" s="144"/>
      <c r="FV69" s="57"/>
      <c r="FW69" s="57"/>
      <c r="FX69" s="144"/>
      <c r="FY69" s="57"/>
      <c r="FZ69" s="57"/>
      <c r="GA69" s="144"/>
      <c r="GB69" s="57"/>
      <c r="GC69" s="57"/>
      <c r="GD69" s="144"/>
      <c r="GE69" s="57"/>
      <c r="GF69" s="57"/>
      <c r="GG69" s="144"/>
      <c r="GH69" s="34"/>
      <c r="GI69" s="34"/>
      <c r="GJ69" s="144"/>
      <c r="GK69" s="57"/>
      <c r="GL69" s="57"/>
      <c r="GM69" s="144"/>
      <c r="GN69" s="57"/>
      <c r="GO69" s="57"/>
      <c r="GP69" s="144"/>
      <c r="GQ69" s="57"/>
      <c r="GR69" s="57"/>
      <c r="GS69" s="144"/>
      <c r="GT69" s="57"/>
      <c r="GU69" s="57"/>
      <c r="GV69" s="144"/>
      <c r="GW69" s="57"/>
      <c r="GX69" s="57"/>
      <c r="GY69" s="144"/>
      <c r="GZ69" s="57"/>
      <c r="HA69" s="57"/>
      <c r="HB69" s="144"/>
      <c r="HC69" s="57"/>
      <c r="HD69" s="300"/>
      <c r="HE69" s="145"/>
    </row>
    <row r="70" spans="7:213" x14ac:dyDescent="0.35">
      <c r="G70"/>
      <c r="H70" s="301">
        <f t="shared" si="68"/>
        <v>0</v>
      </c>
      <c r="I70" s="301" t="str">
        <f t="shared" si="68"/>
        <v>Y</v>
      </c>
      <c r="J70"/>
      <c r="M70" s="117">
        <f t="shared" ca="1" si="69"/>
        <v>44798</v>
      </c>
      <c r="N70" s="130">
        <f t="shared" si="69"/>
        <v>0</v>
      </c>
      <c r="P70" s="62"/>
      <c r="Q70" s="298"/>
      <c r="R70" s="144"/>
      <c r="S70" s="57"/>
      <c r="T70" s="57"/>
      <c r="U70" s="144"/>
      <c r="V70" s="57"/>
      <c r="W70" s="57"/>
      <c r="X70" s="144"/>
      <c r="Y70" s="57"/>
      <c r="Z70" s="57"/>
      <c r="AA70" s="144"/>
      <c r="AB70" s="57"/>
      <c r="AC70" s="57"/>
      <c r="AD70" s="144"/>
      <c r="AE70" s="57"/>
      <c r="AF70" s="57"/>
      <c r="AG70" s="144"/>
      <c r="AH70" s="57"/>
      <c r="AI70" s="57"/>
      <c r="AJ70" s="144"/>
      <c r="AK70" s="57"/>
      <c r="AL70" s="57"/>
      <c r="AM70" s="144"/>
      <c r="AN70" s="34"/>
      <c r="AO70" s="34"/>
      <c r="AP70" s="144"/>
      <c r="AQ70" s="57"/>
      <c r="AR70" s="57"/>
      <c r="AS70" s="144"/>
      <c r="AT70" s="57"/>
      <c r="AU70" s="57"/>
      <c r="AV70" s="144"/>
      <c r="AW70" s="57"/>
      <c r="AX70" s="57"/>
      <c r="AY70" s="144"/>
      <c r="AZ70" s="57"/>
      <c r="BA70" s="57"/>
      <c r="BB70" s="144"/>
      <c r="BC70" s="57"/>
      <c r="BD70" s="57"/>
      <c r="BE70" s="144"/>
      <c r="BF70" s="57"/>
      <c r="BG70" s="57"/>
      <c r="BH70" s="144"/>
      <c r="BI70" s="57"/>
      <c r="BJ70" s="300"/>
      <c r="BK70" s="145"/>
      <c r="BN70" s="62"/>
      <c r="BO70" s="298"/>
      <c r="BP70" s="144"/>
      <c r="BQ70" s="57"/>
      <c r="BR70" s="57"/>
      <c r="BS70" s="144"/>
      <c r="BT70" s="57"/>
      <c r="BU70" s="57"/>
      <c r="BV70" s="144"/>
      <c r="BW70" s="57"/>
      <c r="BX70" s="57"/>
      <c r="BY70" s="144"/>
      <c r="BZ70" s="57"/>
      <c r="CA70" s="57"/>
      <c r="CB70" s="144"/>
      <c r="CC70" s="57"/>
      <c r="CD70" s="57"/>
      <c r="CE70" s="144"/>
      <c r="CF70" s="57"/>
      <c r="CG70" s="57"/>
      <c r="CH70" s="144"/>
      <c r="CI70" s="57"/>
      <c r="CJ70" s="57"/>
      <c r="CK70" s="144"/>
      <c r="CL70" s="34"/>
      <c r="CM70" s="34"/>
      <c r="CN70" s="144"/>
      <c r="CO70" s="57"/>
      <c r="CP70" s="57"/>
      <c r="CQ70" s="144"/>
      <c r="CR70" s="57"/>
      <c r="CS70" s="57"/>
      <c r="CT70" s="144"/>
      <c r="CU70" s="57"/>
      <c r="CV70" s="57"/>
      <c r="CW70" s="144"/>
      <c r="CX70" s="57"/>
      <c r="CY70" s="57"/>
      <c r="CZ70" s="144"/>
      <c r="DA70" s="57"/>
      <c r="DB70" s="57"/>
      <c r="DC70" s="144"/>
      <c r="DD70" s="57"/>
      <c r="DE70" s="57"/>
      <c r="DF70" s="144"/>
      <c r="DG70" s="57"/>
      <c r="DH70" s="300"/>
      <c r="DI70" s="145"/>
      <c r="DL70" s="62"/>
      <c r="DM70" s="298"/>
      <c r="DN70" s="144"/>
      <c r="DO70" s="57"/>
      <c r="DP70" s="57"/>
      <c r="DQ70" s="144"/>
      <c r="DR70" s="57"/>
      <c r="DS70" s="57"/>
      <c r="DT70" s="144"/>
      <c r="DU70" s="57"/>
      <c r="DV70" s="57"/>
      <c r="DW70" s="144"/>
      <c r="DX70" s="57"/>
      <c r="DY70" s="57"/>
      <c r="DZ70" s="144"/>
      <c r="EA70" s="57"/>
      <c r="EB70" s="57"/>
      <c r="EC70" s="144"/>
      <c r="ED70" s="57"/>
      <c r="EE70" s="57"/>
      <c r="EF70" s="144"/>
      <c r="EG70" s="57"/>
      <c r="EH70" s="57"/>
      <c r="EI70" s="144"/>
      <c r="EJ70" s="34"/>
      <c r="EK70" s="34"/>
      <c r="EL70" s="144"/>
      <c r="EM70" s="57"/>
      <c r="EN70" s="57"/>
      <c r="EO70" s="144"/>
      <c r="EP70" s="57"/>
      <c r="EQ70" s="57"/>
      <c r="ER70" s="144"/>
      <c r="ES70" s="57"/>
      <c r="ET70" s="57"/>
      <c r="EU70" s="144"/>
      <c r="EV70" s="57"/>
      <c r="EW70" s="57"/>
      <c r="EX70" s="144"/>
      <c r="EY70" s="57"/>
      <c r="EZ70" s="57"/>
      <c r="FA70" s="144"/>
      <c r="FB70" s="57"/>
      <c r="FC70" s="57"/>
      <c r="FD70" s="144"/>
      <c r="FE70" s="57"/>
      <c r="FF70" s="300"/>
      <c r="FG70" s="145"/>
      <c r="FJ70" s="62"/>
      <c r="FK70" s="298"/>
      <c r="FL70" s="144"/>
      <c r="FM70" s="57"/>
      <c r="FN70" s="57"/>
      <c r="FO70" s="144"/>
      <c r="FP70" s="57"/>
      <c r="FQ70" s="57"/>
      <c r="FR70" s="144"/>
      <c r="FS70" s="57"/>
      <c r="FT70" s="57"/>
      <c r="FU70" s="144"/>
      <c r="FV70" s="57"/>
      <c r="FW70" s="57"/>
      <c r="FX70" s="144"/>
      <c r="FY70" s="57"/>
      <c r="FZ70" s="57"/>
      <c r="GA70" s="144"/>
      <c r="GB70" s="57"/>
      <c r="GC70" s="57"/>
      <c r="GD70" s="144"/>
      <c r="GE70" s="57"/>
      <c r="GF70" s="57"/>
      <c r="GG70" s="144"/>
      <c r="GH70" s="34"/>
      <c r="GI70" s="34"/>
      <c r="GJ70" s="144"/>
      <c r="GK70" s="57"/>
      <c r="GL70" s="57"/>
      <c r="GM70" s="144"/>
      <c r="GN70" s="57"/>
      <c r="GO70" s="57"/>
      <c r="GP70" s="144"/>
      <c r="GQ70" s="57"/>
      <c r="GR70" s="57"/>
      <c r="GS70" s="144"/>
      <c r="GT70" s="57"/>
      <c r="GU70" s="57"/>
      <c r="GV70" s="144"/>
      <c r="GW70" s="57"/>
      <c r="GX70" s="57"/>
      <c r="GY70" s="144"/>
      <c r="GZ70" s="57"/>
      <c r="HA70" s="57"/>
      <c r="HB70" s="144"/>
      <c r="HC70" s="57"/>
      <c r="HD70" s="300"/>
      <c r="HE70" s="145"/>
    </row>
    <row r="71" spans="7:213" x14ac:dyDescent="0.35">
      <c r="G71"/>
      <c r="H71" s="301">
        <f t="shared" si="68"/>
        <v>0</v>
      </c>
      <c r="I71" s="301" t="str">
        <f t="shared" si="68"/>
        <v>Y</v>
      </c>
      <c r="J71"/>
      <c r="M71" s="117">
        <f t="shared" ca="1" si="69"/>
        <v>44797</v>
      </c>
      <c r="N71" s="130">
        <f t="shared" si="69"/>
        <v>0</v>
      </c>
      <c r="P71" s="62"/>
      <c r="Q71" s="298"/>
      <c r="R71" s="144"/>
      <c r="S71" s="57"/>
      <c r="T71" s="57"/>
      <c r="U71" s="144"/>
      <c r="V71" s="57"/>
      <c r="W71" s="57"/>
      <c r="X71" s="144"/>
      <c r="Y71" s="57"/>
      <c r="Z71" s="57"/>
      <c r="AA71" s="144"/>
      <c r="AB71" s="57"/>
      <c r="AC71" s="57"/>
      <c r="AD71" s="144"/>
      <c r="AE71" s="57"/>
      <c r="AF71" s="57"/>
      <c r="AG71" s="144"/>
      <c r="AH71" s="57"/>
      <c r="AI71" s="57"/>
      <c r="AJ71" s="144"/>
      <c r="AK71" s="57"/>
      <c r="AL71" s="57"/>
      <c r="AM71" s="144"/>
      <c r="AN71" s="34"/>
      <c r="AO71" s="34"/>
      <c r="AP71" s="144"/>
      <c r="AQ71" s="57"/>
      <c r="AR71" s="57"/>
      <c r="AS71" s="144"/>
      <c r="AT71" s="57"/>
      <c r="AU71" s="57"/>
      <c r="AV71" s="144"/>
      <c r="AW71" s="57"/>
      <c r="AX71" s="57"/>
      <c r="AY71" s="144"/>
      <c r="AZ71" s="57"/>
      <c r="BA71" s="57"/>
      <c r="BB71" s="144"/>
      <c r="BC71" s="57"/>
      <c r="BD71" s="57"/>
      <c r="BE71" s="144"/>
      <c r="BF71" s="57"/>
      <c r="BG71" s="57"/>
      <c r="BH71" s="144"/>
      <c r="BI71" s="57"/>
      <c r="BJ71" s="300"/>
      <c r="BK71" s="145"/>
      <c r="BN71" s="62"/>
      <c r="BO71" s="298"/>
      <c r="BP71" s="144"/>
      <c r="BQ71" s="57"/>
      <c r="BR71" s="57"/>
      <c r="BS71" s="144"/>
      <c r="BT71" s="57"/>
      <c r="BU71" s="57"/>
      <c r="BV71" s="144"/>
      <c r="BW71" s="57"/>
      <c r="BX71" s="57"/>
      <c r="BY71" s="144"/>
      <c r="BZ71" s="57"/>
      <c r="CA71" s="57"/>
      <c r="CB71" s="144"/>
      <c r="CC71" s="57"/>
      <c r="CD71" s="57"/>
      <c r="CE71" s="144"/>
      <c r="CF71" s="57"/>
      <c r="CG71" s="57"/>
      <c r="CH71" s="144"/>
      <c r="CI71" s="57"/>
      <c r="CJ71" s="57"/>
      <c r="CK71" s="144"/>
      <c r="CL71" s="34"/>
      <c r="CM71" s="34"/>
      <c r="CN71" s="144"/>
      <c r="CO71" s="57"/>
      <c r="CP71" s="57"/>
      <c r="CQ71" s="144"/>
      <c r="CR71" s="57"/>
      <c r="CS71" s="57"/>
      <c r="CT71" s="144"/>
      <c r="CU71" s="57"/>
      <c r="CV71" s="57"/>
      <c r="CW71" s="144"/>
      <c r="CX71" s="57"/>
      <c r="CY71" s="57"/>
      <c r="CZ71" s="144"/>
      <c r="DA71" s="57"/>
      <c r="DB71" s="57"/>
      <c r="DC71" s="144"/>
      <c r="DD71" s="57"/>
      <c r="DE71" s="57"/>
      <c r="DF71" s="144"/>
      <c r="DG71" s="57"/>
      <c r="DH71" s="300"/>
      <c r="DI71" s="145"/>
      <c r="DL71" s="62"/>
      <c r="DM71" s="298"/>
      <c r="DN71" s="144"/>
      <c r="DO71" s="57"/>
      <c r="DP71" s="57"/>
      <c r="DQ71" s="144"/>
      <c r="DR71" s="57"/>
      <c r="DS71" s="57"/>
      <c r="DT71" s="144"/>
      <c r="DU71" s="57"/>
      <c r="DV71" s="57"/>
      <c r="DW71" s="144"/>
      <c r="DX71" s="57"/>
      <c r="DY71" s="57"/>
      <c r="DZ71" s="144"/>
      <c r="EA71" s="57"/>
      <c r="EB71" s="57"/>
      <c r="EC71" s="144"/>
      <c r="ED71" s="57"/>
      <c r="EE71" s="57"/>
      <c r="EF71" s="144"/>
      <c r="EG71" s="57"/>
      <c r="EH71" s="57"/>
      <c r="EI71" s="144"/>
      <c r="EJ71" s="34"/>
      <c r="EK71" s="34"/>
      <c r="EL71" s="144"/>
      <c r="EM71" s="57"/>
      <c r="EN71" s="57"/>
      <c r="EO71" s="144"/>
      <c r="EP71" s="57"/>
      <c r="EQ71" s="57"/>
      <c r="ER71" s="144"/>
      <c r="ES71" s="57"/>
      <c r="ET71" s="57"/>
      <c r="EU71" s="144"/>
      <c r="EV71" s="57"/>
      <c r="EW71" s="57"/>
      <c r="EX71" s="144"/>
      <c r="EY71" s="57"/>
      <c r="EZ71" s="57"/>
      <c r="FA71" s="144"/>
      <c r="FB71" s="57"/>
      <c r="FC71" s="57"/>
      <c r="FD71" s="144"/>
      <c r="FE71" s="57"/>
      <c r="FF71" s="300"/>
      <c r="FG71" s="145"/>
      <c r="FJ71" s="62"/>
      <c r="FK71" s="298"/>
      <c r="FL71" s="144"/>
      <c r="FM71" s="57"/>
      <c r="FN71" s="57"/>
      <c r="FO71" s="144"/>
      <c r="FP71" s="57"/>
      <c r="FQ71" s="57"/>
      <c r="FR71" s="144"/>
      <c r="FS71" s="57"/>
      <c r="FT71" s="57"/>
      <c r="FU71" s="144"/>
      <c r="FV71" s="57"/>
      <c r="FW71" s="57"/>
      <c r="FX71" s="144"/>
      <c r="FY71" s="57"/>
      <c r="FZ71" s="57"/>
      <c r="GA71" s="144"/>
      <c r="GB71" s="57"/>
      <c r="GC71" s="57"/>
      <c r="GD71" s="144"/>
      <c r="GE71" s="57"/>
      <c r="GF71" s="57"/>
      <c r="GG71" s="144"/>
      <c r="GH71" s="34"/>
      <c r="GI71" s="34"/>
      <c r="GJ71" s="144"/>
      <c r="GK71" s="57"/>
      <c r="GL71" s="57"/>
      <c r="GM71" s="144"/>
      <c r="GN71" s="57"/>
      <c r="GO71" s="57"/>
      <c r="GP71" s="144"/>
      <c r="GQ71" s="57"/>
      <c r="GR71" s="57"/>
      <c r="GS71" s="144"/>
      <c r="GT71" s="57"/>
      <c r="GU71" s="57"/>
      <c r="GV71" s="144"/>
      <c r="GW71" s="57"/>
      <c r="GX71" s="57"/>
      <c r="GY71" s="144"/>
      <c r="GZ71" s="57"/>
      <c r="HA71" s="57"/>
      <c r="HB71" s="144"/>
      <c r="HC71" s="57"/>
      <c r="HD71" s="300"/>
      <c r="HE71" s="145"/>
    </row>
    <row r="72" spans="7:213" x14ac:dyDescent="0.35">
      <c r="G72"/>
      <c r="H72" s="301">
        <f t="shared" si="68"/>
        <v>0</v>
      </c>
      <c r="I72" s="301" t="str">
        <f t="shared" si="68"/>
        <v>Y</v>
      </c>
      <c r="J72"/>
      <c r="M72" s="117">
        <f t="shared" ca="1" si="69"/>
        <v>44796</v>
      </c>
      <c r="N72" s="130">
        <f t="shared" si="69"/>
        <v>0</v>
      </c>
      <c r="P72" s="62"/>
      <c r="Q72" s="298"/>
      <c r="R72" s="144"/>
      <c r="S72" s="57"/>
      <c r="T72" s="57"/>
      <c r="U72" s="144"/>
      <c r="V72" s="57"/>
      <c r="W72" s="57"/>
      <c r="X72" s="144"/>
      <c r="Y72" s="57"/>
      <c r="Z72" s="57"/>
      <c r="AA72" s="144"/>
      <c r="AB72" s="57"/>
      <c r="AC72" s="57"/>
      <c r="AD72" s="144"/>
      <c r="AE72" s="57"/>
      <c r="AF72" s="57"/>
      <c r="AG72" s="144"/>
      <c r="AH72" s="57"/>
      <c r="AI72" s="57"/>
      <c r="AJ72" s="144"/>
      <c r="AK72" s="57"/>
      <c r="AL72" s="57"/>
      <c r="AM72" s="144"/>
      <c r="AN72" s="34"/>
      <c r="AO72" s="34"/>
      <c r="AP72" s="144"/>
      <c r="AQ72" s="57"/>
      <c r="AR72" s="57"/>
      <c r="AS72" s="144"/>
      <c r="AT72" s="57"/>
      <c r="AU72" s="57"/>
      <c r="AV72" s="144"/>
      <c r="AW72" s="57"/>
      <c r="AX72" s="57"/>
      <c r="AY72" s="144"/>
      <c r="AZ72" s="57"/>
      <c r="BA72" s="57"/>
      <c r="BB72" s="144"/>
      <c r="BC72" s="57"/>
      <c r="BD72" s="57"/>
      <c r="BE72" s="144"/>
      <c r="BF72" s="57"/>
      <c r="BG72" s="57"/>
      <c r="BH72" s="144"/>
      <c r="BI72" s="57"/>
      <c r="BJ72" s="300"/>
      <c r="BK72" s="145"/>
      <c r="BN72" s="62"/>
      <c r="BO72" s="298"/>
      <c r="BP72" s="144"/>
      <c r="BQ72" s="57"/>
      <c r="BR72" s="57"/>
      <c r="BS72" s="144"/>
      <c r="BT72" s="57"/>
      <c r="BU72" s="57"/>
      <c r="BV72" s="144"/>
      <c r="BW72" s="57"/>
      <c r="BX72" s="57"/>
      <c r="BY72" s="144"/>
      <c r="BZ72" s="57"/>
      <c r="CA72" s="57"/>
      <c r="CB72" s="144"/>
      <c r="CC72" s="57"/>
      <c r="CD72" s="57"/>
      <c r="CE72" s="144"/>
      <c r="CF72" s="57"/>
      <c r="CG72" s="57"/>
      <c r="CH72" s="144"/>
      <c r="CI72" s="57"/>
      <c r="CJ72" s="57"/>
      <c r="CK72" s="144"/>
      <c r="CL72" s="34"/>
      <c r="CM72" s="34"/>
      <c r="CN72" s="144"/>
      <c r="CO72" s="57"/>
      <c r="CP72" s="57"/>
      <c r="CQ72" s="144"/>
      <c r="CR72" s="57"/>
      <c r="CS72" s="57"/>
      <c r="CT72" s="144"/>
      <c r="CU72" s="57"/>
      <c r="CV72" s="57"/>
      <c r="CW72" s="144"/>
      <c r="CX72" s="57"/>
      <c r="CY72" s="57"/>
      <c r="CZ72" s="144"/>
      <c r="DA72" s="57"/>
      <c r="DB72" s="57"/>
      <c r="DC72" s="144"/>
      <c r="DD72" s="57"/>
      <c r="DE72" s="57"/>
      <c r="DF72" s="144"/>
      <c r="DG72" s="57"/>
      <c r="DH72" s="300"/>
      <c r="DI72" s="145"/>
      <c r="DL72" s="62"/>
      <c r="DM72" s="298"/>
      <c r="DN72" s="144"/>
      <c r="DO72" s="57"/>
      <c r="DP72" s="57"/>
      <c r="DQ72" s="144"/>
      <c r="DR72" s="57"/>
      <c r="DS72" s="57"/>
      <c r="DT72" s="144"/>
      <c r="DU72" s="57"/>
      <c r="DV72" s="57"/>
      <c r="DW72" s="144"/>
      <c r="DX72" s="57"/>
      <c r="DY72" s="57"/>
      <c r="DZ72" s="144"/>
      <c r="EA72" s="57"/>
      <c r="EB72" s="57"/>
      <c r="EC72" s="144"/>
      <c r="ED72" s="57"/>
      <c r="EE72" s="57"/>
      <c r="EF72" s="144"/>
      <c r="EG72" s="57"/>
      <c r="EH72" s="57"/>
      <c r="EI72" s="144"/>
      <c r="EJ72" s="34"/>
      <c r="EK72" s="34"/>
      <c r="EL72" s="144"/>
      <c r="EM72" s="57"/>
      <c r="EN72" s="57"/>
      <c r="EO72" s="144"/>
      <c r="EP72" s="57"/>
      <c r="EQ72" s="57"/>
      <c r="ER72" s="144"/>
      <c r="ES72" s="57"/>
      <c r="ET72" s="57"/>
      <c r="EU72" s="144"/>
      <c r="EV72" s="57"/>
      <c r="EW72" s="57"/>
      <c r="EX72" s="144"/>
      <c r="EY72" s="57"/>
      <c r="EZ72" s="57"/>
      <c r="FA72" s="144"/>
      <c r="FB72" s="57"/>
      <c r="FC72" s="57"/>
      <c r="FD72" s="144"/>
      <c r="FE72" s="57"/>
      <c r="FF72" s="300"/>
      <c r="FG72" s="145"/>
      <c r="FJ72" s="62"/>
      <c r="FK72" s="298"/>
      <c r="FL72" s="144"/>
      <c r="FM72" s="57"/>
      <c r="FN72" s="57"/>
      <c r="FO72" s="144"/>
      <c r="FP72" s="57"/>
      <c r="FQ72" s="57"/>
      <c r="FR72" s="144"/>
      <c r="FS72" s="57"/>
      <c r="FT72" s="57"/>
      <c r="FU72" s="144"/>
      <c r="FV72" s="57"/>
      <c r="FW72" s="57"/>
      <c r="FX72" s="144"/>
      <c r="FY72" s="57"/>
      <c r="FZ72" s="57"/>
      <c r="GA72" s="144"/>
      <c r="GB72" s="57"/>
      <c r="GC72" s="57"/>
      <c r="GD72" s="144"/>
      <c r="GE72" s="57"/>
      <c r="GF72" s="57"/>
      <c r="GG72" s="144"/>
      <c r="GH72" s="34"/>
      <c r="GI72" s="34"/>
      <c r="GJ72" s="144"/>
      <c r="GK72" s="57"/>
      <c r="GL72" s="57"/>
      <c r="GM72" s="144"/>
      <c r="GN72" s="57"/>
      <c r="GO72" s="57"/>
      <c r="GP72" s="144"/>
      <c r="GQ72" s="57"/>
      <c r="GR72" s="57"/>
      <c r="GS72" s="144"/>
      <c r="GT72" s="57"/>
      <c r="GU72" s="57"/>
      <c r="GV72" s="144"/>
      <c r="GW72" s="57"/>
      <c r="GX72" s="57"/>
      <c r="GY72" s="144"/>
      <c r="GZ72" s="57"/>
      <c r="HA72" s="57"/>
      <c r="HB72" s="144"/>
      <c r="HC72" s="57"/>
      <c r="HD72" s="300"/>
      <c r="HE72" s="145"/>
    </row>
    <row r="73" spans="7:213" x14ac:dyDescent="0.35">
      <c r="G73"/>
      <c r="H73" s="301">
        <f t="shared" si="68"/>
        <v>0</v>
      </c>
      <c r="I73" s="301" t="str">
        <f t="shared" si="68"/>
        <v>Y</v>
      </c>
      <c r="J73"/>
      <c r="M73" s="117">
        <f t="shared" ca="1" si="69"/>
        <v>44795</v>
      </c>
      <c r="N73" s="130">
        <f t="shared" si="69"/>
        <v>0</v>
      </c>
      <c r="P73" s="62"/>
      <c r="Q73" s="298"/>
      <c r="R73" s="144"/>
      <c r="S73" s="57"/>
      <c r="T73" s="57"/>
      <c r="U73" s="144"/>
      <c r="V73" s="57"/>
      <c r="W73" s="57"/>
      <c r="X73" s="144"/>
      <c r="Y73" s="57"/>
      <c r="Z73" s="57"/>
      <c r="AA73" s="144"/>
      <c r="AB73" s="57"/>
      <c r="AC73" s="57"/>
      <c r="AD73" s="144"/>
      <c r="AE73" s="57"/>
      <c r="AF73" s="57"/>
      <c r="AG73" s="144"/>
      <c r="AH73" s="57"/>
      <c r="AI73" s="57"/>
      <c r="AJ73" s="144"/>
      <c r="AK73" s="57"/>
      <c r="AL73" s="57"/>
      <c r="AM73" s="144"/>
      <c r="AN73" s="34"/>
      <c r="AO73" s="34"/>
      <c r="AP73" s="144"/>
      <c r="AQ73" s="57"/>
      <c r="AR73" s="57"/>
      <c r="AS73" s="144"/>
      <c r="AT73" s="57"/>
      <c r="AU73" s="57"/>
      <c r="AV73" s="144"/>
      <c r="AW73" s="57"/>
      <c r="AX73" s="57"/>
      <c r="AY73" s="144"/>
      <c r="AZ73" s="57"/>
      <c r="BA73" s="57"/>
      <c r="BB73" s="144"/>
      <c r="BC73" s="57"/>
      <c r="BD73" s="57"/>
      <c r="BE73" s="144"/>
      <c r="BF73" s="57"/>
      <c r="BG73" s="57"/>
      <c r="BH73" s="144"/>
      <c r="BI73" s="57"/>
      <c r="BJ73" s="300"/>
      <c r="BK73" s="145"/>
      <c r="BN73" s="62"/>
      <c r="BO73" s="298"/>
      <c r="BP73" s="144"/>
      <c r="BQ73" s="57"/>
      <c r="BR73" s="57"/>
      <c r="BS73" s="144"/>
      <c r="BT73" s="57"/>
      <c r="BU73" s="57"/>
      <c r="BV73" s="144"/>
      <c r="BW73" s="57"/>
      <c r="BX73" s="57"/>
      <c r="BY73" s="144"/>
      <c r="BZ73" s="57"/>
      <c r="CA73" s="57"/>
      <c r="CB73" s="144"/>
      <c r="CC73" s="57"/>
      <c r="CD73" s="57"/>
      <c r="CE73" s="144"/>
      <c r="CF73" s="57"/>
      <c r="CG73" s="57"/>
      <c r="CH73" s="144"/>
      <c r="CI73" s="57"/>
      <c r="CJ73" s="57"/>
      <c r="CK73" s="144"/>
      <c r="CL73" s="34"/>
      <c r="CM73" s="34"/>
      <c r="CN73" s="144"/>
      <c r="CO73" s="57"/>
      <c r="CP73" s="57"/>
      <c r="CQ73" s="144"/>
      <c r="CR73" s="57"/>
      <c r="CS73" s="57"/>
      <c r="CT73" s="144"/>
      <c r="CU73" s="57"/>
      <c r="CV73" s="57"/>
      <c r="CW73" s="144"/>
      <c r="CX73" s="57"/>
      <c r="CY73" s="57"/>
      <c r="CZ73" s="144"/>
      <c r="DA73" s="57"/>
      <c r="DB73" s="57"/>
      <c r="DC73" s="144"/>
      <c r="DD73" s="57"/>
      <c r="DE73" s="57"/>
      <c r="DF73" s="144"/>
      <c r="DG73" s="57"/>
      <c r="DH73" s="300"/>
      <c r="DI73" s="145"/>
      <c r="DL73" s="62"/>
      <c r="DM73" s="298"/>
      <c r="DN73" s="144"/>
      <c r="DO73" s="57"/>
      <c r="DP73" s="57"/>
      <c r="DQ73" s="144"/>
      <c r="DR73" s="57"/>
      <c r="DS73" s="57"/>
      <c r="DT73" s="144"/>
      <c r="DU73" s="57"/>
      <c r="DV73" s="57"/>
      <c r="DW73" s="144"/>
      <c r="DX73" s="57"/>
      <c r="DY73" s="57"/>
      <c r="DZ73" s="144"/>
      <c r="EA73" s="57"/>
      <c r="EB73" s="57"/>
      <c r="EC73" s="144"/>
      <c r="ED73" s="57"/>
      <c r="EE73" s="57"/>
      <c r="EF73" s="144"/>
      <c r="EG73" s="57"/>
      <c r="EH73" s="57"/>
      <c r="EI73" s="144"/>
      <c r="EJ73" s="34"/>
      <c r="EK73" s="34"/>
      <c r="EL73" s="144"/>
      <c r="EM73" s="57"/>
      <c r="EN73" s="57"/>
      <c r="EO73" s="144"/>
      <c r="EP73" s="57"/>
      <c r="EQ73" s="57"/>
      <c r="ER73" s="144"/>
      <c r="ES73" s="57"/>
      <c r="ET73" s="57"/>
      <c r="EU73" s="144"/>
      <c r="EV73" s="57"/>
      <c r="EW73" s="57"/>
      <c r="EX73" s="144"/>
      <c r="EY73" s="57"/>
      <c r="EZ73" s="57"/>
      <c r="FA73" s="144"/>
      <c r="FB73" s="57"/>
      <c r="FC73" s="57"/>
      <c r="FD73" s="144"/>
      <c r="FE73" s="57"/>
      <c r="FF73" s="300"/>
      <c r="FG73" s="145"/>
      <c r="FJ73" s="62"/>
      <c r="FK73" s="298"/>
      <c r="FL73" s="144"/>
      <c r="FM73" s="57"/>
      <c r="FN73" s="57"/>
      <c r="FO73" s="144"/>
      <c r="FP73" s="57"/>
      <c r="FQ73" s="57"/>
      <c r="FR73" s="144"/>
      <c r="FS73" s="57"/>
      <c r="FT73" s="57"/>
      <c r="FU73" s="144"/>
      <c r="FV73" s="57"/>
      <c r="FW73" s="57"/>
      <c r="FX73" s="144"/>
      <c r="FY73" s="57"/>
      <c r="FZ73" s="57"/>
      <c r="GA73" s="144"/>
      <c r="GB73" s="57"/>
      <c r="GC73" s="57"/>
      <c r="GD73" s="144"/>
      <c r="GE73" s="57"/>
      <c r="GF73" s="57"/>
      <c r="GG73" s="144"/>
      <c r="GH73" s="34"/>
      <c r="GI73" s="34"/>
      <c r="GJ73" s="144"/>
      <c r="GK73" s="57"/>
      <c r="GL73" s="57"/>
      <c r="GM73" s="144"/>
      <c r="GN73" s="57"/>
      <c r="GO73" s="57"/>
      <c r="GP73" s="144"/>
      <c r="GQ73" s="57"/>
      <c r="GR73" s="57"/>
      <c r="GS73" s="144"/>
      <c r="GT73" s="57"/>
      <c r="GU73" s="57"/>
      <c r="GV73" s="144"/>
      <c r="GW73" s="57"/>
      <c r="GX73" s="57"/>
      <c r="GY73" s="144"/>
      <c r="GZ73" s="57"/>
      <c r="HA73" s="57"/>
      <c r="HB73" s="144"/>
      <c r="HC73" s="57"/>
      <c r="HD73" s="300"/>
      <c r="HE73" s="145"/>
    </row>
    <row r="74" spans="7:213" x14ac:dyDescent="0.35">
      <c r="G74"/>
      <c r="H74" s="301">
        <f t="shared" si="68"/>
        <v>0</v>
      </c>
      <c r="I74" s="301" t="str">
        <f t="shared" si="68"/>
        <v>Y</v>
      </c>
      <c r="J74"/>
      <c r="M74" s="117">
        <f t="shared" ca="1" si="69"/>
        <v>44794</v>
      </c>
      <c r="N74" s="130">
        <f t="shared" si="69"/>
        <v>0</v>
      </c>
      <c r="P74" s="62"/>
      <c r="Q74" s="298"/>
      <c r="R74" s="144"/>
      <c r="S74" s="57"/>
      <c r="T74" s="57"/>
      <c r="U74" s="144"/>
      <c r="V74" s="57"/>
      <c r="W74" s="57"/>
      <c r="X74" s="144"/>
      <c r="Y74" s="57"/>
      <c r="Z74" s="57"/>
      <c r="AA74" s="144"/>
      <c r="AB74" s="57"/>
      <c r="AC74" s="57"/>
      <c r="AD74" s="144"/>
      <c r="AE74" s="57"/>
      <c r="AF74" s="57"/>
      <c r="AG74" s="144"/>
      <c r="AH74" s="57"/>
      <c r="AI74" s="57"/>
      <c r="AJ74" s="144"/>
      <c r="AK74" s="57"/>
      <c r="AL74" s="57"/>
      <c r="AM74" s="144"/>
      <c r="AN74" s="34"/>
      <c r="AO74" s="34"/>
      <c r="AP74" s="144"/>
      <c r="AQ74" s="57"/>
      <c r="AR74" s="57"/>
      <c r="AS74" s="144"/>
      <c r="AT74" s="57"/>
      <c r="AU74" s="57"/>
      <c r="AV74" s="144"/>
      <c r="AW74" s="57"/>
      <c r="AX74" s="57"/>
      <c r="AY74" s="144"/>
      <c r="AZ74" s="57"/>
      <c r="BA74" s="57"/>
      <c r="BB74" s="144"/>
      <c r="BC74" s="57"/>
      <c r="BD74" s="57"/>
      <c r="BE74" s="144"/>
      <c r="BF74" s="57"/>
      <c r="BG74" s="57"/>
      <c r="BH74" s="144"/>
      <c r="BI74" s="57"/>
      <c r="BJ74" s="300"/>
      <c r="BK74" s="145"/>
      <c r="BN74" s="62"/>
      <c r="BO74" s="298"/>
      <c r="BP74" s="144"/>
      <c r="BQ74" s="57"/>
      <c r="BR74" s="57"/>
      <c r="BS74" s="144"/>
      <c r="BT74" s="57"/>
      <c r="BU74" s="57"/>
      <c r="BV74" s="144"/>
      <c r="BW74" s="57"/>
      <c r="BX74" s="57"/>
      <c r="BY74" s="144"/>
      <c r="BZ74" s="57"/>
      <c r="CA74" s="57"/>
      <c r="CB74" s="144"/>
      <c r="CC74" s="57"/>
      <c r="CD74" s="57"/>
      <c r="CE74" s="144"/>
      <c r="CF74" s="57"/>
      <c r="CG74" s="57"/>
      <c r="CH74" s="144"/>
      <c r="CI74" s="57"/>
      <c r="CJ74" s="57"/>
      <c r="CK74" s="144"/>
      <c r="CL74" s="34"/>
      <c r="CM74" s="34"/>
      <c r="CN74" s="144"/>
      <c r="CO74" s="57"/>
      <c r="CP74" s="57"/>
      <c r="CQ74" s="144"/>
      <c r="CR74" s="57"/>
      <c r="CS74" s="57"/>
      <c r="CT74" s="144"/>
      <c r="CU74" s="57"/>
      <c r="CV74" s="57"/>
      <c r="CW74" s="144"/>
      <c r="CX74" s="57"/>
      <c r="CY74" s="57"/>
      <c r="CZ74" s="144"/>
      <c r="DA74" s="57"/>
      <c r="DB74" s="57"/>
      <c r="DC74" s="144"/>
      <c r="DD74" s="57"/>
      <c r="DE74" s="57"/>
      <c r="DF74" s="144"/>
      <c r="DG74" s="57"/>
      <c r="DH74" s="300"/>
      <c r="DI74" s="145"/>
      <c r="DL74" s="62"/>
      <c r="DM74" s="298"/>
      <c r="DN74" s="144"/>
      <c r="DO74" s="57"/>
      <c r="DP74" s="57"/>
      <c r="DQ74" s="144"/>
      <c r="DR74" s="57"/>
      <c r="DS74" s="57"/>
      <c r="DT74" s="144"/>
      <c r="DU74" s="57"/>
      <c r="DV74" s="57"/>
      <c r="DW74" s="144"/>
      <c r="DX74" s="57"/>
      <c r="DY74" s="57"/>
      <c r="DZ74" s="144"/>
      <c r="EA74" s="57"/>
      <c r="EB74" s="57"/>
      <c r="EC74" s="144"/>
      <c r="ED74" s="57"/>
      <c r="EE74" s="57"/>
      <c r="EF74" s="144"/>
      <c r="EG74" s="57"/>
      <c r="EH74" s="57"/>
      <c r="EI74" s="144"/>
      <c r="EJ74" s="34"/>
      <c r="EK74" s="34"/>
      <c r="EL74" s="144"/>
      <c r="EM74" s="57"/>
      <c r="EN74" s="57"/>
      <c r="EO74" s="144"/>
      <c r="EP74" s="57"/>
      <c r="EQ74" s="57"/>
      <c r="ER74" s="144"/>
      <c r="ES74" s="57"/>
      <c r="ET74" s="57"/>
      <c r="EU74" s="144"/>
      <c r="EV74" s="57"/>
      <c r="EW74" s="57"/>
      <c r="EX74" s="144"/>
      <c r="EY74" s="57"/>
      <c r="EZ74" s="57"/>
      <c r="FA74" s="144"/>
      <c r="FB74" s="57"/>
      <c r="FC74" s="57"/>
      <c r="FD74" s="144"/>
      <c r="FE74" s="57"/>
      <c r="FF74" s="300"/>
      <c r="FG74" s="145"/>
      <c r="FJ74" s="62"/>
      <c r="FK74" s="298"/>
      <c r="FL74" s="144"/>
      <c r="FM74" s="57"/>
      <c r="FN74" s="57"/>
      <c r="FO74" s="144"/>
      <c r="FP74" s="57"/>
      <c r="FQ74" s="57"/>
      <c r="FR74" s="144"/>
      <c r="FS74" s="57"/>
      <c r="FT74" s="57"/>
      <c r="FU74" s="144"/>
      <c r="FV74" s="57"/>
      <c r="FW74" s="57"/>
      <c r="FX74" s="144"/>
      <c r="FY74" s="57"/>
      <c r="FZ74" s="57"/>
      <c r="GA74" s="144"/>
      <c r="GB74" s="57"/>
      <c r="GC74" s="57"/>
      <c r="GD74" s="144"/>
      <c r="GE74" s="57"/>
      <c r="GF74" s="57"/>
      <c r="GG74" s="144"/>
      <c r="GH74" s="34"/>
      <c r="GI74" s="34"/>
      <c r="GJ74" s="144"/>
      <c r="GK74" s="57"/>
      <c r="GL74" s="57"/>
      <c r="GM74" s="144"/>
      <c r="GN74" s="57"/>
      <c r="GO74" s="57"/>
      <c r="GP74" s="144"/>
      <c r="GQ74" s="57"/>
      <c r="GR74" s="57"/>
      <c r="GS74" s="144"/>
      <c r="GT74" s="57"/>
      <c r="GU74" s="57"/>
      <c r="GV74" s="144"/>
      <c r="GW74" s="57"/>
      <c r="GX74" s="57"/>
      <c r="GY74" s="144"/>
      <c r="GZ74" s="57"/>
      <c r="HA74" s="57"/>
      <c r="HB74" s="144"/>
      <c r="HC74" s="57"/>
      <c r="HD74" s="300"/>
      <c r="HE74" s="145"/>
    </row>
    <row r="75" spans="7:213" x14ac:dyDescent="0.35">
      <c r="G75"/>
      <c r="H75" s="301">
        <f t="shared" si="68"/>
        <v>0</v>
      </c>
      <c r="I75" s="301" t="str">
        <f t="shared" si="68"/>
        <v>Y</v>
      </c>
      <c r="J75"/>
      <c r="M75" s="117">
        <f t="shared" ca="1" si="69"/>
        <v>44793</v>
      </c>
      <c r="N75" s="130">
        <f t="shared" si="69"/>
        <v>0</v>
      </c>
      <c r="P75" s="62"/>
      <c r="Q75" s="298"/>
      <c r="R75" s="144"/>
      <c r="S75" s="57"/>
      <c r="T75" s="57"/>
      <c r="U75" s="144"/>
      <c r="V75" s="57"/>
      <c r="W75" s="57"/>
      <c r="X75" s="144"/>
      <c r="Y75" s="57"/>
      <c r="Z75" s="57"/>
      <c r="AA75" s="144"/>
      <c r="AB75" s="57"/>
      <c r="AC75" s="57"/>
      <c r="AD75" s="144"/>
      <c r="AE75" s="57"/>
      <c r="AF75" s="57"/>
      <c r="AG75" s="144"/>
      <c r="AH75" s="57"/>
      <c r="AI75" s="57"/>
      <c r="AJ75" s="144"/>
      <c r="AK75" s="57"/>
      <c r="AL75" s="57"/>
      <c r="AM75" s="144"/>
      <c r="AN75" s="34"/>
      <c r="AO75" s="34"/>
      <c r="AP75" s="144"/>
      <c r="AQ75" s="57"/>
      <c r="AR75" s="57"/>
      <c r="AS75" s="144"/>
      <c r="AT75" s="57"/>
      <c r="AU75" s="57"/>
      <c r="AV75" s="144"/>
      <c r="AW75" s="57"/>
      <c r="AX75" s="57"/>
      <c r="AY75" s="144"/>
      <c r="AZ75" s="57"/>
      <c r="BA75" s="57"/>
      <c r="BB75" s="144"/>
      <c r="BC75" s="57"/>
      <c r="BD75" s="57"/>
      <c r="BE75" s="144"/>
      <c r="BF75" s="57"/>
      <c r="BG75" s="57"/>
      <c r="BH75" s="144"/>
      <c r="BI75" s="57"/>
      <c r="BJ75" s="300"/>
      <c r="BK75" s="145"/>
      <c r="BN75" s="62"/>
      <c r="BO75" s="298"/>
      <c r="BP75" s="144"/>
      <c r="BQ75" s="57"/>
      <c r="BR75" s="57"/>
      <c r="BS75" s="144"/>
      <c r="BT75" s="57"/>
      <c r="BU75" s="57"/>
      <c r="BV75" s="144"/>
      <c r="BW75" s="57"/>
      <c r="BX75" s="57"/>
      <c r="BY75" s="144"/>
      <c r="BZ75" s="57"/>
      <c r="CA75" s="57"/>
      <c r="CB75" s="144"/>
      <c r="CC75" s="57"/>
      <c r="CD75" s="57"/>
      <c r="CE75" s="144"/>
      <c r="CF75" s="57"/>
      <c r="CG75" s="57"/>
      <c r="CH75" s="144"/>
      <c r="CI75" s="57"/>
      <c r="CJ75" s="57"/>
      <c r="CK75" s="144"/>
      <c r="CL75" s="34"/>
      <c r="CM75" s="34"/>
      <c r="CN75" s="144"/>
      <c r="CO75" s="57"/>
      <c r="CP75" s="57"/>
      <c r="CQ75" s="144"/>
      <c r="CR75" s="57"/>
      <c r="CS75" s="57"/>
      <c r="CT75" s="144"/>
      <c r="CU75" s="57"/>
      <c r="CV75" s="57"/>
      <c r="CW75" s="144"/>
      <c r="CX75" s="57"/>
      <c r="CY75" s="57"/>
      <c r="CZ75" s="144"/>
      <c r="DA75" s="57"/>
      <c r="DB75" s="57"/>
      <c r="DC75" s="144"/>
      <c r="DD75" s="57"/>
      <c r="DE75" s="57"/>
      <c r="DF75" s="144"/>
      <c r="DG75" s="57"/>
      <c r="DH75" s="300"/>
      <c r="DI75" s="145"/>
      <c r="DL75" s="62"/>
      <c r="DM75" s="298"/>
      <c r="DN75" s="144"/>
      <c r="DO75" s="57"/>
      <c r="DP75" s="57"/>
      <c r="DQ75" s="144"/>
      <c r="DR75" s="57"/>
      <c r="DS75" s="57"/>
      <c r="DT75" s="144"/>
      <c r="DU75" s="57"/>
      <c r="DV75" s="57"/>
      <c r="DW75" s="144"/>
      <c r="DX75" s="57"/>
      <c r="DY75" s="57"/>
      <c r="DZ75" s="144"/>
      <c r="EA75" s="57"/>
      <c r="EB75" s="57"/>
      <c r="EC75" s="144"/>
      <c r="ED75" s="57"/>
      <c r="EE75" s="57"/>
      <c r="EF75" s="144"/>
      <c r="EG75" s="57"/>
      <c r="EH75" s="57"/>
      <c r="EI75" s="144"/>
      <c r="EJ75" s="34"/>
      <c r="EK75" s="34"/>
      <c r="EL75" s="144"/>
      <c r="EM75" s="57"/>
      <c r="EN75" s="57"/>
      <c r="EO75" s="144"/>
      <c r="EP75" s="57"/>
      <c r="EQ75" s="57"/>
      <c r="ER75" s="144"/>
      <c r="ES75" s="57"/>
      <c r="ET75" s="57"/>
      <c r="EU75" s="144"/>
      <c r="EV75" s="57"/>
      <c r="EW75" s="57"/>
      <c r="EX75" s="144"/>
      <c r="EY75" s="57"/>
      <c r="EZ75" s="57"/>
      <c r="FA75" s="144"/>
      <c r="FB75" s="57"/>
      <c r="FC75" s="57"/>
      <c r="FD75" s="144"/>
      <c r="FE75" s="57"/>
      <c r="FF75" s="300"/>
      <c r="FG75" s="145"/>
      <c r="FJ75" s="62"/>
      <c r="FK75" s="298"/>
      <c r="FL75" s="144"/>
      <c r="FM75" s="57"/>
      <c r="FN75" s="57"/>
      <c r="FO75" s="144"/>
      <c r="FP75" s="57"/>
      <c r="FQ75" s="57"/>
      <c r="FR75" s="144"/>
      <c r="FS75" s="57"/>
      <c r="FT75" s="57"/>
      <c r="FU75" s="144"/>
      <c r="FV75" s="57"/>
      <c r="FW75" s="57"/>
      <c r="FX75" s="144"/>
      <c r="FY75" s="57"/>
      <c r="FZ75" s="57"/>
      <c r="GA75" s="144"/>
      <c r="GB75" s="57"/>
      <c r="GC75" s="57"/>
      <c r="GD75" s="144"/>
      <c r="GE75" s="57"/>
      <c r="GF75" s="57"/>
      <c r="GG75" s="144"/>
      <c r="GH75" s="34"/>
      <c r="GI75" s="34"/>
      <c r="GJ75" s="144"/>
      <c r="GK75" s="57"/>
      <c r="GL75" s="57"/>
      <c r="GM75" s="144"/>
      <c r="GN75" s="57"/>
      <c r="GO75" s="57"/>
      <c r="GP75" s="144"/>
      <c r="GQ75" s="57"/>
      <c r="GR75" s="57"/>
      <c r="GS75" s="144"/>
      <c r="GT75" s="57"/>
      <c r="GU75" s="57"/>
      <c r="GV75" s="144"/>
      <c r="GW75" s="57"/>
      <c r="GX75" s="57"/>
      <c r="GY75" s="144"/>
      <c r="GZ75" s="57"/>
      <c r="HA75" s="57"/>
      <c r="HB75" s="144"/>
      <c r="HC75" s="57"/>
      <c r="HD75" s="300"/>
      <c r="HE75" s="145"/>
    </row>
    <row r="76" spans="7:213" x14ac:dyDescent="0.35">
      <c r="G76"/>
      <c r="H76" s="301">
        <f t="shared" si="68"/>
        <v>0</v>
      </c>
      <c r="I76" s="301" t="str">
        <f t="shared" si="68"/>
        <v>Y</v>
      </c>
      <c r="J76"/>
      <c r="M76" s="118">
        <f t="shared" ca="1" si="69"/>
        <v>44792</v>
      </c>
      <c r="N76" s="119" t="str">
        <f t="shared" ca="1" si="69"/>
        <v/>
      </c>
      <c r="P76" s="158" t="str">
        <f ca="1">IFERROR(IF($I76="y",'Raw Weather Data'!P75-$N76,"-"),"-")</f>
        <v>-</v>
      </c>
      <c r="Q76" s="312"/>
      <c r="R76" s="156" t="str">
        <f ca="1">IFERROR(ABS(P76),"-")</f>
        <v>-</v>
      </c>
      <c r="S76" s="156" t="str">
        <f ca="1">IFERROR(IF($I76="y",'Raw Weather Data'!S75-$N76,"-"),"-")</f>
        <v>-</v>
      </c>
      <c r="T76" s="312"/>
      <c r="U76" s="156" t="str">
        <f ca="1">IFERROR(ABS(S76),"-")</f>
        <v>-</v>
      </c>
      <c r="V76" s="156" t="str">
        <f ca="1">IFERROR(IF($I76="y",'Raw Weather Data'!V75-$N76,"-"),"-")</f>
        <v>-</v>
      </c>
      <c r="W76" s="312"/>
      <c r="X76" s="156" t="str">
        <f ca="1">IFERROR(ABS(V76),"-")</f>
        <v>-</v>
      </c>
      <c r="Y76" s="156" t="str">
        <f ca="1">IFERROR(IF($I76="y",'Raw Weather Data'!Y75-$N76,"-"),"-")</f>
        <v>-</v>
      </c>
      <c r="Z76" s="312"/>
      <c r="AA76" s="156" t="str">
        <f ca="1">IFERROR(ABS(Y76),"-")</f>
        <v>-</v>
      </c>
      <c r="AB76" s="156" t="str">
        <f ca="1">IFERROR(IF($I76="y",'Raw Weather Data'!AB75-$N76,"-"),"-")</f>
        <v>-</v>
      </c>
      <c r="AC76" s="312"/>
      <c r="AD76" s="156" t="str">
        <f ca="1">IFERROR(ABS(AB76),"-")</f>
        <v>-</v>
      </c>
      <c r="AE76" s="156" t="str">
        <f ca="1">IFERROR(IF($I76="y",'Raw Weather Data'!AE75-$N76,"-"),"-")</f>
        <v>-</v>
      </c>
      <c r="AF76" s="312"/>
      <c r="AG76" s="156" t="str">
        <f t="shared" ref="AG76:AG106" ca="1" si="70">IFERROR(ABS(AE76),"-")</f>
        <v>-</v>
      </c>
      <c r="AH76" s="156" t="str">
        <f ca="1">IFERROR(IF($I76="y",'Raw Weather Data'!AH75-$N76,"-"),"-")</f>
        <v>-</v>
      </c>
      <c r="AI76" s="312"/>
      <c r="AJ76" s="156" t="str">
        <f t="shared" ref="AJ76:AJ106" ca="1" si="71">IFERROR(ABS(AH76),"-")</f>
        <v>-</v>
      </c>
      <c r="AK76" s="156" t="str">
        <f ca="1">IFERROR(IF($I76="y",'Raw Weather Data'!AK75-$N76,"-"),"-")</f>
        <v>-</v>
      </c>
      <c r="AL76" s="312"/>
      <c r="AM76" s="156" t="str">
        <f t="shared" ref="AM76:AM106" ca="1" si="72">IFERROR(ABS(AK76),"-")</f>
        <v>-</v>
      </c>
      <c r="AN76" s="159" t="str">
        <f ca="1">IFERROR(IF($I76="y",'Raw Weather Data'!AN75-$N76,"-"),"-")</f>
        <v>-</v>
      </c>
      <c r="AO76" s="312"/>
      <c r="AP76" s="156" t="str">
        <f t="shared" ref="AP76:AP106" ca="1" si="73">IFERROR(ABS(AN76),"-")</f>
        <v>-</v>
      </c>
      <c r="AQ76" s="156" t="str">
        <f ca="1">IFERROR(IF($I76="y",'Raw Weather Data'!AQ75-$N76,"-"),"-")</f>
        <v>-</v>
      </c>
      <c r="AR76" s="312"/>
      <c r="AS76" s="156" t="str">
        <f t="shared" ref="AS76:AS106" ca="1" si="74">IFERROR(ABS(AQ76),"-")</f>
        <v>-</v>
      </c>
      <c r="AT76" s="156" t="str">
        <f ca="1">IFERROR(IF($I76="y",'Raw Weather Data'!AT75-$N76,"-"),"-")</f>
        <v>-</v>
      </c>
      <c r="AU76" s="312"/>
      <c r="AV76" s="156" t="str">
        <f t="shared" ref="AV76:AV106" ca="1" si="75">IFERROR(ABS(AT76),"-")</f>
        <v>-</v>
      </c>
      <c r="AW76" s="156" t="str">
        <f ca="1">IFERROR(IF($I76="y",'Raw Weather Data'!AW75-$N76,"-"),"-")</f>
        <v>-</v>
      </c>
      <c r="AX76" s="312"/>
      <c r="AY76" s="156" t="str">
        <f t="shared" ref="AY76:AY106" ca="1" si="76">IFERROR(ABS(AW76),"-")</f>
        <v>-</v>
      </c>
      <c r="AZ76" s="156" t="str">
        <f ca="1">IFERROR(IF($I76="y",'Raw Weather Data'!AZ75-$N76,"-"),"-")</f>
        <v>-</v>
      </c>
      <c r="BA76" s="312"/>
      <c r="BB76" s="156" t="str">
        <f t="shared" ref="BB76:BB106" ca="1" si="77">IFERROR(ABS(AZ76),"-")</f>
        <v>-</v>
      </c>
      <c r="BC76" s="156" t="str">
        <f ca="1">IFERROR(IF($I76="y",'Raw Weather Data'!BC75-$N76,"-"),"-")</f>
        <v>-</v>
      </c>
      <c r="BD76" s="312"/>
      <c r="BE76" s="156" t="str">
        <f t="shared" ref="BE76:BE106" ca="1" si="78">IFERROR(ABS(BC76),"-")</f>
        <v>-</v>
      </c>
      <c r="BF76" s="156" t="str">
        <f ca="1">IFERROR(IF($I76="y",'Raw Weather Data'!BF75-$N76,"-"),"-")</f>
        <v>-</v>
      </c>
      <c r="BG76" s="312"/>
      <c r="BH76" s="156" t="str">
        <f t="shared" ref="BH76:BH106" ca="1" si="79">IFERROR(ABS(BF76),"-")</f>
        <v>-</v>
      </c>
      <c r="BI76" s="156" t="str">
        <f ca="1">IFERROR(IF($I76="y",'Raw Weather Data'!BI75-$N76,"-"),"-")</f>
        <v>-</v>
      </c>
      <c r="BJ76" s="312"/>
      <c r="BK76" s="157" t="str">
        <f t="shared" ref="BK76:BK106" ca="1" si="80">IFERROR(ABS(BI76),"-")</f>
        <v>-</v>
      </c>
      <c r="BN76" s="158" t="str">
        <f ca="1">IFERROR(IF($I76="y",'Raw Weather Data'!BN75-$N76,"-"),"-")</f>
        <v>-</v>
      </c>
      <c r="BO76" s="312"/>
      <c r="BP76" s="156" t="str">
        <f ca="1">IFERROR(ABS(BN76),"-")</f>
        <v>-</v>
      </c>
      <c r="BQ76" s="156" t="str">
        <f ca="1">IFERROR(IF($I76="y",'Raw Weather Data'!BQ75-$N76,"-"),"-")</f>
        <v>-</v>
      </c>
      <c r="BR76" s="312"/>
      <c r="BS76" s="156" t="str">
        <f ca="1">IFERROR(ABS(BQ76),"-")</f>
        <v>-</v>
      </c>
      <c r="BT76" s="156" t="str">
        <f ca="1">IFERROR(IF($I76="y",'Raw Weather Data'!BT75-$N76,"-"),"-")</f>
        <v>-</v>
      </c>
      <c r="BU76" s="312"/>
      <c r="BV76" s="156" t="str">
        <f ca="1">IFERROR(ABS(BT76),"-")</f>
        <v>-</v>
      </c>
      <c r="BW76" s="156" t="str">
        <f ca="1">IFERROR(IF($I76="y",'Raw Weather Data'!BW75-$N76,"-"),"-")</f>
        <v>-</v>
      </c>
      <c r="BX76" s="312"/>
      <c r="BY76" s="156" t="str">
        <f ca="1">IFERROR(ABS(BW76),"-")</f>
        <v>-</v>
      </c>
      <c r="BZ76" s="156" t="str">
        <f ca="1">IFERROR(IF($I76="y",'Raw Weather Data'!BZ75-$N76,"-"),"-")</f>
        <v>-</v>
      </c>
      <c r="CA76" s="312"/>
      <c r="CB76" s="156" t="str">
        <f ca="1">IFERROR(ABS(BZ76),"-")</f>
        <v>-</v>
      </c>
      <c r="CC76" s="156" t="str">
        <f ca="1">IFERROR(IF($I76="y",'Raw Weather Data'!CC75-$N76,"-"),"-")</f>
        <v>-</v>
      </c>
      <c r="CD76" s="312"/>
      <c r="CE76" s="156" t="str">
        <f ca="1">IFERROR(ABS(CC76),"-")</f>
        <v>-</v>
      </c>
      <c r="CF76" s="156" t="str">
        <f ca="1">IFERROR(IF($I76="y",'Raw Weather Data'!CF75-$N76,"-"),"-")</f>
        <v>-</v>
      </c>
      <c r="CG76" s="312"/>
      <c r="CH76" s="156" t="str">
        <f ca="1">IFERROR(ABS(CF76),"-")</f>
        <v>-</v>
      </c>
      <c r="CI76" s="156" t="str">
        <f ca="1">IFERROR(IF($I76="y",'Raw Weather Data'!CI75-$N76,"-"),"-")</f>
        <v>-</v>
      </c>
      <c r="CJ76" s="312"/>
      <c r="CK76" s="156" t="str">
        <f ca="1">IFERROR(ABS(CI76),"-")</f>
        <v>-</v>
      </c>
      <c r="CL76" s="159" t="str">
        <f ca="1">IFERROR(IF($I76="y",'Raw Weather Data'!CL75-$N76,"-"),"-")</f>
        <v>-</v>
      </c>
      <c r="CM76" s="312"/>
      <c r="CN76" s="156" t="str">
        <f ca="1">IFERROR(ABS(CL76),"-")</f>
        <v>-</v>
      </c>
      <c r="CO76" s="156" t="str">
        <f ca="1">IFERROR(IF($I76="y",'Raw Weather Data'!CO75-$N76,"-"),"-")</f>
        <v>-</v>
      </c>
      <c r="CP76" s="312"/>
      <c r="CQ76" s="156" t="str">
        <f ca="1">IFERROR(ABS(CO76),"-")</f>
        <v>-</v>
      </c>
      <c r="CR76" s="156" t="str">
        <f ca="1">IFERROR(IF($I76="y",'Raw Weather Data'!CR75-$N76,"-"),"-")</f>
        <v>-</v>
      </c>
      <c r="CS76" s="312"/>
      <c r="CT76" s="156" t="str">
        <f ca="1">IFERROR(ABS(CR76),"-")</f>
        <v>-</v>
      </c>
      <c r="CU76" s="156" t="str">
        <f ca="1">IFERROR(IF($I76="y",'Raw Weather Data'!CU75-$N76,"-"),"-")</f>
        <v>-</v>
      </c>
      <c r="CV76" s="312"/>
      <c r="CW76" s="156" t="str">
        <f ca="1">IFERROR(ABS(CU76),"-")</f>
        <v>-</v>
      </c>
      <c r="CX76" s="156" t="str">
        <f ca="1">IFERROR(IF($I76="y",'Raw Weather Data'!CX75-$N76,"-"),"-")</f>
        <v>-</v>
      </c>
      <c r="CY76" s="312"/>
      <c r="CZ76" s="156" t="str">
        <f ca="1">IFERROR(ABS(CX76),"-")</f>
        <v>-</v>
      </c>
      <c r="DA76" s="156" t="str">
        <f ca="1">IFERROR(IF($I76="y",'Raw Weather Data'!DA75-$N76,"-"),"-")</f>
        <v>-</v>
      </c>
      <c r="DB76" s="312"/>
      <c r="DC76" s="156" t="str">
        <f ca="1">IFERROR(ABS(DA76),"-")</f>
        <v>-</v>
      </c>
      <c r="DD76" s="156" t="str">
        <f ca="1">IFERROR(IF($I76="y",'Raw Weather Data'!DD75-$N76,"-"),"-")</f>
        <v>-</v>
      </c>
      <c r="DE76" s="312"/>
      <c r="DF76" s="156" t="str">
        <f ca="1">IFERROR(ABS(DD76),"-")</f>
        <v>-</v>
      </c>
      <c r="DG76" s="156" t="str">
        <f ca="1">IFERROR(IF($I76="y",'Raw Weather Data'!DG75-$N76,"-"),"-")</f>
        <v>-</v>
      </c>
      <c r="DH76" s="312"/>
      <c r="DI76" s="157" t="str">
        <f ca="1">IFERROR(ABS(DG76),"-")</f>
        <v>-</v>
      </c>
      <c r="DL76" s="158" t="str">
        <f ca="1">IFERROR(IF($I76="y",'Raw Weather Data'!DL75-$N76,"-"),"-")</f>
        <v>-</v>
      </c>
      <c r="DM76" s="312"/>
      <c r="DN76" s="156" t="str">
        <f ca="1">IFERROR(ABS(DL76),"-")</f>
        <v>-</v>
      </c>
      <c r="DO76" s="156" t="str">
        <f ca="1">IFERROR(IF($I76="y",'Raw Weather Data'!DO75-$N76,"-"),"-")</f>
        <v>-</v>
      </c>
      <c r="DP76" s="312"/>
      <c r="DQ76" s="156" t="str">
        <f ca="1">IFERROR(ABS(DO76),"-")</f>
        <v>-</v>
      </c>
      <c r="DR76" s="156" t="str">
        <f ca="1">IFERROR(IF($I76="y",'Raw Weather Data'!DR75-$N76,"-"),"-")</f>
        <v>-</v>
      </c>
      <c r="DS76" s="312"/>
      <c r="DT76" s="156" t="str">
        <f ca="1">IFERROR(ABS(DR76),"-")</f>
        <v>-</v>
      </c>
      <c r="DU76" s="156" t="str">
        <f ca="1">IFERROR(IF($I76="y",'Raw Weather Data'!DU75-$N76,"-"),"-")</f>
        <v>-</v>
      </c>
      <c r="DV76" s="312"/>
      <c r="DW76" s="156" t="str">
        <f ca="1">IFERROR(ABS(DU76),"-")</f>
        <v>-</v>
      </c>
      <c r="DX76" s="156" t="str">
        <f ca="1">IFERROR(IF($I76="y",'Raw Weather Data'!DX75-$N76,"-"),"-")</f>
        <v>-</v>
      </c>
      <c r="DY76" s="312"/>
      <c r="DZ76" s="156" t="str">
        <f ca="1">IFERROR(ABS(DX76),"-")</f>
        <v>-</v>
      </c>
      <c r="EA76" s="156" t="str">
        <f ca="1">IFERROR(IF($I76="y",'Raw Weather Data'!EA75-$N76,"-"),"-")</f>
        <v>-</v>
      </c>
      <c r="EB76" s="312"/>
      <c r="EC76" s="156" t="str">
        <f ca="1">IFERROR(ABS(EA76),"-")</f>
        <v>-</v>
      </c>
      <c r="ED76" s="156" t="str">
        <f ca="1">IFERROR(IF($I76="y",'Raw Weather Data'!ED75-$N76,"-"),"-")</f>
        <v>-</v>
      </c>
      <c r="EE76" s="312"/>
      <c r="EF76" s="156" t="str">
        <f ca="1">IFERROR(ABS(ED76),"-")</f>
        <v>-</v>
      </c>
      <c r="EG76" s="156" t="str">
        <f ca="1">IFERROR(IF($I76="y",'Raw Weather Data'!EG75-$N76,"-"),"-")</f>
        <v>-</v>
      </c>
      <c r="EH76" s="312"/>
      <c r="EI76" s="156" t="str">
        <f ca="1">IFERROR(ABS(EG76),"-")</f>
        <v>-</v>
      </c>
      <c r="EJ76" s="159" t="str">
        <f ca="1">IFERROR(IF($I76="y",'Raw Weather Data'!EJ75-$N76,"-"),"-")</f>
        <v>-</v>
      </c>
      <c r="EK76" s="312"/>
      <c r="EL76" s="156" t="str">
        <f ca="1">IFERROR(ABS(EJ76),"-")</f>
        <v>-</v>
      </c>
      <c r="EM76" s="156" t="str">
        <f ca="1">IFERROR(IF($I76="y",'Raw Weather Data'!EM75-$N76,"-"),"-")</f>
        <v>-</v>
      </c>
      <c r="EN76" s="312"/>
      <c r="EO76" s="156" t="str">
        <f ca="1">IFERROR(ABS(EM76),"-")</f>
        <v>-</v>
      </c>
      <c r="EP76" s="156" t="str">
        <f ca="1">IFERROR(IF($I76="y",'Raw Weather Data'!EP75-$N76,"-"),"-")</f>
        <v>-</v>
      </c>
      <c r="EQ76" s="312"/>
      <c r="ER76" s="156" t="str">
        <f ca="1">IFERROR(ABS(EP76),"-")</f>
        <v>-</v>
      </c>
      <c r="ES76" s="156" t="str">
        <f ca="1">IFERROR(IF($I76="y",'Raw Weather Data'!ES75-$N76,"-"),"-")</f>
        <v>-</v>
      </c>
      <c r="ET76" s="312"/>
      <c r="EU76" s="156" t="str">
        <f ca="1">IFERROR(ABS(ES76),"-")</f>
        <v>-</v>
      </c>
      <c r="EV76" s="156" t="str">
        <f ca="1">IFERROR(IF($I76="y",'Raw Weather Data'!EV75-$N76,"-"),"-")</f>
        <v>-</v>
      </c>
      <c r="EW76" s="312"/>
      <c r="EX76" s="156" t="str">
        <f ca="1">IFERROR(ABS(EV76),"-")</f>
        <v>-</v>
      </c>
      <c r="EY76" s="156" t="str">
        <f ca="1">IFERROR(IF($I76="y",'Raw Weather Data'!EY75-$N76,"-"),"-")</f>
        <v>-</v>
      </c>
      <c r="EZ76" s="312"/>
      <c r="FA76" s="156" t="str">
        <f ca="1">IFERROR(ABS(EY76),"-")</f>
        <v>-</v>
      </c>
      <c r="FB76" s="156" t="str">
        <f ca="1">IFERROR(IF($I76="y",'Raw Weather Data'!FB75-$N76,"-"),"-")</f>
        <v>-</v>
      </c>
      <c r="FC76" s="312"/>
      <c r="FD76" s="156" t="str">
        <f ca="1">IFERROR(ABS(FB76),"-")</f>
        <v>-</v>
      </c>
      <c r="FE76" s="156" t="str">
        <f ca="1">IFERROR(IF($I76="y",'Raw Weather Data'!FE75-$N76,"-"),"-")</f>
        <v>-</v>
      </c>
      <c r="FF76" s="312"/>
      <c r="FG76" s="157" t="str">
        <f t="shared" ref="FG76:FG104" ca="1" si="81">IFERROR(ABS(FE76),"-")</f>
        <v>-</v>
      </c>
      <c r="FJ76" s="158" t="str">
        <f ca="1">IFERROR(IF($I76="y",'Raw Weather Data'!FJ75-$N76,"-"),"-")</f>
        <v>-</v>
      </c>
      <c r="FK76" s="312"/>
      <c r="FL76" s="156" t="str">
        <f ca="1">IFERROR(ABS(FJ76),"-")</f>
        <v>-</v>
      </c>
      <c r="FM76" s="156" t="str">
        <f ca="1">IFERROR(IF($I76="y",'Raw Weather Data'!FM75-$N76,"-"),"-")</f>
        <v>-</v>
      </c>
      <c r="FN76" s="312"/>
      <c r="FO76" s="156" t="str">
        <f ca="1">IFERROR(ABS(FM76),"-")</f>
        <v>-</v>
      </c>
      <c r="FP76" s="156" t="str">
        <f ca="1">IFERROR(IF($I76="y",'Raw Weather Data'!FP75-$N76,"-"),"-")</f>
        <v>-</v>
      </c>
      <c r="FQ76" s="312"/>
      <c r="FR76" s="156" t="str">
        <f ca="1">IFERROR(ABS(FP76),"-")</f>
        <v>-</v>
      </c>
      <c r="FS76" s="156" t="str">
        <f ca="1">IFERROR(IF($I76="y",'Raw Weather Data'!FS75-$N76,"-"),"-")</f>
        <v>-</v>
      </c>
      <c r="FT76" s="312"/>
      <c r="FU76" s="156" t="str">
        <f ca="1">IFERROR(ABS(FS76),"-")</f>
        <v>-</v>
      </c>
      <c r="FV76" s="156" t="str">
        <f ca="1">IFERROR(IF($I76="y",'Raw Weather Data'!FV75-$N76,"-"),"-")</f>
        <v>-</v>
      </c>
      <c r="FW76" s="312"/>
      <c r="FX76" s="156" t="str">
        <f ca="1">IFERROR(ABS(FV76),"-")</f>
        <v>-</v>
      </c>
      <c r="FY76" s="156" t="str">
        <f ca="1">IFERROR(IF($I76="y",'Raw Weather Data'!FY75-$N76,"-"),"-")</f>
        <v>-</v>
      </c>
      <c r="FZ76" s="312"/>
      <c r="GA76" s="156" t="str">
        <f ca="1">IFERROR(ABS(FY76),"-")</f>
        <v>-</v>
      </c>
      <c r="GB76" s="156" t="str">
        <f ca="1">IFERROR(IF($I76="y",'Raw Weather Data'!GB75-$N76,"-"),"-")</f>
        <v>-</v>
      </c>
      <c r="GC76" s="312"/>
      <c r="GD76" s="156" t="str">
        <f ca="1">IFERROR(ABS(GB76),"-")</f>
        <v>-</v>
      </c>
      <c r="GE76" s="156" t="str">
        <f ca="1">IFERROR(IF($I76="y",'Raw Weather Data'!GE75-$N76,"-"),"-")</f>
        <v>-</v>
      </c>
      <c r="GF76" s="312"/>
      <c r="GG76" s="156" t="str">
        <f t="shared" ref="GG76:GG104" ca="1" si="82">IFERROR(ABS(GE76),"-")</f>
        <v>-</v>
      </c>
      <c r="GH76" s="159" t="str">
        <f ca="1">IFERROR(IF($I76="y",'Raw Weather Data'!GH75-$N76,"-"),"-")</f>
        <v>-</v>
      </c>
      <c r="GI76" s="312"/>
      <c r="GJ76" s="156" t="str">
        <f t="shared" ref="GJ76:GJ104" ca="1" si="83">IFERROR(ABS(GH76),"-")</f>
        <v>-</v>
      </c>
      <c r="GK76" s="156" t="str">
        <f ca="1">IFERROR(IF($I76="y",'Raw Weather Data'!GK75-$N76,"-"),"-")</f>
        <v>-</v>
      </c>
      <c r="GL76" s="312"/>
      <c r="GM76" s="156" t="str">
        <f ca="1">IFERROR(ABS(GK76),"-")</f>
        <v>-</v>
      </c>
      <c r="GN76" s="156" t="str">
        <f ca="1">IFERROR(IF($I76="y",'Raw Weather Data'!GN75-$N76,"-"),"-")</f>
        <v>-</v>
      </c>
      <c r="GO76" s="312"/>
      <c r="GP76" s="156" t="str">
        <f ca="1">IFERROR(ABS(GN76),"-")</f>
        <v>-</v>
      </c>
      <c r="GQ76" s="156" t="str">
        <f ca="1">IFERROR(IF($I76="y",'Raw Weather Data'!GQ75-$N76,"-"),"-")</f>
        <v>-</v>
      </c>
      <c r="GR76" s="312"/>
      <c r="GS76" s="156" t="str">
        <f ca="1">IFERROR(ABS(GQ76),"-")</f>
        <v>-</v>
      </c>
      <c r="GT76" s="156" t="str">
        <f ca="1">IFERROR(IF($I76="y",'Raw Weather Data'!GT75-$N76,"-"),"-")</f>
        <v>-</v>
      </c>
      <c r="GU76" s="312"/>
      <c r="GV76" s="156" t="str">
        <f ca="1">IFERROR(ABS(GT76),"-")</f>
        <v>-</v>
      </c>
      <c r="GW76" s="156" t="str">
        <f ca="1">IFERROR(IF($I76="y",'Raw Weather Data'!GW75-$N76,"-"),"-")</f>
        <v>-</v>
      </c>
      <c r="GX76" s="312"/>
      <c r="GY76" s="156" t="str">
        <f ca="1">IFERROR(ABS(GW76),"-")</f>
        <v>-</v>
      </c>
      <c r="GZ76" s="156" t="str">
        <f ca="1">IFERROR(IF($I76="y",'Raw Weather Data'!GZ75-$N76,"-"),"-")</f>
        <v>-</v>
      </c>
      <c r="HA76" s="312"/>
      <c r="HB76" s="156" t="str">
        <f ca="1">IFERROR(ABS(GZ76),"-")</f>
        <v>-</v>
      </c>
      <c r="HC76" s="156" t="str">
        <f ca="1">IFERROR(IF($I76="y",'Raw Weather Data'!HC75-$N76,"-"),"-")</f>
        <v>-</v>
      </c>
      <c r="HD76" s="312"/>
      <c r="HE76" s="157" t="str">
        <f ca="1">IFERROR(ABS(HC76),"-")</f>
        <v>-</v>
      </c>
    </row>
    <row r="77" spans="7:213" x14ac:dyDescent="0.35">
      <c r="G77"/>
      <c r="H77" s="301">
        <f t="shared" si="68"/>
        <v>1</v>
      </c>
      <c r="I77" s="301" t="str">
        <f t="shared" si="68"/>
        <v>Y</v>
      </c>
      <c r="J77"/>
      <c r="M77" s="117">
        <f t="shared" ca="1" si="69"/>
        <v>44791</v>
      </c>
      <c r="N77" s="119">
        <f t="shared" ca="1" si="69"/>
        <v>73.549940000000007</v>
      </c>
      <c r="P77" s="63">
        <f ca="1">IFERROR(IF($I77="y",'Raw Weather Data'!P76-$N77,"-"),"-")</f>
        <v>-0.41994000000001108</v>
      </c>
      <c r="Q77" s="313"/>
      <c r="R77" s="89">
        <f t="shared" ref="R77:R106" ca="1" si="84">IFERROR(ABS(P77),"-")</f>
        <v>0.41994000000001108</v>
      </c>
      <c r="S77" s="58">
        <f ca="1">IFERROR(IF($I77="y",'Raw Weather Data'!S76-$N77,"-"),"-")</f>
        <v>4.8059999999992442E-2</v>
      </c>
      <c r="T77" s="313"/>
      <c r="U77" s="89">
        <f t="shared" ref="U77:U106" ca="1" si="85">IFERROR(ABS(S77),"-")</f>
        <v>4.8059999999992442E-2</v>
      </c>
      <c r="V77" s="58">
        <f ca="1">IFERROR(IF($I77="y",'Raw Weather Data'!V76-$N77,"-"),"-")</f>
        <v>0.58805999999999869</v>
      </c>
      <c r="W77" s="313"/>
      <c r="X77" s="89">
        <f t="shared" ref="X77:X106" ca="1" si="86">IFERROR(ABS(V77),"-")</f>
        <v>0.58805999999999869</v>
      </c>
      <c r="Y77" s="58">
        <f ca="1">IFERROR(IF($I77="y",'Raw Weather Data'!Y76-$N77,"-"),"-")</f>
        <v>-0.79793999999999699</v>
      </c>
      <c r="Z77" s="313"/>
      <c r="AA77" s="89">
        <f t="shared" ref="AA77:AA106" ca="1" si="87">IFERROR(ABS(Y77),"-")</f>
        <v>0.79793999999999699</v>
      </c>
      <c r="AB77" s="58">
        <f ca="1">IFERROR(IF($I77="y",'Raw Weather Data'!AB76-$N77,"-"),"-")</f>
        <v>-1.0679400000000072</v>
      </c>
      <c r="AC77" s="313"/>
      <c r="AD77" s="89">
        <f t="shared" ref="AD77:AD106" ca="1" si="88">IFERROR(ABS(AB77),"-")</f>
        <v>1.0679400000000072</v>
      </c>
      <c r="AE77" s="58">
        <f ca="1">IFERROR(IF($I77="y",'Raw Weather Data'!AE76-$N77,"-"),"-")</f>
        <v>0.80406000000000688</v>
      </c>
      <c r="AF77" s="313"/>
      <c r="AG77" s="89">
        <f t="shared" ca="1" si="70"/>
        <v>0.80406000000000688</v>
      </c>
      <c r="AH77" s="58">
        <f ca="1">IFERROR(IF($I77="y",'Raw Weather Data'!AH76-$N77,"-"),"-")</f>
        <v>-0.31194000000000699</v>
      </c>
      <c r="AI77" s="313"/>
      <c r="AJ77" s="89">
        <f t="shared" ca="1" si="71"/>
        <v>0.31194000000000699</v>
      </c>
      <c r="AK77" s="58">
        <f ca="1">IFERROR(IF($I77="y",'Raw Weather Data'!AK76-$N77,"-"),"-")</f>
        <v>-1.0139400000000052</v>
      </c>
      <c r="AL77" s="313"/>
      <c r="AM77" s="89">
        <f t="shared" ca="1" si="72"/>
        <v>1.0139400000000052</v>
      </c>
      <c r="AN77" s="46">
        <f ca="1">IFERROR(IF($I77="y",'Raw Weather Data'!AN76-$N77,"-"),"-")</f>
        <v>-1.1399400000000099</v>
      </c>
      <c r="AO77" s="313"/>
      <c r="AP77" s="89">
        <f t="shared" ca="1" si="73"/>
        <v>1.1399400000000099</v>
      </c>
      <c r="AQ77" s="58">
        <f ca="1">IFERROR(IF($I77="y",'Raw Weather Data'!AQ76-$N77,"-"),"-")</f>
        <v>1.1280599999999907</v>
      </c>
      <c r="AR77" s="313"/>
      <c r="AS77" s="89">
        <f t="shared" ca="1" si="74"/>
        <v>1.1280599999999907</v>
      </c>
      <c r="AT77" s="58">
        <f ca="1">IFERROR(IF($I77="y",'Raw Weather Data'!AT76-$N77,"-"),"-")</f>
        <v>-5.993999999999744E-2</v>
      </c>
      <c r="AU77" s="313"/>
      <c r="AV77" s="89">
        <f t="shared" ca="1" si="75"/>
        <v>5.993999999999744E-2</v>
      </c>
      <c r="AW77" s="58">
        <f ca="1">IFERROR(IF($I77="y",'Raw Weather Data'!AW76-$N77,"-"),"-")</f>
        <v>2.2260600000000039</v>
      </c>
      <c r="AX77" s="313"/>
      <c r="AY77" s="89">
        <f t="shared" ca="1" si="76"/>
        <v>2.2260600000000039</v>
      </c>
      <c r="AZ77" s="58">
        <f ca="1">IFERROR(IF($I77="y",'Raw Weather Data'!AZ76-$N77,"-"),"-")</f>
        <v>4.4220600000000019</v>
      </c>
      <c r="BA77" s="313"/>
      <c r="BB77" s="89">
        <f t="shared" ca="1" si="77"/>
        <v>4.4220600000000019</v>
      </c>
      <c r="BC77" s="58">
        <f ca="1">IFERROR(IF($I77="y",'Raw Weather Data'!BC76-$N77,"-"),"-")</f>
        <v>6.0420600000000064</v>
      </c>
      <c r="BD77" s="313"/>
      <c r="BE77" s="89">
        <f t="shared" ca="1" si="78"/>
        <v>6.0420600000000064</v>
      </c>
      <c r="BF77" s="58">
        <f ca="1">IFERROR(IF($I77="y",'Raw Weather Data'!BF76-$N77,"-"),"-")</f>
        <v>6.2220599999999848</v>
      </c>
      <c r="BG77" s="313"/>
      <c r="BH77" s="89">
        <f t="shared" ca="1" si="79"/>
        <v>6.2220599999999848</v>
      </c>
      <c r="BI77" s="58">
        <f ca="1">IFERROR(IF($I77="y",'Raw Weather Data'!BI76-$N77,"-"),"-")</f>
        <v>4.0620599999999882</v>
      </c>
      <c r="BJ77" s="313"/>
      <c r="BK77" s="91">
        <f t="shared" ca="1" si="80"/>
        <v>4.0620599999999882</v>
      </c>
      <c r="BN77" s="63">
        <f ca="1">IFERROR(IF($I77="y",'Raw Weather Data'!BN76-$N77,"-"),"-")</f>
        <v>-0.2039400000000029</v>
      </c>
      <c r="BO77" s="313"/>
      <c r="BP77" s="89">
        <f t="shared" ref="BP77:BP106" ca="1" si="89">IFERROR(ABS(BN77),"-")</f>
        <v>0.2039400000000029</v>
      </c>
      <c r="BQ77" s="58">
        <f ca="1">IFERROR(IF($I77="y",'Raw Weather Data'!BQ76-$N77,"-"),"-")</f>
        <v>0.26405999999998642</v>
      </c>
      <c r="BR77" s="313"/>
      <c r="BS77" s="89">
        <f t="shared" ref="BS77:BS106" ca="1" si="90">IFERROR(ABS(BQ77),"-")</f>
        <v>0.26405999999998642</v>
      </c>
      <c r="BT77" s="58">
        <f ca="1">IFERROR(IF($I77="y",'Raw Weather Data'!BT76-$N77,"-"),"-")</f>
        <v>0.33605999999998915</v>
      </c>
      <c r="BU77" s="313"/>
      <c r="BV77" s="89">
        <f t="shared" ref="BV77:BV106" ca="1" si="91">IFERROR(ABS(BT77),"-")</f>
        <v>0.33605999999998915</v>
      </c>
      <c r="BW77" s="58">
        <f ca="1">IFERROR(IF($I77="y",'Raw Weather Data'!BW76-$N77,"-"),"-")</f>
        <v>-0.14994000000000085</v>
      </c>
      <c r="BX77" s="313"/>
      <c r="BY77" s="89">
        <f t="shared" ref="BY77:BY106" ca="1" si="92">IFERROR(ABS(BW77),"-")</f>
        <v>0.14994000000000085</v>
      </c>
      <c r="BZ77" s="58">
        <f ca="1">IFERROR(IF($I77="y",'Raw Weather Data'!BZ76-$N77,"-"),"-")</f>
        <v>-0.70793999999999357</v>
      </c>
      <c r="CA77" s="313"/>
      <c r="CB77" s="89">
        <f t="shared" ref="CB77:CB106" ca="1" si="93">IFERROR(ABS(BZ77),"-")</f>
        <v>0.70793999999999357</v>
      </c>
      <c r="CC77" s="58">
        <f ca="1">IFERROR(IF($I77="y",'Raw Weather Data'!CC76-$N77,"-"),"-")</f>
        <v>-0.43794000000001176</v>
      </c>
      <c r="CD77" s="313"/>
      <c r="CE77" s="89">
        <f t="shared" ref="CE77:CE106" ca="1" si="94">IFERROR(ABS(CC77),"-")</f>
        <v>0.43794000000001176</v>
      </c>
      <c r="CF77" s="58">
        <f ca="1">IFERROR(IF($I77="y",'Raw Weather Data'!CF76-$N77,"-"),"-")</f>
        <v>-5.9400000000096043E-3</v>
      </c>
      <c r="CG77" s="313"/>
      <c r="CH77" s="89">
        <f t="shared" ref="CH77:CH106" ca="1" si="95">IFERROR(ABS(CF77),"-")</f>
        <v>5.9400000000096043E-3</v>
      </c>
      <c r="CI77" s="58">
        <f ca="1">IFERROR(IF($I77="y",'Raw Weather Data'!CI76-$N77,"-"),"-")</f>
        <v>-0.81593999999999767</v>
      </c>
      <c r="CJ77" s="313"/>
      <c r="CK77" s="89">
        <f t="shared" ref="CK77:CK106" ca="1" si="96">IFERROR(ABS(CI77),"-")</f>
        <v>0.81593999999999767</v>
      </c>
      <c r="CL77" s="46">
        <f ca="1">IFERROR(IF($I77="y",'Raw Weather Data'!CL76-$N77,"-"),"-")</f>
        <v>-1.6979400000000027</v>
      </c>
      <c r="CM77" s="313"/>
      <c r="CN77" s="89">
        <f t="shared" ref="CN77:CN106" ca="1" si="97">IFERROR(ABS(CL77),"-")</f>
        <v>1.6979400000000027</v>
      </c>
      <c r="CO77" s="58">
        <f ca="1">IFERROR(IF($I77="y",'Raw Weather Data'!CO76-$N77,"-"),"-")</f>
        <v>0.71406000000000347</v>
      </c>
      <c r="CP77" s="313"/>
      <c r="CQ77" s="89">
        <f t="shared" ref="CQ77:CQ106" ca="1" si="98">IFERROR(ABS(CO77),"-")</f>
        <v>0.71406000000000347</v>
      </c>
      <c r="CR77" s="58">
        <f ca="1">IFERROR(IF($I77="y",'Raw Weather Data'!CR76-$N77,"-"),"-")</f>
        <v>-2.3639399999999995</v>
      </c>
      <c r="CS77" s="313"/>
      <c r="CT77" s="89">
        <f t="shared" ref="CT77:CT106" ca="1" si="99">IFERROR(ABS(CR77),"-")</f>
        <v>2.3639399999999995</v>
      </c>
      <c r="CU77" s="58">
        <f ca="1">IFERROR(IF($I77="y",'Raw Weather Data'!CU76-$N77,"-"),"-")</f>
        <v>1.5780599999999936</v>
      </c>
      <c r="CV77" s="313"/>
      <c r="CW77" s="89">
        <f t="shared" ref="CW77:CW106" ca="1" si="100">IFERROR(ABS(CU77),"-")</f>
        <v>1.5780599999999936</v>
      </c>
      <c r="CX77" s="58">
        <f ca="1">IFERROR(IF($I77="y",'Raw Weather Data'!CX76-$N77,"-"),"-")</f>
        <v>3.8820599999999814</v>
      </c>
      <c r="CY77" s="313"/>
      <c r="CZ77" s="89">
        <f t="shared" ref="CZ77:CZ106" ca="1" si="101">IFERROR(ABS(CX77),"-")</f>
        <v>3.8820599999999814</v>
      </c>
      <c r="DA77" s="58">
        <f ca="1">IFERROR(IF($I77="y",'Raw Weather Data'!DA76-$N77,"-"),"-")</f>
        <v>4.2240599999999944</v>
      </c>
      <c r="DB77" s="313"/>
      <c r="DC77" s="89">
        <f t="shared" ref="DC77:DC106" ca="1" si="102">IFERROR(ABS(DA77),"-")</f>
        <v>4.2240599999999944</v>
      </c>
      <c r="DD77" s="58" t="str">
        <f ca="1">IFERROR(IF($I77="y",'Raw Weather Data'!DD76-$N77,"-"),"-")</f>
        <v>-</v>
      </c>
      <c r="DE77" s="313"/>
      <c r="DF77" s="89" t="str">
        <f t="shared" ref="DF77:DF106" ca="1" si="103">IFERROR(ABS(DD77),"-")</f>
        <v>-</v>
      </c>
      <c r="DG77" s="58">
        <f ca="1">IFERROR(IF($I77="y",'Raw Weather Data'!DG76-$N77,"-"),"-")</f>
        <v>3.7380600000000044</v>
      </c>
      <c r="DH77" s="313"/>
      <c r="DI77" s="91">
        <f t="shared" ref="DI77:DI106" ca="1" si="104">IFERROR(ABS(DG77),"-")</f>
        <v>3.7380600000000044</v>
      </c>
      <c r="DL77" s="63">
        <f ca="1">IFERROR(IF($I77="y",'Raw Weather Data'!DL76-$N77,"-"),"-")</f>
        <v>0.69606000000000279</v>
      </c>
      <c r="DM77" s="313"/>
      <c r="DN77" s="89">
        <f t="shared" ref="DN77:DN106" ca="1" si="105">IFERROR(ABS(DL77),"-")</f>
        <v>0.69606000000000279</v>
      </c>
      <c r="DO77" s="58">
        <f ca="1">IFERROR(IF($I77="y",'Raw Weather Data'!DO76-$N77,"-"),"-")</f>
        <v>0.30005999999998778</v>
      </c>
      <c r="DP77" s="313"/>
      <c r="DQ77" s="89">
        <f t="shared" ref="DQ77:DQ106" ca="1" si="106">IFERROR(ABS(DO77),"-")</f>
        <v>0.30005999999998778</v>
      </c>
      <c r="DR77" s="58">
        <f ca="1">IFERROR(IF($I77="y",'Raw Weather Data'!DR76-$N77,"-"),"-")</f>
        <v>0.51605999999999597</v>
      </c>
      <c r="DS77" s="313"/>
      <c r="DT77" s="89">
        <f t="shared" ref="DT77:DT106" ca="1" si="107">IFERROR(ABS(DR77),"-")</f>
        <v>0.51605999999999597</v>
      </c>
      <c r="DU77" s="58">
        <f ca="1">IFERROR(IF($I77="y",'Raw Weather Data'!DU76-$N77,"-"),"-")</f>
        <v>0.46205999999999392</v>
      </c>
      <c r="DV77" s="313"/>
      <c r="DW77" s="89">
        <f t="shared" ref="DW77:DW106" ca="1" si="108">IFERROR(ABS(DU77),"-")</f>
        <v>0.46205999999999392</v>
      </c>
      <c r="DX77" s="58">
        <f ca="1">IFERROR(IF($I77="y",'Raw Weather Data'!DX76-$N77,"-"),"-")</f>
        <v>-0.67194000000000642</v>
      </c>
      <c r="DY77" s="313"/>
      <c r="DZ77" s="89">
        <f t="shared" ref="DZ77:DZ106" ca="1" si="109">IFERROR(ABS(DX77),"-")</f>
        <v>0.67194000000000642</v>
      </c>
      <c r="EA77" s="58">
        <f ca="1">IFERROR(IF($I77="y",'Raw Weather Data'!EA76-$N77,"-"),"-")</f>
        <v>-1.3019400000000161</v>
      </c>
      <c r="EB77" s="313"/>
      <c r="EC77" s="89">
        <f t="shared" ref="EC77:EC106" ca="1" si="110">IFERROR(ABS(EA77),"-")</f>
        <v>1.3019400000000161</v>
      </c>
      <c r="ED77" s="58">
        <f ca="1">IFERROR(IF($I77="y",'Raw Weather Data'!ED76-$N77,"-"),"-")</f>
        <v>-0.25794000000000494</v>
      </c>
      <c r="EE77" s="313"/>
      <c r="EF77" s="89">
        <f t="shared" ref="EF77:EF106" ca="1" si="111">IFERROR(ABS(ED77),"-")</f>
        <v>0.25794000000000494</v>
      </c>
      <c r="EG77" s="58">
        <f ca="1">IFERROR(IF($I77="y",'Raw Weather Data'!EG76-$N77,"-"),"-")</f>
        <v>-0.23994000000000426</v>
      </c>
      <c r="EH77" s="313"/>
      <c r="EI77" s="89">
        <f t="shared" ref="EI77:EI106" ca="1" si="112">IFERROR(ABS(EG77),"-")</f>
        <v>0.23994000000000426</v>
      </c>
      <c r="EJ77" s="46">
        <f ca="1">IFERROR(IF($I77="y",'Raw Weather Data'!EJ76-$N77,"-"),"-")</f>
        <v>0.39005999999999119</v>
      </c>
      <c r="EK77" s="313"/>
      <c r="EL77" s="89">
        <f t="shared" ref="EL77:EL106" ca="1" si="113">IFERROR(ABS(EJ77),"-")</f>
        <v>0.39005999999999119</v>
      </c>
      <c r="EM77" s="58">
        <f ca="1">IFERROR(IF($I77="y",'Raw Weather Data'!EM76-$N77,"-"),"-")</f>
        <v>-9.5939999999998804E-2</v>
      </c>
      <c r="EN77" s="313"/>
      <c r="EO77" s="89">
        <f t="shared" ref="EO77:EO106" ca="1" si="114">IFERROR(ABS(EM77),"-")</f>
        <v>9.5939999999998804E-2</v>
      </c>
      <c r="EP77" s="58">
        <f ca="1">IFERROR(IF($I77="y",'Raw Weather Data'!EP76-$N77,"-"),"-")</f>
        <v>-2.0399400000000156</v>
      </c>
      <c r="EQ77" s="313"/>
      <c r="ER77" s="89">
        <f t="shared" ref="ER77:ER106" ca="1" si="115">IFERROR(ABS(EP77),"-")</f>
        <v>2.0399400000000156</v>
      </c>
      <c r="ES77" s="58">
        <f ca="1">IFERROR(IF($I77="y",'Raw Weather Data'!ES76-$N77,"-"),"-")</f>
        <v>0.69606000000000279</v>
      </c>
      <c r="ET77" s="313"/>
      <c r="EU77" s="89">
        <f t="shared" ref="EU77:EU106" ca="1" si="116">IFERROR(ABS(ES77),"-")</f>
        <v>0.69606000000000279</v>
      </c>
      <c r="EV77" s="58">
        <f ca="1">IFERROR(IF($I77="y",'Raw Weather Data'!EV76-$N77,"-"),"-")</f>
        <v>3.4680599999999941</v>
      </c>
      <c r="EW77" s="313"/>
      <c r="EX77" s="89">
        <f t="shared" ref="EX77:EX106" ca="1" si="117">IFERROR(ABS(EV77),"-")</f>
        <v>3.4680599999999941</v>
      </c>
      <c r="EY77" s="58">
        <f ca="1">IFERROR(IF($I77="y",'Raw Weather Data'!EY76-$N77,"-"),"-")</f>
        <v>6.4200599999999923</v>
      </c>
      <c r="EZ77" s="313"/>
      <c r="FA77" s="89">
        <f t="shared" ref="FA77:FA106" ca="1" si="118">IFERROR(ABS(EY77),"-")</f>
        <v>6.4200599999999923</v>
      </c>
      <c r="FB77" s="58">
        <f ca="1">IFERROR(IF($I77="y",'Raw Weather Data'!FB76-$N77,"-"),"-")</f>
        <v>5.952060000000003</v>
      </c>
      <c r="FC77" s="313"/>
      <c r="FD77" s="89">
        <f t="shared" ref="FD77:FD106" ca="1" si="119">IFERROR(ABS(FB77),"-")</f>
        <v>5.952060000000003</v>
      </c>
      <c r="FE77" s="58">
        <f ca="1">IFERROR(IF($I77="y",'Raw Weather Data'!FE76-$N77,"-"),"-")</f>
        <v>5.6820599999999928</v>
      </c>
      <c r="FF77" s="313"/>
      <c r="FG77" s="91">
        <f t="shared" ca="1" si="81"/>
        <v>5.6820599999999928</v>
      </c>
      <c r="FJ77" s="63">
        <f ca="1">IFERROR(IF($I77="y",'Raw Weather Data'!FJ76-$N77,"-"),"-")</f>
        <v>1.2059999999991078E-2</v>
      </c>
      <c r="FK77" s="313"/>
      <c r="FL77" s="89">
        <f t="shared" ref="FL77:FL106" ca="1" si="120">IFERROR(ABS(FJ77),"-")</f>
        <v>1.2059999999991078E-2</v>
      </c>
      <c r="FM77" s="58">
        <f ca="1">IFERROR(IF($I77="y",'Raw Weather Data'!FM76-$N77,"-"),"-")</f>
        <v>0.57005999999999801</v>
      </c>
      <c r="FN77" s="313"/>
      <c r="FO77" s="89">
        <f t="shared" ref="FO77:FO106" ca="1" si="121">IFERROR(ABS(FM77),"-")</f>
        <v>0.57005999999999801</v>
      </c>
      <c r="FP77" s="58">
        <f ca="1">IFERROR(IF($I77="y",'Raw Weather Data'!FP76-$N77,"-"),"-")</f>
        <v>0.21005999999998437</v>
      </c>
      <c r="FQ77" s="313"/>
      <c r="FR77" s="89">
        <f t="shared" ref="FR77:FR106" ca="1" si="122">IFERROR(ABS(FP77),"-")</f>
        <v>0.21005999999998437</v>
      </c>
      <c r="FS77" s="58">
        <f ca="1">IFERROR(IF($I77="y",'Raw Weather Data'!FS76-$N77,"-"),"-")</f>
        <v>-0.34794000000000835</v>
      </c>
      <c r="FT77" s="313"/>
      <c r="FU77" s="89">
        <f t="shared" ref="FU77:FU106" ca="1" si="123">IFERROR(ABS(FS77),"-")</f>
        <v>0.34794000000000835</v>
      </c>
      <c r="FV77" s="58">
        <f ca="1">IFERROR(IF($I77="y",'Raw Weather Data'!FV76-$N77,"-"),"-")</f>
        <v>-0.95994000000000312</v>
      </c>
      <c r="FW77" s="313"/>
      <c r="FX77" s="89">
        <f t="shared" ref="FX77:FX106" ca="1" si="124">IFERROR(ABS(FV77),"-")</f>
        <v>0.95994000000000312</v>
      </c>
      <c r="FY77" s="58">
        <f ca="1">IFERROR(IF($I77="y",'Raw Weather Data'!FY76-$N77,"-"),"-")</f>
        <v>-0.77994000000001051</v>
      </c>
      <c r="FZ77" s="313"/>
      <c r="GA77" s="89">
        <f t="shared" ref="GA77:GA106" ca="1" si="125">IFERROR(ABS(FY77),"-")</f>
        <v>0.77994000000001051</v>
      </c>
      <c r="GB77" s="58">
        <f ca="1">IFERROR(IF($I77="y",'Raw Weather Data'!GB76-$N77,"-"),"-")</f>
        <v>1.0740599999999887</v>
      </c>
      <c r="GC77" s="313"/>
      <c r="GD77" s="89">
        <f t="shared" ref="GD77:GD106" ca="1" si="126">IFERROR(ABS(GB77),"-")</f>
        <v>1.0740599999999887</v>
      </c>
      <c r="GE77" s="58">
        <f ca="1">IFERROR(IF($I77="y",'Raw Weather Data'!GE76-$N77,"-"),"-")</f>
        <v>0.2820599999999871</v>
      </c>
      <c r="GF77" s="313"/>
      <c r="GG77" s="89">
        <f t="shared" ca="1" si="82"/>
        <v>0.2820599999999871</v>
      </c>
      <c r="GH77" s="46">
        <f ca="1">IF($I77="y",'Raw Weather Data'!GH76-$N77,"-")</f>
        <v>0.39005999999999119</v>
      </c>
      <c r="GI77" s="313"/>
      <c r="GJ77" s="89">
        <f t="shared" ca="1" si="83"/>
        <v>0.39005999999999119</v>
      </c>
      <c r="GK77" s="58">
        <f ca="1">IFERROR(IF($I77="y",'Raw Weather Data'!GK76-$N77,"-"),"-")</f>
        <v>-0.67194000000000642</v>
      </c>
      <c r="GL77" s="313"/>
      <c r="GM77" s="89">
        <f t="shared" ref="GM77:GM106" ca="1" si="127">IFERROR(ABS(GK77),"-")</f>
        <v>0.67194000000000642</v>
      </c>
      <c r="GN77" s="58">
        <f ca="1">IFERROR(IF($I77="y",'Raw Weather Data'!GN76-$N77,"-"),"-")</f>
        <v>1.1280599999999907</v>
      </c>
      <c r="GO77" s="313"/>
      <c r="GP77" s="89">
        <f t="shared" ref="GP77:GP106" ca="1" si="128">IFERROR(ABS(GN77),"-")</f>
        <v>1.1280599999999907</v>
      </c>
      <c r="GQ77" s="58">
        <f ca="1">IFERROR(IF($I77="y",'Raw Weather Data'!GQ76-$N77,"-"),"-")</f>
        <v>6.3480599999999896</v>
      </c>
      <c r="GR77" s="313"/>
      <c r="GS77" s="89">
        <f t="shared" ref="GS77:GS106" ca="1" si="129">IFERROR(ABS(GQ77),"-")</f>
        <v>6.3480599999999896</v>
      </c>
      <c r="GT77" s="58">
        <f ca="1">IFERROR(IF($I77="y",'Raw Weather Data'!GT76-$N77,"-"),"-")</f>
        <v>5.070059999999998</v>
      </c>
      <c r="GU77" s="313"/>
      <c r="GV77" s="89">
        <f t="shared" ref="GV77:GV106" ca="1" si="130">IFERROR(ABS(GT77),"-")</f>
        <v>5.070059999999998</v>
      </c>
      <c r="GW77" s="58">
        <f ca="1">IFERROR(IF($I77="y",'Raw Weather Data'!GW76-$N77,"-"),"-")</f>
        <v>6.2400599999999855</v>
      </c>
      <c r="GX77" s="313"/>
      <c r="GY77" s="89">
        <f t="shared" ref="GY77:GY106" ca="1" si="131">IFERROR(ABS(GW77),"-")</f>
        <v>6.2400599999999855</v>
      </c>
      <c r="GZ77" s="58">
        <f ca="1">IFERROR(IF($I77="y",'Raw Weather Data'!GZ76-$N77,"-"),"-")</f>
        <v>7.8960599999999914</v>
      </c>
      <c r="HA77" s="313"/>
      <c r="HB77" s="89">
        <f t="shared" ref="HB77:HB106" ca="1" si="132">IFERROR(ABS(GZ77),"-")</f>
        <v>7.8960599999999914</v>
      </c>
      <c r="HC77" s="58">
        <f ca="1">IFERROR(IF($I77="y",'Raw Weather Data'!HC76-$N77,"-"),"-")</f>
        <v>4.3500599999999991</v>
      </c>
      <c r="HD77" s="313"/>
      <c r="HE77" s="91">
        <f t="shared" ref="HE77:HE106" ca="1" si="133">IFERROR(ABS(HC77),"-")</f>
        <v>4.3500599999999991</v>
      </c>
    </row>
    <row r="78" spans="7:213" x14ac:dyDescent="0.35">
      <c r="G78"/>
      <c r="H78" s="301">
        <f t="shared" si="68"/>
        <v>2</v>
      </c>
      <c r="I78" s="301" t="str">
        <f t="shared" si="68"/>
        <v>Y</v>
      </c>
      <c r="J78"/>
      <c r="M78" s="117">
        <f t="shared" ca="1" si="69"/>
        <v>44790</v>
      </c>
      <c r="N78" s="119">
        <f t="shared" ca="1" si="69"/>
        <v>72.093019999999996</v>
      </c>
      <c r="P78" s="63">
        <f ca="1">IFERROR(IF($I78="y",'Raw Weather Data'!P77-$N78,"-"),"-")</f>
        <v>-0.4390199999999993</v>
      </c>
      <c r="Q78" s="313"/>
      <c r="R78" s="89">
        <f t="shared" ca="1" si="84"/>
        <v>0.4390199999999993</v>
      </c>
      <c r="S78" s="58">
        <f ca="1">IFERROR(IF($I78="y",'Raw Weather Data'!S77-$N78,"-"),"-")</f>
        <v>0.40698000000000434</v>
      </c>
      <c r="T78" s="313"/>
      <c r="U78" s="89">
        <f t="shared" ca="1" si="85"/>
        <v>0.40698000000000434</v>
      </c>
      <c r="V78" s="58">
        <f ca="1">IFERROR(IF($I78="y",'Raw Weather Data'!V77-$N78,"-"),"-")</f>
        <v>1.0980000000017753E-2</v>
      </c>
      <c r="W78" s="313"/>
      <c r="X78" s="89">
        <f t="shared" ca="1" si="86"/>
        <v>1.0980000000017753E-2</v>
      </c>
      <c r="Y78" s="58">
        <f ca="1">IFERROR(IF($I78="y",'Raw Weather Data'!Y77-$N78,"-"),"-")</f>
        <v>-0.60101999999999123</v>
      </c>
      <c r="Z78" s="313"/>
      <c r="AA78" s="89">
        <f t="shared" ca="1" si="87"/>
        <v>0.60101999999999123</v>
      </c>
      <c r="AB78" s="58">
        <f ca="1">IFERROR(IF($I78="y",'Raw Weather Data'!AB77-$N78,"-"),"-")</f>
        <v>0.7489800000000173</v>
      </c>
      <c r="AC78" s="313"/>
      <c r="AD78" s="89">
        <f t="shared" ca="1" si="88"/>
        <v>0.7489800000000173</v>
      </c>
      <c r="AE78" s="58">
        <f ca="1">IFERROR(IF($I78="y",'Raw Weather Data'!AE77-$N78,"-"),"-")</f>
        <v>0.20897999999999683</v>
      </c>
      <c r="AF78" s="313"/>
      <c r="AG78" s="89">
        <f t="shared" ca="1" si="70"/>
        <v>0.20897999999999683</v>
      </c>
      <c r="AH78" s="58">
        <f ca="1">IFERROR(IF($I78="y",'Raw Weather Data'!AH77-$N78,"-"),"-")</f>
        <v>-0.34901999999999589</v>
      </c>
      <c r="AI78" s="313"/>
      <c r="AJ78" s="89">
        <f t="shared" ca="1" si="71"/>
        <v>0.34901999999999589</v>
      </c>
      <c r="AK78" s="58">
        <f ca="1">IFERROR(IF($I78="y",'Raw Weather Data'!AK77-$N78,"-"),"-")</f>
        <v>2.8980000000004225E-2</v>
      </c>
      <c r="AL78" s="313"/>
      <c r="AM78" s="89">
        <f t="shared" ca="1" si="72"/>
        <v>2.8980000000004225E-2</v>
      </c>
      <c r="AN78" s="46">
        <f ca="1">IFERROR(IF($I78="y",'Raw Weather Data'!AN77-$N78,"-"),"-")</f>
        <v>2.5669800000000009</v>
      </c>
      <c r="AO78" s="313"/>
      <c r="AP78" s="89">
        <f t="shared" ca="1" si="73"/>
        <v>2.5669800000000009</v>
      </c>
      <c r="AQ78" s="58">
        <f ca="1">IFERROR(IF($I78="y",'Raw Weather Data'!AQ77-$N78,"-"),"-")</f>
        <v>2.0809800000000109</v>
      </c>
      <c r="AR78" s="313"/>
      <c r="AS78" s="89">
        <f t="shared" ca="1" si="74"/>
        <v>2.0809800000000109</v>
      </c>
      <c r="AT78" s="58">
        <f ca="1">IFERROR(IF($I78="y",'Raw Weather Data'!AT77-$N78,"-"),"-")</f>
        <v>4.0069799999999987</v>
      </c>
      <c r="AU78" s="313"/>
      <c r="AV78" s="89">
        <f t="shared" ca="1" si="75"/>
        <v>4.0069799999999987</v>
      </c>
      <c r="AW78" s="58">
        <f ca="1">IFERROR(IF($I78="y",'Raw Weather Data'!AW77-$N78,"-"),"-")</f>
        <v>5.7889800000000093</v>
      </c>
      <c r="AX78" s="313"/>
      <c r="AY78" s="89">
        <f t="shared" ca="1" si="76"/>
        <v>5.7889800000000093</v>
      </c>
      <c r="AZ78" s="58">
        <f ca="1">IFERROR(IF($I78="y",'Raw Weather Data'!AZ77-$N78,"-"),"-")</f>
        <v>6.6709800000000143</v>
      </c>
      <c r="BA78" s="313"/>
      <c r="BB78" s="89">
        <f t="shared" ca="1" si="77"/>
        <v>6.6709800000000143</v>
      </c>
      <c r="BC78" s="58">
        <f ca="1">IFERROR(IF($I78="y",'Raw Weather Data'!BC77-$N78,"-"),"-")</f>
        <v>6.5449800000000096</v>
      </c>
      <c r="BD78" s="313"/>
      <c r="BE78" s="89">
        <f t="shared" ca="1" si="78"/>
        <v>6.5449800000000096</v>
      </c>
      <c r="BF78" s="58">
        <f ca="1">IFERROR(IF($I78="y",'Raw Weather Data'!BF77-$N78,"-"),"-")</f>
        <v>5.4289799999999957</v>
      </c>
      <c r="BG78" s="313"/>
      <c r="BH78" s="89">
        <f t="shared" ca="1" si="79"/>
        <v>5.4289799999999957</v>
      </c>
      <c r="BI78" s="58">
        <f ca="1">IFERROR(IF($I78="y",'Raw Weather Data'!BI77-$N78,"-"),"-")</f>
        <v>5.1769800000000004</v>
      </c>
      <c r="BJ78" s="313"/>
      <c r="BK78" s="91">
        <f t="shared" ca="1" si="80"/>
        <v>5.1769800000000004</v>
      </c>
      <c r="BN78" s="63">
        <f ca="1">IFERROR(IF($I78="y",'Raw Weather Data'!BN77-$N78,"-"),"-")</f>
        <v>2.8980000000004225E-2</v>
      </c>
      <c r="BO78" s="313"/>
      <c r="BP78" s="89">
        <f t="shared" ca="1" si="89"/>
        <v>2.8980000000004225E-2</v>
      </c>
      <c r="BQ78" s="58">
        <f ca="1">IFERROR(IF($I78="y",'Raw Weather Data'!BQ77-$N78,"-"),"-")</f>
        <v>8.2980000000006271E-2</v>
      </c>
      <c r="BR78" s="313"/>
      <c r="BS78" s="89">
        <f t="shared" ca="1" si="90"/>
        <v>8.2980000000006271E-2</v>
      </c>
      <c r="BT78" s="58">
        <f ca="1">IFERROR(IF($I78="y",'Raw Weather Data'!BT77-$N78,"-"),"-")</f>
        <v>2.8980000000004225E-2</v>
      </c>
      <c r="BU78" s="313"/>
      <c r="BV78" s="89">
        <f t="shared" ca="1" si="91"/>
        <v>2.8980000000004225E-2</v>
      </c>
      <c r="BW78" s="58">
        <f ca="1">IFERROR(IF($I78="y",'Raw Weather Data'!BW77-$N78,"-"),"-")</f>
        <v>-0.18701999999998975</v>
      </c>
      <c r="BX78" s="313"/>
      <c r="BY78" s="89">
        <f t="shared" ca="1" si="92"/>
        <v>0.18701999999998975</v>
      </c>
      <c r="BZ78" s="58">
        <f ca="1">IFERROR(IF($I78="y",'Raw Weather Data'!BZ77-$N78,"-"),"-")</f>
        <v>-0.33101999999999521</v>
      </c>
      <c r="CA78" s="313"/>
      <c r="CB78" s="89">
        <f t="shared" ca="1" si="93"/>
        <v>0.33101999999999521</v>
      </c>
      <c r="CC78" s="58">
        <f ca="1">IFERROR(IF($I78="y",'Raw Weather Data'!CC77-$N78,"-"),"-")</f>
        <v>0.58698000000001116</v>
      </c>
      <c r="CD78" s="313"/>
      <c r="CE78" s="89">
        <f t="shared" ca="1" si="94"/>
        <v>0.58698000000001116</v>
      </c>
      <c r="CF78" s="58">
        <f ca="1">IFERROR(IF($I78="y",'Raw Weather Data'!CF77-$N78,"-"),"-")</f>
        <v>-0.42101999999999862</v>
      </c>
      <c r="CG78" s="313"/>
      <c r="CH78" s="89">
        <f t="shared" ca="1" si="95"/>
        <v>0.42101999999999862</v>
      </c>
      <c r="CI78" s="58">
        <f ca="1">IFERROR(IF($I78="y",'Raw Weather Data'!CI77-$N78,"-"),"-")</f>
        <v>-0.69101999999999464</v>
      </c>
      <c r="CJ78" s="313"/>
      <c r="CK78" s="89">
        <f t="shared" ca="1" si="96"/>
        <v>0.69101999999999464</v>
      </c>
      <c r="CL78" s="46">
        <f ca="1">IFERROR(IF($I78="y",'Raw Weather Data'!CL77-$N78,"-"),"-")</f>
        <v>1.8469800000000021</v>
      </c>
      <c r="CM78" s="313"/>
      <c r="CN78" s="89">
        <f t="shared" ca="1" si="97"/>
        <v>1.8469800000000021</v>
      </c>
      <c r="CO78" s="58">
        <f ca="1">IFERROR(IF($I78="y",'Raw Weather Data'!CO77-$N78,"-"),"-")</f>
        <v>-7.9019999999985657E-2</v>
      </c>
      <c r="CP78" s="313"/>
      <c r="CQ78" s="89">
        <f t="shared" ca="1" si="98"/>
        <v>7.9019999999985657E-2</v>
      </c>
      <c r="CR78" s="58">
        <f ca="1">IFERROR(IF($I78="y",'Raw Weather Data'!CR77-$N78,"-"),"-")</f>
        <v>2.4229800000000097</v>
      </c>
      <c r="CS78" s="313"/>
      <c r="CT78" s="89">
        <f t="shared" ca="1" si="99"/>
        <v>2.4229800000000097</v>
      </c>
      <c r="CU78" s="58">
        <f ca="1">IFERROR(IF($I78="y",'Raw Weather Data'!CU77-$N78,"-"),"-")</f>
        <v>6.238979999999998</v>
      </c>
      <c r="CV78" s="313"/>
      <c r="CW78" s="89">
        <f t="shared" ca="1" si="100"/>
        <v>6.238979999999998</v>
      </c>
      <c r="CX78" s="58">
        <f ca="1">IFERROR(IF($I78="y",'Raw Weather Data'!CX77-$N78,"-"),"-")</f>
        <v>7.4449800000000153</v>
      </c>
      <c r="CY78" s="313"/>
      <c r="CZ78" s="89">
        <f t="shared" ca="1" si="101"/>
        <v>7.4449800000000153</v>
      </c>
      <c r="DA78" s="58" t="str">
        <f ca="1">IFERROR(IF($I78="y",'Raw Weather Data'!DA77-$N78,"-"),"-")</f>
        <v>-</v>
      </c>
      <c r="DB78" s="313"/>
      <c r="DC78" s="89" t="str">
        <f t="shared" ca="1" si="102"/>
        <v>-</v>
      </c>
      <c r="DD78" s="58">
        <f ca="1">IFERROR(IF($I78="y",'Raw Weather Data'!DD77-$N78,"-"),"-")</f>
        <v>4.7989800000000002</v>
      </c>
      <c r="DE78" s="313"/>
      <c r="DF78" s="89">
        <f t="shared" ca="1" si="103"/>
        <v>4.7989800000000002</v>
      </c>
      <c r="DG78" s="58">
        <f ca="1">IFERROR(IF($I78="y",'Raw Weather Data'!DG77-$N78,"-"),"-")</f>
        <v>3.4849800000000073</v>
      </c>
      <c r="DH78" s="313"/>
      <c r="DI78" s="91">
        <f t="shared" ca="1" si="104"/>
        <v>3.4849800000000073</v>
      </c>
      <c r="DL78" s="63">
        <f ca="1">IFERROR(IF($I78="y",'Raw Weather Data'!DL77-$N78,"-"),"-")</f>
        <v>0.11898000000000764</v>
      </c>
      <c r="DM78" s="313"/>
      <c r="DN78" s="89">
        <f t="shared" ca="1" si="105"/>
        <v>0.11898000000000764</v>
      </c>
      <c r="DO78" s="58">
        <f ca="1">IFERROR(IF($I78="y",'Raw Weather Data'!DO77-$N78,"-"),"-")</f>
        <v>0.17298000000000968</v>
      </c>
      <c r="DP78" s="313"/>
      <c r="DQ78" s="89">
        <f t="shared" ca="1" si="106"/>
        <v>0.17298000000000968</v>
      </c>
      <c r="DR78" s="58">
        <f ca="1">IFERROR(IF($I78="y",'Raw Weather Data'!DR77-$N78,"-"),"-")</f>
        <v>0.19097999999999615</v>
      </c>
      <c r="DS78" s="313"/>
      <c r="DT78" s="89">
        <f t="shared" ca="1" si="107"/>
        <v>0.19097999999999615</v>
      </c>
      <c r="DU78" s="58">
        <f ca="1">IFERROR(IF($I78="y",'Raw Weather Data'!DU77-$N78,"-"),"-")</f>
        <v>0.17298000000000968</v>
      </c>
      <c r="DV78" s="313"/>
      <c r="DW78" s="89">
        <f t="shared" ca="1" si="108"/>
        <v>0.17298000000000968</v>
      </c>
      <c r="DX78" s="58">
        <f ca="1">IFERROR(IF($I78="y",'Raw Weather Data'!DX77-$N78,"-"),"-")</f>
        <v>-1.1050199999999961</v>
      </c>
      <c r="DY78" s="313"/>
      <c r="DZ78" s="89">
        <f t="shared" ca="1" si="109"/>
        <v>1.1050199999999961</v>
      </c>
      <c r="EA78" s="58">
        <f ca="1">IFERROR(IF($I78="y",'Raw Weather Data'!EA77-$N78,"-"),"-")</f>
        <v>-0.25901999999999248</v>
      </c>
      <c r="EB78" s="313"/>
      <c r="EC78" s="89">
        <f t="shared" ca="1" si="110"/>
        <v>0.25901999999999248</v>
      </c>
      <c r="ED78" s="58">
        <f ca="1">IFERROR(IF($I78="y",'Raw Weather Data'!ED77-$N78,"-"),"-")</f>
        <v>0.17298000000000968</v>
      </c>
      <c r="EE78" s="313"/>
      <c r="EF78" s="89">
        <f t="shared" ca="1" si="111"/>
        <v>0.17298000000000968</v>
      </c>
      <c r="EG78" s="58">
        <f ca="1">IFERROR(IF($I78="y",'Raw Weather Data'!EG77-$N78,"-"),"-")</f>
        <v>0.80298000000000513</v>
      </c>
      <c r="EH78" s="313"/>
      <c r="EI78" s="89">
        <f t="shared" ca="1" si="112"/>
        <v>0.80298000000000513</v>
      </c>
      <c r="EJ78" s="46">
        <f ca="1">IFERROR(IF($I78="y",'Raw Weather Data'!EJ77-$N78,"-"),"-")</f>
        <v>1.6309800000000081</v>
      </c>
      <c r="EK78" s="313"/>
      <c r="EL78" s="89">
        <f t="shared" ca="1" si="113"/>
        <v>1.6309800000000081</v>
      </c>
      <c r="EM78" s="58">
        <f ca="1">IFERROR(IF($I78="y",'Raw Weather Data'!EM77-$N78,"-"),"-")</f>
        <v>-0.16901999999998907</v>
      </c>
      <c r="EN78" s="313"/>
      <c r="EO78" s="89">
        <f t="shared" ca="1" si="114"/>
        <v>0.16901999999998907</v>
      </c>
      <c r="EP78" s="58">
        <f ca="1">IFERROR(IF($I78="y",'Raw Weather Data'!EP77-$N78,"-"),"-")</f>
        <v>2.9809800000000024</v>
      </c>
      <c r="EQ78" s="313"/>
      <c r="ER78" s="89">
        <f t="shared" ca="1" si="115"/>
        <v>2.9809800000000024</v>
      </c>
      <c r="ES78" s="58">
        <f ca="1">IFERROR(IF($I78="y",'Raw Weather Data'!ES77-$N78,"-"),"-")</f>
        <v>4.9969800000000077</v>
      </c>
      <c r="ET78" s="313"/>
      <c r="EU78" s="89">
        <f t="shared" ca="1" si="116"/>
        <v>4.9969800000000077</v>
      </c>
      <c r="EV78" s="58">
        <f ca="1">IFERROR(IF($I78="y",'Raw Weather Data'!EV77-$N78,"-"),"-")</f>
        <v>7.7509799999999984</v>
      </c>
      <c r="EW78" s="313"/>
      <c r="EX78" s="89">
        <f t="shared" ca="1" si="117"/>
        <v>7.7509799999999984</v>
      </c>
      <c r="EY78" s="58">
        <f ca="1">IFERROR(IF($I78="y",'Raw Weather Data'!EY77-$N78,"-"),"-")</f>
        <v>8.3809800000000081</v>
      </c>
      <c r="EZ78" s="313"/>
      <c r="FA78" s="89">
        <f t="shared" ca="1" si="118"/>
        <v>8.3809800000000081</v>
      </c>
      <c r="FB78" s="58">
        <f ca="1">IFERROR(IF($I78="y",'Raw Weather Data'!FB77-$N78,"-"),"-")</f>
        <v>5.3749800000000079</v>
      </c>
      <c r="FC78" s="313"/>
      <c r="FD78" s="89">
        <f t="shared" ca="1" si="119"/>
        <v>5.3749800000000079</v>
      </c>
      <c r="FE78" s="58">
        <f ca="1">IFERROR(IF($I78="y",'Raw Weather Data'!FE77-$N78,"-"),"-")</f>
        <v>6.4189800000000048</v>
      </c>
      <c r="FF78" s="313"/>
      <c r="FG78" s="91">
        <f t="shared" ca="1" si="81"/>
        <v>6.4189800000000048</v>
      </c>
      <c r="FJ78" s="63">
        <f ca="1">IFERROR(IF($I78="y",'Raw Weather Data'!FJ77-$N78,"-"),"-")</f>
        <v>6.4980000000005589E-2</v>
      </c>
      <c r="FK78" s="313"/>
      <c r="FL78" s="89">
        <f t="shared" ca="1" si="120"/>
        <v>6.4980000000005589E-2</v>
      </c>
      <c r="FM78" s="58">
        <f ca="1">IFERROR(IF($I78="y",'Raw Weather Data'!FM77-$N78,"-"),"-")</f>
        <v>0.20897999999999683</v>
      </c>
      <c r="FN78" s="313"/>
      <c r="FO78" s="89">
        <f t="shared" ca="1" si="121"/>
        <v>0.20897999999999683</v>
      </c>
      <c r="FP78" s="58">
        <f ca="1">IFERROR(IF($I78="y",'Raw Weather Data'!FP77-$N78,"-"),"-")</f>
        <v>0.10097999999999274</v>
      </c>
      <c r="FQ78" s="313"/>
      <c r="FR78" s="89">
        <f t="shared" ca="1" si="122"/>
        <v>0.10097999999999274</v>
      </c>
      <c r="FS78" s="58">
        <f ca="1">IFERROR(IF($I78="y",'Raw Weather Data'!FS77-$N78,"-"),"-")</f>
        <v>-0.25901999999999248</v>
      </c>
      <c r="FT78" s="313"/>
      <c r="FU78" s="89">
        <f t="shared" ca="1" si="123"/>
        <v>0.25901999999999248</v>
      </c>
      <c r="FV78" s="58">
        <f ca="1">IFERROR(IF($I78="y",'Raw Weather Data'!FV77-$N78,"-"),"-")</f>
        <v>-0.67301999999999396</v>
      </c>
      <c r="FW78" s="313"/>
      <c r="FX78" s="89">
        <f t="shared" ca="1" si="124"/>
        <v>0.67301999999999396</v>
      </c>
      <c r="FY78" s="58">
        <f ca="1">IFERROR(IF($I78="y",'Raw Weather Data'!FY77-$N78,"-"),"-")</f>
        <v>1.6309800000000081</v>
      </c>
      <c r="FZ78" s="313"/>
      <c r="GA78" s="89">
        <f t="shared" ca="1" si="125"/>
        <v>1.6309800000000081</v>
      </c>
      <c r="GB78" s="58">
        <f ca="1">IFERROR(IF($I78="y",'Raw Weather Data'!GB77-$N78,"-"),"-")</f>
        <v>1.2889800000000093</v>
      </c>
      <c r="GC78" s="313"/>
      <c r="GD78" s="89">
        <f t="shared" ca="1" si="126"/>
        <v>1.2889800000000093</v>
      </c>
      <c r="GE78" s="58">
        <f ca="1">IFERROR(IF($I78="y",'Raw Weather Data'!GE77-$N78,"-"),"-")</f>
        <v>1.9369800000000055</v>
      </c>
      <c r="GF78" s="313"/>
      <c r="GG78" s="89">
        <f t="shared" ca="1" si="82"/>
        <v>1.9369800000000055</v>
      </c>
      <c r="GH78" s="46">
        <f ca="1">IF($I78="y",'Raw Weather Data'!GH77-$N78,"-")</f>
        <v>1.4329800000000148</v>
      </c>
      <c r="GI78" s="313"/>
      <c r="GJ78" s="89">
        <f t="shared" ca="1" si="83"/>
        <v>1.4329800000000148</v>
      </c>
      <c r="GK78" s="58">
        <f ca="1">IFERROR(IF($I78="y",'Raw Weather Data'!GK77-$N78,"-"),"-")</f>
        <v>2.0629800000000103</v>
      </c>
      <c r="GL78" s="313"/>
      <c r="GM78" s="89">
        <f t="shared" ca="1" si="127"/>
        <v>2.0629800000000103</v>
      </c>
      <c r="GN78" s="58">
        <f ca="1">IFERROR(IF($I78="y",'Raw Weather Data'!GN77-$N78,"-"),"-")</f>
        <v>6.7249800000000164</v>
      </c>
      <c r="GO78" s="313"/>
      <c r="GP78" s="89">
        <f t="shared" ca="1" si="128"/>
        <v>6.7249800000000164</v>
      </c>
      <c r="GQ78" s="58">
        <f ca="1">IFERROR(IF($I78="y",'Raw Weather Data'!GQ77-$N78,"-"),"-")</f>
        <v>6.0589800000000054</v>
      </c>
      <c r="GR78" s="313"/>
      <c r="GS78" s="89">
        <f t="shared" ca="1" si="129"/>
        <v>6.0589800000000054</v>
      </c>
      <c r="GT78" s="58">
        <f ca="1">IFERROR(IF($I78="y",'Raw Weather Data'!GT77-$N78,"-"),"-")</f>
        <v>9.3529800000000023</v>
      </c>
      <c r="GU78" s="313"/>
      <c r="GV78" s="89">
        <f t="shared" ca="1" si="130"/>
        <v>9.3529800000000023</v>
      </c>
      <c r="GW78" s="58">
        <f ca="1">IFERROR(IF($I78="y",'Raw Weather Data'!GW77-$N78,"-"),"-")</f>
        <v>8.4349800000000101</v>
      </c>
      <c r="GX78" s="313"/>
      <c r="GY78" s="89">
        <f t="shared" ca="1" si="131"/>
        <v>8.4349800000000101</v>
      </c>
      <c r="GZ78" s="58">
        <f ca="1">IFERROR(IF($I78="y",'Raw Weather Data'!GZ77-$N78,"-"),"-")</f>
        <v>6.3109800000000007</v>
      </c>
      <c r="HA78" s="313"/>
      <c r="HB78" s="89">
        <f t="shared" ca="1" si="132"/>
        <v>6.3109800000000007</v>
      </c>
      <c r="HC78" s="58">
        <f ca="1">IFERROR(IF($I78="y",'Raw Weather Data'!HC77-$N78,"-"),"-")</f>
        <v>5.1229800000000125</v>
      </c>
      <c r="HD78" s="313"/>
      <c r="HE78" s="91">
        <f t="shared" ca="1" si="133"/>
        <v>5.1229800000000125</v>
      </c>
    </row>
    <row r="79" spans="7:213" x14ac:dyDescent="0.35">
      <c r="G79"/>
      <c r="H79" s="301">
        <f t="shared" si="68"/>
        <v>3</v>
      </c>
      <c r="I79" s="301" t="str">
        <f t="shared" si="68"/>
        <v>Y</v>
      </c>
      <c r="J79"/>
      <c r="M79" s="117">
        <f t="shared" ca="1" si="69"/>
        <v>44789</v>
      </c>
      <c r="N79" s="119">
        <f t="shared" ca="1" si="69"/>
        <v>71.097440000000006</v>
      </c>
      <c r="P79" s="63">
        <f ca="1">IFERROR(IF($I79="y",'Raw Weather Data'!P78-$N79,"-"),"-")</f>
        <v>0.4485599999999863</v>
      </c>
      <c r="Q79" s="313"/>
      <c r="R79" s="89">
        <f t="shared" ca="1" si="84"/>
        <v>0.4485599999999863</v>
      </c>
      <c r="S79" s="58">
        <f ca="1">IFERROR(IF($I79="y",'Raw Weather Data'!S78-$N79,"-"),"-")</f>
        <v>0.7545599999999979</v>
      </c>
      <c r="T79" s="313"/>
      <c r="U79" s="89">
        <f t="shared" ca="1" si="85"/>
        <v>0.7545599999999979</v>
      </c>
      <c r="V79" s="58">
        <f ca="1">IFERROR(IF($I79="y",'Raw Weather Data'!V78-$N79,"-"),"-")</f>
        <v>3.4559999999999036E-2</v>
      </c>
      <c r="W79" s="313"/>
      <c r="X79" s="89">
        <f t="shared" ca="1" si="86"/>
        <v>3.4559999999999036E-2</v>
      </c>
      <c r="Y79" s="58">
        <f ca="1">IFERROR(IF($I79="y",'Raw Weather Data'!Y78-$N79,"-"),"-")</f>
        <v>0.53855999999998971</v>
      </c>
      <c r="Z79" s="313"/>
      <c r="AA79" s="89">
        <f t="shared" ca="1" si="87"/>
        <v>0.53855999999998971</v>
      </c>
      <c r="AB79" s="58">
        <f ca="1">IFERROR(IF($I79="y",'Raw Weather Data'!AB78-$N79,"-"),"-")</f>
        <v>1.0245599999999939</v>
      </c>
      <c r="AC79" s="313"/>
      <c r="AD79" s="89">
        <f t="shared" ca="1" si="88"/>
        <v>1.0245599999999939</v>
      </c>
      <c r="AE79" s="58">
        <f ca="1">IFERROR(IF($I79="y",'Raw Weather Data'!AE78-$N79,"-"),"-")</f>
        <v>1.8165599999999955</v>
      </c>
      <c r="AF79" s="313"/>
      <c r="AG79" s="89">
        <f t="shared" ca="1" si="70"/>
        <v>1.8165599999999955</v>
      </c>
      <c r="AH79" s="58">
        <f ca="1">IFERROR(IF($I79="y",'Raw Weather Data'!AH78-$N79,"-"),"-")</f>
        <v>1.1145599999999973</v>
      </c>
      <c r="AI79" s="313"/>
      <c r="AJ79" s="89">
        <f t="shared" ca="1" si="71"/>
        <v>1.1145599999999973</v>
      </c>
      <c r="AK79" s="58">
        <f ca="1">IFERROR(IF($I79="y",'Raw Weather Data'!AK78-$N79,"-"),"-")</f>
        <v>4.8225599999999957</v>
      </c>
      <c r="AL79" s="313"/>
      <c r="AM79" s="89">
        <f t="shared" ca="1" si="72"/>
        <v>4.8225599999999957</v>
      </c>
      <c r="AN79" s="46">
        <f ca="1">IFERROR(IF($I79="y",'Raw Weather Data'!AN78-$N79,"-"),"-")</f>
        <v>3.2025600000000054</v>
      </c>
      <c r="AO79" s="313"/>
      <c r="AP79" s="89">
        <f t="shared" ca="1" si="73"/>
        <v>3.2025600000000054</v>
      </c>
      <c r="AQ79" s="58">
        <f ca="1">IFERROR(IF($I79="y",'Raw Weather Data'!AQ78-$N79,"-"),"-")</f>
        <v>6.244560000000007</v>
      </c>
      <c r="AR79" s="313"/>
      <c r="AS79" s="89">
        <f t="shared" ca="1" si="74"/>
        <v>6.244560000000007</v>
      </c>
      <c r="AT79" s="58">
        <f ca="1">IFERROR(IF($I79="y",'Raw Weather Data'!AT78-$N79,"-"),"-")</f>
        <v>6.5505599999999902</v>
      </c>
      <c r="AU79" s="313"/>
      <c r="AV79" s="89">
        <f t="shared" ca="1" si="75"/>
        <v>6.5505599999999902</v>
      </c>
      <c r="AW79" s="58">
        <f ca="1">IFERROR(IF($I79="y",'Raw Weather Data'!AW78-$N79,"-"),"-")</f>
        <v>8.6025599999999969</v>
      </c>
      <c r="AX79" s="313"/>
      <c r="AY79" s="89">
        <f t="shared" ca="1" si="76"/>
        <v>8.6025599999999969</v>
      </c>
      <c r="AZ79" s="58">
        <f ca="1">IFERROR(IF($I79="y",'Raw Weather Data'!AZ78-$N79,"-"),"-")</f>
        <v>7.882559999999998</v>
      </c>
      <c r="BA79" s="313"/>
      <c r="BB79" s="89">
        <f t="shared" ca="1" si="77"/>
        <v>7.882559999999998</v>
      </c>
      <c r="BC79" s="58">
        <f ca="1">IFERROR(IF($I79="y",'Raw Weather Data'!BC78-$N79,"-"),"-")</f>
        <v>7.3425599999999918</v>
      </c>
      <c r="BD79" s="313"/>
      <c r="BE79" s="89">
        <f t="shared" ca="1" si="78"/>
        <v>7.3425599999999918</v>
      </c>
      <c r="BF79" s="58">
        <f ca="1">IFERROR(IF($I79="y",'Raw Weather Data'!BF78-$N79,"-"),"-")</f>
        <v>6.946559999999991</v>
      </c>
      <c r="BG79" s="313"/>
      <c r="BH79" s="89">
        <f t="shared" ca="1" si="79"/>
        <v>6.946559999999991</v>
      </c>
      <c r="BI79" s="58">
        <f ca="1">IFERROR(IF($I79="y",'Raw Weather Data'!BI78-$N79,"-"),"-")</f>
        <v>8.4045600000000036</v>
      </c>
      <c r="BJ79" s="313"/>
      <c r="BK79" s="91">
        <f t="shared" ca="1" si="80"/>
        <v>8.4045600000000036</v>
      </c>
      <c r="BN79" s="63">
        <f ca="1">IFERROR(IF($I79="y",'Raw Weather Data'!BN78-$N79,"-"),"-")</f>
        <v>0.57455999999999108</v>
      </c>
      <c r="BO79" s="313"/>
      <c r="BP79" s="89">
        <f t="shared" ca="1" si="89"/>
        <v>0.57455999999999108</v>
      </c>
      <c r="BQ79" s="58">
        <f ca="1">IFERROR(IF($I79="y",'Raw Weather Data'!BQ78-$N79,"-"),"-")</f>
        <v>0.68255999999999517</v>
      </c>
      <c r="BR79" s="313"/>
      <c r="BS79" s="89">
        <f t="shared" ca="1" si="90"/>
        <v>0.68255999999999517</v>
      </c>
      <c r="BT79" s="58">
        <f ca="1">IFERROR(IF($I79="y",'Raw Weather Data'!BT78-$N79,"-"),"-")</f>
        <v>0.37655999999999779</v>
      </c>
      <c r="BU79" s="313"/>
      <c r="BV79" s="89">
        <f t="shared" ca="1" si="91"/>
        <v>0.37655999999999779</v>
      </c>
      <c r="BW79" s="58">
        <f ca="1">IFERROR(IF($I79="y",'Raw Weather Data'!BW78-$N79,"-"),"-")</f>
        <v>0.4485599999999863</v>
      </c>
      <c r="BX79" s="313"/>
      <c r="BY79" s="89">
        <f t="shared" ca="1" si="92"/>
        <v>0.4485599999999863</v>
      </c>
      <c r="BZ79" s="58">
        <f ca="1">IFERROR(IF($I79="y",'Raw Weather Data'!BZ78-$N79,"-"),"-")</f>
        <v>0.57455999999999108</v>
      </c>
      <c r="CA79" s="313"/>
      <c r="CB79" s="89">
        <f t="shared" ca="1" si="93"/>
        <v>0.57455999999999108</v>
      </c>
      <c r="CC79" s="58">
        <f ca="1">IFERROR(IF($I79="y",'Raw Weather Data'!CC78-$N79,"-"),"-")</f>
        <v>1.6365600000000029</v>
      </c>
      <c r="CD79" s="313"/>
      <c r="CE79" s="89">
        <f t="shared" ca="1" si="94"/>
        <v>1.6365600000000029</v>
      </c>
      <c r="CF79" s="58">
        <f ca="1">IFERROR(IF($I79="y",'Raw Weather Data'!CF78-$N79,"-"),"-")</f>
        <v>0.61055999999999244</v>
      </c>
      <c r="CG79" s="313"/>
      <c r="CH79" s="89">
        <f t="shared" ca="1" si="95"/>
        <v>0.61055999999999244</v>
      </c>
      <c r="CI79" s="58">
        <f ca="1">IFERROR(IF($I79="y",'Raw Weather Data'!CI78-$N79,"-"),"-")</f>
        <v>3.2385599999999926</v>
      </c>
      <c r="CJ79" s="313"/>
      <c r="CK79" s="89">
        <f t="shared" ca="1" si="96"/>
        <v>3.2385599999999926</v>
      </c>
      <c r="CL79" s="46">
        <f ca="1">IFERROR(IF($I79="y",'Raw Weather Data'!CL78-$N79,"-"),"-")</f>
        <v>3.5625599999999906</v>
      </c>
      <c r="CM79" s="313"/>
      <c r="CN79" s="89">
        <f t="shared" ca="1" si="97"/>
        <v>3.5625599999999906</v>
      </c>
      <c r="CO79" s="58">
        <f ca="1">IFERROR(IF($I79="y",'Raw Weather Data'!CO78-$N79,"-"),"-")</f>
        <v>2.8245599999999911</v>
      </c>
      <c r="CP79" s="313"/>
      <c r="CQ79" s="89">
        <f t="shared" ca="1" si="98"/>
        <v>2.8245599999999911</v>
      </c>
      <c r="CR79" s="58">
        <f ca="1">IFERROR(IF($I79="y",'Raw Weather Data'!CR78-$N79,"-"),"-")</f>
        <v>7.6485600000000034</v>
      </c>
      <c r="CS79" s="313"/>
      <c r="CT79" s="89">
        <f t="shared" ca="1" si="99"/>
        <v>7.6485600000000034</v>
      </c>
      <c r="CU79" s="58">
        <f ca="1">IFERROR(IF($I79="y",'Raw Weather Data'!CU78-$N79,"-"),"-")</f>
        <v>9.1785600000000045</v>
      </c>
      <c r="CV79" s="313"/>
      <c r="CW79" s="89">
        <f t="shared" ca="1" si="100"/>
        <v>9.1785600000000045</v>
      </c>
      <c r="CX79" s="58" t="str">
        <f ca="1">IFERROR(IF($I79="y",'Raw Weather Data'!CX78-$N79,"-"),"-")</f>
        <v>-</v>
      </c>
      <c r="CY79" s="313"/>
      <c r="CZ79" s="89" t="str">
        <f t="shared" ca="1" si="101"/>
        <v>-</v>
      </c>
      <c r="DA79" s="58">
        <f ca="1">IFERROR(IF($I79="y",'Raw Weather Data'!DA78-$N79,"-"),"-")</f>
        <v>6.388559999999984</v>
      </c>
      <c r="DB79" s="313"/>
      <c r="DC79" s="89">
        <f t="shared" ca="1" si="102"/>
        <v>6.388559999999984</v>
      </c>
      <c r="DD79" s="58">
        <f ca="1">IFERROR(IF($I79="y",'Raw Weather Data'!DD78-$N79,"-"),"-")</f>
        <v>5.8845599999999934</v>
      </c>
      <c r="DE79" s="313"/>
      <c r="DF79" s="89">
        <f t="shared" ca="1" si="103"/>
        <v>5.8845599999999934</v>
      </c>
      <c r="DG79" s="58">
        <f ca="1">IFERROR(IF($I79="y",'Raw Weather Data'!DG78-$N79,"-"),"-")</f>
        <v>7.7745599999999939</v>
      </c>
      <c r="DH79" s="313"/>
      <c r="DI79" s="91">
        <f t="shared" ca="1" si="104"/>
        <v>7.7745599999999939</v>
      </c>
      <c r="DL79" s="63">
        <f ca="1">IFERROR(IF($I79="y",'Raw Weather Data'!DL78-$N79,"-"),"-")</f>
        <v>0.79055999999999926</v>
      </c>
      <c r="DM79" s="313"/>
      <c r="DN79" s="89">
        <f t="shared" ca="1" si="105"/>
        <v>0.79055999999999926</v>
      </c>
      <c r="DO79" s="58">
        <f ca="1">IFERROR(IF($I79="y",'Raw Weather Data'!DO78-$N79,"-"),"-")</f>
        <v>0.80855999999999995</v>
      </c>
      <c r="DP79" s="313"/>
      <c r="DQ79" s="89">
        <f t="shared" ca="1" si="106"/>
        <v>0.80855999999999995</v>
      </c>
      <c r="DR79" s="58">
        <f ca="1">IFERROR(IF($I79="y",'Raw Weather Data'!DR78-$N79,"-"),"-")</f>
        <v>1.078559999999996</v>
      </c>
      <c r="DS79" s="313"/>
      <c r="DT79" s="89">
        <f t="shared" ca="1" si="107"/>
        <v>1.078559999999996</v>
      </c>
      <c r="DU79" s="58">
        <f ca="1">IFERROR(IF($I79="y",'Raw Weather Data'!DU78-$N79,"-"),"-")</f>
        <v>-0.46944000000000585</v>
      </c>
      <c r="DV79" s="313"/>
      <c r="DW79" s="89">
        <f t="shared" ca="1" si="108"/>
        <v>0.46944000000000585</v>
      </c>
      <c r="DX79" s="58">
        <f ca="1">IFERROR(IF($I79="y",'Raw Weather Data'!DX78-$N79,"-"),"-")</f>
        <v>3.4559999999999036E-2</v>
      </c>
      <c r="DY79" s="313"/>
      <c r="DZ79" s="89">
        <f t="shared" ca="1" si="109"/>
        <v>3.4559999999999036E-2</v>
      </c>
      <c r="EA79" s="58">
        <f ca="1">IFERROR(IF($I79="y",'Raw Weather Data'!EA78-$N79,"-"),"-")</f>
        <v>0.88056000000000267</v>
      </c>
      <c r="EB79" s="313"/>
      <c r="EC79" s="89">
        <f t="shared" ca="1" si="110"/>
        <v>0.88056000000000267</v>
      </c>
      <c r="ED79" s="58">
        <f ca="1">IFERROR(IF($I79="y",'Raw Weather Data'!ED78-$N79,"-"),"-")</f>
        <v>1.5285599999999988</v>
      </c>
      <c r="EE79" s="313"/>
      <c r="EF79" s="89">
        <f t="shared" ca="1" si="111"/>
        <v>1.5285599999999988</v>
      </c>
      <c r="EG79" s="58">
        <f ca="1">IFERROR(IF($I79="y",'Raw Weather Data'!EG78-$N79,"-"),"-")</f>
        <v>2.2485599999999977</v>
      </c>
      <c r="EH79" s="313"/>
      <c r="EI79" s="89">
        <f t="shared" ca="1" si="112"/>
        <v>2.2485599999999977</v>
      </c>
      <c r="EJ79" s="46">
        <f ca="1">IFERROR(IF($I79="y",'Raw Weather Data'!EJ78-$N79,"-"),"-")</f>
        <v>1.0245599999999939</v>
      </c>
      <c r="EK79" s="313"/>
      <c r="EL79" s="89">
        <f t="shared" ca="1" si="113"/>
        <v>1.0245599999999939</v>
      </c>
      <c r="EM79" s="58">
        <f ca="1">IFERROR(IF($I79="y",'Raw Weather Data'!EM78-$N79,"-"),"-")</f>
        <v>5.6685599999999994</v>
      </c>
      <c r="EN79" s="313"/>
      <c r="EO79" s="89">
        <f t="shared" ca="1" si="114"/>
        <v>5.6685599999999994</v>
      </c>
      <c r="EP79" s="58">
        <f ca="1">IFERROR(IF($I79="y",'Raw Weather Data'!EP78-$N79,"-"),"-")</f>
        <v>6.1185600000000022</v>
      </c>
      <c r="EQ79" s="313"/>
      <c r="ER79" s="89">
        <f t="shared" ca="1" si="115"/>
        <v>6.1185600000000022</v>
      </c>
      <c r="ES79" s="58">
        <f ca="1">IFERROR(IF($I79="y",'Raw Weather Data'!ES78-$N79,"-"),"-")</f>
        <v>7.3785599999999931</v>
      </c>
      <c r="ET79" s="313"/>
      <c r="EU79" s="89">
        <f t="shared" ca="1" si="116"/>
        <v>7.3785599999999931</v>
      </c>
      <c r="EV79" s="58">
        <f ca="1">IFERROR(IF($I79="y",'Raw Weather Data'!EV78-$N79,"-"),"-")</f>
        <v>10.456559999999996</v>
      </c>
      <c r="EW79" s="313"/>
      <c r="EX79" s="89">
        <f t="shared" ca="1" si="117"/>
        <v>10.456559999999996</v>
      </c>
      <c r="EY79" s="58">
        <f ca="1">IFERROR(IF($I79="y",'Raw Weather Data'!EY78-$N79,"-"),"-")</f>
        <v>5.7585599999999886</v>
      </c>
      <c r="EZ79" s="313"/>
      <c r="FA79" s="89">
        <f t="shared" ca="1" si="118"/>
        <v>5.7585599999999886</v>
      </c>
      <c r="FB79" s="58">
        <f ca="1">IFERROR(IF($I79="y",'Raw Weather Data'!FB78-$N79,"-"),"-")</f>
        <v>7.3605599999999924</v>
      </c>
      <c r="FC79" s="313"/>
      <c r="FD79" s="89">
        <f t="shared" ca="1" si="119"/>
        <v>7.3605599999999924</v>
      </c>
      <c r="FE79" s="58">
        <f ca="1">IFERROR(IF($I79="y",'Raw Weather Data'!FE78-$N79,"-"),"-")</f>
        <v>8.4225599999999901</v>
      </c>
      <c r="FF79" s="313"/>
      <c r="FG79" s="91">
        <f t="shared" ca="1" si="81"/>
        <v>8.4225599999999901</v>
      </c>
      <c r="FJ79" s="63">
        <f ca="1">IFERROR(IF($I79="y",'Raw Weather Data'!FJ78-$N79,"-"),"-")</f>
        <v>0.70055999999999585</v>
      </c>
      <c r="FK79" s="313"/>
      <c r="FL79" s="89">
        <f t="shared" ca="1" si="120"/>
        <v>0.70055999999999585</v>
      </c>
      <c r="FM79" s="58">
        <f ca="1">IFERROR(IF($I79="y",'Raw Weather Data'!FM78-$N79,"-"),"-")</f>
        <v>0.59255999999999176</v>
      </c>
      <c r="FN79" s="313"/>
      <c r="FO79" s="89">
        <f t="shared" ca="1" si="121"/>
        <v>0.59255999999999176</v>
      </c>
      <c r="FP79" s="58">
        <f ca="1">IFERROR(IF($I79="y",'Raw Weather Data'!FP78-$N79,"-"),"-")</f>
        <v>-0.28944000000001324</v>
      </c>
      <c r="FQ79" s="313"/>
      <c r="FR79" s="89">
        <f t="shared" ca="1" si="122"/>
        <v>0.28944000000001324</v>
      </c>
      <c r="FS79" s="58">
        <f ca="1">IFERROR(IF($I79="y",'Raw Weather Data'!FS78-$N79,"-"),"-")</f>
        <v>-0.21744000000001051</v>
      </c>
      <c r="FT79" s="313"/>
      <c r="FU79" s="89">
        <f t="shared" ca="1" si="123"/>
        <v>0.21744000000001051</v>
      </c>
      <c r="FV79" s="58">
        <f ca="1">IFERROR(IF($I79="y",'Raw Weather Data'!FV78-$N79,"-"),"-")</f>
        <v>1.9605599999999868</v>
      </c>
      <c r="FW79" s="313"/>
      <c r="FX79" s="89">
        <f t="shared" ca="1" si="124"/>
        <v>1.9605599999999868</v>
      </c>
      <c r="FY79" s="58">
        <f ca="1">IFERROR(IF($I79="y",'Raw Weather Data'!FY78-$N79,"-"),"-")</f>
        <v>1.9785599999999874</v>
      </c>
      <c r="FZ79" s="313"/>
      <c r="GA79" s="89">
        <f t="shared" ca="1" si="125"/>
        <v>1.9785599999999874</v>
      </c>
      <c r="GB79" s="58">
        <f ca="1">IFERROR(IF($I79="y",'Raw Weather Data'!GB78-$N79,"-"),"-")</f>
        <v>2.7525599999999883</v>
      </c>
      <c r="GC79" s="313"/>
      <c r="GD79" s="89">
        <f t="shared" ca="1" si="126"/>
        <v>2.7525599999999883</v>
      </c>
      <c r="GE79" s="58">
        <f ca="1">IFERROR(IF($I79="y",'Raw Weather Data'!GE78-$N79,"-"),"-")</f>
        <v>3.2925599999999946</v>
      </c>
      <c r="GF79" s="313"/>
      <c r="GG79" s="89">
        <f t="shared" ca="1" si="82"/>
        <v>3.2925599999999946</v>
      </c>
      <c r="GH79" s="46">
        <f ca="1">IF($I79="y",'Raw Weather Data'!GH78-$N79,"-")</f>
        <v>4.2285599999999874</v>
      </c>
      <c r="GI79" s="313"/>
      <c r="GJ79" s="89">
        <f t="shared" ca="1" si="83"/>
        <v>4.2285599999999874</v>
      </c>
      <c r="GK79" s="58">
        <f ca="1">IFERROR(IF($I79="y",'Raw Weather Data'!GK78-$N79,"-"),"-")</f>
        <v>7.882559999999998</v>
      </c>
      <c r="GL79" s="313"/>
      <c r="GM79" s="89">
        <f t="shared" ca="1" si="127"/>
        <v>7.882559999999998</v>
      </c>
      <c r="GN79" s="58">
        <f ca="1">IFERROR(IF($I79="y",'Raw Weather Data'!GN78-$N79,"-"),"-")</f>
        <v>6.9105599999999896</v>
      </c>
      <c r="GO79" s="313"/>
      <c r="GP79" s="89">
        <f t="shared" ca="1" si="128"/>
        <v>6.9105599999999896</v>
      </c>
      <c r="GQ79" s="58">
        <f ca="1">IFERROR(IF($I79="y",'Raw Weather Data'!GQ78-$N79,"-"),"-")</f>
        <v>9.8265600000000006</v>
      </c>
      <c r="GR79" s="313"/>
      <c r="GS79" s="89">
        <f t="shared" ca="1" si="129"/>
        <v>9.8265600000000006</v>
      </c>
      <c r="GT79" s="58">
        <f ca="1">IFERROR(IF($I79="y",'Raw Weather Data'!GT78-$N79,"-"),"-")</f>
        <v>8.4585600000000056</v>
      </c>
      <c r="GU79" s="313"/>
      <c r="GV79" s="89">
        <f t="shared" ca="1" si="130"/>
        <v>8.4585600000000056</v>
      </c>
      <c r="GW79" s="58">
        <f ca="1">IFERROR(IF($I79="y",'Raw Weather Data'!GW78-$N79,"-"),"-")</f>
        <v>6.6945599999999956</v>
      </c>
      <c r="GX79" s="313"/>
      <c r="GY79" s="89">
        <f t="shared" ca="1" si="131"/>
        <v>6.6945599999999956</v>
      </c>
      <c r="GZ79" s="58">
        <f ca="1">IFERROR(IF($I79="y",'Raw Weather Data'!GZ78-$N79,"-"),"-")</f>
        <v>6.334559999999982</v>
      </c>
      <c r="HA79" s="313"/>
      <c r="HB79" s="89">
        <f t="shared" ca="1" si="132"/>
        <v>6.334559999999982</v>
      </c>
      <c r="HC79" s="58">
        <f ca="1">IFERROR(IF($I79="y",'Raw Weather Data'!HC78-$N79,"-"),"-")</f>
        <v>6.4245599999999854</v>
      </c>
      <c r="HD79" s="313"/>
      <c r="HE79" s="91">
        <f t="shared" ca="1" si="133"/>
        <v>6.4245599999999854</v>
      </c>
    </row>
    <row r="80" spans="7:213" x14ac:dyDescent="0.35">
      <c r="G80"/>
      <c r="H80" s="301">
        <f t="shared" ref="H80:I99" si="134">H25</f>
        <v>4</v>
      </c>
      <c r="I80" s="301" t="str">
        <f t="shared" si="134"/>
        <v>Y</v>
      </c>
      <c r="J80"/>
      <c r="M80" s="117">
        <f t="shared" ref="M80:N99" ca="1" si="135">M25</f>
        <v>44788</v>
      </c>
      <c r="N80" s="119">
        <f t="shared" ca="1" si="135"/>
        <v>70.380680000000012</v>
      </c>
      <c r="P80" s="63">
        <f ca="1">IFERROR(IF($I80="y",'Raw Weather Data'!P79-$N80,"-"),"-")</f>
        <v>-0.18468000000001439</v>
      </c>
      <c r="Q80" s="313"/>
      <c r="R80" s="89">
        <f t="shared" ca="1" si="84"/>
        <v>0.18468000000001439</v>
      </c>
      <c r="S80" s="58">
        <f ca="1">IFERROR(IF($I80="y",'Raw Weather Data'!S79-$N80,"-"),"-")</f>
        <v>-0.81468000000000984</v>
      </c>
      <c r="T80" s="313"/>
      <c r="U80" s="89">
        <f t="shared" ca="1" si="85"/>
        <v>0.81468000000000984</v>
      </c>
      <c r="V80" s="58">
        <f ca="1">IFERROR(IF($I80="y",'Raw Weather Data'!V79-$N80,"-"),"-")</f>
        <v>0.13931999999998368</v>
      </c>
      <c r="W80" s="313"/>
      <c r="X80" s="89">
        <f t="shared" ca="1" si="86"/>
        <v>0.13931999999998368</v>
      </c>
      <c r="Y80" s="58">
        <f ca="1">IFERROR(IF($I80="y",'Raw Weather Data'!Y79-$N80,"-"),"-")</f>
        <v>0.48131999999998243</v>
      </c>
      <c r="Z80" s="313"/>
      <c r="AA80" s="89">
        <f t="shared" ca="1" si="87"/>
        <v>0.48131999999998243</v>
      </c>
      <c r="AB80" s="58">
        <f ca="1">IFERROR(IF($I80="y",'Raw Weather Data'!AB79-$N80,"-"),"-")</f>
        <v>3.0013199999999927</v>
      </c>
      <c r="AC80" s="313"/>
      <c r="AD80" s="89">
        <f t="shared" ca="1" si="88"/>
        <v>3.0013199999999927</v>
      </c>
      <c r="AE80" s="58">
        <f ca="1">IFERROR(IF($I80="y",'Raw Weather Data'!AE79-$N80,"-"),"-")</f>
        <v>1.6513199999999841</v>
      </c>
      <c r="AF80" s="313"/>
      <c r="AG80" s="89">
        <f t="shared" ca="1" si="70"/>
        <v>1.6513199999999841</v>
      </c>
      <c r="AH80" s="58">
        <f ca="1">IFERROR(IF($I80="y",'Raw Weather Data'!AH79-$N80,"-"),"-")</f>
        <v>4.5493199999999945</v>
      </c>
      <c r="AI80" s="313"/>
      <c r="AJ80" s="89">
        <f t="shared" ca="1" si="71"/>
        <v>4.5493199999999945</v>
      </c>
      <c r="AK80" s="58">
        <f ca="1">IFERROR(IF($I80="y",'Raw Weather Data'!AK79-$N80,"-"),"-")</f>
        <v>4.0633199999999761</v>
      </c>
      <c r="AL80" s="313"/>
      <c r="AM80" s="89">
        <f t="shared" ca="1" si="72"/>
        <v>4.0633199999999761</v>
      </c>
      <c r="AN80" s="46">
        <f ca="1">IFERROR(IF($I80="y",'Raw Weather Data'!AN79-$N80,"-"),"-")</f>
        <v>5.7913199999999847</v>
      </c>
      <c r="AO80" s="313"/>
      <c r="AP80" s="89">
        <f t="shared" ca="1" si="73"/>
        <v>5.7913199999999847</v>
      </c>
      <c r="AQ80" s="58">
        <f ca="1">IFERROR(IF($I80="y",'Raw Weather Data'!AQ79-$N80,"-"),"-")</f>
        <v>7.1953199999999811</v>
      </c>
      <c r="AR80" s="313"/>
      <c r="AS80" s="89">
        <f t="shared" ca="1" si="74"/>
        <v>7.1953199999999811</v>
      </c>
      <c r="AT80" s="58">
        <f ca="1">IFERROR(IF($I80="y",'Raw Weather Data'!AT79-$N80,"-"),"-")</f>
        <v>10.075319999999991</v>
      </c>
      <c r="AU80" s="313"/>
      <c r="AV80" s="89">
        <f t="shared" ca="1" si="75"/>
        <v>10.075319999999991</v>
      </c>
      <c r="AW80" s="58">
        <f ca="1">IFERROR(IF($I80="y",'Raw Weather Data'!AW79-$N80,"-"),"-")</f>
        <v>9.6973199999999906</v>
      </c>
      <c r="AX80" s="313"/>
      <c r="AY80" s="89">
        <f t="shared" ca="1" si="76"/>
        <v>9.6973199999999906</v>
      </c>
      <c r="AZ80" s="58">
        <f ca="1">IFERROR(IF($I80="y",'Raw Weather Data'!AZ79-$N80,"-"),"-")</f>
        <v>9.1213199999999972</v>
      </c>
      <c r="BA80" s="313"/>
      <c r="BB80" s="89">
        <f t="shared" ca="1" si="77"/>
        <v>9.1213199999999972</v>
      </c>
      <c r="BC80" s="58">
        <f ca="1">IFERROR(IF($I80="y",'Raw Weather Data'!BC79-$N80,"-"),"-")</f>
        <v>7.7353199999999873</v>
      </c>
      <c r="BD80" s="313"/>
      <c r="BE80" s="89">
        <f t="shared" ca="1" si="78"/>
        <v>7.7353199999999873</v>
      </c>
      <c r="BF80" s="58">
        <f ca="1">IFERROR(IF($I80="y",'Raw Weather Data'!BF79-$N80,"-"),"-")</f>
        <v>7.2853199999999845</v>
      </c>
      <c r="BG80" s="313"/>
      <c r="BH80" s="89">
        <f t="shared" ca="1" si="79"/>
        <v>7.2853199999999845</v>
      </c>
      <c r="BI80" s="58">
        <f ca="1">IFERROR(IF($I80="y",'Raw Weather Data'!BI79-$N80,"-"),"-")</f>
        <v>5.6833199999999806</v>
      </c>
      <c r="BJ80" s="313"/>
      <c r="BK80" s="91">
        <f t="shared" ca="1" si="80"/>
        <v>5.6833199999999806</v>
      </c>
      <c r="BN80" s="63">
        <f ca="1">IFERROR(IF($I80="y",'Raw Weather Data'!BN79-$N80,"-"),"-")</f>
        <v>0.13931999999998368</v>
      </c>
      <c r="BO80" s="313"/>
      <c r="BP80" s="89">
        <f t="shared" ca="1" si="89"/>
        <v>0.13931999999998368</v>
      </c>
      <c r="BQ80" s="58">
        <f ca="1">IFERROR(IF($I80="y",'Raw Weather Data'!BQ79-$N80,"-"),"-")</f>
        <v>-0.88668000000001257</v>
      </c>
      <c r="BR80" s="313"/>
      <c r="BS80" s="89">
        <f t="shared" ca="1" si="90"/>
        <v>0.88668000000001257</v>
      </c>
      <c r="BT80" s="58">
        <f ca="1">IFERROR(IF($I80="y",'Raw Weather Data'!BT79-$N80,"-"),"-")</f>
        <v>-0.61668000000000234</v>
      </c>
      <c r="BU80" s="313"/>
      <c r="BV80" s="89">
        <f t="shared" ca="1" si="91"/>
        <v>0.61668000000000234</v>
      </c>
      <c r="BW80" s="58">
        <f ca="1">IFERROR(IF($I80="y",'Raw Weather Data'!BW79-$N80,"-"),"-")</f>
        <v>0.21132000000000062</v>
      </c>
      <c r="BX80" s="313"/>
      <c r="BY80" s="89">
        <f t="shared" ca="1" si="92"/>
        <v>0.21132000000000062</v>
      </c>
      <c r="BZ80" s="58">
        <f ca="1">IFERROR(IF($I80="y",'Raw Weather Data'!BZ79-$N80,"-"),"-")</f>
        <v>2.983319999999992</v>
      </c>
      <c r="CA80" s="313"/>
      <c r="CB80" s="89">
        <f t="shared" ca="1" si="93"/>
        <v>2.983319999999992</v>
      </c>
      <c r="CC80" s="58">
        <f ca="1">IFERROR(IF($I80="y",'Raw Weather Data'!CC79-$N80,"-"),"-")</f>
        <v>2.3533199999999965</v>
      </c>
      <c r="CD80" s="313"/>
      <c r="CE80" s="89">
        <f t="shared" ca="1" si="94"/>
        <v>2.3533199999999965</v>
      </c>
      <c r="CF80" s="58">
        <f ca="1">IFERROR(IF($I80="y",'Raw Weather Data'!CF79-$N80,"-"),"-")</f>
        <v>4.2973199999999849</v>
      </c>
      <c r="CG80" s="313"/>
      <c r="CH80" s="89">
        <f t="shared" ca="1" si="95"/>
        <v>4.2973199999999849</v>
      </c>
      <c r="CI80" s="58">
        <f ca="1">IFERROR(IF($I80="y",'Raw Weather Data'!CI79-$N80,"-"),"-")</f>
        <v>5.8093199999999854</v>
      </c>
      <c r="CJ80" s="313"/>
      <c r="CK80" s="89">
        <f t="shared" ca="1" si="96"/>
        <v>5.8093199999999854</v>
      </c>
      <c r="CL80" s="46">
        <f ca="1">IFERROR(IF($I80="y",'Raw Weather Data'!CL79-$N80,"-"),"-")</f>
        <v>5.5393199999999894</v>
      </c>
      <c r="CM80" s="313"/>
      <c r="CN80" s="89">
        <f t="shared" ca="1" si="97"/>
        <v>5.5393199999999894</v>
      </c>
      <c r="CO80" s="58">
        <f ca="1">IFERROR(IF($I80="y",'Raw Weather Data'!CO79-$N80,"-"),"-")</f>
        <v>8.2213199999999915</v>
      </c>
      <c r="CP80" s="313"/>
      <c r="CQ80" s="89">
        <f t="shared" ca="1" si="98"/>
        <v>8.2213199999999915</v>
      </c>
      <c r="CR80" s="58">
        <f ca="1">IFERROR(IF($I80="y",'Raw Weather Data'!CR79-$N80,"-"),"-")</f>
        <v>9.1213199999999972</v>
      </c>
      <c r="CS80" s="313"/>
      <c r="CT80" s="89">
        <f t="shared" ca="1" si="99"/>
        <v>9.1213199999999972</v>
      </c>
      <c r="CU80" s="58" t="str">
        <f ca="1">IFERROR(IF($I80="y",'Raw Weather Data'!CU79-$N80,"-"),"-")</f>
        <v>-</v>
      </c>
      <c r="CV80" s="313"/>
      <c r="CW80" s="89" t="str">
        <f t="shared" ca="1" si="100"/>
        <v>-</v>
      </c>
      <c r="CX80" s="58">
        <f ca="1">IFERROR(IF($I80="y",'Raw Weather Data'!CX79-$N80,"-"),"-")</f>
        <v>6.169319999999999</v>
      </c>
      <c r="CY80" s="313"/>
      <c r="CZ80" s="89">
        <f t="shared" ca="1" si="101"/>
        <v>6.169319999999999</v>
      </c>
      <c r="DA80" s="58">
        <f ca="1">IFERROR(IF($I80="y",'Raw Weather Data'!DA79-$N80,"-"),"-")</f>
        <v>5.8273199999999861</v>
      </c>
      <c r="DB80" s="313"/>
      <c r="DC80" s="89">
        <f t="shared" ca="1" si="102"/>
        <v>5.8273199999999861</v>
      </c>
      <c r="DD80" s="58">
        <f ca="1">IFERROR(IF($I80="y",'Raw Weather Data'!DD79-$N80,"-"),"-")</f>
        <v>8.6533199999999795</v>
      </c>
      <c r="DE80" s="313"/>
      <c r="DF80" s="89">
        <f t="shared" ca="1" si="103"/>
        <v>8.6533199999999795</v>
      </c>
      <c r="DG80" s="58">
        <f ca="1">IFERROR(IF($I80="y",'Raw Weather Data'!DG79-$N80,"-"),"-")</f>
        <v>5.5213199999999887</v>
      </c>
      <c r="DH80" s="313"/>
      <c r="DI80" s="91">
        <f t="shared" ca="1" si="104"/>
        <v>5.5213199999999887</v>
      </c>
      <c r="DL80" s="63">
        <f ca="1">IFERROR(IF($I80="y",'Raw Weather Data'!DL79-$N80,"-"),"-")</f>
        <v>0.89531999999999812</v>
      </c>
      <c r="DM80" s="313"/>
      <c r="DN80" s="89">
        <f t="shared" ca="1" si="105"/>
        <v>0.89531999999999812</v>
      </c>
      <c r="DO80" s="58">
        <f ca="1">IFERROR(IF($I80="y",'Raw Weather Data'!DO79-$N80,"-"),"-")</f>
        <v>0.22931999999998709</v>
      </c>
      <c r="DP80" s="313"/>
      <c r="DQ80" s="89">
        <f t="shared" ca="1" si="106"/>
        <v>0.22931999999998709</v>
      </c>
      <c r="DR80" s="58">
        <f ca="1">IFERROR(IF($I80="y",'Raw Weather Data'!DR79-$N80,"-"),"-")</f>
        <v>-1.462680000000006</v>
      </c>
      <c r="DS80" s="313"/>
      <c r="DT80" s="89">
        <f t="shared" ca="1" si="107"/>
        <v>1.462680000000006</v>
      </c>
      <c r="DU80" s="58">
        <f ca="1">IFERROR(IF($I80="y",'Raw Weather Data'!DU79-$N80,"-"),"-")</f>
        <v>-0.63468000000000302</v>
      </c>
      <c r="DV80" s="313"/>
      <c r="DW80" s="89">
        <f t="shared" ca="1" si="108"/>
        <v>0.63468000000000302</v>
      </c>
      <c r="DX80" s="58">
        <f ca="1">IFERROR(IF($I80="y",'Raw Weather Data'!DX79-$N80,"-"),"-")</f>
        <v>1.1833199999999806</v>
      </c>
      <c r="DY80" s="313"/>
      <c r="DZ80" s="89">
        <f t="shared" ca="1" si="109"/>
        <v>1.1833199999999806</v>
      </c>
      <c r="EA80" s="58">
        <f ca="1">IFERROR(IF($I80="y",'Raw Weather Data'!EA79-$N80,"-"),"-")</f>
        <v>2.3353199999999958</v>
      </c>
      <c r="EB80" s="313"/>
      <c r="EC80" s="89">
        <f t="shared" ca="1" si="110"/>
        <v>2.3353199999999958</v>
      </c>
      <c r="ED80" s="58">
        <f ca="1">IFERROR(IF($I80="y",'Raw Weather Data'!ED79-$N80,"-"),"-")</f>
        <v>3.0193199999999933</v>
      </c>
      <c r="EE80" s="313"/>
      <c r="EF80" s="89">
        <f t="shared" ca="1" si="111"/>
        <v>3.0193199999999933</v>
      </c>
      <c r="EG80" s="58">
        <f ca="1">IFERROR(IF($I80="y",'Raw Weather Data'!EG79-$N80,"-"),"-")</f>
        <v>2.1193199999999877</v>
      </c>
      <c r="EH80" s="313"/>
      <c r="EI80" s="89">
        <f t="shared" ca="1" si="112"/>
        <v>2.1193199999999877</v>
      </c>
      <c r="EJ80" s="46">
        <f ca="1">IFERROR(IF($I80="y",'Raw Weather Data'!EJ79-$N80,"-"),"-")</f>
        <v>7.4473199999999906</v>
      </c>
      <c r="EK80" s="313"/>
      <c r="EL80" s="89">
        <f t="shared" ca="1" si="113"/>
        <v>7.4473199999999906</v>
      </c>
      <c r="EM80" s="58">
        <f ca="1">IFERROR(IF($I80="y",'Raw Weather Data'!EM79-$N80,"-"),"-")</f>
        <v>8.4373199999999997</v>
      </c>
      <c r="EN80" s="313"/>
      <c r="EO80" s="89">
        <f t="shared" ca="1" si="114"/>
        <v>8.4373199999999997</v>
      </c>
      <c r="EP80" s="58">
        <f ca="1">IFERROR(IF($I80="y",'Raw Weather Data'!EP79-$N80,"-"),"-")</f>
        <v>7.7713199999999887</v>
      </c>
      <c r="EQ80" s="313"/>
      <c r="ER80" s="89">
        <f t="shared" ca="1" si="115"/>
        <v>7.7713199999999887</v>
      </c>
      <c r="ES80" s="58">
        <f ca="1">IFERROR(IF($I80="y",'Raw Weather Data'!ES79-$N80,"-"),"-")</f>
        <v>8.9773199999999918</v>
      </c>
      <c r="ET80" s="313"/>
      <c r="EU80" s="89">
        <f t="shared" ca="1" si="116"/>
        <v>8.9773199999999918</v>
      </c>
      <c r="EV80" s="58">
        <f ca="1">IFERROR(IF($I80="y",'Raw Weather Data'!EV79-$N80,"-"),"-")</f>
        <v>8.3473199999999963</v>
      </c>
      <c r="EW80" s="313"/>
      <c r="EX80" s="89">
        <f t="shared" ca="1" si="117"/>
        <v>8.3473199999999963</v>
      </c>
      <c r="EY80" s="58">
        <f ca="1">IFERROR(IF($I80="y",'Raw Weather Data'!EY79-$N80,"-"),"-")</f>
        <v>7.1233199999999925</v>
      </c>
      <c r="EZ80" s="313"/>
      <c r="FA80" s="89">
        <f t="shared" ca="1" si="118"/>
        <v>7.1233199999999925</v>
      </c>
      <c r="FB80" s="58">
        <f ca="1">IFERROR(IF($I80="y",'Raw Weather Data'!FB79-$N80,"-"),"-")</f>
        <v>7.1773199999999804</v>
      </c>
      <c r="FC80" s="313"/>
      <c r="FD80" s="89">
        <f t="shared" ca="1" si="119"/>
        <v>7.1773199999999804</v>
      </c>
      <c r="FE80" s="58">
        <f ca="1">IFERROR(IF($I80="y",'Raw Weather Data'!FE79-$N80,"-"),"-")</f>
        <v>6.8893199999999837</v>
      </c>
      <c r="FF80" s="313"/>
      <c r="FG80" s="91">
        <f t="shared" ca="1" si="81"/>
        <v>6.8893199999999837</v>
      </c>
      <c r="FJ80" s="63">
        <f ca="1">IFERROR(IF($I80="y",'Raw Weather Data'!FJ79-$N80,"-"),"-")</f>
        <v>-0.25668000000001712</v>
      </c>
      <c r="FK80" s="313"/>
      <c r="FL80" s="89">
        <f t="shared" ca="1" si="120"/>
        <v>0.25668000000001712</v>
      </c>
      <c r="FM80" s="58">
        <f ca="1">IFERROR(IF($I80="y",'Raw Weather Data'!FM79-$N80,"-"),"-")</f>
        <v>-1.3186800000000147</v>
      </c>
      <c r="FN80" s="313"/>
      <c r="FO80" s="89">
        <f t="shared" ca="1" si="121"/>
        <v>1.3186800000000147</v>
      </c>
      <c r="FP80" s="58">
        <f ca="1">IFERROR(IF($I80="y",'Raw Weather Data'!FP79-$N80,"-"),"-")</f>
        <v>-1.4266800000000046</v>
      </c>
      <c r="FQ80" s="313"/>
      <c r="FR80" s="89">
        <f t="shared" ca="1" si="122"/>
        <v>1.4266800000000046</v>
      </c>
      <c r="FS80" s="58">
        <f ca="1">IFERROR(IF($I80="y",'Raw Weather Data'!FS79-$N80,"-"),"-")</f>
        <v>1.5613199999999949</v>
      </c>
      <c r="FT80" s="313"/>
      <c r="FU80" s="89">
        <f t="shared" ca="1" si="123"/>
        <v>1.5613199999999949</v>
      </c>
      <c r="FV80" s="58">
        <f ca="1">IFERROR(IF($I80="y",'Raw Weather Data'!FV79-$N80,"-"),"-")</f>
        <v>3.0193199999999933</v>
      </c>
      <c r="FW80" s="313"/>
      <c r="FX80" s="89">
        <f t="shared" ca="1" si="124"/>
        <v>3.0193199999999933</v>
      </c>
      <c r="FY80" s="58">
        <f ca="1">IFERROR(IF($I80="y",'Raw Weather Data'!FY79-$N80,"-"),"-")</f>
        <v>3.253319999999988</v>
      </c>
      <c r="FZ80" s="313"/>
      <c r="GA80" s="89">
        <f t="shared" ca="1" si="125"/>
        <v>3.253319999999988</v>
      </c>
      <c r="GB80" s="58">
        <f ca="1">IFERROR(IF($I80="y",'Raw Weather Data'!GB79-$N80,"-"),"-")</f>
        <v>4.2433199999999829</v>
      </c>
      <c r="GC80" s="313"/>
      <c r="GD80" s="89">
        <f t="shared" ca="1" si="126"/>
        <v>4.2433199999999829</v>
      </c>
      <c r="GE80" s="58">
        <f ca="1">IFERROR(IF($I80="y",'Raw Weather Data'!GE79-$N80,"-"),"-")</f>
        <v>6.5293199999999842</v>
      </c>
      <c r="GF80" s="313"/>
      <c r="GG80" s="89">
        <f t="shared" ca="1" si="82"/>
        <v>6.5293199999999842</v>
      </c>
      <c r="GH80" s="46">
        <f ca="1">IF($I80="y",'Raw Weather Data'!GH79-$N80,"-")</f>
        <v>8.635319999999993</v>
      </c>
      <c r="GI80" s="313"/>
      <c r="GJ80" s="89">
        <f t="shared" ca="1" si="83"/>
        <v>8.635319999999993</v>
      </c>
      <c r="GK80" s="58">
        <f ca="1">IFERROR(IF($I80="y",'Raw Weather Data'!GK79-$N80,"-"),"-")</f>
        <v>7.4653199999999913</v>
      </c>
      <c r="GL80" s="313"/>
      <c r="GM80" s="89">
        <f t="shared" ca="1" si="127"/>
        <v>7.4653199999999913</v>
      </c>
      <c r="GN80" s="58">
        <f ca="1">IFERROR(IF($I80="y",'Raw Weather Data'!GN79-$N80,"-"),"-")</f>
        <v>10.597319999999996</v>
      </c>
      <c r="GO80" s="313"/>
      <c r="GP80" s="89">
        <f t="shared" ca="1" si="128"/>
        <v>10.597319999999996</v>
      </c>
      <c r="GQ80" s="58">
        <f ca="1">IFERROR(IF($I80="y",'Raw Weather Data'!GQ79-$N80,"-"),"-")</f>
        <v>9.1033199999999965</v>
      </c>
      <c r="GR80" s="313"/>
      <c r="GS80" s="89">
        <f t="shared" ca="1" si="129"/>
        <v>9.1033199999999965</v>
      </c>
      <c r="GT80" s="58">
        <f ca="1">IFERROR(IF($I80="y",'Raw Weather Data'!GT79-$N80,"-"),"-")</f>
        <v>7.3573199999999872</v>
      </c>
      <c r="GU80" s="313"/>
      <c r="GV80" s="89">
        <f t="shared" ca="1" si="130"/>
        <v>7.3573199999999872</v>
      </c>
      <c r="GW80" s="58">
        <f ca="1">IFERROR(IF($I80="y",'Raw Weather Data'!GW79-$N80,"-"),"-")</f>
        <v>6.6733199999999897</v>
      </c>
      <c r="GX80" s="313"/>
      <c r="GY80" s="89">
        <f t="shared" ca="1" si="131"/>
        <v>6.6733199999999897</v>
      </c>
      <c r="GZ80" s="58">
        <f ca="1">IFERROR(IF($I80="y",'Raw Weather Data'!GZ79-$N80,"-"),"-")</f>
        <v>7.0153199999999885</v>
      </c>
      <c r="HA80" s="313"/>
      <c r="HB80" s="89">
        <f t="shared" ca="1" si="132"/>
        <v>7.0153199999999885</v>
      </c>
      <c r="HC80" s="58">
        <f ca="1">IFERROR(IF($I80="y",'Raw Weather Data'!HC79-$N80,"-"),"-")</f>
        <v>7.1053199999999777</v>
      </c>
      <c r="HD80" s="313"/>
      <c r="HE80" s="91">
        <f t="shared" ca="1" si="133"/>
        <v>7.1053199999999777</v>
      </c>
    </row>
    <row r="81" spans="7:213" x14ac:dyDescent="0.35">
      <c r="G81"/>
      <c r="H81" s="301">
        <f t="shared" si="134"/>
        <v>5</v>
      </c>
      <c r="I81" s="301" t="str">
        <f t="shared" si="134"/>
        <v>Y</v>
      </c>
      <c r="J81"/>
      <c r="M81" s="117">
        <f t="shared" ca="1" si="135"/>
        <v>44787</v>
      </c>
      <c r="N81" s="119">
        <f t="shared" ca="1" si="135"/>
        <v>70.244060000000005</v>
      </c>
      <c r="P81" s="63">
        <f ca="1">IFERROR(IF($I81="y",'Raw Weather Data'!P80-$N81,"-"),"-")</f>
        <v>7.7939999999998122E-2</v>
      </c>
      <c r="Q81" s="313"/>
      <c r="R81" s="89">
        <f t="shared" ca="1" si="84"/>
        <v>7.7939999999998122E-2</v>
      </c>
      <c r="S81" s="58">
        <f ca="1">IFERROR(IF($I81="y",'Raw Weather Data'!S80-$N81,"-"),"-")</f>
        <v>1.7519400000000047</v>
      </c>
      <c r="T81" s="313"/>
      <c r="U81" s="89">
        <f t="shared" ca="1" si="85"/>
        <v>1.7519400000000047</v>
      </c>
      <c r="V81" s="58">
        <f ca="1">IFERROR(IF($I81="y",'Raw Weather Data'!V80-$N81,"-"),"-")</f>
        <v>0.95994000000000312</v>
      </c>
      <c r="W81" s="313"/>
      <c r="X81" s="89">
        <f t="shared" ca="1" si="86"/>
        <v>0.95994000000000312</v>
      </c>
      <c r="Y81" s="58">
        <f ca="1">IFERROR(IF($I81="y",'Raw Weather Data'!Y80-$N81,"-"),"-")</f>
        <v>2.8859399999999908</v>
      </c>
      <c r="Z81" s="313"/>
      <c r="AA81" s="89">
        <f t="shared" ca="1" si="87"/>
        <v>2.8859399999999908</v>
      </c>
      <c r="AB81" s="58">
        <f ca="1">IFERROR(IF($I81="y",'Raw Weather Data'!AB80-$N81,"-"),"-")</f>
        <v>3.7859399999999965</v>
      </c>
      <c r="AC81" s="313"/>
      <c r="AD81" s="89">
        <f t="shared" ca="1" si="88"/>
        <v>3.7859399999999965</v>
      </c>
      <c r="AE81" s="58">
        <f ca="1">IFERROR(IF($I81="y",'Raw Weather Data'!AE80-$N81,"-"),"-")</f>
        <v>4.9739399999999989</v>
      </c>
      <c r="AF81" s="313"/>
      <c r="AG81" s="89">
        <f t="shared" ca="1" si="70"/>
        <v>4.9739399999999989</v>
      </c>
      <c r="AH81" s="58">
        <f ca="1">IFERROR(IF($I81="y",'Raw Weather Data'!AH80-$N81,"-"),"-")</f>
        <v>4.4879399999999947</v>
      </c>
      <c r="AI81" s="313"/>
      <c r="AJ81" s="89">
        <f t="shared" ca="1" si="71"/>
        <v>4.4879399999999947</v>
      </c>
      <c r="AK81" s="58">
        <f ca="1">IFERROR(IF($I81="y",'Raw Weather Data'!AK80-$N81,"-"),"-")</f>
        <v>6.4499399999999838</v>
      </c>
      <c r="AL81" s="313"/>
      <c r="AM81" s="89">
        <f t="shared" ca="1" si="72"/>
        <v>6.4499399999999838</v>
      </c>
      <c r="AN81" s="46">
        <f ca="1">IFERROR(IF($I81="y",'Raw Weather Data'!AN80-$N81,"-"),"-")</f>
        <v>7.2959399999999874</v>
      </c>
      <c r="AO81" s="313"/>
      <c r="AP81" s="89">
        <f t="shared" ca="1" si="73"/>
        <v>7.2959399999999874</v>
      </c>
      <c r="AQ81" s="58">
        <f ca="1">IFERROR(IF($I81="y",'Raw Weather Data'!AQ80-$N81,"-"),"-")</f>
        <v>9.5279399999999868</v>
      </c>
      <c r="AR81" s="313"/>
      <c r="AS81" s="89">
        <f t="shared" ca="1" si="74"/>
        <v>9.5279399999999868</v>
      </c>
      <c r="AT81" s="58">
        <f ca="1">IFERROR(IF($I81="y",'Raw Weather Data'!AT80-$N81,"-"),"-")</f>
        <v>10.751940000000005</v>
      </c>
      <c r="AU81" s="313"/>
      <c r="AV81" s="89">
        <f t="shared" ca="1" si="75"/>
        <v>10.751940000000005</v>
      </c>
      <c r="AW81" s="58">
        <f ca="1">IFERROR(IF($I81="y",'Raw Weather Data'!AW80-$N81,"-"),"-")</f>
        <v>9.2759399999999914</v>
      </c>
      <c r="AX81" s="313"/>
      <c r="AY81" s="89">
        <f t="shared" ca="1" si="76"/>
        <v>9.2759399999999914</v>
      </c>
      <c r="AZ81" s="58">
        <f ca="1">IFERROR(IF($I81="y",'Raw Weather Data'!AZ80-$N81,"-"),"-")</f>
        <v>7.7819400000000059</v>
      </c>
      <c r="BA81" s="313"/>
      <c r="BB81" s="89">
        <f t="shared" ca="1" si="77"/>
        <v>7.7819400000000059</v>
      </c>
      <c r="BC81" s="58">
        <f ca="1">IFERROR(IF($I81="y",'Raw Weather Data'!BC80-$N81,"-"),"-")</f>
        <v>6.4499399999999838</v>
      </c>
      <c r="BD81" s="313"/>
      <c r="BE81" s="89">
        <f t="shared" ca="1" si="78"/>
        <v>6.4499399999999838</v>
      </c>
      <c r="BF81" s="58">
        <f ca="1">IFERROR(IF($I81="y",'Raw Weather Data'!BF80-$N81,"-"),"-")</f>
        <v>8.6999399999999838</v>
      </c>
      <c r="BG81" s="313"/>
      <c r="BH81" s="89">
        <f t="shared" ca="1" si="79"/>
        <v>8.6999399999999838</v>
      </c>
      <c r="BI81" s="58">
        <f ca="1">IFERROR(IF($I81="y",'Raw Weather Data'!BI80-$N81,"-"),"-")</f>
        <v>11.435940000000002</v>
      </c>
      <c r="BJ81" s="313"/>
      <c r="BK81" s="91">
        <f t="shared" ca="1" si="80"/>
        <v>11.435940000000002</v>
      </c>
      <c r="BN81" s="63">
        <f ca="1">IFERROR(IF($I81="y",'Raw Weather Data'!BN80-$N81,"-"),"-")</f>
        <v>-0.21006000000001279</v>
      </c>
      <c r="BO81" s="313"/>
      <c r="BP81" s="89">
        <f t="shared" ca="1" si="89"/>
        <v>0.21006000000001279</v>
      </c>
      <c r="BQ81" s="58">
        <f ca="1">IFERROR(IF($I81="y",'Raw Weather Data'!BQ80-$N81,"-"),"-")</f>
        <v>2.4359400000000022</v>
      </c>
      <c r="BR81" s="313"/>
      <c r="BS81" s="89">
        <f t="shared" ca="1" si="90"/>
        <v>2.4359400000000022</v>
      </c>
      <c r="BT81" s="58">
        <f ca="1">IFERROR(IF($I81="y",'Raw Weather Data'!BT80-$N81,"-"),"-")</f>
        <v>1.8779399999999953</v>
      </c>
      <c r="BU81" s="313"/>
      <c r="BV81" s="89">
        <f t="shared" ca="1" si="91"/>
        <v>1.8779399999999953</v>
      </c>
      <c r="BW81" s="58">
        <f ca="1">IFERROR(IF($I81="y",'Raw Weather Data'!BW80-$N81,"-"),"-")</f>
        <v>2.8139399999999881</v>
      </c>
      <c r="BX81" s="313"/>
      <c r="BY81" s="89">
        <f t="shared" ca="1" si="92"/>
        <v>2.8139399999999881</v>
      </c>
      <c r="BZ81" s="58">
        <f ca="1">IFERROR(IF($I81="y",'Raw Weather Data'!BZ80-$N81,"-"),"-")</f>
        <v>3.929940000000002</v>
      </c>
      <c r="CA81" s="313"/>
      <c r="CB81" s="89">
        <f t="shared" ca="1" si="93"/>
        <v>3.929940000000002</v>
      </c>
      <c r="CC81" s="58">
        <f ca="1">IFERROR(IF($I81="y",'Raw Weather Data'!CC80-$N81,"-"),"-")</f>
        <v>3.5339400000000012</v>
      </c>
      <c r="CD81" s="313"/>
      <c r="CE81" s="89">
        <f t="shared" ca="1" si="94"/>
        <v>3.5339400000000012</v>
      </c>
      <c r="CF81" s="58">
        <f ca="1">IFERROR(IF($I81="y",'Raw Weather Data'!CF80-$N81,"-"),"-")</f>
        <v>4.5599399999999974</v>
      </c>
      <c r="CG81" s="313"/>
      <c r="CH81" s="89">
        <f t="shared" ca="1" si="95"/>
        <v>4.5599399999999974</v>
      </c>
      <c r="CI81" s="58">
        <f ca="1">IFERROR(IF($I81="y",'Raw Weather Data'!CI80-$N81,"-"),"-")</f>
        <v>5.2079399999999936</v>
      </c>
      <c r="CJ81" s="313"/>
      <c r="CK81" s="89">
        <f t="shared" ca="1" si="96"/>
        <v>5.2079399999999936</v>
      </c>
      <c r="CL81" s="46">
        <f ca="1">IFERROR(IF($I81="y",'Raw Weather Data'!CL80-$N81,"-"),"-")</f>
        <v>6.665939999999992</v>
      </c>
      <c r="CM81" s="313"/>
      <c r="CN81" s="89">
        <f t="shared" ca="1" si="97"/>
        <v>6.665939999999992</v>
      </c>
      <c r="CO81" s="58">
        <f ca="1">IFERROR(IF($I81="y",'Raw Weather Data'!CO80-$N81,"-"),"-")</f>
        <v>7.4039399999999915</v>
      </c>
      <c r="CP81" s="313"/>
      <c r="CQ81" s="89">
        <f t="shared" ca="1" si="98"/>
        <v>7.4039399999999915</v>
      </c>
      <c r="CR81" s="58" t="str">
        <f ca="1">IFERROR(IF($I81="y",'Raw Weather Data'!CR80-$N81,"-"),"-")</f>
        <v>-</v>
      </c>
      <c r="CS81" s="313"/>
      <c r="CT81" s="89" t="str">
        <f t="shared" ca="1" si="99"/>
        <v>-</v>
      </c>
      <c r="CU81" s="58">
        <f ca="1">IFERROR(IF($I81="y",'Raw Weather Data'!CU80-$N81,"-"),"-")</f>
        <v>8.3579399999999993</v>
      </c>
      <c r="CV81" s="313"/>
      <c r="CW81" s="89">
        <f t="shared" ca="1" si="100"/>
        <v>8.3579399999999993</v>
      </c>
      <c r="CX81" s="58">
        <f ca="1">IFERROR(IF($I81="y",'Raw Weather Data'!CX80-$N81,"-"),"-")</f>
        <v>6.8639399999999995</v>
      </c>
      <c r="CY81" s="313"/>
      <c r="CZ81" s="89">
        <f t="shared" ca="1" si="101"/>
        <v>6.8639399999999995</v>
      </c>
      <c r="DA81" s="58">
        <f ca="1">IFERROR(IF($I81="y",'Raw Weather Data'!DA80-$N81,"-"),"-")</f>
        <v>8.3399399999999986</v>
      </c>
      <c r="DB81" s="313"/>
      <c r="DC81" s="89">
        <f t="shared" ca="1" si="102"/>
        <v>8.3399399999999986</v>
      </c>
      <c r="DD81" s="58">
        <f ca="1">IFERROR(IF($I81="y",'Raw Weather Data'!DD80-$N81,"-"),"-")</f>
        <v>5.8019399999999877</v>
      </c>
      <c r="DE81" s="313"/>
      <c r="DF81" s="89">
        <f t="shared" ca="1" si="103"/>
        <v>5.8019399999999877</v>
      </c>
      <c r="DG81" s="58">
        <f ca="1">IFERROR(IF($I81="y",'Raw Weather Data'!DG80-$N81,"-"),"-")</f>
        <v>12.60593999999999</v>
      </c>
      <c r="DH81" s="313"/>
      <c r="DI81" s="91">
        <f t="shared" ca="1" si="104"/>
        <v>12.60593999999999</v>
      </c>
      <c r="DL81" s="63">
        <f ca="1">IFERROR(IF($I81="y",'Raw Weather Data'!DL80-$N81,"-"),"-")</f>
        <v>-0.55205999999999733</v>
      </c>
      <c r="DM81" s="313"/>
      <c r="DN81" s="89">
        <f t="shared" ca="1" si="105"/>
        <v>0.55205999999999733</v>
      </c>
      <c r="DO81" s="58">
        <f ca="1">IFERROR(IF($I81="y",'Raw Weather Data'!DO80-$N81,"-"),"-")</f>
        <v>1.0859400000000079</v>
      </c>
      <c r="DP81" s="313"/>
      <c r="DQ81" s="89">
        <f t="shared" ca="1" si="106"/>
        <v>1.0859400000000079</v>
      </c>
      <c r="DR81" s="58">
        <f ca="1">IFERROR(IF($I81="y",'Raw Weather Data'!DR80-$N81,"-"),"-")</f>
        <v>1.6439400000000006</v>
      </c>
      <c r="DS81" s="313"/>
      <c r="DT81" s="89">
        <f t="shared" ca="1" si="107"/>
        <v>1.6439400000000006</v>
      </c>
      <c r="DU81" s="58">
        <f ca="1">IFERROR(IF($I81="y",'Raw Weather Data'!DU80-$N81,"-"),"-")</f>
        <v>2.5979400000000084</v>
      </c>
      <c r="DV81" s="313"/>
      <c r="DW81" s="89">
        <f t="shared" ca="1" si="108"/>
        <v>2.5979400000000084</v>
      </c>
      <c r="DX81" s="58">
        <f ca="1">IFERROR(IF($I81="y",'Raw Weather Data'!DX80-$N81,"-"),"-")</f>
        <v>3.3359400000000079</v>
      </c>
      <c r="DY81" s="313"/>
      <c r="DZ81" s="89">
        <f t="shared" ca="1" si="109"/>
        <v>3.3359400000000079</v>
      </c>
      <c r="EA81" s="58">
        <f ca="1">IFERROR(IF($I81="y",'Raw Weather Data'!EA80-$N81,"-"),"-")</f>
        <v>3.7679399999999958</v>
      </c>
      <c r="EB81" s="313"/>
      <c r="EC81" s="89">
        <f t="shared" ca="1" si="110"/>
        <v>3.7679399999999958</v>
      </c>
      <c r="ED81" s="58">
        <f ca="1">IFERROR(IF($I81="y",'Raw Weather Data'!ED80-$N81,"-"),"-")</f>
        <v>4.5959399999999988</v>
      </c>
      <c r="EE81" s="313"/>
      <c r="EF81" s="89">
        <f t="shared" ca="1" si="111"/>
        <v>4.5959399999999988</v>
      </c>
      <c r="EG81" s="58">
        <f ca="1">IFERROR(IF($I81="y",'Raw Weather Data'!EG80-$N81,"-"),"-")</f>
        <v>5.3879400000000004</v>
      </c>
      <c r="EH81" s="313"/>
      <c r="EI81" s="89">
        <f t="shared" ca="1" si="112"/>
        <v>5.3879400000000004</v>
      </c>
      <c r="EJ81" s="46">
        <f ca="1">IFERROR(IF($I81="y",'Raw Weather Data'!EJ80-$N81,"-"),"-")</f>
        <v>7.3499399999999895</v>
      </c>
      <c r="EK81" s="313"/>
      <c r="EL81" s="89">
        <f t="shared" ca="1" si="113"/>
        <v>7.3499399999999895</v>
      </c>
      <c r="EM81" s="58">
        <f ca="1">IFERROR(IF($I81="y",'Raw Weather Data'!EM80-$N81,"-"),"-")</f>
        <v>6.5399399999999872</v>
      </c>
      <c r="EN81" s="313"/>
      <c r="EO81" s="89">
        <f t="shared" ca="1" si="114"/>
        <v>6.5399399999999872</v>
      </c>
      <c r="EP81" s="58">
        <f ca="1">IFERROR(IF($I81="y",'Raw Weather Data'!EP80-$N81,"-"),"-")</f>
        <v>9.0959399999999988</v>
      </c>
      <c r="EQ81" s="313"/>
      <c r="ER81" s="89">
        <f t="shared" ca="1" si="115"/>
        <v>9.0959399999999988</v>
      </c>
      <c r="ES81" s="58">
        <f ca="1">IFERROR(IF($I81="y",'Raw Weather Data'!ES80-$N81,"-"),"-")</f>
        <v>8.5379399999999919</v>
      </c>
      <c r="ET81" s="313"/>
      <c r="EU81" s="89">
        <f t="shared" ca="1" si="116"/>
        <v>8.5379399999999919</v>
      </c>
      <c r="EV81" s="58">
        <f ca="1">IFERROR(IF($I81="y",'Raw Weather Data'!EV80-$N81,"-"),"-")</f>
        <v>7.0259399999999914</v>
      </c>
      <c r="EW81" s="313"/>
      <c r="EX81" s="89">
        <f t="shared" ca="1" si="117"/>
        <v>7.0259399999999914</v>
      </c>
      <c r="EY81" s="58">
        <f ca="1">IFERROR(IF($I81="y",'Raw Weather Data'!EY80-$N81,"-"),"-")</f>
        <v>7.3499399999999895</v>
      </c>
      <c r="EZ81" s="313"/>
      <c r="FA81" s="89">
        <f t="shared" ca="1" si="118"/>
        <v>7.3499399999999895</v>
      </c>
      <c r="FB81" s="58">
        <f ca="1">IFERROR(IF($I81="y",'Raw Weather Data'!FB80-$N81,"-"),"-")</f>
        <v>7.7459400000000045</v>
      </c>
      <c r="FC81" s="313"/>
      <c r="FD81" s="89">
        <f t="shared" ca="1" si="119"/>
        <v>7.7459400000000045</v>
      </c>
      <c r="FE81" s="58">
        <f ca="1">IFERROR(IF($I81="y",'Raw Weather Data'!FE80-$N81,"-"),"-")</f>
        <v>7.601939999999999</v>
      </c>
      <c r="FF81" s="313"/>
      <c r="FG81" s="91">
        <f t="shared" ca="1" si="81"/>
        <v>7.601939999999999</v>
      </c>
      <c r="FJ81" s="63">
        <f ca="1">IFERROR(IF($I81="y",'Raw Weather Data'!FJ80-$N81,"-"),"-")</f>
        <v>0.74393999999999494</v>
      </c>
      <c r="FK81" s="313"/>
      <c r="FL81" s="89">
        <f t="shared" ca="1" si="120"/>
        <v>0.74393999999999494</v>
      </c>
      <c r="FM81" s="58">
        <f ca="1">IFERROR(IF($I81="y",'Raw Weather Data'!FM80-$N81,"-"),"-")</f>
        <v>0.54593999999998744</v>
      </c>
      <c r="FN81" s="313"/>
      <c r="FO81" s="89">
        <f t="shared" ca="1" si="121"/>
        <v>0.54593999999998744</v>
      </c>
      <c r="FP81" s="58">
        <f ca="1">IFERROR(IF($I81="y",'Raw Weather Data'!FP80-$N81,"-"),"-")</f>
        <v>1.9139399999999966</v>
      </c>
      <c r="FQ81" s="313"/>
      <c r="FR81" s="89">
        <f t="shared" ca="1" si="122"/>
        <v>1.9139399999999966</v>
      </c>
      <c r="FS81" s="58">
        <f ca="1">IFERROR(IF($I81="y",'Raw Weather Data'!FS80-$N81,"-"),"-")</f>
        <v>4.415939999999992</v>
      </c>
      <c r="FT81" s="313"/>
      <c r="FU81" s="89">
        <f t="shared" ca="1" si="123"/>
        <v>4.415939999999992</v>
      </c>
      <c r="FV81" s="58">
        <f ca="1">IFERROR(IF($I81="y",'Raw Weather Data'!FV80-$N81,"-"),"-")</f>
        <v>4.5059399999999954</v>
      </c>
      <c r="FW81" s="313"/>
      <c r="FX81" s="89">
        <f t="shared" ca="1" si="124"/>
        <v>4.5059399999999954</v>
      </c>
      <c r="FY81" s="58">
        <f ca="1">IFERROR(IF($I81="y",'Raw Weather Data'!FY80-$N81,"-"),"-")</f>
        <v>5.1179399999999902</v>
      </c>
      <c r="FZ81" s="313"/>
      <c r="GA81" s="89">
        <f t="shared" ca="1" si="125"/>
        <v>5.1179399999999902</v>
      </c>
      <c r="GB81" s="58">
        <f ca="1">IFERROR(IF($I81="y",'Raw Weather Data'!GB80-$N81,"-"),"-")</f>
        <v>3.9119400000000013</v>
      </c>
      <c r="GC81" s="313"/>
      <c r="GD81" s="89">
        <f t="shared" ca="1" si="126"/>
        <v>3.9119400000000013</v>
      </c>
      <c r="GE81" s="58">
        <f ca="1">IFERROR(IF($I81="y",'Raw Weather Data'!GE80-$N81,"-"),"-")</f>
        <v>7.3319399999999888</v>
      </c>
      <c r="GF81" s="313"/>
      <c r="GG81" s="89">
        <f t="shared" ca="1" si="82"/>
        <v>7.3319399999999888</v>
      </c>
      <c r="GH81" s="46">
        <f ca="1">IF($I81="y",'Raw Weather Data'!GH80-$N81,"-")</f>
        <v>6.9179400000000015</v>
      </c>
      <c r="GI81" s="313"/>
      <c r="GJ81" s="89">
        <f t="shared" ca="1" si="83"/>
        <v>6.9179400000000015</v>
      </c>
      <c r="GK81" s="58">
        <f ca="1">IFERROR(IF($I81="y",'Raw Weather Data'!GK80-$N81,"-"),"-")</f>
        <v>9.9419400000000024</v>
      </c>
      <c r="GL81" s="313"/>
      <c r="GM81" s="89">
        <f t="shared" ca="1" si="127"/>
        <v>9.9419400000000024</v>
      </c>
      <c r="GN81" s="58">
        <f ca="1">IFERROR(IF($I81="y",'Raw Weather Data'!GN80-$N81,"-"),"-")</f>
        <v>8.3399399999999986</v>
      </c>
      <c r="GO81" s="313"/>
      <c r="GP81" s="89">
        <f t="shared" ca="1" si="128"/>
        <v>8.3399399999999986</v>
      </c>
      <c r="GQ81" s="58">
        <f ca="1">IFERROR(IF($I81="y",'Raw Weather Data'!GQ80-$N81,"-"),"-")</f>
        <v>7.6199399999999997</v>
      </c>
      <c r="GR81" s="313"/>
      <c r="GS81" s="89">
        <f t="shared" ca="1" si="129"/>
        <v>7.6199399999999997</v>
      </c>
      <c r="GT81" s="58">
        <f ca="1">IFERROR(IF($I81="y",'Raw Weather Data'!GT80-$N81,"-"),"-")</f>
        <v>8.0339400000000012</v>
      </c>
      <c r="GU81" s="313"/>
      <c r="GV81" s="89">
        <f t="shared" ca="1" si="130"/>
        <v>8.0339400000000012</v>
      </c>
      <c r="GW81" s="58">
        <f ca="1">IFERROR(IF($I81="y",'Raw Weather Data'!GW80-$N81,"-"),"-")</f>
        <v>6.8999400000000009</v>
      </c>
      <c r="GX81" s="313"/>
      <c r="GY81" s="89">
        <f t="shared" ca="1" si="131"/>
        <v>6.8999400000000009</v>
      </c>
      <c r="GZ81" s="58">
        <f ca="1">IFERROR(IF($I81="y",'Raw Weather Data'!GZ80-$N81,"-"),"-")</f>
        <v>7.8899399999999957</v>
      </c>
      <c r="HA81" s="313"/>
      <c r="HB81" s="89">
        <f t="shared" ca="1" si="132"/>
        <v>7.8899399999999957</v>
      </c>
      <c r="HC81" s="58">
        <f ca="1">IFERROR(IF($I81="y",'Raw Weather Data'!HC80-$N81,"-"),"-")</f>
        <v>7.8719399999999951</v>
      </c>
      <c r="HD81" s="313"/>
      <c r="HE81" s="91">
        <f t="shared" ca="1" si="133"/>
        <v>7.8719399999999951</v>
      </c>
    </row>
    <row r="82" spans="7:213" x14ac:dyDescent="0.35">
      <c r="G82"/>
      <c r="H82" s="301">
        <f t="shared" si="134"/>
        <v>6</v>
      </c>
      <c r="I82" s="301" t="str">
        <f t="shared" si="134"/>
        <v>Y</v>
      </c>
      <c r="J82"/>
      <c r="M82" s="117">
        <f t="shared" ca="1" si="135"/>
        <v>44786</v>
      </c>
      <c r="N82" s="119">
        <f t="shared" ca="1" si="135"/>
        <v>73.459940000000003</v>
      </c>
      <c r="P82" s="63">
        <f ca="1">IFERROR(IF($I82="y",'Raw Weather Data'!P81-$N82,"-"),"-")</f>
        <v>-1.1039400000000086</v>
      </c>
      <c r="Q82" s="313"/>
      <c r="R82" s="89">
        <f t="shared" ca="1" si="84"/>
        <v>1.1039400000000086</v>
      </c>
      <c r="S82" s="58">
        <f ca="1">IFERROR(IF($I82="y",'Raw Weather Data'!S81-$N82,"-"),"-")</f>
        <v>-7.7939999999998122E-2</v>
      </c>
      <c r="T82" s="313"/>
      <c r="U82" s="89">
        <f t="shared" ca="1" si="85"/>
        <v>7.7939999999998122E-2</v>
      </c>
      <c r="V82" s="58">
        <f ca="1">IFERROR(IF($I82="y",'Raw Weather Data'!V81-$N82,"-"),"-")</f>
        <v>2.4060599999999965</v>
      </c>
      <c r="W82" s="313"/>
      <c r="X82" s="89">
        <f t="shared" ca="1" si="86"/>
        <v>2.4060599999999965</v>
      </c>
      <c r="Y82" s="58">
        <f ca="1">IFERROR(IF($I82="y",'Raw Weather Data'!Y81-$N82,"-"),"-")</f>
        <v>1.0380599999999873</v>
      </c>
      <c r="Z82" s="313"/>
      <c r="AA82" s="89">
        <f t="shared" ca="1" si="87"/>
        <v>1.0380599999999873</v>
      </c>
      <c r="AB82" s="58">
        <f ca="1">IFERROR(IF($I82="y",'Raw Weather Data'!AB81-$N82,"-"),"-")</f>
        <v>0.85806000000000893</v>
      </c>
      <c r="AC82" s="313"/>
      <c r="AD82" s="89">
        <f t="shared" ca="1" si="88"/>
        <v>0.85806000000000893</v>
      </c>
      <c r="AE82" s="58">
        <f ca="1">IFERROR(IF($I82="y",'Raw Weather Data'!AE81-$N82,"-"),"-")</f>
        <v>-1.3019400000000019</v>
      </c>
      <c r="AF82" s="313"/>
      <c r="AG82" s="89">
        <f t="shared" ca="1" si="70"/>
        <v>1.3019400000000019</v>
      </c>
      <c r="AH82" s="58">
        <f ca="1">IFERROR(IF($I82="y",'Raw Weather Data'!AH81-$N82,"-"),"-")</f>
        <v>1.9020599999999916</v>
      </c>
      <c r="AI82" s="313"/>
      <c r="AJ82" s="89">
        <f t="shared" ca="1" si="71"/>
        <v>1.9020599999999916</v>
      </c>
      <c r="AK82" s="58">
        <f ca="1">IFERROR(IF($I82="y",'Raw Weather Data'!AK81-$N82,"-"),"-")</f>
        <v>1.9920599999999951</v>
      </c>
      <c r="AL82" s="313"/>
      <c r="AM82" s="89">
        <f t="shared" ca="1" si="72"/>
        <v>1.9920599999999951</v>
      </c>
      <c r="AN82" s="46">
        <f ca="1">IFERROR(IF($I82="y",'Raw Weather Data'!AN81-$N82,"-"),"-")</f>
        <v>5.5200600000000009</v>
      </c>
      <c r="AO82" s="313"/>
      <c r="AP82" s="89">
        <f t="shared" ca="1" si="73"/>
        <v>5.5200600000000009</v>
      </c>
      <c r="AQ82" s="58">
        <f ca="1">IFERROR(IF($I82="y",'Raw Weather Data'!AQ81-$N82,"-"),"-")</f>
        <v>5.8080599999999976</v>
      </c>
      <c r="AR82" s="313"/>
      <c r="AS82" s="89">
        <f t="shared" ca="1" si="74"/>
        <v>5.8080599999999976</v>
      </c>
      <c r="AT82" s="58">
        <f ca="1">IFERROR(IF($I82="y",'Raw Weather Data'!AT81-$N82,"-"),"-")</f>
        <v>7.2300599999999946</v>
      </c>
      <c r="AU82" s="313"/>
      <c r="AV82" s="89">
        <f t="shared" ca="1" si="75"/>
        <v>7.2300599999999946</v>
      </c>
      <c r="AW82" s="58">
        <f ca="1">IFERROR(IF($I82="y",'Raw Weather Data'!AW81-$N82,"-"),"-")</f>
        <v>4.6560599999999965</v>
      </c>
      <c r="AX82" s="313"/>
      <c r="AY82" s="89">
        <f t="shared" ca="1" si="76"/>
        <v>4.6560599999999965</v>
      </c>
      <c r="AZ82" s="58">
        <f ca="1">IFERROR(IF($I82="y",'Raw Weather Data'!AZ81-$N82,"-"),"-")</f>
        <v>4.9080599999999919</v>
      </c>
      <c r="BA82" s="313"/>
      <c r="BB82" s="89">
        <f t="shared" ca="1" si="77"/>
        <v>4.9080599999999919</v>
      </c>
      <c r="BC82" s="58">
        <f ca="1">IFERROR(IF($I82="y",'Raw Weather Data'!BC81-$N82,"-"),"-")</f>
        <v>5.4840599999999853</v>
      </c>
      <c r="BD82" s="313"/>
      <c r="BE82" s="89">
        <f t="shared" ca="1" si="78"/>
        <v>5.4840599999999853</v>
      </c>
      <c r="BF82" s="58">
        <f ca="1">IFERROR(IF($I82="y",'Raw Weather Data'!BF81-$N82,"-"),"-")</f>
        <v>9.4620599999999939</v>
      </c>
      <c r="BG82" s="313"/>
      <c r="BH82" s="89">
        <f t="shared" ca="1" si="79"/>
        <v>9.4620599999999939</v>
      </c>
      <c r="BI82" s="58">
        <f ca="1">IFERROR(IF($I82="y",'Raw Weather Data'!BI81-$N82,"-"),"-")</f>
        <v>6.8700600000000094</v>
      </c>
      <c r="BJ82" s="313"/>
      <c r="BK82" s="91">
        <f t="shared" ca="1" si="80"/>
        <v>6.8700600000000094</v>
      </c>
      <c r="BN82" s="63">
        <f ca="1">IFERROR(IF($I82="y",'Raw Weather Data'!BN81-$N82,"-"),"-")</f>
        <v>-5.9399999999953934E-3</v>
      </c>
      <c r="BO82" s="313"/>
      <c r="BP82" s="89">
        <f t="shared" ca="1" si="89"/>
        <v>5.9399999999953934E-3</v>
      </c>
      <c r="BQ82" s="58">
        <f ca="1">IFERROR(IF($I82="y",'Raw Weather Data'!BQ81-$N82,"-"),"-")</f>
        <v>-0.43794000000001176</v>
      </c>
      <c r="BR82" s="313"/>
      <c r="BS82" s="89">
        <f t="shared" ca="1" si="90"/>
        <v>0.43794000000001176</v>
      </c>
      <c r="BT82" s="58">
        <f ca="1">IFERROR(IF($I82="y",'Raw Weather Data'!BT81-$N82,"-"),"-")</f>
        <v>0.96605999999999881</v>
      </c>
      <c r="BU82" s="313"/>
      <c r="BV82" s="89">
        <f t="shared" ca="1" si="91"/>
        <v>0.96605999999999881</v>
      </c>
      <c r="BW82" s="58">
        <f ca="1">IFERROR(IF($I82="y",'Raw Weather Data'!BW81-$N82,"-"),"-")</f>
        <v>0.94805999999999813</v>
      </c>
      <c r="BX82" s="313"/>
      <c r="BY82" s="89">
        <f t="shared" ca="1" si="92"/>
        <v>0.94805999999999813</v>
      </c>
      <c r="BZ82" s="58">
        <f ca="1">IFERROR(IF($I82="y",'Raw Weather Data'!BZ81-$N82,"-"),"-")</f>
        <v>-0.6899400000000071</v>
      </c>
      <c r="CA82" s="313"/>
      <c r="CB82" s="89">
        <f t="shared" ca="1" si="93"/>
        <v>0.6899400000000071</v>
      </c>
      <c r="CC82" s="58">
        <f ca="1">IFERROR(IF($I82="y",'Raw Weather Data'!CC81-$N82,"-"),"-")</f>
        <v>-1.4279400000000066</v>
      </c>
      <c r="CD82" s="313"/>
      <c r="CE82" s="89">
        <f t="shared" ca="1" si="94"/>
        <v>1.4279400000000066</v>
      </c>
      <c r="CF82" s="58">
        <f ca="1">IFERROR(IF($I82="y",'Raw Weather Data'!CF81-$N82,"-"),"-")</f>
        <v>0.35405999999998983</v>
      </c>
      <c r="CG82" s="313"/>
      <c r="CH82" s="89">
        <f t="shared" ca="1" si="95"/>
        <v>0.35405999999998983</v>
      </c>
      <c r="CI82" s="58">
        <f ca="1">IFERROR(IF($I82="y",'Raw Weather Data'!CI81-$N82,"-"),"-")</f>
        <v>0.71406000000000347</v>
      </c>
      <c r="CJ82" s="313"/>
      <c r="CK82" s="89">
        <f t="shared" ca="1" si="96"/>
        <v>0.71406000000000347</v>
      </c>
      <c r="CL82" s="46">
        <f ca="1">IFERROR(IF($I82="y",'Raw Weather Data'!CL81-$N82,"-"),"-")</f>
        <v>1.7580600000000004</v>
      </c>
      <c r="CM82" s="313"/>
      <c r="CN82" s="89">
        <f t="shared" ca="1" si="97"/>
        <v>1.7580600000000004</v>
      </c>
      <c r="CO82" s="58">
        <f ca="1">IFERROR(IF($I82="y",'Raw Weather Data'!CO81-$N82,"-"),"-")</f>
        <v>7.3560599999999994</v>
      </c>
      <c r="CP82" s="313"/>
      <c r="CQ82" s="89">
        <f t="shared" ca="1" si="98"/>
        <v>7.3560599999999994</v>
      </c>
      <c r="CR82" s="58">
        <f ca="1">IFERROR(IF($I82="y",'Raw Weather Data'!CR81-$N82,"-"),"-")</f>
        <v>5.6280599999999907</v>
      </c>
      <c r="CS82" s="313"/>
      <c r="CT82" s="89">
        <f t="shared" ca="1" si="99"/>
        <v>5.6280599999999907</v>
      </c>
      <c r="CU82" s="58">
        <f ca="1">IFERROR(IF($I82="y",'Raw Weather Data'!CU81-$N82,"-"),"-")</f>
        <v>3.0360600000000062</v>
      </c>
      <c r="CV82" s="313"/>
      <c r="CW82" s="89">
        <f t="shared" ca="1" si="100"/>
        <v>3.0360600000000062</v>
      </c>
      <c r="CX82" s="58">
        <f ca="1">IFERROR(IF($I82="y",'Raw Weather Data'!CX81-$N82,"-"),"-")</f>
        <v>4.4580600000000032</v>
      </c>
      <c r="CY82" s="313"/>
      <c r="CZ82" s="89">
        <f t="shared" ca="1" si="101"/>
        <v>4.4580600000000032</v>
      </c>
      <c r="DA82" s="58">
        <f ca="1">IFERROR(IF($I82="y",'Raw Weather Data'!DA81-$N82,"-"),"-")</f>
        <v>6.0240600000000057</v>
      </c>
      <c r="DB82" s="313"/>
      <c r="DC82" s="89">
        <f t="shared" ca="1" si="102"/>
        <v>6.0240600000000057</v>
      </c>
      <c r="DD82" s="58">
        <f ca="1">IFERROR(IF($I82="y",'Raw Weather Data'!DD81-$N82,"-"),"-")</f>
        <v>8.5080600000000004</v>
      </c>
      <c r="DE82" s="313"/>
      <c r="DF82" s="89">
        <f t="shared" ca="1" si="103"/>
        <v>8.5080600000000004</v>
      </c>
      <c r="DG82" s="58">
        <f ca="1">IFERROR(IF($I82="y",'Raw Weather Data'!DG81-$N82,"-"),"-")</f>
        <v>9.3180600000000027</v>
      </c>
      <c r="DH82" s="313"/>
      <c r="DI82" s="91">
        <f t="shared" ca="1" si="104"/>
        <v>9.3180600000000027</v>
      </c>
      <c r="DL82" s="63">
        <f ca="1">IFERROR(IF($I82="y",'Raw Weather Data'!DL81-$N82,"-"),"-")</f>
        <v>3.0060000000005971E-2</v>
      </c>
      <c r="DM82" s="313"/>
      <c r="DN82" s="89">
        <f t="shared" ca="1" si="105"/>
        <v>3.0060000000005971E-2</v>
      </c>
      <c r="DO82" s="58">
        <f ca="1">IFERROR(IF($I82="y",'Raw Weather Data'!DO81-$N82,"-"),"-")</f>
        <v>-0.38394000000000972</v>
      </c>
      <c r="DP82" s="313"/>
      <c r="DQ82" s="89">
        <f t="shared" ca="1" si="106"/>
        <v>0.38394000000000972</v>
      </c>
      <c r="DR82" s="58">
        <f ca="1">IFERROR(IF($I82="y",'Raw Weather Data'!DR81-$N82,"-"),"-")</f>
        <v>-4.1939999999996758E-2</v>
      </c>
      <c r="DS82" s="313"/>
      <c r="DT82" s="89">
        <f t="shared" ca="1" si="107"/>
        <v>4.1939999999996758E-2</v>
      </c>
      <c r="DU82" s="58">
        <f ca="1">IFERROR(IF($I82="y",'Raw Weather Data'!DU81-$N82,"-"),"-")</f>
        <v>1.3440599999999989</v>
      </c>
      <c r="DV82" s="313"/>
      <c r="DW82" s="89">
        <f t="shared" ca="1" si="108"/>
        <v>1.3440599999999989</v>
      </c>
      <c r="DX82" s="58">
        <f ca="1">IFERROR(IF($I82="y",'Raw Weather Data'!DX81-$N82,"-"),"-")</f>
        <v>-1.1039400000000086</v>
      </c>
      <c r="DY82" s="313"/>
      <c r="DZ82" s="89">
        <f t="shared" ca="1" si="109"/>
        <v>1.1039400000000086</v>
      </c>
      <c r="EA82" s="58">
        <f ca="1">IFERROR(IF($I82="y",'Raw Weather Data'!EA81-$N82,"-"),"-")</f>
        <v>-0.50994000000000028</v>
      </c>
      <c r="EB82" s="313"/>
      <c r="EC82" s="89">
        <f t="shared" ca="1" si="110"/>
        <v>0.50994000000000028</v>
      </c>
      <c r="ED82" s="58">
        <f ca="1">IFERROR(IF($I82="y",'Raw Weather Data'!ED81-$N82,"-"),"-")</f>
        <v>-0.86993999999999971</v>
      </c>
      <c r="EE82" s="313"/>
      <c r="EF82" s="89">
        <f t="shared" ca="1" si="111"/>
        <v>0.86993999999999971</v>
      </c>
      <c r="EG82" s="58">
        <f ca="1">IFERROR(IF($I82="y",'Raw Weather Data'!EG81-$N82,"-"),"-")</f>
        <v>0.10205999999999449</v>
      </c>
      <c r="EH82" s="313"/>
      <c r="EI82" s="89">
        <f t="shared" ca="1" si="112"/>
        <v>0.10205999999999449</v>
      </c>
      <c r="EJ82" s="46">
        <f ca="1">IFERROR(IF($I82="y",'Raw Weather Data'!EJ81-$N82,"-"),"-")</f>
        <v>1.4880600000000044</v>
      </c>
      <c r="EK82" s="313"/>
      <c r="EL82" s="89">
        <f t="shared" ca="1" si="113"/>
        <v>1.4880600000000044</v>
      </c>
      <c r="EM82" s="58">
        <f ca="1">IFERROR(IF($I82="y",'Raw Weather Data'!EM81-$N82,"-"),"-")</f>
        <v>6.8700600000000094</v>
      </c>
      <c r="EN82" s="313"/>
      <c r="EO82" s="89">
        <f t="shared" ca="1" si="114"/>
        <v>6.8700600000000094</v>
      </c>
      <c r="EP82" s="58">
        <f ca="1">IFERROR(IF($I82="y",'Raw Weather Data'!EP81-$N82,"-"),"-")</f>
        <v>5.4840599999999853</v>
      </c>
      <c r="EQ82" s="313"/>
      <c r="ER82" s="89">
        <f t="shared" ca="1" si="115"/>
        <v>5.4840599999999853</v>
      </c>
      <c r="ES82" s="58">
        <f ca="1">IFERROR(IF($I82="y",'Raw Weather Data'!ES81-$N82,"-"),"-")</f>
        <v>4.0260599999999869</v>
      </c>
      <c r="ET82" s="313"/>
      <c r="EU82" s="89">
        <f t="shared" ca="1" si="116"/>
        <v>4.0260599999999869</v>
      </c>
      <c r="EV82" s="58">
        <f ca="1">IFERROR(IF($I82="y",'Raw Weather Data'!EV81-$N82,"-"),"-")</f>
        <v>2.3520599999999945</v>
      </c>
      <c r="EW82" s="313"/>
      <c r="EX82" s="89">
        <f t="shared" ca="1" si="117"/>
        <v>2.3520599999999945</v>
      </c>
      <c r="EY82" s="58">
        <f ca="1">IFERROR(IF($I82="y",'Raw Weather Data'!EY81-$N82,"-"),"-")</f>
        <v>5.9160600000000017</v>
      </c>
      <c r="EZ82" s="313"/>
      <c r="FA82" s="89">
        <f t="shared" ca="1" si="118"/>
        <v>5.9160600000000017</v>
      </c>
      <c r="FB82" s="58">
        <f ca="1">IFERROR(IF($I82="y",'Raw Weather Data'!FB81-$N82,"-"),"-")</f>
        <v>3.9720599999999848</v>
      </c>
      <c r="FC82" s="313"/>
      <c r="FD82" s="89">
        <f t="shared" ca="1" si="119"/>
        <v>3.9720599999999848</v>
      </c>
      <c r="FE82" s="58">
        <f ca="1">IFERROR(IF($I82="y",'Raw Weather Data'!FE81-$N82,"-"),"-")</f>
        <v>6.5460599999999971</v>
      </c>
      <c r="FF82" s="313"/>
      <c r="FG82" s="91">
        <f t="shared" ca="1" si="81"/>
        <v>6.5460599999999971</v>
      </c>
      <c r="FJ82" s="63">
        <f ca="1">IFERROR(IF($I82="y",'Raw Weather Data'!FJ81-$N82,"-"),"-")</f>
        <v>-1.0859400000000079</v>
      </c>
      <c r="FK82" s="313"/>
      <c r="FL82" s="89">
        <f t="shared" ca="1" si="120"/>
        <v>1.0859400000000079</v>
      </c>
      <c r="FM82" s="58">
        <f ca="1">IFERROR(IF($I82="y",'Raw Weather Data'!FM81-$N82,"-"),"-")</f>
        <v>-0.94194000000000244</v>
      </c>
      <c r="FN82" s="313"/>
      <c r="FO82" s="89">
        <f t="shared" ca="1" si="121"/>
        <v>0.94194000000000244</v>
      </c>
      <c r="FP82" s="58">
        <f ca="1">IFERROR(IF($I82="y",'Raw Weather Data'!FP81-$N82,"-"),"-")</f>
        <v>1.5960600000000085</v>
      </c>
      <c r="FQ82" s="313"/>
      <c r="FR82" s="89">
        <f t="shared" ca="1" si="122"/>
        <v>1.5960600000000085</v>
      </c>
      <c r="FS82" s="58">
        <f ca="1">IFERROR(IF($I82="y",'Raw Weather Data'!FS81-$N82,"-"),"-")</f>
        <v>0.51605999999999597</v>
      </c>
      <c r="FT82" s="313"/>
      <c r="FU82" s="89">
        <f t="shared" ca="1" si="123"/>
        <v>0.51605999999999597</v>
      </c>
      <c r="FV82" s="58">
        <f ca="1">IFERROR(IF($I82="y",'Raw Weather Data'!FV81-$N82,"-"),"-")</f>
        <v>0.7860600000000062</v>
      </c>
      <c r="FW82" s="313"/>
      <c r="FX82" s="89">
        <f t="shared" ca="1" si="124"/>
        <v>0.7860600000000062</v>
      </c>
      <c r="FY82" s="58">
        <f ca="1">IFERROR(IF($I82="y",'Raw Weather Data'!FY81-$N82,"-"),"-")</f>
        <v>-1.3919399999999911</v>
      </c>
      <c r="FZ82" s="313"/>
      <c r="GA82" s="89">
        <f t="shared" ca="1" si="125"/>
        <v>1.3919399999999911</v>
      </c>
      <c r="GB82" s="58">
        <f ca="1">IFERROR(IF($I82="y",'Raw Weather Data'!GB81-$N82,"-"),"-")</f>
        <v>1.2180599999999941</v>
      </c>
      <c r="GC82" s="313"/>
      <c r="GD82" s="89">
        <f t="shared" ca="1" si="126"/>
        <v>1.2180599999999941</v>
      </c>
      <c r="GE82" s="58">
        <f ca="1">IFERROR(IF($I82="y",'Raw Weather Data'!GE81-$N82,"-"),"-")</f>
        <v>1.6140599999999949</v>
      </c>
      <c r="GF82" s="313"/>
      <c r="GG82" s="89">
        <f t="shared" ca="1" si="82"/>
        <v>1.6140599999999949</v>
      </c>
      <c r="GH82" s="46">
        <f ca="1">IF($I82="y",'Raw Weather Data'!GH81-$N82,"-")</f>
        <v>7.3920600000000007</v>
      </c>
      <c r="GI82" s="313"/>
      <c r="GJ82" s="89">
        <f t="shared" ca="1" si="83"/>
        <v>7.3920600000000007</v>
      </c>
      <c r="GK82" s="58">
        <f ca="1">IFERROR(IF($I82="y",'Raw Weather Data'!GK81-$N82,"-"),"-")</f>
        <v>4.5840599999999938</v>
      </c>
      <c r="GL82" s="313"/>
      <c r="GM82" s="89">
        <f t="shared" ca="1" si="127"/>
        <v>4.5840599999999938</v>
      </c>
      <c r="GN82" s="58">
        <f ca="1">IFERROR(IF($I82="y",'Raw Weather Data'!GN81-$N82,"-"),"-")</f>
        <v>3.8280600000000078</v>
      </c>
      <c r="GO82" s="313"/>
      <c r="GP82" s="89">
        <f t="shared" ca="1" si="128"/>
        <v>3.8280600000000078</v>
      </c>
      <c r="GQ82" s="58">
        <f ca="1">IFERROR(IF($I82="y",'Raw Weather Data'!GQ81-$N82,"-"),"-")</f>
        <v>5.1600600000000014</v>
      </c>
      <c r="GR82" s="313"/>
      <c r="GS82" s="89">
        <f t="shared" ca="1" si="129"/>
        <v>5.1600600000000014</v>
      </c>
      <c r="GT82" s="58">
        <f ca="1">IFERROR(IF($I82="y",'Raw Weather Data'!GT81-$N82,"-"),"-")</f>
        <v>4.7820600000000013</v>
      </c>
      <c r="GU82" s="313"/>
      <c r="GV82" s="89">
        <f t="shared" ca="1" si="130"/>
        <v>4.7820600000000013</v>
      </c>
      <c r="GW82" s="58">
        <f ca="1">IFERROR(IF($I82="y",'Raw Weather Data'!GW81-$N82,"-"),"-")</f>
        <v>5.5020600000000002</v>
      </c>
      <c r="GX82" s="313"/>
      <c r="GY82" s="89">
        <f t="shared" ca="1" si="131"/>
        <v>5.5020600000000002</v>
      </c>
      <c r="GZ82" s="58">
        <f ca="1">IFERROR(IF($I82="y",'Raw Weather Data'!GZ81-$N82,"-"),"-")</f>
        <v>5.6460599999999914</v>
      </c>
      <c r="HA82" s="313"/>
      <c r="HB82" s="89">
        <f t="shared" ca="1" si="132"/>
        <v>5.6460599999999914</v>
      </c>
      <c r="HC82" s="58">
        <f ca="1">IFERROR(IF($I82="y",'Raw Weather Data'!HC81-$N82,"-"),"-")</f>
        <v>6.168059999999997</v>
      </c>
      <c r="HD82" s="313"/>
      <c r="HE82" s="91">
        <f t="shared" ca="1" si="133"/>
        <v>6.168059999999997</v>
      </c>
    </row>
    <row r="83" spans="7:213" x14ac:dyDescent="0.35">
      <c r="G83"/>
      <c r="H83" s="301">
        <f t="shared" si="134"/>
        <v>7</v>
      </c>
      <c r="I83" s="301" t="str">
        <f t="shared" si="134"/>
        <v>Y</v>
      </c>
      <c r="J83"/>
      <c r="M83" s="117">
        <f t="shared" ca="1" si="135"/>
        <v>44785</v>
      </c>
      <c r="N83" s="119">
        <f t="shared" ca="1" si="135"/>
        <v>69.785060000000001</v>
      </c>
      <c r="P83" s="63">
        <f ca="1">IFERROR(IF($I83="y",'Raw Weather Data'!P82-$N83,"-"),"-")</f>
        <v>0.32093999999999312</v>
      </c>
      <c r="Q83" s="313"/>
      <c r="R83" s="89">
        <f t="shared" ca="1" si="84"/>
        <v>0.32093999999999312</v>
      </c>
      <c r="S83" s="58">
        <f ca="1">IFERROR(IF($I83="y",'Raw Weather Data'!S82-$N83,"-"),"-")</f>
        <v>1.652940000000001</v>
      </c>
      <c r="T83" s="313"/>
      <c r="U83" s="89">
        <f t="shared" ca="1" si="85"/>
        <v>1.652940000000001</v>
      </c>
      <c r="V83" s="58">
        <f ca="1">IFERROR(IF($I83="y",'Raw Weather Data'!V82-$N83,"-"),"-")</f>
        <v>2.0129400000000004</v>
      </c>
      <c r="W83" s="313"/>
      <c r="X83" s="89">
        <f t="shared" ca="1" si="86"/>
        <v>2.0129400000000004</v>
      </c>
      <c r="Y83" s="58">
        <f ca="1">IFERROR(IF($I83="y",'Raw Weather Data'!Y82-$N83,"-"),"-")</f>
        <v>2.3369399999999985</v>
      </c>
      <c r="Z83" s="313"/>
      <c r="AA83" s="89">
        <f t="shared" ca="1" si="87"/>
        <v>2.3369399999999985</v>
      </c>
      <c r="AB83" s="58">
        <f ca="1">IFERROR(IF($I83="y",'Raw Weather Data'!AB82-$N83,"-"),"-")</f>
        <v>8.6939999999998463E-2</v>
      </c>
      <c r="AC83" s="313"/>
      <c r="AD83" s="89">
        <f t="shared" ca="1" si="88"/>
        <v>8.6939999999998463E-2</v>
      </c>
      <c r="AE83" s="58">
        <f ca="1">IFERROR(IF($I83="y",'Raw Weather Data'!AE82-$N83,"-"),"-")</f>
        <v>2.5169399999999911</v>
      </c>
      <c r="AF83" s="313"/>
      <c r="AG83" s="89">
        <f t="shared" ca="1" si="70"/>
        <v>2.5169399999999911</v>
      </c>
      <c r="AH83" s="58">
        <f ca="1">IFERROR(IF($I83="y",'Raw Weather Data'!AH82-$N83,"-"),"-")</f>
        <v>2.9309400000000068</v>
      </c>
      <c r="AI83" s="313"/>
      <c r="AJ83" s="89">
        <f t="shared" ca="1" si="71"/>
        <v>2.9309400000000068</v>
      </c>
      <c r="AK83" s="58">
        <f ca="1">IFERROR(IF($I83="y",'Raw Weather Data'!AK82-$N83,"-"),"-")</f>
        <v>8.1329400000000049</v>
      </c>
      <c r="AL83" s="313"/>
      <c r="AM83" s="89">
        <f t="shared" ca="1" si="72"/>
        <v>8.1329400000000049</v>
      </c>
      <c r="AN83" s="46">
        <f ca="1">IFERROR(IF($I83="y",'Raw Weather Data'!AN82-$N83,"-"),"-")</f>
        <v>7.844939999999994</v>
      </c>
      <c r="AO83" s="313"/>
      <c r="AP83" s="89">
        <f t="shared" ca="1" si="73"/>
        <v>7.844939999999994</v>
      </c>
      <c r="AQ83" s="58">
        <f ca="1">IFERROR(IF($I83="y",'Raw Weather Data'!AQ82-$N83,"-"),"-")</f>
        <v>10.418940000000006</v>
      </c>
      <c r="AR83" s="313"/>
      <c r="AS83" s="89">
        <f t="shared" ca="1" si="74"/>
        <v>10.418940000000006</v>
      </c>
      <c r="AT83" s="58">
        <f ca="1">IFERROR(IF($I83="y",'Raw Weather Data'!AT82-$N83,"-"),"-")</f>
        <v>8.6369399999999956</v>
      </c>
      <c r="AU83" s="313"/>
      <c r="AV83" s="89">
        <f t="shared" ca="1" si="75"/>
        <v>8.6369399999999956</v>
      </c>
      <c r="AW83" s="58">
        <f ca="1">IFERROR(IF($I83="y",'Raw Weather Data'!AW82-$N83,"-"),"-")</f>
        <v>7.9169399999999968</v>
      </c>
      <c r="AX83" s="313"/>
      <c r="AY83" s="89">
        <f t="shared" ca="1" si="76"/>
        <v>7.9169399999999968</v>
      </c>
      <c r="AZ83" s="58">
        <f ca="1">IFERROR(IF($I83="y",'Raw Weather Data'!AZ82-$N83,"-"),"-")</f>
        <v>7.9529399999999981</v>
      </c>
      <c r="BA83" s="313"/>
      <c r="BB83" s="89">
        <f t="shared" ca="1" si="77"/>
        <v>7.9529399999999981</v>
      </c>
      <c r="BC83" s="58">
        <f ca="1">IFERROR(IF($I83="y",'Raw Weather Data'!BC82-$N83,"-"),"-")</f>
        <v>12.488939999999999</v>
      </c>
      <c r="BD83" s="313"/>
      <c r="BE83" s="89">
        <f t="shared" ca="1" si="78"/>
        <v>12.488939999999999</v>
      </c>
      <c r="BF83" s="58">
        <f ca="1">IFERROR(IF($I83="y",'Raw Weather Data'!BF82-$N83,"-"),"-")</f>
        <v>10.076939999999993</v>
      </c>
      <c r="BG83" s="313"/>
      <c r="BH83" s="89">
        <f t="shared" ca="1" si="79"/>
        <v>10.076939999999993</v>
      </c>
      <c r="BI83" s="58">
        <f ca="1">IFERROR(IF($I83="y",'Raw Weather Data'!BI82-$N83,"-"),"-")</f>
        <v>8.6189399999999949</v>
      </c>
      <c r="BJ83" s="313"/>
      <c r="BK83" s="91">
        <f t="shared" ca="1" si="80"/>
        <v>8.6189399999999949</v>
      </c>
      <c r="BN83" s="63">
        <f ca="1">IFERROR(IF($I83="y",'Raw Weather Data'!BN82-$N83,"-"),"-")</f>
        <v>0.3389399999999938</v>
      </c>
      <c r="BO83" s="313"/>
      <c r="BP83" s="89">
        <f t="shared" ca="1" si="89"/>
        <v>0.3389399999999938</v>
      </c>
      <c r="BQ83" s="58">
        <f ca="1">IFERROR(IF($I83="y",'Raw Weather Data'!BQ82-$N83,"-"),"-")</f>
        <v>1.3469400000000036</v>
      </c>
      <c r="BR83" s="313"/>
      <c r="BS83" s="89">
        <f t="shared" ca="1" si="90"/>
        <v>1.3469400000000036</v>
      </c>
      <c r="BT83" s="58">
        <f ca="1">IFERROR(IF($I83="y",'Raw Weather Data'!BT82-$N83,"-"),"-")</f>
        <v>2.1209400000000045</v>
      </c>
      <c r="BU83" s="313"/>
      <c r="BV83" s="89">
        <f t="shared" ca="1" si="91"/>
        <v>2.1209400000000045</v>
      </c>
      <c r="BW83" s="58">
        <f ca="1">IFERROR(IF($I83="y",'Raw Weather Data'!BW82-$N83,"-"),"-")</f>
        <v>1.0769399999999933</v>
      </c>
      <c r="BX83" s="313"/>
      <c r="BY83" s="89">
        <f t="shared" ca="1" si="92"/>
        <v>1.0769399999999933</v>
      </c>
      <c r="BZ83" s="58">
        <f ca="1">IFERROR(IF($I83="y",'Raw Weather Data'!BZ82-$N83,"-"),"-")</f>
        <v>0.59094000000000335</v>
      </c>
      <c r="CA83" s="313"/>
      <c r="CB83" s="89">
        <f t="shared" ca="1" si="93"/>
        <v>0.59094000000000335</v>
      </c>
      <c r="CC83" s="58">
        <f ca="1">IFERROR(IF($I83="y",'Raw Weather Data'!CC82-$N83,"-"),"-")</f>
        <v>2.4809400000000039</v>
      </c>
      <c r="CD83" s="313"/>
      <c r="CE83" s="89">
        <f t="shared" ca="1" si="94"/>
        <v>2.4809400000000039</v>
      </c>
      <c r="CF83" s="58">
        <f ca="1">IFERROR(IF($I83="y",'Raw Weather Data'!CF82-$N83,"-"),"-")</f>
        <v>2.3909400000000005</v>
      </c>
      <c r="CG83" s="313"/>
      <c r="CH83" s="89">
        <f t="shared" ca="1" si="95"/>
        <v>2.3909400000000005</v>
      </c>
      <c r="CI83" s="58">
        <f ca="1">IFERROR(IF($I83="y",'Raw Weather Data'!CI82-$N83,"-"),"-")</f>
        <v>3.9749399999999895</v>
      </c>
      <c r="CJ83" s="313"/>
      <c r="CK83" s="89">
        <f t="shared" ca="1" si="96"/>
        <v>3.9749399999999895</v>
      </c>
      <c r="CL83" s="46">
        <f ca="1">IFERROR(IF($I83="y",'Raw Weather Data'!CL82-$N83,"-"),"-")</f>
        <v>9.8969399999999865</v>
      </c>
      <c r="CM83" s="313"/>
      <c r="CN83" s="89">
        <f t="shared" ca="1" si="97"/>
        <v>9.8969399999999865</v>
      </c>
      <c r="CO83" s="58">
        <f ca="1">IFERROR(IF($I83="y",'Raw Weather Data'!CO82-$N83,"-"),"-")</f>
        <v>8.726939999999999</v>
      </c>
      <c r="CP83" s="313"/>
      <c r="CQ83" s="89">
        <f t="shared" ca="1" si="98"/>
        <v>8.726939999999999</v>
      </c>
      <c r="CR83" s="58">
        <f ca="1">IFERROR(IF($I83="y",'Raw Weather Data'!CR82-$N83,"-"),"-")</f>
        <v>5.6309399999999954</v>
      </c>
      <c r="CS83" s="313"/>
      <c r="CT83" s="89">
        <f t="shared" ca="1" si="99"/>
        <v>5.6309399999999954</v>
      </c>
      <c r="CU83" s="58">
        <f ca="1">IFERROR(IF($I83="y",'Raw Weather Data'!CU82-$N83,"-"),"-")</f>
        <v>9.5189400000000006</v>
      </c>
      <c r="CV83" s="313"/>
      <c r="CW83" s="89">
        <f t="shared" ca="1" si="100"/>
        <v>9.5189400000000006</v>
      </c>
      <c r="CX83" s="58">
        <f ca="1">IFERROR(IF($I83="y",'Raw Weather Data'!CX82-$N83,"-"),"-")</f>
        <v>9.7709400000000102</v>
      </c>
      <c r="CY83" s="313"/>
      <c r="CZ83" s="89">
        <f t="shared" ca="1" si="101"/>
        <v>9.7709400000000102</v>
      </c>
      <c r="DA83" s="58">
        <f ca="1">IFERROR(IF($I83="y",'Raw Weather Data'!DA82-$N83,"-"),"-")</f>
        <v>11.714939999999999</v>
      </c>
      <c r="DB83" s="313"/>
      <c r="DC83" s="89">
        <f t="shared" ca="1" si="102"/>
        <v>11.714939999999999</v>
      </c>
      <c r="DD83" s="58">
        <f ca="1">IFERROR(IF($I83="y",'Raw Weather Data'!DD82-$N83,"-"),"-")</f>
        <v>13.424940000000007</v>
      </c>
      <c r="DE83" s="313"/>
      <c r="DF83" s="89">
        <f t="shared" ca="1" si="103"/>
        <v>13.424940000000007</v>
      </c>
      <c r="DG83" s="58">
        <f ca="1">IFERROR(IF($I83="y",'Raw Weather Data'!DG82-$N83,"-"),"-")</f>
        <v>8.2949400000000111</v>
      </c>
      <c r="DH83" s="313"/>
      <c r="DI83" s="91">
        <f t="shared" ca="1" si="104"/>
        <v>8.2949400000000111</v>
      </c>
      <c r="DL83" s="63">
        <f ca="1">IFERROR(IF($I83="y",'Raw Weather Data'!DL82-$N83,"-"),"-")</f>
        <v>1.094939999999994</v>
      </c>
      <c r="DM83" s="313"/>
      <c r="DN83" s="89">
        <f t="shared" ca="1" si="105"/>
        <v>1.094939999999994</v>
      </c>
      <c r="DO83" s="58">
        <f ca="1">IFERROR(IF($I83="y",'Raw Weather Data'!DO82-$N83,"-"),"-")</f>
        <v>1.1669399999999968</v>
      </c>
      <c r="DP83" s="313"/>
      <c r="DQ83" s="89">
        <f t="shared" ca="1" si="106"/>
        <v>1.1669399999999968</v>
      </c>
      <c r="DR83" s="58">
        <f ca="1">IFERROR(IF($I83="y",'Raw Weather Data'!DR82-$N83,"-"),"-")</f>
        <v>1.5629399999999976</v>
      </c>
      <c r="DS83" s="313"/>
      <c r="DT83" s="89">
        <f t="shared" ca="1" si="107"/>
        <v>1.5629399999999976</v>
      </c>
      <c r="DU83" s="58">
        <f ca="1">IFERROR(IF($I83="y",'Raw Weather Data'!DU82-$N83,"-"),"-")</f>
        <v>1.7609399999999908</v>
      </c>
      <c r="DV83" s="313"/>
      <c r="DW83" s="89">
        <f t="shared" ca="1" si="108"/>
        <v>1.7609399999999908</v>
      </c>
      <c r="DX83" s="58">
        <f ca="1">IFERROR(IF($I83="y",'Raw Weather Data'!DX82-$N83,"-"),"-")</f>
        <v>1.2929400000000015</v>
      </c>
      <c r="DY83" s="313"/>
      <c r="DZ83" s="89">
        <f t="shared" ca="1" si="109"/>
        <v>1.2929400000000015</v>
      </c>
      <c r="EA83" s="58">
        <f ca="1">IFERROR(IF($I83="y",'Raw Weather Data'!EA82-$N83,"-"),"-")</f>
        <v>0.7349399999999946</v>
      </c>
      <c r="EB83" s="313"/>
      <c r="EC83" s="89">
        <f t="shared" ca="1" si="110"/>
        <v>0.7349399999999946</v>
      </c>
      <c r="ED83" s="58">
        <f ca="1">IFERROR(IF($I83="y",'Raw Weather Data'!ED82-$N83,"-"),"-")</f>
        <v>2.0129400000000004</v>
      </c>
      <c r="EE83" s="313"/>
      <c r="EF83" s="89">
        <f t="shared" ca="1" si="111"/>
        <v>2.0129400000000004</v>
      </c>
      <c r="EG83" s="58">
        <f ca="1">IFERROR(IF($I83="y",'Raw Weather Data'!EG82-$N83,"-"),"-")</f>
        <v>2.2289400000000086</v>
      </c>
      <c r="EH83" s="313"/>
      <c r="EI83" s="89">
        <f t="shared" ca="1" si="112"/>
        <v>2.2289400000000086</v>
      </c>
      <c r="EJ83" s="46">
        <f ca="1">IFERROR(IF($I83="y",'Raw Weather Data'!EJ82-$N83,"-"),"-")</f>
        <v>9.9329400000000021</v>
      </c>
      <c r="EK83" s="313"/>
      <c r="EL83" s="89">
        <f t="shared" ca="1" si="113"/>
        <v>9.9329400000000021</v>
      </c>
      <c r="EM83" s="58">
        <f ca="1">IFERROR(IF($I83="y",'Raw Weather Data'!EM82-$N83,"-"),"-")</f>
        <v>9.0869399999999985</v>
      </c>
      <c r="EN83" s="313"/>
      <c r="EO83" s="89">
        <f t="shared" ca="1" si="114"/>
        <v>9.0869399999999985</v>
      </c>
      <c r="EP83" s="58">
        <f ca="1">IFERROR(IF($I83="y",'Raw Weather Data'!EP82-$N83,"-"),"-")</f>
        <v>7.6469399999999865</v>
      </c>
      <c r="EQ83" s="313"/>
      <c r="ER83" s="89">
        <f t="shared" ca="1" si="115"/>
        <v>7.6469399999999865</v>
      </c>
      <c r="ES83" s="58">
        <f ca="1">IFERROR(IF($I83="y",'Raw Weather Data'!ES82-$N83,"-"),"-")</f>
        <v>6.962939999999989</v>
      </c>
      <c r="ET83" s="313"/>
      <c r="EU83" s="89">
        <f t="shared" ca="1" si="116"/>
        <v>6.962939999999989</v>
      </c>
      <c r="EV83" s="58">
        <f ca="1">IFERROR(IF($I83="y",'Raw Weather Data'!EV82-$N83,"-"),"-")</f>
        <v>9.2309400000000039</v>
      </c>
      <c r="EW83" s="313"/>
      <c r="EX83" s="89">
        <f t="shared" ca="1" si="117"/>
        <v>9.2309400000000039</v>
      </c>
      <c r="EY83" s="58">
        <f ca="1">IFERROR(IF($I83="y",'Raw Weather Data'!EY82-$N83,"-"),"-")</f>
        <v>7.3229400000000027</v>
      </c>
      <c r="EZ83" s="313"/>
      <c r="FA83" s="89">
        <f t="shared" ca="1" si="118"/>
        <v>7.3229400000000027</v>
      </c>
      <c r="FB83" s="58">
        <f ca="1">IFERROR(IF($I83="y",'Raw Weather Data'!FB82-$N83,"-"),"-")</f>
        <v>10.058939999999993</v>
      </c>
      <c r="FC83" s="313"/>
      <c r="FD83" s="89">
        <f t="shared" ca="1" si="119"/>
        <v>10.058939999999993</v>
      </c>
      <c r="FE83" s="58">
        <f ca="1">IFERROR(IF($I83="y",'Raw Weather Data'!FE82-$N83,"-"),"-")</f>
        <v>9.1949400000000026</v>
      </c>
      <c r="FF83" s="313"/>
      <c r="FG83" s="91">
        <f t="shared" ca="1" si="81"/>
        <v>9.1949400000000026</v>
      </c>
      <c r="FJ83" s="63">
        <f ca="1">IFERROR(IF($I83="y",'Raw Weather Data'!FJ82-$N83,"-"),"-")</f>
        <v>0.10493999999999915</v>
      </c>
      <c r="FK83" s="313"/>
      <c r="FL83" s="89">
        <f t="shared" ca="1" si="120"/>
        <v>0.10493999999999915</v>
      </c>
      <c r="FM83" s="58">
        <f ca="1">IFERROR(IF($I83="y",'Raw Weather Data'!FM82-$N83,"-"),"-")</f>
        <v>1.7969399999999922</v>
      </c>
      <c r="FN83" s="313"/>
      <c r="FO83" s="89">
        <f t="shared" ca="1" si="121"/>
        <v>1.7969399999999922</v>
      </c>
      <c r="FP83" s="58">
        <f ca="1">IFERROR(IF($I83="y",'Raw Weather Data'!FP82-$N83,"-"),"-")</f>
        <v>2.1749400000000065</v>
      </c>
      <c r="FQ83" s="313"/>
      <c r="FR83" s="89">
        <f t="shared" ca="1" si="122"/>
        <v>2.1749400000000065</v>
      </c>
      <c r="FS83" s="58">
        <f ca="1">IFERROR(IF($I83="y",'Raw Weather Data'!FS82-$N83,"-"),"-")</f>
        <v>2.1209400000000045</v>
      </c>
      <c r="FT83" s="313"/>
      <c r="FU83" s="89">
        <f t="shared" ca="1" si="123"/>
        <v>2.1209400000000045</v>
      </c>
      <c r="FV83" s="58">
        <f ca="1">IFERROR(IF($I83="y",'Raw Weather Data'!FV82-$N83,"-"),"-")</f>
        <v>0.50093999999999994</v>
      </c>
      <c r="FW83" s="313"/>
      <c r="FX83" s="89">
        <f t="shared" ca="1" si="124"/>
        <v>0.50093999999999994</v>
      </c>
      <c r="FY83" s="58">
        <f ca="1">IFERROR(IF($I83="y",'Raw Weather Data'!FY82-$N83,"-"),"-")</f>
        <v>2.2469399999999951</v>
      </c>
      <c r="FZ83" s="313"/>
      <c r="GA83" s="89">
        <f t="shared" ca="1" si="125"/>
        <v>2.2469399999999951</v>
      </c>
      <c r="GB83" s="58">
        <f ca="1">IFERROR(IF($I83="y",'Raw Weather Data'!GB82-$N83,"-"),"-")</f>
        <v>3.8129399999999976</v>
      </c>
      <c r="GC83" s="313"/>
      <c r="GD83" s="89">
        <f t="shared" ca="1" si="126"/>
        <v>3.8129399999999976</v>
      </c>
      <c r="GE83" s="58">
        <f ca="1">IFERROR(IF($I83="y",'Raw Weather Data'!GE82-$N83,"-"),"-")</f>
        <v>10.25694</v>
      </c>
      <c r="GF83" s="313"/>
      <c r="GG83" s="89">
        <f t="shared" ca="1" si="82"/>
        <v>10.25694</v>
      </c>
      <c r="GH83" s="46">
        <f ca="1">IF($I83="y",'Raw Weather Data'!GH82-$N83,"-")</f>
        <v>8.2769399999999962</v>
      </c>
      <c r="GI83" s="313"/>
      <c r="GJ83" s="89">
        <f t="shared" ca="1" si="83"/>
        <v>8.2769399999999962</v>
      </c>
      <c r="GK83" s="58">
        <f ca="1">IFERROR(IF($I83="y",'Raw Weather Data'!GK82-$N83,"-"),"-")</f>
        <v>8.4749399999999895</v>
      </c>
      <c r="GL83" s="313"/>
      <c r="GM83" s="89">
        <f t="shared" ca="1" si="127"/>
        <v>8.4749399999999895</v>
      </c>
      <c r="GN83" s="58">
        <f ca="1">IFERROR(IF($I83="y",'Raw Weather Data'!GN82-$N83,"-"),"-")</f>
        <v>9.0329400000000106</v>
      </c>
      <c r="GO83" s="313"/>
      <c r="GP83" s="89">
        <f t="shared" ca="1" si="128"/>
        <v>9.0329400000000106</v>
      </c>
      <c r="GQ83" s="58">
        <f ca="1">IFERROR(IF($I83="y",'Raw Weather Data'!GQ82-$N83,"-"),"-")</f>
        <v>9.4829399999999993</v>
      </c>
      <c r="GR83" s="313"/>
      <c r="GS83" s="89">
        <f t="shared" ca="1" si="129"/>
        <v>9.4829399999999993</v>
      </c>
      <c r="GT83" s="58">
        <f ca="1">IFERROR(IF($I83="y",'Raw Weather Data'!GT82-$N83,"-"),"-")</f>
        <v>9.554940000000002</v>
      </c>
      <c r="GU83" s="313"/>
      <c r="GV83" s="89">
        <f t="shared" ca="1" si="130"/>
        <v>9.554940000000002</v>
      </c>
      <c r="GW83" s="58">
        <f ca="1">IFERROR(IF($I83="y",'Raw Weather Data'!GW82-$N83,"-"),"-")</f>
        <v>8.6549399999999963</v>
      </c>
      <c r="GX83" s="313"/>
      <c r="GY83" s="89">
        <f t="shared" ca="1" si="131"/>
        <v>8.6549399999999963</v>
      </c>
      <c r="GZ83" s="58">
        <f ca="1">IFERROR(IF($I83="y",'Raw Weather Data'!GZ82-$N83,"-"),"-")</f>
        <v>11.444940000000003</v>
      </c>
      <c r="HA83" s="313"/>
      <c r="HB83" s="89">
        <f t="shared" ca="1" si="132"/>
        <v>11.444940000000003</v>
      </c>
      <c r="HC83" s="58">
        <f ca="1">IFERROR(IF($I83="y",'Raw Weather Data'!HC82-$N83,"-"),"-")</f>
        <v>10.310940000000002</v>
      </c>
      <c r="HD83" s="313"/>
      <c r="HE83" s="91">
        <f t="shared" ca="1" si="133"/>
        <v>10.310940000000002</v>
      </c>
    </row>
    <row r="84" spans="7:213" x14ac:dyDescent="0.35">
      <c r="G84"/>
      <c r="H84" s="301">
        <f t="shared" si="134"/>
        <v>8</v>
      </c>
      <c r="I84" s="301" t="str">
        <f t="shared" si="134"/>
        <v>Y</v>
      </c>
      <c r="J84"/>
      <c r="M84" s="117">
        <f t="shared" ca="1" si="135"/>
        <v>44784</v>
      </c>
      <c r="N84" s="119">
        <f t="shared" ca="1" si="135"/>
        <v>72.803840000000008</v>
      </c>
      <c r="P84" s="63">
        <f ca="1">IFERROR(IF($I84="y",'Raw Weather Data'!P83-$N84,"-"),"-")</f>
        <v>-0.9878400000000056</v>
      </c>
      <c r="Q84" s="313"/>
      <c r="R84" s="89">
        <f t="shared" ca="1" si="84"/>
        <v>0.9878400000000056</v>
      </c>
      <c r="S84" s="58">
        <f ca="1">IFERROR(IF($I84="y",'Raw Weather Data'!S83-$N84,"-"),"-")</f>
        <v>0.12815999999997985</v>
      </c>
      <c r="T84" s="313"/>
      <c r="U84" s="89">
        <f t="shared" ca="1" si="85"/>
        <v>0.12815999999997985</v>
      </c>
      <c r="V84" s="58">
        <f ca="1">IFERROR(IF($I84="y",'Raw Weather Data'!V83-$N84,"-"),"-")</f>
        <v>2.0159999999989964E-2</v>
      </c>
      <c r="W84" s="313"/>
      <c r="X84" s="89">
        <f t="shared" ca="1" si="86"/>
        <v>2.0159999999989964E-2</v>
      </c>
      <c r="Y84" s="58">
        <f ca="1">IFERROR(IF($I84="y",'Raw Weather Data'!Y83-$N84,"-"),"-")</f>
        <v>-2.0138400000000161</v>
      </c>
      <c r="Z84" s="313"/>
      <c r="AA84" s="89">
        <f t="shared" ca="1" si="87"/>
        <v>2.0138400000000161</v>
      </c>
      <c r="AB84" s="58">
        <f ca="1">IFERROR(IF($I84="y",'Raw Weather Data'!AB83-$N84,"-"),"-")</f>
        <v>1.1541599999999903</v>
      </c>
      <c r="AC84" s="313"/>
      <c r="AD84" s="89">
        <f t="shared" ca="1" si="88"/>
        <v>1.1541599999999903</v>
      </c>
      <c r="AE84" s="58">
        <f ca="1">IFERROR(IF($I84="y",'Raw Weather Data'!AE83-$N84,"-"),"-")</f>
        <v>0.5781599999999969</v>
      </c>
      <c r="AF84" s="313"/>
      <c r="AG84" s="89">
        <f t="shared" ca="1" si="70"/>
        <v>0.5781599999999969</v>
      </c>
      <c r="AH84" s="58">
        <f ca="1">IFERROR(IF($I84="y",'Raw Weather Data'!AH83-$N84,"-"),"-")</f>
        <v>3.7821599999999904</v>
      </c>
      <c r="AI84" s="313"/>
      <c r="AJ84" s="89">
        <f t="shared" ca="1" si="71"/>
        <v>3.7821599999999904</v>
      </c>
      <c r="AK84" s="58">
        <f ca="1">IFERROR(IF($I84="y",'Raw Weather Data'!AK83-$N84,"-"),"-")</f>
        <v>3.8541599999999931</v>
      </c>
      <c r="AL84" s="313"/>
      <c r="AM84" s="89">
        <f t="shared" ca="1" si="72"/>
        <v>3.8541599999999931</v>
      </c>
      <c r="AN84" s="46">
        <f ca="1">IFERROR(IF($I84="y",'Raw Weather Data'!AN83-$N84,"-"),"-")</f>
        <v>6.8961599999999947</v>
      </c>
      <c r="AO84" s="313"/>
      <c r="AP84" s="89">
        <f t="shared" ca="1" si="73"/>
        <v>6.8961599999999947</v>
      </c>
      <c r="AQ84" s="58">
        <f ca="1">IFERROR(IF($I84="y",'Raw Weather Data'!AQ83-$N84,"-"),"-")</f>
        <v>6.3921599999999899</v>
      </c>
      <c r="AR84" s="313"/>
      <c r="AS84" s="89">
        <f t="shared" ca="1" si="74"/>
        <v>6.3921599999999899</v>
      </c>
      <c r="AT84" s="58">
        <f ca="1">IFERROR(IF($I84="y",'Raw Weather Data'!AT83-$N84,"-"),"-")</f>
        <v>4.8081599999999867</v>
      </c>
      <c r="AU84" s="313"/>
      <c r="AV84" s="89">
        <f t="shared" ca="1" si="75"/>
        <v>4.8081599999999867</v>
      </c>
      <c r="AW84" s="58">
        <f ca="1">IFERROR(IF($I84="y",'Raw Weather Data'!AW83-$N84,"-"),"-")</f>
        <v>5.1321599999999989</v>
      </c>
      <c r="AX84" s="313"/>
      <c r="AY84" s="89">
        <f t="shared" ca="1" si="76"/>
        <v>5.1321599999999989</v>
      </c>
      <c r="AZ84" s="58">
        <f ca="1">IFERROR(IF($I84="y",'Raw Weather Data'!AZ83-$N84,"-"),"-")</f>
        <v>9.0561599999999913</v>
      </c>
      <c r="BA84" s="313"/>
      <c r="BB84" s="89">
        <f t="shared" ca="1" si="77"/>
        <v>9.0561599999999913</v>
      </c>
      <c r="BC84" s="58">
        <f ca="1">IFERROR(IF($I84="y",'Raw Weather Data'!BC83-$N84,"-"),"-")</f>
        <v>8.1201599999999985</v>
      </c>
      <c r="BD84" s="313"/>
      <c r="BE84" s="89">
        <f t="shared" ca="1" si="78"/>
        <v>8.1201599999999985</v>
      </c>
      <c r="BF84" s="58">
        <f ca="1">IFERROR(IF($I84="y",'Raw Weather Data'!BF83-$N84,"-"),"-")</f>
        <v>7.1661599999999908</v>
      </c>
      <c r="BG84" s="313"/>
      <c r="BH84" s="89">
        <f t="shared" ca="1" si="79"/>
        <v>7.1661599999999908</v>
      </c>
      <c r="BI84" s="58">
        <f ca="1">IFERROR(IF($I84="y",'Raw Weather Data'!BI83-$N84,"-"),"-")</f>
        <v>7.7061599999999828</v>
      </c>
      <c r="BJ84" s="313"/>
      <c r="BK84" s="91">
        <f t="shared" ca="1" si="80"/>
        <v>7.7061599999999828</v>
      </c>
      <c r="BN84" s="63">
        <f ca="1">IFERROR(IF($I84="y",'Raw Weather Data'!BN83-$N84,"-"),"-")</f>
        <v>-0.96984000000000492</v>
      </c>
      <c r="BO84" s="313"/>
      <c r="BP84" s="89">
        <f t="shared" ca="1" si="89"/>
        <v>0.96984000000000492</v>
      </c>
      <c r="BQ84" s="58">
        <f ca="1">IFERROR(IF($I84="y",'Raw Weather Data'!BQ83-$N84,"-"),"-")</f>
        <v>-0.73583999999999605</v>
      </c>
      <c r="BR84" s="313"/>
      <c r="BS84" s="89">
        <f t="shared" ca="1" si="90"/>
        <v>0.73583999999999605</v>
      </c>
      <c r="BT84" s="58">
        <f ca="1">IFERROR(IF($I84="y",'Raw Weather Data'!BT83-$N84,"-"),"-")</f>
        <v>-1.1678400000000124</v>
      </c>
      <c r="BU84" s="313"/>
      <c r="BV84" s="89">
        <f t="shared" ca="1" si="91"/>
        <v>1.1678400000000124</v>
      </c>
      <c r="BW84" s="58">
        <f ca="1">IFERROR(IF($I84="y",'Raw Weather Data'!BW83-$N84,"-"),"-")</f>
        <v>-2.0138400000000161</v>
      </c>
      <c r="BX84" s="313"/>
      <c r="BY84" s="89">
        <f t="shared" ca="1" si="92"/>
        <v>2.0138400000000161</v>
      </c>
      <c r="BZ84" s="58">
        <f ca="1">IFERROR(IF($I84="y",'Raw Weather Data'!BZ83-$N84,"-"),"-")</f>
        <v>-0.17784000000000333</v>
      </c>
      <c r="CA84" s="313"/>
      <c r="CB84" s="89">
        <f t="shared" ca="1" si="93"/>
        <v>0.17784000000000333</v>
      </c>
      <c r="CC84" s="58">
        <f ca="1">IFERROR(IF($I84="y",'Raw Weather Data'!CC83-$N84,"-"),"-")</f>
        <v>-0.12384000000000128</v>
      </c>
      <c r="CD84" s="313"/>
      <c r="CE84" s="89">
        <f t="shared" ca="1" si="94"/>
        <v>0.12384000000000128</v>
      </c>
      <c r="CF84" s="58">
        <f ca="1">IFERROR(IF($I84="y",'Raw Weather Data'!CF83-$N84,"-"),"-")</f>
        <v>3.7461600000000033</v>
      </c>
      <c r="CG84" s="313"/>
      <c r="CH84" s="89">
        <f t="shared" ca="1" si="95"/>
        <v>3.7461600000000033</v>
      </c>
      <c r="CI84" s="58">
        <f ca="1">IFERROR(IF($I84="y",'Raw Weather Data'!CI83-$N84,"-"),"-")</f>
        <v>5.3841599999999943</v>
      </c>
      <c r="CJ84" s="313"/>
      <c r="CK84" s="89">
        <f t="shared" ca="1" si="96"/>
        <v>5.3841599999999943</v>
      </c>
      <c r="CL84" s="46">
        <f ca="1">IFERROR(IF($I84="y",'Raw Weather Data'!CL83-$N84,"-"),"-")</f>
        <v>6.5001599999999939</v>
      </c>
      <c r="CM84" s="313"/>
      <c r="CN84" s="89">
        <f t="shared" ca="1" si="97"/>
        <v>6.5001599999999939</v>
      </c>
      <c r="CO84" s="58">
        <f ca="1">IFERROR(IF($I84="y",'Raw Weather Data'!CO83-$N84,"-"),"-")</f>
        <v>4.6461599999999947</v>
      </c>
      <c r="CP84" s="313"/>
      <c r="CQ84" s="89">
        <f t="shared" ca="1" si="98"/>
        <v>4.6461599999999947</v>
      </c>
      <c r="CR84" s="58">
        <f ca="1">IFERROR(IF($I84="y",'Raw Weather Data'!CR83-$N84,"-"),"-")</f>
        <v>7.2921599999999955</v>
      </c>
      <c r="CS84" s="313"/>
      <c r="CT84" s="89">
        <f t="shared" ca="1" si="99"/>
        <v>7.2921599999999955</v>
      </c>
      <c r="CU84" s="58">
        <f ca="1">IFERROR(IF($I84="y",'Raw Weather Data'!CU83-$N84,"-"),"-")</f>
        <v>7.2921599999999955</v>
      </c>
      <c r="CV84" s="313"/>
      <c r="CW84" s="89">
        <f t="shared" ca="1" si="100"/>
        <v>7.2921599999999955</v>
      </c>
      <c r="CX84" s="58">
        <f ca="1">IFERROR(IF($I84="y",'Raw Weather Data'!CX83-$N84,"-"),"-")</f>
        <v>8.3901599999999803</v>
      </c>
      <c r="CY84" s="313"/>
      <c r="CZ84" s="89">
        <f t="shared" ca="1" si="101"/>
        <v>8.3901599999999803</v>
      </c>
      <c r="DA84" s="58">
        <f ca="1">IFERROR(IF($I84="y",'Raw Weather Data'!DA83-$N84,"-"),"-")</f>
        <v>10.280159999999995</v>
      </c>
      <c r="DB84" s="313"/>
      <c r="DC84" s="89">
        <f t="shared" ca="1" si="102"/>
        <v>10.280159999999995</v>
      </c>
      <c r="DD84" s="58">
        <f ca="1">IFERROR(IF($I84="y",'Raw Weather Data'!DD83-$N84,"-"),"-")</f>
        <v>7.1121599999999887</v>
      </c>
      <c r="DE84" s="313"/>
      <c r="DF84" s="89">
        <f t="shared" ca="1" si="103"/>
        <v>7.1121599999999887</v>
      </c>
      <c r="DG84" s="58">
        <f ca="1">IFERROR(IF($I84="y",'Raw Weather Data'!DG83-$N84,"-"),"-")</f>
        <v>6.2301599999999837</v>
      </c>
      <c r="DH84" s="313"/>
      <c r="DI84" s="91">
        <f t="shared" ca="1" si="104"/>
        <v>6.2301599999999837</v>
      </c>
      <c r="DL84" s="63">
        <f ca="1">IFERROR(IF($I84="y",'Raw Weather Data'!DL83-$N84,"-"),"-")</f>
        <v>-1.4018400000000071</v>
      </c>
      <c r="DM84" s="313"/>
      <c r="DN84" s="89">
        <f t="shared" ca="1" si="105"/>
        <v>1.4018400000000071</v>
      </c>
      <c r="DO84" s="58">
        <f ca="1">IFERROR(IF($I84="y",'Raw Weather Data'!DO83-$N84,"-"),"-")</f>
        <v>-1.0598400000000083</v>
      </c>
      <c r="DP84" s="313"/>
      <c r="DQ84" s="89">
        <f t="shared" ca="1" si="106"/>
        <v>1.0598400000000083</v>
      </c>
      <c r="DR84" s="58">
        <f ca="1">IFERROR(IF($I84="y",'Raw Weather Data'!DR83-$N84,"-"),"-")</f>
        <v>-1.0958400000000097</v>
      </c>
      <c r="DS84" s="313"/>
      <c r="DT84" s="89">
        <f t="shared" ca="1" si="107"/>
        <v>1.0958400000000097</v>
      </c>
      <c r="DU84" s="58">
        <f ca="1">IFERROR(IF($I84="y",'Raw Weather Data'!DU83-$N84,"-"),"-")</f>
        <v>-1.1318400000000111</v>
      </c>
      <c r="DV84" s="313"/>
      <c r="DW84" s="89">
        <f t="shared" ca="1" si="108"/>
        <v>1.1318400000000111</v>
      </c>
      <c r="DX84" s="58">
        <f ca="1">IFERROR(IF($I84="y",'Raw Weather Data'!DX83-$N84,"-"),"-")</f>
        <v>-1.2398400000000152</v>
      </c>
      <c r="DY84" s="313"/>
      <c r="DZ84" s="89">
        <f t="shared" ca="1" si="109"/>
        <v>1.2398400000000152</v>
      </c>
      <c r="EA84" s="58">
        <f ca="1">IFERROR(IF($I84="y",'Raw Weather Data'!EA83-$N84,"-"),"-")</f>
        <v>0.39815999999999008</v>
      </c>
      <c r="EB84" s="313"/>
      <c r="EC84" s="89">
        <f t="shared" ca="1" si="110"/>
        <v>0.39815999999999008</v>
      </c>
      <c r="ED84" s="58">
        <f ca="1">IFERROR(IF($I84="y",'Raw Weather Data'!ED83-$N84,"-"),"-")</f>
        <v>1.8021599999999864</v>
      </c>
      <c r="EE84" s="313"/>
      <c r="EF84" s="89">
        <f t="shared" ca="1" si="111"/>
        <v>1.8021599999999864</v>
      </c>
      <c r="EG84" s="58">
        <f ca="1">IFERROR(IF($I84="y",'Raw Weather Data'!EG83-$N84,"-"),"-")</f>
        <v>4.1061599999999885</v>
      </c>
      <c r="EH84" s="313"/>
      <c r="EI84" s="89">
        <f t="shared" ca="1" si="112"/>
        <v>4.1061599999999885</v>
      </c>
      <c r="EJ84" s="46">
        <f ca="1">IFERROR(IF($I84="y",'Raw Weather Data'!EJ83-$N84,"-"),"-")</f>
        <v>5.4741599999999977</v>
      </c>
      <c r="EK84" s="313"/>
      <c r="EL84" s="89">
        <f t="shared" ca="1" si="113"/>
        <v>5.4741599999999977</v>
      </c>
      <c r="EM84" s="58">
        <f ca="1">IFERROR(IF($I84="y",'Raw Weather Data'!EM83-$N84,"-"),"-")</f>
        <v>5.8521599999999978</v>
      </c>
      <c r="EN84" s="313"/>
      <c r="EO84" s="89">
        <f t="shared" ca="1" si="114"/>
        <v>5.8521599999999978</v>
      </c>
      <c r="EP84" s="58">
        <f ca="1">IFERROR(IF($I84="y",'Raw Weather Data'!EP83-$N84,"-"),"-")</f>
        <v>6.554159999999996</v>
      </c>
      <c r="EQ84" s="313"/>
      <c r="ER84" s="89">
        <f t="shared" ca="1" si="115"/>
        <v>6.554159999999996</v>
      </c>
      <c r="ES84" s="58">
        <f ca="1">IFERROR(IF($I84="y",'Raw Weather Data'!ES83-$N84,"-"),"-")</f>
        <v>6.5361599999999953</v>
      </c>
      <c r="ET84" s="313"/>
      <c r="EU84" s="89">
        <f t="shared" ca="1" si="116"/>
        <v>6.5361599999999953</v>
      </c>
      <c r="EV84" s="58">
        <f ca="1">IFERROR(IF($I84="y",'Raw Weather Data'!EV83-$N84,"-"),"-")</f>
        <v>5.9241600000000005</v>
      </c>
      <c r="EW84" s="313"/>
      <c r="EX84" s="89">
        <f t="shared" ca="1" si="117"/>
        <v>5.9241600000000005</v>
      </c>
      <c r="EY84" s="58">
        <f ca="1">IFERROR(IF($I84="y",'Raw Weather Data'!EY83-$N84,"-"),"-")</f>
        <v>6.5181599999999946</v>
      </c>
      <c r="EZ84" s="313"/>
      <c r="FA84" s="89">
        <f t="shared" ca="1" si="118"/>
        <v>6.5181599999999946</v>
      </c>
      <c r="FB84" s="58">
        <f ca="1">IFERROR(IF($I84="y",'Raw Weather Data'!FB83-$N84,"-"),"-")</f>
        <v>6.6801600000000008</v>
      </c>
      <c r="FC84" s="313"/>
      <c r="FD84" s="89">
        <f t="shared" ca="1" si="119"/>
        <v>6.6801600000000008</v>
      </c>
      <c r="FE84" s="58">
        <f ca="1">IFERROR(IF($I84="y",'Raw Weather Data'!FE83-$N84,"-"),"-")</f>
        <v>7.7601599999999848</v>
      </c>
      <c r="FF84" s="313"/>
      <c r="FG84" s="91">
        <f t="shared" ca="1" si="81"/>
        <v>7.7601599999999848</v>
      </c>
      <c r="FJ84" s="63">
        <f ca="1">IFERROR(IF($I84="y",'Raw Weather Data'!FJ83-$N84,"-"),"-")</f>
        <v>-1.0058400000000063</v>
      </c>
      <c r="FK84" s="313"/>
      <c r="FL84" s="89">
        <f t="shared" ca="1" si="120"/>
        <v>1.0058400000000063</v>
      </c>
      <c r="FM84" s="58">
        <f ca="1">IFERROR(IF($I84="y",'Raw Weather Data'!FM83-$N84,"-"),"-")</f>
        <v>-0.42984000000001288</v>
      </c>
      <c r="FN84" s="313"/>
      <c r="FO84" s="89">
        <f t="shared" ca="1" si="121"/>
        <v>0.42984000000001288</v>
      </c>
      <c r="FP84" s="58">
        <f ca="1">IFERROR(IF($I84="y",'Raw Weather Data'!FP83-$N84,"-"),"-")</f>
        <v>-0.73583999999999605</v>
      </c>
      <c r="FQ84" s="313"/>
      <c r="FR84" s="89">
        <f t="shared" ca="1" si="122"/>
        <v>0.73583999999999605</v>
      </c>
      <c r="FS84" s="58">
        <f ca="1">IFERROR(IF($I84="y",'Raw Weather Data'!FS83-$N84,"-"),"-")</f>
        <v>-1.9958400000000154</v>
      </c>
      <c r="FT84" s="313"/>
      <c r="FU84" s="89">
        <f t="shared" ca="1" si="123"/>
        <v>1.9958400000000154</v>
      </c>
      <c r="FV84" s="58">
        <f ca="1">IFERROR(IF($I84="y",'Raw Weather Data'!FV83-$N84,"-"),"-")</f>
        <v>0.41615999999999076</v>
      </c>
      <c r="FW84" s="313"/>
      <c r="FX84" s="89">
        <f t="shared" ca="1" si="124"/>
        <v>0.41615999999999076</v>
      </c>
      <c r="FY84" s="58">
        <f ca="1">IFERROR(IF($I84="y",'Raw Weather Data'!FY83-$N84,"-"),"-")</f>
        <v>1.9461599999999919</v>
      </c>
      <c r="FZ84" s="313"/>
      <c r="GA84" s="89">
        <f t="shared" ca="1" si="125"/>
        <v>1.9461599999999919</v>
      </c>
      <c r="GB84" s="58">
        <f ca="1">IFERROR(IF($I84="y",'Raw Weather Data'!GB83-$N84,"-"),"-")</f>
        <v>4.7541599999999846</v>
      </c>
      <c r="GC84" s="313"/>
      <c r="GD84" s="89">
        <f t="shared" ca="1" si="126"/>
        <v>4.7541599999999846</v>
      </c>
      <c r="GE84" s="58">
        <f ca="1">IFERROR(IF($I84="y",'Raw Weather Data'!GE83-$N84,"-"),"-")</f>
        <v>4.4301600000000008</v>
      </c>
      <c r="GF84" s="313"/>
      <c r="GG84" s="89">
        <f t="shared" ca="1" si="82"/>
        <v>4.4301600000000008</v>
      </c>
      <c r="GH84" s="46">
        <f ca="1">IF($I84="y",'Raw Weather Data'!GH83-$N84,"-")</f>
        <v>6.3381599999999878</v>
      </c>
      <c r="GI84" s="313"/>
      <c r="GJ84" s="89">
        <f t="shared" ca="1" si="83"/>
        <v>6.3381599999999878</v>
      </c>
      <c r="GK84" s="58">
        <f ca="1">IFERROR(IF($I84="y",'Raw Weather Data'!GK83-$N84,"-"),"-")</f>
        <v>7.4721600000000024</v>
      </c>
      <c r="GL84" s="313"/>
      <c r="GM84" s="89">
        <f t="shared" ca="1" si="127"/>
        <v>7.4721600000000024</v>
      </c>
      <c r="GN84" s="58">
        <f ca="1">IFERROR(IF($I84="y",'Raw Weather Data'!GN83-$N84,"-"),"-")</f>
        <v>6.4821599999999933</v>
      </c>
      <c r="GO84" s="313"/>
      <c r="GP84" s="89">
        <f t="shared" ca="1" si="128"/>
        <v>6.4821599999999933</v>
      </c>
      <c r="GQ84" s="58">
        <f ca="1">IFERROR(IF($I84="y",'Raw Weather Data'!GQ83-$N84,"-"),"-")</f>
        <v>4.9161599999999908</v>
      </c>
      <c r="GR84" s="313"/>
      <c r="GS84" s="89">
        <f t="shared" ca="1" si="129"/>
        <v>4.9161599999999908</v>
      </c>
      <c r="GT84" s="58">
        <f ca="1">IFERROR(IF($I84="y",'Raw Weather Data'!GT83-$N84,"-"),"-")</f>
        <v>6.3741599999999892</v>
      </c>
      <c r="GU84" s="313"/>
      <c r="GV84" s="89">
        <f t="shared" ca="1" si="130"/>
        <v>6.3741599999999892</v>
      </c>
      <c r="GW84" s="58">
        <f ca="1">IFERROR(IF($I84="y",'Raw Weather Data'!GW83-$N84,"-"),"-")</f>
        <v>8.4441599999999823</v>
      </c>
      <c r="GX84" s="313"/>
      <c r="GY84" s="89">
        <f t="shared" ca="1" si="131"/>
        <v>8.4441599999999823</v>
      </c>
      <c r="GZ84" s="58">
        <f ca="1">IFERROR(IF($I84="y",'Raw Weather Data'!GZ83-$N84,"-"),"-")</f>
        <v>9.2721599999999853</v>
      </c>
      <c r="HA84" s="313"/>
      <c r="HB84" s="89">
        <f t="shared" ca="1" si="132"/>
        <v>9.2721599999999853</v>
      </c>
      <c r="HC84" s="58">
        <f ca="1">IFERROR(IF($I84="y",'Raw Weather Data'!HC83-$N84,"-"),"-")</f>
        <v>8.7141599999999926</v>
      </c>
      <c r="HD84" s="313"/>
      <c r="HE84" s="91">
        <f t="shared" ca="1" si="133"/>
        <v>8.7141599999999926</v>
      </c>
    </row>
    <row r="85" spans="7:213" x14ac:dyDescent="0.35">
      <c r="H85" s="301">
        <f t="shared" si="134"/>
        <v>9</v>
      </c>
      <c r="I85" s="301" t="str">
        <f t="shared" si="134"/>
        <v>Y</v>
      </c>
      <c r="M85" s="117">
        <f t="shared" ca="1" si="135"/>
        <v>44783</v>
      </c>
      <c r="N85" s="119">
        <f t="shared" ca="1" si="135"/>
        <v>73.954939999999993</v>
      </c>
      <c r="P85" s="63">
        <f ca="1">IFERROR(IF($I85="y",'Raw Weather Data'!P84-$N85,"-"),"-")</f>
        <v>-0.91494000000000142</v>
      </c>
      <c r="Q85" s="313"/>
      <c r="R85" s="89">
        <f t="shared" ca="1" si="84"/>
        <v>0.91494000000000142</v>
      </c>
      <c r="S85" s="58">
        <f ca="1">IFERROR(IF($I85="y",'Raw Weather Data'!S84-$N85,"-"),"-")</f>
        <v>0.41706000000000643</v>
      </c>
      <c r="T85" s="313"/>
      <c r="U85" s="89">
        <f t="shared" ca="1" si="85"/>
        <v>0.41706000000000643</v>
      </c>
      <c r="V85" s="58">
        <f ca="1">IFERROR(IF($I85="y",'Raw Weather Data'!V84-$N85,"-"),"-")</f>
        <v>5.7060000000006994E-2</v>
      </c>
      <c r="W85" s="313"/>
      <c r="X85" s="89">
        <f t="shared" ca="1" si="86"/>
        <v>5.7060000000006994E-2</v>
      </c>
      <c r="Y85" s="58">
        <f ca="1">IFERROR(IF($I85="y",'Raw Weather Data'!Y84-$N85,"-"),"-")</f>
        <v>1.1190600000000046</v>
      </c>
      <c r="Z85" s="313"/>
      <c r="AA85" s="89">
        <f t="shared" ca="1" si="87"/>
        <v>1.1190600000000046</v>
      </c>
      <c r="AB85" s="58">
        <f ca="1">IFERROR(IF($I85="y",'Raw Weather Data'!AB84-$N85,"-"),"-")</f>
        <v>2.3250600000000077</v>
      </c>
      <c r="AC85" s="313"/>
      <c r="AD85" s="89">
        <f t="shared" ca="1" si="88"/>
        <v>2.3250600000000077</v>
      </c>
      <c r="AE85" s="58">
        <f ca="1">IFERROR(IF($I85="y",'Raw Weather Data'!AE84-$N85,"-"),"-")</f>
        <v>0.70506000000000313</v>
      </c>
      <c r="AF85" s="313"/>
      <c r="AG85" s="89">
        <f t="shared" ca="1" si="70"/>
        <v>0.70506000000000313</v>
      </c>
      <c r="AH85" s="58">
        <f ca="1">IFERROR(IF($I85="y",'Raw Weather Data'!AH84-$N85,"-"),"-")</f>
        <v>0.79506000000000654</v>
      </c>
      <c r="AI85" s="313"/>
      <c r="AJ85" s="89">
        <f t="shared" ca="1" si="71"/>
        <v>0.79506000000000654</v>
      </c>
      <c r="AK85" s="58">
        <f ca="1">IFERROR(IF($I85="y",'Raw Weather Data'!AK84-$N85,"-"),"-")</f>
        <v>6.3570600000000042</v>
      </c>
      <c r="AL85" s="313"/>
      <c r="AM85" s="89">
        <f t="shared" ca="1" si="72"/>
        <v>6.3570600000000042</v>
      </c>
      <c r="AN85" s="46">
        <f ca="1">IFERROR(IF($I85="y",'Raw Weather Data'!AN84-$N85,"-"),"-")</f>
        <v>5.439060000000012</v>
      </c>
      <c r="AO85" s="313"/>
      <c r="AP85" s="89">
        <f t="shared" ca="1" si="73"/>
        <v>5.439060000000012</v>
      </c>
      <c r="AQ85" s="58">
        <f ca="1">IFERROR(IF($I85="y",'Raw Weather Data'!AQ84-$N85,"-"),"-")</f>
        <v>4.2150600000000082</v>
      </c>
      <c r="AR85" s="313"/>
      <c r="AS85" s="89">
        <f t="shared" ca="1" si="74"/>
        <v>4.2150600000000082</v>
      </c>
      <c r="AT85" s="58">
        <f ca="1">IFERROR(IF($I85="y",'Raw Weather Data'!AT84-$N85,"-"),"-")</f>
        <v>4.9530600000000078</v>
      </c>
      <c r="AU85" s="313"/>
      <c r="AV85" s="89">
        <f t="shared" ca="1" si="75"/>
        <v>4.9530600000000078</v>
      </c>
      <c r="AW85" s="58">
        <f ca="1">IFERROR(IF($I85="y",'Raw Weather Data'!AW84-$N85,"-"),"-")</f>
        <v>7.7610600000000147</v>
      </c>
      <c r="AX85" s="313"/>
      <c r="AY85" s="89">
        <f t="shared" ca="1" si="76"/>
        <v>7.7610600000000147</v>
      </c>
      <c r="AZ85" s="58">
        <f ca="1">IFERROR(IF($I85="y",'Raw Weather Data'!AZ84-$N85,"-"),"-")</f>
        <v>8.2650600000000054</v>
      </c>
      <c r="BA85" s="313"/>
      <c r="BB85" s="89">
        <f t="shared" ca="1" si="77"/>
        <v>8.2650600000000054</v>
      </c>
      <c r="BC85" s="58">
        <f ca="1">IFERROR(IF($I85="y",'Raw Weather Data'!BC84-$N85,"-"),"-")</f>
        <v>6.1950600000000122</v>
      </c>
      <c r="BD85" s="313"/>
      <c r="BE85" s="89">
        <f t="shared" ca="1" si="78"/>
        <v>6.1950600000000122</v>
      </c>
      <c r="BF85" s="58">
        <f ca="1">IFERROR(IF($I85="y",'Raw Weather Data'!BF84-$N85,"-"),"-")</f>
        <v>6.2490600000000143</v>
      </c>
      <c r="BG85" s="313"/>
      <c r="BH85" s="89">
        <f t="shared" ca="1" si="79"/>
        <v>6.2490600000000143</v>
      </c>
      <c r="BI85" s="58">
        <f ca="1">IFERROR(IF($I85="y",'Raw Weather Data'!BI84-$N85,"-"),"-")</f>
        <v>8.6790600000000069</v>
      </c>
      <c r="BJ85" s="313"/>
      <c r="BK85" s="91">
        <f t="shared" ca="1" si="80"/>
        <v>8.6790600000000069</v>
      </c>
      <c r="BN85" s="63">
        <f ca="1">IFERROR(IF($I85="y",'Raw Weather Data'!BN84-$N85,"-"),"-")</f>
        <v>-0.78893999999999664</v>
      </c>
      <c r="BO85" s="313"/>
      <c r="BP85" s="89">
        <f t="shared" ca="1" si="89"/>
        <v>0.78893999999999664</v>
      </c>
      <c r="BQ85" s="58">
        <f ca="1">IFERROR(IF($I85="y",'Raw Weather Data'!BQ84-$N85,"-"),"-")</f>
        <v>-0.80693999999999733</v>
      </c>
      <c r="BR85" s="313"/>
      <c r="BS85" s="89">
        <f t="shared" ca="1" si="90"/>
        <v>0.80693999999999733</v>
      </c>
      <c r="BT85" s="58">
        <f ca="1">IFERROR(IF($I85="y",'Raw Weather Data'!BT84-$N85,"-"),"-")</f>
        <v>0.23706000000001382</v>
      </c>
      <c r="BU85" s="313"/>
      <c r="BV85" s="89">
        <f t="shared" ca="1" si="91"/>
        <v>0.23706000000001382</v>
      </c>
      <c r="BW85" s="58">
        <f ca="1">IFERROR(IF($I85="y",'Raw Weather Data'!BW84-$N85,"-"),"-")</f>
        <v>0.939060000000012</v>
      </c>
      <c r="BX85" s="313"/>
      <c r="BY85" s="89">
        <f t="shared" ca="1" si="92"/>
        <v>0.939060000000012</v>
      </c>
      <c r="BZ85" s="58">
        <f ca="1">IFERROR(IF($I85="y",'Raw Weather Data'!BZ84-$N85,"-"),"-")</f>
        <v>2.3970600000000104</v>
      </c>
      <c r="CA85" s="313"/>
      <c r="CB85" s="89">
        <f t="shared" ca="1" si="93"/>
        <v>2.3970600000000104</v>
      </c>
      <c r="CC85" s="58">
        <f ca="1">IFERROR(IF($I85="y",'Raw Weather Data'!CC84-$N85,"-"),"-")</f>
        <v>3.1710600000000113</v>
      </c>
      <c r="CD85" s="313"/>
      <c r="CE85" s="89">
        <f t="shared" ca="1" si="94"/>
        <v>3.1710600000000113</v>
      </c>
      <c r="CF85" s="58">
        <f ca="1">IFERROR(IF($I85="y",'Raw Weather Data'!CF84-$N85,"-"),"-")</f>
        <v>2.1630600000000015</v>
      </c>
      <c r="CG85" s="313"/>
      <c r="CH85" s="89">
        <f t="shared" ca="1" si="95"/>
        <v>2.1630600000000015</v>
      </c>
      <c r="CI85" s="58">
        <f ca="1">IFERROR(IF($I85="y",'Raw Weather Data'!CI84-$N85,"-"),"-")</f>
        <v>4.287060000000011</v>
      </c>
      <c r="CJ85" s="313"/>
      <c r="CK85" s="89">
        <f t="shared" ca="1" si="96"/>
        <v>4.287060000000011</v>
      </c>
      <c r="CL85" s="46">
        <f ca="1">IFERROR(IF($I85="y",'Raw Weather Data'!CL84-$N85,"-"),"-")</f>
        <v>4.3230600000000123</v>
      </c>
      <c r="CM85" s="313"/>
      <c r="CN85" s="89">
        <f t="shared" ca="1" si="97"/>
        <v>4.3230600000000123</v>
      </c>
      <c r="CO85" s="58">
        <f ca="1">IFERROR(IF($I85="y",'Raw Weather Data'!CO84-$N85,"-"),"-")</f>
        <v>5.5470600000000161</v>
      </c>
      <c r="CP85" s="313"/>
      <c r="CQ85" s="89">
        <f t="shared" ca="1" si="98"/>
        <v>5.5470600000000161</v>
      </c>
      <c r="CR85" s="58">
        <f ca="1">IFERROR(IF($I85="y",'Raw Weather Data'!CR84-$N85,"-"),"-")</f>
        <v>6.6270600000000002</v>
      </c>
      <c r="CS85" s="313"/>
      <c r="CT85" s="89">
        <f t="shared" ca="1" si="99"/>
        <v>6.6270600000000002</v>
      </c>
      <c r="CU85" s="58">
        <f ca="1">IFERROR(IF($I85="y",'Raw Weather Data'!CU84-$N85,"-"),"-")</f>
        <v>6.6810600000000022</v>
      </c>
      <c r="CV85" s="313"/>
      <c r="CW85" s="89">
        <f t="shared" ca="1" si="100"/>
        <v>6.6810600000000022</v>
      </c>
      <c r="CX85" s="58">
        <f ca="1">IFERROR(IF($I85="y",'Raw Weather Data'!CX84-$N85,"-"),"-")</f>
        <v>8.9850600000000043</v>
      </c>
      <c r="CY85" s="313"/>
      <c r="CZ85" s="89">
        <f t="shared" ca="1" si="101"/>
        <v>8.9850600000000043</v>
      </c>
      <c r="DA85" s="58">
        <f ca="1">IFERROR(IF($I85="y",'Raw Weather Data'!DA84-$N85,"-"),"-")</f>
        <v>6.6450600000000009</v>
      </c>
      <c r="DB85" s="313"/>
      <c r="DC85" s="89">
        <f t="shared" ca="1" si="102"/>
        <v>6.6450600000000009</v>
      </c>
      <c r="DD85" s="58">
        <f ca="1">IFERROR(IF($I85="y",'Raw Weather Data'!DD84-$N85,"-"),"-")</f>
        <v>7.1850600000000071</v>
      </c>
      <c r="DE85" s="313"/>
      <c r="DF85" s="89">
        <f t="shared" ca="1" si="103"/>
        <v>7.1850600000000071</v>
      </c>
      <c r="DG85" s="58">
        <f ca="1">IFERROR(IF($I85="y",'Raw Weather Data'!DG84-$N85,"-"),"-")</f>
        <v>7.4550600000000031</v>
      </c>
      <c r="DH85" s="313"/>
      <c r="DI85" s="91">
        <f t="shared" ca="1" si="104"/>
        <v>7.4550600000000031</v>
      </c>
      <c r="DL85" s="63">
        <f ca="1">IFERROR(IF($I85="y",'Raw Weather Data'!DL84-$N85,"-"),"-")</f>
        <v>-0.17693999999998766</v>
      </c>
      <c r="DM85" s="313"/>
      <c r="DN85" s="89">
        <f t="shared" ca="1" si="105"/>
        <v>0.17693999999998766</v>
      </c>
      <c r="DO85" s="58">
        <f ca="1">IFERROR(IF($I85="y",'Raw Weather Data'!DO84-$N85,"-"),"-")</f>
        <v>-5.0939999999997099E-2</v>
      </c>
      <c r="DP85" s="313"/>
      <c r="DQ85" s="89">
        <f t="shared" ca="1" si="106"/>
        <v>5.0939999999997099E-2</v>
      </c>
      <c r="DR85" s="58">
        <f ca="1">IFERROR(IF($I85="y",'Raw Weather Data'!DR84-$N85,"-"),"-")</f>
        <v>-0.24893999999999039</v>
      </c>
      <c r="DS85" s="313"/>
      <c r="DT85" s="89">
        <f t="shared" ca="1" si="107"/>
        <v>0.24893999999999039</v>
      </c>
      <c r="DU85" s="58">
        <f ca="1">IFERROR(IF($I85="y",'Raw Weather Data'!DU84-$N85,"-"),"-")</f>
        <v>0.66906000000000176</v>
      </c>
      <c r="DV85" s="313"/>
      <c r="DW85" s="89">
        <f t="shared" ca="1" si="108"/>
        <v>0.66906000000000176</v>
      </c>
      <c r="DX85" s="58">
        <f ca="1">IFERROR(IF($I85="y",'Raw Weather Data'!DX84-$N85,"-"),"-")</f>
        <v>1.6950600000000122</v>
      </c>
      <c r="DY85" s="313"/>
      <c r="DZ85" s="89">
        <f t="shared" ca="1" si="109"/>
        <v>1.6950600000000122</v>
      </c>
      <c r="EA85" s="58">
        <f ca="1">IFERROR(IF($I85="y",'Raw Weather Data'!EA84-$N85,"-"),"-")</f>
        <v>2.7390599999999949</v>
      </c>
      <c r="EB85" s="313"/>
      <c r="EC85" s="89">
        <f t="shared" ca="1" si="110"/>
        <v>2.7390599999999949</v>
      </c>
      <c r="ED85" s="58">
        <f ca="1">IFERROR(IF($I85="y",'Raw Weather Data'!ED84-$N85,"-"),"-")</f>
        <v>-0.50093999999998573</v>
      </c>
      <c r="EE85" s="313"/>
      <c r="EF85" s="89">
        <f t="shared" ca="1" si="111"/>
        <v>0.50093999999998573</v>
      </c>
      <c r="EG85" s="58">
        <f ca="1">IFERROR(IF($I85="y",'Raw Weather Data'!EG84-$N85,"-"),"-")</f>
        <v>2.1990600000000029</v>
      </c>
      <c r="EH85" s="313"/>
      <c r="EI85" s="89">
        <f t="shared" ca="1" si="112"/>
        <v>2.1990600000000029</v>
      </c>
      <c r="EJ85" s="46">
        <f ca="1">IFERROR(IF($I85="y",'Raw Weather Data'!EJ84-$N85,"-"),"-")</f>
        <v>6.6990600000000029</v>
      </c>
      <c r="EK85" s="313"/>
      <c r="EL85" s="89">
        <f t="shared" ca="1" si="113"/>
        <v>6.6990600000000029</v>
      </c>
      <c r="EM85" s="58">
        <f ca="1">IFERROR(IF($I85="y",'Raw Weather Data'!EM84-$N85,"-"),"-")</f>
        <v>5.8350599999999986</v>
      </c>
      <c r="EN85" s="313"/>
      <c r="EO85" s="89">
        <f t="shared" ca="1" si="114"/>
        <v>5.8350599999999986</v>
      </c>
      <c r="EP85" s="58">
        <f ca="1">IFERROR(IF($I85="y",'Raw Weather Data'!EP84-$N85,"-"),"-")</f>
        <v>4.7550600000000145</v>
      </c>
      <c r="EQ85" s="313"/>
      <c r="ER85" s="89">
        <f t="shared" ca="1" si="115"/>
        <v>4.7550600000000145</v>
      </c>
      <c r="ES85" s="58">
        <f ca="1">IFERROR(IF($I85="y",'Raw Weather Data'!ES84-$N85,"-"),"-")</f>
        <v>6.9330600000000118</v>
      </c>
      <c r="ET85" s="313"/>
      <c r="EU85" s="89">
        <f t="shared" ca="1" si="116"/>
        <v>6.9330600000000118</v>
      </c>
      <c r="EV85" s="58">
        <f ca="1">IFERROR(IF($I85="y",'Raw Weather Data'!EV84-$N85,"-"),"-")</f>
        <v>5.7630600000000101</v>
      </c>
      <c r="EW85" s="313"/>
      <c r="EX85" s="89">
        <f t="shared" ca="1" si="117"/>
        <v>5.7630600000000101</v>
      </c>
      <c r="EY85" s="58">
        <f ca="1">IFERROR(IF($I85="y",'Raw Weather Data'!EY84-$N85,"-"),"-")</f>
        <v>6.1770600000000115</v>
      </c>
      <c r="EZ85" s="313"/>
      <c r="FA85" s="89">
        <f t="shared" ca="1" si="118"/>
        <v>6.1770600000000115</v>
      </c>
      <c r="FB85" s="58">
        <f ca="1">IFERROR(IF($I85="y",'Raw Weather Data'!FB84-$N85,"-"),"-")</f>
        <v>5.3850600000000099</v>
      </c>
      <c r="FC85" s="313"/>
      <c r="FD85" s="89">
        <f t="shared" ca="1" si="119"/>
        <v>5.3850600000000099</v>
      </c>
      <c r="FE85" s="58">
        <f ca="1">IFERROR(IF($I85="y",'Raw Weather Data'!FE84-$N85,"-"),"-")</f>
        <v>8.3730600000000095</v>
      </c>
      <c r="FF85" s="313"/>
      <c r="FG85" s="91">
        <f t="shared" ca="1" si="81"/>
        <v>8.3730600000000095</v>
      </c>
      <c r="FJ85" s="63">
        <f ca="1">IFERROR(IF($I85="y",'Raw Weather Data'!FJ84-$N85,"-"),"-")</f>
        <v>-0.59093999999998914</v>
      </c>
      <c r="FK85" s="313"/>
      <c r="FL85" s="89">
        <f t="shared" ca="1" si="120"/>
        <v>0.59093999999998914</v>
      </c>
      <c r="FM85" s="58">
        <f ca="1">IFERROR(IF($I85="y",'Raw Weather Data'!FM84-$N85,"-"),"-")</f>
        <v>-0.14094000000000051</v>
      </c>
      <c r="FN85" s="313"/>
      <c r="FO85" s="89">
        <f t="shared" ca="1" si="121"/>
        <v>0.14094000000000051</v>
      </c>
      <c r="FP85" s="58">
        <f ca="1">IFERROR(IF($I85="y",'Raw Weather Data'!FP84-$N85,"-"),"-")</f>
        <v>0.99306000000001404</v>
      </c>
      <c r="FQ85" s="313"/>
      <c r="FR85" s="89">
        <f t="shared" ca="1" si="122"/>
        <v>0.99306000000001404</v>
      </c>
      <c r="FS85" s="58">
        <f ca="1">IFERROR(IF($I85="y",'Raw Weather Data'!FS84-$N85,"-"),"-")</f>
        <v>1.875060000000019</v>
      </c>
      <c r="FT85" s="313"/>
      <c r="FU85" s="89">
        <f t="shared" ca="1" si="123"/>
        <v>1.875060000000019</v>
      </c>
      <c r="FV85" s="58">
        <f ca="1">IFERROR(IF($I85="y",'Raw Weather Data'!FV84-$N85,"-"),"-")</f>
        <v>2.5950600000000179</v>
      </c>
      <c r="FW85" s="313"/>
      <c r="FX85" s="89">
        <f t="shared" ca="1" si="124"/>
        <v>2.5950600000000179</v>
      </c>
      <c r="FY85" s="58">
        <f ca="1">IFERROR(IF($I85="y",'Raw Weather Data'!FY84-$N85,"-"),"-")</f>
        <v>1.8570600000000042</v>
      </c>
      <c r="FZ85" s="313"/>
      <c r="GA85" s="89">
        <f t="shared" ca="1" si="125"/>
        <v>1.8570600000000042</v>
      </c>
      <c r="GB85" s="58">
        <f ca="1">IFERROR(IF($I85="y",'Raw Weather Data'!GB84-$N85,"-"),"-")</f>
        <v>-0.10493999999999915</v>
      </c>
      <c r="GC85" s="313"/>
      <c r="GD85" s="89">
        <f t="shared" ca="1" si="126"/>
        <v>0.10493999999999915</v>
      </c>
      <c r="GE85" s="58">
        <f ca="1">IFERROR(IF($I85="y",'Raw Weather Data'!GE84-$N85,"-"),"-")</f>
        <v>6.3390600000000035</v>
      </c>
      <c r="GF85" s="313"/>
      <c r="GG85" s="89">
        <f t="shared" ca="1" si="82"/>
        <v>6.3390600000000035</v>
      </c>
      <c r="GH85" s="46">
        <f ca="1">IF($I85="y",'Raw Weather Data'!GH84-$N85,"-")</f>
        <v>7.4910600000000045</v>
      </c>
      <c r="GI85" s="313"/>
      <c r="GJ85" s="89">
        <f t="shared" ca="1" si="83"/>
        <v>7.4910600000000045</v>
      </c>
      <c r="GK85" s="58">
        <f ca="1">IFERROR(IF($I85="y",'Raw Weather Data'!GK84-$N85,"-"),"-")</f>
        <v>4.7730600000000152</v>
      </c>
      <c r="GL85" s="313"/>
      <c r="GM85" s="89">
        <f t="shared" ca="1" si="127"/>
        <v>4.7730600000000152</v>
      </c>
      <c r="GN85" s="58">
        <f ca="1">IFERROR(IF($I85="y",'Raw Weather Data'!GN84-$N85,"-"),"-")</f>
        <v>3.8550600000000088</v>
      </c>
      <c r="GO85" s="313"/>
      <c r="GP85" s="89">
        <f t="shared" ca="1" si="128"/>
        <v>3.8550600000000088</v>
      </c>
      <c r="GQ85" s="58">
        <f ca="1">IFERROR(IF($I85="y",'Raw Weather Data'!GQ84-$N85,"-"),"-")</f>
        <v>6.1590600000000109</v>
      </c>
      <c r="GR85" s="313"/>
      <c r="GS85" s="89">
        <f t="shared" ca="1" si="129"/>
        <v>6.1590600000000109</v>
      </c>
      <c r="GT85" s="58">
        <f ca="1">IFERROR(IF($I85="y",'Raw Weather Data'!GT84-$N85,"-"),"-")</f>
        <v>6.8430600000000084</v>
      </c>
      <c r="GU85" s="313"/>
      <c r="GV85" s="89">
        <f t="shared" ca="1" si="130"/>
        <v>6.8430600000000084</v>
      </c>
      <c r="GW85" s="58">
        <f ca="1">IFERROR(IF($I85="y",'Raw Weather Data'!GW84-$N85,"-"),"-")</f>
        <v>8.175060000000002</v>
      </c>
      <c r="GX85" s="313"/>
      <c r="GY85" s="89">
        <f t="shared" ca="1" si="131"/>
        <v>8.175060000000002</v>
      </c>
      <c r="GZ85" s="58">
        <f ca="1">IFERROR(IF($I85="y",'Raw Weather Data'!GZ84-$N85,"-"),"-")</f>
        <v>8.625060000000019</v>
      </c>
      <c r="HA85" s="313"/>
      <c r="HB85" s="89">
        <f t="shared" ca="1" si="132"/>
        <v>8.625060000000019</v>
      </c>
      <c r="HC85" s="58">
        <f ca="1">IFERROR(IF($I85="y",'Raw Weather Data'!HC84-$N85,"-"),"-")</f>
        <v>7.4370600000000024</v>
      </c>
      <c r="HD85" s="313"/>
      <c r="HE85" s="91">
        <f t="shared" ca="1" si="133"/>
        <v>7.4370600000000024</v>
      </c>
    </row>
    <row r="86" spans="7:213" x14ac:dyDescent="0.35">
      <c r="H86" s="301">
        <f t="shared" si="134"/>
        <v>10</v>
      </c>
      <c r="I86" s="301" t="str">
        <f t="shared" si="134"/>
        <v>Y</v>
      </c>
      <c r="M86" s="117">
        <f t="shared" ca="1" si="135"/>
        <v>44782</v>
      </c>
      <c r="N86" s="119">
        <f t="shared" ca="1" si="135"/>
        <v>68.837899999999991</v>
      </c>
      <c r="P86" s="63">
        <f ca="1">IFERROR(IF($I86="y",'Raw Weather Data'!P85-$N86,"-"),"-")</f>
        <v>1.7181000000000211</v>
      </c>
      <c r="Q86" s="313"/>
      <c r="R86" s="89">
        <f t="shared" ca="1" si="84"/>
        <v>1.7181000000000211</v>
      </c>
      <c r="S86" s="58">
        <f ca="1">IFERROR(IF($I86="y",'Raw Weather Data'!S85-$N86,"-"),"-")</f>
        <v>1.0701000000000107</v>
      </c>
      <c r="T86" s="313"/>
      <c r="U86" s="89">
        <f t="shared" ca="1" si="85"/>
        <v>1.0701000000000107</v>
      </c>
      <c r="V86" s="58">
        <f ca="1">IFERROR(IF($I86="y",'Raw Weather Data'!V85-$N86,"-"),"-")</f>
        <v>2.150100000000009</v>
      </c>
      <c r="W86" s="313"/>
      <c r="X86" s="89">
        <f t="shared" ca="1" si="86"/>
        <v>2.150100000000009</v>
      </c>
      <c r="Y86" s="58">
        <f ca="1">IFERROR(IF($I86="y",'Raw Weather Data'!Y85-$N86,"-"),"-")</f>
        <v>3.572100000000006</v>
      </c>
      <c r="Z86" s="313"/>
      <c r="AA86" s="89">
        <f t="shared" ca="1" si="87"/>
        <v>3.572100000000006</v>
      </c>
      <c r="AB86" s="58">
        <f ca="1">IFERROR(IF($I86="y",'Raw Weather Data'!AB85-$N86,"-"),"-")</f>
        <v>2.7261000000000024</v>
      </c>
      <c r="AC86" s="313"/>
      <c r="AD86" s="89">
        <f t="shared" ca="1" si="88"/>
        <v>2.7261000000000024</v>
      </c>
      <c r="AE86" s="58">
        <f ca="1">IFERROR(IF($I86="y",'Raw Weather Data'!AE85-$N86,"-"),"-")</f>
        <v>4.5081000000000131</v>
      </c>
      <c r="AF86" s="313"/>
      <c r="AG86" s="89">
        <f t="shared" ca="1" si="70"/>
        <v>4.5081000000000131</v>
      </c>
      <c r="AH86" s="58">
        <f ca="1">IFERROR(IF($I86="y",'Raw Weather Data'!AH85-$N86,"-"),"-")</f>
        <v>9.3861000000000132</v>
      </c>
      <c r="AI86" s="313"/>
      <c r="AJ86" s="89">
        <f t="shared" ca="1" si="71"/>
        <v>9.3861000000000132</v>
      </c>
      <c r="AK86" s="58">
        <f ca="1">IFERROR(IF($I86="y",'Raw Weather Data'!AK85-$N86,"-"),"-")</f>
        <v>8.8641000000000076</v>
      </c>
      <c r="AL86" s="313"/>
      <c r="AM86" s="89">
        <f t="shared" ca="1" si="72"/>
        <v>8.8641000000000076</v>
      </c>
      <c r="AN86" s="46">
        <f ca="1">IFERROR(IF($I86="y",'Raw Weather Data'!AN85-$N86,"-"),"-")</f>
        <v>9.6921000000000106</v>
      </c>
      <c r="AO86" s="313"/>
      <c r="AP86" s="89">
        <f t="shared" ca="1" si="73"/>
        <v>9.6921000000000106</v>
      </c>
      <c r="AQ86" s="58">
        <f ca="1">IFERROR(IF($I86="y",'Raw Weather Data'!AQ85-$N86,"-"),"-")</f>
        <v>12.446100000000001</v>
      </c>
      <c r="AR86" s="313"/>
      <c r="AS86" s="89">
        <f t="shared" ca="1" si="74"/>
        <v>12.446100000000001</v>
      </c>
      <c r="AT86" s="58">
        <f ca="1">IFERROR(IF($I86="y",'Raw Weather Data'!AT85-$N86,"-"),"-")</f>
        <v>12.284100000000009</v>
      </c>
      <c r="AU86" s="313"/>
      <c r="AV86" s="89">
        <f t="shared" ca="1" si="75"/>
        <v>12.284100000000009</v>
      </c>
      <c r="AW86" s="58">
        <f ca="1">IFERROR(IF($I86="y",'Raw Weather Data'!AW85-$N86,"-"),"-")</f>
        <v>13.382100000000008</v>
      </c>
      <c r="AX86" s="313"/>
      <c r="AY86" s="89">
        <f t="shared" ca="1" si="76"/>
        <v>13.382100000000008</v>
      </c>
      <c r="AZ86" s="58">
        <f ca="1">IFERROR(IF($I86="y",'Raw Weather Data'!AZ85-$N86,"-"),"-")</f>
        <v>11.43810000000002</v>
      </c>
      <c r="BA86" s="313"/>
      <c r="BB86" s="89">
        <f t="shared" ca="1" si="77"/>
        <v>11.43810000000002</v>
      </c>
      <c r="BC86" s="58">
        <f ca="1">IFERROR(IF($I86="y",'Raw Weather Data'!BC85-$N86,"-"),"-")</f>
        <v>10.232100000000003</v>
      </c>
      <c r="BD86" s="313"/>
      <c r="BE86" s="89">
        <f t="shared" ca="1" si="78"/>
        <v>10.232100000000003</v>
      </c>
      <c r="BF86" s="58">
        <f ca="1">IFERROR(IF($I86="y",'Raw Weather Data'!BF85-$N86,"-"),"-")</f>
        <v>12.518100000000004</v>
      </c>
      <c r="BG86" s="313"/>
      <c r="BH86" s="89">
        <f t="shared" ca="1" si="79"/>
        <v>12.518100000000004</v>
      </c>
      <c r="BI86" s="58">
        <f ca="1">IFERROR(IF($I86="y",'Raw Weather Data'!BI85-$N86,"-"),"-")</f>
        <v>17.054100000000005</v>
      </c>
      <c r="BJ86" s="313"/>
      <c r="BK86" s="91">
        <f t="shared" ca="1" si="80"/>
        <v>17.054100000000005</v>
      </c>
      <c r="BN86" s="63">
        <f ca="1">IFERROR(IF($I86="y",'Raw Weather Data'!BN85-$N86,"-"),"-")</f>
        <v>1.5201000000000136</v>
      </c>
      <c r="BO86" s="313"/>
      <c r="BP86" s="89">
        <f t="shared" ca="1" si="89"/>
        <v>1.5201000000000136</v>
      </c>
      <c r="BQ86" s="58">
        <f ca="1">IFERROR(IF($I86="y",'Raw Weather Data'!BQ85-$N86,"-"),"-")</f>
        <v>1.05210000000001</v>
      </c>
      <c r="BR86" s="313"/>
      <c r="BS86" s="89">
        <f t="shared" ca="1" si="90"/>
        <v>1.05210000000001</v>
      </c>
      <c r="BT86" s="58">
        <f ca="1">IFERROR(IF($I86="y",'Raw Weather Data'!BT85-$N86,"-"),"-")</f>
        <v>2.3301000000000158</v>
      </c>
      <c r="BU86" s="313"/>
      <c r="BV86" s="89">
        <f t="shared" ca="1" si="91"/>
        <v>2.3301000000000158</v>
      </c>
      <c r="BW86" s="58">
        <f ca="1">IFERROR(IF($I86="y",'Raw Weather Data'!BW85-$N86,"-"),"-")</f>
        <v>3.8241000000000156</v>
      </c>
      <c r="BX86" s="313"/>
      <c r="BY86" s="89">
        <f t="shared" ca="1" si="92"/>
        <v>3.8241000000000156</v>
      </c>
      <c r="BZ86" s="58">
        <f ca="1">IFERROR(IF($I86="y",'Raw Weather Data'!BZ85-$N86,"-"),"-")</f>
        <v>4.670100000000005</v>
      </c>
      <c r="CA86" s="313"/>
      <c r="CB86" s="89">
        <f t="shared" ca="1" si="93"/>
        <v>4.670100000000005</v>
      </c>
      <c r="CC86" s="58">
        <f ca="1">IFERROR(IF($I86="y",'Raw Weather Data'!CC85-$N86,"-"),"-")</f>
        <v>4.4181000000000097</v>
      </c>
      <c r="CD86" s="313"/>
      <c r="CE86" s="89">
        <f t="shared" ca="1" si="94"/>
        <v>4.4181000000000097</v>
      </c>
      <c r="CF86" s="58">
        <f ca="1">IFERROR(IF($I86="y",'Raw Weather Data'!CF85-$N86,"-"),"-")</f>
        <v>6.8841000000000179</v>
      </c>
      <c r="CG86" s="313"/>
      <c r="CH86" s="89">
        <f t="shared" ca="1" si="95"/>
        <v>6.8841000000000179</v>
      </c>
      <c r="CI86" s="58">
        <f ca="1">IFERROR(IF($I86="y",'Raw Weather Data'!CI85-$N86,"-"),"-")</f>
        <v>10.124100000000013</v>
      </c>
      <c r="CJ86" s="313"/>
      <c r="CK86" s="89">
        <f t="shared" ca="1" si="96"/>
        <v>10.124100000000013</v>
      </c>
      <c r="CL86" s="46">
        <f ca="1">IFERROR(IF($I86="y",'Raw Weather Data'!CL85-$N86,"-"),"-")</f>
        <v>9.5661000000000058</v>
      </c>
      <c r="CM86" s="313"/>
      <c r="CN86" s="89">
        <f t="shared" ca="1" si="97"/>
        <v>9.5661000000000058</v>
      </c>
      <c r="CO86" s="58">
        <f ca="1">IFERROR(IF($I86="y",'Raw Weather Data'!CO85-$N86,"-"),"-")</f>
        <v>11.132100000000008</v>
      </c>
      <c r="CP86" s="313"/>
      <c r="CQ86" s="89">
        <f t="shared" ca="1" si="98"/>
        <v>11.132100000000008</v>
      </c>
      <c r="CR86" s="58">
        <f ca="1">IFERROR(IF($I86="y",'Raw Weather Data'!CR85-$N86,"-"),"-")</f>
        <v>12.824100000000016</v>
      </c>
      <c r="CS86" s="313"/>
      <c r="CT86" s="89">
        <f t="shared" ca="1" si="99"/>
        <v>12.824100000000016</v>
      </c>
      <c r="CU86" s="58">
        <f ca="1">IFERROR(IF($I86="y",'Raw Weather Data'!CU85-$N86,"-"),"-")</f>
        <v>14.444100000000006</v>
      </c>
      <c r="CV86" s="313"/>
      <c r="CW86" s="89">
        <f t="shared" ca="1" si="100"/>
        <v>14.444100000000006</v>
      </c>
      <c r="CX86" s="58">
        <f ca="1">IFERROR(IF($I86="y",'Raw Weather Data'!CX85-$N86,"-"),"-")</f>
        <v>10.520100000000014</v>
      </c>
      <c r="CY86" s="313"/>
      <c r="CZ86" s="89">
        <f t="shared" ca="1" si="101"/>
        <v>10.520100000000014</v>
      </c>
      <c r="DA86" s="58">
        <f ca="1">IFERROR(IF($I86="y",'Raw Weather Data'!DA85-$N86,"-"),"-")</f>
        <v>13.184100000000001</v>
      </c>
      <c r="DB86" s="313"/>
      <c r="DC86" s="89">
        <f t="shared" ca="1" si="102"/>
        <v>13.184100000000001</v>
      </c>
      <c r="DD86" s="58">
        <f ca="1">IFERROR(IF($I86="y",'Raw Weather Data'!DD85-$N86,"-"),"-")</f>
        <v>12.536100000000005</v>
      </c>
      <c r="DE86" s="313"/>
      <c r="DF86" s="89">
        <f t="shared" ca="1" si="103"/>
        <v>12.536100000000005</v>
      </c>
      <c r="DG86" s="58">
        <f ca="1">IFERROR(IF($I86="y",'Raw Weather Data'!DG85-$N86,"-"),"-")</f>
        <v>13.742100000000022</v>
      </c>
      <c r="DH86" s="313"/>
      <c r="DI86" s="91">
        <f t="shared" ca="1" si="104"/>
        <v>13.742100000000022</v>
      </c>
      <c r="DL86" s="63">
        <f ca="1">IFERROR(IF($I86="y",'Raw Weather Data'!DL85-$N86,"-"),"-")</f>
        <v>1.2321000000000026</v>
      </c>
      <c r="DM86" s="313"/>
      <c r="DN86" s="89">
        <f t="shared" ca="1" si="105"/>
        <v>1.2321000000000026</v>
      </c>
      <c r="DO86" s="58">
        <f ca="1">IFERROR(IF($I86="y",'Raw Weather Data'!DO85-$N86,"-"),"-")</f>
        <v>0.81810000000001537</v>
      </c>
      <c r="DP86" s="313"/>
      <c r="DQ86" s="89">
        <f t="shared" ca="1" si="106"/>
        <v>0.81810000000001537</v>
      </c>
      <c r="DR86" s="58">
        <f ca="1">IFERROR(IF($I86="y",'Raw Weather Data'!DR85-$N86,"-"),"-")</f>
        <v>1.5201000000000136</v>
      </c>
      <c r="DS86" s="313"/>
      <c r="DT86" s="89">
        <f t="shared" ca="1" si="107"/>
        <v>1.5201000000000136</v>
      </c>
      <c r="DU86" s="58">
        <f ca="1">IFERROR(IF($I86="y",'Raw Weather Data'!DU85-$N86,"-"),"-")</f>
        <v>2.3841000000000179</v>
      </c>
      <c r="DV86" s="313"/>
      <c r="DW86" s="89">
        <f t="shared" ca="1" si="108"/>
        <v>2.3841000000000179</v>
      </c>
      <c r="DX86" s="58">
        <f ca="1">IFERROR(IF($I86="y",'Raw Weather Data'!DX85-$N86,"-"),"-")</f>
        <v>5.0121000000000038</v>
      </c>
      <c r="DY86" s="313"/>
      <c r="DZ86" s="89">
        <f t="shared" ca="1" si="109"/>
        <v>5.0121000000000038</v>
      </c>
      <c r="EA86" s="58">
        <f ca="1">IFERROR(IF($I86="y",'Raw Weather Data'!EA85-$N86,"-"),"-")</f>
        <v>2.1681000000000097</v>
      </c>
      <c r="EB86" s="313"/>
      <c r="EC86" s="89">
        <f t="shared" ca="1" si="110"/>
        <v>2.1681000000000097</v>
      </c>
      <c r="ED86" s="58">
        <f ca="1">IFERROR(IF($I86="y",'Raw Weather Data'!ED85-$N86,"-"),"-")</f>
        <v>6.2001000000000204</v>
      </c>
      <c r="EE86" s="313"/>
      <c r="EF86" s="89">
        <f t="shared" ca="1" si="111"/>
        <v>6.2001000000000204</v>
      </c>
      <c r="EG86" s="58">
        <f ca="1">IFERROR(IF($I86="y",'Raw Weather Data'!EG85-$N86,"-"),"-")</f>
        <v>12.122100000000017</v>
      </c>
      <c r="EH86" s="313"/>
      <c r="EI86" s="89">
        <f t="shared" ca="1" si="112"/>
        <v>12.122100000000017</v>
      </c>
      <c r="EJ86" s="46">
        <f ca="1">IFERROR(IF($I86="y",'Raw Weather Data'!EJ85-$N86,"-"),"-")</f>
        <v>10.79010000000001</v>
      </c>
      <c r="EK86" s="313"/>
      <c r="EL86" s="89">
        <f t="shared" ca="1" si="113"/>
        <v>10.79010000000001</v>
      </c>
      <c r="EM86" s="58">
        <f ca="1">IFERROR(IF($I86="y",'Raw Weather Data'!EM85-$N86,"-"),"-")</f>
        <v>8.8281000000000063</v>
      </c>
      <c r="EN86" s="313"/>
      <c r="EO86" s="89">
        <f t="shared" ca="1" si="114"/>
        <v>8.8281000000000063</v>
      </c>
      <c r="EP86" s="58">
        <f ca="1">IFERROR(IF($I86="y",'Raw Weather Data'!EP85-$N86,"-"),"-")</f>
        <v>13.958100000000002</v>
      </c>
      <c r="EQ86" s="313"/>
      <c r="ER86" s="89">
        <f t="shared" ca="1" si="115"/>
        <v>13.958100000000002</v>
      </c>
      <c r="ES86" s="58" t="str">
        <f ca="1">IFERROR(IF($I86="y",'Raw Weather Data'!ES85-$N86,"-"),"-")</f>
        <v>-</v>
      </c>
      <c r="ET86" s="313"/>
      <c r="EU86" s="89" t="str">
        <f t="shared" ca="1" si="116"/>
        <v>-</v>
      </c>
      <c r="EV86" s="58">
        <f ca="1">IFERROR(IF($I86="y",'Raw Weather Data'!EV85-$N86,"-"),"-")</f>
        <v>13.094099999999997</v>
      </c>
      <c r="EW86" s="313"/>
      <c r="EX86" s="89">
        <f t="shared" ca="1" si="117"/>
        <v>13.094099999999997</v>
      </c>
      <c r="EY86" s="58">
        <f ca="1">IFERROR(IF($I86="y",'Raw Weather Data'!EY85-$N86,"-"),"-")</f>
        <v>10.646100000000018</v>
      </c>
      <c r="EZ86" s="313"/>
      <c r="FA86" s="89">
        <f t="shared" ca="1" si="118"/>
        <v>10.646100000000018</v>
      </c>
      <c r="FB86" s="58">
        <f ca="1">IFERROR(IF($I86="y",'Raw Weather Data'!FB85-$N86,"-"),"-")</f>
        <v>12.104100000000017</v>
      </c>
      <c r="FC86" s="313"/>
      <c r="FD86" s="89">
        <f t="shared" ca="1" si="119"/>
        <v>12.104100000000017</v>
      </c>
      <c r="FE86" s="58">
        <f ca="1">IFERROR(IF($I86="y",'Raw Weather Data'!FE85-$N86,"-"),"-")</f>
        <v>13.238100000000003</v>
      </c>
      <c r="FF86" s="313"/>
      <c r="FG86" s="91">
        <f t="shared" ca="1" si="81"/>
        <v>13.238100000000003</v>
      </c>
      <c r="FJ86" s="63">
        <f ca="1">IFERROR(IF($I86="y",'Raw Weather Data'!FJ85-$N86,"-"),"-")</f>
        <v>1.268100000000004</v>
      </c>
      <c r="FK86" s="313"/>
      <c r="FL86" s="89">
        <f t="shared" ca="1" si="120"/>
        <v>1.268100000000004</v>
      </c>
      <c r="FM86" s="58">
        <f ca="1">IFERROR(IF($I86="y",'Raw Weather Data'!FM85-$N86,"-"),"-")</f>
        <v>1.7181000000000211</v>
      </c>
      <c r="FN86" s="313"/>
      <c r="FO86" s="89">
        <f t="shared" ca="1" si="121"/>
        <v>1.7181000000000211</v>
      </c>
      <c r="FP86" s="58">
        <f ca="1">IFERROR(IF($I86="y",'Raw Weather Data'!FP85-$N86,"-"),"-")</f>
        <v>3.032100000000014</v>
      </c>
      <c r="FQ86" s="313"/>
      <c r="FR86" s="89">
        <f t="shared" ca="1" si="122"/>
        <v>3.032100000000014</v>
      </c>
      <c r="FS86" s="58">
        <f ca="1">IFERROR(IF($I86="y",'Raw Weather Data'!FS85-$N86,"-"),"-")</f>
        <v>3.9321000000000055</v>
      </c>
      <c r="FT86" s="313"/>
      <c r="FU86" s="89">
        <f t="shared" ca="1" si="123"/>
        <v>3.9321000000000055</v>
      </c>
      <c r="FV86" s="58">
        <f ca="1">IFERROR(IF($I86="y",'Raw Weather Data'!FV85-$N86,"-"),"-")</f>
        <v>3.6801000000000101</v>
      </c>
      <c r="FW86" s="313"/>
      <c r="FX86" s="89">
        <f t="shared" ca="1" si="124"/>
        <v>3.6801000000000101</v>
      </c>
      <c r="FY86" s="58">
        <f ca="1">IFERROR(IF($I86="y",'Raw Weather Data'!FY85-$N86,"-"),"-")</f>
        <v>3.860100000000017</v>
      </c>
      <c r="FZ86" s="313"/>
      <c r="GA86" s="89">
        <f t="shared" ca="1" si="125"/>
        <v>3.860100000000017</v>
      </c>
      <c r="GB86" s="58">
        <f ca="1">IFERROR(IF($I86="y",'Raw Weather Data'!GB85-$N86,"-"),"-")</f>
        <v>10.934100000000001</v>
      </c>
      <c r="GC86" s="313"/>
      <c r="GD86" s="89">
        <f t="shared" ca="1" si="126"/>
        <v>10.934100000000001</v>
      </c>
      <c r="GE86" s="58">
        <f ca="1">IFERROR(IF($I86="y",'Raw Weather Data'!GE85-$N86,"-"),"-")</f>
        <v>12.644100000000009</v>
      </c>
      <c r="GF86" s="313"/>
      <c r="GG86" s="89">
        <f t="shared" ca="1" si="82"/>
        <v>12.644100000000009</v>
      </c>
      <c r="GH86" s="46">
        <f ca="1">IF($I86="y",'Raw Weather Data'!GH85-$N86,"-")</f>
        <v>11.636100000000013</v>
      </c>
      <c r="GI86" s="313"/>
      <c r="GJ86" s="89">
        <f t="shared" ca="1" si="83"/>
        <v>11.636100000000013</v>
      </c>
      <c r="GK86" s="58">
        <f ca="1">IFERROR(IF($I86="y",'Raw Weather Data'!GK85-$N86,"-"),"-")</f>
        <v>9.9261000000000195</v>
      </c>
      <c r="GL86" s="313"/>
      <c r="GM86" s="89">
        <f t="shared" ca="1" si="127"/>
        <v>9.9261000000000195</v>
      </c>
      <c r="GN86" s="58">
        <f ca="1">IFERROR(IF($I86="y",'Raw Weather Data'!GN85-$N86,"-"),"-")</f>
        <v>11.474100000000007</v>
      </c>
      <c r="GO86" s="313"/>
      <c r="GP86" s="89">
        <f t="shared" ca="1" si="128"/>
        <v>11.474100000000007</v>
      </c>
      <c r="GQ86" s="58">
        <f ca="1">IFERROR(IF($I86="y",'Raw Weather Data'!GQ85-$N86,"-"),"-")</f>
        <v>11.960100000000011</v>
      </c>
      <c r="GR86" s="313"/>
      <c r="GS86" s="89">
        <f t="shared" ca="1" si="129"/>
        <v>11.960100000000011</v>
      </c>
      <c r="GT86" s="58">
        <f ca="1">IFERROR(IF($I86="y",'Raw Weather Data'!GT85-$N86,"-"),"-")</f>
        <v>13.238100000000003</v>
      </c>
      <c r="GU86" s="313"/>
      <c r="GV86" s="89">
        <f t="shared" ca="1" si="130"/>
        <v>13.238100000000003</v>
      </c>
      <c r="GW86" s="58">
        <f ca="1">IFERROR(IF($I86="y",'Raw Weather Data'!GW85-$N86,"-"),"-")</f>
        <v>13.202100000000002</v>
      </c>
      <c r="GX86" s="313"/>
      <c r="GY86" s="89">
        <f t="shared" ca="1" si="131"/>
        <v>13.202100000000002</v>
      </c>
      <c r="GZ86" s="58">
        <f ca="1">IFERROR(IF($I86="y",'Raw Weather Data'!GZ85-$N86,"-"),"-")</f>
        <v>12.644100000000009</v>
      </c>
      <c r="HA86" s="313"/>
      <c r="HB86" s="89">
        <f t="shared" ca="1" si="132"/>
        <v>12.644100000000009</v>
      </c>
      <c r="HC86" s="58">
        <f ca="1">IFERROR(IF($I86="y",'Raw Weather Data'!HC85-$N86,"-"),"-")</f>
        <v>13.076100000000011</v>
      </c>
      <c r="HD86" s="313"/>
      <c r="HE86" s="91">
        <f t="shared" ca="1" si="133"/>
        <v>13.076100000000011</v>
      </c>
    </row>
    <row r="87" spans="7:213" x14ac:dyDescent="0.35">
      <c r="H87" s="301">
        <f t="shared" si="134"/>
        <v>11</v>
      </c>
      <c r="I87" s="301" t="str">
        <f t="shared" si="134"/>
        <v>Y</v>
      </c>
      <c r="M87" s="117">
        <f t="shared" ca="1" si="135"/>
        <v>44781</v>
      </c>
      <c r="N87" s="119">
        <f t="shared" ca="1" si="135"/>
        <v>72.465980000000002</v>
      </c>
      <c r="P87" s="63">
        <f ca="1">IFERROR(IF($I87="y",'Raw Weather Data'!P86-$N87,"-"),"-")</f>
        <v>2.3740200000000016</v>
      </c>
      <c r="Q87" s="313"/>
      <c r="R87" s="89">
        <f t="shared" ca="1" si="84"/>
        <v>2.3740200000000016</v>
      </c>
      <c r="S87" s="58">
        <f ca="1">IFERROR(IF($I87="y",'Raw Weather Data'!S86-$N87,"-"),"-")</f>
        <v>5.3080199999999991</v>
      </c>
      <c r="T87" s="313"/>
      <c r="U87" s="89">
        <f t="shared" ca="1" si="85"/>
        <v>5.3080199999999991</v>
      </c>
      <c r="V87" s="58">
        <f ca="1">IFERROR(IF($I87="y",'Raw Weather Data'!V86-$N87,"-"),"-")</f>
        <v>3.562020000000004</v>
      </c>
      <c r="W87" s="313"/>
      <c r="X87" s="89">
        <f t="shared" ca="1" si="86"/>
        <v>3.562020000000004</v>
      </c>
      <c r="Y87" s="58">
        <f ca="1">IFERROR(IF($I87="y",'Raw Weather Data'!Y86-$N87,"-"),"-")</f>
        <v>2.3200199999999995</v>
      </c>
      <c r="Z87" s="313"/>
      <c r="AA87" s="89">
        <f t="shared" ca="1" si="87"/>
        <v>2.3200199999999995</v>
      </c>
      <c r="AB87" s="58">
        <f ca="1">IFERROR(IF($I87="y",'Raw Weather Data'!AB86-$N87,"-"),"-")</f>
        <v>8.1160199999999918</v>
      </c>
      <c r="AC87" s="313"/>
      <c r="AD87" s="89">
        <f t="shared" ca="1" si="88"/>
        <v>8.1160199999999918</v>
      </c>
      <c r="AE87" s="58">
        <f ca="1">IFERROR(IF($I87="y",'Raw Weather Data'!AE86-$N87,"-"),"-")</f>
        <v>7.180019999999999</v>
      </c>
      <c r="AF87" s="313"/>
      <c r="AG87" s="89">
        <f t="shared" ca="1" si="70"/>
        <v>7.180019999999999</v>
      </c>
      <c r="AH87" s="58">
        <f ca="1">IFERROR(IF($I87="y",'Raw Weather Data'!AH86-$N87,"-"),"-")</f>
        <v>7.2700199999999882</v>
      </c>
      <c r="AI87" s="313"/>
      <c r="AJ87" s="89">
        <f t="shared" ca="1" si="71"/>
        <v>7.2700199999999882</v>
      </c>
      <c r="AK87" s="58">
        <f ca="1">IFERROR(IF($I87="y",'Raw Weather Data'!AK86-$N87,"-"),"-")</f>
        <v>7.6300200000000018</v>
      </c>
      <c r="AL87" s="313"/>
      <c r="AM87" s="89">
        <f t="shared" ca="1" si="72"/>
        <v>7.6300200000000018</v>
      </c>
      <c r="AN87" s="46">
        <f ca="1">IFERROR(IF($I87="y",'Raw Weather Data'!AN86-$N87,"-"),"-")</f>
        <v>8.656019999999998</v>
      </c>
      <c r="AO87" s="313"/>
      <c r="AP87" s="89">
        <f t="shared" ca="1" si="73"/>
        <v>8.656019999999998</v>
      </c>
      <c r="AQ87" s="58">
        <f ca="1">IFERROR(IF($I87="y",'Raw Weather Data'!AQ86-$N87,"-"),"-")</f>
        <v>10.366019999999992</v>
      </c>
      <c r="AR87" s="313"/>
      <c r="AS87" s="89">
        <f t="shared" ca="1" si="74"/>
        <v>10.366019999999992</v>
      </c>
      <c r="AT87" s="58">
        <f ca="1">IFERROR(IF($I87="y",'Raw Weather Data'!AT86-$N87,"-"),"-")</f>
        <v>9.5920199999999909</v>
      </c>
      <c r="AU87" s="313"/>
      <c r="AV87" s="89">
        <f t="shared" ca="1" si="75"/>
        <v>9.5920199999999909</v>
      </c>
      <c r="AW87" s="58">
        <f ca="1">IFERROR(IF($I87="y",'Raw Weather Data'!AW86-$N87,"-"),"-")</f>
        <v>10.33001999999999</v>
      </c>
      <c r="AX87" s="313"/>
      <c r="AY87" s="89">
        <f t="shared" ca="1" si="76"/>
        <v>10.33001999999999</v>
      </c>
      <c r="AZ87" s="58">
        <f ca="1">IFERROR(IF($I87="y",'Raw Weather Data'!AZ86-$N87,"-"),"-")</f>
        <v>8.386020000000002</v>
      </c>
      <c r="BA87" s="313"/>
      <c r="BB87" s="89">
        <f t="shared" ca="1" si="77"/>
        <v>8.386020000000002</v>
      </c>
      <c r="BC87" s="58">
        <f ca="1">IFERROR(IF($I87="y",'Raw Weather Data'!BC86-$N87,"-"),"-")</f>
        <v>8.4580200000000048</v>
      </c>
      <c r="BD87" s="313"/>
      <c r="BE87" s="89">
        <f t="shared" ca="1" si="78"/>
        <v>8.4580200000000048</v>
      </c>
      <c r="BF87" s="58">
        <f ca="1">IFERROR(IF($I87="y",'Raw Weather Data'!BF86-$N87,"-"),"-")</f>
        <v>12.940020000000004</v>
      </c>
      <c r="BG87" s="313"/>
      <c r="BH87" s="89">
        <f t="shared" ca="1" si="79"/>
        <v>12.940020000000004</v>
      </c>
      <c r="BI87" s="58">
        <f ca="1">IFERROR(IF($I87="y",'Raw Weather Data'!BI86-$N87,"-"),"-")</f>
        <v>10.240020000000001</v>
      </c>
      <c r="BJ87" s="313"/>
      <c r="BK87" s="91">
        <f t="shared" ca="1" si="80"/>
        <v>10.240020000000001</v>
      </c>
      <c r="BN87" s="63">
        <f ca="1">IFERROR(IF($I87="y",'Raw Weather Data'!BN86-$N87,"-"),"-")</f>
        <v>2.1760199999999941</v>
      </c>
      <c r="BO87" s="313"/>
      <c r="BP87" s="89">
        <f t="shared" ca="1" si="89"/>
        <v>2.1760199999999941</v>
      </c>
      <c r="BQ87" s="58">
        <f ca="1">IFERROR(IF($I87="y",'Raw Weather Data'!BQ86-$N87,"-"),"-")</f>
        <v>4.3540199999999913</v>
      </c>
      <c r="BR87" s="313"/>
      <c r="BS87" s="89">
        <f t="shared" ca="1" si="90"/>
        <v>4.3540199999999913</v>
      </c>
      <c r="BT87" s="58">
        <f ca="1">IFERROR(IF($I87="y",'Raw Weather Data'!BT86-$N87,"-"),"-")</f>
        <v>5.2720199999999977</v>
      </c>
      <c r="BU87" s="313"/>
      <c r="BV87" s="89">
        <f t="shared" ca="1" si="91"/>
        <v>5.2720199999999977</v>
      </c>
      <c r="BW87" s="58">
        <f ca="1">IFERROR(IF($I87="y",'Raw Weather Data'!BW86-$N87,"-"),"-")</f>
        <v>5.4880200000000059</v>
      </c>
      <c r="BX87" s="313"/>
      <c r="BY87" s="89">
        <f t="shared" ca="1" si="92"/>
        <v>5.4880200000000059</v>
      </c>
      <c r="BZ87" s="58">
        <f ca="1">IFERROR(IF($I87="y",'Raw Weather Data'!BZ86-$N87,"-"),"-")</f>
        <v>6.8920200000000023</v>
      </c>
      <c r="CA87" s="313"/>
      <c r="CB87" s="89">
        <f t="shared" ca="1" si="93"/>
        <v>6.8920200000000023</v>
      </c>
      <c r="CC87" s="58">
        <f ca="1">IFERROR(IF($I87="y",'Raw Weather Data'!CC86-$N87,"-"),"-")</f>
        <v>7.234020000000001</v>
      </c>
      <c r="CD87" s="313"/>
      <c r="CE87" s="89">
        <f t="shared" ca="1" si="94"/>
        <v>7.234020000000001</v>
      </c>
      <c r="CF87" s="58">
        <f ca="1">IFERROR(IF($I87="y",'Raw Weather Data'!CF86-$N87,"-"),"-")</f>
        <v>6.7300199999999961</v>
      </c>
      <c r="CG87" s="313"/>
      <c r="CH87" s="89">
        <f t="shared" ca="1" si="95"/>
        <v>6.7300199999999961</v>
      </c>
      <c r="CI87" s="58">
        <f ca="1">IFERROR(IF($I87="y",'Raw Weather Data'!CI86-$N87,"-"),"-")</f>
        <v>6.7840199999999982</v>
      </c>
      <c r="CJ87" s="313"/>
      <c r="CK87" s="89">
        <f t="shared" ca="1" si="96"/>
        <v>6.7840199999999982</v>
      </c>
      <c r="CL87" s="46">
        <f ca="1">IFERROR(IF($I87="y",'Raw Weather Data'!CL86-$N87,"-"),"-")</f>
        <v>7.6480200000000025</v>
      </c>
      <c r="CM87" s="313"/>
      <c r="CN87" s="89">
        <f t="shared" ca="1" si="97"/>
        <v>7.6480200000000025</v>
      </c>
      <c r="CO87" s="58">
        <f ca="1">IFERROR(IF($I87="y",'Raw Weather Data'!CO86-$N87,"-"),"-")</f>
        <v>8.9620199999999954</v>
      </c>
      <c r="CP87" s="313"/>
      <c r="CQ87" s="89">
        <f t="shared" ca="1" si="98"/>
        <v>8.9620199999999954</v>
      </c>
      <c r="CR87" s="58">
        <f ca="1">IFERROR(IF($I87="y",'Raw Weather Data'!CR86-$N87,"-"),"-")</f>
        <v>10.798020000000008</v>
      </c>
      <c r="CS87" s="313"/>
      <c r="CT87" s="89">
        <f t="shared" ca="1" si="99"/>
        <v>10.798020000000008</v>
      </c>
      <c r="CU87" s="58">
        <f ca="1">IFERROR(IF($I87="y",'Raw Weather Data'!CU86-$N87,"-"),"-")</f>
        <v>7.450019999999995</v>
      </c>
      <c r="CV87" s="313"/>
      <c r="CW87" s="89">
        <f t="shared" ca="1" si="100"/>
        <v>7.450019999999995</v>
      </c>
      <c r="CX87" s="58">
        <f ca="1">IFERROR(IF($I87="y",'Raw Weather Data'!CX86-$N87,"-"),"-")</f>
        <v>10.258020000000002</v>
      </c>
      <c r="CY87" s="313"/>
      <c r="CZ87" s="89">
        <f t="shared" ca="1" si="101"/>
        <v>10.258020000000002</v>
      </c>
      <c r="DA87" s="58">
        <f ca="1">IFERROR(IF($I87="y",'Raw Weather Data'!DA86-$N87,"-"),"-")</f>
        <v>10.384019999999992</v>
      </c>
      <c r="DB87" s="313"/>
      <c r="DC87" s="89">
        <f t="shared" ca="1" si="102"/>
        <v>10.384019999999992</v>
      </c>
      <c r="DD87" s="58">
        <f ca="1">IFERROR(IF($I87="y",'Raw Weather Data'!DD86-$N87,"-"),"-")</f>
        <v>10.618020000000001</v>
      </c>
      <c r="DE87" s="313"/>
      <c r="DF87" s="89">
        <f t="shared" ca="1" si="103"/>
        <v>10.618020000000001</v>
      </c>
      <c r="DG87" s="58">
        <f ca="1">IFERROR(IF($I87="y",'Raw Weather Data'!DG86-$N87,"-"),"-")</f>
        <v>11.33802</v>
      </c>
      <c r="DH87" s="313"/>
      <c r="DI87" s="91">
        <f t="shared" ca="1" si="104"/>
        <v>11.33802</v>
      </c>
      <c r="DL87" s="63">
        <f ca="1">IFERROR(IF($I87="y",'Raw Weather Data'!DL86-$N87,"-"),"-")</f>
        <v>1.1140200000000107</v>
      </c>
      <c r="DM87" s="313"/>
      <c r="DN87" s="89">
        <f t="shared" ca="1" si="105"/>
        <v>1.1140200000000107</v>
      </c>
      <c r="DO87" s="58">
        <f ca="1">IFERROR(IF($I87="y",'Raw Weather Data'!DO86-$N87,"-"),"-")</f>
        <v>3.9040200000000027</v>
      </c>
      <c r="DP87" s="313"/>
      <c r="DQ87" s="89">
        <f t="shared" ca="1" si="106"/>
        <v>3.9040200000000027</v>
      </c>
      <c r="DR87" s="58">
        <f ca="1">IFERROR(IF($I87="y",'Raw Weather Data'!DR86-$N87,"-"),"-")</f>
        <v>5.5240200000000073</v>
      </c>
      <c r="DS87" s="313"/>
      <c r="DT87" s="89">
        <f t="shared" ca="1" si="107"/>
        <v>5.5240200000000073</v>
      </c>
      <c r="DU87" s="58">
        <f ca="1">IFERROR(IF($I87="y",'Raw Weather Data'!DU86-$N87,"-"),"-")</f>
        <v>5.7580200000000019</v>
      </c>
      <c r="DV87" s="313"/>
      <c r="DW87" s="89">
        <f t="shared" ca="1" si="108"/>
        <v>5.7580200000000019</v>
      </c>
      <c r="DX87" s="58">
        <f ca="1">IFERROR(IF($I87="y",'Raw Weather Data'!DX86-$N87,"-"),"-")</f>
        <v>5.0380200000000031</v>
      </c>
      <c r="DY87" s="313"/>
      <c r="DZ87" s="89">
        <f t="shared" ca="1" si="109"/>
        <v>5.0380200000000031</v>
      </c>
      <c r="EA87" s="58">
        <f ca="1">IFERROR(IF($I87="y",'Raw Weather Data'!EA86-$N87,"-"),"-")</f>
        <v>7.504019999999997</v>
      </c>
      <c r="EB87" s="313"/>
      <c r="EC87" s="89">
        <f t="shared" ca="1" si="110"/>
        <v>7.504019999999997</v>
      </c>
      <c r="ED87" s="58">
        <f ca="1">IFERROR(IF($I87="y",'Raw Weather Data'!ED86-$N87,"-"),"-")</f>
        <v>8.4760200000000054</v>
      </c>
      <c r="EE87" s="313"/>
      <c r="EF87" s="89">
        <f t="shared" ca="1" si="111"/>
        <v>8.4760200000000054</v>
      </c>
      <c r="EG87" s="58">
        <f ca="1">IFERROR(IF($I87="y",'Raw Weather Data'!EG86-$N87,"-"),"-")</f>
        <v>6.2440200000000061</v>
      </c>
      <c r="EH87" s="313"/>
      <c r="EI87" s="89">
        <f t="shared" ca="1" si="112"/>
        <v>6.2440200000000061</v>
      </c>
      <c r="EJ87" s="46">
        <f ca="1">IFERROR(IF($I87="y",'Raw Weather Data'!EJ86-$N87,"-"),"-")</f>
        <v>6.8920200000000023</v>
      </c>
      <c r="EK87" s="313"/>
      <c r="EL87" s="89">
        <f t="shared" ca="1" si="113"/>
        <v>6.8920200000000023</v>
      </c>
      <c r="EM87" s="58">
        <f ca="1">IFERROR(IF($I87="y",'Raw Weather Data'!EM86-$N87,"-"),"-")</f>
        <v>9.3580199999999962</v>
      </c>
      <c r="EN87" s="313"/>
      <c r="EO87" s="89">
        <f t="shared" ca="1" si="114"/>
        <v>9.3580199999999962</v>
      </c>
      <c r="EP87" s="58" t="str">
        <f ca="1">IFERROR(IF($I87="y",'Raw Weather Data'!EP86-$N87,"-"),"-")</f>
        <v>-</v>
      </c>
      <c r="EQ87" s="313"/>
      <c r="ER87" s="89" t="str">
        <f t="shared" ca="1" si="115"/>
        <v>-</v>
      </c>
      <c r="ES87" s="58">
        <f ca="1">IFERROR(IF($I87="y",'Raw Weather Data'!ES86-$N87,"-"),"-")</f>
        <v>9.5560199999999895</v>
      </c>
      <c r="ET87" s="313"/>
      <c r="EU87" s="89">
        <f t="shared" ca="1" si="116"/>
        <v>9.5560199999999895</v>
      </c>
      <c r="EV87" s="58">
        <f ca="1">IFERROR(IF($I87="y",'Raw Weather Data'!EV86-$N87,"-"),"-")</f>
        <v>7.9540199999999999</v>
      </c>
      <c r="EW87" s="313"/>
      <c r="EX87" s="89">
        <f t="shared" ca="1" si="117"/>
        <v>7.9540199999999999</v>
      </c>
      <c r="EY87" s="58">
        <f ca="1">IFERROR(IF($I87="y",'Raw Weather Data'!EY86-$N87,"-"),"-")</f>
        <v>9.268020000000007</v>
      </c>
      <c r="EZ87" s="313"/>
      <c r="FA87" s="89">
        <f t="shared" ca="1" si="118"/>
        <v>9.268020000000007</v>
      </c>
      <c r="FB87" s="58">
        <f ca="1">IFERROR(IF($I87="y",'Raw Weather Data'!FB86-$N87,"-"),"-")</f>
        <v>10.240020000000001</v>
      </c>
      <c r="FC87" s="313"/>
      <c r="FD87" s="89">
        <f t="shared" ca="1" si="119"/>
        <v>10.240020000000001</v>
      </c>
      <c r="FE87" s="58">
        <f ca="1">IFERROR(IF($I87="y",'Raw Weather Data'!FE86-$N87,"-"),"-")</f>
        <v>8.7280199999999866</v>
      </c>
      <c r="FF87" s="313"/>
      <c r="FG87" s="91">
        <f t="shared" ca="1" si="81"/>
        <v>8.7280199999999866</v>
      </c>
      <c r="FJ87" s="63">
        <f ca="1">IFERROR(IF($I87="y",'Raw Weather Data'!FJ86-$N87,"-"),"-")</f>
        <v>3.6340199999999925</v>
      </c>
      <c r="FK87" s="313"/>
      <c r="FL87" s="89">
        <f t="shared" ca="1" si="120"/>
        <v>3.6340199999999925</v>
      </c>
      <c r="FM87" s="58">
        <f ca="1">IFERROR(IF($I87="y",'Raw Weather Data'!FM86-$N87,"-"),"-")</f>
        <v>5.3260199999999998</v>
      </c>
      <c r="FN87" s="313"/>
      <c r="FO87" s="89">
        <f t="shared" ca="1" si="121"/>
        <v>5.3260199999999998</v>
      </c>
      <c r="FP87" s="58">
        <f ca="1">IFERROR(IF($I87="y",'Raw Weather Data'!FP86-$N87,"-"),"-")</f>
        <v>4.1740199999999987</v>
      </c>
      <c r="FQ87" s="313"/>
      <c r="FR87" s="89">
        <f t="shared" ca="1" si="122"/>
        <v>4.1740199999999987</v>
      </c>
      <c r="FS87" s="58">
        <f ca="1">IFERROR(IF($I87="y",'Raw Weather Data'!FS86-$N87,"-"),"-")</f>
        <v>2.5000200000000063</v>
      </c>
      <c r="FT87" s="313"/>
      <c r="FU87" s="89">
        <f t="shared" ca="1" si="123"/>
        <v>2.5000200000000063</v>
      </c>
      <c r="FV87" s="58">
        <f ca="1">IFERROR(IF($I87="y",'Raw Weather Data'!FV86-$N87,"-"),"-")</f>
        <v>6.56801999999999</v>
      </c>
      <c r="FW87" s="313"/>
      <c r="FX87" s="89">
        <f t="shared" ca="1" si="124"/>
        <v>6.56801999999999</v>
      </c>
      <c r="FY87" s="58">
        <f ca="1">IFERROR(IF($I87="y",'Raw Weather Data'!FY86-$N87,"-"),"-")</f>
        <v>8.4760200000000054</v>
      </c>
      <c r="FZ87" s="313"/>
      <c r="GA87" s="89">
        <f t="shared" ca="1" si="125"/>
        <v>8.4760200000000054</v>
      </c>
      <c r="GB87" s="58">
        <f ca="1">IFERROR(IF($I87="y",'Raw Weather Data'!GB86-$N87,"-"),"-")</f>
        <v>8.8000200000000035</v>
      </c>
      <c r="GC87" s="313"/>
      <c r="GD87" s="89">
        <f t="shared" ca="1" si="126"/>
        <v>8.8000200000000035</v>
      </c>
      <c r="GE87" s="58">
        <f ca="1">IFERROR(IF($I87="y",'Raw Weather Data'!GE86-$N87,"-"),"-")</f>
        <v>8.2780199999999979</v>
      </c>
      <c r="GF87" s="313"/>
      <c r="GG87" s="89">
        <f t="shared" ca="1" si="82"/>
        <v>8.2780199999999979</v>
      </c>
      <c r="GH87" s="46">
        <f ca="1">IF($I87="y",'Raw Weather Data'!GH86-$N87,"-")</f>
        <v>7.9720200000000006</v>
      </c>
      <c r="GI87" s="313"/>
      <c r="GJ87" s="89">
        <f t="shared" ca="1" si="83"/>
        <v>7.9720200000000006</v>
      </c>
      <c r="GK87" s="58">
        <f ca="1">IFERROR(IF($I87="y",'Raw Weather Data'!GK86-$N87,"-"),"-")</f>
        <v>8.1340199999999925</v>
      </c>
      <c r="GL87" s="313"/>
      <c r="GM87" s="89">
        <f t="shared" ca="1" si="127"/>
        <v>8.1340199999999925</v>
      </c>
      <c r="GN87" s="58">
        <f ca="1">IFERROR(IF($I87="y",'Raw Weather Data'!GN86-$N87,"-"),"-")</f>
        <v>9.2320200000000057</v>
      </c>
      <c r="GO87" s="313"/>
      <c r="GP87" s="89">
        <f t="shared" ca="1" si="128"/>
        <v>9.2320200000000057</v>
      </c>
      <c r="GQ87" s="58">
        <f ca="1">IFERROR(IF($I87="y",'Raw Weather Data'!GQ86-$N87,"-"),"-")</f>
        <v>10.240020000000001</v>
      </c>
      <c r="GR87" s="313"/>
      <c r="GS87" s="89">
        <f t="shared" ca="1" si="129"/>
        <v>10.240020000000001</v>
      </c>
      <c r="GT87" s="58">
        <f ca="1">IFERROR(IF($I87="y",'Raw Weather Data'!GT86-$N87,"-"),"-")</f>
        <v>10.528019999999998</v>
      </c>
      <c r="GU87" s="313"/>
      <c r="GV87" s="89">
        <f t="shared" ca="1" si="130"/>
        <v>10.528019999999998</v>
      </c>
      <c r="GW87" s="58">
        <f ca="1">IFERROR(IF($I87="y",'Raw Weather Data'!GW86-$N87,"-"),"-")</f>
        <v>10.85202000000001</v>
      </c>
      <c r="GX87" s="313"/>
      <c r="GY87" s="89">
        <f t="shared" ca="1" si="131"/>
        <v>10.85202000000001</v>
      </c>
      <c r="GZ87" s="58">
        <f ca="1">IFERROR(IF($I87="y",'Raw Weather Data'!GZ86-$N87,"-"),"-")</f>
        <v>9.3580199999999962</v>
      </c>
      <c r="HA87" s="313"/>
      <c r="HB87" s="89">
        <f t="shared" ca="1" si="132"/>
        <v>9.3580199999999962</v>
      </c>
      <c r="HC87" s="58">
        <f ca="1">IFERROR(IF($I87="y",'Raw Weather Data'!HC86-$N87,"-"),"-")</f>
        <v>8.0800199999999904</v>
      </c>
      <c r="HD87" s="313"/>
      <c r="HE87" s="91">
        <f t="shared" ca="1" si="133"/>
        <v>8.0800199999999904</v>
      </c>
    </row>
    <row r="88" spans="7:213" x14ac:dyDescent="0.35">
      <c r="H88" s="301">
        <f t="shared" si="134"/>
        <v>12</v>
      </c>
      <c r="I88" s="301" t="str">
        <f t="shared" si="134"/>
        <v>Y</v>
      </c>
      <c r="M88" s="117">
        <f t="shared" ca="1" si="135"/>
        <v>44780</v>
      </c>
      <c r="N88" s="119">
        <f t="shared" ca="1" si="135"/>
        <v>78.167119999999997</v>
      </c>
      <c r="P88" s="63">
        <f ca="1">IFERROR(IF($I88="y",'Raw Weather Data'!P87-$N88,"-"),"-")</f>
        <v>2.846880000000013</v>
      </c>
      <c r="Q88" s="313"/>
      <c r="R88" s="89">
        <f t="shared" ca="1" si="84"/>
        <v>2.846880000000013</v>
      </c>
      <c r="S88" s="58">
        <f ca="1">IFERROR(IF($I88="y",'Raw Weather Data'!S87-$N88,"-"),"-")</f>
        <v>4.214880000000008</v>
      </c>
      <c r="T88" s="313"/>
      <c r="U88" s="89">
        <f t="shared" ca="1" si="85"/>
        <v>4.214880000000008</v>
      </c>
      <c r="V88" s="58">
        <f ca="1">IFERROR(IF($I88="y",'Raw Weather Data'!V87-$N88,"-"),"-")</f>
        <v>4.9168800000000061</v>
      </c>
      <c r="W88" s="313"/>
      <c r="X88" s="89">
        <f t="shared" ca="1" si="86"/>
        <v>4.9168800000000061</v>
      </c>
      <c r="Y88" s="58">
        <f ca="1">IFERROR(IF($I88="y",'Raw Weather Data'!Y87-$N88,"-"),"-")</f>
        <v>7.7248799999999989</v>
      </c>
      <c r="Z88" s="313"/>
      <c r="AA88" s="89">
        <f t="shared" ca="1" si="87"/>
        <v>7.7248799999999989</v>
      </c>
      <c r="AB88" s="58">
        <f ca="1">IFERROR(IF($I88="y",'Raw Weather Data'!AB87-$N88,"-"),"-")</f>
        <v>5.7988800000000111</v>
      </c>
      <c r="AC88" s="313"/>
      <c r="AD88" s="89">
        <f t="shared" ca="1" si="88"/>
        <v>5.7988800000000111</v>
      </c>
      <c r="AE88" s="58">
        <f ca="1">IFERROR(IF($I88="y",'Raw Weather Data'!AE87-$N88,"-"),"-")</f>
        <v>2.5228800000000007</v>
      </c>
      <c r="AF88" s="313"/>
      <c r="AG88" s="89">
        <f t="shared" ca="1" si="70"/>
        <v>2.5228800000000007</v>
      </c>
      <c r="AH88" s="58">
        <f ca="1">IFERROR(IF($I88="y",'Raw Weather Data'!AH87-$N88,"-"),"-")</f>
        <v>3.5668800000000118</v>
      </c>
      <c r="AI88" s="313"/>
      <c r="AJ88" s="89">
        <f t="shared" ca="1" si="71"/>
        <v>3.5668800000000118</v>
      </c>
      <c r="AK88" s="58">
        <f ca="1">IFERROR(IF($I88="y",'Raw Weather Data'!AK87-$N88,"-"),"-")</f>
        <v>4.1788800000000066</v>
      </c>
      <c r="AL88" s="313"/>
      <c r="AM88" s="89">
        <f t="shared" ca="1" si="72"/>
        <v>4.1788800000000066</v>
      </c>
      <c r="AN88" s="46">
        <f ca="1">IFERROR(IF($I88="y",'Raw Weather Data'!AN87-$N88,"-"),"-")</f>
        <v>6.0688799999999929</v>
      </c>
      <c r="AO88" s="313"/>
      <c r="AP88" s="89">
        <f t="shared" ca="1" si="73"/>
        <v>6.0688799999999929</v>
      </c>
      <c r="AQ88" s="58">
        <f ca="1">IFERROR(IF($I88="y",'Raw Weather Data'!AQ87-$N88,"-"),"-")</f>
        <v>4.484880000000004</v>
      </c>
      <c r="AR88" s="313"/>
      <c r="AS88" s="89">
        <f t="shared" ca="1" si="74"/>
        <v>4.484880000000004</v>
      </c>
      <c r="AT88" s="58">
        <f ca="1">IFERROR(IF($I88="y",'Raw Weather Data'!AT87-$N88,"-"),"-")</f>
        <v>5.7448800000000091</v>
      </c>
      <c r="AU88" s="313"/>
      <c r="AV88" s="89">
        <f t="shared" ca="1" si="75"/>
        <v>5.7448800000000091</v>
      </c>
      <c r="AW88" s="58">
        <f ca="1">IFERROR(IF($I88="y",'Raw Weather Data'!AW87-$N88,"-"),"-")</f>
        <v>5.6548800000000057</v>
      </c>
      <c r="AX88" s="313"/>
      <c r="AY88" s="89">
        <f t="shared" ca="1" si="76"/>
        <v>5.6548800000000057</v>
      </c>
      <c r="AZ88" s="58">
        <f ca="1">IFERROR(IF($I88="y",'Raw Weather Data'!AZ87-$N88,"-"),"-")</f>
        <v>3.656880000000001</v>
      </c>
      <c r="BA88" s="313"/>
      <c r="BB88" s="89">
        <f t="shared" ca="1" si="77"/>
        <v>3.656880000000001</v>
      </c>
      <c r="BC88" s="58">
        <f ca="1">IFERROR(IF($I88="y",'Raw Weather Data'!BC87-$N88,"-"),"-")</f>
        <v>6.8968799999999959</v>
      </c>
      <c r="BD88" s="313"/>
      <c r="BE88" s="89">
        <f t="shared" ca="1" si="78"/>
        <v>6.8968799999999959</v>
      </c>
      <c r="BF88" s="58">
        <f ca="1">IFERROR(IF($I88="y",'Raw Weather Data'!BF87-$N88,"-"),"-")</f>
        <v>3.6928800000000024</v>
      </c>
      <c r="BG88" s="313"/>
      <c r="BH88" s="89">
        <f t="shared" ca="1" si="79"/>
        <v>3.6928800000000024</v>
      </c>
      <c r="BI88" s="58">
        <f ca="1">IFERROR(IF($I88="y",'Raw Weather Data'!BI87-$N88,"-"),"-")</f>
        <v>2.7208800000000082</v>
      </c>
      <c r="BJ88" s="313"/>
      <c r="BK88" s="91">
        <f t="shared" ca="1" si="80"/>
        <v>2.7208800000000082</v>
      </c>
      <c r="BN88" s="63">
        <f ca="1">IFERROR(IF($I88="y",'Raw Weather Data'!BN87-$N88,"-"),"-")</f>
        <v>0.57888000000001227</v>
      </c>
      <c r="BO88" s="313"/>
      <c r="BP88" s="89">
        <f t="shared" ca="1" si="89"/>
        <v>0.57888000000001227</v>
      </c>
      <c r="BQ88" s="58">
        <f ca="1">IFERROR(IF($I88="y",'Raw Weather Data'!BQ87-$N88,"-"),"-")</f>
        <v>4.7728800000000007</v>
      </c>
      <c r="BR88" s="313"/>
      <c r="BS88" s="89">
        <f t="shared" ca="1" si="90"/>
        <v>4.7728800000000007</v>
      </c>
      <c r="BT88" s="58">
        <f ca="1">IFERROR(IF($I88="y",'Raw Weather Data'!BT87-$N88,"-"),"-")</f>
        <v>5.3488800000000083</v>
      </c>
      <c r="BU88" s="313"/>
      <c r="BV88" s="89">
        <f t="shared" ca="1" si="91"/>
        <v>5.3488800000000083</v>
      </c>
      <c r="BW88" s="58">
        <f ca="1">IFERROR(IF($I88="y",'Raw Weather Data'!BW87-$N88,"-"),"-")</f>
        <v>6.6628800000000155</v>
      </c>
      <c r="BX88" s="313"/>
      <c r="BY88" s="89">
        <f t="shared" ca="1" si="92"/>
        <v>6.6628800000000155</v>
      </c>
      <c r="BZ88" s="58">
        <f ca="1">IFERROR(IF($I88="y",'Raw Weather Data'!BZ87-$N88,"-"),"-")</f>
        <v>6.4828800000000086</v>
      </c>
      <c r="CA88" s="313"/>
      <c r="CB88" s="89">
        <f t="shared" ca="1" si="93"/>
        <v>6.4828800000000086</v>
      </c>
      <c r="CC88" s="58">
        <f ca="1">IFERROR(IF($I88="y",'Raw Weather Data'!CC87-$N88,"-"),"-")</f>
        <v>3.0628800000000069</v>
      </c>
      <c r="CD88" s="313"/>
      <c r="CE88" s="89">
        <f t="shared" ca="1" si="94"/>
        <v>3.0628800000000069</v>
      </c>
      <c r="CF88" s="58">
        <f ca="1">IFERROR(IF($I88="y",'Raw Weather Data'!CF87-$N88,"-"),"-")</f>
        <v>3.1528799999999961</v>
      </c>
      <c r="CG88" s="313"/>
      <c r="CH88" s="89">
        <f t="shared" ca="1" si="95"/>
        <v>3.1528799999999961</v>
      </c>
      <c r="CI88" s="58">
        <f ca="1">IFERROR(IF($I88="y",'Raw Weather Data'!CI87-$N88,"-"),"-")</f>
        <v>2.0008800000000093</v>
      </c>
      <c r="CJ88" s="313"/>
      <c r="CK88" s="89">
        <f t="shared" ca="1" si="96"/>
        <v>2.0008800000000093</v>
      </c>
      <c r="CL88" s="46">
        <f ca="1">IFERROR(IF($I88="y",'Raw Weather Data'!CL87-$N88,"-"),"-")</f>
        <v>4.0708800000000025</v>
      </c>
      <c r="CM88" s="313"/>
      <c r="CN88" s="89">
        <f t="shared" ca="1" si="97"/>
        <v>4.0708800000000025</v>
      </c>
      <c r="CO88" s="58">
        <f ca="1">IFERROR(IF($I88="y",'Raw Weather Data'!CO87-$N88,"-"),"-")</f>
        <v>4.7728800000000007</v>
      </c>
      <c r="CP88" s="313"/>
      <c r="CQ88" s="89">
        <f t="shared" ca="1" si="98"/>
        <v>4.7728800000000007</v>
      </c>
      <c r="CR88" s="58">
        <f ca="1">IFERROR(IF($I88="y",'Raw Weather Data'!CR87-$N88,"-"),"-")</f>
        <v>2.0368800000000107</v>
      </c>
      <c r="CS88" s="313"/>
      <c r="CT88" s="89">
        <f t="shared" ca="1" si="99"/>
        <v>2.0368800000000107</v>
      </c>
      <c r="CU88" s="58">
        <f ca="1">IFERROR(IF($I88="y",'Raw Weather Data'!CU87-$N88,"-"),"-")</f>
        <v>6.3568800000000039</v>
      </c>
      <c r="CV88" s="313"/>
      <c r="CW88" s="89">
        <f t="shared" ca="1" si="100"/>
        <v>6.3568800000000039</v>
      </c>
      <c r="CX88" s="58">
        <f ca="1">IFERROR(IF($I88="y",'Raw Weather Data'!CX87-$N88,"-"),"-")</f>
        <v>6.2668800000000005</v>
      </c>
      <c r="CY88" s="313"/>
      <c r="CZ88" s="89">
        <f t="shared" ca="1" si="101"/>
        <v>6.2668800000000005</v>
      </c>
      <c r="DA88" s="58">
        <f ca="1">IFERROR(IF($I88="y",'Raw Weather Data'!DA87-$N88,"-"),"-")</f>
        <v>4.0888800000000032</v>
      </c>
      <c r="DB88" s="313"/>
      <c r="DC88" s="89">
        <f t="shared" ca="1" si="102"/>
        <v>4.0888800000000032</v>
      </c>
      <c r="DD88" s="58">
        <f ca="1">IFERROR(IF($I88="y",'Raw Weather Data'!DD87-$N88,"-"),"-")</f>
        <v>6.2488799999999998</v>
      </c>
      <c r="DE88" s="313"/>
      <c r="DF88" s="89">
        <f t="shared" ca="1" si="103"/>
        <v>6.2488799999999998</v>
      </c>
      <c r="DG88" s="58">
        <f ca="1">IFERROR(IF($I88="y",'Raw Weather Data'!DG87-$N88,"-"),"-")</f>
        <v>2.558880000000002</v>
      </c>
      <c r="DH88" s="313"/>
      <c r="DI88" s="91">
        <f t="shared" ca="1" si="104"/>
        <v>2.558880000000002</v>
      </c>
      <c r="DL88" s="63">
        <f ca="1">IFERROR(IF($I88="y",'Raw Weather Data'!DL87-$N88,"-"),"-")</f>
        <v>-1.7251199999999898</v>
      </c>
      <c r="DM88" s="313"/>
      <c r="DN88" s="89">
        <f t="shared" ca="1" si="105"/>
        <v>1.7251199999999898</v>
      </c>
      <c r="DO88" s="58">
        <f ca="1">IFERROR(IF($I88="y",'Raw Weather Data'!DO87-$N88,"-"),"-")</f>
        <v>2.4868799999999993</v>
      </c>
      <c r="DP88" s="313"/>
      <c r="DQ88" s="89">
        <f t="shared" ca="1" si="106"/>
        <v>2.4868799999999993</v>
      </c>
      <c r="DR88" s="58">
        <f ca="1">IFERROR(IF($I88="y",'Raw Weather Data'!DR87-$N88,"-"),"-")</f>
        <v>5.150880000000015</v>
      </c>
      <c r="DS88" s="313"/>
      <c r="DT88" s="89">
        <f t="shared" ca="1" si="107"/>
        <v>5.150880000000015</v>
      </c>
      <c r="DU88" s="58">
        <f ca="1">IFERROR(IF($I88="y",'Raw Weather Data'!DU87-$N88,"-"),"-")</f>
        <v>6.5548800000000114</v>
      </c>
      <c r="DV88" s="313"/>
      <c r="DW88" s="89">
        <f t="shared" ca="1" si="108"/>
        <v>6.5548800000000114</v>
      </c>
      <c r="DX88" s="58">
        <f ca="1">IFERROR(IF($I88="y",'Raw Weather Data'!DX87-$N88,"-"),"-")</f>
        <v>6.2308799999999991</v>
      </c>
      <c r="DY88" s="313"/>
      <c r="DZ88" s="89">
        <f t="shared" ca="1" si="109"/>
        <v>6.2308799999999991</v>
      </c>
      <c r="EA88" s="58">
        <f ca="1">IFERROR(IF($I88="y",'Raw Weather Data'!EA87-$N88,"-"),"-")</f>
        <v>4.3408799999999985</v>
      </c>
      <c r="EB88" s="313"/>
      <c r="EC88" s="89">
        <f t="shared" ca="1" si="110"/>
        <v>4.3408799999999985</v>
      </c>
      <c r="ED88" s="58">
        <f ca="1">IFERROR(IF($I88="y",'Raw Weather Data'!ED87-$N88,"-"),"-")</f>
        <v>3.0988800000000083</v>
      </c>
      <c r="EE88" s="313"/>
      <c r="EF88" s="89">
        <f t="shared" ca="1" si="111"/>
        <v>3.0988800000000083</v>
      </c>
      <c r="EG88" s="58">
        <f ca="1">IFERROR(IF($I88="y",'Raw Weather Data'!EG87-$N88,"-"),"-")</f>
        <v>2.5768800000000027</v>
      </c>
      <c r="EH88" s="313"/>
      <c r="EI88" s="89">
        <f t="shared" ca="1" si="112"/>
        <v>2.5768800000000027</v>
      </c>
      <c r="EJ88" s="46">
        <f ca="1">IFERROR(IF($I88="y",'Raw Weather Data'!EJ87-$N88,"-"),"-")</f>
        <v>3.3148800000000023</v>
      </c>
      <c r="EK88" s="313"/>
      <c r="EL88" s="89">
        <f t="shared" ca="1" si="113"/>
        <v>3.3148800000000023</v>
      </c>
      <c r="EM88" s="58" t="str">
        <f ca="1">IFERROR(IF($I88="y",'Raw Weather Data'!EM87-$N88,"-"),"-")</f>
        <v>-</v>
      </c>
      <c r="EN88" s="313"/>
      <c r="EO88" s="89" t="str">
        <f t="shared" ca="1" si="114"/>
        <v>-</v>
      </c>
      <c r="EP88" s="58">
        <f ca="1">IFERROR(IF($I88="y",'Raw Weather Data'!EP87-$N88,"-"),"-")</f>
        <v>4.3948800000000006</v>
      </c>
      <c r="EQ88" s="313"/>
      <c r="ER88" s="89">
        <f t="shared" ca="1" si="115"/>
        <v>4.3948800000000006</v>
      </c>
      <c r="ES88" s="58">
        <f ca="1">IFERROR(IF($I88="y",'Raw Weather Data'!ES87-$N88,"-"),"-")</f>
        <v>4.1428800000000052</v>
      </c>
      <c r="ET88" s="313"/>
      <c r="EU88" s="89">
        <f t="shared" ca="1" si="116"/>
        <v>4.1428800000000052</v>
      </c>
      <c r="EV88" s="58">
        <f ca="1">IFERROR(IF($I88="y",'Raw Weather Data'!EV87-$N88,"-"),"-")</f>
        <v>5.4208799999999968</v>
      </c>
      <c r="EW88" s="313"/>
      <c r="EX88" s="89">
        <f t="shared" ca="1" si="117"/>
        <v>5.4208799999999968</v>
      </c>
      <c r="EY88" s="58">
        <f ca="1">IFERROR(IF($I88="y",'Raw Weather Data'!EY87-$N88,"-"),"-")</f>
        <v>4.5208800000000053</v>
      </c>
      <c r="EZ88" s="313"/>
      <c r="FA88" s="89">
        <f t="shared" ca="1" si="118"/>
        <v>4.5208800000000053</v>
      </c>
      <c r="FB88" s="58">
        <f ca="1">IFERROR(IF($I88="y",'Raw Weather Data'!FB87-$N88,"-"),"-")</f>
        <v>5.4028799999999961</v>
      </c>
      <c r="FC88" s="313"/>
      <c r="FD88" s="89">
        <f t="shared" ca="1" si="119"/>
        <v>5.4028799999999961</v>
      </c>
      <c r="FE88" s="58">
        <f ca="1">IFERROR(IF($I88="y",'Raw Weather Data'!FE87-$N88,"-"),"-")</f>
        <v>5.1148799999999994</v>
      </c>
      <c r="FF88" s="313"/>
      <c r="FG88" s="91">
        <f t="shared" ca="1" si="81"/>
        <v>5.1148799999999994</v>
      </c>
      <c r="FJ88" s="63">
        <f ca="1">IFERROR(IF($I88="y",'Raw Weather Data'!FJ87-$N88,"-"),"-")</f>
        <v>3.3688800000000043</v>
      </c>
      <c r="FK88" s="313"/>
      <c r="FL88" s="89">
        <f t="shared" ca="1" si="120"/>
        <v>3.3688800000000043</v>
      </c>
      <c r="FM88" s="58">
        <f ca="1">IFERROR(IF($I88="y",'Raw Weather Data'!FM87-$N88,"-"),"-")</f>
        <v>4.322880000000012</v>
      </c>
      <c r="FN88" s="313"/>
      <c r="FO88" s="89">
        <f t="shared" ca="1" si="121"/>
        <v>4.322880000000012</v>
      </c>
      <c r="FP88" s="58">
        <f ca="1">IFERROR(IF($I88="y",'Raw Weather Data'!FP87-$N88,"-"),"-")</f>
        <v>5.0608800000000116</v>
      </c>
      <c r="FQ88" s="313"/>
      <c r="FR88" s="89">
        <f t="shared" ca="1" si="122"/>
        <v>5.0608800000000116</v>
      </c>
      <c r="FS88" s="58">
        <f ca="1">IFERROR(IF($I88="y",'Raw Weather Data'!FS87-$N88,"-"),"-")</f>
        <v>4.9708800000000082</v>
      </c>
      <c r="FT88" s="313"/>
      <c r="FU88" s="89">
        <f t="shared" ca="1" si="123"/>
        <v>4.9708800000000082</v>
      </c>
      <c r="FV88" s="58">
        <f ca="1">IFERROR(IF($I88="y",'Raw Weather Data'!FV87-$N88,"-"),"-")</f>
        <v>2.8108800000000116</v>
      </c>
      <c r="FW88" s="313"/>
      <c r="FX88" s="89">
        <f t="shared" ca="1" si="124"/>
        <v>2.8108800000000116</v>
      </c>
      <c r="FY88" s="58">
        <f ca="1">IFERROR(IF($I88="y",'Raw Weather Data'!FY87-$N88,"-"),"-")</f>
        <v>2.0368800000000107</v>
      </c>
      <c r="FZ88" s="313"/>
      <c r="GA88" s="89">
        <f t="shared" ca="1" si="125"/>
        <v>2.0368800000000107</v>
      </c>
      <c r="GB88" s="58">
        <f ca="1">IFERROR(IF($I88="y",'Raw Weather Data'!GB87-$N88,"-"),"-")</f>
        <v>3.872879999999995</v>
      </c>
      <c r="GC88" s="313"/>
      <c r="GD88" s="89">
        <f t="shared" ca="1" si="126"/>
        <v>3.872879999999995</v>
      </c>
      <c r="GE88" s="58">
        <f ca="1">IFERROR(IF($I88="y",'Raw Weather Data'!GE87-$N88,"-"),"-")</f>
        <v>3.2968800000000016</v>
      </c>
      <c r="GF88" s="313"/>
      <c r="GG88" s="89">
        <f t="shared" ca="1" si="82"/>
        <v>3.2968800000000016</v>
      </c>
      <c r="GH88" s="46">
        <f ca="1">IF($I88="y",'Raw Weather Data'!GH87-$N88,"-")</f>
        <v>4.8628800000000041</v>
      </c>
      <c r="GI88" s="313"/>
      <c r="GJ88" s="89">
        <f t="shared" ca="1" si="83"/>
        <v>4.8628800000000041</v>
      </c>
      <c r="GK88" s="58">
        <f ca="1">IFERROR(IF($I88="y",'Raw Weather Data'!GK87-$N88,"-"),"-")</f>
        <v>3.8548799999999943</v>
      </c>
      <c r="GL88" s="313"/>
      <c r="GM88" s="89">
        <f t="shared" ca="1" si="127"/>
        <v>3.8548799999999943</v>
      </c>
      <c r="GN88" s="58">
        <f ca="1">IFERROR(IF($I88="y",'Raw Weather Data'!GN87-$N88,"-"),"-")</f>
        <v>3.3508800000000036</v>
      </c>
      <c r="GO88" s="313"/>
      <c r="GP88" s="89">
        <f t="shared" ca="1" si="128"/>
        <v>3.3508800000000036</v>
      </c>
      <c r="GQ88" s="58">
        <f ca="1">IFERROR(IF($I88="y",'Raw Weather Data'!GQ87-$N88,"-"),"-")</f>
        <v>6.6988800000000026</v>
      </c>
      <c r="GR88" s="313"/>
      <c r="GS88" s="89">
        <f t="shared" ca="1" si="129"/>
        <v>6.6988800000000026</v>
      </c>
      <c r="GT88" s="58">
        <f ca="1">IFERROR(IF($I88="y",'Raw Weather Data'!GT87-$N88,"-"),"-")</f>
        <v>7.4548800000000028</v>
      </c>
      <c r="GU88" s="313"/>
      <c r="GV88" s="89">
        <f t="shared" ca="1" si="130"/>
        <v>7.4548800000000028</v>
      </c>
      <c r="GW88" s="58">
        <f ca="1">IFERROR(IF($I88="y",'Raw Weather Data'!GW87-$N88,"-"),"-")</f>
        <v>3.0808799999999934</v>
      </c>
      <c r="GX88" s="313"/>
      <c r="GY88" s="89">
        <f t="shared" ca="1" si="131"/>
        <v>3.0808799999999934</v>
      </c>
      <c r="GZ88" s="58">
        <f ca="1">IFERROR(IF($I88="y",'Raw Weather Data'!GZ87-$N88,"-"),"-")</f>
        <v>2.3248800000000074</v>
      </c>
      <c r="HA88" s="313"/>
      <c r="HB88" s="89">
        <f t="shared" ca="1" si="132"/>
        <v>2.3248800000000074</v>
      </c>
      <c r="HC88" s="58">
        <f ca="1">IFERROR(IF($I88="y",'Raw Weather Data'!HC87-$N88,"-"),"-")</f>
        <v>2.4328799999999973</v>
      </c>
      <c r="HD88" s="313"/>
      <c r="HE88" s="91">
        <f t="shared" ca="1" si="133"/>
        <v>2.4328799999999973</v>
      </c>
    </row>
    <row r="89" spans="7:213" x14ac:dyDescent="0.35">
      <c r="H89" s="301">
        <f t="shared" si="134"/>
        <v>13</v>
      </c>
      <c r="I89" s="301" t="str">
        <f t="shared" si="134"/>
        <v>Y</v>
      </c>
      <c r="M89" s="117">
        <f t="shared" ca="1" si="135"/>
        <v>44779</v>
      </c>
      <c r="N89" s="119">
        <f t="shared" ca="1" si="135"/>
        <v>83.854939999999999</v>
      </c>
      <c r="P89" s="63">
        <f ca="1">IFERROR(IF($I89="y",'Raw Weather Data'!P88-$N89,"-"),"-")</f>
        <v>-1.8869399999999956</v>
      </c>
      <c r="Q89" s="313"/>
      <c r="R89" s="89">
        <f t="shared" ca="1" si="84"/>
        <v>1.8869399999999956</v>
      </c>
      <c r="S89" s="58">
        <f ca="1">IFERROR(IF($I89="y",'Raw Weather Data'!S88-$N89,"-"),"-")</f>
        <v>-0.86093999999999937</v>
      </c>
      <c r="T89" s="313"/>
      <c r="U89" s="89">
        <f t="shared" ca="1" si="85"/>
        <v>0.86093999999999937</v>
      </c>
      <c r="V89" s="58">
        <f ca="1">IFERROR(IF($I89="y",'Raw Weather Data'!V88-$N89,"-"),"-")</f>
        <v>-0.98694000000000415</v>
      </c>
      <c r="W89" s="313"/>
      <c r="X89" s="89">
        <f t="shared" ca="1" si="86"/>
        <v>0.98694000000000415</v>
      </c>
      <c r="Y89" s="58">
        <f ca="1">IFERROR(IF($I89="y",'Raw Weather Data'!Y88-$N89,"-"),"-")</f>
        <v>-0.2489400000000046</v>
      </c>
      <c r="Z89" s="313"/>
      <c r="AA89" s="89">
        <f t="shared" ca="1" si="87"/>
        <v>0.2489400000000046</v>
      </c>
      <c r="AB89" s="58">
        <f ca="1">IFERROR(IF($I89="y",'Raw Weather Data'!AB88-$N89,"-"),"-")</f>
        <v>-0.44693999999999789</v>
      </c>
      <c r="AC89" s="313"/>
      <c r="AD89" s="89">
        <f t="shared" ca="1" si="88"/>
        <v>0.44693999999999789</v>
      </c>
      <c r="AE89" s="58">
        <f ca="1">IFERROR(IF($I89="y",'Raw Weather Data'!AE88-$N89,"-"),"-")</f>
        <v>-2.2109399999999937</v>
      </c>
      <c r="AF89" s="313"/>
      <c r="AG89" s="89">
        <f t="shared" ca="1" si="70"/>
        <v>2.2109399999999937</v>
      </c>
      <c r="AH89" s="58">
        <f ca="1">IFERROR(IF($I89="y",'Raw Weather Data'!AH88-$N89,"-"),"-")</f>
        <v>-3.2009400000000028</v>
      </c>
      <c r="AI89" s="313"/>
      <c r="AJ89" s="89">
        <f t="shared" ca="1" si="71"/>
        <v>3.2009400000000028</v>
      </c>
      <c r="AK89" s="58">
        <f ca="1">IFERROR(IF($I89="y",'Raw Weather Data'!AK88-$N89,"-"),"-")</f>
        <v>-2.2289399999999944</v>
      </c>
      <c r="AL89" s="313"/>
      <c r="AM89" s="89">
        <f t="shared" ca="1" si="72"/>
        <v>2.2289399999999944</v>
      </c>
      <c r="AN89" s="46">
        <f ca="1">IFERROR(IF($I89="y",'Raw Weather Data'!AN88-$N89,"-"),"-")</f>
        <v>-1.2389399999999995</v>
      </c>
      <c r="AO89" s="313"/>
      <c r="AP89" s="89">
        <f t="shared" ca="1" si="73"/>
        <v>1.2389399999999995</v>
      </c>
      <c r="AQ89" s="58">
        <f ca="1">IFERROR(IF($I89="y",'Raw Weather Data'!AQ88-$N89,"-"),"-")</f>
        <v>0.29106000000000165</v>
      </c>
      <c r="AR89" s="313"/>
      <c r="AS89" s="89">
        <f t="shared" ca="1" si="74"/>
        <v>0.29106000000000165</v>
      </c>
      <c r="AT89" s="58">
        <f ca="1">IFERROR(IF($I89="y",'Raw Weather Data'!AT88-$N89,"-"),"-")</f>
        <v>0.93905999999999779</v>
      </c>
      <c r="AU89" s="313"/>
      <c r="AV89" s="89">
        <f t="shared" ca="1" si="75"/>
        <v>0.93905999999999779</v>
      </c>
      <c r="AW89" s="58">
        <f ca="1">IFERROR(IF($I89="y",'Raw Weather Data'!AW88-$N89,"-"),"-")</f>
        <v>0.41705999999999221</v>
      </c>
      <c r="AX89" s="313"/>
      <c r="AY89" s="89">
        <f t="shared" ca="1" si="76"/>
        <v>0.41705999999999221</v>
      </c>
      <c r="AZ89" s="58">
        <f ca="1">IFERROR(IF($I89="y",'Raw Weather Data'!AZ88-$N89,"-"),"-")</f>
        <v>1.7310599999999994</v>
      </c>
      <c r="BA89" s="313"/>
      <c r="BB89" s="89">
        <f t="shared" ca="1" si="77"/>
        <v>1.7310599999999994</v>
      </c>
      <c r="BC89" s="58">
        <f ca="1">IFERROR(IF($I89="y",'Raw Weather Data'!BC88-$N89,"-"),"-")</f>
        <v>-1.4549399999999935</v>
      </c>
      <c r="BD89" s="313"/>
      <c r="BE89" s="89">
        <f t="shared" ca="1" si="78"/>
        <v>1.4549399999999935</v>
      </c>
      <c r="BF89" s="58">
        <f ca="1">IFERROR(IF($I89="y",'Raw Weather Data'!BF88-$N89,"-"),"-")</f>
        <v>-2.9849399999999946</v>
      </c>
      <c r="BG89" s="313"/>
      <c r="BH89" s="89">
        <f t="shared" ca="1" si="79"/>
        <v>2.9849399999999946</v>
      </c>
      <c r="BI89" s="58">
        <f ca="1">IFERROR(IF($I89="y",'Raw Weather Data'!BI88-$N89,"-"),"-")</f>
        <v>-2.1209399999999903</v>
      </c>
      <c r="BJ89" s="313"/>
      <c r="BK89" s="91">
        <f t="shared" ca="1" si="80"/>
        <v>2.1209399999999903</v>
      </c>
      <c r="BN89" s="63">
        <f ca="1">IFERROR(IF($I89="y",'Raw Weather Data'!BN88-$N89,"-"),"-")</f>
        <v>-1.3829399999999907</v>
      </c>
      <c r="BO89" s="313"/>
      <c r="BP89" s="89">
        <f t="shared" ca="1" si="89"/>
        <v>1.3829399999999907</v>
      </c>
      <c r="BQ89" s="58">
        <f ca="1">IFERROR(IF($I89="y",'Raw Weather Data'!BQ88-$N89,"-"),"-")</f>
        <v>-0.75293999999999528</v>
      </c>
      <c r="BR89" s="313"/>
      <c r="BS89" s="89">
        <f t="shared" ca="1" si="90"/>
        <v>0.75293999999999528</v>
      </c>
      <c r="BT89" s="58">
        <f ca="1">IFERROR(IF($I89="y",'Raw Weather Data'!BT88-$N89,"-"),"-")</f>
        <v>-1.0589400000000069</v>
      </c>
      <c r="BU89" s="313"/>
      <c r="BV89" s="89">
        <f t="shared" ca="1" si="91"/>
        <v>1.0589400000000069</v>
      </c>
      <c r="BW89" s="58">
        <f ca="1">IFERROR(IF($I89="y",'Raw Weather Data'!BW88-$N89,"-"),"-")</f>
        <v>-1.2389399999999995</v>
      </c>
      <c r="BX89" s="313"/>
      <c r="BY89" s="89">
        <f t="shared" ca="1" si="92"/>
        <v>1.2389399999999995</v>
      </c>
      <c r="BZ89" s="58">
        <f ca="1">IFERROR(IF($I89="y",'Raw Weather Data'!BZ88-$N89,"-"),"-")</f>
        <v>-0.55493999999998778</v>
      </c>
      <c r="CA89" s="313"/>
      <c r="CB89" s="89">
        <f t="shared" ca="1" si="93"/>
        <v>0.55493999999998778</v>
      </c>
      <c r="CC89" s="58">
        <f ca="1">IFERROR(IF($I89="y",'Raw Weather Data'!CC88-$N89,"-"),"-")</f>
        <v>-1.8509399999999943</v>
      </c>
      <c r="CD89" s="313"/>
      <c r="CE89" s="89">
        <f t="shared" ca="1" si="94"/>
        <v>1.8509399999999943</v>
      </c>
      <c r="CF89" s="58">
        <f ca="1">IFERROR(IF($I89="y",'Raw Weather Data'!CF88-$N89,"-"),"-")</f>
        <v>-4.2989399999999875</v>
      </c>
      <c r="CG89" s="313"/>
      <c r="CH89" s="89">
        <f t="shared" ca="1" si="95"/>
        <v>4.2989399999999875</v>
      </c>
      <c r="CI89" s="58">
        <f ca="1">IFERROR(IF($I89="y",'Raw Weather Data'!CI88-$N89,"-"),"-")</f>
        <v>-3.020939999999996</v>
      </c>
      <c r="CJ89" s="313"/>
      <c r="CK89" s="89">
        <f t="shared" ca="1" si="96"/>
        <v>3.020939999999996</v>
      </c>
      <c r="CL89" s="46">
        <f ca="1">IFERROR(IF($I89="y",'Raw Weather Data'!CL88-$N89,"-"),"-")</f>
        <v>0.54305999999999699</v>
      </c>
      <c r="CM89" s="313"/>
      <c r="CN89" s="89">
        <f t="shared" ca="1" si="97"/>
        <v>0.54305999999999699</v>
      </c>
      <c r="CO89" s="58">
        <f ca="1">IFERROR(IF($I89="y",'Raw Weather Data'!CO88-$N89,"-"),"-")</f>
        <v>-3.1649400000000014</v>
      </c>
      <c r="CP89" s="313"/>
      <c r="CQ89" s="89">
        <f t="shared" ca="1" si="98"/>
        <v>3.1649400000000014</v>
      </c>
      <c r="CR89" s="58">
        <f ca="1">IFERROR(IF($I89="y",'Raw Weather Data'!CR88-$N89,"-"),"-")</f>
        <v>0.84906000000000859</v>
      </c>
      <c r="CS89" s="313"/>
      <c r="CT89" s="89">
        <f t="shared" ca="1" si="99"/>
        <v>0.84906000000000859</v>
      </c>
      <c r="CU89" s="58">
        <f ca="1">IFERROR(IF($I89="y",'Raw Weather Data'!CU88-$N89,"-"),"-")</f>
        <v>0.8310600000000079</v>
      </c>
      <c r="CV89" s="313"/>
      <c r="CW89" s="89">
        <f t="shared" ca="1" si="100"/>
        <v>0.8310600000000079</v>
      </c>
      <c r="CX89" s="58">
        <f ca="1">IFERROR(IF($I89="y",'Raw Weather Data'!CX88-$N89,"-"),"-")</f>
        <v>-1.4009399999999914</v>
      </c>
      <c r="CY89" s="313"/>
      <c r="CZ89" s="89">
        <f t="shared" ca="1" si="101"/>
        <v>1.4009399999999914</v>
      </c>
      <c r="DA89" s="58">
        <f ca="1">IFERROR(IF($I89="y",'Raw Weather Data'!DA88-$N89,"-"),"-")</f>
        <v>-0.55493999999998778</v>
      </c>
      <c r="DB89" s="313"/>
      <c r="DC89" s="89">
        <f t="shared" ca="1" si="102"/>
        <v>0.55493999999998778</v>
      </c>
      <c r="DD89" s="58">
        <f ca="1">IFERROR(IF($I89="y",'Raw Weather Data'!DD88-$N89,"-"),"-")</f>
        <v>-2.0489399999999875</v>
      </c>
      <c r="DE89" s="313"/>
      <c r="DF89" s="89">
        <f t="shared" ca="1" si="103"/>
        <v>2.0489399999999875</v>
      </c>
      <c r="DG89" s="58">
        <f ca="1">IFERROR(IF($I89="y",'Raw Weather Data'!DG88-$N89,"-"),"-")</f>
        <v>-4.2809400000000011</v>
      </c>
      <c r="DH89" s="313"/>
      <c r="DI89" s="91">
        <f t="shared" ca="1" si="104"/>
        <v>4.2809400000000011</v>
      </c>
      <c r="DL89" s="63">
        <f ca="1">IFERROR(IF($I89="y",'Raw Weather Data'!DL88-$N89,"-"),"-")</f>
        <v>-0.19494000000000256</v>
      </c>
      <c r="DM89" s="313"/>
      <c r="DN89" s="89">
        <f t="shared" ca="1" si="105"/>
        <v>0.19494000000000256</v>
      </c>
      <c r="DO89" s="58">
        <f ca="1">IFERROR(IF($I89="y",'Raw Weather Data'!DO88-$N89,"-"),"-")</f>
        <v>-0.64493999999999119</v>
      </c>
      <c r="DP89" s="313"/>
      <c r="DQ89" s="89">
        <f t="shared" ca="1" si="106"/>
        <v>0.64493999999999119</v>
      </c>
      <c r="DR89" s="58">
        <f ca="1">IFERROR(IF($I89="y",'Raw Weather Data'!DR88-$N89,"-"),"-")</f>
        <v>-0.50093999999998573</v>
      </c>
      <c r="DS89" s="313"/>
      <c r="DT89" s="89">
        <f t="shared" ca="1" si="107"/>
        <v>0.50093999999998573</v>
      </c>
      <c r="DU89" s="58">
        <f ca="1">IFERROR(IF($I89="y",'Raw Weather Data'!DU88-$N89,"-"),"-")</f>
        <v>-0.77093999999999596</v>
      </c>
      <c r="DV89" s="313"/>
      <c r="DW89" s="89">
        <f t="shared" ca="1" si="108"/>
        <v>0.77093999999999596</v>
      </c>
      <c r="DX89" s="58">
        <f ca="1">IFERROR(IF($I89="y",'Raw Weather Data'!DX88-$N89,"-"),"-")</f>
        <v>-1.0229400000000055</v>
      </c>
      <c r="DY89" s="313"/>
      <c r="DZ89" s="89">
        <f t="shared" ca="1" si="109"/>
        <v>1.0229400000000055</v>
      </c>
      <c r="EA89" s="58">
        <f ca="1">IFERROR(IF($I89="y",'Raw Weather Data'!EA88-$N89,"-"),"-")</f>
        <v>-1.8329400000000078</v>
      </c>
      <c r="EB89" s="313"/>
      <c r="EC89" s="89">
        <f t="shared" ca="1" si="110"/>
        <v>1.8329400000000078</v>
      </c>
      <c r="ED89" s="58">
        <f ca="1">IFERROR(IF($I89="y",'Raw Weather Data'!ED88-$N89,"-"),"-")</f>
        <v>-3.3269399999999933</v>
      </c>
      <c r="EE89" s="313"/>
      <c r="EF89" s="89">
        <f t="shared" ca="1" si="111"/>
        <v>3.3269399999999933</v>
      </c>
      <c r="EG89" s="58">
        <f ca="1">IFERROR(IF($I89="y",'Raw Weather Data'!EG88-$N89,"-"),"-")</f>
        <v>-2.5889399999999938</v>
      </c>
      <c r="EH89" s="313"/>
      <c r="EI89" s="89">
        <f t="shared" ca="1" si="112"/>
        <v>2.5889399999999938</v>
      </c>
      <c r="EJ89" s="46" t="str">
        <f ca="1">IFERROR(IF($I89="y",'Raw Weather Data'!EJ88-$N89,"-"),"-")</f>
        <v>-</v>
      </c>
      <c r="EK89" s="313"/>
      <c r="EL89" s="89" t="str">
        <f t="shared" ca="1" si="113"/>
        <v>-</v>
      </c>
      <c r="EM89" s="58">
        <f ca="1">IFERROR(IF($I89="y",'Raw Weather Data'!EM88-$N89,"-"),"-")</f>
        <v>-0.64493999999999119</v>
      </c>
      <c r="EN89" s="313"/>
      <c r="EO89" s="89">
        <f t="shared" ca="1" si="114"/>
        <v>0.64493999999999119</v>
      </c>
      <c r="EP89" s="58">
        <f ca="1">IFERROR(IF($I89="y",'Raw Weather Data'!EP88-$N89,"-"),"-")</f>
        <v>0.30906000000000233</v>
      </c>
      <c r="EQ89" s="313"/>
      <c r="ER89" s="89">
        <f t="shared" ca="1" si="115"/>
        <v>0.30906000000000233</v>
      </c>
      <c r="ES89" s="58">
        <f ca="1">IFERROR(IF($I89="y",'Raw Weather Data'!ES88-$N89,"-"),"-")</f>
        <v>-1.0769399999999933</v>
      </c>
      <c r="ET89" s="313"/>
      <c r="EU89" s="89">
        <f t="shared" ca="1" si="116"/>
        <v>1.0769399999999933</v>
      </c>
      <c r="EV89" s="58">
        <f ca="1">IFERROR(IF($I89="y",'Raw Weather Data'!EV88-$N89,"-"),"-")</f>
        <v>-1.5269399999999962</v>
      </c>
      <c r="EW89" s="313"/>
      <c r="EX89" s="89">
        <f t="shared" ca="1" si="117"/>
        <v>1.5269399999999962</v>
      </c>
      <c r="EY89" s="58">
        <f ca="1">IFERROR(IF($I89="y",'Raw Weather Data'!EY88-$N89,"-"),"-")</f>
        <v>-0.64493999999999119</v>
      </c>
      <c r="EZ89" s="313"/>
      <c r="FA89" s="89">
        <f t="shared" ca="1" si="118"/>
        <v>0.64493999999999119</v>
      </c>
      <c r="FB89" s="58">
        <f ca="1">IFERROR(IF($I89="y",'Raw Weather Data'!FB88-$N89,"-"),"-")</f>
        <v>-1.0049400000000048</v>
      </c>
      <c r="FC89" s="313"/>
      <c r="FD89" s="89">
        <f t="shared" ca="1" si="119"/>
        <v>1.0049400000000048</v>
      </c>
      <c r="FE89" s="58">
        <f ca="1">IFERROR(IF($I89="y",'Raw Weather Data'!FE88-$N89,"-"),"-")</f>
        <v>-5.6669399999999968</v>
      </c>
      <c r="FF89" s="313"/>
      <c r="FG89" s="91">
        <f t="shared" ca="1" si="81"/>
        <v>5.6669399999999968</v>
      </c>
      <c r="FJ89" s="63">
        <f ca="1">IFERROR(IF($I89="y",'Raw Weather Data'!FJ88-$N89,"-"),"-")</f>
        <v>-1.2209399999999988</v>
      </c>
      <c r="FK89" s="313"/>
      <c r="FL89" s="89">
        <f t="shared" ca="1" si="120"/>
        <v>1.2209399999999988</v>
      </c>
      <c r="FM89" s="58">
        <f ca="1">IFERROR(IF($I89="y",'Raw Weather Data'!FM88-$N89,"-"),"-")</f>
        <v>-0.66293999999999187</v>
      </c>
      <c r="FN89" s="313"/>
      <c r="FO89" s="89">
        <f t="shared" ca="1" si="121"/>
        <v>0.66293999999999187</v>
      </c>
      <c r="FP89" s="58">
        <f ca="1">IFERROR(IF($I89="y",'Raw Weather Data'!FP88-$N89,"-"),"-")</f>
        <v>-1.8149400000000071</v>
      </c>
      <c r="FQ89" s="313"/>
      <c r="FR89" s="89">
        <f t="shared" ca="1" si="122"/>
        <v>1.8149400000000071</v>
      </c>
      <c r="FS89" s="58">
        <f ca="1">IFERROR(IF($I89="y",'Raw Weather Data'!FS88-$N89,"-"),"-")</f>
        <v>-1.5269399999999962</v>
      </c>
      <c r="FT89" s="313"/>
      <c r="FU89" s="89">
        <f t="shared" ca="1" si="123"/>
        <v>1.5269399999999962</v>
      </c>
      <c r="FV89" s="58">
        <f ca="1">IFERROR(IF($I89="y",'Raw Weather Data'!FV88-$N89,"-"),"-")</f>
        <v>-1.706940000000003</v>
      </c>
      <c r="FW89" s="313"/>
      <c r="FX89" s="89">
        <f t="shared" ca="1" si="124"/>
        <v>1.706940000000003</v>
      </c>
      <c r="FY89" s="58">
        <f ca="1">IFERROR(IF($I89="y",'Raw Weather Data'!FY88-$N89,"-"),"-")</f>
        <v>-1.3289399999999887</v>
      </c>
      <c r="FZ89" s="313"/>
      <c r="GA89" s="89">
        <f t="shared" ca="1" si="125"/>
        <v>1.3289399999999887</v>
      </c>
      <c r="GB89" s="58">
        <f ca="1">IFERROR(IF($I89="y",'Raw Weather Data'!GB88-$N89,"-"),"-")</f>
        <v>-1.5269399999999962</v>
      </c>
      <c r="GC89" s="313"/>
      <c r="GD89" s="89">
        <f t="shared" ca="1" si="126"/>
        <v>1.5269399999999962</v>
      </c>
      <c r="GE89" s="58">
        <f ca="1">IFERROR(IF($I89="y",'Raw Weather Data'!GE88-$N89,"-"),"-")</f>
        <v>0.88506000000000995</v>
      </c>
      <c r="GF89" s="313"/>
      <c r="GG89" s="89">
        <f t="shared" ca="1" si="82"/>
        <v>0.88506000000000995</v>
      </c>
      <c r="GH89" s="46">
        <f ca="1">IF($I89="y",'Raw Weather Data'!GH88-$N89,"-")</f>
        <v>-0.55493999999998778</v>
      </c>
      <c r="GI89" s="313"/>
      <c r="GJ89" s="89">
        <f t="shared" ca="1" si="83"/>
        <v>0.55493999999998778</v>
      </c>
      <c r="GK89" s="58">
        <f ca="1">IFERROR(IF($I89="y",'Raw Weather Data'!GK88-$N89,"-"),"-")</f>
        <v>-1.7609400000000051</v>
      </c>
      <c r="GL89" s="313"/>
      <c r="GM89" s="89">
        <f t="shared" ca="1" si="127"/>
        <v>1.7609400000000051</v>
      </c>
      <c r="GN89" s="58">
        <f ca="1">IFERROR(IF($I89="y",'Raw Weather Data'!GN88-$N89,"-"),"-")</f>
        <v>1.0650600000000026</v>
      </c>
      <c r="GO89" s="313"/>
      <c r="GP89" s="89">
        <f t="shared" ca="1" si="128"/>
        <v>1.0650600000000026</v>
      </c>
      <c r="GQ89" s="58">
        <f ca="1">IFERROR(IF($I89="y",'Raw Weather Data'!GQ88-$N89,"-"),"-")</f>
        <v>1.9470599999999934</v>
      </c>
      <c r="GR89" s="313"/>
      <c r="GS89" s="89">
        <f t="shared" ca="1" si="129"/>
        <v>1.9470599999999934</v>
      </c>
      <c r="GT89" s="58">
        <f ca="1">IFERROR(IF($I89="y",'Raw Weather Data'!GT88-$N89,"-"),"-")</f>
        <v>-2.4989400000000046</v>
      </c>
      <c r="GU89" s="313"/>
      <c r="GV89" s="89">
        <f t="shared" ca="1" si="130"/>
        <v>2.4989400000000046</v>
      </c>
      <c r="GW89" s="58">
        <f ca="1">IFERROR(IF($I89="y",'Raw Weather Data'!GW88-$N89,"-"),"-")</f>
        <v>-2.3909400000000005</v>
      </c>
      <c r="GX89" s="313"/>
      <c r="GY89" s="89">
        <f t="shared" ca="1" si="131"/>
        <v>2.3909400000000005</v>
      </c>
      <c r="GZ89" s="58">
        <f ca="1">IFERROR(IF($I89="y",'Raw Weather Data'!GZ88-$N89,"-"),"-")</f>
        <v>-1.7249400000000037</v>
      </c>
      <c r="HA89" s="313"/>
      <c r="HB89" s="89">
        <f t="shared" ca="1" si="132"/>
        <v>1.7249400000000037</v>
      </c>
      <c r="HC89" s="58">
        <f ca="1">IFERROR(IF($I89="y",'Raw Weather Data'!HC88-$N89,"-"),"-")</f>
        <v>-5.2349399999999946</v>
      </c>
      <c r="HD89" s="313"/>
      <c r="HE89" s="91">
        <f t="shared" ca="1" si="133"/>
        <v>5.2349399999999946</v>
      </c>
    </row>
    <row r="90" spans="7:213" x14ac:dyDescent="0.35">
      <c r="H90" s="301">
        <f t="shared" si="134"/>
        <v>14</v>
      </c>
      <c r="I90" s="301" t="str">
        <f t="shared" si="134"/>
        <v>Y</v>
      </c>
      <c r="M90" s="117">
        <f t="shared" ca="1" si="135"/>
        <v>44778</v>
      </c>
      <c r="N90" s="119">
        <f t="shared" ca="1" si="135"/>
        <v>78.642500000000013</v>
      </c>
      <c r="P90" s="63">
        <f ca="1">IFERROR(IF($I90="y",'Raw Weather Data'!P89-$N90,"-"),"-")</f>
        <v>-0.27450000000001751</v>
      </c>
      <c r="Q90" s="313"/>
      <c r="R90" s="89">
        <f t="shared" ca="1" si="84"/>
        <v>0.27450000000001751</v>
      </c>
      <c r="S90" s="58">
        <f ca="1">IFERROR(IF($I90="y",'Raw Weather Data'!S89-$N90,"-"),"-")</f>
        <v>-2.1465000000000032</v>
      </c>
      <c r="T90" s="313"/>
      <c r="U90" s="89">
        <f t="shared" ca="1" si="85"/>
        <v>2.1465000000000032</v>
      </c>
      <c r="V90" s="58">
        <f ca="1">IFERROR(IF($I90="y",'Raw Weather Data'!V89-$N90,"-"),"-")</f>
        <v>-1.174500000000009</v>
      </c>
      <c r="W90" s="313"/>
      <c r="X90" s="89">
        <f t="shared" ca="1" si="86"/>
        <v>1.174500000000009</v>
      </c>
      <c r="Y90" s="58">
        <f ca="1">IFERROR(IF($I90="y",'Raw Weather Data'!Y89-$N90,"-"),"-")</f>
        <v>-1.174500000000009</v>
      </c>
      <c r="Z90" s="313"/>
      <c r="AA90" s="89">
        <f t="shared" ca="1" si="87"/>
        <v>1.174500000000009</v>
      </c>
      <c r="AB90" s="58">
        <f ca="1">IFERROR(IF($I90="y",'Raw Weather Data'!AB89-$N90,"-"),"-")</f>
        <v>-1.0125000000000171</v>
      </c>
      <c r="AC90" s="313"/>
      <c r="AD90" s="89">
        <f t="shared" ca="1" si="88"/>
        <v>1.0125000000000171</v>
      </c>
      <c r="AE90" s="58">
        <f ca="1">IFERROR(IF($I90="y",'Raw Weather Data'!AE89-$N90,"-"),"-")</f>
        <v>-0.54450000000001353</v>
      </c>
      <c r="AF90" s="313"/>
      <c r="AG90" s="89">
        <f t="shared" ca="1" si="70"/>
        <v>0.54450000000001353</v>
      </c>
      <c r="AH90" s="58">
        <f ca="1">IFERROR(IF($I90="y",'Raw Weather Data'!AH89-$N90,"-"),"-")</f>
        <v>2.1914999999999907</v>
      </c>
      <c r="AI90" s="313"/>
      <c r="AJ90" s="89">
        <f t="shared" ca="1" si="71"/>
        <v>2.1914999999999907</v>
      </c>
      <c r="AK90" s="58">
        <f ca="1">IFERROR(IF($I90="y",'Raw Weather Data'!AK89-$N90,"-"),"-")</f>
        <v>6.6554999999999893</v>
      </c>
      <c r="AL90" s="313"/>
      <c r="AM90" s="89">
        <f t="shared" ca="1" si="72"/>
        <v>6.6554999999999893</v>
      </c>
      <c r="AN90" s="46">
        <f ca="1">IFERROR(IF($I90="y",'Raw Weather Data'!AN89-$N90,"-"),"-")</f>
        <v>4.9814999999999827</v>
      </c>
      <c r="AO90" s="313"/>
      <c r="AP90" s="89">
        <f t="shared" ca="1" si="73"/>
        <v>4.9814999999999827</v>
      </c>
      <c r="AQ90" s="58">
        <f ca="1">IFERROR(IF($I90="y",'Raw Weather Data'!AQ89-$N90,"-"),"-")</f>
        <v>6.8714999999999975</v>
      </c>
      <c r="AR90" s="313"/>
      <c r="AS90" s="89">
        <f t="shared" ca="1" si="74"/>
        <v>6.8714999999999975</v>
      </c>
      <c r="AT90" s="58">
        <f ca="1">IFERROR(IF($I90="y",'Raw Weather Data'!AT89-$N90,"-"),"-")</f>
        <v>5.9534999999999911</v>
      </c>
      <c r="AU90" s="313"/>
      <c r="AV90" s="89">
        <f t="shared" ca="1" si="75"/>
        <v>5.9534999999999911</v>
      </c>
      <c r="AW90" s="58">
        <f ca="1">IFERROR(IF($I90="y",'Raw Weather Data'!AW89-$N90,"-"),"-")</f>
        <v>6.6194999999999879</v>
      </c>
      <c r="AX90" s="313"/>
      <c r="AY90" s="89">
        <f t="shared" ca="1" si="76"/>
        <v>6.6194999999999879</v>
      </c>
      <c r="AZ90" s="58">
        <f ca="1">IFERROR(IF($I90="y",'Raw Weather Data'!AZ89-$N90,"-"),"-")</f>
        <v>3.001499999999993</v>
      </c>
      <c r="BA90" s="313"/>
      <c r="BB90" s="89">
        <f t="shared" ca="1" si="77"/>
        <v>3.001499999999993</v>
      </c>
      <c r="BC90" s="58">
        <f ca="1">IFERROR(IF($I90="y",'Raw Weather Data'!BC89-$N90,"-"),"-")</f>
        <v>2.227499999999992</v>
      </c>
      <c r="BD90" s="313"/>
      <c r="BE90" s="89">
        <f t="shared" ca="1" si="78"/>
        <v>2.227499999999992</v>
      </c>
      <c r="BF90" s="58">
        <f ca="1">IFERROR(IF($I90="y",'Raw Weather Data'!BF89-$N90,"-"),"-")</f>
        <v>1.9574999999999818</v>
      </c>
      <c r="BG90" s="313"/>
      <c r="BH90" s="89">
        <f t="shared" ca="1" si="79"/>
        <v>1.9574999999999818</v>
      </c>
      <c r="BI90" s="58">
        <f ca="1">IFERROR(IF($I90="y",'Raw Weather Data'!BI89-$N90,"-"),"-")</f>
        <v>1.2374999999999829</v>
      </c>
      <c r="BJ90" s="313"/>
      <c r="BK90" s="91">
        <f t="shared" ca="1" si="80"/>
        <v>1.2374999999999829</v>
      </c>
      <c r="BN90" s="63">
        <f ca="1">IFERROR(IF($I90="y",'Raw Weather Data'!BN89-$N90,"-"),"-")</f>
        <v>-0.32850000000001955</v>
      </c>
      <c r="BO90" s="313"/>
      <c r="BP90" s="89">
        <f t="shared" ca="1" si="89"/>
        <v>0.32850000000001955</v>
      </c>
      <c r="BQ90" s="58">
        <f ca="1">IFERROR(IF($I90="y",'Raw Weather Data'!BQ89-$N90,"-"),"-")</f>
        <v>-1.1925000000000097</v>
      </c>
      <c r="BR90" s="313"/>
      <c r="BS90" s="89">
        <f t="shared" ca="1" si="90"/>
        <v>1.1925000000000097</v>
      </c>
      <c r="BT90" s="58">
        <f ca="1">IFERROR(IF($I90="y",'Raw Weather Data'!BT89-$N90,"-"),"-")</f>
        <v>-2.1825000000000045</v>
      </c>
      <c r="BU90" s="313"/>
      <c r="BV90" s="89">
        <f t="shared" ca="1" si="91"/>
        <v>2.1825000000000045</v>
      </c>
      <c r="BW90" s="58">
        <f ca="1">IFERROR(IF($I90="y",'Raw Weather Data'!BW89-$N90,"-"),"-")</f>
        <v>-1.6605000000000132</v>
      </c>
      <c r="BX90" s="313"/>
      <c r="BY90" s="89">
        <f t="shared" ca="1" si="92"/>
        <v>1.6605000000000132</v>
      </c>
      <c r="BZ90" s="58">
        <f ca="1">IFERROR(IF($I90="y",'Raw Weather Data'!BZ89-$N90,"-"),"-")</f>
        <v>-1.7505000000000166</v>
      </c>
      <c r="CA90" s="313"/>
      <c r="CB90" s="89">
        <f t="shared" ca="1" si="93"/>
        <v>1.7505000000000166</v>
      </c>
      <c r="CC90" s="58">
        <f ca="1">IFERROR(IF($I90="y",'Raw Weather Data'!CC89-$N90,"-"),"-")</f>
        <v>-3.1905000000000143</v>
      </c>
      <c r="CD90" s="313"/>
      <c r="CE90" s="89">
        <f t="shared" ca="1" si="94"/>
        <v>3.1905000000000143</v>
      </c>
      <c r="CF90" s="58">
        <f ca="1">IFERROR(IF($I90="y",'Raw Weather Data'!CF89-$N90,"-"),"-")</f>
        <v>0.85949999999999704</v>
      </c>
      <c r="CG90" s="313"/>
      <c r="CH90" s="89">
        <f t="shared" ca="1" si="95"/>
        <v>0.85949999999999704</v>
      </c>
      <c r="CI90" s="58">
        <f ca="1">IFERROR(IF($I90="y",'Raw Weather Data'!CI89-$N90,"-"),"-")</f>
        <v>8.1134999999999877</v>
      </c>
      <c r="CJ90" s="313"/>
      <c r="CK90" s="89">
        <f t="shared" ca="1" si="96"/>
        <v>8.1134999999999877</v>
      </c>
      <c r="CL90" s="46">
        <f ca="1">IFERROR(IF($I90="y",'Raw Weather Data'!CL89-$N90,"-"),"-")</f>
        <v>7.5914999999999964</v>
      </c>
      <c r="CM90" s="313"/>
      <c r="CN90" s="89">
        <f t="shared" ca="1" si="97"/>
        <v>7.5914999999999964</v>
      </c>
      <c r="CO90" s="58">
        <f ca="1">IFERROR(IF($I90="y",'Raw Weather Data'!CO89-$N90,"-"),"-")</f>
        <v>6.2774999999999892</v>
      </c>
      <c r="CP90" s="313"/>
      <c r="CQ90" s="89">
        <f t="shared" ca="1" si="98"/>
        <v>6.2774999999999892</v>
      </c>
      <c r="CR90" s="58">
        <f ca="1">IFERROR(IF($I90="y",'Raw Weather Data'!CR89-$N90,"-"),"-")</f>
        <v>5.8994999999999891</v>
      </c>
      <c r="CS90" s="313"/>
      <c r="CT90" s="89">
        <f t="shared" ca="1" si="99"/>
        <v>5.8994999999999891</v>
      </c>
      <c r="CU90" s="58">
        <f ca="1">IFERROR(IF($I90="y",'Raw Weather Data'!CU89-$N90,"-"),"-")</f>
        <v>3.325499999999991</v>
      </c>
      <c r="CV90" s="313"/>
      <c r="CW90" s="89">
        <f t="shared" ca="1" si="100"/>
        <v>3.325499999999991</v>
      </c>
      <c r="CX90" s="58">
        <f ca="1">IFERROR(IF($I90="y",'Raw Weather Data'!CX89-$N90,"-"),"-")</f>
        <v>3.9014999999999844</v>
      </c>
      <c r="CY90" s="313"/>
      <c r="CZ90" s="89">
        <f t="shared" ca="1" si="101"/>
        <v>3.9014999999999844</v>
      </c>
      <c r="DA90" s="58">
        <f ca="1">IFERROR(IF($I90="y",'Raw Weather Data'!DA89-$N90,"-"),"-")</f>
        <v>3.9014999999999844</v>
      </c>
      <c r="DB90" s="313"/>
      <c r="DC90" s="89">
        <f t="shared" ca="1" si="102"/>
        <v>3.9014999999999844</v>
      </c>
      <c r="DD90" s="58">
        <f ca="1">IFERROR(IF($I90="y",'Raw Weather Data'!DD89-$N90,"-"),"-")</f>
        <v>2.0114999999999839</v>
      </c>
      <c r="DE90" s="313"/>
      <c r="DF90" s="89">
        <f t="shared" ca="1" si="103"/>
        <v>2.0114999999999839</v>
      </c>
      <c r="DG90" s="58">
        <f ca="1">IFERROR(IF($I90="y",'Raw Weather Data'!DG89-$N90,"-"),"-")</f>
        <v>3.4694999999999823</v>
      </c>
      <c r="DH90" s="313"/>
      <c r="DI90" s="91">
        <f t="shared" ca="1" si="104"/>
        <v>3.4694999999999823</v>
      </c>
      <c r="DL90" s="63">
        <f ca="1">IFERROR(IF($I90="y",'Raw Weather Data'!DL89-$N90,"-"),"-")</f>
        <v>0.26549999999998875</v>
      </c>
      <c r="DM90" s="313"/>
      <c r="DN90" s="89">
        <f t="shared" ca="1" si="105"/>
        <v>0.26549999999998875</v>
      </c>
      <c r="DO90" s="58">
        <f ca="1">IFERROR(IF($I90="y",'Raw Weather Data'!DO89-$N90,"-"),"-")</f>
        <v>0.31949999999999079</v>
      </c>
      <c r="DP90" s="313"/>
      <c r="DQ90" s="89">
        <f t="shared" ca="1" si="106"/>
        <v>0.31949999999999079</v>
      </c>
      <c r="DR90" s="58">
        <f ca="1">IFERROR(IF($I90="y",'Raw Weather Data'!DR89-$N90,"-"),"-")</f>
        <v>-1.498500000000007</v>
      </c>
      <c r="DS90" s="313"/>
      <c r="DT90" s="89">
        <f t="shared" ca="1" si="107"/>
        <v>1.498500000000007</v>
      </c>
      <c r="DU90" s="58">
        <f ca="1">IFERROR(IF($I90="y",'Raw Weather Data'!DU89-$N90,"-"),"-")</f>
        <v>-1.228500000000011</v>
      </c>
      <c r="DV90" s="313"/>
      <c r="DW90" s="89">
        <f t="shared" ca="1" si="108"/>
        <v>1.228500000000011</v>
      </c>
      <c r="DX90" s="58">
        <f ca="1">IFERROR(IF($I90="y",'Raw Weather Data'!DX89-$N90,"-"),"-")</f>
        <v>-1.6245000000000118</v>
      </c>
      <c r="DY90" s="313"/>
      <c r="DZ90" s="89">
        <f t="shared" ca="1" si="109"/>
        <v>1.6245000000000118</v>
      </c>
      <c r="EA90" s="58">
        <f ca="1">IFERROR(IF($I90="y",'Raw Weather Data'!EA89-$N90,"-"),"-")</f>
        <v>-2.7045000000000101</v>
      </c>
      <c r="EB90" s="313"/>
      <c r="EC90" s="89">
        <f t="shared" ca="1" si="110"/>
        <v>2.7045000000000101</v>
      </c>
      <c r="ED90" s="58">
        <f ca="1">IFERROR(IF($I90="y",'Raw Weather Data'!ED89-$N90,"-"),"-")</f>
        <v>-1.5165000000000077</v>
      </c>
      <c r="EE90" s="313"/>
      <c r="EF90" s="89">
        <f t="shared" ca="1" si="111"/>
        <v>1.5165000000000077</v>
      </c>
      <c r="EG90" s="58">
        <f ca="1">IFERROR(IF($I90="y",'Raw Weather Data'!EG89-$N90,"-"),"-")</f>
        <v>6.8714999999999975</v>
      </c>
      <c r="EH90" s="313"/>
      <c r="EI90" s="89">
        <f t="shared" ca="1" si="112"/>
        <v>6.8714999999999975</v>
      </c>
      <c r="EJ90" s="46">
        <f ca="1">IFERROR(IF($I90="y",'Raw Weather Data'!EJ89-$N90,"-"),"-")</f>
        <v>5.6294999999999789</v>
      </c>
      <c r="EK90" s="313"/>
      <c r="EL90" s="89">
        <f t="shared" ca="1" si="113"/>
        <v>5.6294999999999789</v>
      </c>
      <c r="EM90" s="58">
        <f ca="1">IFERROR(IF($I90="y",'Raw Weather Data'!EM89-$N90,"-"),"-")</f>
        <v>6.1875</v>
      </c>
      <c r="EN90" s="313"/>
      <c r="EO90" s="89">
        <f t="shared" ca="1" si="114"/>
        <v>6.1875</v>
      </c>
      <c r="EP90" s="58">
        <f ca="1">IFERROR(IF($I90="y",'Raw Weather Data'!EP89-$N90,"-"),"-")</f>
        <v>4.0814999999999912</v>
      </c>
      <c r="EQ90" s="313"/>
      <c r="ER90" s="89">
        <f t="shared" ca="1" si="115"/>
        <v>4.0814999999999912</v>
      </c>
      <c r="ES90" s="58">
        <f ca="1">IFERROR(IF($I90="y",'Raw Weather Data'!ES89-$N90,"-"),"-")</f>
        <v>3.595499999999987</v>
      </c>
      <c r="ET90" s="313"/>
      <c r="EU90" s="89">
        <f t="shared" ca="1" si="116"/>
        <v>3.595499999999987</v>
      </c>
      <c r="EV90" s="58">
        <f ca="1">IFERROR(IF($I90="y",'Raw Weather Data'!EV89-$N90,"-"),"-")</f>
        <v>4.6034999999999968</v>
      </c>
      <c r="EW90" s="313"/>
      <c r="EX90" s="89">
        <f t="shared" ca="1" si="117"/>
        <v>4.6034999999999968</v>
      </c>
      <c r="EY90" s="58">
        <f ca="1">IFERROR(IF($I90="y",'Raw Weather Data'!EY89-$N90,"-"),"-")</f>
        <v>3.6314999999999884</v>
      </c>
      <c r="EZ90" s="313"/>
      <c r="FA90" s="89">
        <f t="shared" ca="1" si="118"/>
        <v>3.6314999999999884</v>
      </c>
      <c r="FB90" s="58">
        <f ca="1">IFERROR(IF($I90="y",'Raw Weather Data'!FB89-$N90,"-"),"-")</f>
        <v>-0.23850000000001614</v>
      </c>
      <c r="FC90" s="313"/>
      <c r="FD90" s="89">
        <f t="shared" ca="1" si="119"/>
        <v>0.23850000000001614</v>
      </c>
      <c r="FE90" s="58">
        <f ca="1">IFERROR(IF($I90="y",'Raw Weather Data'!FE89-$N90,"-"),"-")</f>
        <v>0.78749999999999432</v>
      </c>
      <c r="FF90" s="313"/>
      <c r="FG90" s="91">
        <f t="shared" ca="1" si="81"/>
        <v>0.78749999999999432</v>
      </c>
      <c r="FJ90" s="63">
        <f ca="1">IFERROR(IF($I90="y",'Raw Weather Data'!FJ89-$N90,"-"),"-")</f>
        <v>-0.11250000000001137</v>
      </c>
      <c r="FK90" s="313"/>
      <c r="FL90" s="89">
        <f t="shared" ca="1" si="120"/>
        <v>0.11250000000001137</v>
      </c>
      <c r="FM90" s="58">
        <f ca="1">IFERROR(IF($I90="y",'Raw Weather Data'!FM89-$N90,"-"),"-")</f>
        <v>-2.5605000000000189</v>
      </c>
      <c r="FN90" s="313"/>
      <c r="FO90" s="89">
        <f t="shared" ca="1" si="121"/>
        <v>2.5605000000000189</v>
      </c>
      <c r="FP90" s="58">
        <f ca="1">IFERROR(IF($I90="y",'Raw Weather Data'!FP89-$N90,"-"),"-")</f>
        <v>-2.2005000000000052</v>
      </c>
      <c r="FQ90" s="313"/>
      <c r="FR90" s="89">
        <f t="shared" ca="1" si="122"/>
        <v>2.2005000000000052</v>
      </c>
      <c r="FS90" s="58">
        <f ca="1">IFERROR(IF($I90="y",'Raw Weather Data'!FS89-$N90,"-"),"-")</f>
        <v>-1.9485000000000241</v>
      </c>
      <c r="FT90" s="313"/>
      <c r="FU90" s="89">
        <f t="shared" ca="1" si="123"/>
        <v>1.9485000000000241</v>
      </c>
      <c r="FV90" s="58">
        <f ca="1">IFERROR(IF($I90="y",'Raw Weather Data'!FV89-$N90,"-"),"-")</f>
        <v>-1.4265000000000043</v>
      </c>
      <c r="FW90" s="313"/>
      <c r="FX90" s="89">
        <f t="shared" ca="1" si="124"/>
        <v>1.4265000000000043</v>
      </c>
      <c r="FY90" s="58">
        <f ca="1">IFERROR(IF($I90="y",'Raw Weather Data'!FY89-$N90,"-"),"-")</f>
        <v>-1.3365000000000009</v>
      </c>
      <c r="FZ90" s="313"/>
      <c r="GA90" s="89">
        <f t="shared" ca="1" si="125"/>
        <v>1.3365000000000009</v>
      </c>
      <c r="GB90" s="58">
        <f ca="1">IFERROR(IF($I90="y",'Raw Weather Data'!GB89-$N90,"-"),"-")</f>
        <v>6.0434999999999945</v>
      </c>
      <c r="GC90" s="313"/>
      <c r="GD90" s="89">
        <f t="shared" ca="1" si="126"/>
        <v>6.0434999999999945</v>
      </c>
      <c r="GE90" s="58">
        <f ca="1">IFERROR(IF($I90="y",'Raw Weather Data'!GE89-$N90,"-"),"-")</f>
        <v>6.2774999999999892</v>
      </c>
      <c r="GF90" s="313"/>
      <c r="GG90" s="89">
        <f t="shared" ca="1" si="82"/>
        <v>6.2774999999999892</v>
      </c>
      <c r="GH90" s="46">
        <f ca="1">IF($I90="y",'Raw Weather Data'!GH89-$N90,"-")</f>
        <v>4.2614999999999839</v>
      </c>
      <c r="GI90" s="313"/>
      <c r="GJ90" s="89">
        <f t="shared" ca="1" si="83"/>
        <v>4.2614999999999839</v>
      </c>
      <c r="GK90" s="58">
        <f ca="1">IFERROR(IF($I90="y",'Raw Weather Data'!GK89-$N90,"-"),"-")</f>
        <v>6.5114999999999839</v>
      </c>
      <c r="GL90" s="313"/>
      <c r="GM90" s="89">
        <f t="shared" ca="1" si="127"/>
        <v>6.5114999999999839</v>
      </c>
      <c r="GN90" s="58">
        <f ca="1">IFERROR(IF($I90="y",'Raw Weather Data'!GN89-$N90,"-"),"-")</f>
        <v>5.359499999999997</v>
      </c>
      <c r="GO90" s="313"/>
      <c r="GP90" s="89">
        <f t="shared" ca="1" si="128"/>
        <v>5.359499999999997</v>
      </c>
      <c r="GQ90" s="58">
        <f ca="1">IFERROR(IF($I90="y",'Raw Weather Data'!GQ89-$N90,"-"),"-")</f>
        <v>4.1174999999999784</v>
      </c>
      <c r="GR90" s="313"/>
      <c r="GS90" s="89">
        <f t="shared" ca="1" si="129"/>
        <v>4.1174999999999784</v>
      </c>
      <c r="GT90" s="58">
        <f ca="1">IFERROR(IF($I90="y",'Raw Weather Data'!GT89-$N90,"-"),"-")</f>
        <v>4.4594999999999914</v>
      </c>
      <c r="GU90" s="313"/>
      <c r="GV90" s="89">
        <f t="shared" ca="1" si="130"/>
        <v>4.4594999999999914</v>
      </c>
      <c r="GW90" s="58">
        <f ca="1">IFERROR(IF($I90="y",'Raw Weather Data'!GW89-$N90,"-"),"-")</f>
        <v>2.9114999999999895</v>
      </c>
      <c r="GX90" s="313"/>
      <c r="GY90" s="89">
        <f t="shared" ca="1" si="131"/>
        <v>2.9114999999999895</v>
      </c>
      <c r="GZ90" s="58">
        <f ca="1">IFERROR(IF($I90="y",'Raw Weather Data'!GZ89-$N90,"-"),"-")</f>
        <v>0.48149999999998272</v>
      </c>
      <c r="HA90" s="313"/>
      <c r="HB90" s="89">
        <f t="shared" ca="1" si="132"/>
        <v>0.48149999999998272</v>
      </c>
      <c r="HC90" s="58">
        <f ca="1">IFERROR(IF($I90="y",'Raw Weather Data'!HC89-$N90,"-"),"-")</f>
        <v>0.19349999999998602</v>
      </c>
      <c r="HD90" s="313"/>
      <c r="HE90" s="91">
        <f t="shared" ca="1" si="133"/>
        <v>0.19349999999998602</v>
      </c>
    </row>
    <row r="91" spans="7:213" x14ac:dyDescent="0.35">
      <c r="H91" s="301">
        <f t="shared" si="134"/>
        <v>15</v>
      </c>
      <c r="I91" s="301" t="str">
        <f t="shared" si="134"/>
        <v>Y</v>
      </c>
      <c r="M91" s="117">
        <f t="shared" ca="1" si="135"/>
        <v>44777</v>
      </c>
      <c r="N91" s="119">
        <f t="shared" ca="1" si="135"/>
        <v>76.311679999999996</v>
      </c>
      <c r="P91" s="63">
        <f ca="1">IFERROR(IF($I91="y",'Raw Weather Data'!P90-$N91,"-"),"-")</f>
        <v>-1.2736799999999846</v>
      </c>
      <c r="Q91" s="313"/>
      <c r="R91" s="89">
        <f t="shared" ca="1" si="84"/>
        <v>1.2736799999999846</v>
      </c>
      <c r="S91" s="58">
        <f ca="1">IFERROR(IF($I91="y",'Raw Weather Data'!S90-$N91,"-"),"-")</f>
        <v>-1.9216799999999949</v>
      </c>
      <c r="T91" s="313"/>
      <c r="U91" s="89">
        <f t="shared" ca="1" si="85"/>
        <v>1.9216799999999949</v>
      </c>
      <c r="V91" s="58">
        <f ca="1">IFERROR(IF($I91="y",'Raw Weather Data'!V90-$N91,"-"),"-")</f>
        <v>-1.9396799999999956</v>
      </c>
      <c r="W91" s="313"/>
      <c r="X91" s="89">
        <f t="shared" ca="1" si="86"/>
        <v>1.9396799999999956</v>
      </c>
      <c r="Y91" s="58">
        <f ca="1">IFERROR(IF($I91="y",'Raw Weather Data'!Y90-$N91,"-"),"-")</f>
        <v>1.1743199999999945</v>
      </c>
      <c r="Z91" s="313"/>
      <c r="AA91" s="89">
        <f t="shared" ca="1" si="87"/>
        <v>1.1743199999999945</v>
      </c>
      <c r="AB91" s="58">
        <f ca="1">IFERROR(IF($I91="y",'Raw Weather Data'!AB90-$N91,"-"),"-")</f>
        <v>2.3443200000000104</v>
      </c>
      <c r="AC91" s="313"/>
      <c r="AD91" s="89">
        <f t="shared" ca="1" si="88"/>
        <v>2.3443200000000104</v>
      </c>
      <c r="AE91" s="58">
        <f ca="1">IFERROR(IF($I91="y",'Raw Weather Data'!AE90-$N91,"-"),"-")</f>
        <v>9.004320000000007</v>
      </c>
      <c r="AF91" s="313"/>
      <c r="AG91" s="89">
        <f t="shared" ca="1" si="70"/>
        <v>9.004320000000007</v>
      </c>
      <c r="AH91" s="58">
        <f ca="1">IFERROR(IF($I91="y",'Raw Weather Data'!AH90-$N91,"-"),"-")</f>
        <v>12.172320000000013</v>
      </c>
      <c r="AI91" s="313"/>
      <c r="AJ91" s="89">
        <f t="shared" ca="1" si="71"/>
        <v>12.172320000000013</v>
      </c>
      <c r="AK91" s="58">
        <f ca="1">IFERROR(IF($I91="y",'Raw Weather Data'!AK90-$N91,"-"),"-")</f>
        <v>8.9323200000000043</v>
      </c>
      <c r="AL91" s="313"/>
      <c r="AM91" s="89">
        <f t="shared" ca="1" si="72"/>
        <v>8.9323200000000043</v>
      </c>
      <c r="AN91" s="46">
        <f ca="1">IFERROR(IF($I91="y",'Raw Weather Data'!AN90-$N91,"-"),"-")</f>
        <v>8.518320000000017</v>
      </c>
      <c r="AO91" s="313"/>
      <c r="AP91" s="89">
        <f t="shared" ca="1" si="73"/>
        <v>8.518320000000017</v>
      </c>
      <c r="AQ91" s="58">
        <f ca="1">IFERROR(IF($I91="y",'Raw Weather Data'!AQ90-$N91,"-"),"-")</f>
        <v>8.1043200000000013</v>
      </c>
      <c r="AR91" s="313"/>
      <c r="AS91" s="89">
        <f t="shared" ca="1" si="74"/>
        <v>8.1043200000000013</v>
      </c>
      <c r="AT91" s="58">
        <f ca="1">IFERROR(IF($I91="y",'Raw Weather Data'!AT90-$N91,"-"),"-")</f>
        <v>7.906320000000008</v>
      </c>
      <c r="AU91" s="313"/>
      <c r="AV91" s="89">
        <f t="shared" ca="1" si="75"/>
        <v>7.906320000000008</v>
      </c>
      <c r="AW91" s="58">
        <f ca="1">IFERROR(IF($I91="y",'Raw Weather Data'!AW90-$N91,"-"),"-")</f>
        <v>5.602320000000006</v>
      </c>
      <c r="AX91" s="313"/>
      <c r="AY91" s="89">
        <f t="shared" ca="1" si="76"/>
        <v>5.602320000000006</v>
      </c>
      <c r="AZ91" s="58">
        <f ca="1">IFERROR(IF($I91="y",'Raw Weather Data'!AZ90-$N91,"-"),"-")</f>
        <v>4.9363199999999949</v>
      </c>
      <c r="BA91" s="313"/>
      <c r="BB91" s="89">
        <f t="shared" ca="1" si="77"/>
        <v>4.9363199999999949</v>
      </c>
      <c r="BC91" s="58">
        <f ca="1">IFERROR(IF($I91="y",'Raw Weather Data'!BC90-$N91,"-"),"-")</f>
        <v>5.2603200000000072</v>
      </c>
      <c r="BD91" s="313"/>
      <c r="BE91" s="89">
        <f t="shared" ca="1" si="78"/>
        <v>5.2603200000000072</v>
      </c>
      <c r="BF91" s="58">
        <f ca="1">IFERROR(IF($I91="y",'Raw Weather Data'!BF90-$N91,"-"),"-")</f>
        <v>4.0543200000000041</v>
      </c>
      <c r="BG91" s="313"/>
      <c r="BH91" s="89">
        <f t="shared" ca="1" si="79"/>
        <v>4.0543200000000041</v>
      </c>
      <c r="BI91" s="58">
        <f ca="1">IFERROR(IF($I91="y",'Raw Weather Data'!BI90-$N91,"-"),"-")</f>
        <v>4.2703199999999981</v>
      </c>
      <c r="BJ91" s="313"/>
      <c r="BK91" s="91">
        <f t="shared" ca="1" si="80"/>
        <v>4.2703199999999981</v>
      </c>
      <c r="BN91" s="63">
        <f ca="1">IFERROR(IF($I91="y",'Raw Weather Data'!BN90-$N91,"-"),"-")</f>
        <v>-0.73367999999999256</v>
      </c>
      <c r="BO91" s="313"/>
      <c r="BP91" s="89">
        <f t="shared" ca="1" si="89"/>
        <v>0.73367999999999256</v>
      </c>
      <c r="BQ91" s="58">
        <f ca="1">IFERROR(IF($I91="y",'Raw Weather Data'!BQ90-$N91,"-"),"-")</f>
        <v>-2.7136799999999965</v>
      </c>
      <c r="BR91" s="313"/>
      <c r="BS91" s="89">
        <f t="shared" ca="1" si="90"/>
        <v>2.7136799999999965</v>
      </c>
      <c r="BT91" s="58">
        <f ca="1">IFERROR(IF($I91="y",'Raw Weather Data'!BT90-$N91,"-"),"-")</f>
        <v>-2.245679999999993</v>
      </c>
      <c r="BU91" s="313"/>
      <c r="BV91" s="89">
        <f t="shared" ca="1" si="91"/>
        <v>2.245679999999993</v>
      </c>
      <c r="BW91" s="58">
        <f ca="1">IFERROR(IF($I91="y",'Raw Weather Data'!BW90-$N91,"-"),"-")</f>
        <v>0.36432000000000642</v>
      </c>
      <c r="BX91" s="313"/>
      <c r="BY91" s="89">
        <f t="shared" ca="1" si="92"/>
        <v>0.36432000000000642</v>
      </c>
      <c r="BZ91" s="58">
        <f ca="1">IFERROR(IF($I91="y",'Raw Weather Data'!BZ90-$N91,"-"),"-")</f>
        <v>-0.64367999999998915</v>
      </c>
      <c r="CA91" s="313"/>
      <c r="CB91" s="89">
        <f t="shared" ca="1" si="93"/>
        <v>0.64367999999998915</v>
      </c>
      <c r="CC91" s="58">
        <f ca="1">IFERROR(IF($I91="y",'Raw Weather Data'!CC90-$N91,"-"),"-")</f>
        <v>6.0163200000000074</v>
      </c>
      <c r="CD91" s="313"/>
      <c r="CE91" s="89">
        <f t="shared" ca="1" si="94"/>
        <v>6.0163200000000074</v>
      </c>
      <c r="CF91" s="58">
        <f ca="1">IFERROR(IF($I91="y",'Raw Weather Data'!CF90-$N91,"-"),"-")</f>
        <v>11.668320000000008</v>
      </c>
      <c r="CG91" s="313"/>
      <c r="CH91" s="89">
        <f t="shared" ca="1" si="95"/>
        <v>11.668320000000008</v>
      </c>
      <c r="CI91" s="58">
        <f ca="1">IFERROR(IF($I91="y",'Raw Weather Data'!CI90-$N91,"-"),"-")</f>
        <v>11.434320000000014</v>
      </c>
      <c r="CJ91" s="313"/>
      <c r="CK91" s="89">
        <f t="shared" ca="1" si="96"/>
        <v>11.434320000000014</v>
      </c>
      <c r="CL91" s="46">
        <f ca="1">IFERROR(IF($I91="y",'Raw Weather Data'!CL90-$N91,"-"),"-")</f>
        <v>9.4183200000000085</v>
      </c>
      <c r="CM91" s="313"/>
      <c r="CN91" s="89">
        <f t="shared" ca="1" si="97"/>
        <v>9.4183200000000085</v>
      </c>
      <c r="CO91" s="58">
        <f ca="1">IFERROR(IF($I91="y",'Raw Weather Data'!CO90-$N91,"-"),"-")</f>
        <v>7.4743200000000058</v>
      </c>
      <c r="CP91" s="313"/>
      <c r="CQ91" s="89">
        <f t="shared" ca="1" si="98"/>
        <v>7.4743200000000058</v>
      </c>
      <c r="CR91" s="58">
        <f ca="1">IFERROR(IF($I91="y",'Raw Weather Data'!CR90-$N91,"-"),"-")</f>
        <v>5.1703200000000038</v>
      </c>
      <c r="CS91" s="313"/>
      <c r="CT91" s="89">
        <f t="shared" ca="1" si="99"/>
        <v>5.1703200000000038</v>
      </c>
      <c r="CU91" s="58">
        <f ca="1">IFERROR(IF($I91="y",'Raw Weather Data'!CU90-$N91,"-"),"-")</f>
        <v>6.1963200000000001</v>
      </c>
      <c r="CV91" s="313"/>
      <c r="CW91" s="89">
        <f t="shared" ca="1" si="100"/>
        <v>6.1963200000000001</v>
      </c>
      <c r="CX91" s="58">
        <f ca="1">IFERROR(IF($I91="y",'Raw Weather Data'!CX90-$N91,"-"),"-")</f>
        <v>6.5563199999999995</v>
      </c>
      <c r="CY91" s="313"/>
      <c r="CZ91" s="89">
        <f t="shared" ca="1" si="101"/>
        <v>6.5563199999999995</v>
      </c>
      <c r="DA91" s="58">
        <f ca="1">IFERROR(IF($I91="y",'Raw Weather Data'!DA90-$N91,"-"),"-")</f>
        <v>5.8543200000000013</v>
      </c>
      <c r="DB91" s="313"/>
      <c r="DC91" s="89">
        <f t="shared" ca="1" si="102"/>
        <v>5.8543200000000013</v>
      </c>
      <c r="DD91" s="58">
        <f ca="1">IFERROR(IF($I91="y",'Raw Weather Data'!DD90-$N91,"-"),"-")</f>
        <v>6.0703200000000095</v>
      </c>
      <c r="DE91" s="313"/>
      <c r="DF91" s="89">
        <f t="shared" ca="1" si="103"/>
        <v>6.0703200000000095</v>
      </c>
      <c r="DG91" s="58">
        <f ca="1">IFERROR(IF($I91="y",'Raw Weather Data'!DG90-$N91,"-"),"-")</f>
        <v>5.8903200000000027</v>
      </c>
      <c r="DH91" s="313"/>
      <c r="DI91" s="91">
        <f t="shared" ca="1" si="104"/>
        <v>5.8903200000000027</v>
      </c>
      <c r="DL91" s="63">
        <f ca="1">IFERROR(IF($I91="y",'Raw Weather Data'!DL90-$N91,"-"),"-")</f>
        <v>0.59832000000000107</v>
      </c>
      <c r="DM91" s="313"/>
      <c r="DN91" s="89">
        <f t="shared" ca="1" si="105"/>
        <v>0.59832000000000107</v>
      </c>
      <c r="DO91" s="58">
        <f ca="1">IFERROR(IF($I91="y",'Raw Weather Data'!DO90-$N91,"-"),"-")</f>
        <v>-0.94968000000000075</v>
      </c>
      <c r="DP91" s="313"/>
      <c r="DQ91" s="89">
        <f t="shared" ca="1" si="106"/>
        <v>0.94968000000000075</v>
      </c>
      <c r="DR91" s="58">
        <f ca="1">IFERROR(IF($I91="y",'Raw Weather Data'!DR90-$N91,"-"),"-")</f>
        <v>-1.759680000000003</v>
      </c>
      <c r="DS91" s="313"/>
      <c r="DT91" s="89">
        <f t="shared" ca="1" si="107"/>
        <v>1.759680000000003</v>
      </c>
      <c r="DU91" s="58">
        <f ca="1">IFERROR(IF($I91="y",'Raw Weather Data'!DU90-$N91,"-"),"-")</f>
        <v>-0.8956799999999987</v>
      </c>
      <c r="DV91" s="313"/>
      <c r="DW91" s="89">
        <f t="shared" ca="1" si="108"/>
        <v>0.8956799999999987</v>
      </c>
      <c r="DX91" s="58">
        <f ca="1">IFERROR(IF($I91="y",'Raw Weather Data'!DX90-$N91,"-"),"-")</f>
        <v>-0.15767999999999915</v>
      </c>
      <c r="DY91" s="313"/>
      <c r="DZ91" s="89">
        <f t="shared" ca="1" si="109"/>
        <v>0.15767999999999915</v>
      </c>
      <c r="EA91" s="58">
        <f ca="1">IFERROR(IF($I91="y",'Raw Weather Data'!EA90-$N91,"-"),"-")</f>
        <v>1.8943200000000076</v>
      </c>
      <c r="EB91" s="313"/>
      <c r="EC91" s="89">
        <f t="shared" ca="1" si="110"/>
        <v>1.8943200000000076</v>
      </c>
      <c r="ED91" s="58">
        <f ca="1">IFERROR(IF($I91="y",'Raw Weather Data'!ED90-$N91,"-"),"-")</f>
        <v>11.758319999999998</v>
      </c>
      <c r="EE91" s="313"/>
      <c r="EF91" s="89">
        <f t="shared" ca="1" si="111"/>
        <v>11.758319999999998</v>
      </c>
      <c r="EG91" s="58">
        <f ca="1">IFERROR(IF($I91="y",'Raw Weather Data'!EG90-$N91,"-"),"-")</f>
        <v>10.192320000000009</v>
      </c>
      <c r="EH91" s="313"/>
      <c r="EI91" s="89">
        <f t="shared" ca="1" si="112"/>
        <v>10.192320000000009</v>
      </c>
      <c r="EJ91" s="46">
        <f ca="1">IFERROR(IF($I91="y",'Raw Weather Data'!EJ90-$N91,"-"),"-")</f>
        <v>9.5983200000000011</v>
      </c>
      <c r="EK91" s="313"/>
      <c r="EL91" s="89">
        <f t="shared" ca="1" si="113"/>
        <v>9.5983200000000011</v>
      </c>
      <c r="EM91" s="58">
        <f ca="1">IFERROR(IF($I91="y",'Raw Weather Data'!EM90-$N91,"-"),"-")</f>
        <v>6.6103200000000015</v>
      </c>
      <c r="EN91" s="313"/>
      <c r="EO91" s="89">
        <f t="shared" ca="1" si="114"/>
        <v>6.6103200000000015</v>
      </c>
      <c r="EP91" s="58">
        <f ca="1">IFERROR(IF($I91="y",'Raw Weather Data'!EP90-$N91,"-"),"-")</f>
        <v>6.268320000000017</v>
      </c>
      <c r="EQ91" s="313"/>
      <c r="ER91" s="89">
        <f t="shared" ca="1" si="115"/>
        <v>6.268320000000017</v>
      </c>
      <c r="ES91" s="58">
        <f ca="1">IFERROR(IF($I91="y",'Raw Weather Data'!ES90-$N91,"-"),"-")</f>
        <v>6.754320000000007</v>
      </c>
      <c r="ET91" s="313"/>
      <c r="EU91" s="89">
        <f t="shared" ca="1" si="116"/>
        <v>6.754320000000007</v>
      </c>
      <c r="EV91" s="58">
        <f ca="1">IFERROR(IF($I91="y",'Raw Weather Data'!EV90-$N91,"-"),"-")</f>
        <v>5.7283199999999965</v>
      </c>
      <c r="EW91" s="313"/>
      <c r="EX91" s="89">
        <f t="shared" ca="1" si="117"/>
        <v>5.7283199999999965</v>
      </c>
      <c r="EY91" s="58">
        <f ca="1">IFERROR(IF($I91="y",'Raw Weather Data'!EY90-$N91,"-"),"-")</f>
        <v>3.4243199999999945</v>
      </c>
      <c r="EZ91" s="313"/>
      <c r="FA91" s="89">
        <f t="shared" ca="1" si="118"/>
        <v>3.4243199999999945</v>
      </c>
      <c r="FB91" s="58">
        <f ca="1">IFERROR(IF($I91="y",'Raw Weather Data'!FB90-$N91,"-"),"-")</f>
        <v>2.9743200000000058</v>
      </c>
      <c r="FC91" s="313"/>
      <c r="FD91" s="89">
        <f t="shared" ca="1" si="119"/>
        <v>2.9743200000000058</v>
      </c>
      <c r="FE91" s="58">
        <f ca="1">IFERROR(IF($I91="y",'Raw Weather Data'!FE90-$N91,"-"),"-")</f>
        <v>5.926320000000004</v>
      </c>
      <c r="FF91" s="313"/>
      <c r="FG91" s="91">
        <f t="shared" ca="1" si="81"/>
        <v>5.926320000000004</v>
      </c>
      <c r="FJ91" s="63">
        <f ca="1">IFERROR(IF($I91="y",'Raw Weather Data'!FJ90-$N91,"-"),"-")</f>
        <v>-1.5976799999999969</v>
      </c>
      <c r="FK91" s="313"/>
      <c r="FL91" s="89">
        <f t="shared" ca="1" si="120"/>
        <v>1.5976799999999969</v>
      </c>
      <c r="FM91" s="58">
        <f ca="1">IFERROR(IF($I91="y",'Raw Weather Data'!FM90-$N91,"-"),"-")</f>
        <v>-2.7136799999999965</v>
      </c>
      <c r="FN91" s="313"/>
      <c r="FO91" s="89">
        <f t="shared" ca="1" si="121"/>
        <v>2.7136799999999965</v>
      </c>
      <c r="FP91" s="58">
        <f ca="1">IFERROR(IF($I91="y",'Raw Weather Data'!FP90-$N91,"-"),"-")</f>
        <v>-1.6696799999999996</v>
      </c>
      <c r="FQ91" s="313"/>
      <c r="FR91" s="89">
        <f t="shared" ca="1" si="122"/>
        <v>1.6696799999999996</v>
      </c>
      <c r="FS91" s="58">
        <f ca="1">IFERROR(IF($I91="y",'Raw Weather Data'!FS90-$N91,"-"),"-")</f>
        <v>1.426320000000004</v>
      </c>
      <c r="FT91" s="313"/>
      <c r="FU91" s="89">
        <f t="shared" ca="1" si="123"/>
        <v>1.426320000000004</v>
      </c>
      <c r="FV91" s="58">
        <f ca="1">IFERROR(IF($I91="y",'Raw Weather Data'!FV90-$N91,"-"),"-")</f>
        <v>-0.55367999999999995</v>
      </c>
      <c r="FW91" s="313"/>
      <c r="FX91" s="89">
        <f t="shared" ca="1" si="124"/>
        <v>0.55367999999999995</v>
      </c>
      <c r="FY91" s="58">
        <f ca="1">IFERROR(IF($I91="y",'Raw Weather Data'!FY90-$N91,"-"),"-")</f>
        <v>10.804320000000004</v>
      </c>
      <c r="FZ91" s="313"/>
      <c r="GA91" s="89">
        <f t="shared" ca="1" si="125"/>
        <v>10.804320000000004</v>
      </c>
      <c r="GB91" s="58">
        <f ca="1">IFERROR(IF($I91="y",'Raw Weather Data'!GB90-$N91,"-"),"-")</f>
        <v>10.768320000000017</v>
      </c>
      <c r="GC91" s="313"/>
      <c r="GD91" s="89">
        <f t="shared" ca="1" si="126"/>
        <v>10.768320000000017</v>
      </c>
      <c r="GE91" s="58">
        <f ca="1">IFERROR(IF($I91="y",'Raw Weather Data'!GE90-$N91,"-"),"-")</f>
        <v>8.2663200000000074</v>
      </c>
      <c r="GF91" s="313"/>
      <c r="GG91" s="89">
        <f t="shared" ca="1" si="82"/>
        <v>8.2663200000000074</v>
      </c>
      <c r="GH91" s="46">
        <f ca="1">IF($I91="y",'Raw Weather Data'!GH90-$N91,"-")</f>
        <v>8.1943200000000047</v>
      </c>
      <c r="GI91" s="313"/>
      <c r="GJ91" s="89">
        <f t="shared" ca="1" si="83"/>
        <v>8.1943200000000047</v>
      </c>
      <c r="GK91" s="58">
        <f ca="1">IFERROR(IF($I91="y",'Raw Weather Data'!GK90-$N91,"-"),"-")</f>
        <v>6.7723200000000077</v>
      </c>
      <c r="GL91" s="313"/>
      <c r="GM91" s="89">
        <f t="shared" ca="1" si="127"/>
        <v>6.7723200000000077</v>
      </c>
      <c r="GN91" s="58">
        <f ca="1">IFERROR(IF($I91="y",'Raw Weather Data'!GN90-$N91,"-"),"-")</f>
        <v>6.3223200000000048</v>
      </c>
      <c r="GO91" s="313"/>
      <c r="GP91" s="89">
        <f t="shared" ca="1" si="128"/>
        <v>6.3223200000000048</v>
      </c>
      <c r="GQ91" s="58">
        <f ca="1">IFERROR(IF($I91="y",'Raw Weather Data'!GQ90-$N91,"-"),"-")</f>
        <v>6.9523200000000145</v>
      </c>
      <c r="GR91" s="313"/>
      <c r="GS91" s="89">
        <f t="shared" ca="1" si="129"/>
        <v>6.9523200000000145</v>
      </c>
      <c r="GT91" s="58">
        <f ca="1">IFERROR(IF($I91="y",'Raw Weather Data'!GT90-$N91,"-"),"-")</f>
        <v>2.8663200000000018</v>
      </c>
      <c r="GU91" s="313"/>
      <c r="GV91" s="89">
        <f t="shared" ca="1" si="130"/>
        <v>2.8663200000000018</v>
      </c>
      <c r="GW91" s="58">
        <f ca="1">IFERROR(IF($I91="y",'Raw Weather Data'!GW90-$N91,"-"),"-")</f>
        <v>3.7663200000000074</v>
      </c>
      <c r="GX91" s="313"/>
      <c r="GY91" s="89">
        <f t="shared" ca="1" si="131"/>
        <v>3.7663200000000074</v>
      </c>
      <c r="GZ91" s="58">
        <f ca="1">IFERROR(IF($I91="y",'Raw Weather Data'!GZ90-$N91,"-"),"-")</f>
        <v>3.4783199999999965</v>
      </c>
      <c r="HA91" s="313"/>
      <c r="HB91" s="89">
        <f t="shared" ca="1" si="132"/>
        <v>3.4783199999999965</v>
      </c>
      <c r="HC91" s="58">
        <f ca="1">IFERROR(IF($I91="y",'Raw Weather Data'!HC90-$N91,"-"),"-")</f>
        <v>4.8823199999999929</v>
      </c>
      <c r="HD91" s="313"/>
      <c r="HE91" s="91">
        <f t="shared" ca="1" si="133"/>
        <v>4.8823199999999929</v>
      </c>
    </row>
    <row r="92" spans="7:213" x14ac:dyDescent="0.35">
      <c r="H92" s="301">
        <f t="shared" si="134"/>
        <v>16</v>
      </c>
      <c r="I92" s="301" t="str">
        <f t="shared" si="134"/>
        <v>Y</v>
      </c>
      <c r="M92" s="117">
        <f t="shared" ca="1" si="135"/>
        <v>44776</v>
      </c>
      <c r="N92" s="119">
        <f t="shared" ca="1" si="135"/>
        <v>81.126139999999992</v>
      </c>
      <c r="P92" s="63">
        <f ca="1">IFERROR(IF($I92="y",'Raw Weather Data'!P91-$N92,"-"),"-")</f>
        <v>2.4438600000000008</v>
      </c>
      <c r="Q92" s="313"/>
      <c r="R92" s="89">
        <f t="shared" ca="1" si="84"/>
        <v>2.4438600000000008</v>
      </c>
      <c r="S92" s="58">
        <f ca="1">IFERROR(IF($I92="y",'Raw Weather Data'!S91-$N92,"-"),"-")</f>
        <v>3.7938600000000093</v>
      </c>
      <c r="T92" s="313"/>
      <c r="U92" s="89">
        <f t="shared" ca="1" si="85"/>
        <v>3.7938600000000093</v>
      </c>
      <c r="V92" s="58">
        <f ca="1">IFERROR(IF($I92="y",'Raw Weather Data'!V91-$N92,"-"),"-")</f>
        <v>4.2078600000000108</v>
      </c>
      <c r="W92" s="313"/>
      <c r="X92" s="89">
        <f t="shared" ca="1" si="86"/>
        <v>4.2078600000000108</v>
      </c>
      <c r="Y92" s="58">
        <f ca="1">IFERROR(IF($I92="y",'Raw Weather Data'!Y91-$N92,"-"),"-")</f>
        <v>5.1078600000000165</v>
      </c>
      <c r="Z92" s="313"/>
      <c r="AA92" s="89">
        <f t="shared" ca="1" si="87"/>
        <v>5.1078600000000165</v>
      </c>
      <c r="AB92" s="58">
        <f ca="1">IFERROR(IF($I92="y",'Raw Weather Data'!AB91-$N92,"-"),"-")</f>
        <v>4.8918600000000083</v>
      </c>
      <c r="AC92" s="313"/>
      <c r="AD92" s="89">
        <f t="shared" ca="1" si="88"/>
        <v>4.8918600000000083</v>
      </c>
      <c r="AE92" s="58">
        <f ca="1">IFERROR(IF($I92="y",'Raw Weather Data'!AE91-$N92,"-"),"-")</f>
        <v>4.909860000000009</v>
      </c>
      <c r="AF92" s="313"/>
      <c r="AG92" s="89">
        <f t="shared" ca="1" si="70"/>
        <v>4.909860000000009</v>
      </c>
      <c r="AH92" s="58">
        <f ca="1">IFERROR(IF($I92="y",'Raw Weather Data'!AH91-$N92,"-"),"-")</f>
        <v>2.4258600000000001</v>
      </c>
      <c r="AI92" s="313"/>
      <c r="AJ92" s="89">
        <f t="shared" ca="1" si="71"/>
        <v>2.4258600000000001</v>
      </c>
      <c r="AK92" s="58">
        <f ca="1">IFERROR(IF($I92="y",'Raw Weather Data'!AK91-$N92,"-"),"-")</f>
        <v>1.2198600000000113</v>
      </c>
      <c r="AL92" s="313"/>
      <c r="AM92" s="89">
        <f t="shared" ca="1" si="72"/>
        <v>1.2198600000000113</v>
      </c>
      <c r="AN92" s="46">
        <f ca="1">IFERROR(IF($I92="y",'Raw Weather Data'!AN91-$N92,"-"),"-")</f>
        <v>1.9218600000000094</v>
      </c>
      <c r="AO92" s="313"/>
      <c r="AP92" s="89">
        <f t="shared" ca="1" si="73"/>
        <v>1.9218600000000094</v>
      </c>
      <c r="AQ92" s="58">
        <f ca="1">IFERROR(IF($I92="y",'Raw Weather Data'!AQ91-$N92,"-"),"-")</f>
        <v>2.9298600000000192</v>
      </c>
      <c r="AR92" s="313"/>
      <c r="AS92" s="89">
        <f t="shared" ca="1" si="74"/>
        <v>2.9298600000000192</v>
      </c>
      <c r="AT92" s="58">
        <f ca="1">IFERROR(IF($I92="y",'Raw Weather Data'!AT91-$N92,"-"),"-")</f>
        <v>-0.22013999999998646</v>
      </c>
      <c r="AU92" s="313"/>
      <c r="AV92" s="89">
        <f t="shared" ca="1" si="75"/>
        <v>0.22013999999998646</v>
      </c>
      <c r="AW92" s="58">
        <f ca="1">IFERROR(IF($I92="y",'Raw Weather Data'!AW91-$N92,"-"),"-")</f>
        <v>-0.29213999999998919</v>
      </c>
      <c r="AX92" s="313"/>
      <c r="AY92" s="89">
        <f t="shared" ca="1" si="76"/>
        <v>0.29213999999998919</v>
      </c>
      <c r="AZ92" s="58">
        <f ca="1">IFERROR(IF($I92="y",'Raw Weather Data'!AZ91-$N92,"-"),"-")</f>
        <v>2.1378600000000176</v>
      </c>
      <c r="BA92" s="313"/>
      <c r="BB92" s="89">
        <f t="shared" ca="1" si="77"/>
        <v>2.1378600000000176</v>
      </c>
      <c r="BC92" s="58">
        <f ca="1">IFERROR(IF($I92="y",'Raw Weather Data'!BC91-$N92,"-"),"-")</f>
        <v>-0.40013999999999328</v>
      </c>
      <c r="BD92" s="313"/>
      <c r="BE92" s="89">
        <f t="shared" ca="1" si="78"/>
        <v>0.40013999999999328</v>
      </c>
      <c r="BF92" s="58">
        <f ca="1">IFERROR(IF($I92="y",'Raw Weather Data'!BF91-$N92,"-"),"-")</f>
        <v>-1.6241399999999828</v>
      </c>
      <c r="BG92" s="313"/>
      <c r="BH92" s="89">
        <f t="shared" ca="1" si="79"/>
        <v>1.6241399999999828</v>
      </c>
      <c r="BI92" s="58">
        <f ca="1">IFERROR(IF($I92="y",'Raw Weather Data'!BI91-$N92,"-"),"-")</f>
        <v>-0.92213999999998464</v>
      </c>
      <c r="BJ92" s="313"/>
      <c r="BK92" s="91">
        <f t="shared" ca="1" si="80"/>
        <v>0.92213999999998464</v>
      </c>
      <c r="BN92" s="63">
        <f ca="1">IFERROR(IF($I92="y",'Raw Weather Data'!BN91-$N92,"-"),"-")</f>
        <v>1.3818600000000032</v>
      </c>
      <c r="BO92" s="313"/>
      <c r="BP92" s="89">
        <f t="shared" ca="1" si="89"/>
        <v>1.3818600000000032</v>
      </c>
      <c r="BQ92" s="58">
        <f ca="1">IFERROR(IF($I92="y",'Raw Weather Data'!BQ91-$N92,"-"),"-")</f>
        <v>3.8658600000000121</v>
      </c>
      <c r="BR92" s="313"/>
      <c r="BS92" s="89">
        <f t="shared" ca="1" si="90"/>
        <v>3.8658600000000121</v>
      </c>
      <c r="BT92" s="58">
        <f ca="1">IFERROR(IF($I92="y",'Raw Weather Data'!BT91-$N92,"-"),"-")</f>
        <v>5.4678600000000017</v>
      </c>
      <c r="BU92" s="313"/>
      <c r="BV92" s="89">
        <f t="shared" ca="1" si="91"/>
        <v>5.4678600000000017</v>
      </c>
      <c r="BW92" s="58">
        <f ca="1">IFERROR(IF($I92="y",'Raw Weather Data'!BW91-$N92,"-"),"-")</f>
        <v>5.0538600000000145</v>
      </c>
      <c r="BX92" s="313"/>
      <c r="BY92" s="89">
        <f t="shared" ca="1" si="92"/>
        <v>5.0538600000000145</v>
      </c>
      <c r="BZ92" s="58">
        <f ca="1">IFERROR(IF($I92="y",'Raw Weather Data'!BZ91-$N92,"-"),"-")</f>
        <v>5.1258600000000172</v>
      </c>
      <c r="CA92" s="313"/>
      <c r="CB92" s="89">
        <f t="shared" ca="1" si="93"/>
        <v>5.1258600000000172</v>
      </c>
      <c r="CC92" s="58">
        <f ca="1">IFERROR(IF($I92="y",'Raw Weather Data'!CC91-$N92,"-"),"-")</f>
        <v>2.659860000000009</v>
      </c>
      <c r="CD92" s="313"/>
      <c r="CE92" s="89">
        <f t="shared" ca="1" si="94"/>
        <v>2.659860000000009</v>
      </c>
      <c r="CF92" s="58">
        <f ca="1">IFERROR(IF($I92="y",'Raw Weather Data'!CF91-$N92,"-"),"-")</f>
        <v>2.7858600000000138</v>
      </c>
      <c r="CG92" s="313"/>
      <c r="CH92" s="89">
        <f t="shared" ca="1" si="95"/>
        <v>2.7858600000000138</v>
      </c>
      <c r="CI92" s="58">
        <f ca="1">IFERROR(IF($I92="y",'Raw Weather Data'!CI91-$N92,"-"),"-")</f>
        <v>0.6978600000000057</v>
      </c>
      <c r="CJ92" s="313"/>
      <c r="CK92" s="89">
        <f t="shared" ca="1" si="96"/>
        <v>0.6978600000000057</v>
      </c>
      <c r="CL92" s="46">
        <f ca="1">IFERROR(IF($I92="y",'Raw Weather Data'!CL91-$N92,"-"),"-")</f>
        <v>0.78786000000000911</v>
      </c>
      <c r="CM92" s="313"/>
      <c r="CN92" s="89">
        <f t="shared" ca="1" si="97"/>
        <v>0.78786000000000911</v>
      </c>
      <c r="CO92" s="58">
        <f ca="1">IFERROR(IF($I92="y",'Raw Weather Data'!CO91-$N92,"-"),"-")</f>
        <v>-0.97613999999998668</v>
      </c>
      <c r="CP92" s="313"/>
      <c r="CQ92" s="89">
        <f t="shared" ca="1" si="98"/>
        <v>0.97613999999998668</v>
      </c>
      <c r="CR92" s="58">
        <f ca="1">IFERROR(IF($I92="y",'Raw Weather Data'!CR91-$N92,"-"),"-")</f>
        <v>1.0398600000000044</v>
      </c>
      <c r="CS92" s="313"/>
      <c r="CT92" s="89">
        <f t="shared" ca="1" si="99"/>
        <v>1.0398600000000044</v>
      </c>
      <c r="CU92" s="58">
        <f ca="1">IFERROR(IF($I92="y",'Raw Weather Data'!CU91-$N92,"-"),"-")</f>
        <v>1.8498600000000067</v>
      </c>
      <c r="CV92" s="313"/>
      <c r="CW92" s="89">
        <f t="shared" ca="1" si="100"/>
        <v>1.8498600000000067</v>
      </c>
      <c r="CX92" s="58">
        <f ca="1">IFERROR(IF($I92="y",'Raw Weather Data'!CX91-$N92,"-"),"-")</f>
        <v>-1.1561399999999935</v>
      </c>
      <c r="CY92" s="313"/>
      <c r="CZ92" s="89">
        <f t="shared" ca="1" si="101"/>
        <v>1.1561399999999935</v>
      </c>
      <c r="DA92" s="58">
        <f ca="1">IFERROR(IF($I92="y",'Raw Weather Data'!DA91-$N92,"-"),"-")</f>
        <v>0.33786000000000627</v>
      </c>
      <c r="DB92" s="313"/>
      <c r="DC92" s="89">
        <f t="shared" ca="1" si="102"/>
        <v>0.33786000000000627</v>
      </c>
      <c r="DD92" s="58">
        <f ca="1">IFERROR(IF($I92="y",'Raw Weather Data'!DD91-$N92,"-"),"-")</f>
        <v>0.76986000000000843</v>
      </c>
      <c r="DE92" s="313"/>
      <c r="DF92" s="89">
        <f t="shared" ca="1" si="103"/>
        <v>0.76986000000000843</v>
      </c>
      <c r="DG92" s="58">
        <f ca="1">IFERROR(IF($I92="y",'Raw Weather Data'!DG91-$N92,"-"),"-")</f>
        <v>-2.380139999999983</v>
      </c>
      <c r="DH92" s="313"/>
      <c r="DI92" s="91">
        <f t="shared" ca="1" si="104"/>
        <v>2.380139999999983</v>
      </c>
      <c r="DL92" s="63">
        <f ca="1">IFERROR(IF($I92="y",'Raw Weather Data'!DL91-$N92,"-"),"-")</f>
        <v>2.4618600000000015</v>
      </c>
      <c r="DM92" s="313"/>
      <c r="DN92" s="89">
        <f t="shared" ca="1" si="105"/>
        <v>2.4618600000000015</v>
      </c>
      <c r="DO92" s="58">
        <f ca="1">IFERROR(IF($I92="y",'Raw Weather Data'!DO91-$N92,"-"),"-")</f>
        <v>3.2898600000000044</v>
      </c>
      <c r="DP92" s="313"/>
      <c r="DQ92" s="89">
        <f t="shared" ca="1" si="106"/>
        <v>3.2898600000000044</v>
      </c>
      <c r="DR92" s="58">
        <f ca="1">IFERROR(IF($I92="y",'Raw Weather Data'!DR91-$N92,"-"),"-")</f>
        <v>5.5398600000000044</v>
      </c>
      <c r="DS92" s="313"/>
      <c r="DT92" s="89">
        <f t="shared" ca="1" si="107"/>
        <v>5.5398600000000044</v>
      </c>
      <c r="DU92" s="58">
        <f ca="1">IFERROR(IF($I92="y",'Raw Weather Data'!DU91-$N92,"-"),"-")</f>
        <v>4.5138600000000082</v>
      </c>
      <c r="DV92" s="313"/>
      <c r="DW92" s="89">
        <f t="shared" ca="1" si="108"/>
        <v>4.5138600000000082</v>
      </c>
      <c r="DX92" s="58">
        <f ca="1">IFERROR(IF($I92="y",'Raw Weather Data'!DX91-$N92,"-"),"-")</f>
        <v>6.277860000000004</v>
      </c>
      <c r="DY92" s="313"/>
      <c r="DZ92" s="89">
        <f t="shared" ca="1" si="109"/>
        <v>6.277860000000004</v>
      </c>
      <c r="EA92" s="58">
        <f ca="1">IFERROR(IF($I92="y",'Raw Weather Data'!EA91-$N92,"-"),"-")</f>
        <v>3.7758600000000087</v>
      </c>
      <c r="EB92" s="313"/>
      <c r="EC92" s="89">
        <f t="shared" ca="1" si="110"/>
        <v>3.7758600000000087</v>
      </c>
      <c r="ED92" s="58">
        <f ca="1">IFERROR(IF($I92="y",'Raw Weather Data'!ED91-$N92,"-"),"-")</f>
        <v>3.7398600000000073</v>
      </c>
      <c r="EE92" s="313"/>
      <c r="EF92" s="89">
        <f t="shared" ca="1" si="111"/>
        <v>3.7398600000000073</v>
      </c>
      <c r="EG92" s="58">
        <f ca="1">IFERROR(IF($I92="y",'Raw Weather Data'!EG91-$N92,"-"),"-")</f>
        <v>2.119860000000017</v>
      </c>
      <c r="EH92" s="313"/>
      <c r="EI92" s="89">
        <f t="shared" ca="1" si="112"/>
        <v>2.119860000000017</v>
      </c>
      <c r="EJ92" s="46">
        <f ca="1">IFERROR(IF($I92="y",'Raw Weather Data'!EJ91-$N92,"-"),"-")</f>
        <v>-0.22013999999998646</v>
      </c>
      <c r="EK92" s="313"/>
      <c r="EL92" s="89">
        <f t="shared" ca="1" si="113"/>
        <v>0.22013999999998646</v>
      </c>
      <c r="EM92" s="58">
        <f ca="1">IFERROR(IF($I92="y",'Raw Weather Data'!EM91-$N92,"-"),"-")</f>
        <v>1.3860000000008199E-2</v>
      </c>
      <c r="EN92" s="313"/>
      <c r="EO92" s="89">
        <f t="shared" ca="1" si="114"/>
        <v>1.3860000000008199E-2</v>
      </c>
      <c r="EP92" s="58">
        <f ca="1">IFERROR(IF($I92="y",'Raw Weather Data'!EP91-$N92,"-"),"-")</f>
        <v>1.0038600000000031</v>
      </c>
      <c r="EQ92" s="313"/>
      <c r="ER92" s="89">
        <f t="shared" ca="1" si="115"/>
        <v>1.0038600000000031</v>
      </c>
      <c r="ES92" s="58">
        <f ca="1">IFERROR(IF($I92="y",'Raw Weather Data'!ES91-$N92,"-"),"-")</f>
        <v>6.7859999999996035E-2</v>
      </c>
      <c r="ET92" s="313"/>
      <c r="EU92" s="89">
        <f t="shared" ca="1" si="116"/>
        <v>6.7859999999996035E-2</v>
      </c>
      <c r="EV92" s="58">
        <f ca="1">IFERROR(IF($I92="y",'Raw Weather Data'!EV91-$N92,"-"),"-")</f>
        <v>-1.2461399999999969</v>
      </c>
      <c r="EW92" s="313"/>
      <c r="EX92" s="89">
        <f t="shared" ca="1" si="117"/>
        <v>1.2461399999999969</v>
      </c>
      <c r="EY92" s="58">
        <f ca="1">IFERROR(IF($I92="y",'Raw Weather Data'!EY91-$N92,"-"),"-")</f>
        <v>-2.6861399999999946</v>
      </c>
      <c r="EZ92" s="313"/>
      <c r="FA92" s="89">
        <f t="shared" ca="1" si="118"/>
        <v>2.6861399999999946</v>
      </c>
      <c r="FB92" s="58">
        <f ca="1">IFERROR(IF($I92="y",'Raw Weather Data'!FB91-$N92,"-"),"-")</f>
        <v>0.13986000000001297</v>
      </c>
      <c r="FC92" s="313"/>
      <c r="FD92" s="89">
        <f t="shared" ca="1" si="119"/>
        <v>0.13986000000001297</v>
      </c>
      <c r="FE92" s="58">
        <f ca="1">IFERROR(IF($I92="y",'Raw Weather Data'!FE91-$N92,"-"),"-")</f>
        <v>-0.61614000000000146</v>
      </c>
      <c r="FF92" s="313"/>
      <c r="FG92" s="91">
        <f t="shared" ca="1" si="81"/>
        <v>0.61614000000000146</v>
      </c>
      <c r="FJ92" s="63">
        <f ca="1">IFERROR(IF($I92="y",'Raw Weather Data'!FJ91-$N92,"-"),"-")</f>
        <v>3.2538600000000031</v>
      </c>
      <c r="FK92" s="313"/>
      <c r="FL92" s="89">
        <f t="shared" ca="1" si="120"/>
        <v>3.2538600000000031</v>
      </c>
      <c r="FM92" s="58">
        <f ca="1">IFERROR(IF($I92="y",'Raw Weather Data'!FM91-$N92,"-"),"-")</f>
        <v>4.9458600000000104</v>
      </c>
      <c r="FN92" s="313"/>
      <c r="FO92" s="89">
        <f t="shared" ca="1" si="121"/>
        <v>4.9458600000000104</v>
      </c>
      <c r="FP92" s="58">
        <f ca="1">IFERROR(IF($I92="y",'Raw Weather Data'!FP91-$N92,"-"),"-")</f>
        <v>3.8838599999999985</v>
      </c>
      <c r="FQ92" s="313"/>
      <c r="FR92" s="89">
        <f t="shared" ca="1" si="122"/>
        <v>3.8838599999999985</v>
      </c>
      <c r="FS92" s="58">
        <f ca="1">IFERROR(IF($I92="y",'Raw Weather Data'!FS91-$N92,"-"),"-")</f>
        <v>5.2878600000000091</v>
      </c>
      <c r="FT92" s="313"/>
      <c r="FU92" s="89">
        <f t="shared" ca="1" si="123"/>
        <v>5.2878600000000091</v>
      </c>
      <c r="FV92" s="58">
        <f ca="1">IFERROR(IF($I92="y",'Raw Weather Data'!FV91-$N92,"-"),"-")</f>
        <v>3.81186000000001</v>
      </c>
      <c r="FW92" s="313"/>
      <c r="FX92" s="89">
        <f t="shared" ca="1" si="124"/>
        <v>3.81186000000001</v>
      </c>
      <c r="FY92" s="58">
        <f ca="1">IFERROR(IF($I92="y",'Raw Weather Data'!FY91-$N92,"-"),"-")</f>
        <v>2.5158600000000035</v>
      </c>
      <c r="FZ92" s="313"/>
      <c r="GA92" s="89">
        <f t="shared" ca="1" si="125"/>
        <v>2.5158600000000035</v>
      </c>
      <c r="GB92" s="58">
        <f ca="1">IFERROR(IF($I92="y",'Raw Weather Data'!GB91-$N92,"-"),"-")</f>
        <v>2.389860000000013</v>
      </c>
      <c r="GC92" s="313"/>
      <c r="GD92" s="89">
        <f t="shared" ca="1" si="126"/>
        <v>2.389860000000013</v>
      </c>
      <c r="GE92" s="58">
        <f ca="1">IFERROR(IF($I92="y",'Raw Weather Data'!GE91-$N92,"-"),"-")</f>
        <v>1.1478600000000085</v>
      </c>
      <c r="GF92" s="313"/>
      <c r="GG92" s="89">
        <f t="shared" ca="1" si="82"/>
        <v>1.1478600000000085</v>
      </c>
      <c r="GH92" s="46">
        <f ca="1">IF($I92="y",'Raw Weather Data'!GH91-$N92,"-")</f>
        <v>0.40986000000000899</v>
      </c>
      <c r="GI92" s="313"/>
      <c r="GJ92" s="89">
        <f t="shared" ca="1" si="83"/>
        <v>0.40986000000000899</v>
      </c>
      <c r="GK92" s="58">
        <f ca="1">IFERROR(IF($I92="y",'Raw Weather Data'!GK91-$N92,"-"),"-")</f>
        <v>3.1860000000008881E-2</v>
      </c>
      <c r="GL92" s="313"/>
      <c r="GM92" s="89">
        <f t="shared" ca="1" si="127"/>
        <v>3.1860000000008881E-2</v>
      </c>
      <c r="GN92" s="58">
        <f ca="1">IFERROR(IF($I92="y",'Raw Weather Data'!GN91-$N92,"-"),"-")</f>
        <v>0.37386000000000763</v>
      </c>
      <c r="GO92" s="313"/>
      <c r="GP92" s="89">
        <f t="shared" ca="1" si="128"/>
        <v>0.37386000000000763</v>
      </c>
      <c r="GQ92" s="58">
        <f ca="1">IFERROR(IF($I92="y",'Raw Weather Data'!GQ91-$N92,"-"),"-")</f>
        <v>-1.6241399999999828</v>
      </c>
      <c r="GR92" s="313"/>
      <c r="GS92" s="89">
        <f t="shared" ca="1" si="129"/>
        <v>1.6241399999999828</v>
      </c>
      <c r="GT92" s="58">
        <f ca="1">IFERROR(IF($I92="y",'Raw Weather Data'!GT91-$N92,"-"),"-")</f>
        <v>-1.6241399999999828</v>
      </c>
      <c r="GU92" s="313"/>
      <c r="GV92" s="89">
        <f t="shared" ca="1" si="130"/>
        <v>1.6241399999999828</v>
      </c>
      <c r="GW92" s="58">
        <f ca="1">IFERROR(IF($I92="y",'Raw Weather Data'!GW91-$N92,"-"),"-")</f>
        <v>-1.8041399999999896</v>
      </c>
      <c r="GX92" s="313"/>
      <c r="GY92" s="89">
        <f t="shared" ca="1" si="131"/>
        <v>1.8041399999999896</v>
      </c>
      <c r="GZ92" s="58">
        <f ca="1">IFERROR(IF($I92="y",'Raw Weather Data'!GZ91-$N92,"-"),"-")</f>
        <v>0.48186000000001172</v>
      </c>
      <c r="HA92" s="313"/>
      <c r="HB92" s="89">
        <f t="shared" ca="1" si="132"/>
        <v>0.48186000000001172</v>
      </c>
      <c r="HC92" s="58">
        <f ca="1">IFERROR(IF($I92="y",'Raw Weather Data'!HC91-$N92,"-"),"-")</f>
        <v>6.7859999999996035E-2</v>
      </c>
      <c r="HD92" s="313"/>
      <c r="HE92" s="91">
        <f t="shared" ca="1" si="133"/>
        <v>6.7859999999996035E-2</v>
      </c>
    </row>
    <row r="93" spans="7:213" x14ac:dyDescent="0.35">
      <c r="H93" s="301">
        <f t="shared" si="134"/>
        <v>17</v>
      </c>
      <c r="I93" s="301" t="str">
        <f t="shared" si="134"/>
        <v>Y</v>
      </c>
      <c r="M93" s="117">
        <f t="shared" ca="1" si="135"/>
        <v>44775</v>
      </c>
      <c r="N93" s="119">
        <f t="shared" ca="1" si="135"/>
        <v>78.92743999999999</v>
      </c>
      <c r="P93" s="63">
        <f ca="1">IFERROR(IF($I93="y",'Raw Weather Data'!P92-$N93,"-"),"-")</f>
        <v>-0.97343999999998232</v>
      </c>
      <c r="Q93" s="313"/>
      <c r="R93" s="89">
        <f t="shared" ca="1" si="84"/>
        <v>0.97343999999998232</v>
      </c>
      <c r="S93" s="58">
        <f ca="1">IFERROR(IF($I93="y",'Raw Weather Data'!S92-$N93,"-"),"-")</f>
        <v>-1.3154399999999953</v>
      </c>
      <c r="T93" s="313"/>
      <c r="U93" s="89">
        <f t="shared" ca="1" si="85"/>
        <v>1.3154399999999953</v>
      </c>
      <c r="V93" s="58">
        <f ca="1">IFERROR(IF($I93="y",'Raw Weather Data'!V92-$N93,"-"),"-")</f>
        <v>-1.4594399999999865</v>
      </c>
      <c r="W93" s="313"/>
      <c r="X93" s="89">
        <f t="shared" ca="1" si="86"/>
        <v>1.4594399999999865</v>
      </c>
      <c r="Y93" s="58">
        <f ca="1">IFERROR(IF($I93="y",'Raw Weather Data'!Y92-$N93,"-"),"-")</f>
        <v>-1.7654399999999839</v>
      </c>
      <c r="Z93" s="313"/>
      <c r="AA93" s="89">
        <f t="shared" ca="1" si="87"/>
        <v>1.7654399999999839</v>
      </c>
      <c r="AB93" s="58">
        <f ca="1">IFERROR(IF($I93="y",'Raw Weather Data'!AB92-$N93,"-"),"-")</f>
        <v>-0.93743999999998096</v>
      </c>
      <c r="AC93" s="313"/>
      <c r="AD93" s="89">
        <f t="shared" ca="1" si="88"/>
        <v>0.93743999999998096</v>
      </c>
      <c r="AE93" s="58">
        <f ca="1">IFERROR(IF($I93="y",'Raw Weather Data'!AE92-$N93,"-"),"-")</f>
        <v>-0.6134399999999971</v>
      </c>
      <c r="AF93" s="313"/>
      <c r="AG93" s="89">
        <f t="shared" ca="1" si="70"/>
        <v>0.6134399999999971</v>
      </c>
      <c r="AH93" s="58">
        <f ca="1">IFERROR(IF($I93="y",'Raw Weather Data'!AH92-$N93,"-"),"-")</f>
        <v>0.21456000000000586</v>
      </c>
      <c r="AI93" s="313"/>
      <c r="AJ93" s="89">
        <f t="shared" ca="1" si="71"/>
        <v>0.21456000000000586</v>
      </c>
      <c r="AK93" s="58">
        <f ca="1">IFERROR(IF($I93="y",'Raw Weather Data'!AK92-$N93,"-"),"-")</f>
        <v>1.0605600000000095</v>
      </c>
      <c r="AL93" s="313"/>
      <c r="AM93" s="89">
        <f t="shared" ca="1" si="72"/>
        <v>1.0605600000000095</v>
      </c>
      <c r="AN93" s="46">
        <f ca="1">IFERROR(IF($I93="y",'Raw Weather Data'!AN92-$N93,"-"),"-")</f>
        <v>2.680560000000014</v>
      </c>
      <c r="AO93" s="313"/>
      <c r="AP93" s="89">
        <f t="shared" ca="1" si="73"/>
        <v>2.680560000000014</v>
      </c>
      <c r="AQ93" s="58">
        <f ca="1">IFERROR(IF($I93="y",'Raw Weather Data'!AQ92-$N93,"-"),"-")</f>
        <v>1.6905600000000049</v>
      </c>
      <c r="AR93" s="313"/>
      <c r="AS93" s="89">
        <f t="shared" ca="1" si="74"/>
        <v>1.6905600000000049</v>
      </c>
      <c r="AT93" s="58">
        <f ca="1">IFERROR(IF($I93="y",'Raw Weather Data'!AT92-$N93,"-"),"-")</f>
        <v>1.204560000000015</v>
      </c>
      <c r="AU93" s="313"/>
      <c r="AV93" s="89">
        <f t="shared" ca="1" si="75"/>
        <v>1.204560000000015</v>
      </c>
      <c r="AW93" s="58">
        <f ca="1">IFERROR(IF($I93="y",'Raw Weather Data'!AW92-$N93,"-"),"-")</f>
        <v>2.2125600000000105</v>
      </c>
      <c r="AX93" s="313"/>
      <c r="AY93" s="89">
        <f t="shared" ca="1" si="76"/>
        <v>2.2125600000000105</v>
      </c>
      <c r="AZ93" s="58">
        <f ca="1">IFERROR(IF($I93="y",'Raw Weather Data'!AZ92-$N93,"-"),"-")</f>
        <v>1.744560000000007</v>
      </c>
      <c r="BA93" s="313"/>
      <c r="BB93" s="89">
        <f t="shared" ca="1" si="77"/>
        <v>1.744560000000007</v>
      </c>
      <c r="BC93" s="58">
        <f ca="1">IFERROR(IF($I93="y",'Raw Weather Data'!BC92-$N93,"-"),"-")</f>
        <v>-5.5439999999990164E-2</v>
      </c>
      <c r="BD93" s="313"/>
      <c r="BE93" s="89">
        <f t="shared" ca="1" si="78"/>
        <v>5.5439999999990164E-2</v>
      </c>
      <c r="BF93" s="58">
        <f ca="1">IFERROR(IF($I93="y",'Raw Weather Data'!BF92-$N93,"-"),"-")</f>
        <v>1.474560000000011</v>
      </c>
      <c r="BG93" s="313"/>
      <c r="BH93" s="89">
        <f t="shared" ca="1" si="79"/>
        <v>1.474560000000011</v>
      </c>
      <c r="BI93" s="58">
        <f ca="1">IFERROR(IF($I93="y",'Raw Weather Data'!BI92-$N93,"-"),"-")</f>
        <v>5.2560000000013929E-2</v>
      </c>
      <c r="BJ93" s="313"/>
      <c r="BK93" s="91">
        <f t="shared" ca="1" si="80"/>
        <v>5.2560000000013929E-2</v>
      </c>
      <c r="BN93" s="63">
        <f ca="1">IFERROR(IF($I93="y",'Raw Weather Data'!BN92-$N93,"-"),"-")</f>
        <v>5.2560000000013929E-2</v>
      </c>
      <c r="BO93" s="313"/>
      <c r="BP93" s="89">
        <f t="shared" ca="1" si="89"/>
        <v>5.2560000000013929E-2</v>
      </c>
      <c r="BQ93" s="58">
        <f ca="1">IFERROR(IF($I93="y",'Raw Weather Data'!BQ92-$N93,"-"),"-")</f>
        <v>-0.55943999999999505</v>
      </c>
      <c r="BR93" s="313"/>
      <c r="BS93" s="89">
        <f t="shared" ca="1" si="90"/>
        <v>0.55943999999999505</v>
      </c>
      <c r="BT93" s="58">
        <f ca="1">IFERROR(IF($I93="y",'Raw Weather Data'!BT92-$N93,"-"),"-")</f>
        <v>-1.1894399999999905</v>
      </c>
      <c r="BU93" s="313"/>
      <c r="BV93" s="89">
        <f t="shared" ca="1" si="91"/>
        <v>1.1894399999999905</v>
      </c>
      <c r="BW93" s="58">
        <f ca="1">IFERROR(IF($I93="y",'Raw Weather Data'!BW92-$N93,"-"),"-")</f>
        <v>-0.73943999999998766</v>
      </c>
      <c r="BX93" s="313"/>
      <c r="BY93" s="89">
        <f t="shared" ca="1" si="92"/>
        <v>0.73943999999998766</v>
      </c>
      <c r="BZ93" s="58">
        <f ca="1">IFERROR(IF($I93="y",'Raw Weather Data'!BZ92-$N93,"-"),"-")</f>
        <v>-3.295439999999985</v>
      </c>
      <c r="CA93" s="313"/>
      <c r="CB93" s="89">
        <f t="shared" ca="1" si="93"/>
        <v>3.295439999999985</v>
      </c>
      <c r="CC93" s="58">
        <f ca="1">IFERROR(IF($I93="y",'Raw Weather Data'!CC92-$N93,"-"),"-")</f>
        <v>-2.3414399999999915</v>
      </c>
      <c r="CD93" s="313"/>
      <c r="CE93" s="89">
        <f t="shared" ca="1" si="94"/>
        <v>2.3414399999999915</v>
      </c>
      <c r="CF93" s="58">
        <f ca="1">IFERROR(IF($I93="y",'Raw Weather Data'!CF92-$N93,"-"),"-")</f>
        <v>-2.2334400000000016</v>
      </c>
      <c r="CG93" s="313"/>
      <c r="CH93" s="89">
        <f t="shared" ca="1" si="95"/>
        <v>2.2334400000000016</v>
      </c>
      <c r="CI93" s="58">
        <f ca="1">IFERROR(IF($I93="y",'Raw Weather Data'!CI92-$N93,"-"),"-")</f>
        <v>-3.7439999999989482E-2</v>
      </c>
      <c r="CJ93" s="313"/>
      <c r="CK93" s="89">
        <f t="shared" ca="1" si="96"/>
        <v>3.7439999999989482E-2</v>
      </c>
      <c r="CL93" s="46">
        <f ca="1">IFERROR(IF($I93="y",'Raw Weather Data'!CL92-$N93,"-"),"-")</f>
        <v>0.10656000000000176</v>
      </c>
      <c r="CM93" s="313"/>
      <c r="CN93" s="89">
        <f t="shared" ca="1" si="97"/>
        <v>0.10656000000000176</v>
      </c>
      <c r="CO93" s="58">
        <f ca="1">IFERROR(IF($I93="y",'Raw Weather Data'!CO92-$N93,"-"),"-")</f>
        <v>3.5805600000000055</v>
      </c>
      <c r="CP93" s="313"/>
      <c r="CQ93" s="89">
        <f t="shared" ca="1" si="98"/>
        <v>3.5805600000000055</v>
      </c>
      <c r="CR93" s="58">
        <f ca="1">IFERROR(IF($I93="y",'Raw Weather Data'!CR92-$N93,"-"),"-")</f>
        <v>1.9965600000000165</v>
      </c>
      <c r="CS93" s="313"/>
      <c r="CT93" s="89">
        <f t="shared" ca="1" si="99"/>
        <v>1.9965600000000165</v>
      </c>
      <c r="CU93" s="58">
        <f ca="1">IFERROR(IF($I93="y",'Raw Weather Data'!CU92-$N93,"-"),"-")</f>
        <v>-0.93743999999998096</v>
      </c>
      <c r="CV93" s="313"/>
      <c r="CW93" s="89">
        <f t="shared" ca="1" si="100"/>
        <v>0.93743999999998096</v>
      </c>
      <c r="CX93" s="58">
        <f ca="1">IFERROR(IF($I93="y",'Raw Weather Data'!CX92-$N93,"-"),"-")</f>
        <v>0.97056000000000608</v>
      </c>
      <c r="CY93" s="313"/>
      <c r="CZ93" s="89">
        <f t="shared" ca="1" si="101"/>
        <v>0.97056000000000608</v>
      </c>
      <c r="DA93" s="58">
        <f ca="1">IFERROR(IF($I93="y",'Raw Weather Data'!DA92-$N93,"-"),"-")</f>
        <v>1.798560000000009</v>
      </c>
      <c r="DB93" s="313"/>
      <c r="DC93" s="89">
        <f t="shared" ca="1" si="102"/>
        <v>1.798560000000009</v>
      </c>
      <c r="DD93" s="58">
        <f ca="1">IFERROR(IF($I93="y",'Raw Weather Data'!DD92-$N93,"-"),"-")</f>
        <v>-0.28943999999998482</v>
      </c>
      <c r="DE93" s="313"/>
      <c r="DF93" s="89">
        <f t="shared" ca="1" si="103"/>
        <v>0.28943999999998482</v>
      </c>
      <c r="DG93" s="58">
        <f ca="1">IFERROR(IF($I93="y",'Raw Weather Data'!DG92-$N93,"-"),"-")</f>
        <v>1.7805600000000084</v>
      </c>
      <c r="DH93" s="313"/>
      <c r="DI93" s="91">
        <f t="shared" ca="1" si="104"/>
        <v>1.7805600000000084</v>
      </c>
      <c r="DL93" s="63">
        <f ca="1">IFERROR(IF($I93="y",'Raw Weather Data'!DL92-$N93,"-"),"-")</f>
        <v>1.2945600000000184</v>
      </c>
      <c r="DM93" s="313"/>
      <c r="DN93" s="89">
        <f t="shared" ca="1" si="105"/>
        <v>1.2945600000000184</v>
      </c>
      <c r="DO93" s="58">
        <f ca="1">IFERROR(IF($I93="y",'Raw Weather Data'!DO92-$N93,"-"),"-")</f>
        <v>0.46656000000001541</v>
      </c>
      <c r="DP93" s="313"/>
      <c r="DQ93" s="89">
        <f t="shared" ca="1" si="106"/>
        <v>0.46656000000001541</v>
      </c>
      <c r="DR93" s="58">
        <f ca="1">IFERROR(IF($I93="y",'Raw Weather Data'!DR92-$N93,"-"),"-")</f>
        <v>-1.4054399999999987</v>
      </c>
      <c r="DS93" s="313"/>
      <c r="DT93" s="89">
        <f t="shared" ca="1" si="107"/>
        <v>1.4054399999999987</v>
      </c>
      <c r="DU93" s="58">
        <f ca="1">IFERROR(IF($I93="y",'Raw Weather Data'!DU92-$N93,"-"),"-")</f>
        <v>-1.94399999999888E-2</v>
      </c>
      <c r="DV93" s="313"/>
      <c r="DW93" s="89">
        <f t="shared" ca="1" si="108"/>
        <v>1.94399999999888E-2</v>
      </c>
      <c r="DX93" s="58">
        <f ca="1">IFERROR(IF($I93="y",'Raw Weather Data'!DX92-$N93,"-"),"-")</f>
        <v>-3.6014399999999966</v>
      </c>
      <c r="DY93" s="313"/>
      <c r="DZ93" s="89">
        <f t="shared" ca="1" si="109"/>
        <v>3.6014399999999966</v>
      </c>
      <c r="EA93" s="58">
        <f ca="1">IFERROR(IF($I93="y",'Raw Weather Data'!EA92-$N93,"-"),"-")</f>
        <v>-1.2074399999999912</v>
      </c>
      <c r="EB93" s="313"/>
      <c r="EC93" s="89">
        <f t="shared" ca="1" si="110"/>
        <v>1.2074399999999912</v>
      </c>
      <c r="ED93" s="58">
        <f ca="1">IFERROR(IF($I93="y",'Raw Weather Data'!ED92-$N93,"-"),"-")</f>
        <v>-0.21743999999998209</v>
      </c>
      <c r="EE93" s="313"/>
      <c r="EF93" s="89">
        <f t="shared" ca="1" si="111"/>
        <v>0.21743999999998209</v>
      </c>
      <c r="EG93" s="58">
        <f ca="1">IFERROR(IF($I93="y",'Raw Weather Data'!EG92-$N93,"-"),"-")</f>
        <v>-0.46943999999999164</v>
      </c>
      <c r="EH93" s="313"/>
      <c r="EI93" s="89">
        <f t="shared" ca="1" si="112"/>
        <v>0.46943999999999164</v>
      </c>
      <c r="EJ93" s="46">
        <f ca="1">IFERROR(IF($I93="y",'Raw Weather Data'!EJ92-$N93,"-"),"-")</f>
        <v>0.91656000000000404</v>
      </c>
      <c r="EK93" s="313"/>
      <c r="EL93" s="89">
        <f t="shared" ca="1" si="113"/>
        <v>0.91656000000000404</v>
      </c>
      <c r="EM93" s="58">
        <f ca="1">IFERROR(IF($I93="y",'Raw Weather Data'!EM92-$N93,"-"),"-")</f>
        <v>3.4725600000000156</v>
      </c>
      <c r="EN93" s="313"/>
      <c r="EO93" s="89">
        <f t="shared" ca="1" si="114"/>
        <v>3.4725600000000156</v>
      </c>
      <c r="EP93" s="58">
        <f ca="1">IFERROR(IF($I93="y",'Raw Weather Data'!EP92-$N93,"-"),"-")</f>
        <v>1.0785600000000102</v>
      </c>
      <c r="EQ93" s="313"/>
      <c r="ER93" s="89">
        <f t="shared" ca="1" si="115"/>
        <v>1.0785600000000102</v>
      </c>
      <c r="ES93" s="58">
        <f ca="1">IFERROR(IF($I93="y",'Raw Weather Data'!ES92-$N93,"-"),"-")</f>
        <v>-0.36143999999998755</v>
      </c>
      <c r="ET93" s="313"/>
      <c r="EU93" s="89">
        <f t="shared" ca="1" si="116"/>
        <v>0.36143999999998755</v>
      </c>
      <c r="EV93" s="58">
        <f ca="1">IFERROR(IF($I93="y",'Raw Weather Data'!EV92-$N93,"-"),"-")</f>
        <v>0.39456000000001268</v>
      </c>
      <c r="EW93" s="313"/>
      <c r="EX93" s="89">
        <f t="shared" ca="1" si="117"/>
        <v>0.39456000000001268</v>
      </c>
      <c r="EY93" s="58">
        <f ca="1">IFERROR(IF($I93="y",'Raw Weather Data'!EY92-$N93,"-"),"-")</f>
        <v>1.8885600000000125</v>
      </c>
      <c r="EZ93" s="313"/>
      <c r="FA93" s="89">
        <f t="shared" ca="1" si="118"/>
        <v>1.8885600000000125</v>
      </c>
      <c r="FB93" s="58">
        <f ca="1">IFERROR(IF($I93="y",'Raw Weather Data'!FB92-$N93,"-"),"-")</f>
        <v>1.2225600000000156</v>
      </c>
      <c r="FC93" s="313"/>
      <c r="FD93" s="89">
        <f t="shared" ca="1" si="119"/>
        <v>1.2225600000000156</v>
      </c>
      <c r="FE93" s="58">
        <f ca="1">IFERROR(IF($I93="y",'Raw Weather Data'!FE92-$N93,"-"),"-")</f>
        <v>2.4465600000000052</v>
      </c>
      <c r="FF93" s="313"/>
      <c r="FG93" s="91">
        <f t="shared" ca="1" si="81"/>
        <v>2.4465600000000052</v>
      </c>
      <c r="FJ93" s="63">
        <f ca="1">IFERROR(IF($I93="y",'Raw Weather Data'!FJ92-$N93,"-"),"-")</f>
        <v>-0.27143999999998414</v>
      </c>
      <c r="FK93" s="313"/>
      <c r="FL93" s="89">
        <f t="shared" ca="1" si="120"/>
        <v>0.27143999999998414</v>
      </c>
      <c r="FM93" s="58">
        <f ca="1">IFERROR(IF($I93="y",'Raw Weather Data'!FM92-$N93,"-"),"-")</f>
        <v>-1.387439999999998</v>
      </c>
      <c r="FN93" s="313"/>
      <c r="FO93" s="89">
        <f t="shared" ca="1" si="121"/>
        <v>1.387439999999998</v>
      </c>
      <c r="FP93" s="58">
        <f ca="1">IFERROR(IF($I93="y",'Raw Weather Data'!FP92-$N93,"-"),"-")</f>
        <v>-0.54143999999999437</v>
      </c>
      <c r="FQ93" s="313"/>
      <c r="FR93" s="89">
        <f t="shared" ca="1" si="122"/>
        <v>0.54143999999999437</v>
      </c>
      <c r="FS93" s="58">
        <f ca="1">IFERROR(IF($I93="y",'Raw Weather Data'!FS92-$N93,"-"),"-")</f>
        <v>-2.5214399999999841</v>
      </c>
      <c r="FT93" s="313"/>
      <c r="FU93" s="89">
        <f t="shared" ca="1" si="123"/>
        <v>2.5214399999999841</v>
      </c>
      <c r="FV93" s="58">
        <f ca="1">IFERROR(IF($I93="y",'Raw Weather Data'!FV92-$N93,"-"),"-")</f>
        <v>-2.5394399999999848</v>
      </c>
      <c r="FW93" s="313"/>
      <c r="FX93" s="89">
        <f t="shared" ca="1" si="124"/>
        <v>2.5394399999999848</v>
      </c>
      <c r="FY93" s="58">
        <f ca="1">IFERROR(IF($I93="y",'Raw Weather Data'!FY92-$N93,"-"),"-")</f>
        <v>1.0965600000000109</v>
      </c>
      <c r="FZ93" s="313"/>
      <c r="GA93" s="89">
        <f t="shared" ca="1" si="125"/>
        <v>1.0965600000000109</v>
      </c>
      <c r="GB93" s="58">
        <f ca="1">IFERROR(IF($I93="y",'Raw Weather Data'!GB92-$N93,"-"),"-")</f>
        <v>-0.25343999999998346</v>
      </c>
      <c r="GC93" s="313"/>
      <c r="GD93" s="89">
        <f t="shared" ca="1" si="126"/>
        <v>0.25343999999998346</v>
      </c>
      <c r="GE93" s="58">
        <f ca="1">IFERROR(IF($I93="y",'Raw Weather Data'!GE92-$N93,"-"),"-")</f>
        <v>0.48456000000001609</v>
      </c>
      <c r="GF93" s="313"/>
      <c r="GG93" s="89">
        <f t="shared" ca="1" si="82"/>
        <v>0.48456000000001609</v>
      </c>
      <c r="GH93" s="46">
        <f ca="1">IF($I93="y",'Raw Weather Data'!GH92-$N93,"-")</f>
        <v>1.7265600000000063</v>
      </c>
      <c r="GI93" s="313"/>
      <c r="GJ93" s="89">
        <f t="shared" ca="1" si="83"/>
        <v>1.7265600000000063</v>
      </c>
      <c r="GK93" s="58">
        <f ca="1">IFERROR(IF($I93="y",'Raw Weather Data'!GK92-$N93,"-"),"-")</f>
        <v>1.3665600000000069</v>
      </c>
      <c r="GL93" s="313"/>
      <c r="GM93" s="89">
        <f t="shared" ca="1" si="127"/>
        <v>1.3665600000000069</v>
      </c>
      <c r="GN93" s="58">
        <f ca="1">IFERROR(IF($I93="y",'Raw Weather Data'!GN92-$N93,"-"),"-")</f>
        <v>0.62856000000002155</v>
      </c>
      <c r="GO93" s="313"/>
      <c r="GP93" s="89">
        <f t="shared" ca="1" si="128"/>
        <v>0.62856000000002155</v>
      </c>
      <c r="GQ93" s="58">
        <f ca="1">IFERROR(IF($I93="y",'Raw Weather Data'!GQ92-$N93,"-"),"-")</f>
        <v>-0.72143999999998698</v>
      </c>
      <c r="GR93" s="313"/>
      <c r="GS93" s="89">
        <f t="shared" ca="1" si="129"/>
        <v>0.72143999999998698</v>
      </c>
      <c r="GT93" s="58">
        <f ca="1">IFERROR(IF($I93="y",'Raw Weather Data'!GT92-$N93,"-"),"-")</f>
        <v>0.41256000000001336</v>
      </c>
      <c r="GU93" s="313"/>
      <c r="GV93" s="89">
        <f t="shared" ca="1" si="130"/>
        <v>0.41256000000001336</v>
      </c>
      <c r="GW93" s="58">
        <f ca="1">IFERROR(IF($I93="y",'Raw Weather Data'!GW92-$N93,"-"),"-")</f>
        <v>1.3305600000000055</v>
      </c>
      <c r="GX93" s="313"/>
      <c r="GY93" s="89">
        <f t="shared" ca="1" si="131"/>
        <v>1.3305600000000055</v>
      </c>
      <c r="GZ93" s="58">
        <f ca="1">IFERROR(IF($I93="y",'Raw Weather Data'!GZ92-$N93,"-"),"-")</f>
        <v>2.9685600000000107</v>
      </c>
      <c r="HA93" s="313"/>
      <c r="HB93" s="89">
        <f t="shared" ca="1" si="132"/>
        <v>2.9685600000000107</v>
      </c>
      <c r="HC93" s="58">
        <f ca="1">IFERROR(IF($I93="y",'Raw Weather Data'!HC92-$N93,"-"),"-")</f>
        <v>1.8705600000000118</v>
      </c>
      <c r="HD93" s="313"/>
      <c r="HE93" s="91">
        <f t="shared" ca="1" si="133"/>
        <v>1.8705600000000118</v>
      </c>
    </row>
    <row r="94" spans="7:213" x14ac:dyDescent="0.35">
      <c r="H94" s="301">
        <f t="shared" si="134"/>
        <v>18</v>
      </c>
      <c r="I94" s="301" t="str">
        <f t="shared" si="134"/>
        <v>Y</v>
      </c>
      <c r="M94" s="117">
        <f t="shared" ca="1" si="135"/>
        <v>44774</v>
      </c>
      <c r="N94" s="119">
        <f t="shared" ca="1" si="135"/>
        <v>78.240740000000002</v>
      </c>
      <c r="P94" s="63">
        <f ca="1">IFERROR(IF($I94="y",'Raw Weather Data'!P93-$N94,"-"),"-")</f>
        <v>-1.9607400000000013</v>
      </c>
      <c r="Q94" s="313"/>
      <c r="R94" s="89">
        <f t="shared" ca="1" si="84"/>
        <v>1.9607400000000013</v>
      </c>
      <c r="S94" s="58">
        <f ca="1">IFERROR(IF($I94="y",'Raw Weather Data'!S93-$N94,"-"),"-")</f>
        <v>-0.17874000000000478</v>
      </c>
      <c r="T94" s="313"/>
      <c r="U94" s="89">
        <f t="shared" ca="1" si="85"/>
        <v>0.17874000000000478</v>
      </c>
      <c r="V94" s="58">
        <f ca="1">IFERROR(IF($I94="y",'Raw Weather Data'!V93-$N94,"-"),"-")</f>
        <v>0.79325999999998942</v>
      </c>
      <c r="W94" s="313"/>
      <c r="X94" s="89">
        <f t="shared" ca="1" si="86"/>
        <v>0.79325999999998942</v>
      </c>
      <c r="Y94" s="58">
        <f ca="1">IFERROR(IF($I94="y",'Raw Weather Data'!Y93-$N94,"-"),"-")</f>
        <v>1.0632599999999996</v>
      </c>
      <c r="Z94" s="313"/>
      <c r="AA94" s="89">
        <f t="shared" ca="1" si="87"/>
        <v>1.0632599999999996</v>
      </c>
      <c r="AB94" s="58">
        <f ca="1">IFERROR(IF($I94="y",'Raw Weather Data'!AB93-$N94,"-"),"-")</f>
        <v>0.66725999999999885</v>
      </c>
      <c r="AC94" s="313"/>
      <c r="AD94" s="89">
        <f t="shared" ca="1" si="88"/>
        <v>0.66725999999999885</v>
      </c>
      <c r="AE94" s="58">
        <f ca="1">IFERROR(IF($I94="y",'Raw Weather Data'!AE93-$N94,"-"),"-")</f>
        <v>-0.16073999999998989</v>
      </c>
      <c r="AF94" s="313"/>
      <c r="AG94" s="89">
        <f t="shared" ca="1" si="70"/>
        <v>0.16073999999998989</v>
      </c>
      <c r="AH94" s="58">
        <f ca="1">IFERROR(IF($I94="y",'Raw Weather Data'!AH93-$N94,"-"),"-")</f>
        <v>0.25325999999999738</v>
      </c>
      <c r="AI94" s="313"/>
      <c r="AJ94" s="89">
        <f t="shared" ca="1" si="71"/>
        <v>0.25325999999999738</v>
      </c>
      <c r="AK94" s="58">
        <f ca="1">IFERROR(IF($I94="y",'Raw Weather Data'!AK93-$N94,"-"),"-")</f>
        <v>-0.30473999999999535</v>
      </c>
      <c r="AL94" s="313"/>
      <c r="AM94" s="89">
        <f t="shared" ca="1" si="72"/>
        <v>0.30473999999999535</v>
      </c>
      <c r="AN94" s="46">
        <f ca="1">IFERROR(IF($I94="y",'Raw Weather Data'!AN93-$N94,"-"),"-")</f>
        <v>-5.2740000000000009E-2</v>
      </c>
      <c r="AO94" s="313"/>
      <c r="AP94" s="89">
        <f t="shared" ca="1" si="73"/>
        <v>5.2740000000000009E-2</v>
      </c>
      <c r="AQ94" s="58">
        <f ca="1">IFERROR(IF($I94="y",'Raw Weather Data'!AQ93-$N94,"-"),"-")</f>
        <v>0.77526000000000295</v>
      </c>
      <c r="AR94" s="313"/>
      <c r="AS94" s="89">
        <f t="shared" ca="1" si="74"/>
        <v>0.77526000000000295</v>
      </c>
      <c r="AT94" s="58">
        <f ca="1">IFERROR(IF($I94="y",'Raw Weather Data'!AT93-$N94,"-"),"-")</f>
        <v>3.2592599999999976</v>
      </c>
      <c r="AU94" s="313"/>
      <c r="AV94" s="89">
        <f t="shared" ca="1" si="75"/>
        <v>3.2592599999999976</v>
      </c>
      <c r="AW94" s="58">
        <f ca="1">IFERROR(IF($I94="y",'Raw Weather Data'!AW93-$N94,"-"),"-")</f>
        <v>2.8812599999999975</v>
      </c>
      <c r="AX94" s="313"/>
      <c r="AY94" s="89">
        <f t="shared" ca="1" si="76"/>
        <v>2.8812599999999975</v>
      </c>
      <c r="AZ94" s="58">
        <f ca="1">IFERROR(IF($I94="y",'Raw Weather Data'!AZ93-$N94,"-"),"-")</f>
        <v>2.1252599999999973</v>
      </c>
      <c r="BA94" s="313"/>
      <c r="BB94" s="89">
        <f t="shared" ca="1" si="77"/>
        <v>2.1252599999999973</v>
      </c>
      <c r="BC94" s="58">
        <f ca="1">IFERROR(IF($I94="y",'Raw Weather Data'!BC93-$N94,"-"),"-")</f>
        <v>2.7912599999999941</v>
      </c>
      <c r="BD94" s="313"/>
      <c r="BE94" s="89">
        <f t="shared" ca="1" si="78"/>
        <v>2.7912599999999941</v>
      </c>
      <c r="BF94" s="58">
        <f ca="1">IFERROR(IF($I94="y",'Raw Weather Data'!BF93-$N94,"-"),"-")</f>
        <v>2.5392599999999987</v>
      </c>
      <c r="BG94" s="313"/>
      <c r="BH94" s="89">
        <f t="shared" ca="1" si="79"/>
        <v>2.5392599999999987</v>
      </c>
      <c r="BI94" s="58">
        <f ca="1">IFERROR(IF($I94="y",'Raw Weather Data'!BI93-$N94,"-"),"-")</f>
        <v>3.9072599999999937</v>
      </c>
      <c r="BJ94" s="313"/>
      <c r="BK94" s="91">
        <f t="shared" ca="1" si="80"/>
        <v>3.9072599999999937</v>
      </c>
      <c r="BN94" s="63">
        <f ca="1">IFERROR(IF($I94="y",'Raw Weather Data'!BN93-$N94,"-"),"-")</f>
        <v>-1.4747399999999971</v>
      </c>
      <c r="BO94" s="313"/>
      <c r="BP94" s="89">
        <f t="shared" ca="1" si="89"/>
        <v>1.4747399999999971</v>
      </c>
      <c r="BQ94" s="58">
        <f ca="1">IFERROR(IF($I94="y",'Raw Weather Data'!BQ93-$N94,"-"),"-")</f>
        <v>-1.0247399999999942</v>
      </c>
      <c r="BR94" s="313"/>
      <c r="BS94" s="89">
        <f t="shared" ca="1" si="90"/>
        <v>1.0247399999999942</v>
      </c>
      <c r="BT94" s="58">
        <f ca="1">IFERROR(IF($I94="y",'Raw Weather Data'!BT93-$N94,"-"),"-")</f>
        <v>1.0092599999999976</v>
      </c>
      <c r="BU94" s="313"/>
      <c r="BV94" s="89">
        <f t="shared" ca="1" si="91"/>
        <v>1.0092599999999976</v>
      </c>
      <c r="BW94" s="58">
        <f ca="1">IFERROR(IF($I94="y",'Raw Weather Data'!BW93-$N94,"-"),"-")</f>
        <v>1.099260000000001</v>
      </c>
      <c r="BX94" s="313"/>
      <c r="BY94" s="89">
        <f t="shared" ca="1" si="92"/>
        <v>1.099260000000001</v>
      </c>
      <c r="BZ94" s="58">
        <f ca="1">IFERROR(IF($I94="y",'Raw Weather Data'!BZ93-$N94,"-"),"-")</f>
        <v>-0.2507399999999933</v>
      </c>
      <c r="CA94" s="313"/>
      <c r="CB94" s="89">
        <f t="shared" ca="1" si="93"/>
        <v>0.2507399999999933</v>
      </c>
      <c r="CC94" s="58">
        <f ca="1">IFERROR(IF($I94="y",'Raw Weather Data'!CC93-$N94,"-"),"-")</f>
        <v>-0.37673999999999808</v>
      </c>
      <c r="CD94" s="313"/>
      <c r="CE94" s="89">
        <f t="shared" ca="1" si="94"/>
        <v>0.37673999999999808</v>
      </c>
      <c r="CF94" s="58">
        <f ca="1">IFERROR(IF($I94="y",'Raw Weather Data'!CF93-$N94,"-"),"-")</f>
        <v>-0.62874000000000763</v>
      </c>
      <c r="CG94" s="313"/>
      <c r="CH94" s="89">
        <f t="shared" ca="1" si="95"/>
        <v>0.62874000000000763</v>
      </c>
      <c r="CI94" s="58">
        <f ca="1">IFERROR(IF($I94="y",'Raw Weather Data'!CI93-$N94,"-"),"-")</f>
        <v>-0.37673999999999808</v>
      </c>
      <c r="CJ94" s="313"/>
      <c r="CK94" s="89">
        <f t="shared" ca="1" si="96"/>
        <v>0.37673999999999808</v>
      </c>
      <c r="CL94" s="46">
        <f ca="1">IFERROR(IF($I94="y",'Raw Weather Data'!CL93-$N94,"-"),"-")</f>
        <v>1.6212599999999924</v>
      </c>
      <c r="CM94" s="313"/>
      <c r="CN94" s="89">
        <f t="shared" ca="1" si="97"/>
        <v>1.6212599999999924</v>
      </c>
      <c r="CO94" s="58">
        <f ca="1">IFERROR(IF($I94="y",'Raw Weather Data'!CO93-$N94,"-"),"-")</f>
        <v>-0.19674000000000547</v>
      </c>
      <c r="CP94" s="313"/>
      <c r="CQ94" s="89">
        <f t="shared" ca="1" si="98"/>
        <v>0.19674000000000547</v>
      </c>
      <c r="CR94" s="58">
        <f ca="1">IFERROR(IF($I94="y",'Raw Weather Data'!CR93-$N94,"-"),"-")</f>
        <v>0.97325999999999624</v>
      </c>
      <c r="CS94" s="313"/>
      <c r="CT94" s="89">
        <f t="shared" ca="1" si="99"/>
        <v>0.97325999999999624</v>
      </c>
      <c r="CU94" s="58">
        <f ca="1">IFERROR(IF($I94="y",'Raw Weather Data'!CU93-$N94,"-"),"-")</f>
        <v>0.8112599999999901</v>
      </c>
      <c r="CV94" s="313"/>
      <c r="CW94" s="89">
        <f t="shared" ca="1" si="100"/>
        <v>0.8112599999999901</v>
      </c>
      <c r="CX94" s="58">
        <f ca="1">IFERROR(IF($I94="y",'Raw Weather Data'!CX93-$N94,"-"),"-")</f>
        <v>2.6832600000000042</v>
      </c>
      <c r="CY94" s="313"/>
      <c r="CZ94" s="89">
        <f t="shared" ca="1" si="101"/>
        <v>2.6832600000000042</v>
      </c>
      <c r="DA94" s="58">
        <f ca="1">IFERROR(IF($I94="y",'Raw Weather Data'!DA93-$N94,"-"),"-")</f>
        <v>1.0812600000000003</v>
      </c>
      <c r="DB94" s="313"/>
      <c r="DC94" s="89">
        <f t="shared" ca="1" si="102"/>
        <v>1.0812600000000003</v>
      </c>
      <c r="DD94" s="58">
        <f ca="1">IFERROR(IF($I94="y",'Raw Weather Data'!DD93-$N94,"-"),"-")</f>
        <v>2.5932600000000008</v>
      </c>
      <c r="DE94" s="313"/>
      <c r="DF94" s="89">
        <f t="shared" ca="1" si="103"/>
        <v>2.5932600000000008</v>
      </c>
      <c r="DG94" s="58">
        <f ca="1">IFERROR(IF($I94="y",'Raw Weather Data'!DG93-$N94,"-"),"-")</f>
        <v>1.0632599999999996</v>
      </c>
      <c r="DH94" s="313"/>
      <c r="DI94" s="91">
        <f t="shared" ca="1" si="104"/>
        <v>1.0632599999999996</v>
      </c>
      <c r="DL94" s="63">
        <f ca="1">IFERROR(IF($I94="y",'Raw Weather Data'!DL93-$N94,"-"),"-")</f>
        <v>-0.73673999999999751</v>
      </c>
      <c r="DM94" s="313"/>
      <c r="DN94" s="89">
        <f t="shared" ca="1" si="105"/>
        <v>0.73673999999999751</v>
      </c>
      <c r="DO94" s="58">
        <f ca="1">IFERROR(IF($I94="y",'Raw Weather Data'!DO93-$N94,"-"),"-")</f>
        <v>-1.6727399999999903</v>
      </c>
      <c r="DP94" s="313"/>
      <c r="DQ94" s="89">
        <f t="shared" ca="1" si="106"/>
        <v>1.6727399999999903</v>
      </c>
      <c r="DR94" s="58">
        <f ca="1">IFERROR(IF($I94="y",'Raw Weather Data'!DR93-$N94,"-"),"-")</f>
        <v>0.30725999999999942</v>
      </c>
      <c r="DS94" s="313"/>
      <c r="DT94" s="89">
        <f t="shared" ca="1" si="107"/>
        <v>0.30725999999999942</v>
      </c>
      <c r="DU94" s="58">
        <f ca="1">IFERROR(IF($I94="y",'Raw Weather Data'!DU93-$N94,"-"),"-")</f>
        <v>0.61326000000001102</v>
      </c>
      <c r="DV94" s="313"/>
      <c r="DW94" s="89">
        <f t="shared" ca="1" si="108"/>
        <v>0.61326000000001102</v>
      </c>
      <c r="DX94" s="58">
        <f ca="1">IFERROR(IF($I94="y",'Raw Weather Data'!DX93-$N94,"-"),"-")</f>
        <v>0.61326000000001102</v>
      </c>
      <c r="DY94" s="313"/>
      <c r="DZ94" s="89">
        <f t="shared" ca="1" si="109"/>
        <v>0.61326000000001102</v>
      </c>
      <c r="EA94" s="58">
        <f ca="1">IFERROR(IF($I94="y",'Raw Weather Data'!EA93-$N94,"-"),"-")</f>
        <v>-1.0067399999999935</v>
      </c>
      <c r="EB94" s="313"/>
      <c r="EC94" s="89">
        <f t="shared" ca="1" si="110"/>
        <v>1.0067399999999935</v>
      </c>
      <c r="ED94" s="58">
        <f ca="1">IFERROR(IF($I94="y",'Raw Weather Data'!ED93-$N94,"-"),"-")</f>
        <v>-3.4739999999999327E-2</v>
      </c>
      <c r="EE94" s="313"/>
      <c r="EF94" s="89">
        <f t="shared" ca="1" si="111"/>
        <v>3.4739999999999327E-2</v>
      </c>
      <c r="EG94" s="58">
        <f ca="1">IFERROR(IF($I94="y",'Raw Weather Data'!EG93-$N94,"-"),"-")</f>
        <v>0.3252600000000001</v>
      </c>
      <c r="EH94" s="313"/>
      <c r="EI94" s="89">
        <f t="shared" ca="1" si="112"/>
        <v>0.3252600000000001</v>
      </c>
      <c r="EJ94" s="46">
        <f ca="1">IFERROR(IF($I94="y",'Raw Weather Data'!EJ93-$N94,"-"),"-")</f>
        <v>1.2252600000000058</v>
      </c>
      <c r="EK94" s="313"/>
      <c r="EL94" s="89">
        <f t="shared" ca="1" si="113"/>
        <v>1.2252600000000058</v>
      </c>
      <c r="EM94" s="58">
        <f ca="1">IFERROR(IF($I94="y",'Raw Weather Data'!EM93-$N94,"-"),"-")</f>
        <v>-0.4487400000000008</v>
      </c>
      <c r="EN94" s="313"/>
      <c r="EO94" s="89">
        <f t="shared" ca="1" si="114"/>
        <v>0.4487400000000008</v>
      </c>
      <c r="EP94" s="58">
        <f ca="1">IFERROR(IF($I94="y",'Raw Weather Data'!EP93-$N94,"-"),"-")</f>
        <v>-0.19674000000000547</v>
      </c>
      <c r="EQ94" s="313"/>
      <c r="ER94" s="89">
        <f t="shared" ca="1" si="115"/>
        <v>0.19674000000000547</v>
      </c>
      <c r="ES94" s="58">
        <f ca="1">IFERROR(IF($I94="y",'Raw Weather Data'!ES93-$N94,"-"),"-")</f>
        <v>2.6112600000000015</v>
      </c>
      <c r="ET94" s="313"/>
      <c r="EU94" s="89">
        <f t="shared" ca="1" si="116"/>
        <v>2.6112600000000015</v>
      </c>
      <c r="EV94" s="58">
        <f ca="1">IFERROR(IF($I94="y",'Raw Weather Data'!EV93-$N94,"-"),"-")</f>
        <v>4.2672599999999932</v>
      </c>
      <c r="EW94" s="313"/>
      <c r="EX94" s="89">
        <f t="shared" ca="1" si="117"/>
        <v>4.2672599999999932</v>
      </c>
      <c r="EY94" s="58">
        <f ca="1">IFERROR(IF($I94="y",'Raw Weather Data'!EY93-$N94,"-"),"-")</f>
        <v>1.8912600000000026</v>
      </c>
      <c r="EZ94" s="313"/>
      <c r="FA94" s="89">
        <f t="shared" ca="1" si="118"/>
        <v>1.8912600000000026</v>
      </c>
      <c r="FB94" s="58">
        <f ca="1">IFERROR(IF($I94="y",'Raw Weather Data'!FB93-$N94,"-"),"-")</f>
        <v>3.1332599999999928</v>
      </c>
      <c r="FC94" s="313"/>
      <c r="FD94" s="89">
        <f t="shared" ca="1" si="119"/>
        <v>3.1332599999999928</v>
      </c>
      <c r="FE94" s="58">
        <f ca="1">IFERROR(IF($I94="y",'Raw Weather Data'!FE93-$N94,"-"),"-")</f>
        <v>2.5572599999999994</v>
      </c>
      <c r="FF94" s="313"/>
      <c r="FG94" s="91">
        <f t="shared" ca="1" si="81"/>
        <v>2.5572599999999994</v>
      </c>
      <c r="FJ94" s="63">
        <f ca="1">IFERROR(IF($I94="y",'Raw Weather Data'!FJ93-$N94,"-"),"-")</f>
        <v>-1.7267399999999924</v>
      </c>
      <c r="FK94" s="313"/>
      <c r="FL94" s="89">
        <f t="shared" ca="1" si="120"/>
        <v>1.7267399999999924</v>
      </c>
      <c r="FM94" s="58">
        <f ca="1">IFERROR(IF($I94="y",'Raw Weather Data'!FM93-$N94,"-"),"-")</f>
        <v>-0.10674000000000206</v>
      </c>
      <c r="FN94" s="313"/>
      <c r="FO94" s="89">
        <f t="shared" ca="1" si="121"/>
        <v>0.10674000000000206</v>
      </c>
      <c r="FP94" s="58">
        <f ca="1">IFERROR(IF($I94="y",'Raw Weather Data'!FP93-$N94,"-"),"-")</f>
        <v>0.48726000000000624</v>
      </c>
      <c r="FQ94" s="313"/>
      <c r="FR94" s="89">
        <f t="shared" ca="1" si="122"/>
        <v>0.48726000000000624</v>
      </c>
      <c r="FS94" s="58">
        <f ca="1">IFERROR(IF($I94="y",'Raw Weather Data'!FS93-$N94,"-"),"-")</f>
        <v>-0.19674000000000547</v>
      </c>
      <c r="FT94" s="313"/>
      <c r="FU94" s="89">
        <f t="shared" ca="1" si="123"/>
        <v>0.19674000000000547</v>
      </c>
      <c r="FV94" s="58">
        <f ca="1">IFERROR(IF($I94="y",'Raw Weather Data'!FV93-$N94,"-"),"-")</f>
        <v>1.1892600000000044</v>
      </c>
      <c r="FW94" s="313"/>
      <c r="FX94" s="89">
        <f t="shared" ca="1" si="124"/>
        <v>1.1892600000000044</v>
      </c>
      <c r="FY94" s="58">
        <f ca="1">IFERROR(IF($I94="y",'Raw Weather Data'!FY93-$N94,"-"),"-")</f>
        <v>-0.37673999999999808</v>
      </c>
      <c r="FZ94" s="313"/>
      <c r="GA94" s="89">
        <f t="shared" ca="1" si="125"/>
        <v>0.37673999999999808</v>
      </c>
      <c r="GB94" s="58">
        <f ca="1">IFERROR(IF($I94="y",'Raw Weather Data'!GB93-$N94,"-"),"-")</f>
        <v>0.59525999999999613</v>
      </c>
      <c r="GC94" s="313"/>
      <c r="GD94" s="89">
        <f t="shared" ca="1" si="126"/>
        <v>0.59525999999999613</v>
      </c>
      <c r="GE94" s="58">
        <f ca="1">IFERROR(IF($I94="y",'Raw Weather Data'!GE93-$N94,"-"),"-")</f>
        <v>0.77526000000000295</v>
      </c>
      <c r="GF94" s="313"/>
      <c r="GG94" s="89">
        <f t="shared" ca="1" si="82"/>
        <v>0.77526000000000295</v>
      </c>
      <c r="GH94" s="46">
        <f ca="1">IF($I94="y",'Raw Weather Data'!GH93-$N94,"-")</f>
        <v>7.3259999999990555E-2</v>
      </c>
      <c r="GI94" s="313"/>
      <c r="GJ94" s="89">
        <f t="shared" ca="1" si="83"/>
        <v>7.3259999999990555E-2</v>
      </c>
      <c r="GK94" s="58">
        <f ca="1">IFERROR(IF($I94="y",'Raw Weather Data'!GK93-$N94,"-"),"-")</f>
        <v>0.84725999999999146</v>
      </c>
      <c r="GL94" s="313"/>
      <c r="GM94" s="89">
        <f t="shared" ca="1" si="127"/>
        <v>0.84725999999999146</v>
      </c>
      <c r="GN94" s="58">
        <f ca="1">IFERROR(IF($I94="y",'Raw Weather Data'!GN93-$N94,"-"),"-")</f>
        <v>1.2600000000020373E-3</v>
      </c>
      <c r="GO94" s="313"/>
      <c r="GP94" s="89">
        <f t="shared" ca="1" si="128"/>
        <v>1.2600000000020373E-3</v>
      </c>
      <c r="GQ94" s="58">
        <f ca="1">IFERROR(IF($I94="y",'Raw Weather Data'!GQ93-$N94,"-"),"-")</f>
        <v>1.1352600000000024</v>
      </c>
      <c r="GR94" s="313"/>
      <c r="GS94" s="89">
        <f t="shared" ca="1" si="129"/>
        <v>1.1352600000000024</v>
      </c>
      <c r="GT94" s="58">
        <f ca="1">IFERROR(IF($I94="y",'Raw Weather Data'!GT93-$N94,"-"),"-")</f>
        <v>1.4052599999999984</v>
      </c>
      <c r="GU94" s="313"/>
      <c r="GV94" s="89">
        <f t="shared" ca="1" si="130"/>
        <v>1.4052599999999984</v>
      </c>
      <c r="GW94" s="58">
        <f ca="1">IFERROR(IF($I94="y",'Raw Weather Data'!GW93-$N94,"-"),"-")</f>
        <v>4.177260000000004</v>
      </c>
      <c r="GX94" s="313"/>
      <c r="GY94" s="89">
        <f t="shared" ca="1" si="131"/>
        <v>4.177260000000004</v>
      </c>
      <c r="GZ94" s="58">
        <f ca="1">IFERROR(IF($I94="y",'Raw Weather Data'!GZ93-$N94,"-"),"-")</f>
        <v>2.467259999999996</v>
      </c>
      <c r="HA94" s="313"/>
      <c r="HB94" s="89">
        <f t="shared" ca="1" si="132"/>
        <v>2.467259999999996</v>
      </c>
      <c r="HC94" s="58">
        <f ca="1">IFERROR(IF($I94="y",'Raw Weather Data'!HC93-$N94,"-"),"-")</f>
        <v>0.86525999999999215</v>
      </c>
      <c r="HD94" s="313"/>
      <c r="HE94" s="91">
        <f t="shared" ca="1" si="133"/>
        <v>0.86525999999999215</v>
      </c>
    </row>
    <row r="95" spans="7:213" x14ac:dyDescent="0.35">
      <c r="H95" s="301">
        <f t="shared" si="134"/>
        <v>19</v>
      </c>
      <c r="I95" s="301" t="str">
        <f t="shared" si="134"/>
        <v>Y</v>
      </c>
      <c r="M95" s="117">
        <f t="shared" ca="1" si="135"/>
        <v>44773</v>
      </c>
      <c r="N95" s="119">
        <f t="shared" ca="1" si="135"/>
        <v>76.587440000000001</v>
      </c>
      <c r="P95" s="63">
        <f ca="1">IFERROR(IF($I95="y",'Raw Weather Data'!P94-$N95,"-"),"-")</f>
        <v>-2.0894400000000104</v>
      </c>
      <c r="Q95" s="313"/>
      <c r="R95" s="89">
        <f t="shared" ca="1" si="84"/>
        <v>2.0894400000000104</v>
      </c>
      <c r="S95" s="58">
        <f ca="1">IFERROR(IF($I95="y",'Raw Weather Data'!S94-$N95,"-"),"-")</f>
        <v>-0.81143999999999039</v>
      </c>
      <c r="T95" s="313"/>
      <c r="U95" s="89">
        <f t="shared" ca="1" si="85"/>
        <v>0.81143999999999039</v>
      </c>
      <c r="V95" s="58">
        <f ca="1">IFERROR(IF($I95="y",'Raw Weather Data'!V94-$N95,"-"),"-")</f>
        <v>7.05600000000004E-2</v>
      </c>
      <c r="W95" s="313"/>
      <c r="X95" s="89">
        <f t="shared" ca="1" si="86"/>
        <v>7.05600000000004E-2</v>
      </c>
      <c r="Y95" s="58">
        <f ca="1">IFERROR(IF($I95="y",'Raw Weather Data'!Y94-$N95,"-"),"-")</f>
        <v>-0.72144000000000119</v>
      </c>
      <c r="Z95" s="313"/>
      <c r="AA95" s="89">
        <f t="shared" ca="1" si="87"/>
        <v>0.72144000000000119</v>
      </c>
      <c r="AB95" s="58">
        <f ca="1">IFERROR(IF($I95="y",'Raw Weather Data'!AB94-$N95,"-"),"-")</f>
        <v>-0.57744000000000995</v>
      </c>
      <c r="AC95" s="313"/>
      <c r="AD95" s="89">
        <f t="shared" ca="1" si="88"/>
        <v>0.57744000000000995</v>
      </c>
      <c r="AE95" s="58">
        <f ca="1">IFERROR(IF($I95="y",'Raw Weather Data'!AE94-$N95,"-"),"-")</f>
        <v>-0.48744000000000653</v>
      </c>
      <c r="AF95" s="313"/>
      <c r="AG95" s="89">
        <f t="shared" ca="1" si="70"/>
        <v>0.48744000000000653</v>
      </c>
      <c r="AH95" s="58">
        <f ca="1">IFERROR(IF($I95="y",'Raw Weather Data'!AH94-$N95,"-"),"-")</f>
        <v>-1.8194400000000002</v>
      </c>
      <c r="AI95" s="313"/>
      <c r="AJ95" s="89">
        <f t="shared" ca="1" si="71"/>
        <v>1.8194400000000002</v>
      </c>
      <c r="AK95" s="58">
        <f ca="1">IFERROR(IF($I95="y",'Raw Weather Data'!AK94-$N95,"-"),"-")</f>
        <v>-2.1794399999999996</v>
      </c>
      <c r="AL95" s="313"/>
      <c r="AM95" s="89">
        <f t="shared" ca="1" si="72"/>
        <v>2.1794399999999996</v>
      </c>
      <c r="AN95" s="46">
        <f ca="1">IFERROR(IF($I95="y",'Raw Weather Data'!AN94-$N95,"-"),"-")</f>
        <v>-1.94399999999888E-2</v>
      </c>
      <c r="AO95" s="313"/>
      <c r="AP95" s="89">
        <f t="shared" ca="1" si="73"/>
        <v>1.94399999999888E-2</v>
      </c>
      <c r="AQ95" s="58">
        <f ca="1">IFERROR(IF($I95="y",'Raw Weather Data'!AQ94-$N95,"-"),"-")</f>
        <v>2.7345600000000019</v>
      </c>
      <c r="AR95" s="313"/>
      <c r="AS95" s="89">
        <f t="shared" ca="1" si="74"/>
        <v>2.7345600000000019</v>
      </c>
      <c r="AT95" s="58">
        <f ca="1">IFERROR(IF($I95="y",'Raw Weather Data'!AT94-$N95,"-"),"-")</f>
        <v>2.9325599999999952</v>
      </c>
      <c r="AU95" s="313"/>
      <c r="AV95" s="89">
        <f t="shared" ca="1" si="75"/>
        <v>2.9325599999999952</v>
      </c>
      <c r="AW95" s="58">
        <f ca="1">IFERROR(IF($I95="y",'Raw Weather Data'!AW94-$N95,"-"),"-")</f>
        <v>3.8145600000000002</v>
      </c>
      <c r="AX95" s="313"/>
      <c r="AY95" s="89">
        <f t="shared" ca="1" si="76"/>
        <v>3.8145600000000002</v>
      </c>
      <c r="AZ95" s="58">
        <f ca="1">IFERROR(IF($I95="y",'Raw Weather Data'!AZ94-$N95,"-"),"-")</f>
        <v>2.9865599999999972</v>
      </c>
      <c r="BA95" s="313"/>
      <c r="BB95" s="89">
        <f t="shared" ca="1" si="77"/>
        <v>2.9865599999999972</v>
      </c>
      <c r="BC95" s="58">
        <f ca="1">IFERROR(IF($I95="y",'Raw Weather Data'!BC94-$N95,"-"),"-")</f>
        <v>3.0765600000000006</v>
      </c>
      <c r="BD95" s="313"/>
      <c r="BE95" s="89">
        <f t="shared" ca="1" si="78"/>
        <v>3.0765600000000006</v>
      </c>
      <c r="BF95" s="58">
        <f ca="1">IFERROR(IF($I95="y",'Raw Weather Data'!BF94-$N95,"-"),"-")</f>
        <v>5.9385600000000096</v>
      </c>
      <c r="BG95" s="313"/>
      <c r="BH95" s="89">
        <f t="shared" ca="1" si="79"/>
        <v>5.9385600000000096</v>
      </c>
      <c r="BI95" s="58">
        <f ca="1">IFERROR(IF($I95="y",'Raw Weather Data'!BI94-$N95,"-"),"-")</f>
        <v>4.1925600000000003</v>
      </c>
      <c r="BJ95" s="313"/>
      <c r="BK95" s="91">
        <f t="shared" ca="1" si="80"/>
        <v>4.1925600000000003</v>
      </c>
      <c r="BN95" s="63">
        <f ca="1">IFERROR(IF($I95="y",'Raw Weather Data'!BN94-$N95,"-"),"-")</f>
        <v>-1.7834399999999988</v>
      </c>
      <c r="BO95" s="313"/>
      <c r="BP95" s="89">
        <f t="shared" ca="1" si="89"/>
        <v>1.7834399999999988</v>
      </c>
      <c r="BQ95" s="58">
        <f ca="1">IFERROR(IF($I95="y",'Raw Weather Data'!BQ94-$N95,"-"),"-")</f>
        <v>-0.55943999999999505</v>
      </c>
      <c r="BR95" s="313"/>
      <c r="BS95" s="89">
        <f t="shared" ca="1" si="90"/>
        <v>0.55943999999999505</v>
      </c>
      <c r="BT95" s="58">
        <f ca="1">IFERROR(IF($I95="y",'Raw Weather Data'!BT94-$N95,"-"),"-")</f>
        <v>-0.57744000000000995</v>
      </c>
      <c r="BU95" s="313"/>
      <c r="BV95" s="89">
        <f t="shared" ca="1" si="91"/>
        <v>0.57744000000000995</v>
      </c>
      <c r="BW95" s="58">
        <f ca="1">IFERROR(IF($I95="y",'Raw Weather Data'!BW94-$N95,"-"),"-")</f>
        <v>-7.3439999999990846E-2</v>
      </c>
      <c r="BX95" s="313"/>
      <c r="BY95" s="89">
        <f t="shared" ca="1" si="92"/>
        <v>7.3439999999990846E-2</v>
      </c>
      <c r="BZ95" s="58">
        <f ca="1">IFERROR(IF($I95="y",'Raw Weather Data'!BZ94-$N95,"-"),"-")</f>
        <v>-0.54144000000000858</v>
      </c>
      <c r="CA95" s="313"/>
      <c r="CB95" s="89">
        <f t="shared" ca="1" si="93"/>
        <v>0.54144000000000858</v>
      </c>
      <c r="CC95" s="58">
        <f ca="1">IFERROR(IF($I95="y",'Raw Weather Data'!CC94-$N95,"-"),"-")</f>
        <v>-1.171440000000004</v>
      </c>
      <c r="CD95" s="313"/>
      <c r="CE95" s="89">
        <f t="shared" ca="1" si="94"/>
        <v>1.171440000000004</v>
      </c>
      <c r="CF95" s="58">
        <f ca="1">IFERROR(IF($I95="y",'Raw Weather Data'!CF94-$N95,"-"),"-")</f>
        <v>-0.99143999999999721</v>
      </c>
      <c r="CG95" s="313"/>
      <c r="CH95" s="89">
        <f t="shared" ca="1" si="95"/>
        <v>0.99143999999999721</v>
      </c>
      <c r="CI95" s="58">
        <f ca="1">IFERROR(IF($I95="y",'Raw Weather Data'!CI94-$N95,"-"),"-")</f>
        <v>-0.77544000000000324</v>
      </c>
      <c r="CJ95" s="313"/>
      <c r="CK95" s="89">
        <f t="shared" ca="1" si="96"/>
        <v>0.77544000000000324</v>
      </c>
      <c r="CL95" s="46">
        <f ca="1">IFERROR(IF($I95="y",'Raw Weather Data'!CL94-$N95,"-"),"-")</f>
        <v>-1.2974400000000088</v>
      </c>
      <c r="CM95" s="313"/>
      <c r="CN95" s="89">
        <f t="shared" ca="1" si="97"/>
        <v>1.2974400000000088</v>
      </c>
      <c r="CO95" s="58">
        <f ca="1">IFERROR(IF($I95="y",'Raw Weather Data'!CO94-$N95,"-"),"-")</f>
        <v>0.32255999999999574</v>
      </c>
      <c r="CP95" s="313"/>
      <c r="CQ95" s="89">
        <f t="shared" ca="1" si="98"/>
        <v>0.32255999999999574</v>
      </c>
      <c r="CR95" s="58">
        <f ca="1">IFERROR(IF($I95="y",'Raw Weather Data'!CR94-$N95,"-"),"-")</f>
        <v>1.5105599999999981</v>
      </c>
      <c r="CS95" s="313"/>
      <c r="CT95" s="89">
        <f t="shared" ca="1" si="99"/>
        <v>1.5105599999999981</v>
      </c>
      <c r="CU95" s="58">
        <f ca="1">IFERROR(IF($I95="y",'Raw Weather Data'!CU94-$N95,"-"),"-")</f>
        <v>3.5625600000000048</v>
      </c>
      <c r="CV95" s="313"/>
      <c r="CW95" s="89">
        <f t="shared" ca="1" si="100"/>
        <v>3.5625600000000048</v>
      </c>
      <c r="CX95" s="58">
        <f ca="1">IFERROR(IF($I95="y",'Raw Weather Data'!CX94-$N95,"-"),"-")</f>
        <v>2.6985600000000005</v>
      </c>
      <c r="CY95" s="313"/>
      <c r="CZ95" s="89">
        <f t="shared" ca="1" si="101"/>
        <v>2.6985600000000005</v>
      </c>
      <c r="DA95" s="58">
        <f ca="1">IFERROR(IF($I95="y",'Raw Weather Data'!DA94-$N95,"-"),"-")</f>
        <v>4.3545600000000064</v>
      </c>
      <c r="DB95" s="313"/>
      <c r="DC95" s="89">
        <f t="shared" ca="1" si="102"/>
        <v>4.3545600000000064</v>
      </c>
      <c r="DD95" s="58">
        <f ca="1">IFERROR(IF($I95="y",'Raw Weather Data'!DD94-$N95,"-"),"-")</f>
        <v>3.0045600000000121</v>
      </c>
      <c r="DE95" s="313"/>
      <c r="DF95" s="89">
        <f t="shared" ca="1" si="103"/>
        <v>3.0045600000000121</v>
      </c>
      <c r="DG95" s="58">
        <f ca="1">IFERROR(IF($I95="y",'Raw Weather Data'!DG94-$N95,"-"),"-")</f>
        <v>4.6065599999999876</v>
      </c>
      <c r="DH95" s="313"/>
      <c r="DI95" s="91">
        <f t="shared" ca="1" si="104"/>
        <v>4.6065599999999876</v>
      </c>
      <c r="DL95" s="63">
        <f ca="1">IFERROR(IF($I95="y",'Raw Weather Data'!DL94-$N95,"-"),"-")</f>
        <v>-0.59543999999999642</v>
      </c>
      <c r="DM95" s="313"/>
      <c r="DN95" s="89">
        <f t="shared" ca="1" si="105"/>
        <v>0.59543999999999642</v>
      </c>
      <c r="DO95" s="58">
        <f ca="1">IFERROR(IF($I95="y",'Raw Weather Data'!DO94-$N95,"-"),"-")</f>
        <v>-0.82944000000000528</v>
      </c>
      <c r="DP95" s="313"/>
      <c r="DQ95" s="89">
        <f t="shared" ca="1" si="106"/>
        <v>0.82944000000000528</v>
      </c>
      <c r="DR95" s="58">
        <f ca="1">IFERROR(IF($I95="y",'Raw Weather Data'!DR94-$N95,"-"),"-")</f>
        <v>-0.36144000000000176</v>
      </c>
      <c r="DS95" s="313"/>
      <c r="DT95" s="89">
        <f t="shared" ca="1" si="107"/>
        <v>0.36144000000000176</v>
      </c>
      <c r="DU95" s="58">
        <f ca="1">IFERROR(IF($I95="y",'Raw Weather Data'!DU94-$N95,"-"),"-")</f>
        <v>-0.43344000000000449</v>
      </c>
      <c r="DV95" s="313"/>
      <c r="DW95" s="89">
        <f t="shared" ca="1" si="108"/>
        <v>0.43344000000000449</v>
      </c>
      <c r="DX95" s="58">
        <f ca="1">IFERROR(IF($I95="y",'Raw Weather Data'!DX94-$N95,"-"),"-")</f>
        <v>0.25055999999999301</v>
      </c>
      <c r="DY95" s="313"/>
      <c r="DZ95" s="89">
        <f t="shared" ca="1" si="109"/>
        <v>0.25055999999999301</v>
      </c>
      <c r="EA95" s="58">
        <f ca="1">IFERROR(IF($I95="y",'Raw Weather Data'!EA94-$N95,"-"),"-")</f>
        <v>-0.86543999999999244</v>
      </c>
      <c r="EB95" s="313"/>
      <c r="EC95" s="89">
        <f t="shared" ca="1" si="110"/>
        <v>0.86543999999999244</v>
      </c>
      <c r="ED95" s="58">
        <f ca="1">IFERROR(IF($I95="y",'Raw Weather Data'!ED94-$N95,"-"),"-")</f>
        <v>-1.387439999999998</v>
      </c>
      <c r="EE95" s="313"/>
      <c r="EF95" s="89">
        <f t="shared" ca="1" si="111"/>
        <v>1.387439999999998</v>
      </c>
      <c r="EG95" s="58">
        <f ca="1">IFERROR(IF($I95="y",'Raw Weather Data'!EG94-$N95,"-"),"-")</f>
        <v>-0.37944000000000244</v>
      </c>
      <c r="EH95" s="313"/>
      <c r="EI95" s="89">
        <f t="shared" ca="1" si="112"/>
        <v>0.37944000000000244</v>
      </c>
      <c r="EJ95" s="46">
        <f ca="1">IFERROR(IF($I95="y",'Raw Weather Data'!EJ94-$N95,"-"),"-")</f>
        <v>-1.2974400000000088</v>
      </c>
      <c r="EK95" s="313"/>
      <c r="EL95" s="89">
        <f t="shared" ca="1" si="113"/>
        <v>1.2974400000000088</v>
      </c>
      <c r="EM95" s="58">
        <f ca="1">IFERROR(IF($I95="y",'Raw Weather Data'!EM94-$N95,"-"),"-")</f>
        <v>-1.6754399999999947</v>
      </c>
      <c r="EN95" s="313"/>
      <c r="EO95" s="89">
        <f t="shared" ca="1" si="114"/>
        <v>1.6754399999999947</v>
      </c>
      <c r="EP95" s="58">
        <f ca="1">IFERROR(IF($I95="y",'Raw Weather Data'!EP94-$N95,"-"),"-")</f>
        <v>3.3645599999999973</v>
      </c>
      <c r="EQ95" s="313"/>
      <c r="ER95" s="89">
        <f t="shared" ca="1" si="115"/>
        <v>3.3645599999999973</v>
      </c>
      <c r="ES95" s="58">
        <f ca="1">IFERROR(IF($I95="y",'Raw Weather Data'!ES94-$N95,"-"),"-")</f>
        <v>5.0205600000000032</v>
      </c>
      <c r="ET95" s="313"/>
      <c r="EU95" s="89">
        <f t="shared" ca="1" si="116"/>
        <v>5.0205600000000032</v>
      </c>
      <c r="EV95" s="58">
        <f ca="1">IFERROR(IF($I95="y",'Raw Weather Data'!EV94-$N95,"-"),"-")</f>
        <v>3.0765600000000006</v>
      </c>
      <c r="EW95" s="313"/>
      <c r="EX95" s="89">
        <f t="shared" ca="1" si="117"/>
        <v>3.0765600000000006</v>
      </c>
      <c r="EY95" s="58">
        <f ca="1">IFERROR(IF($I95="y",'Raw Weather Data'!EY94-$N95,"-"),"-")</f>
        <v>4.2465600000000023</v>
      </c>
      <c r="EZ95" s="313"/>
      <c r="FA95" s="89">
        <f t="shared" ca="1" si="118"/>
        <v>4.2465600000000023</v>
      </c>
      <c r="FB95" s="58">
        <f ca="1">IFERROR(IF($I95="y",'Raw Weather Data'!FB94-$N95,"-"),"-")</f>
        <v>2.7525600000000026</v>
      </c>
      <c r="FC95" s="313"/>
      <c r="FD95" s="89">
        <f t="shared" ca="1" si="119"/>
        <v>2.7525600000000026</v>
      </c>
      <c r="FE95" s="58">
        <f ca="1">IFERROR(IF($I95="y",'Raw Weather Data'!FE94-$N95,"-"),"-")</f>
        <v>6.1365600000000029</v>
      </c>
      <c r="FF95" s="313"/>
      <c r="FG95" s="91">
        <f t="shared" ca="1" si="81"/>
        <v>6.1365600000000029</v>
      </c>
      <c r="FJ95" s="63">
        <f ca="1">IFERROR(IF($I95="y",'Raw Weather Data'!FJ94-$N95,"-"),"-")</f>
        <v>-1.2254400000000061</v>
      </c>
      <c r="FK95" s="313"/>
      <c r="FL95" s="89">
        <f t="shared" ca="1" si="120"/>
        <v>1.2254400000000061</v>
      </c>
      <c r="FM95" s="58">
        <f ca="1">IFERROR(IF($I95="y",'Raw Weather Data'!FM94-$N95,"-"),"-")</f>
        <v>-0.70344000000000051</v>
      </c>
      <c r="FN95" s="313"/>
      <c r="FO95" s="89">
        <f t="shared" ca="1" si="121"/>
        <v>0.70344000000000051</v>
      </c>
      <c r="FP95" s="58">
        <f ca="1">IFERROR(IF($I95="y",'Raw Weather Data'!FP94-$N95,"-"),"-")</f>
        <v>0.32255999999999574</v>
      </c>
      <c r="FQ95" s="313"/>
      <c r="FR95" s="89">
        <f t="shared" ca="1" si="122"/>
        <v>0.32255999999999574</v>
      </c>
      <c r="FS95" s="58">
        <f ca="1">IFERROR(IF($I95="y",'Raw Weather Data'!FS94-$N95,"-"),"-")</f>
        <v>-0.55943999999999505</v>
      </c>
      <c r="FT95" s="313"/>
      <c r="FU95" s="89">
        <f t="shared" ca="1" si="123"/>
        <v>0.55943999999999505</v>
      </c>
      <c r="FV95" s="58">
        <f ca="1">IFERROR(IF($I95="y",'Raw Weather Data'!FV94-$N95,"-"),"-")</f>
        <v>-1.0634399999999999</v>
      </c>
      <c r="FW95" s="313"/>
      <c r="FX95" s="89">
        <f t="shared" ca="1" si="124"/>
        <v>1.0634399999999999</v>
      </c>
      <c r="FY95" s="58">
        <f ca="1">IFERROR(IF($I95="y",'Raw Weather Data'!FY94-$N95,"-"),"-")</f>
        <v>-0.81143999999999039</v>
      </c>
      <c r="FZ95" s="313"/>
      <c r="GA95" s="89">
        <f t="shared" ca="1" si="125"/>
        <v>0.81143999999999039</v>
      </c>
      <c r="GB95" s="58">
        <f ca="1">IFERROR(IF($I95="y",'Raw Weather Data'!GB94-$N95,"-"),"-")</f>
        <v>-1.4414400000000001</v>
      </c>
      <c r="GC95" s="313"/>
      <c r="GD95" s="89">
        <f t="shared" ca="1" si="126"/>
        <v>1.4414400000000001</v>
      </c>
      <c r="GE95" s="58">
        <f ca="1">IFERROR(IF($I95="y",'Raw Weather Data'!GE94-$N95,"-"),"-")</f>
        <v>-1.657439999999994</v>
      </c>
      <c r="GF95" s="313"/>
      <c r="GG95" s="89">
        <f t="shared" ca="1" si="82"/>
        <v>1.657439999999994</v>
      </c>
      <c r="GH95" s="46">
        <f ca="1">IF($I95="y",'Raw Weather Data'!GH94-$N95,"-")</f>
        <v>0.28655999999999437</v>
      </c>
      <c r="GI95" s="313"/>
      <c r="GJ95" s="89">
        <f t="shared" ca="1" si="83"/>
        <v>0.28655999999999437</v>
      </c>
      <c r="GK95" s="58">
        <f ca="1">IFERROR(IF($I95="y",'Raw Weather Data'!GK94-$N95,"-"),"-")</f>
        <v>2.4645599999999916</v>
      </c>
      <c r="GL95" s="313"/>
      <c r="GM95" s="89">
        <f t="shared" ca="1" si="127"/>
        <v>2.4645599999999916</v>
      </c>
      <c r="GN95" s="58">
        <f ca="1">IFERROR(IF($I95="y",'Raw Weather Data'!GN94-$N95,"-"),"-")</f>
        <v>1.4925600000000117</v>
      </c>
      <c r="GO95" s="313"/>
      <c r="GP95" s="89">
        <f t="shared" ca="1" si="128"/>
        <v>1.4925600000000117</v>
      </c>
      <c r="GQ95" s="58">
        <f ca="1">IFERROR(IF($I95="y",'Raw Weather Data'!GQ94-$N95,"-"),"-")</f>
        <v>1.8165599999999955</v>
      </c>
      <c r="GR95" s="313"/>
      <c r="GS95" s="89">
        <f t="shared" ca="1" si="129"/>
        <v>1.8165599999999955</v>
      </c>
      <c r="GT95" s="58">
        <f ca="1">IFERROR(IF($I95="y",'Raw Weather Data'!GT94-$N95,"-"),"-")</f>
        <v>6.1005600000000015</v>
      </c>
      <c r="GU95" s="313"/>
      <c r="GV95" s="89">
        <f t="shared" ca="1" si="130"/>
        <v>6.1005600000000015</v>
      </c>
      <c r="GW95" s="58">
        <f ca="1">IFERROR(IF($I95="y",'Raw Weather Data'!GW94-$N95,"-"),"-")</f>
        <v>4.0485599999999948</v>
      </c>
      <c r="GX95" s="313"/>
      <c r="GY95" s="89">
        <f t="shared" ca="1" si="131"/>
        <v>4.0485599999999948</v>
      </c>
      <c r="GZ95" s="58">
        <f ca="1">IFERROR(IF($I95="y",'Raw Weather Data'!GZ94-$N95,"-"),"-")</f>
        <v>3.8145600000000002</v>
      </c>
      <c r="HA95" s="313"/>
      <c r="HB95" s="89">
        <f t="shared" ca="1" si="132"/>
        <v>3.8145600000000002</v>
      </c>
      <c r="HC95" s="58">
        <f ca="1">IFERROR(IF($I95="y",'Raw Weather Data'!HC94-$N95,"-"),"-")</f>
        <v>2.8605600000000067</v>
      </c>
      <c r="HD95" s="313"/>
      <c r="HE95" s="91">
        <f t="shared" ca="1" si="133"/>
        <v>2.8605600000000067</v>
      </c>
    </row>
    <row r="96" spans="7:213" x14ac:dyDescent="0.35">
      <c r="H96" s="301">
        <f t="shared" si="134"/>
        <v>20</v>
      </c>
      <c r="I96" s="301" t="str">
        <f t="shared" si="134"/>
        <v>Y</v>
      </c>
      <c r="M96" s="117">
        <f t="shared" ca="1" si="135"/>
        <v>44772</v>
      </c>
      <c r="N96" s="119">
        <f t="shared" ca="1" si="135"/>
        <v>74.089939999999999</v>
      </c>
      <c r="P96" s="63">
        <f ca="1">IFERROR(IF($I96="y",'Raw Weather Data'!P95-$N96,"-"),"-")</f>
        <v>-1.2299399999999991</v>
      </c>
      <c r="Q96" s="313"/>
      <c r="R96" s="89">
        <f t="shared" ca="1" si="84"/>
        <v>1.2299399999999991</v>
      </c>
      <c r="S96" s="58">
        <f ca="1">IFERROR(IF($I96="y",'Raw Weather Data'!S95-$N96,"-"),"-")</f>
        <v>-5.993999999999744E-2</v>
      </c>
      <c r="T96" s="313"/>
      <c r="U96" s="89">
        <f t="shared" ca="1" si="85"/>
        <v>5.993999999999744E-2</v>
      </c>
      <c r="V96" s="58">
        <f ca="1">IFERROR(IF($I96="y",'Raw Weather Data'!V95-$N96,"-"),"-")</f>
        <v>-0.18594000000000221</v>
      </c>
      <c r="W96" s="313"/>
      <c r="X96" s="89">
        <f t="shared" ca="1" si="86"/>
        <v>0.18594000000000221</v>
      </c>
      <c r="Y96" s="58">
        <f ca="1">IFERROR(IF($I96="y",'Raw Weather Data'!Y95-$N96,"-"),"-")</f>
        <v>0.13806000000001006</v>
      </c>
      <c r="Z96" s="313"/>
      <c r="AA96" s="89">
        <f t="shared" ca="1" si="87"/>
        <v>0.13806000000001006</v>
      </c>
      <c r="AB96" s="58">
        <f ca="1">IFERROR(IF($I96="y",'Raw Weather Data'!AB95-$N96,"-"),"-")</f>
        <v>-0.86993999999999971</v>
      </c>
      <c r="AC96" s="313"/>
      <c r="AD96" s="89">
        <f t="shared" ca="1" si="88"/>
        <v>0.86993999999999971</v>
      </c>
      <c r="AE96" s="58">
        <f ca="1">IFERROR(IF($I96="y",'Raw Weather Data'!AE95-$N96,"-"),"-")</f>
        <v>-1.8779399999999953</v>
      </c>
      <c r="AF96" s="313"/>
      <c r="AG96" s="89">
        <f t="shared" ca="1" si="70"/>
        <v>1.8779399999999953</v>
      </c>
      <c r="AH96" s="58">
        <f ca="1">IFERROR(IF($I96="y",'Raw Weather Data'!AH95-$N96,"-"),"-")</f>
        <v>-1.9319399999999973</v>
      </c>
      <c r="AI96" s="313"/>
      <c r="AJ96" s="89">
        <f t="shared" ca="1" si="71"/>
        <v>1.9319399999999973</v>
      </c>
      <c r="AK96" s="58">
        <f ca="1">IFERROR(IF($I96="y",'Raw Weather Data'!AK95-$N96,"-"),"-")</f>
        <v>0.24605999999999995</v>
      </c>
      <c r="AL96" s="313"/>
      <c r="AM96" s="89">
        <f t="shared" ca="1" si="72"/>
        <v>0.24605999999999995</v>
      </c>
      <c r="AN96" s="46">
        <f ca="1">IFERROR(IF($I96="y",'Raw Weather Data'!AN95-$N96,"-"),"-")</f>
        <v>3.0540600000000069</v>
      </c>
      <c r="AO96" s="313"/>
      <c r="AP96" s="89">
        <f t="shared" ca="1" si="73"/>
        <v>3.0540600000000069</v>
      </c>
      <c r="AQ96" s="58">
        <f ca="1">IFERROR(IF($I96="y",'Raw Weather Data'!AQ95-$N96,"-"),"-")</f>
        <v>2.9100600000000014</v>
      </c>
      <c r="AR96" s="313"/>
      <c r="AS96" s="89">
        <f t="shared" ca="1" si="74"/>
        <v>2.9100600000000014</v>
      </c>
      <c r="AT96" s="58">
        <f ca="1">IFERROR(IF($I96="y",'Raw Weather Data'!AT95-$N96,"-"),"-")</f>
        <v>3.8100600000000071</v>
      </c>
      <c r="AU96" s="313"/>
      <c r="AV96" s="89">
        <f t="shared" ca="1" si="75"/>
        <v>3.8100600000000071</v>
      </c>
      <c r="AW96" s="58">
        <f ca="1">IFERROR(IF($I96="y",'Raw Weather Data'!AW95-$N96,"-"),"-")</f>
        <v>4.6920599999999979</v>
      </c>
      <c r="AX96" s="313"/>
      <c r="AY96" s="89">
        <f t="shared" ca="1" si="76"/>
        <v>4.6920599999999979</v>
      </c>
      <c r="AZ96" s="58">
        <f ca="1">IFERROR(IF($I96="y",'Raw Weather Data'!AZ95-$N96,"-"),"-")</f>
        <v>4.4040600000000012</v>
      </c>
      <c r="BA96" s="313"/>
      <c r="BB96" s="89">
        <f t="shared" ca="1" si="77"/>
        <v>4.4040600000000012</v>
      </c>
      <c r="BC96" s="58">
        <f ca="1">IFERROR(IF($I96="y",'Raw Weather Data'!BC95-$N96,"-"),"-")</f>
        <v>7.0320600000000013</v>
      </c>
      <c r="BD96" s="313"/>
      <c r="BE96" s="89">
        <f t="shared" ca="1" si="78"/>
        <v>7.0320600000000013</v>
      </c>
      <c r="BF96" s="58">
        <f ca="1">IFERROR(IF($I96="y",'Raw Weather Data'!BF95-$N96,"-"),"-")</f>
        <v>7.8240600000000029</v>
      </c>
      <c r="BG96" s="313"/>
      <c r="BH96" s="89">
        <f t="shared" ca="1" si="79"/>
        <v>7.8240600000000029</v>
      </c>
      <c r="BI96" s="58">
        <f ca="1">IFERROR(IF($I96="y",'Raw Weather Data'!BI95-$N96,"-"),"-")</f>
        <v>5.3580600000000089</v>
      </c>
      <c r="BJ96" s="313"/>
      <c r="BK96" s="91">
        <f t="shared" ca="1" si="80"/>
        <v>5.3580600000000089</v>
      </c>
      <c r="BN96" s="63">
        <f ca="1">IFERROR(IF($I96="y",'Raw Weather Data'!BN95-$N96,"-"),"-")</f>
        <v>-0.59993999999998948</v>
      </c>
      <c r="BO96" s="313"/>
      <c r="BP96" s="89">
        <f t="shared" ca="1" si="89"/>
        <v>0.59993999999998948</v>
      </c>
      <c r="BQ96" s="58">
        <f ca="1">IFERROR(IF($I96="y",'Raw Weather Data'!BQ95-$N96,"-"),"-")</f>
        <v>-0.52794000000000096</v>
      </c>
      <c r="BR96" s="313"/>
      <c r="BS96" s="89">
        <f t="shared" ca="1" si="90"/>
        <v>0.52794000000000096</v>
      </c>
      <c r="BT96" s="58">
        <f ca="1">IFERROR(IF($I96="y",'Raw Weather Data'!BT95-$N96,"-"),"-")</f>
        <v>-4.1939999999996758E-2</v>
      </c>
      <c r="BU96" s="313"/>
      <c r="BV96" s="89">
        <f t="shared" ca="1" si="91"/>
        <v>4.1939999999996758E-2</v>
      </c>
      <c r="BW96" s="58">
        <f ca="1">IFERROR(IF($I96="y",'Raw Weather Data'!BW95-$N96,"-"),"-")</f>
        <v>0.1020600000000087</v>
      </c>
      <c r="BX96" s="313"/>
      <c r="BY96" s="89">
        <f t="shared" ca="1" si="92"/>
        <v>0.1020600000000087</v>
      </c>
      <c r="BZ96" s="58">
        <f ca="1">IFERROR(IF($I96="y",'Raw Weather Data'!BZ95-$N96,"-"),"-")</f>
        <v>-0.41993999999999687</v>
      </c>
      <c r="CA96" s="313"/>
      <c r="CB96" s="89">
        <f t="shared" ca="1" si="93"/>
        <v>0.41993999999999687</v>
      </c>
      <c r="CC96" s="58">
        <f ca="1">IFERROR(IF($I96="y",'Raw Weather Data'!CC95-$N96,"-"),"-")</f>
        <v>-1.1759399999999971</v>
      </c>
      <c r="CD96" s="313"/>
      <c r="CE96" s="89">
        <f t="shared" ca="1" si="94"/>
        <v>1.1759399999999971</v>
      </c>
      <c r="CF96" s="58">
        <f ca="1">IFERROR(IF($I96="y",'Raw Weather Data'!CF95-$N96,"-"),"-")</f>
        <v>-0.61793999999999016</v>
      </c>
      <c r="CG96" s="313"/>
      <c r="CH96" s="89">
        <f t="shared" ca="1" si="95"/>
        <v>0.61793999999999016</v>
      </c>
      <c r="CI96" s="58">
        <f ca="1">IFERROR(IF($I96="y",'Raw Weather Data'!CI95-$N96,"-"),"-")</f>
        <v>-1.5359399999999965</v>
      </c>
      <c r="CJ96" s="313"/>
      <c r="CK96" s="89">
        <f t="shared" ca="1" si="96"/>
        <v>1.5359399999999965</v>
      </c>
      <c r="CL96" s="46">
        <f ca="1">IFERROR(IF($I96="y",'Raw Weather Data'!CL95-$N96,"-"),"-")</f>
        <v>0.87606000000000961</v>
      </c>
      <c r="CM96" s="313"/>
      <c r="CN96" s="89">
        <f t="shared" ca="1" si="97"/>
        <v>0.87606000000000961</v>
      </c>
      <c r="CO96" s="58">
        <f ca="1">IFERROR(IF($I96="y",'Raw Weather Data'!CO95-$N96,"-"),"-")</f>
        <v>1.7040599999999984</v>
      </c>
      <c r="CP96" s="313"/>
      <c r="CQ96" s="89">
        <f t="shared" ca="1" si="98"/>
        <v>1.7040599999999984</v>
      </c>
      <c r="CR96" s="58">
        <f ca="1">IFERROR(IF($I96="y",'Raw Weather Data'!CR95-$N96,"-"),"-")</f>
        <v>3.8820600000000098</v>
      </c>
      <c r="CS96" s="313"/>
      <c r="CT96" s="89">
        <f t="shared" ca="1" si="99"/>
        <v>3.8820600000000098</v>
      </c>
      <c r="CU96" s="58">
        <f ca="1">IFERROR(IF($I96="y",'Raw Weather Data'!CU95-$N96,"-"),"-")</f>
        <v>5.0340599999999966</v>
      </c>
      <c r="CV96" s="313"/>
      <c r="CW96" s="89">
        <f t="shared" ca="1" si="100"/>
        <v>5.0340599999999966</v>
      </c>
      <c r="CX96" s="58">
        <f ca="1">IFERROR(IF($I96="y",'Raw Weather Data'!CX95-$N96,"-"),"-")</f>
        <v>5.6100600000000043</v>
      </c>
      <c r="CY96" s="313"/>
      <c r="CZ96" s="89">
        <f t="shared" ca="1" si="101"/>
        <v>5.6100600000000043</v>
      </c>
      <c r="DA96" s="58">
        <f ca="1">IFERROR(IF($I96="y",'Raw Weather Data'!DA95-$N96,"-"),"-")</f>
        <v>5.3940600000000103</v>
      </c>
      <c r="DB96" s="313"/>
      <c r="DC96" s="89">
        <f t="shared" ca="1" si="102"/>
        <v>5.3940600000000103</v>
      </c>
      <c r="DD96" s="58">
        <f ca="1">IFERROR(IF($I96="y",'Raw Weather Data'!DD95-$N96,"-"),"-")</f>
        <v>6.4200599999999923</v>
      </c>
      <c r="DE96" s="313"/>
      <c r="DF96" s="89">
        <f t="shared" ca="1" si="103"/>
        <v>6.4200599999999923</v>
      </c>
      <c r="DG96" s="58">
        <f ca="1">IFERROR(IF($I96="y",'Raw Weather Data'!DG95-$N96,"-"),"-")</f>
        <v>5.6100600000000043</v>
      </c>
      <c r="DH96" s="313"/>
      <c r="DI96" s="91">
        <f t="shared" ca="1" si="104"/>
        <v>5.6100600000000043</v>
      </c>
      <c r="DL96" s="63">
        <f ca="1">IFERROR(IF($I96="y",'Raw Weather Data'!DL95-$N96,"-"),"-")</f>
        <v>1.3260599999999982</v>
      </c>
      <c r="DM96" s="313"/>
      <c r="DN96" s="89">
        <f t="shared" ca="1" si="105"/>
        <v>1.3260599999999982</v>
      </c>
      <c r="DO96" s="58">
        <f ca="1">IFERROR(IF($I96="y",'Raw Weather Data'!DO95-$N96,"-"),"-")</f>
        <v>0.15606000000001075</v>
      </c>
      <c r="DP96" s="313"/>
      <c r="DQ96" s="89">
        <f t="shared" ca="1" si="106"/>
        <v>0.15606000000001075</v>
      </c>
      <c r="DR96" s="58">
        <f ca="1">IFERROR(IF($I96="y",'Raw Weather Data'!DR95-$N96,"-"),"-")</f>
        <v>-0.16794000000000153</v>
      </c>
      <c r="DS96" s="313"/>
      <c r="DT96" s="89">
        <f t="shared" ca="1" si="107"/>
        <v>0.16794000000000153</v>
      </c>
      <c r="DU96" s="58">
        <f ca="1">IFERROR(IF($I96="y",'Raw Weather Data'!DU95-$N96,"-"),"-")</f>
        <v>0.58805999999999869</v>
      </c>
      <c r="DV96" s="313"/>
      <c r="DW96" s="89">
        <f t="shared" ca="1" si="108"/>
        <v>0.58805999999999869</v>
      </c>
      <c r="DX96" s="58">
        <f ca="1">IFERROR(IF($I96="y",'Raw Weather Data'!DX95-$N96,"-"),"-")</f>
        <v>-0.61793999999999016</v>
      </c>
      <c r="DY96" s="313"/>
      <c r="DZ96" s="89">
        <f t="shared" ca="1" si="109"/>
        <v>0.61793999999999016</v>
      </c>
      <c r="EA96" s="58">
        <f ca="1">IFERROR(IF($I96="y",'Raw Weather Data'!EA95-$N96,"-"),"-")</f>
        <v>-1.2479399999999856</v>
      </c>
      <c r="EB96" s="313"/>
      <c r="EC96" s="89">
        <f t="shared" ca="1" si="110"/>
        <v>1.2479399999999856</v>
      </c>
      <c r="ED96" s="58">
        <f ca="1">IFERROR(IF($I96="y",'Raw Weather Data'!ED95-$N96,"-"),"-")</f>
        <v>-0.36593999999999482</v>
      </c>
      <c r="EE96" s="313"/>
      <c r="EF96" s="89">
        <f t="shared" ca="1" si="111"/>
        <v>0.36593999999999482</v>
      </c>
      <c r="EG96" s="58">
        <f ca="1">IFERROR(IF($I96="y",'Raw Weather Data'!EG95-$N96,"-"),"-")</f>
        <v>-1.1939399999999978</v>
      </c>
      <c r="EH96" s="313"/>
      <c r="EI96" s="89">
        <f t="shared" ca="1" si="112"/>
        <v>1.1939399999999978</v>
      </c>
      <c r="EJ96" s="46">
        <f ca="1">IFERROR(IF($I96="y",'Raw Weather Data'!EJ95-$N96,"-"),"-")</f>
        <v>-0.29394000000000631</v>
      </c>
      <c r="EK96" s="313"/>
      <c r="EL96" s="89">
        <f t="shared" ca="1" si="113"/>
        <v>0.29394000000000631</v>
      </c>
      <c r="EM96" s="58">
        <f ca="1">IFERROR(IF($I96="y",'Raw Weather Data'!EM95-$N96,"-"),"-")</f>
        <v>2.5680600000000027</v>
      </c>
      <c r="EN96" s="313"/>
      <c r="EO96" s="89">
        <f t="shared" ca="1" si="114"/>
        <v>2.5680600000000027</v>
      </c>
      <c r="EP96" s="58">
        <f ca="1">IFERROR(IF($I96="y",'Raw Weather Data'!EP95-$N96,"-"),"-")</f>
        <v>4.3320599999999985</v>
      </c>
      <c r="EQ96" s="313"/>
      <c r="ER96" s="89">
        <f t="shared" ca="1" si="115"/>
        <v>4.3320599999999985</v>
      </c>
      <c r="ES96" s="58">
        <f ca="1">IFERROR(IF($I96="y",'Raw Weather Data'!ES95-$N96,"-"),"-")</f>
        <v>5.0340599999999966</v>
      </c>
      <c r="ET96" s="313"/>
      <c r="EU96" s="89">
        <f t="shared" ca="1" si="116"/>
        <v>5.0340599999999966</v>
      </c>
      <c r="EV96" s="58">
        <f ca="1">IFERROR(IF($I96="y",'Raw Weather Data'!EV95-$N96,"-"),"-")</f>
        <v>5.6820599999999928</v>
      </c>
      <c r="EW96" s="313"/>
      <c r="EX96" s="89">
        <f t="shared" ca="1" si="117"/>
        <v>5.6820599999999928</v>
      </c>
      <c r="EY96" s="58">
        <f ca="1">IFERROR(IF($I96="y",'Raw Weather Data'!EY95-$N96,"-"),"-")</f>
        <v>4.8540599999999898</v>
      </c>
      <c r="EZ96" s="313"/>
      <c r="FA96" s="89">
        <f t="shared" ca="1" si="118"/>
        <v>4.8540599999999898</v>
      </c>
      <c r="FB96" s="58">
        <f ca="1">IFERROR(IF($I96="y",'Raw Weather Data'!FB95-$N96,"-"),"-")</f>
        <v>7.5720600000000076</v>
      </c>
      <c r="FC96" s="313"/>
      <c r="FD96" s="89">
        <f t="shared" ca="1" si="119"/>
        <v>7.5720600000000076</v>
      </c>
      <c r="FE96" s="58">
        <f ca="1">IFERROR(IF($I96="y",'Raw Weather Data'!FE95-$N96,"-"),"-")</f>
        <v>6.2040599999999984</v>
      </c>
      <c r="FF96" s="313"/>
      <c r="FG96" s="91">
        <f t="shared" ca="1" si="81"/>
        <v>6.2040599999999984</v>
      </c>
      <c r="FJ96" s="63">
        <f ca="1">IFERROR(IF($I96="y",'Raw Weather Data'!FJ95-$N96,"-"),"-")</f>
        <v>-0.76193999999999562</v>
      </c>
      <c r="FK96" s="313"/>
      <c r="FL96" s="89">
        <f t="shared" ca="1" si="120"/>
        <v>0.76193999999999562</v>
      </c>
      <c r="FM96" s="58">
        <f ca="1">IFERROR(IF($I96="y",'Raw Weather Data'!FM95-$N96,"-"),"-")</f>
        <v>-0.32994000000000767</v>
      </c>
      <c r="FN96" s="313"/>
      <c r="FO96" s="89">
        <f t="shared" ca="1" si="121"/>
        <v>0.32994000000000767</v>
      </c>
      <c r="FP96" s="58">
        <f ca="1">IFERROR(IF($I96="y",'Raw Weather Data'!FP95-$N96,"-"),"-")</f>
        <v>3.0060000000005971E-2</v>
      </c>
      <c r="FQ96" s="313"/>
      <c r="FR96" s="89">
        <f t="shared" ca="1" si="122"/>
        <v>3.0060000000005971E-2</v>
      </c>
      <c r="FS96" s="58">
        <f ca="1">IFERROR(IF($I96="y",'Raw Weather Data'!FS95-$N96,"-"),"-")</f>
        <v>-0.63593999999999085</v>
      </c>
      <c r="FT96" s="313"/>
      <c r="FU96" s="89">
        <f t="shared" ca="1" si="123"/>
        <v>0.63593999999999085</v>
      </c>
      <c r="FV96" s="58">
        <f ca="1">IFERROR(IF($I96="y",'Raw Weather Data'!FV95-$N96,"-"),"-")</f>
        <v>-0.95994000000000312</v>
      </c>
      <c r="FW96" s="313"/>
      <c r="FX96" s="89">
        <f t="shared" ca="1" si="124"/>
        <v>0.95994000000000312</v>
      </c>
      <c r="FY96" s="58">
        <f ca="1">IFERROR(IF($I96="y",'Raw Weather Data'!FY95-$N96,"-"),"-")</f>
        <v>-0.85193999999999903</v>
      </c>
      <c r="FZ96" s="313"/>
      <c r="GA96" s="89">
        <f t="shared" ca="1" si="125"/>
        <v>0.85193999999999903</v>
      </c>
      <c r="GB96" s="58">
        <f ca="1">IFERROR(IF($I96="y",'Raw Weather Data'!GB95-$N96,"-"),"-")</f>
        <v>-1.3919399999999911</v>
      </c>
      <c r="GC96" s="313"/>
      <c r="GD96" s="89">
        <f t="shared" ca="1" si="126"/>
        <v>1.3919399999999911</v>
      </c>
      <c r="GE96" s="58">
        <f ca="1">IFERROR(IF($I96="y",'Raw Weather Data'!GE95-$N96,"-"),"-")</f>
        <v>0.21006000000001279</v>
      </c>
      <c r="GF96" s="313"/>
      <c r="GG96" s="89">
        <f t="shared" ca="1" si="82"/>
        <v>0.21006000000001279</v>
      </c>
      <c r="GH96" s="46">
        <f ca="1">IF($I96="y",'Raw Weather Data'!GH95-$N96,"-")</f>
        <v>2.4780600000000135</v>
      </c>
      <c r="GI96" s="313"/>
      <c r="GJ96" s="89">
        <f t="shared" ca="1" si="83"/>
        <v>2.4780600000000135</v>
      </c>
      <c r="GK96" s="58">
        <f ca="1">IFERROR(IF($I96="y",'Raw Weather Data'!GK95-$N96,"-"),"-")</f>
        <v>2.8740600000000001</v>
      </c>
      <c r="GL96" s="313"/>
      <c r="GM96" s="89">
        <f t="shared" ca="1" si="127"/>
        <v>2.8740600000000001</v>
      </c>
      <c r="GN96" s="58">
        <f ca="1">IFERROR(IF($I96="y",'Raw Weather Data'!GN95-$N96,"-"),"-")</f>
        <v>3.5580599999999976</v>
      </c>
      <c r="GO96" s="313"/>
      <c r="GP96" s="89">
        <f t="shared" ca="1" si="128"/>
        <v>3.5580599999999976</v>
      </c>
      <c r="GQ96" s="58">
        <f ca="1">IFERROR(IF($I96="y",'Raw Weather Data'!GQ95-$N96,"-"),"-")</f>
        <v>7.716060000000013</v>
      </c>
      <c r="GR96" s="313"/>
      <c r="GS96" s="89">
        <f t="shared" ca="1" si="129"/>
        <v>7.716060000000013</v>
      </c>
      <c r="GT96" s="58">
        <f ca="1">IFERROR(IF($I96="y",'Raw Weather Data'!GT95-$N96,"-"),"-")</f>
        <v>5.9880600000000044</v>
      </c>
      <c r="GU96" s="313"/>
      <c r="GV96" s="89">
        <f t="shared" ca="1" si="130"/>
        <v>5.9880600000000044</v>
      </c>
      <c r="GW96" s="58">
        <f ca="1">IFERROR(IF($I96="y",'Raw Weather Data'!GW95-$N96,"-"),"-")</f>
        <v>6.3660600000000045</v>
      </c>
      <c r="GX96" s="313"/>
      <c r="GY96" s="89">
        <f t="shared" ca="1" si="131"/>
        <v>6.3660600000000045</v>
      </c>
      <c r="GZ96" s="58">
        <f ca="1">IFERROR(IF($I96="y",'Raw Weather Data'!GZ95-$N96,"-"),"-")</f>
        <v>6.0600600000000071</v>
      </c>
      <c r="HA96" s="313"/>
      <c r="HB96" s="89">
        <f t="shared" ca="1" si="132"/>
        <v>6.0600600000000071</v>
      </c>
      <c r="HC96" s="58">
        <f ca="1">IFERROR(IF($I96="y",'Raw Weather Data'!HC95-$N96,"-"),"-")</f>
        <v>7.1580599999999919</v>
      </c>
      <c r="HD96" s="313"/>
      <c r="HE96" s="91">
        <f t="shared" ca="1" si="133"/>
        <v>7.1580599999999919</v>
      </c>
    </row>
    <row r="97" spans="8:213" x14ac:dyDescent="0.35">
      <c r="H97" s="301">
        <f t="shared" si="134"/>
        <v>21</v>
      </c>
      <c r="I97" s="301" t="str">
        <f t="shared" si="134"/>
        <v>Y</v>
      </c>
      <c r="M97" s="117">
        <f t="shared" ca="1" si="135"/>
        <v>44771</v>
      </c>
      <c r="N97" s="119">
        <f t="shared" ca="1" si="135"/>
        <v>72.132440000000003</v>
      </c>
      <c r="P97" s="63">
        <f ca="1">IFERROR(IF($I97="y",'Raw Weather Data'!P96-$N97,"-"),"-")</f>
        <v>-1.8824400000000026</v>
      </c>
      <c r="Q97" s="313"/>
      <c r="R97" s="89">
        <f t="shared" ca="1" si="84"/>
        <v>1.8824400000000026</v>
      </c>
      <c r="S97" s="58">
        <f ca="1">IFERROR(IF($I97="y",'Raw Weather Data'!S96-$N97,"-"),"-")</f>
        <v>-1.0724400000000003</v>
      </c>
      <c r="T97" s="313"/>
      <c r="U97" s="89">
        <f t="shared" ca="1" si="85"/>
        <v>1.0724400000000003</v>
      </c>
      <c r="V97" s="58">
        <f ca="1">IFERROR(IF($I97="y",'Raw Weather Data'!V96-$N97,"-"),"-")</f>
        <v>-1.2704400000000078</v>
      </c>
      <c r="W97" s="313"/>
      <c r="X97" s="89">
        <f t="shared" ca="1" si="86"/>
        <v>1.2704400000000078</v>
      </c>
      <c r="Y97" s="58">
        <f ca="1">IFERROR(IF($I97="y",'Raw Weather Data'!Y96-$N97,"-"),"-")</f>
        <v>-2.6024400000000014</v>
      </c>
      <c r="Z97" s="313"/>
      <c r="AA97" s="89">
        <f t="shared" ca="1" si="87"/>
        <v>2.6024400000000014</v>
      </c>
      <c r="AB97" s="58">
        <f ca="1">IFERROR(IF($I97="y",'Raw Weather Data'!AB96-$N97,"-"),"-")</f>
        <v>-2.0444400000000087</v>
      </c>
      <c r="AC97" s="313"/>
      <c r="AD97" s="89">
        <f t="shared" ca="1" si="88"/>
        <v>2.0444400000000087</v>
      </c>
      <c r="AE97" s="58">
        <f ca="1">IFERROR(IF($I97="y",'Raw Weather Data'!AE96-$N97,"-"),"-")</f>
        <v>-1.3064400000000091</v>
      </c>
      <c r="AF97" s="313"/>
      <c r="AG97" s="89">
        <f t="shared" ca="1" si="70"/>
        <v>1.3064400000000091</v>
      </c>
      <c r="AH97" s="58">
        <f ca="1">IFERROR(IF($I97="y",'Raw Weather Data'!AH96-$N97,"-"),"-")</f>
        <v>-0.1724399999999946</v>
      </c>
      <c r="AI97" s="313"/>
      <c r="AJ97" s="89">
        <f t="shared" ca="1" si="71"/>
        <v>0.1724399999999946</v>
      </c>
      <c r="AK97" s="58">
        <f ca="1">IFERROR(IF($I97="y",'Raw Weather Data'!AK96-$N97,"-"),"-")</f>
        <v>2.9775599999999969</v>
      </c>
      <c r="AL97" s="313"/>
      <c r="AM97" s="89">
        <f t="shared" ca="1" si="72"/>
        <v>2.9775599999999969</v>
      </c>
      <c r="AN97" s="46">
        <f ca="1">IFERROR(IF($I97="y",'Raw Weather Data'!AN96-$N97,"-"),"-")</f>
        <v>2.8875599999999935</v>
      </c>
      <c r="AO97" s="313"/>
      <c r="AP97" s="89">
        <f t="shared" ca="1" si="73"/>
        <v>2.8875599999999935</v>
      </c>
      <c r="AQ97" s="58">
        <f ca="1">IFERROR(IF($I97="y",'Raw Weather Data'!AQ96-$N97,"-"),"-")</f>
        <v>5.3535599999999874</v>
      </c>
      <c r="AR97" s="313"/>
      <c r="AS97" s="89">
        <f t="shared" ca="1" si="74"/>
        <v>5.3535599999999874</v>
      </c>
      <c r="AT97" s="58">
        <f ca="1">IFERROR(IF($I97="y",'Raw Weather Data'!AT96-$N97,"-"),"-")</f>
        <v>5.3715600000000023</v>
      </c>
      <c r="AU97" s="313"/>
      <c r="AV97" s="89">
        <f t="shared" ca="1" si="75"/>
        <v>5.3715600000000023</v>
      </c>
      <c r="AW97" s="58">
        <f ca="1">IFERROR(IF($I97="y",'Raw Weather Data'!AW96-$N97,"-"),"-")</f>
        <v>6.2715599999999938</v>
      </c>
      <c r="AX97" s="313"/>
      <c r="AY97" s="89">
        <f t="shared" ca="1" si="76"/>
        <v>6.2715599999999938</v>
      </c>
      <c r="AZ97" s="58">
        <f ca="1">IFERROR(IF($I97="y",'Raw Weather Data'!AZ96-$N97,"-"),"-")</f>
        <v>8.0175600000000031</v>
      </c>
      <c r="BA97" s="313"/>
      <c r="BB97" s="89">
        <f t="shared" ca="1" si="77"/>
        <v>8.0175600000000031</v>
      </c>
      <c r="BC97" s="58">
        <f ca="1">IFERROR(IF($I97="y",'Raw Weather Data'!BC96-$N97,"-"),"-")</f>
        <v>9.9255599999999902</v>
      </c>
      <c r="BD97" s="313"/>
      <c r="BE97" s="89">
        <f t="shared" ca="1" si="78"/>
        <v>9.9255599999999902</v>
      </c>
      <c r="BF97" s="58">
        <f ca="1">IFERROR(IF($I97="y",'Raw Weather Data'!BF96-$N97,"-"),"-")</f>
        <v>6.8835600000000028</v>
      </c>
      <c r="BG97" s="313"/>
      <c r="BH97" s="89">
        <f t="shared" ca="1" si="79"/>
        <v>6.8835600000000028</v>
      </c>
      <c r="BI97" s="58">
        <f ca="1">IFERROR(IF($I97="y",'Raw Weather Data'!BI96-$N97,"-"),"-")</f>
        <v>6.9915599999999927</v>
      </c>
      <c r="BJ97" s="313"/>
      <c r="BK97" s="91">
        <f t="shared" ca="1" si="80"/>
        <v>6.9915599999999927</v>
      </c>
      <c r="BN97" s="63">
        <f ca="1">IFERROR(IF($I97="y",'Raw Weather Data'!BN96-$N97,"-"),"-")</f>
        <v>-1.7564399999999978</v>
      </c>
      <c r="BO97" s="313"/>
      <c r="BP97" s="89">
        <f t="shared" ca="1" si="89"/>
        <v>1.7564399999999978</v>
      </c>
      <c r="BQ97" s="58">
        <f ca="1">IFERROR(IF($I97="y",'Raw Weather Data'!BQ96-$N97,"-"),"-")</f>
        <v>-1.1624400000000037</v>
      </c>
      <c r="BR97" s="313"/>
      <c r="BS97" s="89">
        <f t="shared" ca="1" si="90"/>
        <v>1.1624400000000037</v>
      </c>
      <c r="BT97" s="58">
        <f ca="1">IFERROR(IF($I97="y",'Raw Weather Data'!BT96-$N97,"-"),"-")</f>
        <v>-0.87444000000000699</v>
      </c>
      <c r="BU97" s="313"/>
      <c r="BV97" s="89">
        <f t="shared" ca="1" si="91"/>
        <v>0.87444000000000699</v>
      </c>
      <c r="BW97" s="58">
        <f ca="1">IFERROR(IF($I97="y",'Raw Weather Data'!BW96-$N97,"-"),"-")</f>
        <v>-1.576439999999991</v>
      </c>
      <c r="BX97" s="313"/>
      <c r="BY97" s="89">
        <f t="shared" ca="1" si="92"/>
        <v>1.576439999999991</v>
      </c>
      <c r="BZ97" s="58">
        <f ca="1">IFERROR(IF($I97="y",'Raw Weather Data'!BZ96-$N97,"-"),"-")</f>
        <v>-2.1704399999999993</v>
      </c>
      <c r="CA97" s="313"/>
      <c r="CB97" s="89">
        <f t="shared" ca="1" si="93"/>
        <v>2.1704399999999993</v>
      </c>
      <c r="CC97" s="58">
        <f ca="1">IFERROR(IF($I97="y",'Raw Weather Data'!CC96-$N97,"-"),"-")</f>
        <v>-1.1264400000000023</v>
      </c>
      <c r="CD97" s="313"/>
      <c r="CE97" s="89">
        <f t="shared" ca="1" si="94"/>
        <v>1.1264400000000023</v>
      </c>
      <c r="CF97" s="58">
        <f ca="1">IFERROR(IF($I97="y",'Raw Weather Data'!CF96-$N97,"-"),"-")</f>
        <v>-0.20843999999999596</v>
      </c>
      <c r="CG97" s="313"/>
      <c r="CH97" s="89">
        <f t="shared" ca="1" si="95"/>
        <v>0.20843999999999596</v>
      </c>
      <c r="CI97" s="58">
        <f ca="1">IFERROR(IF($I97="y",'Raw Weather Data'!CI96-$N97,"-"),"-")</f>
        <v>1.105559999999997</v>
      </c>
      <c r="CJ97" s="313"/>
      <c r="CK97" s="89">
        <f t="shared" ca="1" si="96"/>
        <v>1.105559999999997</v>
      </c>
      <c r="CL97" s="46">
        <f ca="1">IFERROR(IF($I97="y",'Raw Weather Data'!CL96-$N97,"-"),"-")</f>
        <v>2.2935599999999994</v>
      </c>
      <c r="CM97" s="313"/>
      <c r="CN97" s="89">
        <f t="shared" ca="1" si="97"/>
        <v>2.2935599999999994</v>
      </c>
      <c r="CO97" s="58">
        <f ca="1">IFERROR(IF($I97="y",'Raw Weather Data'!CO96-$N97,"-"),"-")</f>
        <v>4.6155599999999879</v>
      </c>
      <c r="CP97" s="313"/>
      <c r="CQ97" s="89">
        <f t="shared" ca="1" si="98"/>
        <v>4.6155599999999879</v>
      </c>
      <c r="CR97" s="58">
        <f ca="1">IFERROR(IF($I97="y",'Raw Weather Data'!CR96-$N97,"-"),"-")</f>
        <v>7.3155600000000049</v>
      </c>
      <c r="CS97" s="313"/>
      <c r="CT97" s="89">
        <f t="shared" ca="1" si="99"/>
        <v>7.3155600000000049</v>
      </c>
      <c r="CU97" s="58">
        <f ca="1">IFERROR(IF($I97="y",'Raw Weather Data'!CU96-$N97,"-"),"-")</f>
        <v>8.0355600000000038</v>
      </c>
      <c r="CV97" s="313"/>
      <c r="CW97" s="89">
        <f t="shared" ca="1" si="100"/>
        <v>8.0355600000000038</v>
      </c>
      <c r="CX97" s="58">
        <f ca="1">IFERROR(IF($I97="y",'Raw Weather Data'!CX96-$N97,"-"),"-")</f>
        <v>7.1535599999999988</v>
      </c>
      <c r="CY97" s="313"/>
      <c r="CZ97" s="89">
        <f t="shared" ca="1" si="101"/>
        <v>7.1535599999999988</v>
      </c>
      <c r="DA97" s="58">
        <f ca="1">IFERROR(IF($I97="y",'Raw Weather Data'!DA96-$N97,"-"),"-")</f>
        <v>7.585560000000001</v>
      </c>
      <c r="DB97" s="313"/>
      <c r="DC97" s="89">
        <f t="shared" ca="1" si="102"/>
        <v>7.585560000000001</v>
      </c>
      <c r="DD97" s="58">
        <f ca="1">IFERROR(IF($I97="y",'Raw Weather Data'!DD96-$N97,"-"),"-")</f>
        <v>7.1355599999999981</v>
      </c>
      <c r="DE97" s="313"/>
      <c r="DF97" s="89">
        <f t="shared" ca="1" si="103"/>
        <v>7.1355599999999981</v>
      </c>
      <c r="DG97" s="58">
        <f ca="1">IFERROR(IF($I97="y",'Raw Weather Data'!DG96-$N97,"-"),"-")</f>
        <v>7.0995599999999968</v>
      </c>
      <c r="DH97" s="313"/>
      <c r="DI97" s="91">
        <f t="shared" ca="1" si="104"/>
        <v>7.0995599999999968</v>
      </c>
      <c r="DL97" s="63">
        <f ca="1">IFERROR(IF($I97="y",'Raw Weather Data'!DL96-$N97,"-"),"-")</f>
        <v>-1.2164400000000057</v>
      </c>
      <c r="DM97" s="313"/>
      <c r="DN97" s="89">
        <f t="shared" ca="1" si="105"/>
        <v>1.2164400000000057</v>
      </c>
      <c r="DO97" s="58">
        <f ca="1">IFERROR(IF($I97="y",'Raw Weather Data'!DO96-$N97,"-"),"-")</f>
        <v>-1.2704400000000078</v>
      </c>
      <c r="DP97" s="313"/>
      <c r="DQ97" s="89">
        <f t="shared" ca="1" si="106"/>
        <v>1.2704400000000078</v>
      </c>
      <c r="DR97" s="58">
        <f ca="1">IFERROR(IF($I97="y",'Raw Weather Data'!DR96-$N97,"-"),"-")</f>
        <v>-0.69444000000000017</v>
      </c>
      <c r="DS97" s="313"/>
      <c r="DT97" s="89">
        <f t="shared" ca="1" si="107"/>
        <v>0.69444000000000017</v>
      </c>
      <c r="DU97" s="58">
        <f ca="1">IFERROR(IF($I97="y",'Raw Weather Data'!DU96-$N97,"-"),"-")</f>
        <v>-1.9904400000000066</v>
      </c>
      <c r="DV97" s="313"/>
      <c r="DW97" s="89">
        <f t="shared" ca="1" si="108"/>
        <v>1.9904400000000066</v>
      </c>
      <c r="DX97" s="58">
        <f ca="1">IFERROR(IF($I97="y",'Raw Weather Data'!DX96-$N97,"-"),"-")</f>
        <v>-2.3684399999999926</v>
      </c>
      <c r="DY97" s="313"/>
      <c r="DZ97" s="89">
        <f t="shared" ca="1" si="109"/>
        <v>2.3684399999999926</v>
      </c>
      <c r="EA97" s="58">
        <f ca="1">IFERROR(IF($I97="y",'Raw Weather Data'!EA96-$N97,"-"),"-")</f>
        <v>-0.11843999999999255</v>
      </c>
      <c r="EB97" s="313"/>
      <c r="EC97" s="89">
        <f t="shared" ca="1" si="110"/>
        <v>0.11843999999999255</v>
      </c>
      <c r="ED97" s="58">
        <f ca="1">IFERROR(IF($I97="y",'Raw Weather Data'!ED96-$N97,"-"),"-")</f>
        <v>-2.8439999999989141E-2</v>
      </c>
      <c r="EE97" s="313"/>
      <c r="EF97" s="89">
        <f t="shared" ca="1" si="111"/>
        <v>2.8439999999989141E-2</v>
      </c>
      <c r="EG97" s="58">
        <f ca="1">IFERROR(IF($I97="y",'Raw Weather Data'!EG96-$N97,"-"),"-")</f>
        <v>0.9975599999999929</v>
      </c>
      <c r="EH97" s="313"/>
      <c r="EI97" s="89">
        <f t="shared" ca="1" si="112"/>
        <v>0.9975599999999929</v>
      </c>
      <c r="EJ97" s="46">
        <f ca="1">IFERROR(IF($I97="y",'Raw Weather Data'!EJ96-$N97,"-"),"-")</f>
        <v>2.6895600000000002</v>
      </c>
      <c r="EK97" s="313"/>
      <c r="EL97" s="89">
        <f t="shared" ca="1" si="113"/>
        <v>2.6895600000000002</v>
      </c>
      <c r="EM97" s="58">
        <f ca="1">IFERROR(IF($I97="y",'Raw Weather Data'!EM96-$N97,"-"),"-")</f>
        <v>4.777559999999994</v>
      </c>
      <c r="EN97" s="313"/>
      <c r="EO97" s="89">
        <f t="shared" ca="1" si="114"/>
        <v>4.777559999999994</v>
      </c>
      <c r="EP97" s="58">
        <f ca="1">IFERROR(IF($I97="y",'Raw Weather Data'!EP96-$N97,"-"),"-")</f>
        <v>5.7315600000000018</v>
      </c>
      <c r="EQ97" s="313"/>
      <c r="ER97" s="89">
        <f t="shared" ca="1" si="115"/>
        <v>5.7315600000000018</v>
      </c>
      <c r="ES97" s="58">
        <f ca="1">IFERROR(IF($I97="y",'Raw Weather Data'!ES96-$N97,"-"),"-")</f>
        <v>7.2615600000000029</v>
      </c>
      <c r="ET97" s="313"/>
      <c r="EU97" s="89">
        <f t="shared" ca="1" si="116"/>
        <v>7.2615600000000029</v>
      </c>
      <c r="EV97" s="58">
        <f ca="1">IFERROR(IF($I97="y",'Raw Weather Data'!EV96-$N97,"-"),"-")</f>
        <v>6.0015599999999978</v>
      </c>
      <c r="EW97" s="313"/>
      <c r="EX97" s="89">
        <f t="shared" ca="1" si="117"/>
        <v>6.0015599999999978</v>
      </c>
      <c r="EY97" s="58">
        <f ca="1">IFERROR(IF($I97="y",'Raw Weather Data'!EY96-$N97,"-"),"-")</f>
        <v>8.0175600000000031</v>
      </c>
      <c r="EZ97" s="313"/>
      <c r="FA97" s="89">
        <f t="shared" ca="1" si="118"/>
        <v>8.0175600000000031</v>
      </c>
      <c r="FB97" s="58">
        <f ca="1">IFERROR(IF($I97="y",'Raw Weather Data'!FB96-$N97,"-"),"-")</f>
        <v>7.7835599999999943</v>
      </c>
      <c r="FC97" s="313"/>
      <c r="FD97" s="89">
        <f t="shared" ca="1" si="119"/>
        <v>7.7835599999999943</v>
      </c>
      <c r="FE97" s="58">
        <f ca="1">IFERROR(IF($I97="y",'Raw Weather Data'!FE96-$N97,"-"),"-")</f>
        <v>7.0995599999999968</v>
      </c>
      <c r="FF97" s="313"/>
      <c r="FG97" s="91">
        <f t="shared" ca="1" si="81"/>
        <v>7.0995599999999968</v>
      </c>
      <c r="FJ97" s="63">
        <f ca="1">IFERROR(IF($I97="y",'Raw Weather Data'!FJ96-$N97,"-"),"-")</f>
        <v>-1.1984400000000051</v>
      </c>
      <c r="FK97" s="313"/>
      <c r="FL97" s="89">
        <f t="shared" ca="1" si="120"/>
        <v>1.1984400000000051</v>
      </c>
      <c r="FM97" s="58">
        <f ca="1">IFERROR(IF($I97="y",'Raw Weather Data'!FM96-$N97,"-"),"-")</f>
        <v>-0.82044000000000494</v>
      </c>
      <c r="FN97" s="313"/>
      <c r="FO97" s="89">
        <f t="shared" ca="1" si="121"/>
        <v>0.82044000000000494</v>
      </c>
      <c r="FP97" s="58">
        <f ca="1">IFERROR(IF($I97="y",'Raw Weather Data'!FP96-$N97,"-"),"-")</f>
        <v>-2.2064400000000006</v>
      </c>
      <c r="FQ97" s="313"/>
      <c r="FR97" s="89">
        <f t="shared" ca="1" si="122"/>
        <v>2.2064400000000006</v>
      </c>
      <c r="FS97" s="58">
        <f ca="1">IFERROR(IF($I97="y",'Raw Weather Data'!FS96-$N97,"-"),"-")</f>
        <v>-2.296440000000004</v>
      </c>
      <c r="FT97" s="313"/>
      <c r="FU97" s="89">
        <f t="shared" ca="1" si="123"/>
        <v>2.296440000000004</v>
      </c>
      <c r="FV97" s="58">
        <f ca="1">IFERROR(IF($I97="y",'Raw Weather Data'!FV96-$N97,"-"),"-")</f>
        <v>-1.3784399999999977</v>
      </c>
      <c r="FW97" s="313"/>
      <c r="FX97" s="89">
        <f t="shared" ca="1" si="124"/>
        <v>1.3784399999999977</v>
      </c>
      <c r="FY97" s="58">
        <f ca="1">IFERROR(IF($I97="y",'Raw Weather Data'!FY96-$N97,"-"),"-")</f>
        <v>-1.0724400000000003</v>
      </c>
      <c r="FZ97" s="313"/>
      <c r="GA97" s="89">
        <f t="shared" ca="1" si="125"/>
        <v>1.0724400000000003</v>
      </c>
      <c r="GB97" s="58">
        <f ca="1">IFERROR(IF($I97="y",'Raw Weather Data'!GB96-$N97,"-"),"-")</f>
        <v>0.87156000000000233</v>
      </c>
      <c r="GC97" s="313"/>
      <c r="GD97" s="89">
        <f t="shared" ca="1" si="126"/>
        <v>0.87156000000000233</v>
      </c>
      <c r="GE97" s="58">
        <f ca="1">IFERROR(IF($I97="y",'Raw Weather Data'!GE96-$N97,"-"),"-")</f>
        <v>2.2395599999999973</v>
      </c>
      <c r="GF97" s="313"/>
      <c r="GG97" s="89">
        <f t="shared" ca="1" si="82"/>
        <v>2.2395599999999973</v>
      </c>
      <c r="GH97" s="46">
        <f ca="1">IF($I97="y",'Raw Weather Data'!GH96-$N97,"-")</f>
        <v>3.355559999999997</v>
      </c>
      <c r="GI97" s="313"/>
      <c r="GJ97" s="89">
        <f t="shared" ca="1" si="83"/>
        <v>3.355559999999997</v>
      </c>
      <c r="GK97" s="58">
        <f ca="1">IFERROR(IF($I97="y",'Raw Weather Data'!GK96-$N97,"-"),"-")</f>
        <v>5.5515599999999949</v>
      </c>
      <c r="GL97" s="313"/>
      <c r="GM97" s="89">
        <f t="shared" ca="1" si="127"/>
        <v>5.5515599999999949</v>
      </c>
      <c r="GN97" s="58">
        <f ca="1">IFERROR(IF($I97="y",'Raw Weather Data'!GN96-$N97,"-"),"-")</f>
        <v>9.6915599999999955</v>
      </c>
      <c r="GO97" s="313"/>
      <c r="GP97" s="89">
        <f t="shared" ca="1" si="128"/>
        <v>9.6915599999999955</v>
      </c>
      <c r="GQ97" s="58">
        <f ca="1">IFERROR(IF($I97="y",'Raw Weather Data'!GQ96-$N97,"-"),"-")</f>
        <v>7.0995599999999968</v>
      </c>
      <c r="GR97" s="313"/>
      <c r="GS97" s="89">
        <f t="shared" ca="1" si="129"/>
        <v>7.0995599999999968</v>
      </c>
      <c r="GT97" s="58">
        <f ca="1">IFERROR(IF($I97="y",'Raw Weather Data'!GT96-$N97,"-"),"-")</f>
        <v>7.423560000000009</v>
      </c>
      <c r="GU97" s="313"/>
      <c r="GV97" s="89">
        <f t="shared" ca="1" si="130"/>
        <v>7.423560000000009</v>
      </c>
      <c r="GW97" s="58">
        <f ca="1">IFERROR(IF($I97="y",'Raw Weather Data'!GW96-$N97,"-"),"-")</f>
        <v>8.5395599999999945</v>
      </c>
      <c r="GX97" s="313"/>
      <c r="GY97" s="89">
        <f t="shared" ca="1" si="131"/>
        <v>8.5395599999999945</v>
      </c>
      <c r="GZ97" s="58">
        <f ca="1">IFERROR(IF($I97="y",'Raw Weather Data'!GZ96-$N97,"-"),"-")</f>
        <v>9.6015600000000063</v>
      </c>
      <c r="HA97" s="313"/>
      <c r="HB97" s="89">
        <f t="shared" ca="1" si="132"/>
        <v>9.6015600000000063</v>
      </c>
      <c r="HC97" s="58">
        <f ca="1">IFERROR(IF($I97="y",'Raw Weather Data'!HC96-$N97,"-"),"-")</f>
        <v>6.0555599999999998</v>
      </c>
      <c r="HD97" s="313"/>
      <c r="HE97" s="91">
        <f t="shared" ca="1" si="133"/>
        <v>6.0555599999999998</v>
      </c>
    </row>
    <row r="98" spans="8:213" x14ac:dyDescent="0.35">
      <c r="H98" s="301">
        <f t="shared" si="134"/>
        <v>22</v>
      </c>
      <c r="I98" s="301" t="str">
        <f t="shared" si="134"/>
        <v>Y</v>
      </c>
      <c r="M98" s="117">
        <f t="shared" ca="1" si="135"/>
        <v>44770</v>
      </c>
      <c r="N98" s="119">
        <f t="shared" ca="1" si="135"/>
        <v>73.812559999999991</v>
      </c>
      <c r="P98" s="63">
        <f ca="1">IFERROR(IF($I98="y",'Raw Weather Data'!P97-$N98,"-"),"-")</f>
        <v>-0.48455999999998767</v>
      </c>
      <c r="Q98" s="313"/>
      <c r="R98" s="89">
        <f t="shared" ca="1" si="84"/>
        <v>0.48455999999998767</v>
      </c>
      <c r="S98" s="58">
        <f ca="1">IFERROR(IF($I98="y",'Raw Weather Data'!S97-$N98,"-"),"-")</f>
        <v>-1.6559999999998354E-2</v>
      </c>
      <c r="T98" s="313"/>
      <c r="U98" s="89">
        <f t="shared" ca="1" si="85"/>
        <v>1.6559999999998354E-2</v>
      </c>
      <c r="V98" s="58">
        <f ca="1">IFERROR(IF($I98="y",'Raw Weather Data'!V97-$N98,"-"),"-")</f>
        <v>-1.0785599999999818</v>
      </c>
      <c r="W98" s="313"/>
      <c r="X98" s="89">
        <f t="shared" ca="1" si="86"/>
        <v>1.0785599999999818</v>
      </c>
      <c r="Y98" s="58">
        <f ca="1">IFERROR(IF($I98="y",'Raw Weather Data'!Y97-$N98,"-"),"-")</f>
        <v>-0.1605599999999896</v>
      </c>
      <c r="Z98" s="313"/>
      <c r="AA98" s="89">
        <f t="shared" ca="1" si="87"/>
        <v>0.1605599999999896</v>
      </c>
      <c r="AB98" s="58">
        <f ca="1">IFERROR(IF($I98="y",'Raw Weather Data'!AB97-$N98,"-"),"-")</f>
        <v>-0.68255999999999517</v>
      </c>
      <c r="AC98" s="313"/>
      <c r="AD98" s="89">
        <f t="shared" ca="1" si="88"/>
        <v>0.68255999999999517</v>
      </c>
      <c r="AE98" s="58">
        <f ca="1">IFERROR(IF($I98="y",'Raw Weather Data'!AE97-$N98,"-"),"-")</f>
        <v>-1.1865599999999858</v>
      </c>
      <c r="AF98" s="313"/>
      <c r="AG98" s="89">
        <f t="shared" ca="1" si="70"/>
        <v>1.1865599999999858</v>
      </c>
      <c r="AH98" s="58">
        <f ca="1">IFERROR(IF($I98="y",'Raw Weather Data'!AH97-$N98,"-"),"-")</f>
        <v>2.9894400000000019</v>
      </c>
      <c r="AI98" s="313"/>
      <c r="AJ98" s="89">
        <f t="shared" ca="1" si="71"/>
        <v>2.9894400000000019</v>
      </c>
      <c r="AK98" s="58">
        <f ca="1">IFERROR(IF($I98="y",'Raw Weather Data'!AK97-$N98,"-"),"-")</f>
        <v>2.0894400000000104</v>
      </c>
      <c r="AL98" s="313"/>
      <c r="AM98" s="89">
        <f t="shared" ca="1" si="72"/>
        <v>2.0894400000000104</v>
      </c>
      <c r="AN98" s="46">
        <f ca="1">IFERROR(IF($I98="y",'Raw Weather Data'!AN97-$N98,"-"),"-")</f>
        <v>3.979440000000011</v>
      </c>
      <c r="AO98" s="313"/>
      <c r="AP98" s="89">
        <f t="shared" ca="1" si="73"/>
        <v>3.979440000000011</v>
      </c>
      <c r="AQ98" s="58">
        <f ca="1">IFERROR(IF($I98="y",'Raw Weather Data'!AQ97-$N98,"-"),"-")</f>
        <v>4.7174400000000105</v>
      </c>
      <c r="AR98" s="313"/>
      <c r="AS98" s="89">
        <f t="shared" ca="1" si="74"/>
        <v>4.7174400000000105</v>
      </c>
      <c r="AT98" s="58">
        <f ca="1">IFERROR(IF($I98="y",'Raw Weather Data'!AT97-$N98,"-"),"-")</f>
        <v>4.3394400000000104</v>
      </c>
      <c r="AU98" s="313"/>
      <c r="AV98" s="89">
        <f t="shared" ca="1" si="75"/>
        <v>4.3394400000000104</v>
      </c>
      <c r="AW98" s="58">
        <f ca="1">IFERROR(IF($I98="y",'Raw Weather Data'!AW97-$N98,"-"),"-")</f>
        <v>5.4194400000000087</v>
      </c>
      <c r="AX98" s="313"/>
      <c r="AY98" s="89">
        <f t="shared" ca="1" si="76"/>
        <v>5.4194400000000087</v>
      </c>
      <c r="AZ98" s="58">
        <f ca="1">IFERROR(IF($I98="y",'Raw Weather Data'!AZ97-$N98,"-"),"-")</f>
        <v>7.9574400000000054</v>
      </c>
      <c r="BA98" s="313"/>
      <c r="BB98" s="89">
        <f t="shared" ca="1" si="77"/>
        <v>7.9574400000000054</v>
      </c>
      <c r="BC98" s="58">
        <f ca="1">IFERROR(IF($I98="y",'Raw Weather Data'!BC97-$N98,"-"),"-")</f>
        <v>5.0594400000000093</v>
      </c>
      <c r="BD98" s="313"/>
      <c r="BE98" s="89">
        <f t="shared" ca="1" si="78"/>
        <v>5.0594400000000093</v>
      </c>
      <c r="BF98" s="58">
        <f ca="1">IFERROR(IF($I98="y",'Raw Weather Data'!BF97-$N98,"-"),"-")</f>
        <v>6.2474400000000117</v>
      </c>
      <c r="BG98" s="313"/>
      <c r="BH98" s="89">
        <f t="shared" ca="1" si="79"/>
        <v>6.2474400000000117</v>
      </c>
      <c r="BI98" s="58">
        <f ca="1">IFERROR(IF($I98="y",'Raw Weather Data'!BI97-$N98,"-"),"-")</f>
        <v>5.0234400000000079</v>
      </c>
      <c r="BJ98" s="313"/>
      <c r="BK98" s="91">
        <f t="shared" ca="1" si="80"/>
        <v>5.0234400000000079</v>
      </c>
      <c r="BN98" s="63">
        <f ca="1">IFERROR(IF($I98="y",'Raw Weather Data'!BN97-$N98,"-"),"-")</f>
        <v>-0.43055999999998562</v>
      </c>
      <c r="BO98" s="313"/>
      <c r="BP98" s="89">
        <f t="shared" ca="1" si="89"/>
        <v>0.43055999999998562</v>
      </c>
      <c r="BQ98" s="58">
        <f ca="1">IFERROR(IF($I98="y",'Raw Weather Data'!BQ97-$N98,"-"),"-")</f>
        <v>-0.26855999999999369</v>
      </c>
      <c r="BR98" s="313"/>
      <c r="BS98" s="89">
        <f t="shared" ca="1" si="90"/>
        <v>0.26855999999999369</v>
      </c>
      <c r="BT98" s="58">
        <f ca="1">IFERROR(IF($I98="y",'Raw Weather Data'!BT97-$N98,"-"),"-")</f>
        <v>0.28944000000001324</v>
      </c>
      <c r="BU98" s="313"/>
      <c r="BV98" s="89">
        <f t="shared" ca="1" si="91"/>
        <v>0.28944000000001324</v>
      </c>
      <c r="BW98" s="58">
        <f ca="1">IFERROR(IF($I98="y",'Raw Weather Data'!BW97-$N98,"-"),"-")</f>
        <v>-0.28655999999998016</v>
      </c>
      <c r="BX98" s="313"/>
      <c r="BY98" s="89">
        <f t="shared" ca="1" si="92"/>
        <v>0.28655999999998016</v>
      </c>
      <c r="BZ98" s="58">
        <f ca="1">IFERROR(IF($I98="y",'Raw Weather Data'!BZ97-$N98,"-"),"-")</f>
        <v>-0.95255999999999119</v>
      </c>
      <c r="CA98" s="313"/>
      <c r="CB98" s="89">
        <f t="shared" ca="1" si="93"/>
        <v>0.95255999999999119</v>
      </c>
      <c r="CC98" s="58">
        <f ca="1">IFERROR(IF($I98="y",'Raw Weather Data'!CC97-$N98,"-"),"-")</f>
        <v>-5.2559999999999718E-2</v>
      </c>
      <c r="CD98" s="313"/>
      <c r="CE98" s="89">
        <f t="shared" ca="1" si="94"/>
        <v>5.2559999999999718E-2</v>
      </c>
      <c r="CF98" s="58">
        <f ca="1">IFERROR(IF($I98="y",'Raw Weather Data'!CF97-$N98,"-"),"-")</f>
        <v>1.6394400000000076</v>
      </c>
      <c r="CG98" s="313"/>
      <c r="CH98" s="89">
        <f t="shared" ca="1" si="95"/>
        <v>1.6394400000000076</v>
      </c>
      <c r="CI98" s="58">
        <f ca="1">IFERROR(IF($I98="y",'Raw Weather Data'!CI97-$N98,"-"),"-")</f>
        <v>2.8634400000000113</v>
      </c>
      <c r="CJ98" s="313"/>
      <c r="CK98" s="89">
        <f t="shared" ca="1" si="96"/>
        <v>2.8634400000000113</v>
      </c>
      <c r="CL98" s="46">
        <f ca="1">IFERROR(IF($I98="y",'Raw Weather Data'!CL97-$N98,"-"),"-")</f>
        <v>3.0434400000000039</v>
      </c>
      <c r="CM98" s="313"/>
      <c r="CN98" s="89">
        <f t="shared" ca="1" si="97"/>
        <v>3.0434400000000039</v>
      </c>
      <c r="CO98" s="58">
        <f ca="1">IFERROR(IF($I98="y",'Raw Weather Data'!CO97-$N98,"-"),"-")</f>
        <v>7.7414400000000114</v>
      </c>
      <c r="CP98" s="313"/>
      <c r="CQ98" s="89">
        <f t="shared" ca="1" si="98"/>
        <v>7.7414400000000114</v>
      </c>
      <c r="CR98" s="58">
        <f ca="1">IFERROR(IF($I98="y",'Raw Weather Data'!CR97-$N98,"-"),"-")</f>
        <v>7.2194400000000059</v>
      </c>
      <c r="CS98" s="313"/>
      <c r="CT98" s="89">
        <f t="shared" ca="1" si="99"/>
        <v>7.2194400000000059</v>
      </c>
      <c r="CU98" s="58">
        <f ca="1">IFERROR(IF($I98="y",'Raw Weather Data'!CU97-$N98,"-"),"-")</f>
        <v>6.1934400000000096</v>
      </c>
      <c r="CV98" s="313"/>
      <c r="CW98" s="89">
        <f t="shared" ca="1" si="100"/>
        <v>6.1934400000000096</v>
      </c>
      <c r="CX98" s="58">
        <f ca="1">IFERROR(IF($I98="y",'Raw Weather Data'!CX97-$N98,"-"),"-")</f>
        <v>6.4274400000000185</v>
      </c>
      <c r="CY98" s="313"/>
      <c r="CZ98" s="89">
        <f t="shared" ca="1" si="101"/>
        <v>6.4274400000000185</v>
      </c>
      <c r="DA98" s="58">
        <f ca="1">IFERROR(IF($I98="y",'Raw Weather Data'!DA97-$N98,"-"),"-")</f>
        <v>5.5814400000000148</v>
      </c>
      <c r="DB98" s="313"/>
      <c r="DC98" s="89">
        <f t="shared" ca="1" si="102"/>
        <v>5.5814400000000148</v>
      </c>
      <c r="DD98" s="58">
        <f ca="1">IFERROR(IF($I98="y",'Raw Weather Data'!DD97-$N98,"-"),"-")</f>
        <v>5.0054400000000214</v>
      </c>
      <c r="DE98" s="313"/>
      <c r="DF98" s="89">
        <f t="shared" ca="1" si="103"/>
        <v>5.0054400000000214</v>
      </c>
      <c r="DG98" s="58">
        <f ca="1">IFERROR(IF($I98="y",'Raw Weather Data'!DG97-$N98,"-"),"-")</f>
        <v>6.4094400000000178</v>
      </c>
      <c r="DH98" s="313"/>
      <c r="DI98" s="91">
        <f t="shared" ca="1" si="104"/>
        <v>6.4094400000000178</v>
      </c>
      <c r="DL98" s="63">
        <f ca="1">IFERROR(IF($I98="y",'Raw Weather Data'!DL97-$N98,"-"),"-")</f>
        <v>-0.95255999999999119</v>
      </c>
      <c r="DM98" s="313"/>
      <c r="DN98" s="89">
        <f t="shared" ca="1" si="105"/>
        <v>0.95255999999999119</v>
      </c>
      <c r="DO98" s="58">
        <f ca="1">IFERROR(IF($I98="y",'Raw Weather Data'!DO97-$N98,"-"),"-")</f>
        <v>0.61344000000001131</v>
      </c>
      <c r="DP98" s="313"/>
      <c r="DQ98" s="89">
        <f t="shared" ca="1" si="106"/>
        <v>0.61344000000001131</v>
      </c>
      <c r="DR98" s="58">
        <f ca="1">IFERROR(IF($I98="y",'Raw Weather Data'!DR97-$N98,"-"),"-")</f>
        <v>-0.1605599999999896</v>
      </c>
      <c r="DS98" s="313"/>
      <c r="DT98" s="89">
        <f t="shared" ca="1" si="107"/>
        <v>0.1605599999999896</v>
      </c>
      <c r="DU98" s="58">
        <f ca="1">IFERROR(IF($I98="y",'Raw Weather Data'!DU97-$N98,"-"),"-")</f>
        <v>-0.57455999999999108</v>
      </c>
      <c r="DV98" s="313"/>
      <c r="DW98" s="89">
        <f t="shared" ca="1" si="108"/>
        <v>0.57455999999999108</v>
      </c>
      <c r="DX98" s="58">
        <f ca="1">IFERROR(IF($I98="y",'Raw Weather Data'!DX97-$N98,"-"),"-")</f>
        <v>-0.64655999999999381</v>
      </c>
      <c r="DY98" s="313"/>
      <c r="DZ98" s="89">
        <f t="shared" ca="1" si="109"/>
        <v>0.64655999999999381</v>
      </c>
      <c r="EA98" s="58">
        <f ca="1">IFERROR(IF($I98="y",'Raw Weather Data'!EA97-$N98,"-"),"-")</f>
        <v>0.66744000000001336</v>
      </c>
      <c r="EB98" s="313"/>
      <c r="EC98" s="89">
        <f t="shared" ca="1" si="110"/>
        <v>0.66744000000001336</v>
      </c>
      <c r="ED98" s="58">
        <f ca="1">IFERROR(IF($I98="y",'Raw Weather Data'!ED97-$N98,"-"),"-")</f>
        <v>1.4414400000000143</v>
      </c>
      <c r="EE98" s="313"/>
      <c r="EF98" s="89">
        <f t="shared" ca="1" si="111"/>
        <v>1.4414400000000143</v>
      </c>
      <c r="EG98" s="58">
        <f ca="1">IFERROR(IF($I98="y",'Raw Weather Data'!EG97-$N98,"-"),"-")</f>
        <v>2.5754400000000146</v>
      </c>
      <c r="EH98" s="313"/>
      <c r="EI98" s="89">
        <f t="shared" ca="1" si="112"/>
        <v>2.5754400000000146</v>
      </c>
      <c r="EJ98" s="46">
        <f ca="1">IFERROR(IF($I98="y",'Raw Weather Data'!EJ97-$N98,"-"),"-")</f>
        <v>4.3394400000000104</v>
      </c>
      <c r="EK98" s="313"/>
      <c r="EL98" s="89">
        <f t="shared" ca="1" si="113"/>
        <v>4.3394400000000104</v>
      </c>
      <c r="EM98" s="58">
        <f ca="1">IFERROR(IF($I98="y",'Raw Weather Data'!EM97-$N98,"-"),"-")</f>
        <v>4.3574400000000111</v>
      </c>
      <c r="EN98" s="313"/>
      <c r="EO98" s="89">
        <f t="shared" ca="1" si="114"/>
        <v>4.3574400000000111</v>
      </c>
      <c r="EP98" s="58">
        <f ca="1">IFERROR(IF($I98="y",'Raw Weather Data'!EP97-$N98,"-"),"-")</f>
        <v>6.769440000000003</v>
      </c>
      <c r="EQ98" s="313"/>
      <c r="ER98" s="89">
        <f t="shared" ca="1" si="115"/>
        <v>6.769440000000003</v>
      </c>
      <c r="ES98" s="58">
        <f ca="1">IFERROR(IF($I98="y",'Raw Weather Data'!ES97-$N98,"-"),"-")</f>
        <v>4.0154400000000123</v>
      </c>
      <c r="ET98" s="313"/>
      <c r="EU98" s="89">
        <f t="shared" ca="1" si="116"/>
        <v>4.0154400000000123</v>
      </c>
      <c r="EV98" s="58">
        <f ca="1">IFERROR(IF($I98="y",'Raw Weather Data'!EV97-$N98,"-"),"-")</f>
        <v>7.9034400000000176</v>
      </c>
      <c r="EW98" s="313"/>
      <c r="EX98" s="89">
        <f t="shared" ca="1" si="117"/>
        <v>7.9034400000000176</v>
      </c>
      <c r="EY98" s="58">
        <f ca="1">IFERROR(IF($I98="y",'Raw Weather Data'!EY97-$N98,"-"),"-")</f>
        <v>7.7234400000000107</v>
      </c>
      <c r="EZ98" s="313"/>
      <c r="FA98" s="89">
        <f t="shared" ca="1" si="118"/>
        <v>7.7234400000000107</v>
      </c>
      <c r="FB98" s="58">
        <f ca="1">IFERROR(IF($I98="y",'Raw Weather Data'!FB97-$N98,"-"),"-")</f>
        <v>5.1134400000000113</v>
      </c>
      <c r="FC98" s="313"/>
      <c r="FD98" s="89">
        <f t="shared" ca="1" si="119"/>
        <v>5.1134400000000113</v>
      </c>
      <c r="FE98" s="58">
        <f ca="1">IFERROR(IF($I98="y",'Raw Weather Data'!FE97-$N98,"-"),"-")</f>
        <v>4.7174400000000105</v>
      </c>
      <c r="FF98" s="313"/>
      <c r="FG98" s="91">
        <f t="shared" ca="1" si="81"/>
        <v>4.7174400000000105</v>
      </c>
      <c r="FJ98" s="63">
        <f ca="1">IFERROR(IF($I98="y",'Raw Weather Data'!FJ97-$N98,"-"),"-")</f>
        <v>0.18144000000000915</v>
      </c>
      <c r="FK98" s="313"/>
      <c r="FL98" s="89">
        <f t="shared" ca="1" si="120"/>
        <v>0.18144000000000915</v>
      </c>
      <c r="FM98" s="58">
        <f ca="1">IFERROR(IF($I98="y",'Raw Weather Data'!FM97-$N98,"-"),"-")</f>
        <v>-0.21455999999999165</v>
      </c>
      <c r="FN98" s="313"/>
      <c r="FO98" s="89">
        <f t="shared" ca="1" si="121"/>
        <v>0.21455999999999165</v>
      </c>
      <c r="FP98" s="58">
        <f ca="1">IFERROR(IF($I98="y",'Raw Weather Data'!FP97-$N98,"-"),"-")</f>
        <v>-0.7545599999999979</v>
      </c>
      <c r="FQ98" s="313"/>
      <c r="FR98" s="89">
        <f t="shared" ca="1" si="122"/>
        <v>0.7545599999999979</v>
      </c>
      <c r="FS98" s="58">
        <f ca="1">IFERROR(IF($I98="y",'Raw Weather Data'!FS97-$N98,"-"),"-")</f>
        <v>-1.2405599999999879</v>
      </c>
      <c r="FT98" s="313"/>
      <c r="FU98" s="89">
        <f t="shared" ca="1" si="123"/>
        <v>1.2405599999999879</v>
      </c>
      <c r="FV98" s="58">
        <f ca="1">IFERROR(IF($I98="y",'Raw Weather Data'!FV97-$N98,"-"),"-")</f>
        <v>-0.62855999999999312</v>
      </c>
      <c r="FW98" s="313"/>
      <c r="FX98" s="89">
        <f t="shared" ca="1" si="124"/>
        <v>0.62855999999999312</v>
      </c>
      <c r="FY98" s="58">
        <f ca="1">IFERROR(IF($I98="y",'Raw Weather Data'!FY97-$N98,"-"),"-")</f>
        <v>0.25344000000001188</v>
      </c>
      <c r="FZ98" s="313"/>
      <c r="GA98" s="89">
        <f t="shared" ca="1" si="125"/>
        <v>0.25344000000001188</v>
      </c>
      <c r="GB98" s="58">
        <f ca="1">IFERROR(IF($I98="y",'Raw Weather Data'!GB97-$N98,"-"),"-")</f>
        <v>2.3594400000000064</v>
      </c>
      <c r="GC98" s="313"/>
      <c r="GD98" s="89">
        <f t="shared" ca="1" si="126"/>
        <v>2.3594400000000064</v>
      </c>
      <c r="GE98" s="58">
        <f ca="1">IFERROR(IF($I98="y",'Raw Weather Data'!GE97-$N98,"-"),"-")</f>
        <v>3.2954400000000135</v>
      </c>
      <c r="GF98" s="313"/>
      <c r="GG98" s="89">
        <f t="shared" ca="1" si="82"/>
        <v>3.2954400000000135</v>
      </c>
      <c r="GH98" s="46">
        <f ca="1">IF($I98="y",'Raw Weather Data'!GH97-$N98,"-")</f>
        <v>3.9434400000000096</v>
      </c>
      <c r="GI98" s="313"/>
      <c r="GJ98" s="89">
        <f t="shared" ca="1" si="83"/>
        <v>3.9434400000000096</v>
      </c>
      <c r="GK98" s="58">
        <f ca="1">IFERROR(IF($I98="y",'Raw Weather Data'!GK97-$N98,"-"),"-")</f>
        <v>8.4074400000000082</v>
      </c>
      <c r="GL98" s="313"/>
      <c r="GM98" s="89">
        <f t="shared" ca="1" si="127"/>
        <v>8.4074400000000082</v>
      </c>
      <c r="GN98" s="58">
        <f ca="1">IFERROR(IF($I98="y",'Raw Weather Data'!GN97-$N98,"-"),"-")</f>
        <v>4.8254400000000146</v>
      </c>
      <c r="GO98" s="313"/>
      <c r="GP98" s="89">
        <f t="shared" ca="1" si="128"/>
        <v>4.8254400000000146</v>
      </c>
      <c r="GQ98" s="58">
        <f ca="1">IFERROR(IF($I98="y",'Raw Weather Data'!GQ97-$N98,"-"),"-")</f>
        <v>5.0594400000000093</v>
      </c>
      <c r="GR98" s="313"/>
      <c r="GS98" s="89">
        <f t="shared" ca="1" si="129"/>
        <v>5.0594400000000093</v>
      </c>
      <c r="GT98" s="58">
        <f ca="1">IFERROR(IF($I98="y",'Raw Weather Data'!GT97-$N98,"-"),"-")</f>
        <v>6.7154400000000152</v>
      </c>
      <c r="GU98" s="313"/>
      <c r="GV98" s="89">
        <f t="shared" ca="1" si="130"/>
        <v>6.7154400000000152</v>
      </c>
      <c r="GW98" s="58">
        <f ca="1">IFERROR(IF($I98="y",'Raw Weather Data'!GW97-$N98,"-"),"-")</f>
        <v>7.8674400000000162</v>
      </c>
      <c r="GX98" s="313"/>
      <c r="GY98" s="89">
        <f t="shared" ca="1" si="131"/>
        <v>7.8674400000000162</v>
      </c>
      <c r="GZ98" s="58">
        <f ca="1">IFERROR(IF($I98="y",'Raw Weather Data'!GZ97-$N98,"-"),"-")</f>
        <v>5.0234400000000079</v>
      </c>
      <c r="HA98" s="313"/>
      <c r="HB98" s="89">
        <f t="shared" ca="1" si="132"/>
        <v>5.0234400000000079</v>
      </c>
      <c r="HC98" s="58">
        <f ca="1">IFERROR(IF($I98="y",'Raw Weather Data'!HC97-$N98,"-"),"-")</f>
        <v>4.0694400000000144</v>
      </c>
      <c r="HD98" s="313"/>
      <c r="HE98" s="91">
        <f t="shared" ca="1" si="133"/>
        <v>4.0694400000000144</v>
      </c>
    </row>
    <row r="99" spans="8:213" x14ac:dyDescent="0.35">
      <c r="H99" s="301">
        <f t="shared" si="134"/>
        <v>23</v>
      </c>
      <c r="I99" s="301" t="str">
        <f t="shared" si="134"/>
        <v>Y</v>
      </c>
      <c r="M99" s="117">
        <f t="shared" ca="1" si="135"/>
        <v>44769</v>
      </c>
      <c r="N99" s="119">
        <f t="shared" ca="1" si="135"/>
        <v>75.038539999999998</v>
      </c>
      <c r="P99" s="63">
        <f ca="1">IFERROR(IF($I99="y",'Raw Weather Data'!P98-$N99,"-"),"-")</f>
        <v>0.14345999999999037</v>
      </c>
      <c r="Q99" s="313"/>
      <c r="R99" s="89">
        <f t="shared" ca="1" si="84"/>
        <v>0.14345999999999037</v>
      </c>
      <c r="S99" s="58">
        <f ca="1">IFERROR(IF($I99="y",'Raw Weather Data'!S98-$N99,"-"),"-")</f>
        <v>0.66546000000001015</v>
      </c>
      <c r="T99" s="313"/>
      <c r="U99" s="89">
        <f t="shared" ca="1" si="85"/>
        <v>0.66546000000001015</v>
      </c>
      <c r="V99" s="58">
        <f ca="1">IFERROR(IF($I99="y",'Raw Weather Data'!V98-$N99,"-"),"-")</f>
        <v>1.1154599999999988</v>
      </c>
      <c r="W99" s="313"/>
      <c r="X99" s="89">
        <f t="shared" ca="1" si="86"/>
        <v>1.1154599999999988</v>
      </c>
      <c r="Y99" s="58">
        <f ca="1">IFERROR(IF($I99="y",'Raw Weather Data'!Y98-$N99,"-"),"-")</f>
        <v>0.19745999999999242</v>
      </c>
      <c r="Z99" s="313"/>
      <c r="AA99" s="89">
        <f t="shared" ca="1" si="87"/>
        <v>0.19745999999999242</v>
      </c>
      <c r="AB99" s="58">
        <f ca="1">IFERROR(IF($I99="y",'Raw Weather Data'!AB98-$N99,"-"),"-")</f>
        <v>1.2774600000000049</v>
      </c>
      <c r="AC99" s="313"/>
      <c r="AD99" s="89">
        <f t="shared" ca="1" si="88"/>
        <v>1.2774600000000049</v>
      </c>
      <c r="AE99" s="58">
        <f ca="1">IFERROR(IF($I99="y",'Raw Weather Data'!AE98-$N99,"-"),"-")</f>
        <v>2.0514600000000058</v>
      </c>
      <c r="AF99" s="313"/>
      <c r="AG99" s="89">
        <f t="shared" ca="1" si="70"/>
        <v>2.0514600000000058</v>
      </c>
      <c r="AH99" s="58">
        <f ca="1">IFERROR(IF($I99="y",'Raw Weather Data'!AH98-$N99,"-"),"-")</f>
        <v>1.871459999999999</v>
      </c>
      <c r="AI99" s="313"/>
      <c r="AJ99" s="89">
        <f t="shared" ca="1" si="71"/>
        <v>1.871459999999999</v>
      </c>
      <c r="AK99" s="58">
        <f ca="1">IFERROR(IF($I99="y",'Raw Weather Data'!AK98-$N99,"-"),"-")</f>
        <v>4.3374600000000072</v>
      </c>
      <c r="AL99" s="313"/>
      <c r="AM99" s="89">
        <f t="shared" ca="1" si="72"/>
        <v>4.3374600000000072</v>
      </c>
      <c r="AN99" s="46">
        <f ca="1">IFERROR(IF($I99="y",'Raw Weather Data'!AN98-$N99,"-"),"-")</f>
        <v>6.0654600000000158</v>
      </c>
      <c r="AO99" s="313"/>
      <c r="AP99" s="89">
        <f t="shared" ca="1" si="73"/>
        <v>6.0654600000000158</v>
      </c>
      <c r="AQ99" s="58">
        <f ca="1">IFERROR(IF($I99="y",'Raw Weather Data'!AQ98-$N99,"-"),"-")</f>
        <v>4.2834600000000052</v>
      </c>
      <c r="AR99" s="313"/>
      <c r="AS99" s="89">
        <f t="shared" ca="1" si="74"/>
        <v>4.2834600000000052</v>
      </c>
      <c r="AT99" s="58">
        <f ca="1">IFERROR(IF($I99="y",'Raw Weather Data'!AT98-$N99,"-"),"-")</f>
        <v>5.27346</v>
      </c>
      <c r="AU99" s="313"/>
      <c r="AV99" s="89">
        <f t="shared" ca="1" si="75"/>
        <v>5.27346</v>
      </c>
      <c r="AW99" s="58">
        <f ca="1">IFERROR(IF($I99="y",'Raw Weather Data'!AW98-$N99,"-"),"-")</f>
        <v>6.317459999999997</v>
      </c>
      <c r="AX99" s="313"/>
      <c r="AY99" s="89">
        <f t="shared" ca="1" si="76"/>
        <v>6.317459999999997</v>
      </c>
      <c r="AZ99" s="58">
        <f ca="1">IFERROR(IF($I99="y",'Raw Weather Data'!AZ98-$N99,"-"),"-")</f>
        <v>5.1114600000000081</v>
      </c>
      <c r="BA99" s="313"/>
      <c r="BB99" s="89">
        <f t="shared" ca="1" si="77"/>
        <v>5.1114600000000081</v>
      </c>
      <c r="BC99" s="58">
        <f ca="1">IFERROR(IF($I99="y",'Raw Weather Data'!BC98-$N99,"-"),"-")</f>
        <v>5.0214600000000047</v>
      </c>
      <c r="BD99" s="313"/>
      <c r="BE99" s="89">
        <f t="shared" ca="1" si="78"/>
        <v>5.0214600000000047</v>
      </c>
      <c r="BF99" s="58">
        <f ca="1">IFERROR(IF($I99="y",'Raw Weather Data'!BF98-$N99,"-"),"-")</f>
        <v>2.2854600000000005</v>
      </c>
      <c r="BG99" s="313"/>
      <c r="BH99" s="89">
        <f t="shared" ca="1" si="79"/>
        <v>2.2854600000000005</v>
      </c>
      <c r="BI99" s="58">
        <f ca="1">IFERROR(IF($I99="y",'Raw Weather Data'!BI98-$N99,"-"),"-")</f>
        <v>5.5254599999999954</v>
      </c>
      <c r="BJ99" s="313"/>
      <c r="BK99" s="91">
        <f t="shared" ca="1" si="80"/>
        <v>5.5254599999999954</v>
      </c>
      <c r="BN99" s="63">
        <f ca="1">IFERROR(IF($I99="y",'Raw Weather Data'!BN98-$N99,"-"),"-")</f>
        <v>0.48546000000000333</v>
      </c>
      <c r="BO99" s="313"/>
      <c r="BP99" s="89">
        <f t="shared" ca="1" si="89"/>
        <v>0.48546000000000333</v>
      </c>
      <c r="BQ99" s="58">
        <f ca="1">IFERROR(IF($I99="y",'Raw Weather Data'!BQ98-$N99,"-"),"-")</f>
        <v>0.43146000000000129</v>
      </c>
      <c r="BR99" s="313"/>
      <c r="BS99" s="89">
        <f t="shared" ca="1" si="90"/>
        <v>0.43146000000000129</v>
      </c>
      <c r="BT99" s="58">
        <f ca="1">IFERROR(IF($I99="y",'Raw Weather Data'!BT98-$N99,"-"),"-")</f>
        <v>2.1594600000000099</v>
      </c>
      <c r="BU99" s="313"/>
      <c r="BV99" s="89">
        <f t="shared" ca="1" si="91"/>
        <v>2.1594600000000099</v>
      </c>
      <c r="BW99" s="58">
        <f ca="1">IFERROR(IF($I99="y",'Raw Weather Data'!BW98-$N99,"-"),"-")</f>
        <v>0.43146000000000129</v>
      </c>
      <c r="BX99" s="313"/>
      <c r="BY99" s="89">
        <f t="shared" ca="1" si="92"/>
        <v>0.43146000000000129</v>
      </c>
      <c r="BZ99" s="58">
        <f ca="1">IFERROR(IF($I99="y",'Raw Weather Data'!BZ98-$N99,"-"),"-")</f>
        <v>2.2494600000000133</v>
      </c>
      <c r="CA99" s="313"/>
      <c r="CB99" s="89">
        <f t="shared" ca="1" si="93"/>
        <v>2.2494600000000133</v>
      </c>
      <c r="CC99" s="58">
        <f ca="1">IFERROR(IF($I99="y",'Raw Weather Data'!CC98-$N99,"-"),"-")</f>
        <v>3.9054599999999908</v>
      </c>
      <c r="CD99" s="313"/>
      <c r="CE99" s="89">
        <f t="shared" ca="1" si="94"/>
        <v>3.9054599999999908</v>
      </c>
      <c r="CF99" s="58">
        <f ca="1">IFERROR(IF($I99="y",'Raw Weather Data'!CF98-$N99,"-"),"-")</f>
        <v>4.1574600000000004</v>
      </c>
      <c r="CG99" s="313"/>
      <c r="CH99" s="89">
        <f t="shared" ca="1" si="95"/>
        <v>4.1574600000000004</v>
      </c>
      <c r="CI99" s="58">
        <f ca="1">IFERROR(IF($I99="y",'Raw Weather Data'!CI98-$N99,"-"),"-")</f>
        <v>3.2394600000000082</v>
      </c>
      <c r="CJ99" s="313"/>
      <c r="CK99" s="89">
        <f t="shared" ca="1" si="96"/>
        <v>3.2394600000000082</v>
      </c>
      <c r="CL99" s="46">
        <f ca="1">IFERROR(IF($I99="y",'Raw Weather Data'!CL98-$N99,"-"),"-")</f>
        <v>6.4254600000000011</v>
      </c>
      <c r="CM99" s="313"/>
      <c r="CN99" s="89">
        <f t="shared" ca="1" si="97"/>
        <v>6.4254600000000011</v>
      </c>
      <c r="CO99" s="58">
        <f ca="1">IFERROR(IF($I99="y",'Raw Weather Data'!CO98-$N99,"-"),"-")</f>
        <v>6.1554599999999908</v>
      </c>
      <c r="CP99" s="313"/>
      <c r="CQ99" s="89">
        <f t="shared" ca="1" si="98"/>
        <v>6.1554599999999908</v>
      </c>
      <c r="CR99" s="58">
        <f ca="1">IFERROR(IF($I99="y",'Raw Weather Data'!CR98-$N99,"-"),"-")</f>
        <v>5.5254599999999954</v>
      </c>
      <c r="CS99" s="313"/>
      <c r="CT99" s="89">
        <f t="shared" ca="1" si="99"/>
        <v>5.5254599999999954</v>
      </c>
      <c r="CU99" s="58">
        <f ca="1">IFERROR(IF($I99="y",'Raw Weather Data'!CU98-$N99,"-"),"-")</f>
        <v>4.0134599999999949</v>
      </c>
      <c r="CV99" s="313"/>
      <c r="CW99" s="89">
        <f t="shared" ca="1" si="100"/>
        <v>4.0134599999999949</v>
      </c>
      <c r="CX99" s="58">
        <f ca="1">IFERROR(IF($I99="y",'Raw Weather Data'!CX98-$N99,"-"),"-")</f>
        <v>4.2654600000000045</v>
      </c>
      <c r="CY99" s="313"/>
      <c r="CZ99" s="89">
        <f t="shared" ca="1" si="101"/>
        <v>4.2654600000000045</v>
      </c>
      <c r="DA99" s="58">
        <f ca="1">IFERROR(IF($I99="y",'Raw Weather Data'!DA98-$N99,"-"),"-")</f>
        <v>5.3814600000000041</v>
      </c>
      <c r="DB99" s="313"/>
      <c r="DC99" s="89">
        <f t="shared" ca="1" si="102"/>
        <v>5.3814600000000041</v>
      </c>
      <c r="DD99" s="58">
        <f ca="1">IFERROR(IF($I99="y",'Raw Weather Data'!DD98-$N99,"-"),"-")</f>
        <v>5.0574600000000061</v>
      </c>
      <c r="DE99" s="313"/>
      <c r="DF99" s="89">
        <f t="shared" ca="1" si="103"/>
        <v>5.0574600000000061</v>
      </c>
      <c r="DG99" s="58">
        <f ca="1">IFERROR(IF($I99="y",'Raw Weather Data'!DG98-$N99,"-"),"-")</f>
        <v>3.8334600000000023</v>
      </c>
      <c r="DH99" s="313"/>
      <c r="DI99" s="91">
        <f t="shared" ca="1" si="104"/>
        <v>3.8334600000000023</v>
      </c>
      <c r="DL99" s="63">
        <f ca="1">IFERROR(IF($I99="y",'Raw Weather Data'!DL98-$N99,"-"),"-")</f>
        <v>0.93546000000000618</v>
      </c>
      <c r="DM99" s="313"/>
      <c r="DN99" s="89">
        <f t="shared" ca="1" si="105"/>
        <v>0.93546000000000618</v>
      </c>
      <c r="DO99" s="58">
        <f ca="1">IFERROR(IF($I99="y",'Raw Weather Data'!DO98-$N99,"-"),"-")</f>
        <v>1.0794599999999974</v>
      </c>
      <c r="DP99" s="313"/>
      <c r="DQ99" s="89">
        <f t="shared" ca="1" si="106"/>
        <v>1.0794599999999974</v>
      </c>
      <c r="DR99" s="58">
        <f ca="1">IFERROR(IF($I99="y",'Raw Weather Data'!DR98-$N99,"-"),"-")</f>
        <v>1.7274600000000078</v>
      </c>
      <c r="DS99" s="313"/>
      <c r="DT99" s="89">
        <f t="shared" ca="1" si="107"/>
        <v>1.7274600000000078</v>
      </c>
      <c r="DU99" s="58">
        <f ca="1">IFERROR(IF($I99="y",'Raw Weather Data'!DU98-$N99,"-"),"-")</f>
        <v>0.16146000000000527</v>
      </c>
      <c r="DV99" s="313"/>
      <c r="DW99" s="89">
        <f t="shared" ca="1" si="108"/>
        <v>0.16146000000000527</v>
      </c>
      <c r="DX99" s="58">
        <f ca="1">IFERROR(IF($I99="y",'Raw Weather Data'!DX98-$N99,"-"),"-")</f>
        <v>1.817459999999997</v>
      </c>
      <c r="DY99" s="313"/>
      <c r="DZ99" s="89">
        <f t="shared" ca="1" si="109"/>
        <v>1.817459999999997</v>
      </c>
      <c r="EA99" s="58">
        <f ca="1">IFERROR(IF($I99="y",'Raw Weather Data'!EA98-$N99,"-"),"-")</f>
        <v>3.2754599999999954</v>
      </c>
      <c r="EB99" s="313"/>
      <c r="EC99" s="89">
        <f t="shared" ca="1" si="110"/>
        <v>3.2754599999999954</v>
      </c>
      <c r="ED99" s="58">
        <f ca="1">IFERROR(IF($I99="y",'Raw Weather Data'!ED98-$N99,"-"),"-")</f>
        <v>3.4914600000000036</v>
      </c>
      <c r="EE99" s="313"/>
      <c r="EF99" s="89">
        <f t="shared" ca="1" si="111"/>
        <v>3.4914600000000036</v>
      </c>
      <c r="EG99" s="58">
        <f ca="1">IFERROR(IF($I99="y",'Raw Weather Data'!EG98-$N99,"-"),"-")</f>
        <v>4.3374600000000072</v>
      </c>
      <c r="EH99" s="313"/>
      <c r="EI99" s="89">
        <f t="shared" ca="1" si="112"/>
        <v>4.3374600000000072</v>
      </c>
      <c r="EJ99" s="46">
        <f ca="1">IFERROR(IF($I99="y",'Raw Weather Data'!EJ98-$N99,"-"),"-")</f>
        <v>5.3634600000000034</v>
      </c>
      <c r="EK99" s="313"/>
      <c r="EL99" s="89">
        <f t="shared" ca="1" si="113"/>
        <v>5.3634600000000034</v>
      </c>
      <c r="EM99" s="58">
        <f ca="1">IFERROR(IF($I99="y",'Raw Weather Data'!EM98-$N99,"-"),"-")</f>
        <v>6.4614600000000024</v>
      </c>
      <c r="EN99" s="313"/>
      <c r="EO99" s="89">
        <f t="shared" ca="1" si="114"/>
        <v>6.4614600000000024</v>
      </c>
      <c r="EP99" s="58">
        <f ca="1">IFERROR(IF($I99="y",'Raw Weather Data'!EP98-$N99,"-"),"-")</f>
        <v>3.9594599999999929</v>
      </c>
      <c r="EQ99" s="313"/>
      <c r="ER99" s="89">
        <f t="shared" ca="1" si="115"/>
        <v>3.9594599999999929</v>
      </c>
      <c r="ES99" s="58">
        <f ca="1">IFERROR(IF($I99="y",'Raw Weather Data'!ES98-$N99,"-"),"-")</f>
        <v>6.9474599999999924</v>
      </c>
      <c r="ET99" s="313"/>
      <c r="EU99" s="89">
        <f t="shared" ca="1" si="116"/>
        <v>6.9474599999999924</v>
      </c>
      <c r="EV99" s="58">
        <f ca="1">IFERROR(IF($I99="y",'Raw Weather Data'!EV98-$N99,"-"),"-")</f>
        <v>7.9554600000000022</v>
      </c>
      <c r="EW99" s="313"/>
      <c r="EX99" s="89">
        <f t="shared" ca="1" si="117"/>
        <v>7.9554600000000022</v>
      </c>
      <c r="EY99" s="58">
        <f ca="1">IFERROR(IF($I99="y",'Raw Weather Data'!EY98-$N99,"-"),"-")</f>
        <v>4.7154600000000073</v>
      </c>
      <c r="EZ99" s="313"/>
      <c r="FA99" s="89">
        <f t="shared" ca="1" si="118"/>
        <v>4.7154600000000073</v>
      </c>
      <c r="FB99" s="58">
        <f ca="1">IFERROR(IF($I99="y",'Raw Weather Data'!FB98-$N99,"-"),"-")</f>
        <v>2.7714600000000047</v>
      </c>
      <c r="FC99" s="313"/>
      <c r="FD99" s="89">
        <f t="shared" ca="1" si="119"/>
        <v>2.7714600000000047</v>
      </c>
      <c r="FE99" s="58">
        <f ca="1">IFERROR(IF($I99="y",'Raw Weather Data'!FE98-$N99,"-"),"-")</f>
        <v>2.6454599999999999</v>
      </c>
      <c r="FF99" s="313"/>
      <c r="FG99" s="91">
        <f t="shared" ca="1" si="81"/>
        <v>2.6454599999999999</v>
      </c>
      <c r="FJ99" s="63">
        <f ca="1">IFERROR(IF($I99="y",'Raw Weather Data'!FJ98-$N99,"-"),"-")</f>
        <v>0.71945999999999799</v>
      </c>
      <c r="FK99" s="313"/>
      <c r="FL99" s="89">
        <f t="shared" ca="1" si="120"/>
        <v>0.71945999999999799</v>
      </c>
      <c r="FM99" s="58">
        <f ca="1">IFERROR(IF($I99="y",'Raw Weather Data'!FM98-$N99,"-"),"-")</f>
        <v>1.331460000000007</v>
      </c>
      <c r="FN99" s="313"/>
      <c r="FO99" s="89">
        <f t="shared" ca="1" si="121"/>
        <v>1.331460000000007</v>
      </c>
      <c r="FP99" s="58">
        <f ca="1">IFERROR(IF($I99="y",'Raw Weather Data'!FP98-$N99,"-"),"-")</f>
        <v>0.95346000000000686</v>
      </c>
      <c r="FQ99" s="313"/>
      <c r="FR99" s="89">
        <f t="shared" ca="1" si="122"/>
        <v>0.95346000000000686</v>
      </c>
      <c r="FS99" s="58">
        <f ca="1">IFERROR(IF($I99="y",'Raw Weather Data'!FS98-$N99,"-"),"-")</f>
        <v>-5.4539999999988709E-2</v>
      </c>
      <c r="FT99" s="313"/>
      <c r="FU99" s="89">
        <f t="shared" ca="1" si="123"/>
        <v>5.4539999999988709E-2</v>
      </c>
      <c r="FV99" s="58">
        <f ca="1">IFERROR(IF($I99="y",'Raw Weather Data'!FV98-$N99,"-"),"-")</f>
        <v>0.8094600000000014</v>
      </c>
      <c r="FW99" s="313"/>
      <c r="FX99" s="89">
        <f t="shared" ca="1" si="124"/>
        <v>0.8094600000000014</v>
      </c>
      <c r="FY99" s="58">
        <f ca="1">IFERROR(IF($I99="y",'Raw Weather Data'!FY98-$N99,"-"),"-")</f>
        <v>3.1494600000000048</v>
      </c>
      <c r="FZ99" s="313"/>
      <c r="GA99" s="89">
        <f t="shared" ca="1" si="125"/>
        <v>3.1494600000000048</v>
      </c>
      <c r="GB99" s="58">
        <f ca="1">IFERROR(IF($I99="y",'Raw Weather Data'!GB98-$N99,"-"),"-")</f>
        <v>2.9154600000000102</v>
      </c>
      <c r="GC99" s="313"/>
      <c r="GD99" s="89">
        <f t="shared" ca="1" si="126"/>
        <v>2.9154600000000102</v>
      </c>
      <c r="GE99" s="58">
        <f ca="1">IFERROR(IF($I99="y",'Raw Weather Data'!GE98-$N99,"-"),"-")</f>
        <v>3.9774600000000078</v>
      </c>
      <c r="GF99" s="313"/>
      <c r="GG99" s="89">
        <f t="shared" ca="1" si="82"/>
        <v>3.9774600000000078</v>
      </c>
      <c r="GH99" s="46">
        <f ca="1">IF($I99="y",'Raw Weather Data'!GH98-$N99,"-")</f>
        <v>7.3974600000000095</v>
      </c>
      <c r="GI99" s="313"/>
      <c r="GJ99" s="89">
        <f t="shared" ca="1" si="83"/>
        <v>7.3974600000000095</v>
      </c>
      <c r="GK99" s="58">
        <f ca="1">IFERROR(IF($I99="y",'Raw Weather Data'!GK98-$N99,"-"),"-")</f>
        <v>3.2214599999999933</v>
      </c>
      <c r="GL99" s="313"/>
      <c r="GM99" s="89">
        <f t="shared" ca="1" si="127"/>
        <v>3.2214599999999933</v>
      </c>
      <c r="GN99" s="58">
        <f ca="1">IFERROR(IF($I99="y",'Raw Weather Data'!GN98-$N99,"-"),"-")</f>
        <v>4.7154600000000073</v>
      </c>
      <c r="GO99" s="313"/>
      <c r="GP99" s="89">
        <f t="shared" ca="1" si="128"/>
        <v>4.7154600000000073</v>
      </c>
      <c r="GQ99" s="58">
        <f ca="1">IFERROR(IF($I99="y",'Raw Weather Data'!GQ98-$N99,"-"),"-")</f>
        <v>5.9394600000000111</v>
      </c>
      <c r="GR99" s="313"/>
      <c r="GS99" s="89">
        <f t="shared" ca="1" si="129"/>
        <v>5.9394600000000111</v>
      </c>
      <c r="GT99" s="58">
        <f ca="1">IFERROR(IF($I99="y",'Raw Weather Data'!GT98-$N99,"-"),"-")</f>
        <v>7.0194599999999951</v>
      </c>
      <c r="GU99" s="313"/>
      <c r="GV99" s="89">
        <f t="shared" ca="1" si="130"/>
        <v>7.0194599999999951</v>
      </c>
      <c r="GW99" s="58">
        <f ca="1">IFERROR(IF($I99="y",'Raw Weather Data'!GW98-$N99,"-"),"-")</f>
        <v>3.7434599999999989</v>
      </c>
      <c r="GX99" s="313"/>
      <c r="GY99" s="89">
        <f t="shared" ca="1" si="131"/>
        <v>3.7434599999999989</v>
      </c>
      <c r="GZ99" s="58">
        <f ca="1">IFERROR(IF($I99="y",'Raw Weather Data'!GZ98-$N99,"-"),"-")</f>
        <v>4.517460000000014</v>
      </c>
      <c r="HA99" s="313"/>
      <c r="HB99" s="89">
        <f t="shared" ca="1" si="132"/>
        <v>4.517460000000014</v>
      </c>
      <c r="HC99" s="58">
        <f ca="1">IFERROR(IF($I99="y",'Raw Weather Data'!HC98-$N99,"-"),"-")</f>
        <v>5.4534600000000069</v>
      </c>
      <c r="HD99" s="313"/>
      <c r="HE99" s="91">
        <f t="shared" ca="1" si="133"/>
        <v>5.4534600000000069</v>
      </c>
    </row>
    <row r="100" spans="8:213" x14ac:dyDescent="0.35">
      <c r="H100" s="301">
        <f t="shared" ref="H100:I106" si="136">H45</f>
        <v>24</v>
      </c>
      <c r="I100" s="301" t="str">
        <f t="shared" si="136"/>
        <v>Y</v>
      </c>
      <c r="M100" s="117">
        <f t="shared" ref="M100:N104" ca="1" si="137">M45</f>
        <v>44768</v>
      </c>
      <c r="N100" s="119">
        <f t="shared" ca="1" si="137"/>
        <v>73.407560000000004</v>
      </c>
      <c r="P100" s="63">
        <f ca="1">IFERROR(IF($I100="y",'Raw Weather Data'!P99-$N100,"-"),"-")</f>
        <v>0.29843999999999937</v>
      </c>
      <c r="Q100" s="313"/>
      <c r="R100" s="89">
        <f t="shared" ca="1" si="84"/>
        <v>0.29843999999999937</v>
      </c>
      <c r="S100" s="58">
        <f ca="1">IFERROR(IF($I100="y",'Raw Weather Data'!S99-$N100,"-"),"-")</f>
        <v>-0.33156000000001029</v>
      </c>
      <c r="T100" s="313"/>
      <c r="U100" s="89">
        <f t="shared" ca="1" si="85"/>
        <v>0.33156000000001029</v>
      </c>
      <c r="V100" s="58">
        <f ca="1">IFERROR(IF($I100="y",'Raw Weather Data'!V99-$N100,"-"),"-")</f>
        <v>-2.0775599999999912</v>
      </c>
      <c r="W100" s="313"/>
      <c r="X100" s="89">
        <f t="shared" ca="1" si="86"/>
        <v>2.0775599999999912</v>
      </c>
      <c r="Y100" s="58">
        <f ca="1">IFERROR(IF($I100="y",'Raw Weather Data'!Y99-$N100,"-"),"-")</f>
        <v>0.92843999999999482</v>
      </c>
      <c r="Z100" s="313"/>
      <c r="AA100" s="89">
        <f t="shared" ca="1" si="87"/>
        <v>0.92843999999999482</v>
      </c>
      <c r="AB100" s="58">
        <f ca="1">IFERROR(IF($I100="y",'Raw Weather Data'!AB99-$N100,"-"),"-")</f>
        <v>1.5584400000000045</v>
      </c>
      <c r="AC100" s="313"/>
      <c r="AD100" s="89">
        <f t="shared" ca="1" si="88"/>
        <v>1.5584400000000045</v>
      </c>
      <c r="AE100" s="58">
        <f ca="1">IFERROR(IF($I100="y",'Raw Weather Data'!AE99-$N100,"-"),"-")</f>
        <v>2.3684400000000068</v>
      </c>
      <c r="AF100" s="313"/>
      <c r="AG100" s="89">
        <f t="shared" ca="1" si="70"/>
        <v>2.3684400000000068</v>
      </c>
      <c r="AH100" s="58">
        <f ca="1">IFERROR(IF($I100="y",'Raw Weather Data'!AH99-$N100,"-"),"-")</f>
        <v>4.8344400000000007</v>
      </c>
      <c r="AI100" s="313"/>
      <c r="AJ100" s="89">
        <f t="shared" ca="1" si="71"/>
        <v>4.8344400000000007</v>
      </c>
      <c r="AK100" s="58">
        <f ca="1">IFERROR(IF($I100="y",'Raw Weather Data'!AK99-$N100,"-"),"-")</f>
        <v>6.0224400000000031</v>
      </c>
      <c r="AL100" s="313"/>
      <c r="AM100" s="89">
        <f t="shared" ca="1" si="72"/>
        <v>6.0224400000000031</v>
      </c>
      <c r="AN100" s="46">
        <f ca="1">IFERROR(IF($I100="y",'Raw Weather Data'!AN99-$N100,"-"),"-")</f>
        <v>6.4544399999999911</v>
      </c>
      <c r="AO100" s="313"/>
      <c r="AP100" s="89">
        <f t="shared" ca="1" si="73"/>
        <v>6.4544399999999911</v>
      </c>
      <c r="AQ100" s="58">
        <f ca="1">IFERROR(IF($I100="y",'Raw Weather Data'!AQ99-$N100,"-"),"-")</f>
        <v>8.7224399999999918</v>
      </c>
      <c r="AR100" s="313"/>
      <c r="AS100" s="89">
        <f t="shared" ca="1" si="74"/>
        <v>8.7224399999999918</v>
      </c>
      <c r="AT100" s="58">
        <f ca="1">IFERROR(IF($I100="y",'Raw Weather Data'!AT99-$N100,"-"),"-")</f>
        <v>7.7684399999999982</v>
      </c>
      <c r="AU100" s="313"/>
      <c r="AV100" s="89">
        <f t="shared" ca="1" si="75"/>
        <v>7.7684399999999982</v>
      </c>
      <c r="AW100" s="58">
        <f ca="1">IFERROR(IF($I100="y",'Raw Weather Data'!AW99-$N100,"-"),"-")</f>
        <v>6.6704399999999993</v>
      </c>
      <c r="AX100" s="313"/>
      <c r="AY100" s="89">
        <f t="shared" ca="1" si="76"/>
        <v>6.6704399999999993</v>
      </c>
      <c r="AZ100" s="58">
        <f ca="1">IFERROR(IF($I100="y",'Raw Weather Data'!AZ99-$N100,"-"),"-")</f>
        <v>7.012439999999998</v>
      </c>
      <c r="BA100" s="313"/>
      <c r="BB100" s="89">
        <f t="shared" ca="1" si="77"/>
        <v>7.012439999999998</v>
      </c>
      <c r="BC100" s="58">
        <f ca="1">IFERROR(IF($I100="y",'Raw Weather Data'!BC99-$N100,"-"),"-")</f>
        <v>3.0524400000000043</v>
      </c>
      <c r="BD100" s="313"/>
      <c r="BE100" s="89">
        <f t="shared" ca="1" si="78"/>
        <v>3.0524400000000043</v>
      </c>
      <c r="BF100" s="58">
        <f ca="1">IFERROR(IF($I100="y",'Raw Weather Data'!BF99-$N100,"-"),"-")</f>
        <v>8.2724400000000031</v>
      </c>
      <c r="BG100" s="313"/>
      <c r="BH100" s="89">
        <f t="shared" ca="1" si="79"/>
        <v>8.2724400000000031</v>
      </c>
      <c r="BI100" s="58">
        <f ca="1">IFERROR(IF($I100="y",'Raw Weather Data'!BI99-$N100,"-"),"-")</f>
        <v>6.2384399999999971</v>
      </c>
      <c r="BJ100" s="313"/>
      <c r="BK100" s="91">
        <f t="shared" ca="1" si="80"/>
        <v>6.2384399999999971</v>
      </c>
      <c r="BN100" s="63">
        <f ca="1">IFERROR(IF($I100="y",'Raw Weather Data'!BN99-$N100,"-"),"-")</f>
        <v>0.56843999999999539</v>
      </c>
      <c r="BO100" s="313"/>
      <c r="BP100" s="89">
        <f t="shared" ca="1" si="89"/>
        <v>0.56843999999999539</v>
      </c>
      <c r="BQ100" s="58">
        <f ca="1">IFERROR(IF($I100="y",'Raw Weather Data'!BQ99-$N100,"-"),"-")</f>
        <v>0.22643999999999664</v>
      </c>
      <c r="BR100" s="313"/>
      <c r="BS100" s="89">
        <f t="shared" ca="1" si="90"/>
        <v>0.22643999999999664</v>
      </c>
      <c r="BT100" s="58">
        <f ca="1">IFERROR(IF($I100="y",'Raw Weather Data'!BT99-$N100,"-"),"-")</f>
        <v>-1.1235600000000119</v>
      </c>
      <c r="BU100" s="313"/>
      <c r="BV100" s="89">
        <f t="shared" ca="1" si="91"/>
        <v>1.1235600000000119</v>
      </c>
      <c r="BW100" s="58">
        <f ca="1">IFERROR(IF($I100="y",'Raw Weather Data'!BW99-$N100,"-"),"-")</f>
        <v>0.89244000000000767</v>
      </c>
      <c r="BX100" s="313"/>
      <c r="BY100" s="89">
        <f t="shared" ca="1" si="92"/>
        <v>0.89244000000000767</v>
      </c>
      <c r="BZ100" s="58">
        <f ca="1">IFERROR(IF($I100="y",'Raw Weather Data'!BZ99-$N100,"-"),"-")</f>
        <v>2.0444399999999945</v>
      </c>
      <c r="CA100" s="313"/>
      <c r="CB100" s="89">
        <f t="shared" ca="1" si="93"/>
        <v>2.0444399999999945</v>
      </c>
      <c r="CC100" s="58">
        <f ca="1">IFERROR(IF($I100="y",'Raw Weather Data'!CC99-$N100,"-"),"-")</f>
        <v>1.9724399999999918</v>
      </c>
      <c r="CD100" s="313"/>
      <c r="CE100" s="89">
        <f t="shared" ca="1" si="94"/>
        <v>1.9724399999999918</v>
      </c>
      <c r="CF100" s="58">
        <f ca="1">IFERROR(IF($I100="y",'Raw Weather Data'!CF99-$N100,"-"),"-")</f>
        <v>2.2244400000000013</v>
      </c>
      <c r="CG100" s="313"/>
      <c r="CH100" s="89">
        <f t="shared" ca="1" si="95"/>
        <v>2.2244400000000013</v>
      </c>
      <c r="CI100" s="58">
        <f ca="1">IFERROR(IF($I100="y",'Raw Weather Data'!CI99-$N100,"-"),"-")</f>
        <v>5.5364399999999847</v>
      </c>
      <c r="CJ100" s="313"/>
      <c r="CK100" s="89">
        <f t="shared" ca="1" si="96"/>
        <v>5.5364399999999847</v>
      </c>
      <c r="CL100" s="46">
        <f ca="1">IFERROR(IF($I100="y",'Raw Weather Data'!CL99-$N100,"-"),"-")</f>
        <v>7.228439999999992</v>
      </c>
      <c r="CM100" s="313"/>
      <c r="CN100" s="89">
        <f t="shared" ca="1" si="97"/>
        <v>7.228439999999992</v>
      </c>
      <c r="CO100" s="58">
        <f ca="1">IFERROR(IF($I100="y",'Raw Weather Data'!CO99-$N100,"-"),"-")</f>
        <v>8.0204399999999936</v>
      </c>
      <c r="CP100" s="313"/>
      <c r="CQ100" s="89">
        <f t="shared" ca="1" si="98"/>
        <v>8.0204399999999936</v>
      </c>
      <c r="CR100" s="58">
        <f ca="1">IFERROR(IF($I100="y",'Raw Weather Data'!CR99-$N100,"-"),"-")</f>
        <v>7.1024399999999872</v>
      </c>
      <c r="CS100" s="313"/>
      <c r="CT100" s="89">
        <f t="shared" ca="1" si="99"/>
        <v>7.1024399999999872</v>
      </c>
      <c r="CU100" s="58">
        <f ca="1">IFERROR(IF($I100="y",'Raw Weather Data'!CU99-$N100,"-"),"-")</f>
        <v>5.860439999999997</v>
      </c>
      <c r="CV100" s="313"/>
      <c r="CW100" s="89">
        <f t="shared" ca="1" si="100"/>
        <v>5.860439999999997</v>
      </c>
      <c r="CX100" s="58">
        <f ca="1">IFERROR(IF($I100="y",'Raw Weather Data'!CX99-$N100,"-"),"-")</f>
        <v>7.7144399999999962</v>
      </c>
      <c r="CY100" s="313"/>
      <c r="CZ100" s="89">
        <f t="shared" ca="1" si="101"/>
        <v>7.7144399999999962</v>
      </c>
      <c r="DA100" s="58">
        <f ca="1">IFERROR(IF($I100="y",'Raw Weather Data'!DA99-$N100,"-"),"-")</f>
        <v>7.282439999999994</v>
      </c>
      <c r="DB100" s="313"/>
      <c r="DC100" s="89">
        <f t="shared" ca="1" si="102"/>
        <v>7.282439999999994</v>
      </c>
      <c r="DD100" s="58">
        <f ca="1">IFERROR(IF($I100="y",'Raw Weather Data'!DD99-$N100,"-"),"-")</f>
        <v>5.5544399999999996</v>
      </c>
      <c r="DE100" s="313"/>
      <c r="DF100" s="89">
        <f t="shared" ca="1" si="103"/>
        <v>5.5544399999999996</v>
      </c>
      <c r="DG100" s="58">
        <f ca="1">IFERROR(IF($I100="y",'Raw Weather Data'!DG99-$N100,"-"),"-")</f>
        <v>6.1844400000000093</v>
      </c>
      <c r="DH100" s="313"/>
      <c r="DI100" s="91">
        <f t="shared" ca="1" si="104"/>
        <v>6.1844400000000093</v>
      </c>
      <c r="DL100" s="63">
        <f ca="1">IFERROR(IF($I100="y",'Raw Weather Data'!DL99-$N100,"-"),"-")</f>
        <v>1.2524399999999929</v>
      </c>
      <c r="DM100" s="313"/>
      <c r="DN100" s="89">
        <f t="shared" ca="1" si="105"/>
        <v>1.2524399999999929</v>
      </c>
      <c r="DO100" s="58">
        <f ca="1">IFERROR(IF($I100="y",'Raw Weather Data'!DO99-$N100,"-"),"-")</f>
        <v>1.3244399999999956</v>
      </c>
      <c r="DP100" s="313"/>
      <c r="DQ100" s="89">
        <f t="shared" ca="1" si="106"/>
        <v>1.3244399999999956</v>
      </c>
      <c r="DR100" s="58">
        <f ca="1">IFERROR(IF($I100="y",'Raw Weather Data'!DR99-$N100,"-"),"-")</f>
        <v>-1.5375599999999991</v>
      </c>
      <c r="DS100" s="313"/>
      <c r="DT100" s="89">
        <f t="shared" ca="1" si="107"/>
        <v>1.5375599999999991</v>
      </c>
      <c r="DU100" s="58">
        <f ca="1">IFERROR(IF($I100="y",'Raw Weather Data'!DU99-$N100,"-"),"-")</f>
        <v>6.4440000000004716E-2</v>
      </c>
      <c r="DV100" s="313"/>
      <c r="DW100" s="89">
        <f t="shared" ca="1" si="108"/>
        <v>6.4440000000004716E-2</v>
      </c>
      <c r="DX100" s="58">
        <f ca="1">IFERROR(IF($I100="y",'Raw Weather Data'!DX99-$N100,"-"),"-")</f>
        <v>0.87443999999999278</v>
      </c>
      <c r="DY100" s="313"/>
      <c r="DZ100" s="89">
        <f t="shared" ca="1" si="109"/>
        <v>0.87443999999999278</v>
      </c>
      <c r="EA100" s="58">
        <f ca="1">IFERROR(IF($I100="y",'Raw Weather Data'!EA99-$N100,"-"),"-")</f>
        <v>2.8544399999999968</v>
      </c>
      <c r="EB100" s="313"/>
      <c r="EC100" s="89">
        <f t="shared" ca="1" si="110"/>
        <v>2.8544399999999968</v>
      </c>
      <c r="ED100" s="58">
        <f ca="1">IFERROR(IF($I100="y",'Raw Weather Data'!ED99-$N100,"-"),"-")</f>
        <v>3.2144399999999962</v>
      </c>
      <c r="EE100" s="313"/>
      <c r="EF100" s="89">
        <f t="shared" ca="1" si="111"/>
        <v>3.2144399999999962</v>
      </c>
      <c r="EG100" s="58">
        <f ca="1">IFERROR(IF($I100="y",'Raw Weather Data'!EG99-$N100,"-"),"-")</f>
        <v>6.1664399999999944</v>
      </c>
      <c r="EH100" s="313"/>
      <c r="EI100" s="89">
        <f t="shared" ca="1" si="112"/>
        <v>6.1664399999999944</v>
      </c>
      <c r="EJ100" s="46">
        <f ca="1">IFERROR(IF($I100="y",'Raw Weather Data'!EJ99-$N100,"-"),"-")</f>
        <v>7.7144399999999962</v>
      </c>
      <c r="EK100" s="313"/>
      <c r="EL100" s="89">
        <f t="shared" ca="1" si="113"/>
        <v>7.7144399999999962</v>
      </c>
      <c r="EM100" s="58">
        <f ca="1">IFERROR(IF($I100="y",'Raw Weather Data'!EM99-$N100,"-"),"-")</f>
        <v>4.7984399999999994</v>
      </c>
      <c r="EN100" s="313"/>
      <c r="EO100" s="89">
        <f t="shared" ca="1" si="114"/>
        <v>4.7984399999999994</v>
      </c>
      <c r="EP100" s="58">
        <f ca="1">IFERROR(IF($I100="y",'Raw Weather Data'!EP99-$N100,"-"),"-")</f>
        <v>10.270439999999994</v>
      </c>
      <c r="EQ100" s="313"/>
      <c r="ER100" s="89">
        <f t="shared" ca="1" si="115"/>
        <v>10.270439999999994</v>
      </c>
      <c r="ES100" s="58">
        <f ca="1">IFERROR(IF($I100="y",'Raw Weather Data'!ES99-$N100,"-"),"-")</f>
        <v>9.7304400000000015</v>
      </c>
      <c r="ET100" s="313"/>
      <c r="EU100" s="89">
        <f t="shared" ca="1" si="116"/>
        <v>9.7304400000000015</v>
      </c>
      <c r="EV100" s="58">
        <f ca="1">IFERROR(IF($I100="y",'Raw Weather Data'!EV99-$N100,"-"),"-")</f>
        <v>7.5524400000000043</v>
      </c>
      <c r="EW100" s="313"/>
      <c r="EX100" s="89">
        <f t="shared" ca="1" si="117"/>
        <v>7.5524400000000043</v>
      </c>
      <c r="EY100" s="58">
        <f ca="1">IFERROR(IF($I100="y",'Raw Weather Data'!EY99-$N100,"-"),"-")</f>
        <v>5.2124400000000009</v>
      </c>
      <c r="EZ100" s="313"/>
      <c r="FA100" s="89">
        <f t="shared" ca="1" si="118"/>
        <v>5.2124400000000009</v>
      </c>
      <c r="FB100" s="58">
        <f ca="1">IFERROR(IF($I100="y",'Raw Weather Data'!FB99-$N100,"-"),"-")</f>
        <v>5.6804399999999902</v>
      </c>
      <c r="FC100" s="313"/>
      <c r="FD100" s="89">
        <f t="shared" ca="1" si="119"/>
        <v>5.6804399999999902</v>
      </c>
      <c r="FE100" s="58">
        <f ca="1">IFERROR(IF($I100="y",'Raw Weather Data'!FE99-$N100,"-"),"-")</f>
        <v>4.9424399999999906</v>
      </c>
      <c r="FF100" s="313"/>
      <c r="FG100" s="91">
        <f t="shared" ca="1" si="81"/>
        <v>4.9424399999999906</v>
      </c>
      <c r="FJ100" s="63">
        <f ca="1">IFERROR(IF($I100="y",'Raw Weather Data'!FJ99-$N100,"-"),"-")</f>
        <v>0.92843999999999482</v>
      </c>
      <c r="FK100" s="313"/>
      <c r="FL100" s="89">
        <f t="shared" ca="1" si="120"/>
        <v>0.92843999999999482</v>
      </c>
      <c r="FM100" s="58">
        <f ca="1">IFERROR(IF($I100="y",'Raw Weather Data'!FM99-$N100,"-"),"-")</f>
        <v>-1.1235600000000119</v>
      </c>
      <c r="FN100" s="313"/>
      <c r="FO100" s="89">
        <f t="shared" ca="1" si="121"/>
        <v>1.1235600000000119</v>
      </c>
      <c r="FP100" s="58">
        <f ca="1">IFERROR(IF($I100="y",'Raw Weather Data'!FP99-$N100,"-"),"-")</f>
        <v>-1.8255600000000101</v>
      </c>
      <c r="FQ100" s="313"/>
      <c r="FR100" s="89">
        <f t="shared" ca="1" si="122"/>
        <v>1.8255600000000101</v>
      </c>
      <c r="FS100" s="58">
        <f ca="1">IFERROR(IF($I100="y",'Raw Weather Data'!FS99-$N100,"-"),"-")</f>
        <v>0.53243999999999403</v>
      </c>
      <c r="FT100" s="313"/>
      <c r="FU100" s="89">
        <f t="shared" ca="1" si="123"/>
        <v>0.53243999999999403</v>
      </c>
      <c r="FV100" s="58">
        <f ca="1">IFERROR(IF($I100="y",'Raw Weather Data'!FV99-$N100,"-"),"-")</f>
        <v>2.2064400000000006</v>
      </c>
      <c r="FW100" s="313"/>
      <c r="FX100" s="89">
        <f t="shared" ca="1" si="124"/>
        <v>2.2064400000000006</v>
      </c>
      <c r="FY100" s="58">
        <f ca="1">IFERROR(IF($I100="y",'Raw Weather Data'!FY99-$N100,"-"),"-")</f>
        <v>2.9084399999999988</v>
      </c>
      <c r="FZ100" s="313"/>
      <c r="GA100" s="89">
        <f t="shared" ca="1" si="125"/>
        <v>2.9084399999999988</v>
      </c>
      <c r="GB100" s="58">
        <f ca="1">IFERROR(IF($I100="y",'Raw Weather Data'!GB99-$N100,"-"),"-")</f>
        <v>2.7104399999999913</v>
      </c>
      <c r="GC100" s="313"/>
      <c r="GD100" s="89">
        <f t="shared" ca="1" si="126"/>
        <v>2.7104399999999913</v>
      </c>
      <c r="GE100" s="58">
        <f ca="1">IFERROR(IF($I100="y",'Raw Weather Data'!GE99-$N100,"-"),"-")</f>
        <v>8.3984400000000079</v>
      </c>
      <c r="GF100" s="313"/>
      <c r="GG100" s="89">
        <f t="shared" ca="1" si="82"/>
        <v>8.3984400000000079</v>
      </c>
      <c r="GH100" s="46">
        <f ca="1">IF($I100="y",'Raw Weather Data'!GH99-$N100,"-")</f>
        <v>4.8884399999999886</v>
      </c>
      <c r="GI100" s="313"/>
      <c r="GJ100" s="89">
        <f t="shared" ca="1" si="83"/>
        <v>4.8884399999999886</v>
      </c>
      <c r="GK100" s="58">
        <f ca="1">IFERROR(IF($I100="y",'Raw Weather Data'!GK99-$N100,"-"),"-")</f>
        <v>8.3984400000000079</v>
      </c>
      <c r="GL100" s="313"/>
      <c r="GM100" s="89">
        <f t="shared" ca="1" si="127"/>
        <v>8.3984400000000079</v>
      </c>
      <c r="GN100" s="58">
        <f ca="1">IFERROR(IF($I100="y",'Raw Weather Data'!GN99-$N100,"-"),"-")</f>
        <v>8.2184400000000011</v>
      </c>
      <c r="GO100" s="313"/>
      <c r="GP100" s="89">
        <f t="shared" ca="1" si="128"/>
        <v>8.2184400000000011</v>
      </c>
      <c r="GQ100" s="58">
        <f ca="1">IFERROR(IF($I100="y",'Raw Weather Data'!GQ99-$N100,"-"),"-")</f>
        <v>9.9284399999999948</v>
      </c>
      <c r="GR100" s="313"/>
      <c r="GS100" s="89">
        <f t="shared" ca="1" si="129"/>
        <v>9.9284399999999948</v>
      </c>
      <c r="GT100" s="58">
        <f ca="1">IFERROR(IF($I100="y",'Raw Weather Data'!GT99-$N100,"-"),"-")</f>
        <v>6.3104399999999998</v>
      </c>
      <c r="GU100" s="313"/>
      <c r="GV100" s="89">
        <f t="shared" ca="1" si="130"/>
        <v>6.3104399999999998</v>
      </c>
      <c r="GW100" s="58">
        <f ca="1">IFERROR(IF($I100="y",'Raw Weather Data'!GW99-$N100,"-"),"-")</f>
        <v>5.2664400000000029</v>
      </c>
      <c r="GX100" s="313"/>
      <c r="GY100" s="89">
        <f t="shared" ca="1" si="131"/>
        <v>5.2664400000000029</v>
      </c>
      <c r="GZ100" s="58">
        <f ca="1">IFERROR(IF($I100="y",'Raw Weather Data'!GZ99-$N100,"-"),"-")</f>
        <v>7.3904399999999981</v>
      </c>
      <c r="HA100" s="313"/>
      <c r="HB100" s="89">
        <f t="shared" ca="1" si="132"/>
        <v>7.3904399999999981</v>
      </c>
      <c r="HC100" s="58">
        <f ca="1">IFERROR(IF($I100="y",'Raw Weather Data'!HC99-$N100,"-"),"-")</f>
        <v>5.8244399999999956</v>
      </c>
      <c r="HD100" s="313"/>
      <c r="HE100" s="91">
        <f t="shared" ca="1" si="133"/>
        <v>5.8244399999999956</v>
      </c>
    </row>
    <row r="101" spans="8:213" x14ac:dyDescent="0.35">
      <c r="H101" s="301">
        <f t="shared" si="136"/>
        <v>25</v>
      </c>
      <c r="I101" s="301" t="str">
        <f t="shared" si="136"/>
        <v>Y</v>
      </c>
      <c r="M101" s="117">
        <f t="shared" ca="1" si="137"/>
        <v>44767</v>
      </c>
      <c r="N101" s="119">
        <f t="shared" ca="1" si="137"/>
        <v>71.037499999999994</v>
      </c>
      <c r="P101" s="63">
        <f ca="1">IFERROR(IF($I101="y",'Raw Weather Data'!P100-$N101,"-"),"-")</f>
        <v>4.050000000000864E-2</v>
      </c>
      <c r="Q101" s="313"/>
      <c r="R101" s="89">
        <f t="shared" ca="1" si="84"/>
        <v>4.050000000000864E-2</v>
      </c>
      <c r="S101" s="58">
        <f ca="1">IFERROR(IF($I101="y",'Raw Weather Data'!S100-$N101,"-"),"-")</f>
        <v>0.25650000000000261</v>
      </c>
      <c r="T101" s="313"/>
      <c r="U101" s="89">
        <f t="shared" ca="1" si="85"/>
        <v>0.25650000000000261</v>
      </c>
      <c r="V101" s="58">
        <f ca="1">IFERROR(IF($I101="y",'Raw Weather Data'!V100-$N101,"-"),"-")</f>
        <v>1.6605000000000132</v>
      </c>
      <c r="W101" s="313"/>
      <c r="X101" s="89">
        <f t="shared" ca="1" si="86"/>
        <v>1.6605000000000132</v>
      </c>
      <c r="Y101" s="58">
        <f ca="1">IFERROR(IF($I101="y",'Raw Weather Data'!Y100-$N101,"-"),"-")</f>
        <v>3.8025000000000091</v>
      </c>
      <c r="Z101" s="313"/>
      <c r="AA101" s="89">
        <f t="shared" ca="1" si="87"/>
        <v>3.8025000000000091</v>
      </c>
      <c r="AB101" s="58">
        <f ca="1">IFERROR(IF($I101="y",'Raw Weather Data'!AB100-$N101,"-"),"-")</f>
        <v>3.3165000000000191</v>
      </c>
      <c r="AC101" s="313"/>
      <c r="AD101" s="89">
        <f t="shared" ca="1" si="88"/>
        <v>3.3165000000000191</v>
      </c>
      <c r="AE101" s="58">
        <f ca="1">IFERROR(IF($I101="y",'Raw Weather Data'!AE100-$N101,"-"),"-")</f>
        <v>6.1065000000000111</v>
      </c>
      <c r="AF101" s="313"/>
      <c r="AG101" s="89">
        <f t="shared" ca="1" si="70"/>
        <v>6.1065000000000111</v>
      </c>
      <c r="AH101" s="58">
        <f ca="1">IFERROR(IF($I101="y",'Raw Weather Data'!AH100-$N101,"-"),"-")</f>
        <v>7.4745000000000061</v>
      </c>
      <c r="AI101" s="313"/>
      <c r="AJ101" s="89">
        <f t="shared" ca="1" si="71"/>
        <v>7.4745000000000061</v>
      </c>
      <c r="AK101" s="58">
        <f ca="1">IFERROR(IF($I101="y",'Raw Weather Data'!AK100-$N101,"-"),"-")</f>
        <v>9.5805000000000007</v>
      </c>
      <c r="AL101" s="313"/>
      <c r="AM101" s="89">
        <f t="shared" ca="1" si="72"/>
        <v>9.5805000000000007</v>
      </c>
      <c r="AN101" s="46">
        <f ca="1">IFERROR(IF($I101="y",'Raw Weather Data'!AN100-$N101,"-"),"-")</f>
        <v>12.298500000000004</v>
      </c>
      <c r="AO101" s="313"/>
      <c r="AP101" s="89">
        <f t="shared" ca="1" si="73"/>
        <v>12.298500000000004</v>
      </c>
      <c r="AQ101" s="58">
        <f ca="1">IFERROR(IF($I101="y",'Raw Weather Data'!AQ100-$N101,"-"),"-")</f>
        <v>11.200500000000005</v>
      </c>
      <c r="AR101" s="313"/>
      <c r="AS101" s="89">
        <f t="shared" ca="1" si="74"/>
        <v>11.200500000000005</v>
      </c>
      <c r="AT101" s="58">
        <f ca="1">IFERROR(IF($I101="y",'Raw Weather Data'!AT100-$N101,"-"),"-")</f>
        <v>8.1585000000000036</v>
      </c>
      <c r="AU101" s="313"/>
      <c r="AV101" s="89">
        <f t="shared" ca="1" si="75"/>
        <v>8.1585000000000036</v>
      </c>
      <c r="AW101" s="58">
        <f ca="1">IFERROR(IF($I101="y",'Raw Weather Data'!AW100-$N101,"-"),"-")</f>
        <v>9.3285000000000053</v>
      </c>
      <c r="AX101" s="313"/>
      <c r="AY101" s="89">
        <f t="shared" ca="1" si="76"/>
        <v>9.3285000000000053</v>
      </c>
      <c r="AZ101" s="58">
        <f ca="1">IFERROR(IF($I101="y",'Raw Weather Data'!AZ100-$N101,"-"),"-")</f>
        <v>7.3125</v>
      </c>
      <c r="BA101" s="313"/>
      <c r="BB101" s="89">
        <f t="shared" ca="1" si="77"/>
        <v>7.3125</v>
      </c>
      <c r="BC101" s="58">
        <f ca="1">IFERROR(IF($I101="y",'Raw Weather Data'!BC100-$N101,"-"),"-")</f>
        <v>9.9945000000000022</v>
      </c>
      <c r="BD101" s="313"/>
      <c r="BE101" s="89">
        <f t="shared" ca="1" si="78"/>
        <v>9.9945000000000022</v>
      </c>
      <c r="BF101" s="58">
        <f ca="1">IFERROR(IF($I101="y",'Raw Weather Data'!BF100-$N101,"-"),"-")</f>
        <v>9.1845000000000141</v>
      </c>
      <c r="BG101" s="313"/>
      <c r="BH101" s="89">
        <f t="shared" ca="1" si="79"/>
        <v>9.1845000000000141</v>
      </c>
      <c r="BI101" s="58">
        <f ca="1">IFERROR(IF($I101="y",'Raw Weather Data'!BI100-$N101,"-"),"-")</f>
        <v>9.0405000000000086</v>
      </c>
      <c r="BJ101" s="313"/>
      <c r="BK101" s="91">
        <f t="shared" ca="1" si="80"/>
        <v>9.0405000000000086</v>
      </c>
      <c r="BN101" s="63">
        <f ca="1">IFERROR(IF($I101="y",'Raw Weather Data'!BN100-$N101,"-"),"-")</f>
        <v>0.81450000000000955</v>
      </c>
      <c r="BO101" s="313"/>
      <c r="BP101" s="89">
        <f t="shared" ca="1" si="89"/>
        <v>0.81450000000000955</v>
      </c>
      <c r="BQ101" s="58">
        <f ca="1">IFERROR(IF($I101="y",'Raw Weather Data'!BQ100-$N101,"-"),"-")</f>
        <v>-8.5499999999996135E-2</v>
      </c>
      <c r="BR101" s="313"/>
      <c r="BS101" s="89">
        <f t="shared" ca="1" si="90"/>
        <v>8.5499999999996135E-2</v>
      </c>
      <c r="BT101" s="58">
        <f ca="1">IFERROR(IF($I101="y",'Raw Weather Data'!BT100-$N101,"-"),"-")</f>
        <v>2.2185000000000059</v>
      </c>
      <c r="BU101" s="313"/>
      <c r="BV101" s="89">
        <f t="shared" ca="1" si="91"/>
        <v>2.2185000000000059</v>
      </c>
      <c r="BW101" s="58">
        <f ca="1">IFERROR(IF($I101="y",'Raw Weather Data'!BW100-$N101,"-"),"-")</f>
        <v>3.640500000000003</v>
      </c>
      <c r="BX101" s="313"/>
      <c r="BY101" s="89">
        <f t="shared" ca="1" si="92"/>
        <v>3.640500000000003</v>
      </c>
      <c r="BZ101" s="58">
        <f ca="1">IFERROR(IF($I101="y",'Raw Weather Data'!BZ100-$N101,"-"),"-")</f>
        <v>3.5504999999999995</v>
      </c>
      <c r="CA101" s="313"/>
      <c r="CB101" s="89">
        <f t="shared" ca="1" si="93"/>
        <v>3.5504999999999995</v>
      </c>
      <c r="CC101" s="58">
        <f ca="1">IFERROR(IF($I101="y",'Raw Weather Data'!CC100-$N101,"-"),"-")</f>
        <v>3.0465000000000089</v>
      </c>
      <c r="CD101" s="313"/>
      <c r="CE101" s="89">
        <f t="shared" ca="1" si="94"/>
        <v>3.0465000000000089</v>
      </c>
      <c r="CF101" s="58">
        <f ca="1">IFERROR(IF($I101="y",'Raw Weather Data'!CF100-$N101,"-"),"-")</f>
        <v>7.0785000000000053</v>
      </c>
      <c r="CG101" s="313"/>
      <c r="CH101" s="89">
        <f t="shared" ca="1" si="95"/>
        <v>7.0785000000000053</v>
      </c>
      <c r="CI101" s="58">
        <f ca="1">IFERROR(IF($I101="y",'Raw Weather Data'!CI100-$N101,"-"),"-")</f>
        <v>8.2665000000000077</v>
      </c>
      <c r="CJ101" s="313"/>
      <c r="CK101" s="89">
        <f t="shared" ca="1" si="96"/>
        <v>8.2665000000000077</v>
      </c>
      <c r="CL101" s="46">
        <f ca="1">IFERROR(IF($I101="y",'Raw Weather Data'!CL100-$N101,"-"),"-")</f>
        <v>10.894499999999994</v>
      </c>
      <c r="CM101" s="313"/>
      <c r="CN101" s="89">
        <f t="shared" ca="1" si="97"/>
        <v>10.894499999999994</v>
      </c>
      <c r="CO101" s="58">
        <f ca="1">IFERROR(IF($I101="y",'Raw Weather Data'!CO100-$N101,"-"),"-")</f>
        <v>11.308500000000009</v>
      </c>
      <c r="CP101" s="313"/>
      <c r="CQ101" s="89">
        <f t="shared" ca="1" si="98"/>
        <v>11.308500000000009</v>
      </c>
      <c r="CR101" s="58">
        <f ca="1">IFERROR(IF($I101="y",'Raw Weather Data'!CR100-$N101,"-"),"-")</f>
        <v>8.9505000000000052</v>
      </c>
      <c r="CS101" s="313"/>
      <c r="CT101" s="89">
        <f t="shared" ca="1" si="99"/>
        <v>8.9505000000000052</v>
      </c>
      <c r="CU101" s="58">
        <f ca="1">IFERROR(IF($I101="y",'Raw Weather Data'!CU100-$N101,"-"),"-")</f>
        <v>8.8064999999999998</v>
      </c>
      <c r="CV101" s="313"/>
      <c r="CW101" s="89">
        <f t="shared" ca="1" si="100"/>
        <v>8.8064999999999998</v>
      </c>
      <c r="CX101" s="58">
        <f ca="1">IFERROR(IF($I101="y",'Raw Weather Data'!CX100-$N101,"-"),"-")</f>
        <v>9.5444999999999993</v>
      </c>
      <c r="CY101" s="313"/>
      <c r="CZ101" s="89">
        <f t="shared" ca="1" si="101"/>
        <v>9.5444999999999993</v>
      </c>
      <c r="DA101" s="58">
        <f ca="1">IFERROR(IF($I101="y",'Raw Weather Data'!DA100-$N101,"-"),"-")</f>
        <v>8.248500000000007</v>
      </c>
      <c r="DB101" s="313"/>
      <c r="DC101" s="89">
        <f t="shared" ca="1" si="102"/>
        <v>8.248500000000007</v>
      </c>
      <c r="DD101" s="58">
        <f ca="1">IFERROR(IF($I101="y",'Raw Weather Data'!DD100-$N101,"-"),"-")</f>
        <v>10.102500000000006</v>
      </c>
      <c r="DE101" s="313"/>
      <c r="DF101" s="89">
        <f t="shared" ca="1" si="103"/>
        <v>10.102500000000006</v>
      </c>
      <c r="DG101" s="58">
        <f ca="1">IFERROR(IF($I101="y",'Raw Weather Data'!DG100-$N101,"-"),"-")</f>
        <v>9.7605000000000075</v>
      </c>
      <c r="DH101" s="313"/>
      <c r="DI101" s="91">
        <f t="shared" ca="1" si="104"/>
        <v>9.7605000000000075</v>
      </c>
      <c r="DL101" s="63">
        <f ca="1">IFERROR(IF($I101="y",'Raw Weather Data'!DL100-$N101,"-"),"-")</f>
        <v>1.3365000000000009</v>
      </c>
      <c r="DM101" s="313"/>
      <c r="DN101" s="89">
        <f t="shared" ca="1" si="105"/>
        <v>1.3365000000000009</v>
      </c>
      <c r="DO101" s="58">
        <f ca="1">IFERROR(IF($I101="y",'Raw Weather Data'!DO100-$N101,"-"),"-")</f>
        <v>-0.39149999999999352</v>
      </c>
      <c r="DP101" s="313"/>
      <c r="DQ101" s="89">
        <f t="shared" ca="1" si="106"/>
        <v>0.39149999999999352</v>
      </c>
      <c r="DR101" s="58">
        <f ca="1">IFERROR(IF($I101="y",'Raw Weather Data'!DR100-$N101,"-"),"-")</f>
        <v>1.1925000000000097</v>
      </c>
      <c r="DS101" s="313"/>
      <c r="DT101" s="89">
        <f t="shared" ca="1" si="107"/>
        <v>1.1925000000000097</v>
      </c>
      <c r="DU101" s="58">
        <f ca="1">IFERROR(IF($I101="y",'Raw Weather Data'!DU100-$N101,"-"),"-")</f>
        <v>2.0925000000000011</v>
      </c>
      <c r="DV101" s="313"/>
      <c r="DW101" s="89">
        <f t="shared" ca="1" si="108"/>
        <v>2.0925000000000011</v>
      </c>
      <c r="DX101" s="58">
        <f ca="1">IFERROR(IF($I101="y",'Raw Weather Data'!DX100-$N101,"-"),"-")</f>
        <v>4.3425000000000011</v>
      </c>
      <c r="DY101" s="313"/>
      <c r="DZ101" s="89">
        <f t="shared" ca="1" si="109"/>
        <v>4.3425000000000011</v>
      </c>
      <c r="EA101" s="58">
        <f ca="1">IFERROR(IF($I101="y",'Raw Weather Data'!EA100-$N101,"-"),"-")</f>
        <v>4.8105000000000047</v>
      </c>
      <c r="EB101" s="313"/>
      <c r="EC101" s="89">
        <f t="shared" ca="1" si="110"/>
        <v>4.8105000000000047</v>
      </c>
      <c r="ED101" s="58">
        <f ca="1">IFERROR(IF($I101="y",'Raw Weather Data'!ED100-$N101,"-"),"-")</f>
        <v>6.4665000000000106</v>
      </c>
      <c r="EE101" s="313"/>
      <c r="EF101" s="89">
        <f t="shared" ca="1" si="111"/>
        <v>6.4665000000000106</v>
      </c>
      <c r="EG101" s="58">
        <f ca="1">IFERROR(IF($I101="y",'Raw Weather Data'!EG100-$N101,"-"),"-")</f>
        <v>9.1125000000000114</v>
      </c>
      <c r="EH101" s="313"/>
      <c r="EI101" s="89">
        <f t="shared" ca="1" si="112"/>
        <v>9.1125000000000114</v>
      </c>
      <c r="EJ101" s="46">
        <f ca="1">IFERROR(IF($I101="y",'Raw Weather Data'!EJ100-$N101,"-"),"-")</f>
        <v>7.6905000000000143</v>
      </c>
      <c r="EK101" s="313"/>
      <c r="EL101" s="89">
        <f t="shared" ca="1" si="113"/>
        <v>7.6905000000000143</v>
      </c>
      <c r="EM101" s="58">
        <f ca="1">IFERROR(IF($I101="y",'Raw Weather Data'!EM100-$N101,"-"),"-")</f>
        <v>12.028500000000008</v>
      </c>
      <c r="EN101" s="313"/>
      <c r="EO101" s="89">
        <f t="shared" ca="1" si="114"/>
        <v>12.028500000000008</v>
      </c>
      <c r="EP101" s="58">
        <f ca="1">IFERROR(IF($I101="y",'Raw Weather Data'!EP100-$N101,"-"),"-")</f>
        <v>11.470500000000001</v>
      </c>
      <c r="EQ101" s="313"/>
      <c r="ER101" s="89">
        <f t="shared" ca="1" si="115"/>
        <v>11.470500000000001</v>
      </c>
      <c r="ES101" s="58">
        <f ca="1">IFERROR(IF($I101="y",'Raw Weather Data'!ES100-$N101,"-"),"-")</f>
        <v>9.07650000000001</v>
      </c>
      <c r="ET101" s="313"/>
      <c r="EU101" s="89">
        <f t="shared" ca="1" si="116"/>
        <v>9.07650000000001</v>
      </c>
      <c r="EV101" s="58">
        <f ca="1">IFERROR(IF($I101="y",'Raw Weather Data'!EV100-$N101,"-"),"-")</f>
        <v>9.0045000000000073</v>
      </c>
      <c r="EW101" s="313"/>
      <c r="EX101" s="89">
        <f t="shared" ca="1" si="117"/>
        <v>9.0045000000000073</v>
      </c>
      <c r="EY101" s="58">
        <f ca="1">IFERROR(IF($I101="y",'Raw Weather Data'!EY100-$N101,"-"),"-")</f>
        <v>8.4105000000000132</v>
      </c>
      <c r="EZ101" s="313"/>
      <c r="FA101" s="89">
        <f t="shared" ca="1" si="118"/>
        <v>8.4105000000000132</v>
      </c>
      <c r="FB101" s="58">
        <f ca="1">IFERROR(IF($I101="y",'Raw Weather Data'!FB100-$N101,"-"),"-")</f>
        <v>7.9064999999999941</v>
      </c>
      <c r="FC101" s="313"/>
      <c r="FD101" s="89">
        <f t="shared" ca="1" si="119"/>
        <v>7.9064999999999941</v>
      </c>
      <c r="FE101" s="58">
        <f ca="1">IFERROR(IF($I101="y",'Raw Weather Data'!FE100-$N101,"-"),"-")</f>
        <v>8.7524999999999977</v>
      </c>
      <c r="FF101" s="313"/>
      <c r="FG101" s="91">
        <f t="shared" ca="1" si="81"/>
        <v>8.7524999999999977</v>
      </c>
      <c r="FJ101" s="63">
        <f ca="1">IFERROR(IF($I101="y",'Raw Weather Data'!FJ100-$N101,"-"),"-")</f>
        <v>-0.44549999999998136</v>
      </c>
      <c r="FK101" s="313"/>
      <c r="FL101" s="89">
        <f t="shared" ca="1" si="120"/>
        <v>0.44549999999998136</v>
      </c>
      <c r="FM101" s="58">
        <f ca="1">IFERROR(IF($I101="y",'Raw Weather Data'!FM100-$N101,"-"),"-")</f>
        <v>-8.5499999999996135E-2</v>
      </c>
      <c r="FN101" s="313"/>
      <c r="FO101" s="89">
        <f t="shared" ca="1" si="121"/>
        <v>8.5499999999996135E-2</v>
      </c>
      <c r="FP101" s="58">
        <f ca="1">IFERROR(IF($I101="y",'Raw Weather Data'!FP100-$N101,"-"),"-")</f>
        <v>1.8405000000000058</v>
      </c>
      <c r="FQ101" s="313"/>
      <c r="FR101" s="89">
        <f t="shared" ca="1" si="122"/>
        <v>1.8405000000000058</v>
      </c>
      <c r="FS101" s="58">
        <f ca="1">IFERROR(IF($I101="y",'Raw Weather Data'!FS100-$N101,"-"),"-")</f>
        <v>3.4604999999999961</v>
      </c>
      <c r="FT101" s="313"/>
      <c r="FU101" s="89">
        <f t="shared" ca="1" si="123"/>
        <v>3.4604999999999961</v>
      </c>
      <c r="FV101" s="58">
        <f ca="1">IFERROR(IF($I101="y",'Raw Weather Data'!FV100-$N101,"-"),"-")</f>
        <v>4.4325000000000045</v>
      </c>
      <c r="FW101" s="313"/>
      <c r="FX101" s="89">
        <f t="shared" ca="1" si="124"/>
        <v>4.4325000000000045</v>
      </c>
      <c r="FY101" s="58">
        <f ca="1">IFERROR(IF($I101="y",'Raw Weather Data'!FY100-$N101,"-"),"-")</f>
        <v>4.1085000000000065</v>
      </c>
      <c r="FZ101" s="313"/>
      <c r="GA101" s="89">
        <f t="shared" ca="1" si="125"/>
        <v>4.1085000000000065</v>
      </c>
      <c r="GB101" s="58">
        <f ca="1">IFERROR(IF($I101="y",'Raw Weather Data'!GB100-$N101,"-"),"-")</f>
        <v>7.8705000000000069</v>
      </c>
      <c r="GC101" s="313"/>
      <c r="GD101" s="89">
        <f t="shared" ca="1" si="126"/>
        <v>7.8705000000000069</v>
      </c>
      <c r="GE101" s="58">
        <f ca="1">IFERROR(IF($I101="y",'Raw Weather Data'!GE100-$N101,"-"),"-")</f>
        <v>6.484499999999997</v>
      </c>
      <c r="GF101" s="313"/>
      <c r="GG101" s="89">
        <f t="shared" ca="1" si="82"/>
        <v>6.484499999999997</v>
      </c>
      <c r="GH101" s="46">
        <f ca="1">IF($I101="y",'Raw Weather Data'!GH100-$N101,"-")</f>
        <v>12.226500000000016</v>
      </c>
      <c r="GI101" s="313"/>
      <c r="GJ101" s="89">
        <f t="shared" ca="1" si="83"/>
        <v>12.226500000000016</v>
      </c>
      <c r="GK101" s="58">
        <f ca="1">IFERROR(IF($I101="y",'Raw Weather Data'!GK100-$N101,"-"),"-")</f>
        <v>10.156499999999994</v>
      </c>
      <c r="GL101" s="313"/>
      <c r="GM101" s="89">
        <f t="shared" ca="1" si="127"/>
        <v>10.156499999999994</v>
      </c>
      <c r="GN101" s="58">
        <f ca="1">IFERROR(IF($I101="y",'Raw Weather Data'!GN100-$N101,"-"),"-")</f>
        <v>11.70450000000001</v>
      </c>
      <c r="GO101" s="313"/>
      <c r="GP101" s="89">
        <f t="shared" ca="1" si="128"/>
        <v>11.70450000000001</v>
      </c>
      <c r="GQ101" s="58">
        <f ca="1">IFERROR(IF($I101="y",'Raw Weather Data'!GQ100-$N101,"-"),"-")</f>
        <v>9.1125000000000114</v>
      </c>
      <c r="GR101" s="313"/>
      <c r="GS101" s="89">
        <f t="shared" ca="1" si="129"/>
        <v>9.1125000000000114</v>
      </c>
      <c r="GT101" s="58">
        <f ca="1">IFERROR(IF($I101="y",'Raw Weather Data'!GT100-$N101,"-"),"-")</f>
        <v>8.3205000000000098</v>
      </c>
      <c r="GU101" s="313"/>
      <c r="GV101" s="89">
        <f t="shared" ca="1" si="130"/>
        <v>8.3205000000000098</v>
      </c>
      <c r="GW101" s="58">
        <f ca="1">IFERROR(IF($I101="y",'Raw Weather Data'!GW100-$N101,"-"),"-")</f>
        <v>9.1665000000000134</v>
      </c>
      <c r="GX101" s="313"/>
      <c r="GY101" s="89">
        <f t="shared" ca="1" si="131"/>
        <v>9.1665000000000134</v>
      </c>
      <c r="GZ101" s="58">
        <f ca="1">IFERROR(IF($I101="y",'Raw Weather Data'!GZ100-$N101,"-"),"-")</f>
        <v>8.4105000000000132</v>
      </c>
      <c r="HA101" s="313"/>
      <c r="HB101" s="89">
        <f t="shared" ca="1" si="132"/>
        <v>8.4105000000000132</v>
      </c>
      <c r="HC101" s="58">
        <f ca="1">IFERROR(IF($I101="y",'Raw Weather Data'!HC100-$N101,"-"),"-")</f>
        <v>8.6805000000000092</v>
      </c>
      <c r="HD101" s="313"/>
      <c r="HE101" s="91">
        <f t="shared" ca="1" si="133"/>
        <v>8.6805000000000092</v>
      </c>
    </row>
    <row r="102" spans="8:213" x14ac:dyDescent="0.35">
      <c r="H102" s="301">
        <f t="shared" si="136"/>
        <v>26</v>
      </c>
      <c r="I102" s="301" t="str">
        <f t="shared" si="136"/>
        <v>Y</v>
      </c>
      <c r="M102" s="117">
        <f t="shared" ca="1" si="137"/>
        <v>44766</v>
      </c>
      <c r="N102" s="119">
        <f t="shared" ca="1" si="137"/>
        <v>78.640520000000009</v>
      </c>
      <c r="P102" s="63">
        <f ca="1">IFERROR(IF($I102="y",'Raw Weather Data'!P101-$N102,"-"),"-")</f>
        <v>-0.52452000000000965</v>
      </c>
      <c r="Q102" s="313"/>
      <c r="R102" s="89">
        <f t="shared" ca="1" si="84"/>
        <v>0.52452000000000965</v>
      </c>
      <c r="S102" s="58">
        <f ca="1">IFERROR(IF($I102="y",'Raw Weather Data'!S101-$N102,"-"),"-")</f>
        <v>0.10548000000000002</v>
      </c>
      <c r="T102" s="313"/>
      <c r="U102" s="89">
        <f t="shared" ca="1" si="85"/>
        <v>0.10548000000000002</v>
      </c>
      <c r="V102" s="58">
        <f ca="1">IFERROR(IF($I102="y",'Raw Weather Data'!V101-$N102,"-"),"-")</f>
        <v>2.4994799999999913</v>
      </c>
      <c r="W102" s="313"/>
      <c r="X102" s="89">
        <f t="shared" ca="1" si="86"/>
        <v>2.4994799999999913</v>
      </c>
      <c r="Y102" s="58">
        <f ca="1">IFERROR(IF($I102="y",'Raw Weather Data'!Y101-$N102,"-"),"-")</f>
        <v>0.71747999999999479</v>
      </c>
      <c r="Z102" s="313"/>
      <c r="AA102" s="89">
        <f t="shared" ca="1" si="87"/>
        <v>0.71747999999999479</v>
      </c>
      <c r="AB102" s="58">
        <f ca="1">IFERROR(IF($I102="y",'Raw Weather Data'!AB101-$N102,"-"),"-")</f>
        <v>0.51947999999998729</v>
      </c>
      <c r="AC102" s="313"/>
      <c r="AD102" s="89">
        <f t="shared" ca="1" si="88"/>
        <v>0.51947999999998729</v>
      </c>
      <c r="AE102" s="58">
        <f ca="1">IFERROR(IF($I102="y",'Raw Weather Data'!AE101-$N102,"-"),"-")</f>
        <v>1.3654799999999909</v>
      </c>
      <c r="AF102" s="313"/>
      <c r="AG102" s="89">
        <f t="shared" ca="1" si="70"/>
        <v>1.3654799999999909</v>
      </c>
      <c r="AH102" s="58">
        <f ca="1">IFERROR(IF($I102="y",'Raw Weather Data'!AH101-$N102,"-"),"-")</f>
        <v>2.8594799999999907</v>
      </c>
      <c r="AI102" s="313"/>
      <c r="AJ102" s="89">
        <f t="shared" ca="1" si="71"/>
        <v>2.8594799999999907</v>
      </c>
      <c r="AK102" s="58">
        <f ca="1">IFERROR(IF($I102="y",'Raw Weather Data'!AK101-$N102,"-"),"-")</f>
        <v>4.9834799999999859</v>
      </c>
      <c r="AL102" s="313"/>
      <c r="AM102" s="89">
        <f t="shared" ca="1" si="72"/>
        <v>4.9834799999999859</v>
      </c>
      <c r="AN102" s="46">
        <f ca="1">IFERROR(IF($I102="y",'Raw Weather Data'!AN101-$N102,"-"),"-")</f>
        <v>4.4074799999999925</v>
      </c>
      <c r="AO102" s="313"/>
      <c r="AP102" s="89">
        <f t="shared" ca="1" si="73"/>
        <v>4.4074799999999925</v>
      </c>
      <c r="AQ102" s="58">
        <f ca="1">IFERROR(IF($I102="y",'Raw Weather Data'!AQ101-$N102,"-"),"-")</f>
        <v>0.71747999999999479</v>
      </c>
      <c r="AR102" s="313"/>
      <c r="AS102" s="89">
        <f t="shared" ca="1" si="74"/>
        <v>0.71747999999999479</v>
      </c>
      <c r="AT102" s="58">
        <f ca="1">IFERROR(IF($I102="y",'Raw Weather Data'!AT101-$N102,"-"),"-")</f>
        <v>1.6534799999999876</v>
      </c>
      <c r="AU102" s="313"/>
      <c r="AV102" s="89">
        <f t="shared" ca="1" si="75"/>
        <v>1.6534799999999876</v>
      </c>
      <c r="AW102" s="58">
        <f ca="1">IFERROR(IF($I102="y",'Raw Weather Data'!AW101-$N102,"-"),"-")</f>
        <v>1.473479999999995</v>
      </c>
      <c r="AX102" s="313"/>
      <c r="AY102" s="89">
        <f t="shared" ca="1" si="76"/>
        <v>1.473479999999995</v>
      </c>
      <c r="AZ102" s="58">
        <f ca="1">IFERROR(IF($I102="y",'Raw Weather Data'!AZ101-$N102,"-"),"-")</f>
        <v>2.1034799999999905</v>
      </c>
      <c r="BA102" s="313"/>
      <c r="BB102" s="89">
        <f t="shared" ca="1" si="77"/>
        <v>2.1034799999999905</v>
      </c>
      <c r="BC102" s="58">
        <f ca="1">IFERROR(IF($I102="y",'Raw Weather Data'!BC101-$N102,"-"),"-")</f>
        <v>1.8874799999999965</v>
      </c>
      <c r="BD102" s="313"/>
      <c r="BE102" s="89">
        <f t="shared" ca="1" si="78"/>
        <v>1.8874799999999965</v>
      </c>
      <c r="BF102" s="58">
        <f ca="1">IFERROR(IF($I102="y",'Raw Weather Data'!BF101-$N102,"-"),"-")</f>
        <v>0.57347999999998933</v>
      </c>
      <c r="BG102" s="313"/>
      <c r="BH102" s="89">
        <f t="shared" ca="1" si="79"/>
        <v>0.57347999999998933</v>
      </c>
      <c r="BI102" s="58">
        <f ca="1">IFERROR(IF($I102="y",'Raw Weather Data'!BI101-$N102,"-"),"-")</f>
        <v>2.7334799999999859</v>
      </c>
      <c r="BJ102" s="313"/>
      <c r="BK102" s="91">
        <f t="shared" ca="1" si="80"/>
        <v>2.7334799999999859</v>
      </c>
      <c r="BN102" s="63">
        <f ca="1">IFERROR(IF($I102="y",'Raw Weather Data'!BN101-$N102,"-"),"-")</f>
        <v>-0.34452000000001703</v>
      </c>
      <c r="BO102" s="313"/>
      <c r="BP102" s="89">
        <f t="shared" ca="1" si="89"/>
        <v>0.34452000000001703</v>
      </c>
      <c r="BQ102" s="58">
        <f ca="1">IFERROR(IF($I102="y",'Raw Weather Data'!BQ101-$N102,"-"),"-")</f>
        <v>0.71747999999999479</v>
      </c>
      <c r="BR102" s="313"/>
      <c r="BS102" s="89">
        <f t="shared" ca="1" si="90"/>
        <v>0.71747999999999479</v>
      </c>
      <c r="BT102" s="58">
        <f ca="1">IFERROR(IF($I102="y",'Raw Weather Data'!BT101-$N102,"-"),"-")</f>
        <v>2.1574799999999925</v>
      </c>
      <c r="BU102" s="313"/>
      <c r="BV102" s="89">
        <f t="shared" ca="1" si="91"/>
        <v>2.1574799999999925</v>
      </c>
      <c r="BW102" s="58">
        <f ca="1">IFERROR(IF($I102="y",'Raw Weather Data'!BW101-$N102,"-"),"-")</f>
        <v>1.6714799999999883</v>
      </c>
      <c r="BX102" s="313"/>
      <c r="BY102" s="89">
        <f t="shared" ca="1" si="92"/>
        <v>1.6714799999999883</v>
      </c>
      <c r="BZ102" s="58">
        <f ca="1">IFERROR(IF($I102="y",'Raw Weather Data'!BZ101-$N102,"-"),"-")</f>
        <v>1.2574799999999868</v>
      </c>
      <c r="CA102" s="313"/>
      <c r="CB102" s="89">
        <f t="shared" ca="1" si="93"/>
        <v>1.2574799999999868</v>
      </c>
      <c r="CC102" s="58">
        <f ca="1">IFERROR(IF($I102="y",'Raw Weather Data'!CC101-$N102,"-"),"-")</f>
        <v>1.7974799999999931</v>
      </c>
      <c r="CD102" s="313"/>
      <c r="CE102" s="89">
        <f t="shared" ca="1" si="94"/>
        <v>1.7974799999999931</v>
      </c>
      <c r="CF102" s="58">
        <f ca="1">IFERROR(IF($I102="y",'Raw Weather Data'!CF101-$N102,"-"),"-")</f>
        <v>1.4554799999999943</v>
      </c>
      <c r="CG102" s="313"/>
      <c r="CH102" s="89">
        <f t="shared" ca="1" si="95"/>
        <v>1.4554799999999943</v>
      </c>
      <c r="CI102" s="58">
        <f ca="1">IFERROR(IF($I102="y",'Raw Weather Data'!CI101-$N102,"-"),"-")</f>
        <v>4.4614799999999946</v>
      </c>
      <c r="CJ102" s="313"/>
      <c r="CK102" s="89">
        <f t="shared" ca="1" si="96"/>
        <v>4.4614799999999946</v>
      </c>
      <c r="CL102" s="46">
        <f ca="1">IFERROR(IF($I102="y",'Raw Weather Data'!CL101-$N102,"-"),"-")</f>
        <v>4.7854799999999926</v>
      </c>
      <c r="CM102" s="313"/>
      <c r="CN102" s="89">
        <f t="shared" ca="1" si="97"/>
        <v>4.7854799999999926</v>
      </c>
      <c r="CO102" s="58">
        <f ca="1">IFERROR(IF($I102="y",'Raw Weather Data'!CO101-$N102,"-"),"-")</f>
        <v>0.87947999999998672</v>
      </c>
      <c r="CP102" s="313"/>
      <c r="CQ102" s="89">
        <f t="shared" ca="1" si="98"/>
        <v>0.87947999999998672</v>
      </c>
      <c r="CR102" s="58">
        <f ca="1">IFERROR(IF($I102="y",'Raw Weather Data'!CR101-$N102,"-"),"-")</f>
        <v>2.84147999999999</v>
      </c>
      <c r="CS102" s="313"/>
      <c r="CT102" s="89">
        <f t="shared" ca="1" si="99"/>
        <v>2.84147999999999</v>
      </c>
      <c r="CU102" s="58">
        <f ca="1">IFERROR(IF($I102="y",'Raw Weather Data'!CU101-$N102,"-"),"-")</f>
        <v>2.1394799999999918</v>
      </c>
      <c r="CV102" s="313"/>
      <c r="CW102" s="89">
        <f t="shared" ca="1" si="100"/>
        <v>2.1394799999999918</v>
      </c>
      <c r="CX102" s="58">
        <f ca="1">IFERROR(IF($I102="y",'Raw Weather Data'!CX101-$N102,"-"),"-")</f>
        <v>0.77147999999999683</v>
      </c>
      <c r="CY102" s="313"/>
      <c r="CZ102" s="89">
        <f t="shared" ca="1" si="101"/>
        <v>0.77147999999999683</v>
      </c>
      <c r="DA102" s="58">
        <f ca="1">IFERROR(IF($I102="y",'Raw Weather Data'!DA101-$N102,"-"),"-")</f>
        <v>3.0934799999999996</v>
      </c>
      <c r="DB102" s="313"/>
      <c r="DC102" s="89">
        <f t="shared" ca="1" si="102"/>
        <v>3.0934799999999996</v>
      </c>
      <c r="DD102" s="58">
        <f ca="1">IFERROR(IF($I102="y",'Raw Weather Data'!DD101-$N102,"-"),"-")</f>
        <v>2.3734800000000007</v>
      </c>
      <c r="DE102" s="313"/>
      <c r="DF102" s="89">
        <f t="shared" ca="1" si="103"/>
        <v>2.3734800000000007</v>
      </c>
      <c r="DG102" s="58">
        <f ca="1">IFERROR(IF($I102="y",'Raw Weather Data'!DG101-$N102,"-"),"-")</f>
        <v>2.0494799999999884</v>
      </c>
      <c r="DH102" s="313"/>
      <c r="DI102" s="91">
        <f t="shared" ca="1" si="104"/>
        <v>2.0494799999999884</v>
      </c>
      <c r="DL102" s="63">
        <f ca="1">IFERROR(IF($I102="y",'Raw Weather Data'!DL101-$N102,"-"),"-")</f>
        <v>-0.29052000000001499</v>
      </c>
      <c r="DM102" s="313"/>
      <c r="DN102" s="89">
        <f t="shared" ca="1" si="105"/>
        <v>0.29052000000001499</v>
      </c>
      <c r="DO102" s="58">
        <f ca="1">IFERROR(IF($I102="y",'Raw Weather Data'!DO101-$N102,"-"),"-")</f>
        <v>0.57347999999998933</v>
      </c>
      <c r="DP102" s="313"/>
      <c r="DQ102" s="89">
        <f t="shared" ca="1" si="106"/>
        <v>0.57347999999998933</v>
      </c>
      <c r="DR102" s="58">
        <f ca="1">IFERROR(IF($I102="y",'Raw Weather Data'!DR101-$N102,"-"),"-")</f>
        <v>1.9414799999999843</v>
      </c>
      <c r="DS102" s="313"/>
      <c r="DT102" s="89">
        <f t="shared" ca="1" si="107"/>
        <v>1.9414799999999843</v>
      </c>
      <c r="DU102" s="58">
        <f ca="1">IFERROR(IF($I102="y",'Raw Weather Data'!DU101-$N102,"-"),"-")</f>
        <v>2.6794799999999839</v>
      </c>
      <c r="DV102" s="313"/>
      <c r="DW102" s="89">
        <f t="shared" ca="1" si="108"/>
        <v>2.6794799999999839</v>
      </c>
      <c r="DX102" s="58">
        <f ca="1">IFERROR(IF($I102="y",'Raw Weather Data'!DX101-$N102,"-"),"-")</f>
        <v>1.1494799999999827</v>
      </c>
      <c r="DY102" s="313"/>
      <c r="DZ102" s="89">
        <f t="shared" ca="1" si="109"/>
        <v>1.1494799999999827</v>
      </c>
      <c r="EA102" s="58">
        <f ca="1">IFERROR(IF($I102="y",'Raw Weather Data'!EA101-$N102,"-"),"-")</f>
        <v>0.87947999999998672</v>
      </c>
      <c r="EB102" s="313"/>
      <c r="EC102" s="89">
        <f t="shared" ca="1" si="110"/>
        <v>0.87947999999998672</v>
      </c>
      <c r="ED102" s="58">
        <f ca="1">IFERROR(IF($I102="y",'Raw Weather Data'!ED101-$N102,"-"),"-")</f>
        <v>1.5274799999999971</v>
      </c>
      <c r="EE102" s="313"/>
      <c r="EF102" s="89">
        <f t="shared" ca="1" si="111"/>
        <v>1.5274799999999971</v>
      </c>
      <c r="EG102" s="58">
        <f ca="1">IFERROR(IF($I102="y",'Raw Weather Data'!EG101-$N102,"-"),"-")</f>
        <v>2.3734800000000007</v>
      </c>
      <c r="EH102" s="313"/>
      <c r="EI102" s="89">
        <f t="shared" ca="1" si="112"/>
        <v>2.3734800000000007</v>
      </c>
      <c r="EJ102" s="46">
        <f ca="1">IFERROR(IF($I102="y",'Raw Weather Data'!EJ101-$N102,"-"),"-")</f>
        <v>4.6594800000000021</v>
      </c>
      <c r="EK102" s="313"/>
      <c r="EL102" s="89">
        <f t="shared" ca="1" si="113"/>
        <v>4.6594800000000021</v>
      </c>
      <c r="EM102" s="58">
        <f ca="1">IFERROR(IF($I102="y",'Raw Weather Data'!EM101-$N102,"-"),"-")</f>
        <v>3.2194799999999901</v>
      </c>
      <c r="EN102" s="313"/>
      <c r="EO102" s="89">
        <f t="shared" ca="1" si="114"/>
        <v>3.2194799999999901</v>
      </c>
      <c r="EP102" s="58">
        <f ca="1">IFERROR(IF($I102="y",'Raw Weather Data'!EP101-$N102,"-"),"-")</f>
        <v>1.5454799999999977</v>
      </c>
      <c r="EQ102" s="313"/>
      <c r="ER102" s="89">
        <f t="shared" ca="1" si="115"/>
        <v>1.5454799999999977</v>
      </c>
      <c r="ES102" s="58">
        <f ca="1">IFERROR(IF($I102="y",'Raw Weather Data'!ES101-$N102,"-"),"-")</f>
        <v>0.93347999999998876</v>
      </c>
      <c r="ET102" s="313"/>
      <c r="EU102" s="89">
        <f t="shared" ca="1" si="116"/>
        <v>0.93347999999998876</v>
      </c>
      <c r="EV102" s="58">
        <f ca="1">IFERROR(IF($I102="y",'Raw Weather Data'!EV101-$N102,"-"),"-")</f>
        <v>-0.48852000000000828</v>
      </c>
      <c r="EW102" s="313"/>
      <c r="EX102" s="89">
        <f t="shared" ca="1" si="117"/>
        <v>0.48852000000000828</v>
      </c>
      <c r="EY102" s="58">
        <f ca="1">IFERROR(IF($I102="y",'Raw Weather Data'!EY101-$N102,"-"),"-")</f>
        <v>0.39347999999998251</v>
      </c>
      <c r="EZ102" s="313"/>
      <c r="FA102" s="89">
        <f t="shared" ca="1" si="118"/>
        <v>0.39347999999998251</v>
      </c>
      <c r="FB102" s="58">
        <f ca="1">IFERROR(IF($I102="y",'Raw Weather Data'!FB101-$N102,"-"),"-")</f>
        <v>1.6534799999999876</v>
      </c>
      <c r="FC102" s="313"/>
      <c r="FD102" s="89">
        <f t="shared" ca="1" si="119"/>
        <v>1.6534799999999876</v>
      </c>
      <c r="FE102" s="58">
        <f ca="1">IFERROR(IF($I102="y",'Raw Weather Data'!FE101-$N102,"-"),"-")</f>
        <v>0.64547999999999206</v>
      </c>
      <c r="FF102" s="313"/>
      <c r="FG102" s="91">
        <f t="shared" ca="1" si="81"/>
        <v>0.64547999999999206</v>
      </c>
      <c r="FJ102" s="63">
        <f ca="1">IFERROR(IF($I102="y",'Raw Weather Data'!FJ101-$N102,"-"),"-")</f>
        <v>0.15948000000000206</v>
      </c>
      <c r="FK102" s="313"/>
      <c r="FL102" s="89">
        <f t="shared" ca="1" si="120"/>
        <v>0.15948000000000206</v>
      </c>
      <c r="FM102" s="58">
        <f ca="1">IFERROR(IF($I102="y",'Raw Weather Data'!FM101-$N102,"-"),"-")</f>
        <v>1.3294799999999896</v>
      </c>
      <c r="FN102" s="313"/>
      <c r="FO102" s="89">
        <f t="shared" ca="1" si="121"/>
        <v>1.3294799999999896</v>
      </c>
      <c r="FP102" s="58">
        <f ca="1">IFERROR(IF($I102="y",'Raw Weather Data'!FP101-$N102,"-"),"-")</f>
        <v>1.7794799999999924</v>
      </c>
      <c r="FQ102" s="313"/>
      <c r="FR102" s="89">
        <f t="shared" ca="1" si="122"/>
        <v>1.7794799999999924</v>
      </c>
      <c r="FS102" s="58">
        <f ca="1">IFERROR(IF($I102="y",'Raw Weather Data'!FS101-$N102,"-"),"-")</f>
        <v>0.8074799999999982</v>
      </c>
      <c r="FT102" s="313"/>
      <c r="FU102" s="89">
        <f t="shared" ca="1" si="123"/>
        <v>0.8074799999999982</v>
      </c>
      <c r="FV102" s="58">
        <f ca="1">IFERROR(IF($I102="y",'Raw Weather Data'!FV101-$N102,"-"),"-")</f>
        <v>-3.8520000000005439E-2</v>
      </c>
      <c r="FW102" s="313"/>
      <c r="FX102" s="89">
        <f t="shared" ca="1" si="124"/>
        <v>3.8520000000005439E-2</v>
      </c>
      <c r="FY102" s="58">
        <f ca="1">IFERROR(IF($I102="y",'Raw Weather Data'!FY101-$N102,"-"),"-")</f>
        <v>1.959479999999985</v>
      </c>
      <c r="FZ102" s="313"/>
      <c r="GA102" s="89">
        <f t="shared" ca="1" si="125"/>
        <v>1.959479999999985</v>
      </c>
      <c r="GB102" s="58">
        <f ca="1">IFERROR(IF($I102="y",'Raw Weather Data'!GB101-$N102,"-"),"-")</f>
        <v>2.8594799999999907</v>
      </c>
      <c r="GC102" s="313"/>
      <c r="GD102" s="89">
        <f t="shared" ca="1" si="126"/>
        <v>2.8594799999999907</v>
      </c>
      <c r="GE102" s="58">
        <f ca="1">IFERROR(IF($I102="y",'Raw Weather Data'!GE101-$N102,"-"),"-")</f>
        <v>5.3254799999999989</v>
      </c>
      <c r="GF102" s="313"/>
      <c r="GG102" s="89">
        <f t="shared" ca="1" si="82"/>
        <v>5.3254799999999989</v>
      </c>
      <c r="GH102" s="46">
        <f ca="1">IF($I102="y",'Raw Weather Data'!GH101-$N102,"-")</f>
        <v>2.1214799999999912</v>
      </c>
      <c r="GI102" s="313"/>
      <c r="GJ102" s="89">
        <f t="shared" ca="1" si="83"/>
        <v>2.1214799999999912</v>
      </c>
      <c r="GK102" s="58">
        <f ca="1">IFERROR(IF($I102="y",'Raw Weather Data'!GK101-$N102,"-"),"-")</f>
        <v>3.0574799999999982</v>
      </c>
      <c r="GL102" s="313"/>
      <c r="GM102" s="89">
        <f t="shared" ca="1" si="127"/>
        <v>3.0574799999999982</v>
      </c>
      <c r="GN102" s="58">
        <f ca="1">IFERROR(IF($I102="y",'Raw Weather Data'!GN101-$N102,"-"),"-")</f>
        <v>0.89748000000000161</v>
      </c>
      <c r="GO102" s="313"/>
      <c r="GP102" s="89">
        <f t="shared" ca="1" si="128"/>
        <v>0.89748000000000161</v>
      </c>
      <c r="GQ102" s="58">
        <f ca="1">IFERROR(IF($I102="y",'Raw Weather Data'!GQ101-$N102,"-"),"-")</f>
        <v>1.9774799999999857</v>
      </c>
      <c r="GR102" s="313"/>
      <c r="GS102" s="89">
        <f t="shared" ca="1" si="129"/>
        <v>1.9774799999999857</v>
      </c>
      <c r="GT102" s="58">
        <f ca="1">IFERROR(IF($I102="y",'Raw Weather Data'!GT101-$N102,"-"),"-")</f>
        <v>0.93347999999998876</v>
      </c>
      <c r="GU102" s="313"/>
      <c r="GV102" s="89">
        <f t="shared" ca="1" si="130"/>
        <v>0.93347999999998876</v>
      </c>
      <c r="GW102" s="58">
        <f ca="1">IFERROR(IF($I102="y",'Raw Weather Data'!GW101-$N102,"-"),"-")</f>
        <v>1.8334799999999944</v>
      </c>
      <c r="GX102" s="313"/>
      <c r="GY102" s="89">
        <f t="shared" ca="1" si="131"/>
        <v>1.8334799999999944</v>
      </c>
      <c r="GZ102" s="58">
        <f ca="1">IFERROR(IF($I102="y",'Raw Weather Data'!GZ101-$N102,"-"),"-")</f>
        <v>0.86148000000000025</v>
      </c>
      <c r="HA102" s="313"/>
      <c r="HB102" s="89">
        <f t="shared" ca="1" si="132"/>
        <v>0.86148000000000025</v>
      </c>
      <c r="HC102" s="58">
        <f ca="1">IFERROR(IF($I102="y",'Raw Weather Data'!HC101-$N102,"-"),"-")</f>
        <v>1.473479999999995</v>
      </c>
      <c r="HD102" s="313"/>
      <c r="HE102" s="91">
        <f t="shared" ca="1" si="133"/>
        <v>1.473479999999995</v>
      </c>
    </row>
    <row r="103" spans="8:213" x14ac:dyDescent="0.35">
      <c r="H103" s="301">
        <f t="shared" si="136"/>
        <v>27</v>
      </c>
      <c r="I103" s="301" t="str">
        <f t="shared" si="136"/>
        <v>Y</v>
      </c>
      <c r="M103" s="117">
        <f t="shared" ca="1" si="137"/>
        <v>44765</v>
      </c>
      <c r="N103" s="119">
        <f t="shared" ca="1" si="137"/>
        <v>75.909019999999998</v>
      </c>
      <c r="P103" s="63">
        <f ca="1">IFERROR(IF($I103="y",'Raw Weather Data'!P102-$N103,"-"),"-")</f>
        <v>6.9229799999999955</v>
      </c>
      <c r="Q103" s="313"/>
      <c r="R103" s="89">
        <f t="shared" ca="1" si="84"/>
        <v>6.9229799999999955</v>
      </c>
      <c r="S103" s="58">
        <f ca="1">IFERROR(IF($I103="y",'Raw Weather Data'!S102-$N103,"-"),"-")</f>
        <v>7.2829800000000091</v>
      </c>
      <c r="T103" s="313"/>
      <c r="U103" s="89">
        <f t="shared" ca="1" si="85"/>
        <v>7.2829800000000091</v>
      </c>
      <c r="V103" s="58">
        <f ca="1">IFERROR(IF($I103="y",'Raw Weather Data'!V102-$N103,"-"),"-")</f>
        <v>7.3009800000000098</v>
      </c>
      <c r="W103" s="313"/>
      <c r="X103" s="89">
        <f t="shared" ca="1" si="86"/>
        <v>7.3009800000000098</v>
      </c>
      <c r="Y103" s="58">
        <f ca="1">IFERROR(IF($I103="y",'Raw Weather Data'!Y102-$N103,"-"),"-")</f>
        <v>7.4269800000000004</v>
      </c>
      <c r="Z103" s="313"/>
      <c r="AA103" s="89">
        <f t="shared" ca="1" si="87"/>
        <v>7.4269800000000004</v>
      </c>
      <c r="AB103" s="58">
        <f ca="1">IFERROR(IF($I103="y",'Raw Weather Data'!AB102-$N103,"-"),"-")</f>
        <v>6.0949800000000067</v>
      </c>
      <c r="AC103" s="313"/>
      <c r="AD103" s="89">
        <f t="shared" ca="1" si="88"/>
        <v>6.0949800000000067</v>
      </c>
      <c r="AE103" s="58">
        <f ca="1">IFERROR(IF($I103="y",'Raw Weather Data'!AE102-$N103,"-"),"-")</f>
        <v>5.2129800000000017</v>
      </c>
      <c r="AF103" s="313"/>
      <c r="AG103" s="89">
        <f t="shared" ca="1" si="70"/>
        <v>5.2129800000000017</v>
      </c>
      <c r="AH103" s="58">
        <f ca="1">IFERROR(IF($I103="y",'Raw Weather Data'!AH102-$N103,"-"),"-")</f>
        <v>7.2469800000000077</v>
      </c>
      <c r="AI103" s="313"/>
      <c r="AJ103" s="89">
        <f t="shared" ca="1" si="71"/>
        <v>7.2469800000000077</v>
      </c>
      <c r="AK103" s="58">
        <f ca="1">IFERROR(IF($I103="y",'Raw Weather Data'!AK102-$N103,"-"),"-")</f>
        <v>6.9409799999999962</v>
      </c>
      <c r="AL103" s="313"/>
      <c r="AM103" s="89">
        <f t="shared" ca="1" si="72"/>
        <v>6.9409799999999962</v>
      </c>
      <c r="AN103" s="46">
        <f ca="1">IFERROR(IF($I103="y",'Raw Weather Data'!AN102-$N103,"-"),"-")</f>
        <v>2.8009800000000098</v>
      </c>
      <c r="AO103" s="313"/>
      <c r="AP103" s="89">
        <f t="shared" ca="1" si="73"/>
        <v>2.8009800000000098</v>
      </c>
      <c r="AQ103" s="58">
        <f ca="1">IFERROR(IF($I103="y",'Raw Weather Data'!AQ102-$N103,"-"),"-")</f>
        <v>2.8189800000000105</v>
      </c>
      <c r="AR103" s="313"/>
      <c r="AS103" s="89">
        <f t="shared" ca="1" si="74"/>
        <v>2.8189800000000105</v>
      </c>
      <c r="AT103" s="58">
        <f ca="1">IFERROR(IF($I103="y",'Raw Weather Data'!AT102-$N103,"-"),"-")</f>
        <v>3.9709799999999973</v>
      </c>
      <c r="AU103" s="313"/>
      <c r="AV103" s="89">
        <f t="shared" ca="1" si="75"/>
        <v>3.9709799999999973</v>
      </c>
      <c r="AW103" s="58">
        <f ca="1">IFERROR(IF($I103="y",'Raw Weather Data'!AW102-$N103,"-"),"-")</f>
        <v>5.6449800000000039</v>
      </c>
      <c r="AX103" s="313"/>
      <c r="AY103" s="89">
        <f t="shared" ca="1" si="76"/>
        <v>5.6449800000000039</v>
      </c>
      <c r="AZ103" s="58">
        <f ca="1">IFERROR(IF($I103="y",'Raw Weather Data'!AZ102-$N103,"-"),"-")</f>
        <v>5.5189799999999991</v>
      </c>
      <c r="BA103" s="313"/>
      <c r="BB103" s="89">
        <f t="shared" ca="1" si="77"/>
        <v>5.5189799999999991</v>
      </c>
      <c r="BC103" s="58">
        <f ca="1">IFERROR(IF($I103="y",'Raw Weather Data'!BC102-$N103,"-"),"-")</f>
        <v>4.7989800000000002</v>
      </c>
      <c r="BD103" s="313"/>
      <c r="BE103" s="89">
        <f t="shared" ca="1" si="78"/>
        <v>4.7989800000000002</v>
      </c>
      <c r="BF103" s="58">
        <f ca="1">IFERROR(IF($I103="y",'Raw Weather Data'!BF102-$N103,"-"),"-")</f>
        <v>5.3389799999999923</v>
      </c>
      <c r="BG103" s="313"/>
      <c r="BH103" s="89">
        <f t="shared" ca="1" si="79"/>
        <v>5.3389799999999923</v>
      </c>
      <c r="BI103" s="58">
        <f ca="1">IFERROR(IF($I103="y",'Raw Weather Data'!BI102-$N103,"-"),"-")</f>
        <v>3.8449800000000067</v>
      </c>
      <c r="BJ103" s="313"/>
      <c r="BK103" s="91">
        <f t="shared" ca="1" si="80"/>
        <v>3.8449800000000067</v>
      </c>
      <c r="BN103" s="63">
        <f ca="1">IFERROR(IF($I103="y",'Raw Weather Data'!BN102-$N103,"-"),"-")</f>
        <v>6.9049799999999948</v>
      </c>
      <c r="BO103" s="313"/>
      <c r="BP103" s="89">
        <f t="shared" ca="1" si="89"/>
        <v>6.9049799999999948</v>
      </c>
      <c r="BQ103" s="58">
        <f ca="1">IFERROR(IF($I103="y",'Raw Weather Data'!BQ102-$N103,"-"),"-")</f>
        <v>7.9129800000000046</v>
      </c>
      <c r="BR103" s="313"/>
      <c r="BS103" s="89">
        <f t="shared" ca="1" si="90"/>
        <v>7.9129800000000046</v>
      </c>
      <c r="BT103" s="58">
        <f ca="1">IFERROR(IF($I103="y",'Raw Weather Data'!BT102-$N103,"-"),"-")</f>
        <v>6.3469800000000021</v>
      </c>
      <c r="BU103" s="313"/>
      <c r="BV103" s="89">
        <f t="shared" ca="1" si="91"/>
        <v>6.3469800000000021</v>
      </c>
      <c r="BW103" s="58">
        <f ca="1">IFERROR(IF($I103="y",'Raw Weather Data'!BW102-$N103,"-"),"-")</f>
        <v>7.6969799999999964</v>
      </c>
      <c r="BX103" s="313"/>
      <c r="BY103" s="89">
        <f t="shared" ca="1" si="92"/>
        <v>7.6969799999999964</v>
      </c>
      <c r="BZ103" s="58">
        <f ca="1">IFERROR(IF($I103="y",'Raw Weather Data'!BZ102-$N103,"-"),"-")</f>
        <v>7.0489800000000002</v>
      </c>
      <c r="CA103" s="313"/>
      <c r="CB103" s="89">
        <f t="shared" ca="1" si="93"/>
        <v>7.0489800000000002</v>
      </c>
      <c r="CC103" s="58">
        <f ca="1">IFERROR(IF($I103="y",'Raw Weather Data'!CC102-$N103,"-"),"-")</f>
        <v>4.5469800000000049</v>
      </c>
      <c r="CD103" s="313"/>
      <c r="CE103" s="89">
        <f t="shared" ca="1" si="94"/>
        <v>4.5469800000000049</v>
      </c>
      <c r="CF103" s="58">
        <f ca="1">IFERROR(IF($I103="y",'Raw Weather Data'!CF102-$N103,"-"),"-")</f>
        <v>6.6709800000000143</v>
      </c>
      <c r="CG103" s="313"/>
      <c r="CH103" s="89">
        <f t="shared" ca="1" si="95"/>
        <v>6.6709800000000143</v>
      </c>
      <c r="CI103" s="58">
        <f ca="1">IFERROR(IF($I103="y",'Raw Weather Data'!CI102-$N103,"-"),"-")</f>
        <v>7.4269800000000004</v>
      </c>
      <c r="CJ103" s="313"/>
      <c r="CK103" s="89">
        <f t="shared" ca="1" si="96"/>
        <v>7.4269800000000004</v>
      </c>
      <c r="CL103" s="46">
        <f ca="1">IFERROR(IF($I103="y",'Raw Weather Data'!CL102-$N103,"-"),"-")</f>
        <v>4.8169800000000009</v>
      </c>
      <c r="CM103" s="313"/>
      <c r="CN103" s="89">
        <f t="shared" ca="1" si="97"/>
        <v>4.8169800000000009</v>
      </c>
      <c r="CO103" s="58">
        <f ca="1">IFERROR(IF($I103="y",'Raw Weather Data'!CO102-$N103,"-"),"-")</f>
        <v>5.3389799999999923</v>
      </c>
      <c r="CP103" s="313"/>
      <c r="CQ103" s="89">
        <f t="shared" ca="1" si="98"/>
        <v>5.3389799999999923</v>
      </c>
      <c r="CR103" s="58">
        <f ca="1">IFERROR(IF($I103="y",'Raw Weather Data'!CR102-$N103,"-"),"-")</f>
        <v>3.8989799999999946</v>
      </c>
      <c r="CS103" s="313"/>
      <c r="CT103" s="89">
        <f t="shared" ca="1" si="99"/>
        <v>3.8989799999999946</v>
      </c>
      <c r="CU103" s="58">
        <f ca="1">IFERROR(IF($I103="y",'Raw Weather Data'!CU102-$N103,"-"),"-")</f>
        <v>3.3949800000000039</v>
      </c>
      <c r="CV103" s="313"/>
      <c r="CW103" s="89">
        <f t="shared" ca="1" si="100"/>
        <v>3.3949800000000039</v>
      </c>
      <c r="CX103" s="58">
        <f ca="1">IFERROR(IF($I103="y",'Raw Weather Data'!CX102-$N103,"-"),"-")</f>
        <v>6.4909800000000075</v>
      </c>
      <c r="CY103" s="313"/>
      <c r="CZ103" s="89">
        <f t="shared" ca="1" si="101"/>
        <v>6.4909800000000075</v>
      </c>
      <c r="DA103" s="58">
        <f ca="1">IFERROR(IF($I103="y",'Raw Weather Data'!DA102-$N103,"-"),"-")</f>
        <v>5.5549800000000005</v>
      </c>
      <c r="DB103" s="313"/>
      <c r="DC103" s="89">
        <f t="shared" ca="1" si="102"/>
        <v>5.5549800000000005</v>
      </c>
      <c r="DD103" s="58">
        <f ca="1">IFERROR(IF($I103="y",'Raw Weather Data'!DD102-$N103,"-"),"-")</f>
        <v>7.0309799999999996</v>
      </c>
      <c r="DE103" s="313"/>
      <c r="DF103" s="89">
        <f t="shared" ca="1" si="103"/>
        <v>7.0309799999999996</v>
      </c>
      <c r="DG103" s="58">
        <f ca="1">IFERROR(IF($I103="y",'Raw Weather Data'!DG102-$N103,"-"),"-")</f>
        <v>4.8889800000000037</v>
      </c>
      <c r="DH103" s="313"/>
      <c r="DI103" s="91">
        <f t="shared" ca="1" si="104"/>
        <v>4.8889800000000037</v>
      </c>
      <c r="DL103" s="63">
        <f ca="1">IFERROR(IF($I103="y",'Raw Weather Data'!DL102-$N103,"-"),"-")</f>
        <v>5.968980000000002</v>
      </c>
      <c r="DM103" s="313"/>
      <c r="DN103" s="89">
        <f t="shared" ca="1" si="105"/>
        <v>5.968980000000002</v>
      </c>
      <c r="DO103" s="58">
        <f ca="1">IFERROR(IF($I103="y",'Raw Weather Data'!DO102-$N103,"-"),"-")</f>
        <v>8.0389800000000093</v>
      </c>
      <c r="DP103" s="313"/>
      <c r="DQ103" s="89">
        <f t="shared" ca="1" si="106"/>
        <v>8.0389800000000093</v>
      </c>
      <c r="DR103" s="58">
        <f ca="1">IFERROR(IF($I103="y",'Raw Weather Data'!DR102-$N103,"-"),"-")</f>
        <v>6.3109800000000007</v>
      </c>
      <c r="DS103" s="313"/>
      <c r="DT103" s="89">
        <f t="shared" ca="1" si="107"/>
        <v>6.3109800000000007</v>
      </c>
      <c r="DU103" s="58">
        <f ca="1">IFERROR(IF($I103="y",'Raw Weather Data'!DU102-$N103,"-"),"-")</f>
        <v>7.4629800000000017</v>
      </c>
      <c r="DV103" s="313"/>
      <c r="DW103" s="89">
        <f t="shared" ca="1" si="108"/>
        <v>7.4629800000000017</v>
      </c>
      <c r="DX103" s="58">
        <f ca="1">IFERROR(IF($I103="y",'Raw Weather Data'!DX102-$N103,"-"),"-")</f>
        <v>7.2109800000000064</v>
      </c>
      <c r="DY103" s="313"/>
      <c r="DZ103" s="89">
        <f t="shared" ca="1" si="109"/>
        <v>7.2109800000000064</v>
      </c>
      <c r="EA103" s="58">
        <f ca="1">IFERROR(IF($I103="y",'Raw Weather Data'!EA102-$N103,"-"),"-")</f>
        <v>5.6989800000000059</v>
      </c>
      <c r="EB103" s="313"/>
      <c r="EC103" s="89">
        <f t="shared" ca="1" si="110"/>
        <v>5.6989800000000059</v>
      </c>
      <c r="ED103" s="58">
        <f ca="1">IFERROR(IF($I103="y",'Raw Weather Data'!ED102-$N103,"-"),"-")</f>
        <v>6.8149800000000056</v>
      </c>
      <c r="EE103" s="313"/>
      <c r="EF103" s="89">
        <f t="shared" ca="1" si="111"/>
        <v>6.8149800000000056</v>
      </c>
      <c r="EG103" s="58">
        <f ca="1">IFERROR(IF($I103="y",'Raw Weather Data'!EG102-$N103,"-"),"-")</f>
        <v>7.9309800000000052</v>
      </c>
      <c r="EH103" s="313"/>
      <c r="EI103" s="89">
        <f t="shared" ca="1" si="112"/>
        <v>7.9309800000000052</v>
      </c>
      <c r="EJ103" s="46">
        <f ca="1">IFERROR(IF($I103="y",'Raw Weather Data'!EJ102-$N103,"-"),"-")</f>
        <v>5.0329800000000091</v>
      </c>
      <c r="EK103" s="313"/>
      <c r="EL103" s="89">
        <f t="shared" ca="1" si="113"/>
        <v>5.0329800000000091</v>
      </c>
      <c r="EM103" s="58">
        <f ca="1">IFERROR(IF($I103="y",'Raw Weather Data'!EM102-$N103,"-"),"-")</f>
        <v>4.5109800000000035</v>
      </c>
      <c r="EN103" s="313"/>
      <c r="EO103" s="89">
        <f t="shared" ca="1" si="114"/>
        <v>4.5109800000000035</v>
      </c>
      <c r="EP103" s="58">
        <f ca="1">IFERROR(IF($I103="y",'Raw Weather Data'!EP102-$N103,"-"),"-")</f>
        <v>3.9349799999999959</v>
      </c>
      <c r="EQ103" s="313"/>
      <c r="ER103" s="89">
        <f t="shared" ca="1" si="115"/>
        <v>3.9349799999999959</v>
      </c>
      <c r="ES103" s="58">
        <f ca="1">IFERROR(IF($I103="y",'Raw Weather Data'!ES102-$N103,"-"),"-")</f>
        <v>2.0989799999999974</v>
      </c>
      <c r="ET103" s="313"/>
      <c r="EU103" s="89">
        <f t="shared" ca="1" si="116"/>
        <v>2.0989799999999974</v>
      </c>
      <c r="EV103" s="58">
        <f ca="1">IFERROR(IF($I103="y",'Raw Weather Data'!EV102-$N103,"-"),"-")</f>
        <v>3.3229800000000012</v>
      </c>
      <c r="EW103" s="313"/>
      <c r="EX103" s="89">
        <f t="shared" ca="1" si="117"/>
        <v>3.3229800000000012</v>
      </c>
      <c r="EY103" s="58">
        <f ca="1">IFERROR(IF($I103="y",'Raw Weather Data'!EY102-$N103,"-"),"-")</f>
        <v>5.2669800000000038</v>
      </c>
      <c r="EZ103" s="313"/>
      <c r="FA103" s="89">
        <f t="shared" ca="1" si="118"/>
        <v>5.2669800000000038</v>
      </c>
      <c r="FB103" s="58">
        <f ca="1">IFERROR(IF($I103="y",'Raw Weather Data'!FB102-$N103,"-"),"-")</f>
        <v>4.1869800000000055</v>
      </c>
      <c r="FC103" s="313"/>
      <c r="FD103" s="89">
        <f t="shared" ca="1" si="119"/>
        <v>4.1869800000000055</v>
      </c>
      <c r="FE103" s="58">
        <f ca="1">IFERROR(IF($I103="y",'Raw Weather Data'!FE102-$N103,"-"),"-")</f>
        <v>4.9069800000000043</v>
      </c>
      <c r="FF103" s="313"/>
      <c r="FG103" s="91">
        <f t="shared" ca="1" si="81"/>
        <v>4.9069800000000043</v>
      </c>
      <c r="FJ103" s="63">
        <f ca="1">IFERROR(IF($I103="y",'Raw Weather Data'!FJ102-$N103,"-"),"-")</f>
        <v>7.2469800000000077</v>
      </c>
      <c r="FK103" s="313"/>
      <c r="FL103" s="89">
        <f t="shared" ca="1" si="120"/>
        <v>7.2469800000000077</v>
      </c>
      <c r="FM103" s="58">
        <f ca="1">IFERROR(IF($I103="y",'Raw Weather Data'!FM102-$N103,"-"),"-")</f>
        <v>7.1389800000000037</v>
      </c>
      <c r="FN103" s="313"/>
      <c r="FO103" s="89">
        <f t="shared" ca="1" si="121"/>
        <v>7.1389800000000037</v>
      </c>
      <c r="FP103" s="58">
        <f ca="1">IFERROR(IF($I103="y",'Raw Weather Data'!FP102-$N103,"-"),"-")</f>
        <v>7.0669800000000009</v>
      </c>
      <c r="FQ103" s="313"/>
      <c r="FR103" s="89">
        <f t="shared" ca="1" si="122"/>
        <v>7.0669800000000009</v>
      </c>
      <c r="FS103" s="58">
        <f ca="1">IFERROR(IF($I103="y",'Raw Weather Data'!FS102-$N103,"-"),"-")</f>
        <v>7.6429799999999943</v>
      </c>
      <c r="FT103" s="313"/>
      <c r="FU103" s="89">
        <f t="shared" ca="1" si="123"/>
        <v>7.6429799999999943</v>
      </c>
      <c r="FV103" s="58">
        <f ca="1">IFERROR(IF($I103="y",'Raw Weather Data'!FV102-$N103,"-"),"-")</f>
        <v>6.7969800000000049</v>
      </c>
      <c r="FW103" s="313"/>
      <c r="FX103" s="89">
        <f t="shared" ca="1" si="124"/>
        <v>6.7969800000000049</v>
      </c>
      <c r="FY103" s="58">
        <f ca="1">IFERROR(IF($I103="y",'Raw Weather Data'!FY102-$N103,"-"),"-")</f>
        <v>5.1409800000000132</v>
      </c>
      <c r="FZ103" s="313"/>
      <c r="GA103" s="89">
        <f t="shared" ca="1" si="125"/>
        <v>5.1409800000000132</v>
      </c>
      <c r="GB103" s="58">
        <f ca="1">IFERROR(IF($I103="y",'Raw Weather Data'!GB102-$N103,"-"),"-")</f>
        <v>7.5169800000000038</v>
      </c>
      <c r="GC103" s="313"/>
      <c r="GD103" s="89">
        <f t="shared" ca="1" si="126"/>
        <v>7.5169800000000038</v>
      </c>
      <c r="GE103" s="58">
        <f ca="1">IFERROR(IF($I103="y",'Raw Weather Data'!GE102-$N103,"-"),"-")</f>
        <v>5.7889800000000093</v>
      </c>
      <c r="GF103" s="313"/>
      <c r="GG103" s="89">
        <f t="shared" ca="1" si="82"/>
        <v>5.7889800000000093</v>
      </c>
      <c r="GH103" s="46">
        <f ca="1">IF($I103="y",'Raw Weather Data'!GH102-$N103,"-")</f>
        <v>5.0329800000000091</v>
      </c>
      <c r="GI103" s="313"/>
      <c r="GJ103" s="89">
        <f t="shared" ca="1" si="83"/>
        <v>5.0329800000000091</v>
      </c>
      <c r="GK103" s="58">
        <f ca="1">IFERROR(IF($I103="y",'Raw Weather Data'!GK102-$N103,"-"),"-")</f>
        <v>2.6029800000000023</v>
      </c>
      <c r="GL103" s="313"/>
      <c r="GM103" s="89">
        <f t="shared" ca="1" si="127"/>
        <v>2.6029800000000023</v>
      </c>
      <c r="GN103" s="58">
        <f ca="1">IFERROR(IF($I103="y",'Raw Weather Data'!GN102-$N103,"-"),"-")</f>
        <v>4.5649800000000056</v>
      </c>
      <c r="GO103" s="313"/>
      <c r="GP103" s="89">
        <f t="shared" ca="1" si="128"/>
        <v>4.5649800000000056</v>
      </c>
      <c r="GQ103" s="58">
        <f ca="1">IFERROR(IF($I103="y",'Raw Weather Data'!GQ102-$N103,"-"),"-")</f>
        <v>5.1229799999999983</v>
      </c>
      <c r="GR103" s="313"/>
      <c r="GS103" s="89">
        <f t="shared" ca="1" si="129"/>
        <v>5.1229799999999983</v>
      </c>
      <c r="GT103" s="58">
        <f ca="1">IFERROR(IF($I103="y",'Raw Weather Data'!GT102-$N103,"-"),"-")</f>
        <v>7.0489800000000002</v>
      </c>
      <c r="GU103" s="313"/>
      <c r="GV103" s="89">
        <f t="shared" ca="1" si="130"/>
        <v>7.0489800000000002</v>
      </c>
      <c r="GW103" s="58">
        <f ca="1">IFERROR(IF($I103="y",'Raw Weather Data'!GW102-$N103,"-"),"-")</f>
        <v>4.2229800000000068</v>
      </c>
      <c r="GX103" s="313"/>
      <c r="GY103" s="89">
        <f t="shared" ca="1" si="131"/>
        <v>4.2229800000000068</v>
      </c>
      <c r="GZ103" s="58">
        <f ca="1">IFERROR(IF($I103="y",'Raw Weather Data'!GZ102-$N103,"-"),"-")</f>
        <v>5.3029800000000051</v>
      </c>
      <c r="HA103" s="313"/>
      <c r="HB103" s="89">
        <f t="shared" ca="1" si="132"/>
        <v>5.3029800000000051</v>
      </c>
      <c r="HC103" s="58">
        <f ca="1">IFERROR(IF($I103="y",'Raw Weather Data'!HC102-$N103,"-"),"-")</f>
        <v>3.8269799999999918</v>
      </c>
      <c r="HD103" s="313"/>
      <c r="HE103" s="91">
        <f t="shared" ca="1" si="133"/>
        <v>3.8269799999999918</v>
      </c>
    </row>
    <row r="104" spans="8:213" x14ac:dyDescent="0.35">
      <c r="H104" s="301">
        <f t="shared" si="136"/>
        <v>28</v>
      </c>
      <c r="I104" s="301" t="str">
        <f t="shared" si="136"/>
        <v>Y</v>
      </c>
      <c r="M104" s="117">
        <f t="shared" ca="1" si="137"/>
        <v>44764</v>
      </c>
      <c r="N104" s="119">
        <f t="shared" ca="1" si="137"/>
        <v>80.088800000000006</v>
      </c>
      <c r="P104" s="63">
        <f ca="1">IFERROR(IF($I104="y",'Raw Weather Data'!P103-$N104,"-"),"-")</f>
        <v>-2.332800000000006</v>
      </c>
      <c r="Q104" s="313"/>
      <c r="R104" s="89">
        <f t="shared" ca="1" si="84"/>
        <v>2.332800000000006</v>
      </c>
      <c r="S104" s="58">
        <f ca="1">IFERROR(IF($I104="y",'Raw Weather Data'!S103-$N104,"-"),"-")</f>
        <v>-1.9548000000000059</v>
      </c>
      <c r="T104" s="313"/>
      <c r="U104" s="89">
        <f t="shared" ca="1" si="85"/>
        <v>1.9548000000000059</v>
      </c>
      <c r="V104" s="58">
        <f ca="1">IFERROR(IF($I104="y",'Raw Weather Data'!V103-$N104,"-"),"-")</f>
        <v>0.40319999999999823</v>
      </c>
      <c r="W104" s="313"/>
      <c r="X104" s="89">
        <f t="shared" ca="1" si="86"/>
        <v>0.40319999999999823</v>
      </c>
      <c r="Y104" s="58">
        <f ca="1">IFERROR(IF($I104="y",'Raw Weather Data'!Y103-$N104,"-"),"-")</f>
        <v>0.97920000000000584</v>
      </c>
      <c r="Z104" s="313"/>
      <c r="AA104" s="89">
        <f t="shared" ca="1" si="87"/>
        <v>0.97920000000000584</v>
      </c>
      <c r="AB104" s="58">
        <f ca="1">IFERROR(IF($I104="y",'Raw Weather Data'!AB103-$N104,"-"),"-")</f>
        <v>0.20519999999999072</v>
      </c>
      <c r="AC104" s="313"/>
      <c r="AD104" s="89">
        <f t="shared" ca="1" si="88"/>
        <v>0.20519999999999072</v>
      </c>
      <c r="AE104" s="58">
        <f ca="1">IFERROR(IF($I104="y",'Raw Weather Data'!AE103-$N104,"-"),"-")</f>
        <v>1.1411999999999978</v>
      </c>
      <c r="AF104" s="313"/>
      <c r="AG104" s="89">
        <f t="shared" ca="1" si="70"/>
        <v>1.1411999999999978</v>
      </c>
      <c r="AH104" s="58">
        <f ca="1">IFERROR(IF($I104="y",'Raw Weather Data'!AH103-$N104,"-"),"-")</f>
        <v>7.1999999999974307E-3</v>
      </c>
      <c r="AI104" s="313"/>
      <c r="AJ104" s="89">
        <f t="shared" ca="1" si="71"/>
        <v>7.1999999999974307E-3</v>
      </c>
      <c r="AK104" s="58">
        <f ca="1">IFERROR(IF($I104="y",'Raw Weather Data'!AK103-$N104,"-"),"-")</f>
        <v>-0.33480000000000132</v>
      </c>
      <c r="AL104" s="313"/>
      <c r="AM104" s="89">
        <f t="shared" ca="1" si="72"/>
        <v>0.33480000000000132</v>
      </c>
      <c r="AN104" s="46">
        <f ca="1">IFERROR(IF($I104="y",'Raw Weather Data'!AN103-$N104,"-"),"-")</f>
        <v>-2.386800000000008</v>
      </c>
      <c r="AO104" s="313"/>
      <c r="AP104" s="89">
        <f t="shared" ca="1" si="73"/>
        <v>2.386800000000008</v>
      </c>
      <c r="AQ104" s="58">
        <f ca="1">IFERROR(IF($I104="y",'Raw Weather Data'!AQ103-$N104,"-"),"-")</f>
        <v>-1.9188000000000045</v>
      </c>
      <c r="AR104" s="313"/>
      <c r="AS104" s="89">
        <f t="shared" ca="1" si="74"/>
        <v>1.9188000000000045</v>
      </c>
      <c r="AT104" s="58">
        <f ca="1">IFERROR(IF($I104="y",'Raw Weather Data'!AT103-$N104,"-"),"-")</f>
        <v>1.3571999999999917</v>
      </c>
      <c r="AU104" s="313"/>
      <c r="AV104" s="89">
        <f t="shared" ca="1" si="75"/>
        <v>1.3571999999999917</v>
      </c>
      <c r="AW104" s="58">
        <f ca="1">IFERROR(IF($I104="y",'Raw Weather Data'!AW103-$N104,"-"),"-")</f>
        <v>1.3391999999999911</v>
      </c>
      <c r="AX104" s="313"/>
      <c r="AY104" s="89">
        <f t="shared" ca="1" si="76"/>
        <v>1.3391999999999911</v>
      </c>
      <c r="AZ104" s="58">
        <f ca="1">IFERROR(IF($I104="y",'Raw Weather Data'!AZ103-$N104,"-"),"-")</f>
        <v>0.90720000000000312</v>
      </c>
      <c r="BA104" s="313"/>
      <c r="BB104" s="89">
        <f t="shared" ca="1" si="77"/>
        <v>0.90720000000000312</v>
      </c>
      <c r="BC104" s="58">
        <f ca="1">IFERROR(IF($I104="y",'Raw Weather Data'!BC103-$N104,"-"),"-")</f>
        <v>1.627200000000002</v>
      </c>
      <c r="BD104" s="313"/>
      <c r="BE104" s="89">
        <f t="shared" ca="1" si="78"/>
        <v>1.627200000000002</v>
      </c>
      <c r="BF104" s="58">
        <f ca="1">IFERROR(IF($I104="y",'Raw Weather Data'!BF103-$N104,"-"),"-")</f>
        <v>1.4651999999999958</v>
      </c>
      <c r="BG104" s="313"/>
      <c r="BH104" s="89">
        <f t="shared" ca="1" si="79"/>
        <v>1.4651999999999958</v>
      </c>
      <c r="BI104" s="58">
        <f ca="1">IFERROR(IF($I104="y",'Raw Weather Data'!BI103-$N104,"-"),"-")</f>
        <v>-0.33480000000000132</v>
      </c>
      <c r="BJ104" s="313"/>
      <c r="BK104" s="91">
        <f t="shared" ca="1" si="80"/>
        <v>0.33480000000000132</v>
      </c>
      <c r="BN104" s="63">
        <f ca="1">IFERROR(IF($I104="y",'Raw Weather Data'!BN103-$N104,"-"),"-")</f>
        <v>-1.4688000000000017</v>
      </c>
      <c r="BO104" s="313"/>
      <c r="BP104" s="89">
        <f t="shared" ca="1" si="89"/>
        <v>1.4688000000000017</v>
      </c>
      <c r="BQ104" s="58">
        <f ca="1">IFERROR(IF($I104="y",'Raw Weather Data'!BQ103-$N104,"-"),"-")</f>
        <v>-3.3228000000000009</v>
      </c>
      <c r="BR104" s="313"/>
      <c r="BS104" s="89">
        <f t="shared" ca="1" si="90"/>
        <v>3.3228000000000009</v>
      </c>
      <c r="BT104" s="58">
        <f ca="1">IFERROR(IF($I104="y",'Raw Weather Data'!BT103-$N104,"-"),"-")</f>
        <v>0.11520000000000152</v>
      </c>
      <c r="BU104" s="313"/>
      <c r="BV104" s="89">
        <f t="shared" ca="1" si="91"/>
        <v>0.11520000000000152</v>
      </c>
      <c r="BW104" s="58">
        <f ca="1">IFERROR(IF($I104="y",'Raw Weather Data'!BW103-$N104,"-"),"-")</f>
        <v>1.1051999999999822</v>
      </c>
      <c r="BX104" s="313"/>
      <c r="BY104" s="89">
        <f t="shared" ca="1" si="92"/>
        <v>1.1051999999999822</v>
      </c>
      <c r="BZ104" s="58">
        <f ca="1">IFERROR(IF($I104="y",'Raw Weather Data'!BZ103-$N104,"-"),"-")</f>
        <v>-8.280000000000598E-2</v>
      </c>
      <c r="CA104" s="313"/>
      <c r="CB104" s="89">
        <f t="shared" ca="1" si="93"/>
        <v>8.280000000000598E-2</v>
      </c>
      <c r="CC104" s="58">
        <f ca="1">IFERROR(IF($I104="y",'Raw Weather Data'!CC103-$N104,"-"),"-")</f>
        <v>0.47519999999998674</v>
      </c>
      <c r="CD104" s="313"/>
      <c r="CE104" s="89">
        <f t="shared" ca="1" si="94"/>
        <v>0.47519999999998674</v>
      </c>
      <c r="CF104" s="58">
        <f ca="1">IFERROR(IF($I104="y",'Raw Weather Data'!CF103-$N104,"-"),"-")</f>
        <v>1.2491999999999877</v>
      </c>
      <c r="CG104" s="313"/>
      <c r="CH104" s="89">
        <f t="shared" ca="1" si="95"/>
        <v>1.2491999999999877</v>
      </c>
      <c r="CI104" s="58">
        <f ca="1">IFERROR(IF($I104="y",'Raw Weather Data'!CI103-$N104,"-"),"-")</f>
        <v>0.34919999999999618</v>
      </c>
      <c r="CJ104" s="313"/>
      <c r="CK104" s="89">
        <f t="shared" ca="1" si="96"/>
        <v>0.34919999999999618</v>
      </c>
      <c r="CL104" s="46">
        <f ca="1">IFERROR(IF($I104="y",'Raw Weather Data'!CL103-$N104,"-"),"-")</f>
        <v>-1.1268000000000029</v>
      </c>
      <c r="CM104" s="313"/>
      <c r="CN104" s="89">
        <f t="shared" ca="1" si="97"/>
        <v>1.1268000000000029</v>
      </c>
      <c r="CO104" s="58">
        <f ca="1">IFERROR(IF($I104="y",'Raw Weather Data'!CO103-$N104,"-"),"-")</f>
        <v>-2.3508000000000067</v>
      </c>
      <c r="CP104" s="313"/>
      <c r="CQ104" s="89">
        <f t="shared" ca="1" si="98"/>
        <v>2.3508000000000067</v>
      </c>
      <c r="CR104" s="58">
        <f ca="1">IFERROR(IF($I104="y",'Raw Weather Data'!CR103-$N104,"-"),"-")</f>
        <v>1.1591999999999842</v>
      </c>
      <c r="CS104" s="313"/>
      <c r="CT104" s="89">
        <f t="shared" ca="1" si="99"/>
        <v>1.1591999999999842</v>
      </c>
      <c r="CU104" s="58">
        <f ca="1">IFERROR(IF($I104="y",'Raw Weather Data'!CU103-$N104,"-"),"-")</f>
        <v>2.2211999999999961</v>
      </c>
      <c r="CV104" s="313"/>
      <c r="CW104" s="89">
        <f t="shared" ca="1" si="100"/>
        <v>2.2211999999999961</v>
      </c>
      <c r="CX104" s="58">
        <f ca="1">IFERROR(IF($I104="y",'Raw Weather Data'!CX103-$N104,"-"),"-")</f>
        <v>1.4831999999999965</v>
      </c>
      <c r="CY104" s="313"/>
      <c r="CZ104" s="89">
        <f t="shared" ca="1" si="101"/>
        <v>1.4831999999999965</v>
      </c>
      <c r="DA104" s="58">
        <f ca="1">IFERROR(IF($I104="y",'Raw Weather Data'!DA103-$N104,"-"),"-")</f>
        <v>3.4991999999999877</v>
      </c>
      <c r="DB104" s="313"/>
      <c r="DC104" s="89">
        <f t="shared" ca="1" si="102"/>
        <v>3.4991999999999877</v>
      </c>
      <c r="DD104" s="58">
        <f ca="1">IFERROR(IF($I104="y",'Raw Weather Data'!DD103-$N104,"-"),"-")</f>
        <v>1.4471999999999952</v>
      </c>
      <c r="DE104" s="313"/>
      <c r="DF104" s="89">
        <f t="shared" ca="1" si="103"/>
        <v>1.4471999999999952</v>
      </c>
      <c r="DG104" s="58">
        <f ca="1">IFERROR(IF($I104="y",'Raw Weather Data'!DG103-$N104,"-"),"-")</f>
        <v>-1.1268000000000029</v>
      </c>
      <c r="DH104" s="313"/>
      <c r="DI104" s="91">
        <f t="shared" ca="1" si="104"/>
        <v>1.1268000000000029</v>
      </c>
      <c r="DL104" s="63">
        <f ca="1">IFERROR(IF($I104="y",'Raw Weather Data'!DL103-$N104,"-"),"-")</f>
        <v>-1.0908000000000158</v>
      </c>
      <c r="DM104" s="313"/>
      <c r="DN104" s="89">
        <f t="shared" ca="1" si="105"/>
        <v>1.0908000000000158</v>
      </c>
      <c r="DO104" s="58">
        <f ca="1">IFERROR(IF($I104="y",'Raw Weather Data'!DO103-$N104,"-"),"-")</f>
        <v>-2.9628000000000014</v>
      </c>
      <c r="DP104" s="313"/>
      <c r="DQ104" s="89">
        <f t="shared" ca="1" si="106"/>
        <v>2.9628000000000014</v>
      </c>
      <c r="DR104" s="58">
        <f ca="1">IFERROR(IF($I104="y",'Raw Weather Data'!DR103-$N104,"-"),"-")</f>
        <v>-1.0908000000000158</v>
      </c>
      <c r="DS104" s="313"/>
      <c r="DT104" s="89">
        <f t="shared" ca="1" si="107"/>
        <v>1.0908000000000158</v>
      </c>
      <c r="DU104" s="58">
        <f ca="1">IFERROR(IF($I104="y",'Raw Weather Data'!DU103-$N104,"-"),"-")</f>
        <v>1.7891999999999939</v>
      </c>
      <c r="DV104" s="313"/>
      <c r="DW104" s="89">
        <f t="shared" ca="1" si="108"/>
        <v>1.7891999999999939</v>
      </c>
      <c r="DX104" s="58">
        <f ca="1">IFERROR(IF($I104="y",'Raw Weather Data'!DX103-$N104,"-"),"-")</f>
        <v>1.6632000000000033</v>
      </c>
      <c r="DY104" s="313"/>
      <c r="DZ104" s="89">
        <f t="shared" ca="1" si="109"/>
        <v>1.6632000000000033</v>
      </c>
      <c r="EA104" s="58">
        <f ca="1">IFERROR(IF($I104="y",'Raw Weather Data'!EA103-$N104,"-"),"-")</f>
        <v>0.90720000000000312</v>
      </c>
      <c r="EB104" s="313"/>
      <c r="EC104" s="89">
        <f t="shared" ca="1" si="110"/>
        <v>0.90720000000000312</v>
      </c>
      <c r="ED104" s="58">
        <f ca="1">IFERROR(IF($I104="y",'Raw Weather Data'!ED103-$N104,"-"),"-")</f>
        <v>2.1491999999999933</v>
      </c>
      <c r="EE104" s="313"/>
      <c r="EF104" s="89">
        <f t="shared" ca="1" si="111"/>
        <v>2.1491999999999933</v>
      </c>
      <c r="EG104" s="58">
        <f ca="1">IFERROR(IF($I104="y",'Raw Weather Data'!EG103-$N104,"-"),"-")</f>
        <v>7.9200000000000159E-2</v>
      </c>
      <c r="EH104" s="313"/>
      <c r="EI104" s="89">
        <f t="shared" ca="1" si="112"/>
        <v>7.9200000000000159E-2</v>
      </c>
      <c r="EJ104" s="46">
        <f ca="1">IFERROR(IF($I104="y",'Raw Weather Data'!EJ103-$N104,"-"),"-")</f>
        <v>-0.71280000000000143</v>
      </c>
      <c r="EK104" s="313"/>
      <c r="EL104" s="89">
        <f t="shared" ca="1" si="113"/>
        <v>0.71280000000000143</v>
      </c>
      <c r="EM104" s="58">
        <f ca="1">IFERROR(IF($I104="y",'Raw Weather Data'!EM103-$N104,"-"),"-")</f>
        <v>-1.5228000000000037</v>
      </c>
      <c r="EN104" s="313"/>
      <c r="EO104" s="89">
        <f t="shared" ca="1" si="114"/>
        <v>1.5228000000000037</v>
      </c>
      <c r="EP104" s="58">
        <f ca="1">IFERROR(IF($I104="y",'Raw Weather Data'!EP103-$N104,"-"),"-")</f>
        <v>-1.0908000000000158</v>
      </c>
      <c r="EQ104" s="313"/>
      <c r="ER104" s="89">
        <f t="shared" ca="1" si="115"/>
        <v>1.0908000000000158</v>
      </c>
      <c r="ES104" s="58">
        <f ca="1">IFERROR(IF($I104="y",'Raw Weather Data'!ES103-$N104,"-"),"-")</f>
        <v>0.76319999999999766</v>
      </c>
      <c r="ET104" s="313"/>
      <c r="EU104" s="89">
        <f t="shared" ca="1" si="116"/>
        <v>0.76319999999999766</v>
      </c>
      <c r="EV104" s="58">
        <f ca="1">IFERROR(IF($I104="y",'Raw Weather Data'!EV103-$N104,"-"),"-")</f>
        <v>0.51119999999998811</v>
      </c>
      <c r="EW104" s="313"/>
      <c r="EX104" s="89">
        <f t="shared" ca="1" si="117"/>
        <v>0.51119999999998811</v>
      </c>
      <c r="EY104" s="58">
        <f ca="1">IFERROR(IF($I104="y",'Raw Weather Data'!EY103-$N104,"-"),"-")</f>
        <v>1.9511999999999858</v>
      </c>
      <c r="EZ104" s="313"/>
      <c r="FA104" s="89">
        <f t="shared" ca="1" si="118"/>
        <v>1.9511999999999858</v>
      </c>
      <c r="FB104" s="58">
        <f ca="1">IFERROR(IF($I104="y",'Raw Weather Data'!FB103-$N104,"-"),"-")</f>
        <v>1.4831999999999965</v>
      </c>
      <c r="FC104" s="313"/>
      <c r="FD104" s="89">
        <f t="shared" ca="1" si="119"/>
        <v>1.4831999999999965</v>
      </c>
      <c r="FE104" s="58">
        <f ca="1">IFERROR(IF($I104="y",'Raw Weather Data'!FE103-$N104,"-"),"-")</f>
        <v>1.0871999999999957</v>
      </c>
      <c r="FF104" s="313"/>
      <c r="FG104" s="91">
        <f t="shared" ca="1" si="81"/>
        <v>1.0871999999999957</v>
      </c>
      <c r="FJ104" s="63">
        <f ca="1">IFERROR(IF($I104="y",'Raw Weather Data'!FJ103-$N104,"-"),"-")</f>
        <v>-3.0348000000000042</v>
      </c>
      <c r="FK104" s="313"/>
      <c r="FL104" s="89">
        <f t="shared" ca="1" si="120"/>
        <v>3.0348000000000042</v>
      </c>
      <c r="FM104" s="58">
        <f ca="1">IFERROR(IF($I104="y",'Raw Weather Data'!FM103-$N104,"-"),"-")</f>
        <v>-2.386800000000008</v>
      </c>
      <c r="FN104" s="313"/>
      <c r="FO104" s="89">
        <f t="shared" ca="1" si="121"/>
        <v>2.386800000000008</v>
      </c>
      <c r="FP104" s="58">
        <f ca="1">IFERROR(IF($I104="y",'Raw Weather Data'!FP103-$N104,"-"),"-")</f>
        <v>0.87120000000000175</v>
      </c>
      <c r="FQ104" s="313"/>
      <c r="FR104" s="89">
        <f t="shared" ca="1" si="122"/>
        <v>0.87120000000000175</v>
      </c>
      <c r="FS104" s="58">
        <f ca="1">IFERROR(IF($I104="y",'Raw Weather Data'!FS103-$N104,"-"),"-")</f>
        <v>1.5551999999999992</v>
      </c>
      <c r="FT104" s="313"/>
      <c r="FU104" s="89">
        <f t="shared" ca="1" si="123"/>
        <v>1.5551999999999992</v>
      </c>
      <c r="FV104" s="58">
        <f ca="1">IFERROR(IF($I104="y",'Raw Weather Data'!FV103-$N104,"-"),"-")</f>
        <v>0.63719999999999288</v>
      </c>
      <c r="FW104" s="313"/>
      <c r="FX104" s="89">
        <f t="shared" ca="1" si="124"/>
        <v>0.63719999999999288</v>
      </c>
      <c r="FY104" s="58">
        <f ca="1">IFERROR(IF($I104="y",'Raw Weather Data'!FY103-$N104,"-"),"-")</f>
        <v>1.231199999999987</v>
      </c>
      <c r="FZ104" s="313"/>
      <c r="GA104" s="89">
        <f t="shared" ca="1" si="125"/>
        <v>1.231199999999987</v>
      </c>
      <c r="GB104" s="58">
        <f ca="1">IFERROR(IF($I104="y",'Raw Weather Data'!GB103-$N104,"-"),"-")</f>
        <v>0.3311999999999955</v>
      </c>
      <c r="GC104" s="313"/>
      <c r="GD104" s="89">
        <f t="shared" ca="1" si="126"/>
        <v>0.3311999999999955</v>
      </c>
      <c r="GE104" s="58">
        <f ca="1">IFERROR(IF($I104="y",'Raw Weather Data'!GE103-$N104,"-"),"-")</f>
        <v>-0.55079999999999529</v>
      </c>
      <c r="GF104" s="313"/>
      <c r="GG104" s="89">
        <f t="shared" ca="1" si="82"/>
        <v>0.55079999999999529</v>
      </c>
      <c r="GH104" s="46">
        <f ca="1">IF($I104="y",'Raw Weather Data'!GH103-$N104,"-")</f>
        <v>-1.7028000000000105</v>
      </c>
      <c r="GI104" s="313"/>
      <c r="GJ104" s="89">
        <f t="shared" ca="1" si="83"/>
        <v>1.7028000000000105</v>
      </c>
      <c r="GK104" s="58">
        <f ca="1">IFERROR(IF($I104="y",'Raw Weather Data'!GK103-$N104,"-"),"-")</f>
        <v>1.5011999999999972</v>
      </c>
      <c r="GL104" s="313"/>
      <c r="GM104" s="89">
        <f t="shared" ca="1" si="127"/>
        <v>1.5011999999999972</v>
      </c>
      <c r="GN104" s="58">
        <f ca="1">IFERROR(IF($I104="y",'Raw Weather Data'!GN103-$N104,"-"),"-")</f>
        <v>2.0231999999999886</v>
      </c>
      <c r="GO104" s="313"/>
      <c r="GP104" s="89">
        <f t="shared" ca="1" si="128"/>
        <v>2.0231999999999886</v>
      </c>
      <c r="GQ104" s="58">
        <f ca="1">IFERROR(IF($I104="y",'Raw Weather Data'!GQ103-$N104,"-"),"-")</f>
        <v>4.2011999999999858</v>
      </c>
      <c r="GR104" s="313"/>
      <c r="GS104" s="89">
        <f t="shared" ca="1" si="129"/>
        <v>4.2011999999999858</v>
      </c>
      <c r="GT104" s="58">
        <f ca="1">IFERROR(IF($I104="y",'Raw Weather Data'!GT103-$N104,"-"),"-")</f>
        <v>0.94319999999999027</v>
      </c>
      <c r="GU104" s="313"/>
      <c r="GV104" s="89">
        <f t="shared" ca="1" si="130"/>
        <v>0.94319999999999027</v>
      </c>
      <c r="GW104" s="58">
        <f ca="1">IFERROR(IF($I104="y",'Raw Weather Data'!GW103-$N104,"-"),"-")</f>
        <v>1.4291999999999945</v>
      </c>
      <c r="GX104" s="313"/>
      <c r="GY104" s="89">
        <f t="shared" ca="1" si="131"/>
        <v>1.4291999999999945</v>
      </c>
      <c r="GZ104" s="58">
        <f ca="1">IFERROR(IF($I104="y",'Raw Weather Data'!GZ103-$N104,"-"),"-")</f>
        <v>-0.56880000000001019</v>
      </c>
      <c r="HA104" s="313"/>
      <c r="HB104" s="89">
        <f t="shared" ca="1" si="132"/>
        <v>0.56880000000001019</v>
      </c>
      <c r="HC104" s="58">
        <f ca="1">IFERROR(IF($I104="y",'Raw Weather Data'!HC103-$N104,"-"),"-")</f>
        <v>-0.7488000000000028</v>
      </c>
      <c r="HD104" s="313"/>
      <c r="HE104" s="91">
        <f t="shared" ca="1" si="133"/>
        <v>0.7488000000000028</v>
      </c>
    </row>
    <row r="105" spans="8:213" x14ac:dyDescent="0.35">
      <c r="H105" s="301">
        <f t="shared" si="136"/>
        <v>29</v>
      </c>
      <c r="I105" s="301">
        <f t="shared" si="136"/>
        <v>0</v>
      </c>
      <c r="M105" s="146">
        <f t="shared" ref="M105:N105" ca="1" si="138">M50</f>
        <v>44763</v>
      </c>
      <c r="N105" s="151">
        <f t="shared" ca="1" si="138"/>
        <v>81.873860000000008</v>
      </c>
      <c r="P105" s="152" t="str">
        <f>IFERROR(IF($I105="y",'Raw Weather Data'!P104-$N105,"-"),"-")</f>
        <v>-</v>
      </c>
      <c r="Q105" s="314"/>
      <c r="R105" s="153" t="str">
        <f t="shared" si="84"/>
        <v>-</v>
      </c>
      <c r="S105" s="149" t="str">
        <f>IFERROR(IF($I105="y",'Raw Weather Data'!S104-$N105,"-"),"-")</f>
        <v>-</v>
      </c>
      <c r="T105" s="314"/>
      <c r="U105" s="153" t="str">
        <f t="shared" si="85"/>
        <v>-</v>
      </c>
      <c r="V105" s="149" t="str">
        <f>IFERROR(IF($I105="y",'Raw Weather Data'!V104-$N105,"-"),"-")</f>
        <v>-</v>
      </c>
      <c r="W105" s="314"/>
      <c r="X105" s="153" t="str">
        <f t="shared" si="86"/>
        <v>-</v>
      </c>
      <c r="Y105" s="149" t="str">
        <f>IFERROR(IF($I105="y",'Raw Weather Data'!Y104-$N105,"-"),"-")</f>
        <v>-</v>
      </c>
      <c r="Z105" s="314"/>
      <c r="AA105" s="153" t="str">
        <f t="shared" si="87"/>
        <v>-</v>
      </c>
      <c r="AB105" s="149" t="str">
        <f>IFERROR(IF($I105="y",'Raw Weather Data'!AB104-$N105,"-"),"-")</f>
        <v>-</v>
      </c>
      <c r="AC105" s="314"/>
      <c r="AD105" s="153" t="str">
        <f t="shared" si="88"/>
        <v>-</v>
      </c>
      <c r="AE105" s="149" t="str">
        <f>IFERROR(IF($I105="y",'Raw Weather Data'!AE104-$N105,"-"),"-")</f>
        <v>-</v>
      </c>
      <c r="AF105" s="314"/>
      <c r="AG105" s="153" t="str">
        <f t="shared" si="70"/>
        <v>-</v>
      </c>
      <c r="AH105" s="149" t="str">
        <f>IFERROR(IF($I105="y",'Raw Weather Data'!AH104-$N105,"-"),"-")</f>
        <v>-</v>
      </c>
      <c r="AI105" s="314"/>
      <c r="AJ105" s="153" t="str">
        <f t="shared" si="71"/>
        <v>-</v>
      </c>
      <c r="AK105" s="149" t="str">
        <f>IFERROR(IF($I105="y",'Raw Weather Data'!AK104-$N105,"-"),"-")</f>
        <v>-</v>
      </c>
      <c r="AL105" s="314"/>
      <c r="AM105" s="153" t="str">
        <f t="shared" si="72"/>
        <v>-</v>
      </c>
      <c r="AN105" s="154" t="str">
        <f>IFERROR(IF($I105="y",'Raw Weather Data'!AN104-$N105,"-"),"-")</f>
        <v>-</v>
      </c>
      <c r="AO105" s="314"/>
      <c r="AP105" s="153" t="str">
        <f t="shared" si="73"/>
        <v>-</v>
      </c>
      <c r="AQ105" s="149" t="str">
        <f>IFERROR(IF($I105="y",'Raw Weather Data'!AQ104-$N105,"-"),"-")</f>
        <v>-</v>
      </c>
      <c r="AR105" s="314"/>
      <c r="AS105" s="153" t="str">
        <f t="shared" si="74"/>
        <v>-</v>
      </c>
      <c r="AT105" s="149" t="str">
        <f>IFERROR(IF($I105="y",'Raw Weather Data'!AT104-$N105,"-"),"-")</f>
        <v>-</v>
      </c>
      <c r="AU105" s="314"/>
      <c r="AV105" s="153" t="str">
        <f t="shared" si="75"/>
        <v>-</v>
      </c>
      <c r="AW105" s="149" t="str">
        <f>IFERROR(IF($I105="y",'Raw Weather Data'!AW104-$N105,"-"),"-")</f>
        <v>-</v>
      </c>
      <c r="AX105" s="314"/>
      <c r="AY105" s="153" t="str">
        <f t="shared" si="76"/>
        <v>-</v>
      </c>
      <c r="AZ105" s="149" t="str">
        <f>IFERROR(IF($I105="y",'Raw Weather Data'!AZ104-$N105,"-"),"-")</f>
        <v>-</v>
      </c>
      <c r="BA105" s="314"/>
      <c r="BB105" s="153" t="str">
        <f t="shared" si="77"/>
        <v>-</v>
      </c>
      <c r="BC105" s="149" t="str">
        <f>IFERROR(IF($I105="y",'Raw Weather Data'!BC104-$N105,"-"),"-")</f>
        <v>-</v>
      </c>
      <c r="BD105" s="314"/>
      <c r="BE105" s="153" t="str">
        <f t="shared" si="78"/>
        <v>-</v>
      </c>
      <c r="BF105" s="149" t="str">
        <f>IFERROR(IF($I105="y",'Raw Weather Data'!BF104-$N105,"-"),"-")</f>
        <v>-</v>
      </c>
      <c r="BG105" s="314"/>
      <c r="BH105" s="153" t="str">
        <f t="shared" si="79"/>
        <v>-</v>
      </c>
      <c r="BI105" s="149" t="str">
        <f>IFERROR(IF($I105="y",'Raw Weather Data'!BI104-$N105,"-"),"-")</f>
        <v>-</v>
      </c>
      <c r="BJ105" s="314"/>
      <c r="BK105" s="155" t="str">
        <f t="shared" si="80"/>
        <v>-</v>
      </c>
      <c r="BN105" s="63" t="str">
        <f>IFERROR(IF($I105="y",'Raw Weather Data'!BN104-$N105,"-"),"-")</f>
        <v>-</v>
      </c>
      <c r="BO105" s="313"/>
      <c r="BP105" s="89" t="str">
        <f t="shared" si="89"/>
        <v>-</v>
      </c>
      <c r="BQ105" s="58" t="str">
        <f>IFERROR(IF($I105="y",'Raw Weather Data'!BQ104-$N105,"-"),"-")</f>
        <v>-</v>
      </c>
      <c r="BR105" s="313"/>
      <c r="BS105" s="89" t="str">
        <f t="shared" si="90"/>
        <v>-</v>
      </c>
      <c r="BT105" s="58" t="str">
        <f>IFERROR(IF($I105="y",'Raw Weather Data'!BT104-$N105,"-"),"-")</f>
        <v>-</v>
      </c>
      <c r="BU105" s="313"/>
      <c r="BV105" s="89" t="str">
        <f t="shared" si="91"/>
        <v>-</v>
      </c>
      <c r="BW105" s="58" t="str">
        <f>IFERROR(IF($I105="y",'Raw Weather Data'!BW104-$N105,"-"),"-")</f>
        <v>-</v>
      </c>
      <c r="BX105" s="313"/>
      <c r="BY105" s="89" t="str">
        <f t="shared" si="92"/>
        <v>-</v>
      </c>
      <c r="BZ105" s="58" t="str">
        <f>IFERROR(IF($I105="y",'Raw Weather Data'!BZ104-$N105,"-"),"-")</f>
        <v>-</v>
      </c>
      <c r="CA105" s="313"/>
      <c r="CB105" s="89" t="str">
        <f t="shared" si="93"/>
        <v>-</v>
      </c>
      <c r="CC105" s="58" t="str">
        <f>IFERROR(IF($I105="y",'Raw Weather Data'!CC104-$N105,"-"),"-")</f>
        <v>-</v>
      </c>
      <c r="CD105" s="313"/>
      <c r="CE105" s="89" t="str">
        <f t="shared" si="94"/>
        <v>-</v>
      </c>
      <c r="CF105" s="58" t="str">
        <f>IFERROR(IF($I105="y",'Raw Weather Data'!CF104-$N105,"-"),"-")</f>
        <v>-</v>
      </c>
      <c r="CG105" s="314"/>
      <c r="CH105" s="153" t="str">
        <f t="shared" si="95"/>
        <v>-</v>
      </c>
      <c r="CI105" s="149" t="str">
        <f>IFERROR(IF($I105="y",'Raw Weather Data'!CI104-$N105,"-"),"-")</f>
        <v>-</v>
      </c>
      <c r="CJ105" s="314"/>
      <c r="CK105" s="153" t="str">
        <f t="shared" si="96"/>
        <v>-</v>
      </c>
      <c r="CL105" s="154" t="str">
        <f>IFERROR(IF($I105="y",'Raw Weather Data'!CL104-$N105,"-"),"-")</f>
        <v>-</v>
      </c>
      <c r="CM105" s="314"/>
      <c r="CN105" s="153" t="str">
        <f t="shared" si="97"/>
        <v>-</v>
      </c>
      <c r="CO105" s="149" t="str">
        <f>IFERROR(IF($I105="y",'Raw Weather Data'!CO104-$N105,"-"),"-")</f>
        <v>-</v>
      </c>
      <c r="CP105" s="314"/>
      <c r="CQ105" s="153" t="str">
        <f t="shared" si="98"/>
        <v>-</v>
      </c>
      <c r="CR105" s="149" t="str">
        <f>IFERROR(IF($I105="y",'Raw Weather Data'!CR104-$N105,"-"),"-")</f>
        <v>-</v>
      </c>
      <c r="CS105" s="314"/>
      <c r="CT105" s="153" t="str">
        <f t="shared" si="99"/>
        <v>-</v>
      </c>
      <c r="CU105" s="149" t="str">
        <f>IFERROR(IF($I105="y",'Raw Weather Data'!CU104-$N105,"-"),"-")</f>
        <v>-</v>
      </c>
      <c r="CV105" s="314"/>
      <c r="CW105" s="153" t="str">
        <f t="shared" si="100"/>
        <v>-</v>
      </c>
      <c r="CX105" s="149" t="str">
        <f>IFERROR(IF($I105="y",'Raw Weather Data'!CX104-$N105,"-"),"-")</f>
        <v>-</v>
      </c>
      <c r="CY105" s="314"/>
      <c r="CZ105" s="153" t="str">
        <f t="shared" si="101"/>
        <v>-</v>
      </c>
      <c r="DA105" s="149" t="str">
        <f>IFERROR(IF($I105="y",'Raw Weather Data'!DA104-$N105,"-"),"-")</f>
        <v>-</v>
      </c>
      <c r="DB105" s="314"/>
      <c r="DC105" s="153" t="str">
        <f t="shared" si="102"/>
        <v>-</v>
      </c>
      <c r="DD105" s="149" t="str">
        <f>IFERROR(IF($I105="y",'Raw Weather Data'!DD104-$N105,"-"),"-")</f>
        <v>-</v>
      </c>
      <c r="DE105" s="314"/>
      <c r="DF105" s="153" t="str">
        <f t="shared" si="103"/>
        <v>-</v>
      </c>
      <c r="DG105" s="149" t="str">
        <f>IFERROR(IF($I105="y",'Raw Weather Data'!DG104-$N105,"-"),"-")</f>
        <v>-</v>
      </c>
      <c r="DH105" s="314"/>
      <c r="DI105" s="155" t="str">
        <f t="shared" si="104"/>
        <v>-</v>
      </c>
      <c r="DL105" s="152" t="str">
        <f>IFERROR(IF($I105="y",'Raw Weather Data'!DL104-$N105,"-"),"-")</f>
        <v>-</v>
      </c>
      <c r="DM105" s="314"/>
      <c r="DN105" s="153" t="str">
        <f t="shared" si="105"/>
        <v>-</v>
      </c>
      <c r="DO105" s="149" t="str">
        <f>IFERROR(IF($I105="y",'Raw Weather Data'!DO104-$N105,"-"),"-")</f>
        <v>-</v>
      </c>
      <c r="DP105" s="314"/>
      <c r="DQ105" s="153" t="str">
        <f t="shared" si="106"/>
        <v>-</v>
      </c>
      <c r="DR105" s="149" t="str">
        <f>IFERROR(IF($I105="y",'Raw Weather Data'!DR104-$N105,"-"),"-")</f>
        <v>-</v>
      </c>
      <c r="DS105" s="314"/>
      <c r="DT105" s="153" t="str">
        <f t="shared" si="107"/>
        <v>-</v>
      </c>
      <c r="DU105" s="149" t="str">
        <f>IFERROR(IF($I105="y",'Raw Weather Data'!DU104-$N105,"-"),"-")</f>
        <v>-</v>
      </c>
      <c r="DV105" s="314"/>
      <c r="DW105" s="153" t="str">
        <f t="shared" si="108"/>
        <v>-</v>
      </c>
      <c r="DX105" s="149" t="str">
        <f>IFERROR(IF($I105="y",'Raw Weather Data'!DX104-$N105,"-"),"-")</f>
        <v>-</v>
      </c>
      <c r="DY105" s="314"/>
      <c r="DZ105" s="153" t="str">
        <f t="shared" si="109"/>
        <v>-</v>
      </c>
      <c r="EA105" s="149" t="str">
        <f>IFERROR(IF($I105="y",'Raw Weather Data'!EA104-$N105,"-"),"-")</f>
        <v>-</v>
      </c>
      <c r="EB105" s="314"/>
      <c r="EC105" s="153" t="str">
        <f t="shared" si="110"/>
        <v>-</v>
      </c>
      <c r="ED105" s="149" t="str">
        <f>IFERROR(IF($I105="y",'Raw Weather Data'!ED104-$N105,"-"),"-")</f>
        <v>-</v>
      </c>
      <c r="EE105" s="314"/>
      <c r="EF105" s="153" t="str">
        <f t="shared" si="111"/>
        <v>-</v>
      </c>
      <c r="EG105" s="149" t="str">
        <f>IFERROR(IF($I105="y",'Raw Weather Data'!EG104-$N105,"-"),"-")</f>
        <v>-</v>
      </c>
      <c r="EH105" s="314"/>
      <c r="EI105" s="153" t="str">
        <f t="shared" si="112"/>
        <v>-</v>
      </c>
      <c r="EJ105" s="154" t="str">
        <f>IFERROR(IF($I105="y",'Raw Weather Data'!EJ104-$N105,"-"),"-")</f>
        <v>-</v>
      </c>
      <c r="EK105" s="314"/>
      <c r="EL105" s="153" t="str">
        <f t="shared" si="113"/>
        <v>-</v>
      </c>
      <c r="EM105" s="149" t="str">
        <f>IFERROR(IF($I105="y",'Raw Weather Data'!EM104-$N105,"-"),"-")</f>
        <v>-</v>
      </c>
      <c r="EN105" s="314"/>
      <c r="EO105" s="153" t="str">
        <f t="shared" si="114"/>
        <v>-</v>
      </c>
      <c r="EP105" s="149" t="str">
        <f>IFERROR(IF($I105="y",'Raw Weather Data'!EP104-$N105,"-"),"-")</f>
        <v>-</v>
      </c>
      <c r="EQ105" s="314"/>
      <c r="ER105" s="153" t="str">
        <f t="shared" si="115"/>
        <v>-</v>
      </c>
      <c r="ES105" s="149" t="str">
        <f>IFERROR(IF($I105="y",'Raw Weather Data'!ES104-$N105,"-"),"-")</f>
        <v>-</v>
      </c>
      <c r="ET105" s="314"/>
      <c r="EU105" s="153" t="str">
        <f t="shared" si="116"/>
        <v>-</v>
      </c>
      <c r="EV105" s="149" t="str">
        <f>IFERROR(IF($I105="y",'Raw Weather Data'!EV104-$N105,"-"),"-")</f>
        <v>-</v>
      </c>
      <c r="EW105" s="314"/>
      <c r="EX105" s="153" t="str">
        <f t="shared" si="117"/>
        <v>-</v>
      </c>
      <c r="EY105" s="149" t="str">
        <f>IFERROR(IF($I105="y",'Raw Weather Data'!EY104-$N105,"-"),"-")</f>
        <v>-</v>
      </c>
      <c r="EZ105" s="314"/>
      <c r="FA105" s="153" t="str">
        <f t="shared" si="118"/>
        <v>-</v>
      </c>
      <c r="FB105" s="149" t="str">
        <f>IFERROR(IF($I105="y",'Raw Weather Data'!FB104-$N105,"-"),"-")</f>
        <v>-</v>
      </c>
      <c r="FC105" s="314"/>
      <c r="FD105" s="153" t="str">
        <f t="shared" si="119"/>
        <v>-</v>
      </c>
      <c r="FE105" s="149" t="str">
        <f>IFERROR(IF($I105="y",'Raw Weather Data'!FE104-$N105,"-"),"-")</f>
        <v>-</v>
      </c>
      <c r="FF105" s="314"/>
      <c r="FG105" s="155"/>
      <c r="FJ105" s="152" t="str">
        <f>IFERROR(IF($I105="y",'Raw Weather Data'!FJ104-$N105,"-"),"-")</f>
        <v>-</v>
      </c>
      <c r="FK105" s="314"/>
      <c r="FL105" s="153" t="str">
        <f t="shared" si="120"/>
        <v>-</v>
      </c>
      <c r="FM105" s="149" t="str">
        <f>IFERROR(IF($I105="y",'Raw Weather Data'!FM104-$N105,"-"),"-")</f>
        <v>-</v>
      </c>
      <c r="FN105" s="314"/>
      <c r="FO105" s="153" t="str">
        <f t="shared" si="121"/>
        <v>-</v>
      </c>
      <c r="FP105" s="149" t="str">
        <f>IFERROR(IF($I105="y",'Raw Weather Data'!FP104-$N105,"-"),"-")</f>
        <v>-</v>
      </c>
      <c r="FQ105" s="314"/>
      <c r="FR105" s="153" t="str">
        <f t="shared" si="122"/>
        <v>-</v>
      </c>
      <c r="FS105" s="149" t="str">
        <f>IFERROR(IF($I105="y",'Raw Weather Data'!FS104-$N105,"-"),"-")</f>
        <v>-</v>
      </c>
      <c r="FT105" s="314"/>
      <c r="FU105" s="153" t="str">
        <f t="shared" si="123"/>
        <v>-</v>
      </c>
      <c r="FV105" s="149" t="str">
        <f>IFERROR(IF($I105="y",'Raw Weather Data'!FV104-$N105,"-"),"-")</f>
        <v>-</v>
      </c>
      <c r="FW105" s="314"/>
      <c r="FX105" s="153" t="str">
        <f t="shared" si="124"/>
        <v>-</v>
      </c>
      <c r="FY105" s="149" t="str">
        <f>IFERROR(IF($I105="y",'Raw Weather Data'!FY104-$N105,"-"),"-")</f>
        <v>-</v>
      </c>
      <c r="FZ105" s="314"/>
      <c r="GA105" s="153" t="str">
        <f t="shared" si="125"/>
        <v>-</v>
      </c>
      <c r="GB105" s="149" t="str">
        <f>IFERROR(IF($I105="y",'Raw Weather Data'!GB104-$N105,"-"),"-")</f>
        <v>-</v>
      </c>
      <c r="GC105" s="314"/>
      <c r="GD105" s="153" t="str">
        <f t="shared" si="126"/>
        <v>-</v>
      </c>
      <c r="GE105" s="149" t="str">
        <f>IFERROR(IF($I105="y",'Raw Weather Data'!GE104-$N105,"-"),"-")</f>
        <v>-</v>
      </c>
      <c r="GF105" s="314"/>
      <c r="GG105" s="153"/>
      <c r="GH105" s="154" t="str">
        <f>IF($I105="y",'Raw Weather Data'!GH104-$N105,"-")</f>
        <v>-</v>
      </c>
      <c r="GI105" s="314"/>
      <c r="GJ105" s="153"/>
      <c r="GK105" s="149" t="str">
        <f>IFERROR(IF($I105="y",'Raw Weather Data'!GK104-$N105,"-"),"-")</f>
        <v>-</v>
      </c>
      <c r="GL105" s="314"/>
      <c r="GM105" s="153" t="str">
        <f t="shared" si="127"/>
        <v>-</v>
      </c>
      <c r="GN105" s="149" t="str">
        <f>IFERROR(IF($I105="y",'Raw Weather Data'!GN104-$N105,"-"),"-")</f>
        <v>-</v>
      </c>
      <c r="GO105" s="314"/>
      <c r="GP105" s="153" t="str">
        <f t="shared" si="128"/>
        <v>-</v>
      </c>
      <c r="GQ105" s="149" t="str">
        <f>IFERROR(IF($I105="y",'Raw Weather Data'!GQ104-$N105,"-"),"-")</f>
        <v>-</v>
      </c>
      <c r="GR105" s="314"/>
      <c r="GS105" s="153" t="str">
        <f t="shared" si="129"/>
        <v>-</v>
      </c>
      <c r="GT105" s="149" t="str">
        <f>IFERROR(IF($I105="y",'Raw Weather Data'!GT104-$N105,"-"),"-")</f>
        <v>-</v>
      </c>
      <c r="GU105" s="314"/>
      <c r="GV105" s="153" t="str">
        <f t="shared" si="130"/>
        <v>-</v>
      </c>
      <c r="GW105" s="149" t="str">
        <f>IFERROR(IF($I105="y",'Raw Weather Data'!GW104-$N105,"-"),"-")</f>
        <v>-</v>
      </c>
      <c r="GX105" s="314"/>
      <c r="GY105" s="153" t="str">
        <f t="shared" si="131"/>
        <v>-</v>
      </c>
      <c r="GZ105" s="149" t="str">
        <f>IFERROR(IF($I105="y",'Raw Weather Data'!GZ104-$N105,"-"),"-")</f>
        <v>-</v>
      </c>
      <c r="HA105" s="314"/>
      <c r="HB105" s="153" t="str">
        <f t="shared" si="132"/>
        <v>-</v>
      </c>
      <c r="HC105" s="149" t="str">
        <f>IFERROR(IF($I105="y",'Raw Weather Data'!HC104-$N105,"-"),"-")</f>
        <v>-</v>
      </c>
      <c r="HD105" s="314"/>
      <c r="HE105" s="155" t="str">
        <f t="shared" si="133"/>
        <v>-</v>
      </c>
    </row>
    <row r="106" spans="8:213" ht="16" thickBot="1" x14ac:dyDescent="0.4">
      <c r="H106" s="301">
        <f t="shared" si="136"/>
        <v>30</v>
      </c>
      <c r="I106" s="301" t="str">
        <f t="shared" si="136"/>
        <v>N</v>
      </c>
      <c r="M106" s="120">
        <f t="shared" ref="M106:N106" ca="1" si="139">M51</f>
        <v>44762</v>
      </c>
      <c r="N106" s="121">
        <f t="shared" ca="1" si="139"/>
        <v>81.170060000000007</v>
      </c>
      <c r="P106" s="64" t="str">
        <f>IFERROR(IF($I106="y",'Raw Weather Data'!P105-$N106,"-"),"-")</f>
        <v>-</v>
      </c>
      <c r="Q106" s="315"/>
      <c r="R106" s="90" t="str">
        <f t="shared" si="84"/>
        <v>-</v>
      </c>
      <c r="S106" s="65" t="str">
        <f>IFERROR(IF($I106="y",'Raw Weather Data'!S105-$N106,"-"),"-")</f>
        <v>-</v>
      </c>
      <c r="T106" s="315"/>
      <c r="U106" s="90" t="str">
        <f t="shared" si="85"/>
        <v>-</v>
      </c>
      <c r="V106" s="65" t="str">
        <f>IFERROR(IF($I106="y",'Raw Weather Data'!V105-$N106,"-"),"-")</f>
        <v>-</v>
      </c>
      <c r="W106" s="315"/>
      <c r="X106" s="90" t="str">
        <f t="shared" si="86"/>
        <v>-</v>
      </c>
      <c r="Y106" s="65" t="str">
        <f>IFERROR(IF($I106="y",'Raw Weather Data'!Y105-$N106,"-"),"-")</f>
        <v>-</v>
      </c>
      <c r="Z106" s="315"/>
      <c r="AA106" s="90" t="str">
        <f t="shared" si="87"/>
        <v>-</v>
      </c>
      <c r="AB106" s="65" t="str">
        <f>IFERROR(IF($I106="y",'Raw Weather Data'!AB105-$N106,"-"),"-")</f>
        <v>-</v>
      </c>
      <c r="AC106" s="315"/>
      <c r="AD106" s="90" t="str">
        <f t="shared" si="88"/>
        <v>-</v>
      </c>
      <c r="AE106" s="65" t="str">
        <f>IFERROR(IF($I106="y",'Raw Weather Data'!AE105-$N106,"-"),"-")</f>
        <v>-</v>
      </c>
      <c r="AF106" s="315"/>
      <c r="AG106" s="90" t="str">
        <f t="shared" si="70"/>
        <v>-</v>
      </c>
      <c r="AH106" s="65" t="str">
        <f>IFERROR(IF($I106="y",'Raw Weather Data'!AH105-$N106,"-"),"-")</f>
        <v>-</v>
      </c>
      <c r="AI106" s="315"/>
      <c r="AJ106" s="90" t="str">
        <f t="shared" si="71"/>
        <v>-</v>
      </c>
      <c r="AK106" s="65" t="str">
        <f>IFERROR(IF($I106="y",'Raw Weather Data'!AK105-$N106,"-"),"-")</f>
        <v>-</v>
      </c>
      <c r="AL106" s="315"/>
      <c r="AM106" s="90" t="str">
        <f t="shared" si="72"/>
        <v>-</v>
      </c>
      <c r="AN106" s="66" t="str">
        <f>IFERROR(IF($I106="y",'Raw Weather Data'!AN105-$N106,"-"),"-")</f>
        <v>-</v>
      </c>
      <c r="AO106" s="315"/>
      <c r="AP106" s="90" t="str">
        <f t="shared" si="73"/>
        <v>-</v>
      </c>
      <c r="AQ106" s="65" t="str">
        <f>IFERROR(IF($I106="y",'Raw Weather Data'!AQ105-$N106,"-"),"-")</f>
        <v>-</v>
      </c>
      <c r="AR106" s="315"/>
      <c r="AS106" s="90" t="str">
        <f t="shared" si="74"/>
        <v>-</v>
      </c>
      <c r="AT106" s="65" t="str">
        <f>IFERROR(IF($I106="y",'Raw Weather Data'!AT105-$N106,"-"),"-")</f>
        <v>-</v>
      </c>
      <c r="AU106" s="315"/>
      <c r="AV106" s="90" t="str">
        <f t="shared" si="75"/>
        <v>-</v>
      </c>
      <c r="AW106" s="65" t="str">
        <f>IFERROR(IF($I106="y",'Raw Weather Data'!AW105-$N106,"-"),"-")</f>
        <v>-</v>
      </c>
      <c r="AX106" s="315"/>
      <c r="AY106" s="90" t="str">
        <f t="shared" si="76"/>
        <v>-</v>
      </c>
      <c r="AZ106" s="65" t="str">
        <f>IFERROR(IF($I106="y",'Raw Weather Data'!AZ105-$N106,"-"),"-")</f>
        <v>-</v>
      </c>
      <c r="BA106" s="315"/>
      <c r="BB106" s="90" t="str">
        <f t="shared" si="77"/>
        <v>-</v>
      </c>
      <c r="BC106" s="65" t="str">
        <f>IFERROR(IF($I106="y",'Raw Weather Data'!BC105-$N106,"-"),"-")</f>
        <v>-</v>
      </c>
      <c r="BD106" s="315"/>
      <c r="BE106" s="90" t="str">
        <f t="shared" si="78"/>
        <v>-</v>
      </c>
      <c r="BF106" s="65" t="str">
        <f>IFERROR(IF($I106="y",'Raw Weather Data'!BF105-$N106,"-"),"-")</f>
        <v>-</v>
      </c>
      <c r="BG106" s="315"/>
      <c r="BH106" s="90" t="str">
        <f t="shared" si="79"/>
        <v>-</v>
      </c>
      <c r="BI106" s="65" t="str">
        <f>IFERROR(IF($I106="y",'Raw Weather Data'!BI105-$N106,"-"),"-")</f>
        <v>-</v>
      </c>
      <c r="BJ106" s="315"/>
      <c r="BK106" s="92" t="str">
        <f t="shared" si="80"/>
        <v>-</v>
      </c>
      <c r="BN106" s="63" t="str">
        <f>IFERROR(IF($I106="y",'Raw Weather Data'!BN105-$N106,"-"),"-")</f>
        <v>-</v>
      </c>
      <c r="BO106" s="313"/>
      <c r="BP106" s="89" t="str">
        <f t="shared" si="89"/>
        <v>-</v>
      </c>
      <c r="BQ106" s="58" t="str">
        <f>IFERROR(IF($I106="y",'Raw Weather Data'!BQ105-$N106,"-"),"-")</f>
        <v>-</v>
      </c>
      <c r="BR106" s="313"/>
      <c r="BS106" s="89" t="str">
        <f t="shared" si="90"/>
        <v>-</v>
      </c>
      <c r="BT106" s="58" t="str">
        <f>IFERROR(IF($I106="y",'Raw Weather Data'!BT105-$N106,"-"),"-")</f>
        <v>-</v>
      </c>
      <c r="BU106" s="313"/>
      <c r="BV106" s="89" t="str">
        <f t="shared" si="91"/>
        <v>-</v>
      </c>
      <c r="BW106" s="58" t="str">
        <f>IFERROR(IF($I106="y",'Raw Weather Data'!BW105-$N106,"-"),"-")</f>
        <v>-</v>
      </c>
      <c r="BX106" s="313"/>
      <c r="BY106" s="89" t="str">
        <f t="shared" si="92"/>
        <v>-</v>
      </c>
      <c r="BZ106" s="58" t="str">
        <f>IFERROR(IF($I106="y",'Raw Weather Data'!BZ105-$N106,"-"),"-")</f>
        <v>-</v>
      </c>
      <c r="CA106" s="313"/>
      <c r="CB106" s="89" t="str">
        <f t="shared" si="93"/>
        <v>-</v>
      </c>
      <c r="CC106" s="58" t="str">
        <f>IFERROR(IF($I106="y",'Raw Weather Data'!CC105-$N106,"-"),"-")</f>
        <v>-</v>
      </c>
      <c r="CD106" s="313"/>
      <c r="CE106" s="89" t="str">
        <f t="shared" si="94"/>
        <v>-</v>
      </c>
      <c r="CF106" s="58" t="str">
        <f>IFERROR(IF($I106="y",'Raw Weather Data'!CF105-$N106,"-"),"-")</f>
        <v>-</v>
      </c>
      <c r="CG106" s="315"/>
      <c r="CH106" s="90" t="str">
        <f t="shared" si="95"/>
        <v>-</v>
      </c>
      <c r="CI106" s="65" t="str">
        <f>IFERROR(IF($I106="y",'Raw Weather Data'!CI105-$N106,"-"),"-")</f>
        <v>-</v>
      </c>
      <c r="CJ106" s="315"/>
      <c r="CK106" s="90" t="str">
        <f t="shared" si="96"/>
        <v>-</v>
      </c>
      <c r="CL106" s="66" t="str">
        <f>IFERROR(IF($I106="y",'Raw Weather Data'!CL105-$N106,"-"),"-")</f>
        <v>-</v>
      </c>
      <c r="CM106" s="315"/>
      <c r="CN106" s="90" t="str">
        <f t="shared" si="97"/>
        <v>-</v>
      </c>
      <c r="CO106" s="65" t="str">
        <f>IFERROR(IF($I106="y",'Raw Weather Data'!CO105-$N106,"-"),"-")</f>
        <v>-</v>
      </c>
      <c r="CP106" s="315"/>
      <c r="CQ106" s="90" t="str">
        <f t="shared" si="98"/>
        <v>-</v>
      </c>
      <c r="CR106" s="65" t="str">
        <f>IFERROR(IF($I106="y",'Raw Weather Data'!CR105-$N106,"-"),"-")</f>
        <v>-</v>
      </c>
      <c r="CS106" s="315"/>
      <c r="CT106" s="90" t="str">
        <f t="shared" si="99"/>
        <v>-</v>
      </c>
      <c r="CU106" s="65" t="str">
        <f>IFERROR(IF($I106="y",'Raw Weather Data'!CU105-$N106,"-"),"-")</f>
        <v>-</v>
      </c>
      <c r="CV106" s="315"/>
      <c r="CW106" s="90" t="str">
        <f t="shared" si="100"/>
        <v>-</v>
      </c>
      <c r="CX106" s="65" t="str">
        <f>IFERROR(IF($I106="y",'Raw Weather Data'!CX105-$N106,"-"),"-")</f>
        <v>-</v>
      </c>
      <c r="CY106" s="315"/>
      <c r="CZ106" s="90" t="str">
        <f t="shared" si="101"/>
        <v>-</v>
      </c>
      <c r="DA106" s="65" t="str">
        <f>IFERROR(IF($I106="y",'Raw Weather Data'!DA105-$N106,"-"),"-")</f>
        <v>-</v>
      </c>
      <c r="DB106" s="315"/>
      <c r="DC106" s="90" t="str">
        <f t="shared" si="102"/>
        <v>-</v>
      </c>
      <c r="DD106" s="65" t="str">
        <f>IFERROR(IF($I106="y",'Raw Weather Data'!DD105-$N106,"-"),"-")</f>
        <v>-</v>
      </c>
      <c r="DE106" s="315"/>
      <c r="DF106" s="90" t="str">
        <f t="shared" si="103"/>
        <v>-</v>
      </c>
      <c r="DG106" s="65" t="str">
        <f>IFERROR(IF($I106="y",'Raw Weather Data'!DG105-$N106,"-"),"-")</f>
        <v>-</v>
      </c>
      <c r="DH106" s="315"/>
      <c r="DI106" s="92" t="str">
        <f t="shared" si="104"/>
        <v>-</v>
      </c>
      <c r="DL106" s="64" t="str">
        <f>IFERROR(IF($I106="y",'Raw Weather Data'!DL105-$N106,"-"),"-")</f>
        <v>-</v>
      </c>
      <c r="DM106" s="315"/>
      <c r="DN106" s="90" t="str">
        <f t="shared" si="105"/>
        <v>-</v>
      </c>
      <c r="DO106" s="65" t="str">
        <f>IFERROR(IF($I106="y",'Raw Weather Data'!DO105-$N106,"-"),"-")</f>
        <v>-</v>
      </c>
      <c r="DP106" s="315"/>
      <c r="DQ106" s="90" t="str">
        <f t="shared" si="106"/>
        <v>-</v>
      </c>
      <c r="DR106" s="65" t="str">
        <f>IFERROR(IF($I106="y",'Raw Weather Data'!DR105-$N106,"-"),"-")</f>
        <v>-</v>
      </c>
      <c r="DS106" s="315"/>
      <c r="DT106" s="90" t="str">
        <f t="shared" si="107"/>
        <v>-</v>
      </c>
      <c r="DU106" s="65" t="str">
        <f>IFERROR(IF($I106="y",'Raw Weather Data'!DU105-$N106,"-"),"-")</f>
        <v>-</v>
      </c>
      <c r="DV106" s="315"/>
      <c r="DW106" s="90" t="str">
        <f t="shared" si="108"/>
        <v>-</v>
      </c>
      <c r="DX106" s="65" t="str">
        <f>IFERROR(IF($I106="y",'Raw Weather Data'!DX105-$N106,"-"),"-")</f>
        <v>-</v>
      </c>
      <c r="DY106" s="315"/>
      <c r="DZ106" s="90" t="str">
        <f t="shared" si="109"/>
        <v>-</v>
      </c>
      <c r="EA106" s="65" t="str">
        <f>IFERROR(IF($I106="y",'Raw Weather Data'!EA105-$N106,"-"),"-")</f>
        <v>-</v>
      </c>
      <c r="EB106" s="315"/>
      <c r="EC106" s="90" t="str">
        <f t="shared" si="110"/>
        <v>-</v>
      </c>
      <c r="ED106" s="65" t="str">
        <f>IFERROR(IF($I106="y",'Raw Weather Data'!ED105-$N106,"-"),"-")</f>
        <v>-</v>
      </c>
      <c r="EE106" s="315"/>
      <c r="EF106" s="90" t="str">
        <f t="shared" si="111"/>
        <v>-</v>
      </c>
      <c r="EG106" s="65" t="str">
        <f>IFERROR(IF($I106="y",'Raw Weather Data'!EG105-$N106,"-"),"-")</f>
        <v>-</v>
      </c>
      <c r="EH106" s="315"/>
      <c r="EI106" s="90" t="str">
        <f t="shared" si="112"/>
        <v>-</v>
      </c>
      <c r="EJ106" s="66" t="str">
        <f>IFERROR(IF($I106="y",'Raw Weather Data'!EJ105-$N106,"-"),"-")</f>
        <v>-</v>
      </c>
      <c r="EK106" s="315"/>
      <c r="EL106" s="90" t="str">
        <f t="shared" si="113"/>
        <v>-</v>
      </c>
      <c r="EM106" s="65" t="str">
        <f>IFERROR(IF($I106="y",'Raw Weather Data'!EM105-$N106,"-"),"-")</f>
        <v>-</v>
      </c>
      <c r="EN106" s="315"/>
      <c r="EO106" s="90" t="str">
        <f t="shared" si="114"/>
        <v>-</v>
      </c>
      <c r="EP106" s="65" t="str">
        <f>IFERROR(IF($I106="y",'Raw Weather Data'!EP105-$N106,"-"),"-")</f>
        <v>-</v>
      </c>
      <c r="EQ106" s="315"/>
      <c r="ER106" s="90" t="str">
        <f t="shared" si="115"/>
        <v>-</v>
      </c>
      <c r="ES106" s="65" t="str">
        <f>IFERROR(IF($I106="y",'Raw Weather Data'!ES105-$N106,"-"),"-")</f>
        <v>-</v>
      </c>
      <c r="ET106" s="315"/>
      <c r="EU106" s="90" t="str">
        <f t="shared" si="116"/>
        <v>-</v>
      </c>
      <c r="EV106" s="65" t="str">
        <f>IFERROR(IF($I106="y",'Raw Weather Data'!EV105-$N106,"-"),"-")</f>
        <v>-</v>
      </c>
      <c r="EW106" s="315"/>
      <c r="EX106" s="90" t="str">
        <f t="shared" si="117"/>
        <v>-</v>
      </c>
      <c r="EY106" s="65" t="str">
        <f>IFERROR(IF($I106="y",'Raw Weather Data'!EY105-$N106,"-"),"-")</f>
        <v>-</v>
      </c>
      <c r="EZ106" s="315"/>
      <c r="FA106" s="90" t="str">
        <f t="shared" si="118"/>
        <v>-</v>
      </c>
      <c r="FB106" s="65" t="str">
        <f>IFERROR(IF($I106="y",'Raw Weather Data'!FB105-$N106,"-"),"-")</f>
        <v>-</v>
      </c>
      <c r="FC106" s="315"/>
      <c r="FD106" s="90" t="str">
        <f t="shared" si="119"/>
        <v>-</v>
      </c>
      <c r="FE106" s="65" t="str">
        <f>IFERROR(IF($I106="y",'Raw Weather Data'!FE105-$N106,"-"),"-")</f>
        <v>-</v>
      </c>
      <c r="FF106" s="315"/>
      <c r="FG106" s="92" t="str">
        <f>IFERROR(ABS(FE106),"-")</f>
        <v>-</v>
      </c>
      <c r="FJ106" s="64" t="str">
        <f>IFERROR(IF($I106="y",'Raw Weather Data'!FJ105-$N106,"-"),"-")</f>
        <v>-</v>
      </c>
      <c r="FK106" s="315"/>
      <c r="FL106" s="90" t="str">
        <f t="shared" si="120"/>
        <v>-</v>
      </c>
      <c r="FM106" s="65" t="str">
        <f>IFERROR(IF($I106="y",'Raw Weather Data'!FM105-$N106,"-"),"-")</f>
        <v>-</v>
      </c>
      <c r="FN106" s="315"/>
      <c r="FO106" s="90" t="str">
        <f t="shared" si="121"/>
        <v>-</v>
      </c>
      <c r="FP106" s="65" t="str">
        <f>IFERROR(IF($I106="y",'Raw Weather Data'!FP105-$N106,"-"),"-")</f>
        <v>-</v>
      </c>
      <c r="FQ106" s="315"/>
      <c r="FR106" s="90" t="str">
        <f t="shared" si="122"/>
        <v>-</v>
      </c>
      <c r="FS106" s="65" t="str">
        <f>IFERROR(IF($I106="y",'Raw Weather Data'!FS105-$N106,"-"),"-")</f>
        <v>-</v>
      </c>
      <c r="FT106" s="315"/>
      <c r="FU106" s="90" t="str">
        <f t="shared" si="123"/>
        <v>-</v>
      </c>
      <c r="FV106" s="65" t="str">
        <f>IFERROR(IF($I106="y",'Raw Weather Data'!FV105-$N106,"-"),"-")</f>
        <v>-</v>
      </c>
      <c r="FW106" s="315"/>
      <c r="FX106" s="90" t="str">
        <f t="shared" si="124"/>
        <v>-</v>
      </c>
      <c r="FY106" s="65" t="str">
        <f>IFERROR(IF($I106="y",'Raw Weather Data'!FY105-$N106,"-"),"-")</f>
        <v>-</v>
      </c>
      <c r="FZ106" s="315"/>
      <c r="GA106" s="90" t="str">
        <f t="shared" si="125"/>
        <v>-</v>
      </c>
      <c r="GB106" s="65" t="str">
        <f>IFERROR(IF($I106="y",'Raw Weather Data'!GB105-$N106,"-"),"-")</f>
        <v>-</v>
      </c>
      <c r="GC106" s="315"/>
      <c r="GD106" s="90" t="str">
        <f t="shared" si="126"/>
        <v>-</v>
      </c>
      <c r="GE106" s="65" t="str">
        <f>IFERROR(IF($I106="y",'Raw Weather Data'!GE105-$N106,"-"),"-")</f>
        <v>-</v>
      </c>
      <c r="GF106" s="315"/>
      <c r="GG106" s="90" t="str">
        <f>IFERROR(ABS(GE106),"-")</f>
        <v>-</v>
      </c>
      <c r="GH106" s="66" t="str">
        <f>IF($I106="y",'Raw Weather Data'!GH105-$N106,"-")</f>
        <v>-</v>
      </c>
      <c r="GI106" s="315"/>
      <c r="GJ106" s="90" t="str">
        <f>IFERROR(ABS(GH106),"-")</f>
        <v>-</v>
      </c>
      <c r="GK106" s="65" t="str">
        <f>IFERROR(IF($I106="y",'Raw Weather Data'!GK105-$N106,"-"),"-")</f>
        <v>-</v>
      </c>
      <c r="GL106" s="315"/>
      <c r="GM106" s="90" t="str">
        <f t="shared" si="127"/>
        <v>-</v>
      </c>
      <c r="GN106" s="65" t="str">
        <f>IFERROR(IF($I106="y",'Raw Weather Data'!GN105-$N106,"-"),"-")</f>
        <v>-</v>
      </c>
      <c r="GO106" s="315"/>
      <c r="GP106" s="90" t="str">
        <f t="shared" si="128"/>
        <v>-</v>
      </c>
      <c r="GQ106" s="65" t="str">
        <f>IFERROR(IF($I106="y",'Raw Weather Data'!GQ105-$N106,"-"),"-")</f>
        <v>-</v>
      </c>
      <c r="GR106" s="315"/>
      <c r="GS106" s="90" t="str">
        <f t="shared" si="129"/>
        <v>-</v>
      </c>
      <c r="GT106" s="65" t="str">
        <f>IFERROR(IF($I106="y",'Raw Weather Data'!GT105-$N106,"-"),"-")</f>
        <v>-</v>
      </c>
      <c r="GU106" s="315"/>
      <c r="GV106" s="90" t="str">
        <f t="shared" si="130"/>
        <v>-</v>
      </c>
      <c r="GW106" s="65" t="str">
        <f>IFERROR(IF($I106="y",'Raw Weather Data'!GW105-$N106,"-"),"-")</f>
        <v>-</v>
      </c>
      <c r="GX106" s="315"/>
      <c r="GY106" s="90" t="str">
        <f t="shared" si="131"/>
        <v>-</v>
      </c>
      <c r="GZ106" s="65" t="str">
        <f>IFERROR(IF($I106="y",'Raw Weather Data'!GZ105-$N106,"-"),"-")</f>
        <v>-</v>
      </c>
      <c r="HA106" s="315"/>
      <c r="HB106" s="90" t="str">
        <f t="shared" si="132"/>
        <v>-</v>
      </c>
      <c r="HC106" s="65" t="str">
        <f>IFERROR(IF($I106="y",'Raw Weather Data'!HC105-$N106,"-"),"-")</f>
        <v>-</v>
      </c>
      <c r="HD106" s="315"/>
      <c r="HE106" s="92" t="str">
        <f t="shared" si="133"/>
        <v>-</v>
      </c>
    </row>
    <row r="108" spans="8:213" x14ac:dyDescent="0.35">
      <c r="N108" s="429" t="s">
        <v>3210</v>
      </c>
      <c r="O108" s="430"/>
      <c r="P108" s="60">
        <f ca="1">IFERROR(AVERAGE(P77:P106),"-")</f>
        <v>-4.74171428571439E-2</v>
      </c>
      <c r="Q108" s="60"/>
      <c r="R108" s="60">
        <f ca="1">IFERROR(AVERAGE(R77:R106),"-")</f>
        <v>1.3071085714285731</v>
      </c>
      <c r="S108" s="60">
        <f ca="1">IFERROR(AVERAGE(S77:S106),"-")</f>
        <v>0.58194000000000101</v>
      </c>
      <c r="T108" s="60"/>
      <c r="U108" s="60">
        <f ca="1">IFERROR(AVERAGE(U77:U106),"-")</f>
        <v>1.4078442857142872</v>
      </c>
      <c r="V108" s="60">
        <f ca="1">IFERROR(AVERAGE(V77:V106),"-")</f>
        <v>0.88344000000000178</v>
      </c>
      <c r="W108" s="60"/>
      <c r="X108" s="60">
        <f ca="1">IFERROR(AVERAGE(X77:X106),"-")</f>
        <v>1.610087142857143</v>
      </c>
      <c r="Y108" s="60">
        <f ca="1">IFERROR(AVERAGE(Y77:Y106),"-")</f>
        <v>1.1952257142857137</v>
      </c>
      <c r="Z108" s="60"/>
      <c r="AA108" s="60">
        <f ca="1">IFERROR(AVERAGE(AA77:AA106),"-")</f>
        <v>1.915662857142856</v>
      </c>
      <c r="AB108" s="60">
        <f ca="1">IFERROR(AVERAGE(AB77:AB106),"-")</f>
        <v>1.5307971428571439</v>
      </c>
      <c r="AC108" s="60"/>
      <c r="AD108" s="60">
        <f ca="1">IFERROR(AVERAGE(AD77:AD106),"-")</f>
        <v>2.0764542857142878</v>
      </c>
      <c r="AE108" s="60">
        <f ca="1">IFERROR(AVERAGE(AE77:AE106),"-")</f>
        <v>1.7834400000000008</v>
      </c>
      <c r="AF108" s="60"/>
      <c r="AG108" s="60">
        <f ca="1">IFERROR(AVERAGE(AG77:AG106),"-")</f>
        <v>2.4755785714285716</v>
      </c>
      <c r="AH108" s="60">
        <f ca="1">IFERROR(AVERAGE(AH77:AH106),"-")</f>
        <v>2.7335828571428573</v>
      </c>
      <c r="AI108" s="60"/>
      <c r="AJ108" s="60">
        <f ca="1">IFERROR(AVERAGE(AJ77:AJ106),"-")</f>
        <v>3.2897057142857142</v>
      </c>
      <c r="AK108" s="60">
        <f ca="1">IFERROR(AVERAGE(AK77:AK106),"-")</f>
        <v>3.7627971428571425</v>
      </c>
      <c r="AL108" s="60"/>
      <c r="AM108" s="60">
        <f ca="1">IFERROR(AVERAGE(AM77:AM106),"-")</f>
        <v>4.1957871428571423</v>
      </c>
      <c r="AN108" s="60">
        <f ca="1">IFERROR(AVERAGE(AN77:AN106),"-")</f>
        <v>4.435225714285715</v>
      </c>
      <c r="AO108" s="60"/>
      <c r="AP108" s="60">
        <f ca="1">IFERROR(AVERAGE(AP77:AP106),"-")</f>
        <v>4.780787142857144</v>
      </c>
      <c r="AQ108" s="60">
        <f ca="1">IFERROR(AVERAGE(AQ77:AQ106),"-")</f>
        <v>5.0896542857142864</v>
      </c>
      <c r="AR108" s="60"/>
      <c r="AS108" s="60">
        <f ca="1">IFERROR(AVERAGE(AS77:AS106),"-")</f>
        <v>5.2267114285714289</v>
      </c>
      <c r="AT108" s="60">
        <f ca="1">IFERROR(AVERAGE(AT77:AT106),"-")</f>
        <v>5.2947257142857138</v>
      </c>
      <c r="AU108" s="60"/>
      <c r="AV108" s="60">
        <f ca="1">IFERROR(AVERAGE(AV77:AV106),"-")</f>
        <v>5.3147314285714264</v>
      </c>
      <c r="AW108" s="60">
        <f ca="1">IFERROR(AVERAGE(AW77:AW106),"-")</f>
        <v>5.6727257142857139</v>
      </c>
      <c r="AX108" s="60"/>
      <c r="AY108" s="60">
        <f ca="1">IFERROR(AVERAGE(AY77:AY106),"-")</f>
        <v>5.693592857142856</v>
      </c>
      <c r="AZ108" s="60">
        <f ca="1">IFERROR(AVERAGE(AZ77:AZ106),"-")</f>
        <v>5.591082857142859</v>
      </c>
      <c r="BA108" s="60"/>
      <c r="BB108" s="60">
        <f ca="1">IFERROR(AVERAGE(BB77:BB106),"-")</f>
        <v>5.591082857142859</v>
      </c>
      <c r="BC108" s="60">
        <f ca="1">IFERROR(AVERAGE(BC77:BC106),"-")</f>
        <v>5.4226542857142856</v>
      </c>
      <c r="BD108" s="60"/>
      <c r="BE108" s="60">
        <f ca="1">IFERROR(AVERAGE(BE77:BE106),"-")</f>
        <v>5.5591199999999974</v>
      </c>
      <c r="BF108" s="60">
        <f ca="1">IFERROR(AVERAGE(BF77:BF106),"-")</f>
        <v>5.5756542857142852</v>
      </c>
      <c r="BG108" s="60"/>
      <c r="BH108" s="60">
        <f ca="1">IFERROR(AVERAGE(BH77:BH106),"-")</f>
        <v>5.9048742857142837</v>
      </c>
      <c r="BI108" s="60">
        <f ca="1">IFERROR(AVERAGE(BI77:BI106),"-")</f>
        <v>5.4175114285714292</v>
      </c>
      <c r="BJ108" s="60"/>
      <c r="BK108" s="60">
        <f ca="1">IFERROR(AVERAGE(BK77:BK106),"-")</f>
        <v>5.6587885714285706</v>
      </c>
      <c r="BM108" s="87" t="s">
        <v>3210</v>
      </c>
      <c r="BN108" s="60">
        <f ca="1">IFERROR(AVERAGE(BN77:BN106),"-")</f>
        <v>0.1100828571428575</v>
      </c>
      <c r="BO108" s="60"/>
      <c r="BP108" s="88">
        <f ca="1">IFERROR(AVERAGE(BP77:BP106),"-")</f>
        <v>1.0016742857142862</v>
      </c>
      <c r="BQ108" s="60">
        <f ca="1">IFERROR(AVERAGE(BQ77:BQ106),"-")</f>
        <v>0.46815428571428591</v>
      </c>
      <c r="BR108" s="60"/>
      <c r="BS108" s="88">
        <f ca="1">IFERROR(AVERAGE(BS77:BS106),"-")</f>
        <v>1.5422528571428573</v>
      </c>
      <c r="BT108" s="60">
        <f ca="1">IFERROR(AVERAGE(BT77:BT106),"-")</f>
        <v>0.98501142857142909</v>
      </c>
      <c r="BU108" s="60"/>
      <c r="BV108" s="88">
        <f ca="1">IFERROR(AVERAGE(BV77:BV106),"-")</f>
        <v>1.7763300000000031</v>
      </c>
      <c r="BW108" s="60">
        <f ca="1">IFERROR(AVERAGE(BW77:BW106),"-")</f>
        <v>1.3051542857142877</v>
      </c>
      <c r="BX108" s="60"/>
      <c r="BY108" s="88">
        <f ca="1">IFERROR(AVERAGE(BY77:BY106),"-")</f>
        <v>1.8713057142857141</v>
      </c>
      <c r="BZ108" s="60">
        <f ca="1">IFERROR(AVERAGE(BZ77:BZ106),"-")</f>
        <v>1.329582857142859</v>
      </c>
      <c r="CA108" s="60"/>
      <c r="CB108" s="88">
        <f ca="1">IFERROR(AVERAGE(CB77:CB106),"-")</f>
        <v>2.2273842857142858</v>
      </c>
      <c r="CC108" s="60">
        <f ca="1">IFERROR(AVERAGE(CC77:CC106),"-")</f>
        <v>1.4150828571428578</v>
      </c>
      <c r="CD108" s="60"/>
      <c r="CE108" s="88">
        <f ca="1">IFERROR(AVERAGE(CE77:CE106),"-")</f>
        <v>2.3633485714285736</v>
      </c>
      <c r="CF108" s="60">
        <f ca="1">IFERROR(AVERAGE(CF77:CF106),"-")</f>
        <v>2.3311542857142866</v>
      </c>
      <c r="CG108" s="60"/>
      <c r="CH108" s="88">
        <f ca="1">IFERROR(AVERAGE(CH77:CH106),"-")</f>
        <v>3.0030042857142858</v>
      </c>
      <c r="CI108" s="60">
        <f ca="1">IFERROR(AVERAGE(CI77:CI106),"-")</f>
        <v>3.3487971428571437</v>
      </c>
      <c r="CJ108" s="60"/>
      <c r="CK108" s="88">
        <f ca="1">IFERROR(AVERAGE(CK77:CK106),"-")</f>
        <v>3.8669014285714276</v>
      </c>
      <c r="CL108" s="60">
        <f ca="1">IFERROR(AVERAGE(CL77:CL106),"-")</f>
        <v>4.2031542857142847</v>
      </c>
      <c r="CM108" s="60"/>
      <c r="CN108" s="88">
        <f ca="1">IFERROR(AVERAGE(CN77:CN106),"-")</f>
        <v>4.4975957142857137</v>
      </c>
      <c r="CO108" s="60">
        <f ca="1">IFERROR(AVERAGE(CO77:CO106),"-")</f>
        <v>4.5342257142857134</v>
      </c>
      <c r="CP108" s="60"/>
      <c r="CQ108" s="88">
        <f ca="1">IFERROR(AVERAGE(CQ77:CQ106),"-")</f>
        <v>5.0176285714285696</v>
      </c>
      <c r="CR108" s="60">
        <f ca="1">IFERROR(AVERAGE(CR77:CR106),"-")</f>
        <v>4.9259400000000007</v>
      </c>
      <c r="CS108" s="60"/>
      <c r="CT108" s="88">
        <f ca="1">IFERROR(AVERAGE(CT77:CT106),"-")</f>
        <v>5.1010466666666678</v>
      </c>
      <c r="CU108" s="60">
        <f ca="1">IFERROR(AVERAGE(CU77:CU106),"-")</f>
        <v>5.2396666666666665</v>
      </c>
      <c r="CV108" s="60"/>
      <c r="CW108" s="88">
        <f ca="1">IFERROR(AVERAGE(CW77:CW106),"-")</f>
        <v>5.3091066666666658</v>
      </c>
      <c r="CX108" s="60">
        <f ca="1">IFERROR(AVERAGE(CX77:CX106),"-")</f>
        <v>5.434213333333334</v>
      </c>
      <c r="CY108" s="60"/>
      <c r="CZ108" s="88">
        <f ca="1">IFERROR(AVERAGE(CZ77:CZ106),"-")</f>
        <v>5.6236266666666666</v>
      </c>
      <c r="DA108" s="60">
        <f ca="1">IFERROR(AVERAGE(DA77:DA106),"-")</f>
        <v>5.7590866666666667</v>
      </c>
      <c r="DB108" s="60"/>
      <c r="DC108" s="88">
        <f ca="1">IFERROR(AVERAGE(DC77:DC106),"-")</f>
        <v>5.8001933333333326</v>
      </c>
      <c r="DD108" s="60">
        <f ca="1">IFERROR(AVERAGE(DD77:DD106),"-")</f>
        <v>5.6670466666666677</v>
      </c>
      <c r="DE108" s="60"/>
      <c r="DF108" s="88">
        <f ca="1">IFERROR(AVERAGE(DF77:DF106),"-")</f>
        <v>5.8402599999999989</v>
      </c>
      <c r="DG108" s="60">
        <f ca="1">IFERROR(AVERAGE(DG77:DG106),"-")</f>
        <v>5.247154285714287</v>
      </c>
      <c r="DH108" s="60"/>
      <c r="DI108" s="88">
        <f ca="1">IFERROR(AVERAGE(DI77:DI106),"-")</f>
        <v>5.8034314285714288</v>
      </c>
      <c r="DK108" s="87" t="s">
        <v>3210</v>
      </c>
      <c r="DL108" s="60">
        <f ca="1">IFERROR(AVERAGE(DL77:DL106),"-")</f>
        <v>0.44565428571428661</v>
      </c>
      <c r="DM108" s="60"/>
      <c r="DN108" s="88">
        <f ca="1">IFERROR(AVERAGE(DN77:DN106),"-")</f>
        <v>1.083754285714287</v>
      </c>
      <c r="DO108" s="60">
        <f ca="1">IFERROR(AVERAGE(DO77:DO106),"-")</f>
        <v>0.59351142857142947</v>
      </c>
      <c r="DP108" s="60"/>
      <c r="DQ108" s="88">
        <f ca="1">IFERROR(AVERAGE(DQ77:DQ106),"-")</f>
        <v>1.323244285714287</v>
      </c>
      <c r="DR108" s="60">
        <f ca="1">IFERROR(AVERAGE(DR77:DR106),"-")</f>
        <v>0.79215428571428659</v>
      </c>
      <c r="DS108" s="60"/>
      <c r="DT108" s="88">
        <f ca="1">IFERROR(AVERAGE(DT77:DT106),"-")</f>
        <v>1.651204285714287</v>
      </c>
      <c r="DU108" s="60">
        <f ca="1">IFERROR(AVERAGE(DU77:DU106),"-")</f>
        <v>1.1971542857142867</v>
      </c>
      <c r="DV108" s="60"/>
      <c r="DW108" s="88">
        <f ca="1">IFERROR(AVERAGE(DW77:DW106),"-")</f>
        <v>1.7792228571428592</v>
      </c>
      <c r="DX108" s="60">
        <f ca="1">IFERROR(AVERAGE(DX77:DX106),"-")</f>
        <v>1.2093685714285709</v>
      </c>
      <c r="DY108" s="60"/>
      <c r="DZ108" s="88">
        <f ca="1">IFERROR(AVERAGE(DZ77:DZ106),"-")</f>
        <v>2.2208142857142863</v>
      </c>
      <c r="EA108" s="60">
        <f ca="1">IFERROR(AVERAGE(EA77:EA106),"-")</f>
        <v>1.3777971428571436</v>
      </c>
      <c r="EB108" s="60"/>
      <c r="EC108" s="88">
        <f ca="1">IFERROR(AVERAGE(EC77:EC106),"-")</f>
        <v>2.1673928571428567</v>
      </c>
      <c r="ED108" s="60">
        <f ca="1">IFERROR(AVERAGE(ED77:ED106),"-")</f>
        <v>2.2501542857142889</v>
      </c>
      <c r="EE108" s="60"/>
      <c r="EF108" s="88">
        <f ca="1">IFERROR(AVERAGE(EF77:EF106),"-")</f>
        <v>2.8577442857142858</v>
      </c>
      <c r="EG108" s="60">
        <f ca="1">IFERROR(AVERAGE(EG77:EG106),"-")</f>
        <v>3.1552971428571452</v>
      </c>
      <c r="EH108" s="60"/>
      <c r="EI108" s="88">
        <f ca="1">IFERROR(AVERAGE(EI77:EI106),"-")</f>
        <v>3.5032757142857163</v>
      </c>
      <c r="EJ108" s="60">
        <f ca="1">IFERROR(AVERAGE(EJ77:EJ106),"-")</f>
        <v>4.2507133333333336</v>
      </c>
      <c r="EK108" s="60"/>
      <c r="EL108" s="88">
        <f ca="1">IFERROR(AVERAGE(EL77:EL106),"-")</f>
        <v>4.4377000000000004</v>
      </c>
      <c r="EM108" s="60">
        <f ca="1">IFERROR(AVERAGE(EM77:EM106),"-")</f>
        <v>4.4787200000000018</v>
      </c>
      <c r="EN108" s="60"/>
      <c r="EO108" s="88">
        <f ca="1">IFERROR(AVERAGE(EO77:EO106),"-")</f>
        <v>4.8162666666666665</v>
      </c>
      <c r="EP108" s="60">
        <f ca="1">IFERROR(AVERAGE(EP77:EP106),"-")</f>
        <v>4.7982333333333314</v>
      </c>
      <c r="EQ108" s="60"/>
      <c r="ER108" s="88">
        <f ca="1">IFERROR(AVERAGE(ER77:ER106),"-")</f>
        <v>5.044713333333334</v>
      </c>
      <c r="ES108" s="60">
        <f ca="1">IFERROR(AVERAGE(ES77:ES106),"-")</f>
        <v>4.8598599999999985</v>
      </c>
      <c r="ET108" s="60"/>
      <c r="EU108" s="88">
        <f ca="1">IFERROR(AVERAGE(EU77:EU106),"-")</f>
        <v>4.9664066666666633</v>
      </c>
      <c r="EV108" s="60">
        <f ca="1">IFERROR(AVERAGE(EV77:EV106),"-")</f>
        <v>5.3403685714285718</v>
      </c>
      <c r="EW108" s="60"/>
      <c r="EX108" s="88">
        <f ca="1">IFERROR(AVERAGE(EX77:EX106),"-")</f>
        <v>5.57334</v>
      </c>
      <c r="EY108" s="60">
        <f ca="1">IFERROR(AVERAGE(EY77:EY106),"-")</f>
        <v>5.1320828571428576</v>
      </c>
      <c r="EZ108" s="60"/>
      <c r="FA108" s="88">
        <f ca="1">IFERROR(AVERAGE(FA77:FA106),"-")</f>
        <v>5.3700171428571428</v>
      </c>
      <c r="FB108" s="60">
        <f ca="1">IFERROR(AVERAGE(FB77:FB106),"-")</f>
        <v>5.0208685714285712</v>
      </c>
      <c r="FC108" s="60"/>
      <c r="FD108" s="88">
        <f ca="1">IFERROR(AVERAGE(FD77:FD106),"-")</f>
        <v>5.1096857142857157</v>
      </c>
      <c r="FE108" s="60">
        <f ca="1">IFERROR(AVERAGE(FE77:FE106),"-")</f>
        <v>5.2336542857142847</v>
      </c>
      <c r="FF108" s="60"/>
      <c r="FG108" s="88">
        <f ca="1">IFERROR(AVERAGE(FG77:FG106),"-")</f>
        <v>5.6824457142857119</v>
      </c>
      <c r="FI108" s="87" t="s">
        <v>3210</v>
      </c>
      <c r="FJ108" s="60">
        <f ca="1">IFERROR(AVERAGE(FJ77:FJ106),"-")</f>
        <v>0.28044000000000019</v>
      </c>
      <c r="FK108" s="60"/>
      <c r="FL108" s="88">
        <f ca="1">IFERROR(AVERAGE(FL77:FL106),"-")</f>
        <v>1.3186414285714285</v>
      </c>
      <c r="FM108" s="60">
        <f ca="1">IFERROR(AVERAGE(FM77:FM106),"-")</f>
        <v>0.49643999999999827</v>
      </c>
      <c r="FN108" s="60"/>
      <c r="FO108" s="88">
        <f ca="1">IFERROR(AVERAGE(FO77:FO106),"-")</f>
        <v>1.6340785714285739</v>
      </c>
      <c r="FP108" s="60">
        <f ca="1">IFERROR(AVERAGE(FP77:FP106),"-")</f>
        <v>0.82236857142857189</v>
      </c>
      <c r="FQ108" s="60"/>
      <c r="FR108" s="88">
        <f ca="1">IFERROR(AVERAGE(FR77:FR106),"-")</f>
        <v>1.7841600000000024</v>
      </c>
      <c r="FS108" s="60">
        <f ca="1">IFERROR(AVERAGE(FS77:FS106),"-")</f>
        <v>1.0287257142857149</v>
      </c>
      <c r="FT108" s="60"/>
      <c r="FU108" s="88">
        <f ca="1">IFERROR(AVERAGE(FU77:FU106),"-")</f>
        <v>2.0144957142857152</v>
      </c>
      <c r="FV108" s="60">
        <f ca="1">IFERROR(AVERAGE(FV77:FV106),"-")</f>
        <v>1.242797142857144</v>
      </c>
      <c r="FW108" s="60"/>
      <c r="FX108" s="88">
        <f ca="1">IFERROR(AVERAGE(FX77:FX106),"-")</f>
        <v>2.094827142857143</v>
      </c>
      <c r="FY108" s="60">
        <f ca="1">IFERROR(AVERAGE(FY77:FY106),"-")</f>
        <v>2.0579400000000017</v>
      </c>
      <c r="FZ108" s="60"/>
      <c r="GA108" s="88">
        <f ca="1">IFERROR(AVERAGE(GA77:GA106),"-")</f>
        <v>2.6257885714285716</v>
      </c>
      <c r="GB108" s="60">
        <f ca="1">IFERROR(AVERAGE(GB77:GB106),"-")</f>
        <v>3.1848685714285714</v>
      </c>
      <c r="GC108" s="60"/>
      <c r="GD108" s="88">
        <f ca="1">IFERROR(AVERAGE(GD77:GD106),"-")</f>
        <v>3.5219185714285692</v>
      </c>
      <c r="GE108" s="60">
        <f ca="1">IFERROR(AVERAGE(GE77:GE106),"-")</f>
        <v>4.1992971428571453</v>
      </c>
      <c r="GF108" s="60"/>
      <c r="GG108" s="88">
        <f ca="1">IFERROR(AVERAGE(GG77:GG106),"-")</f>
        <v>4.3570285714285726</v>
      </c>
      <c r="GH108" s="60">
        <f ca="1">IFERROR(AVERAGE(GH77:GH106),"-")</f>
        <v>4.6325828571428582</v>
      </c>
      <c r="GI108" s="60"/>
      <c r="GJ108" s="88">
        <f ca="1">IFERROR(AVERAGE(GJ77:GJ106),"-")</f>
        <v>4.7938499999999999</v>
      </c>
      <c r="GK108" s="60">
        <f ca="1">IFERROR(AVERAGE(GK77:GK106),"-")</f>
        <v>4.853725714285714</v>
      </c>
      <c r="GL108" s="60"/>
      <c r="GM108" s="88">
        <f ca="1">IFERROR(AVERAGE(GM77:GM106),"-")</f>
        <v>5.0275028571428573</v>
      </c>
      <c r="GN108" s="60">
        <f ca="1">IFERROR(AVERAGE(GN77:GN106),"-")</f>
        <v>5.2285114285714309</v>
      </c>
      <c r="GO108" s="60"/>
      <c r="GP108" s="88">
        <f ca="1">IFERROR(AVERAGE(GP77:GP106),"-")</f>
        <v>5.2285114285714309</v>
      </c>
      <c r="GQ108" s="60">
        <f ca="1">IFERROR(AVERAGE(GQ77:GQ106),"-")</f>
        <v>5.8340828571428585</v>
      </c>
      <c r="GR108" s="60"/>
      <c r="GS108" s="88">
        <f ca="1">IFERROR(AVERAGE(GS77:GS106),"-")</f>
        <v>6.0016242857142839</v>
      </c>
      <c r="GT108" s="60">
        <f ca="1">IFERROR(AVERAGE(GT77:GT106),"-")</f>
        <v>5.67401142857143</v>
      </c>
      <c r="GU108" s="60"/>
      <c r="GV108" s="88">
        <f ca="1">IFERROR(AVERAGE(GV77:GV106),"-")</f>
        <v>5.9685171428571406</v>
      </c>
      <c r="GW108" s="60">
        <f ca="1">IFERROR(AVERAGE(GW77:GW106),"-")</f>
        <v>5.476011428571427</v>
      </c>
      <c r="GX108" s="60"/>
      <c r="GY108" s="88">
        <f ca="1">IFERROR(AVERAGE(GY77:GY106),"-")</f>
        <v>5.7756599999999976</v>
      </c>
      <c r="GZ108" s="60">
        <f ca="1">IFERROR(AVERAGE(GZ77:GZ106),"-")</f>
        <v>5.4760114285714296</v>
      </c>
      <c r="HA108" s="60"/>
      <c r="HB108" s="88">
        <f ca="1">IFERROR(AVERAGE(HB77:HB106),"-")</f>
        <v>5.6398500000000018</v>
      </c>
      <c r="HC108" s="60">
        <f ca="1">IFERROR(AVERAGE(HC77:HC106),"-")</f>
        <v>4.7997257142857119</v>
      </c>
      <c r="HD108" s="60"/>
      <c r="HE108" s="88">
        <f ca="1">IFERROR(AVERAGE(HE77:HE106),"-")</f>
        <v>5.2271357142857129</v>
      </c>
    </row>
    <row r="109" spans="8:213" x14ac:dyDescent="0.35">
      <c r="N109" s="429" t="s">
        <v>3250</v>
      </c>
      <c r="O109" s="430"/>
      <c r="P109" s="60">
        <f ca="1">IFERROR(_xlfn.STDEV.P(P76:P106),"-")</f>
        <v>1.8880291451269982</v>
      </c>
      <c r="Q109" s="60"/>
      <c r="R109" s="60">
        <f ca="1">IFERROR(_xlfn.STDEV.P(R76:R106),"-")</f>
        <v>1.3632203126361027</v>
      </c>
      <c r="S109" s="60">
        <f ca="1">IFERROR(_xlfn.STDEV.P(S76:S106),"-")</f>
        <v>2.150618121869686</v>
      </c>
      <c r="T109" s="60"/>
      <c r="U109" s="60">
        <f ca="1">IFERROR(_xlfn.STDEV.P(U76:U106),"-")</f>
        <v>1.7267851449719867</v>
      </c>
      <c r="V109" s="60">
        <f ca="1">IFERROR(_xlfn.STDEV.P(V76:V106),"-")</f>
        <v>2.1397295347376444</v>
      </c>
      <c r="W109" s="60"/>
      <c r="X109" s="60">
        <f ca="1">IFERROR(_xlfn.STDEV.P(X76:X106),"-")</f>
        <v>1.6632883417599911</v>
      </c>
      <c r="Y109" s="60">
        <f ca="1">IFERROR(_xlfn.STDEV.P(Y76:Y106),"-")</f>
        <v>2.4784859356173614</v>
      </c>
      <c r="Z109" s="60"/>
      <c r="AA109" s="60">
        <f ca="1">IFERROR(_xlfn.STDEV.P(AA76:AA106),"-")</f>
        <v>1.9752703255266433</v>
      </c>
      <c r="AB109" s="60">
        <f ca="1">IFERROR(_xlfn.STDEV.P(AB76:AB106),"-")</f>
        <v>2.4284081287938086</v>
      </c>
      <c r="AC109" s="60"/>
      <c r="AD109" s="60">
        <f ca="1">IFERROR(_xlfn.STDEV.P(AD76:AD106),"-")</f>
        <v>1.9821310582073546</v>
      </c>
      <c r="AE109" s="60">
        <f ca="1">IFERROR(_xlfn.STDEV.P(AE76:AE106),"-")</f>
        <v>2.8322145271046946</v>
      </c>
      <c r="AF109" s="60"/>
      <c r="AG109" s="60">
        <f ca="1">IFERROR(_xlfn.STDEV.P(AG76:AG106),"-")</f>
        <v>2.2524671135949004</v>
      </c>
      <c r="AH109" s="60">
        <f ca="1">IFERROR(_xlfn.STDEV.P(AH76:AH106),"-")</f>
        <v>3.4976817193666796</v>
      </c>
      <c r="AI109" s="60"/>
      <c r="AJ109" s="60">
        <f ca="1">IFERROR(_xlfn.STDEV.P(AJ76:AJ106),"-")</f>
        <v>2.9806188887969354</v>
      </c>
      <c r="AK109" s="60">
        <f ca="1">IFERROR(_xlfn.STDEV.P(AK76:AK106),"-")</f>
        <v>3.4609057588181171</v>
      </c>
      <c r="AL109" s="60"/>
      <c r="AM109" s="60">
        <f ca="1">IFERROR(_xlfn.STDEV.P(AM76:AM106),"-")</f>
        <v>2.9209384213894309</v>
      </c>
      <c r="AN109" s="60">
        <f ca="1">IFERROR(_xlfn.STDEV.P(AN76:AN106),"-")</f>
        <v>3.4586158001508447</v>
      </c>
      <c r="AO109" s="60"/>
      <c r="AP109" s="60">
        <f ca="1">IFERROR(_xlfn.STDEV.P(AP76:AP106),"-")</f>
        <v>2.9626550059711851</v>
      </c>
      <c r="AQ109" s="60">
        <f ca="1">IFERROR(_xlfn.STDEV.P(AQ76:AQ106),"-")</f>
        <v>3.6308284444535586</v>
      </c>
      <c r="AR109" s="60"/>
      <c r="AS109" s="60">
        <f ca="1">IFERROR(_xlfn.STDEV.P(AS76:AS106),"-")</f>
        <v>3.4305952229290555</v>
      </c>
      <c r="AT109" s="60">
        <f ca="1">IFERROR(_xlfn.STDEV.P(AT76:AT106),"-")</f>
        <v>3.2644422796763868</v>
      </c>
      <c r="AU109" s="60"/>
      <c r="AV109" s="60">
        <f ca="1">IFERROR(_xlfn.STDEV.P(AV76:AV106),"-")</f>
        <v>3.2317694269567339</v>
      </c>
      <c r="AW109" s="60">
        <f ca="1">IFERROR(_xlfn.STDEV.P(AW76:AW106),"-")</f>
        <v>3.1701792045194126</v>
      </c>
      <c r="AX109" s="60"/>
      <c r="AY109" s="60">
        <f ca="1">IFERROR(_xlfn.STDEV.P(AY76:AY106),"-")</f>
        <v>3.1325474609936159</v>
      </c>
      <c r="AZ109" s="60">
        <f ca="1">IFERROR(_xlfn.STDEV.P(AZ76:AZ106),"-")</f>
        <v>2.7758915072444461</v>
      </c>
      <c r="BA109" s="60"/>
      <c r="BB109" s="60">
        <f ca="1">IFERROR(_xlfn.STDEV.P(BB76:BB106),"-")</f>
        <v>2.7758915072444461</v>
      </c>
      <c r="BC109" s="60">
        <f ca="1">IFERROR(_xlfn.STDEV.P(BC76:BC106),"-")</f>
        <v>3.3536241055944984</v>
      </c>
      <c r="BD109" s="60"/>
      <c r="BE109" s="60">
        <f ca="1">IFERROR(_xlfn.STDEV.P(BE76:BE106),"-")</f>
        <v>3.1222041844825008</v>
      </c>
      <c r="BF109" s="60">
        <f ca="1">IFERROR(_xlfn.STDEV.P(BF76:BF106),"-")</f>
        <v>3.8094682210695434</v>
      </c>
      <c r="BG109" s="60"/>
      <c r="BH109" s="60">
        <f ca="1">IFERROR(_xlfn.STDEV.P(BH76:BH106),"-")</f>
        <v>3.2760385393113207</v>
      </c>
      <c r="BI109" s="60">
        <f ca="1">IFERROR(_xlfn.STDEV.P(BI76:BI106),"-")</f>
        <v>4.0038777860092001</v>
      </c>
      <c r="BJ109" s="60"/>
      <c r="BK109" s="60">
        <f ca="1">IFERROR(_xlfn.STDEV.P(BK76:BK106),"-")</f>
        <v>3.6549390292957522</v>
      </c>
      <c r="BM109" s="87" t="s">
        <v>3250</v>
      </c>
      <c r="BN109" s="60">
        <f ca="1">IFERROR(_xlfn.STDEV.P(BN76:BN106),"-")</f>
        <v>1.623373106481987</v>
      </c>
      <c r="BO109" s="60"/>
      <c r="BP109" s="88">
        <f ca="1">IFERROR(_xlfn.STDEV.P(BP76:BP106),"-")</f>
        <v>1.2822273993424431</v>
      </c>
      <c r="BQ109" s="60">
        <f ca="1">IFERROR(_xlfn.STDEV.P(BQ76:BQ106),"-")</f>
        <v>2.3088421699869848</v>
      </c>
      <c r="BR109" s="60"/>
      <c r="BS109" s="88">
        <f ca="1">IFERROR(_xlfn.STDEV.P(BS76:BS106),"-")</f>
        <v>1.7808359626247321</v>
      </c>
      <c r="BT109" s="60">
        <f ca="1">IFERROR(_xlfn.STDEV.P(BT76:BT106),"-")</f>
        <v>2.2828799563923563</v>
      </c>
      <c r="BU109" s="60"/>
      <c r="BV109" s="88">
        <f ca="1">IFERROR(_xlfn.STDEV.P(BV76:BV106),"-")</f>
        <v>1.7396666752036964</v>
      </c>
      <c r="BW109" s="60">
        <f ca="1">IFERROR(_xlfn.STDEV.P(BW76:BW106),"-")</f>
        <v>2.4528193457841669</v>
      </c>
      <c r="BX109" s="60"/>
      <c r="BY109" s="88">
        <f ca="1">IFERROR(_xlfn.STDEV.P(BY76:BY106),"-")</f>
        <v>2.0537685790402667</v>
      </c>
      <c r="BZ109" s="60">
        <f ca="1">IFERROR(_xlfn.STDEV.P(BZ76:BZ106),"-")</f>
        <v>2.7640625057523804</v>
      </c>
      <c r="CA109" s="60"/>
      <c r="CB109" s="88">
        <f ca="1">IFERROR(_xlfn.STDEV.P(CB76:CB106),"-")</f>
        <v>2.1086942294859536</v>
      </c>
      <c r="CC109" s="60">
        <f ca="1">IFERROR(_xlfn.STDEV.P(CC76:CC106),"-")</f>
        <v>2.5617577999698047</v>
      </c>
      <c r="CD109" s="60"/>
      <c r="CE109" s="88">
        <f ca="1">IFERROR(_xlfn.STDEV.P(CE76:CE106),"-")</f>
        <v>1.7261651277361181</v>
      </c>
      <c r="CF109" s="60">
        <f ca="1">IFERROR(_xlfn.STDEV.P(CF76:CF106),"-")</f>
        <v>3.3163984949548491</v>
      </c>
      <c r="CG109" s="60"/>
      <c r="CH109" s="88">
        <f ca="1">IFERROR(_xlfn.STDEV.P(CH76:CH106),"-")</f>
        <v>2.7230028536754247</v>
      </c>
      <c r="CI109" s="60">
        <f ca="1">IFERROR(_xlfn.STDEV.P(CI76:CI106),"-")</f>
        <v>3.6746182888244689</v>
      </c>
      <c r="CJ109" s="60"/>
      <c r="CK109" s="88">
        <f ca="1">IFERROR(_xlfn.STDEV.P(CK76:CK106),"-")</f>
        <v>3.124793627471051</v>
      </c>
      <c r="CL109" s="60">
        <f ca="1">IFERROR(_xlfn.STDEV.P(CL76:CL106),"-")</f>
        <v>3.5580099434007728</v>
      </c>
      <c r="CM109" s="60"/>
      <c r="CN109" s="88">
        <f ca="1">IFERROR(_xlfn.STDEV.P(CN76:CN106),"-")</f>
        <v>3.1776679338307052</v>
      </c>
      <c r="CO109" s="60">
        <f ca="1">IFERROR(_xlfn.STDEV.P(CO76:CO106),"-")</f>
        <v>3.9331050563748788</v>
      </c>
      <c r="CP109" s="60"/>
      <c r="CQ109" s="88">
        <f ca="1">IFERROR(_xlfn.STDEV.P(CQ76:CQ106),"-")</f>
        <v>3.2942255131904843</v>
      </c>
      <c r="CR109" s="60">
        <f ca="1">IFERROR(_xlfn.STDEV.P(CR76:CR106),"-")</f>
        <v>3.4461699414857674</v>
      </c>
      <c r="CS109" s="60"/>
      <c r="CT109" s="88">
        <f ca="1">IFERROR(_xlfn.STDEV.P(CT76:CT106),"-")</f>
        <v>3.1812411184455818</v>
      </c>
      <c r="CU109" s="60">
        <f ca="1">IFERROR(_xlfn.STDEV.P(CU76:CU106),"-")</f>
        <v>3.34193143362072</v>
      </c>
      <c r="CV109" s="60"/>
      <c r="CW109" s="88">
        <f ca="1">IFERROR(_xlfn.STDEV.P(CW76:CW106),"-")</f>
        <v>3.2304796682157884</v>
      </c>
      <c r="CX109" s="60">
        <f ca="1">IFERROR(_xlfn.STDEV.P(CX76:CX106),"-")</f>
        <v>3.3032515173722747</v>
      </c>
      <c r="CY109" s="60"/>
      <c r="CZ109" s="88">
        <f ca="1">IFERROR(_xlfn.STDEV.P(CZ76:CZ106),"-")</f>
        <v>2.9693380159819434</v>
      </c>
      <c r="DA109" s="60">
        <f ca="1">IFERROR(_xlfn.STDEV.P(DA76:DA106),"-")</f>
        <v>3.2327498629838658</v>
      </c>
      <c r="DB109" s="60"/>
      <c r="DC109" s="88">
        <f ca="1">IFERROR(_xlfn.STDEV.P(DC76:DC106),"-")</f>
        <v>3.1584027936214132</v>
      </c>
      <c r="DD109" s="60">
        <f ca="1">IFERROR(_xlfn.STDEV.P(DD76:DD106),"-")</f>
        <v>3.637334692741681</v>
      </c>
      <c r="DE109" s="60"/>
      <c r="DF109" s="88">
        <f ca="1">IFERROR(_xlfn.STDEV.P(DF76:DF106),"-")</f>
        <v>3.3521612016130762</v>
      </c>
      <c r="DG109" s="60">
        <f ca="1">IFERROR(_xlfn.STDEV.P(DG76:DG106),"-")</f>
        <v>4.1222300268764291</v>
      </c>
      <c r="DH109" s="60"/>
      <c r="DI109" s="88">
        <f ca="1">IFERROR(_xlfn.STDEV.P(DI76:DI106),"-")</f>
        <v>3.2932646638921743</v>
      </c>
      <c r="DK109" s="87" t="s">
        <v>3250</v>
      </c>
      <c r="DL109" s="60">
        <f ca="1">IFERROR(_xlfn.STDEV.P(DL76:DL106),"-")</f>
        <v>1.4635973349139952</v>
      </c>
      <c r="DM109" s="60"/>
      <c r="DN109" s="88">
        <f ca="1">IFERROR(_xlfn.STDEV.P(DN76:DN106),"-")</f>
        <v>1.0799081207856416</v>
      </c>
      <c r="DO109" s="60">
        <f ca="1">IFERROR(_xlfn.STDEV.P(DO76:DO106),"-")</f>
        <v>1.9967747421810633</v>
      </c>
      <c r="DP109" s="60"/>
      <c r="DQ109" s="88">
        <f ca="1">IFERROR(_xlfn.STDEV.P(DQ76:DQ106),"-")</f>
        <v>1.60884733495184</v>
      </c>
      <c r="DR109" s="60">
        <f ca="1">IFERROR(_xlfn.STDEV.P(DR76:DR106),"-")</f>
        <v>2.2549919974951926</v>
      </c>
      <c r="DS109" s="60"/>
      <c r="DT109" s="88">
        <f ca="1">IFERROR(_xlfn.STDEV.P(DT76:DT106),"-")</f>
        <v>1.728010916626872</v>
      </c>
      <c r="DU109" s="60">
        <f ca="1">IFERROR(_xlfn.STDEV.P(DU76:DU106),"-")</f>
        <v>2.3520261442112145</v>
      </c>
      <c r="DV109" s="60"/>
      <c r="DW109" s="88">
        <f ca="1">IFERROR(_xlfn.STDEV.P(DW76:DW106),"-")</f>
        <v>1.9492489300952707</v>
      </c>
      <c r="DX109" s="60">
        <f ca="1">IFERROR(_xlfn.STDEV.P(DX76:DX106),"-")</f>
        <v>2.7505146587784464</v>
      </c>
      <c r="DY109" s="60"/>
      <c r="DZ109" s="88">
        <f ca="1">IFERROR(_xlfn.STDEV.P(DZ76:DZ106),"-")</f>
        <v>2.0238298194466942</v>
      </c>
      <c r="EA109" s="60">
        <f ca="1">IFERROR(_xlfn.STDEV.P(EA76:EA106),"-")</f>
        <v>2.4436504525560836</v>
      </c>
      <c r="EB109" s="60"/>
      <c r="EC109" s="88">
        <f ca="1">IFERROR(_xlfn.STDEV.P(EC76:EC106),"-")</f>
        <v>1.7810560642352007</v>
      </c>
      <c r="ED109" s="60">
        <f ca="1">IFERROR(_xlfn.STDEV.P(ED76:ED106),"-")</f>
        <v>3.3092444308411344</v>
      </c>
      <c r="EE109" s="60"/>
      <c r="EF109" s="88">
        <f ca="1">IFERROR(_xlfn.STDEV.P(EF76:EF106),"-")</f>
        <v>2.8013551381498907</v>
      </c>
      <c r="EG109" s="60">
        <f ca="1">IFERROR(_xlfn.STDEV.P(EG76:EG106),"-")</f>
        <v>3.585687234985047</v>
      </c>
      <c r="EH109" s="60"/>
      <c r="EI109" s="88">
        <f ca="1">IFERROR(_xlfn.STDEV.P(EI76:EI106),"-")</f>
        <v>3.2465539078464536</v>
      </c>
      <c r="EJ109" s="60">
        <f ca="1">IFERROR(_xlfn.STDEV.P(EJ76:EJ106),"-")</f>
        <v>3.4702271491967536</v>
      </c>
      <c r="EK109" s="60"/>
      <c r="EL109" s="88">
        <f ca="1">IFERROR(_xlfn.STDEV.P(EL76:EL106),"-")</f>
        <v>3.2276708350140044</v>
      </c>
      <c r="EM109" s="60">
        <f ca="1">IFERROR(_xlfn.STDEV.P(EM76:EM106),"-")</f>
        <v>3.6335749765760981</v>
      </c>
      <c r="EN109" s="60"/>
      <c r="EO109" s="88">
        <f ca="1">IFERROR(_xlfn.STDEV.P(EO76:EO106),"-")</f>
        <v>3.172597570502059</v>
      </c>
      <c r="EP109" s="60">
        <f ca="1">IFERROR(_xlfn.STDEV.P(EP76:EP106),"-")</f>
        <v>3.7469314631694162</v>
      </c>
      <c r="EQ109" s="60"/>
      <c r="ER109" s="88">
        <f ca="1">IFERROR(_xlfn.STDEV.P(ER76:ER106),"-")</f>
        <v>3.4078447580969522</v>
      </c>
      <c r="ES109" s="60">
        <f ca="1">IFERROR(_xlfn.STDEV.P(ES76:ES106),"-")</f>
        <v>3.2024882273632169</v>
      </c>
      <c r="ET109" s="60"/>
      <c r="EU109" s="88">
        <f ca="1">IFERROR(_xlfn.STDEV.P(EU76:EU106),"-")</f>
        <v>3.034629283337408</v>
      </c>
      <c r="EV109" s="60">
        <f ca="1">IFERROR(_xlfn.STDEV.P(EV76:EV106),"-")</f>
        <v>3.5583884839124602</v>
      </c>
      <c r="EW109" s="60"/>
      <c r="EX109" s="88">
        <f ca="1">IFERROR(_xlfn.STDEV.P(EX76:EX106),"-")</f>
        <v>3.1811234376463395</v>
      </c>
      <c r="EY109" s="60">
        <f ca="1">IFERROR(_xlfn.STDEV.P(EY76:EY106),"-")</f>
        <v>3.0349956210828122</v>
      </c>
      <c r="EZ109" s="60"/>
      <c r="FA109" s="88">
        <f ca="1">IFERROR(_xlfn.STDEV.P(FA76:FA106),"-")</f>
        <v>2.5908278132658404</v>
      </c>
      <c r="FB109" s="60">
        <f ca="1">IFERROR(_xlfn.STDEV.P(FB76:FB106),"-")</f>
        <v>3.2354573107342453</v>
      </c>
      <c r="FC109" s="60"/>
      <c r="FD109" s="88">
        <f ca="1">IFERROR(_xlfn.STDEV.P(FD76:FD106),"-")</f>
        <v>3.0932858132360375</v>
      </c>
      <c r="FE109" s="60">
        <f ca="1">IFERROR(_xlfn.STDEV.P(FE76:FE106),"-")</f>
        <v>3.6903272090962211</v>
      </c>
      <c r="FF109" s="60"/>
      <c r="FG109" s="88">
        <f ca="1">IFERROR(_xlfn.STDEV.P(FG76:FG106),"-")</f>
        <v>2.9528736506608859</v>
      </c>
      <c r="FI109" s="87" t="s">
        <v>3250</v>
      </c>
      <c r="FJ109" s="60">
        <f ca="1">IFERROR(_xlfn.STDEV.P(FJ76:FJ106),"-")</f>
        <v>2.0018710245596321</v>
      </c>
      <c r="FK109" s="60"/>
      <c r="FL109" s="88">
        <f ca="1">IFERROR(_xlfn.STDEV.P(FL76:FL106),"-")</f>
        <v>1.5320962683286368</v>
      </c>
      <c r="FM109" s="60">
        <f ca="1">IFERROR(_xlfn.STDEV.P(FM76:FM106),"-")</f>
        <v>2.343188448393712</v>
      </c>
      <c r="FN109" s="60"/>
      <c r="FO109" s="88">
        <f ca="1">IFERROR(_xlfn.STDEV.P(FO76:FO106),"-")</f>
        <v>1.7512201462647925</v>
      </c>
      <c r="FP109" s="60">
        <f ca="1">IFERROR(_xlfn.STDEV.P(FP76:FP106),"-")</f>
        <v>2.2481194673734946</v>
      </c>
      <c r="FQ109" s="60"/>
      <c r="FR109" s="88">
        <f ca="1">IFERROR(_xlfn.STDEV.P(FR76:FR106),"-")</f>
        <v>1.5959650062758721</v>
      </c>
      <c r="FS109" s="60">
        <f ca="1">IFERROR(_xlfn.STDEV.P(FS76:FS106),"-")</f>
        <v>2.5001771503341654</v>
      </c>
      <c r="FT109" s="60"/>
      <c r="FU109" s="88">
        <f ca="1">IFERROR(_xlfn.STDEV.P(FU76:FU106),"-")</f>
        <v>1.803044479598384</v>
      </c>
      <c r="FV109" s="60">
        <f ca="1">IFERROR(_xlfn.STDEV.P(FV76:FV106),"-")</f>
        <v>2.4460124646319148</v>
      </c>
      <c r="FW109" s="60"/>
      <c r="FX109" s="88">
        <f ca="1">IFERROR(_xlfn.STDEV.P(FX76:FX106),"-")</f>
        <v>1.771784681324893</v>
      </c>
      <c r="FY109" s="60">
        <f ca="1">IFERROR(_xlfn.STDEV.P(FY76:FY106),"-")</f>
        <v>2.8541510677507693</v>
      </c>
      <c r="FZ109" s="60"/>
      <c r="GA109" s="88">
        <f ca="1">IFERROR(_xlfn.STDEV.P(GA76:GA106),"-")</f>
        <v>2.34233425012272</v>
      </c>
      <c r="GB109" s="60">
        <f ca="1">IFERROR(_xlfn.STDEV.P(GB76:GB106),"-")</f>
        <v>3.4026334739661728</v>
      </c>
      <c r="GC109" s="60"/>
      <c r="GD109" s="88">
        <f ca="1">IFERROR(_xlfn.STDEV.P(GD76:GD106),"-")</f>
        <v>3.0524403272881715</v>
      </c>
      <c r="GE109" s="60">
        <f ca="1">IFERROR(_xlfn.STDEV.P(GE76:GE106),"-")</f>
        <v>3.5056947383597534</v>
      </c>
      <c r="GF109" s="60"/>
      <c r="GG109" s="88">
        <f ca="1">IFERROR(_xlfn.STDEV.P(GG76:GG106),"-")</f>
        <v>3.3076115431420496</v>
      </c>
      <c r="GH109" s="60">
        <f ca="1">IFERROR(_xlfn.STDEV.P(GH76:GH106),"-")</f>
        <v>3.6168681114613692</v>
      </c>
      <c r="GI109" s="60"/>
      <c r="GJ109" s="88">
        <f ca="1">IFERROR(_xlfn.STDEV.P(GJ76:GJ106),"-")</f>
        <v>3.400229557176988</v>
      </c>
      <c r="GK109" s="60">
        <f ca="1">IFERROR(_xlfn.STDEV.P(GK76:GK106),"-")</f>
        <v>3.4069786120627565</v>
      </c>
      <c r="GL109" s="60"/>
      <c r="GM109" s="88">
        <f ca="1">IFERROR(_xlfn.STDEV.P(GM76:GM106),"-")</f>
        <v>3.1448961181558661</v>
      </c>
      <c r="GN109" s="60">
        <f ca="1">IFERROR(_xlfn.STDEV.P(GN76:GN106),"-")</f>
        <v>3.5197560690050609</v>
      </c>
      <c r="GO109" s="60"/>
      <c r="GP109" s="88">
        <f ca="1">IFERROR(_xlfn.STDEV.P(GP76:GP106),"-")</f>
        <v>3.5197560690050609</v>
      </c>
      <c r="GQ109" s="60">
        <f ca="1">IFERROR(_xlfn.STDEV.P(GQ76:GQ106),"-")</f>
        <v>3.327234797415823</v>
      </c>
      <c r="GR109" s="60"/>
      <c r="GS109" s="88">
        <f ca="1">IFERROR(_xlfn.STDEV.P(GS76:GS106),"-")</f>
        <v>3.0145513951942169</v>
      </c>
      <c r="GT109" s="60">
        <f ca="1">IFERROR(_xlfn.STDEV.P(GT76:GT106),"-")</f>
        <v>3.6225034935817857</v>
      </c>
      <c r="GU109" s="60"/>
      <c r="GV109" s="88">
        <f ca="1">IFERROR(_xlfn.STDEV.P(GV76:GV106),"-")</f>
        <v>3.113477214946637</v>
      </c>
      <c r="GW109" s="60">
        <f ca="1">IFERROR(_xlfn.STDEV.P(GW76:GW106),"-")</f>
        <v>3.5045475299364517</v>
      </c>
      <c r="GX109" s="60"/>
      <c r="GY109" s="88">
        <f ca="1">IFERROR(_xlfn.STDEV.P(GY76:GY106),"-")</f>
        <v>2.985013587880061</v>
      </c>
      <c r="GZ109" s="60">
        <f ca="1">IFERROR(_xlfn.STDEV.P(GZ76:GZ106),"-")</f>
        <v>3.607081623439524</v>
      </c>
      <c r="HA109" s="60"/>
      <c r="HB109" s="88">
        <f ca="1">IFERROR(_xlfn.STDEV.P(HB76:HB106),"-")</f>
        <v>3.3451204733910549</v>
      </c>
      <c r="HC109" s="60">
        <f ca="1">IFERROR(_xlfn.STDEV.P(HC76:HC106),"-")</f>
        <v>3.7617517473601789</v>
      </c>
      <c r="HD109" s="60"/>
      <c r="HE109" s="88">
        <f ca="1">IFERROR(_xlfn.STDEV.P(HE76:HE106),"-")</f>
        <v>3.1408908554073696</v>
      </c>
    </row>
    <row r="110" spans="8:213" x14ac:dyDescent="0.35">
      <c r="N110" s="429" t="s">
        <v>3328</v>
      </c>
      <c r="O110" s="430"/>
      <c r="P110" s="168">
        <f ca="1">IFERROR(COUNT(P77:P106),"-")</f>
        <v>28</v>
      </c>
      <c r="Q110" s="168"/>
      <c r="R110" s="168">
        <f ca="1">IFERROR(COUNT(R77:R106),"-")</f>
        <v>28</v>
      </c>
      <c r="S110" s="168">
        <f ca="1">IFERROR(COUNT(S77:S106),"-")</f>
        <v>28</v>
      </c>
      <c r="T110" s="168"/>
      <c r="U110" s="168">
        <f ca="1">IFERROR(COUNT(U77:U106),"-")</f>
        <v>28</v>
      </c>
      <c r="V110" s="168">
        <f ca="1">IFERROR(COUNT(V77:V106),"-")</f>
        <v>28</v>
      </c>
      <c r="W110" s="168"/>
      <c r="X110" s="168">
        <f ca="1">IFERROR(COUNT(X77:X106),"-")</f>
        <v>28</v>
      </c>
      <c r="Y110" s="168">
        <f ca="1">IFERROR(COUNT(Y77:Y106),"-")</f>
        <v>28</v>
      </c>
      <c r="Z110" s="168"/>
      <c r="AA110" s="168">
        <f ca="1">IFERROR(COUNT(AA77:AA106),"-")</f>
        <v>28</v>
      </c>
      <c r="AB110" s="168">
        <f ca="1">IFERROR(COUNT(AB77:AB106),"-")</f>
        <v>28</v>
      </c>
      <c r="AC110" s="168"/>
      <c r="AD110" s="168">
        <f ca="1">IFERROR(COUNT(AD77:AD106),"-")</f>
        <v>28</v>
      </c>
      <c r="AE110" s="168">
        <f ca="1">IFERROR(COUNT(AE77:AE106),"-")</f>
        <v>28</v>
      </c>
      <c r="AF110" s="168"/>
      <c r="AG110" s="168">
        <f ca="1">IFERROR(COUNT(AG77:AG106),"-")</f>
        <v>28</v>
      </c>
      <c r="AH110" s="168">
        <f ca="1">IFERROR(COUNT(AH77:AH106),"-")</f>
        <v>28</v>
      </c>
      <c r="AI110" s="168"/>
      <c r="AJ110" s="168">
        <f ca="1">IFERROR(COUNT(AJ77:AJ106),"-")</f>
        <v>28</v>
      </c>
      <c r="AK110" s="168">
        <f ca="1">IFERROR(COUNT(AK77:AK106),"-")</f>
        <v>28</v>
      </c>
      <c r="AL110" s="168"/>
      <c r="AM110" s="168">
        <f ca="1">IFERROR(COUNT(AM77:AM106),"-")</f>
        <v>28</v>
      </c>
      <c r="AN110" s="168">
        <f ca="1">IFERROR(COUNT(AN77:AN106),"-")</f>
        <v>28</v>
      </c>
      <c r="AO110" s="168"/>
      <c r="AP110" s="168">
        <f ca="1">IFERROR(COUNT(AP77:AP106),"-")</f>
        <v>28</v>
      </c>
      <c r="AQ110" s="168">
        <f ca="1">IFERROR(COUNT(AQ77:AQ106),"-")</f>
        <v>28</v>
      </c>
      <c r="AR110" s="168"/>
      <c r="AS110" s="168">
        <f ca="1">IFERROR(COUNT(AS77:AS106),"-")</f>
        <v>28</v>
      </c>
      <c r="AT110" s="168">
        <f ca="1">IFERROR(COUNT(AT77:AT106),"-")</f>
        <v>28</v>
      </c>
      <c r="AU110" s="168"/>
      <c r="AV110" s="168">
        <f ca="1">IFERROR(COUNT(AV77:AV106),"-")</f>
        <v>28</v>
      </c>
      <c r="AW110" s="168">
        <f ca="1">IFERROR(COUNT(AW77:AW106),"-")</f>
        <v>28</v>
      </c>
      <c r="AX110" s="168"/>
      <c r="AY110" s="168">
        <f ca="1">IFERROR(COUNT(AY77:AY106),"-")</f>
        <v>28</v>
      </c>
      <c r="AZ110" s="168">
        <f ca="1">IFERROR(COUNT(AZ77:AZ106),"-")</f>
        <v>28</v>
      </c>
      <c r="BA110" s="168"/>
      <c r="BB110" s="168">
        <f ca="1">IFERROR(COUNT(BB77:BB106),"-")</f>
        <v>28</v>
      </c>
      <c r="BC110" s="168">
        <f ca="1">IFERROR(COUNT(BC77:BC106),"-")</f>
        <v>28</v>
      </c>
      <c r="BD110" s="168"/>
      <c r="BE110" s="168">
        <f ca="1">IFERROR(COUNT(BE77:BE106),"-")</f>
        <v>28</v>
      </c>
      <c r="BF110" s="168">
        <f ca="1">IFERROR(COUNT(BF77:BF106),"-")</f>
        <v>28</v>
      </c>
      <c r="BG110" s="168"/>
      <c r="BH110" s="168">
        <f ca="1">IFERROR(COUNT(BH77:BH106),"-")</f>
        <v>28</v>
      </c>
      <c r="BI110" s="168">
        <f ca="1">IFERROR(COUNT(BI77:BI106),"-")</f>
        <v>28</v>
      </c>
      <c r="BJ110" s="168"/>
      <c r="BK110" s="168">
        <f ca="1">IFERROR(COUNT(BK77:BK106),"-")</f>
        <v>28</v>
      </c>
      <c r="BN110" s="168">
        <f ca="1">IFERROR(COUNT(BN77:BN106),"-")</f>
        <v>28</v>
      </c>
      <c r="BO110" s="168"/>
      <c r="BP110" s="168">
        <f ca="1">IFERROR(COUNT(BP77:BP106),"-")</f>
        <v>28</v>
      </c>
      <c r="BQ110" s="168">
        <f ca="1">IFERROR(COUNT(BQ77:BQ106),"-")</f>
        <v>28</v>
      </c>
      <c r="BR110" s="168"/>
      <c r="BS110" s="168">
        <f ca="1">IFERROR(COUNT(BS77:BS106),"-")</f>
        <v>28</v>
      </c>
      <c r="BT110" s="168">
        <f ca="1">IFERROR(COUNT(BT77:BT106),"-")</f>
        <v>28</v>
      </c>
      <c r="BU110" s="168"/>
      <c r="BV110" s="168">
        <f ca="1">IFERROR(COUNT(BV77:BV106),"-")</f>
        <v>28</v>
      </c>
      <c r="BW110" s="168">
        <f ca="1">IFERROR(COUNT(BW77:BW106),"-")</f>
        <v>28</v>
      </c>
      <c r="BX110" s="168"/>
      <c r="BY110" s="168">
        <f ca="1">IFERROR(COUNT(BY77:BY106),"-")</f>
        <v>28</v>
      </c>
      <c r="BZ110" s="168">
        <f ca="1">IFERROR(COUNT(BZ77:BZ106),"-")</f>
        <v>28</v>
      </c>
      <c r="CA110" s="168"/>
      <c r="CB110" s="168">
        <f ca="1">IFERROR(COUNT(CB77:CB106),"-")</f>
        <v>28</v>
      </c>
      <c r="CC110" s="168">
        <f ca="1">IFERROR(COUNT(CC77:CC106),"-")</f>
        <v>28</v>
      </c>
      <c r="CD110" s="168"/>
      <c r="CE110" s="168">
        <f ca="1">IFERROR(COUNT(CE77:CE106),"-")</f>
        <v>28</v>
      </c>
      <c r="CF110" s="168">
        <f ca="1">IFERROR(COUNT(CF77:CF106),"-")</f>
        <v>28</v>
      </c>
      <c r="CG110" s="168"/>
      <c r="CH110" s="168">
        <f ca="1">IFERROR(COUNT(CH77:CH106),"-")</f>
        <v>28</v>
      </c>
      <c r="CI110" s="168">
        <f ca="1">IFERROR(COUNT(CI77:CI106),"-")</f>
        <v>28</v>
      </c>
      <c r="CJ110" s="168"/>
      <c r="CK110" s="168">
        <f ca="1">IFERROR(COUNT(CK77:CK106),"-")</f>
        <v>28</v>
      </c>
      <c r="CL110" s="168">
        <f ca="1">IFERROR(COUNT(CL77:CL106),"-")</f>
        <v>28</v>
      </c>
      <c r="CM110" s="168"/>
      <c r="CN110" s="168">
        <f ca="1">IFERROR(COUNT(CN77:CN106),"-")</f>
        <v>28</v>
      </c>
      <c r="CO110" s="168">
        <f ca="1">IFERROR(COUNT(CO77:CO106),"-")</f>
        <v>28</v>
      </c>
      <c r="CP110" s="168"/>
      <c r="CQ110" s="168">
        <f ca="1">IFERROR(COUNT(CQ77:CQ106),"-")</f>
        <v>28</v>
      </c>
      <c r="CR110" s="168">
        <f ca="1">IFERROR(COUNT(CR77:CR106),"-")</f>
        <v>27</v>
      </c>
      <c r="CS110" s="168"/>
      <c r="CT110" s="168">
        <f ca="1">IFERROR(COUNT(CT77:CT106),"-")</f>
        <v>27</v>
      </c>
      <c r="CU110" s="168">
        <f ca="1">IFERROR(COUNT(CU77:CU106),"-")</f>
        <v>27</v>
      </c>
      <c r="CV110" s="168"/>
      <c r="CW110" s="168">
        <f ca="1">IFERROR(COUNT(CW77:CW106),"-")</f>
        <v>27</v>
      </c>
      <c r="CX110" s="168">
        <f ca="1">IFERROR(COUNT(CX77:CX106),"-")</f>
        <v>27</v>
      </c>
      <c r="CY110" s="168"/>
      <c r="CZ110" s="168">
        <f ca="1">IFERROR(COUNT(CZ77:CZ106),"-")</f>
        <v>27</v>
      </c>
      <c r="DA110" s="168">
        <f ca="1">IFERROR(COUNT(DA77:DA106),"-")</f>
        <v>27</v>
      </c>
      <c r="DB110" s="168"/>
      <c r="DC110" s="168">
        <f ca="1">IFERROR(COUNT(DC77:DC106),"-")</f>
        <v>27</v>
      </c>
      <c r="DD110" s="168">
        <f ca="1">IFERROR(COUNT(DD77:DD106),"-")</f>
        <v>27</v>
      </c>
      <c r="DE110" s="168"/>
      <c r="DF110" s="168">
        <f ca="1">IFERROR(COUNT(DF77:DF106),"-")</f>
        <v>27</v>
      </c>
      <c r="DG110" s="168">
        <f ca="1">IFERROR(COUNT(DG77:DG106),"-")</f>
        <v>28</v>
      </c>
      <c r="DH110" s="168"/>
      <c r="DI110" s="168">
        <f ca="1">IFERROR(COUNT(DI77:DI106),"-")</f>
        <v>28</v>
      </c>
      <c r="DL110" s="168">
        <f ca="1">IFERROR(COUNT(DL77:DL106),"-")</f>
        <v>28</v>
      </c>
      <c r="DM110" s="168"/>
      <c r="DN110" s="168">
        <f ca="1">IFERROR(COUNT(DN77:DN106),"-")</f>
        <v>28</v>
      </c>
      <c r="DO110" s="168">
        <f ca="1">IFERROR(COUNT(DO77:DO106),"-")</f>
        <v>28</v>
      </c>
      <c r="DP110" s="168"/>
      <c r="DQ110" s="168">
        <f ca="1">IFERROR(COUNT(DQ77:DQ106),"-")</f>
        <v>28</v>
      </c>
      <c r="DR110" s="168">
        <f ca="1">IFERROR(COUNT(DR77:DR106),"-")</f>
        <v>28</v>
      </c>
      <c r="DS110" s="168"/>
      <c r="DT110" s="168">
        <f ca="1">IFERROR(COUNT(DT77:DT106),"-")</f>
        <v>28</v>
      </c>
      <c r="DU110" s="168">
        <f ca="1">IFERROR(COUNT(DU77:DU106),"-")</f>
        <v>28</v>
      </c>
      <c r="DV110" s="168"/>
      <c r="DW110" s="168">
        <f ca="1">IFERROR(COUNT(DW77:DW106),"-")</f>
        <v>28</v>
      </c>
      <c r="DX110" s="168">
        <f ca="1">IFERROR(COUNT(DX77:DX106),"-")</f>
        <v>28</v>
      </c>
      <c r="DY110" s="168"/>
      <c r="DZ110" s="168">
        <f ca="1">IFERROR(COUNT(DZ77:DZ106),"-")</f>
        <v>28</v>
      </c>
      <c r="EA110" s="168">
        <f ca="1">IFERROR(COUNT(EA77:EA106),"-")</f>
        <v>28</v>
      </c>
      <c r="EB110" s="168"/>
      <c r="EC110" s="168">
        <f ca="1">IFERROR(COUNT(EC77:EC106),"-")</f>
        <v>28</v>
      </c>
      <c r="ED110" s="168">
        <f ca="1">IFERROR(COUNT(ED77:ED106),"-")</f>
        <v>28</v>
      </c>
      <c r="EE110" s="168"/>
      <c r="EF110" s="168">
        <f ca="1">IFERROR(COUNT(EF77:EF106),"-")</f>
        <v>28</v>
      </c>
      <c r="EG110" s="168">
        <f ca="1">IFERROR(COUNT(EG77:EG106),"-")</f>
        <v>28</v>
      </c>
      <c r="EH110" s="168"/>
      <c r="EI110" s="168">
        <f ca="1">IFERROR(COUNT(EI77:EI106),"-")</f>
        <v>28</v>
      </c>
      <c r="EJ110" s="168">
        <f ca="1">IFERROR(COUNT(EJ77:EJ106),"-")</f>
        <v>27</v>
      </c>
      <c r="EK110" s="168"/>
      <c r="EL110" s="168">
        <f ca="1">IFERROR(COUNT(EL77:EL106),"-")</f>
        <v>27</v>
      </c>
      <c r="EM110" s="168">
        <f ca="1">IFERROR(COUNT(EM77:EM106),"-")</f>
        <v>27</v>
      </c>
      <c r="EN110" s="168"/>
      <c r="EO110" s="168">
        <f ca="1">IFERROR(COUNT(EO77:EO106),"-")</f>
        <v>27</v>
      </c>
      <c r="EP110" s="168">
        <f ca="1">IFERROR(COUNT(EP77:EP106),"-")</f>
        <v>27</v>
      </c>
      <c r="EQ110" s="168"/>
      <c r="ER110" s="168">
        <f ca="1">IFERROR(COUNT(ER77:ER106),"-")</f>
        <v>27</v>
      </c>
      <c r="ES110" s="168">
        <f ca="1">IFERROR(COUNT(ES77:ES106),"-")</f>
        <v>27</v>
      </c>
      <c r="ET110" s="168"/>
      <c r="EU110" s="168">
        <f ca="1">IFERROR(COUNT(EU77:EU106),"-")</f>
        <v>27</v>
      </c>
      <c r="EV110" s="168">
        <f ca="1">IFERROR(COUNT(EV77:EV106),"-")</f>
        <v>28</v>
      </c>
      <c r="EW110" s="168"/>
      <c r="EX110" s="168">
        <f ca="1">IFERROR(COUNT(EX77:EX106),"-")</f>
        <v>28</v>
      </c>
      <c r="EY110" s="168">
        <f ca="1">IFERROR(COUNT(EY77:EY106),"-")</f>
        <v>28</v>
      </c>
      <c r="EZ110" s="168"/>
      <c r="FA110" s="168">
        <f ca="1">IFERROR(COUNT(FA77:FA106),"-")</f>
        <v>28</v>
      </c>
      <c r="FB110" s="168">
        <f ca="1">IFERROR(COUNT(FB77:FB106),"-")</f>
        <v>28</v>
      </c>
      <c r="FC110" s="168"/>
      <c r="FD110" s="168">
        <f ca="1">IFERROR(COUNT(FD77:FD106),"-")</f>
        <v>28</v>
      </c>
      <c r="FE110" s="168">
        <f ca="1">IFERROR(COUNT(FE77:FE106),"-")</f>
        <v>28</v>
      </c>
      <c r="FF110" s="168"/>
      <c r="FG110" s="168">
        <f ca="1">IFERROR(COUNT(FG77:FG106),"-")</f>
        <v>28</v>
      </c>
      <c r="FJ110" s="168">
        <f ca="1">IFERROR(COUNT(FJ77:FJ106),"-")</f>
        <v>28</v>
      </c>
      <c r="FK110" s="168"/>
      <c r="FL110" s="168">
        <f ca="1">IFERROR(COUNT(FL77:FL106),"-")</f>
        <v>28</v>
      </c>
      <c r="FM110" s="168">
        <f ca="1">IFERROR(COUNT(FM77:FM106),"-")</f>
        <v>28</v>
      </c>
      <c r="FN110" s="168"/>
      <c r="FO110" s="168">
        <f ca="1">IFERROR(COUNT(FO77:FO106),"-")</f>
        <v>28</v>
      </c>
      <c r="FP110" s="168">
        <f ca="1">IFERROR(COUNT(FP77:FP106),"-")</f>
        <v>28</v>
      </c>
      <c r="FQ110" s="168"/>
      <c r="FR110" s="168">
        <f ca="1">IFERROR(COUNT(FR77:FR106),"-")</f>
        <v>28</v>
      </c>
      <c r="FS110" s="168">
        <f ca="1">IFERROR(COUNT(FS77:FS106),"-")</f>
        <v>28</v>
      </c>
      <c r="FT110" s="168"/>
      <c r="FU110" s="168">
        <f ca="1">IFERROR(COUNT(FU77:FU106),"-")</f>
        <v>28</v>
      </c>
      <c r="FV110" s="168">
        <f ca="1">IFERROR(COUNT(FV77:FV106),"-")</f>
        <v>28</v>
      </c>
      <c r="FW110" s="168"/>
      <c r="FX110" s="168">
        <f ca="1">IFERROR(COUNT(FX77:FX106),"-")</f>
        <v>28</v>
      </c>
      <c r="FY110" s="168">
        <f ca="1">IFERROR(COUNT(FY77:FY106),"-")</f>
        <v>28</v>
      </c>
      <c r="FZ110" s="168"/>
      <c r="GA110" s="168">
        <f ca="1">IFERROR(COUNT(GA77:GA106),"-")</f>
        <v>28</v>
      </c>
      <c r="GB110" s="168">
        <f ca="1">IFERROR(COUNT(GB77:GB106),"-")</f>
        <v>28</v>
      </c>
      <c r="GC110" s="168"/>
      <c r="GD110" s="168">
        <f ca="1">IFERROR(COUNT(GD77:GD106),"-")</f>
        <v>28</v>
      </c>
      <c r="GE110" s="168">
        <f ca="1">IFERROR(COUNT(GE77:GE106),"-")</f>
        <v>28</v>
      </c>
      <c r="GF110" s="168"/>
      <c r="GG110" s="168">
        <f ca="1">IFERROR(COUNT(GG77:GG106),"-")</f>
        <v>28</v>
      </c>
      <c r="GH110" s="168">
        <f ca="1">IFERROR(COUNT(GH77:GH106),"-")</f>
        <v>28</v>
      </c>
      <c r="GI110" s="168"/>
      <c r="GJ110" s="168">
        <f ca="1">IFERROR(COUNT(GJ77:GJ106),"-")</f>
        <v>28</v>
      </c>
      <c r="GK110" s="168">
        <f ca="1">IFERROR(COUNT(GK77:GK106),"-")</f>
        <v>28</v>
      </c>
      <c r="GL110" s="168"/>
      <c r="GM110" s="168">
        <f ca="1">IFERROR(COUNT(GM77:GM106),"-")</f>
        <v>28</v>
      </c>
      <c r="GN110" s="168">
        <f ca="1">IFERROR(COUNT(GN77:GN106),"-")</f>
        <v>28</v>
      </c>
      <c r="GO110" s="168"/>
      <c r="GP110" s="168">
        <f ca="1">IFERROR(COUNT(GP77:GP106),"-")</f>
        <v>28</v>
      </c>
      <c r="GQ110" s="168">
        <f ca="1">IFERROR(COUNT(GQ77:GQ106),"-")</f>
        <v>28</v>
      </c>
      <c r="GR110" s="168"/>
      <c r="GS110" s="168">
        <f ca="1">IFERROR(COUNT(GS77:GS106),"-")</f>
        <v>28</v>
      </c>
      <c r="GT110" s="168">
        <f ca="1">IFERROR(COUNT(GT77:GT106),"-")</f>
        <v>28</v>
      </c>
      <c r="GU110" s="168"/>
      <c r="GV110" s="168">
        <f ca="1">IFERROR(COUNT(GV77:GV106),"-")</f>
        <v>28</v>
      </c>
      <c r="GW110" s="168">
        <f ca="1">IFERROR(COUNT(GW77:GW106),"-")</f>
        <v>28</v>
      </c>
      <c r="GX110" s="168"/>
      <c r="GY110" s="168">
        <f ca="1">IFERROR(COUNT(GY77:GY106),"-")</f>
        <v>28</v>
      </c>
      <c r="GZ110" s="168">
        <f ca="1">IFERROR(COUNT(GZ77:GZ106),"-")</f>
        <v>28</v>
      </c>
      <c r="HA110" s="168"/>
      <c r="HB110" s="168">
        <f ca="1">IFERROR(COUNT(HB77:HB106),"-")</f>
        <v>28</v>
      </c>
      <c r="HC110" s="168">
        <f ca="1">IFERROR(COUNT(HC77:HC106),"-")</f>
        <v>28</v>
      </c>
      <c r="HD110" s="168"/>
      <c r="HE110" s="168">
        <f ca="1">IFERROR(COUNT(HE77:HE106),"-")</f>
        <v>28</v>
      </c>
    </row>
    <row r="111" spans="8:213" ht="16" thickBot="1" x14ac:dyDescent="0.4"/>
    <row r="112" spans="8:213" ht="31.5" thickBot="1" x14ac:dyDescent="0.4">
      <c r="M112" s="431" t="s">
        <v>3231</v>
      </c>
      <c r="N112" s="431"/>
      <c r="P112" s="81" t="s">
        <v>3239</v>
      </c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3"/>
      <c r="BN112" s="81" t="s">
        <v>3240</v>
      </c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3"/>
      <c r="DL112" s="81" t="s">
        <v>3241</v>
      </c>
      <c r="DM112" s="82"/>
      <c r="DN112" s="82"/>
      <c r="DO112" s="82"/>
      <c r="DP112" s="82"/>
      <c r="DQ112" s="82"/>
      <c r="DR112" s="82"/>
      <c r="DS112" s="82"/>
      <c r="DT112" s="82"/>
      <c r="DU112" s="82"/>
      <c r="DV112" s="82"/>
      <c r="DW112" s="82"/>
      <c r="DX112" s="82"/>
      <c r="DY112" s="82"/>
      <c r="DZ112" s="82"/>
      <c r="EA112" s="82"/>
      <c r="EB112" s="82"/>
      <c r="EC112" s="82"/>
      <c r="ED112" s="82"/>
      <c r="EE112" s="82"/>
      <c r="EF112" s="82"/>
      <c r="EG112" s="82"/>
      <c r="EH112" s="82"/>
      <c r="EI112" s="82"/>
      <c r="EJ112" s="82"/>
      <c r="EK112" s="82"/>
      <c r="EL112" s="82"/>
      <c r="EM112" s="82"/>
      <c r="EN112" s="82"/>
      <c r="EO112" s="82"/>
      <c r="EP112" s="82"/>
      <c r="EQ112" s="82"/>
      <c r="ER112" s="82"/>
      <c r="ES112" s="82"/>
      <c r="ET112" s="82"/>
      <c r="EU112" s="82"/>
      <c r="EV112" s="82"/>
      <c r="EW112" s="82"/>
      <c r="EX112" s="82"/>
      <c r="EY112" s="82"/>
      <c r="EZ112" s="82"/>
      <c r="FA112" s="82"/>
      <c r="FB112" s="82"/>
      <c r="FC112" s="82"/>
      <c r="FD112" s="82"/>
      <c r="FE112" s="82"/>
      <c r="FF112" s="82"/>
      <c r="FG112" s="83"/>
      <c r="FJ112" s="81" t="s">
        <v>3242</v>
      </c>
      <c r="FK112" s="82"/>
      <c r="FL112" s="82"/>
      <c r="FM112" s="82"/>
      <c r="FN112" s="82"/>
      <c r="FO112" s="82"/>
      <c r="FP112" s="82"/>
      <c r="FQ112" s="82"/>
      <c r="FR112" s="82"/>
      <c r="FS112" s="82"/>
      <c r="FT112" s="82"/>
      <c r="FU112" s="82"/>
      <c r="FV112" s="82"/>
      <c r="FW112" s="82"/>
      <c r="FX112" s="82"/>
      <c r="FY112" s="82"/>
      <c r="FZ112" s="82"/>
      <c r="GA112" s="82"/>
      <c r="GB112" s="82"/>
      <c r="GC112" s="82"/>
      <c r="GD112" s="82"/>
      <c r="GE112" s="82"/>
      <c r="GF112" s="82"/>
      <c r="GG112" s="82"/>
      <c r="GH112" s="82"/>
      <c r="GI112" s="82"/>
      <c r="GJ112" s="82"/>
      <c r="GK112" s="82"/>
      <c r="GL112" s="82"/>
      <c r="GM112" s="82"/>
      <c r="GN112" s="82"/>
      <c r="GO112" s="82"/>
      <c r="GP112" s="82"/>
      <c r="GQ112" s="82"/>
      <c r="GR112" s="82"/>
      <c r="GS112" s="82"/>
      <c r="GT112" s="82"/>
      <c r="GU112" s="82"/>
      <c r="GV112" s="82"/>
      <c r="GW112" s="82"/>
      <c r="GX112" s="82"/>
      <c r="GY112" s="82"/>
      <c r="GZ112" s="82"/>
      <c r="HA112" s="82"/>
      <c r="HB112" s="82"/>
      <c r="HC112" s="82"/>
      <c r="HD112" s="82"/>
      <c r="HE112" s="83"/>
    </row>
    <row r="113" spans="8:213" x14ac:dyDescent="0.35">
      <c r="M113" s="31"/>
      <c r="N113" s="48"/>
      <c r="P113" s="70" t="s">
        <v>3213</v>
      </c>
      <c r="Q113" s="72"/>
      <c r="R113" s="71"/>
      <c r="S113" s="72" t="s">
        <v>3214</v>
      </c>
      <c r="T113" s="72"/>
      <c r="U113" s="71"/>
      <c r="V113" s="72" t="s">
        <v>3215</v>
      </c>
      <c r="W113" s="72"/>
      <c r="X113" s="71"/>
      <c r="Y113" s="72" t="s">
        <v>3216</v>
      </c>
      <c r="Z113" s="72"/>
      <c r="AA113" s="71"/>
      <c r="AB113" s="72" t="s">
        <v>3217</v>
      </c>
      <c r="AC113" s="72"/>
      <c r="AD113" s="71"/>
      <c r="AE113" s="72" t="s">
        <v>3218</v>
      </c>
      <c r="AF113" s="72"/>
      <c r="AG113" s="71"/>
      <c r="AH113" s="72" t="s">
        <v>3219</v>
      </c>
      <c r="AI113" s="72"/>
      <c r="AJ113" s="71"/>
      <c r="AK113" s="72" t="s">
        <v>3220</v>
      </c>
      <c r="AL113" s="72"/>
      <c r="AM113" s="71"/>
      <c r="AN113" s="72" t="s">
        <v>3221</v>
      </c>
      <c r="AO113" s="72"/>
      <c r="AP113" s="71"/>
      <c r="AQ113" s="72" t="s">
        <v>3222</v>
      </c>
      <c r="AR113" s="72"/>
      <c r="AS113" s="71"/>
      <c r="AT113" s="72" t="s">
        <v>3223</v>
      </c>
      <c r="AU113" s="72"/>
      <c r="AV113" s="71"/>
      <c r="AW113" s="72" t="s">
        <v>3224</v>
      </c>
      <c r="AX113" s="72"/>
      <c r="AY113" s="71"/>
      <c r="AZ113" s="72" t="s">
        <v>3225</v>
      </c>
      <c r="BA113" s="72"/>
      <c r="BB113" s="71"/>
      <c r="BC113" s="72" t="s">
        <v>3226</v>
      </c>
      <c r="BD113" s="72"/>
      <c r="BE113" s="71"/>
      <c r="BF113" s="72" t="s">
        <v>3227</v>
      </c>
      <c r="BG113" s="72"/>
      <c r="BH113" s="71"/>
      <c r="BI113" s="72" t="s">
        <v>3228</v>
      </c>
      <c r="BJ113" s="72"/>
      <c r="BK113" s="73"/>
      <c r="BL113" s="19"/>
      <c r="BM113" s="19"/>
      <c r="BN113" s="70" t="s">
        <v>3213</v>
      </c>
      <c r="BO113" s="72"/>
      <c r="BP113" s="71"/>
      <c r="BQ113" s="72" t="s">
        <v>3214</v>
      </c>
      <c r="BR113" s="72"/>
      <c r="BS113" s="71"/>
      <c r="BT113" s="72" t="s">
        <v>3215</v>
      </c>
      <c r="BU113" s="72"/>
      <c r="BV113" s="71"/>
      <c r="BW113" s="72" t="s">
        <v>3216</v>
      </c>
      <c r="BX113" s="72"/>
      <c r="BY113" s="71"/>
      <c r="BZ113" s="72" t="s">
        <v>3217</v>
      </c>
      <c r="CA113" s="72"/>
      <c r="CB113" s="71"/>
      <c r="CC113" s="72" t="s">
        <v>3218</v>
      </c>
      <c r="CD113" s="72"/>
      <c r="CE113" s="71"/>
      <c r="CF113" s="72" t="s">
        <v>3219</v>
      </c>
      <c r="CG113" s="72"/>
      <c r="CH113" s="71"/>
      <c r="CI113" s="72" t="s">
        <v>3220</v>
      </c>
      <c r="CJ113" s="72"/>
      <c r="CK113" s="71"/>
      <c r="CL113" s="72" t="s">
        <v>3221</v>
      </c>
      <c r="CM113" s="72"/>
      <c r="CN113" s="71"/>
      <c r="CO113" s="72" t="s">
        <v>3222</v>
      </c>
      <c r="CP113" s="72"/>
      <c r="CQ113" s="71"/>
      <c r="CR113" s="72" t="s">
        <v>3223</v>
      </c>
      <c r="CS113" s="72"/>
      <c r="CT113" s="71"/>
      <c r="CU113" s="72" t="s">
        <v>3224</v>
      </c>
      <c r="CV113" s="72"/>
      <c r="CW113" s="71"/>
      <c r="CX113" s="72" t="s">
        <v>3225</v>
      </c>
      <c r="CY113" s="72"/>
      <c r="CZ113" s="71"/>
      <c r="DA113" s="72" t="s">
        <v>3226</v>
      </c>
      <c r="DB113" s="72"/>
      <c r="DC113" s="71"/>
      <c r="DD113" s="72" t="s">
        <v>3227</v>
      </c>
      <c r="DE113" s="72"/>
      <c r="DF113" s="71"/>
      <c r="DG113" s="72" t="s">
        <v>3228</v>
      </c>
      <c r="DH113" s="72"/>
      <c r="DI113" s="73"/>
      <c r="DJ113" s="19"/>
      <c r="DK113" s="19"/>
      <c r="DL113" s="70" t="s">
        <v>3213</v>
      </c>
      <c r="DM113" s="72"/>
      <c r="DN113" s="71"/>
      <c r="DO113" s="72" t="s">
        <v>3214</v>
      </c>
      <c r="DP113" s="72"/>
      <c r="DQ113" s="71"/>
      <c r="DR113" s="72" t="s">
        <v>3215</v>
      </c>
      <c r="DS113" s="72"/>
      <c r="DT113" s="71"/>
      <c r="DU113" s="72" t="s">
        <v>3216</v>
      </c>
      <c r="DV113" s="72"/>
      <c r="DW113" s="71"/>
      <c r="DX113" s="72" t="s">
        <v>3217</v>
      </c>
      <c r="DY113" s="72"/>
      <c r="DZ113" s="71"/>
      <c r="EA113" s="72" t="s">
        <v>3218</v>
      </c>
      <c r="EB113" s="72"/>
      <c r="EC113" s="71"/>
      <c r="ED113" s="72" t="s">
        <v>3219</v>
      </c>
      <c r="EE113" s="72"/>
      <c r="EF113" s="71"/>
      <c r="EG113" s="72" t="s">
        <v>3220</v>
      </c>
      <c r="EH113" s="72"/>
      <c r="EI113" s="71"/>
      <c r="EJ113" s="72" t="s">
        <v>3221</v>
      </c>
      <c r="EK113" s="72"/>
      <c r="EL113" s="71"/>
      <c r="EM113" s="72" t="s">
        <v>3222</v>
      </c>
      <c r="EN113" s="72"/>
      <c r="EO113" s="71"/>
      <c r="EP113" s="72" t="s">
        <v>3223</v>
      </c>
      <c r="EQ113" s="72"/>
      <c r="ER113" s="71"/>
      <c r="ES113" s="72" t="s">
        <v>3224</v>
      </c>
      <c r="ET113" s="72"/>
      <c r="EU113" s="71"/>
      <c r="EV113" s="72" t="s">
        <v>3225</v>
      </c>
      <c r="EW113" s="72"/>
      <c r="EX113" s="71"/>
      <c r="EY113" s="72" t="s">
        <v>3226</v>
      </c>
      <c r="EZ113" s="72"/>
      <c r="FA113" s="71"/>
      <c r="FB113" s="72" t="s">
        <v>3227</v>
      </c>
      <c r="FC113" s="72"/>
      <c r="FD113" s="71"/>
      <c r="FE113" s="72" t="s">
        <v>3228</v>
      </c>
      <c r="FF113" s="72"/>
      <c r="FG113" s="73"/>
      <c r="FH113" s="19"/>
      <c r="FI113" s="19"/>
      <c r="FJ113" s="70" t="s">
        <v>3213</v>
      </c>
      <c r="FK113" s="72"/>
      <c r="FL113" s="71"/>
      <c r="FM113" s="72" t="s">
        <v>3214</v>
      </c>
      <c r="FN113" s="72"/>
      <c r="FO113" s="71"/>
      <c r="FP113" s="72" t="s">
        <v>3215</v>
      </c>
      <c r="FQ113" s="72"/>
      <c r="FR113" s="71"/>
      <c r="FS113" s="72" t="s">
        <v>3216</v>
      </c>
      <c r="FT113" s="72"/>
      <c r="FU113" s="71"/>
      <c r="FV113" s="72" t="s">
        <v>3217</v>
      </c>
      <c r="FW113" s="72"/>
      <c r="FX113" s="71"/>
      <c r="FY113" s="72" t="s">
        <v>3218</v>
      </c>
      <c r="FZ113" s="72"/>
      <c r="GA113" s="71"/>
      <c r="GB113" s="72" t="s">
        <v>3219</v>
      </c>
      <c r="GC113" s="72"/>
      <c r="GD113" s="71"/>
      <c r="GE113" s="72" t="s">
        <v>3220</v>
      </c>
      <c r="GF113" s="72"/>
      <c r="GG113" s="71"/>
      <c r="GH113" s="72" t="s">
        <v>3221</v>
      </c>
      <c r="GI113" s="72"/>
      <c r="GJ113" s="71"/>
      <c r="GK113" s="72" t="s">
        <v>3222</v>
      </c>
      <c r="GL113" s="72"/>
      <c r="GM113" s="71"/>
      <c r="GN113" s="72" t="s">
        <v>3223</v>
      </c>
      <c r="GO113" s="72"/>
      <c r="GP113" s="71"/>
      <c r="GQ113" s="72" t="s">
        <v>3224</v>
      </c>
      <c r="GR113" s="72"/>
      <c r="GS113" s="71"/>
      <c r="GT113" s="72" t="s">
        <v>3225</v>
      </c>
      <c r="GU113" s="72"/>
      <c r="GV113" s="71"/>
      <c r="GW113" s="72" t="s">
        <v>3226</v>
      </c>
      <c r="GX113" s="72"/>
      <c r="GY113" s="71"/>
      <c r="GZ113" s="72" t="s">
        <v>3227</v>
      </c>
      <c r="HA113" s="72"/>
      <c r="HB113" s="71"/>
      <c r="HC113" s="72" t="s">
        <v>3228</v>
      </c>
      <c r="HD113" s="72"/>
      <c r="HE113" s="73"/>
    </row>
    <row r="114" spans="8:213" ht="44" thickBot="1" x14ac:dyDescent="0.4">
      <c r="M114" s="113" t="s">
        <v>3212</v>
      </c>
      <c r="N114" s="114" t="s">
        <v>3087</v>
      </c>
      <c r="P114" s="74" t="str">
        <f t="shared" ref="P114:BK114" si="140">P4</f>
        <v>Avg Temp</v>
      </c>
      <c r="Q114" s="76"/>
      <c r="R114" s="75" t="str">
        <f t="shared" si="140"/>
        <v>Abs. Value</v>
      </c>
      <c r="S114" s="76" t="str">
        <f t="shared" si="140"/>
        <v>Avg Temp</v>
      </c>
      <c r="T114" s="76"/>
      <c r="U114" s="75" t="str">
        <f t="shared" si="140"/>
        <v>Abs. Value</v>
      </c>
      <c r="V114" s="76" t="str">
        <f t="shared" si="140"/>
        <v>Avg Temp</v>
      </c>
      <c r="W114" s="76"/>
      <c r="X114" s="75" t="str">
        <f t="shared" si="140"/>
        <v>Abs. Value</v>
      </c>
      <c r="Y114" s="76" t="str">
        <f t="shared" si="140"/>
        <v>Avg Temp</v>
      </c>
      <c r="Z114" s="76"/>
      <c r="AA114" s="75" t="str">
        <f t="shared" si="140"/>
        <v>Abs. Value</v>
      </c>
      <c r="AB114" s="76" t="str">
        <f t="shared" si="140"/>
        <v>Avg Temp</v>
      </c>
      <c r="AC114" s="76"/>
      <c r="AD114" s="75" t="str">
        <f t="shared" si="140"/>
        <v>Abs. Value</v>
      </c>
      <c r="AE114" s="76" t="str">
        <f t="shared" si="140"/>
        <v>Avg Temp</v>
      </c>
      <c r="AF114" s="76"/>
      <c r="AG114" s="75" t="str">
        <f t="shared" si="140"/>
        <v>Abs. Value</v>
      </c>
      <c r="AH114" s="76" t="str">
        <f t="shared" si="140"/>
        <v>Avg Temp</v>
      </c>
      <c r="AI114" s="76"/>
      <c r="AJ114" s="75" t="str">
        <f t="shared" si="140"/>
        <v>Abs. Value</v>
      </c>
      <c r="AK114" s="76" t="str">
        <f t="shared" si="140"/>
        <v>Avg Temp</v>
      </c>
      <c r="AL114" s="76"/>
      <c r="AM114" s="75" t="str">
        <f t="shared" si="140"/>
        <v>Abs. Value</v>
      </c>
      <c r="AN114" s="76" t="str">
        <f t="shared" si="140"/>
        <v>Avg Temp</v>
      </c>
      <c r="AO114" s="76"/>
      <c r="AP114" s="75" t="str">
        <f t="shared" si="140"/>
        <v>Abs. Value</v>
      </c>
      <c r="AQ114" s="76" t="str">
        <f t="shared" si="140"/>
        <v>Avg Temp</v>
      </c>
      <c r="AR114" s="76"/>
      <c r="AS114" s="75" t="str">
        <f t="shared" si="140"/>
        <v>Abs. Value</v>
      </c>
      <c r="AT114" s="76" t="str">
        <f t="shared" si="140"/>
        <v>Avg Temp</v>
      </c>
      <c r="AU114" s="76"/>
      <c r="AV114" s="75" t="str">
        <f t="shared" si="140"/>
        <v>Abs. Value</v>
      </c>
      <c r="AW114" s="76" t="str">
        <f t="shared" si="140"/>
        <v>Avg Temp</v>
      </c>
      <c r="AX114" s="76"/>
      <c r="AY114" s="75" t="str">
        <f t="shared" si="140"/>
        <v>Abs. Value</v>
      </c>
      <c r="AZ114" s="76" t="str">
        <f t="shared" si="140"/>
        <v>Avg Temp</v>
      </c>
      <c r="BA114" s="76"/>
      <c r="BB114" s="75" t="str">
        <f t="shared" si="140"/>
        <v>Abs. Value</v>
      </c>
      <c r="BC114" s="76" t="str">
        <f t="shared" si="140"/>
        <v>Avg Temp</v>
      </c>
      <c r="BD114" s="76"/>
      <c r="BE114" s="75" t="str">
        <f t="shared" si="140"/>
        <v>Abs. Value</v>
      </c>
      <c r="BF114" s="76" t="str">
        <f t="shared" si="140"/>
        <v>Avg Temp</v>
      </c>
      <c r="BG114" s="76"/>
      <c r="BH114" s="75" t="str">
        <f t="shared" si="140"/>
        <v>Abs. Value</v>
      </c>
      <c r="BI114" s="76" t="str">
        <f t="shared" si="140"/>
        <v>Avg Temp</v>
      </c>
      <c r="BJ114" s="76"/>
      <c r="BK114" s="77" t="str">
        <f t="shared" si="140"/>
        <v>Abs. Value</v>
      </c>
      <c r="BL114" s="26"/>
      <c r="BM114" s="26"/>
      <c r="BN114" s="74" t="str">
        <f>P4</f>
        <v>Avg Temp</v>
      </c>
      <c r="BO114" s="76"/>
      <c r="BP114" s="75" t="str">
        <f>R4</f>
        <v>Abs. Value</v>
      </c>
      <c r="BQ114" s="76" t="str">
        <f>S4</f>
        <v>Avg Temp</v>
      </c>
      <c r="BR114" s="76"/>
      <c r="BS114" s="75" t="str">
        <f>U4</f>
        <v>Abs. Value</v>
      </c>
      <c r="BT114" s="76" t="str">
        <f>V4</f>
        <v>Avg Temp</v>
      </c>
      <c r="BU114" s="76"/>
      <c r="BV114" s="75" t="str">
        <f>X4</f>
        <v>Abs. Value</v>
      </c>
      <c r="BW114" s="76" t="str">
        <f>Y4</f>
        <v>Avg Temp</v>
      </c>
      <c r="BX114" s="76"/>
      <c r="BY114" s="75" t="str">
        <f>AA4</f>
        <v>Abs. Value</v>
      </c>
      <c r="BZ114" s="76" t="str">
        <f>AB4</f>
        <v>Avg Temp</v>
      </c>
      <c r="CA114" s="76"/>
      <c r="CB114" s="75" t="str">
        <f>AD4</f>
        <v>Abs. Value</v>
      </c>
      <c r="CC114" s="76" t="str">
        <f>AE4</f>
        <v>Avg Temp</v>
      </c>
      <c r="CD114" s="76"/>
      <c r="CE114" s="75" t="str">
        <f>AG4</f>
        <v>Abs. Value</v>
      </c>
      <c r="CF114" s="76" t="str">
        <f>AH4</f>
        <v>Avg Temp</v>
      </c>
      <c r="CG114" s="76"/>
      <c r="CH114" s="75" t="str">
        <f>AJ4</f>
        <v>Abs. Value</v>
      </c>
      <c r="CI114" s="76" t="str">
        <f>AK4</f>
        <v>Avg Temp</v>
      </c>
      <c r="CJ114" s="76"/>
      <c r="CK114" s="75" t="str">
        <f>AM4</f>
        <v>Abs. Value</v>
      </c>
      <c r="CL114" s="76" t="str">
        <f>AN4</f>
        <v>Avg Temp</v>
      </c>
      <c r="CM114" s="76"/>
      <c r="CN114" s="75" t="str">
        <f>AP4</f>
        <v>Abs. Value</v>
      </c>
      <c r="CO114" s="76" t="str">
        <f>AQ4</f>
        <v>Avg Temp</v>
      </c>
      <c r="CP114" s="76"/>
      <c r="CQ114" s="75" t="str">
        <f>AS4</f>
        <v>Abs. Value</v>
      </c>
      <c r="CR114" s="76" t="str">
        <f>AT4</f>
        <v>Avg Temp</v>
      </c>
      <c r="CS114" s="76"/>
      <c r="CT114" s="75" t="str">
        <f>AV4</f>
        <v>Abs. Value</v>
      </c>
      <c r="CU114" s="76" t="str">
        <f>AW4</f>
        <v>Avg Temp</v>
      </c>
      <c r="CV114" s="76"/>
      <c r="CW114" s="75" t="str">
        <f>AY4</f>
        <v>Abs. Value</v>
      </c>
      <c r="CX114" s="76" t="str">
        <f>AZ4</f>
        <v>Avg Temp</v>
      </c>
      <c r="CY114" s="76"/>
      <c r="CZ114" s="75" t="str">
        <f>BB4</f>
        <v>Abs. Value</v>
      </c>
      <c r="DA114" s="76" t="str">
        <f>BC4</f>
        <v>Avg Temp</v>
      </c>
      <c r="DB114" s="76"/>
      <c r="DC114" s="75" t="str">
        <f>BE4</f>
        <v>Abs. Value</v>
      </c>
      <c r="DD114" s="76" t="str">
        <f>BF4</f>
        <v>Avg Temp</v>
      </c>
      <c r="DE114" s="76"/>
      <c r="DF114" s="75" t="str">
        <f>BH4</f>
        <v>Abs. Value</v>
      </c>
      <c r="DG114" s="76" t="str">
        <f>BI4</f>
        <v>Avg Temp</v>
      </c>
      <c r="DH114" s="76"/>
      <c r="DI114" s="77" t="str">
        <f>BK4</f>
        <v>Abs. Value</v>
      </c>
      <c r="DJ114" s="26"/>
      <c r="DK114" s="26"/>
      <c r="DL114" s="74" t="str">
        <f>P4</f>
        <v>Avg Temp</v>
      </c>
      <c r="DM114" s="76"/>
      <c r="DN114" s="75" t="str">
        <f>R4</f>
        <v>Abs. Value</v>
      </c>
      <c r="DO114" s="76" t="str">
        <f>S4</f>
        <v>Avg Temp</v>
      </c>
      <c r="DP114" s="76"/>
      <c r="DQ114" s="75" t="str">
        <f>U4</f>
        <v>Abs. Value</v>
      </c>
      <c r="DR114" s="76" t="str">
        <f>V4</f>
        <v>Avg Temp</v>
      </c>
      <c r="DS114" s="76"/>
      <c r="DT114" s="75" t="str">
        <f>X4</f>
        <v>Abs. Value</v>
      </c>
      <c r="DU114" s="76" t="str">
        <f>Y4</f>
        <v>Avg Temp</v>
      </c>
      <c r="DV114" s="76"/>
      <c r="DW114" s="75" t="str">
        <f>AA4</f>
        <v>Abs. Value</v>
      </c>
      <c r="DX114" s="76" t="str">
        <f>AB4</f>
        <v>Avg Temp</v>
      </c>
      <c r="DY114" s="76"/>
      <c r="DZ114" s="75" t="str">
        <f>AD4</f>
        <v>Abs. Value</v>
      </c>
      <c r="EA114" s="76" t="str">
        <f>AE4</f>
        <v>Avg Temp</v>
      </c>
      <c r="EB114" s="76"/>
      <c r="EC114" s="75" t="str">
        <f>AG4</f>
        <v>Abs. Value</v>
      </c>
      <c r="ED114" s="76" t="str">
        <f>AH4</f>
        <v>Avg Temp</v>
      </c>
      <c r="EE114" s="76"/>
      <c r="EF114" s="75" t="str">
        <f>AJ4</f>
        <v>Abs. Value</v>
      </c>
      <c r="EG114" s="76" t="str">
        <f>AK4</f>
        <v>Avg Temp</v>
      </c>
      <c r="EH114" s="76"/>
      <c r="EI114" s="75" t="str">
        <f>AM4</f>
        <v>Abs. Value</v>
      </c>
      <c r="EJ114" s="76" t="str">
        <f>AN4</f>
        <v>Avg Temp</v>
      </c>
      <c r="EK114" s="76"/>
      <c r="EL114" s="75" t="str">
        <f>AP4</f>
        <v>Abs. Value</v>
      </c>
      <c r="EM114" s="76" t="str">
        <f>AQ4</f>
        <v>Avg Temp</v>
      </c>
      <c r="EN114" s="76"/>
      <c r="EO114" s="75" t="str">
        <f>AS4</f>
        <v>Abs. Value</v>
      </c>
      <c r="EP114" s="76" t="str">
        <f>AT4</f>
        <v>Avg Temp</v>
      </c>
      <c r="EQ114" s="76"/>
      <c r="ER114" s="75" t="str">
        <f>AV4</f>
        <v>Abs. Value</v>
      </c>
      <c r="ES114" s="76" t="str">
        <f>AW4</f>
        <v>Avg Temp</v>
      </c>
      <c r="ET114" s="76"/>
      <c r="EU114" s="75" t="str">
        <f>AY4</f>
        <v>Abs. Value</v>
      </c>
      <c r="EV114" s="76" t="str">
        <f>AZ4</f>
        <v>Avg Temp</v>
      </c>
      <c r="EW114" s="76"/>
      <c r="EX114" s="75" t="str">
        <f>BB4</f>
        <v>Abs. Value</v>
      </c>
      <c r="EY114" s="76" t="str">
        <f>BC4</f>
        <v>Avg Temp</v>
      </c>
      <c r="EZ114" s="76"/>
      <c r="FA114" s="75" t="str">
        <f>BE4</f>
        <v>Abs. Value</v>
      </c>
      <c r="FB114" s="76" t="str">
        <f>BF4</f>
        <v>Avg Temp</v>
      </c>
      <c r="FC114" s="76"/>
      <c r="FD114" s="75" t="str">
        <f>BH4</f>
        <v>Abs. Value</v>
      </c>
      <c r="FE114" s="76" t="str">
        <f>BI4</f>
        <v>Avg Temp</v>
      </c>
      <c r="FF114" s="76"/>
      <c r="FG114" s="77" t="str">
        <f>BK4</f>
        <v>Abs. Value</v>
      </c>
      <c r="FH114" s="26"/>
      <c r="FI114" s="26"/>
      <c r="FJ114" s="74" t="str">
        <f>P4</f>
        <v>Avg Temp</v>
      </c>
      <c r="FK114" s="76"/>
      <c r="FL114" s="75" t="str">
        <f>R4</f>
        <v>Abs. Value</v>
      </c>
      <c r="FM114" s="76" t="str">
        <f>S4</f>
        <v>Avg Temp</v>
      </c>
      <c r="FN114" s="76"/>
      <c r="FO114" s="75" t="str">
        <f>U4</f>
        <v>Abs. Value</v>
      </c>
      <c r="FP114" s="76" t="str">
        <f>V4</f>
        <v>Avg Temp</v>
      </c>
      <c r="FQ114" s="76"/>
      <c r="FR114" s="75" t="str">
        <f>X4</f>
        <v>Abs. Value</v>
      </c>
      <c r="FS114" s="76" t="str">
        <f>Y4</f>
        <v>Avg Temp</v>
      </c>
      <c r="FT114" s="76"/>
      <c r="FU114" s="75" t="str">
        <f>AA4</f>
        <v>Abs. Value</v>
      </c>
      <c r="FV114" s="76" t="str">
        <f>AB4</f>
        <v>Avg Temp</v>
      </c>
      <c r="FW114" s="76"/>
      <c r="FX114" s="75" t="str">
        <f>AD4</f>
        <v>Abs. Value</v>
      </c>
      <c r="FY114" s="76" t="str">
        <f>AE4</f>
        <v>Avg Temp</v>
      </c>
      <c r="FZ114" s="76"/>
      <c r="GA114" s="75" t="str">
        <f>AG4</f>
        <v>Abs. Value</v>
      </c>
      <c r="GB114" s="76" t="str">
        <f>AH4</f>
        <v>Avg Temp</v>
      </c>
      <c r="GC114" s="76"/>
      <c r="GD114" s="75" t="str">
        <f>AJ4</f>
        <v>Abs. Value</v>
      </c>
      <c r="GE114" s="76" t="str">
        <f>AK4</f>
        <v>Avg Temp</v>
      </c>
      <c r="GF114" s="76"/>
      <c r="GG114" s="75" t="str">
        <f>AM4</f>
        <v>Abs. Value</v>
      </c>
      <c r="GH114" s="76" t="str">
        <f>AN4</f>
        <v>Avg Temp</v>
      </c>
      <c r="GI114" s="76"/>
      <c r="GJ114" s="75" t="str">
        <f>AP4</f>
        <v>Abs. Value</v>
      </c>
      <c r="GK114" s="76" t="str">
        <f>AQ4</f>
        <v>Avg Temp</v>
      </c>
      <c r="GL114" s="76"/>
      <c r="GM114" s="75" t="str">
        <f>AS4</f>
        <v>Abs. Value</v>
      </c>
      <c r="GN114" s="76" t="str">
        <f>AT4</f>
        <v>Avg Temp</v>
      </c>
      <c r="GO114" s="76"/>
      <c r="GP114" s="75" t="str">
        <f>AV4</f>
        <v>Abs. Value</v>
      </c>
      <c r="GQ114" s="76" t="str">
        <f>AW4</f>
        <v>Avg Temp</v>
      </c>
      <c r="GR114" s="76"/>
      <c r="GS114" s="75" t="str">
        <f>AY4</f>
        <v>Abs. Value</v>
      </c>
      <c r="GT114" s="76" t="str">
        <f>AZ4</f>
        <v>Avg Temp</v>
      </c>
      <c r="GU114" s="76"/>
      <c r="GV114" s="75" t="str">
        <f>BB4</f>
        <v>Abs. Value</v>
      </c>
      <c r="GW114" s="76" t="str">
        <f>BC4</f>
        <v>Avg Temp</v>
      </c>
      <c r="GX114" s="76"/>
      <c r="GY114" s="75" t="str">
        <f>BE4</f>
        <v>Abs. Value</v>
      </c>
      <c r="GZ114" s="76" t="str">
        <f>BF4</f>
        <v>Avg Temp</v>
      </c>
      <c r="HA114" s="76"/>
      <c r="HB114" s="75" t="str">
        <f>BH4</f>
        <v>Abs. Value</v>
      </c>
      <c r="HC114" s="76" t="str">
        <f>BI4</f>
        <v>Avg Temp</v>
      </c>
      <c r="HD114" s="76"/>
      <c r="HE114" s="77" t="str">
        <f>BK4</f>
        <v>Abs. Value</v>
      </c>
    </row>
    <row r="115" spans="8:213" x14ac:dyDescent="0.35">
      <c r="H115" s="301">
        <f t="shared" ref="H115:I134" si="141">H5</f>
        <v>0</v>
      </c>
      <c r="I115" s="301" t="str">
        <f t="shared" si="141"/>
        <v>Y</v>
      </c>
      <c r="M115" s="115">
        <f t="shared" ref="M115:N134" ca="1" si="142">M5</f>
        <v>44808</v>
      </c>
      <c r="N115" s="130">
        <f t="shared" si="142"/>
        <v>0</v>
      </c>
      <c r="P115" s="61"/>
      <c r="Q115" s="297"/>
      <c r="R115" s="142"/>
      <c r="S115" s="34"/>
      <c r="T115" s="34"/>
      <c r="U115" s="142"/>
      <c r="V115" s="34"/>
      <c r="W115" s="34"/>
      <c r="X115" s="142"/>
      <c r="Y115" s="34"/>
      <c r="Z115" s="34"/>
      <c r="AA115" s="142"/>
      <c r="AB115" s="34"/>
      <c r="AC115" s="34"/>
      <c r="AD115" s="142"/>
      <c r="AE115" s="34"/>
      <c r="AF115" s="34"/>
      <c r="AG115" s="142"/>
      <c r="AH115" s="34"/>
      <c r="AI115" s="34"/>
      <c r="AJ115" s="142"/>
      <c r="AK115" s="34"/>
      <c r="AL115" s="34"/>
      <c r="AM115" s="142"/>
      <c r="AN115" s="34"/>
      <c r="AO115" s="34"/>
      <c r="AP115" s="142"/>
      <c r="AQ115" s="34"/>
      <c r="AR115" s="34"/>
      <c r="AS115" s="142"/>
      <c r="AT115" s="34"/>
      <c r="AU115" s="34"/>
      <c r="AV115" s="142"/>
      <c r="AW115" s="34"/>
      <c r="AX115" s="34"/>
      <c r="AY115" s="142"/>
      <c r="AZ115" s="34"/>
      <c r="BA115" s="34"/>
      <c r="BB115" s="142"/>
      <c r="BC115" s="34"/>
      <c r="BD115" s="34"/>
      <c r="BE115" s="142"/>
      <c r="BF115" s="34"/>
      <c r="BG115" s="34"/>
      <c r="BH115" s="142"/>
      <c r="BI115" s="34"/>
      <c r="BJ115" s="299"/>
      <c r="BK115" s="143"/>
      <c r="BN115" s="61"/>
      <c r="BO115" s="297"/>
      <c r="BP115" s="142"/>
      <c r="BQ115" s="34"/>
      <c r="BR115" s="34"/>
      <c r="BS115" s="142"/>
      <c r="BT115" s="34"/>
      <c r="BU115" s="34"/>
      <c r="BV115" s="142"/>
      <c r="BW115" s="34"/>
      <c r="BX115" s="34"/>
      <c r="BY115" s="142"/>
      <c r="BZ115" s="34"/>
      <c r="CA115" s="34"/>
      <c r="CB115" s="142"/>
      <c r="CC115" s="34"/>
      <c r="CD115" s="34"/>
      <c r="CE115" s="142"/>
      <c r="CF115" s="34"/>
      <c r="CG115" s="34"/>
      <c r="CH115" s="142"/>
      <c r="CI115" s="34"/>
      <c r="CJ115" s="34"/>
      <c r="CK115" s="142"/>
      <c r="CL115" s="34"/>
      <c r="CM115" s="34"/>
      <c r="CN115" s="142"/>
      <c r="CO115" s="34"/>
      <c r="CP115" s="34"/>
      <c r="CQ115" s="142"/>
      <c r="CR115" s="34"/>
      <c r="CS115" s="34"/>
      <c r="CT115" s="142"/>
      <c r="CU115" s="34"/>
      <c r="CV115" s="34"/>
      <c r="CW115" s="142"/>
      <c r="CX115" s="34"/>
      <c r="CY115" s="34"/>
      <c r="CZ115" s="142"/>
      <c r="DA115" s="34"/>
      <c r="DB115" s="34"/>
      <c r="DC115" s="142"/>
      <c r="DD115" s="34"/>
      <c r="DE115" s="34"/>
      <c r="DF115" s="142"/>
      <c r="DG115" s="34"/>
      <c r="DH115" s="299"/>
      <c r="DI115" s="143"/>
      <c r="DL115" s="61"/>
      <c r="DM115" s="297"/>
      <c r="DN115" s="142"/>
      <c r="DO115" s="34"/>
      <c r="DP115" s="34"/>
      <c r="DQ115" s="142"/>
      <c r="DR115" s="34"/>
      <c r="DS115" s="34"/>
      <c r="DT115" s="142"/>
      <c r="DU115" s="34"/>
      <c r="DV115" s="34"/>
      <c r="DW115" s="142"/>
      <c r="DX115" s="34"/>
      <c r="DY115" s="34"/>
      <c r="DZ115" s="142"/>
      <c r="EA115" s="34"/>
      <c r="EB115" s="34"/>
      <c r="EC115" s="142"/>
      <c r="ED115" s="34"/>
      <c r="EE115" s="34"/>
      <c r="EF115" s="142"/>
      <c r="EG115" s="34"/>
      <c r="EH115" s="34"/>
      <c r="EI115" s="142"/>
      <c r="EJ115" s="34"/>
      <c r="EK115" s="34"/>
      <c r="EL115" s="142"/>
      <c r="EM115" s="34"/>
      <c r="EN115" s="34"/>
      <c r="EO115" s="142"/>
      <c r="EP115" s="34"/>
      <c r="EQ115" s="34"/>
      <c r="ER115" s="142"/>
      <c r="ES115" s="34"/>
      <c r="ET115" s="34"/>
      <c r="EU115" s="142"/>
      <c r="EV115" s="34"/>
      <c r="EW115" s="34"/>
      <c r="EX115" s="142"/>
      <c r="EY115" s="34"/>
      <c r="EZ115" s="34"/>
      <c r="FA115" s="142"/>
      <c r="FB115" s="34"/>
      <c r="FC115" s="34"/>
      <c r="FD115" s="142"/>
      <c r="FE115" s="34"/>
      <c r="FF115" s="299"/>
      <c r="FG115" s="143"/>
      <c r="FJ115" s="61"/>
      <c r="FK115" s="297"/>
      <c r="FL115" s="142"/>
      <c r="FM115" s="34"/>
      <c r="FN115" s="34"/>
      <c r="FO115" s="142"/>
      <c r="FP115" s="34"/>
      <c r="FQ115" s="34"/>
      <c r="FR115" s="142"/>
      <c r="FS115" s="34"/>
      <c r="FT115" s="34"/>
      <c r="FU115" s="142"/>
      <c r="FV115" s="34"/>
      <c r="FW115" s="34"/>
      <c r="FX115" s="142"/>
      <c r="FY115" s="34"/>
      <c r="FZ115" s="34"/>
      <c r="GA115" s="142"/>
      <c r="GB115" s="34"/>
      <c r="GC115" s="34"/>
      <c r="GD115" s="142"/>
      <c r="GE115" s="34"/>
      <c r="GF115" s="34"/>
      <c r="GG115" s="142"/>
      <c r="GH115" s="34"/>
      <c r="GI115" s="34"/>
      <c r="GJ115" s="142"/>
      <c r="GK115" s="34"/>
      <c r="GL115" s="34"/>
      <c r="GM115" s="142"/>
      <c r="GN115" s="34"/>
      <c r="GO115" s="34"/>
      <c r="GP115" s="142"/>
      <c r="GQ115" s="34"/>
      <c r="GR115" s="34"/>
      <c r="GS115" s="142"/>
      <c r="GT115" s="34"/>
      <c r="GU115" s="34"/>
      <c r="GV115" s="142"/>
      <c r="GW115" s="34"/>
      <c r="GX115" s="34"/>
      <c r="GY115" s="142"/>
      <c r="GZ115" s="34"/>
      <c r="HA115" s="34"/>
      <c r="HB115" s="142"/>
      <c r="HC115" s="34"/>
      <c r="HD115" s="299"/>
      <c r="HE115" s="143"/>
    </row>
    <row r="116" spans="8:213" x14ac:dyDescent="0.35">
      <c r="H116" s="301">
        <f t="shared" si="141"/>
        <v>0</v>
      </c>
      <c r="I116" s="301" t="str">
        <f t="shared" si="141"/>
        <v>Y</v>
      </c>
      <c r="M116" s="117">
        <f t="shared" ca="1" si="142"/>
        <v>44807</v>
      </c>
      <c r="N116" s="130">
        <f t="shared" si="142"/>
        <v>0</v>
      </c>
      <c r="P116" s="62"/>
      <c r="Q116" s="298"/>
      <c r="R116" s="144"/>
      <c r="S116" s="57"/>
      <c r="T116" s="57"/>
      <c r="U116" s="144"/>
      <c r="V116" s="57"/>
      <c r="W116" s="57"/>
      <c r="X116" s="144"/>
      <c r="Y116" s="57"/>
      <c r="Z116" s="57"/>
      <c r="AA116" s="144"/>
      <c r="AB116" s="57"/>
      <c r="AC116" s="57"/>
      <c r="AD116" s="144"/>
      <c r="AE116" s="57"/>
      <c r="AF116" s="57"/>
      <c r="AG116" s="144"/>
      <c r="AH116" s="57"/>
      <c r="AI116" s="57"/>
      <c r="AJ116" s="144"/>
      <c r="AK116" s="57"/>
      <c r="AL116" s="57"/>
      <c r="AM116" s="144"/>
      <c r="AN116" s="57"/>
      <c r="AO116" s="57"/>
      <c r="AP116" s="144"/>
      <c r="AQ116" s="57"/>
      <c r="AR116" s="57"/>
      <c r="AS116" s="144"/>
      <c r="AT116" s="57"/>
      <c r="AU116" s="57"/>
      <c r="AV116" s="144"/>
      <c r="AW116" s="57"/>
      <c r="AX116" s="57"/>
      <c r="AY116" s="144"/>
      <c r="AZ116" s="57"/>
      <c r="BA116" s="57"/>
      <c r="BB116" s="144"/>
      <c r="BC116" s="57"/>
      <c r="BD116" s="57"/>
      <c r="BE116" s="144"/>
      <c r="BF116" s="57"/>
      <c r="BG116" s="57"/>
      <c r="BH116" s="144"/>
      <c r="BI116" s="57"/>
      <c r="BJ116" s="300"/>
      <c r="BK116" s="145"/>
      <c r="BN116" s="62"/>
      <c r="BO116" s="298"/>
      <c r="BP116" s="144"/>
      <c r="BQ116" s="57"/>
      <c r="BR116" s="57"/>
      <c r="BS116" s="144"/>
      <c r="BT116" s="57"/>
      <c r="BU116" s="57"/>
      <c r="BV116" s="144"/>
      <c r="BW116" s="57"/>
      <c r="BX116" s="57"/>
      <c r="BY116" s="144"/>
      <c r="BZ116" s="57"/>
      <c r="CA116" s="57"/>
      <c r="CB116" s="144"/>
      <c r="CC116" s="57"/>
      <c r="CD116" s="57"/>
      <c r="CE116" s="144"/>
      <c r="CF116" s="57"/>
      <c r="CG116" s="57"/>
      <c r="CH116" s="144"/>
      <c r="CI116" s="57"/>
      <c r="CJ116" s="57"/>
      <c r="CK116" s="144"/>
      <c r="CL116" s="57"/>
      <c r="CM116" s="57"/>
      <c r="CN116" s="144"/>
      <c r="CO116" s="57"/>
      <c r="CP116" s="57"/>
      <c r="CQ116" s="144"/>
      <c r="CR116" s="57"/>
      <c r="CS116" s="57"/>
      <c r="CT116" s="144"/>
      <c r="CU116" s="57"/>
      <c r="CV116" s="57"/>
      <c r="CW116" s="144"/>
      <c r="CX116" s="57"/>
      <c r="CY116" s="57"/>
      <c r="CZ116" s="144"/>
      <c r="DA116" s="57"/>
      <c r="DB116" s="57"/>
      <c r="DC116" s="144"/>
      <c r="DD116" s="57"/>
      <c r="DE116" s="57"/>
      <c r="DF116" s="144"/>
      <c r="DG116" s="57"/>
      <c r="DH116" s="300"/>
      <c r="DI116" s="145"/>
      <c r="DL116" s="62"/>
      <c r="DM116" s="298"/>
      <c r="DN116" s="144"/>
      <c r="DO116" s="57"/>
      <c r="DP116" s="57"/>
      <c r="DQ116" s="144"/>
      <c r="DR116" s="57"/>
      <c r="DS116" s="57"/>
      <c r="DT116" s="144"/>
      <c r="DU116" s="57"/>
      <c r="DV116" s="57"/>
      <c r="DW116" s="144"/>
      <c r="DX116" s="57"/>
      <c r="DY116" s="57"/>
      <c r="DZ116" s="144"/>
      <c r="EA116" s="57"/>
      <c r="EB116" s="57"/>
      <c r="EC116" s="144"/>
      <c r="ED116" s="57"/>
      <c r="EE116" s="57"/>
      <c r="EF116" s="144"/>
      <c r="EG116" s="57"/>
      <c r="EH116" s="57"/>
      <c r="EI116" s="144"/>
      <c r="EJ116" s="57"/>
      <c r="EK116" s="57"/>
      <c r="EL116" s="144"/>
      <c r="EM116" s="57"/>
      <c r="EN116" s="57"/>
      <c r="EO116" s="144"/>
      <c r="EP116" s="57"/>
      <c r="EQ116" s="57"/>
      <c r="ER116" s="144"/>
      <c r="ES116" s="57"/>
      <c r="ET116" s="57"/>
      <c r="EU116" s="144"/>
      <c r="EV116" s="57"/>
      <c r="EW116" s="57"/>
      <c r="EX116" s="144"/>
      <c r="EY116" s="57"/>
      <c r="EZ116" s="57"/>
      <c r="FA116" s="144"/>
      <c r="FB116" s="57"/>
      <c r="FC116" s="57"/>
      <c r="FD116" s="144"/>
      <c r="FE116" s="57"/>
      <c r="FF116" s="300"/>
      <c r="FG116" s="145"/>
      <c r="FJ116" s="62"/>
      <c r="FK116" s="298"/>
      <c r="FL116" s="144"/>
      <c r="FM116" s="57"/>
      <c r="FN116" s="57"/>
      <c r="FO116" s="144"/>
      <c r="FP116" s="57"/>
      <c r="FQ116" s="57"/>
      <c r="FR116" s="144"/>
      <c r="FS116" s="57"/>
      <c r="FT116" s="57"/>
      <c r="FU116" s="144"/>
      <c r="FV116" s="57"/>
      <c r="FW116" s="57"/>
      <c r="FX116" s="144"/>
      <c r="FY116" s="57"/>
      <c r="FZ116" s="57"/>
      <c r="GA116" s="144"/>
      <c r="GB116" s="57"/>
      <c r="GC116" s="57"/>
      <c r="GD116" s="144"/>
      <c r="GE116" s="57"/>
      <c r="GF116" s="57"/>
      <c r="GG116" s="144"/>
      <c r="GH116" s="57"/>
      <c r="GI116" s="57"/>
      <c r="GJ116" s="144"/>
      <c r="GK116" s="57"/>
      <c r="GL116" s="57"/>
      <c r="GM116" s="144"/>
      <c r="GN116" s="57"/>
      <c r="GO116" s="57"/>
      <c r="GP116" s="144"/>
      <c r="GQ116" s="57"/>
      <c r="GR116" s="57"/>
      <c r="GS116" s="144"/>
      <c r="GT116" s="57"/>
      <c r="GU116" s="57"/>
      <c r="GV116" s="144"/>
      <c r="GW116" s="57"/>
      <c r="GX116" s="57"/>
      <c r="GY116" s="144"/>
      <c r="GZ116" s="57"/>
      <c r="HA116" s="57"/>
      <c r="HB116" s="144"/>
      <c r="HC116" s="57"/>
      <c r="HD116" s="300"/>
      <c r="HE116" s="145"/>
    </row>
    <row r="117" spans="8:213" x14ac:dyDescent="0.35">
      <c r="H117" s="301">
        <f t="shared" si="141"/>
        <v>0</v>
      </c>
      <c r="I117" s="301" t="str">
        <f t="shared" si="141"/>
        <v>Y</v>
      </c>
      <c r="M117" s="117">
        <f t="shared" ca="1" si="142"/>
        <v>44806</v>
      </c>
      <c r="N117" s="130">
        <f t="shared" si="142"/>
        <v>0</v>
      </c>
      <c r="P117" s="62"/>
      <c r="Q117" s="298"/>
      <c r="R117" s="144"/>
      <c r="S117" s="57"/>
      <c r="T117" s="57"/>
      <c r="U117" s="144"/>
      <c r="V117" s="57"/>
      <c r="W117" s="57"/>
      <c r="X117" s="144"/>
      <c r="Y117" s="57"/>
      <c r="Z117" s="57"/>
      <c r="AA117" s="144"/>
      <c r="AB117" s="57"/>
      <c r="AC117" s="57"/>
      <c r="AD117" s="144"/>
      <c r="AE117" s="57"/>
      <c r="AF117" s="57"/>
      <c r="AG117" s="144"/>
      <c r="AH117" s="57"/>
      <c r="AI117" s="57"/>
      <c r="AJ117" s="144"/>
      <c r="AK117" s="57"/>
      <c r="AL117" s="57"/>
      <c r="AM117" s="144"/>
      <c r="AN117" s="57"/>
      <c r="AO117" s="57"/>
      <c r="AP117" s="144"/>
      <c r="AQ117" s="57"/>
      <c r="AR117" s="57"/>
      <c r="AS117" s="144"/>
      <c r="AT117" s="57"/>
      <c r="AU117" s="57"/>
      <c r="AV117" s="144"/>
      <c r="AW117" s="57"/>
      <c r="AX117" s="57"/>
      <c r="AY117" s="144"/>
      <c r="AZ117" s="57"/>
      <c r="BA117" s="57"/>
      <c r="BB117" s="144"/>
      <c r="BC117" s="57"/>
      <c r="BD117" s="57"/>
      <c r="BE117" s="144"/>
      <c r="BF117" s="57"/>
      <c r="BG117" s="57"/>
      <c r="BH117" s="144"/>
      <c r="BI117" s="57"/>
      <c r="BJ117" s="300"/>
      <c r="BK117" s="145"/>
      <c r="BN117" s="62"/>
      <c r="BO117" s="298"/>
      <c r="BP117" s="144"/>
      <c r="BQ117" s="57"/>
      <c r="BR117" s="57"/>
      <c r="BS117" s="144"/>
      <c r="BT117" s="57"/>
      <c r="BU117" s="57"/>
      <c r="BV117" s="144"/>
      <c r="BW117" s="57"/>
      <c r="BX117" s="57"/>
      <c r="BY117" s="144"/>
      <c r="BZ117" s="57"/>
      <c r="CA117" s="57"/>
      <c r="CB117" s="144"/>
      <c r="CC117" s="57"/>
      <c r="CD117" s="57"/>
      <c r="CE117" s="144"/>
      <c r="CF117" s="57"/>
      <c r="CG117" s="57"/>
      <c r="CH117" s="144"/>
      <c r="CI117" s="57"/>
      <c r="CJ117" s="57"/>
      <c r="CK117" s="144"/>
      <c r="CL117" s="57"/>
      <c r="CM117" s="57"/>
      <c r="CN117" s="144"/>
      <c r="CO117" s="57"/>
      <c r="CP117" s="57"/>
      <c r="CQ117" s="144"/>
      <c r="CR117" s="57"/>
      <c r="CS117" s="57"/>
      <c r="CT117" s="144"/>
      <c r="CU117" s="57"/>
      <c r="CV117" s="57"/>
      <c r="CW117" s="144"/>
      <c r="CX117" s="57"/>
      <c r="CY117" s="57"/>
      <c r="CZ117" s="144"/>
      <c r="DA117" s="57"/>
      <c r="DB117" s="57"/>
      <c r="DC117" s="144"/>
      <c r="DD117" s="57"/>
      <c r="DE117" s="57"/>
      <c r="DF117" s="144"/>
      <c r="DG117" s="57"/>
      <c r="DH117" s="300"/>
      <c r="DI117" s="145"/>
      <c r="DL117" s="62"/>
      <c r="DM117" s="298"/>
      <c r="DN117" s="144"/>
      <c r="DO117" s="57"/>
      <c r="DP117" s="57"/>
      <c r="DQ117" s="144"/>
      <c r="DR117" s="57"/>
      <c r="DS117" s="57"/>
      <c r="DT117" s="144"/>
      <c r="DU117" s="57"/>
      <c r="DV117" s="57"/>
      <c r="DW117" s="144"/>
      <c r="DX117" s="57"/>
      <c r="DY117" s="57"/>
      <c r="DZ117" s="144"/>
      <c r="EA117" s="57"/>
      <c r="EB117" s="57"/>
      <c r="EC117" s="144"/>
      <c r="ED117" s="57"/>
      <c r="EE117" s="57"/>
      <c r="EF117" s="144"/>
      <c r="EG117" s="57"/>
      <c r="EH117" s="57"/>
      <c r="EI117" s="144"/>
      <c r="EJ117" s="57"/>
      <c r="EK117" s="57"/>
      <c r="EL117" s="144"/>
      <c r="EM117" s="57"/>
      <c r="EN117" s="57"/>
      <c r="EO117" s="144"/>
      <c r="EP117" s="57"/>
      <c r="EQ117" s="57"/>
      <c r="ER117" s="144"/>
      <c r="ES117" s="57"/>
      <c r="ET117" s="57"/>
      <c r="EU117" s="144"/>
      <c r="EV117" s="57"/>
      <c r="EW117" s="57"/>
      <c r="EX117" s="144"/>
      <c r="EY117" s="57"/>
      <c r="EZ117" s="57"/>
      <c r="FA117" s="144"/>
      <c r="FB117" s="57"/>
      <c r="FC117" s="57"/>
      <c r="FD117" s="144"/>
      <c r="FE117" s="57"/>
      <c r="FF117" s="300"/>
      <c r="FG117" s="145"/>
      <c r="FJ117" s="62"/>
      <c r="FK117" s="298"/>
      <c r="FL117" s="144"/>
      <c r="FM117" s="57"/>
      <c r="FN117" s="57"/>
      <c r="FO117" s="144"/>
      <c r="FP117" s="57"/>
      <c r="FQ117" s="57"/>
      <c r="FR117" s="144"/>
      <c r="FS117" s="57"/>
      <c r="FT117" s="57"/>
      <c r="FU117" s="144"/>
      <c r="FV117" s="57"/>
      <c r="FW117" s="57"/>
      <c r="FX117" s="144"/>
      <c r="FY117" s="57"/>
      <c r="FZ117" s="57"/>
      <c r="GA117" s="144"/>
      <c r="GB117" s="57"/>
      <c r="GC117" s="57"/>
      <c r="GD117" s="144"/>
      <c r="GE117" s="57"/>
      <c r="GF117" s="57"/>
      <c r="GG117" s="144"/>
      <c r="GH117" s="57"/>
      <c r="GI117" s="57"/>
      <c r="GJ117" s="144"/>
      <c r="GK117" s="57"/>
      <c r="GL117" s="57"/>
      <c r="GM117" s="144"/>
      <c r="GN117" s="57"/>
      <c r="GO117" s="57"/>
      <c r="GP117" s="144"/>
      <c r="GQ117" s="57"/>
      <c r="GR117" s="57"/>
      <c r="GS117" s="144"/>
      <c r="GT117" s="57"/>
      <c r="GU117" s="57"/>
      <c r="GV117" s="144"/>
      <c r="GW117" s="57"/>
      <c r="GX117" s="57"/>
      <c r="GY117" s="144"/>
      <c r="GZ117" s="57"/>
      <c r="HA117" s="57"/>
      <c r="HB117" s="144"/>
      <c r="HC117" s="57"/>
      <c r="HD117" s="300"/>
      <c r="HE117" s="145"/>
    </row>
    <row r="118" spans="8:213" x14ac:dyDescent="0.35">
      <c r="H118" s="301">
        <f t="shared" si="141"/>
        <v>0</v>
      </c>
      <c r="I118" s="301" t="str">
        <f t="shared" si="141"/>
        <v>Y</v>
      </c>
      <c r="M118" s="117">
        <f t="shared" ca="1" si="142"/>
        <v>44805</v>
      </c>
      <c r="N118" s="130">
        <f t="shared" si="142"/>
        <v>0</v>
      </c>
      <c r="P118" s="62"/>
      <c r="Q118" s="298"/>
      <c r="R118" s="144"/>
      <c r="S118" s="57"/>
      <c r="T118" s="57"/>
      <c r="U118" s="144"/>
      <c r="V118" s="57"/>
      <c r="W118" s="57"/>
      <c r="X118" s="144"/>
      <c r="Y118" s="57"/>
      <c r="Z118" s="57"/>
      <c r="AA118" s="144"/>
      <c r="AB118" s="57"/>
      <c r="AC118" s="57"/>
      <c r="AD118" s="144"/>
      <c r="AE118" s="57"/>
      <c r="AF118" s="57"/>
      <c r="AG118" s="144"/>
      <c r="AH118" s="57"/>
      <c r="AI118" s="57"/>
      <c r="AJ118" s="144"/>
      <c r="AK118" s="57"/>
      <c r="AL118" s="57"/>
      <c r="AM118" s="144"/>
      <c r="AN118" s="57"/>
      <c r="AO118" s="57"/>
      <c r="AP118" s="144"/>
      <c r="AQ118" s="57"/>
      <c r="AR118" s="57"/>
      <c r="AS118" s="144"/>
      <c r="AT118" s="57"/>
      <c r="AU118" s="57"/>
      <c r="AV118" s="144"/>
      <c r="AW118" s="57"/>
      <c r="AX118" s="57"/>
      <c r="AY118" s="144"/>
      <c r="AZ118" s="57"/>
      <c r="BA118" s="57"/>
      <c r="BB118" s="144"/>
      <c r="BC118" s="57"/>
      <c r="BD118" s="57"/>
      <c r="BE118" s="144"/>
      <c r="BF118" s="57"/>
      <c r="BG118" s="57"/>
      <c r="BH118" s="144"/>
      <c r="BI118" s="57"/>
      <c r="BJ118" s="300"/>
      <c r="BK118" s="145"/>
      <c r="BN118" s="62"/>
      <c r="BO118" s="298"/>
      <c r="BP118" s="144"/>
      <c r="BQ118" s="57"/>
      <c r="BR118" s="57"/>
      <c r="BS118" s="144"/>
      <c r="BT118" s="57"/>
      <c r="BU118" s="57"/>
      <c r="BV118" s="144"/>
      <c r="BW118" s="57"/>
      <c r="BX118" s="57"/>
      <c r="BY118" s="144"/>
      <c r="BZ118" s="57"/>
      <c r="CA118" s="57"/>
      <c r="CB118" s="144"/>
      <c r="CC118" s="57"/>
      <c r="CD118" s="57"/>
      <c r="CE118" s="144"/>
      <c r="CF118" s="57"/>
      <c r="CG118" s="57"/>
      <c r="CH118" s="144"/>
      <c r="CI118" s="57"/>
      <c r="CJ118" s="57"/>
      <c r="CK118" s="144"/>
      <c r="CL118" s="57"/>
      <c r="CM118" s="57"/>
      <c r="CN118" s="144"/>
      <c r="CO118" s="57"/>
      <c r="CP118" s="57"/>
      <c r="CQ118" s="144"/>
      <c r="CR118" s="57"/>
      <c r="CS118" s="57"/>
      <c r="CT118" s="144"/>
      <c r="CU118" s="57"/>
      <c r="CV118" s="57"/>
      <c r="CW118" s="144"/>
      <c r="CX118" s="57"/>
      <c r="CY118" s="57"/>
      <c r="CZ118" s="144"/>
      <c r="DA118" s="57"/>
      <c r="DB118" s="57"/>
      <c r="DC118" s="144"/>
      <c r="DD118" s="57"/>
      <c r="DE118" s="57"/>
      <c r="DF118" s="144"/>
      <c r="DG118" s="57"/>
      <c r="DH118" s="300"/>
      <c r="DI118" s="145"/>
      <c r="DL118" s="62"/>
      <c r="DM118" s="298"/>
      <c r="DN118" s="144"/>
      <c r="DO118" s="57"/>
      <c r="DP118" s="57"/>
      <c r="DQ118" s="144"/>
      <c r="DR118" s="57"/>
      <c r="DS118" s="57"/>
      <c r="DT118" s="144"/>
      <c r="DU118" s="57"/>
      <c r="DV118" s="57"/>
      <c r="DW118" s="144"/>
      <c r="DX118" s="57"/>
      <c r="DY118" s="57"/>
      <c r="DZ118" s="144"/>
      <c r="EA118" s="57"/>
      <c r="EB118" s="57"/>
      <c r="EC118" s="144"/>
      <c r="ED118" s="57"/>
      <c r="EE118" s="57"/>
      <c r="EF118" s="144"/>
      <c r="EG118" s="57"/>
      <c r="EH118" s="57"/>
      <c r="EI118" s="144"/>
      <c r="EJ118" s="57"/>
      <c r="EK118" s="57"/>
      <c r="EL118" s="144"/>
      <c r="EM118" s="57"/>
      <c r="EN118" s="57"/>
      <c r="EO118" s="144"/>
      <c r="EP118" s="57"/>
      <c r="EQ118" s="57"/>
      <c r="ER118" s="144"/>
      <c r="ES118" s="57"/>
      <c r="ET118" s="57"/>
      <c r="EU118" s="144"/>
      <c r="EV118" s="57"/>
      <c r="EW118" s="57"/>
      <c r="EX118" s="144"/>
      <c r="EY118" s="57"/>
      <c r="EZ118" s="57"/>
      <c r="FA118" s="144"/>
      <c r="FB118" s="57"/>
      <c r="FC118" s="57"/>
      <c r="FD118" s="144"/>
      <c r="FE118" s="57"/>
      <c r="FF118" s="300"/>
      <c r="FG118" s="145"/>
      <c r="FJ118" s="62"/>
      <c r="FK118" s="298"/>
      <c r="FL118" s="144"/>
      <c r="FM118" s="57"/>
      <c r="FN118" s="57"/>
      <c r="FO118" s="144"/>
      <c r="FP118" s="57"/>
      <c r="FQ118" s="57"/>
      <c r="FR118" s="144"/>
      <c r="FS118" s="57"/>
      <c r="FT118" s="57"/>
      <c r="FU118" s="144"/>
      <c r="FV118" s="57"/>
      <c r="FW118" s="57"/>
      <c r="FX118" s="144"/>
      <c r="FY118" s="57"/>
      <c r="FZ118" s="57"/>
      <c r="GA118" s="144"/>
      <c r="GB118" s="57"/>
      <c r="GC118" s="57"/>
      <c r="GD118" s="144"/>
      <c r="GE118" s="57"/>
      <c r="GF118" s="57"/>
      <c r="GG118" s="144"/>
      <c r="GH118" s="57"/>
      <c r="GI118" s="57"/>
      <c r="GJ118" s="144"/>
      <c r="GK118" s="57"/>
      <c r="GL118" s="57"/>
      <c r="GM118" s="144"/>
      <c r="GN118" s="57"/>
      <c r="GO118" s="57"/>
      <c r="GP118" s="144"/>
      <c r="GQ118" s="57"/>
      <c r="GR118" s="57"/>
      <c r="GS118" s="144"/>
      <c r="GT118" s="57"/>
      <c r="GU118" s="57"/>
      <c r="GV118" s="144"/>
      <c r="GW118" s="57"/>
      <c r="GX118" s="57"/>
      <c r="GY118" s="144"/>
      <c r="GZ118" s="57"/>
      <c r="HA118" s="57"/>
      <c r="HB118" s="144"/>
      <c r="HC118" s="57"/>
      <c r="HD118" s="300"/>
      <c r="HE118" s="145"/>
    </row>
    <row r="119" spans="8:213" x14ac:dyDescent="0.35">
      <c r="H119" s="301">
        <f t="shared" si="141"/>
        <v>0</v>
      </c>
      <c r="I119" s="301" t="str">
        <f t="shared" si="141"/>
        <v>Y</v>
      </c>
      <c r="M119" s="117">
        <f t="shared" ca="1" si="142"/>
        <v>44804</v>
      </c>
      <c r="N119" s="130">
        <f t="shared" si="142"/>
        <v>0</v>
      </c>
      <c r="P119" s="62"/>
      <c r="Q119" s="298"/>
      <c r="R119" s="144"/>
      <c r="S119" s="57"/>
      <c r="T119" s="57"/>
      <c r="U119" s="144"/>
      <c r="V119" s="57"/>
      <c r="W119" s="57"/>
      <c r="X119" s="144"/>
      <c r="Y119" s="57"/>
      <c r="Z119" s="57"/>
      <c r="AA119" s="144"/>
      <c r="AB119" s="57"/>
      <c r="AC119" s="57"/>
      <c r="AD119" s="144"/>
      <c r="AE119" s="57"/>
      <c r="AF119" s="57"/>
      <c r="AG119" s="144"/>
      <c r="AH119" s="57"/>
      <c r="AI119" s="57"/>
      <c r="AJ119" s="144"/>
      <c r="AK119" s="57"/>
      <c r="AL119" s="57"/>
      <c r="AM119" s="144"/>
      <c r="AN119" s="57"/>
      <c r="AO119" s="57"/>
      <c r="AP119" s="144"/>
      <c r="AQ119" s="57"/>
      <c r="AR119" s="57"/>
      <c r="AS119" s="144"/>
      <c r="AT119" s="57"/>
      <c r="AU119" s="57"/>
      <c r="AV119" s="144"/>
      <c r="AW119" s="57"/>
      <c r="AX119" s="57"/>
      <c r="AY119" s="144"/>
      <c r="AZ119" s="57"/>
      <c r="BA119" s="57"/>
      <c r="BB119" s="144"/>
      <c r="BC119" s="57"/>
      <c r="BD119" s="57"/>
      <c r="BE119" s="144"/>
      <c r="BF119" s="57"/>
      <c r="BG119" s="57"/>
      <c r="BH119" s="144"/>
      <c r="BI119" s="57"/>
      <c r="BJ119" s="300"/>
      <c r="BK119" s="145"/>
      <c r="BN119" s="62"/>
      <c r="BO119" s="298"/>
      <c r="BP119" s="144"/>
      <c r="BQ119" s="57"/>
      <c r="BR119" s="57"/>
      <c r="BS119" s="144"/>
      <c r="BT119" s="57"/>
      <c r="BU119" s="57"/>
      <c r="BV119" s="144"/>
      <c r="BW119" s="57"/>
      <c r="BX119" s="57"/>
      <c r="BY119" s="144"/>
      <c r="BZ119" s="57"/>
      <c r="CA119" s="57"/>
      <c r="CB119" s="144"/>
      <c r="CC119" s="57"/>
      <c r="CD119" s="57"/>
      <c r="CE119" s="144"/>
      <c r="CF119" s="57"/>
      <c r="CG119" s="57"/>
      <c r="CH119" s="144"/>
      <c r="CI119" s="57"/>
      <c r="CJ119" s="57"/>
      <c r="CK119" s="144"/>
      <c r="CL119" s="57"/>
      <c r="CM119" s="57"/>
      <c r="CN119" s="144"/>
      <c r="CO119" s="57"/>
      <c r="CP119" s="57"/>
      <c r="CQ119" s="144"/>
      <c r="CR119" s="57"/>
      <c r="CS119" s="57"/>
      <c r="CT119" s="144"/>
      <c r="CU119" s="57"/>
      <c r="CV119" s="57"/>
      <c r="CW119" s="144"/>
      <c r="CX119" s="57"/>
      <c r="CY119" s="57"/>
      <c r="CZ119" s="144"/>
      <c r="DA119" s="57"/>
      <c r="DB119" s="57"/>
      <c r="DC119" s="144"/>
      <c r="DD119" s="57"/>
      <c r="DE119" s="57"/>
      <c r="DF119" s="144"/>
      <c r="DG119" s="57"/>
      <c r="DH119" s="300"/>
      <c r="DI119" s="145"/>
      <c r="DL119" s="62"/>
      <c r="DM119" s="298"/>
      <c r="DN119" s="144"/>
      <c r="DO119" s="57"/>
      <c r="DP119" s="57"/>
      <c r="DQ119" s="144"/>
      <c r="DR119" s="57"/>
      <c r="DS119" s="57"/>
      <c r="DT119" s="144"/>
      <c r="DU119" s="57"/>
      <c r="DV119" s="57"/>
      <c r="DW119" s="144"/>
      <c r="DX119" s="57"/>
      <c r="DY119" s="57"/>
      <c r="DZ119" s="144"/>
      <c r="EA119" s="57"/>
      <c r="EB119" s="57"/>
      <c r="EC119" s="144"/>
      <c r="ED119" s="57"/>
      <c r="EE119" s="57"/>
      <c r="EF119" s="144"/>
      <c r="EG119" s="57"/>
      <c r="EH119" s="57"/>
      <c r="EI119" s="144"/>
      <c r="EJ119" s="57"/>
      <c r="EK119" s="57"/>
      <c r="EL119" s="144"/>
      <c r="EM119" s="57"/>
      <c r="EN119" s="57"/>
      <c r="EO119" s="144"/>
      <c r="EP119" s="57"/>
      <c r="EQ119" s="57"/>
      <c r="ER119" s="144"/>
      <c r="ES119" s="57"/>
      <c r="ET119" s="57"/>
      <c r="EU119" s="144"/>
      <c r="EV119" s="57"/>
      <c r="EW119" s="57"/>
      <c r="EX119" s="144"/>
      <c r="EY119" s="57"/>
      <c r="EZ119" s="57"/>
      <c r="FA119" s="144"/>
      <c r="FB119" s="57"/>
      <c r="FC119" s="57"/>
      <c r="FD119" s="144"/>
      <c r="FE119" s="57"/>
      <c r="FF119" s="300"/>
      <c r="FG119" s="145"/>
      <c r="FJ119" s="62"/>
      <c r="FK119" s="298"/>
      <c r="FL119" s="144"/>
      <c r="FM119" s="57"/>
      <c r="FN119" s="57"/>
      <c r="FO119" s="144"/>
      <c r="FP119" s="57"/>
      <c r="FQ119" s="57"/>
      <c r="FR119" s="144"/>
      <c r="FS119" s="57"/>
      <c r="FT119" s="57"/>
      <c r="FU119" s="144"/>
      <c r="FV119" s="57"/>
      <c r="FW119" s="57"/>
      <c r="FX119" s="144"/>
      <c r="FY119" s="57"/>
      <c r="FZ119" s="57"/>
      <c r="GA119" s="144"/>
      <c r="GB119" s="57"/>
      <c r="GC119" s="57"/>
      <c r="GD119" s="144"/>
      <c r="GE119" s="57"/>
      <c r="GF119" s="57"/>
      <c r="GG119" s="144"/>
      <c r="GH119" s="57"/>
      <c r="GI119" s="57"/>
      <c r="GJ119" s="144"/>
      <c r="GK119" s="57"/>
      <c r="GL119" s="57"/>
      <c r="GM119" s="144"/>
      <c r="GN119" s="57"/>
      <c r="GO119" s="57"/>
      <c r="GP119" s="144"/>
      <c r="GQ119" s="57"/>
      <c r="GR119" s="57"/>
      <c r="GS119" s="144"/>
      <c r="GT119" s="57"/>
      <c r="GU119" s="57"/>
      <c r="GV119" s="144"/>
      <c r="GW119" s="57"/>
      <c r="GX119" s="57"/>
      <c r="GY119" s="144"/>
      <c r="GZ119" s="57"/>
      <c r="HA119" s="57"/>
      <c r="HB119" s="144"/>
      <c r="HC119" s="57"/>
      <c r="HD119" s="300"/>
      <c r="HE119" s="145"/>
    </row>
    <row r="120" spans="8:213" x14ac:dyDescent="0.35">
      <c r="H120" s="301">
        <f t="shared" si="141"/>
        <v>0</v>
      </c>
      <c r="I120" s="301" t="str">
        <f t="shared" si="141"/>
        <v>Y</v>
      </c>
      <c r="M120" s="117">
        <f t="shared" ca="1" si="142"/>
        <v>44803</v>
      </c>
      <c r="N120" s="130">
        <f t="shared" si="142"/>
        <v>0</v>
      </c>
      <c r="P120" s="62"/>
      <c r="Q120" s="298"/>
      <c r="R120" s="144"/>
      <c r="S120" s="57"/>
      <c r="T120" s="57"/>
      <c r="U120" s="144"/>
      <c r="V120" s="57"/>
      <c r="W120" s="57"/>
      <c r="X120" s="144"/>
      <c r="Y120" s="57"/>
      <c r="Z120" s="57"/>
      <c r="AA120" s="144"/>
      <c r="AB120" s="57"/>
      <c r="AC120" s="57"/>
      <c r="AD120" s="144"/>
      <c r="AE120" s="57"/>
      <c r="AF120" s="57"/>
      <c r="AG120" s="144"/>
      <c r="AH120" s="57"/>
      <c r="AI120" s="57"/>
      <c r="AJ120" s="144"/>
      <c r="AK120" s="57"/>
      <c r="AL120" s="57"/>
      <c r="AM120" s="144"/>
      <c r="AN120" s="34"/>
      <c r="AO120" s="34"/>
      <c r="AP120" s="144"/>
      <c r="AQ120" s="57"/>
      <c r="AR120" s="57"/>
      <c r="AS120" s="144"/>
      <c r="AT120" s="57"/>
      <c r="AU120" s="57"/>
      <c r="AV120" s="144"/>
      <c r="AW120" s="57"/>
      <c r="AX120" s="57"/>
      <c r="AY120" s="144"/>
      <c r="AZ120" s="57"/>
      <c r="BA120" s="57"/>
      <c r="BB120" s="144"/>
      <c r="BC120" s="57"/>
      <c r="BD120" s="57"/>
      <c r="BE120" s="144"/>
      <c r="BF120" s="57"/>
      <c r="BG120" s="57"/>
      <c r="BH120" s="144"/>
      <c r="BI120" s="57"/>
      <c r="BJ120" s="300"/>
      <c r="BK120" s="145"/>
      <c r="BN120" s="62"/>
      <c r="BO120" s="298"/>
      <c r="BP120" s="144"/>
      <c r="BQ120" s="57"/>
      <c r="BR120" s="57"/>
      <c r="BS120" s="144"/>
      <c r="BT120" s="57"/>
      <c r="BU120" s="57"/>
      <c r="BV120" s="144"/>
      <c r="BW120" s="57"/>
      <c r="BX120" s="57"/>
      <c r="BY120" s="144"/>
      <c r="BZ120" s="57"/>
      <c r="CA120" s="57"/>
      <c r="CB120" s="144"/>
      <c r="CC120" s="57"/>
      <c r="CD120" s="57"/>
      <c r="CE120" s="144"/>
      <c r="CF120" s="57"/>
      <c r="CG120" s="57"/>
      <c r="CH120" s="144"/>
      <c r="CI120" s="57"/>
      <c r="CJ120" s="57"/>
      <c r="CK120" s="144"/>
      <c r="CL120" s="34"/>
      <c r="CM120" s="34"/>
      <c r="CN120" s="144"/>
      <c r="CO120" s="57"/>
      <c r="CP120" s="57"/>
      <c r="CQ120" s="144"/>
      <c r="CR120" s="57"/>
      <c r="CS120" s="57"/>
      <c r="CT120" s="144"/>
      <c r="CU120" s="57"/>
      <c r="CV120" s="57"/>
      <c r="CW120" s="144"/>
      <c r="CX120" s="57"/>
      <c r="CY120" s="57"/>
      <c r="CZ120" s="144"/>
      <c r="DA120" s="57"/>
      <c r="DB120" s="57"/>
      <c r="DC120" s="144"/>
      <c r="DD120" s="57"/>
      <c r="DE120" s="57"/>
      <c r="DF120" s="144"/>
      <c r="DG120" s="57"/>
      <c r="DH120" s="300"/>
      <c r="DI120" s="145"/>
      <c r="DL120" s="62"/>
      <c r="DM120" s="298"/>
      <c r="DN120" s="144"/>
      <c r="DO120" s="57"/>
      <c r="DP120" s="57"/>
      <c r="DQ120" s="144"/>
      <c r="DR120" s="57"/>
      <c r="DS120" s="57"/>
      <c r="DT120" s="144"/>
      <c r="DU120" s="57"/>
      <c r="DV120" s="57"/>
      <c r="DW120" s="144"/>
      <c r="DX120" s="57"/>
      <c r="DY120" s="57"/>
      <c r="DZ120" s="144"/>
      <c r="EA120" s="57"/>
      <c r="EB120" s="57"/>
      <c r="EC120" s="144"/>
      <c r="ED120" s="57"/>
      <c r="EE120" s="57"/>
      <c r="EF120" s="144"/>
      <c r="EG120" s="57"/>
      <c r="EH120" s="57"/>
      <c r="EI120" s="144"/>
      <c r="EJ120" s="34"/>
      <c r="EK120" s="34"/>
      <c r="EL120" s="144"/>
      <c r="EM120" s="57"/>
      <c r="EN120" s="57"/>
      <c r="EO120" s="144"/>
      <c r="EP120" s="57"/>
      <c r="EQ120" s="57"/>
      <c r="ER120" s="144"/>
      <c r="ES120" s="57"/>
      <c r="ET120" s="57"/>
      <c r="EU120" s="144"/>
      <c r="EV120" s="57"/>
      <c r="EW120" s="57"/>
      <c r="EX120" s="144"/>
      <c r="EY120" s="57"/>
      <c r="EZ120" s="57"/>
      <c r="FA120" s="144"/>
      <c r="FB120" s="57"/>
      <c r="FC120" s="57"/>
      <c r="FD120" s="144"/>
      <c r="FE120" s="57"/>
      <c r="FF120" s="300"/>
      <c r="FG120" s="145"/>
      <c r="FJ120" s="62"/>
      <c r="FK120" s="298"/>
      <c r="FL120" s="144"/>
      <c r="FM120" s="57"/>
      <c r="FN120" s="57"/>
      <c r="FO120" s="144"/>
      <c r="FP120" s="57"/>
      <c r="FQ120" s="57"/>
      <c r="FR120" s="144"/>
      <c r="FS120" s="57"/>
      <c r="FT120" s="57"/>
      <c r="FU120" s="144"/>
      <c r="FV120" s="57"/>
      <c r="FW120" s="57"/>
      <c r="FX120" s="144"/>
      <c r="FY120" s="57"/>
      <c r="FZ120" s="57"/>
      <c r="GA120" s="144"/>
      <c r="GB120" s="57"/>
      <c r="GC120" s="57"/>
      <c r="GD120" s="144"/>
      <c r="GE120" s="57"/>
      <c r="GF120" s="57"/>
      <c r="GG120" s="144"/>
      <c r="GH120" s="34"/>
      <c r="GI120" s="34"/>
      <c r="GJ120" s="144"/>
      <c r="GK120" s="57"/>
      <c r="GL120" s="57"/>
      <c r="GM120" s="144"/>
      <c r="GN120" s="57"/>
      <c r="GO120" s="57"/>
      <c r="GP120" s="144"/>
      <c r="GQ120" s="57"/>
      <c r="GR120" s="57"/>
      <c r="GS120" s="144"/>
      <c r="GT120" s="57"/>
      <c r="GU120" s="57"/>
      <c r="GV120" s="144"/>
      <c r="GW120" s="57"/>
      <c r="GX120" s="57"/>
      <c r="GY120" s="144"/>
      <c r="GZ120" s="57"/>
      <c r="HA120" s="57"/>
      <c r="HB120" s="144"/>
      <c r="HC120" s="57"/>
      <c r="HD120" s="300"/>
      <c r="HE120" s="145"/>
    </row>
    <row r="121" spans="8:213" x14ac:dyDescent="0.35">
      <c r="H121" s="301">
        <f t="shared" si="141"/>
        <v>0</v>
      </c>
      <c r="I121" s="301" t="str">
        <f t="shared" si="141"/>
        <v>Y</v>
      </c>
      <c r="M121" s="117">
        <f t="shared" ca="1" si="142"/>
        <v>44802</v>
      </c>
      <c r="N121" s="130">
        <f t="shared" si="142"/>
        <v>0</v>
      </c>
      <c r="P121" s="62"/>
      <c r="Q121" s="298"/>
      <c r="R121" s="144"/>
      <c r="S121" s="57"/>
      <c r="T121" s="57"/>
      <c r="U121" s="144"/>
      <c r="V121" s="57"/>
      <c r="W121" s="57"/>
      <c r="X121" s="144"/>
      <c r="Y121" s="57"/>
      <c r="Z121" s="57"/>
      <c r="AA121" s="144"/>
      <c r="AB121" s="57"/>
      <c r="AC121" s="57"/>
      <c r="AD121" s="144"/>
      <c r="AE121" s="57"/>
      <c r="AF121" s="57"/>
      <c r="AG121" s="144"/>
      <c r="AH121" s="57"/>
      <c r="AI121" s="57"/>
      <c r="AJ121" s="144"/>
      <c r="AK121" s="57"/>
      <c r="AL121" s="57"/>
      <c r="AM121" s="144"/>
      <c r="AN121" s="34"/>
      <c r="AO121" s="34"/>
      <c r="AP121" s="144"/>
      <c r="AQ121" s="57"/>
      <c r="AR121" s="57"/>
      <c r="AS121" s="144"/>
      <c r="AT121" s="57"/>
      <c r="AU121" s="57"/>
      <c r="AV121" s="144"/>
      <c r="AW121" s="57"/>
      <c r="AX121" s="57"/>
      <c r="AY121" s="144"/>
      <c r="AZ121" s="57"/>
      <c r="BA121" s="57"/>
      <c r="BB121" s="144"/>
      <c r="BC121" s="57"/>
      <c r="BD121" s="57"/>
      <c r="BE121" s="144"/>
      <c r="BF121" s="57"/>
      <c r="BG121" s="57"/>
      <c r="BH121" s="144"/>
      <c r="BI121" s="57"/>
      <c r="BJ121" s="300"/>
      <c r="BK121" s="145"/>
      <c r="BN121" s="62"/>
      <c r="BO121" s="298"/>
      <c r="BP121" s="144"/>
      <c r="BQ121" s="57"/>
      <c r="BR121" s="57"/>
      <c r="BS121" s="144"/>
      <c r="BT121" s="57"/>
      <c r="BU121" s="57"/>
      <c r="BV121" s="144"/>
      <c r="BW121" s="57"/>
      <c r="BX121" s="57"/>
      <c r="BY121" s="144"/>
      <c r="BZ121" s="57"/>
      <c r="CA121" s="57"/>
      <c r="CB121" s="144"/>
      <c r="CC121" s="57"/>
      <c r="CD121" s="57"/>
      <c r="CE121" s="144"/>
      <c r="CF121" s="57"/>
      <c r="CG121" s="57"/>
      <c r="CH121" s="144"/>
      <c r="CI121" s="57"/>
      <c r="CJ121" s="57"/>
      <c r="CK121" s="144"/>
      <c r="CL121" s="34"/>
      <c r="CM121" s="34"/>
      <c r="CN121" s="144"/>
      <c r="CO121" s="57"/>
      <c r="CP121" s="57"/>
      <c r="CQ121" s="144"/>
      <c r="CR121" s="57"/>
      <c r="CS121" s="57"/>
      <c r="CT121" s="144"/>
      <c r="CU121" s="57"/>
      <c r="CV121" s="57"/>
      <c r="CW121" s="144"/>
      <c r="CX121" s="57"/>
      <c r="CY121" s="57"/>
      <c r="CZ121" s="144"/>
      <c r="DA121" s="57"/>
      <c r="DB121" s="57"/>
      <c r="DC121" s="144"/>
      <c r="DD121" s="57"/>
      <c r="DE121" s="57"/>
      <c r="DF121" s="144"/>
      <c r="DG121" s="57"/>
      <c r="DH121" s="300"/>
      <c r="DI121" s="145"/>
      <c r="DL121" s="62"/>
      <c r="DM121" s="298"/>
      <c r="DN121" s="144"/>
      <c r="DO121" s="57"/>
      <c r="DP121" s="57"/>
      <c r="DQ121" s="144"/>
      <c r="DR121" s="57"/>
      <c r="DS121" s="57"/>
      <c r="DT121" s="144"/>
      <c r="DU121" s="57"/>
      <c r="DV121" s="57"/>
      <c r="DW121" s="144"/>
      <c r="DX121" s="57"/>
      <c r="DY121" s="57"/>
      <c r="DZ121" s="144"/>
      <c r="EA121" s="57"/>
      <c r="EB121" s="57"/>
      <c r="EC121" s="144"/>
      <c r="ED121" s="57"/>
      <c r="EE121" s="57"/>
      <c r="EF121" s="144"/>
      <c r="EG121" s="57"/>
      <c r="EH121" s="57"/>
      <c r="EI121" s="144"/>
      <c r="EJ121" s="34"/>
      <c r="EK121" s="34"/>
      <c r="EL121" s="144"/>
      <c r="EM121" s="57"/>
      <c r="EN121" s="57"/>
      <c r="EO121" s="144"/>
      <c r="EP121" s="57"/>
      <c r="EQ121" s="57"/>
      <c r="ER121" s="144"/>
      <c r="ES121" s="57"/>
      <c r="ET121" s="57"/>
      <c r="EU121" s="144"/>
      <c r="EV121" s="57"/>
      <c r="EW121" s="57"/>
      <c r="EX121" s="144"/>
      <c r="EY121" s="57"/>
      <c r="EZ121" s="57"/>
      <c r="FA121" s="144"/>
      <c r="FB121" s="57"/>
      <c r="FC121" s="57"/>
      <c r="FD121" s="144"/>
      <c r="FE121" s="57"/>
      <c r="FF121" s="300"/>
      <c r="FG121" s="145"/>
      <c r="FJ121" s="62"/>
      <c r="FK121" s="298"/>
      <c r="FL121" s="144"/>
      <c r="FM121" s="57"/>
      <c r="FN121" s="57"/>
      <c r="FO121" s="144"/>
      <c r="FP121" s="57"/>
      <c r="FQ121" s="57"/>
      <c r="FR121" s="144"/>
      <c r="FS121" s="57"/>
      <c r="FT121" s="57"/>
      <c r="FU121" s="144"/>
      <c r="FV121" s="57"/>
      <c r="FW121" s="57"/>
      <c r="FX121" s="144"/>
      <c r="FY121" s="57"/>
      <c r="FZ121" s="57"/>
      <c r="GA121" s="144"/>
      <c r="GB121" s="57"/>
      <c r="GC121" s="57"/>
      <c r="GD121" s="144"/>
      <c r="GE121" s="57"/>
      <c r="GF121" s="57"/>
      <c r="GG121" s="144"/>
      <c r="GH121" s="34"/>
      <c r="GI121" s="34"/>
      <c r="GJ121" s="144"/>
      <c r="GK121" s="57"/>
      <c r="GL121" s="57"/>
      <c r="GM121" s="144"/>
      <c r="GN121" s="57"/>
      <c r="GO121" s="57"/>
      <c r="GP121" s="144"/>
      <c r="GQ121" s="57"/>
      <c r="GR121" s="57"/>
      <c r="GS121" s="144"/>
      <c r="GT121" s="57"/>
      <c r="GU121" s="57"/>
      <c r="GV121" s="144"/>
      <c r="GW121" s="57"/>
      <c r="GX121" s="57"/>
      <c r="GY121" s="144"/>
      <c r="GZ121" s="57"/>
      <c r="HA121" s="57"/>
      <c r="HB121" s="144"/>
      <c r="HC121" s="57"/>
      <c r="HD121" s="300"/>
      <c r="HE121" s="145"/>
    </row>
    <row r="122" spans="8:213" x14ac:dyDescent="0.35">
      <c r="H122" s="301">
        <f t="shared" si="141"/>
        <v>0</v>
      </c>
      <c r="I122" s="301" t="str">
        <f t="shared" si="141"/>
        <v>Y</v>
      </c>
      <c r="M122" s="117">
        <f t="shared" ca="1" si="142"/>
        <v>44801</v>
      </c>
      <c r="N122" s="130">
        <f t="shared" si="142"/>
        <v>0</v>
      </c>
      <c r="P122" s="62"/>
      <c r="Q122" s="298"/>
      <c r="R122" s="144"/>
      <c r="S122" s="57"/>
      <c r="T122" s="57"/>
      <c r="U122" s="144"/>
      <c r="V122" s="57"/>
      <c r="W122" s="57"/>
      <c r="X122" s="144"/>
      <c r="Y122" s="57"/>
      <c r="Z122" s="57"/>
      <c r="AA122" s="144"/>
      <c r="AB122" s="57"/>
      <c r="AC122" s="57"/>
      <c r="AD122" s="144"/>
      <c r="AE122" s="57"/>
      <c r="AF122" s="57"/>
      <c r="AG122" s="144"/>
      <c r="AH122" s="57"/>
      <c r="AI122" s="57"/>
      <c r="AJ122" s="144"/>
      <c r="AK122" s="57"/>
      <c r="AL122" s="57"/>
      <c r="AM122" s="144"/>
      <c r="AN122" s="34"/>
      <c r="AO122" s="34"/>
      <c r="AP122" s="144"/>
      <c r="AQ122" s="57"/>
      <c r="AR122" s="57"/>
      <c r="AS122" s="144"/>
      <c r="AT122" s="57"/>
      <c r="AU122" s="57"/>
      <c r="AV122" s="144"/>
      <c r="AW122" s="57"/>
      <c r="AX122" s="57"/>
      <c r="AY122" s="144"/>
      <c r="AZ122" s="57"/>
      <c r="BA122" s="57"/>
      <c r="BB122" s="144"/>
      <c r="BC122" s="57"/>
      <c r="BD122" s="57"/>
      <c r="BE122" s="144"/>
      <c r="BF122" s="57"/>
      <c r="BG122" s="57"/>
      <c r="BH122" s="144"/>
      <c r="BI122" s="57"/>
      <c r="BJ122" s="300"/>
      <c r="BK122" s="145"/>
      <c r="BN122" s="62"/>
      <c r="BO122" s="298"/>
      <c r="BP122" s="144"/>
      <c r="BQ122" s="57"/>
      <c r="BR122" s="57"/>
      <c r="BS122" s="144"/>
      <c r="BT122" s="57"/>
      <c r="BU122" s="57"/>
      <c r="BV122" s="144"/>
      <c r="BW122" s="57"/>
      <c r="BX122" s="57"/>
      <c r="BY122" s="144"/>
      <c r="BZ122" s="57"/>
      <c r="CA122" s="57"/>
      <c r="CB122" s="144"/>
      <c r="CC122" s="57"/>
      <c r="CD122" s="57"/>
      <c r="CE122" s="144"/>
      <c r="CF122" s="57"/>
      <c r="CG122" s="57"/>
      <c r="CH122" s="144"/>
      <c r="CI122" s="57"/>
      <c r="CJ122" s="57"/>
      <c r="CK122" s="144"/>
      <c r="CL122" s="34"/>
      <c r="CM122" s="34"/>
      <c r="CN122" s="144"/>
      <c r="CO122" s="57"/>
      <c r="CP122" s="57"/>
      <c r="CQ122" s="144"/>
      <c r="CR122" s="57"/>
      <c r="CS122" s="57"/>
      <c r="CT122" s="144"/>
      <c r="CU122" s="57"/>
      <c r="CV122" s="57"/>
      <c r="CW122" s="144"/>
      <c r="CX122" s="57"/>
      <c r="CY122" s="57"/>
      <c r="CZ122" s="144"/>
      <c r="DA122" s="57"/>
      <c r="DB122" s="57"/>
      <c r="DC122" s="144"/>
      <c r="DD122" s="57"/>
      <c r="DE122" s="57"/>
      <c r="DF122" s="144"/>
      <c r="DG122" s="57"/>
      <c r="DH122" s="300"/>
      <c r="DI122" s="145"/>
      <c r="DL122" s="62"/>
      <c r="DM122" s="298"/>
      <c r="DN122" s="144"/>
      <c r="DO122" s="57"/>
      <c r="DP122" s="57"/>
      <c r="DQ122" s="144"/>
      <c r="DR122" s="57"/>
      <c r="DS122" s="57"/>
      <c r="DT122" s="144"/>
      <c r="DU122" s="57"/>
      <c r="DV122" s="57"/>
      <c r="DW122" s="144"/>
      <c r="DX122" s="57"/>
      <c r="DY122" s="57"/>
      <c r="DZ122" s="144"/>
      <c r="EA122" s="57"/>
      <c r="EB122" s="57"/>
      <c r="EC122" s="144"/>
      <c r="ED122" s="57"/>
      <c r="EE122" s="57"/>
      <c r="EF122" s="144"/>
      <c r="EG122" s="57"/>
      <c r="EH122" s="57"/>
      <c r="EI122" s="144"/>
      <c r="EJ122" s="34"/>
      <c r="EK122" s="34"/>
      <c r="EL122" s="144"/>
      <c r="EM122" s="57"/>
      <c r="EN122" s="57"/>
      <c r="EO122" s="144"/>
      <c r="EP122" s="57"/>
      <c r="EQ122" s="57"/>
      <c r="ER122" s="144"/>
      <c r="ES122" s="57"/>
      <c r="ET122" s="57"/>
      <c r="EU122" s="144"/>
      <c r="EV122" s="57"/>
      <c r="EW122" s="57"/>
      <c r="EX122" s="144"/>
      <c r="EY122" s="57"/>
      <c r="EZ122" s="57"/>
      <c r="FA122" s="144"/>
      <c r="FB122" s="57"/>
      <c r="FC122" s="57"/>
      <c r="FD122" s="144"/>
      <c r="FE122" s="57"/>
      <c r="FF122" s="300"/>
      <c r="FG122" s="145"/>
      <c r="FJ122" s="62"/>
      <c r="FK122" s="298"/>
      <c r="FL122" s="144"/>
      <c r="FM122" s="57"/>
      <c r="FN122" s="57"/>
      <c r="FO122" s="144"/>
      <c r="FP122" s="57"/>
      <c r="FQ122" s="57"/>
      <c r="FR122" s="144"/>
      <c r="FS122" s="57"/>
      <c r="FT122" s="57"/>
      <c r="FU122" s="144"/>
      <c r="FV122" s="57"/>
      <c r="FW122" s="57"/>
      <c r="FX122" s="144"/>
      <c r="FY122" s="57"/>
      <c r="FZ122" s="57"/>
      <c r="GA122" s="144"/>
      <c r="GB122" s="57"/>
      <c r="GC122" s="57"/>
      <c r="GD122" s="144"/>
      <c r="GE122" s="57"/>
      <c r="GF122" s="57"/>
      <c r="GG122" s="144"/>
      <c r="GH122" s="34"/>
      <c r="GI122" s="34"/>
      <c r="GJ122" s="144"/>
      <c r="GK122" s="57"/>
      <c r="GL122" s="57"/>
      <c r="GM122" s="144"/>
      <c r="GN122" s="57"/>
      <c r="GO122" s="57"/>
      <c r="GP122" s="144"/>
      <c r="GQ122" s="57"/>
      <c r="GR122" s="57"/>
      <c r="GS122" s="144"/>
      <c r="GT122" s="57"/>
      <c r="GU122" s="57"/>
      <c r="GV122" s="144"/>
      <c r="GW122" s="57"/>
      <c r="GX122" s="57"/>
      <c r="GY122" s="144"/>
      <c r="GZ122" s="57"/>
      <c r="HA122" s="57"/>
      <c r="HB122" s="144"/>
      <c r="HC122" s="57"/>
      <c r="HD122" s="300"/>
      <c r="HE122" s="145"/>
    </row>
    <row r="123" spans="8:213" x14ac:dyDescent="0.35">
      <c r="H123" s="301">
        <f t="shared" si="141"/>
        <v>0</v>
      </c>
      <c r="I123" s="301" t="str">
        <f t="shared" si="141"/>
        <v>Y</v>
      </c>
      <c r="M123" s="117">
        <f t="shared" ca="1" si="142"/>
        <v>44800</v>
      </c>
      <c r="N123" s="130">
        <f t="shared" si="142"/>
        <v>0</v>
      </c>
      <c r="P123" s="62"/>
      <c r="Q123" s="298"/>
      <c r="R123" s="144"/>
      <c r="S123" s="57"/>
      <c r="T123" s="57"/>
      <c r="U123" s="144"/>
      <c r="V123" s="57"/>
      <c r="W123" s="57"/>
      <c r="X123" s="144"/>
      <c r="Y123" s="57"/>
      <c r="Z123" s="57"/>
      <c r="AA123" s="144"/>
      <c r="AB123" s="57"/>
      <c r="AC123" s="57"/>
      <c r="AD123" s="144"/>
      <c r="AE123" s="57"/>
      <c r="AF123" s="57"/>
      <c r="AG123" s="144"/>
      <c r="AH123" s="57"/>
      <c r="AI123" s="57"/>
      <c r="AJ123" s="144"/>
      <c r="AK123" s="57"/>
      <c r="AL123" s="57"/>
      <c r="AM123" s="144"/>
      <c r="AN123" s="34"/>
      <c r="AO123" s="34"/>
      <c r="AP123" s="144"/>
      <c r="AQ123" s="57"/>
      <c r="AR123" s="57"/>
      <c r="AS123" s="144"/>
      <c r="AT123" s="57"/>
      <c r="AU123" s="57"/>
      <c r="AV123" s="144"/>
      <c r="AW123" s="57"/>
      <c r="AX123" s="57"/>
      <c r="AY123" s="144"/>
      <c r="AZ123" s="57"/>
      <c r="BA123" s="57"/>
      <c r="BB123" s="144"/>
      <c r="BC123" s="57"/>
      <c r="BD123" s="57"/>
      <c r="BE123" s="144"/>
      <c r="BF123" s="57"/>
      <c r="BG123" s="57"/>
      <c r="BH123" s="144"/>
      <c r="BI123" s="57"/>
      <c r="BJ123" s="300"/>
      <c r="BK123" s="145"/>
      <c r="BN123" s="62"/>
      <c r="BO123" s="298"/>
      <c r="BP123" s="144"/>
      <c r="BQ123" s="57"/>
      <c r="BR123" s="57"/>
      <c r="BS123" s="144"/>
      <c r="BT123" s="57"/>
      <c r="BU123" s="57"/>
      <c r="BV123" s="144"/>
      <c r="BW123" s="57"/>
      <c r="BX123" s="57"/>
      <c r="BY123" s="144"/>
      <c r="BZ123" s="57"/>
      <c r="CA123" s="57"/>
      <c r="CB123" s="144"/>
      <c r="CC123" s="57"/>
      <c r="CD123" s="57"/>
      <c r="CE123" s="144"/>
      <c r="CF123" s="57"/>
      <c r="CG123" s="57"/>
      <c r="CH123" s="144"/>
      <c r="CI123" s="57"/>
      <c r="CJ123" s="57"/>
      <c r="CK123" s="144"/>
      <c r="CL123" s="34"/>
      <c r="CM123" s="34"/>
      <c r="CN123" s="144"/>
      <c r="CO123" s="57"/>
      <c r="CP123" s="57"/>
      <c r="CQ123" s="144"/>
      <c r="CR123" s="57"/>
      <c r="CS123" s="57"/>
      <c r="CT123" s="144"/>
      <c r="CU123" s="57"/>
      <c r="CV123" s="57"/>
      <c r="CW123" s="144"/>
      <c r="CX123" s="57"/>
      <c r="CY123" s="57"/>
      <c r="CZ123" s="144"/>
      <c r="DA123" s="57"/>
      <c r="DB123" s="57"/>
      <c r="DC123" s="144"/>
      <c r="DD123" s="57"/>
      <c r="DE123" s="57"/>
      <c r="DF123" s="144"/>
      <c r="DG123" s="57"/>
      <c r="DH123" s="300"/>
      <c r="DI123" s="145"/>
      <c r="DL123" s="62"/>
      <c r="DM123" s="298"/>
      <c r="DN123" s="144"/>
      <c r="DO123" s="57"/>
      <c r="DP123" s="57"/>
      <c r="DQ123" s="144"/>
      <c r="DR123" s="57"/>
      <c r="DS123" s="57"/>
      <c r="DT123" s="144"/>
      <c r="DU123" s="57"/>
      <c r="DV123" s="57"/>
      <c r="DW123" s="144"/>
      <c r="DX123" s="57"/>
      <c r="DY123" s="57"/>
      <c r="DZ123" s="144"/>
      <c r="EA123" s="57"/>
      <c r="EB123" s="57"/>
      <c r="EC123" s="144"/>
      <c r="ED123" s="57"/>
      <c r="EE123" s="57"/>
      <c r="EF123" s="144"/>
      <c r="EG123" s="57"/>
      <c r="EH123" s="57"/>
      <c r="EI123" s="144"/>
      <c r="EJ123" s="34"/>
      <c r="EK123" s="34"/>
      <c r="EL123" s="144"/>
      <c r="EM123" s="57"/>
      <c r="EN123" s="57"/>
      <c r="EO123" s="144"/>
      <c r="EP123" s="57"/>
      <c r="EQ123" s="57"/>
      <c r="ER123" s="144"/>
      <c r="ES123" s="57"/>
      <c r="ET123" s="57"/>
      <c r="EU123" s="144"/>
      <c r="EV123" s="57"/>
      <c r="EW123" s="57"/>
      <c r="EX123" s="144"/>
      <c r="EY123" s="57"/>
      <c r="EZ123" s="57"/>
      <c r="FA123" s="144"/>
      <c r="FB123" s="57"/>
      <c r="FC123" s="57"/>
      <c r="FD123" s="144"/>
      <c r="FE123" s="57"/>
      <c r="FF123" s="300"/>
      <c r="FG123" s="145"/>
      <c r="FJ123" s="62"/>
      <c r="FK123" s="298"/>
      <c r="FL123" s="144"/>
      <c r="FM123" s="57"/>
      <c r="FN123" s="57"/>
      <c r="FO123" s="144"/>
      <c r="FP123" s="57"/>
      <c r="FQ123" s="57"/>
      <c r="FR123" s="144"/>
      <c r="FS123" s="57"/>
      <c r="FT123" s="57"/>
      <c r="FU123" s="144"/>
      <c r="FV123" s="57"/>
      <c r="FW123" s="57"/>
      <c r="FX123" s="144"/>
      <c r="FY123" s="57"/>
      <c r="FZ123" s="57"/>
      <c r="GA123" s="144"/>
      <c r="GB123" s="57"/>
      <c r="GC123" s="57"/>
      <c r="GD123" s="144"/>
      <c r="GE123" s="57"/>
      <c r="GF123" s="57"/>
      <c r="GG123" s="144"/>
      <c r="GH123" s="34"/>
      <c r="GI123" s="34"/>
      <c r="GJ123" s="144"/>
      <c r="GK123" s="57"/>
      <c r="GL123" s="57"/>
      <c r="GM123" s="144"/>
      <c r="GN123" s="57"/>
      <c r="GO123" s="57"/>
      <c r="GP123" s="144"/>
      <c r="GQ123" s="57"/>
      <c r="GR123" s="57"/>
      <c r="GS123" s="144"/>
      <c r="GT123" s="57"/>
      <c r="GU123" s="57"/>
      <c r="GV123" s="144"/>
      <c r="GW123" s="57"/>
      <c r="GX123" s="57"/>
      <c r="GY123" s="144"/>
      <c r="GZ123" s="57"/>
      <c r="HA123" s="57"/>
      <c r="HB123" s="144"/>
      <c r="HC123" s="57"/>
      <c r="HD123" s="300"/>
      <c r="HE123" s="145"/>
    </row>
    <row r="124" spans="8:213" x14ac:dyDescent="0.35">
      <c r="H124" s="301">
        <f t="shared" si="141"/>
        <v>0</v>
      </c>
      <c r="I124" s="301" t="str">
        <f t="shared" si="141"/>
        <v>Y</v>
      </c>
      <c r="M124" s="117">
        <f t="shared" ca="1" si="142"/>
        <v>44799</v>
      </c>
      <c r="N124" s="130">
        <f t="shared" si="142"/>
        <v>0</v>
      </c>
      <c r="P124" s="62"/>
      <c r="Q124" s="298"/>
      <c r="R124" s="144"/>
      <c r="S124" s="57"/>
      <c r="T124" s="57"/>
      <c r="U124" s="144"/>
      <c r="V124" s="57"/>
      <c r="W124" s="57"/>
      <c r="X124" s="144"/>
      <c r="Y124" s="57"/>
      <c r="Z124" s="57"/>
      <c r="AA124" s="144"/>
      <c r="AB124" s="57"/>
      <c r="AC124" s="57"/>
      <c r="AD124" s="144"/>
      <c r="AE124" s="57"/>
      <c r="AF124" s="57"/>
      <c r="AG124" s="144"/>
      <c r="AH124" s="57"/>
      <c r="AI124" s="57"/>
      <c r="AJ124" s="144"/>
      <c r="AK124" s="57"/>
      <c r="AL124" s="57"/>
      <c r="AM124" s="144"/>
      <c r="AN124" s="34"/>
      <c r="AO124" s="34"/>
      <c r="AP124" s="144"/>
      <c r="AQ124" s="57"/>
      <c r="AR124" s="57"/>
      <c r="AS124" s="144"/>
      <c r="AT124" s="57"/>
      <c r="AU124" s="57"/>
      <c r="AV124" s="144"/>
      <c r="AW124" s="57"/>
      <c r="AX124" s="57"/>
      <c r="AY124" s="144"/>
      <c r="AZ124" s="57"/>
      <c r="BA124" s="57"/>
      <c r="BB124" s="144"/>
      <c r="BC124" s="57"/>
      <c r="BD124" s="57"/>
      <c r="BE124" s="144"/>
      <c r="BF124" s="57"/>
      <c r="BG124" s="57"/>
      <c r="BH124" s="144"/>
      <c r="BI124" s="57"/>
      <c r="BJ124" s="300"/>
      <c r="BK124" s="145"/>
      <c r="BN124" s="62"/>
      <c r="BO124" s="298"/>
      <c r="BP124" s="144"/>
      <c r="BQ124" s="57"/>
      <c r="BR124" s="57"/>
      <c r="BS124" s="144"/>
      <c r="BT124" s="57"/>
      <c r="BU124" s="57"/>
      <c r="BV124" s="144"/>
      <c r="BW124" s="57"/>
      <c r="BX124" s="57"/>
      <c r="BY124" s="144"/>
      <c r="BZ124" s="57"/>
      <c r="CA124" s="57"/>
      <c r="CB124" s="144"/>
      <c r="CC124" s="57"/>
      <c r="CD124" s="57"/>
      <c r="CE124" s="144"/>
      <c r="CF124" s="57"/>
      <c r="CG124" s="57"/>
      <c r="CH124" s="144"/>
      <c r="CI124" s="57"/>
      <c r="CJ124" s="57"/>
      <c r="CK124" s="144"/>
      <c r="CL124" s="34"/>
      <c r="CM124" s="34"/>
      <c r="CN124" s="144"/>
      <c r="CO124" s="57"/>
      <c r="CP124" s="57"/>
      <c r="CQ124" s="144"/>
      <c r="CR124" s="57"/>
      <c r="CS124" s="57"/>
      <c r="CT124" s="144"/>
      <c r="CU124" s="57"/>
      <c r="CV124" s="57"/>
      <c r="CW124" s="144"/>
      <c r="CX124" s="57"/>
      <c r="CY124" s="57"/>
      <c r="CZ124" s="144"/>
      <c r="DA124" s="57"/>
      <c r="DB124" s="57"/>
      <c r="DC124" s="144"/>
      <c r="DD124" s="57"/>
      <c r="DE124" s="57"/>
      <c r="DF124" s="144"/>
      <c r="DG124" s="57"/>
      <c r="DH124" s="300"/>
      <c r="DI124" s="145"/>
      <c r="DL124" s="62"/>
      <c r="DM124" s="298"/>
      <c r="DN124" s="144"/>
      <c r="DO124" s="57"/>
      <c r="DP124" s="57"/>
      <c r="DQ124" s="144"/>
      <c r="DR124" s="57"/>
      <c r="DS124" s="57"/>
      <c r="DT124" s="144"/>
      <c r="DU124" s="57"/>
      <c r="DV124" s="57"/>
      <c r="DW124" s="144"/>
      <c r="DX124" s="57"/>
      <c r="DY124" s="57"/>
      <c r="DZ124" s="144"/>
      <c r="EA124" s="57"/>
      <c r="EB124" s="57"/>
      <c r="EC124" s="144"/>
      <c r="ED124" s="57"/>
      <c r="EE124" s="57"/>
      <c r="EF124" s="144"/>
      <c r="EG124" s="57"/>
      <c r="EH124" s="57"/>
      <c r="EI124" s="144"/>
      <c r="EJ124" s="34"/>
      <c r="EK124" s="34"/>
      <c r="EL124" s="144"/>
      <c r="EM124" s="57"/>
      <c r="EN124" s="57"/>
      <c r="EO124" s="144"/>
      <c r="EP124" s="57"/>
      <c r="EQ124" s="57"/>
      <c r="ER124" s="144"/>
      <c r="ES124" s="57"/>
      <c r="ET124" s="57"/>
      <c r="EU124" s="144"/>
      <c r="EV124" s="57"/>
      <c r="EW124" s="57"/>
      <c r="EX124" s="144"/>
      <c r="EY124" s="57"/>
      <c r="EZ124" s="57"/>
      <c r="FA124" s="144"/>
      <c r="FB124" s="57"/>
      <c r="FC124" s="57"/>
      <c r="FD124" s="144"/>
      <c r="FE124" s="57"/>
      <c r="FF124" s="300"/>
      <c r="FG124" s="145"/>
      <c r="FJ124" s="62"/>
      <c r="FK124" s="298"/>
      <c r="FL124" s="144"/>
      <c r="FM124" s="57"/>
      <c r="FN124" s="57"/>
      <c r="FO124" s="144"/>
      <c r="FP124" s="57"/>
      <c r="FQ124" s="57"/>
      <c r="FR124" s="144"/>
      <c r="FS124" s="57"/>
      <c r="FT124" s="57"/>
      <c r="FU124" s="144"/>
      <c r="FV124" s="57"/>
      <c r="FW124" s="57"/>
      <c r="FX124" s="144"/>
      <c r="FY124" s="57"/>
      <c r="FZ124" s="57"/>
      <c r="GA124" s="144"/>
      <c r="GB124" s="57"/>
      <c r="GC124" s="57"/>
      <c r="GD124" s="144"/>
      <c r="GE124" s="57"/>
      <c r="GF124" s="57"/>
      <c r="GG124" s="144"/>
      <c r="GH124" s="34"/>
      <c r="GI124" s="34"/>
      <c r="GJ124" s="144"/>
      <c r="GK124" s="57"/>
      <c r="GL124" s="57"/>
      <c r="GM124" s="144"/>
      <c r="GN124" s="57"/>
      <c r="GO124" s="57"/>
      <c r="GP124" s="144"/>
      <c r="GQ124" s="57"/>
      <c r="GR124" s="57"/>
      <c r="GS124" s="144"/>
      <c r="GT124" s="57"/>
      <c r="GU124" s="57"/>
      <c r="GV124" s="144"/>
      <c r="GW124" s="57"/>
      <c r="GX124" s="57"/>
      <c r="GY124" s="144"/>
      <c r="GZ124" s="57"/>
      <c r="HA124" s="57"/>
      <c r="HB124" s="144"/>
      <c r="HC124" s="57"/>
      <c r="HD124" s="300"/>
      <c r="HE124" s="145"/>
    </row>
    <row r="125" spans="8:213" x14ac:dyDescent="0.35">
      <c r="H125" s="301">
        <f t="shared" si="141"/>
        <v>0</v>
      </c>
      <c r="I125" s="301" t="str">
        <f t="shared" si="141"/>
        <v>Y</v>
      </c>
      <c r="M125" s="117">
        <f t="shared" ca="1" si="142"/>
        <v>44798</v>
      </c>
      <c r="N125" s="130">
        <f t="shared" si="142"/>
        <v>0</v>
      </c>
      <c r="P125" s="62"/>
      <c r="Q125" s="298"/>
      <c r="R125" s="144"/>
      <c r="S125" s="57"/>
      <c r="T125" s="57"/>
      <c r="U125" s="144"/>
      <c r="V125" s="57"/>
      <c r="W125" s="57"/>
      <c r="X125" s="144"/>
      <c r="Y125" s="57"/>
      <c r="Z125" s="57"/>
      <c r="AA125" s="144"/>
      <c r="AB125" s="57"/>
      <c r="AC125" s="57"/>
      <c r="AD125" s="144"/>
      <c r="AE125" s="57"/>
      <c r="AF125" s="57"/>
      <c r="AG125" s="144"/>
      <c r="AH125" s="57"/>
      <c r="AI125" s="57"/>
      <c r="AJ125" s="144"/>
      <c r="AK125" s="57"/>
      <c r="AL125" s="57"/>
      <c r="AM125" s="144"/>
      <c r="AN125" s="34"/>
      <c r="AO125" s="34"/>
      <c r="AP125" s="144"/>
      <c r="AQ125" s="57"/>
      <c r="AR125" s="57"/>
      <c r="AS125" s="144"/>
      <c r="AT125" s="57"/>
      <c r="AU125" s="57"/>
      <c r="AV125" s="144"/>
      <c r="AW125" s="57"/>
      <c r="AX125" s="57"/>
      <c r="AY125" s="144"/>
      <c r="AZ125" s="57"/>
      <c r="BA125" s="57"/>
      <c r="BB125" s="144"/>
      <c r="BC125" s="57"/>
      <c r="BD125" s="57"/>
      <c r="BE125" s="144"/>
      <c r="BF125" s="57"/>
      <c r="BG125" s="57"/>
      <c r="BH125" s="144"/>
      <c r="BI125" s="57"/>
      <c r="BJ125" s="300"/>
      <c r="BK125" s="145"/>
      <c r="BN125" s="62"/>
      <c r="BO125" s="298"/>
      <c r="BP125" s="144"/>
      <c r="BQ125" s="57"/>
      <c r="BR125" s="57"/>
      <c r="BS125" s="144"/>
      <c r="BT125" s="57"/>
      <c r="BU125" s="57"/>
      <c r="BV125" s="144"/>
      <c r="BW125" s="57"/>
      <c r="BX125" s="57"/>
      <c r="BY125" s="144"/>
      <c r="BZ125" s="57"/>
      <c r="CA125" s="57"/>
      <c r="CB125" s="144"/>
      <c r="CC125" s="57"/>
      <c r="CD125" s="57"/>
      <c r="CE125" s="144"/>
      <c r="CF125" s="57"/>
      <c r="CG125" s="57"/>
      <c r="CH125" s="144"/>
      <c r="CI125" s="57"/>
      <c r="CJ125" s="57"/>
      <c r="CK125" s="144"/>
      <c r="CL125" s="34"/>
      <c r="CM125" s="34"/>
      <c r="CN125" s="144"/>
      <c r="CO125" s="57"/>
      <c r="CP125" s="57"/>
      <c r="CQ125" s="144"/>
      <c r="CR125" s="57"/>
      <c r="CS125" s="57"/>
      <c r="CT125" s="144"/>
      <c r="CU125" s="57"/>
      <c r="CV125" s="57"/>
      <c r="CW125" s="144"/>
      <c r="CX125" s="57"/>
      <c r="CY125" s="57"/>
      <c r="CZ125" s="144"/>
      <c r="DA125" s="57"/>
      <c r="DB125" s="57"/>
      <c r="DC125" s="144"/>
      <c r="DD125" s="57"/>
      <c r="DE125" s="57"/>
      <c r="DF125" s="144"/>
      <c r="DG125" s="57"/>
      <c r="DH125" s="300"/>
      <c r="DI125" s="145"/>
      <c r="DL125" s="62"/>
      <c r="DM125" s="298"/>
      <c r="DN125" s="144"/>
      <c r="DO125" s="57"/>
      <c r="DP125" s="57"/>
      <c r="DQ125" s="144"/>
      <c r="DR125" s="57"/>
      <c r="DS125" s="57"/>
      <c r="DT125" s="144"/>
      <c r="DU125" s="57"/>
      <c r="DV125" s="57"/>
      <c r="DW125" s="144"/>
      <c r="DX125" s="57"/>
      <c r="DY125" s="57"/>
      <c r="DZ125" s="144"/>
      <c r="EA125" s="57"/>
      <c r="EB125" s="57"/>
      <c r="EC125" s="144"/>
      <c r="ED125" s="57"/>
      <c r="EE125" s="57"/>
      <c r="EF125" s="144"/>
      <c r="EG125" s="57"/>
      <c r="EH125" s="57"/>
      <c r="EI125" s="144"/>
      <c r="EJ125" s="34"/>
      <c r="EK125" s="34"/>
      <c r="EL125" s="144"/>
      <c r="EM125" s="57"/>
      <c r="EN125" s="57"/>
      <c r="EO125" s="144"/>
      <c r="EP125" s="57"/>
      <c r="EQ125" s="57"/>
      <c r="ER125" s="144"/>
      <c r="ES125" s="57"/>
      <c r="ET125" s="57"/>
      <c r="EU125" s="144"/>
      <c r="EV125" s="57"/>
      <c r="EW125" s="57"/>
      <c r="EX125" s="144"/>
      <c r="EY125" s="57"/>
      <c r="EZ125" s="57"/>
      <c r="FA125" s="144"/>
      <c r="FB125" s="57"/>
      <c r="FC125" s="57"/>
      <c r="FD125" s="144"/>
      <c r="FE125" s="57"/>
      <c r="FF125" s="300"/>
      <c r="FG125" s="145"/>
      <c r="FJ125" s="62"/>
      <c r="FK125" s="298"/>
      <c r="FL125" s="144"/>
      <c r="FM125" s="57"/>
      <c r="FN125" s="57"/>
      <c r="FO125" s="144"/>
      <c r="FP125" s="57"/>
      <c r="FQ125" s="57"/>
      <c r="FR125" s="144"/>
      <c r="FS125" s="57"/>
      <c r="FT125" s="57"/>
      <c r="FU125" s="144"/>
      <c r="FV125" s="57"/>
      <c r="FW125" s="57"/>
      <c r="FX125" s="144"/>
      <c r="FY125" s="57"/>
      <c r="FZ125" s="57"/>
      <c r="GA125" s="144"/>
      <c r="GB125" s="57"/>
      <c r="GC125" s="57"/>
      <c r="GD125" s="144"/>
      <c r="GE125" s="57"/>
      <c r="GF125" s="57"/>
      <c r="GG125" s="144"/>
      <c r="GH125" s="34"/>
      <c r="GI125" s="34"/>
      <c r="GJ125" s="144"/>
      <c r="GK125" s="57"/>
      <c r="GL125" s="57"/>
      <c r="GM125" s="144"/>
      <c r="GN125" s="57"/>
      <c r="GO125" s="57"/>
      <c r="GP125" s="144"/>
      <c r="GQ125" s="57"/>
      <c r="GR125" s="57"/>
      <c r="GS125" s="144"/>
      <c r="GT125" s="57"/>
      <c r="GU125" s="57"/>
      <c r="GV125" s="144"/>
      <c r="GW125" s="57"/>
      <c r="GX125" s="57"/>
      <c r="GY125" s="144"/>
      <c r="GZ125" s="57"/>
      <c r="HA125" s="57"/>
      <c r="HB125" s="144"/>
      <c r="HC125" s="57"/>
      <c r="HD125" s="300"/>
      <c r="HE125" s="145"/>
    </row>
    <row r="126" spans="8:213" x14ac:dyDescent="0.35">
      <c r="H126" s="301">
        <f t="shared" si="141"/>
        <v>0</v>
      </c>
      <c r="I126" s="301" t="str">
        <f t="shared" si="141"/>
        <v>Y</v>
      </c>
      <c r="M126" s="117">
        <f t="shared" ca="1" si="142"/>
        <v>44797</v>
      </c>
      <c r="N126" s="130">
        <f t="shared" si="142"/>
        <v>0</v>
      </c>
      <c r="P126" s="62"/>
      <c r="Q126" s="298"/>
      <c r="R126" s="144"/>
      <c r="S126" s="57"/>
      <c r="T126" s="57"/>
      <c r="U126" s="144"/>
      <c r="V126" s="57"/>
      <c r="W126" s="57"/>
      <c r="X126" s="144"/>
      <c r="Y126" s="57"/>
      <c r="Z126" s="57"/>
      <c r="AA126" s="144"/>
      <c r="AB126" s="57"/>
      <c r="AC126" s="57"/>
      <c r="AD126" s="144"/>
      <c r="AE126" s="57"/>
      <c r="AF126" s="57"/>
      <c r="AG126" s="144"/>
      <c r="AH126" s="57"/>
      <c r="AI126" s="57"/>
      <c r="AJ126" s="144"/>
      <c r="AK126" s="57"/>
      <c r="AL126" s="57"/>
      <c r="AM126" s="144"/>
      <c r="AN126" s="34"/>
      <c r="AO126" s="34"/>
      <c r="AP126" s="144"/>
      <c r="AQ126" s="57"/>
      <c r="AR126" s="57"/>
      <c r="AS126" s="144"/>
      <c r="AT126" s="57"/>
      <c r="AU126" s="57"/>
      <c r="AV126" s="144"/>
      <c r="AW126" s="57"/>
      <c r="AX126" s="57"/>
      <c r="AY126" s="144"/>
      <c r="AZ126" s="57"/>
      <c r="BA126" s="57"/>
      <c r="BB126" s="144"/>
      <c r="BC126" s="57"/>
      <c r="BD126" s="57"/>
      <c r="BE126" s="144"/>
      <c r="BF126" s="57"/>
      <c r="BG126" s="57"/>
      <c r="BH126" s="144"/>
      <c r="BI126" s="57"/>
      <c r="BJ126" s="300"/>
      <c r="BK126" s="145"/>
      <c r="BN126" s="62"/>
      <c r="BO126" s="298"/>
      <c r="BP126" s="144"/>
      <c r="BQ126" s="57"/>
      <c r="BR126" s="57"/>
      <c r="BS126" s="144"/>
      <c r="BT126" s="57"/>
      <c r="BU126" s="57"/>
      <c r="BV126" s="144"/>
      <c r="BW126" s="57"/>
      <c r="BX126" s="57"/>
      <c r="BY126" s="144"/>
      <c r="BZ126" s="57"/>
      <c r="CA126" s="57"/>
      <c r="CB126" s="144"/>
      <c r="CC126" s="57"/>
      <c r="CD126" s="57"/>
      <c r="CE126" s="144"/>
      <c r="CF126" s="57"/>
      <c r="CG126" s="57"/>
      <c r="CH126" s="144"/>
      <c r="CI126" s="57"/>
      <c r="CJ126" s="57"/>
      <c r="CK126" s="144"/>
      <c r="CL126" s="34"/>
      <c r="CM126" s="34"/>
      <c r="CN126" s="144"/>
      <c r="CO126" s="57"/>
      <c r="CP126" s="57"/>
      <c r="CQ126" s="144"/>
      <c r="CR126" s="57"/>
      <c r="CS126" s="57"/>
      <c r="CT126" s="144"/>
      <c r="CU126" s="57"/>
      <c r="CV126" s="57"/>
      <c r="CW126" s="144"/>
      <c r="CX126" s="57"/>
      <c r="CY126" s="57"/>
      <c r="CZ126" s="144"/>
      <c r="DA126" s="57"/>
      <c r="DB126" s="57"/>
      <c r="DC126" s="144"/>
      <c r="DD126" s="57"/>
      <c r="DE126" s="57"/>
      <c r="DF126" s="144"/>
      <c r="DG126" s="57"/>
      <c r="DH126" s="300"/>
      <c r="DI126" s="145"/>
      <c r="DL126" s="62"/>
      <c r="DM126" s="298"/>
      <c r="DN126" s="144"/>
      <c r="DO126" s="57"/>
      <c r="DP126" s="57"/>
      <c r="DQ126" s="144"/>
      <c r="DR126" s="57"/>
      <c r="DS126" s="57"/>
      <c r="DT126" s="144"/>
      <c r="DU126" s="57"/>
      <c r="DV126" s="57"/>
      <c r="DW126" s="144"/>
      <c r="DX126" s="57"/>
      <c r="DY126" s="57"/>
      <c r="DZ126" s="144"/>
      <c r="EA126" s="57"/>
      <c r="EB126" s="57"/>
      <c r="EC126" s="144"/>
      <c r="ED126" s="57"/>
      <c r="EE126" s="57"/>
      <c r="EF126" s="144"/>
      <c r="EG126" s="57"/>
      <c r="EH126" s="57"/>
      <c r="EI126" s="144"/>
      <c r="EJ126" s="34"/>
      <c r="EK126" s="34"/>
      <c r="EL126" s="144"/>
      <c r="EM126" s="57"/>
      <c r="EN126" s="57"/>
      <c r="EO126" s="144"/>
      <c r="EP126" s="57"/>
      <c r="EQ126" s="57"/>
      <c r="ER126" s="144"/>
      <c r="ES126" s="57"/>
      <c r="ET126" s="57"/>
      <c r="EU126" s="144"/>
      <c r="EV126" s="57"/>
      <c r="EW126" s="57"/>
      <c r="EX126" s="144"/>
      <c r="EY126" s="57"/>
      <c r="EZ126" s="57"/>
      <c r="FA126" s="144"/>
      <c r="FB126" s="57"/>
      <c r="FC126" s="57"/>
      <c r="FD126" s="144"/>
      <c r="FE126" s="57"/>
      <c r="FF126" s="300"/>
      <c r="FG126" s="145"/>
      <c r="FJ126" s="62"/>
      <c r="FK126" s="298"/>
      <c r="FL126" s="144"/>
      <c r="FM126" s="57"/>
      <c r="FN126" s="57"/>
      <c r="FO126" s="144"/>
      <c r="FP126" s="57"/>
      <c r="FQ126" s="57"/>
      <c r="FR126" s="144"/>
      <c r="FS126" s="57"/>
      <c r="FT126" s="57"/>
      <c r="FU126" s="144"/>
      <c r="FV126" s="57"/>
      <c r="FW126" s="57"/>
      <c r="FX126" s="144"/>
      <c r="FY126" s="57"/>
      <c r="FZ126" s="57"/>
      <c r="GA126" s="144"/>
      <c r="GB126" s="57"/>
      <c r="GC126" s="57"/>
      <c r="GD126" s="144"/>
      <c r="GE126" s="57"/>
      <c r="GF126" s="57"/>
      <c r="GG126" s="144"/>
      <c r="GH126" s="34"/>
      <c r="GI126" s="34"/>
      <c r="GJ126" s="144"/>
      <c r="GK126" s="57"/>
      <c r="GL126" s="57"/>
      <c r="GM126" s="144"/>
      <c r="GN126" s="57"/>
      <c r="GO126" s="57"/>
      <c r="GP126" s="144"/>
      <c r="GQ126" s="57"/>
      <c r="GR126" s="57"/>
      <c r="GS126" s="144"/>
      <c r="GT126" s="57"/>
      <c r="GU126" s="57"/>
      <c r="GV126" s="144"/>
      <c r="GW126" s="57"/>
      <c r="GX126" s="57"/>
      <c r="GY126" s="144"/>
      <c r="GZ126" s="57"/>
      <c r="HA126" s="57"/>
      <c r="HB126" s="144"/>
      <c r="HC126" s="57"/>
      <c r="HD126" s="300"/>
      <c r="HE126" s="145"/>
    </row>
    <row r="127" spans="8:213" x14ac:dyDescent="0.35">
      <c r="H127" s="301">
        <f t="shared" si="141"/>
        <v>0</v>
      </c>
      <c r="I127" s="301" t="str">
        <f t="shared" si="141"/>
        <v>Y</v>
      </c>
      <c r="M127" s="117">
        <f t="shared" ca="1" si="142"/>
        <v>44796</v>
      </c>
      <c r="N127" s="130">
        <f t="shared" si="142"/>
        <v>0</v>
      </c>
      <c r="P127" s="62"/>
      <c r="Q127" s="298"/>
      <c r="R127" s="144"/>
      <c r="S127" s="57"/>
      <c r="T127" s="57"/>
      <c r="U127" s="144"/>
      <c r="V127" s="57"/>
      <c r="W127" s="57"/>
      <c r="X127" s="144"/>
      <c r="Y127" s="57"/>
      <c r="Z127" s="57"/>
      <c r="AA127" s="144"/>
      <c r="AB127" s="57"/>
      <c r="AC127" s="57"/>
      <c r="AD127" s="144"/>
      <c r="AE127" s="57"/>
      <c r="AF127" s="57"/>
      <c r="AG127" s="144"/>
      <c r="AH127" s="57"/>
      <c r="AI127" s="57"/>
      <c r="AJ127" s="144"/>
      <c r="AK127" s="57"/>
      <c r="AL127" s="57"/>
      <c r="AM127" s="144"/>
      <c r="AN127" s="34"/>
      <c r="AO127" s="34"/>
      <c r="AP127" s="144"/>
      <c r="AQ127" s="57"/>
      <c r="AR127" s="57"/>
      <c r="AS127" s="144"/>
      <c r="AT127" s="57"/>
      <c r="AU127" s="57"/>
      <c r="AV127" s="144"/>
      <c r="AW127" s="57"/>
      <c r="AX127" s="57"/>
      <c r="AY127" s="144"/>
      <c r="AZ127" s="57"/>
      <c r="BA127" s="57"/>
      <c r="BB127" s="144"/>
      <c r="BC127" s="57"/>
      <c r="BD127" s="57"/>
      <c r="BE127" s="144"/>
      <c r="BF127" s="57"/>
      <c r="BG127" s="57"/>
      <c r="BH127" s="144"/>
      <c r="BI127" s="57"/>
      <c r="BJ127" s="300"/>
      <c r="BK127" s="145"/>
      <c r="BN127" s="62"/>
      <c r="BO127" s="298"/>
      <c r="BP127" s="144"/>
      <c r="BQ127" s="57"/>
      <c r="BR127" s="57"/>
      <c r="BS127" s="144"/>
      <c r="BT127" s="57"/>
      <c r="BU127" s="57"/>
      <c r="BV127" s="144"/>
      <c r="BW127" s="57"/>
      <c r="BX127" s="57"/>
      <c r="BY127" s="144"/>
      <c r="BZ127" s="57"/>
      <c r="CA127" s="57"/>
      <c r="CB127" s="144"/>
      <c r="CC127" s="57"/>
      <c r="CD127" s="57"/>
      <c r="CE127" s="144"/>
      <c r="CF127" s="57"/>
      <c r="CG127" s="57"/>
      <c r="CH127" s="144"/>
      <c r="CI127" s="57"/>
      <c r="CJ127" s="57"/>
      <c r="CK127" s="144"/>
      <c r="CL127" s="34"/>
      <c r="CM127" s="34"/>
      <c r="CN127" s="144"/>
      <c r="CO127" s="57"/>
      <c r="CP127" s="57"/>
      <c r="CQ127" s="144"/>
      <c r="CR127" s="57"/>
      <c r="CS127" s="57"/>
      <c r="CT127" s="144"/>
      <c r="CU127" s="57"/>
      <c r="CV127" s="57"/>
      <c r="CW127" s="144"/>
      <c r="CX127" s="57"/>
      <c r="CY127" s="57"/>
      <c r="CZ127" s="144"/>
      <c r="DA127" s="57"/>
      <c r="DB127" s="57"/>
      <c r="DC127" s="144"/>
      <c r="DD127" s="57"/>
      <c r="DE127" s="57"/>
      <c r="DF127" s="144"/>
      <c r="DG127" s="57"/>
      <c r="DH127" s="300"/>
      <c r="DI127" s="145"/>
      <c r="DL127" s="62"/>
      <c r="DM127" s="298"/>
      <c r="DN127" s="144"/>
      <c r="DO127" s="57"/>
      <c r="DP127" s="57"/>
      <c r="DQ127" s="144"/>
      <c r="DR127" s="57"/>
      <c r="DS127" s="57"/>
      <c r="DT127" s="144"/>
      <c r="DU127" s="57"/>
      <c r="DV127" s="57"/>
      <c r="DW127" s="144"/>
      <c r="DX127" s="57"/>
      <c r="DY127" s="57"/>
      <c r="DZ127" s="144"/>
      <c r="EA127" s="57"/>
      <c r="EB127" s="57"/>
      <c r="EC127" s="144"/>
      <c r="ED127" s="57"/>
      <c r="EE127" s="57"/>
      <c r="EF127" s="144"/>
      <c r="EG127" s="57"/>
      <c r="EH127" s="57"/>
      <c r="EI127" s="144"/>
      <c r="EJ127" s="34"/>
      <c r="EK127" s="34"/>
      <c r="EL127" s="144"/>
      <c r="EM127" s="57"/>
      <c r="EN127" s="57"/>
      <c r="EO127" s="144"/>
      <c r="EP127" s="57"/>
      <c r="EQ127" s="57"/>
      <c r="ER127" s="144"/>
      <c r="ES127" s="57"/>
      <c r="ET127" s="57"/>
      <c r="EU127" s="144"/>
      <c r="EV127" s="57"/>
      <c r="EW127" s="57"/>
      <c r="EX127" s="144"/>
      <c r="EY127" s="57"/>
      <c r="EZ127" s="57"/>
      <c r="FA127" s="144"/>
      <c r="FB127" s="57"/>
      <c r="FC127" s="57"/>
      <c r="FD127" s="144"/>
      <c r="FE127" s="57"/>
      <c r="FF127" s="300"/>
      <c r="FG127" s="145"/>
      <c r="FJ127" s="62"/>
      <c r="FK127" s="298"/>
      <c r="FL127" s="144"/>
      <c r="FM127" s="57"/>
      <c r="FN127" s="57"/>
      <c r="FO127" s="144"/>
      <c r="FP127" s="57"/>
      <c r="FQ127" s="57"/>
      <c r="FR127" s="144"/>
      <c r="FS127" s="57"/>
      <c r="FT127" s="57"/>
      <c r="FU127" s="144"/>
      <c r="FV127" s="57"/>
      <c r="FW127" s="57"/>
      <c r="FX127" s="144"/>
      <c r="FY127" s="57"/>
      <c r="FZ127" s="57"/>
      <c r="GA127" s="144"/>
      <c r="GB127" s="57"/>
      <c r="GC127" s="57"/>
      <c r="GD127" s="144"/>
      <c r="GE127" s="57"/>
      <c r="GF127" s="57"/>
      <c r="GG127" s="144"/>
      <c r="GH127" s="34"/>
      <c r="GI127" s="34"/>
      <c r="GJ127" s="144"/>
      <c r="GK127" s="57"/>
      <c r="GL127" s="57"/>
      <c r="GM127" s="144"/>
      <c r="GN127" s="57"/>
      <c r="GO127" s="57"/>
      <c r="GP127" s="144"/>
      <c r="GQ127" s="57"/>
      <c r="GR127" s="57"/>
      <c r="GS127" s="144"/>
      <c r="GT127" s="57"/>
      <c r="GU127" s="57"/>
      <c r="GV127" s="144"/>
      <c r="GW127" s="57"/>
      <c r="GX127" s="57"/>
      <c r="GY127" s="144"/>
      <c r="GZ127" s="57"/>
      <c r="HA127" s="57"/>
      <c r="HB127" s="144"/>
      <c r="HC127" s="57"/>
      <c r="HD127" s="300"/>
      <c r="HE127" s="145"/>
    </row>
    <row r="128" spans="8:213" x14ac:dyDescent="0.35">
      <c r="H128" s="301">
        <f t="shared" si="141"/>
        <v>0</v>
      </c>
      <c r="I128" s="301" t="str">
        <f t="shared" si="141"/>
        <v>Y</v>
      </c>
      <c r="M128" s="117">
        <f t="shared" ca="1" si="142"/>
        <v>44795</v>
      </c>
      <c r="N128" s="130">
        <f t="shared" si="142"/>
        <v>0</v>
      </c>
      <c r="P128" s="62"/>
      <c r="Q128" s="298"/>
      <c r="R128" s="144"/>
      <c r="S128" s="57"/>
      <c r="T128" s="57"/>
      <c r="U128" s="144"/>
      <c r="V128" s="57"/>
      <c r="W128" s="57"/>
      <c r="X128" s="144"/>
      <c r="Y128" s="57"/>
      <c r="Z128" s="57"/>
      <c r="AA128" s="144"/>
      <c r="AB128" s="57"/>
      <c r="AC128" s="57"/>
      <c r="AD128" s="144"/>
      <c r="AE128" s="57"/>
      <c r="AF128" s="57"/>
      <c r="AG128" s="144"/>
      <c r="AH128" s="57"/>
      <c r="AI128" s="57"/>
      <c r="AJ128" s="144"/>
      <c r="AK128" s="57"/>
      <c r="AL128" s="57"/>
      <c r="AM128" s="144"/>
      <c r="AN128" s="34"/>
      <c r="AO128" s="34"/>
      <c r="AP128" s="144"/>
      <c r="AQ128" s="57"/>
      <c r="AR128" s="57"/>
      <c r="AS128" s="144"/>
      <c r="AT128" s="57"/>
      <c r="AU128" s="57"/>
      <c r="AV128" s="144"/>
      <c r="AW128" s="57"/>
      <c r="AX128" s="57"/>
      <c r="AY128" s="144"/>
      <c r="AZ128" s="57"/>
      <c r="BA128" s="57"/>
      <c r="BB128" s="144"/>
      <c r="BC128" s="57"/>
      <c r="BD128" s="57"/>
      <c r="BE128" s="144"/>
      <c r="BF128" s="57"/>
      <c r="BG128" s="57"/>
      <c r="BH128" s="144"/>
      <c r="BI128" s="57"/>
      <c r="BJ128" s="300"/>
      <c r="BK128" s="145"/>
      <c r="BN128" s="62"/>
      <c r="BO128" s="298"/>
      <c r="BP128" s="144"/>
      <c r="BQ128" s="57"/>
      <c r="BR128" s="57"/>
      <c r="BS128" s="144"/>
      <c r="BT128" s="57"/>
      <c r="BU128" s="57"/>
      <c r="BV128" s="144"/>
      <c r="BW128" s="57"/>
      <c r="BX128" s="57"/>
      <c r="BY128" s="144"/>
      <c r="BZ128" s="57"/>
      <c r="CA128" s="57"/>
      <c r="CB128" s="144"/>
      <c r="CC128" s="57"/>
      <c r="CD128" s="57"/>
      <c r="CE128" s="144"/>
      <c r="CF128" s="57"/>
      <c r="CG128" s="57"/>
      <c r="CH128" s="144"/>
      <c r="CI128" s="57"/>
      <c r="CJ128" s="57"/>
      <c r="CK128" s="144"/>
      <c r="CL128" s="34"/>
      <c r="CM128" s="34"/>
      <c r="CN128" s="144"/>
      <c r="CO128" s="57"/>
      <c r="CP128" s="57"/>
      <c r="CQ128" s="144"/>
      <c r="CR128" s="57"/>
      <c r="CS128" s="57"/>
      <c r="CT128" s="144"/>
      <c r="CU128" s="57"/>
      <c r="CV128" s="57"/>
      <c r="CW128" s="144"/>
      <c r="CX128" s="57"/>
      <c r="CY128" s="57"/>
      <c r="CZ128" s="144"/>
      <c r="DA128" s="57"/>
      <c r="DB128" s="57"/>
      <c r="DC128" s="144"/>
      <c r="DD128" s="57"/>
      <c r="DE128" s="57"/>
      <c r="DF128" s="144"/>
      <c r="DG128" s="57"/>
      <c r="DH128" s="300"/>
      <c r="DI128" s="145"/>
      <c r="DL128" s="62"/>
      <c r="DM128" s="298"/>
      <c r="DN128" s="144"/>
      <c r="DO128" s="57"/>
      <c r="DP128" s="57"/>
      <c r="DQ128" s="144"/>
      <c r="DR128" s="57"/>
      <c r="DS128" s="57"/>
      <c r="DT128" s="144"/>
      <c r="DU128" s="57"/>
      <c r="DV128" s="57"/>
      <c r="DW128" s="144"/>
      <c r="DX128" s="57"/>
      <c r="DY128" s="57"/>
      <c r="DZ128" s="144"/>
      <c r="EA128" s="57"/>
      <c r="EB128" s="57"/>
      <c r="EC128" s="144"/>
      <c r="ED128" s="57"/>
      <c r="EE128" s="57"/>
      <c r="EF128" s="144"/>
      <c r="EG128" s="57"/>
      <c r="EH128" s="57"/>
      <c r="EI128" s="144"/>
      <c r="EJ128" s="34"/>
      <c r="EK128" s="34"/>
      <c r="EL128" s="144"/>
      <c r="EM128" s="57"/>
      <c r="EN128" s="57"/>
      <c r="EO128" s="144"/>
      <c r="EP128" s="57"/>
      <c r="EQ128" s="57"/>
      <c r="ER128" s="144"/>
      <c r="ES128" s="57"/>
      <c r="ET128" s="57"/>
      <c r="EU128" s="144"/>
      <c r="EV128" s="57"/>
      <c r="EW128" s="57"/>
      <c r="EX128" s="144"/>
      <c r="EY128" s="57"/>
      <c r="EZ128" s="57"/>
      <c r="FA128" s="144"/>
      <c r="FB128" s="57"/>
      <c r="FC128" s="57"/>
      <c r="FD128" s="144"/>
      <c r="FE128" s="57"/>
      <c r="FF128" s="300"/>
      <c r="FG128" s="145"/>
      <c r="FJ128" s="62"/>
      <c r="FK128" s="298"/>
      <c r="FL128" s="144"/>
      <c r="FM128" s="57"/>
      <c r="FN128" s="57"/>
      <c r="FO128" s="144"/>
      <c r="FP128" s="57"/>
      <c r="FQ128" s="57"/>
      <c r="FR128" s="144"/>
      <c r="FS128" s="57"/>
      <c r="FT128" s="57"/>
      <c r="FU128" s="144"/>
      <c r="FV128" s="57"/>
      <c r="FW128" s="57"/>
      <c r="FX128" s="144"/>
      <c r="FY128" s="57"/>
      <c r="FZ128" s="57"/>
      <c r="GA128" s="144"/>
      <c r="GB128" s="57"/>
      <c r="GC128" s="57"/>
      <c r="GD128" s="144"/>
      <c r="GE128" s="57"/>
      <c r="GF128" s="57"/>
      <c r="GG128" s="144"/>
      <c r="GH128" s="34"/>
      <c r="GI128" s="34"/>
      <c r="GJ128" s="144"/>
      <c r="GK128" s="57"/>
      <c r="GL128" s="57"/>
      <c r="GM128" s="144"/>
      <c r="GN128" s="57"/>
      <c r="GO128" s="57"/>
      <c r="GP128" s="144"/>
      <c r="GQ128" s="57"/>
      <c r="GR128" s="57"/>
      <c r="GS128" s="144"/>
      <c r="GT128" s="57"/>
      <c r="GU128" s="57"/>
      <c r="GV128" s="144"/>
      <c r="GW128" s="57"/>
      <c r="GX128" s="57"/>
      <c r="GY128" s="144"/>
      <c r="GZ128" s="57"/>
      <c r="HA128" s="57"/>
      <c r="HB128" s="144"/>
      <c r="HC128" s="57"/>
      <c r="HD128" s="300"/>
      <c r="HE128" s="145"/>
    </row>
    <row r="129" spans="6:213" x14ac:dyDescent="0.35">
      <c r="H129" s="301">
        <f t="shared" si="141"/>
        <v>0</v>
      </c>
      <c r="I129" s="301" t="str">
        <f t="shared" si="141"/>
        <v>Y</v>
      </c>
      <c r="M129" s="117">
        <f t="shared" ca="1" si="142"/>
        <v>44794</v>
      </c>
      <c r="N129" s="130">
        <f t="shared" si="142"/>
        <v>0</v>
      </c>
      <c r="P129" s="62"/>
      <c r="Q129" s="298"/>
      <c r="R129" s="144"/>
      <c r="S129" s="57"/>
      <c r="T129" s="57"/>
      <c r="U129" s="144"/>
      <c r="V129" s="57"/>
      <c r="W129" s="57"/>
      <c r="X129" s="144"/>
      <c r="Y129" s="57"/>
      <c r="Z129" s="57"/>
      <c r="AA129" s="144"/>
      <c r="AB129" s="57"/>
      <c r="AC129" s="57"/>
      <c r="AD129" s="144"/>
      <c r="AE129" s="57"/>
      <c r="AF129" s="57"/>
      <c r="AG129" s="144"/>
      <c r="AH129" s="57"/>
      <c r="AI129" s="57"/>
      <c r="AJ129" s="144"/>
      <c r="AK129" s="57"/>
      <c r="AL129" s="57"/>
      <c r="AM129" s="144"/>
      <c r="AN129" s="34"/>
      <c r="AO129" s="34"/>
      <c r="AP129" s="144"/>
      <c r="AQ129" s="57"/>
      <c r="AR129" s="57"/>
      <c r="AS129" s="144"/>
      <c r="AT129" s="57"/>
      <c r="AU129" s="57"/>
      <c r="AV129" s="144"/>
      <c r="AW129" s="57"/>
      <c r="AX129" s="57"/>
      <c r="AY129" s="144"/>
      <c r="AZ129" s="57"/>
      <c r="BA129" s="57"/>
      <c r="BB129" s="144"/>
      <c r="BC129" s="57"/>
      <c r="BD129" s="57"/>
      <c r="BE129" s="144"/>
      <c r="BF129" s="57"/>
      <c r="BG129" s="57"/>
      <c r="BH129" s="144"/>
      <c r="BI129" s="57"/>
      <c r="BJ129" s="300"/>
      <c r="BK129" s="145"/>
      <c r="BN129" s="62"/>
      <c r="BO129" s="298"/>
      <c r="BP129" s="144"/>
      <c r="BQ129" s="57"/>
      <c r="BR129" s="57"/>
      <c r="BS129" s="144"/>
      <c r="BT129" s="57"/>
      <c r="BU129" s="57"/>
      <c r="BV129" s="144"/>
      <c r="BW129" s="57"/>
      <c r="BX129" s="57"/>
      <c r="BY129" s="144"/>
      <c r="BZ129" s="57"/>
      <c r="CA129" s="57"/>
      <c r="CB129" s="144"/>
      <c r="CC129" s="57"/>
      <c r="CD129" s="57"/>
      <c r="CE129" s="144"/>
      <c r="CF129" s="57"/>
      <c r="CG129" s="57"/>
      <c r="CH129" s="144"/>
      <c r="CI129" s="57"/>
      <c r="CJ129" s="57"/>
      <c r="CK129" s="144"/>
      <c r="CL129" s="34"/>
      <c r="CM129" s="34"/>
      <c r="CN129" s="144"/>
      <c r="CO129" s="57"/>
      <c r="CP129" s="57"/>
      <c r="CQ129" s="144"/>
      <c r="CR129" s="57"/>
      <c r="CS129" s="57"/>
      <c r="CT129" s="144"/>
      <c r="CU129" s="57"/>
      <c r="CV129" s="57"/>
      <c r="CW129" s="144"/>
      <c r="CX129" s="57"/>
      <c r="CY129" s="57"/>
      <c r="CZ129" s="144"/>
      <c r="DA129" s="57"/>
      <c r="DB129" s="57"/>
      <c r="DC129" s="144"/>
      <c r="DD129" s="57"/>
      <c r="DE129" s="57"/>
      <c r="DF129" s="144"/>
      <c r="DG129" s="57"/>
      <c r="DH129" s="300"/>
      <c r="DI129" s="145"/>
      <c r="DL129" s="62"/>
      <c r="DM129" s="298"/>
      <c r="DN129" s="144"/>
      <c r="DO129" s="57"/>
      <c r="DP129" s="57"/>
      <c r="DQ129" s="144"/>
      <c r="DR129" s="57"/>
      <c r="DS129" s="57"/>
      <c r="DT129" s="144"/>
      <c r="DU129" s="57"/>
      <c r="DV129" s="57"/>
      <c r="DW129" s="144"/>
      <c r="DX129" s="57"/>
      <c r="DY129" s="57"/>
      <c r="DZ129" s="144"/>
      <c r="EA129" s="57"/>
      <c r="EB129" s="57"/>
      <c r="EC129" s="144"/>
      <c r="ED129" s="57"/>
      <c r="EE129" s="57"/>
      <c r="EF129" s="144"/>
      <c r="EG129" s="57"/>
      <c r="EH129" s="57"/>
      <c r="EI129" s="144"/>
      <c r="EJ129" s="34"/>
      <c r="EK129" s="34"/>
      <c r="EL129" s="144"/>
      <c r="EM129" s="57"/>
      <c r="EN129" s="57"/>
      <c r="EO129" s="144"/>
      <c r="EP129" s="57"/>
      <c r="EQ129" s="57"/>
      <c r="ER129" s="144"/>
      <c r="ES129" s="57"/>
      <c r="ET129" s="57"/>
      <c r="EU129" s="144"/>
      <c r="EV129" s="57"/>
      <c r="EW129" s="57"/>
      <c r="EX129" s="144"/>
      <c r="EY129" s="57"/>
      <c r="EZ129" s="57"/>
      <c r="FA129" s="144"/>
      <c r="FB129" s="57"/>
      <c r="FC129" s="57"/>
      <c r="FD129" s="144"/>
      <c r="FE129" s="57"/>
      <c r="FF129" s="300"/>
      <c r="FG129" s="145"/>
      <c r="FJ129" s="62"/>
      <c r="FK129" s="298"/>
      <c r="FL129" s="144"/>
      <c r="FM129" s="57"/>
      <c r="FN129" s="57"/>
      <c r="FO129" s="144"/>
      <c r="FP129" s="57"/>
      <c r="FQ129" s="57"/>
      <c r="FR129" s="144"/>
      <c r="FS129" s="57"/>
      <c r="FT129" s="57"/>
      <c r="FU129" s="144"/>
      <c r="FV129" s="57"/>
      <c r="FW129" s="57"/>
      <c r="FX129" s="144"/>
      <c r="FY129" s="57"/>
      <c r="FZ129" s="57"/>
      <c r="GA129" s="144"/>
      <c r="GB129" s="57"/>
      <c r="GC129" s="57"/>
      <c r="GD129" s="144"/>
      <c r="GE129" s="57"/>
      <c r="GF129" s="57"/>
      <c r="GG129" s="144"/>
      <c r="GH129" s="34"/>
      <c r="GI129" s="34"/>
      <c r="GJ129" s="144"/>
      <c r="GK129" s="57"/>
      <c r="GL129" s="57"/>
      <c r="GM129" s="144"/>
      <c r="GN129" s="57"/>
      <c r="GO129" s="57"/>
      <c r="GP129" s="144"/>
      <c r="GQ129" s="57"/>
      <c r="GR129" s="57"/>
      <c r="GS129" s="144"/>
      <c r="GT129" s="57"/>
      <c r="GU129" s="57"/>
      <c r="GV129" s="144"/>
      <c r="GW129" s="57"/>
      <c r="GX129" s="57"/>
      <c r="GY129" s="144"/>
      <c r="GZ129" s="57"/>
      <c r="HA129" s="57"/>
      <c r="HB129" s="144"/>
      <c r="HC129" s="57"/>
      <c r="HD129" s="300"/>
      <c r="HE129" s="145"/>
    </row>
    <row r="130" spans="6:213" x14ac:dyDescent="0.35">
      <c r="H130" s="301">
        <f t="shared" si="141"/>
        <v>0</v>
      </c>
      <c r="I130" s="301" t="str">
        <f t="shared" si="141"/>
        <v>Y</v>
      </c>
      <c r="M130" s="117">
        <f t="shared" ca="1" si="142"/>
        <v>44793</v>
      </c>
      <c r="N130" s="130">
        <f t="shared" si="142"/>
        <v>0</v>
      </c>
      <c r="P130" s="62"/>
      <c r="Q130" s="298"/>
      <c r="R130" s="144"/>
      <c r="S130" s="57"/>
      <c r="T130" s="57"/>
      <c r="U130" s="144"/>
      <c r="V130" s="57"/>
      <c r="W130" s="57"/>
      <c r="X130" s="144"/>
      <c r="Y130" s="57"/>
      <c r="Z130" s="57"/>
      <c r="AA130" s="144"/>
      <c r="AB130" s="57"/>
      <c r="AC130" s="57"/>
      <c r="AD130" s="144"/>
      <c r="AE130" s="57"/>
      <c r="AF130" s="57"/>
      <c r="AG130" s="144"/>
      <c r="AH130" s="57"/>
      <c r="AI130" s="57"/>
      <c r="AJ130" s="144"/>
      <c r="AK130" s="57"/>
      <c r="AL130" s="57"/>
      <c r="AM130" s="144"/>
      <c r="AN130" s="34"/>
      <c r="AO130" s="34"/>
      <c r="AP130" s="144"/>
      <c r="AQ130" s="57"/>
      <c r="AR130" s="57"/>
      <c r="AS130" s="144"/>
      <c r="AT130" s="57"/>
      <c r="AU130" s="57"/>
      <c r="AV130" s="144"/>
      <c r="AW130" s="57"/>
      <c r="AX130" s="57"/>
      <c r="AY130" s="144"/>
      <c r="AZ130" s="57"/>
      <c r="BA130" s="57"/>
      <c r="BB130" s="144"/>
      <c r="BC130" s="57"/>
      <c r="BD130" s="57"/>
      <c r="BE130" s="144"/>
      <c r="BF130" s="57"/>
      <c r="BG130" s="57"/>
      <c r="BH130" s="144"/>
      <c r="BI130" s="57"/>
      <c r="BJ130" s="300"/>
      <c r="BK130" s="145"/>
      <c r="BN130" s="62"/>
      <c r="BO130" s="298"/>
      <c r="BP130" s="144"/>
      <c r="BQ130" s="57"/>
      <c r="BR130" s="57"/>
      <c r="BS130" s="144"/>
      <c r="BT130" s="57"/>
      <c r="BU130" s="57"/>
      <c r="BV130" s="144"/>
      <c r="BW130" s="57"/>
      <c r="BX130" s="57"/>
      <c r="BY130" s="144"/>
      <c r="BZ130" s="57"/>
      <c r="CA130" s="57"/>
      <c r="CB130" s="144"/>
      <c r="CC130" s="57"/>
      <c r="CD130" s="57"/>
      <c r="CE130" s="144"/>
      <c r="CF130" s="57"/>
      <c r="CG130" s="57"/>
      <c r="CH130" s="144"/>
      <c r="CI130" s="57"/>
      <c r="CJ130" s="57"/>
      <c r="CK130" s="144"/>
      <c r="CL130" s="34"/>
      <c r="CM130" s="34"/>
      <c r="CN130" s="144"/>
      <c r="CO130" s="57"/>
      <c r="CP130" s="57"/>
      <c r="CQ130" s="144"/>
      <c r="CR130" s="57"/>
      <c r="CS130" s="57"/>
      <c r="CT130" s="144"/>
      <c r="CU130" s="57"/>
      <c r="CV130" s="57"/>
      <c r="CW130" s="144"/>
      <c r="CX130" s="57"/>
      <c r="CY130" s="57"/>
      <c r="CZ130" s="144"/>
      <c r="DA130" s="57"/>
      <c r="DB130" s="57"/>
      <c r="DC130" s="144"/>
      <c r="DD130" s="57"/>
      <c r="DE130" s="57"/>
      <c r="DF130" s="144"/>
      <c r="DG130" s="57"/>
      <c r="DH130" s="300"/>
      <c r="DI130" s="145"/>
      <c r="DL130" s="62"/>
      <c r="DM130" s="298"/>
      <c r="DN130" s="144"/>
      <c r="DO130" s="57"/>
      <c r="DP130" s="57"/>
      <c r="DQ130" s="144"/>
      <c r="DR130" s="57"/>
      <c r="DS130" s="57"/>
      <c r="DT130" s="144"/>
      <c r="DU130" s="57"/>
      <c r="DV130" s="57"/>
      <c r="DW130" s="144"/>
      <c r="DX130" s="57"/>
      <c r="DY130" s="57"/>
      <c r="DZ130" s="144"/>
      <c r="EA130" s="57"/>
      <c r="EB130" s="57"/>
      <c r="EC130" s="144"/>
      <c r="ED130" s="57"/>
      <c r="EE130" s="57"/>
      <c r="EF130" s="144"/>
      <c r="EG130" s="57"/>
      <c r="EH130" s="57"/>
      <c r="EI130" s="144"/>
      <c r="EJ130" s="34"/>
      <c r="EK130" s="34"/>
      <c r="EL130" s="144"/>
      <c r="EM130" s="57"/>
      <c r="EN130" s="57"/>
      <c r="EO130" s="144"/>
      <c r="EP130" s="57"/>
      <c r="EQ130" s="57"/>
      <c r="ER130" s="144"/>
      <c r="ES130" s="57"/>
      <c r="ET130" s="57"/>
      <c r="EU130" s="144"/>
      <c r="EV130" s="57"/>
      <c r="EW130" s="57"/>
      <c r="EX130" s="144"/>
      <c r="EY130" s="57"/>
      <c r="EZ130" s="57"/>
      <c r="FA130" s="144"/>
      <c r="FB130" s="57"/>
      <c r="FC130" s="57"/>
      <c r="FD130" s="144"/>
      <c r="FE130" s="57"/>
      <c r="FF130" s="300"/>
      <c r="FG130" s="145"/>
      <c r="FJ130" s="62"/>
      <c r="FK130" s="298"/>
      <c r="FL130" s="144"/>
      <c r="FM130" s="57"/>
      <c r="FN130" s="57"/>
      <c r="FO130" s="144"/>
      <c r="FP130" s="57"/>
      <c r="FQ130" s="57"/>
      <c r="FR130" s="144"/>
      <c r="FS130" s="57"/>
      <c r="FT130" s="57"/>
      <c r="FU130" s="144"/>
      <c r="FV130" s="57"/>
      <c r="FW130" s="57"/>
      <c r="FX130" s="144"/>
      <c r="FY130" s="57"/>
      <c r="FZ130" s="57"/>
      <c r="GA130" s="144"/>
      <c r="GB130" s="57"/>
      <c r="GC130" s="57"/>
      <c r="GD130" s="144"/>
      <c r="GE130" s="57"/>
      <c r="GF130" s="57"/>
      <c r="GG130" s="144"/>
      <c r="GH130" s="34"/>
      <c r="GI130" s="34"/>
      <c r="GJ130" s="144"/>
      <c r="GK130" s="57"/>
      <c r="GL130" s="57"/>
      <c r="GM130" s="144"/>
      <c r="GN130" s="57"/>
      <c r="GO130" s="57"/>
      <c r="GP130" s="144"/>
      <c r="GQ130" s="57"/>
      <c r="GR130" s="57"/>
      <c r="GS130" s="144"/>
      <c r="GT130" s="57"/>
      <c r="GU130" s="57"/>
      <c r="GV130" s="144"/>
      <c r="GW130" s="57"/>
      <c r="GX130" s="57"/>
      <c r="GY130" s="144"/>
      <c r="GZ130" s="57"/>
      <c r="HA130" s="57"/>
      <c r="HB130" s="144"/>
      <c r="HC130" s="57"/>
      <c r="HD130" s="300"/>
      <c r="HE130" s="145"/>
    </row>
    <row r="131" spans="6:213" x14ac:dyDescent="0.35">
      <c r="F131" s="296"/>
      <c r="H131" s="301">
        <f t="shared" si="141"/>
        <v>0</v>
      </c>
      <c r="I131" s="301" t="str">
        <f t="shared" si="141"/>
        <v>Y</v>
      </c>
      <c r="M131" s="118">
        <f t="shared" ca="1" si="142"/>
        <v>44792</v>
      </c>
      <c r="N131" s="119" t="str">
        <f t="shared" ca="1" si="142"/>
        <v/>
      </c>
      <c r="P131" s="158" t="str">
        <f ca="1">IFERROR(IF($I131="y",'Raw Weather Data'!P129-$N131,"-"),"-")</f>
        <v>-</v>
      </c>
      <c r="Q131" s="312"/>
      <c r="R131" s="156" t="str">
        <f ca="1">IFERROR(ABS(P131),"-")</f>
        <v>-</v>
      </c>
      <c r="S131" s="156" t="str">
        <f ca="1">IFERROR(IF($I131="y",'Raw Weather Data'!S129-$N131,"-"),"-")</f>
        <v>-</v>
      </c>
      <c r="T131" s="312"/>
      <c r="U131" s="156" t="str">
        <f ca="1">IFERROR(ABS(S131),"-")</f>
        <v>-</v>
      </c>
      <c r="V131" s="156" t="str">
        <f ca="1">IFERROR(IF($I131="y",'Raw Weather Data'!V129-$N131,"-"),"-")</f>
        <v>-</v>
      </c>
      <c r="W131" s="312"/>
      <c r="X131" s="156" t="str">
        <f ca="1">IFERROR(ABS(V131),"-")</f>
        <v>-</v>
      </c>
      <c r="Y131" s="156" t="str">
        <f ca="1">IFERROR(IF($I131="y",'Raw Weather Data'!Y129-$N131,"-"),"-")</f>
        <v>-</v>
      </c>
      <c r="Z131" s="312"/>
      <c r="AA131" s="156" t="str">
        <f t="shared" ref="AA131:AA161" ca="1" si="143">IFERROR(ABS(Y131),"-")</f>
        <v>-</v>
      </c>
      <c r="AB131" s="156" t="str">
        <f ca="1">IFERROR(IF($I131="y",'Raw Weather Data'!AB129-$N131,"-"),"-")</f>
        <v>-</v>
      </c>
      <c r="AC131" s="312"/>
      <c r="AD131" s="156" t="str">
        <f t="shared" ref="AD131:AD161" ca="1" si="144">IFERROR(ABS(AB131),"-")</f>
        <v>-</v>
      </c>
      <c r="AE131" s="156" t="str">
        <f ca="1">IFERROR(IF($I131="y",'Raw Weather Data'!AE129-$N131,"-"),"-")</f>
        <v>-</v>
      </c>
      <c r="AF131" s="312"/>
      <c r="AG131" s="156" t="str">
        <f t="shared" ref="AG131:AG161" ca="1" si="145">IFERROR(ABS(AE131),"-")</f>
        <v>-</v>
      </c>
      <c r="AH131" s="156" t="str">
        <f ca="1">IFERROR(IF($I131="y",'Raw Weather Data'!AH129-$N131,"-"),"-")</f>
        <v>-</v>
      </c>
      <c r="AI131" s="312"/>
      <c r="AJ131" s="156" t="str">
        <f t="shared" ref="AJ131:AJ161" ca="1" si="146">IFERROR(ABS(AH131),"-")</f>
        <v>-</v>
      </c>
      <c r="AK131" s="156" t="str">
        <f ca="1">IFERROR(IF($I131="y",'Raw Weather Data'!AK129-$N131,"-"),"-")</f>
        <v>-</v>
      </c>
      <c r="AL131" s="312"/>
      <c r="AM131" s="156" t="str">
        <f t="shared" ref="AM131:AM161" ca="1" si="147">IFERROR(ABS(AK131),"-")</f>
        <v>-</v>
      </c>
      <c r="AN131" s="159" t="str">
        <f ca="1">IFERROR(IF($I131="y",'Raw Weather Data'!AN129-$N131,"-"),"-")</f>
        <v>-</v>
      </c>
      <c r="AO131" s="312"/>
      <c r="AP131" s="156" t="str">
        <f t="shared" ref="AP131:AP161" ca="1" si="148">IFERROR(ABS(AN131),"-")</f>
        <v>-</v>
      </c>
      <c r="AQ131" s="156" t="str">
        <f ca="1">IFERROR(IF($I131="y",'Raw Weather Data'!AQ129-$N131,"-"),"-")</f>
        <v>-</v>
      </c>
      <c r="AR131" s="312"/>
      <c r="AS131" s="156" t="str">
        <f t="shared" ref="AS131:AS161" ca="1" si="149">IFERROR(ABS(AQ131),"-")</f>
        <v>-</v>
      </c>
      <c r="AT131" s="304"/>
      <c r="AU131" s="304"/>
      <c r="AV131" s="304"/>
      <c r="AW131" s="304"/>
      <c r="AX131" s="304"/>
      <c r="AY131" s="304"/>
      <c r="AZ131" s="304"/>
      <c r="BA131" s="304"/>
      <c r="BB131" s="304"/>
      <c r="BC131" s="304"/>
      <c r="BD131" s="304"/>
      <c r="BE131" s="304"/>
      <c r="BF131" s="304"/>
      <c r="BG131" s="304"/>
      <c r="BH131" s="304"/>
      <c r="BI131" s="304"/>
      <c r="BJ131" s="304"/>
      <c r="BK131" s="305"/>
      <c r="BN131" s="158" t="str">
        <f ca="1">IFERROR(IF($I131="y",'Raw Weather Data'!BN129-$N131,"-"),"-")</f>
        <v>-</v>
      </c>
      <c r="BO131" s="312"/>
      <c r="BP131" s="156" t="str">
        <f ca="1">IFERROR(ABS(BN131),"-")</f>
        <v>-</v>
      </c>
      <c r="BQ131" s="156" t="str">
        <f ca="1">IFERROR(IF($I131="y",'Raw Weather Data'!BQ129-$N131,"-"),"-")</f>
        <v>-</v>
      </c>
      <c r="BR131" s="312"/>
      <c r="BS131" s="156" t="str">
        <f ca="1">IFERROR(ABS(BQ131),"-")</f>
        <v>-</v>
      </c>
      <c r="BT131" s="156" t="str">
        <f ca="1">IFERROR(IF($I131="y",'Raw Weather Data'!BT129-$N131,"-"),"-")</f>
        <v>-</v>
      </c>
      <c r="BU131" s="312"/>
      <c r="BV131" s="156" t="str">
        <f ca="1">IFERROR(ABS(BT131),"-")</f>
        <v>-</v>
      </c>
      <c r="BW131" s="156" t="str">
        <f ca="1">IFERROR(IF($I131="y",'Raw Weather Data'!BW129-$N131,"-"),"-")</f>
        <v>-</v>
      </c>
      <c r="BX131" s="312"/>
      <c r="BY131" s="156" t="str">
        <f ca="1">IFERROR(ABS(BW131),"-")</f>
        <v>-</v>
      </c>
      <c r="BZ131" s="156" t="str">
        <f ca="1">IFERROR(IF($I131="y",'Raw Weather Data'!BZ129-$N131,"-"),"-")</f>
        <v>-</v>
      </c>
      <c r="CA131" s="312"/>
      <c r="CB131" s="156" t="str">
        <f ca="1">IFERROR(ABS(BZ131),"-")</f>
        <v>-</v>
      </c>
      <c r="CC131" s="156" t="str">
        <f ca="1">IFERROR(IF($I131="y",'Raw Weather Data'!CC129-$N131,"-"),"-")</f>
        <v>-</v>
      </c>
      <c r="CD131" s="312"/>
      <c r="CE131" s="156" t="str">
        <f ca="1">IFERROR(ABS(CC131),"-")</f>
        <v>-</v>
      </c>
      <c r="CF131" s="156" t="str">
        <f ca="1">IFERROR(IF($I131="y",'Raw Weather Data'!CF129-$N131,"-"),"-")</f>
        <v>-</v>
      </c>
      <c r="CG131" s="312"/>
      <c r="CH131" s="156" t="str">
        <f ca="1">IFERROR(ABS(CF131),"-")</f>
        <v>-</v>
      </c>
      <c r="CI131" s="156" t="str">
        <f ca="1">IFERROR(IF($I131="y",'Raw Weather Data'!CI129-$N131,"-"),"-")</f>
        <v>-</v>
      </c>
      <c r="CJ131" s="312"/>
      <c r="CK131" s="156" t="str">
        <f ca="1">IFERROR(ABS(CI131),"-")</f>
        <v>-</v>
      </c>
      <c r="CL131" s="159" t="str">
        <f ca="1">IFERROR(IF($I131="y",'Raw Weather Data'!CL129-$N131,"-"),"-")</f>
        <v>-</v>
      </c>
      <c r="CM131" s="312"/>
      <c r="CN131" s="156" t="str">
        <f ca="1">IFERROR(ABS(CL131),"-")</f>
        <v>-</v>
      </c>
      <c r="CO131" s="156" t="str">
        <f ca="1">IFERROR(IF($I131="y",'Raw Weather Data'!CO129-$N131,"-"),"-")</f>
        <v>-</v>
      </c>
      <c r="CP131" s="312"/>
      <c r="CQ131" s="156" t="str">
        <f ca="1">IFERROR(ABS(CO131),"-")</f>
        <v>-</v>
      </c>
      <c r="CR131" s="304"/>
      <c r="CS131" s="304"/>
      <c r="CT131" s="304"/>
      <c r="CU131" s="304"/>
      <c r="CV131" s="304"/>
      <c r="CW131" s="304"/>
      <c r="CX131" s="304"/>
      <c r="CY131" s="304"/>
      <c r="CZ131" s="304"/>
      <c r="DA131" s="304"/>
      <c r="DB131" s="304"/>
      <c r="DC131" s="304"/>
      <c r="DD131" s="304"/>
      <c r="DE131" s="304"/>
      <c r="DF131" s="304"/>
      <c r="DG131" s="304"/>
      <c r="DH131" s="304"/>
      <c r="DI131" s="305"/>
      <c r="DL131" s="158" t="str">
        <f ca="1">IFERROR(IF($I131="y",'Raw Weather Data'!DL129-$N131,"-"),"-")</f>
        <v>-</v>
      </c>
      <c r="DM131" s="312"/>
      <c r="DN131" s="156" t="str">
        <f ca="1">IFERROR(ABS(DL131),"-")</f>
        <v>-</v>
      </c>
      <c r="DO131" s="156" t="str">
        <f ca="1">IFERROR(IF($I131="y",'Raw Weather Data'!DO129-$N131,"-"),"-")</f>
        <v>-</v>
      </c>
      <c r="DP131" s="312"/>
      <c r="DQ131" s="156" t="str">
        <f ca="1">IFERROR(ABS(DO131),"-")</f>
        <v>-</v>
      </c>
      <c r="DR131" s="156" t="str">
        <f ca="1">IFERROR(IF($I131="y",'Raw Weather Data'!DR129-$N131,"-"),"-")</f>
        <v>-</v>
      </c>
      <c r="DS131" s="312"/>
      <c r="DT131" s="156" t="str">
        <f ca="1">IFERROR(ABS(DR131),"-")</f>
        <v>-</v>
      </c>
      <c r="DU131" s="156" t="str">
        <f ca="1">IFERROR(IF($I131="y",'Raw Weather Data'!DU129-$N131,"-"),"-")</f>
        <v>-</v>
      </c>
      <c r="DV131" s="312"/>
      <c r="DW131" s="156" t="str">
        <f ca="1">IFERROR(ABS(DU131),"-")</f>
        <v>-</v>
      </c>
      <c r="DX131" s="156" t="str">
        <f ca="1">IFERROR(IF($I131="y",'Raw Weather Data'!DX129-$N131,"-"),"-")</f>
        <v>-</v>
      </c>
      <c r="DY131" s="312"/>
      <c r="DZ131" s="156" t="str">
        <f ca="1">IFERROR(ABS(DX131),"-")</f>
        <v>-</v>
      </c>
      <c r="EA131" s="156" t="str">
        <f ca="1">IFERROR(IF($I131="y",'Raw Weather Data'!EA129-$N131,"-"),"-")</f>
        <v>-</v>
      </c>
      <c r="EB131" s="312"/>
      <c r="EC131" s="156" t="str">
        <f ca="1">IFERROR(ABS(EA131),"-")</f>
        <v>-</v>
      </c>
      <c r="ED131" s="156" t="str">
        <f ca="1">IFERROR(IF($I131="y",'Raw Weather Data'!ED129-$N131,"-"),"-")</f>
        <v>-</v>
      </c>
      <c r="EE131" s="312"/>
      <c r="EF131" s="156" t="str">
        <f ca="1">IFERROR(ABS(ED131),"-")</f>
        <v>-</v>
      </c>
      <c r="EG131" s="156" t="str">
        <f ca="1">IFERROR(IF($I131="y",'Raw Weather Data'!EG129-$N131,"-"),"-")</f>
        <v>-</v>
      </c>
      <c r="EH131" s="312"/>
      <c r="EI131" s="156" t="str">
        <f ca="1">IFERROR(ABS(EG131),"-")</f>
        <v>-</v>
      </c>
      <c r="EJ131" s="159" t="str">
        <f ca="1">IFERROR(IF($I131="y",'Raw Weather Data'!EJ129-$N131,"-"),"-")</f>
        <v>-</v>
      </c>
      <c r="EK131" s="312"/>
      <c r="EL131" s="156" t="str">
        <f ca="1">IFERROR(ABS(EJ131),"-")</f>
        <v>-</v>
      </c>
      <c r="EM131" s="156" t="str">
        <f ca="1">IFERROR(IF($I131="y",'Raw Weather Data'!EM129-$N131,"-"),"-")</f>
        <v>-</v>
      </c>
      <c r="EN131" s="312"/>
      <c r="EO131" s="156" t="str">
        <f t="shared" ref="EO131:EO159" ca="1" si="150">IFERROR(ABS(EM131),"-")</f>
        <v>-</v>
      </c>
      <c r="EP131" s="304"/>
      <c r="EQ131" s="304"/>
      <c r="ER131" s="304"/>
      <c r="ES131" s="304"/>
      <c r="ET131" s="304"/>
      <c r="EU131" s="304"/>
      <c r="EV131" s="304"/>
      <c r="EW131" s="304"/>
      <c r="EX131" s="304"/>
      <c r="EY131" s="304"/>
      <c r="EZ131" s="304"/>
      <c r="FA131" s="304"/>
      <c r="FB131" s="304"/>
      <c r="FC131" s="304"/>
      <c r="FD131" s="304"/>
      <c r="FE131" s="304"/>
      <c r="FF131" s="304"/>
      <c r="FG131" s="305"/>
      <c r="FJ131" s="158" t="str">
        <f ca="1">IFERROR(IF($I131="y",'Raw Weather Data'!FJ129-$N131,"-"),"-")</f>
        <v>-</v>
      </c>
      <c r="FK131" s="312"/>
      <c r="FL131" s="156" t="str">
        <f ca="1">IFERROR(ABS(FJ131),"-")</f>
        <v>-</v>
      </c>
      <c r="FM131" s="156" t="str">
        <f ca="1">IFERROR(IF($I131="y",'Raw Weather Data'!FM129-$N131,"-"),"-")</f>
        <v>-</v>
      </c>
      <c r="FN131" s="312"/>
      <c r="FO131" s="156" t="str">
        <f ca="1">IFERROR(ABS(FM131),"-")</f>
        <v>-</v>
      </c>
      <c r="FP131" s="156" t="str">
        <f ca="1">IFERROR(IF($I131="y",'Raw Weather Data'!FP129-$N131,"-"),"-")</f>
        <v>-</v>
      </c>
      <c r="FQ131" s="312"/>
      <c r="FR131" s="156" t="str">
        <f ca="1">IFERROR(ABS(FP131),"-")</f>
        <v>-</v>
      </c>
      <c r="FS131" s="156" t="str">
        <f ca="1">IFERROR(IF($I131="y",'Raw Weather Data'!FS129-$N131,"-"),"-")</f>
        <v>-</v>
      </c>
      <c r="FT131" s="312"/>
      <c r="FU131" s="156" t="str">
        <f ca="1">IFERROR(ABS(FS131),"-")</f>
        <v>-</v>
      </c>
      <c r="FV131" s="156" t="str">
        <f ca="1">IFERROR(IF($I131="y",'Raw Weather Data'!FV129-$N131,"-"),"-")</f>
        <v>-</v>
      </c>
      <c r="FW131" s="312"/>
      <c r="FX131" s="156" t="str">
        <f ca="1">IFERROR(ABS(FV131),"-")</f>
        <v>-</v>
      </c>
      <c r="FY131" s="156" t="str">
        <f ca="1">IFERROR(IF($I131="y",'Raw Weather Data'!FY129-$N131,"-"),"-")</f>
        <v>-</v>
      </c>
      <c r="FZ131" s="312"/>
      <c r="GA131" s="156" t="str">
        <f ca="1">IFERROR(ABS(FY131),"-")</f>
        <v>-</v>
      </c>
      <c r="GB131" s="156" t="str">
        <f ca="1">IFERROR(IF($I131="y",'Raw Weather Data'!GB129-$N131,"-"),"-")</f>
        <v>-</v>
      </c>
      <c r="GC131" s="312"/>
      <c r="GD131" s="156" t="str">
        <f ca="1">IFERROR(ABS(GB131),"-")</f>
        <v>-</v>
      </c>
      <c r="GE131" s="156" t="str">
        <f ca="1">IFERROR(IF($I131="y",'Raw Weather Data'!GE129-$N131,"-"),"-")</f>
        <v>-</v>
      </c>
      <c r="GF131" s="312"/>
      <c r="GG131" s="156" t="str">
        <f ca="1">IFERROR(ABS(GE131),"-")</f>
        <v>-</v>
      </c>
      <c r="GH131" s="159" t="str">
        <f ca="1">IFERROR(IF($I131="y",'Raw Weather Data'!GH129-$N131,"-"),"-")</f>
        <v>-</v>
      </c>
      <c r="GI131" s="312"/>
      <c r="GJ131" s="156" t="str">
        <f ca="1">IFERROR(ABS(GH131),"-")</f>
        <v>-</v>
      </c>
      <c r="GK131" s="156" t="str">
        <f ca="1">IFERROR(IF($I131="y",'Raw Weather Data'!GK129-$N131,"-"),"-")</f>
        <v>-</v>
      </c>
      <c r="GL131" s="312"/>
      <c r="GM131" s="156" t="str">
        <f t="shared" ref="GM131:GM159" ca="1" si="151">IFERROR(ABS(GK131),"-")</f>
        <v>-</v>
      </c>
      <c r="GN131" s="304"/>
      <c r="GO131" s="304"/>
      <c r="GP131" s="304"/>
      <c r="GQ131" s="304"/>
      <c r="GR131" s="304"/>
      <c r="GS131" s="304"/>
      <c r="GT131" s="304"/>
      <c r="GU131" s="304"/>
      <c r="GV131" s="304"/>
      <c r="GW131" s="304"/>
      <c r="GX131" s="304"/>
      <c r="GY131" s="304"/>
      <c r="GZ131" s="304"/>
      <c r="HA131" s="304"/>
      <c r="HB131" s="304"/>
      <c r="HC131" s="304"/>
      <c r="HD131" s="304"/>
      <c r="HE131" s="305"/>
    </row>
    <row r="132" spans="6:213" x14ac:dyDescent="0.35">
      <c r="F132" s="296"/>
      <c r="H132" s="301">
        <f t="shared" si="141"/>
        <v>1</v>
      </c>
      <c r="I132" s="301" t="str">
        <f t="shared" si="141"/>
        <v>Y</v>
      </c>
      <c r="M132" s="117">
        <f t="shared" ca="1" si="142"/>
        <v>44791</v>
      </c>
      <c r="N132" s="119">
        <f t="shared" ca="1" si="142"/>
        <v>73.549940000000007</v>
      </c>
      <c r="P132" s="63">
        <f ca="1">IFERROR(IF($I132="y",'Raw Weather Data'!P130-$N132,"-"),"-")</f>
        <v>-2.9759400000000085</v>
      </c>
      <c r="Q132" s="313"/>
      <c r="R132" s="89">
        <f t="shared" ref="R132:R161" ca="1" si="152">IFERROR(ABS(P132),"-")</f>
        <v>2.9759400000000085</v>
      </c>
      <c r="S132" s="58">
        <f ca="1">IFERROR(IF($I132="y",'Raw Weather Data'!S130-$N132,"-"),"-")</f>
        <v>-4.1459400000000102</v>
      </c>
      <c r="T132" s="313"/>
      <c r="U132" s="89">
        <f t="shared" ref="U132:U161" ca="1" si="153">IFERROR(ABS(S132),"-")</f>
        <v>4.1459400000000102</v>
      </c>
      <c r="V132" s="58">
        <f ca="1">IFERROR(IF($I132="y",'Raw Weather Data'!V130-$N132,"-"),"-")</f>
        <v>-2.7959400000000016</v>
      </c>
      <c r="W132" s="313"/>
      <c r="X132" s="89">
        <f t="shared" ref="X132:X161" ca="1" si="154">IFERROR(ABS(V132),"-")</f>
        <v>2.7959400000000016</v>
      </c>
      <c r="Y132" s="58">
        <f ca="1">IFERROR(IF($I132="y",'Raw Weather Data'!Y130-$N132,"-"),"-")</f>
        <v>-3.101939999999999</v>
      </c>
      <c r="Z132" s="313"/>
      <c r="AA132" s="89">
        <f t="shared" ca="1" si="143"/>
        <v>3.101939999999999</v>
      </c>
      <c r="AB132" s="58">
        <f ca="1">IFERROR(IF($I132="y",'Raw Weather Data'!AB130-$N132,"-"),"-")</f>
        <v>-2.1119400000000041</v>
      </c>
      <c r="AC132" s="313"/>
      <c r="AD132" s="89">
        <f t="shared" ca="1" si="144"/>
        <v>2.1119400000000041</v>
      </c>
      <c r="AE132" s="58">
        <f ca="1">IFERROR(IF($I132="y",'Raw Weather Data'!AE130-$N132,"-"),"-")</f>
        <v>-3.3899400000000099</v>
      </c>
      <c r="AF132" s="313"/>
      <c r="AG132" s="89">
        <f t="shared" ca="1" si="145"/>
        <v>3.3899400000000099</v>
      </c>
      <c r="AH132" s="58">
        <f ca="1">IFERROR(IF($I132="y",'Raw Weather Data'!AH130-$N132,"-"),"-")</f>
        <v>-1.2659400000000147</v>
      </c>
      <c r="AI132" s="313"/>
      <c r="AJ132" s="89">
        <f t="shared" ca="1" si="146"/>
        <v>1.2659400000000147</v>
      </c>
      <c r="AK132" s="58">
        <f ca="1">IFERROR(IF($I132="y",'Raw Weather Data'!AK130-$N132,"-"),"-")</f>
        <v>-5.1539400000000057</v>
      </c>
      <c r="AL132" s="313"/>
      <c r="AM132" s="89">
        <f t="shared" ca="1" si="147"/>
        <v>5.1539400000000057</v>
      </c>
      <c r="AN132" s="46">
        <f ca="1">IFERROR(IF($I132="y",'Raw Weather Data'!AN130-$N132,"-"),"-")</f>
        <v>-4.4339400000000069</v>
      </c>
      <c r="AO132" s="313"/>
      <c r="AP132" s="89">
        <f t="shared" ca="1" si="148"/>
        <v>4.4339400000000069</v>
      </c>
      <c r="AQ132" s="58">
        <f ca="1">IFERROR(IF($I132="y",'Raw Weather Data'!AQ130-$N132,"-"),"-")</f>
        <v>-1.0139400000000052</v>
      </c>
      <c r="AR132" s="313"/>
      <c r="AS132" s="89">
        <f t="shared" ca="1" si="149"/>
        <v>1.0139400000000052</v>
      </c>
      <c r="AT132" s="57"/>
      <c r="AU132" s="57"/>
      <c r="AV132" s="144"/>
      <c r="AW132" s="57"/>
      <c r="AX132" s="57"/>
      <c r="AY132" s="144"/>
      <c r="AZ132" s="57"/>
      <c r="BA132" s="57"/>
      <c r="BB132" s="144"/>
      <c r="BC132" s="57"/>
      <c r="BD132" s="57"/>
      <c r="BE132" s="144"/>
      <c r="BF132" s="57"/>
      <c r="BG132" s="57"/>
      <c r="BH132" s="144"/>
      <c r="BI132" s="57"/>
      <c r="BJ132" s="57"/>
      <c r="BK132" s="145"/>
      <c r="BN132" s="63">
        <f ca="1">IFERROR(IF($I132="y",'Raw Weather Data'!BN130-$N132,"-"),"-")</f>
        <v>-2.9759400000000085</v>
      </c>
      <c r="BO132" s="313"/>
      <c r="BP132" s="89">
        <f t="shared" ref="BP132:BP161" ca="1" si="155">IFERROR(ABS(BN132),"-")</f>
        <v>2.9759400000000085</v>
      </c>
      <c r="BQ132" s="58">
        <f ca="1">IFERROR(IF($I132="y",'Raw Weather Data'!BQ130-$N132,"-"),"-")</f>
        <v>-4.1459400000000102</v>
      </c>
      <c r="BR132" s="313"/>
      <c r="BS132" s="89">
        <f t="shared" ref="BS132:BS161" ca="1" si="156">IFERROR(ABS(BQ132),"-")</f>
        <v>4.1459400000000102</v>
      </c>
      <c r="BT132" s="58">
        <f ca="1">IFERROR(IF($I132="y",'Raw Weather Data'!BT130-$N132,"-"),"-")</f>
        <v>-2.7959400000000016</v>
      </c>
      <c r="BU132" s="313"/>
      <c r="BV132" s="89">
        <f t="shared" ref="BV132:BV161" ca="1" si="157">IFERROR(ABS(BT132),"-")</f>
        <v>2.7959400000000016</v>
      </c>
      <c r="BW132" s="58">
        <f ca="1">IFERROR(IF($I132="y",'Raw Weather Data'!BW130-$N132,"-"),"-")</f>
        <v>-3.101939999999999</v>
      </c>
      <c r="BX132" s="313"/>
      <c r="BY132" s="89">
        <f t="shared" ref="BY132:BY161" ca="1" si="158">IFERROR(ABS(BW132),"-")</f>
        <v>3.101939999999999</v>
      </c>
      <c r="BZ132" s="58">
        <f ca="1">IFERROR(IF($I132="y",'Raw Weather Data'!BZ130-$N132,"-"),"-")</f>
        <v>-2.1119400000000041</v>
      </c>
      <c r="CA132" s="313"/>
      <c r="CB132" s="89">
        <f t="shared" ref="CB132:CB161" ca="1" si="159">IFERROR(ABS(BZ132),"-")</f>
        <v>2.1119400000000041</v>
      </c>
      <c r="CC132" s="58">
        <f ca="1">IFERROR(IF($I132="y",'Raw Weather Data'!CC130-$N132,"-"),"-")</f>
        <v>-3.3899400000000099</v>
      </c>
      <c r="CD132" s="313"/>
      <c r="CE132" s="89">
        <f t="shared" ref="CE132:CE161" ca="1" si="160">IFERROR(ABS(CC132),"-")</f>
        <v>3.3899400000000099</v>
      </c>
      <c r="CF132" s="58">
        <f ca="1">IFERROR(IF($I132="y",'Raw Weather Data'!CF130-$N132,"-"),"-")</f>
        <v>-1.2659400000000147</v>
      </c>
      <c r="CG132" s="313"/>
      <c r="CH132" s="89">
        <f t="shared" ref="CH132:CH161" ca="1" si="161">IFERROR(ABS(CF132),"-")</f>
        <v>1.2659400000000147</v>
      </c>
      <c r="CI132" s="58">
        <f ca="1">IFERROR(IF($I132="y",'Raw Weather Data'!CI130-$N132,"-"),"-")</f>
        <v>-5.1539400000000057</v>
      </c>
      <c r="CJ132" s="313"/>
      <c r="CK132" s="89">
        <f t="shared" ref="CK132:CK161" ca="1" si="162">IFERROR(ABS(CI132),"-")</f>
        <v>5.1539400000000057</v>
      </c>
      <c r="CL132" s="46">
        <f ca="1">IFERROR(IF($I132="y",'Raw Weather Data'!CL130-$N132,"-"),"-")</f>
        <v>-4.4339400000000069</v>
      </c>
      <c r="CM132" s="313"/>
      <c r="CN132" s="89">
        <f t="shared" ref="CN132:CN161" ca="1" si="163">IFERROR(ABS(CL132),"-")</f>
        <v>4.4339400000000069</v>
      </c>
      <c r="CO132" s="58">
        <f ca="1">IFERROR(IF($I132="y",'Raw Weather Data'!CO130-$N132,"-"),"-")</f>
        <v>-1.0139400000000052</v>
      </c>
      <c r="CP132" s="313"/>
      <c r="CQ132" s="89">
        <f t="shared" ref="CQ132:CQ161" ca="1" si="164">IFERROR(ABS(CO132),"-")</f>
        <v>1.0139400000000052</v>
      </c>
      <c r="CR132" s="57"/>
      <c r="CS132" s="57"/>
      <c r="CT132" s="144"/>
      <c r="CU132" s="57"/>
      <c r="CV132" s="57"/>
      <c r="CW132" s="144"/>
      <c r="CX132" s="57"/>
      <c r="CY132" s="57"/>
      <c r="CZ132" s="144"/>
      <c r="DA132" s="57"/>
      <c r="DB132" s="57"/>
      <c r="DC132" s="144"/>
      <c r="DD132" s="57"/>
      <c r="DE132" s="57"/>
      <c r="DF132" s="144"/>
      <c r="DG132" s="57"/>
      <c r="DH132" s="57"/>
      <c r="DI132" s="145"/>
      <c r="DL132" s="63">
        <f ca="1">IFERROR(IF($I132="y",'Raw Weather Data'!DL130-$N132,"-"),"-")</f>
        <v>-4.6499400000000009</v>
      </c>
      <c r="DM132" s="313"/>
      <c r="DN132" s="89">
        <f t="shared" ref="DN132:DN161" ca="1" si="165">IFERROR(ABS(DL132),"-")</f>
        <v>4.6499400000000009</v>
      </c>
      <c r="DO132" s="58">
        <f ca="1">IFERROR(IF($I132="y",'Raw Weather Data'!DO130-$N132,"-"),"-")</f>
        <v>-3.7859399999999965</v>
      </c>
      <c r="DP132" s="313"/>
      <c r="DQ132" s="89">
        <f t="shared" ref="DQ132:DQ161" ca="1" si="166">IFERROR(ABS(DO132),"-")</f>
        <v>3.7859399999999965</v>
      </c>
      <c r="DR132" s="58">
        <f ca="1">IFERROR(IF($I132="y",'Raw Weather Data'!DR130-$N132,"-"),"-")</f>
        <v>-2.7779400000000152</v>
      </c>
      <c r="DS132" s="313"/>
      <c r="DT132" s="89">
        <f t="shared" ref="DT132:DT161" ca="1" si="167">IFERROR(ABS(DR132),"-")</f>
        <v>2.7779400000000152</v>
      </c>
      <c r="DU132" s="58">
        <f ca="1">IFERROR(IF($I132="y",'Raw Weather Data'!DU130-$N132,"-"),"-")</f>
        <v>-1.4819399999999945</v>
      </c>
      <c r="DV132" s="313"/>
      <c r="DW132" s="89">
        <f t="shared" ref="DW132:DW161" ca="1" si="168">IFERROR(ABS(DU132),"-")</f>
        <v>1.4819399999999945</v>
      </c>
      <c r="DX132" s="58">
        <f ca="1">IFERROR(IF($I132="y",'Raw Weather Data'!DX130-$N132,"-"),"-")</f>
        <v>-2.5799400000000077</v>
      </c>
      <c r="DY132" s="313"/>
      <c r="DZ132" s="89">
        <f t="shared" ref="DZ132:DZ161" ca="1" si="169">IFERROR(ABS(DX132),"-")</f>
        <v>2.5799400000000077</v>
      </c>
      <c r="EA132" s="58">
        <f ca="1">IFERROR(IF($I132="y",'Raw Weather Data'!EA130-$N132,"-"),"-")</f>
        <v>-0.34794000000000835</v>
      </c>
      <c r="EB132" s="313"/>
      <c r="EC132" s="89">
        <f t="shared" ref="EC132:EC161" ca="1" si="170">IFERROR(ABS(EA132),"-")</f>
        <v>0.34794000000000835</v>
      </c>
      <c r="ED132" s="58">
        <f ca="1">IFERROR(IF($I132="y",'Raw Weather Data'!ED130-$N132,"-"),"-")</f>
        <v>-2.4899400000000043</v>
      </c>
      <c r="EE132" s="313"/>
      <c r="EF132" s="89">
        <f t="shared" ref="EF132:EF161" ca="1" si="171">IFERROR(ABS(ED132),"-")</f>
        <v>2.4899400000000043</v>
      </c>
      <c r="EG132" s="58">
        <f ca="1">IFERROR(IF($I132="y",'Raw Weather Data'!EG130-$N132,"-"),"-")</f>
        <v>-4.2179400000000129</v>
      </c>
      <c r="EH132" s="313"/>
      <c r="EI132" s="89">
        <f t="shared" ref="EI132:EI161" ca="1" si="172">IFERROR(ABS(EG132),"-")</f>
        <v>4.2179400000000129</v>
      </c>
      <c r="EJ132" s="46">
        <f ca="1">IFERROR(IF($I132="y",'Raw Weather Data'!EJ130-$N132,"-"),"-")</f>
        <v>-6.7739399999999961</v>
      </c>
      <c r="EK132" s="313"/>
      <c r="EL132" s="89">
        <f t="shared" ref="EL132:EL161" ca="1" si="173">IFERROR(ABS(EJ132),"-")</f>
        <v>6.7739399999999961</v>
      </c>
      <c r="EM132" s="58" t="str">
        <f ca="1">IFERROR(IF($I132="y",'Raw Weather Data'!EM130-$N132,"-"),"-")</f>
        <v>-</v>
      </c>
      <c r="EN132" s="313"/>
      <c r="EO132" s="89" t="str">
        <f t="shared" ca="1" si="150"/>
        <v>-</v>
      </c>
      <c r="EP132" s="57"/>
      <c r="EQ132" s="57"/>
      <c r="ER132" s="144"/>
      <c r="ES132" s="57"/>
      <c r="ET132" s="57"/>
      <c r="EU132" s="144"/>
      <c r="EV132" s="57"/>
      <c r="EW132" s="57"/>
      <c r="EX132" s="144"/>
      <c r="EY132" s="57"/>
      <c r="EZ132" s="57"/>
      <c r="FA132" s="144"/>
      <c r="FB132" s="57"/>
      <c r="FC132" s="57"/>
      <c r="FD132" s="144"/>
      <c r="FE132" s="57"/>
      <c r="FF132" s="57"/>
      <c r="FG132" s="145"/>
      <c r="FJ132" s="63">
        <f ca="1">IFERROR(IF($I132="y",'Raw Weather Data'!FJ130-$N132,"-"),"-")</f>
        <v>-4.6499400000000009</v>
      </c>
      <c r="FK132" s="313"/>
      <c r="FL132" s="89">
        <f t="shared" ref="FL132:FL161" ca="1" si="174">IFERROR(ABS(FJ132),"-")</f>
        <v>4.6499400000000009</v>
      </c>
      <c r="FM132" s="58">
        <f ca="1">IFERROR(IF($I132="y",'Raw Weather Data'!FM130-$N132,"-"),"-")</f>
        <v>-3.7859399999999965</v>
      </c>
      <c r="FN132" s="313"/>
      <c r="FO132" s="89">
        <f t="shared" ref="FO132:FO161" ca="1" si="175">IFERROR(ABS(FM132),"-")</f>
        <v>3.7859399999999965</v>
      </c>
      <c r="FP132" s="58">
        <f ca="1">IFERROR(IF($I132="y",'Raw Weather Data'!FP130-$N132,"-"),"-")</f>
        <v>-2.7779400000000152</v>
      </c>
      <c r="FQ132" s="313"/>
      <c r="FR132" s="89">
        <f t="shared" ref="FR132:FR161" ca="1" si="176">IFERROR(ABS(FP132),"-")</f>
        <v>2.7779400000000152</v>
      </c>
      <c r="FS132" s="58">
        <f ca="1">IFERROR(IF($I132="y",'Raw Weather Data'!FS130-$N132,"-"),"-")</f>
        <v>-1.4819399999999945</v>
      </c>
      <c r="FT132" s="313"/>
      <c r="FU132" s="89">
        <f t="shared" ref="FU132:FU161" ca="1" si="177">IFERROR(ABS(FS132),"-")</f>
        <v>1.4819399999999945</v>
      </c>
      <c r="FV132" s="58">
        <f ca="1">IFERROR(IF($I132="y",'Raw Weather Data'!FV130-$N132,"-"),"-")</f>
        <v>-2.5799400000000077</v>
      </c>
      <c r="FW132" s="313"/>
      <c r="FX132" s="89">
        <f t="shared" ref="FX132:FX161" ca="1" si="178">IFERROR(ABS(FV132),"-")</f>
        <v>2.5799400000000077</v>
      </c>
      <c r="FY132" s="58">
        <f ca="1">IFERROR(IF($I132="y",'Raw Weather Data'!FY130-$N132,"-"),"-")</f>
        <v>-0.34794000000000835</v>
      </c>
      <c r="FZ132" s="313"/>
      <c r="GA132" s="89">
        <f t="shared" ref="GA132:GA161" ca="1" si="179">IFERROR(ABS(FY132),"-")</f>
        <v>0.34794000000000835</v>
      </c>
      <c r="GB132" s="58">
        <f ca="1">IFERROR(IF($I132="y",'Raw Weather Data'!GB130-$N132,"-"),"-")</f>
        <v>-2.4899400000000043</v>
      </c>
      <c r="GC132" s="313"/>
      <c r="GD132" s="89">
        <f t="shared" ref="GD132:GD161" ca="1" si="180">IFERROR(ABS(GB132),"-")</f>
        <v>2.4899400000000043</v>
      </c>
      <c r="GE132" s="58">
        <f ca="1">IFERROR(IF($I132="y",'Raw Weather Data'!GE130-$N132,"-"),"-")</f>
        <v>-4.2179400000000129</v>
      </c>
      <c r="GF132" s="313"/>
      <c r="GG132" s="89">
        <f t="shared" ref="GG132:GG161" ca="1" si="181">IFERROR(ABS(GE132),"-")</f>
        <v>4.2179400000000129</v>
      </c>
      <c r="GH132" s="46">
        <f ca="1">IFERROR(IF($I132="y",'Raw Weather Data'!GH130-$N132,"-"),"-")</f>
        <v>-6.7739399999999961</v>
      </c>
      <c r="GI132" s="313"/>
      <c r="GJ132" s="89">
        <f t="shared" ref="GJ132:GJ161" ca="1" si="182">IFERROR(ABS(GH132),"-")</f>
        <v>6.7739399999999961</v>
      </c>
      <c r="GK132" s="58" t="str">
        <f ca="1">IFERROR(IF($I132="y",'Raw Weather Data'!GK130-$N132,"-"),"-")</f>
        <v>-</v>
      </c>
      <c r="GL132" s="313"/>
      <c r="GM132" s="89" t="str">
        <f t="shared" ca="1" si="151"/>
        <v>-</v>
      </c>
      <c r="GN132" s="57"/>
      <c r="GO132" s="57"/>
      <c r="GP132" s="144"/>
      <c r="GQ132" s="57"/>
      <c r="GR132" s="57"/>
      <c r="GS132" s="144"/>
      <c r="GT132" s="57"/>
      <c r="GU132" s="57"/>
      <c r="GV132" s="144"/>
      <c r="GW132" s="57"/>
      <c r="GX132" s="57"/>
      <c r="GY132" s="144"/>
      <c r="GZ132" s="57"/>
      <c r="HA132" s="57"/>
      <c r="HB132" s="144"/>
      <c r="HC132" s="57"/>
      <c r="HD132" s="57"/>
      <c r="HE132" s="145"/>
    </row>
    <row r="133" spans="6:213" x14ac:dyDescent="0.35">
      <c r="F133" s="296"/>
      <c r="H133" s="301">
        <f t="shared" si="141"/>
        <v>2</v>
      </c>
      <c r="I133" s="301" t="str">
        <f t="shared" si="141"/>
        <v>Y</v>
      </c>
      <c r="M133" s="117">
        <f t="shared" ca="1" si="142"/>
        <v>44790</v>
      </c>
      <c r="N133" s="119">
        <f t="shared" ca="1" si="142"/>
        <v>72.093019999999996</v>
      </c>
      <c r="P133" s="63">
        <f ca="1">IFERROR(IF($I133="y",'Raw Weather Data'!P131-$N133,"-"),"-")</f>
        <v>-2.6170199999999966</v>
      </c>
      <c r="Q133" s="313"/>
      <c r="R133" s="89">
        <f t="shared" ca="1" si="152"/>
        <v>2.6170199999999966</v>
      </c>
      <c r="S133" s="58">
        <f ca="1">IFERROR(IF($I133="y",'Raw Weather Data'!S131-$N133,"-"),"-")</f>
        <v>-1.7890199999999936</v>
      </c>
      <c r="T133" s="313"/>
      <c r="U133" s="89">
        <f t="shared" ca="1" si="153"/>
        <v>1.7890199999999936</v>
      </c>
      <c r="V133" s="58">
        <f ca="1">IFERROR(IF($I133="y",'Raw Weather Data'!V131-$N133,"-"),"-")</f>
        <v>-2.1130199999999917</v>
      </c>
      <c r="W133" s="313"/>
      <c r="X133" s="89">
        <f t="shared" ca="1" si="154"/>
        <v>2.1130199999999917</v>
      </c>
      <c r="Y133" s="58">
        <f ca="1">IFERROR(IF($I133="y",'Raw Weather Data'!Y131-$N133,"-"),"-")</f>
        <v>-0.34901999999999589</v>
      </c>
      <c r="Z133" s="313"/>
      <c r="AA133" s="89">
        <f t="shared" ca="1" si="143"/>
        <v>0.34901999999999589</v>
      </c>
      <c r="AB133" s="58">
        <f ca="1">IFERROR(IF($I133="y",'Raw Weather Data'!AB131-$N133,"-"),"-")</f>
        <v>-0.8170199999999852</v>
      </c>
      <c r="AC133" s="313"/>
      <c r="AD133" s="89">
        <f t="shared" ca="1" si="144"/>
        <v>0.8170199999999852</v>
      </c>
      <c r="AE133" s="58">
        <f ca="1">IFERROR(IF($I133="y",'Raw Weather Data'!AE131-$N133,"-"),"-")</f>
        <v>-0.45701999999999998</v>
      </c>
      <c r="AF133" s="313"/>
      <c r="AG133" s="89">
        <f t="shared" ca="1" si="145"/>
        <v>0.45701999999999998</v>
      </c>
      <c r="AH133" s="58">
        <f ca="1">IFERROR(IF($I133="y",'Raw Weather Data'!AH131-$N133,"-"),"-")</f>
        <v>-1.5010199999999827</v>
      </c>
      <c r="AI133" s="313"/>
      <c r="AJ133" s="89">
        <f t="shared" ca="1" si="146"/>
        <v>1.5010199999999827</v>
      </c>
      <c r="AK133" s="58">
        <f ca="1">IFERROR(IF($I133="y",'Raw Weather Data'!AK131-$N133,"-"),"-")</f>
        <v>-3.0490199999999987</v>
      </c>
      <c r="AL133" s="313"/>
      <c r="AM133" s="89">
        <f t="shared" ca="1" si="147"/>
        <v>3.0490199999999987</v>
      </c>
      <c r="AN133" s="46">
        <f ca="1">IFERROR(IF($I133="y",'Raw Weather Data'!AN131-$N133,"-"),"-")</f>
        <v>2.4229800000000097</v>
      </c>
      <c r="AO133" s="313"/>
      <c r="AP133" s="89">
        <f t="shared" ca="1" si="148"/>
        <v>2.4229800000000097</v>
      </c>
      <c r="AQ133" s="58">
        <f ca="1">IFERROR(IF($I133="y",'Raw Weather Data'!AQ131-$N133,"-"),"-")</f>
        <v>2.6389800000000037</v>
      </c>
      <c r="AR133" s="313"/>
      <c r="AS133" s="89">
        <f t="shared" ca="1" si="149"/>
        <v>2.6389800000000037</v>
      </c>
      <c r="AT133" s="57"/>
      <c r="AU133" s="57"/>
      <c r="AV133" s="144"/>
      <c r="AW133" s="57"/>
      <c r="AX133" s="57"/>
      <c r="AY133" s="144"/>
      <c r="AZ133" s="57"/>
      <c r="BA133" s="57"/>
      <c r="BB133" s="144"/>
      <c r="BC133" s="57"/>
      <c r="BD133" s="57"/>
      <c r="BE133" s="144"/>
      <c r="BF133" s="57"/>
      <c r="BG133" s="57"/>
      <c r="BH133" s="144"/>
      <c r="BI133" s="57"/>
      <c r="BJ133" s="57"/>
      <c r="BK133" s="145"/>
      <c r="BN133" s="63">
        <f ca="1">IFERROR(IF($I133="y",'Raw Weather Data'!BN131-$N133,"-"),"-")</f>
        <v>-2.6170199999999966</v>
      </c>
      <c r="BO133" s="313"/>
      <c r="BP133" s="89">
        <f t="shared" ca="1" si="155"/>
        <v>2.6170199999999966</v>
      </c>
      <c r="BQ133" s="58">
        <f ca="1">IFERROR(IF($I133="y",'Raw Weather Data'!BQ131-$N133,"-"),"-")</f>
        <v>-1.7890199999999936</v>
      </c>
      <c r="BR133" s="313"/>
      <c r="BS133" s="89">
        <f t="shared" ca="1" si="156"/>
        <v>1.7890199999999936</v>
      </c>
      <c r="BT133" s="58">
        <f ca="1">IFERROR(IF($I133="y",'Raw Weather Data'!BT131-$N133,"-"),"-")</f>
        <v>-2.1130199999999917</v>
      </c>
      <c r="BU133" s="313"/>
      <c r="BV133" s="89">
        <f t="shared" ca="1" si="157"/>
        <v>2.1130199999999917</v>
      </c>
      <c r="BW133" s="58">
        <f ca="1">IFERROR(IF($I133="y",'Raw Weather Data'!BW131-$N133,"-"),"-")</f>
        <v>-0.34901999999999589</v>
      </c>
      <c r="BX133" s="313"/>
      <c r="BY133" s="89">
        <f t="shared" ca="1" si="158"/>
        <v>0.34901999999999589</v>
      </c>
      <c r="BZ133" s="58">
        <f ca="1">IFERROR(IF($I133="y",'Raw Weather Data'!BZ131-$N133,"-"),"-")</f>
        <v>-0.8170199999999852</v>
      </c>
      <c r="CA133" s="313"/>
      <c r="CB133" s="89">
        <f t="shared" ca="1" si="159"/>
        <v>0.8170199999999852</v>
      </c>
      <c r="CC133" s="58">
        <f ca="1">IFERROR(IF($I133="y",'Raw Weather Data'!CC131-$N133,"-"),"-")</f>
        <v>-0.45701999999999998</v>
      </c>
      <c r="CD133" s="313"/>
      <c r="CE133" s="89">
        <f t="shared" ca="1" si="160"/>
        <v>0.45701999999999998</v>
      </c>
      <c r="CF133" s="58">
        <f ca="1">IFERROR(IF($I133="y",'Raw Weather Data'!CF131-$N133,"-"),"-")</f>
        <v>-1.5010199999999827</v>
      </c>
      <c r="CG133" s="313"/>
      <c r="CH133" s="89">
        <f t="shared" ca="1" si="161"/>
        <v>1.5010199999999827</v>
      </c>
      <c r="CI133" s="58">
        <f ca="1">IFERROR(IF($I133="y",'Raw Weather Data'!CI131-$N133,"-"),"-")</f>
        <v>-3.0490199999999987</v>
      </c>
      <c r="CJ133" s="313"/>
      <c r="CK133" s="89">
        <f t="shared" ca="1" si="162"/>
        <v>3.0490199999999987</v>
      </c>
      <c r="CL133" s="46">
        <f ca="1">IFERROR(IF($I133="y",'Raw Weather Data'!CL131-$N133,"-"),"-")</f>
        <v>2.4229800000000097</v>
      </c>
      <c r="CM133" s="313"/>
      <c r="CN133" s="89">
        <f t="shared" ca="1" si="163"/>
        <v>2.4229800000000097</v>
      </c>
      <c r="CO133" s="58">
        <f ca="1">IFERROR(IF($I133="y",'Raw Weather Data'!CO131-$N133,"-"),"-")</f>
        <v>2.6389800000000037</v>
      </c>
      <c r="CP133" s="313"/>
      <c r="CQ133" s="89">
        <f t="shared" ca="1" si="164"/>
        <v>2.6389800000000037</v>
      </c>
      <c r="CR133" s="57"/>
      <c r="CS133" s="57"/>
      <c r="CT133" s="144"/>
      <c r="CU133" s="57"/>
      <c r="CV133" s="57"/>
      <c r="CW133" s="144"/>
      <c r="CX133" s="57"/>
      <c r="CY133" s="57"/>
      <c r="CZ133" s="144"/>
      <c r="DA133" s="57"/>
      <c r="DB133" s="57"/>
      <c r="DC133" s="144"/>
      <c r="DD133" s="57"/>
      <c r="DE133" s="57"/>
      <c r="DF133" s="144"/>
      <c r="DG133" s="57"/>
      <c r="DH133" s="57"/>
      <c r="DI133" s="145"/>
      <c r="DL133" s="63">
        <f ca="1">IFERROR(IF($I133="y",'Raw Weather Data'!DL131-$N133,"-"),"-")</f>
        <v>-1.9510199999999998</v>
      </c>
      <c r="DM133" s="313"/>
      <c r="DN133" s="89">
        <f t="shared" ca="1" si="165"/>
        <v>1.9510199999999998</v>
      </c>
      <c r="DO133" s="58">
        <f ca="1">IFERROR(IF($I133="y",'Raw Weather Data'!DO131-$N133,"-"),"-")</f>
        <v>-1.2850200000000029</v>
      </c>
      <c r="DP133" s="313"/>
      <c r="DQ133" s="89">
        <f t="shared" ca="1" si="166"/>
        <v>1.2850200000000029</v>
      </c>
      <c r="DR133" s="58">
        <f ca="1">IFERROR(IF($I133="y",'Raw Weather Data'!DR131-$N133,"-"),"-")</f>
        <v>-0.63701999999999259</v>
      </c>
      <c r="DS133" s="313"/>
      <c r="DT133" s="89">
        <f t="shared" ca="1" si="167"/>
        <v>0.63701999999999259</v>
      </c>
      <c r="DU133" s="58">
        <f ca="1">IFERROR(IF($I133="y",'Raw Weather Data'!DU131-$N133,"-"),"-")</f>
        <v>-1.1230199999999968</v>
      </c>
      <c r="DV133" s="313"/>
      <c r="DW133" s="89">
        <f t="shared" ca="1" si="168"/>
        <v>1.1230199999999968</v>
      </c>
      <c r="DX133" s="58">
        <f ca="1">IFERROR(IF($I133="y",'Raw Weather Data'!DX131-$N133,"-"),"-")</f>
        <v>-1.3030200000000036</v>
      </c>
      <c r="DY133" s="313"/>
      <c r="DZ133" s="89">
        <f t="shared" ca="1" si="169"/>
        <v>1.3030200000000036</v>
      </c>
      <c r="EA133" s="58">
        <f ca="1">IFERROR(IF($I133="y",'Raw Weather Data'!EA131-$N133,"-"),"-")</f>
        <v>-1.3750199999999921</v>
      </c>
      <c r="EB133" s="313"/>
      <c r="EC133" s="89">
        <f t="shared" ca="1" si="170"/>
        <v>1.3750199999999921</v>
      </c>
      <c r="ED133" s="58">
        <f ca="1">IFERROR(IF($I133="y",'Raw Weather Data'!ED131-$N133,"-"),"-")</f>
        <v>-1.8970199999999977</v>
      </c>
      <c r="EE133" s="313"/>
      <c r="EF133" s="89">
        <f t="shared" ca="1" si="171"/>
        <v>1.8970199999999977</v>
      </c>
      <c r="EG133" s="58">
        <f ca="1">IFERROR(IF($I133="y",'Raw Weather Data'!EG131-$N133,"-"),"-")</f>
        <v>-5.281019999999998</v>
      </c>
      <c r="EH133" s="313"/>
      <c r="EI133" s="89">
        <f t="shared" ca="1" si="172"/>
        <v>5.281019999999998</v>
      </c>
      <c r="EJ133" s="46">
        <f ca="1">IFERROR(IF($I133="y",'Raw Weather Data'!EJ131-$N133,"-"),"-")</f>
        <v>1.8109800000000007</v>
      </c>
      <c r="EK133" s="313"/>
      <c r="EL133" s="89">
        <f t="shared" ca="1" si="173"/>
        <v>1.8109800000000007</v>
      </c>
      <c r="EM133" s="58" t="str">
        <f ca="1">IFERROR(IF($I133="y",'Raw Weather Data'!EM131-$N133,"-"),"-")</f>
        <v>-</v>
      </c>
      <c r="EN133" s="313"/>
      <c r="EO133" s="89" t="str">
        <f t="shared" ca="1" si="150"/>
        <v>-</v>
      </c>
      <c r="EP133" s="57"/>
      <c r="EQ133" s="57"/>
      <c r="ER133" s="144"/>
      <c r="ES133" s="57"/>
      <c r="ET133" s="57"/>
      <c r="EU133" s="144"/>
      <c r="EV133" s="57"/>
      <c r="EW133" s="57"/>
      <c r="EX133" s="144"/>
      <c r="EY133" s="57"/>
      <c r="EZ133" s="57"/>
      <c r="FA133" s="144"/>
      <c r="FB133" s="57"/>
      <c r="FC133" s="57"/>
      <c r="FD133" s="144"/>
      <c r="FE133" s="57"/>
      <c r="FF133" s="57"/>
      <c r="FG133" s="145"/>
      <c r="FJ133" s="63">
        <f ca="1">IFERROR(IF($I133="y",'Raw Weather Data'!FJ131-$N133,"-"),"-")</f>
        <v>-1.9510199999999998</v>
      </c>
      <c r="FK133" s="313"/>
      <c r="FL133" s="89">
        <f t="shared" ca="1" si="174"/>
        <v>1.9510199999999998</v>
      </c>
      <c r="FM133" s="58">
        <f ca="1">IFERROR(IF($I133="y",'Raw Weather Data'!FM131-$N133,"-"),"-")</f>
        <v>-1.2850200000000029</v>
      </c>
      <c r="FN133" s="313"/>
      <c r="FO133" s="89">
        <f t="shared" ca="1" si="175"/>
        <v>1.2850200000000029</v>
      </c>
      <c r="FP133" s="58">
        <f ca="1">IFERROR(IF($I133="y",'Raw Weather Data'!FP131-$N133,"-"),"-")</f>
        <v>-0.63701999999999259</v>
      </c>
      <c r="FQ133" s="313"/>
      <c r="FR133" s="89">
        <f t="shared" ca="1" si="176"/>
        <v>0.63701999999999259</v>
      </c>
      <c r="FS133" s="58">
        <f ca="1">IFERROR(IF($I133="y",'Raw Weather Data'!FS131-$N133,"-"),"-")</f>
        <v>-1.1230199999999968</v>
      </c>
      <c r="FT133" s="313"/>
      <c r="FU133" s="89">
        <f t="shared" ca="1" si="177"/>
        <v>1.1230199999999968</v>
      </c>
      <c r="FV133" s="58">
        <f ca="1">IFERROR(IF($I133="y",'Raw Weather Data'!FV131-$N133,"-"),"-")</f>
        <v>-1.3030200000000036</v>
      </c>
      <c r="FW133" s="313"/>
      <c r="FX133" s="89">
        <f t="shared" ca="1" si="178"/>
        <v>1.3030200000000036</v>
      </c>
      <c r="FY133" s="58">
        <f ca="1">IFERROR(IF($I133="y",'Raw Weather Data'!FY131-$N133,"-"),"-")</f>
        <v>-1.3750199999999921</v>
      </c>
      <c r="FZ133" s="313"/>
      <c r="GA133" s="89">
        <f t="shared" ca="1" si="179"/>
        <v>1.3750199999999921</v>
      </c>
      <c r="GB133" s="58">
        <f ca="1">IFERROR(IF($I133="y",'Raw Weather Data'!GB131-$N133,"-"),"-")</f>
        <v>-1.8970199999999977</v>
      </c>
      <c r="GC133" s="313"/>
      <c r="GD133" s="89">
        <f t="shared" ca="1" si="180"/>
        <v>1.8970199999999977</v>
      </c>
      <c r="GE133" s="58">
        <f ca="1">IFERROR(IF($I133="y",'Raw Weather Data'!GE131-$N133,"-"),"-")</f>
        <v>-5.281019999999998</v>
      </c>
      <c r="GF133" s="313"/>
      <c r="GG133" s="89">
        <f t="shared" ca="1" si="181"/>
        <v>5.281019999999998</v>
      </c>
      <c r="GH133" s="46">
        <f ca="1">IFERROR(IF($I133="y",'Raw Weather Data'!GH131-$N133,"-"),"-")</f>
        <v>1.8109800000000007</v>
      </c>
      <c r="GI133" s="313"/>
      <c r="GJ133" s="89">
        <f t="shared" ca="1" si="182"/>
        <v>1.8109800000000007</v>
      </c>
      <c r="GK133" s="58" t="str">
        <f ca="1">IFERROR(IF($I133="y",'Raw Weather Data'!GK131-$N133,"-"),"-")</f>
        <v>-</v>
      </c>
      <c r="GL133" s="313"/>
      <c r="GM133" s="89" t="str">
        <f t="shared" ca="1" si="151"/>
        <v>-</v>
      </c>
      <c r="GN133" s="57"/>
      <c r="GO133" s="57"/>
      <c r="GP133" s="144"/>
      <c r="GQ133" s="57"/>
      <c r="GR133" s="57"/>
      <c r="GS133" s="144"/>
      <c r="GT133" s="57"/>
      <c r="GU133" s="57"/>
      <c r="GV133" s="144"/>
      <c r="GW133" s="57"/>
      <c r="GX133" s="57"/>
      <c r="GY133" s="144"/>
      <c r="GZ133" s="57"/>
      <c r="HA133" s="57"/>
      <c r="HB133" s="144"/>
      <c r="HC133" s="57"/>
      <c r="HD133" s="57"/>
      <c r="HE133" s="145"/>
    </row>
    <row r="134" spans="6:213" x14ac:dyDescent="0.35">
      <c r="F134" s="296"/>
      <c r="H134" s="301">
        <f t="shared" si="141"/>
        <v>3</v>
      </c>
      <c r="I134" s="301" t="str">
        <f t="shared" si="141"/>
        <v>Y</v>
      </c>
      <c r="M134" s="117">
        <f t="shared" ca="1" si="142"/>
        <v>44789</v>
      </c>
      <c r="N134" s="119">
        <f t="shared" ca="1" si="142"/>
        <v>71.097440000000006</v>
      </c>
      <c r="P134" s="63">
        <f ca="1">IFERROR(IF($I134="y",'Raw Weather Data'!P132-$N134,"-"),"-")</f>
        <v>-0.88344000000000733</v>
      </c>
      <c r="Q134" s="313"/>
      <c r="R134" s="89">
        <f t="shared" ca="1" si="152"/>
        <v>0.88344000000000733</v>
      </c>
      <c r="S134" s="58">
        <f ca="1">IFERROR(IF($I134="y",'Raw Weather Data'!S132-$N134,"-"),"-")</f>
        <v>-0.90144000000000801</v>
      </c>
      <c r="T134" s="313"/>
      <c r="U134" s="89">
        <f t="shared" ca="1" si="153"/>
        <v>0.90144000000000801</v>
      </c>
      <c r="V134" s="58">
        <f ca="1">IFERROR(IF($I134="y",'Raw Weather Data'!V132-$N134,"-"),"-")</f>
        <v>-0.88344000000000733</v>
      </c>
      <c r="W134" s="313"/>
      <c r="X134" s="89">
        <f t="shared" ca="1" si="154"/>
        <v>0.88344000000000733</v>
      </c>
      <c r="Y134" s="58">
        <f ca="1">IFERROR(IF($I134="y",'Raw Weather Data'!Y132-$N134,"-"),"-")</f>
        <v>-0.25344000000001188</v>
      </c>
      <c r="Z134" s="313"/>
      <c r="AA134" s="89">
        <f t="shared" ca="1" si="143"/>
        <v>0.25344000000001188</v>
      </c>
      <c r="AB134" s="58">
        <f ca="1">IFERROR(IF($I134="y",'Raw Weather Data'!AB132-$N134,"-"),"-")</f>
        <v>1.0245599999999939</v>
      </c>
      <c r="AC134" s="313"/>
      <c r="AD134" s="89">
        <f t="shared" ca="1" si="144"/>
        <v>1.0245599999999939</v>
      </c>
      <c r="AE134" s="58">
        <f ca="1">IFERROR(IF($I134="y",'Raw Weather Data'!AE132-$N134,"-"),"-")</f>
        <v>0.28655999999999437</v>
      </c>
      <c r="AF134" s="313"/>
      <c r="AG134" s="89">
        <f t="shared" ca="1" si="145"/>
        <v>0.28655999999999437</v>
      </c>
      <c r="AH134" s="58">
        <f ca="1">IFERROR(IF($I134="y",'Raw Weather Data'!AH132-$N134,"-"),"-")</f>
        <v>-1.3694399999999973</v>
      </c>
      <c r="AI134" s="313"/>
      <c r="AJ134" s="89">
        <f t="shared" ca="1" si="146"/>
        <v>1.3694399999999973</v>
      </c>
      <c r="AK134" s="58">
        <f ca="1">IFERROR(IF($I134="y",'Raw Weather Data'!AK132-$N134,"-"),"-")</f>
        <v>1.9605599999999868</v>
      </c>
      <c r="AL134" s="313"/>
      <c r="AM134" s="89">
        <f t="shared" ca="1" si="147"/>
        <v>1.9605599999999868</v>
      </c>
      <c r="AN134" s="46">
        <f ca="1">IFERROR(IF($I134="y",'Raw Weather Data'!AN132-$N134,"-"),"-")</f>
        <v>3.2205600000000061</v>
      </c>
      <c r="AO134" s="313"/>
      <c r="AP134" s="89">
        <f t="shared" ca="1" si="148"/>
        <v>3.2205600000000061</v>
      </c>
      <c r="AQ134" s="58">
        <f ca="1">IFERROR(IF($I134="y",'Raw Weather Data'!AQ132-$N134,"-"),"-")</f>
        <v>6.0825600000000009</v>
      </c>
      <c r="AR134" s="313"/>
      <c r="AS134" s="89">
        <f t="shared" ca="1" si="149"/>
        <v>6.0825600000000009</v>
      </c>
      <c r="AT134" s="57"/>
      <c r="AU134" s="57"/>
      <c r="AV134" s="144"/>
      <c r="AW134" s="57"/>
      <c r="AX134" s="57"/>
      <c r="AY134" s="144"/>
      <c r="AZ134" s="57"/>
      <c r="BA134" s="57"/>
      <c r="BB134" s="144"/>
      <c r="BC134" s="57"/>
      <c r="BD134" s="57"/>
      <c r="BE134" s="144"/>
      <c r="BF134" s="57"/>
      <c r="BG134" s="57"/>
      <c r="BH134" s="144"/>
      <c r="BI134" s="57"/>
      <c r="BJ134" s="57"/>
      <c r="BK134" s="145"/>
      <c r="BN134" s="63">
        <f ca="1">IFERROR(IF($I134="y",'Raw Weather Data'!BN132-$N134,"-"),"-")</f>
        <v>-0.88344000000000733</v>
      </c>
      <c r="BO134" s="313"/>
      <c r="BP134" s="89">
        <f t="shared" ca="1" si="155"/>
        <v>0.88344000000000733</v>
      </c>
      <c r="BQ134" s="58">
        <f ca="1">IFERROR(IF($I134="y",'Raw Weather Data'!BQ132-$N134,"-"),"-")</f>
        <v>-0.90144000000000801</v>
      </c>
      <c r="BR134" s="313"/>
      <c r="BS134" s="89">
        <f t="shared" ca="1" si="156"/>
        <v>0.90144000000000801</v>
      </c>
      <c r="BT134" s="58">
        <f ca="1">IFERROR(IF($I134="y",'Raw Weather Data'!BT132-$N134,"-"),"-")</f>
        <v>-0.88344000000000733</v>
      </c>
      <c r="BU134" s="313"/>
      <c r="BV134" s="89">
        <f t="shared" ca="1" si="157"/>
        <v>0.88344000000000733</v>
      </c>
      <c r="BW134" s="58">
        <f ca="1">IFERROR(IF($I134="y",'Raw Weather Data'!BW132-$N134,"-"),"-")</f>
        <v>-0.25344000000001188</v>
      </c>
      <c r="BX134" s="313"/>
      <c r="BY134" s="89">
        <f t="shared" ca="1" si="158"/>
        <v>0.25344000000001188</v>
      </c>
      <c r="BZ134" s="58">
        <f ca="1">IFERROR(IF($I134="y",'Raw Weather Data'!BZ132-$N134,"-"),"-")</f>
        <v>1.0245599999999939</v>
      </c>
      <c r="CA134" s="313"/>
      <c r="CB134" s="89">
        <f t="shared" ca="1" si="159"/>
        <v>1.0245599999999939</v>
      </c>
      <c r="CC134" s="58">
        <f ca="1">IFERROR(IF($I134="y",'Raw Weather Data'!CC132-$N134,"-"),"-")</f>
        <v>0.28655999999999437</v>
      </c>
      <c r="CD134" s="313"/>
      <c r="CE134" s="89">
        <f t="shared" ca="1" si="160"/>
        <v>0.28655999999999437</v>
      </c>
      <c r="CF134" s="58">
        <f ca="1">IFERROR(IF($I134="y",'Raw Weather Data'!CF132-$N134,"-"),"-")</f>
        <v>-1.3694399999999973</v>
      </c>
      <c r="CG134" s="313"/>
      <c r="CH134" s="89">
        <f t="shared" ca="1" si="161"/>
        <v>1.3694399999999973</v>
      </c>
      <c r="CI134" s="58">
        <f ca="1">IFERROR(IF($I134="y",'Raw Weather Data'!CI132-$N134,"-"),"-")</f>
        <v>1.9605599999999868</v>
      </c>
      <c r="CJ134" s="313"/>
      <c r="CK134" s="89">
        <f t="shared" ca="1" si="162"/>
        <v>1.9605599999999868</v>
      </c>
      <c r="CL134" s="46">
        <f ca="1">IFERROR(IF($I134="y",'Raw Weather Data'!CL132-$N134,"-"),"-")</f>
        <v>3.2205600000000061</v>
      </c>
      <c r="CM134" s="313"/>
      <c r="CN134" s="89">
        <f t="shared" ca="1" si="163"/>
        <v>3.2205600000000061</v>
      </c>
      <c r="CO134" s="58">
        <f ca="1">IFERROR(IF($I134="y",'Raw Weather Data'!CO132-$N134,"-"),"-")</f>
        <v>6.0825600000000009</v>
      </c>
      <c r="CP134" s="313"/>
      <c r="CQ134" s="89">
        <f t="shared" ca="1" si="164"/>
        <v>6.0825600000000009</v>
      </c>
      <c r="CR134" s="57"/>
      <c r="CS134" s="57"/>
      <c r="CT134" s="144"/>
      <c r="CU134" s="57"/>
      <c r="CV134" s="57"/>
      <c r="CW134" s="144"/>
      <c r="CX134" s="57"/>
      <c r="CY134" s="57"/>
      <c r="CZ134" s="144"/>
      <c r="DA134" s="57"/>
      <c r="DB134" s="57"/>
      <c r="DC134" s="144"/>
      <c r="DD134" s="57"/>
      <c r="DE134" s="57"/>
      <c r="DF134" s="144"/>
      <c r="DG134" s="57"/>
      <c r="DH134" s="57"/>
      <c r="DI134" s="145"/>
      <c r="DL134" s="63">
        <f ca="1">IFERROR(IF($I134="y",'Raw Weather Data'!DL132-$N134,"-"),"-")</f>
        <v>-0.68543999999999983</v>
      </c>
      <c r="DM134" s="313"/>
      <c r="DN134" s="89">
        <f t="shared" ca="1" si="165"/>
        <v>0.68543999999999983</v>
      </c>
      <c r="DO134" s="58">
        <f ca="1">IFERROR(IF($I134="y",'Raw Weather Data'!DO132-$N134,"-"),"-")</f>
        <v>-0.18144000000000915</v>
      </c>
      <c r="DP134" s="313"/>
      <c r="DQ134" s="89">
        <f t="shared" ca="1" si="166"/>
        <v>0.18144000000000915</v>
      </c>
      <c r="DR134" s="58">
        <f ca="1">IFERROR(IF($I134="y",'Raw Weather Data'!DR132-$N134,"-"),"-")</f>
        <v>-0.57744000000000995</v>
      </c>
      <c r="DS134" s="313"/>
      <c r="DT134" s="89">
        <f t="shared" ca="1" si="167"/>
        <v>0.57744000000000995</v>
      </c>
      <c r="DU134" s="58">
        <f ca="1">IFERROR(IF($I134="y",'Raw Weather Data'!DU132-$N134,"-"),"-")</f>
        <v>1.0245599999999939</v>
      </c>
      <c r="DV134" s="313"/>
      <c r="DW134" s="89">
        <f t="shared" ca="1" si="168"/>
        <v>1.0245599999999939</v>
      </c>
      <c r="DX134" s="58">
        <f ca="1">IFERROR(IF($I134="y",'Raw Weather Data'!DX132-$N134,"-"),"-")</f>
        <v>-0.32544000000001461</v>
      </c>
      <c r="DY134" s="313"/>
      <c r="DZ134" s="89">
        <f t="shared" ca="1" si="169"/>
        <v>0.32544000000001461</v>
      </c>
      <c r="EA134" s="58">
        <f ca="1">IFERROR(IF($I134="y",'Raw Weather Data'!EA132-$N134,"-"),"-")</f>
        <v>-1.1894400000000047</v>
      </c>
      <c r="EB134" s="313"/>
      <c r="EC134" s="89">
        <f t="shared" ca="1" si="170"/>
        <v>1.1894400000000047</v>
      </c>
      <c r="ED134" s="58">
        <f ca="1">IFERROR(IF($I134="y",'Raw Weather Data'!ED132-$N134,"-"),"-")</f>
        <v>-0.57744000000000995</v>
      </c>
      <c r="EE134" s="313"/>
      <c r="EF134" s="89">
        <f t="shared" ca="1" si="171"/>
        <v>0.57744000000000995</v>
      </c>
      <c r="EG134" s="58">
        <f ca="1">IFERROR(IF($I134="y",'Raw Weather Data'!EG132-$N134,"-"),"-")</f>
        <v>3.3105599999999953</v>
      </c>
      <c r="EH134" s="313"/>
      <c r="EI134" s="89">
        <f t="shared" ca="1" si="172"/>
        <v>3.3105599999999953</v>
      </c>
      <c r="EJ134" s="46">
        <f ca="1">IFERROR(IF($I134="y",'Raw Weather Data'!EJ132-$N134,"-"),"-")</f>
        <v>3.2925599999999946</v>
      </c>
      <c r="EK134" s="313"/>
      <c r="EL134" s="89">
        <f t="shared" ca="1" si="173"/>
        <v>3.2925599999999946</v>
      </c>
      <c r="EM134" s="58" t="str">
        <f ca="1">IFERROR(IF($I134="y",'Raw Weather Data'!EM132-$N134,"-"),"-")</f>
        <v>-</v>
      </c>
      <c r="EN134" s="313"/>
      <c r="EO134" s="89" t="str">
        <f t="shared" ca="1" si="150"/>
        <v>-</v>
      </c>
      <c r="EP134" s="57"/>
      <c r="EQ134" s="57"/>
      <c r="ER134" s="144"/>
      <c r="ES134" s="57"/>
      <c r="ET134" s="57"/>
      <c r="EU134" s="144"/>
      <c r="EV134" s="57"/>
      <c r="EW134" s="57"/>
      <c r="EX134" s="144"/>
      <c r="EY134" s="57"/>
      <c r="EZ134" s="57"/>
      <c r="FA134" s="144"/>
      <c r="FB134" s="57"/>
      <c r="FC134" s="57"/>
      <c r="FD134" s="144"/>
      <c r="FE134" s="57"/>
      <c r="FF134" s="57"/>
      <c r="FG134" s="145"/>
      <c r="FJ134" s="63">
        <f ca="1">IFERROR(IF($I134="y",'Raw Weather Data'!FJ132-$N134,"-"),"-")</f>
        <v>-0.68543999999999983</v>
      </c>
      <c r="FK134" s="313"/>
      <c r="FL134" s="89">
        <f t="shared" ca="1" si="174"/>
        <v>0.68543999999999983</v>
      </c>
      <c r="FM134" s="58">
        <f ca="1">IFERROR(IF($I134="y",'Raw Weather Data'!FM132-$N134,"-"),"-")</f>
        <v>-0.18144000000000915</v>
      </c>
      <c r="FN134" s="313"/>
      <c r="FO134" s="89">
        <f t="shared" ca="1" si="175"/>
        <v>0.18144000000000915</v>
      </c>
      <c r="FP134" s="58">
        <f ca="1">IFERROR(IF($I134="y",'Raw Weather Data'!FP132-$N134,"-"),"-")</f>
        <v>-0.57744000000000995</v>
      </c>
      <c r="FQ134" s="313"/>
      <c r="FR134" s="89">
        <f t="shared" ca="1" si="176"/>
        <v>0.57744000000000995</v>
      </c>
      <c r="FS134" s="58">
        <f ca="1">IFERROR(IF($I134="y",'Raw Weather Data'!FS132-$N134,"-"),"-")</f>
        <v>1.0245599999999939</v>
      </c>
      <c r="FT134" s="313"/>
      <c r="FU134" s="89">
        <f t="shared" ca="1" si="177"/>
        <v>1.0245599999999939</v>
      </c>
      <c r="FV134" s="58">
        <f ca="1">IFERROR(IF($I134="y",'Raw Weather Data'!FV132-$N134,"-"),"-")</f>
        <v>-0.32544000000001461</v>
      </c>
      <c r="FW134" s="313"/>
      <c r="FX134" s="89">
        <f t="shared" ca="1" si="178"/>
        <v>0.32544000000001461</v>
      </c>
      <c r="FY134" s="58">
        <f ca="1">IFERROR(IF($I134="y",'Raw Weather Data'!FY132-$N134,"-"),"-")</f>
        <v>-1.1894400000000047</v>
      </c>
      <c r="FZ134" s="313"/>
      <c r="GA134" s="89">
        <f t="shared" ca="1" si="179"/>
        <v>1.1894400000000047</v>
      </c>
      <c r="GB134" s="58">
        <f ca="1">IFERROR(IF($I134="y",'Raw Weather Data'!GB132-$N134,"-"),"-")</f>
        <v>-0.57744000000000995</v>
      </c>
      <c r="GC134" s="313"/>
      <c r="GD134" s="89">
        <f t="shared" ca="1" si="180"/>
        <v>0.57744000000000995</v>
      </c>
      <c r="GE134" s="58">
        <f ca="1">IFERROR(IF($I134="y",'Raw Weather Data'!GE132-$N134,"-"),"-")</f>
        <v>3.3105599999999953</v>
      </c>
      <c r="GF134" s="313"/>
      <c r="GG134" s="89">
        <f t="shared" ca="1" si="181"/>
        <v>3.3105599999999953</v>
      </c>
      <c r="GH134" s="46">
        <f ca="1">IFERROR(IF($I134="y",'Raw Weather Data'!GH132-$N134,"-"),"-")</f>
        <v>3.2925599999999946</v>
      </c>
      <c r="GI134" s="313"/>
      <c r="GJ134" s="89">
        <f t="shared" ca="1" si="182"/>
        <v>3.2925599999999946</v>
      </c>
      <c r="GK134" s="58" t="str">
        <f ca="1">IFERROR(IF($I134="y",'Raw Weather Data'!GK132-$N134,"-"),"-")</f>
        <v>-</v>
      </c>
      <c r="GL134" s="313"/>
      <c r="GM134" s="89" t="str">
        <f t="shared" ca="1" si="151"/>
        <v>-</v>
      </c>
      <c r="GN134" s="57"/>
      <c r="GO134" s="57"/>
      <c r="GP134" s="144"/>
      <c r="GQ134" s="57"/>
      <c r="GR134" s="57"/>
      <c r="GS134" s="144"/>
      <c r="GT134" s="57"/>
      <c r="GU134" s="57"/>
      <c r="GV134" s="144"/>
      <c r="GW134" s="57"/>
      <c r="GX134" s="57"/>
      <c r="GY134" s="144"/>
      <c r="GZ134" s="57"/>
      <c r="HA134" s="57"/>
      <c r="HB134" s="144"/>
      <c r="HC134" s="57"/>
      <c r="HD134" s="57"/>
      <c r="HE134" s="145"/>
    </row>
    <row r="135" spans="6:213" x14ac:dyDescent="0.35">
      <c r="F135" s="296"/>
      <c r="H135" s="301">
        <f t="shared" ref="H135:I154" si="183">H25</f>
        <v>4</v>
      </c>
      <c r="I135" s="301" t="str">
        <f t="shared" si="183"/>
        <v>Y</v>
      </c>
      <c r="M135" s="117">
        <f t="shared" ref="M135:N154" ca="1" si="184">M25</f>
        <v>44788</v>
      </c>
      <c r="N135" s="119">
        <f t="shared" ca="1" si="184"/>
        <v>70.380680000000012</v>
      </c>
      <c r="P135" s="63">
        <f ca="1">IFERROR(IF($I135="y",'Raw Weather Data'!P133-$N135,"-"),"-")</f>
        <v>-0.9586800000000153</v>
      </c>
      <c r="Q135" s="313"/>
      <c r="R135" s="89">
        <f t="shared" ca="1" si="152"/>
        <v>0.9586800000000153</v>
      </c>
      <c r="S135" s="58">
        <f ca="1">IFERROR(IF($I135="y",'Raw Weather Data'!S133-$N135,"-"),"-")</f>
        <v>-0.32868000000001985</v>
      </c>
      <c r="T135" s="313"/>
      <c r="U135" s="89">
        <f t="shared" ca="1" si="153"/>
        <v>0.32868000000001985</v>
      </c>
      <c r="V135" s="58">
        <f ca="1">IFERROR(IF($I135="y",'Raw Weather Data'!V133-$N135,"-"),"-")</f>
        <v>0.21132000000000062</v>
      </c>
      <c r="W135" s="313"/>
      <c r="X135" s="89">
        <f t="shared" ca="1" si="154"/>
        <v>0.21132000000000062</v>
      </c>
      <c r="Y135" s="58">
        <f ca="1">IFERROR(IF($I135="y",'Raw Weather Data'!Y133-$N135,"-"),"-")</f>
        <v>1.3453199999999867</v>
      </c>
      <c r="Z135" s="313"/>
      <c r="AA135" s="89">
        <f t="shared" ca="1" si="143"/>
        <v>1.3453199999999867</v>
      </c>
      <c r="AB135" s="58">
        <f ca="1">IFERROR(IF($I135="y",'Raw Weather Data'!AB133-$N135,"-"),"-")</f>
        <v>-0.54468000000001382</v>
      </c>
      <c r="AC135" s="313"/>
      <c r="AD135" s="89">
        <f t="shared" ca="1" si="144"/>
        <v>0.54468000000001382</v>
      </c>
      <c r="AE135" s="58">
        <f ca="1">IFERROR(IF($I135="y",'Raw Weather Data'!AE133-$N135,"-"),"-")</f>
        <v>-0.97668000000001598</v>
      </c>
      <c r="AF135" s="313"/>
      <c r="AG135" s="89">
        <f t="shared" ca="1" si="145"/>
        <v>0.97668000000001598</v>
      </c>
      <c r="AH135" s="58">
        <f ca="1">IFERROR(IF($I135="y",'Raw Weather Data'!AH133-$N135,"-"),"-")</f>
        <v>3.037319999999994</v>
      </c>
      <c r="AI135" s="313"/>
      <c r="AJ135" s="89">
        <f t="shared" ca="1" si="146"/>
        <v>3.037319999999994</v>
      </c>
      <c r="AK135" s="58">
        <f ca="1">IFERROR(IF($I135="y",'Raw Weather Data'!AK133-$N135,"-"),"-")</f>
        <v>0.73331999999999198</v>
      </c>
      <c r="AL135" s="313"/>
      <c r="AM135" s="89">
        <f t="shared" ca="1" si="147"/>
        <v>0.73331999999999198</v>
      </c>
      <c r="AN135" s="46">
        <f ca="1">IFERROR(IF($I135="y",'Raw Weather Data'!AN133-$N135,"-"),"-")</f>
        <v>7.3213199999999858</v>
      </c>
      <c r="AO135" s="313"/>
      <c r="AP135" s="89">
        <f t="shared" ca="1" si="148"/>
        <v>7.3213199999999858</v>
      </c>
      <c r="AQ135" s="58">
        <f ca="1">IFERROR(IF($I135="y",'Raw Weather Data'!AQ133-$N135,"-"),"-")</f>
        <v>10.903319999999979</v>
      </c>
      <c r="AR135" s="313"/>
      <c r="AS135" s="89">
        <f t="shared" ca="1" si="149"/>
        <v>10.903319999999979</v>
      </c>
      <c r="AT135" s="57"/>
      <c r="AU135" s="57"/>
      <c r="AV135" s="144"/>
      <c r="AW135" s="57"/>
      <c r="AX135" s="57"/>
      <c r="AY135" s="144"/>
      <c r="AZ135" s="57"/>
      <c r="BA135" s="57"/>
      <c r="BB135" s="144"/>
      <c r="BC135" s="57"/>
      <c r="BD135" s="57"/>
      <c r="BE135" s="144"/>
      <c r="BF135" s="57"/>
      <c r="BG135" s="57"/>
      <c r="BH135" s="144"/>
      <c r="BI135" s="57"/>
      <c r="BJ135" s="57"/>
      <c r="BK135" s="145"/>
      <c r="BN135" s="63">
        <f ca="1">IFERROR(IF($I135="y",'Raw Weather Data'!BN133-$N135,"-"),"-")</f>
        <v>-0.9586800000000153</v>
      </c>
      <c r="BO135" s="313"/>
      <c r="BP135" s="89">
        <f t="shared" ca="1" si="155"/>
        <v>0.9586800000000153</v>
      </c>
      <c r="BQ135" s="58">
        <f ca="1">IFERROR(IF($I135="y",'Raw Weather Data'!BQ133-$N135,"-"),"-")</f>
        <v>-0.32868000000001985</v>
      </c>
      <c r="BR135" s="313"/>
      <c r="BS135" s="89">
        <f t="shared" ca="1" si="156"/>
        <v>0.32868000000001985</v>
      </c>
      <c r="BT135" s="58">
        <f ca="1">IFERROR(IF($I135="y",'Raw Weather Data'!BT133-$N135,"-"),"-")</f>
        <v>0.21132000000000062</v>
      </c>
      <c r="BU135" s="313"/>
      <c r="BV135" s="89">
        <f t="shared" ca="1" si="157"/>
        <v>0.21132000000000062</v>
      </c>
      <c r="BW135" s="58">
        <f ca="1">IFERROR(IF($I135="y",'Raw Weather Data'!BW133-$N135,"-"),"-")</f>
        <v>1.3453199999999867</v>
      </c>
      <c r="BX135" s="313"/>
      <c r="BY135" s="89">
        <f t="shared" ca="1" si="158"/>
        <v>1.3453199999999867</v>
      </c>
      <c r="BZ135" s="58">
        <f ca="1">IFERROR(IF($I135="y",'Raw Weather Data'!BZ133-$N135,"-"),"-")</f>
        <v>-0.54468000000001382</v>
      </c>
      <c r="CA135" s="313"/>
      <c r="CB135" s="89">
        <f t="shared" ca="1" si="159"/>
        <v>0.54468000000001382</v>
      </c>
      <c r="CC135" s="58">
        <f ca="1">IFERROR(IF($I135="y",'Raw Weather Data'!CC133-$N135,"-"),"-")</f>
        <v>-0.97668000000001598</v>
      </c>
      <c r="CD135" s="313"/>
      <c r="CE135" s="89">
        <f t="shared" ca="1" si="160"/>
        <v>0.97668000000001598</v>
      </c>
      <c r="CF135" s="58">
        <f ca="1">IFERROR(IF($I135="y",'Raw Weather Data'!CF133-$N135,"-"),"-")</f>
        <v>3.037319999999994</v>
      </c>
      <c r="CG135" s="313"/>
      <c r="CH135" s="89">
        <f t="shared" ca="1" si="161"/>
        <v>3.037319999999994</v>
      </c>
      <c r="CI135" s="58">
        <f ca="1">IFERROR(IF($I135="y",'Raw Weather Data'!CI133-$N135,"-"),"-")</f>
        <v>0.73331999999999198</v>
      </c>
      <c r="CJ135" s="313"/>
      <c r="CK135" s="89">
        <f t="shared" ca="1" si="162"/>
        <v>0.73331999999999198</v>
      </c>
      <c r="CL135" s="46">
        <f ca="1">IFERROR(IF($I135="y",'Raw Weather Data'!CL133-$N135,"-"),"-")</f>
        <v>7.3213199999999858</v>
      </c>
      <c r="CM135" s="313"/>
      <c r="CN135" s="89">
        <f t="shared" ca="1" si="163"/>
        <v>7.3213199999999858</v>
      </c>
      <c r="CO135" s="58">
        <f ca="1">IFERROR(IF($I135="y",'Raw Weather Data'!CO133-$N135,"-"),"-")</f>
        <v>10.903319999999979</v>
      </c>
      <c r="CP135" s="313"/>
      <c r="CQ135" s="89">
        <f t="shared" ca="1" si="164"/>
        <v>10.903319999999979</v>
      </c>
      <c r="CR135" s="57"/>
      <c r="CS135" s="57"/>
      <c r="CT135" s="144"/>
      <c r="CU135" s="57"/>
      <c r="CV135" s="57"/>
      <c r="CW135" s="144"/>
      <c r="CX135" s="57"/>
      <c r="CY135" s="57"/>
      <c r="CZ135" s="144"/>
      <c r="DA135" s="57"/>
      <c r="DB135" s="57"/>
      <c r="DC135" s="144"/>
      <c r="DD135" s="57"/>
      <c r="DE135" s="57"/>
      <c r="DF135" s="144"/>
      <c r="DG135" s="57"/>
      <c r="DH135" s="57"/>
      <c r="DI135" s="145"/>
      <c r="DL135" s="63">
        <f ca="1">IFERROR(IF($I135="y",'Raw Weather Data'!DL133-$N135,"-"),"-")</f>
        <v>0.19331999999998573</v>
      </c>
      <c r="DM135" s="313"/>
      <c r="DN135" s="89">
        <f t="shared" ca="1" si="165"/>
        <v>0.19331999999998573</v>
      </c>
      <c r="DO135" s="58">
        <f ca="1">IFERROR(IF($I135="y",'Raw Weather Data'!DO133-$N135,"-"),"-")</f>
        <v>-0.34668000000002053</v>
      </c>
      <c r="DP135" s="313"/>
      <c r="DQ135" s="89">
        <f t="shared" ca="1" si="166"/>
        <v>0.34668000000002053</v>
      </c>
      <c r="DR135" s="58">
        <f ca="1">IFERROR(IF($I135="y",'Raw Weather Data'!DR133-$N135,"-"),"-")</f>
        <v>0.24731999999998777</v>
      </c>
      <c r="DS135" s="313"/>
      <c r="DT135" s="89">
        <f t="shared" ca="1" si="167"/>
        <v>0.24731999999998777</v>
      </c>
      <c r="DU135" s="58">
        <f ca="1">IFERROR(IF($I135="y",'Raw Weather Data'!DU133-$N135,"-"),"-")</f>
        <v>0.39131999999997902</v>
      </c>
      <c r="DV135" s="313"/>
      <c r="DW135" s="89">
        <f t="shared" ca="1" si="168"/>
        <v>0.39131999999997902</v>
      </c>
      <c r="DX135" s="58">
        <f ca="1">IFERROR(IF($I135="y",'Raw Weather Data'!DX133-$N135,"-"),"-")</f>
        <v>-2.4166800000000137</v>
      </c>
      <c r="DY135" s="313"/>
      <c r="DZ135" s="89">
        <f t="shared" ca="1" si="169"/>
        <v>2.4166800000000137</v>
      </c>
      <c r="EA135" s="58">
        <f ca="1">IFERROR(IF($I135="y",'Raw Weather Data'!EA133-$N135,"-"),"-")</f>
        <v>4.7833199999999891</v>
      </c>
      <c r="EB135" s="313"/>
      <c r="EC135" s="89">
        <f t="shared" ca="1" si="170"/>
        <v>4.7833199999999891</v>
      </c>
      <c r="ED135" s="58">
        <f ca="1">IFERROR(IF($I135="y",'Raw Weather Data'!ED133-$N135,"-"),"-")</f>
        <v>2.8753199999999879</v>
      </c>
      <c r="EE135" s="313"/>
      <c r="EF135" s="89">
        <f t="shared" ca="1" si="171"/>
        <v>2.8753199999999879</v>
      </c>
      <c r="EG135" s="58">
        <f ca="1">IFERROR(IF($I135="y",'Raw Weather Data'!EG133-$N135,"-"),"-")</f>
        <v>1.3633199999999874</v>
      </c>
      <c r="EH135" s="313"/>
      <c r="EI135" s="89">
        <f t="shared" ca="1" si="172"/>
        <v>1.3633199999999874</v>
      </c>
      <c r="EJ135" s="46">
        <f ca="1">IFERROR(IF($I135="y",'Raw Weather Data'!EJ133-$N135,"-"),"-")</f>
        <v>0.10331999999999653</v>
      </c>
      <c r="EK135" s="313"/>
      <c r="EL135" s="89">
        <f t="shared" ca="1" si="173"/>
        <v>0.10331999999999653</v>
      </c>
      <c r="EM135" s="58" t="str">
        <f ca="1">IFERROR(IF($I135="y",'Raw Weather Data'!EM133-$N135,"-"),"-")</f>
        <v>-</v>
      </c>
      <c r="EN135" s="313"/>
      <c r="EO135" s="89" t="str">
        <f t="shared" ca="1" si="150"/>
        <v>-</v>
      </c>
      <c r="EP135" s="57"/>
      <c r="EQ135" s="57"/>
      <c r="ER135" s="144"/>
      <c r="ES135" s="57"/>
      <c r="ET135" s="57"/>
      <c r="EU135" s="144"/>
      <c r="EV135" s="57"/>
      <c r="EW135" s="57"/>
      <c r="EX135" s="144"/>
      <c r="EY135" s="57"/>
      <c r="EZ135" s="57"/>
      <c r="FA135" s="144"/>
      <c r="FB135" s="57"/>
      <c r="FC135" s="57"/>
      <c r="FD135" s="144"/>
      <c r="FE135" s="57"/>
      <c r="FF135" s="57"/>
      <c r="FG135" s="145"/>
      <c r="FJ135" s="63">
        <f ca="1">IFERROR(IF($I135="y",'Raw Weather Data'!FJ133-$N135,"-"),"-")</f>
        <v>0.19331999999998573</v>
      </c>
      <c r="FK135" s="313"/>
      <c r="FL135" s="89">
        <f t="shared" ca="1" si="174"/>
        <v>0.19331999999998573</v>
      </c>
      <c r="FM135" s="58">
        <f ca="1">IFERROR(IF($I135="y",'Raw Weather Data'!FM133-$N135,"-"),"-")</f>
        <v>-0.34668000000002053</v>
      </c>
      <c r="FN135" s="313"/>
      <c r="FO135" s="89">
        <f t="shared" ca="1" si="175"/>
        <v>0.34668000000002053</v>
      </c>
      <c r="FP135" s="58">
        <f ca="1">IFERROR(IF($I135="y",'Raw Weather Data'!FP133-$N135,"-"),"-")</f>
        <v>0.24731999999998777</v>
      </c>
      <c r="FQ135" s="313"/>
      <c r="FR135" s="89">
        <f t="shared" ca="1" si="176"/>
        <v>0.24731999999998777</v>
      </c>
      <c r="FS135" s="58">
        <f ca="1">IFERROR(IF($I135="y",'Raw Weather Data'!FS133-$N135,"-"),"-")</f>
        <v>0.39131999999997902</v>
      </c>
      <c r="FT135" s="313"/>
      <c r="FU135" s="89">
        <f t="shared" ca="1" si="177"/>
        <v>0.39131999999997902</v>
      </c>
      <c r="FV135" s="58">
        <f ca="1">IFERROR(IF($I135="y",'Raw Weather Data'!FV133-$N135,"-"),"-")</f>
        <v>-2.4166800000000137</v>
      </c>
      <c r="FW135" s="313"/>
      <c r="FX135" s="89">
        <f t="shared" ca="1" si="178"/>
        <v>2.4166800000000137</v>
      </c>
      <c r="FY135" s="58">
        <f ca="1">IFERROR(IF($I135="y",'Raw Weather Data'!FY133-$N135,"-"),"-")</f>
        <v>4.7833199999999891</v>
      </c>
      <c r="FZ135" s="313"/>
      <c r="GA135" s="89">
        <f t="shared" ca="1" si="179"/>
        <v>4.7833199999999891</v>
      </c>
      <c r="GB135" s="58">
        <f ca="1">IFERROR(IF($I135="y",'Raw Weather Data'!GB133-$N135,"-"),"-")</f>
        <v>2.8753199999999879</v>
      </c>
      <c r="GC135" s="313"/>
      <c r="GD135" s="89">
        <f t="shared" ca="1" si="180"/>
        <v>2.8753199999999879</v>
      </c>
      <c r="GE135" s="58">
        <f ca="1">IFERROR(IF($I135="y",'Raw Weather Data'!GE133-$N135,"-"),"-")</f>
        <v>1.3633199999999874</v>
      </c>
      <c r="GF135" s="313"/>
      <c r="GG135" s="89">
        <f t="shared" ca="1" si="181"/>
        <v>1.3633199999999874</v>
      </c>
      <c r="GH135" s="46">
        <f ca="1">IFERROR(IF($I135="y",'Raw Weather Data'!GH133-$N135,"-"),"-")</f>
        <v>0.10331999999999653</v>
      </c>
      <c r="GI135" s="313"/>
      <c r="GJ135" s="89">
        <f t="shared" ca="1" si="182"/>
        <v>0.10331999999999653</v>
      </c>
      <c r="GK135" s="58" t="str">
        <f ca="1">IFERROR(IF($I135="y",'Raw Weather Data'!GK133-$N135,"-"),"-")</f>
        <v>-</v>
      </c>
      <c r="GL135" s="313"/>
      <c r="GM135" s="89" t="str">
        <f t="shared" ca="1" si="151"/>
        <v>-</v>
      </c>
      <c r="GN135" s="57"/>
      <c r="GO135" s="57"/>
      <c r="GP135" s="144"/>
      <c r="GQ135" s="57"/>
      <c r="GR135" s="57"/>
      <c r="GS135" s="144"/>
      <c r="GT135" s="57"/>
      <c r="GU135" s="57"/>
      <c r="GV135" s="144"/>
      <c r="GW135" s="57"/>
      <c r="GX135" s="57"/>
      <c r="GY135" s="144"/>
      <c r="GZ135" s="57"/>
      <c r="HA135" s="57"/>
      <c r="HB135" s="144"/>
      <c r="HC135" s="57"/>
      <c r="HD135" s="57"/>
      <c r="HE135" s="145"/>
    </row>
    <row r="136" spans="6:213" x14ac:dyDescent="0.35">
      <c r="F136" s="296"/>
      <c r="H136" s="301">
        <f t="shared" si="183"/>
        <v>5</v>
      </c>
      <c r="I136" s="301" t="str">
        <f t="shared" si="183"/>
        <v>Y</v>
      </c>
      <c r="M136" s="117">
        <f t="shared" ca="1" si="184"/>
        <v>44787</v>
      </c>
      <c r="N136" s="119">
        <f t="shared" ca="1" si="184"/>
        <v>70.244060000000005</v>
      </c>
      <c r="P136" s="63">
        <f ca="1">IFERROR(IF($I136="y",'Raw Weather Data'!P134-$N136,"-"),"-")</f>
        <v>-0.33606000000000336</v>
      </c>
      <c r="Q136" s="313"/>
      <c r="R136" s="89">
        <f t="shared" ca="1" si="152"/>
        <v>0.33606000000000336</v>
      </c>
      <c r="S136" s="58">
        <f ca="1">IFERROR(IF($I136="y",'Raw Weather Data'!S134-$N136,"-"),"-")</f>
        <v>-0.1020600000000087</v>
      </c>
      <c r="T136" s="313"/>
      <c r="U136" s="89">
        <f t="shared" ca="1" si="153"/>
        <v>0.1020600000000087</v>
      </c>
      <c r="V136" s="58">
        <f ca="1">IFERROR(IF($I136="y",'Raw Weather Data'!V134-$N136,"-"),"-")</f>
        <v>-0.37206000000000472</v>
      </c>
      <c r="W136" s="313"/>
      <c r="X136" s="89">
        <f t="shared" ca="1" si="154"/>
        <v>0.37206000000000472</v>
      </c>
      <c r="Y136" s="58">
        <f ca="1">IFERROR(IF($I136="y",'Raw Weather Data'!Y134-$N136,"-"),"-")</f>
        <v>-2.1000599999999991</v>
      </c>
      <c r="Z136" s="313"/>
      <c r="AA136" s="89">
        <f t="shared" ca="1" si="143"/>
        <v>2.1000599999999991</v>
      </c>
      <c r="AB136" s="58">
        <f ca="1">IFERROR(IF($I136="y",'Raw Weather Data'!AB134-$N136,"-"),"-")</f>
        <v>1.8599400000000088</v>
      </c>
      <c r="AC136" s="313"/>
      <c r="AD136" s="89">
        <f t="shared" ca="1" si="144"/>
        <v>1.8599400000000088</v>
      </c>
      <c r="AE136" s="58">
        <f ca="1">IFERROR(IF($I136="y",'Raw Weather Data'!AE134-$N136,"-"),"-")</f>
        <v>1.5359399999999965</v>
      </c>
      <c r="AF136" s="313"/>
      <c r="AG136" s="89">
        <f t="shared" ca="1" si="145"/>
        <v>1.5359399999999965</v>
      </c>
      <c r="AH136" s="58">
        <f ca="1">IFERROR(IF($I136="y",'Raw Weather Data'!AH134-$N136,"-"),"-")</f>
        <v>1.5359399999999965</v>
      </c>
      <c r="AI136" s="313"/>
      <c r="AJ136" s="89">
        <f t="shared" ca="1" si="146"/>
        <v>1.5359399999999965</v>
      </c>
      <c r="AK136" s="58">
        <f ca="1">IFERROR(IF($I136="y",'Raw Weather Data'!AK134-$N136,"-"),"-")</f>
        <v>10.499939999999995</v>
      </c>
      <c r="AL136" s="313"/>
      <c r="AM136" s="89">
        <f t="shared" ca="1" si="147"/>
        <v>10.499939999999995</v>
      </c>
      <c r="AN136" s="46">
        <f ca="1">IFERROR(IF($I136="y",'Raw Weather Data'!AN134-$N136,"-"),"-")</f>
        <v>13.415939999999992</v>
      </c>
      <c r="AO136" s="313"/>
      <c r="AP136" s="89">
        <f t="shared" ca="1" si="148"/>
        <v>13.415939999999992</v>
      </c>
      <c r="AQ136" s="58">
        <f ca="1">IFERROR(IF($I136="y",'Raw Weather Data'!AQ134-$N136,"-"),"-")</f>
        <v>7.0079400000000049</v>
      </c>
      <c r="AR136" s="313"/>
      <c r="AS136" s="89">
        <f t="shared" ca="1" si="149"/>
        <v>7.0079400000000049</v>
      </c>
      <c r="AT136" s="57"/>
      <c r="AU136" s="57"/>
      <c r="AV136" s="144"/>
      <c r="AW136" s="57"/>
      <c r="AX136" s="57"/>
      <c r="AY136" s="144"/>
      <c r="AZ136" s="57"/>
      <c r="BA136" s="57"/>
      <c r="BB136" s="144"/>
      <c r="BC136" s="57"/>
      <c r="BD136" s="57"/>
      <c r="BE136" s="144"/>
      <c r="BF136" s="57"/>
      <c r="BG136" s="57"/>
      <c r="BH136" s="144"/>
      <c r="BI136" s="57"/>
      <c r="BJ136" s="57"/>
      <c r="BK136" s="145"/>
      <c r="BN136" s="63">
        <f ca="1">IFERROR(IF($I136="y",'Raw Weather Data'!BN134-$N136,"-"),"-")</f>
        <v>-0.33606000000000336</v>
      </c>
      <c r="BO136" s="313"/>
      <c r="BP136" s="89">
        <f t="shared" ca="1" si="155"/>
        <v>0.33606000000000336</v>
      </c>
      <c r="BQ136" s="58">
        <f ca="1">IFERROR(IF($I136="y",'Raw Weather Data'!BQ134-$N136,"-"),"-")</f>
        <v>-0.1020600000000087</v>
      </c>
      <c r="BR136" s="313"/>
      <c r="BS136" s="89">
        <f t="shared" ca="1" si="156"/>
        <v>0.1020600000000087</v>
      </c>
      <c r="BT136" s="58">
        <f ca="1">IFERROR(IF($I136="y",'Raw Weather Data'!BT134-$N136,"-"),"-")</f>
        <v>-0.37206000000000472</v>
      </c>
      <c r="BU136" s="313"/>
      <c r="BV136" s="89">
        <f t="shared" ca="1" si="157"/>
        <v>0.37206000000000472</v>
      </c>
      <c r="BW136" s="58">
        <f ca="1">IFERROR(IF($I136="y",'Raw Weather Data'!BW134-$N136,"-"),"-")</f>
        <v>-2.1000599999999991</v>
      </c>
      <c r="BX136" s="313"/>
      <c r="BY136" s="89">
        <f t="shared" ca="1" si="158"/>
        <v>2.1000599999999991</v>
      </c>
      <c r="BZ136" s="58">
        <f ca="1">IFERROR(IF($I136="y",'Raw Weather Data'!BZ134-$N136,"-"),"-")</f>
        <v>1.8599400000000088</v>
      </c>
      <c r="CA136" s="313"/>
      <c r="CB136" s="89">
        <f t="shared" ca="1" si="159"/>
        <v>1.8599400000000088</v>
      </c>
      <c r="CC136" s="58">
        <f ca="1">IFERROR(IF($I136="y",'Raw Weather Data'!CC134-$N136,"-"),"-")</f>
        <v>1.5359399999999965</v>
      </c>
      <c r="CD136" s="313"/>
      <c r="CE136" s="89">
        <f t="shared" ca="1" si="160"/>
        <v>1.5359399999999965</v>
      </c>
      <c r="CF136" s="58">
        <f ca="1">IFERROR(IF($I136="y",'Raw Weather Data'!CF134-$N136,"-"),"-")</f>
        <v>1.5359399999999965</v>
      </c>
      <c r="CG136" s="313"/>
      <c r="CH136" s="89">
        <f t="shared" ca="1" si="161"/>
        <v>1.5359399999999965</v>
      </c>
      <c r="CI136" s="58">
        <f ca="1">IFERROR(IF($I136="y",'Raw Weather Data'!CI134-$N136,"-"),"-")</f>
        <v>10.499939999999995</v>
      </c>
      <c r="CJ136" s="313"/>
      <c r="CK136" s="89">
        <f t="shared" ca="1" si="162"/>
        <v>10.499939999999995</v>
      </c>
      <c r="CL136" s="46">
        <f ca="1">IFERROR(IF($I136="y",'Raw Weather Data'!CL134-$N136,"-"),"-")</f>
        <v>13.415939999999992</v>
      </c>
      <c r="CM136" s="313"/>
      <c r="CN136" s="89">
        <f t="shared" ca="1" si="163"/>
        <v>13.415939999999992</v>
      </c>
      <c r="CO136" s="58">
        <f ca="1">IFERROR(IF($I136="y",'Raw Weather Data'!CO134-$N136,"-"),"-")</f>
        <v>7.0079400000000049</v>
      </c>
      <c r="CP136" s="313"/>
      <c r="CQ136" s="89">
        <f t="shared" ca="1" si="164"/>
        <v>7.0079400000000049</v>
      </c>
      <c r="CR136" s="57"/>
      <c r="CS136" s="57"/>
      <c r="CT136" s="144"/>
      <c r="CU136" s="57"/>
      <c r="CV136" s="57"/>
      <c r="CW136" s="144"/>
      <c r="CX136" s="57"/>
      <c r="CY136" s="57"/>
      <c r="CZ136" s="144"/>
      <c r="DA136" s="57"/>
      <c r="DB136" s="57"/>
      <c r="DC136" s="144"/>
      <c r="DD136" s="57"/>
      <c r="DE136" s="57"/>
      <c r="DF136" s="144"/>
      <c r="DG136" s="57"/>
      <c r="DH136" s="57"/>
      <c r="DI136" s="145"/>
      <c r="DL136" s="63">
        <f ca="1">IFERROR(IF($I136="y",'Raw Weather Data'!DL134-$N136,"-"),"-")</f>
        <v>-1.2060000000005289E-2</v>
      </c>
      <c r="DM136" s="313"/>
      <c r="DN136" s="89">
        <f t="shared" ca="1" si="165"/>
        <v>1.2060000000005289E-2</v>
      </c>
      <c r="DO136" s="58">
        <f ca="1">IFERROR(IF($I136="y",'Raw Weather Data'!DO134-$N136,"-"),"-")</f>
        <v>1.4279399999999924</v>
      </c>
      <c r="DP136" s="313"/>
      <c r="DQ136" s="89">
        <f t="shared" ca="1" si="166"/>
        <v>1.4279399999999924</v>
      </c>
      <c r="DR136" s="58">
        <f ca="1">IFERROR(IF($I136="y",'Raw Weather Data'!DR134-$N136,"-"),"-")</f>
        <v>-1.3440599999999989</v>
      </c>
      <c r="DS136" s="313"/>
      <c r="DT136" s="89">
        <f t="shared" ca="1" si="167"/>
        <v>1.3440599999999989</v>
      </c>
      <c r="DU136" s="58">
        <f ca="1">IFERROR(IF($I136="y",'Raw Weather Data'!DU134-$N136,"-"),"-")</f>
        <v>-1.9560599999999937</v>
      </c>
      <c r="DV136" s="313"/>
      <c r="DW136" s="89">
        <f t="shared" ca="1" si="168"/>
        <v>1.9560599999999937</v>
      </c>
      <c r="DX136" s="58">
        <f ca="1">IFERROR(IF($I136="y",'Raw Weather Data'!DX134-$N136,"-"),"-")</f>
        <v>4.5959399999999988</v>
      </c>
      <c r="DY136" s="313"/>
      <c r="DZ136" s="89">
        <f t="shared" ca="1" si="169"/>
        <v>4.5959399999999988</v>
      </c>
      <c r="EA136" s="58">
        <f ca="1">IFERROR(IF($I136="y",'Raw Weather Data'!EA134-$N136,"-"),"-")</f>
        <v>2.3999400000000009</v>
      </c>
      <c r="EB136" s="313"/>
      <c r="EC136" s="89">
        <f t="shared" ca="1" si="170"/>
        <v>2.3999400000000009</v>
      </c>
      <c r="ED136" s="58">
        <f ca="1">IFERROR(IF($I136="y",'Raw Weather Data'!ED134-$N136,"-"),"-")</f>
        <v>0.67193999999999221</v>
      </c>
      <c r="EE136" s="313"/>
      <c r="EF136" s="89">
        <f t="shared" ca="1" si="171"/>
        <v>0.67193999999999221</v>
      </c>
      <c r="EG136" s="58">
        <f ca="1">IFERROR(IF($I136="y",'Raw Weather Data'!EG134-$N136,"-"),"-")</f>
        <v>1.4999399999999952</v>
      </c>
      <c r="EH136" s="313"/>
      <c r="EI136" s="89">
        <f t="shared" ca="1" si="172"/>
        <v>1.4999399999999952</v>
      </c>
      <c r="EJ136" s="46">
        <f ca="1">IFERROR(IF($I136="y",'Raw Weather Data'!EJ134-$N136,"-"),"-")</f>
        <v>6.9719400000000036</v>
      </c>
      <c r="EK136" s="313"/>
      <c r="EL136" s="89">
        <f t="shared" ca="1" si="173"/>
        <v>6.9719400000000036</v>
      </c>
      <c r="EM136" s="58" t="str">
        <f ca="1">IFERROR(IF($I136="y",'Raw Weather Data'!EM134-$N136,"-"),"-")</f>
        <v>-</v>
      </c>
      <c r="EN136" s="313"/>
      <c r="EO136" s="89" t="str">
        <f t="shared" ca="1" si="150"/>
        <v>-</v>
      </c>
      <c r="EP136" s="57"/>
      <c r="EQ136" s="57"/>
      <c r="ER136" s="144"/>
      <c r="ES136" s="57"/>
      <c r="ET136" s="57"/>
      <c r="EU136" s="144"/>
      <c r="EV136" s="57"/>
      <c r="EW136" s="57"/>
      <c r="EX136" s="144"/>
      <c r="EY136" s="57"/>
      <c r="EZ136" s="57"/>
      <c r="FA136" s="144"/>
      <c r="FB136" s="57"/>
      <c r="FC136" s="57"/>
      <c r="FD136" s="144"/>
      <c r="FE136" s="57"/>
      <c r="FF136" s="57"/>
      <c r="FG136" s="145"/>
      <c r="FJ136" s="63">
        <f ca="1">IFERROR(IF($I136="y",'Raw Weather Data'!FJ134-$N136,"-"),"-")</f>
        <v>-1.2060000000005289E-2</v>
      </c>
      <c r="FK136" s="313"/>
      <c r="FL136" s="89">
        <f t="shared" ca="1" si="174"/>
        <v>1.2060000000005289E-2</v>
      </c>
      <c r="FM136" s="58">
        <f ca="1">IFERROR(IF($I136="y",'Raw Weather Data'!FM134-$N136,"-"),"-")</f>
        <v>1.4279399999999924</v>
      </c>
      <c r="FN136" s="313"/>
      <c r="FO136" s="89">
        <f t="shared" ca="1" si="175"/>
        <v>1.4279399999999924</v>
      </c>
      <c r="FP136" s="58">
        <f ca="1">IFERROR(IF($I136="y",'Raw Weather Data'!FP134-$N136,"-"),"-")</f>
        <v>-1.3440599999999989</v>
      </c>
      <c r="FQ136" s="313"/>
      <c r="FR136" s="89">
        <f t="shared" ca="1" si="176"/>
        <v>1.3440599999999989</v>
      </c>
      <c r="FS136" s="58">
        <f ca="1">IFERROR(IF($I136="y",'Raw Weather Data'!FS134-$N136,"-"),"-")</f>
        <v>-1.9560599999999937</v>
      </c>
      <c r="FT136" s="313"/>
      <c r="FU136" s="89">
        <f t="shared" ca="1" si="177"/>
        <v>1.9560599999999937</v>
      </c>
      <c r="FV136" s="58">
        <f ca="1">IFERROR(IF($I136="y",'Raw Weather Data'!FV134-$N136,"-"),"-")</f>
        <v>4.5959399999999988</v>
      </c>
      <c r="FW136" s="313"/>
      <c r="FX136" s="89">
        <f t="shared" ca="1" si="178"/>
        <v>4.5959399999999988</v>
      </c>
      <c r="FY136" s="58">
        <f ca="1">IFERROR(IF($I136="y",'Raw Weather Data'!FY134-$N136,"-"),"-")</f>
        <v>2.3999400000000009</v>
      </c>
      <c r="FZ136" s="313"/>
      <c r="GA136" s="89">
        <f t="shared" ca="1" si="179"/>
        <v>2.3999400000000009</v>
      </c>
      <c r="GB136" s="58">
        <f ca="1">IFERROR(IF($I136="y",'Raw Weather Data'!GB134-$N136,"-"),"-")</f>
        <v>0.67193999999999221</v>
      </c>
      <c r="GC136" s="313"/>
      <c r="GD136" s="89">
        <f t="shared" ca="1" si="180"/>
        <v>0.67193999999999221</v>
      </c>
      <c r="GE136" s="58">
        <f ca="1">IFERROR(IF($I136="y",'Raw Weather Data'!GE134-$N136,"-"),"-")</f>
        <v>1.4999399999999952</v>
      </c>
      <c r="GF136" s="313"/>
      <c r="GG136" s="89">
        <f t="shared" ca="1" si="181"/>
        <v>1.4999399999999952</v>
      </c>
      <c r="GH136" s="46">
        <f ca="1">IFERROR(IF($I136="y",'Raw Weather Data'!GH134-$N136,"-"),"-")</f>
        <v>6.9719400000000036</v>
      </c>
      <c r="GI136" s="313"/>
      <c r="GJ136" s="89">
        <f t="shared" ca="1" si="182"/>
        <v>6.9719400000000036</v>
      </c>
      <c r="GK136" s="58" t="str">
        <f ca="1">IFERROR(IF($I136="y",'Raw Weather Data'!GK134-$N136,"-"),"-")</f>
        <v>-</v>
      </c>
      <c r="GL136" s="313"/>
      <c r="GM136" s="89" t="str">
        <f t="shared" ca="1" si="151"/>
        <v>-</v>
      </c>
      <c r="GN136" s="57"/>
      <c r="GO136" s="57"/>
      <c r="GP136" s="144"/>
      <c r="GQ136" s="57"/>
      <c r="GR136" s="57"/>
      <c r="GS136" s="144"/>
      <c r="GT136" s="57"/>
      <c r="GU136" s="57"/>
      <c r="GV136" s="144"/>
      <c r="GW136" s="57"/>
      <c r="GX136" s="57"/>
      <c r="GY136" s="144"/>
      <c r="GZ136" s="57"/>
      <c r="HA136" s="57"/>
      <c r="HB136" s="144"/>
      <c r="HC136" s="57"/>
      <c r="HD136" s="57"/>
      <c r="HE136" s="145"/>
    </row>
    <row r="137" spans="6:213" x14ac:dyDescent="0.35">
      <c r="F137" s="296"/>
      <c r="H137" s="301">
        <f t="shared" si="183"/>
        <v>6</v>
      </c>
      <c r="I137" s="301" t="str">
        <f t="shared" si="183"/>
        <v>Y</v>
      </c>
      <c r="M137" s="117">
        <f t="shared" ca="1" si="184"/>
        <v>44786</v>
      </c>
      <c r="N137" s="119">
        <f t="shared" ca="1" si="184"/>
        <v>73.459940000000003</v>
      </c>
      <c r="P137" s="63">
        <f ca="1">IFERROR(IF($I137="y",'Raw Weather Data'!P135-$N137,"-"),"-")</f>
        <v>-4.8839400000000097</v>
      </c>
      <c r="Q137" s="313"/>
      <c r="R137" s="89">
        <f t="shared" ca="1" si="152"/>
        <v>4.8839400000000097</v>
      </c>
      <c r="S137" s="58">
        <f ca="1">IFERROR(IF($I137="y",'Raw Weather Data'!S135-$N137,"-"),"-")</f>
        <v>-0.7799399999999963</v>
      </c>
      <c r="T137" s="313"/>
      <c r="U137" s="89">
        <f t="shared" ca="1" si="153"/>
        <v>0.7799399999999963</v>
      </c>
      <c r="V137" s="58">
        <f ca="1">IFERROR(IF($I137="y",'Raw Weather Data'!V135-$N137,"-"),"-")</f>
        <v>-0.18594000000000221</v>
      </c>
      <c r="W137" s="313"/>
      <c r="X137" s="89">
        <f t="shared" ca="1" si="154"/>
        <v>0.18594000000000221</v>
      </c>
      <c r="Y137" s="58">
        <f ca="1">IFERROR(IF($I137="y",'Raw Weather Data'!Y135-$N137,"-"),"-")</f>
        <v>-1.4999399999999952</v>
      </c>
      <c r="Z137" s="313"/>
      <c r="AA137" s="89">
        <f t="shared" ca="1" si="143"/>
        <v>1.4999399999999952</v>
      </c>
      <c r="AB137" s="58">
        <f ca="1">IFERROR(IF($I137="y",'Raw Weather Data'!AB135-$N137,"-"),"-")</f>
        <v>-4.1279400000000095</v>
      </c>
      <c r="AC137" s="313"/>
      <c r="AD137" s="89">
        <f t="shared" ca="1" si="144"/>
        <v>4.1279400000000095</v>
      </c>
      <c r="AE137" s="58">
        <f ca="1">IFERROR(IF($I137="y",'Raw Weather Data'!AE135-$N137,"-"),"-")</f>
        <v>-4.7759400000000056</v>
      </c>
      <c r="AF137" s="313"/>
      <c r="AG137" s="89">
        <f t="shared" ca="1" si="145"/>
        <v>4.7759400000000056</v>
      </c>
      <c r="AH137" s="58">
        <f ca="1">IFERROR(IF($I137="y",'Raw Weather Data'!AH135-$N137,"-"),"-")</f>
        <v>-0.70793999999999357</v>
      </c>
      <c r="AI137" s="313"/>
      <c r="AJ137" s="89">
        <f t="shared" ca="1" si="146"/>
        <v>0.70793999999999357</v>
      </c>
      <c r="AK137" s="58">
        <f ca="1">IFERROR(IF($I137="y",'Raw Weather Data'!AK135-$N137,"-"),"-")</f>
        <v>6.6720600000000019</v>
      </c>
      <c r="AL137" s="313"/>
      <c r="AM137" s="89">
        <f t="shared" ca="1" si="147"/>
        <v>6.6720600000000019</v>
      </c>
      <c r="AN137" s="46">
        <f ca="1">IFERROR(IF($I137="y",'Raw Weather Data'!AN135-$N137,"-"),"-")</f>
        <v>0.98405999999998528</v>
      </c>
      <c r="AO137" s="313"/>
      <c r="AP137" s="89">
        <f t="shared" ca="1" si="148"/>
        <v>0.98405999999998528</v>
      </c>
      <c r="AQ137" s="58">
        <f ca="1">IFERROR(IF($I137="y",'Raw Weather Data'!AQ135-$N137,"-"),"-")</f>
        <v>-0.31194000000000699</v>
      </c>
      <c r="AR137" s="313"/>
      <c r="AS137" s="89">
        <f t="shared" ca="1" si="149"/>
        <v>0.31194000000000699</v>
      </c>
      <c r="AT137" s="57"/>
      <c r="AU137" s="57"/>
      <c r="AV137" s="144"/>
      <c r="AW137" s="57"/>
      <c r="AX137" s="57"/>
      <c r="AY137" s="144"/>
      <c r="AZ137" s="57"/>
      <c r="BA137" s="57"/>
      <c r="BB137" s="144"/>
      <c r="BC137" s="57"/>
      <c r="BD137" s="57"/>
      <c r="BE137" s="144"/>
      <c r="BF137" s="57"/>
      <c r="BG137" s="57"/>
      <c r="BH137" s="144"/>
      <c r="BI137" s="57"/>
      <c r="BJ137" s="57"/>
      <c r="BK137" s="145"/>
      <c r="BN137" s="63">
        <f ca="1">IFERROR(IF($I137="y",'Raw Weather Data'!BN135-$N137,"-"),"-")</f>
        <v>-4.8839400000000097</v>
      </c>
      <c r="BO137" s="313"/>
      <c r="BP137" s="89">
        <f t="shared" ca="1" si="155"/>
        <v>4.8839400000000097</v>
      </c>
      <c r="BQ137" s="58">
        <f ca="1">IFERROR(IF($I137="y",'Raw Weather Data'!BQ135-$N137,"-"),"-")</f>
        <v>-0.7799399999999963</v>
      </c>
      <c r="BR137" s="313"/>
      <c r="BS137" s="89">
        <f t="shared" ca="1" si="156"/>
        <v>0.7799399999999963</v>
      </c>
      <c r="BT137" s="58">
        <f ca="1">IFERROR(IF($I137="y",'Raw Weather Data'!BT135-$N137,"-"),"-")</f>
        <v>-0.18594000000000221</v>
      </c>
      <c r="BU137" s="313"/>
      <c r="BV137" s="89">
        <f t="shared" ca="1" si="157"/>
        <v>0.18594000000000221</v>
      </c>
      <c r="BW137" s="58">
        <f ca="1">IFERROR(IF($I137="y",'Raw Weather Data'!BW135-$N137,"-"),"-")</f>
        <v>-1.4999399999999952</v>
      </c>
      <c r="BX137" s="313"/>
      <c r="BY137" s="89">
        <f t="shared" ca="1" si="158"/>
        <v>1.4999399999999952</v>
      </c>
      <c r="BZ137" s="58">
        <f ca="1">IFERROR(IF($I137="y",'Raw Weather Data'!BZ135-$N137,"-"),"-")</f>
        <v>-4.1279400000000095</v>
      </c>
      <c r="CA137" s="313"/>
      <c r="CB137" s="89">
        <f t="shared" ca="1" si="159"/>
        <v>4.1279400000000095</v>
      </c>
      <c r="CC137" s="58">
        <f ca="1">IFERROR(IF($I137="y",'Raw Weather Data'!CC135-$N137,"-"),"-")</f>
        <v>-4.7759400000000056</v>
      </c>
      <c r="CD137" s="313"/>
      <c r="CE137" s="89">
        <f t="shared" ca="1" si="160"/>
        <v>4.7759400000000056</v>
      </c>
      <c r="CF137" s="58">
        <f ca="1">IFERROR(IF($I137="y",'Raw Weather Data'!CF135-$N137,"-"),"-")</f>
        <v>-0.70793999999999357</v>
      </c>
      <c r="CG137" s="313"/>
      <c r="CH137" s="89">
        <f t="shared" ca="1" si="161"/>
        <v>0.70793999999999357</v>
      </c>
      <c r="CI137" s="58">
        <f ca="1">IFERROR(IF($I137="y",'Raw Weather Data'!CI135-$N137,"-"),"-")</f>
        <v>6.6720600000000019</v>
      </c>
      <c r="CJ137" s="313"/>
      <c r="CK137" s="89">
        <f t="shared" ca="1" si="162"/>
        <v>6.6720600000000019</v>
      </c>
      <c r="CL137" s="46">
        <f ca="1">IFERROR(IF($I137="y",'Raw Weather Data'!CL135-$N137,"-"),"-")</f>
        <v>0.98405999999998528</v>
      </c>
      <c r="CM137" s="313"/>
      <c r="CN137" s="89">
        <f t="shared" ca="1" si="163"/>
        <v>0.98405999999998528</v>
      </c>
      <c r="CO137" s="58">
        <f ca="1">IFERROR(IF($I137="y",'Raw Weather Data'!CO135-$N137,"-"),"-")</f>
        <v>-0.31194000000000699</v>
      </c>
      <c r="CP137" s="313"/>
      <c r="CQ137" s="89">
        <f t="shared" ca="1" si="164"/>
        <v>0.31194000000000699</v>
      </c>
      <c r="CR137" s="57"/>
      <c r="CS137" s="57"/>
      <c r="CT137" s="144"/>
      <c r="CU137" s="57"/>
      <c r="CV137" s="57"/>
      <c r="CW137" s="144"/>
      <c r="CX137" s="57"/>
      <c r="CY137" s="57"/>
      <c r="CZ137" s="144"/>
      <c r="DA137" s="57"/>
      <c r="DB137" s="57"/>
      <c r="DC137" s="144"/>
      <c r="DD137" s="57"/>
      <c r="DE137" s="57"/>
      <c r="DF137" s="144"/>
      <c r="DG137" s="57"/>
      <c r="DH137" s="57"/>
      <c r="DI137" s="145"/>
      <c r="DL137" s="63">
        <f ca="1">IFERROR(IF($I137="y",'Raw Weather Data'!DL135-$N137,"-"),"-")</f>
        <v>-2.561940000000007</v>
      </c>
      <c r="DM137" s="313"/>
      <c r="DN137" s="89">
        <f t="shared" ca="1" si="165"/>
        <v>2.561940000000007</v>
      </c>
      <c r="DO137" s="58">
        <f ca="1">IFERROR(IF($I137="y",'Raw Weather Data'!DO135-$N137,"-"),"-")</f>
        <v>1.452060000000003</v>
      </c>
      <c r="DP137" s="313"/>
      <c r="DQ137" s="89">
        <f t="shared" ca="1" si="166"/>
        <v>1.452060000000003</v>
      </c>
      <c r="DR137" s="58">
        <f ca="1">IFERROR(IF($I137="y",'Raw Weather Data'!DR135-$N137,"-"),"-")</f>
        <v>2.9280600000000021</v>
      </c>
      <c r="DS137" s="313"/>
      <c r="DT137" s="89">
        <f t="shared" ca="1" si="167"/>
        <v>2.9280600000000021</v>
      </c>
      <c r="DU137" s="58">
        <f ca="1">IFERROR(IF($I137="y",'Raw Weather Data'!DU135-$N137,"-"),"-")</f>
        <v>-4.9559399999999982</v>
      </c>
      <c r="DV137" s="313"/>
      <c r="DW137" s="89">
        <f t="shared" ca="1" si="168"/>
        <v>4.9559399999999982</v>
      </c>
      <c r="DX137" s="58">
        <f ca="1">IFERROR(IF($I137="y",'Raw Weather Data'!DX135-$N137,"-"),"-")</f>
        <v>-3.3899400000000099</v>
      </c>
      <c r="DY137" s="313"/>
      <c r="DZ137" s="89">
        <f t="shared" ca="1" si="169"/>
        <v>3.3899400000000099</v>
      </c>
      <c r="EA137" s="58">
        <f ca="1">IFERROR(IF($I137="y",'Raw Weather Data'!EA135-$N137,"-"),"-")</f>
        <v>-7.3499400000000037</v>
      </c>
      <c r="EB137" s="313"/>
      <c r="EC137" s="89">
        <f t="shared" ca="1" si="170"/>
        <v>7.3499400000000037</v>
      </c>
      <c r="ED137" s="58">
        <f ca="1">IFERROR(IF($I137="y",'Raw Weather Data'!ED135-$N137,"-"),"-")</f>
        <v>4.2240599999999944</v>
      </c>
      <c r="EE137" s="313"/>
      <c r="EF137" s="89">
        <f t="shared" ca="1" si="171"/>
        <v>4.2240599999999944</v>
      </c>
      <c r="EG137" s="58">
        <f ca="1">IFERROR(IF($I137="y",'Raw Weather Data'!EG135-$N137,"-"),"-")</f>
        <v>-1.7879400000000061</v>
      </c>
      <c r="EH137" s="313"/>
      <c r="EI137" s="89">
        <f t="shared" ca="1" si="172"/>
        <v>1.7879400000000061</v>
      </c>
      <c r="EJ137" s="46">
        <f ca="1">IFERROR(IF($I137="y",'Raw Weather Data'!EJ135-$N137,"-"),"-")</f>
        <v>4.6560599999999965</v>
      </c>
      <c r="EK137" s="313"/>
      <c r="EL137" s="89">
        <f t="shared" ca="1" si="173"/>
        <v>4.6560599999999965</v>
      </c>
      <c r="EM137" s="58" t="str">
        <f ca="1">IFERROR(IF($I137="y",'Raw Weather Data'!EM135-$N137,"-"),"-")</f>
        <v>-</v>
      </c>
      <c r="EN137" s="313"/>
      <c r="EO137" s="89" t="str">
        <f t="shared" ca="1" si="150"/>
        <v>-</v>
      </c>
      <c r="EP137" s="57"/>
      <c r="EQ137" s="57"/>
      <c r="ER137" s="144"/>
      <c r="ES137" s="57"/>
      <c r="ET137" s="57"/>
      <c r="EU137" s="144"/>
      <c r="EV137" s="57"/>
      <c r="EW137" s="57"/>
      <c r="EX137" s="144"/>
      <c r="EY137" s="57"/>
      <c r="EZ137" s="57"/>
      <c r="FA137" s="144"/>
      <c r="FB137" s="57"/>
      <c r="FC137" s="57"/>
      <c r="FD137" s="144"/>
      <c r="FE137" s="57"/>
      <c r="FF137" s="57"/>
      <c r="FG137" s="145"/>
      <c r="FJ137" s="63">
        <f ca="1">IFERROR(IF($I137="y",'Raw Weather Data'!FJ135-$N137,"-"),"-")</f>
        <v>-2.561940000000007</v>
      </c>
      <c r="FK137" s="313"/>
      <c r="FL137" s="89">
        <f t="shared" ca="1" si="174"/>
        <v>2.561940000000007</v>
      </c>
      <c r="FM137" s="58">
        <f ca="1">IFERROR(IF($I137="y",'Raw Weather Data'!FM135-$N137,"-"),"-")</f>
        <v>1.452060000000003</v>
      </c>
      <c r="FN137" s="313"/>
      <c r="FO137" s="89">
        <f t="shared" ca="1" si="175"/>
        <v>1.452060000000003</v>
      </c>
      <c r="FP137" s="58">
        <f ca="1">IFERROR(IF($I137="y",'Raw Weather Data'!FP135-$N137,"-"),"-")</f>
        <v>2.9280600000000021</v>
      </c>
      <c r="FQ137" s="313"/>
      <c r="FR137" s="89">
        <f t="shared" ca="1" si="176"/>
        <v>2.9280600000000021</v>
      </c>
      <c r="FS137" s="58">
        <f ca="1">IFERROR(IF($I137="y",'Raw Weather Data'!FS135-$N137,"-"),"-")</f>
        <v>-4.9559399999999982</v>
      </c>
      <c r="FT137" s="313"/>
      <c r="FU137" s="89">
        <f t="shared" ca="1" si="177"/>
        <v>4.9559399999999982</v>
      </c>
      <c r="FV137" s="58">
        <f ca="1">IFERROR(IF($I137="y",'Raw Weather Data'!FV135-$N137,"-"),"-")</f>
        <v>-3.3899400000000099</v>
      </c>
      <c r="FW137" s="313"/>
      <c r="FX137" s="89">
        <f t="shared" ca="1" si="178"/>
        <v>3.3899400000000099</v>
      </c>
      <c r="FY137" s="58">
        <f ca="1">IFERROR(IF($I137="y",'Raw Weather Data'!FY135-$N137,"-"),"-")</f>
        <v>-7.3499400000000037</v>
      </c>
      <c r="FZ137" s="313"/>
      <c r="GA137" s="89">
        <f t="shared" ca="1" si="179"/>
        <v>7.3499400000000037</v>
      </c>
      <c r="GB137" s="58">
        <f ca="1">IFERROR(IF($I137="y",'Raw Weather Data'!GB135-$N137,"-"),"-")</f>
        <v>4.2240599999999944</v>
      </c>
      <c r="GC137" s="313"/>
      <c r="GD137" s="89">
        <f t="shared" ca="1" si="180"/>
        <v>4.2240599999999944</v>
      </c>
      <c r="GE137" s="58">
        <f ca="1">IFERROR(IF($I137="y",'Raw Weather Data'!GE135-$N137,"-"),"-")</f>
        <v>-1.7879400000000061</v>
      </c>
      <c r="GF137" s="313"/>
      <c r="GG137" s="89">
        <f t="shared" ca="1" si="181"/>
        <v>1.7879400000000061</v>
      </c>
      <c r="GH137" s="46">
        <f ca="1">IFERROR(IF($I137="y",'Raw Weather Data'!GH135-$N137,"-"),"-")</f>
        <v>4.6560599999999965</v>
      </c>
      <c r="GI137" s="313"/>
      <c r="GJ137" s="89">
        <f t="shared" ca="1" si="182"/>
        <v>4.6560599999999965</v>
      </c>
      <c r="GK137" s="58" t="str">
        <f ca="1">IFERROR(IF($I137="y",'Raw Weather Data'!GK135-$N137,"-"),"-")</f>
        <v>-</v>
      </c>
      <c r="GL137" s="313"/>
      <c r="GM137" s="89" t="str">
        <f t="shared" ca="1" si="151"/>
        <v>-</v>
      </c>
      <c r="GN137" s="57"/>
      <c r="GO137" s="57"/>
      <c r="GP137" s="144"/>
      <c r="GQ137" s="57"/>
      <c r="GR137" s="57"/>
      <c r="GS137" s="144"/>
      <c r="GT137" s="57"/>
      <c r="GU137" s="57"/>
      <c r="GV137" s="144"/>
      <c r="GW137" s="57"/>
      <c r="GX137" s="57"/>
      <c r="GY137" s="144"/>
      <c r="GZ137" s="57"/>
      <c r="HA137" s="57"/>
      <c r="HB137" s="144"/>
      <c r="HC137" s="57"/>
      <c r="HD137" s="57"/>
      <c r="HE137" s="145"/>
    </row>
    <row r="138" spans="6:213" x14ac:dyDescent="0.35">
      <c r="F138" s="296"/>
      <c r="H138" s="301">
        <f t="shared" si="183"/>
        <v>7</v>
      </c>
      <c r="I138" s="301" t="str">
        <f t="shared" si="183"/>
        <v>Y</v>
      </c>
      <c r="M138" s="117">
        <f t="shared" ca="1" si="184"/>
        <v>44785</v>
      </c>
      <c r="N138" s="119">
        <f t="shared" ca="1" si="184"/>
        <v>69.785060000000001</v>
      </c>
      <c r="P138" s="63">
        <f ca="1">IFERROR(IF($I138="y",'Raw Weather Data'!P136-$N138,"-"),"-")</f>
        <v>-2.4870599999999996</v>
      </c>
      <c r="Q138" s="313"/>
      <c r="R138" s="89">
        <f t="shared" ca="1" si="152"/>
        <v>2.4870599999999996</v>
      </c>
      <c r="S138" s="58">
        <f ca="1">IFERROR(IF($I138="y",'Raw Weather Data'!S136-$N138,"-"),"-")</f>
        <v>-2.2890599999999921</v>
      </c>
      <c r="T138" s="313"/>
      <c r="U138" s="89">
        <f t="shared" ca="1" si="153"/>
        <v>2.2890599999999921</v>
      </c>
      <c r="V138" s="58">
        <f ca="1">IFERROR(IF($I138="y",'Raw Weather Data'!V136-$N138,"-"),"-")</f>
        <v>-0.30906000000000233</v>
      </c>
      <c r="W138" s="313"/>
      <c r="X138" s="89">
        <f t="shared" ca="1" si="154"/>
        <v>0.30906000000000233</v>
      </c>
      <c r="Y138" s="58">
        <f ca="1">IFERROR(IF($I138="y",'Raw Weather Data'!Y136-$N138,"-"),"-")</f>
        <v>-0.61505999999999972</v>
      </c>
      <c r="Z138" s="313"/>
      <c r="AA138" s="89">
        <f t="shared" ca="1" si="143"/>
        <v>0.61505999999999972</v>
      </c>
      <c r="AB138" s="58">
        <f ca="1">IFERROR(IF($I138="y",'Raw Weather Data'!AB136-$N138,"-"),"-")</f>
        <v>-2.793059999999997</v>
      </c>
      <c r="AC138" s="313"/>
      <c r="AD138" s="89">
        <f t="shared" ca="1" si="144"/>
        <v>2.793059999999997</v>
      </c>
      <c r="AE138" s="58">
        <f ca="1">IFERROR(IF($I138="y",'Raw Weather Data'!AE136-$N138,"-"),"-")</f>
        <v>-0.16505999999999688</v>
      </c>
      <c r="AF138" s="313"/>
      <c r="AG138" s="89">
        <f t="shared" ca="1" si="145"/>
        <v>0.16505999999999688</v>
      </c>
      <c r="AH138" s="58">
        <f ca="1">IFERROR(IF($I138="y",'Raw Weather Data'!AH136-$N138,"-"),"-")</f>
        <v>1.6709400000000016</v>
      </c>
      <c r="AI138" s="313"/>
      <c r="AJ138" s="89">
        <f t="shared" ca="1" si="146"/>
        <v>1.6709400000000016</v>
      </c>
      <c r="AK138" s="58">
        <f ca="1">IFERROR(IF($I138="y",'Raw Weather Data'!AK136-$N138,"-"),"-")</f>
        <v>4.3529400000000038</v>
      </c>
      <c r="AL138" s="313"/>
      <c r="AM138" s="89">
        <f t="shared" ca="1" si="147"/>
        <v>4.3529400000000038</v>
      </c>
      <c r="AN138" s="46">
        <f ca="1">IFERROR(IF($I138="y",'Raw Weather Data'!AN136-$N138,"-"),"-")</f>
        <v>-2.6850600000000071</v>
      </c>
      <c r="AO138" s="313"/>
      <c r="AP138" s="89">
        <f t="shared" ca="1" si="148"/>
        <v>2.6850600000000071</v>
      </c>
      <c r="AQ138" s="58">
        <f ca="1">IFERROR(IF($I138="y",'Raw Weather Data'!AQ136-$N138,"-"),"-")</f>
        <v>6.0629399999999976</v>
      </c>
      <c r="AR138" s="313"/>
      <c r="AS138" s="89">
        <f t="shared" ca="1" si="149"/>
        <v>6.0629399999999976</v>
      </c>
      <c r="AT138" s="57"/>
      <c r="AU138" s="57"/>
      <c r="AV138" s="144"/>
      <c r="AW138" s="57"/>
      <c r="AX138" s="57"/>
      <c r="AY138" s="144"/>
      <c r="AZ138" s="57"/>
      <c r="BA138" s="57"/>
      <c r="BB138" s="144"/>
      <c r="BC138" s="57"/>
      <c r="BD138" s="57"/>
      <c r="BE138" s="144"/>
      <c r="BF138" s="57"/>
      <c r="BG138" s="57"/>
      <c r="BH138" s="144"/>
      <c r="BI138" s="57"/>
      <c r="BJ138" s="57"/>
      <c r="BK138" s="145"/>
      <c r="BN138" s="63">
        <f ca="1">IFERROR(IF($I138="y",'Raw Weather Data'!BN136-$N138,"-"),"-")</f>
        <v>-2.4870599999999996</v>
      </c>
      <c r="BO138" s="313"/>
      <c r="BP138" s="89">
        <f t="shared" ca="1" si="155"/>
        <v>2.4870599999999996</v>
      </c>
      <c r="BQ138" s="58">
        <f ca="1">IFERROR(IF($I138="y",'Raw Weather Data'!BQ136-$N138,"-"),"-")</f>
        <v>-2.2890599999999921</v>
      </c>
      <c r="BR138" s="313"/>
      <c r="BS138" s="89">
        <f t="shared" ca="1" si="156"/>
        <v>2.2890599999999921</v>
      </c>
      <c r="BT138" s="58">
        <f ca="1">IFERROR(IF($I138="y",'Raw Weather Data'!BT136-$N138,"-"),"-")</f>
        <v>-0.30906000000000233</v>
      </c>
      <c r="BU138" s="313"/>
      <c r="BV138" s="89">
        <f t="shared" ca="1" si="157"/>
        <v>0.30906000000000233</v>
      </c>
      <c r="BW138" s="58">
        <f ca="1">IFERROR(IF($I138="y",'Raw Weather Data'!BW136-$N138,"-"),"-")</f>
        <v>-0.61505999999999972</v>
      </c>
      <c r="BX138" s="313"/>
      <c r="BY138" s="89">
        <f t="shared" ca="1" si="158"/>
        <v>0.61505999999999972</v>
      </c>
      <c r="BZ138" s="58">
        <f ca="1">IFERROR(IF($I138="y",'Raw Weather Data'!BZ136-$N138,"-"),"-")</f>
        <v>-2.793059999999997</v>
      </c>
      <c r="CA138" s="313"/>
      <c r="CB138" s="89">
        <f t="shared" ca="1" si="159"/>
        <v>2.793059999999997</v>
      </c>
      <c r="CC138" s="58">
        <f ca="1">IFERROR(IF($I138="y",'Raw Weather Data'!CC136-$N138,"-"),"-")</f>
        <v>-0.16505999999999688</v>
      </c>
      <c r="CD138" s="313"/>
      <c r="CE138" s="89">
        <f t="shared" ca="1" si="160"/>
        <v>0.16505999999999688</v>
      </c>
      <c r="CF138" s="58">
        <f ca="1">IFERROR(IF($I138="y",'Raw Weather Data'!CF136-$N138,"-"),"-")</f>
        <v>1.6709400000000016</v>
      </c>
      <c r="CG138" s="313"/>
      <c r="CH138" s="89">
        <f t="shared" ca="1" si="161"/>
        <v>1.6709400000000016</v>
      </c>
      <c r="CI138" s="58">
        <f ca="1">IFERROR(IF($I138="y",'Raw Weather Data'!CI136-$N138,"-"),"-")</f>
        <v>4.3529400000000038</v>
      </c>
      <c r="CJ138" s="313"/>
      <c r="CK138" s="89">
        <f t="shared" ca="1" si="162"/>
        <v>4.3529400000000038</v>
      </c>
      <c r="CL138" s="46">
        <f ca="1">IFERROR(IF($I138="y",'Raw Weather Data'!CL136-$N138,"-"),"-")</f>
        <v>-2.6850600000000071</v>
      </c>
      <c r="CM138" s="313"/>
      <c r="CN138" s="89">
        <f t="shared" ca="1" si="163"/>
        <v>2.6850600000000071</v>
      </c>
      <c r="CO138" s="58">
        <f ca="1">IFERROR(IF($I138="y",'Raw Weather Data'!CO136-$N138,"-"),"-")</f>
        <v>6.0629399999999976</v>
      </c>
      <c r="CP138" s="313"/>
      <c r="CQ138" s="89">
        <f t="shared" ca="1" si="164"/>
        <v>6.0629399999999976</v>
      </c>
      <c r="CR138" s="57"/>
      <c r="CS138" s="57"/>
      <c r="CT138" s="144"/>
      <c r="CU138" s="57"/>
      <c r="CV138" s="57"/>
      <c r="CW138" s="144"/>
      <c r="CX138" s="57"/>
      <c r="CY138" s="57"/>
      <c r="CZ138" s="144"/>
      <c r="DA138" s="57"/>
      <c r="DB138" s="57"/>
      <c r="DC138" s="144"/>
      <c r="DD138" s="57"/>
      <c r="DE138" s="57"/>
      <c r="DF138" s="144"/>
      <c r="DG138" s="57"/>
      <c r="DH138" s="57"/>
      <c r="DI138" s="145"/>
      <c r="DL138" s="63">
        <f ca="1">IFERROR(IF($I138="y",'Raw Weather Data'!DL136-$N138,"-"),"-")</f>
        <v>-0.56105999999999767</v>
      </c>
      <c r="DM138" s="313"/>
      <c r="DN138" s="89">
        <f t="shared" ca="1" si="165"/>
        <v>0.56105999999999767</v>
      </c>
      <c r="DO138" s="58">
        <f ca="1">IFERROR(IF($I138="y",'Raw Weather Data'!DO136-$N138,"-"),"-")</f>
        <v>-0.65106000000000108</v>
      </c>
      <c r="DP138" s="313"/>
      <c r="DQ138" s="89">
        <f t="shared" ca="1" si="166"/>
        <v>0.65106000000000108</v>
      </c>
      <c r="DR138" s="58">
        <f ca="1">IFERROR(IF($I138="y",'Raw Weather Data'!DR136-$N138,"-"),"-")</f>
        <v>-0.47106000000000847</v>
      </c>
      <c r="DS138" s="313"/>
      <c r="DT138" s="89">
        <f t="shared" ca="1" si="167"/>
        <v>0.47106000000000847</v>
      </c>
      <c r="DU138" s="58">
        <f ca="1">IFERROR(IF($I138="y",'Raw Weather Data'!DU136-$N138,"-"),"-")</f>
        <v>-1.8570600000000042</v>
      </c>
      <c r="DV138" s="313"/>
      <c r="DW138" s="89">
        <f t="shared" ca="1" si="168"/>
        <v>1.8570600000000042</v>
      </c>
      <c r="DX138" s="58">
        <f ca="1">IFERROR(IF($I138="y",'Raw Weather Data'!DX136-$N138,"-"),"-")</f>
        <v>-3.8010599999999926</v>
      </c>
      <c r="DY138" s="313"/>
      <c r="DZ138" s="89">
        <f t="shared" ca="1" si="169"/>
        <v>3.8010599999999926</v>
      </c>
      <c r="EA138" s="58">
        <f ca="1">IFERROR(IF($I138="y",'Raw Weather Data'!EA136-$N138,"-"),"-")</f>
        <v>3.2549399999999906</v>
      </c>
      <c r="EB138" s="313"/>
      <c r="EC138" s="89">
        <f t="shared" ca="1" si="170"/>
        <v>3.2549399999999906</v>
      </c>
      <c r="ED138" s="58">
        <f ca="1">IFERROR(IF($I138="y",'Raw Weather Data'!ED136-$N138,"-"),"-")</f>
        <v>0.95093999999998857</v>
      </c>
      <c r="EE138" s="313"/>
      <c r="EF138" s="89">
        <f t="shared" ca="1" si="171"/>
        <v>0.95093999999998857</v>
      </c>
      <c r="EG138" s="58">
        <f ca="1">IFERROR(IF($I138="y",'Raw Weather Data'!EG136-$N138,"-"),"-")</f>
        <v>0.3389399999999938</v>
      </c>
      <c r="EH138" s="313"/>
      <c r="EI138" s="89">
        <f t="shared" ca="1" si="172"/>
        <v>0.3389399999999938</v>
      </c>
      <c r="EJ138" s="46">
        <f ca="1">IFERROR(IF($I138="y",'Raw Weather Data'!EJ136-$N138,"-"),"-")</f>
        <v>5.0909400000000034</v>
      </c>
      <c r="EK138" s="313"/>
      <c r="EL138" s="89">
        <f t="shared" ca="1" si="173"/>
        <v>5.0909400000000034</v>
      </c>
      <c r="EM138" s="58" t="str">
        <f ca="1">IFERROR(IF($I138="y",'Raw Weather Data'!EM136-$N138,"-"),"-")</f>
        <v>-</v>
      </c>
      <c r="EN138" s="313"/>
      <c r="EO138" s="89" t="str">
        <f t="shared" ca="1" si="150"/>
        <v>-</v>
      </c>
      <c r="EP138" s="57"/>
      <c r="EQ138" s="57"/>
      <c r="ER138" s="144"/>
      <c r="ES138" s="57"/>
      <c r="ET138" s="57"/>
      <c r="EU138" s="144"/>
      <c r="EV138" s="57"/>
      <c r="EW138" s="57"/>
      <c r="EX138" s="144"/>
      <c r="EY138" s="57"/>
      <c r="EZ138" s="57"/>
      <c r="FA138" s="144"/>
      <c r="FB138" s="57"/>
      <c r="FC138" s="57"/>
      <c r="FD138" s="144"/>
      <c r="FE138" s="57"/>
      <c r="FF138" s="57"/>
      <c r="FG138" s="145"/>
      <c r="FJ138" s="63">
        <f ca="1">IFERROR(IF($I138="y",'Raw Weather Data'!FJ136-$N138,"-"),"-")</f>
        <v>-0.56105999999999767</v>
      </c>
      <c r="FK138" s="313"/>
      <c r="FL138" s="89">
        <f t="shared" ca="1" si="174"/>
        <v>0.56105999999999767</v>
      </c>
      <c r="FM138" s="58">
        <f ca="1">IFERROR(IF($I138="y",'Raw Weather Data'!FM136-$N138,"-"),"-")</f>
        <v>-0.65106000000000108</v>
      </c>
      <c r="FN138" s="313"/>
      <c r="FO138" s="89">
        <f t="shared" ca="1" si="175"/>
        <v>0.65106000000000108</v>
      </c>
      <c r="FP138" s="58">
        <f ca="1">IFERROR(IF($I138="y",'Raw Weather Data'!FP136-$N138,"-"),"-")</f>
        <v>-0.47106000000000847</v>
      </c>
      <c r="FQ138" s="313"/>
      <c r="FR138" s="89">
        <f t="shared" ca="1" si="176"/>
        <v>0.47106000000000847</v>
      </c>
      <c r="FS138" s="58">
        <f ca="1">IFERROR(IF($I138="y",'Raw Weather Data'!FS136-$N138,"-"),"-")</f>
        <v>-1.8570600000000042</v>
      </c>
      <c r="FT138" s="313"/>
      <c r="FU138" s="89">
        <f t="shared" ca="1" si="177"/>
        <v>1.8570600000000042</v>
      </c>
      <c r="FV138" s="58">
        <f ca="1">IFERROR(IF($I138="y",'Raw Weather Data'!FV136-$N138,"-"),"-")</f>
        <v>-3.8010599999999926</v>
      </c>
      <c r="FW138" s="313"/>
      <c r="FX138" s="89">
        <f t="shared" ca="1" si="178"/>
        <v>3.8010599999999926</v>
      </c>
      <c r="FY138" s="58">
        <f ca="1">IFERROR(IF($I138="y",'Raw Weather Data'!FY136-$N138,"-"),"-")</f>
        <v>3.2549399999999906</v>
      </c>
      <c r="FZ138" s="313"/>
      <c r="GA138" s="89">
        <f t="shared" ca="1" si="179"/>
        <v>3.2549399999999906</v>
      </c>
      <c r="GB138" s="58">
        <f ca="1">IFERROR(IF($I138="y",'Raw Weather Data'!GB136-$N138,"-"),"-")</f>
        <v>0.95093999999998857</v>
      </c>
      <c r="GC138" s="313"/>
      <c r="GD138" s="89">
        <f t="shared" ca="1" si="180"/>
        <v>0.95093999999998857</v>
      </c>
      <c r="GE138" s="58">
        <f ca="1">IFERROR(IF($I138="y",'Raw Weather Data'!GE136-$N138,"-"),"-")</f>
        <v>0.3389399999999938</v>
      </c>
      <c r="GF138" s="313"/>
      <c r="GG138" s="89">
        <f t="shared" ca="1" si="181"/>
        <v>0.3389399999999938</v>
      </c>
      <c r="GH138" s="46">
        <f ca="1">IFERROR(IF($I138="y",'Raw Weather Data'!GH136-$N138,"-"),"-")</f>
        <v>5.0909400000000034</v>
      </c>
      <c r="GI138" s="313"/>
      <c r="GJ138" s="89">
        <f t="shared" ca="1" si="182"/>
        <v>5.0909400000000034</v>
      </c>
      <c r="GK138" s="58" t="str">
        <f ca="1">IFERROR(IF($I138="y",'Raw Weather Data'!GK136-$N138,"-"),"-")</f>
        <v>-</v>
      </c>
      <c r="GL138" s="313"/>
      <c r="GM138" s="89" t="str">
        <f t="shared" ca="1" si="151"/>
        <v>-</v>
      </c>
      <c r="GN138" s="57"/>
      <c r="GO138" s="57"/>
      <c r="GP138" s="144"/>
      <c r="GQ138" s="57"/>
      <c r="GR138" s="57"/>
      <c r="GS138" s="144"/>
      <c r="GT138" s="57"/>
      <c r="GU138" s="57"/>
      <c r="GV138" s="144"/>
      <c r="GW138" s="57"/>
      <c r="GX138" s="57"/>
      <c r="GY138" s="144"/>
      <c r="GZ138" s="57"/>
      <c r="HA138" s="57"/>
      <c r="HB138" s="144"/>
      <c r="HC138" s="57"/>
      <c r="HD138" s="57"/>
      <c r="HE138" s="145"/>
    </row>
    <row r="139" spans="6:213" x14ac:dyDescent="0.35">
      <c r="F139" s="296"/>
      <c r="H139" s="301">
        <f t="shared" si="183"/>
        <v>8</v>
      </c>
      <c r="I139" s="301" t="str">
        <f t="shared" si="183"/>
        <v>Y</v>
      </c>
      <c r="M139" s="117">
        <f t="shared" ca="1" si="184"/>
        <v>44784</v>
      </c>
      <c r="N139" s="119">
        <f t="shared" ca="1" si="184"/>
        <v>72.803840000000008</v>
      </c>
      <c r="P139" s="63">
        <f ca="1">IFERROR(IF($I139="y",'Raw Weather Data'!P137-$N139,"-"),"-")</f>
        <v>-3.9758400000000051</v>
      </c>
      <c r="Q139" s="313"/>
      <c r="R139" s="89">
        <f t="shared" ca="1" si="152"/>
        <v>3.9758400000000051</v>
      </c>
      <c r="S139" s="58">
        <f ca="1">IFERROR(IF($I139="y",'Raw Weather Data'!S137-$N139,"-"),"-")</f>
        <v>-3.0398399999999981</v>
      </c>
      <c r="T139" s="313"/>
      <c r="U139" s="89">
        <f t="shared" ca="1" si="153"/>
        <v>3.0398399999999981</v>
      </c>
      <c r="V139" s="58">
        <f ca="1">IFERROR(IF($I139="y",'Raw Weather Data'!V137-$N139,"-"),"-")</f>
        <v>-2.9318400000000082</v>
      </c>
      <c r="W139" s="313"/>
      <c r="X139" s="89">
        <f t="shared" ca="1" si="154"/>
        <v>2.9318400000000082</v>
      </c>
      <c r="Y139" s="58">
        <f ca="1">IFERROR(IF($I139="y",'Raw Weather Data'!Y137-$N139,"-"),"-")</f>
        <v>-3.4538400000000138</v>
      </c>
      <c r="Z139" s="313"/>
      <c r="AA139" s="89">
        <f t="shared" ca="1" si="143"/>
        <v>3.4538400000000138</v>
      </c>
      <c r="AB139" s="58">
        <f ca="1">IFERROR(IF($I139="y",'Raw Weather Data'!AB137-$N139,"-"),"-")</f>
        <v>-0.75383999999999673</v>
      </c>
      <c r="AC139" s="313"/>
      <c r="AD139" s="89">
        <f t="shared" ca="1" si="144"/>
        <v>0.75383999999999673</v>
      </c>
      <c r="AE139" s="58">
        <f ca="1">IFERROR(IF($I139="y",'Raw Weather Data'!AE137-$N139,"-"),"-")</f>
        <v>-1.7978400000000079</v>
      </c>
      <c r="AF139" s="313"/>
      <c r="AG139" s="89">
        <f t="shared" ca="1" si="145"/>
        <v>1.7978400000000079</v>
      </c>
      <c r="AH139" s="58">
        <f ca="1">IFERROR(IF($I139="y",'Raw Weather Data'!AH137-$N139,"-"),"-")</f>
        <v>1.172159999999991</v>
      </c>
      <c r="AI139" s="313"/>
      <c r="AJ139" s="89">
        <f t="shared" ca="1" si="146"/>
        <v>1.172159999999991</v>
      </c>
      <c r="AK139" s="58">
        <f ca="1">IFERROR(IF($I139="y",'Raw Weather Data'!AK137-$N139,"-"),"-")</f>
        <v>-1.7438400000000058</v>
      </c>
      <c r="AL139" s="313"/>
      <c r="AM139" s="89">
        <f t="shared" ca="1" si="147"/>
        <v>1.7438400000000058</v>
      </c>
      <c r="AN139" s="46">
        <f ca="1">IFERROR(IF($I139="y",'Raw Weather Data'!AN137-$N139,"-"),"-")</f>
        <v>1.8561599999999885</v>
      </c>
      <c r="AO139" s="313"/>
      <c r="AP139" s="89">
        <f t="shared" ca="1" si="148"/>
        <v>1.8561599999999885</v>
      </c>
      <c r="AQ139" s="58">
        <f ca="1">IFERROR(IF($I139="y",'Raw Weather Data'!AQ137-$N139,"-"),"-")</f>
        <v>-2.4638400000000047</v>
      </c>
      <c r="AR139" s="313"/>
      <c r="AS139" s="89">
        <f t="shared" ca="1" si="149"/>
        <v>2.4638400000000047</v>
      </c>
      <c r="AT139" s="57"/>
      <c r="AU139" s="57"/>
      <c r="AV139" s="144"/>
      <c r="AW139" s="57"/>
      <c r="AX139" s="57"/>
      <c r="AY139" s="144"/>
      <c r="AZ139" s="57"/>
      <c r="BA139" s="57"/>
      <c r="BB139" s="144"/>
      <c r="BC139" s="57"/>
      <c r="BD139" s="57"/>
      <c r="BE139" s="144"/>
      <c r="BF139" s="57"/>
      <c r="BG139" s="57"/>
      <c r="BH139" s="144"/>
      <c r="BI139" s="57"/>
      <c r="BJ139" s="57"/>
      <c r="BK139" s="145"/>
      <c r="BN139" s="63">
        <f ca="1">IFERROR(IF($I139="y",'Raw Weather Data'!BN137-$N139,"-"),"-")</f>
        <v>-3.9758400000000051</v>
      </c>
      <c r="BO139" s="313"/>
      <c r="BP139" s="89">
        <f t="shared" ca="1" si="155"/>
        <v>3.9758400000000051</v>
      </c>
      <c r="BQ139" s="58">
        <f ca="1">IFERROR(IF($I139="y",'Raw Weather Data'!BQ137-$N139,"-"),"-")</f>
        <v>-3.0398399999999981</v>
      </c>
      <c r="BR139" s="313"/>
      <c r="BS139" s="89">
        <f t="shared" ca="1" si="156"/>
        <v>3.0398399999999981</v>
      </c>
      <c r="BT139" s="58">
        <f ca="1">IFERROR(IF($I139="y",'Raw Weather Data'!BT137-$N139,"-"),"-")</f>
        <v>-2.9318400000000082</v>
      </c>
      <c r="BU139" s="313"/>
      <c r="BV139" s="89">
        <f t="shared" ca="1" si="157"/>
        <v>2.9318400000000082</v>
      </c>
      <c r="BW139" s="58">
        <f ca="1">IFERROR(IF($I139="y",'Raw Weather Data'!BW137-$N139,"-"),"-")</f>
        <v>-3.4538400000000138</v>
      </c>
      <c r="BX139" s="313"/>
      <c r="BY139" s="89">
        <f t="shared" ca="1" si="158"/>
        <v>3.4538400000000138</v>
      </c>
      <c r="BZ139" s="58">
        <f ca="1">IFERROR(IF($I139="y",'Raw Weather Data'!BZ137-$N139,"-"),"-")</f>
        <v>-0.75383999999999673</v>
      </c>
      <c r="CA139" s="313"/>
      <c r="CB139" s="89">
        <f t="shared" ca="1" si="159"/>
        <v>0.75383999999999673</v>
      </c>
      <c r="CC139" s="58">
        <f ca="1">IFERROR(IF($I139="y",'Raw Weather Data'!CC137-$N139,"-"),"-")</f>
        <v>-1.7978400000000079</v>
      </c>
      <c r="CD139" s="313"/>
      <c r="CE139" s="89">
        <f t="shared" ca="1" si="160"/>
        <v>1.7978400000000079</v>
      </c>
      <c r="CF139" s="58">
        <f ca="1">IFERROR(IF($I139="y",'Raw Weather Data'!CF137-$N139,"-"),"-")</f>
        <v>1.172159999999991</v>
      </c>
      <c r="CG139" s="313"/>
      <c r="CH139" s="89">
        <f t="shared" ca="1" si="161"/>
        <v>1.172159999999991</v>
      </c>
      <c r="CI139" s="58">
        <f ca="1">IFERROR(IF($I139="y",'Raw Weather Data'!CI137-$N139,"-"),"-")</f>
        <v>-1.7438400000000058</v>
      </c>
      <c r="CJ139" s="313"/>
      <c r="CK139" s="89">
        <f t="shared" ca="1" si="162"/>
        <v>1.7438400000000058</v>
      </c>
      <c r="CL139" s="46">
        <f ca="1">IFERROR(IF($I139="y",'Raw Weather Data'!CL137-$N139,"-"),"-")</f>
        <v>1.8561599999999885</v>
      </c>
      <c r="CM139" s="313"/>
      <c r="CN139" s="89">
        <f t="shared" ca="1" si="163"/>
        <v>1.8561599999999885</v>
      </c>
      <c r="CO139" s="58">
        <f ca="1">IFERROR(IF($I139="y",'Raw Weather Data'!CO137-$N139,"-"),"-")</f>
        <v>-2.4638400000000047</v>
      </c>
      <c r="CP139" s="313"/>
      <c r="CQ139" s="89">
        <f t="shared" ca="1" si="164"/>
        <v>2.4638400000000047</v>
      </c>
      <c r="CR139" s="57"/>
      <c r="CS139" s="57"/>
      <c r="CT139" s="144"/>
      <c r="CU139" s="57"/>
      <c r="CV139" s="57"/>
      <c r="CW139" s="144"/>
      <c r="CX139" s="57"/>
      <c r="CY139" s="57"/>
      <c r="CZ139" s="144"/>
      <c r="DA139" s="57"/>
      <c r="DB139" s="57"/>
      <c r="DC139" s="144"/>
      <c r="DD139" s="57"/>
      <c r="DE139" s="57"/>
      <c r="DF139" s="144"/>
      <c r="DG139" s="57"/>
      <c r="DH139" s="57"/>
      <c r="DI139" s="145"/>
      <c r="DL139" s="63">
        <f ca="1">IFERROR(IF($I139="y",'Raw Weather Data'!DL137-$N139,"-"),"-")</f>
        <v>-2.7158400000000142</v>
      </c>
      <c r="DM139" s="313"/>
      <c r="DN139" s="89">
        <f t="shared" ca="1" si="165"/>
        <v>2.7158400000000142</v>
      </c>
      <c r="DO139" s="58">
        <f ca="1">IFERROR(IF($I139="y",'Raw Weather Data'!DO137-$N139,"-"),"-")</f>
        <v>-3.9938400000000058</v>
      </c>
      <c r="DP139" s="313"/>
      <c r="DQ139" s="89">
        <f t="shared" ca="1" si="166"/>
        <v>3.9938400000000058</v>
      </c>
      <c r="DR139" s="58">
        <f ca="1">IFERROR(IF($I139="y",'Raw Weather Data'!DR137-$N139,"-"),"-")</f>
        <v>-1.1858400000000131</v>
      </c>
      <c r="DS139" s="313"/>
      <c r="DT139" s="89">
        <f t="shared" ca="1" si="167"/>
        <v>1.1858400000000131</v>
      </c>
      <c r="DU139" s="58">
        <f ca="1">IFERROR(IF($I139="y",'Raw Weather Data'!DU137-$N139,"-"),"-")</f>
        <v>-3.8678400000000011</v>
      </c>
      <c r="DV139" s="313"/>
      <c r="DW139" s="89">
        <f t="shared" ca="1" si="168"/>
        <v>3.8678400000000011</v>
      </c>
      <c r="DX139" s="58">
        <f ca="1">IFERROR(IF($I139="y",'Raw Weather Data'!DX137-$N139,"-"),"-")</f>
        <v>-0.51984000000001629</v>
      </c>
      <c r="DY139" s="313"/>
      <c r="DZ139" s="89">
        <f t="shared" ca="1" si="169"/>
        <v>0.51984000000001629</v>
      </c>
      <c r="EA139" s="58">
        <f ca="1">IFERROR(IF($I139="y",'Raw Weather Data'!EA137-$N139,"-"),"-")</f>
        <v>-0.68184000000000822</v>
      </c>
      <c r="EB139" s="313"/>
      <c r="EC139" s="89">
        <f t="shared" ca="1" si="170"/>
        <v>0.68184000000000822</v>
      </c>
      <c r="ED139" s="58">
        <f ca="1">IFERROR(IF($I139="y",'Raw Weather Data'!ED137-$N139,"-"),"-")</f>
        <v>-2.2838400000000121</v>
      </c>
      <c r="EE139" s="313"/>
      <c r="EF139" s="89">
        <f t="shared" ca="1" si="171"/>
        <v>2.2838400000000121</v>
      </c>
      <c r="EG139" s="58">
        <f ca="1">IFERROR(IF($I139="y",'Raw Weather Data'!EG137-$N139,"-"),"-")</f>
        <v>2.4321599999999819</v>
      </c>
      <c r="EH139" s="313"/>
      <c r="EI139" s="89">
        <f t="shared" ca="1" si="172"/>
        <v>2.4321599999999819</v>
      </c>
      <c r="EJ139" s="46">
        <f ca="1">IFERROR(IF($I139="y",'Raw Weather Data'!EJ137-$N139,"-"),"-")</f>
        <v>-0.59184000000000481</v>
      </c>
      <c r="EK139" s="313"/>
      <c r="EL139" s="89">
        <f t="shared" ca="1" si="173"/>
        <v>0.59184000000000481</v>
      </c>
      <c r="EM139" s="58" t="str">
        <f ca="1">IFERROR(IF($I139="y",'Raw Weather Data'!EM137-$N139,"-"),"-")</f>
        <v>-</v>
      </c>
      <c r="EN139" s="313"/>
      <c r="EO139" s="89" t="str">
        <f t="shared" ca="1" si="150"/>
        <v>-</v>
      </c>
      <c r="EP139" s="57"/>
      <c r="EQ139" s="57"/>
      <c r="ER139" s="144"/>
      <c r="ES139" s="57"/>
      <c r="ET139" s="57"/>
      <c r="EU139" s="144"/>
      <c r="EV139" s="57"/>
      <c r="EW139" s="57"/>
      <c r="EX139" s="144"/>
      <c r="EY139" s="57"/>
      <c r="EZ139" s="57"/>
      <c r="FA139" s="144"/>
      <c r="FB139" s="57"/>
      <c r="FC139" s="57"/>
      <c r="FD139" s="144"/>
      <c r="FE139" s="57"/>
      <c r="FF139" s="57"/>
      <c r="FG139" s="145"/>
      <c r="FJ139" s="63">
        <f ca="1">IFERROR(IF($I139="y",'Raw Weather Data'!FJ137-$N139,"-"),"-")</f>
        <v>-2.7158400000000142</v>
      </c>
      <c r="FK139" s="313"/>
      <c r="FL139" s="89">
        <f t="shared" ca="1" si="174"/>
        <v>2.7158400000000142</v>
      </c>
      <c r="FM139" s="58">
        <f ca="1">IFERROR(IF($I139="y",'Raw Weather Data'!FM137-$N139,"-"),"-")</f>
        <v>-3.9938400000000058</v>
      </c>
      <c r="FN139" s="313"/>
      <c r="FO139" s="89">
        <f t="shared" ca="1" si="175"/>
        <v>3.9938400000000058</v>
      </c>
      <c r="FP139" s="58">
        <f ca="1">IFERROR(IF($I139="y",'Raw Weather Data'!FP137-$N139,"-"),"-")</f>
        <v>-1.1858400000000131</v>
      </c>
      <c r="FQ139" s="313"/>
      <c r="FR139" s="89">
        <f t="shared" ca="1" si="176"/>
        <v>1.1858400000000131</v>
      </c>
      <c r="FS139" s="58">
        <f ca="1">IFERROR(IF($I139="y",'Raw Weather Data'!FS137-$N139,"-"),"-")</f>
        <v>-3.8678400000000011</v>
      </c>
      <c r="FT139" s="313"/>
      <c r="FU139" s="89">
        <f t="shared" ca="1" si="177"/>
        <v>3.8678400000000011</v>
      </c>
      <c r="FV139" s="58">
        <f ca="1">IFERROR(IF($I139="y",'Raw Weather Data'!FV137-$N139,"-"),"-")</f>
        <v>-0.51984000000001629</v>
      </c>
      <c r="FW139" s="313"/>
      <c r="FX139" s="89">
        <f t="shared" ca="1" si="178"/>
        <v>0.51984000000001629</v>
      </c>
      <c r="FY139" s="58">
        <f ca="1">IFERROR(IF($I139="y",'Raw Weather Data'!FY137-$N139,"-"),"-")</f>
        <v>-0.68184000000000822</v>
      </c>
      <c r="FZ139" s="313"/>
      <c r="GA139" s="89">
        <f t="shared" ca="1" si="179"/>
        <v>0.68184000000000822</v>
      </c>
      <c r="GB139" s="58">
        <f ca="1">IFERROR(IF($I139="y",'Raw Weather Data'!GB137-$N139,"-"),"-")</f>
        <v>-2.2838400000000121</v>
      </c>
      <c r="GC139" s="313"/>
      <c r="GD139" s="89">
        <f t="shared" ca="1" si="180"/>
        <v>2.2838400000000121</v>
      </c>
      <c r="GE139" s="58">
        <f ca="1">IFERROR(IF($I139="y",'Raw Weather Data'!GE137-$N139,"-"),"-")</f>
        <v>2.4321599999999819</v>
      </c>
      <c r="GF139" s="313"/>
      <c r="GG139" s="89">
        <f t="shared" ca="1" si="181"/>
        <v>2.4321599999999819</v>
      </c>
      <c r="GH139" s="46">
        <f ca="1">IFERROR(IF($I139="y",'Raw Weather Data'!GH137-$N139,"-"),"-")</f>
        <v>-0.59184000000000481</v>
      </c>
      <c r="GI139" s="313"/>
      <c r="GJ139" s="89">
        <f t="shared" ca="1" si="182"/>
        <v>0.59184000000000481</v>
      </c>
      <c r="GK139" s="58" t="str">
        <f ca="1">IFERROR(IF($I139="y",'Raw Weather Data'!GK137-$N139,"-"),"-")</f>
        <v>-</v>
      </c>
      <c r="GL139" s="313"/>
      <c r="GM139" s="89" t="str">
        <f t="shared" ca="1" si="151"/>
        <v>-</v>
      </c>
      <c r="GN139" s="57"/>
      <c r="GO139" s="57"/>
      <c r="GP139" s="144"/>
      <c r="GQ139" s="57"/>
      <c r="GR139" s="57"/>
      <c r="GS139" s="144"/>
      <c r="GT139" s="57"/>
      <c r="GU139" s="57"/>
      <c r="GV139" s="144"/>
      <c r="GW139" s="57"/>
      <c r="GX139" s="57"/>
      <c r="GY139" s="144"/>
      <c r="GZ139" s="57"/>
      <c r="HA139" s="57"/>
      <c r="HB139" s="144"/>
      <c r="HC139" s="57"/>
      <c r="HD139" s="57"/>
      <c r="HE139" s="145"/>
    </row>
    <row r="140" spans="6:213" x14ac:dyDescent="0.35">
      <c r="F140" s="296"/>
      <c r="H140" s="301">
        <f t="shared" si="183"/>
        <v>9</v>
      </c>
      <c r="I140" s="301" t="str">
        <f t="shared" si="183"/>
        <v>Y</v>
      </c>
      <c r="M140" s="117">
        <f t="shared" ca="1" si="184"/>
        <v>44783</v>
      </c>
      <c r="N140" s="119">
        <f t="shared" ca="1" si="184"/>
        <v>73.954939999999993</v>
      </c>
      <c r="P140" s="63">
        <f ca="1">IFERROR(IF($I140="y",'Raw Weather Data'!P138-$N140,"-"),"-")</f>
        <v>-4.2269399999999848</v>
      </c>
      <c r="Q140" s="313"/>
      <c r="R140" s="89">
        <f t="shared" ca="1" si="152"/>
        <v>4.2269399999999848</v>
      </c>
      <c r="S140" s="58">
        <f ca="1">IFERROR(IF($I140="y",'Raw Weather Data'!S138-$N140,"-"),"-")</f>
        <v>-4.0109400000000051</v>
      </c>
      <c r="T140" s="313"/>
      <c r="U140" s="89">
        <f t="shared" ca="1" si="153"/>
        <v>4.0109400000000051</v>
      </c>
      <c r="V140" s="58">
        <f ca="1">IFERROR(IF($I140="y",'Raw Weather Data'!V138-$N140,"-"),"-")</f>
        <v>-4.874939999999981</v>
      </c>
      <c r="W140" s="313"/>
      <c r="X140" s="89">
        <f t="shared" ca="1" si="154"/>
        <v>4.874939999999981</v>
      </c>
      <c r="Y140" s="58">
        <f ca="1">IFERROR(IF($I140="y",'Raw Weather Data'!Y138-$N140,"-"),"-")</f>
        <v>-2.7509399999999857</v>
      </c>
      <c r="Z140" s="313"/>
      <c r="AA140" s="89">
        <f t="shared" ca="1" si="143"/>
        <v>2.7509399999999857</v>
      </c>
      <c r="AB140" s="58">
        <f ca="1">IFERROR(IF($I140="y",'Raw Weather Data'!AB138-$N140,"-"),"-")</f>
        <v>-2.0669399999999882</v>
      </c>
      <c r="AC140" s="313"/>
      <c r="AD140" s="89">
        <f t="shared" ca="1" si="144"/>
        <v>2.0669399999999882</v>
      </c>
      <c r="AE140" s="58">
        <f ca="1">IFERROR(IF($I140="y",'Raw Weather Data'!AE138-$N140,"-"),"-")</f>
        <v>-1.7429399999999902</v>
      </c>
      <c r="AF140" s="313"/>
      <c r="AG140" s="89">
        <f t="shared" ca="1" si="145"/>
        <v>1.7429399999999902</v>
      </c>
      <c r="AH140" s="58">
        <f ca="1">IFERROR(IF($I140="y",'Raw Weather Data'!AH138-$N140,"-"),"-")</f>
        <v>-3.7229399999999941</v>
      </c>
      <c r="AI140" s="313"/>
      <c r="AJ140" s="89">
        <f t="shared" ca="1" si="146"/>
        <v>3.7229399999999941</v>
      </c>
      <c r="AK140" s="58">
        <f ca="1">IFERROR(IF($I140="y",'Raw Weather Data'!AK138-$N140,"-"),"-")</f>
        <v>-3.8669399999999996</v>
      </c>
      <c r="AL140" s="313"/>
      <c r="AM140" s="89">
        <f t="shared" ca="1" si="147"/>
        <v>3.8669399999999996</v>
      </c>
      <c r="AN140" s="46">
        <f ca="1">IFERROR(IF($I140="y",'Raw Weather Data'!AN138-$N140,"-"),"-")</f>
        <v>-5.0939999999997099E-2</v>
      </c>
      <c r="AO140" s="313"/>
      <c r="AP140" s="89">
        <f t="shared" ca="1" si="148"/>
        <v>5.0939999999997099E-2</v>
      </c>
      <c r="AQ140" s="58">
        <f ca="1">IFERROR(IF($I140="y",'Raw Weather Data'!AQ138-$N140,"-"),"-")</f>
        <v>0.38106000000000506</v>
      </c>
      <c r="AR140" s="313"/>
      <c r="AS140" s="89">
        <f t="shared" ca="1" si="149"/>
        <v>0.38106000000000506</v>
      </c>
      <c r="AT140" s="57"/>
      <c r="AU140" s="57"/>
      <c r="AV140" s="144"/>
      <c r="AW140" s="57"/>
      <c r="AX140" s="57"/>
      <c r="AY140" s="144"/>
      <c r="AZ140" s="57"/>
      <c r="BA140" s="57"/>
      <c r="BB140" s="144"/>
      <c r="BC140" s="57"/>
      <c r="BD140" s="57"/>
      <c r="BE140" s="144"/>
      <c r="BF140" s="57"/>
      <c r="BG140" s="57"/>
      <c r="BH140" s="144"/>
      <c r="BI140" s="57"/>
      <c r="BJ140" s="57"/>
      <c r="BK140" s="145"/>
      <c r="BN140" s="63">
        <f ca="1">IFERROR(IF($I140="y",'Raw Weather Data'!BN138-$N140,"-"),"-")</f>
        <v>-4.2269399999999848</v>
      </c>
      <c r="BO140" s="313"/>
      <c r="BP140" s="89">
        <f t="shared" ca="1" si="155"/>
        <v>4.2269399999999848</v>
      </c>
      <c r="BQ140" s="58">
        <f ca="1">IFERROR(IF($I140="y",'Raw Weather Data'!BQ138-$N140,"-"),"-")</f>
        <v>-4.0109400000000051</v>
      </c>
      <c r="BR140" s="313"/>
      <c r="BS140" s="89">
        <f t="shared" ca="1" si="156"/>
        <v>4.0109400000000051</v>
      </c>
      <c r="BT140" s="58">
        <f ca="1">IFERROR(IF($I140="y",'Raw Weather Data'!BT138-$N140,"-"),"-")</f>
        <v>-4.874939999999981</v>
      </c>
      <c r="BU140" s="313"/>
      <c r="BV140" s="89">
        <f t="shared" ca="1" si="157"/>
        <v>4.874939999999981</v>
      </c>
      <c r="BW140" s="58">
        <f ca="1">IFERROR(IF($I140="y",'Raw Weather Data'!BW138-$N140,"-"),"-")</f>
        <v>-2.7509399999999857</v>
      </c>
      <c r="BX140" s="313"/>
      <c r="BY140" s="89">
        <f t="shared" ca="1" si="158"/>
        <v>2.7509399999999857</v>
      </c>
      <c r="BZ140" s="58">
        <f ca="1">IFERROR(IF($I140="y",'Raw Weather Data'!BZ138-$N140,"-"),"-")</f>
        <v>-2.0669399999999882</v>
      </c>
      <c r="CA140" s="313"/>
      <c r="CB140" s="89">
        <f t="shared" ca="1" si="159"/>
        <v>2.0669399999999882</v>
      </c>
      <c r="CC140" s="58">
        <f ca="1">IFERROR(IF($I140="y",'Raw Weather Data'!CC138-$N140,"-"),"-")</f>
        <v>-1.7429399999999902</v>
      </c>
      <c r="CD140" s="313"/>
      <c r="CE140" s="89">
        <f t="shared" ca="1" si="160"/>
        <v>1.7429399999999902</v>
      </c>
      <c r="CF140" s="58">
        <f ca="1">IFERROR(IF($I140="y",'Raw Weather Data'!CF138-$N140,"-"),"-")</f>
        <v>-3.7229399999999941</v>
      </c>
      <c r="CG140" s="313"/>
      <c r="CH140" s="89">
        <f t="shared" ca="1" si="161"/>
        <v>3.7229399999999941</v>
      </c>
      <c r="CI140" s="58">
        <f ca="1">IFERROR(IF($I140="y",'Raw Weather Data'!CI138-$N140,"-"),"-")</f>
        <v>-3.8669399999999996</v>
      </c>
      <c r="CJ140" s="313"/>
      <c r="CK140" s="89">
        <f t="shared" ca="1" si="162"/>
        <v>3.8669399999999996</v>
      </c>
      <c r="CL140" s="46">
        <f ca="1">IFERROR(IF($I140="y",'Raw Weather Data'!CL138-$N140,"-"),"-")</f>
        <v>-5.0939999999997099E-2</v>
      </c>
      <c r="CM140" s="313"/>
      <c r="CN140" s="89">
        <f t="shared" ca="1" si="163"/>
        <v>5.0939999999997099E-2</v>
      </c>
      <c r="CO140" s="58">
        <f ca="1">IFERROR(IF($I140="y",'Raw Weather Data'!CO138-$N140,"-"),"-")</f>
        <v>0.38106000000000506</v>
      </c>
      <c r="CP140" s="313"/>
      <c r="CQ140" s="89">
        <f t="shared" ca="1" si="164"/>
        <v>0.38106000000000506</v>
      </c>
      <c r="CR140" s="57"/>
      <c r="CS140" s="57"/>
      <c r="CT140" s="144"/>
      <c r="CU140" s="57"/>
      <c r="CV140" s="57"/>
      <c r="CW140" s="144"/>
      <c r="CX140" s="57"/>
      <c r="CY140" s="57"/>
      <c r="CZ140" s="144"/>
      <c r="DA140" s="57"/>
      <c r="DB140" s="57"/>
      <c r="DC140" s="144"/>
      <c r="DD140" s="57"/>
      <c r="DE140" s="57"/>
      <c r="DF140" s="144"/>
      <c r="DG140" s="57"/>
      <c r="DH140" s="57"/>
      <c r="DI140" s="145"/>
      <c r="DL140" s="63">
        <f ca="1">IFERROR(IF($I140="y",'Raw Weather Data'!DL138-$N140,"-"),"-")</f>
        <v>-4.442939999999993</v>
      </c>
      <c r="DM140" s="313"/>
      <c r="DN140" s="89">
        <f t="shared" ca="1" si="165"/>
        <v>4.442939999999993</v>
      </c>
      <c r="DO140" s="58">
        <f ca="1">IFERROR(IF($I140="y",'Raw Weather Data'!DO138-$N140,"-"),"-")</f>
        <v>-4.4069399999999916</v>
      </c>
      <c r="DP140" s="313"/>
      <c r="DQ140" s="89">
        <f t="shared" ca="1" si="166"/>
        <v>4.4069399999999916</v>
      </c>
      <c r="DR140" s="58">
        <f ca="1">IFERROR(IF($I140="y",'Raw Weather Data'!DR138-$N140,"-"),"-")</f>
        <v>-3.290939999999992</v>
      </c>
      <c r="DS140" s="313"/>
      <c r="DT140" s="89">
        <f t="shared" ca="1" si="167"/>
        <v>3.290939999999992</v>
      </c>
      <c r="DU140" s="58">
        <f ca="1">IFERROR(IF($I140="y",'Raw Weather Data'!DU138-$N140,"-"),"-")</f>
        <v>-2.462939999999989</v>
      </c>
      <c r="DV140" s="313"/>
      <c r="DW140" s="89">
        <f t="shared" ca="1" si="168"/>
        <v>2.462939999999989</v>
      </c>
      <c r="DX140" s="58">
        <f ca="1">IFERROR(IF($I140="y",'Raw Weather Data'!DX138-$N140,"-"),"-")</f>
        <v>-1.7429399999999902</v>
      </c>
      <c r="DY140" s="313"/>
      <c r="DZ140" s="89">
        <f t="shared" ca="1" si="169"/>
        <v>1.7429399999999902</v>
      </c>
      <c r="EA140" s="58">
        <f ca="1">IFERROR(IF($I140="y",'Raw Weather Data'!EA138-$N140,"-"),"-")</f>
        <v>0.16506000000001109</v>
      </c>
      <c r="EB140" s="313"/>
      <c r="EC140" s="89">
        <f t="shared" ca="1" si="170"/>
        <v>0.16506000000001109</v>
      </c>
      <c r="ED140" s="58">
        <f ca="1">IFERROR(IF($I140="y",'Raw Weather Data'!ED138-$N140,"-"),"-")</f>
        <v>-0.57293999999998846</v>
      </c>
      <c r="EE140" s="313"/>
      <c r="EF140" s="89">
        <f t="shared" ca="1" si="171"/>
        <v>0.57293999999998846</v>
      </c>
      <c r="EG140" s="58">
        <f ca="1">IFERROR(IF($I140="y",'Raw Weather Data'!EG138-$N140,"-"),"-")</f>
        <v>-1.040939999999992</v>
      </c>
      <c r="EH140" s="313"/>
      <c r="EI140" s="89">
        <f t="shared" ca="1" si="172"/>
        <v>1.040939999999992</v>
      </c>
      <c r="EJ140" s="46">
        <f ca="1">IFERROR(IF($I140="y",'Raw Weather Data'!EJ138-$N140,"-"),"-")</f>
        <v>0.18306000000001177</v>
      </c>
      <c r="EK140" s="313"/>
      <c r="EL140" s="89">
        <f t="shared" ca="1" si="173"/>
        <v>0.18306000000001177</v>
      </c>
      <c r="EM140" s="58" t="str">
        <f ca="1">IFERROR(IF($I140="y",'Raw Weather Data'!EM138-$N140,"-"),"-")</f>
        <v>-</v>
      </c>
      <c r="EN140" s="313"/>
      <c r="EO140" s="89" t="str">
        <f t="shared" ca="1" si="150"/>
        <v>-</v>
      </c>
      <c r="EP140" s="57"/>
      <c r="EQ140" s="57"/>
      <c r="ER140" s="144"/>
      <c r="ES140" s="57"/>
      <c r="ET140" s="57"/>
      <c r="EU140" s="144"/>
      <c r="EV140" s="57"/>
      <c r="EW140" s="57"/>
      <c r="EX140" s="144"/>
      <c r="EY140" s="57"/>
      <c r="EZ140" s="57"/>
      <c r="FA140" s="144"/>
      <c r="FB140" s="57"/>
      <c r="FC140" s="57"/>
      <c r="FD140" s="144"/>
      <c r="FE140" s="57"/>
      <c r="FF140" s="57"/>
      <c r="FG140" s="145"/>
      <c r="FJ140" s="63">
        <f ca="1">IFERROR(IF($I140="y",'Raw Weather Data'!FJ138-$N140,"-"),"-")</f>
        <v>-4.442939999999993</v>
      </c>
      <c r="FK140" s="313"/>
      <c r="FL140" s="89">
        <f t="shared" ca="1" si="174"/>
        <v>4.442939999999993</v>
      </c>
      <c r="FM140" s="58">
        <f ca="1">IFERROR(IF($I140="y",'Raw Weather Data'!FM138-$N140,"-"),"-")</f>
        <v>-4.4069399999999916</v>
      </c>
      <c r="FN140" s="313"/>
      <c r="FO140" s="89">
        <f t="shared" ca="1" si="175"/>
        <v>4.4069399999999916</v>
      </c>
      <c r="FP140" s="58">
        <f ca="1">IFERROR(IF($I140="y",'Raw Weather Data'!FP138-$N140,"-"),"-")</f>
        <v>-3.290939999999992</v>
      </c>
      <c r="FQ140" s="313"/>
      <c r="FR140" s="89">
        <f t="shared" ca="1" si="176"/>
        <v>3.290939999999992</v>
      </c>
      <c r="FS140" s="58">
        <f ca="1">IFERROR(IF($I140="y",'Raw Weather Data'!FS138-$N140,"-"),"-")</f>
        <v>-2.462939999999989</v>
      </c>
      <c r="FT140" s="313"/>
      <c r="FU140" s="89">
        <f t="shared" ca="1" si="177"/>
        <v>2.462939999999989</v>
      </c>
      <c r="FV140" s="58">
        <f ca="1">IFERROR(IF($I140="y",'Raw Weather Data'!FV138-$N140,"-"),"-")</f>
        <v>-1.7429399999999902</v>
      </c>
      <c r="FW140" s="313"/>
      <c r="FX140" s="89">
        <f t="shared" ca="1" si="178"/>
        <v>1.7429399999999902</v>
      </c>
      <c r="FY140" s="58">
        <f ca="1">IFERROR(IF($I140="y",'Raw Weather Data'!FY138-$N140,"-"),"-")</f>
        <v>0.16506000000001109</v>
      </c>
      <c r="FZ140" s="313"/>
      <c r="GA140" s="89">
        <f t="shared" ca="1" si="179"/>
        <v>0.16506000000001109</v>
      </c>
      <c r="GB140" s="58">
        <f ca="1">IFERROR(IF($I140="y",'Raw Weather Data'!GB138-$N140,"-"),"-")</f>
        <v>-0.57293999999998846</v>
      </c>
      <c r="GC140" s="313"/>
      <c r="GD140" s="89">
        <f t="shared" ca="1" si="180"/>
        <v>0.57293999999998846</v>
      </c>
      <c r="GE140" s="58">
        <f ca="1">IFERROR(IF($I140="y",'Raw Weather Data'!GE138-$N140,"-"),"-")</f>
        <v>-1.040939999999992</v>
      </c>
      <c r="GF140" s="313"/>
      <c r="GG140" s="89">
        <f t="shared" ca="1" si="181"/>
        <v>1.040939999999992</v>
      </c>
      <c r="GH140" s="46">
        <f ca="1">IFERROR(IF($I140="y",'Raw Weather Data'!GH138-$N140,"-"),"-")</f>
        <v>0.18306000000001177</v>
      </c>
      <c r="GI140" s="313"/>
      <c r="GJ140" s="89">
        <f t="shared" ca="1" si="182"/>
        <v>0.18306000000001177</v>
      </c>
      <c r="GK140" s="58" t="str">
        <f ca="1">IFERROR(IF($I140="y",'Raw Weather Data'!GK138-$N140,"-"),"-")</f>
        <v>-</v>
      </c>
      <c r="GL140" s="313"/>
      <c r="GM140" s="89" t="str">
        <f t="shared" ca="1" si="151"/>
        <v>-</v>
      </c>
      <c r="GN140" s="57"/>
      <c r="GO140" s="57"/>
      <c r="GP140" s="144"/>
      <c r="GQ140" s="57"/>
      <c r="GR140" s="57"/>
      <c r="GS140" s="144"/>
      <c r="GT140" s="57"/>
      <c r="GU140" s="57"/>
      <c r="GV140" s="144"/>
      <c r="GW140" s="57"/>
      <c r="GX140" s="57"/>
      <c r="GY140" s="144"/>
      <c r="GZ140" s="57"/>
      <c r="HA140" s="57"/>
      <c r="HB140" s="144"/>
      <c r="HC140" s="57"/>
      <c r="HD140" s="57"/>
      <c r="HE140" s="145"/>
    </row>
    <row r="141" spans="6:213" x14ac:dyDescent="0.35">
      <c r="F141" s="296"/>
      <c r="H141" s="301">
        <f t="shared" si="183"/>
        <v>10</v>
      </c>
      <c r="I141" s="301" t="str">
        <f t="shared" si="183"/>
        <v>Y</v>
      </c>
      <c r="M141" s="117">
        <f t="shared" ca="1" si="184"/>
        <v>44782</v>
      </c>
      <c r="N141" s="119">
        <f t="shared" ca="1" si="184"/>
        <v>68.837899999999991</v>
      </c>
      <c r="P141" s="63">
        <f ca="1">IFERROR(IF($I141="y",'Raw Weather Data'!P139-$N141,"-"),"-")</f>
        <v>-2.3678999999999917</v>
      </c>
      <c r="Q141" s="313"/>
      <c r="R141" s="89">
        <f t="shared" ca="1" si="152"/>
        <v>2.3678999999999917</v>
      </c>
      <c r="S141" s="58">
        <f ca="1">IFERROR(IF($I141="y",'Raw Weather Data'!S139-$N141,"-"),"-")</f>
        <v>-1.3238999999999805</v>
      </c>
      <c r="T141" s="313"/>
      <c r="U141" s="89">
        <f t="shared" ca="1" si="153"/>
        <v>1.3238999999999805</v>
      </c>
      <c r="V141" s="58">
        <f ca="1">IFERROR(IF($I141="y",'Raw Weather Data'!V139-$N141,"-"),"-")</f>
        <v>0.78210000000001401</v>
      </c>
      <c r="W141" s="313"/>
      <c r="X141" s="89">
        <f t="shared" ca="1" si="154"/>
        <v>0.78210000000001401</v>
      </c>
      <c r="Y141" s="58">
        <f ca="1">IFERROR(IF($I141="y",'Raw Weather Data'!Y139-$N141,"-"),"-")</f>
        <v>0.36810000000001253</v>
      </c>
      <c r="Z141" s="313"/>
      <c r="AA141" s="89">
        <f t="shared" ca="1" si="143"/>
        <v>0.36810000000001253</v>
      </c>
      <c r="AB141" s="58">
        <f ca="1">IFERROR(IF($I141="y",'Raw Weather Data'!AB139-$N141,"-"),"-")</f>
        <v>0.71010000000001128</v>
      </c>
      <c r="AC141" s="313"/>
      <c r="AD141" s="89">
        <f t="shared" ca="1" si="144"/>
        <v>0.71010000000001128</v>
      </c>
      <c r="AE141" s="58">
        <f ca="1">IFERROR(IF($I141="y",'Raw Weather Data'!AE139-$N141,"-"),"-")</f>
        <v>-0.83789999999999054</v>
      </c>
      <c r="AF141" s="313"/>
      <c r="AG141" s="89">
        <f t="shared" ca="1" si="145"/>
        <v>0.83789999999999054</v>
      </c>
      <c r="AH141" s="58">
        <f ca="1">IFERROR(IF($I141="y",'Raw Weather Data'!AH139-$N141,"-"),"-")</f>
        <v>-0.81989999999998986</v>
      </c>
      <c r="AI141" s="313"/>
      <c r="AJ141" s="89">
        <f t="shared" ca="1" si="146"/>
        <v>0.81989999999998986</v>
      </c>
      <c r="AK141" s="58">
        <f ca="1">IFERROR(IF($I141="y",'Raw Weather Data'!AK139-$N141,"-"),"-")</f>
        <v>12.230100000000022</v>
      </c>
      <c r="AL141" s="313"/>
      <c r="AM141" s="89">
        <f t="shared" ca="1" si="147"/>
        <v>12.230100000000022</v>
      </c>
      <c r="AN141" s="46">
        <f ca="1">IFERROR(IF($I141="y",'Raw Weather Data'!AN139-$N141,"-"),"-")</f>
        <v>9.728100000000012</v>
      </c>
      <c r="AO141" s="313"/>
      <c r="AP141" s="89">
        <f t="shared" ca="1" si="148"/>
        <v>9.728100000000012</v>
      </c>
      <c r="AQ141" s="58">
        <f ca="1">IFERROR(IF($I141="y",'Raw Weather Data'!AQ139-$N141,"-"),"-")</f>
        <v>12.230100000000022</v>
      </c>
      <c r="AR141" s="313"/>
      <c r="AS141" s="89">
        <f t="shared" ca="1" si="149"/>
        <v>12.230100000000022</v>
      </c>
      <c r="AT141" s="57"/>
      <c r="AU141" s="57"/>
      <c r="AV141" s="144"/>
      <c r="AW141" s="57"/>
      <c r="AX141" s="57"/>
      <c r="AY141" s="144"/>
      <c r="AZ141" s="57"/>
      <c r="BA141" s="57"/>
      <c r="BB141" s="144"/>
      <c r="BC141" s="57"/>
      <c r="BD141" s="57"/>
      <c r="BE141" s="144"/>
      <c r="BF141" s="57"/>
      <c r="BG141" s="57"/>
      <c r="BH141" s="144"/>
      <c r="BI141" s="57"/>
      <c r="BJ141" s="57"/>
      <c r="BK141" s="145"/>
      <c r="BN141" s="63">
        <f ca="1">IFERROR(IF($I141="y",'Raw Weather Data'!BN139-$N141,"-"),"-")</f>
        <v>-2.3678999999999917</v>
      </c>
      <c r="BO141" s="313"/>
      <c r="BP141" s="89">
        <f t="shared" ca="1" si="155"/>
        <v>2.3678999999999917</v>
      </c>
      <c r="BQ141" s="58">
        <f ca="1">IFERROR(IF($I141="y",'Raw Weather Data'!BQ139-$N141,"-"),"-")</f>
        <v>-1.3238999999999805</v>
      </c>
      <c r="BR141" s="313"/>
      <c r="BS141" s="89">
        <f t="shared" ca="1" si="156"/>
        <v>1.3238999999999805</v>
      </c>
      <c r="BT141" s="58">
        <f ca="1">IFERROR(IF($I141="y",'Raw Weather Data'!BT139-$N141,"-"),"-")</f>
        <v>0.78210000000001401</v>
      </c>
      <c r="BU141" s="313"/>
      <c r="BV141" s="89">
        <f t="shared" ca="1" si="157"/>
        <v>0.78210000000001401</v>
      </c>
      <c r="BW141" s="58">
        <f ca="1">IFERROR(IF($I141="y",'Raw Weather Data'!BW139-$N141,"-"),"-")</f>
        <v>0.36810000000001253</v>
      </c>
      <c r="BX141" s="313"/>
      <c r="BY141" s="89">
        <f t="shared" ca="1" si="158"/>
        <v>0.36810000000001253</v>
      </c>
      <c r="BZ141" s="58">
        <f ca="1">IFERROR(IF($I141="y",'Raw Weather Data'!BZ139-$N141,"-"),"-")</f>
        <v>0.71010000000001128</v>
      </c>
      <c r="CA141" s="313"/>
      <c r="CB141" s="89">
        <f t="shared" ca="1" si="159"/>
        <v>0.71010000000001128</v>
      </c>
      <c r="CC141" s="58">
        <f ca="1">IFERROR(IF($I141="y",'Raw Weather Data'!CC139-$N141,"-"),"-")</f>
        <v>-0.83789999999999054</v>
      </c>
      <c r="CD141" s="313"/>
      <c r="CE141" s="89">
        <f t="shared" ca="1" si="160"/>
        <v>0.83789999999999054</v>
      </c>
      <c r="CF141" s="58">
        <f ca="1">IFERROR(IF($I141="y",'Raw Weather Data'!CF139-$N141,"-"),"-")</f>
        <v>-0.81989999999998986</v>
      </c>
      <c r="CG141" s="313"/>
      <c r="CH141" s="89">
        <f t="shared" ca="1" si="161"/>
        <v>0.81989999999998986</v>
      </c>
      <c r="CI141" s="58">
        <f ca="1">IFERROR(IF($I141="y",'Raw Weather Data'!CI139-$N141,"-"),"-")</f>
        <v>12.230100000000022</v>
      </c>
      <c r="CJ141" s="313"/>
      <c r="CK141" s="89">
        <f t="shared" ca="1" si="162"/>
        <v>12.230100000000022</v>
      </c>
      <c r="CL141" s="46">
        <f ca="1">IFERROR(IF($I141="y",'Raw Weather Data'!CL139-$N141,"-"),"-")</f>
        <v>9.728100000000012</v>
      </c>
      <c r="CM141" s="313"/>
      <c r="CN141" s="89">
        <f t="shared" ca="1" si="163"/>
        <v>9.728100000000012</v>
      </c>
      <c r="CO141" s="58">
        <f ca="1">IFERROR(IF($I141="y",'Raw Weather Data'!CO139-$N141,"-"),"-")</f>
        <v>12.230100000000022</v>
      </c>
      <c r="CP141" s="313"/>
      <c r="CQ141" s="89">
        <f t="shared" ca="1" si="164"/>
        <v>12.230100000000022</v>
      </c>
      <c r="CR141" s="57"/>
      <c r="CS141" s="57"/>
      <c r="CT141" s="144"/>
      <c r="CU141" s="57"/>
      <c r="CV141" s="57"/>
      <c r="CW141" s="144"/>
      <c r="CX141" s="57"/>
      <c r="CY141" s="57"/>
      <c r="CZ141" s="144"/>
      <c r="DA141" s="57"/>
      <c r="DB141" s="57"/>
      <c r="DC141" s="144"/>
      <c r="DD141" s="57"/>
      <c r="DE141" s="57"/>
      <c r="DF141" s="144"/>
      <c r="DG141" s="57"/>
      <c r="DH141" s="57"/>
      <c r="DI141" s="145"/>
      <c r="DL141" s="63">
        <f ca="1">IFERROR(IF($I141="y",'Raw Weather Data'!DL139-$N141,"-"),"-")</f>
        <v>-3.1058999999999912</v>
      </c>
      <c r="DM141" s="313"/>
      <c r="DN141" s="89">
        <f t="shared" ca="1" si="165"/>
        <v>3.1058999999999912</v>
      </c>
      <c r="DO141" s="58">
        <f ca="1">IFERROR(IF($I141="y",'Raw Weather Data'!DO139-$N141,"-"),"-")</f>
        <v>-0.26189999999999714</v>
      </c>
      <c r="DP141" s="313"/>
      <c r="DQ141" s="89">
        <f t="shared" ca="1" si="166"/>
        <v>0.26189999999999714</v>
      </c>
      <c r="DR141" s="58">
        <f ca="1">IFERROR(IF($I141="y",'Raw Weather Data'!DR139-$N141,"-"),"-")</f>
        <v>-0.11789999999999168</v>
      </c>
      <c r="DS141" s="313"/>
      <c r="DT141" s="89">
        <f t="shared" ca="1" si="167"/>
        <v>0.11789999999999168</v>
      </c>
      <c r="DU141" s="58">
        <f ca="1">IFERROR(IF($I141="y",'Raw Weather Data'!DU139-$N141,"-"),"-")</f>
        <v>1.1241000000000128</v>
      </c>
      <c r="DV141" s="313"/>
      <c r="DW141" s="89">
        <f t="shared" ca="1" si="168"/>
        <v>1.1241000000000128</v>
      </c>
      <c r="DX141" s="58">
        <f ca="1">IFERROR(IF($I141="y",'Raw Weather Data'!DX139-$N141,"-"),"-")</f>
        <v>4.5981000000000165</v>
      </c>
      <c r="DY141" s="313"/>
      <c r="DZ141" s="89">
        <f t="shared" ca="1" si="169"/>
        <v>4.5981000000000165</v>
      </c>
      <c r="EA141" s="58">
        <f ca="1">IFERROR(IF($I141="y",'Raw Weather Data'!EA139-$N141,"-"),"-")</f>
        <v>2.9061000000000092</v>
      </c>
      <c r="EB141" s="313"/>
      <c r="EC141" s="89">
        <f t="shared" ca="1" si="170"/>
        <v>2.9061000000000092</v>
      </c>
      <c r="ED141" s="58">
        <f ca="1">IFERROR(IF($I141="y",'Raw Weather Data'!ED139-$N141,"-"),"-")</f>
        <v>2.3301000000000158</v>
      </c>
      <c r="EE141" s="313"/>
      <c r="EF141" s="89">
        <f t="shared" ca="1" si="171"/>
        <v>2.3301000000000158</v>
      </c>
      <c r="EG141" s="58">
        <f ca="1">IFERROR(IF($I141="y",'Raw Weather Data'!EG139-$N141,"-"),"-")</f>
        <v>13.616100000000017</v>
      </c>
      <c r="EH141" s="313"/>
      <c r="EI141" s="89">
        <f t="shared" ca="1" si="172"/>
        <v>13.616100000000017</v>
      </c>
      <c r="EJ141" s="46">
        <f ca="1">IFERROR(IF($I141="y",'Raw Weather Data'!EJ139-$N141,"-"),"-")</f>
        <v>2.6901000000000153</v>
      </c>
      <c r="EK141" s="313"/>
      <c r="EL141" s="89">
        <f t="shared" ca="1" si="173"/>
        <v>2.6901000000000153</v>
      </c>
      <c r="EM141" s="58" t="str">
        <f ca="1">IFERROR(IF($I141="y",'Raw Weather Data'!EM139-$N141,"-"),"-")</f>
        <v>-</v>
      </c>
      <c r="EN141" s="313"/>
      <c r="EO141" s="89" t="str">
        <f t="shared" ca="1" si="150"/>
        <v>-</v>
      </c>
      <c r="EP141" s="57"/>
      <c r="EQ141" s="57"/>
      <c r="ER141" s="144"/>
      <c r="ES141" s="57"/>
      <c r="ET141" s="57"/>
      <c r="EU141" s="144"/>
      <c r="EV141" s="57"/>
      <c r="EW141" s="57"/>
      <c r="EX141" s="144"/>
      <c r="EY141" s="57"/>
      <c r="EZ141" s="57"/>
      <c r="FA141" s="144"/>
      <c r="FB141" s="57"/>
      <c r="FC141" s="57"/>
      <c r="FD141" s="144"/>
      <c r="FE141" s="57"/>
      <c r="FF141" s="57"/>
      <c r="FG141" s="145"/>
      <c r="FJ141" s="63">
        <f ca="1">IFERROR(IF($I141="y",'Raw Weather Data'!FJ139-$N141,"-"),"-")</f>
        <v>-3.1058999999999912</v>
      </c>
      <c r="FK141" s="313"/>
      <c r="FL141" s="89">
        <f t="shared" ca="1" si="174"/>
        <v>3.1058999999999912</v>
      </c>
      <c r="FM141" s="58">
        <f ca="1">IFERROR(IF($I141="y",'Raw Weather Data'!FM139-$N141,"-"),"-")</f>
        <v>-0.26189999999999714</v>
      </c>
      <c r="FN141" s="313"/>
      <c r="FO141" s="89">
        <f t="shared" ca="1" si="175"/>
        <v>0.26189999999999714</v>
      </c>
      <c r="FP141" s="58">
        <f ca="1">IFERROR(IF($I141="y",'Raw Weather Data'!FP139-$N141,"-"),"-")</f>
        <v>-0.11789999999999168</v>
      </c>
      <c r="FQ141" s="313"/>
      <c r="FR141" s="89">
        <f t="shared" ca="1" si="176"/>
        <v>0.11789999999999168</v>
      </c>
      <c r="FS141" s="58">
        <f ca="1">IFERROR(IF($I141="y",'Raw Weather Data'!FS139-$N141,"-"),"-")</f>
        <v>1.1241000000000128</v>
      </c>
      <c r="FT141" s="313"/>
      <c r="FU141" s="89">
        <f t="shared" ca="1" si="177"/>
        <v>1.1241000000000128</v>
      </c>
      <c r="FV141" s="58">
        <f ca="1">IFERROR(IF($I141="y",'Raw Weather Data'!FV139-$N141,"-"),"-")</f>
        <v>4.5981000000000165</v>
      </c>
      <c r="FW141" s="313"/>
      <c r="FX141" s="89">
        <f t="shared" ca="1" si="178"/>
        <v>4.5981000000000165</v>
      </c>
      <c r="FY141" s="58">
        <f ca="1">IFERROR(IF($I141="y",'Raw Weather Data'!FY139-$N141,"-"),"-")</f>
        <v>2.9061000000000092</v>
      </c>
      <c r="FZ141" s="313"/>
      <c r="GA141" s="89">
        <f t="shared" ca="1" si="179"/>
        <v>2.9061000000000092</v>
      </c>
      <c r="GB141" s="58">
        <f ca="1">IFERROR(IF($I141="y",'Raw Weather Data'!GB139-$N141,"-"),"-")</f>
        <v>2.3301000000000158</v>
      </c>
      <c r="GC141" s="313"/>
      <c r="GD141" s="89">
        <f t="shared" ca="1" si="180"/>
        <v>2.3301000000000158</v>
      </c>
      <c r="GE141" s="58">
        <f ca="1">IFERROR(IF($I141="y",'Raw Weather Data'!GE139-$N141,"-"),"-")</f>
        <v>13.616100000000017</v>
      </c>
      <c r="GF141" s="313"/>
      <c r="GG141" s="89">
        <f t="shared" ca="1" si="181"/>
        <v>13.616100000000017</v>
      </c>
      <c r="GH141" s="46">
        <f ca="1">IFERROR(IF($I141="y",'Raw Weather Data'!GH139-$N141,"-"),"-")</f>
        <v>2.6901000000000153</v>
      </c>
      <c r="GI141" s="313"/>
      <c r="GJ141" s="89">
        <f t="shared" ca="1" si="182"/>
        <v>2.6901000000000153</v>
      </c>
      <c r="GK141" s="58" t="str">
        <f ca="1">IFERROR(IF($I141="y",'Raw Weather Data'!GK139-$N141,"-"),"-")</f>
        <v>-</v>
      </c>
      <c r="GL141" s="313"/>
      <c r="GM141" s="89" t="str">
        <f t="shared" ca="1" si="151"/>
        <v>-</v>
      </c>
      <c r="GN141" s="57"/>
      <c r="GO141" s="57"/>
      <c r="GP141" s="144"/>
      <c r="GQ141" s="57"/>
      <c r="GR141" s="57"/>
      <c r="GS141" s="144"/>
      <c r="GT141" s="57"/>
      <c r="GU141" s="57"/>
      <c r="GV141" s="144"/>
      <c r="GW141" s="57"/>
      <c r="GX141" s="57"/>
      <c r="GY141" s="144"/>
      <c r="GZ141" s="57"/>
      <c r="HA141" s="57"/>
      <c r="HB141" s="144"/>
      <c r="HC141" s="57"/>
      <c r="HD141" s="57"/>
      <c r="HE141" s="145"/>
    </row>
    <row r="142" spans="6:213" x14ac:dyDescent="0.35">
      <c r="F142" s="296"/>
      <c r="H142" s="301">
        <f t="shared" si="183"/>
        <v>11</v>
      </c>
      <c r="I142" s="301" t="str">
        <f t="shared" si="183"/>
        <v>Y</v>
      </c>
      <c r="M142" s="117">
        <f t="shared" ca="1" si="184"/>
        <v>44781</v>
      </c>
      <c r="N142" s="119">
        <f t="shared" ca="1" si="184"/>
        <v>72.465980000000002</v>
      </c>
      <c r="P142" s="63">
        <f ca="1">IFERROR(IF($I142="y",'Raw Weather Data'!P140-$N142,"-"),"-")</f>
        <v>2.122019999999992</v>
      </c>
      <c r="Q142" s="313"/>
      <c r="R142" s="89">
        <f t="shared" ca="1" si="152"/>
        <v>2.122019999999992</v>
      </c>
      <c r="S142" s="58">
        <f ca="1">IFERROR(IF($I142="y",'Raw Weather Data'!S140-$N142,"-"),"-")</f>
        <v>7.2700199999999882</v>
      </c>
      <c r="T142" s="313"/>
      <c r="U142" s="89">
        <f t="shared" ca="1" si="153"/>
        <v>7.2700199999999882</v>
      </c>
      <c r="V142" s="58">
        <f ca="1">IFERROR(IF($I142="y",'Raw Weather Data'!V140-$N142,"-"),"-")</f>
        <v>7.1980199999999996</v>
      </c>
      <c r="W142" s="313"/>
      <c r="X142" s="89">
        <f t="shared" ca="1" si="154"/>
        <v>7.1980199999999996</v>
      </c>
      <c r="Y142" s="58">
        <f ca="1">IFERROR(IF($I142="y",'Raw Weather Data'!Y140-$N142,"-"),"-")</f>
        <v>2.9680199999999957</v>
      </c>
      <c r="Z142" s="313"/>
      <c r="AA142" s="89">
        <f t="shared" ca="1" si="143"/>
        <v>2.9680199999999957</v>
      </c>
      <c r="AB142" s="58">
        <f ca="1">IFERROR(IF($I142="y",'Raw Weather Data'!AB140-$N142,"-"),"-")</f>
        <v>7.0019999999999527E-2</v>
      </c>
      <c r="AC142" s="313"/>
      <c r="AD142" s="89">
        <f t="shared" ca="1" si="144"/>
        <v>7.0019999999999527E-2</v>
      </c>
      <c r="AE142" s="58">
        <f ca="1">IFERROR(IF($I142="y",'Raw Weather Data'!AE140-$N142,"-"),"-")</f>
        <v>-3.745980000000003</v>
      </c>
      <c r="AF142" s="313"/>
      <c r="AG142" s="89">
        <f t="shared" ca="1" si="145"/>
        <v>3.745980000000003</v>
      </c>
      <c r="AH142" s="58">
        <f ca="1">IFERROR(IF($I142="y",'Raw Weather Data'!AH140-$N142,"-"),"-")</f>
        <v>1.1500199999999978</v>
      </c>
      <c r="AI142" s="313"/>
      <c r="AJ142" s="89">
        <f t="shared" ca="1" si="146"/>
        <v>1.1500199999999978</v>
      </c>
      <c r="AK142" s="58">
        <f ca="1">IFERROR(IF($I142="y",'Raw Weather Data'!AK140-$N142,"-"),"-")</f>
        <v>5.0380200000000031</v>
      </c>
      <c r="AL142" s="313"/>
      <c r="AM142" s="89">
        <f t="shared" ca="1" si="147"/>
        <v>5.0380200000000031</v>
      </c>
      <c r="AN142" s="46">
        <f ca="1">IFERROR(IF($I142="y",'Raw Weather Data'!AN140-$N142,"-"),"-")</f>
        <v>7.5580199999999991</v>
      </c>
      <c r="AO142" s="313"/>
      <c r="AP142" s="89">
        <f t="shared" ca="1" si="148"/>
        <v>7.5580199999999991</v>
      </c>
      <c r="AQ142" s="58">
        <f ca="1">IFERROR(IF($I142="y",'Raw Weather Data'!AQ140-$N142,"-"),"-")</f>
        <v>12.634019999999992</v>
      </c>
      <c r="AR142" s="313"/>
      <c r="AS142" s="89">
        <f t="shared" ca="1" si="149"/>
        <v>12.634019999999992</v>
      </c>
      <c r="AT142" s="57"/>
      <c r="AU142" s="57"/>
      <c r="AV142" s="144"/>
      <c r="AW142" s="57"/>
      <c r="AX142" s="57"/>
      <c r="AY142" s="144"/>
      <c r="AZ142" s="57"/>
      <c r="BA142" s="57"/>
      <c r="BB142" s="144"/>
      <c r="BC142" s="57"/>
      <c r="BD142" s="57"/>
      <c r="BE142" s="144"/>
      <c r="BF142" s="57"/>
      <c r="BG142" s="57"/>
      <c r="BH142" s="144"/>
      <c r="BI142" s="57"/>
      <c r="BJ142" s="57"/>
      <c r="BK142" s="145"/>
      <c r="BN142" s="63">
        <f ca="1">IFERROR(IF($I142="y",'Raw Weather Data'!BN140-$N142,"-"),"-")</f>
        <v>2.122019999999992</v>
      </c>
      <c r="BO142" s="313"/>
      <c r="BP142" s="89">
        <f t="shared" ca="1" si="155"/>
        <v>2.122019999999992</v>
      </c>
      <c r="BQ142" s="58">
        <f ca="1">IFERROR(IF($I142="y",'Raw Weather Data'!BQ140-$N142,"-"),"-")</f>
        <v>7.2700199999999882</v>
      </c>
      <c r="BR142" s="313"/>
      <c r="BS142" s="89">
        <f t="shared" ca="1" si="156"/>
        <v>7.2700199999999882</v>
      </c>
      <c r="BT142" s="58">
        <f ca="1">IFERROR(IF($I142="y",'Raw Weather Data'!BT140-$N142,"-"),"-")</f>
        <v>7.1980199999999996</v>
      </c>
      <c r="BU142" s="313"/>
      <c r="BV142" s="89">
        <f t="shared" ca="1" si="157"/>
        <v>7.1980199999999996</v>
      </c>
      <c r="BW142" s="58">
        <f ca="1">IFERROR(IF($I142="y",'Raw Weather Data'!BW140-$N142,"-"),"-")</f>
        <v>2.9680199999999957</v>
      </c>
      <c r="BX142" s="313"/>
      <c r="BY142" s="89">
        <f t="shared" ca="1" si="158"/>
        <v>2.9680199999999957</v>
      </c>
      <c r="BZ142" s="58">
        <f ca="1">IFERROR(IF($I142="y",'Raw Weather Data'!BZ140-$N142,"-"),"-")</f>
        <v>7.0019999999999527E-2</v>
      </c>
      <c r="CA142" s="313"/>
      <c r="CB142" s="89">
        <f t="shared" ca="1" si="159"/>
        <v>7.0019999999999527E-2</v>
      </c>
      <c r="CC142" s="58">
        <f ca="1">IFERROR(IF($I142="y",'Raw Weather Data'!CC140-$N142,"-"),"-")</f>
        <v>-3.745980000000003</v>
      </c>
      <c r="CD142" s="313"/>
      <c r="CE142" s="89">
        <f t="shared" ca="1" si="160"/>
        <v>3.745980000000003</v>
      </c>
      <c r="CF142" s="58">
        <f ca="1">IFERROR(IF($I142="y",'Raw Weather Data'!CF140-$N142,"-"),"-")</f>
        <v>1.1500199999999978</v>
      </c>
      <c r="CG142" s="313"/>
      <c r="CH142" s="89">
        <f t="shared" ca="1" si="161"/>
        <v>1.1500199999999978</v>
      </c>
      <c r="CI142" s="58">
        <f ca="1">IFERROR(IF($I142="y",'Raw Weather Data'!CI140-$N142,"-"),"-")</f>
        <v>5.0380200000000031</v>
      </c>
      <c r="CJ142" s="313"/>
      <c r="CK142" s="89">
        <f t="shared" ca="1" si="162"/>
        <v>5.0380200000000031</v>
      </c>
      <c r="CL142" s="46">
        <f ca="1">IFERROR(IF($I142="y",'Raw Weather Data'!CL140-$N142,"-"),"-")</f>
        <v>7.5580199999999991</v>
      </c>
      <c r="CM142" s="313"/>
      <c r="CN142" s="89">
        <f t="shared" ca="1" si="163"/>
        <v>7.5580199999999991</v>
      </c>
      <c r="CO142" s="58">
        <f ca="1">IFERROR(IF($I142="y",'Raw Weather Data'!CO140-$N142,"-"),"-")</f>
        <v>12.634019999999992</v>
      </c>
      <c r="CP142" s="313"/>
      <c r="CQ142" s="89">
        <f t="shared" ca="1" si="164"/>
        <v>12.634019999999992</v>
      </c>
      <c r="CR142" s="57"/>
      <c r="CS142" s="57"/>
      <c r="CT142" s="144"/>
      <c r="CU142" s="57"/>
      <c r="CV142" s="57"/>
      <c r="CW142" s="144"/>
      <c r="CX142" s="57"/>
      <c r="CY142" s="57"/>
      <c r="CZ142" s="144"/>
      <c r="DA142" s="57"/>
      <c r="DB142" s="57"/>
      <c r="DC142" s="144"/>
      <c r="DD142" s="57"/>
      <c r="DE142" s="57"/>
      <c r="DF142" s="144"/>
      <c r="DG142" s="57"/>
      <c r="DH142" s="57"/>
      <c r="DI142" s="145"/>
      <c r="DL142" s="63">
        <f ca="1">IFERROR(IF($I142="y",'Raw Weather Data'!DL140-$N142,"-"),"-")</f>
        <v>2.6620199999999983</v>
      </c>
      <c r="DM142" s="313"/>
      <c r="DN142" s="89">
        <f t="shared" ca="1" si="165"/>
        <v>2.6620199999999983</v>
      </c>
      <c r="DO142" s="58">
        <f ca="1">IFERROR(IF($I142="y",'Raw Weather Data'!DO140-$N142,"-"),"-")</f>
        <v>5.7760200000000026</v>
      </c>
      <c r="DP142" s="313"/>
      <c r="DQ142" s="89">
        <f t="shared" ca="1" si="166"/>
        <v>5.7760200000000026</v>
      </c>
      <c r="DR142" s="58">
        <f ca="1">IFERROR(IF($I142="y",'Raw Weather Data'!DR140-$N142,"-"),"-")</f>
        <v>3.3640200000000107</v>
      </c>
      <c r="DS142" s="313"/>
      <c r="DT142" s="89">
        <f t="shared" ca="1" si="167"/>
        <v>3.3640200000000107</v>
      </c>
      <c r="DU142" s="58">
        <f ca="1">IFERROR(IF($I142="y",'Raw Weather Data'!DU140-$N142,"-"),"-")</f>
        <v>7.4140199999999936</v>
      </c>
      <c r="DV142" s="313"/>
      <c r="DW142" s="89">
        <f t="shared" ca="1" si="168"/>
        <v>7.4140199999999936</v>
      </c>
      <c r="DX142" s="58">
        <f ca="1">IFERROR(IF($I142="y",'Raw Weather Data'!DX140-$N142,"-"),"-")</f>
        <v>8.6920199999999994</v>
      </c>
      <c r="DY142" s="313"/>
      <c r="DZ142" s="89">
        <f t="shared" ca="1" si="169"/>
        <v>8.6920199999999994</v>
      </c>
      <c r="EA142" s="58">
        <f ca="1">IFERROR(IF($I142="y",'Raw Weather Data'!EA140-$N142,"-"),"-")</f>
        <v>-3.7819800000000043</v>
      </c>
      <c r="EB142" s="313"/>
      <c r="EC142" s="89">
        <f t="shared" ca="1" si="170"/>
        <v>3.7819800000000043</v>
      </c>
      <c r="ED142" s="58">
        <f ca="1">IFERROR(IF($I142="y",'Raw Weather Data'!ED140-$N142,"-"),"-")</f>
        <v>1.5460199999999986</v>
      </c>
      <c r="EE142" s="313"/>
      <c r="EF142" s="89">
        <f t="shared" ca="1" si="171"/>
        <v>1.5460199999999986</v>
      </c>
      <c r="EG142" s="58">
        <f ca="1">IFERROR(IF($I142="y",'Raw Weather Data'!EG140-$N142,"-"),"-")</f>
        <v>-0.73998000000000275</v>
      </c>
      <c r="EH142" s="313"/>
      <c r="EI142" s="89">
        <f t="shared" ca="1" si="172"/>
        <v>0.73998000000000275</v>
      </c>
      <c r="EJ142" s="46">
        <f ca="1">IFERROR(IF($I142="y",'Raw Weather Data'!EJ140-$N142,"-"),"-")</f>
        <v>-6.5899799999999971</v>
      </c>
      <c r="EK142" s="313"/>
      <c r="EL142" s="89">
        <f t="shared" ca="1" si="173"/>
        <v>6.5899799999999971</v>
      </c>
      <c r="EM142" s="58" t="str">
        <f ca="1">IFERROR(IF($I142="y",'Raw Weather Data'!EM140-$N142,"-"),"-")</f>
        <v>-</v>
      </c>
      <c r="EN142" s="313"/>
      <c r="EO142" s="89" t="str">
        <f t="shared" ca="1" si="150"/>
        <v>-</v>
      </c>
      <c r="EP142" s="57"/>
      <c r="EQ142" s="57"/>
      <c r="ER142" s="144"/>
      <c r="ES142" s="57"/>
      <c r="ET142" s="57"/>
      <c r="EU142" s="144"/>
      <c r="EV142" s="57"/>
      <c r="EW142" s="57"/>
      <c r="EX142" s="144"/>
      <c r="EY142" s="57"/>
      <c r="EZ142" s="57"/>
      <c r="FA142" s="144"/>
      <c r="FB142" s="57"/>
      <c r="FC142" s="57"/>
      <c r="FD142" s="144"/>
      <c r="FE142" s="57"/>
      <c r="FF142" s="57"/>
      <c r="FG142" s="145"/>
      <c r="FJ142" s="63">
        <f ca="1">IFERROR(IF($I142="y",'Raw Weather Data'!FJ140-$N142,"-"),"-")</f>
        <v>2.6620199999999983</v>
      </c>
      <c r="FK142" s="313"/>
      <c r="FL142" s="89">
        <f t="shared" ca="1" si="174"/>
        <v>2.6620199999999983</v>
      </c>
      <c r="FM142" s="58">
        <f ca="1">IFERROR(IF($I142="y",'Raw Weather Data'!FM140-$N142,"-"),"-")</f>
        <v>5.7760200000000026</v>
      </c>
      <c r="FN142" s="313"/>
      <c r="FO142" s="89">
        <f t="shared" ca="1" si="175"/>
        <v>5.7760200000000026</v>
      </c>
      <c r="FP142" s="58">
        <f ca="1">IFERROR(IF($I142="y",'Raw Weather Data'!FP140-$N142,"-"),"-")</f>
        <v>3.3640200000000107</v>
      </c>
      <c r="FQ142" s="313"/>
      <c r="FR142" s="89">
        <f t="shared" ca="1" si="176"/>
        <v>3.3640200000000107</v>
      </c>
      <c r="FS142" s="58">
        <f ca="1">IFERROR(IF($I142="y",'Raw Weather Data'!FS140-$N142,"-"),"-")</f>
        <v>7.4140199999999936</v>
      </c>
      <c r="FT142" s="313"/>
      <c r="FU142" s="89">
        <f t="shared" ca="1" si="177"/>
        <v>7.4140199999999936</v>
      </c>
      <c r="FV142" s="58">
        <f ca="1">IFERROR(IF($I142="y",'Raw Weather Data'!FV140-$N142,"-"),"-")</f>
        <v>8.6920199999999994</v>
      </c>
      <c r="FW142" s="313"/>
      <c r="FX142" s="89">
        <f t="shared" ca="1" si="178"/>
        <v>8.6920199999999994</v>
      </c>
      <c r="FY142" s="58">
        <f ca="1">IFERROR(IF($I142="y",'Raw Weather Data'!FY140-$N142,"-"),"-")</f>
        <v>-3.7819800000000043</v>
      </c>
      <c r="FZ142" s="313"/>
      <c r="GA142" s="89">
        <f t="shared" ca="1" si="179"/>
        <v>3.7819800000000043</v>
      </c>
      <c r="GB142" s="58">
        <f ca="1">IFERROR(IF($I142="y",'Raw Weather Data'!GB140-$N142,"-"),"-")</f>
        <v>1.5460199999999986</v>
      </c>
      <c r="GC142" s="313"/>
      <c r="GD142" s="89">
        <f t="shared" ca="1" si="180"/>
        <v>1.5460199999999986</v>
      </c>
      <c r="GE142" s="58">
        <f ca="1">IFERROR(IF($I142="y",'Raw Weather Data'!GE140-$N142,"-"),"-")</f>
        <v>-0.73998000000000275</v>
      </c>
      <c r="GF142" s="313"/>
      <c r="GG142" s="89">
        <f t="shared" ca="1" si="181"/>
        <v>0.73998000000000275</v>
      </c>
      <c r="GH142" s="46">
        <f ca="1">IFERROR(IF($I142="y",'Raw Weather Data'!GH140-$N142,"-"),"-")</f>
        <v>-6.5899799999999971</v>
      </c>
      <c r="GI142" s="313"/>
      <c r="GJ142" s="89">
        <f t="shared" ca="1" si="182"/>
        <v>6.5899799999999971</v>
      </c>
      <c r="GK142" s="58" t="str">
        <f ca="1">IFERROR(IF($I142="y",'Raw Weather Data'!GK140-$N142,"-"),"-")</f>
        <v>-</v>
      </c>
      <c r="GL142" s="313"/>
      <c r="GM142" s="89" t="str">
        <f t="shared" ca="1" si="151"/>
        <v>-</v>
      </c>
      <c r="GN142" s="57"/>
      <c r="GO142" s="57"/>
      <c r="GP142" s="144"/>
      <c r="GQ142" s="57"/>
      <c r="GR142" s="57"/>
      <c r="GS142" s="144"/>
      <c r="GT142" s="57"/>
      <c r="GU142" s="57"/>
      <c r="GV142" s="144"/>
      <c r="GW142" s="57"/>
      <c r="GX142" s="57"/>
      <c r="GY142" s="144"/>
      <c r="GZ142" s="57"/>
      <c r="HA142" s="57"/>
      <c r="HB142" s="144"/>
      <c r="HC142" s="57"/>
      <c r="HD142" s="57"/>
      <c r="HE142" s="145"/>
    </row>
    <row r="143" spans="6:213" x14ac:dyDescent="0.35">
      <c r="F143" s="296"/>
      <c r="H143" s="301">
        <f t="shared" si="183"/>
        <v>12</v>
      </c>
      <c r="I143" s="301" t="str">
        <f t="shared" si="183"/>
        <v>Y</v>
      </c>
      <c r="M143" s="117">
        <f t="shared" ca="1" si="184"/>
        <v>44780</v>
      </c>
      <c r="N143" s="119">
        <f t="shared" ca="1" si="184"/>
        <v>78.167119999999997</v>
      </c>
      <c r="P143" s="63">
        <f ca="1">IFERROR(IF($I143="y",'Raw Weather Data'!P141-$N143,"-"),"-")</f>
        <v>4.1068800000000039</v>
      </c>
      <c r="Q143" s="313"/>
      <c r="R143" s="89">
        <f t="shared" ca="1" si="152"/>
        <v>4.1068800000000039</v>
      </c>
      <c r="S143" s="58">
        <f ca="1">IFERROR(IF($I143="y",'Raw Weather Data'!S141-$N143,"-"),"-")</f>
        <v>7.00488</v>
      </c>
      <c r="T143" s="313"/>
      <c r="U143" s="89">
        <f t="shared" ca="1" si="153"/>
        <v>7.00488</v>
      </c>
      <c r="V143" s="58">
        <f ca="1">IFERROR(IF($I143="y",'Raw Weather Data'!V141-$N143,"-"),"-")</f>
        <v>5.0608800000000116</v>
      </c>
      <c r="W143" s="313"/>
      <c r="X143" s="89">
        <f t="shared" ca="1" si="154"/>
        <v>5.0608800000000116</v>
      </c>
      <c r="Y143" s="58">
        <f ca="1">IFERROR(IF($I143="y",'Raw Weather Data'!Y141-$N143,"-"),"-")</f>
        <v>3.8368800000000078</v>
      </c>
      <c r="Z143" s="313"/>
      <c r="AA143" s="89">
        <f t="shared" ca="1" si="143"/>
        <v>3.8368800000000078</v>
      </c>
      <c r="AB143" s="58">
        <f ca="1">IFERROR(IF($I143="y",'Raw Weather Data'!AB141-$N143,"-"),"-")</f>
        <v>3.5848800000000125</v>
      </c>
      <c r="AC143" s="313"/>
      <c r="AD143" s="89">
        <f t="shared" ca="1" si="144"/>
        <v>3.5848800000000125</v>
      </c>
      <c r="AE143" s="58">
        <f ca="1">IFERROR(IF($I143="y",'Raw Weather Data'!AE141-$N143,"-"),"-")</f>
        <v>-4.7671199999999914</v>
      </c>
      <c r="AF143" s="313"/>
      <c r="AG143" s="89">
        <f t="shared" ca="1" si="145"/>
        <v>4.7671199999999914</v>
      </c>
      <c r="AH143" s="58">
        <f ca="1">IFERROR(IF($I143="y",'Raw Weather Data'!AH141-$N143,"-"),"-")</f>
        <v>-1.6711199999999877</v>
      </c>
      <c r="AI143" s="313"/>
      <c r="AJ143" s="89">
        <f t="shared" ca="1" si="146"/>
        <v>1.6711199999999877</v>
      </c>
      <c r="AK143" s="58">
        <f ca="1">IFERROR(IF($I143="y",'Raw Weather Data'!AK141-$N143,"-"),"-")</f>
        <v>1.190880000000007</v>
      </c>
      <c r="AL143" s="313"/>
      <c r="AM143" s="89">
        <f t="shared" ca="1" si="147"/>
        <v>1.190880000000007</v>
      </c>
      <c r="AN143" s="46">
        <f ca="1">IFERROR(IF($I143="y",'Raw Weather Data'!AN141-$N143,"-"),"-")</f>
        <v>9.4168800000000061</v>
      </c>
      <c r="AO143" s="313"/>
      <c r="AP143" s="89">
        <f t="shared" ca="1" si="148"/>
        <v>9.4168800000000061</v>
      </c>
      <c r="AQ143" s="58">
        <f ca="1">IFERROR(IF($I143="y",'Raw Weather Data'!AQ141-$N143,"-"),"-")</f>
        <v>8.8768799999999999</v>
      </c>
      <c r="AR143" s="313"/>
      <c r="AS143" s="89">
        <f t="shared" ca="1" si="149"/>
        <v>8.8768799999999999</v>
      </c>
      <c r="AT143" s="57"/>
      <c r="AU143" s="57"/>
      <c r="AV143" s="144"/>
      <c r="AW143" s="57"/>
      <c r="AX143" s="57"/>
      <c r="AY143" s="144"/>
      <c r="AZ143" s="57"/>
      <c r="BA143" s="57"/>
      <c r="BB143" s="144"/>
      <c r="BC143" s="57"/>
      <c r="BD143" s="57"/>
      <c r="BE143" s="144"/>
      <c r="BF143" s="57"/>
      <c r="BG143" s="57"/>
      <c r="BH143" s="144"/>
      <c r="BI143" s="57"/>
      <c r="BJ143" s="57"/>
      <c r="BK143" s="145"/>
      <c r="BN143" s="63">
        <f ca="1">IFERROR(IF($I143="y",'Raw Weather Data'!BN141-$N143,"-"),"-")</f>
        <v>4.1068800000000039</v>
      </c>
      <c r="BO143" s="313"/>
      <c r="BP143" s="89">
        <f t="shared" ca="1" si="155"/>
        <v>4.1068800000000039</v>
      </c>
      <c r="BQ143" s="58">
        <f ca="1">IFERROR(IF($I143="y",'Raw Weather Data'!BQ141-$N143,"-"),"-")</f>
        <v>7.00488</v>
      </c>
      <c r="BR143" s="313"/>
      <c r="BS143" s="89">
        <f t="shared" ca="1" si="156"/>
        <v>7.00488</v>
      </c>
      <c r="BT143" s="58">
        <f ca="1">IFERROR(IF($I143="y",'Raw Weather Data'!BT141-$N143,"-"),"-")</f>
        <v>5.0608800000000116</v>
      </c>
      <c r="BU143" s="313"/>
      <c r="BV143" s="89">
        <f t="shared" ca="1" si="157"/>
        <v>5.0608800000000116</v>
      </c>
      <c r="BW143" s="58">
        <f ca="1">IFERROR(IF($I143="y",'Raw Weather Data'!BW141-$N143,"-"),"-")</f>
        <v>3.8368800000000078</v>
      </c>
      <c r="BX143" s="313"/>
      <c r="BY143" s="89">
        <f t="shared" ca="1" si="158"/>
        <v>3.8368800000000078</v>
      </c>
      <c r="BZ143" s="58">
        <f ca="1">IFERROR(IF($I143="y",'Raw Weather Data'!BZ141-$N143,"-"),"-")</f>
        <v>3.5848800000000125</v>
      </c>
      <c r="CA143" s="313"/>
      <c r="CB143" s="89">
        <f t="shared" ca="1" si="159"/>
        <v>3.5848800000000125</v>
      </c>
      <c r="CC143" s="58">
        <f ca="1">IFERROR(IF($I143="y",'Raw Weather Data'!CC141-$N143,"-"),"-")</f>
        <v>-4.7671199999999914</v>
      </c>
      <c r="CD143" s="313"/>
      <c r="CE143" s="89">
        <f t="shared" ca="1" si="160"/>
        <v>4.7671199999999914</v>
      </c>
      <c r="CF143" s="58">
        <f ca="1">IFERROR(IF($I143="y",'Raw Weather Data'!CF141-$N143,"-"),"-")</f>
        <v>-1.6711199999999877</v>
      </c>
      <c r="CG143" s="313"/>
      <c r="CH143" s="89">
        <f t="shared" ca="1" si="161"/>
        <v>1.6711199999999877</v>
      </c>
      <c r="CI143" s="58">
        <f ca="1">IFERROR(IF($I143="y",'Raw Weather Data'!CI141-$N143,"-"),"-")</f>
        <v>1.190880000000007</v>
      </c>
      <c r="CJ143" s="313"/>
      <c r="CK143" s="89">
        <f t="shared" ca="1" si="162"/>
        <v>1.190880000000007</v>
      </c>
      <c r="CL143" s="46">
        <f ca="1">IFERROR(IF($I143="y",'Raw Weather Data'!CL141-$N143,"-"),"-")</f>
        <v>9.4168800000000061</v>
      </c>
      <c r="CM143" s="313"/>
      <c r="CN143" s="89">
        <f t="shared" ca="1" si="163"/>
        <v>9.4168800000000061</v>
      </c>
      <c r="CO143" s="58">
        <f ca="1">IFERROR(IF($I143="y",'Raw Weather Data'!CO141-$N143,"-"),"-")</f>
        <v>8.8768799999999999</v>
      </c>
      <c r="CP143" s="313"/>
      <c r="CQ143" s="89">
        <f t="shared" ca="1" si="164"/>
        <v>8.8768799999999999</v>
      </c>
      <c r="CR143" s="57"/>
      <c r="CS143" s="57"/>
      <c r="CT143" s="144"/>
      <c r="CU143" s="57"/>
      <c r="CV143" s="57"/>
      <c r="CW143" s="144"/>
      <c r="CX143" s="57"/>
      <c r="CY143" s="57"/>
      <c r="CZ143" s="144"/>
      <c r="DA143" s="57"/>
      <c r="DB143" s="57"/>
      <c r="DC143" s="144"/>
      <c r="DD143" s="57"/>
      <c r="DE143" s="57"/>
      <c r="DF143" s="144"/>
      <c r="DG143" s="57"/>
      <c r="DH143" s="57"/>
      <c r="DI143" s="145"/>
      <c r="DL143" s="63">
        <f ca="1">IFERROR(IF($I143="y",'Raw Weather Data'!DL141-$N143,"-"),"-")</f>
        <v>5.7808800000000105</v>
      </c>
      <c r="DM143" s="313"/>
      <c r="DN143" s="89">
        <f t="shared" ca="1" si="165"/>
        <v>5.7808800000000105</v>
      </c>
      <c r="DO143" s="58">
        <f ca="1">IFERROR(IF($I143="y",'Raw Weather Data'!DO141-$N143,"-"),"-")</f>
        <v>5.4208799999999968</v>
      </c>
      <c r="DP143" s="313"/>
      <c r="DQ143" s="89">
        <f t="shared" ca="1" si="166"/>
        <v>5.4208799999999968</v>
      </c>
      <c r="DR143" s="58">
        <f ca="1">IFERROR(IF($I143="y",'Raw Weather Data'!DR141-$N143,"-"),"-")</f>
        <v>4.8808800000000048</v>
      </c>
      <c r="DS143" s="313"/>
      <c r="DT143" s="89">
        <f t="shared" ca="1" si="167"/>
        <v>4.8808800000000048</v>
      </c>
      <c r="DU143" s="58">
        <f ca="1">IFERROR(IF($I143="y",'Raw Weather Data'!DU141-$N143,"-"),"-")</f>
        <v>4.4488800000000026</v>
      </c>
      <c r="DV143" s="313"/>
      <c r="DW143" s="89">
        <f t="shared" ca="1" si="168"/>
        <v>4.4488800000000026</v>
      </c>
      <c r="DX143" s="58">
        <f ca="1">IFERROR(IF($I143="y",'Raw Weather Data'!DX141-$N143,"-"),"-")</f>
        <v>2.3968799999999959</v>
      </c>
      <c r="DY143" s="313"/>
      <c r="DZ143" s="89">
        <f t="shared" ca="1" si="169"/>
        <v>2.3968799999999959</v>
      </c>
      <c r="EA143" s="58">
        <f ca="1">IFERROR(IF($I143="y",'Raw Weather Data'!EA141-$N143,"-"),"-")</f>
        <v>-4.6591200000000015</v>
      </c>
      <c r="EB143" s="313"/>
      <c r="EC143" s="89">
        <f t="shared" ca="1" si="170"/>
        <v>4.6591200000000015</v>
      </c>
      <c r="ED143" s="58">
        <f ca="1">IFERROR(IF($I143="y",'Raw Weather Data'!ED141-$N143,"-"),"-")</f>
        <v>1.6408799999999957</v>
      </c>
      <c r="EE143" s="313"/>
      <c r="EF143" s="89">
        <f t="shared" ca="1" si="171"/>
        <v>1.6408799999999957</v>
      </c>
      <c r="EG143" s="58">
        <f ca="1">IFERROR(IF($I143="y",'Raw Weather Data'!EG141-$N143,"-"),"-")</f>
        <v>-1.7611199999999911</v>
      </c>
      <c r="EH143" s="313"/>
      <c r="EI143" s="89">
        <f t="shared" ca="1" si="172"/>
        <v>1.7611199999999911</v>
      </c>
      <c r="EJ143" s="46">
        <f ca="1">IFERROR(IF($I143="y",'Raw Weather Data'!EJ141-$N143,"-"),"-")</f>
        <v>2.5768800000000027</v>
      </c>
      <c r="EK143" s="313"/>
      <c r="EL143" s="89">
        <f t="shared" ca="1" si="173"/>
        <v>2.5768800000000027</v>
      </c>
      <c r="EM143" s="58" t="str">
        <f ca="1">IFERROR(IF($I143="y",'Raw Weather Data'!EM141-$N143,"-"),"-")</f>
        <v>-</v>
      </c>
      <c r="EN143" s="313"/>
      <c r="EO143" s="89" t="str">
        <f t="shared" ca="1" si="150"/>
        <v>-</v>
      </c>
      <c r="EP143" s="57"/>
      <c r="EQ143" s="57"/>
      <c r="ER143" s="144"/>
      <c r="ES143" s="57"/>
      <c r="ET143" s="57"/>
      <c r="EU143" s="144"/>
      <c r="EV143" s="57"/>
      <c r="EW143" s="57"/>
      <c r="EX143" s="144"/>
      <c r="EY143" s="57"/>
      <c r="EZ143" s="57"/>
      <c r="FA143" s="144"/>
      <c r="FB143" s="57"/>
      <c r="FC143" s="57"/>
      <c r="FD143" s="144"/>
      <c r="FE143" s="57"/>
      <c r="FF143" s="57"/>
      <c r="FG143" s="145"/>
      <c r="FJ143" s="63">
        <f ca="1">IFERROR(IF($I143="y",'Raw Weather Data'!FJ141-$N143,"-"),"-")</f>
        <v>5.7808800000000105</v>
      </c>
      <c r="FK143" s="313"/>
      <c r="FL143" s="89">
        <f t="shared" ca="1" si="174"/>
        <v>5.7808800000000105</v>
      </c>
      <c r="FM143" s="58">
        <f ca="1">IFERROR(IF($I143="y",'Raw Weather Data'!FM141-$N143,"-"),"-")</f>
        <v>5.4208799999999968</v>
      </c>
      <c r="FN143" s="313"/>
      <c r="FO143" s="89">
        <f t="shared" ca="1" si="175"/>
        <v>5.4208799999999968</v>
      </c>
      <c r="FP143" s="58">
        <f ca="1">IFERROR(IF($I143="y",'Raw Weather Data'!FP141-$N143,"-"),"-")</f>
        <v>4.8808800000000048</v>
      </c>
      <c r="FQ143" s="313"/>
      <c r="FR143" s="89">
        <f t="shared" ca="1" si="176"/>
        <v>4.8808800000000048</v>
      </c>
      <c r="FS143" s="58">
        <f ca="1">IFERROR(IF($I143="y",'Raw Weather Data'!FS141-$N143,"-"),"-")</f>
        <v>4.4488800000000026</v>
      </c>
      <c r="FT143" s="313"/>
      <c r="FU143" s="89">
        <f t="shared" ca="1" si="177"/>
        <v>4.4488800000000026</v>
      </c>
      <c r="FV143" s="58">
        <f ca="1">IFERROR(IF($I143="y",'Raw Weather Data'!FV141-$N143,"-"),"-")</f>
        <v>2.3968799999999959</v>
      </c>
      <c r="FW143" s="313"/>
      <c r="FX143" s="89">
        <f t="shared" ca="1" si="178"/>
        <v>2.3968799999999959</v>
      </c>
      <c r="FY143" s="58">
        <f ca="1">IFERROR(IF($I143="y",'Raw Weather Data'!FY141-$N143,"-"),"-")</f>
        <v>-4.6591200000000015</v>
      </c>
      <c r="FZ143" s="313"/>
      <c r="GA143" s="89">
        <f t="shared" ca="1" si="179"/>
        <v>4.6591200000000015</v>
      </c>
      <c r="GB143" s="58">
        <f ca="1">IFERROR(IF($I143="y",'Raw Weather Data'!GB141-$N143,"-"),"-")</f>
        <v>1.6408799999999957</v>
      </c>
      <c r="GC143" s="313"/>
      <c r="GD143" s="89">
        <f t="shared" ca="1" si="180"/>
        <v>1.6408799999999957</v>
      </c>
      <c r="GE143" s="58">
        <f ca="1">IFERROR(IF($I143="y",'Raw Weather Data'!GE141-$N143,"-"),"-")</f>
        <v>-1.7611199999999911</v>
      </c>
      <c r="GF143" s="313"/>
      <c r="GG143" s="89">
        <f t="shared" ca="1" si="181"/>
        <v>1.7611199999999911</v>
      </c>
      <c r="GH143" s="46">
        <f ca="1">IFERROR(IF($I143="y",'Raw Weather Data'!GH141-$N143,"-"),"-")</f>
        <v>2.5768800000000027</v>
      </c>
      <c r="GI143" s="313"/>
      <c r="GJ143" s="89">
        <f t="shared" ca="1" si="182"/>
        <v>2.5768800000000027</v>
      </c>
      <c r="GK143" s="58" t="str">
        <f ca="1">IFERROR(IF($I143="y",'Raw Weather Data'!GK141-$N143,"-"),"-")</f>
        <v>-</v>
      </c>
      <c r="GL143" s="313"/>
      <c r="GM143" s="89" t="str">
        <f t="shared" ca="1" si="151"/>
        <v>-</v>
      </c>
      <c r="GN143" s="57"/>
      <c r="GO143" s="57"/>
      <c r="GP143" s="144"/>
      <c r="GQ143" s="57"/>
      <c r="GR143" s="57"/>
      <c r="GS143" s="144"/>
      <c r="GT143" s="57"/>
      <c r="GU143" s="57"/>
      <c r="GV143" s="144"/>
      <c r="GW143" s="57"/>
      <c r="GX143" s="57"/>
      <c r="GY143" s="144"/>
      <c r="GZ143" s="57"/>
      <c r="HA143" s="57"/>
      <c r="HB143" s="144"/>
      <c r="HC143" s="57"/>
      <c r="HD143" s="57"/>
      <c r="HE143" s="145"/>
    </row>
    <row r="144" spans="6:213" x14ac:dyDescent="0.35">
      <c r="F144" s="296"/>
      <c r="H144" s="301">
        <f t="shared" si="183"/>
        <v>13</v>
      </c>
      <c r="I144" s="301" t="str">
        <f t="shared" si="183"/>
        <v>Y</v>
      </c>
      <c r="M144" s="117">
        <f t="shared" ca="1" si="184"/>
        <v>44779</v>
      </c>
      <c r="N144" s="119">
        <f t="shared" ca="1" si="184"/>
        <v>83.854939999999999</v>
      </c>
      <c r="P144" s="63">
        <f ca="1">IFERROR(IF($I144="y",'Raw Weather Data'!P142-$N144,"-"),"-")</f>
        <v>-3.3989399999999961</v>
      </c>
      <c r="Q144" s="313"/>
      <c r="R144" s="89">
        <f t="shared" ca="1" si="152"/>
        <v>3.3989399999999961</v>
      </c>
      <c r="S144" s="58">
        <f ca="1">IFERROR(IF($I144="y",'Raw Weather Data'!S142-$N144,"-"),"-")</f>
        <v>-3.3269399999999933</v>
      </c>
      <c r="T144" s="313"/>
      <c r="U144" s="89">
        <f t="shared" ca="1" si="153"/>
        <v>3.3269399999999933</v>
      </c>
      <c r="V144" s="58">
        <f ca="1">IFERROR(IF($I144="y",'Raw Weather Data'!V142-$N144,"-"),"-")</f>
        <v>-2.7149399999999986</v>
      </c>
      <c r="W144" s="313"/>
      <c r="X144" s="89">
        <f t="shared" ca="1" si="154"/>
        <v>2.7149399999999986</v>
      </c>
      <c r="Y144" s="58">
        <f ca="1">IFERROR(IF($I144="y",'Raw Weather Data'!Y142-$N144,"-"),"-")</f>
        <v>-4.0289400000000057</v>
      </c>
      <c r="Z144" s="313"/>
      <c r="AA144" s="89">
        <f t="shared" ca="1" si="143"/>
        <v>4.0289400000000057</v>
      </c>
      <c r="AB144" s="58">
        <f ca="1">IFERROR(IF($I144="y",'Raw Weather Data'!AB142-$N144,"-"),"-")</f>
        <v>-3.7589399999999955</v>
      </c>
      <c r="AC144" s="313"/>
      <c r="AD144" s="89">
        <f t="shared" ca="1" si="144"/>
        <v>3.7589399999999955</v>
      </c>
      <c r="AE144" s="58">
        <f ca="1">IFERROR(IF($I144="y",'Raw Weather Data'!AE142-$N144,"-"),"-")</f>
        <v>-6.638939999999991</v>
      </c>
      <c r="AF144" s="313"/>
      <c r="AG144" s="89">
        <f t="shared" ca="1" si="145"/>
        <v>6.638939999999991</v>
      </c>
      <c r="AH144" s="58">
        <f ca="1">IFERROR(IF($I144="y",'Raw Weather Data'!AH142-$N144,"-"),"-")</f>
        <v>-6.9629400000000032</v>
      </c>
      <c r="AI144" s="313"/>
      <c r="AJ144" s="89">
        <f t="shared" ca="1" si="146"/>
        <v>6.9629400000000032</v>
      </c>
      <c r="AK144" s="58">
        <f ca="1">IFERROR(IF($I144="y",'Raw Weather Data'!AK142-$N144,"-"),"-")</f>
        <v>1.965059999999994</v>
      </c>
      <c r="AL144" s="313"/>
      <c r="AM144" s="89">
        <f t="shared" ca="1" si="147"/>
        <v>1.965059999999994</v>
      </c>
      <c r="AN144" s="46">
        <f ca="1">IFERROR(IF($I144="y",'Raw Weather Data'!AN142-$N144,"-"),"-")</f>
        <v>-1.0769399999999933</v>
      </c>
      <c r="AO144" s="313"/>
      <c r="AP144" s="89">
        <f t="shared" ca="1" si="148"/>
        <v>1.0769399999999933</v>
      </c>
      <c r="AQ144" s="58">
        <f ca="1">IFERROR(IF($I144="y",'Raw Weather Data'!AQ142-$N144,"-"),"-")</f>
        <v>1.7130600000000129</v>
      </c>
      <c r="AR144" s="313"/>
      <c r="AS144" s="89">
        <f t="shared" ca="1" si="149"/>
        <v>1.7130600000000129</v>
      </c>
      <c r="AT144" s="57"/>
      <c r="AU144" s="57"/>
      <c r="AV144" s="144"/>
      <c r="AW144" s="57"/>
      <c r="AX144" s="57"/>
      <c r="AY144" s="144"/>
      <c r="AZ144" s="57"/>
      <c r="BA144" s="57"/>
      <c r="BB144" s="144"/>
      <c r="BC144" s="57"/>
      <c r="BD144" s="57"/>
      <c r="BE144" s="144"/>
      <c r="BF144" s="57"/>
      <c r="BG144" s="57"/>
      <c r="BH144" s="144"/>
      <c r="BI144" s="57"/>
      <c r="BJ144" s="57"/>
      <c r="BK144" s="145"/>
      <c r="BN144" s="63">
        <f ca="1">IFERROR(IF($I144="y",'Raw Weather Data'!BN142-$N144,"-"),"-")</f>
        <v>-3.3989399999999961</v>
      </c>
      <c r="BO144" s="313"/>
      <c r="BP144" s="89">
        <f t="shared" ca="1" si="155"/>
        <v>3.3989399999999961</v>
      </c>
      <c r="BQ144" s="58">
        <f ca="1">IFERROR(IF($I144="y",'Raw Weather Data'!BQ142-$N144,"-"),"-")</f>
        <v>-3.3269399999999933</v>
      </c>
      <c r="BR144" s="313"/>
      <c r="BS144" s="89">
        <f t="shared" ca="1" si="156"/>
        <v>3.3269399999999933</v>
      </c>
      <c r="BT144" s="58">
        <f ca="1">IFERROR(IF($I144="y",'Raw Weather Data'!BT142-$N144,"-"),"-")</f>
        <v>-2.7149399999999986</v>
      </c>
      <c r="BU144" s="313"/>
      <c r="BV144" s="89">
        <f t="shared" ca="1" si="157"/>
        <v>2.7149399999999986</v>
      </c>
      <c r="BW144" s="58">
        <f ca="1">IFERROR(IF($I144="y",'Raw Weather Data'!BW142-$N144,"-"),"-")</f>
        <v>-4.0289400000000057</v>
      </c>
      <c r="BX144" s="313"/>
      <c r="BY144" s="89">
        <f t="shared" ca="1" si="158"/>
        <v>4.0289400000000057</v>
      </c>
      <c r="BZ144" s="58">
        <f ca="1">IFERROR(IF($I144="y",'Raw Weather Data'!BZ142-$N144,"-"),"-")</f>
        <v>-3.7589399999999955</v>
      </c>
      <c r="CA144" s="313"/>
      <c r="CB144" s="89">
        <f t="shared" ca="1" si="159"/>
        <v>3.7589399999999955</v>
      </c>
      <c r="CC144" s="58">
        <f ca="1">IFERROR(IF($I144="y",'Raw Weather Data'!CC142-$N144,"-"),"-")</f>
        <v>-6.638939999999991</v>
      </c>
      <c r="CD144" s="313"/>
      <c r="CE144" s="89">
        <f t="shared" ca="1" si="160"/>
        <v>6.638939999999991</v>
      </c>
      <c r="CF144" s="58">
        <f ca="1">IFERROR(IF($I144="y",'Raw Weather Data'!CF142-$N144,"-"),"-")</f>
        <v>-6.9629400000000032</v>
      </c>
      <c r="CG144" s="313"/>
      <c r="CH144" s="89">
        <f t="shared" ca="1" si="161"/>
        <v>6.9629400000000032</v>
      </c>
      <c r="CI144" s="58">
        <f ca="1">IFERROR(IF($I144="y",'Raw Weather Data'!CI142-$N144,"-"),"-")</f>
        <v>1.965059999999994</v>
      </c>
      <c r="CJ144" s="313"/>
      <c r="CK144" s="89">
        <f t="shared" ca="1" si="162"/>
        <v>1.965059999999994</v>
      </c>
      <c r="CL144" s="46">
        <f ca="1">IFERROR(IF($I144="y",'Raw Weather Data'!CL142-$N144,"-"),"-")</f>
        <v>-1.0769399999999933</v>
      </c>
      <c r="CM144" s="313"/>
      <c r="CN144" s="89">
        <f t="shared" ca="1" si="163"/>
        <v>1.0769399999999933</v>
      </c>
      <c r="CO144" s="58">
        <f ca="1">IFERROR(IF($I144="y",'Raw Weather Data'!CO142-$N144,"-"),"-")</f>
        <v>1.7130600000000129</v>
      </c>
      <c r="CP144" s="313"/>
      <c r="CQ144" s="89">
        <f t="shared" ca="1" si="164"/>
        <v>1.7130600000000129</v>
      </c>
      <c r="CR144" s="57"/>
      <c r="CS144" s="57"/>
      <c r="CT144" s="144"/>
      <c r="CU144" s="57"/>
      <c r="CV144" s="57"/>
      <c r="CW144" s="144"/>
      <c r="CX144" s="57"/>
      <c r="CY144" s="57"/>
      <c r="CZ144" s="144"/>
      <c r="DA144" s="57"/>
      <c r="DB144" s="57"/>
      <c r="DC144" s="144"/>
      <c r="DD144" s="57"/>
      <c r="DE144" s="57"/>
      <c r="DF144" s="144"/>
      <c r="DG144" s="57"/>
      <c r="DH144" s="57"/>
      <c r="DI144" s="145"/>
      <c r="DL144" s="63">
        <f ca="1">IFERROR(IF($I144="y",'Raw Weather Data'!DL142-$N144,"-"),"-")</f>
        <v>-3.3089400000000069</v>
      </c>
      <c r="DM144" s="313"/>
      <c r="DN144" s="89">
        <f t="shared" ca="1" si="165"/>
        <v>3.3089400000000069</v>
      </c>
      <c r="DO144" s="58">
        <f ca="1">IFERROR(IF($I144="y",'Raw Weather Data'!DO142-$N144,"-"),"-")</f>
        <v>-3.0389399999999966</v>
      </c>
      <c r="DP144" s="313"/>
      <c r="DQ144" s="89">
        <f t="shared" ca="1" si="166"/>
        <v>3.0389399999999966</v>
      </c>
      <c r="DR144" s="58">
        <f ca="1">IFERROR(IF($I144="y",'Raw Weather Data'!DR142-$N144,"-"),"-")</f>
        <v>-4.442939999999993</v>
      </c>
      <c r="DS144" s="313"/>
      <c r="DT144" s="89">
        <f t="shared" ca="1" si="167"/>
        <v>4.442939999999993</v>
      </c>
      <c r="DU144" s="58">
        <f ca="1">IFERROR(IF($I144="y",'Raw Weather Data'!DU142-$N144,"-"),"-")</f>
        <v>-4.5149399999999957</v>
      </c>
      <c r="DV144" s="313"/>
      <c r="DW144" s="89">
        <f t="shared" ca="1" si="168"/>
        <v>4.5149399999999957</v>
      </c>
      <c r="DX144" s="58">
        <f ca="1">IFERROR(IF($I144="y",'Raw Weather Data'!DX142-$N144,"-"),"-")</f>
        <v>-6.7289399999999944</v>
      </c>
      <c r="DY144" s="313"/>
      <c r="DZ144" s="89">
        <f t="shared" ca="1" si="169"/>
        <v>6.7289399999999944</v>
      </c>
      <c r="EA144" s="58">
        <f ca="1">IFERROR(IF($I144="y",'Raw Weather Data'!EA142-$N144,"-"),"-")</f>
        <v>-9.5729400000000027</v>
      </c>
      <c r="EB144" s="313"/>
      <c r="EC144" s="89">
        <f t="shared" ca="1" si="170"/>
        <v>9.5729400000000027</v>
      </c>
      <c r="ED144" s="58">
        <f ca="1">IFERROR(IF($I144="y",'Raw Weather Data'!ED142-$N144,"-"),"-")</f>
        <v>-6.6209399999999903</v>
      </c>
      <c r="EE144" s="313"/>
      <c r="EF144" s="89">
        <f t="shared" ca="1" si="171"/>
        <v>6.6209399999999903</v>
      </c>
      <c r="EG144" s="58">
        <f ca="1">IFERROR(IF($I144="y",'Raw Weather Data'!EG142-$N144,"-"),"-")</f>
        <v>2.4330600000000118</v>
      </c>
      <c r="EH144" s="313"/>
      <c r="EI144" s="89">
        <f t="shared" ca="1" si="172"/>
        <v>2.4330600000000118</v>
      </c>
      <c r="EJ144" s="46">
        <f ca="1">IFERROR(IF($I144="y",'Raw Weather Data'!EJ142-$N144,"-"),"-")</f>
        <v>-2.8049399999999878</v>
      </c>
      <c r="EK144" s="313"/>
      <c r="EL144" s="89">
        <f t="shared" ca="1" si="173"/>
        <v>2.8049399999999878</v>
      </c>
      <c r="EM144" s="58" t="str">
        <f ca="1">IFERROR(IF($I144="y",'Raw Weather Data'!EM142-$N144,"-"),"-")</f>
        <v>-</v>
      </c>
      <c r="EN144" s="313"/>
      <c r="EO144" s="89" t="str">
        <f t="shared" ca="1" si="150"/>
        <v>-</v>
      </c>
      <c r="EP144" s="57"/>
      <c r="EQ144" s="57"/>
      <c r="ER144" s="144"/>
      <c r="ES144" s="57"/>
      <c r="ET144" s="57"/>
      <c r="EU144" s="144"/>
      <c r="EV144" s="57"/>
      <c r="EW144" s="57"/>
      <c r="EX144" s="144"/>
      <c r="EY144" s="57"/>
      <c r="EZ144" s="57"/>
      <c r="FA144" s="144"/>
      <c r="FB144" s="57"/>
      <c r="FC144" s="57"/>
      <c r="FD144" s="144"/>
      <c r="FE144" s="57"/>
      <c r="FF144" s="57"/>
      <c r="FG144" s="145"/>
      <c r="FJ144" s="63">
        <f ca="1">IFERROR(IF($I144="y",'Raw Weather Data'!FJ142-$N144,"-"),"-")</f>
        <v>-3.3089400000000069</v>
      </c>
      <c r="FK144" s="313"/>
      <c r="FL144" s="89">
        <f t="shared" ca="1" si="174"/>
        <v>3.3089400000000069</v>
      </c>
      <c r="FM144" s="58">
        <f ca="1">IFERROR(IF($I144="y",'Raw Weather Data'!FM142-$N144,"-"),"-")</f>
        <v>-3.0389399999999966</v>
      </c>
      <c r="FN144" s="313"/>
      <c r="FO144" s="89">
        <f t="shared" ca="1" si="175"/>
        <v>3.0389399999999966</v>
      </c>
      <c r="FP144" s="58">
        <f ca="1">IFERROR(IF($I144="y",'Raw Weather Data'!FP142-$N144,"-"),"-")</f>
        <v>-4.442939999999993</v>
      </c>
      <c r="FQ144" s="313"/>
      <c r="FR144" s="89">
        <f t="shared" ca="1" si="176"/>
        <v>4.442939999999993</v>
      </c>
      <c r="FS144" s="58">
        <f ca="1">IFERROR(IF($I144="y",'Raw Weather Data'!FS142-$N144,"-"),"-")</f>
        <v>-4.5149399999999957</v>
      </c>
      <c r="FT144" s="313"/>
      <c r="FU144" s="89">
        <f t="shared" ca="1" si="177"/>
        <v>4.5149399999999957</v>
      </c>
      <c r="FV144" s="58">
        <f ca="1">IFERROR(IF($I144="y",'Raw Weather Data'!FV142-$N144,"-"),"-")</f>
        <v>-6.7289399999999944</v>
      </c>
      <c r="FW144" s="313"/>
      <c r="FX144" s="89">
        <f t="shared" ca="1" si="178"/>
        <v>6.7289399999999944</v>
      </c>
      <c r="FY144" s="58">
        <f ca="1">IFERROR(IF($I144="y",'Raw Weather Data'!FY142-$N144,"-"),"-")</f>
        <v>-9.5729400000000027</v>
      </c>
      <c r="FZ144" s="313"/>
      <c r="GA144" s="89">
        <f t="shared" ca="1" si="179"/>
        <v>9.5729400000000027</v>
      </c>
      <c r="GB144" s="58">
        <f ca="1">IFERROR(IF($I144="y",'Raw Weather Data'!GB142-$N144,"-"),"-")</f>
        <v>-6.6209399999999903</v>
      </c>
      <c r="GC144" s="313"/>
      <c r="GD144" s="89">
        <f t="shared" ca="1" si="180"/>
        <v>6.6209399999999903</v>
      </c>
      <c r="GE144" s="58">
        <f ca="1">IFERROR(IF($I144="y",'Raw Weather Data'!GE142-$N144,"-"),"-")</f>
        <v>2.4330600000000118</v>
      </c>
      <c r="GF144" s="313"/>
      <c r="GG144" s="89">
        <f t="shared" ca="1" si="181"/>
        <v>2.4330600000000118</v>
      </c>
      <c r="GH144" s="46">
        <f ca="1">IFERROR(IF($I144="y",'Raw Weather Data'!GH142-$N144,"-"),"-")</f>
        <v>-2.8049399999999878</v>
      </c>
      <c r="GI144" s="313"/>
      <c r="GJ144" s="89">
        <f t="shared" ca="1" si="182"/>
        <v>2.8049399999999878</v>
      </c>
      <c r="GK144" s="58" t="str">
        <f ca="1">IFERROR(IF($I144="y",'Raw Weather Data'!GK142-$N144,"-"),"-")</f>
        <v>-</v>
      </c>
      <c r="GL144" s="313"/>
      <c r="GM144" s="89" t="str">
        <f t="shared" ca="1" si="151"/>
        <v>-</v>
      </c>
      <c r="GN144" s="57"/>
      <c r="GO144" s="57"/>
      <c r="GP144" s="144"/>
      <c r="GQ144" s="57"/>
      <c r="GR144" s="57"/>
      <c r="GS144" s="144"/>
      <c r="GT144" s="57"/>
      <c r="GU144" s="57"/>
      <c r="GV144" s="144"/>
      <c r="GW144" s="57"/>
      <c r="GX144" s="57"/>
      <c r="GY144" s="144"/>
      <c r="GZ144" s="57"/>
      <c r="HA144" s="57"/>
      <c r="HB144" s="144"/>
      <c r="HC144" s="57"/>
      <c r="HD144" s="57"/>
      <c r="HE144" s="145"/>
    </row>
    <row r="145" spans="6:213" x14ac:dyDescent="0.35">
      <c r="F145" s="296"/>
      <c r="H145" s="301">
        <f t="shared" si="183"/>
        <v>14</v>
      </c>
      <c r="I145" s="301" t="str">
        <f t="shared" si="183"/>
        <v>Y</v>
      </c>
      <c r="M145" s="117">
        <f t="shared" ca="1" si="184"/>
        <v>44778</v>
      </c>
      <c r="N145" s="119">
        <f t="shared" ca="1" si="184"/>
        <v>78.642500000000013</v>
      </c>
      <c r="P145" s="63">
        <f ca="1">IFERROR(IF($I145="y",'Raw Weather Data'!P143-$N145,"-"),"-")</f>
        <v>-3.208500000000015</v>
      </c>
      <c r="Q145" s="313"/>
      <c r="R145" s="89">
        <f t="shared" ca="1" si="152"/>
        <v>3.208500000000015</v>
      </c>
      <c r="S145" s="58">
        <f ca="1">IFERROR(IF($I145="y",'Raw Weather Data'!S143-$N145,"-"),"-")</f>
        <v>-4.3785000000000025</v>
      </c>
      <c r="T145" s="313"/>
      <c r="U145" s="89">
        <f t="shared" ca="1" si="153"/>
        <v>4.3785000000000025</v>
      </c>
      <c r="V145" s="58">
        <f ca="1">IFERROR(IF($I145="y",'Raw Weather Data'!V143-$N145,"-"),"-")</f>
        <v>-4.6305000000000121</v>
      </c>
      <c r="W145" s="313"/>
      <c r="X145" s="89">
        <f t="shared" ca="1" si="154"/>
        <v>4.6305000000000121</v>
      </c>
      <c r="Y145" s="58">
        <f ca="1">IFERROR(IF($I145="y",'Raw Weather Data'!Y143-$N145,"-"),"-")</f>
        <v>-4.4325000000000045</v>
      </c>
      <c r="Z145" s="313"/>
      <c r="AA145" s="89">
        <f t="shared" ca="1" si="143"/>
        <v>4.4325000000000045</v>
      </c>
      <c r="AB145" s="58">
        <f ca="1">IFERROR(IF($I145="y",'Raw Weather Data'!AB143-$N145,"-"),"-")</f>
        <v>-7.978500000000011</v>
      </c>
      <c r="AC145" s="313"/>
      <c r="AD145" s="89">
        <f t="shared" ca="1" si="144"/>
        <v>7.978500000000011</v>
      </c>
      <c r="AE145" s="58">
        <f ca="1">IFERROR(IF($I145="y",'Raw Weather Data'!AE143-$N145,"-"),"-")</f>
        <v>-5.4765000000000157</v>
      </c>
      <c r="AF145" s="313"/>
      <c r="AG145" s="89">
        <f t="shared" ca="1" si="145"/>
        <v>5.4765000000000157</v>
      </c>
      <c r="AH145" s="58">
        <f ca="1">IFERROR(IF($I145="y",'Raw Weather Data'!AH143-$N145,"-"),"-")</f>
        <v>2.2094999999999914</v>
      </c>
      <c r="AI145" s="313"/>
      <c r="AJ145" s="89">
        <f t="shared" ca="1" si="146"/>
        <v>2.2094999999999914</v>
      </c>
      <c r="AK145" s="58">
        <f ca="1">IFERROR(IF($I145="y",'Raw Weather Data'!AK143-$N145,"-"),"-")</f>
        <v>-3.640500000000003</v>
      </c>
      <c r="AL145" s="313"/>
      <c r="AM145" s="89">
        <f t="shared" ca="1" si="147"/>
        <v>3.640500000000003</v>
      </c>
      <c r="AN145" s="46">
        <f ca="1">IFERROR(IF($I145="y",'Raw Weather Data'!AN143-$N145,"-"),"-")</f>
        <v>2.1374999999999886</v>
      </c>
      <c r="AO145" s="313"/>
      <c r="AP145" s="89">
        <f t="shared" ca="1" si="148"/>
        <v>2.1374999999999886</v>
      </c>
      <c r="AQ145" s="58">
        <f ca="1">IFERROR(IF($I145="y",'Raw Weather Data'!AQ143-$N145,"-"),"-")</f>
        <v>8.7974999999999852</v>
      </c>
      <c r="AR145" s="313"/>
      <c r="AS145" s="89">
        <f t="shared" ca="1" si="149"/>
        <v>8.7974999999999852</v>
      </c>
      <c r="AT145" s="57"/>
      <c r="AU145" s="57"/>
      <c r="AV145" s="144"/>
      <c r="AW145" s="57"/>
      <c r="AX145" s="57"/>
      <c r="AY145" s="144"/>
      <c r="AZ145" s="57"/>
      <c r="BA145" s="57"/>
      <c r="BB145" s="144"/>
      <c r="BC145" s="57"/>
      <c r="BD145" s="57"/>
      <c r="BE145" s="144"/>
      <c r="BF145" s="57"/>
      <c r="BG145" s="57"/>
      <c r="BH145" s="144"/>
      <c r="BI145" s="57"/>
      <c r="BJ145" s="57"/>
      <c r="BK145" s="145"/>
      <c r="BN145" s="63">
        <f ca="1">IFERROR(IF($I145="y",'Raw Weather Data'!BN143-$N145,"-"),"-")</f>
        <v>-3.208500000000015</v>
      </c>
      <c r="BO145" s="313"/>
      <c r="BP145" s="89">
        <f t="shared" ca="1" si="155"/>
        <v>3.208500000000015</v>
      </c>
      <c r="BQ145" s="58">
        <f ca="1">IFERROR(IF($I145="y",'Raw Weather Data'!BQ143-$N145,"-"),"-")</f>
        <v>-4.3785000000000025</v>
      </c>
      <c r="BR145" s="313"/>
      <c r="BS145" s="89">
        <f t="shared" ca="1" si="156"/>
        <v>4.3785000000000025</v>
      </c>
      <c r="BT145" s="58">
        <f ca="1">IFERROR(IF($I145="y",'Raw Weather Data'!BT143-$N145,"-"),"-")</f>
        <v>-4.6305000000000121</v>
      </c>
      <c r="BU145" s="313"/>
      <c r="BV145" s="89">
        <f t="shared" ca="1" si="157"/>
        <v>4.6305000000000121</v>
      </c>
      <c r="BW145" s="58">
        <f ca="1">IFERROR(IF($I145="y",'Raw Weather Data'!BW143-$N145,"-"),"-")</f>
        <v>-4.4325000000000045</v>
      </c>
      <c r="BX145" s="313"/>
      <c r="BY145" s="89">
        <f t="shared" ca="1" si="158"/>
        <v>4.4325000000000045</v>
      </c>
      <c r="BZ145" s="58">
        <f ca="1">IFERROR(IF($I145="y",'Raw Weather Data'!BZ143-$N145,"-"),"-")</f>
        <v>-7.978500000000011</v>
      </c>
      <c r="CA145" s="313"/>
      <c r="CB145" s="89">
        <f t="shared" ca="1" si="159"/>
        <v>7.978500000000011</v>
      </c>
      <c r="CC145" s="58">
        <f ca="1">IFERROR(IF($I145="y",'Raw Weather Data'!CC143-$N145,"-"),"-")</f>
        <v>-5.4765000000000157</v>
      </c>
      <c r="CD145" s="313"/>
      <c r="CE145" s="89">
        <f t="shared" ca="1" si="160"/>
        <v>5.4765000000000157</v>
      </c>
      <c r="CF145" s="58">
        <f ca="1">IFERROR(IF($I145="y",'Raw Weather Data'!CF143-$N145,"-"),"-")</f>
        <v>2.2094999999999914</v>
      </c>
      <c r="CG145" s="313"/>
      <c r="CH145" s="89">
        <f t="shared" ca="1" si="161"/>
        <v>2.2094999999999914</v>
      </c>
      <c r="CI145" s="58">
        <f ca="1">IFERROR(IF($I145="y",'Raw Weather Data'!CI143-$N145,"-"),"-")</f>
        <v>-3.640500000000003</v>
      </c>
      <c r="CJ145" s="313"/>
      <c r="CK145" s="89">
        <f t="shared" ca="1" si="162"/>
        <v>3.640500000000003</v>
      </c>
      <c r="CL145" s="46">
        <f ca="1">IFERROR(IF($I145="y",'Raw Weather Data'!CL143-$N145,"-"),"-")</f>
        <v>2.1374999999999886</v>
      </c>
      <c r="CM145" s="313"/>
      <c r="CN145" s="89">
        <f t="shared" ca="1" si="163"/>
        <v>2.1374999999999886</v>
      </c>
      <c r="CO145" s="58">
        <f ca="1">IFERROR(IF($I145="y",'Raw Weather Data'!CO143-$N145,"-"),"-")</f>
        <v>8.7974999999999852</v>
      </c>
      <c r="CP145" s="313"/>
      <c r="CQ145" s="89">
        <f t="shared" ca="1" si="164"/>
        <v>8.7974999999999852</v>
      </c>
      <c r="CR145" s="57"/>
      <c r="CS145" s="57"/>
      <c r="CT145" s="144"/>
      <c r="CU145" s="57"/>
      <c r="CV145" s="57"/>
      <c r="CW145" s="144"/>
      <c r="CX145" s="57"/>
      <c r="CY145" s="57"/>
      <c r="CZ145" s="144"/>
      <c r="DA145" s="57"/>
      <c r="DB145" s="57"/>
      <c r="DC145" s="144"/>
      <c r="DD145" s="57"/>
      <c r="DE145" s="57"/>
      <c r="DF145" s="144"/>
      <c r="DG145" s="57"/>
      <c r="DH145" s="57"/>
      <c r="DI145" s="145"/>
      <c r="DL145" s="63">
        <f ca="1">IFERROR(IF($I145="y",'Raw Weather Data'!DL143-$N145,"-"),"-")</f>
        <v>-3.424500000000009</v>
      </c>
      <c r="DM145" s="313"/>
      <c r="DN145" s="89">
        <f t="shared" ca="1" si="165"/>
        <v>3.424500000000009</v>
      </c>
      <c r="DO145" s="58">
        <f ca="1">IFERROR(IF($I145="y",'Raw Weather Data'!DO143-$N145,"-"),"-")</f>
        <v>-4.7745000000000175</v>
      </c>
      <c r="DP145" s="313"/>
      <c r="DQ145" s="89">
        <f t="shared" ca="1" si="166"/>
        <v>4.7745000000000175</v>
      </c>
      <c r="DR145" s="58">
        <f ca="1">IFERROR(IF($I145="y",'Raw Weather Data'!DR143-$N145,"-"),"-")</f>
        <v>-5.0265000000000128</v>
      </c>
      <c r="DS145" s="313"/>
      <c r="DT145" s="89">
        <f t="shared" ca="1" si="167"/>
        <v>5.0265000000000128</v>
      </c>
      <c r="DU145" s="58">
        <f ca="1">IFERROR(IF($I145="y",'Raw Weather Data'!DU143-$N145,"-"),"-")</f>
        <v>-5.7105000000000246</v>
      </c>
      <c r="DV145" s="313"/>
      <c r="DW145" s="89">
        <f t="shared" ca="1" si="168"/>
        <v>5.7105000000000246</v>
      </c>
      <c r="DX145" s="58">
        <f ca="1">IFERROR(IF($I145="y",'Raw Weather Data'!DX143-$N145,"-"),"-")</f>
        <v>-7.0065000000000168</v>
      </c>
      <c r="DY145" s="313"/>
      <c r="DZ145" s="89">
        <f t="shared" ca="1" si="169"/>
        <v>7.0065000000000168</v>
      </c>
      <c r="EA145" s="58">
        <f ca="1">IFERROR(IF($I145="y",'Raw Weather Data'!EA143-$N145,"-"),"-")</f>
        <v>-6.5384999999999991</v>
      </c>
      <c r="EB145" s="313"/>
      <c r="EC145" s="89">
        <f t="shared" ca="1" si="170"/>
        <v>6.5384999999999991</v>
      </c>
      <c r="ED145" s="58">
        <f ca="1">IFERROR(IF($I145="y",'Raw Weather Data'!ED143-$N145,"-"),"-")</f>
        <v>6.6374999999999886</v>
      </c>
      <c r="EE145" s="313"/>
      <c r="EF145" s="89">
        <f t="shared" ca="1" si="171"/>
        <v>6.6374999999999886</v>
      </c>
      <c r="EG145" s="58">
        <f ca="1">IFERROR(IF($I145="y",'Raw Weather Data'!EG143-$N145,"-"),"-")</f>
        <v>-3.2985000000000184</v>
      </c>
      <c r="EH145" s="313"/>
      <c r="EI145" s="89">
        <f t="shared" ca="1" si="172"/>
        <v>3.2985000000000184</v>
      </c>
      <c r="EJ145" s="46">
        <f ca="1">IFERROR(IF($I145="y",'Raw Weather Data'!EJ143-$N145,"-"),"-")</f>
        <v>0.31949999999999079</v>
      </c>
      <c r="EK145" s="313"/>
      <c r="EL145" s="89">
        <f t="shared" ca="1" si="173"/>
        <v>0.31949999999999079</v>
      </c>
      <c r="EM145" s="58" t="str">
        <f ca="1">IFERROR(IF($I145="y",'Raw Weather Data'!EM143-$N145,"-"),"-")</f>
        <v>-</v>
      </c>
      <c r="EN145" s="313"/>
      <c r="EO145" s="89" t="str">
        <f t="shared" ca="1" si="150"/>
        <v>-</v>
      </c>
      <c r="EP145" s="57"/>
      <c r="EQ145" s="57"/>
      <c r="ER145" s="144"/>
      <c r="ES145" s="57"/>
      <c r="ET145" s="57"/>
      <c r="EU145" s="144"/>
      <c r="EV145" s="57"/>
      <c r="EW145" s="57"/>
      <c r="EX145" s="144"/>
      <c r="EY145" s="57"/>
      <c r="EZ145" s="57"/>
      <c r="FA145" s="144"/>
      <c r="FB145" s="57"/>
      <c r="FC145" s="57"/>
      <c r="FD145" s="144"/>
      <c r="FE145" s="57"/>
      <c r="FF145" s="57"/>
      <c r="FG145" s="145"/>
      <c r="FJ145" s="63">
        <f ca="1">IFERROR(IF($I145="y",'Raw Weather Data'!FJ143-$N145,"-"),"-")</f>
        <v>-3.424500000000009</v>
      </c>
      <c r="FK145" s="313"/>
      <c r="FL145" s="89">
        <f t="shared" ca="1" si="174"/>
        <v>3.424500000000009</v>
      </c>
      <c r="FM145" s="58">
        <f ca="1">IFERROR(IF($I145="y",'Raw Weather Data'!FM143-$N145,"-"),"-")</f>
        <v>-4.7745000000000175</v>
      </c>
      <c r="FN145" s="313"/>
      <c r="FO145" s="89">
        <f t="shared" ca="1" si="175"/>
        <v>4.7745000000000175</v>
      </c>
      <c r="FP145" s="58">
        <f ca="1">IFERROR(IF($I145="y",'Raw Weather Data'!FP143-$N145,"-"),"-")</f>
        <v>-5.0265000000000128</v>
      </c>
      <c r="FQ145" s="313"/>
      <c r="FR145" s="89">
        <f t="shared" ca="1" si="176"/>
        <v>5.0265000000000128</v>
      </c>
      <c r="FS145" s="58">
        <f ca="1">IFERROR(IF($I145="y",'Raw Weather Data'!FS143-$N145,"-"),"-")</f>
        <v>-5.7105000000000246</v>
      </c>
      <c r="FT145" s="313"/>
      <c r="FU145" s="89">
        <f t="shared" ca="1" si="177"/>
        <v>5.7105000000000246</v>
      </c>
      <c r="FV145" s="58">
        <f ca="1">IFERROR(IF($I145="y",'Raw Weather Data'!FV143-$N145,"-"),"-")</f>
        <v>-7.0065000000000168</v>
      </c>
      <c r="FW145" s="313"/>
      <c r="FX145" s="89">
        <f t="shared" ca="1" si="178"/>
        <v>7.0065000000000168</v>
      </c>
      <c r="FY145" s="58">
        <f ca="1">IFERROR(IF($I145="y",'Raw Weather Data'!FY143-$N145,"-"),"-")</f>
        <v>-6.5384999999999991</v>
      </c>
      <c r="FZ145" s="313"/>
      <c r="GA145" s="89">
        <f t="shared" ca="1" si="179"/>
        <v>6.5384999999999991</v>
      </c>
      <c r="GB145" s="58">
        <f ca="1">IFERROR(IF($I145="y",'Raw Weather Data'!GB143-$N145,"-"),"-")</f>
        <v>6.6374999999999886</v>
      </c>
      <c r="GC145" s="313"/>
      <c r="GD145" s="89">
        <f t="shared" ca="1" si="180"/>
        <v>6.6374999999999886</v>
      </c>
      <c r="GE145" s="58">
        <f ca="1">IFERROR(IF($I145="y",'Raw Weather Data'!GE143-$N145,"-"),"-")</f>
        <v>-3.2985000000000184</v>
      </c>
      <c r="GF145" s="313"/>
      <c r="GG145" s="89">
        <f t="shared" ca="1" si="181"/>
        <v>3.2985000000000184</v>
      </c>
      <c r="GH145" s="46">
        <f ca="1">IFERROR(IF($I145="y",'Raw Weather Data'!GH143-$N145,"-"),"-")</f>
        <v>0.31949999999999079</v>
      </c>
      <c r="GI145" s="313"/>
      <c r="GJ145" s="89">
        <f t="shared" ca="1" si="182"/>
        <v>0.31949999999999079</v>
      </c>
      <c r="GK145" s="58" t="str">
        <f ca="1">IFERROR(IF($I145="y",'Raw Weather Data'!GK143-$N145,"-"),"-")</f>
        <v>-</v>
      </c>
      <c r="GL145" s="313"/>
      <c r="GM145" s="89" t="str">
        <f t="shared" ca="1" si="151"/>
        <v>-</v>
      </c>
      <c r="GN145" s="57"/>
      <c r="GO145" s="57"/>
      <c r="GP145" s="144"/>
      <c r="GQ145" s="57"/>
      <c r="GR145" s="57"/>
      <c r="GS145" s="144"/>
      <c r="GT145" s="57"/>
      <c r="GU145" s="57"/>
      <c r="GV145" s="144"/>
      <c r="GW145" s="57"/>
      <c r="GX145" s="57"/>
      <c r="GY145" s="144"/>
      <c r="GZ145" s="57"/>
      <c r="HA145" s="57"/>
      <c r="HB145" s="144"/>
      <c r="HC145" s="57"/>
      <c r="HD145" s="57"/>
      <c r="HE145" s="145"/>
    </row>
    <row r="146" spans="6:213" x14ac:dyDescent="0.35">
      <c r="F146" s="296"/>
      <c r="H146" s="301">
        <f t="shared" si="183"/>
        <v>15</v>
      </c>
      <c r="I146" s="301" t="str">
        <f t="shared" si="183"/>
        <v>Y</v>
      </c>
      <c r="M146" s="117">
        <f t="shared" ca="1" si="184"/>
        <v>44777</v>
      </c>
      <c r="N146" s="119">
        <f t="shared" ca="1" si="184"/>
        <v>76.311679999999996</v>
      </c>
      <c r="P146" s="63">
        <f ca="1">IFERROR(IF($I146="y",'Raw Weather Data'!P144-$N146,"-"),"-")</f>
        <v>-2.6956799999999959</v>
      </c>
      <c r="Q146" s="313"/>
      <c r="R146" s="89">
        <f t="shared" ca="1" si="152"/>
        <v>2.6956799999999959</v>
      </c>
      <c r="S146" s="58">
        <f ca="1">IFERROR(IF($I146="y",'Raw Weather Data'!S144-$N146,"-"),"-")</f>
        <v>-2.8756799999999885</v>
      </c>
      <c r="T146" s="313"/>
      <c r="U146" s="89">
        <f t="shared" ca="1" si="153"/>
        <v>2.8756799999999885</v>
      </c>
      <c r="V146" s="58">
        <f ca="1">IFERROR(IF($I146="y",'Raw Weather Data'!V144-$N146,"-"),"-")</f>
        <v>-4.9996799999999979</v>
      </c>
      <c r="W146" s="313"/>
      <c r="X146" s="89">
        <f t="shared" ca="1" si="154"/>
        <v>4.9996799999999979</v>
      </c>
      <c r="Y146" s="58">
        <f ca="1">IFERROR(IF($I146="y",'Raw Weather Data'!Y144-$N146,"-"),"-")</f>
        <v>-5.1256799999999885</v>
      </c>
      <c r="Z146" s="313"/>
      <c r="AA146" s="89">
        <f t="shared" ca="1" si="143"/>
        <v>5.1256799999999885</v>
      </c>
      <c r="AB146" s="58">
        <f ca="1">IFERROR(IF($I146="y",'Raw Weather Data'!AB144-$N146,"-"),"-")</f>
        <v>-1.0396800000000042</v>
      </c>
      <c r="AC146" s="313"/>
      <c r="AD146" s="89">
        <f t="shared" ca="1" si="144"/>
        <v>1.0396800000000042</v>
      </c>
      <c r="AE146" s="58">
        <f ca="1">IFERROR(IF($I146="y",'Raw Weather Data'!AE144-$N146,"-"),"-")</f>
        <v>6.0163200000000074</v>
      </c>
      <c r="AF146" s="313"/>
      <c r="AG146" s="89">
        <f t="shared" ca="1" si="145"/>
        <v>6.0163200000000074</v>
      </c>
      <c r="AH146" s="58">
        <f ca="1">IFERROR(IF($I146="y",'Raw Weather Data'!AH144-$N146,"-"),"-")</f>
        <v>1.0123200000000026</v>
      </c>
      <c r="AI146" s="313"/>
      <c r="AJ146" s="89">
        <f t="shared" ca="1" si="146"/>
        <v>1.0123200000000026</v>
      </c>
      <c r="AK146" s="58">
        <f ca="1">IFERROR(IF($I146="y",'Raw Weather Data'!AK144-$N146,"-"),"-")</f>
        <v>4.9183200000000085</v>
      </c>
      <c r="AL146" s="313"/>
      <c r="AM146" s="89">
        <f t="shared" ca="1" si="147"/>
        <v>4.9183200000000085</v>
      </c>
      <c r="AN146" s="46">
        <f ca="1">IFERROR(IF($I146="y",'Raw Weather Data'!AN144-$N146,"-"),"-")</f>
        <v>11.128320000000002</v>
      </c>
      <c r="AO146" s="313"/>
      <c r="AP146" s="89">
        <f t="shared" ca="1" si="148"/>
        <v>11.128320000000002</v>
      </c>
      <c r="AQ146" s="58">
        <f ca="1">IFERROR(IF($I146="y",'Raw Weather Data'!AQ144-$N146,"-"),"-")</f>
        <v>13.000320000000002</v>
      </c>
      <c r="AR146" s="313"/>
      <c r="AS146" s="89">
        <f t="shared" ca="1" si="149"/>
        <v>13.000320000000002</v>
      </c>
      <c r="AT146" s="57"/>
      <c r="AU146" s="57"/>
      <c r="AV146" s="144"/>
      <c r="AW146" s="57"/>
      <c r="AX146" s="57"/>
      <c r="AY146" s="144"/>
      <c r="AZ146" s="57"/>
      <c r="BA146" s="57"/>
      <c r="BB146" s="144"/>
      <c r="BC146" s="57"/>
      <c r="BD146" s="57"/>
      <c r="BE146" s="144"/>
      <c r="BF146" s="57"/>
      <c r="BG146" s="57"/>
      <c r="BH146" s="144"/>
      <c r="BI146" s="57"/>
      <c r="BJ146" s="57"/>
      <c r="BK146" s="145"/>
      <c r="BN146" s="63">
        <f ca="1">IFERROR(IF($I146="y",'Raw Weather Data'!BN144-$N146,"-"),"-")</f>
        <v>-2.6956799999999959</v>
      </c>
      <c r="BO146" s="313"/>
      <c r="BP146" s="89">
        <f t="shared" ca="1" si="155"/>
        <v>2.6956799999999959</v>
      </c>
      <c r="BQ146" s="58">
        <f ca="1">IFERROR(IF($I146="y",'Raw Weather Data'!BQ144-$N146,"-"),"-")</f>
        <v>-2.8756799999999885</v>
      </c>
      <c r="BR146" s="313"/>
      <c r="BS146" s="89">
        <f t="shared" ca="1" si="156"/>
        <v>2.8756799999999885</v>
      </c>
      <c r="BT146" s="58">
        <f ca="1">IFERROR(IF($I146="y",'Raw Weather Data'!BT144-$N146,"-"),"-")</f>
        <v>-4.9996799999999979</v>
      </c>
      <c r="BU146" s="313"/>
      <c r="BV146" s="89">
        <f t="shared" ca="1" si="157"/>
        <v>4.9996799999999979</v>
      </c>
      <c r="BW146" s="58">
        <f ca="1">IFERROR(IF($I146="y",'Raw Weather Data'!BW144-$N146,"-"),"-")</f>
        <v>-5.1256799999999885</v>
      </c>
      <c r="BX146" s="313"/>
      <c r="BY146" s="89">
        <f t="shared" ca="1" si="158"/>
        <v>5.1256799999999885</v>
      </c>
      <c r="BZ146" s="58">
        <f ca="1">IFERROR(IF($I146="y",'Raw Weather Data'!BZ144-$N146,"-"),"-")</f>
        <v>-1.0396800000000042</v>
      </c>
      <c r="CA146" s="313"/>
      <c r="CB146" s="89">
        <f t="shared" ca="1" si="159"/>
        <v>1.0396800000000042</v>
      </c>
      <c r="CC146" s="58">
        <f ca="1">IFERROR(IF($I146="y",'Raw Weather Data'!CC144-$N146,"-"),"-")</f>
        <v>6.0163200000000074</v>
      </c>
      <c r="CD146" s="313"/>
      <c r="CE146" s="89">
        <f t="shared" ca="1" si="160"/>
        <v>6.0163200000000074</v>
      </c>
      <c r="CF146" s="58">
        <f ca="1">IFERROR(IF($I146="y",'Raw Weather Data'!CF144-$N146,"-"),"-")</f>
        <v>1.0123200000000026</v>
      </c>
      <c r="CG146" s="313"/>
      <c r="CH146" s="89">
        <f t="shared" ca="1" si="161"/>
        <v>1.0123200000000026</v>
      </c>
      <c r="CI146" s="58">
        <f ca="1">IFERROR(IF($I146="y",'Raw Weather Data'!CI144-$N146,"-"),"-")</f>
        <v>4.9183200000000085</v>
      </c>
      <c r="CJ146" s="313"/>
      <c r="CK146" s="89">
        <f t="shared" ca="1" si="162"/>
        <v>4.9183200000000085</v>
      </c>
      <c r="CL146" s="46">
        <f ca="1">IFERROR(IF($I146="y",'Raw Weather Data'!CL144-$N146,"-"),"-")</f>
        <v>11.128320000000002</v>
      </c>
      <c r="CM146" s="313"/>
      <c r="CN146" s="89">
        <f t="shared" ca="1" si="163"/>
        <v>11.128320000000002</v>
      </c>
      <c r="CO146" s="58">
        <f ca="1">IFERROR(IF($I146="y",'Raw Weather Data'!CO144-$N146,"-"),"-")</f>
        <v>13.000320000000002</v>
      </c>
      <c r="CP146" s="313"/>
      <c r="CQ146" s="89">
        <f t="shared" ca="1" si="164"/>
        <v>13.000320000000002</v>
      </c>
      <c r="CR146" s="57"/>
      <c r="CS146" s="57"/>
      <c r="CT146" s="144"/>
      <c r="CU146" s="57"/>
      <c r="CV146" s="57"/>
      <c r="CW146" s="144"/>
      <c r="CX146" s="57"/>
      <c r="CY146" s="57"/>
      <c r="CZ146" s="144"/>
      <c r="DA146" s="57"/>
      <c r="DB146" s="57"/>
      <c r="DC146" s="144"/>
      <c r="DD146" s="57"/>
      <c r="DE146" s="57"/>
      <c r="DF146" s="144"/>
      <c r="DG146" s="57"/>
      <c r="DH146" s="57"/>
      <c r="DI146" s="145"/>
      <c r="DL146" s="63">
        <f ca="1">IFERROR(IF($I146="y",'Raw Weather Data'!DL144-$N146,"-"),"-")</f>
        <v>-3.559679999999986</v>
      </c>
      <c r="DM146" s="313"/>
      <c r="DN146" s="89">
        <f t="shared" ca="1" si="165"/>
        <v>3.559679999999986</v>
      </c>
      <c r="DO146" s="58">
        <f ca="1">IFERROR(IF($I146="y",'Raw Weather Data'!DO144-$N146,"-"),"-")</f>
        <v>-4.8016800000000046</v>
      </c>
      <c r="DP146" s="313"/>
      <c r="DQ146" s="89">
        <f t="shared" ca="1" si="166"/>
        <v>4.8016800000000046</v>
      </c>
      <c r="DR146" s="58">
        <f ca="1">IFERROR(IF($I146="y",'Raw Weather Data'!DR144-$N146,"-"),"-")</f>
        <v>-4.3156799999999862</v>
      </c>
      <c r="DS146" s="313"/>
      <c r="DT146" s="89">
        <f t="shared" ca="1" si="167"/>
        <v>4.3156799999999862</v>
      </c>
      <c r="DU146" s="58">
        <f ca="1">IFERROR(IF($I146="y",'Raw Weather Data'!DU144-$N146,"-"),"-")</f>
        <v>-3.613679999999988</v>
      </c>
      <c r="DV146" s="313"/>
      <c r="DW146" s="89">
        <f t="shared" ca="1" si="168"/>
        <v>3.613679999999988</v>
      </c>
      <c r="DX146" s="58">
        <f ca="1">IFERROR(IF($I146="y",'Raw Weather Data'!DX144-$N146,"-"),"-")</f>
        <v>-0.10367999999999711</v>
      </c>
      <c r="DY146" s="313"/>
      <c r="DZ146" s="89">
        <f t="shared" ca="1" si="169"/>
        <v>0.10367999999999711</v>
      </c>
      <c r="EA146" s="58">
        <f ca="1">IFERROR(IF($I146="y",'Raw Weather Data'!EA144-$N146,"-"),"-")</f>
        <v>10.804320000000004</v>
      </c>
      <c r="EB146" s="313"/>
      <c r="EC146" s="89">
        <f t="shared" ca="1" si="170"/>
        <v>10.804320000000004</v>
      </c>
      <c r="ED146" s="58">
        <f ca="1">IFERROR(IF($I146="y",'Raw Weather Data'!ED144-$N146,"-"),"-")</f>
        <v>4.5763200000000097</v>
      </c>
      <c r="EE146" s="313"/>
      <c r="EF146" s="89">
        <f t="shared" ca="1" si="171"/>
        <v>4.5763200000000097</v>
      </c>
      <c r="EG146" s="58">
        <f ca="1">IFERROR(IF($I146="y",'Raw Weather Data'!EG144-$N146,"-"),"-")</f>
        <v>9.4003200000000078</v>
      </c>
      <c r="EH146" s="313"/>
      <c r="EI146" s="89">
        <f t="shared" ca="1" si="172"/>
        <v>9.4003200000000078</v>
      </c>
      <c r="EJ146" s="46">
        <f ca="1">IFERROR(IF($I146="y",'Raw Weather Data'!EJ144-$N146,"-"),"-")</f>
        <v>5.8543200000000013</v>
      </c>
      <c r="EK146" s="313"/>
      <c r="EL146" s="89">
        <f t="shared" ca="1" si="173"/>
        <v>5.8543200000000013</v>
      </c>
      <c r="EM146" s="58" t="str">
        <f ca="1">IFERROR(IF($I146="y",'Raw Weather Data'!EM144-$N146,"-"),"-")</f>
        <v>-</v>
      </c>
      <c r="EN146" s="313"/>
      <c r="EO146" s="89" t="str">
        <f t="shared" ca="1" si="150"/>
        <v>-</v>
      </c>
      <c r="EP146" s="57"/>
      <c r="EQ146" s="57"/>
      <c r="ER146" s="144"/>
      <c r="ES146" s="57"/>
      <c r="ET146" s="57"/>
      <c r="EU146" s="144"/>
      <c r="EV146" s="57"/>
      <c r="EW146" s="57"/>
      <c r="EX146" s="144"/>
      <c r="EY146" s="57"/>
      <c r="EZ146" s="57"/>
      <c r="FA146" s="144"/>
      <c r="FB146" s="57"/>
      <c r="FC146" s="57"/>
      <c r="FD146" s="144"/>
      <c r="FE146" s="57"/>
      <c r="FF146" s="57"/>
      <c r="FG146" s="145"/>
      <c r="FJ146" s="63">
        <f ca="1">IFERROR(IF($I146="y",'Raw Weather Data'!FJ144-$N146,"-"),"-")</f>
        <v>-3.559679999999986</v>
      </c>
      <c r="FK146" s="313"/>
      <c r="FL146" s="89">
        <f t="shared" ca="1" si="174"/>
        <v>3.559679999999986</v>
      </c>
      <c r="FM146" s="58">
        <f ca="1">IFERROR(IF($I146="y",'Raw Weather Data'!FM144-$N146,"-"),"-")</f>
        <v>-4.8016800000000046</v>
      </c>
      <c r="FN146" s="313"/>
      <c r="FO146" s="89">
        <f t="shared" ca="1" si="175"/>
        <v>4.8016800000000046</v>
      </c>
      <c r="FP146" s="58">
        <f ca="1">IFERROR(IF($I146="y",'Raw Weather Data'!FP144-$N146,"-"),"-")</f>
        <v>-4.3156799999999862</v>
      </c>
      <c r="FQ146" s="313"/>
      <c r="FR146" s="89">
        <f t="shared" ca="1" si="176"/>
        <v>4.3156799999999862</v>
      </c>
      <c r="FS146" s="58">
        <f ca="1">IFERROR(IF($I146="y",'Raw Weather Data'!FS144-$N146,"-"),"-")</f>
        <v>-3.613679999999988</v>
      </c>
      <c r="FT146" s="313"/>
      <c r="FU146" s="89">
        <f t="shared" ca="1" si="177"/>
        <v>3.613679999999988</v>
      </c>
      <c r="FV146" s="58">
        <f ca="1">IFERROR(IF($I146="y",'Raw Weather Data'!FV144-$N146,"-"),"-")</f>
        <v>-0.10367999999999711</v>
      </c>
      <c r="FW146" s="313"/>
      <c r="FX146" s="89">
        <f t="shared" ca="1" si="178"/>
        <v>0.10367999999999711</v>
      </c>
      <c r="FY146" s="58">
        <f ca="1">IFERROR(IF($I146="y",'Raw Weather Data'!FY144-$N146,"-"),"-")</f>
        <v>10.804320000000004</v>
      </c>
      <c r="FZ146" s="313"/>
      <c r="GA146" s="89">
        <f t="shared" ca="1" si="179"/>
        <v>10.804320000000004</v>
      </c>
      <c r="GB146" s="58">
        <f ca="1">IFERROR(IF($I146="y",'Raw Weather Data'!GB144-$N146,"-"),"-")</f>
        <v>4.5763200000000097</v>
      </c>
      <c r="GC146" s="313"/>
      <c r="GD146" s="89">
        <f t="shared" ca="1" si="180"/>
        <v>4.5763200000000097</v>
      </c>
      <c r="GE146" s="58">
        <f ca="1">IFERROR(IF($I146="y",'Raw Weather Data'!GE144-$N146,"-"),"-")</f>
        <v>9.4003200000000078</v>
      </c>
      <c r="GF146" s="313"/>
      <c r="GG146" s="89">
        <f t="shared" ca="1" si="181"/>
        <v>9.4003200000000078</v>
      </c>
      <c r="GH146" s="46">
        <f ca="1">IFERROR(IF($I146="y",'Raw Weather Data'!GH144-$N146,"-"),"-")</f>
        <v>5.8543200000000013</v>
      </c>
      <c r="GI146" s="313"/>
      <c r="GJ146" s="89">
        <f t="shared" ca="1" si="182"/>
        <v>5.8543200000000013</v>
      </c>
      <c r="GK146" s="58" t="str">
        <f ca="1">IFERROR(IF($I146="y",'Raw Weather Data'!GK144-$N146,"-"),"-")</f>
        <v>-</v>
      </c>
      <c r="GL146" s="313"/>
      <c r="GM146" s="89" t="str">
        <f t="shared" ca="1" si="151"/>
        <v>-</v>
      </c>
      <c r="GN146" s="57"/>
      <c r="GO146" s="57"/>
      <c r="GP146" s="144"/>
      <c r="GQ146" s="57"/>
      <c r="GR146" s="57"/>
      <c r="GS146" s="144"/>
      <c r="GT146" s="57"/>
      <c r="GU146" s="57"/>
      <c r="GV146" s="144"/>
      <c r="GW146" s="57"/>
      <c r="GX146" s="57"/>
      <c r="GY146" s="144"/>
      <c r="GZ146" s="57"/>
      <c r="HA146" s="57"/>
      <c r="HB146" s="144"/>
      <c r="HC146" s="57"/>
      <c r="HD146" s="57"/>
      <c r="HE146" s="145"/>
    </row>
    <row r="147" spans="6:213" x14ac:dyDescent="0.35">
      <c r="F147" s="296"/>
      <c r="H147" s="301">
        <f t="shared" si="183"/>
        <v>16</v>
      </c>
      <c r="I147" s="301" t="str">
        <f t="shared" si="183"/>
        <v>Y</v>
      </c>
      <c r="M147" s="117">
        <f t="shared" ca="1" si="184"/>
        <v>44776</v>
      </c>
      <c r="N147" s="119">
        <f t="shared" ca="1" si="184"/>
        <v>81.126139999999992</v>
      </c>
      <c r="P147" s="63">
        <f ca="1">IFERROR(IF($I147="y",'Raw Weather Data'!P145-$N147,"-"),"-")</f>
        <v>0.19386000000000081</v>
      </c>
      <c r="Q147" s="313"/>
      <c r="R147" s="89">
        <f t="shared" ca="1" si="152"/>
        <v>0.19386000000000081</v>
      </c>
      <c r="S147" s="58">
        <f ca="1">IFERROR(IF($I147="y",'Raw Weather Data'!S145-$N147,"-"),"-")</f>
        <v>-9.4139999999995894E-2</v>
      </c>
      <c r="T147" s="313"/>
      <c r="U147" s="89">
        <f t="shared" ca="1" si="153"/>
        <v>9.4139999999995894E-2</v>
      </c>
      <c r="V147" s="58">
        <f ca="1">IFERROR(IF($I147="y",'Raw Weather Data'!V145-$N147,"-"),"-")</f>
        <v>1.8678600000000074</v>
      </c>
      <c r="W147" s="313"/>
      <c r="X147" s="89">
        <f t="shared" ca="1" si="154"/>
        <v>1.8678600000000074</v>
      </c>
      <c r="Y147" s="58">
        <f ca="1">IFERROR(IF($I147="y",'Raw Weather Data'!Y145-$N147,"-"),"-")</f>
        <v>4.7658600000000035</v>
      </c>
      <c r="Z147" s="313"/>
      <c r="AA147" s="89">
        <f t="shared" ca="1" si="143"/>
        <v>4.7658600000000035</v>
      </c>
      <c r="AB147" s="58">
        <f ca="1">IFERROR(IF($I147="y",'Raw Weather Data'!AB145-$N147,"-"),"-")</f>
        <v>4.5138600000000082</v>
      </c>
      <c r="AC147" s="313"/>
      <c r="AD147" s="89">
        <f t="shared" ca="1" si="144"/>
        <v>4.5138600000000082</v>
      </c>
      <c r="AE147" s="58">
        <f ca="1">IFERROR(IF($I147="y",'Raw Weather Data'!AE145-$N147,"-"),"-")</f>
        <v>5.1078600000000165</v>
      </c>
      <c r="AF147" s="313"/>
      <c r="AG147" s="89">
        <f t="shared" ca="1" si="145"/>
        <v>5.1078600000000165</v>
      </c>
      <c r="AH147" s="58">
        <f ca="1">IFERROR(IF($I147="y",'Raw Weather Data'!AH145-$N147,"-"),"-")</f>
        <v>1.9218600000000094</v>
      </c>
      <c r="AI147" s="313"/>
      <c r="AJ147" s="89">
        <f t="shared" ca="1" si="146"/>
        <v>1.9218600000000094</v>
      </c>
      <c r="AK147" s="58">
        <f ca="1">IFERROR(IF($I147="y",'Raw Weather Data'!AK145-$N147,"-"),"-")</f>
        <v>-0.49013999999999669</v>
      </c>
      <c r="AL147" s="313"/>
      <c r="AM147" s="89">
        <f t="shared" ca="1" si="147"/>
        <v>0.49013999999999669</v>
      </c>
      <c r="AN147" s="46">
        <f ca="1">IFERROR(IF($I147="y",'Raw Weather Data'!AN145-$N147,"-"),"-")</f>
        <v>4.5858600000000109</v>
      </c>
      <c r="AO147" s="313"/>
      <c r="AP147" s="89">
        <f t="shared" ca="1" si="148"/>
        <v>4.5858600000000109</v>
      </c>
      <c r="AQ147" s="58">
        <f ca="1">IFERROR(IF($I147="y",'Raw Weather Data'!AQ145-$N147,"-"),"-")</f>
        <v>-2.9741399999999913</v>
      </c>
      <c r="AR147" s="313"/>
      <c r="AS147" s="89">
        <f t="shared" ca="1" si="149"/>
        <v>2.9741399999999913</v>
      </c>
      <c r="AT147" s="57"/>
      <c r="AU147" s="57"/>
      <c r="AV147" s="144"/>
      <c r="AW147" s="57"/>
      <c r="AX147" s="57"/>
      <c r="AY147" s="144"/>
      <c r="AZ147" s="57"/>
      <c r="BA147" s="57"/>
      <c r="BB147" s="144"/>
      <c r="BC147" s="57"/>
      <c r="BD147" s="57"/>
      <c r="BE147" s="144"/>
      <c r="BF147" s="57"/>
      <c r="BG147" s="57"/>
      <c r="BH147" s="144"/>
      <c r="BI147" s="57"/>
      <c r="BJ147" s="57"/>
      <c r="BK147" s="145"/>
      <c r="BN147" s="63">
        <f ca="1">IFERROR(IF($I147="y",'Raw Weather Data'!BN145-$N147,"-"),"-")</f>
        <v>0.19386000000000081</v>
      </c>
      <c r="BO147" s="313"/>
      <c r="BP147" s="89">
        <f t="shared" ca="1" si="155"/>
        <v>0.19386000000000081</v>
      </c>
      <c r="BQ147" s="58">
        <f ca="1">IFERROR(IF($I147="y",'Raw Weather Data'!BQ145-$N147,"-"),"-")</f>
        <v>-9.4139999999995894E-2</v>
      </c>
      <c r="BR147" s="313"/>
      <c r="BS147" s="89">
        <f t="shared" ca="1" si="156"/>
        <v>9.4139999999995894E-2</v>
      </c>
      <c r="BT147" s="58">
        <f ca="1">IFERROR(IF($I147="y",'Raw Weather Data'!BT145-$N147,"-"),"-")</f>
        <v>1.8678600000000074</v>
      </c>
      <c r="BU147" s="313"/>
      <c r="BV147" s="89">
        <f t="shared" ca="1" si="157"/>
        <v>1.8678600000000074</v>
      </c>
      <c r="BW147" s="58">
        <f ca="1">IFERROR(IF($I147="y",'Raw Weather Data'!BW145-$N147,"-"),"-")</f>
        <v>4.7658600000000035</v>
      </c>
      <c r="BX147" s="313"/>
      <c r="BY147" s="89">
        <f t="shared" ca="1" si="158"/>
        <v>4.7658600000000035</v>
      </c>
      <c r="BZ147" s="58">
        <f ca="1">IFERROR(IF($I147="y",'Raw Weather Data'!BZ145-$N147,"-"),"-")</f>
        <v>4.5138600000000082</v>
      </c>
      <c r="CA147" s="313"/>
      <c r="CB147" s="89">
        <f t="shared" ca="1" si="159"/>
        <v>4.5138600000000082</v>
      </c>
      <c r="CC147" s="58">
        <f ca="1">IFERROR(IF($I147="y",'Raw Weather Data'!CC145-$N147,"-"),"-")</f>
        <v>5.1078600000000165</v>
      </c>
      <c r="CD147" s="313"/>
      <c r="CE147" s="89">
        <f t="shared" ca="1" si="160"/>
        <v>5.1078600000000165</v>
      </c>
      <c r="CF147" s="58">
        <f ca="1">IFERROR(IF($I147="y",'Raw Weather Data'!CF145-$N147,"-"),"-")</f>
        <v>1.9218600000000094</v>
      </c>
      <c r="CG147" s="313"/>
      <c r="CH147" s="89">
        <f t="shared" ca="1" si="161"/>
        <v>1.9218600000000094</v>
      </c>
      <c r="CI147" s="58">
        <f ca="1">IFERROR(IF($I147="y",'Raw Weather Data'!CI145-$N147,"-"),"-")</f>
        <v>-0.49013999999999669</v>
      </c>
      <c r="CJ147" s="313"/>
      <c r="CK147" s="89">
        <f t="shared" ca="1" si="162"/>
        <v>0.49013999999999669</v>
      </c>
      <c r="CL147" s="46">
        <f ca="1">IFERROR(IF($I147="y",'Raw Weather Data'!CL145-$N147,"-"),"-")</f>
        <v>4.5858600000000109</v>
      </c>
      <c r="CM147" s="313"/>
      <c r="CN147" s="89">
        <f t="shared" ca="1" si="163"/>
        <v>4.5858600000000109</v>
      </c>
      <c r="CO147" s="58">
        <f ca="1">IFERROR(IF($I147="y",'Raw Weather Data'!CO145-$N147,"-"),"-")</f>
        <v>-2.9741399999999913</v>
      </c>
      <c r="CP147" s="313"/>
      <c r="CQ147" s="89">
        <f t="shared" ca="1" si="164"/>
        <v>2.9741399999999913</v>
      </c>
      <c r="CR147" s="57"/>
      <c r="CS147" s="57"/>
      <c r="CT147" s="144"/>
      <c r="CU147" s="57"/>
      <c r="CV147" s="57"/>
      <c r="CW147" s="144"/>
      <c r="CX147" s="57"/>
      <c r="CY147" s="57"/>
      <c r="CZ147" s="144"/>
      <c r="DA147" s="57"/>
      <c r="DB147" s="57"/>
      <c r="DC147" s="144"/>
      <c r="DD147" s="57"/>
      <c r="DE147" s="57"/>
      <c r="DF147" s="144"/>
      <c r="DG147" s="57"/>
      <c r="DH147" s="57"/>
      <c r="DI147" s="145"/>
      <c r="DL147" s="63">
        <f ca="1">IFERROR(IF($I147="y",'Raw Weather Data'!DL145-$N147,"-"),"-")</f>
        <v>1.0398600000000044</v>
      </c>
      <c r="DM147" s="313"/>
      <c r="DN147" s="89">
        <f t="shared" ca="1" si="165"/>
        <v>1.0398600000000044</v>
      </c>
      <c r="DO147" s="58">
        <f ca="1">IFERROR(IF($I147="y",'Raw Weather Data'!DO145-$N147,"-"),"-")</f>
        <v>-0.13013999999998305</v>
      </c>
      <c r="DP147" s="313"/>
      <c r="DQ147" s="89">
        <f t="shared" ca="1" si="166"/>
        <v>0.13013999999998305</v>
      </c>
      <c r="DR147" s="58">
        <f ca="1">IFERROR(IF($I147="y",'Raw Weather Data'!DR145-$N147,"-"),"-")</f>
        <v>3.1098599999999976</v>
      </c>
      <c r="DS147" s="313"/>
      <c r="DT147" s="89">
        <f t="shared" ca="1" si="167"/>
        <v>3.1098599999999976</v>
      </c>
      <c r="DU147" s="58">
        <f ca="1">IFERROR(IF($I147="y",'Raw Weather Data'!DU145-$N147,"-"),"-")</f>
        <v>5.2158600000000206</v>
      </c>
      <c r="DV147" s="313"/>
      <c r="DW147" s="89">
        <f t="shared" ca="1" si="168"/>
        <v>5.2158600000000206</v>
      </c>
      <c r="DX147" s="58">
        <f ca="1">IFERROR(IF($I147="y",'Raw Weather Data'!DX145-$N147,"-"),"-")</f>
        <v>-0.81413999999999476</v>
      </c>
      <c r="DY147" s="313"/>
      <c r="DZ147" s="89">
        <f t="shared" ca="1" si="169"/>
        <v>0.81413999999999476</v>
      </c>
      <c r="EA147" s="58">
        <f ca="1">IFERROR(IF($I147="y",'Raw Weather Data'!EA145-$N147,"-"),"-")</f>
        <v>0.55386000000001445</v>
      </c>
      <c r="EB147" s="313"/>
      <c r="EC147" s="89">
        <f t="shared" ca="1" si="170"/>
        <v>0.55386000000001445</v>
      </c>
      <c r="ED147" s="58">
        <f ca="1">IFERROR(IF($I147="y",'Raw Weather Data'!ED145-$N147,"-"),"-")</f>
        <v>3.9738600000000019</v>
      </c>
      <c r="EE147" s="313"/>
      <c r="EF147" s="89">
        <f t="shared" ca="1" si="171"/>
        <v>3.9738600000000019</v>
      </c>
      <c r="EG147" s="58">
        <f ca="1">IFERROR(IF($I147="y",'Raw Weather Data'!EG145-$N147,"-"),"-")</f>
        <v>-11.182140000000004</v>
      </c>
      <c r="EH147" s="313"/>
      <c r="EI147" s="89">
        <f t="shared" ca="1" si="172"/>
        <v>11.182140000000004</v>
      </c>
      <c r="EJ147" s="46">
        <f ca="1">IFERROR(IF($I147="y",'Raw Weather Data'!EJ145-$N147,"-"),"-")</f>
        <v>-0.22013999999998646</v>
      </c>
      <c r="EK147" s="313"/>
      <c r="EL147" s="89">
        <f t="shared" ca="1" si="173"/>
        <v>0.22013999999998646</v>
      </c>
      <c r="EM147" s="58" t="str">
        <f ca="1">IFERROR(IF($I147="y",'Raw Weather Data'!EM145-$N147,"-"),"-")</f>
        <v>-</v>
      </c>
      <c r="EN147" s="313"/>
      <c r="EO147" s="89" t="str">
        <f t="shared" ca="1" si="150"/>
        <v>-</v>
      </c>
      <c r="EP147" s="57"/>
      <c r="EQ147" s="57"/>
      <c r="ER147" s="144"/>
      <c r="ES147" s="57"/>
      <c r="ET147" s="57"/>
      <c r="EU147" s="144"/>
      <c r="EV147" s="57"/>
      <c r="EW147" s="57"/>
      <c r="EX147" s="144"/>
      <c r="EY147" s="57"/>
      <c r="EZ147" s="57"/>
      <c r="FA147" s="144"/>
      <c r="FB147" s="57"/>
      <c r="FC147" s="57"/>
      <c r="FD147" s="144"/>
      <c r="FE147" s="57"/>
      <c r="FF147" s="57"/>
      <c r="FG147" s="145"/>
      <c r="FJ147" s="63">
        <f ca="1">IFERROR(IF($I147="y",'Raw Weather Data'!FJ145-$N147,"-"),"-")</f>
        <v>1.0398600000000044</v>
      </c>
      <c r="FK147" s="313"/>
      <c r="FL147" s="89">
        <f t="shared" ca="1" si="174"/>
        <v>1.0398600000000044</v>
      </c>
      <c r="FM147" s="58">
        <f ca="1">IFERROR(IF($I147="y",'Raw Weather Data'!FM145-$N147,"-"),"-")</f>
        <v>-0.13013999999998305</v>
      </c>
      <c r="FN147" s="313"/>
      <c r="FO147" s="89">
        <f t="shared" ca="1" si="175"/>
        <v>0.13013999999998305</v>
      </c>
      <c r="FP147" s="58">
        <f ca="1">IFERROR(IF($I147="y",'Raw Weather Data'!FP145-$N147,"-"),"-")</f>
        <v>3.1098599999999976</v>
      </c>
      <c r="FQ147" s="313"/>
      <c r="FR147" s="89">
        <f t="shared" ca="1" si="176"/>
        <v>3.1098599999999976</v>
      </c>
      <c r="FS147" s="58">
        <f ca="1">IFERROR(IF($I147="y",'Raw Weather Data'!FS145-$N147,"-"),"-")</f>
        <v>5.2158600000000206</v>
      </c>
      <c r="FT147" s="313"/>
      <c r="FU147" s="89">
        <f t="shared" ca="1" si="177"/>
        <v>5.2158600000000206</v>
      </c>
      <c r="FV147" s="58">
        <f ca="1">IFERROR(IF($I147="y",'Raw Weather Data'!FV145-$N147,"-"),"-")</f>
        <v>-0.81413999999999476</v>
      </c>
      <c r="FW147" s="313"/>
      <c r="FX147" s="89">
        <f t="shared" ca="1" si="178"/>
        <v>0.81413999999999476</v>
      </c>
      <c r="FY147" s="58">
        <f ca="1">IFERROR(IF($I147="y",'Raw Weather Data'!FY145-$N147,"-"),"-")</f>
        <v>0.55386000000001445</v>
      </c>
      <c r="FZ147" s="313"/>
      <c r="GA147" s="89">
        <f t="shared" ca="1" si="179"/>
        <v>0.55386000000001445</v>
      </c>
      <c r="GB147" s="58">
        <f ca="1">IFERROR(IF($I147="y",'Raw Weather Data'!GB145-$N147,"-"),"-")</f>
        <v>3.9738600000000019</v>
      </c>
      <c r="GC147" s="313"/>
      <c r="GD147" s="89">
        <f t="shared" ca="1" si="180"/>
        <v>3.9738600000000019</v>
      </c>
      <c r="GE147" s="58">
        <f ca="1">IFERROR(IF($I147="y",'Raw Weather Data'!GE145-$N147,"-"),"-")</f>
        <v>-11.182140000000004</v>
      </c>
      <c r="GF147" s="313"/>
      <c r="GG147" s="89">
        <f t="shared" ca="1" si="181"/>
        <v>11.182140000000004</v>
      </c>
      <c r="GH147" s="46">
        <f ca="1">IFERROR(IF($I147="y",'Raw Weather Data'!GH145-$N147,"-"),"-")</f>
        <v>-0.22013999999998646</v>
      </c>
      <c r="GI147" s="313"/>
      <c r="GJ147" s="89">
        <f t="shared" ca="1" si="182"/>
        <v>0.22013999999998646</v>
      </c>
      <c r="GK147" s="58" t="str">
        <f ca="1">IFERROR(IF($I147="y",'Raw Weather Data'!GK145-$N147,"-"),"-")</f>
        <v>-</v>
      </c>
      <c r="GL147" s="313"/>
      <c r="GM147" s="89" t="str">
        <f t="shared" ca="1" si="151"/>
        <v>-</v>
      </c>
      <c r="GN147" s="57"/>
      <c r="GO147" s="57"/>
      <c r="GP147" s="144"/>
      <c r="GQ147" s="57"/>
      <c r="GR147" s="57"/>
      <c r="GS147" s="144"/>
      <c r="GT147" s="57"/>
      <c r="GU147" s="57"/>
      <c r="GV147" s="144"/>
      <c r="GW147" s="57"/>
      <c r="GX147" s="57"/>
      <c r="GY147" s="144"/>
      <c r="GZ147" s="57"/>
      <c r="HA147" s="57"/>
      <c r="HB147" s="144"/>
      <c r="HC147" s="57"/>
      <c r="HD147" s="57"/>
      <c r="HE147" s="145"/>
    </row>
    <row r="148" spans="6:213" x14ac:dyDescent="0.35">
      <c r="F148" s="296"/>
      <c r="H148" s="301">
        <f t="shared" si="183"/>
        <v>17</v>
      </c>
      <c r="I148" s="301" t="str">
        <f t="shared" si="183"/>
        <v>Y</v>
      </c>
      <c r="M148" s="117">
        <f t="shared" ca="1" si="184"/>
        <v>44775</v>
      </c>
      <c r="N148" s="119">
        <f t="shared" ca="1" si="184"/>
        <v>78.92743999999999</v>
      </c>
      <c r="P148" s="63">
        <f ca="1">IFERROR(IF($I148="y",'Raw Weather Data'!P146-$N148,"-"),"-")</f>
        <v>-3.4394399999999905</v>
      </c>
      <c r="Q148" s="313"/>
      <c r="R148" s="89">
        <f t="shared" ca="1" si="152"/>
        <v>3.4394399999999905</v>
      </c>
      <c r="S148" s="58">
        <f ca="1">IFERROR(IF($I148="y",'Raw Weather Data'!S146-$N148,"-"),"-")</f>
        <v>-3.2594399999999837</v>
      </c>
      <c r="T148" s="313"/>
      <c r="U148" s="89">
        <f t="shared" ca="1" si="153"/>
        <v>3.2594399999999837</v>
      </c>
      <c r="V148" s="58">
        <f ca="1">IFERROR(IF($I148="y",'Raw Weather Data'!V146-$N148,"-"),"-")</f>
        <v>-2.5394399999999848</v>
      </c>
      <c r="W148" s="313"/>
      <c r="X148" s="89">
        <f t="shared" ca="1" si="154"/>
        <v>2.5394399999999848</v>
      </c>
      <c r="Y148" s="58">
        <f ca="1">IFERROR(IF($I148="y",'Raw Weather Data'!Y146-$N148,"-"),"-")</f>
        <v>-3.0794399999999911</v>
      </c>
      <c r="Z148" s="313"/>
      <c r="AA148" s="89">
        <f t="shared" ca="1" si="143"/>
        <v>3.0794399999999911</v>
      </c>
      <c r="AB148" s="58">
        <f ca="1">IFERROR(IF($I148="y",'Raw Weather Data'!AB146-$N148,"-"),"-")</f>
        <v>-3.8894399999999791</v>
      </c>
      <c r="AC148" s="313"/>
      <c r="AD148" s="89">
        <f t="shared" ca="1" si="144"/>
        <v>3.8894399999999791</v>
      </c>
      <c r="AE148" s="58">
        <f ca="1">IFERROR(IF($I148="y",'Raw Weather Data'!AE146-$N148,"-"),"-")</f>
        <v>-3.0794399999999911</v>
      </c>
      <c r="AF148" s="313"/>
      <c r="AG148" s="89">
        <f t="shared" ca="1" si="145"/>
        <v>3.0794399999999911</v>
      </c>
      <c r="AH148" s="58">
        <f ca="1">IFERROR(IF($I148="y",'Raw Weather Data'!AH146-$N148,"-"),"-")</f>
        <v>-3.6554399999999987</v>
      </c>
      <c r="AI148" s="313"/>
      <c r="AJ148" s="89">
        <f t="shared" ca="1" si="146"/>
        <v>3.6554399999999987</v>
      </c>
      <c r="AK148" s="58">
        <f ca="1">IFERROR(IF($I148="y",'Raw Weather Data'!AK146-$N148,"-"),"-")</f>
        <v>2.6085600000000113</v>
      </c>
      <c r="AL148" s="313"/>
      <c r="AM148" s="89">
        <f t="shared" ca="1" si="147"/>
        <v>2.6085600000000113</v>
      </c>
      <c r="AN148" s="46">
        <f ca="1">IFERROR(IF($I148="y",'Raw Weather Data'!AN146-$N148,"-"),"-")</f>
        <v>-2.2154399999999868</v>
      </c>
      <c r="AO148" s="313"/>
      <c r="AP148" s="89">
        <f t="shared" ca="1" si="148"/>
        <v>2.2154399999999868</v>
      </c>
      <c r="AQ148" s="58">
        <f ca="1">IFERROR(IF($I148="y",'Raw Weather Data'!AQ146-$N148,"-"),"-")</f>
        <v>-0.73943999999998766</v>
      </c>
      <c r="AR148" s="313"/>
      <c r="AS148" s="89">
        <f t="shared" ca="1" si="149"/>
        <v>0.73943999999998766</v>
      </c>
      <c r="AT148" s="57"/>
      <c r="AU148" s="57"/>
      <c r="AV148" s="144"/>
      <c r="AW148" s="57"/>
      <c r="AX148" s="57"/>
      <c r="AY148" s="144"/>
      <c r="AZ148" s="57"/>
      <c r="BA148" s="57"/>
      <c r="BB148" s="144"/>
      <c r="BC148" s="57"/>
      <c r="BD148" s="57"/>
      <c r="BE148" s="144"/>
      <c r="BF148" s="57"/>
      <c r="BG148" s="57"/>
      <c r="BH148" s="144"/>
      <c r="BI148" s="57"/>
      <c r="BJ148" s="57"/>
      <c r="BK148" s="145"/>
      <c r="BN148" s="63">
        <f ca="1">IFERROR(IF($I148="y",'Raw Weather Data'!BN146-$N148,"-"),"-")</f>
        <v>-3.4394399999999905</v>
      </c>
      <c r="BO148" s="313"/>
      <c r="BP148" s="89">
        <f t="shared" ca="1" si="155"/>
        <v>3.4394399999999905</v>
      </c>
      <c r="BQ148" s="58">
        <f ca="1">IFERROR(IF($I148="y",'Raw Weather Data'!BQ146-$N148,"-"),"-")</f>
        <v>-3.2594399999999837</v>
      </c>
      <c r="BR148" s="313"/>
      <c r="BS148" s="89">
        <f t="shared" ca="1" si="156"/>
        <v>3.2594399999999837</v>
      </c>
      <c r="BT148" s="58">
        <f ca="1">IFERROR(IF($I148="y",'Raw Weather Data'!BT146-$N148,"-"),"-")</f>
        <v>-2.5394399999999848</v>
      </c>
      <c r="BU148" s="313"/>
      <c r="BV148" s="89">
        <f t="shared" ca="1" si="157"/>
        <v>2.5394399999999848</v>
      </c>
      <c r="BW148" s="58">
        <f ca="1">IFERROR(IF($I148="y",'Raw Weather Data'!BW146-$N148,"-"),"-")</f>
        <v>-3.0794399999999911</v>
      </c>
      <c r="BX148" s="313"/>
      <c r="BY148" s="89">
        <f t="shared" ca="1" si="158"/>
        <v>3.0794399999999911</v>
      </c>
      <c r="BZ148" s="58">
        <f ca="1">IFERROR(IF($I148="y",'Raw Weather Data'!BZ146-$N148,"-"),"-")</f>
        <v>-3.8894399999999791</v>
      </c>
      <c r="CA148" s="313"/>
      <c r="CB148" s="89">
        <f t="shared" ca="1" si="159"/>
        <v>3.8894399999999791</v>
      </c>
      <c r="CC148" s="58">
        <f ca="1">IFERROR(IF($I148="y",'Raw Weather Data'!CC146-$N148,"-"),"-")</f>
        <v>-3.0794399999999911</v>
      </c>
      <c r="CD148" s="313"/>
      <c r="CE148" s="89">
        <f t="shared" ca="1" si="160"/>
        <v>3.0794399999999911</v>
      </c>
      <c r="CF148" s="58">
        <f ca="1">IFERROR(IF($I148="y",'Raw Weather Data'!CF146-$N148,"-"),"-")</f>
        <v>-3.6554399999999987</v>
      </c>
      <c r="CG148" s="313"/>
      <c r="CH148" s="89">
        <f t="shared" ca="1" si="161"/>
        <v>3.6554399999999987</v>
      </c>
      <c r="CI148" s="58">
        <f ca="1">IFERROR(IF($I148="y",'Raw Weather Data'!CI146-$N148,"-"),"-")</f>
        <v>2.6085600000000113</v>
      </c>
      <c r="CJ148" s="313"/>
      <c r="CK148" s="89">
        <f t="shared" ca="1" si="162"/>
        <v>2.6085600000000113</v>
      </c>
      <c r="CL148" s="46">
        <f ca="1">IFERROR(IF($I148="y",'Raw Weather Data'!CL146-$N148,"-"),"-")</f>
        <v>-2.2154399999999868</v>
      </c>
      <c r="CM148" s="313"/>
      <c r="CN148" s="89">
        <f t="shared" ca="1" si="163"/>
        <v>2.2154399999999868</v>
      </c>
      <c r="CO148" s="58">
        <f ca="1">IFERROR(IF($I148="y",'Raw Weather Data'!CO146-$N148,"-"),"-")</f>
        <v>-0.73943999999998766</v>
      </c>
      <c r="CP148" s="313"/>
      <c r="CQ148" s="89">
        <f t="shared" ca="1" si="164"/>
        <v>0.73943999999998766</v>
      </c>
      <c r="CR148" s="57"/>
      <c r="CS148" s="57"/>
      <c r="CT148" s="144"/>
      <c r="CU148" s="57"/>
      <c r="CV148" s="57"/>
      <c r="CW148" s="144"/>
      <c r="CX148" s="57"/>
      <c r="CY148" s="57"/>
      <c r="CZ148" s="144"/>
      <c r="DA148" s="57"/>
      <c r="DB148" s="57"/>
      <c r="DC148" s="144"/>
      <c r="DD148" s="57"/>
      <c r="DE148" s="57"/>
      <c r="DF148" s="144"/>
      <c r="DG148" s="57"/>
      <c r="DH148" s="57"/>
      <c r="DI148" s="145"/>
      <c r="DL148" s="63">
        <f ca="1">IFERROR(IF($I148="y",'Raw Weather Data'!DL146-$N148,"-"),"-")</f>
        <v>-2.359439999999978</v>
      </c>
      <c r="DM148" s="313"/>
      <c r="DN148" s="89">
        <f t="shared" ca="1" si="165"/>
        <v>2.359439999999978</v>
      </c>
      <c r="DO148" s="58">
        <f ca="1">IFERROR(IF($I148="y",'Raw Weather Data'!DO146-$N148,"-"),"-")</f>
        <v>-2.8634399999999971</v>
      </c>
      <c r="DP148" s="313"/>
      <c r="DQ148" s="89">
        <f t="shared" ca="1" si="166"/>
        <v>2.8634399999999971</v>
      </c>
      <c r="DR148" s="58">
        <f ca="1">IFERROR(IF($I148="y",'Raw Weather Data'!DR146-$N148,"-"),"-")</f>
        <v>-1.0274399999999844</v>
      </c>
      <c r="DS148" s="313"/>
      <c r="DT148" s="89">
        <f t="shared" ca="1" si="167"/>
        <v>1.0274399999999844</v>
      </c>
      <c r="DU148" s="58">
        <f ca="1">IFERROR(IF($I148="y",'Raw Weather Data'!DU146-$N148,"-"),"-")</f>
        <v>-6.9854399999999828</v>
      </c>
      <c r="DV148" s="313"/>
      <c r="DW148" s="89">
        <f t="shared" ca="1" si="168"/>
        <v>6.9854399999999828</v>
      </c>
      <c r="DX148" s="58">
        <f ca="1">IFERROR(IF($I148="y",'Raw Weather Data'!DX146-$N148,"-"),"-")</f>
        <v>-6.5714399999999955</v>
      </c>
      <c r="DY148" s="313"/>
      <c r="DZ148" s="89">
        <f t="shared" ca="1" si="169"/>
        <v>6.5714399999999955</v>
      </c>
      <c r="EA148" s="58">
        <f ca="1">IFERROR(IF($I148="y",'Raw Weather Data'!EA146-$N148,"-"),"-")</f>
        <v>-1.5314399999999893</v>
      </c>
      <c r="EB148" s="313"/>
      <c r="EC148" s="89">
        <f t="shared" ca="1" si="170"/>
        <v>1.5314399999999893</v>
      </c>
      <c r="ED148" s="58">
        <f ca="1">IFERROR(IF($I148="y",'Raw Weather Data'!ED146-$N148,"-"),"-")</f>
        <v>-11.575439999999986</v>
      </c>
      <c r="EE148" s="313"/>
      <c r="EF148" s="89">
        <f t="shared" ca="1" si="171"/>
        <v>11.575439999999986</v>
      </c>
      <c r="EG148" s="58">
        <f ca="1">IFERROR(IF($I148="y",'Raw Weather Data'!EG146-$N148,"-"),"-")</f>
        <v>-2.5394399999999848</v>
      </c>
      <c r="EH148" s="313"/>
      <c r="EI148" s="89">
        <f t="shared" ca="1" si="172"/>
        <v>2.5394399999999848</v>
      </c>
      <c r="EJ148" s="46">
        <f ca="1">IFERROR(IF($I148="y",'Raw Weather Data'!EJ146-$N148,"-"),"-")</f>
        <v>-0.84743999999997754</v>
      </c>
      <c r="EK148" s="313"/>
      <c r="EL148" s="89">
        <f t="shared" ca="1" si="173"/>
        <v>0.84743999999997754</v>
      </c>
      <c r="EM148" s="58" t="str">
        <f ca="1">IFERROR(IF($I148="y",'Raw Weather Data'!EM146-$N148,"-"),"-")</f>
        <v>-</v>
      </c>
      <c r="EN148" s="313"/>
      <c r="EO148" s="89" t="str">
        <f t="shared" ca="1" si="150"/>
        <v>-</v>
      </c>
      <c r="EP148" s="57"/>
      <c r="EQ148" s="57"/>
      <c r="ER148" s="144"/>
      <c r="ES148" s="57"/>
      <c r="ET148" s="57"/>
      <c r="EU148" s="144"/>
      <c r="EV148" s="57"/>
      <c r="EW148" s="57"/>
      <c r="EX148" s="144"/>
      <c r="EY148" s="57"/>
      <c r="EZ148" s="57"/>
      <c r="FA148" s="144"/>
      <c r="FB148" s="57"/>
      <c r="FC148" s="57"/>
      <c r="FD148" s="144"/>
      <c r="FE148" s="57"/>
      <c r="FF148" s="57"/>
      <c r="FG148" s="145"/>
      <c r="FJ148" s="63">
        <f ca="1">IFERROR(IF($I148="y",'Raw Weather Data'!FJ146-$N148,"-"),"-")</f>
        <v>-2.359439999999978</v>
      </c>
      <c r="FK148" s="313"/>
      <c r="FL148" s="89">
        <f t="shared" ca="1" si="174"/>
        <v>2.359439999999978</v>
      </c>
      <c r="FM148" s="58">
        <f ca="1">IFERROR(IF($I148="y",'Raw Weather Data'!FM146-$N148,"-"),"-")</f>
        <v>-2.8634399999999971</v>
      </c>
      <c r="FN148" s="313"/>
      <c r="FO148" s="89">
        <f t="shared" ca="1" si="175"/>
        <v>2.8634399999999971</v>
      </c>
      <c r="FP148" s="58">
        <f ca="1">IFERROR(IF($I148="y",'Raw Weather Data'!FP146-$N148,"-"),"-")</f>
        <v>-1.0274399999999844</v>
      </c>
      <c r="FQ148" s="313"/>
      <c r="FR148" s="89">
        <f t="shared" ca="1" si="176"/>
        <v>1.0274399999999844</v>
      </c>
      <c r="FS148" s="58">
        <f ca="1">IFERROR(IF($I148="y",'Raw Weather Data'!FS146-$N148,"-"),"-")</f>
        <v>-6.9854399999999828</v>
      </c>
      <c r="FT148" s="313"/>
      <c r="FU148" s="89">
        <f t="shared" ca="1" si="177"/>
        <v>6.9854399999999828</v>
      </c>
      <c r="FV148" s="58">
        <f ca="1">IFERROR(IF($I148="y",'Raw Weather Data'!FV146-$N148,"-"),"-")</f>
        <v>-6.5714399999999955</v>
      </c>
      <c r="FW148" s="313"/>
      <c r="FX148" s="89">
        <f t="shared" ca="1" si="178"/>
        <v>6.5714399999999955</v>
      </c>
      <c r="FY148" s="58">
        <f ca="1">IFERROR(IF($I148="y",'Raw Weather Data'!FY146-$N148,"-"),"-")</f>
        <v>-1.5314399999999893</v>
      </c>
      <c r="FZ148" s="313"/>
      <c r="GA148" s="89">
        <f t="shared" ca="1" si="179"/>
        <v>1.5314399999999893</v>
      </c>
      <c r="GB148" s="58">
        <f ca="1">IFERROR(IF($I148="y",'Raw Weather Data'!GB146-$N148,"-"),"-")</f>
        <v>-11.575439999999986</v>
      </c>
      <c r="GC148" s="313"/>
      <c r="GD148" s="89">
        <f t="shared" ca="1" si="180"/>
        <v>11.575439999999986</v>
      </c>
      <c r="GE148" s="58">
        <f ca="1">IFERROR(IF($I148="y",'Raw Weather Data'!GE146-$N148,"-"),"-")</f>
        <v>-2.5394399999999848</v>
      </c>
      <c r="GF148" s="313"/>
      <c r="GG148" s="89">
        <f t="shared" ca="1" si="181"/>
        <v>2.5394399999999848</v>
      </c>
      <c r="GH148" s="46">
        <f ca="1">IFERROR(IF($I148="y",'Raw Weather Data'!GH146-$N148,"-"),"-")</f>
        <v>-0.84743999999997754</v>
      </c>
      <c r="GI148" s="313"/>
      <c r="GJ148" s="89">
        <f t="shared" ca="1" si="182"/>
        <v>0.84743999999997754</v>
      </c>
      <c r="GK148" s="58" t="str">
        <f ca="1">IFERROR(IF($I148="y",'Raw Weather Data'!GK146-$N148,"-"),"-")</f>
        <v>-</v>
      </c>
      <c r="GL148" s="313"/>
      <c r="GM148" s="89" t="str">
        <f t="shared" ca="1" si="151"/>
        <v>-</v>
      </c>
      <c r="GN148" s="57"/>
      <c r="GO148" s="57"/>
      <c r="GP148" s="144"/>
      <c r="GQ148" s="57"/>
      <c r="GR148" s="57"/>
      <c r="GS148" s="144"/>
      <c r="GT148" s="57"/>
      <c r="GU148" s="57"/>
      <c r="GV148" s="144"/>
      <c r="GW148" s="57"/>
      <c r="GX148" s="57"/>
      <c r="GY148" s="144"/>
      <c r="GZ148" s="57"/>
      <c r="HA148" s="57"/>
      <c r="HB148" s="144"/>
      <c r="HC148" s="57"/>
      <c r="HD148" s="57"/>
      <c r="HE148" s="145"/>
    </row>
    <row r="149" spans="6:213" x14ac:dyDescent="0.35">
      <c r="F149" s="296"/>
      <c r="H149" s="301">
        <f t="shared" si="183"/>
        <v>18</v>
      </c>
      <c r="I149" s="301" t="str">
        <f t="shared" si="183"/>
        <v>Y</v>
      </c>
      <c r="M149" s="117">
        <f t="shared" ca="1" si="184"/>
        <v>44774</v>
      </c>
      <c r="N149" s="119">
        <f t="shared" ca="1" si="184"/>
        <v>78.240740000000002</v>
      </c>
      <c r="P149" s="63">
        <f ca="1">IFERROR(IF($I149="y",'Raw Weather Data'!P147-$N149,"-"),"-")</f>
        <v>-3.4739999999999327E-2</v>
      </c>
      <c r="Q149" s="313"/>
      <c r="R149" s="89">
        <f t="shared" ca="1" si="152"/>
        <v>3.4739999999999327E-2</v>
      </c>
      <c r="S149" s="58">
        <f ca="1">IFERROR(IF($I149="y",'Raw Weather Data'!S147-$N149,"-"),"-")</f>
        <v>1.2432600000000065</v>
      </c>
      <c r="T149" s="313"/>
      <c r="U149" s="89">
        <f t="shared" ca="1" si="153"/>
        <v>1.2432600000000065</v>
      </c>
      <c r="V149" s="58">
        <f ca="1">IFERROR(IF($I149="y",'Raw Weather Data'!V147-$N149,"-"),"-")</f>
        <v>2.6292600000000022</v>
      </c>
      <c r="W149" s="313"/>
      <c r="X149" s="89">
        <f t="shared" ca="1" si="154"/>
        <v>2.6292600000000022</v>
      </c>
      <c r="Y149" s="58">
        <f ca="1">IFERROR(IF($I149="y",'Raw Weather Data'!Y147-$N149,"-"),"-")</f>
        <v>0.70325999999998601</v>
      </c>
      <c r="Z149" s="313"/>
      <c r="AA149" s="89">
        <f t="shared" ca="1" si="143"/>
        <v>0.70325999999998601</v>
      </c>
      <c r="AB149" s="58">
        <f ca="1">IFERROR(IF($I149="y",'Raw Weather Data'!AB147-$N149,"-"),"-")</f>
        <v>-0.17874000000000478</v>
      </c>
      <c r="AC149" s="313"/>
      <c r="AD149" s="89">
        <f t="shared" ca="1" si="144"/>
        <v>0.17874000000000478</v>
      </c>
      <c r="AE149" s="58">
        <f ca="1">IFERROR(IF($I149="y",'Raw Weather Data'!AE147-$N149,"-"),"-")</f>
        <v>-1.3847400000000079</v>
      </c>
      <c r="AF149" s="313"/>
      <c r="AG149" s="89">
        <f t="shared" ca="1" si="145"/>
        <v>1.3847400000000079</v>
      </c>
      <c r="AH149" s="58">
        <f ca="1">IFERROR(IF($I149="y",'Raw Weather Data'!AH147-$N149,"-"),"-")</f>
        <v>-2.4107399999999899</v>
      </c>
      <c r="AI149" s="313"/>
      <c r="AJ149" s="89">
        <f t="shared" ca="1" si="146"/>
        <v>2.4107399999999899</v>
      </c>
      <c r="AK149" s="58">
        <f ca="1">IFERROR(IF($I149="y",'Raw Weather Data'!AK147-$N149,"-"),"-")</f>
        <v>-5.1287400000000076</v>
      </c>
      <c r="AL149" s="313"/>
      <c r="AM149" s="89">
        <f t="shared" ca="1" si="147"/>
        <v>5.1287400000000076</v>
      </c>
      <c r="AN149" s="46">
        <f ca="1">IFERROR(IF($I149="y",'Raw Weather Data'!AN147-$N149,"-"),"-")</f>
        <v>-1.7807399999999944</v>
      </c>
      <c r="AO149" s="313"/>
      <c r="AP149" s="89">
        <f t="shared" ca="1" si="148"/>
        <v>1.7807399999999944</v>
      </c>
      <c r="AQ149" s="58">
        <f ca="1">IFERROR(IF($I149="y",'Raw Weather Data'!AQ147-$N149,"-"),"-")</f>
        <v>-1.8347399999999965</v>
      </c>
      <c r="AR149" s="313"/>
      <c r="AS149" s="89">
        <f t="shared" ca="1" si="149"/>
        <v>1.8347399999999965</v>
      </c>
      <c r="AT149" s="57"/>
      <c r="AU149" s="57"/>
      <c r="AV149" s="144"/>
      <c r="AW149" s="57"/>
      <c r="AX149" s="57"/>
      <c r="AY149" s="144"/>
      <c r="AZ149" s="57"/>
      <c r="BA149" s="57"/>
      <c r="BB149" s="144"/>
      <c r="BC149" s="57"/>
      <c r="BD149" s="57"/>
      <c r="BE149" s="144"/>
      <c r="BF149" s="57"/>
      <c r="BG149" s="57"/>
      <c r="BH149" s="144"/>
      <c r="BI149" s="57"/>
      <c r="BJ149" s="57"/>
      <c r="BK149" s="145"/>
      <c r="BN149" s="63">
        <f ca="1">IFERROR(IF($I149="y",'Raw Weather Data'!BN147-$N149,"-"),"-")</f>
        <v>-3.4739999999999327E-2</v>
      </c>
      <c r="BO149" s="313"/>
      <c r="BP149" s="89">
        <f t="shared" ca="1" si="155"/>
        <v>3.4739999999999327E-2</v>
      </c>
      <c r="BQ149" s="58">
        <f ca="1">IFERROR(IF($I149="y",'Raw Weather Data'!BQ147-$N149,"-"),"-")</f>
        <v>1.2432600000000065</v>
      </c>
      <c r="BR149" s="313"/>
      <c r="BS149" s="89">
        <f t="shared" ca="1" si="156"/>
        <v>1.2432600000000065</v>
      </c>
      <c r="BT149" s="58">
        <f ca="1">IFERROR(IF($I149="y",'Raw Weather Data'!BT147-$N149,"-"),"-")</f>
        <v>2.6292600000000022</v>
      </c>
      <c r="BU149" s="313"/>
      <c r="BV149" s="89">
        <f t="shared" ca="1" si="157"/>
        <v>2.6292600000000022</v>
      </c>
      <c r="BW149" s="58">
        <f ca="1">IFERROR(IF($I149="y",'Raw Weather Data'!BW147-$N149,"-"),"-")</f>
        <v>0.70325999999998601</v>
      </c>
      <c r="BX149" s="313"/>
      <c r="BY149" s="89">
        <f t="shared" ca="1" si="158"/>
        <v>0.70325999999998601</v>
      </c>
      <c r="BZ149" s="58">
        <f ca="1">IFERROR(IF($I149="y",'Raw Weather Data'!BZ147-$N149,"-"),"-")</f>
        <v>-0.17874000000000478</v>
      </c>
      <c r="CA149" s="313"/>
      <c r="CB149" s="89">
        <f t="shared" ca="1" si="159"/>
        <v>0.17874000000000478</v>
      </c>
      <c r="CC149" s="58">
        <f ca="1">IFERROR(IF($I149="y",'Raw Weather Data'!CC147-$N149,"-"),"-")</f>
        <v>-1.3847400000000079</v>
      </c>
      <c r="CD149" s="313"/>
      <c r="CE149" s="89">
        <f t="shared" ca="1" si="160"/>
        <v>1.3847400000000079</v>
      </c>
      <c r="CF149" s="58">
        <f ca="1">IFERROR(IF($I149="y",'Raw Weather Data'!CF147-$N149,"-"),"-")</f>
        <v>-2.4107399999999899</v>
      </c>
      <c r="CG149" s="313"/>
      <c r="CH149" s="89">
        <f t="shared" ca="1" si="161"/>
        <v>2.4107399999999899</v>
      </c>
      <c r="CI149" s="58">
        <f ca="1">IFERROR(IF($I149="y",'Raw Weather Data'!CI147-$N149,"-"),"-")</f>
        <v>-5.1287400000000076</v>
      </c>
      <c r="CJ149" s="313"/>
      <c r="CK149" s="89">
        <f t="shared" ca="1" si="162"/>
        <v>5.1287400000000076</v>
      </c>
      <c r="CL149" s="46">
        <f ca="1">IFERROR(IF($I149="y",'Raw Weather Data'!CL147-$N149,"-"),"-")</f>
        <v>-1.7807399999999944</v>
      </c>
      <c r="CM149" s="313"/>
      <c r="CN149" s="89">
        <f t="shared" ca="1" si="163"/>
        <v>1.7807399999999944</v>
      </c>
      <c r="CO149" s="58">
        <f ca="1">IFERROR(IF($I149="y",'Raw Weather Data'!CO147-$N149,"-"),"-")</f>
        <v>-1.8347399999999965</v>
      </c>
      <c r="CP149" s="313"/>
      <c r="CQ149" s="89">
        <f t="shared" ca="1" si="164"/>
        <v>1.8347399999999965</v>
      </c>
      <c r="CR149" s="57"/>
      <c r="CS149" s="57"/>
      <c r="CT149" s="144"/>
      <c r="CU149" s="57"/>
      <c r="CV149" s="57"/>
      <c r="CW149" s="144"/>
      <c r="CX149" s="57"/>
      <c r="CY149" s="57"/>
      <c r="CZ149" s="144"/>
      <c r="DA149" s="57"/>
      <c r="DB149" s="57"/>
      <c r="DC149" s="144"/>
      <c r="DD149" s="57"/>
      <c r="DE149" s="57"/>
      <c r="DF149" s="144"/>
      <c r="DG149" s="57"/>
      <c r="DH149" s="57"/>
      <c r="DI149" s="145"/>
      <c r="DL149" s="63">
        <f ca="1">IFERROR(IF($I149="y",'Raw Weather Data'!DL147-$N149,"-"),"-")</f>
        <v>1.4232599999999991</v>
      </c>
      <c r="DM149" s="313"/>
      <c r="DN149" s="89">
        <f t="shared" ca="1" si="165"/>
        <v>1.4232599999999991</v>
      </c>
      <c r="DO149" s="58">
        <f ca="1">IFERROR(IF($I149="y",'Raw Weather Data'!DO147-$N149,"-"),"-")</f>
        <v>0.95525999999999556</v>
      </c>
      <c r="DP149" s="313"/>
      <c r="DQ149" s="89">
        <f t="shared" ca="1" si="166"/>
        <v>0.95525999999999556</v>
      </c>
      <c r="DR149" s="58">
        <f ca="1">IFERROR(IF($I149="y",'Raw Weather Data'!DR147-$N149,"-"),"-")</f>
        <v>0.91925999999999419</v>
      </c>
      <c r="DS149" s="313"/>
      <c r="DT149" s="89">
        <f t="shared" ca="1" si="167"/>
        <v>0.91925999999999419</v>
      </c>
      <c r="DU149" s="58">
        <f ca="1">IFERROR(IF($I149="y",'Raw Weather Data'!DU147-$N149,"-"),"-")</f>
        <v>-0.12474000000000274</v>
      </c>
      <c r="DV149" s="313"/>
      <c r="DW149" s="89">
        <f t="shared" ca="1" si="168"/>
        <v>0.12474000000000274</v>
      </c>
      <c r="DX149" s="58">
        <f ca="1">IFERROR(IF($I149="y",'Raw Weather Data'!DX147-$N149,"-"),"-")</f>
        <v>-0.48474000000000217</v>
      </c>
      <c r="DY149" s="313"/>
      <c r="DZ149" s="89">
        <f t="shared" ca="1" si="169"/>
        <v>0.48474000000000217</v>
      </c>
      <c r="EA149" s="58">
        <f ca="1">IFERROR(IF($I149="y",'Raw Weather Data'!EA147-$N149,"-"),"-")</f>
        <v>-5.2740000000000009E-2</v>
      </c>
      <c r="EB149" s="313"/>
      <c r="EC149" s="89">
        <f t="shared" ca="1" si="170"/>
        <v>5.2740000000000009E-2</v>
      </c>
      <c r="ED149" s="58">
        <f ca="1">IFERROR(IF($I149="y",'Raw Weather Data'!ED147-$N149,"-"),"-")</f>
        <v>-3.6527400000000085</v>
      </c>
      <c r="EE149" s="313"/>
      <c r="EF149" s="89">
        <f t="shared" ca="1" si="171"/>
        <v>3.6527400000000085</v>
      </c>
      <c r="EG149" s="58">
        <f ca="1">IFERROR(IF($I149="y",'Raw Weather Data'!EG147-$N149,"-"),"-")</f>
        <v>-1.8887399999999985</v>
      </c>
      <c r="EH149" s="313"/>
      <c r="EI149" s="89">
        <f t="shared" ca="1" si="172"/>
        <v>1.8887399999999985</v>
      </c>
      <c r="EJ149" s="46">
        <f ca="1">IFERROR(IF($I149="y",'Raw Weather Data'!EJ147-$N149,"-"),"-")</f>
        <v>-2.0687400000000054</v>
      </c>
      <c r="EK149" s="313"/>
      <c r="EL149" s="89">
        <f t="shared" ca="1" si="173"/>
        <v>2.0687400000000054</v>
      </c>
      <c r="EM149" s="58" t="str">
        <f ca="1">IFERROR(IF($I149="y",'Raw Weather Data'!EM147-$N149,"-"),"-")</f>
        <v>-</v>
      </c>
      <c r="EN149" s="313"/>
      <c r="EO149" s="89" t="str">
        <f t="shared" ca="1" si="150"/>
        <v>-</v>
      </c>
      <c r="EP149" s="57"/>
      <c r="EQ149" s="57"/>
      <c r="ER149" s="144"/>
      <c r="ES149" s="57"/>
      <c r="ET149" s="57"/>
      <c r="EU149" s="144"/>
      <c r="EV149" s="57"/>
      <c r="EW149" s="57"/>
      <c r="EX149" s="144"/>
      <c r="EY149" s="57"/>
      <c r="EZ149" s="57"/>
      <c r="FA149" s="144"/>
      <c r="FB149" s="57"/>
      <c r="FC149" s="57"/>
      <c r="FD149" s="144"/>
      <c r="FE149" s="57"/>
      <c r="FF149" s="57"/>
      <c r="FG149" s="145"/>
      <c r="FJ149" s="63">
        <f ca="1">IFERROR(IF($I149="y",'Raw Weather Data'!FJ147-$N149,"-"),"-")</f>
        <v>1.4232599999999991</v>
      </c>
      <c r="FK149" s="313"/>
      <c r="FL149" s="89">
        <f t="shared" ca="1" si="174"/>
        <v>1.4232599999999991</v>
      </c>
      <c r="FM149" s="58">
        <f ca="1">IFERROR(IF($I149="y",'Raw Weather Data'!FM147-$N149,"-"),"-")</f>
        <v>0.95525999999999556</v>
      </c>
      <c r="FN149" s="313"/>
      <c r="FO149" s="89">
        <f t="shared" ca="1" si="175"/>
        <v>0.95525999999999556</v>
      </c>
      <c r="FP149" s="58">
        <f ca="1">IFERROR(IF($I149="y",'Raw Weather Data'!FP147-$N149,"-"),"-")</f>
        <v>0.91925999999999419</v>
      </c>
      <c r="FQ149" s="313"/>
      <c r="FR149" s="89">
        <f t="shared" ca="1" si="176"/>
        <v>0.91925999999999419</v>
      </c>
      <c r="FS149" s="58">
        <f ca="1">IFERROR(IF($I149="y",'Raw Weather Data'!FS147-$N149,"-"),"-")</f>
        <v>-0.12474000000000274</v>
      </c>
      <c r="FT149" s="313"/>
      <c r="FU149" s="89">
        <f t="shared" ca="1" si="177"/>
        <v>0.12474000000000274</v>
      </c>
      <c r="FV149" s="58">
        <f ca="1">IFERROR(IF($I149="y",'Raw Weather Data'!FV147-$N149,"-"),"-")</f>
        <v>-0.48474000000000217</v>
      </c>
      <c r="FW149" s="313"/>
      <c r="FX149" s="89">
        <f t="shared" ca="1" si="178"/>
        <v>0.48474000000000217</v>
      </c>
      <c r="FY149" s="58">
        <f ca="1">IFERROR(IF($I149="y",'Raw Weather Data'!FY147-$N149,"-"),"-")</f>
        <v>-5.2740000000000009E-2</v>
      </c>
      <c r="FZ149" s="313"/>
      <c r="GA149" s="89">
        <f t="shared" ca="1" si="179"/>
        <v>5.2740000000000009E-2</v>
      </c>
      <c r="GB149" s="58">
        <f ca="1">IFERROR(IF($I149="y",'Raw Weather Data'!GB147-$N149,"-"),"-")</f>
        <v>-3.6527400000000085</v>
      </c>
      <c r="GC149" s="313"/>
      <c r="GD149" s="89">
        <f t="shared" ca="1" si="180"/>
        <v>3.6527400000000085</v>
      </c>
      <c r="GE149" s="58">
        <f ca="1">IFERROR(IF($I149="y",'Raw Weather Data'!GE147-$N149,"-"),"-")</f>
        <v>-1.8887399999999985</v>
      </c>
      <c r="GF149" s="313"/>
      <c r="GG149" s="89">
        <f t="shared" ca="1" si="181"/>
        <v>1.8887399999999985</v>
      </c>
      <c r="GH149" s="46">
        <f ca="1">IFERROR(IF($I149="y",'Raw Weather Data'!GH147-$N149,"-"),"-")</f>
        <v>-2.0687400000000054</v>
      </c>
      <c r="GI149" s="313"/>
      <c r="GJ149" s="89">
        <f t="shared" ca="1" si="182"/>
        <v>2.0687400000000054</v>
      </c>
      <c r="GK149" s="58" t="str">
        <f ca="1">IFERROR(IF($I149="y",'Raw Weather Data'!GK147-$N149,"-"),"-")</f>
        <v>-</v>
      </c>
      <c r="GL149" s="313"/>
      <c r="GM149" s="89" t="str">
        <f t="shared" ca="1" si="151"/>
        <v>-</v>
      </c>
      <c r="GN149" s="57"/>
      <c r="GO149" s="57"/>
      <c r="GP149" s="144"/>
      <c r="GQ149" s="57"/>
      <c r="GR149" s="57"/>
      <c r="GS149" s="144"/>
      <c r="GT149" s="57"/>
      <c r="GU149" s="57"/>
      <c r="GV149" s="144"/>
      <c r="GW149" s="57"/>
      <c r="GX149" s="57"/>
      <c r="GY149" s="144"/>
      <c r="GZ149" s="57"/>
      <c r="HA149" s="57"/>
      <c r="HB149" s="144"/>
      <c r="HC149" s="57"/>
      <c r="HD149" s="57"/>
      <c r="HE149" s="145"/>
    </row>
    <row r="150" spans="6:213" x14ac:dyDescent="0.35">
      <c r="F150" s="296"/>
      <c r="H150" s="301">
        <f t="shared" si="183"/>
        <v>19</v>
      </c>
      <c r="I150" s="301" t="str">
        <f t="shared" si="183"/>
        <v>Y</v>
      </c>
      <c r="M150" s="117">
        <f t="shared" ca="1" si="184"/>
        <v>44773</v>
      </c>
      <c r="N150" s="119">
        <f t="shared" ca="1" si="184"/>
        <v>76.587440000000001</v>
      </c>
      <c r="P150" s="63">
        <f ca="1">IFERROR(IF($I150="y",'Raw Weather Data'!P148-$N150,"-"),"-")</f>
        <v>-4.5734399999999908</v>
      </c>
      <c r="Q150" s="313"/>
      <c r="R150" s="89">
        <f t="shared" ca="1" si="152"/>
        <v>4.5734399999999908</v>
      </c>
      <c r="S150" s="58">
        <f ca="1">IFERROR(IF($I150="y",'Raw Weather Data'!S148-$N150,"-"),"-")</f>
        <v>-5.5634399999999999</v>
      </c>
      <c r="T150" s="313"/>
      <c r="U150" s="89">
        <f t="shared" ca="1" si="153"/>
        <v>5.5634399999999999</v>
      </c>
      <c r="V150" s="58">
        <f ca="1">IFERROR(IF($I150="y",'Raw Weather Data'!V148-$N150,"-"),"-")</f>
        <v>-4.3934400000000124</v>
      </c>
      <c r="W150" s="313"/>
      <c r="X150" s="89">
        <f t="shared" ca="1" si="154"/>
        <v>4.3934400000000124</v>
      </c>
      <c r="Y150" s="58">
        <f ca="1">IFERROR(IF($I150="y",'Raw Weather Data'!Y148-$N150,"-"),"-")</f>
        <v>-3.8354399999999913</v>
      </c>
      <c r="Z150" s="313"/>
      <c r="AA150" s="89">
        <f t="shared" ca="1" si="143"/>
        <v>3.8354399999999913</v>
      </c>
      <c r="AB150" s="58">
        <f ca="1">IFERROR(IF($I150="y",'Raw Weather Data'!AB148-$N150,"-"),"-")</f>
        <v>-4.5554400000000044</v>
      </c>
      <c r="AC150" s="313"/>
      <c r="AD150" s="89">
        <f t="shared" ca="1" si="144"/>
        <v>4.5554400000000044</v>
      </c>
      <c r="AE150" s="58">
        <f ca="1">IFERROR(IF($I150="y",'Raw Weather Data'!AE148-$N150,"-"),"-")</f>
        <v>-4.1594400000000036</v>
      </c>
      <c r="AF150" s="313"/>
      <c r="AG150" s="89">
        <f t="shared" ca="1" si="145"/>
        <v>4.1594400000000036</v>
      </c>
      <c r="AH150" s="58">
        <f ca="1">IFERROR(IF($I150="y",'Raw Weather Data'!AH148-$N150,"-"),"-")</f>
        <v>-5.3834399999999931</v>
      </c>
      <c r="AI150" s="313"/>
      <c r="AJ150" s="89">
        <f t="shared" ca="1" si="146"/>
        <v>5.3834399999999931</v>
      </c>
      <c r="AK150" s="58">
        <f ca="1">IFERROR(IF($I150="y",'Raw Weather Data'!AK148-$N150,"-"),"-")</f>
        <v>-3.2594399999999979</v>
      </c>
      <c r="AL150" s="313"/>
      <c r="AM150" s="89">
        <f t="shared" ca="1" si="147"/>
        <v>3.2594399999999979</v>
      </c>
      <c r="AN150" s="46">
        <f ca="1">IFERROR(IF($I150="y",'Raw Weather Data'!AN148-$N150,"-"),"-")</f>
        <v>-4.9154400000000038</v>
      </c>
      <c r="AO150" s="313"/>
      <c r="AP150" s="89">
        <f t="shared" ca="1" si="148"/>
        <v>4.9154400000000038</v>
      </c>
      <c r="AQ150" s="58">
        <f ca="1">IFERROR(IF($I150="y",'Raw Weather Data'!AQ148-$N150,"-"),"-")</f>
        <v>-5.5454399999999993</v>
      </c>
      <c r="AR150" s="313"/>
      <c r="AS150" s="89">
        <f t="shared" ca="1" si="149"/>
        <v>5.5454399999999993</v>
      </c>
      <c r="AT150" s="57"/>
      <c r="AU150" s="57"/>
      <c r="AV150" s="144"/>
      <c r="AW150" s="57"/>
      <c r="AX150" s="57"/>
      <c r="AY150" s="144"/>
      <c r="AZ150" s="57"/>
      <c r="BA150" s="57"/>
      <c r="BB150" s="144"/>
      <c r="BC150" s="57"/>
      <c r="BD150" s="57"/>
      <c r="BE150" s="144"/>
      <c r="BF150" s="57"/>
      <c r="BG150" s="57"/>
      <c r="BH150" s="144"/>
      <c r="BI150" s="57"/>
      <c r="BJ150" s="57"/>
      <c r="BK150" s="145"/>
      <c r="BN150" s="63">
        <f ca="1">IFERROR(IF($I150="y",'Raw Weather Data'!BN148-$N150,"-"),"-")</f>
        <v>-4.5734399999999908</v>
      </c>
      <c r="BO150" s="313"/>
      <c r="BP150" s="89">
        <f t="shared" ca="1" si="155"/>
        <v>4.5734399999999908</v>
      </c>
      <c r="BQ150" s="58">
        <f ca="1">IFERROR(IF($I150="y",'Raw Weather Data'!BQ148-$N150,"-"),"-")</f>
        <v>-5.5634399999999999</v>
      </c>
      <c r="BR150" s="313"/>
      <c r="BS150" s="89">
        <f t="shared" ca="1" si="156"/>
        <v>5.5634399999999999</v>
      </c>
      <c r="BT150" s="58">
        <f ca="1">IFERROR(IF($I150="y",'Raw Weather Data'!BT148-$N150,"-"),"-")</f>
        <v>-4.3934400000000124</v>
      </c>
      <c r="BU150" s="313"/>
      <c r="BV150" s="89">
        <f t="shared" ca="1" si="157"/>
        <v>4.3934400000000124</v>
      </c>
      <c r="BW150" s="58">
        <f ca="1">IFERROR(IF($I150="y",'Raw Weather Data'!BW148-$N150,"-"),"-")</f>
        <v>-3.8354399999999913</v>
      </c>
      <c r="BX150" s="313"/>
      <c r="BY150" s="89">
        <f t="shared" ca="1" si="158"/>
        <v>3.8354399999999913</v>
      </c>
      <c r="BZ150" s="58">
        <f ca="1">IFERROR(IF($I150="y",'Raw Weather Data'!BZ148-$N150,"-"),"-")</f>
        <v>-4.5554400000000044</v>
      </c>
      <c r="CA150" s="313"/>
      <c r="CB150" s="89">
        <f t="shared" ca="1" si="159"/>
        <v>4.5554400000000044</v>
      </c>
      <c r="CC150" s="58">
        <f ca="1">IFERROR(IF($I150="y",'Raw Weather Data'!CC148-$N150,"-"),"-")</f>
        <v>-4.1594400000000036</v>
      </c>
      <c r="CD150" s="313"/>
      <c r="CE150" s="89">
        <f t="shared" ca="1" si="160"/>
        <v>4.1594400000000036</v>
      </c>
      <c r="CF150" s="58">
        <f ca="1">IFERROR(IF($I150="y",'Raw Weather Data'!CF148-$N150,"-"),"-")</f>
        <v>-5.3834399999999931</v>
      </c>
      <c r="CG150" s="313"/>
      <c r="CH150" s="89">
        <f t="shared" ca="1" si="161"/>
        <v>5.3834399999999931</v>
      </c>
      <c r="CI150" s="58">
        <f ca="1">IFERROR(IF($I150="y",'Raw Weather Data'!CI148-$N150,"-"),"-")</f>
        <v>-3.2594399999999979</v>
      </c>
      <c r="CJ150" s="313"/>
      <c r="CK150" s="89">
        <f t="shared" ca="1" si="162"/>
        <v>3.2594399999999979</v>
      </c>
      <c r="CL150" s="46">
        <f ca="1">IFERROR(IF($I150="y",'Raw Weather Data'!CL148-$N150,"-"),"-")</f>
        <v>-4.9154400000000038</v>
      </c>
      <c r="CM150" s="313"/>
      <c r="CN150" s="89">
        <f t="shared" ca="1" si="163"/>
        <v>4.9154400000000038</v>
      </c>
      <c r="CO150" s="58">
        <f ca="1">IFERROR(IF($I150="y",'Raw Weather Data'!CO148-$N150,"-"),"-")</f>
        <v>-5.5454399999999993</v>
      </c>
      <c r="CP150" s="313"/>
      <c r="CQ150" s="89">
        <f t="shared" ca="1" si="164"/>
        <v>5.5454399999999993</v>
      </c>
      <c r="CR150" s="57"/>
      <c r="CS150" s="57"/>
      <c r="CT150" s="144"/>
      <c r="CU150" s="57"/>
      <c r="CV150" s="57"/>
      <c r="CW150" s="144"/>
      <c r="CX150" s="57"/>
      <c r="CY150" s="57"/>
      <c r="CZ150" s="144"/>
      <c r="DA150" s="57"/>
      <c r="DB150" s="57"/>
      <c r="DC150" s="144"/>
      <c r="DD150" s="57"/>
      <c r="DE150" s="57"/>
      <c r="DF150" s="144"/>
      <c r="DG150" s="57"/>
      <c r="DH150" s="57"/>
      <c r="DI150" s="145"/>
      <c r="DL150" s="63">
        <f ca="1">IFERROR(IF($I150="y",'Raw Weather Data'!DL148-$N150,"-"),"-")</f>
        <v>-4.8794400000000024</v>
      </c>
      <c r="DM150" s="313"/>
      <c r="DN150" s="89">
        <f t="shared" ca="1" si="165"/>
        <v>4.8794400000000024</v>
      </c>
      <c r="DO150" s="58">
        <f ca="1">IFERROR(IF($I150="y",'Raw Weather Data'!DO148-$N150,"-"),"-")</f>
        <v>-3.9614399999999961</v>
      </c>
      <c r="DP150" s="313"/>
      <c r="DQ150" s="89">
        <f t="shared" ca="1" si="166"/>
        <v>3.9614399999999961</v>
      </c>
      <c r="DR150" s="58">
        <f ca="1">IFERROR(IF($I150="y",'Raw Weather Data'!DR148-$N150,"-"),"-")</f>
        <v>-4.0874400000000009</v>
      </c>
      <c r="DS150" s="313"/>
      <c r="DT150" s="89">
        <f t="shared" ca="1" si="167"/>
        <v>4.0874400000000009</v>
      </c>
      <c r="DU150" s="58">
        <f ca="1">IFERROR(IF($I150="y",'Raw Weather Data'!DU148-$N150,"-"),"-")</f>
        <v>-4.303440000000009</v>
      </c>
      <c r="DV150" s="313"/>
      <c r="DW150" s="89">
        <f t="shared" ca="1" si="168"/>
        <v>4.303440000000009</v>
      </c>
      <c r="DX150" s="58">
        <f ca="1">IFERROR(IF($I150="y",'Raw Weather Data'!DX148-$N150,"-"),"-")</f>
        <v>-4.9154400000000038</v>
      </c>
      <c r="DY150" s="313"/>
      <c r="DZ150" s="89">
        <f t="shared" ca="1" si="169"/>
        <v>4.9154400000000038</v>
      </c>
      <c r="EA150" s="58">
        <f ca="1">IFERROR(IF($I150="y",'Raw Weather Data'!EA148-$N150,"-"),"-")</f>
        <v>-4.5374399999999895</v>
      </c>
      <c r="EB150" s="313"/>
      <c r="EC150" s="89">
        <f t="shared" ca="1" si="170"/>
        <v>4.5374399999999895</v>
      </c>
      <c r="ED150" s="58">
        <f ca="1">IFERROR(IF($I150="y",'Raw Weather Data'!ED148-$N150,"-"),"-")</f>
        <v>-4.8794400000000024</v>
      </c>
      <c r="EE150" s="313"/>
      <c r="EF150" s="89">
        <f t="shared" ca="1" si="171"/>
        <v>4.8794400000000024</v>
      </c>
      <c r="EG150" s="58">
        <f ca="1">IFERROR(IF($I150="y",'Raw Weather Data'!EG148-$N150,"-"),"-")</f>
        <v>-2.6834400000000045</v>
      </c>
      <c r="EH150" s="313"/>
      <c r="EI150" s="89">
        <f t="shared" ca="1" si="172"/>
        <v>2.6834400000000045</v>
      </c>
      <c r="EJ150" s="46">
        <f ca="1">IFERROR(IF($I150="y",'Raw Weather Data'!EJ148-$N150,"-"),"-")</f>
        <v>-3.4754400000000061</v>
      </c>
      <c r="EK150" s="313"/>
      <c r="EL150" s="89">
        <f t="shared" ca="1" si="173"/>
        <v>3.4754400000000061</v>
      </c>
      <c r="EM150" s="58" t="str">
        <f ca="1">IFERROR(IF($I150="y",'Raw Weather Data'!EM148-$N150,"-"),"-")</f>
        <v>-</v>
      </c>
      <c r="EN150" s="313"/>
      <c r="EO150" s="89" t="str">
        <f t="shared" ca="1" si="150"/>
        <v>-</v>
      </c>
      <c r="EP150" s="57"/>
      <c r="EQ150" s="57"/>
      <c r="ER150" s="144"/>
      <c r="ES150" s="57"/>
      <c r="ET150" s="57"/>
      <c r="EU150" s="144"/>
      <c r="EV150" s="57"/>
      <c r="EW150" s="57"/>
      <c r="EX150" s="144"/>
      <c r="EY150" s="57"/>
      <c r="EZ150" s="57"/>
      <c r="FA150" s="144"/>
      <c r="FB150" s="57"/>
      <c r="FC150" s="57"/>
      <c r="FD150" s="144"/>
      <c r="FE150" s="57"/>
      <c r="FF150" s="57"/>
      <c r="FG150" s="145"/>
      <c r="FJ150" s="63">
        <f ca="1">IFERROR(IF($I150="y",'Raw Weather Data'!FJ148-$N150,"-"),"-")</f>
        <v>-4.8794400000000024</v>
      </c>
      <c r="FK150" s="313"/>
      <c r="FL150" s="89">
        <f t="shared" ca="1" si="174"/>
        <v>4.8794400000000024</v>
      </c>
      <c r="FM150" s="58">
        <f ca="1">IFERROR(IF($I150="y",'Raw Weather Data'!FM148-$N150,"-"),"-")</f>
        <v>-3.9614399999999961</v>
      </c>
      <c r="FN150" s="313"/>
      <c r="FO150" s="89">
        <f t="shared" ca="1" si="175"/>
        <v>3.9614399999999961</v>
      </c>
      <c r="FP150" s="58">
        <f ca="1">IFERROR(IF($I150="y",'Raw Weather Data'!FP148-$N150,"-"),"-")</f>
        <v>-4.0874400000000009</v>
      </c>
      <c r="FQ150" s="313"/>
      <c r="FR150" s="89">
        <f t="shared" ca="1" si="176"/>
        <v>4.0874400000000009</v>
      </c>
      <c r="FS150" s="58">
        <f ca="1">IFERROR(IF($I150="y",'Raw Weather Data'!FS148-$N150,"-"),"-")</f>
        <v>-4.303440000000009</v>
      </c>
      <c r="FT150" s="313"/>
      <c r="FU150" s="89">
        <f t="shared" ca="1" si="177"/>
        <v>4.303440000000009</v>
      </c>
      <c r="FV150" s="58">
        <f ca="1">IFERROR(IF($I150="y",'Raw Weather Data'!FV148-$N150,"-"),"-")</f>
        <v>-4.9154400000000038</v>
      </c>
      <c r="FW150" s="313"/>
      <c r="FX150" s="89">
        <f t="shared" ca="1" si="178"/>
        <v>4.9154400000000038</v>
      </c>
      <c r="FY150" s="58">
        <f ca="1">IFERROR(IF($I150="y",'Raw Weather Data'!FY148-$N150,"-"),"-")</f>
        <v>-4.5374399999999895</v>
      </c>
      <c r="FZ150" s="313"/>
      <c r="GA150" s="89">
        <f t="shared" ca="1" si="179"/>
        <v>4.5374399999999895</v>
      </c>
      <c r="GB150" s="58">
        <f ca="1">IFERROR(IF($I150="y",'Raw Weather Data'!GB148-$N150,"-"),"-")</f>
        <v>-4.8794400000000024</v>
      </c>
      <c r="GC150" s="313"/>
      <c r="GD150" s="89">
        <f t="shared" ca="1" si="180"/>
        <v>4.8794400000000024</v>
      </c>
      <c r="GE150" s="58">
        <f ca="1">IFERROR(IF($I150="y",'Raw Weather Data'!GE148-$N150,"-"),"-")</f>
        <v>-2.6834400000000045</v>
      </c>
      <c r="GF150" s="313"/>
      <c r="GG150" s="89">
        <f t="shared" ca="1" si="181"/>
        <v>2.6834400000000045</v>
      </c>
      <c r="GH150" s="46">
        <f ca="1">IFERROR(IF($I150="y",'Raw Weather Data'!GH148-$N150,"-"),"-")</f>
        <v>-3.4754400000000061</v>
      </c>
      <c r="GI150" s="313"/>
      <c r="GJ150" s="89">
        <f t="shared" ca="1" si="182"/>
        <v>3.4754400000000061</v>
      </c>
      <c r="GK150" s="58" t="str">
        <f ca="1">IFERROR(IF($I150="y",'Raw Weather Data'!GK148-$N150,"-"),"-")</f>
        <v>-</v>
      </c>
      <c r="GL150" s="313"/>
      <c r="GM150" s="89" t="str">
        <f t="shared" ca="1" si="151"/>
        <v>-</v>
      </c>
      <c r="GN150" s="57"/>
      <c r="GO150" s="57"/>
      <c r="GP150" s="144"/>
      <c r="GQ150" s="57"/>
      <c r="GR150" s="57"/>
      <c r="GS150" s="144"/>
      <c r="GT150" s="57"/>
      <c r="GU150" s="57"/>
      <c r="GV150" s="144"/>
      <c r="GW150" s="57"/>
      <c r="GX150" s="57"/>
      <c r="GY150" s="144"/>
      <c r="GZ150" s="57"/>
      <c r="HA150" s="57"/>
      <c r="HB150" s="144"/>
      <c r="HC150" s="57"/>
      <c r="HD150" s="57"/>
      <c r="HE150" s="145"/>
    </row>
    <row r="151" spans="6:213" x14ac:dyDescent="0.35">
      <c r="F151" s="296"/>
      <c r="H151" s="301">
        <f t="shared" si="183"/>
        <v>20</v>
      </c>
      <c r="I151" s="301" t="str">
        <f t="shared" si="183"/>
        <v>Y</v>
      </c>
      <c r="M151" s="117">
        <f t="shared" ca="1" si="184"/>
        <v>44772</v>
      </c>
      <c r="N151" s="119">
        <f t="shared" ca="1" si="184"/>
        <v>74.089939999999999</v>
      </c>
      <c r="P151" s="63">
        <f ca="1">IFERROR(IF($I151="y",'Raw Weather Data'!P149-$N151,"-"),"-")</f>
        <v>-4.3259399999999886</v>
      </c>
      <c r="Q151" s="313"/>
      <c r="R151" s="89">
        <f t="shared" ca="1" si="152"/>
        <v>4.3259399999999886</v>
      </c>
      <c r="S151" s="58">
        <f ca="1">IFERROR(IF($I151="y",'Raw Weather Data'!S149-$N151,"-"),"-")</f>
        <v>-3.8399399999999986</v>
      </c>
      <c r="T151" s="313"/>
      <c r="U151" s="89">
        <f t="shared" ca="1" si="153"/>
        <v>3.8399399999999986</v>
      </c>
      <c r="V151" s="58">
        <f ca="1">IFERROR(IF($I151="y",'Raw Weather Data'!V149-$N151,"-"),"-")</f>
        <v>-2.6699399999999969</v>
      </c>
      <c r="W151" s="313"/>
      <c r="X151" s="89">
        <f t="shared" ca="1" si="154"/>
        <v>2.6699399999999969</v>
      </c>
      <c r="Y151" s="58">
        <f ca="1">IFERROR(IF($I151="y",'Raw Weather Data'!Y149-$N151,"-"),"-")</f>
        <v>-2.7059399999999982</v>
      </c>
      <c r="Z151" s="313"/>
      <c r="AA151" s="89">
        <f t="shared" ca="1" si="143"/>
        <v>2.7059399999999982</v>
      </c>
      <c r="AB151" s="58">
        <f ca="1">IFERROR(IF($I151="y",'Raw Weather Data'!AB149-$N151,"-"),"-")</f>
        <v>-3.6599399999999918</v>
      </c>
      <c r="AC151" s="313"/>
      <c r="AD151" s="89">
        <f t="shared" ca="1" si="144"/>
        <v>3.6599399999999918</v>
      </c>
      <c r="AE151" s="58">
        <f ca="1">IFERROR(IF($I151="y",'Raw Weather Data'!AE149-$N151,"-"),"-")</f>
        <v>-4.6679400000000015</v>
      </c>
      <c r="AF151" s="313"/>
      <c r="AG151" s="89">
        <f t="shared" ca="1" si="145"/>
        <v>4.6679400000000015</v>
      </c>
      <c r="AH151" s="58">
        <f ca="1">IFERROR(IF($I151="y",'Raw Weather Data'!AH149-$N151,"-"),"-")</f>
        <v>-3.6239399999999904</v>
      </c>
      <c r="AI151" s="313"/>
      <c r="AJ151" s="89">
        <f t="shared" ca="1" si="146"/>
        <v>3.6239399999999904</v>
      </c>
      <c r="AK151" s="58">
        <f ca="1">IFERROR(IF($I151="y",'Raw Weather Data'!AK149-$N151,"-"),"-")</f>
        <v>-4.3259399999999886</v>
      </c>
      <c r="AL151" s="313"/>
      <c r="AM151" s="89">
        <f t="shared" ca="1" si="147"/>
        <v>4.3259399999999886</v>
      </c>
      <c r="AN151" s="46">
        <f ca="1">IFERROR(IF($I151="y",'Raw Weather Data'!AN149-$N151,"-"),"-")</f>
        <v>-3.929940000000002</v>
      </c>
      <c r="AO151" s="313"/>
      <c r="AP151" s="89">
        <f t="shared" ca="1" si="148"/>
        <v>3.929940000000002</v>
      </c>
      <c r="AQ151" s="58">
        <f ca="1">IFERROR(IF($I151="y",'Raw Weather Data'!AQ149-$N151,"-"),"-")</f>
        <v>-4.3979399999999913</v>
      </c>
      <c r="AR151" s="313"/>
      <c r="AS151" s="89">
        <f t="shared" ca="1" si="149"/>
        <v>4.3979399999999913</v>
      </c>
      <c r="AT151" s="57"/>
      <c r="AU151" s="57"/>
      <c r="AV151" s="144"/>
      <c r="AW151" s="57"/>
      <c r="AX151" s="57"/>
      <c r="AY151" s="144"/>
      <c r="AZ151" s="57"/>
      <c r="BA151" s="57"/>
      <c r="BB151" s="144"/>
      <c r="BC151" s="57"/>
      <c r="BD151" s="57"/>
      <c r="BE151" s="144"/>
      <c r="BF151" s="57"/>
      <c r="BG151" s="57"/>
      <c r="BH151" s="144"/>
      <c r="BI151" s="57"/>
      <c r="BJ151" s="57"/>
      <c r="BK151" s="145"/>
      <c r="BN151" s="63">
        <f ca="1">IFERROR(IF($I151="y",'Raw Weather Data'!BN149-$N151,"-"),"-")</f>
        <v>-4.3259399999999886</v>
      </c>
      <c r="BO151" s="313"/>
      <c r="BP151" s="89">
        <f t="shared" ca="1" si="155"/>
        <v>4.3259399999999886</v>
      </c>
      <c r="BQ151" s="58">
        <f ca="1">IFERROR(IF($I151="y",'Raw Weather Data'!BQ149-$N151,"-"),"-")</f>
        <v>-3.8399399999999986</v>
      </c>
      <c r="BR151" s="313"/>
      <c r="BS151" s="89">
        <f t="shared" ca="1" si="156"/>
        <v>3.8399399999999986</v>
      </c>
      <c r="BT151" s="58">
        <f ca="1">IFERROR(IF($I151="y",'Raw Weather Data'!BT149-$N151,"-"),"-")</f>
        <v>-2.6699399999999969</v>
      </c>
      <c r="BU151" s="313"/>
      <c r="BV151" s="89">
        <f t="shared" ca="1" si="157"/>
        <v>2.6699399999999969</v>
      </c>
      <c r="BW151" s="58">
        <f ca="1">IFERROR(IF($I151="y",'Raw Weather Data'!BW149-$N151,"-"),"-")</f>
        <v>-2.7059399999999982</v>
      </c>
      <c r="BX151" s="313"/>
      <c r="BY151" s="89">
        <f t="shared" ca="1" si="158"/>
        <v>2.7059399999999982</v>
      </c>
      <c r="BZ151" s="58">
        <f ca="1">IFERROR(IF($I151="y",'Raw Weather Data'!BZ149-$N151,"-"),"-")</f>
        <v>-3.6599399999999918</v>
      </c>
      <c r="CA151" s="313"/>
      <c r="CB151" s="89">
        <f t="shared" ca="1" si="159"/>
        <v>3.6599399999999918</v>
      </c>
      <c r="CC151" s="58">
        <f ca="1">IFERROR(IF($I151="y",'Raw Weather Data'!CC149-$N151,"-"),"-")</f>
        <v>-4.6679400000000015</v>
      </c>
      <c r="CD151" s="313"/>
      <c r="CE151" s="89">
        <f t="shared" ca="1" si="160"/>
        <v>4.6679400000000015</v>
      </c>
      <c r="CF151" s="58">
        <f ca="1">IFERROR(IF($I151="y",'Raw Weather Data'!CF149-$N151,"-"),"-")</f>
        <v>-3.6239399999999904</v>
      </c>
      <c r="CG151" s="313"/>
      <c r="CH151" s="89">
        <f t="shared" ca="1" si="161"/>
        <v>3.6239399999999904</v>
      </c>
      <c r="CI151" s="58">
        <f ca="1">IFERROR(IF($I151="y",'Raw Weather Data'!CI149-$N151,"-"),"-")</f>
        <v>-4.3259399999999886</v>
      </c>
      <c r="CJ151" s="313"/>
      <c r="CK151" s="89">
        <f t="shared" ca="1" si="162"/>
        <v>4.3259399999999886</v>
      </c>
      <c r="CL151" s="46">
        <f ca="1">IFERROR(IF($I151="y",'Raw Weather Data'!CL149-$N151,"-"),"-")</f>
        <v>-3.929940000000002</v>
      </c>
      <c r="CM151" s="313"/>
      <c r="CN151" s="89">
        <f t="shared" ca="1" si="163"/>
        <v>3.929940000000002</v>
      </c>
      <c r="CO151" s="58">
        <f ca="1">IFERROR(IF($I151="y",'Raw Weather Data'!CO149-$N151,"-"),"-")</f>
        <v>-4.3979399999999913</v>
      </c>
      <c r="CP151" s="313"/>
      <c r="CQ151" s="89">
        <f t="shared" ca="1" si="164"/>
        <v>4.3979399999999913</v>
      </c>
      <c r="CR151" s="57"/>
      <c r="CS151" s="57"/>
      <c r="CT151" s="144"/>
      <c r="CU151" s="57"/>
      <c r="CV151" s="57"/>
      <c r="CW151" s="144"/>
      <c r="CX151" s="57"/>
      <c r="CY151" s="57"/>
      <c r="CZ151" s="144"/>
      <c r="DA151" s="57"/>
      <c r="DB151" s="57"/>
      <c r="DC151" s="144"/>
      <c r="DD151" s="57"/>
      <c r="DE151" s="57"/>
      <c r="DF151" s="144"/>
      <c r="DG151" s="57"/>
      <c r="DH151" s="57"/>
      <c r="DI151" s="145"/>
      <c r="DL151" s="63">
        <f ca="1">IFERROR(IF($I151="y",'Raw Weather Data'!DL149-$N151,"-"),"-")</f>
        <v>-4.2539400000000001</v>
      </c>
      <c r="DM151" s="313"/>
      <c r="DN151" s="89">
        <f t="shared" ca="1" si="165"/>
        <v>4.2539400000000001</v>
      </c>
      <c r="DO151" s="58">
        <f ca="1">IFERROR(IF($I151="y",'Raw Weather Data'!DO149-$N151,"-"),"-")</f>
        <v>-2.9579399999999936</v>
      </c>
      <c r="DP151" s="313"/>
      <c r="DQ151" s="89">
        <f t="shared" ca="1" si="166"/>
        <v>2.9579399999999936</v>
      </c>
      <c r="DR151" s="58">
        <f ca="1">IFERROR(IF($I151="y",'Raw Weather Data'!DR149-$N151,"-"),"-")</f>
        <v>-3.4619399999999985</v>
      </c>
      <c r="DS151" s="313"/>
      <c r="DT151" s="89">
        <f t="shared" ca="1" si="167"/>
        <v>3.4619399999999985</v>
      </c>
      <c r="DU151" s="58">
        <f ca="1">IFERROR(IF($I151="y",'Raw Weather Data'!DU149-$N151,"-"),"-")</f>
        <v>-3.2819400000000059</v>
      </c>
      <c r="DV151" s="313"/>
      <c r="DW151" s="89">
        <f t="shared" ca="1" si="168"/>
        <v>3.2819400000000059</v>
      </c>
      <c r="DX151" s="58">
        <f ca="1">IFERROR(IF($I151="y",'Raw Weather Data'!DX149-$N151,"-"),"-")</f>
        <v>-3.1919400000000024</v>
      </c>
      <c r="DY151" s="313"/>
      <c r="DZ151" s="89">
        <f t="shared" ca="1" si="169"/>
        <v>3.1919400000000024</v>
      </c>
      <c r="EA151" s="58">
        <f ca="1">IFERROR(IF($I151="y",'Raw Weather Data'!EA149-$N151,"-"),"-")</f>
        <v>-2.777940000000001</v>
      </c>
      <c r="EB151" s="313"/>
      <c r="EC151" s="89">
        <f t="shared" ca="1" si="170"/>
        <v>2.777940000000001</v>
      </c>
      <c r="ED151" s="58">
        <f ca="1">IFERROR(IF($I151="y",'Raw Weather Data'!ED149-$N151,"-"),"-")</f>
        <v>-4.3259399999999886</v>
      </c>
      <c r="EE151" s="313"/>
      <c r="EF151" s="89">
        <f t="shared" ca="1" si="171"/>
        <v>4.3259399999999886</v>
      </c>
      <c r="EG151" s="58">
        <f ca="1">IFERROR(IF($I151="y",'Raw Weather Data'!EG149-$N151,"-"),"-")</f>
        <v>-4.5779399999999981</v>
      </c>
      <c r="EH151" s="313"/>
      <c r="EI151" s="89">
        <f t="shared" ca="1" si="172"/>
        <v>4.5779399999999981</v>
      </c>
      <c r="EJ151" s="46">
        <f ca="1">IFERROR(IF($I151="y",'Raw Weather Data'!EJ149-$N151,"-"),"-")</f>
        <v>-2.5259400000000056</v>
      </c>
      <c r="EK151" s="313"/>
      <c r="EL151" s="89">
        <f t="shared" ca="1" si="173"/>
        <v>2.5259400000000056</v>
      </c>
      <c r="EM151" s="58" t="str">
        <f ca="1">IFERROR(IF($I151="y",'Raw Weather Data'!EM149-$N151,"-"),"-")</f>
        <v>-</v>
      </c>
      <c r="EN151" s="313"/>
      <c r="EO151" s="89" t="str">
        <f t="shared" ca="1" si="150"/>
        <v>-</v>
      </c>
      <c r="EP151" s="57"/>
      <c r="EQ151" s="57"/>
      <c r="ER151" s="144"/>
      <c r="ES151" s="57"/>
      <c r="ET151" s="57"/>
      <c r="EU151" s="144"/>
      <c r="EV151" s="57"/>
      <c r="EW151" s="57"/>
      <c r="EX151" s="144"/>
      <c r="EY151" s="57"/>
      <c r="EZ151" s="57"/>
      <c r="FA151" s="144"/>
      <c r="FB151" s="57"/>
      <c r="FC151" s="57"/>
      <c r="FD151" s="144"/>
      <c r="FE151" s="57"/>
      <c r="FF151" s="57"/>
      <c r="FG151" s="145"/>
      <c r="FJ151" s="63">
        <f ca="1">IFERROR(IF($I151="y",'Raw Weather Data'!FJ149-$N151,"-"),"-")</f>
        <v>-4.2539400000000001</v>
      </c>
      <c r="FK151" s="313"/>
      <c r="FL151" s="89">
        <f t="shared" ca="1" si="174"/>
        <v>4.2539400000000001</v>
      </c>
      <c r="FM151" s="58">
        <f ca="1">IFERROR(IF($I151="y",'Raw Weather Data'!FM149-$N151,"-"),"-")</f>
        <v>-2.9579399999999936</v>
      </c>
      <c r="FN151" s="313"/>
      <c r="FO151" s="89">
        <f t="shared" ca="1" si="175"/>
        <v>2.9579399999999936</v>
      </c>
      <c r="FP151" s="58">
        <f ca="1">IFERROR(IF($I151="y",'Raw Weather Data'!FP149-$N151,"-"),"-")</f>
        <v>-3.4619399999999985</v>
      </c>
      <c r="FQ151" s="313"/>
      <c r="FR151" s="89">
        <f t="shared" ca="1" si="176"/>
        <v>3.4619399999999985</v>
      </c>
      <c r="FS151" s="58">
        <f ca="1">IFERROR(IF($I151="y",'Raw Weather Data'!FS149-$N151,"-"),"-")</f>
        <v>-3.2819400000000059</v>
      </c>
      <c r="FT151" s="313"/>
      <c r="FU151" s="89">
        <f t="shared" ca="1" si="177"/>
        <v>3.2819400000000059</v>
      </c>
      <c r="FV151" s="58">
        <f ca="1">IFERROR(IF($I151="y",'Raw Weather Data'!FV149-$N151,"-"),"-")</f>
        <v>-3.1919400000000024</v>
      </c>
      <c r="FW151" s="313"/>
      <c r="FX151" s="89">
        <f t="shared" ca="1" si="178"/>
        <v>3.1919400000000024</v>
      </c>
      <c r="FY151" s="58">
        <f ca="1">IFERROR(IF($I151="y",'Raw Weather Data'!FY149-$N151,"-"),"-")</f>
        <v>-2.777940000000001</v>
      </c>
      <c r="FZ151" s="313"/>
      <c r="GA151" s="89">
        <f t="shared" ca="1" si="179"/>
        <v>2.777940000000001</v>
      </c>
      <c r="GB151" s="58">
        <f ca="1">IFERROR(IF($I151="y",'Raw Weather Data'!GB149-$N151,"-"),"-")</f>
        <v>-4.3259399999999886</v>
      </c>
      <c r="GC151" s="313"/>
      <c r="GD151" s="89">
        <f t="shared" ca="1" si="180"/>
        <v>4.3259399999999886</v>
      </c>
      <c r="GE151" s="58">
        <f ca="1">IFERROR(IF($I151="y",'Raw Weather Data'!GE149-$N151,"-"),"-")</f>
        <v>-4.5779399999999981</v>
      </c>
      <c r="GF151" s="313"/>
      <c r="GG151" s="89">
        <f t="shared" ca="1" si="181"/>
        <v>4.5779399999999981</v>
      </c>
      <c r="GH151" s="46">
        <f ca="1">IFERROR(IF($I151="y",'Raw Weather Data'!GH149-$N151,"-"),"-")</f>
        <v>-2.5259400000000056</v>
      </c>
      <c r="GI151" s="313"/>
      <c r="GJ151" s="89">
        <f t="shared" ca="1" si="182"/>
        <v>2.5259400000000056</v>
      </c>
      <c r="GK151" s="58" t="str">
        <f ca="1">IFERROR(IF($I151="y",'Raw Weather Data'!GK149-$N151,"-"),"-")</f>
        <v>-</v>
      </c>
      <c r="GL151" s="313"/>
      <c r="GM151" s="89" t="str">
        <f t="shared" ca="1" si="151"/>
        <v>-</v>
      </c>
      <c r="GN151" s="57"/>
      <c r="GO151" s="57"/>
      <c r="GP151" s="144"/>
      <c r="GQ151" s="57"/>
      <c r="GR151" s="57"/>
      <c r="GS151" s="144"/>
      <c r="GT151" s="57"/>
      <c r="GU151" s="57"/>
      <c r="GV151" s="144"/>
      <c r="GW151" s="57"/>
      <c r="GX151" s="57"/>
      <c r="GY151" s="144"/>
      <c r="GZ151" s="57"/>
      <c r="HA151" s="57"/>
      <c r="HB151" s="144"/>
      <c r="HC151" s="57"/>
      <c r="HD151" s="57"/>
      <c r="HE151" s="145"/>
    </row>
    <row r="152" spans="6:213" x14ac:dyDescent="0.35">
      <c r="F152" s="296"/>
      <c r="H152" s="301">
        <f t="shared" si="183"/>
        <v>21</v>
      </c>
      <c r="I152" s="301" t="str">
        <f t="shared" si="183"/>
        <v>Y</v>
      </c>
      <c r="M152" s="117">
        <f t="shared" ca="1" si="184"/>
        <v>44771</v>
      </c>
      <c r="N152" s="119">
        <f t="shared" ca="1" si="184"/>
        <v>72.132440000000003</v>
      </c>
      <c r="P152" s="63">
        <f ca="1">IFERROR(IF($I152="y",'Raw Weather Data'!P150-$N152,"-"),"-")</f>
        <v>-2.8544399999999968</v>
      </c>
      <c r="Q152" s="313"/>
      <c r="R152" s="89">
        <f t="shared" ca="1" si="152"/>
        <v>2.8544399999999968</v>
      </c>
      <c r="S152" s="58">
        <f ca="1">IFERROR(IF($I152="y",'Raw Weather Data'!S150-$N152,"-"),"-")</f>
        <v>-1.972440000000006</v>
      </c>
      <c r="T152" s="313"/>
      <c r="U152" s="89">
        <f t="shared" ca="1" si="153"/>
        <v>1.972440000000006</v>
      </c>
      <c r="V152" s="58">
        <f ca="1">IFERROR(IF($I152="y",'Raw Weather Data'!V150-$N152,"-"),"-")</f>
        <v>-2.1704399999999993</v>
      </c>
      <c r="W152" s="313"/>
      <c r="X152" s="89">
        <f t="shared" ca="1" si="154"/>
        <v>2.1704399999999993</v>
      </c>
      <c r="Y152" s="58">
        <f ca="1">IFERROR(IF($I152="y",'Raw Weather Data'!Y150-$N152,"-"),"-")</f>
        <v>-2.3324399999999912</v>
      </c>
      <c r="Z152" s="313"/>
      <c r="AA152" s="89">
        <f t="shared" ca="1" si="143"/>
        <v>2.3324399999999912</v>
      </c>
      <c r="AB152" s="58">
        <f ca="1">IFERROR(IF($I152="y",'Raw Weather Data'!AB150-$N152,"-"),"-")</f>
        <v>-1.972440000000006</v>
      </c>
      <c r="AC152" s="313"/>
      <c r="AD152" s="89">
        <f t="shared" ca="1" si="144"/>
        <v>1.972440000000006</v>
      </c>
      <c r="AE152" s="58">
        <f ca="1">IFERROR(IF($I152="y",'Raw Weather Data'!AE150-$N152,"-"),"-")</f>
        <v>-1.972440000000006</v>
      </c>
      <c r="AF152" s="313"/>
      <c r="AG152" s="89">
        <f t="shared" ca="1" si="145"/>
        <v>1.972440000000006</v>
      </c>
      <c r="AH152" s="58">
        <f ca="1">IFERROR(IF($I152="y",'Raw Weather Data'!AH150-$N152,"-"),"-")</f>
        <v>-0.28043999999999869</v>
      </c>
      <c r="AI152" s="313"/>
      <c r="AJ152" s="89">
        <f t="shared" ca="1" si="146"/>
        <v>0.28043999999999869</v>
      </c>
      <c r="AK152" s="58">
        <f ca="1">IFERROR(IF($I152="y",'Raw Weather Data'!AK150-$N152,"-"),"-")</f>
        <v>0.79955999999998539</v>
      </c>
      <c r="AL152" s="313"/>
      <c r="AM152" s="89">
        <f t="shared" ca="1" si="147"/>
        <v>0.79955999999998539</v>
      </c>
      <c r="AN152" s="46">
        <f ca="1">IFERROR(IF($I152="y",'Raw Weather Data'!AN150-$N152,"-"),"-")</f>
        <v>1.3395600000000059</v>
      </c>
      <c r="AO152" s="313"/>
      <c r="AP152" s="89">
        <f t="shared" ca="1" si="148"/>
        <v>1.3395600000000059</v>
      </c>
      <c r="AQ152" s="58">
        <f ca="1">IFERROR(IF($I152="y",'Raw Weather Data'!AQ150-$N152,"-"),"-")</f>
        <v>-0.91043999999999414</v>
      </c>
      <c r="AR152" s="313"/>
      <c r="AS152" s="89">
        <f t="shared" ca="1" si="149"/>
        <v>0.91043999999999414</v>
      </c>
      <c r="AT152" s="57"/>
      <c r="AU152" s="57"/>
      <c r="AV152" s="144"/>
      <c r="AW152" s="57"/>
      <c r="AX152" s="57"/>
      <c r="AY152" s="144"/>
      <c r="AZ152" s="57"/>
      <c r="BA152" s="57"/>
      <c r="BB152" s="144"/>
      <c r="BC152" s="57"/>
      <c r="BD152" s="57"/>
      <c r="BE152" s="144"/>
      <c r="BF152" s="57"/>
      <c r="BG152" s="57"/>
      <c r="BH152" s="144"/>
      <c r="BI152" s="57"/>
      <c r="BJ152" s="57"/>
      <c r="BK152" s="145"/>
      <c r="BN152" s="63">
        <f ca="1">IFERROR(IF($I152="y",'Raw Weather Data'!BN150-$N152,"-"),"-")</f>
        <v>-2.8544399999999968</v>
      </c>
      <c r="BO152" s="313"/>
      <c r="BP152" s="89">
        <f t="shared" ca="1" si="155"/>
        <v>2.8544399999999968</v>
      </c>
      <c r="BQ152" s="58">
        <f ca="1">IFERROR(IF($I152="y",'Raw Weather Data'!BQ150-$N152,"-"),"-")</f>
        <v>-1.972440000000006</v>
      </c>
      <c r="BR152" s="313"/>
      <c r="BS152" s="89">
        <f t="shared" ca="1" si="156"/>
        <v>1.972440000000006</v>
      </c>
      <c r="BT152" s="58">
        <f ca="1">IFERROR(IF($I152="y",'Raw Weather Data'!BT150-$N152,"-"),"-")</f>
        <v>-2.1704399999999993</v>
      </c>
      <c r="BU152" s="313"/>
      <c r="BV152" s="89">
        <f t="shared" ca="1" si="157"/>
        <v>2.1704399999999993</v>
      </c>
      <c r="BW152" s="58">
        <f ca="1">IFERROR(IF($I152="y",'Raw Weather Data'!BW150-$N152,"-"),"-")</f>
        <v>-2.3324399999999912</v>
      </c>
      <c r="BX152" s="313"/>
      <c r="BY152" s="89">
        <f t="shared" ca="1" si="158"/>
        <v>2.3324399999999912</v>
      </c>
      <c r="BZ152" s="58">
        <f ca="1">IFERROR(IF($I152="y",'Raw Weather Data'!BZ150-$N152,"-"),"-")</f>
        <v>-1.972440000000006</v>
      </c>
      <c r="CA152" s="313"/>
      <c r="CB152" s="89">
        <f t="shared" ca="1" si="159"/>
        <v>1.972440000000006</v>
      </c>
      <c r="CC152" s="58">
        <f ca="1">IFERROR(IF($I152="y",'Raw Weather Data'!CC150-$N152,"-"),"-")</f>
        <v>-1.972440000000006</v>
      </c>
      <c r="CD152" s="313"/>
      <c r="CE152" s="89">
        <f t="shared" ca="1" si="160"/>
        <v>1.972440000000006</v>
      </c>
      <c r="CF152" s="58">
        <f ca="1">IFERROR(IF($I152="y",'Raw Weather Data'!CF150-$N152,"-"),"-")</f>
        <v>-0.28043999999999869</v>
      </c>
      <c r="CG152" s="313"/>
      <c r="CH152" s="89">
        <f t="shared" ca="1" si="161"/>
        <v>0.28043999999999869</v>
      </c>
      <c r="CI152" s="58">
        <f ca="1">IFERROR(IF($I152="y",'Raw Weather Data'!CI150-$N152,"-"),"-")</f>
        <v>0.79955999999998539</v>
      </c>
      <c r="CJ152" s="313"/>
      <c r="CK152" s="89">
        <f t="shared" ca="1" si="162"/>
        <v>0.79955999999998539</v>
      </c>
      <c r="CL152" s="46">
        <f ca="1">IFERROR(IF($I152="y",'Raw Weather Data'!CL150-$N152,"-"),"-")</f>
        <v>1.3395600000000059</v>
      </c>
      <c r="CM152" s="313"/>
      <c r="CN152" s="89">
        <f t="shared" ca="1" si="163"/>
        <v>1.3395600000000059</v>
      </c>
      <c r="CO152" s="58">
        <f ca="1">IFERROR(IF($I152="y",'Raw Weather Data'!CO150-$N152,"-"),"-")</f>
        <v>-0.91043999999999414</v>
      </c>
      <c r="CP152" s="313"/>
      <c r="CQ152" s="89">
        <f t="shared" ca="1" si="164"/>
        <v>0.91043999999999414</v>
      </c>
      <c r="CR152" s="57"/>
      <c r="CS152" s="57"/>
      <c r="CT152" s="144"/>
      <c r="CU152" s="57"/>
      <c r="CV152" s="57"/>
      <c r="CW152" s="144"/>
      <c r="CX152" s="57"/>
      <c r="CY152" s="57"/>
      <c r="CZ152" s="144"/>
      <c r="DA152" s="57"/>
      <c r="DB152" s="57"/>
      <c r="DC152" s="144"/>
      <c r="DD152" s="57"/>
      <c r="DE152" s="57"/>
      <c r="DF152" s="144"/>
      <c r="DG152" s="57"/>
      <c r="DH152" s="57"/>
      <c r="DI152" s="145"/>
      <c r="DL152" s="63">
        <f ca="1">IFERROR(IF($I152="y",'Raw Weather Data'!DL150-$N152,"-"),"-")</f>
        <v>-2.3864399999999932</v>
      </c>
      <c r="DM152" s="313"/>
      <c r="DN152" s="89">
        <f t="shared" ca="1" si="165"/>
        <v>2.3864399999999932</v>
      </c>
      <c r="DO152" s="58">
        <f ca="1">IFERROR(IF($I152="y",'Raw Weather Data'!DO150-$N152,"-"),"-")</f>
        <v>-2.2244400000000013</v>
      </c>
      <c r="DP152" s="313"/>
      <c r="DQ152" s="89">
        <f t="shared" ca="1" si="166"/>
        <v>2.2244400000000013</v>
      </c>
      <c r="DR152" s="58">
        <f ca="1">IFERROR(IF($I152="y",'Raw Weather Data'!DR150-$N152,"-"),"-")</f>
        <v>-2.512439999999998</v>
      </c>
      <c r="DS152" s="313"/>
      <c r="DT152" s="89">
        <f t="shared" ca="1" si="167"/>
        <v>2.512439999999998</v>
      </c>
      <c r="DU152" s="58">
        <f ca="1">IFERROR(IF($I152="y",'Raw Weather Data'!DU150-$N152,"-"),"-")</f>
        <v>-2.6204400000000021</v>
      </c>
      <c r="DV152" s="313"/>
      <c r="DW152" s="89">
        <f t="shared" ca="1" si="168"/>
        <v>2.6204400000000021</v>
      </c>
      <c r="DX152" s="58">
        <f ca="1">IFERROR(IF($I152="y",'Raw Weather Data'!DX150-$N152,"-"),"-")</f>
        <v>-2.026440000000008</v>
      </c>
      <c r="DY152" s="313"/>
      <c r="DZ152" s="89">
        <f t="shared" ca="1" si="169"/>
        <v>2.026440000000008</v>
      </c>
      <c r="EA152" s="58">
        <f ca="1">IFERROR(IF($I152="y",'Raw Weather Data'!EA150-$N152,"-"),"-")</f>
        <v>-1.6124400000000065</v>
      </c>
      <c r="EB152" s="313"/>
      <c r="EC152" s="89">
        <f t="shared" ca="1" si="170"/>
        <v>1.6124400000000065</v>
      </c>
      <c r="ED152" s="58">
        <f ca="1">IFERROR(IF($I152="y",'Raw Weather Data'!ED150-$N152,"-"),"-")</f>
        <v>-0.31644000000000005</v>
      </c>
      <c r="EE152" s="313"/>
      <c r="EF152" s="89">
        <f t="shared" ca="1" si="171"/>
        <v>0.31644000000000005</v>
      </c>
      <c r="EG152" s="58">
        <f ca="1">IFERROR(IF($I152="y",'Raw Weather Data'!EG150-$N152,"-"),"-")</f>
        <v>-0.78444000000000358</v>
      </c>
      <c r="EH152" s="313"/>
      <c r="EI152" s="89">
        <f t="shared" ca="1" si="172"/>
        <v>0.78444000000000358</v>
      </c>
      <c r="EJ152" s="46">
        <f ca="1">IFERROR(IF($I152="y",'Raw Weather Data'!EJ150-$N152,"-"),"-")</f>
        <v>0.11555999999998789</v>
      </c>
      <c r="EK152" s="313"/>
      <c r="EL152" s="89">
        <f t="shared" ca="1" si="173"/>
        <v>0.11555999999998789</v>
      </c>
      <c r="EM152" s="58" t="str">
        <f ca="1">IFERROR(IF($I152="y",'Raw Weather Data'!EM150-$N152,"-"),"-")</f>
        <v>-</v>
      </c>
      <c r="EN152" s="313"/>
      <c r="EO152" s="89" t="str">
        <f t="shared" ca="1" si="150"/>
        <v>-</v>
      </c>
      <c r="EP152" s="57"/>
      <c r="EQ152" s="57"/>
      <c r="ER152" s="144"/>
      <c r="ES152" s="57"/>
      <c r="ET152" s="57"/>
      <c r="EU152" s="144"/>
      <c r="EV152" s="57"/>
      <c r="EW152" s="57"/>
      <c r="EX152" s="144"/>
      <c r="EY152" s="57"/>
      <c r="EZ152" s="57"/>
      <c r="FA152" s="144"/>
      <c r="FB152" s="57"/>
      <c r="FC152" s="57"/>
      <c r="FD152" s="144"/>
      <c r="FE152" s="57"/>
      <c r="FF152" s="57"/>
      <c r="FG152" s="145"/>
      <c r="FJ152" s="63">
        <f ca="1">IFERROR(IF($I152="y",'Raw Weather Data'!FJ150-$N152,"-"),"-")</f>
        <v>-2.3864399999999932</v>
      </c>
      <c r="FK152" s="313"/>
      <c r="FL152" s="89">
        <f t="shared" ca="1" si="174"/>
        <v>2.3864399999999932</v>
      </c>
      <c r="FM152" s="58">
        <f ca="1">IFERROR(IF($I152="y",'Raw Weather Data'!FM150-$N152,"-"),"-")</f>
        <v>-2.2244400000000013</v>
      </c>
      <c r="FN152" s="313"/>
      <c r="FO152" s="89">
        <f t="shared" ca="1" si="175"/>
        <v>2.2244400000000013</v>
      </c>
      <c r="FP152" s="58">
        <f ca="1">IFERROR(IF($I152="y",'Raw Weather Data'!FP150-$N152,"-"),"-")</f>
        <v>-2.512439999999998</v>
      </c>
      <c r="FQ152" s="313"/>
      <c r="FR152" s="89">
        <f t="shared" ca="1" si="176"/>
        <v>2.512439999999998</v>
      </c>
      <c r="FS152" s="58">
        <f ca="1">IFERROR(IF($I152="y",'Raw Weather Data'!FS150-$N152,"-"),"-")</f>
        <v>-2.6204400000000021</v>
      </c>
      <c r="FT152" s="313"/>
      <c r="FU152" s="89">
        <f t="shared" ca="1" si="177"/>
        <v>2.6204400000000021</v>
      </c>
      <c r="FV152" s="58">
        <f ca="1">IFERROR(IF($I152="y",'Raw Weather Data'!FV150-$N152,"-"),"-")</f>
        <v>-2.026440000000008</v>
      </c>
      <c r="FW152" s="313"/>
      <c r="FX152" s="89">
        <f t="shared" ca="1" si="178"/>
        <v>2.026440000000008</v>
      </c>
      <c r="FY152" s="58">
        <f ca="1">IFERROR(IF($I152="y",'Raw Weather Data'!FY150-$N152,"-"),"-")</f>
        <v>-1.6124400000000065</v>
      </c>
      <c r="FZ152" s="313"/>
      <c r="GA152" s="89">
        <f t="shared" ca="1" si="179"/>
        <v>1.6124400000000065</v>
      </c>
      <c r="GB152" s="58">
        <f ca="1">IFERROR(IF($I152="y",'Raw Weather Data'!GB150-$N152,"-"),"-")</f>
        <v>-0.31644000000000005</v>
      </c>
      <c r="GC152" s="313"/>
      <c r="GD152" s="89">
        <f t="shared" ca="1" si="180"/>
        <v>0.31644000000000005</v>
      </c>
      <c r="GE152" s="58">
        <f ca="1">IFERROR(IF($I152="y",'Raw Weather Data'!GE150-$N152,"-"),"-")</f>
        <v>-0.78444000000000358</v>
      </c>
      <c r="GF152" s="313"/>
      <c r="GG152" s="89">
        <f t="shared" ca="1" si="181"/>
        <v>0.78444000000000358</v>
      </c>
      <c r="GH152" s="46">
        <f ca="1">IFERROR(IF($I152="y",'Raw Weather Data'!GH150-$N152,"-"),"-")</f>
        <v>0.11555999999998789</v>
      </c>
      <c r="GI152" s="313"/>
      <c r="GJ152" s="89">
        <f t="shared" ca="1" si="182"/>
        <v>0.11555999999998789</v>
      </c>
      <c r="GK152" s="58" t="str">
        <f ca="1">IFERROR(IF($I152="y",'Raw Weather Data'!GK150-$N152,"-"),"-")</f>
        <v>-</v>
      </c>
      <c r="GL152" s="313"/>
      <c r="GM152" s="89" t="str">
        <f t="shared" ca="1" si="151"/>
        <v>-</v>
      </c>
      <c r="GN152" s="57"/>
      <c r="GO152" s="57"/>
      <c r="GP152" s="144"/>
      <c r="GQ152" s="57"/>
      <c r="GR152" s="57"/>
      <c r="GS152" s="144"/>
      <c r="GT152" s="57"/>
      <c r="GU152" s="57"/>
      <c r="GV152" s="144"/>
      <c r="GW152" s="57"/>
      <c r="GX152" s="57"/>
      <c r="GY152" s="144"/>
      <c r="GZ152" s="57"/>
      <c r="HA152" s="57"/>
      <c r="HB152" s="144"/>
      <c r="HC152" s="57"/>
      <c r="HD152" s="57"/>
      <c r="HE152" s="145"/>
    </row>
    <row r="153" spans="6:213" x14ac:dyDescent="0.35">
      <c r="F153" s="296"/>
      <c r="H153" s="301">
        <f t="shared" si="183"/>
        <v>22</v>
      </c>
      <c r="I153" s="301" t="str">
        <f t="shared" si="183"/>
        <v>Y</v>
      </c>
      <c r="M153" s="117">
        <f t="shared" ca="1" si="184"/>
        <v>44770</v>
      </c>
      <c r="N153" s="119">
        <f t="shared" ca="1" si="184"/>
        <v>73.812559999999991</v>
      </c>
      <c r="P153" s="63">
        <f ca="1">IFERROR(IF($I153="y",'Raw Weather Data'!P151-$N153,"-"),"-")</f>
        <v>-0.73655999999999722</v>
      </c>
      <c r="Q153" s="313"/>
      <c r="R153" s="89">
        <f t="shared" ca="1" si="152"/>
        <v>0.73655999999999722</v>
      </c>
      <c r="S153" s="58">
        <f ca="1">IFERROR(IF($I153="y",'Raw Weather Data'!S151-$N153,"-"),"-")</f>
        <v>0.41544000000001802</v>
      </c>
      <c r="T153" s="313"/>
      <c r="U153" s="89">
        <f t="shared" ca="1" si="153"/>
        <v>0.41544000000001802</v>
      </c>
      <c r="V153" s="58">
        <f ca="1">IFERROR(IF($I153="y",'Raw Weather Data'!V151-$N153,"-"),"-")</f>
        <v>1.3874400000000122</v>
      </c>
      <c r="W153" s="313"/>
      <c r="X153" s="89">
        <f t="shared" ca="1" si="154"/>
        <v>1.3874400000000122</v>
      </c>
      <c r="Y153" s="58">
        <f ca="1">IFERROR(IF($I153="y",'Raw Weather Data'!Y151-$N153,"-"),"-")</f>
        <v>-0.88056000000000267</v>
      </c>
      <c r="Z153" s="313"/>
      <c r="AA153" s="89">
        <f t="shared" ca="1" si="143"/>
        <v>0.88056000000000267</v>
      </c>
      <c r="AB153" s="58">
        <f ca="1">IFERROR(IF($I153="y",'Raw Weather Data'!AB151-$N153,"-"),"-")</f>
        <v>-2.8785599999999931</v>
      </c>
      <c r="AC153" s="313"/>
      <c r="AD153" s="89">
        <f t="shared" ca="1" si="144"/>
        <v>2.8785599999999931</v>
      </c>
      <c r="AE153" s="58">
        <f ca="1">IFERROR(IF($I153="y",'Raw Weather Data'!AE151-$N153,"-"),"-")</f>
        <v>2.1254400000000118</v>
      </c>
      <c r="AF153" s="313"/>
      <c r="AG153" s="89">
        <f t="shared" ca="1" si="145"/>
        <v>2.1254400000000118</v>
      </c>
      <c r="AH153" s="58">
        <f ca="1">IFERROR(IF($I153="y",'Raw Weather Data'!AH151-$N153,"-"),"-")</f>
        <v>2.8094400000000093</v>
      </c>
      <c r="AI153" s="313"/>
      <c r="AJ153" s="89">
        <f t="shared" ca="1" si="146"/>
        <v>2.8094400000000093</v>
      </c>
      <c r="AK153" s="58">
        <f ca="1">IFERROR(IF($I153="y",'Raw Weather Data'!AK151-$N153,"-"),"-")</f>
        <v>0.41544000000001802</v>
      </c>
      <c r="AL153" s="313"/>
      <c r="AM153" s="89">
        <f t="shared" ca="1" si="147"/>
        <v>0.41544000000001802</v>
      </c>
      <c r="AN153" s="46">
        <f ca="1">IFERROR(IF($I153="y",'Raw Weather Data'!AN151-$N153,"-"),"-")</f>
        <v>-0.88056000000000267</v>
      </c>
      <c r="AO153" s="313"/>
      <c r="AP153" s="89">
        <f t="shared" ca="1" si="148"/>
        <v>0.88056000000000267</v>
      </c>
      <c r="AQ153" s="58">
        <f ca="1">IFERROR(IF($I153="y",'Raw Weather Data'!AQ151-$N153,"-"),"-")</f>
        <v>4.6634400000000085</v>
      </c>
      <c r="AR153" s="313"/>
      <c r="AS153" s="89">
        <f t="shared" ca="1" si="149"/>
        <v>4.6634400000000085</v>
      </c>
      <c r="AT153" s="57"/>
      <c r="AU153" s="57"/>
      <c r="AV153" s="144"/>
      <c r="AW153" s="57"/>
      <c r="AX153" s="57"/>
      <c r="AY153" s="144"/>
      <c r="AZ153" s="57"/>
      <c r="BA153" s="57"/>
      <c r="BB153" s="144"/>
      <c r="BC153" s="57"/>
      <c r="BD153" s="57"/>
      <c r="BE153" s="144"/>
      <c r="BF153" s="57"/>
      <c r="BG153" s="57"/>
      <c r="BH153" s="144"/>
      <c r="BI153" s="57"/>
      <c r="BJ153" s="57"/>
      <c r="BK153" s="145"/>
      <c r="BN153" s="63">
        <f ca="1">IFERROR(IF($I153="y",'Raw Weather Data'!BN151-$N153,"-"),"-")</f>
        <v>-0.73655999999999722</v>
      </c>
      <c r="BO153" s="313"/>
      <c r="BP153" s="89">
        <f t="shared" ca="1" si="155"/>
        <v>0.73655999999999722</v>
      </c>
      <c r="BQ153" s="58">
        <f ca="1">IFERROR(IF($I153="y",'Raw Weather Data'!BQ151-$N153,"-"),"-")</f>
        <v>0.41544000000001802</v>
      </c>
      <c r="BR153" s="313"/>
      <c r="BS153" s="89">
        <f t="shared" ca="1" si="156"/>
        <v>0.41544000000001802</v>
      </c>
      <c r="BT153" s="58">
        <f ca="1">IFERROR(IF($I153="y",'Raw Weather Data'!BT151-$N153,"-"),"-")</f>
        <v>1.3874400000000122</v>
      </c>
      <c r="BU153" s="313"/>
      <c r="BV153" s="89">
        <f t="shared" ca="1" si="157"/>
        <v>1.3874400000000122</v>
      </c>
      <c r="BW153" s="58">
        <f ca="1">IFERROR(IF($I153="y",'Raw Weather Data'!BW151-$N153,"-"),"-")</f>
        <v>-0.88056000000000267</v>
      </c>
      <c r="BX153" s="313"/>
      <c r="BY153" s="89">
        <f t="shared" ca="1" si="158"/>
        <v>0.88056000000000267</v>
      </c>
      <c r="BZ153" s="58">
        <f ca="1">IFERROR(IF($I153="y",'Raw Weather Data'!BZ151-$N153,"-"),"-")</f>
        <v>-2.8785599999999931</v>
      </c>
      <c r="CA153" s="313"/>
      <c r="CB153" s="89">
        <f t="shared" ca="1" si="159"/>
        <v>2.8785599999999931</v>
      </c>
      <c r="CC153" s="58">
        <f ca="1">IFERROR(IF($I153="y",'Raw Weather Data'!CC151-$N153,"-"),"-")</f>
        <v>2.1254400000000118</v>
      </c>
      <c r="CD153" s="313"/>
      <c r="CE153" s="89">
        <f t="shared" ca="1" si="160"/>
        <v>2.1254400000000118</v>
      </c>
      <c r="CF153" s="58">
        <f ca="1">IFERROR(IF($I153="y",'Raw Weather Data'!CF151-$N153,"-"),"-")</f>
        <v>2.8094400000000093</v>
      </c>
      <c r="CG153" s="313"/>
      <c r="CH153" s="89">
        <f t="shared" ca="1" si="161"/>
        <v>2.8094400000000093</v>
      </c>
      <c r="CI153" s="58">
        <f ca="1">IFERROR(IF($I153="y",'Raw Weather Data'!CI151-$N153,"-"),"-")</f>
        <v>0.41544000000001802</v>
      </c>
      <c r="CJ153" s="313"/>
      <c r="CK153" s="89">
        <f t="shared" ca="1" si="162"/>
        <v>0.41544000000001802</v>
      </c>
      <c r="CL153" s="46">
        <f ca="1">IFERROR(IF($I153="y",'Raw Weather Data'!CL151-$N153,"-"),"-")</f>
        <v>-0.88056000000000267</v>
      </c>
      <c r="CM153" s="313"/>
      <c r="CN153" s="89">
        <f t="shared" ca="1" si="163"/>
        <v>0.88056000000000267</v>
      </c>
      <c r="CO153" s="58">
        <f ca="1">IFERROR(IF($I153="y",'Raw Weather Data'!CO151-$N153,"-"),"-")</f>
        <v>4.6634400000000085</v>
      </c>
      <c r="CP153" s="313"/>
      <c r="CQ153" s="89">
        <f t="shared" ca="1" si="164"/>
        <v>4.6634400000000085</v>
      </c>
      <c r="CR153" s="57"/>
      <c r="CS153" s="57"/>
      <c r="CT153" s="144"/>
      <c r="CU153" s="57"/>
      <c r="CV153" s="57"/>
      <c r="CW153" s="144"/>
      <c r="CX153" s="57"/>
      <c r="CY153" s="57"/>
      <c r="CZ153" s="144"/>
      <c r="DA153" s="57"/>
      <c r="DB153" s="57"/>
      <c r="DC153" s="144"/>
      <c r="DD153" s="57"/>
      <c r="DE153" s="57"/>
      <c r="DF153" s="144"/>
      <c r="DG153" s="57"/>
      <c r="DH153" s="57"/>
      <c r="DI153" s="145"/>
      <c r="DL153" s="63">
        <f ca="1">IFERROR(IF($I153="y",'Raw Weather Data'!DL151-$N153,"-"),"-")</f>
        <v>9.1440000000005739E-2</v>
      </c>
      <c r="DM153" s="313"/>
      <c r="DN153" s="89">
        <f t="shared" ca="1" si="165"/>
        <v>9.1440000000005739E-2</v>
      </c>
      <c r="DO153" s="58">
        <f ca="1">IFERROR(IF($I153="y",'Raw Weather Data'!DO151-$N153,"-"),"-")</f>
        <v>0.70344000000001472</v>
      </c>
      <c r="DP153" s="313"/>
      <c r="DQ153" s="89">
        <f t="shared" ca="1" si="166"/>
        <v>0.70344000000001472</v>
      </c>
      <c r="DR153" s="58">
        <f ca="1">IFERROR(IF($I153="y",'Raw Weather Data'!DR151-$N153,"-"),"-")</f>
        <v>0.30744000000001392</v>
      </c>
      <c r="DS153" s="313"/>
      <c r="DT153" s="89">
        <f t="shared" ca="1" si="167"/>
        <v>0.30744000000001392</v>
      </c>
      <c r="DU153" s="58">
        <f ca="1">IFERROR(IF($I153="y",'Raw Weather Data'!DU151-$N153,"-"),"-")</f>
        <v>-1.402559999999994</v>
      </c>
      <c r="DV153" s="313"/>
      <c r="DW153" s="89">
        <f t="shared" ca="1" si="168"/>
        <v>1.402559999999994</v>
      </c>
      <c r="DX153" s="58">
        <f ca="1">IFERROR(IF($I153="y",'Raw Weather Data'!DX151-$N153,"-"),"-")</f>
        <v>0.34344000000001529</v>
      </c>
      <c r="DY153" s="313"/>
      <c r="DZ153" s="89">
        <f t="shared" ca="1" si="169"/>
        <v>0.34344000000001529</v>
      </c>
      <c r="EA153" s="58">
        <f ca="1">IFERROR(IF($I153="y",'Raw Weather Data'!EA151-$N153,"-"),"-")</f>
        <v>3.2234400000000107</v>
      </c>
      <c r="EB153" s="313"/>
      <c r="EC153" s="89">
        <f t="shared" ca="1" si="170"/>
        <v>3.2234400000000107</v>
      </c>
      <c r="ED153" s="58">
        <f ca="1">IFERROR(IF($I153="y",'Raw Weather Data'!ED151-$N153,"-"),"-")</f>
        <v>-0.26855999999999369</v>
      </c>
      <c r="EE153" s="313"/>
      <c r="EF153" s="89">
        <f t="shared" ca="1" si="171"/>
        <v>0.26855999999999369</v>
      </c>
      <c r="EG153" s="58">
        <f ca="1">IFERROR(IF($I153="y",'Raw Weather Data'!EG151-$N153,"-"),"-")</f>
        <v>0.73944000000000187</v>
      </c>
      <c r="EH153" s="313"/>
      <c r="EI153" s="89">
        <f t="shared" ca="1" si="172"/>
        <v>0.73944000000000187</v>
      </c>
      <c r="EJ153" s="46">
        <f ca="1">IFERROR(IF($I153="y",'Raw Weather Data'!EJ151-$N153,"-"),"-")</f>
        <v>-2.2665599999999984</v>
      </c>
      <c r="EK153" s="313"/>
      <c r="EL153" s="89">
        <f t="shared" ca="1" si="173"/>
        <v>2.2665599999999984</v>
      </c>
      <c r="EM153" s="58" t="str">
        <f ca="1">IFERROR(IF($I153="y",'Raw Weather Data'!EM151-$N153,"-"),"-")</f>
        <v>-</v>
      </c>
      <c r="EN153" s="313"/>
      <c r="EO153" s="89" t="str">
        <f t="shared" ca="1" si="150"/>
        <v>-</v>
      </c>
      <c r="EP153" s="57"/>
      <c r="EQ153" s="57"/>
      <c r="ER153" s="144"/>
      <c r="ES153" s="57"/>
      <c r="ET153" s="57"/>
      <c r="EU153" s="144"/>
      <c r="EV153" s="57"/>
      <c r="EW153" s="57"/>
      <c r="EX153" s="144"/>
      <c r="EY153" s="57"/>
      <c r="EZ153" s="57"/>
      <c r="FA153" s="144"/>
      <c r="FB153" s="57"/>
      <c r="FC153" s="57"/>
      <c r="FD153" s="144"/>
      <c r="FE153" s="57"/>
      <c r="FF153" s="57"/>
      <c r="FG153" s="145"/>
      <c r="FJ153" s="63">
        <f ca="1">IFERROR(IF($I153="y",'Raw Weather Data'!FJ151-$N153,"-"),"-")</f>
        <v>9.1440000000005739E-2</v>
      </c>
      <c r="FK153" s="313"/>
      <c r="FL153" s="89">
        <f t="shared" ca="1" si="174"/>
        <v>9.1440000000005739E-2</v>
      </c>
      <c r="FM153" s="58">
        <f ca="1">IFERROR(IF($I153="y",'Raw Weather Data'!FM151-$N153,"-"),"-")</f>
        <v>0.70344000000001472</v>
      </c>
      <c r="FN153" s="313"/>
      <c r="FO153" s="89">
        <f t="shared" ca="1" si="175"/>
        <v>0.70344000000001472</v>
      </c>
      <c r="FP153" s="58">
        <f ca="1">IFERROR(IF($I153="y",'Raw Weather Data'!FP151-$N153,"-"),"-")</f>
        <v>0.30744000000001392</v>
      </c>
      <c r="FQ153" s="313"/>
      <c r="FR153" s="89">
        <f t="shared" ca="1" si="176"/>
        <v>0.30744000000001392</v>
      </c>
      <c r="FS153" s="58">
        <f ca="1">IFERROR(IF($I153="y",'Raw Weather Data'!FS151-$N153,"-"),"-")</f>
        <v>-1.402559999999994</v>
      </c>
      <c r="FT153" s="313"/>
      <c r="FU153" s="89">
        <f t="shared" ca="1" si="177"/>
        <v>1.402559999999994</v>
      </c>
      <c r="FV153" s="58">
        <f ca="1">IFERROR(IF($I153="y",'Raw Weather Data'!FV151-$N153,"-"),"-")</f>
        <v>0.34344000000001529</v>
      </c>
      <c r="FW153" s="313"/>
      <c r="FX153" s="89">
        <f t="shared" ca="1" si="178"/>
        <v>0.34344000000001529</v>
      </c>
      <c r="FY153" s="58">
        <f ca="1">IFERROR(IF($I153="y",'Raw Weather Data'!FY151-$N153,"-"),"-")</f>
        <v>3.2234400000000107</v>
      </c>
      <c r="FZ153" s="313"/>
      <c r="GA153" s="89">
        <f t="shared" ca="1" si="179"/>
        <v>3.2234400000000107</v>
      </c>
      <c r="GB153" s="58">
        <f ca="1">IFERROR(IF($I153="y",'Raw Weather Data'!GB151-$N153,"-"),"-")</f>
        <v>-0.26855999999999369</v>
      </c>
      <c r="GC153" s="313"/>
      <c r="GD153" s="89">
        <f t="shared" ca="1" si="180"/>
        <v>0.26855999999999369</v>
      </c>
      <c r="GE153" s="58">
        <f ca="1">IFERROR(IF($I153="y",'Raw Weather Data'!GE151-$N153,"-"),"-")</f>
        <v>0.73944000000000187</v>
      </c>
      <c r="GF153" s="313"/>
      <c r="GG153" s="89">
        <f t="shared" ca="1" si="181"/>
        <v>0.73944000000000187</v>
      </c>
      <c r="GH153" s="46">
        <f ca="1">IFERROR(IF($I153="y",'Raw Weather Data'!GH151-$N153,"-"),"-")</f>
        <v>-2.2665599999999984</v>
      </c>
      <c r="GI153" s="313"/>
      <c r="GJ153" s="89">
        <f t="shared" ca="1" si="182"/>
        <v>2.2665599999999984</v>
      </c>
      <c r="GK153" s="58" t="str">
        <f ca="1">IFERROR(IF($I153="y",'Raw Weather Data'!GK151-$N153,"-"),"-")</f>
        <v>-</v>
      </c>
      <c r="GL153" s="313"/>
      <c r="GM153" s="89" t="str">
        <f t="shared" ca="1" si="151"/>
        <v>-</v>
      </c>
      <c r="GN153" s="57"/>
      <c r="GO153" s="57"/>
      <c r="GP153" s="144"/>
      <c r="GQ153" s="57"/>
      <c r="GR153" s="57"/>
      <c r="GS153" s="144"/>
      <c r="GT153" s="57"/>
      <c r="GU153" s="57"/>
      <c r="GV153" s="144"/>
      <c r="GW153" s="57"/>
      <c r="GX153" s="57"/>
      <c r="GY153" s="144"/>
      <c r="GZ153" s="57"/>
      <c r="HA153" s="57"/>
      <c r="HB153" s="144"/>
      <c r="HC153" s="57"/>
      <c r="HD153" s="57"/>
      <c r="HE153" s="145"/>
    </row>
    <row r="154" spans="6:213" x14ac:dyDescent="0.35">
      <c r="F154" s="296"/>
      <c r="H154" s="301">
        <f t="shared" si="183"/>
        <v>23</v>
      </c>
      <c r="I154" s="301" t="str">
        <f t="shared" si="183"/>
        <v>Y</v>
      </c>
      <c r="M154" s="117">
        <f t="shared" ca="1" si="184"/>
        <v>44769</v>
      </c>
      <c r="N154" s="119">
        <f t="shared" ca="1" si="184"/>
        <v>75.038539999999998</v>
      </c>
      <c r="P154" s="63">
        <f ca="1">IFERROR(IF($I154="y",'Raw Weather Data'!P152-$N154,"-"),"-")</f>
        <v>0.55746000000000606</v>
      </c>
      <c r="Q154" s="313"/>
      <c r="R154" s="89">
        <f t="shared" ca="1" si="152"/>
        <v>0.55746000000000606</v>
      </c>
      <c r="S154" s="58">
        <f ca="1">IFERROR(IF($I154="y",'Raw Weather Data'!S152-$N154,"-"),"-")</f>
        <v>0.59346000000000743</v>
      </c>
      <c r="T154" s="313"/>
      <c r="U154" s="89">
        <f t="shared" ca="1" si="153"/>
        <v>0.59346000000000743</v>
      </c>
      <c r="V154" s="58">
        <f ca="1">IFERROR(IF($I154="y",'Raw Weather Data'!V152-$N154,"-"),"-")</f>
        <v>-0.5585399999999936</v>
      </c>
      <c r="W154" s="313"/>
      <c r="X154" s="89">
        <f t="shared" ca="1" si="154"/>
        <v>0.5585399999999936</v>
      </c>
      <c r="Y154" s="58">
        <f ca="1">IFERROR(IF($I154="y",'Raw Weather Data'!Y152-$N154,"-"),"-")</f>
        <v>1.2594600000000042</v>
      </c>
      <c r="Z154" s="313"/>
      <c r="AA154" s="89">
        <f t="shared" ca="1" si="143"/>
        <v>1.2594600000000042</v>
      </c>
      <c r="AB154" s="58">
        <f ca="1">IFERROR(IF($I154="y",'Raw Weather Data'!AB152-$N154,"-"),"-")</f>
        <v>3.4194600000000008</v>
      </c>
      <c r="AC154" s="313"/>
      <c r="AD154" s="89">
        <f t="shared" ca="1" si="144"/>
        <v>3.4194600000000008</v>
      </c>
      <c r="AE154" s="58">
        <f ca="1">IFERROR(IF($I154="y",'Raw Weather Data'!AE152-$N154,"-"),"-")</f>
        <v>2.7354600000000033</v>
      </c>
      <c r="AF154" s="313"/>
      <c r="AG154" s="89">
        <f t="shared" ca="1" si="145"/>
        <v>2.7354600000000033</v>
      </c>
      <c r="AH154" s="58">
        <f ca="1">IFERROR(IF($I154="y",'Raw Weather Data'!AH152-$N154,"-"),"-")</f>
        <v>1.0614599999999967</v>
      </c>
      <c r="AI154" s="313"/>
      <c r="AJ154" s="89">
        <f t="shared" ca="1" si="146"/>
        <v>1.0614599999999967</v>
      </c>
      <c r="AK154" s="58">
        <f ca="1">IFERROR(IF($I154="y",'Raw Weather Data'!AK152-$N154,"-"),"-")</f>
        <v>3.2214599999999933</v>
      </c>
      <c r="AL154" s="313"/>
      <c r="AM154" s="89">
        <f t="shared" ca="1" si="147"/>
        <v>3.2214599999999933</v>
      </c>
      <c r="AN154" s="46">
        <f ca="1">IFERROR(IF($I154="y",'Raw Weather Data'!AN152-$N154,"-"),"-")</f>
        <v>6.4974600000000038</v>
      </c>
      <c r="AO154" s="313"/>
      <c r="AP154" s="89">
        <f t="shared" ca="1" si="148"/>
        <v>6.4974600000000038</v>
      </c>
      <c r="AQ154" s="58">
        <f ca="1">IFERROR(IF($I154="y",'Raw Weather Data'!AQ152-$N154,"-"),"-")</f>
        <v>4.2294600000000031</v>
      </c>
      <c r="AR154" s="313"/>
      <c r="AS154" s="89">
        <f t="shared" ca="1" si="149"/>
        <v>4.2294600000000031</v>
      </c>
      <c r="AT154" s="57"/>
      <c r="AU154" s="57"/>
      <c r="AV154" s="144"/>
      <c r="AW154" s="57"/>
      <c r="AX154" s="57"/>
      <c r="AY154" s="144"/>
      <c r="AZ154" s="57"/>
      <c r="BA154" s="57"/>
      <c r="BB154" s="144"/>
      <c r="BC154" s="57"/>
      <c r="BD154" s="57"/>
      <c r="BE154" s="144"/>
      <c r="BF154" s="57"/>
      <c r="BG154" s="57"/>
      <c r="BH154" s="144"/>
      <c r="BI154" s="57"/>
      <c r="BJ154" s="57"/>
      <c r="BK154" s="145"/>
      <c r="BN154" s="63">
        <f ca="1">IFERROR(IF($I154="y",'Raw Weather Data'!BN152-$N154,"-"),"-")</f>
        <v>0.55746000000000606</v>
      </c>
      <c r="BO154" s="313"/>
      <c r="BP154" s="89">
        <f t="shared" ca="1" si="155"/>
        <v>0.55746000000000606</v>
      </c>
      <c r="BQ154" s="58">
        <f ca="1">IFERROR(IF($I154="y",'Raw Weather Data'!BQ152-$N154,"-"),"-")</f>
        <v>0.59346000000000743</v>
      </c>
      <c r="BR154" s="313"/>
      <c r="BS154" s="89">
        <f t="shared" ca="1" si="156"/>
        <v>0.59346000000000743</v>
      </c>
      <c r="BT154" s="58">
        <f ca="1">IFERROR(IF($I154="y",'Raw Weather Data'!BT152-$N154,"-"),"-")</f>
        <v>-0.5585399999999936</v>
      </c>
      <c r="BU154" s="313"/>
      <c r="BV154" s="89">
        <f t="shared" ca="1" si="157"/>
        <v>0.5585399999999936</v>
      </c>
      <c r="BW154" s="58">
        <f ca="1">IFERROR(IF($I154="y",'Raw Weather Data'!BW152-$N154,"-"),"-")</f>
        <v>1.2594600000000042</v>
      </c>
      <c r="BX154" s="313"/>
      <c r="BY154" s="89">
        <f t="shared" ca="1" si="158"/>
        <v>1.2594600000000042</v>
      </c>
      <c r="BZ154" s="58">
        <f ca="1">IFERROR(IF($I154="y",'Raw Weather Data'!BZ152-$N154,"-"),"-")</f>
        <v>3.4194600000000008</v>
      </c>
      <c r="CA154" s="313"/>
      <c r="CB154" s="89">
        <f t="shared" ca="1" si="159"/>
        <v>3.4194600000000008</v>
      </c>
      <c r="CC154" s="58">
        <f ca="1">IFERROR(IF($I154="y",'Raw Weather Data'!CC152-$N154,"-"),"-")</f>
        <v>2.7354600000000033</v>
      </c>
      <c r="CD154" s="313"/>
      <c r="CE154" s="89">
        <f t="shared" ca="1" si="160"/>
        <v>2.7354600000000033</v>
      </c>
      <c r="CF154" s="58">
        <f ca="1">IFERROR(IF($I154="y",'Raw Weather Data'!CF152-$N154,"-"),"-")</f>
        <v>1.0614599999999967</v>
      </c>
      <c r="CG154" s="313"/>
      <c r="CH154" s="89">
        <f t="shared" ca="1" si="161"/>
        <v>1.0614599999999967</v>
      </c>
      <c r="CI154" s="58">
        <f ca="1">IFERROR(IF($I154="y",'Raw Weather Data'!CI152-$N154,"-"),"-")</f>
        <v>3.2214599999999933</v>
      </c>
      <c r="CJ154" s="313"/>
      <c r="CK154" s="89">
        <f t="shared" ca="1" si="162"/>
        <v>3.2214599999999933</v>
      </c>
      <c r="CL154" s="46">
        <f ca="1">IFERROR(IF($I154="y",'Raw Weather Data'!CL152-$N154,"-"),"-")</f>
        <v>6.4974600000000038</v>
      </c>
      <c r="CM154" s="313"/>
      <c r="CN154" s="89">
        <f t="shared" ca="1" si="163"/>
        <v>6.4974600000000038</v>
      </c>
      <c r="CO154" s="58">
        <f ca="1">IFERROR(IF($I154="y",'Raw Weather Data'!CO152-$N154,"-"),"-")</f>
        <v>4.2294600000000031</v>
      </c>
      <c r="CP154" s="313"/>
      <c r="CQ154" s="89">
        <f t="shared" ca="1" si="164"/>
        <v>4.2294600000000031</v>
      </c>
      <c r="CR154" s="57"/>
      <c r="CS154" s="57"/>
      <c r="CT154" s="144"/>
      <c r="CU154" s="57"/>
      <c r="CV154" s="57"/>
      <c r="CW154" s="144"/>
      <c r="CX154" s="57"/>
      <c r="CY154" s="57"/>
      <c r="CZ154" s="144"/>
      <c r="DA154" s="57"/>
      <c r="DB154" s="57"/>
      <c r="DC154" s="144"/>
      <c r="DD154" s="57"/>
      <c r="DE154" s="57"/>
      <c r="DF154" s="144"/>
      <c r="DG154" s="57"/>
      <c r="DH154" s="57"/>
      <c r="DI154" s="145"/>
      <c r="DL154" s="63">
        <f ca="1">IFERROR(IF($I154="y",'Raw Weather Data'!DL152-$N154,"-"),"-")</f>
        <v>0.53946000000000538</v>
      </c>
      <c r="DM154" s="313"/>
      <c r="DN154" s="89">
        <f t="shared" ca="1" si="165"/>
        <v>0.53946000000000538</v>
      </c>
      <c r="DO154" s="58">
        <f ca="1">IFERROR(IF($I154="y",'Raw Weather Data'!DO152-$N154,"-"),"-")</f>
        <v>0.70146000000001152</v>
      </c>
      <c r="DP154" s="313"/>
      <c r="DQ154" s="89">
        <f t="shared" ca="1" si="166"/>
        <v>0.70146000000001152</v>
      </c>
      <c r="DR154" s="58">
        <f ca="1">IFERROR(IF($I154="y",'Raw Weather Data'!DR152-$N154,"-"),"-")</f>
        <v>0.8094600000000014</v>
      </c>
      <c r="DS154" s="313"/>
      <c r="DT154" s="89">
        <f t="shared" ca="1" si="167"/>
        <v>0.8094600000000014</v>
      </c>
      <c r="DU154" s="58">
        <f ca="1">IFERROR(IF($I154="y",'Raw Weather Data'!DU152-$N154,"-"),"-")</f>
        <v>3.1134600000000034</v>
      </c>
      <c r="DV154" s="313"/>
      <c r="DW154" s="89">
        <f t="shared" ca="1" si="168"/>
        <v>3.1134600000000034</v>
      </c>
      <c r="DX154" s="58">
        <f ca="1">IFERROR(IF($I154="y",'Raw Weather Data'!DX152-$N154,"-"),"-")</f>
        <v>5.4894600000000082</v>
      </c>
      <c r="DY154" s="313"/>
      <c r="DZ154" s="89">
        <f t="shared" ca="1" si="169"/>
        <v>5.4894600000000082</v>
      </c>
      <c r="EA154" s="58">
        <f ca="1">IFERROR(IF($I154="y",'Raw Weather Data'!EA152-$N154,"-"),"-")</f>
        <v>2.7174600000000027</v>
      </c>
      <c r="EB154" s="313"/>
      <c r="EC154" s="89">
        <f t="shared" ca="1" si="170"/>
        <v>2.7174600000000027</v>
      </c>
      <c r="ED154" s="58">
        <f ca="1">IFERROR(IF($I154="y",'Raw Weather Data'!ED152-$N154,"-"),"-")</f>
        <v>2.753460000000004</v>
      </c>
      <c r="EE154" s="313"/>
      <c r="EF154" s="89">
        <f t="shared" ca="1" si="171"/>
        <v>2.753460000000004</v>
      </c>
      <c r="EG154" s="58">
        <f ca="1">IFERROR(IF($I154="y",'Raw Weather Data'!EG152-$N154,"-"),"-")</f>
        <v>0.98946000000000822</v>
      </c>
      <c r="EH154" s="313"/>
      <c r="EI154" s="89">
        <f t="shared" ca="1" si="172"/>
        <v>0.98946000000000822</v>
      </c>
      <c r="EJ154" s="46">
        <f ca="1">IFERROR(IF($I154="y",'Raw Weather Data'!EJ152-$N154,"-"),"-")</f>
        <v>2.6094599999999986</v>
      </c>
      <c r="EK154" s="313"/>
      <c r="EL154" s="89">
        <f t="shared" ca="1" si="173"/>
        <v>2.6094599999999986</v>
      </c>
      <c r="EM154" s="58" t="str">
        <f ca="1">IFERROR(IF($I154="y",'Raw Weather Data'!EM152-$N154,"-"),"-")</f>
        <v>-</v>
      </c>
      <c r="EN154" s="313"/>
      <c r="EO154" s="89" t="str">
        <f t="shared" ca="1" si="150"/>
        <v>-</v>
      </c>
      <c r="EP154" s="57"/>
      <c r="EQ154" s="57"/>
      <c r="ER154" s="144"/>
      <c r="ES154" s="57"/>
      <c r="ET154" s="57"/>
      <c r="EU154" s="144"/>
      <c r="EV154" s="57"/>
      <c r="EW154" s="57"/>
      <c r="EX154" s="144"/>
      <c r="EY154" s="57"/>
      <c r="EZ154" s="57"/>
      <c r="FA154" s="144"/>
      <c r="FB154" s="57"/>
      <c r="FC154" s="57"/>
      <c r="FD154" s="144"/>
      <c r="FE154" s="57"/>
      <c r="FF154" s="57"/>
      <c r="FG154" s="145"/>
      <c r="FJ154" s="63">
        <f ca="1">IFERROR(IF($I154="y",'Raw Weather Data'!FJ152-$N154,"-"),"-")</f>
        <v>0.53946000000000538</v>
      </c>
      <c r="FK154" s="313"/>
      <c r="FL154" s="89">
        <f t="shared" ca="1" si="174"/>
        <v>0.53946000000000538</v>
      </c>
      <c r="FM154" s="58">
        <f ca="1">IFERROR(IF($I154="y",'Raw Weather Data'!FM152-$N154,"-"),"-")</f>
        <v>0.70146000000001152</v>
      </c>
      <c r="FN154" s="313"/>
      <c r="FO154" s="89">
        <f t="shared" ca="1" si="175"/>
        <v>0.70146000000001152</v>
      </c>
      <c r="FP154" s="58">
        <f ca="1">IFERROR(IF($I154="y",'Raw Weather Data'!FP152-$N154,"-"),"-")</f>
        <v>0.8094600000000014</v>
      </c>
      <c r="FQ154" s="313"/>
      <c r="FR154" s="89">
        <f t="shared" ca="1" si="176"/>
        <v>0.8094600000000014</v>
      </c>
      <c r="FS154" s="58">
        <f ca="1">IFERROR(IF($I154="y",'Raw Weather Data'!FS152-$N154,"-"),"-")</f>
        <v>3.1134600000000034</v>
      </c>
      <c r="FT154" s="313"/>
      <c r="FU154" s="89">
        <f t="shared" ca="1" si="177"/>
        <v>3.1134600000000034</v>
      </c>
      <c r="FV154" s="58">
        <f ca="1">IFERROR(IF($I154="y",'Raw Weather Data'!FV152-$N154,"-"),"-")</f>
        <v>5.4894600000000082</v>
      </c>
      <c r="FW154" s="313"/>
      <c r="FX154" s="89">
        <f t="shared" ca="1" si="178"/>
        <v>5.4894600000000082</v>
      </c>
      <c r="FY154" s="58">
        <f ca="1">IFERROR(IF($I154="y",'Raw Weather Data'!FY152-$N154,"-"),"-")</f>
        <v>2.7174600000000027</v>
      </c>
      <c r="FZ154" s="313"/>
      <c r="GA154" s="89">
        <f t="shared" ca="1" si="179"/>
        <v>2.7174600000000027</v>
      </c>
      <c r="GB154" s="58">
        <f ca="1">IFERROR(IF($I154="y",'Raw Weather Data'!GB152-$N154,"-"),"-")</f>
        <v>2.753460000000004</v>
      </c>
      <c r="GC154" s="313"/>
      <c r="GD154" s="89">
        <f t="shared" ca="1" si="180"/>
        <v>2.753460000000004</v>
      </c>
      <c r="GE154" s="58">
        <f ca="1">IFERROR(IF($I154="y",'Raw Weather Data'!GE152-$N154,"-"),"-")</f>
        <v>0.98946000000000822</v>
      </c>
      <c r="GF154" s="313"/>
      <c r="GG154" s="89">
        <f t="shared" ca="1" si="181"/>
        <v>0.98946000000000822</v>
      </c>
      <c r="GH154" s="46">
        <f ca="1">IFERROR(IF($I154="y",'Raw Weather Data'!GH152-$N154,"-"),"-")</f>
        <v>2.6094599999999986</v>
      </c>
      <c r="GI154" s="313"/>
      <c r="GJ154" s="89">
        <f t="shared" ca="1" si="182"/>
        <v>2.6094599999999986</v>
      </c>
      <c r="GK154" s="58" t="str">
        <f ca="1">IFERROR(IF($I154="y",'Raw Weather Data'!GK152-$N154,"-"),"-")</f>
        <v>-</v>
      </c>
      <c r="GL154" s="313"/>
      <c r="GM154" s="89" t="str">
        <f t="shared" ca="1" si="151"/>
        <v>-</v>
      </c>
      <c r="GN154" s="57"/>
      <c r="GO154" s="57"/>
      <c r="GP154" s="144"/>
      <c r="GQ154" s="57"/>
      <c r="GR154" s="57"/>
      <c r="GS154" s="144"/>
      <c r="GT154" s="57"/>
      <c r="GU154" s="57"/>
      <c r="GV154" s="144"/>
      <c r="GW154" s="57"/>
      <c r="GX154" s="57"/>
      <c r="GY154" s="144"/>
      <c r="GZ154" s="57"/>
      <c r="HA154" s="57"/>
      <c r="HB154" s="144"/>
      <c r="HC154" s="57"/>
      <c r="HD154" s="57"/>
      <c r="HE154" s="145"/>
    </row>
    <row r="155" spans="6:213" x14ac:dyDescent="0.35">
      <c r="F155" s="296"/>
      <c r="H155" s="301">
        <f t="shared" ref="H155:I161" si="185">H45</f>
        <v>24</v>
      </c>
      <c r="I155" s="301" t="str">
        <f t="shared" si="185"/>
        <v>Y</v>
      </c>
      <c r="M155" s="117">
        <f t="shared" ref="M155:N159" ca="1" si="186">M45</f>
        <v>44768</v>
      </c>
      <c r="N155" s="119">
        <f t="shared" ca="1" si="186"/>
        <v>73.407560000000004</v>
      </c>
      <c r="P155" s="63">
        <f ca="1">IFERROR(IF($I155="y",'Raw Weather Data'!P153-$N155,"-"),"-")</f>
        <v>-3.0495599999999996</v>
      </c>
      <c r="Q155" s="313"/>
      <c r="R155" s="89">
        <f t="shared" ca="1" si="152"/>
        <v>3.0495599999999996</v>
      </c>
      <c r="S155" s="58">
        <f ca="1">IFERROR(IF($I155="y",'Raw Weather Data'!S153-$N155,"-"),"-")</f>
        <v>-3.5535599999999903</v>
      </c>
      <c r="T155" s="313"/>
      <c r="U155" s="89">
        <f t="shared" ca="1" si="153"/>
        <v>3.5535599999999903</v>
      </c>
      <c r="V155" s="58">
        <f ca="1">IFERROR(IF($I155="y",'Raw Weather Data'!V153-$N155,"-"),"-")</f>
        <v>-1.0515600000000092</v>
      </c>
      <c r="W155" s="313"/>
      <c r="X155" s="89">
        <f t="shared" ca="1" si="154"/>
        <v>1.0515600000000092</v>
      </c>
      <c r="Y155" s="58">
        <f ca="1">IFERROR(IF($I155="y",'Raw Weather Data'!Y153-$N155,"-"),"-")</f>
        <v>-0.76355999999999824</v>
      </c>
      <c r="Z155" s="313"/>
      <c r="AA155" s="89">
        <f t="shared" ca="1" si="143"/>
        <v>0.76355999999999824</v>
      </c>
      <c r="AB155" s="58">
        <f ca="1">IFERROR(IF($I155="y",'Raw Weather Data'!AB153-$N155,"-"),"-")</f>
        <v>-2.0235600000000034</v>
      </c>
      <c r="AC155" s="313"/>
      <c r="AD155" s="89">
        <f t="shared" ca="1" si="144"/>
        <v>2.0235600000000034</v>
      </c>
      <c r="AE155" s="58">
        <f ca="1">IFERROR(IF($I155="y",'Raw Weather Data'!AE153-$N155,"-"),"-")</f>
        <v>1.8644399999999877</v>
      </c>
      <c r="AF155" s="313"/>
      <c r="AG155" s="89">
        <f t="shared" ca="1" si="145"/>
        <v>1.8644399999999877</v>
      </c>
      <c r="AH155" s="58">
        <f ca="1">IFERROR(IF($I155="y",'Raw Weather Data'!AH153-$N155,"-"),"-")</f>
        <v>3.4124399999999895</v>
      </c>
      <c r="AI155" s="313"/>
      <c r="AJ155" s="89">
        <f t="shared" ca="1" si="146"/>
        <v>3.4124399999999895</v>
      </c>
      <c r="AK155" s="58">
        <f ca="1">IFERROR(IF($I155="y",'Raw Weather Data'!AK153-$N155,"-"),"-")</f>
        <v>1.9724399999999918</v>
      </c>
      <c r="AL155" s="313"/>
      <c r="AM155" s="89">
        <f t="shared" ca="1" si="147"/>
        <v>1.9724399999999918</v>
      </c>
      <c r="AN155" s="46">
        <f ca="1">IFERROR(IF($I155="y",'Raw Weather Data'!AN153-$N155,"-"),"-")</f>
        <v>2.6564399999999893</v>
      </c>
      <c r="AO155" s="313"/>
      <c r="AP155" s="89">
        <f t="shared" ca="1" si="148"/>
        <v>2.6564399999999893</v>
      </c>
      <c r="AQ155" s="58">
        <f ca="1">IFERROR(IF($I155="y",'Raw Weather Data'!AQ153-$N155,"-"),"-")</f>
        <v>0.42443999999998994</v>
      </c>
      <c r="AR155" s="313"/>
      <c r="AS155" s="89">
        <f t="shared" ca="1" si="149"/>
        <v>0.42443999999998994</v>
      </c>
      <c r="AT155" s="57"/>
      <c r="AU155" s="57"/>
      <c r="AV155" s="144"/>
      <c r="AW155" s="57"/>
      <c r="AX155" s="57"/>
      <c r="AY155" s="144"/>
      <c r="AZ155" s="57"/>
      <c r="BA155" s="57"/>
      <c r="BB155" s="144"/>
      <c r="BC155" s="57"/>
      <c r="BD155" s="57"/>
      <c r="BE155" s="144"/>
      <c r="BF155" s="57"/>
      <c r="BG155" s="57"/>
      <c r="BH155" s="144"/>
      <c r="BI155" s="57"/>
      <c r="BJ155" s="57"/>
      <c r="BK155" s="145"/>
      <c r="BN155" s="63">
        <f ca="1">IFERROR(IF($I155="y",'Raw Weather Data'!BN153-$N155,"-"),"-")</f>
        <v>-3.0495599999999996</v>
      </c>
      <c r="BO155" s="313"/>
      <c r="BP155" s="89">
        <f t="shared" ca="1" si="155"/>
        <v>3.0495599999999996</v>
      </c>
      <c r="BQ155" s="58">
        <f ca="1">IFERROR(IF($I155="y",'Raw Weather Data'!BQ153-$N155,"-"),"-")</f>
        <v>-3.5535599999999903</v>
      </c>
      <c r="BR155" s="313"/>
      <c r="BS155" s="89">
        <f t="shared" ca="1" si="156"/>
        <v>3.5535599999999903</v>
      </c>
      <c r="BT155" s="58">
        <f ca="1">IFERROR(IF($I155="y",'Raw Weather Data'!BT153-$N155,"-"),"-")</f>
        <v>-1.0515600000000092</v>
      </c>
      <c r="BU155" s="313"/>
      <c r="BV155" s="89">
        <f t="shared" ca="1" si="157"/>
        <v>1.0515600000000092</v>
      </c>
      <c r="BW155" s="58">
        <f ca="1">IFERROR(IF($I155="y",'Raw Weather Data'!BW153-$N155,"-"),"-")</f>
        <v>-0.76355999999999824</v>
      </c>
      <c r="BX155" s="313"/>
      <c r="BY155" s="89">
        <f t="shared" ca="1" si="158"/>
        <v>0.76355999999999824</v>
      </c>
      <c r="BZ155" s="58">
        <f ca="1">IFERROR(IF($I155="y",'Raw Weather Data'!BZ153-$N155,"-"),"-")</f>
        <v>-2.0235600000000034</v>
      </c>
      <c r="CA155" s="313"/>
      <c r="CB155" s="89">
        <f t="shared" ca="1" si="159"/>
        <v>2.0235600000000034</v>
      </c>
      <c r="CC155" s="58">
        <f ca="1">IFERROR(IF($I155="y",'Raw Weather Data'!CC153-$N155,"-"),"-")</f>
        <v>1.8644399999999877</v>
      </c>
      <c r="CD155" s="313"/>
      <c r="CE155" s="89">
        <f t="shared" ca="1" si="160"/>
        <v>1.8644399999999877</v>
      </c>
      <c r="CF155" s="58">
        <f ca="1">IFERROR(IF($I155="y",'Raw Weather Data'!CF153-$N155,"-"),"-")</f>
        <v>3.4124399999999895</v>
      </c>
      <c r="CG155" s="313"/>
      <c r="CH155" s="89">
        <f t="shared" ca="1" si="161"/>
        <v>3.4124399999999895</v>
      </c>
      <c r="CI155" s="58">
        <f ca="1">IFERROR(IF($I155="y",'Raw Weather Data'!CI153-$N155,"-"),"-")</f>
        <v>1.9724399999999918</v>
      </c>
      <c r="CJ155" s="313"/>
      <c r="CK155" s="89">
        <f t="shared" ca="1" si="162"/>
        <v>1.9724399999999918</v>
      </c>
      <c r="CL155" s="46">
        <f ca="1">IFERROR(IF($I155="y",'Raw Weather Data'!CL153-$N155,"-"),"-")</f>
        <v>2.6564399999999893</v>
      </c>
      <c r="CM155" s="313"/>
      <c r="CN155" s="89">
        <f t="shared" ca="1" si="163"/>
        <v>2.6564399999999893</v>
      </c>
      <c r="CO155" s="58">
        <f ca="1">IFERROR(IF($I155="y",'Raw Weather Data'!CO153-$N155,"-"),"-")</f>
        <v>0.42443999999998994</v>
      </c>
      <c r="CP155" s="313"/>
      <c r="CQ155" s="89">
        <f t="shared" ca="1" si="164"/>
        <v>0.42443999999998994</v>
      </c>
      <c r="CR155" s="57"/>
      <c r="CS155" s="57"/>
      <c r="CT155" s="144"/>
      <c r="CU155" s="57"/>
      <c r="CV155" s="57"/>
      <c r="CW155" s="144"/>
      <c r="CX155" s="57"/>
      <c r="CY155" s="57"/>
      <c r="CZ155" s="144"/>
      <c r="DA155" s="57"/>
      <c r="DB155" s="57"/>
      <c r="DC155" s="144"/>
      <c r="DD155" s="57"/>
      <c r="DE155" s="57"/>
      <c r="DF155" s="144"/>
      <c r="DG155" s="57"/>
      <c r="DH155" s="57"/>
      <c r="DI155" s="145"/>
      <c r="DL155" s="63">
        <f ca="1">IFERROR(IF($I155="y",'Raw Weather Data'!DL153-$N155,"-"),"-")</f>
        <v>-2.7795600000000036</v>
      </c>
      <c r="DM155" s="313"/>
      <c r="DN155" s="89">
        <f t="shared" ca="1" si="165"/>
        <v>2.7795600000000036</v>
      </c>
      <c r="DO155" s="58">
        <f ca="1">IFERROR(IF($I155="y",'Raw Weather Data'!DO153-$N155,"-"),"-")</f>
        <v>-1.9515600000000006</v>
      </c>
      <c r="DP155" s="313"/>
      <c r="DQ155" s="89">
        <f t="shared" ca="1" si="166"/>
        <v>1.9515600000000006</v>
      </c>
      <c r="DR155" s="58">
        <f ca="1">IFERROR(IF($I155="y",'Raw Weather Data'!DR153-$N155,"-"),"-")</f>
        <v>-6.1560000000000059E-2</v>
      </c>
      <c r="DS155" s="313"/>
      <c r="DT155" s="89">
        <f t="shared" ca="1" si="167"/>
        <v>6.1560000000000059E-2</v>
      </c>
      <c r="DU155" s="58">
        <f ca="1">IFERROR(IF($I155="y",'Raw Weather Data'!DU153-$N155,"-"),"-")</f>
        <v>-0.31356000000000961</v>
      </c>
      <c r="DV155" s="313"/>
      <c r="DW155" s="89">
        <f t="shared" ca="1" si="168"/>
        <v>0.31356000000000961</v>
      </c>
      <c r="DX155" s="58">
        <f ca="1">IFERROR(IF($I155="y",'Raw Weather Data'!DX153-$N155,"-"),"-")</f>
        <v>-0.2235600000000062</v>
      </c>
      <c r="DY155" s="313"/>
      <c r="DZ155" s="89">
        <f t="shared" ca="1" si="169"/>
        <v>0.2235600000000062</v>
      </c>
      <c r="EA155" s="58">
        <f ca="1">IFERROR(IF($I155="y",'Raw Weather Data'!EA153-$N155,"-"),"-")</f>
        <v>0.87443999999999278</v>
      </c>
      <c r="EB155" s="313"/>
      <c r="EC155" s="89">
        <f t="shared" ca="1" si="170"/>
        <v>0.87443999999999278</v>
      </c>
      <c r="ED155" s="58">
        <f ca="1">IFERROR(IF($I155="y",'Raw Weather Data'!ED153-$N155,"-"),"-")</f>
        <v>-1.0155600000000078</v>
      </c>
      <c r="EE155" s="313"/>
      <c r="EF155" s="89">
        <f t="shared" ca="1" si="171"/>
        <v>1.0155600000000078</v>
      </c>
      <c r="EG155" s="58">
        <f ca="1">IFERROR(IF($I155="y",'Raw Weather Data'!EG153-$N155,"-"),"-")</f>
        <v>4.4564400000000006</v>
      </c>
      <c r="EH155" s="313"/>
      <c r="EI155" s="89">
        <f t="shared" ca="1" si="172"/>
        <v>4.4564400000000006</v>
      </c>
      <c r="EJ155" s="46">
        <f ca="1">IFERROR(IF($I155="y",'Raw Weather Data'!EJ153-$N155,"-"),"-")</f>
        <v>-0.97956000000000643</v>
      </c>
      <c r="EK155" s="313"/>
      <c r="EL155" s="89">
        <f t="shared" ca="1" si="173"/>
        <v>0.97956000000000643</v>
      </c>
      <c r="EM155" s="58" t="str">
        <f ca="1">IFERROR(IF($I155="y",'Raw Weather Data'!EM153-$N155,"-"),"-")</f>
        <v>-</v>
      </c>
      <c r="EN155" s="313"/>
      <c r="EO155" s="89" t="str">
        <f t="shared" ca="1" si="150"/>
        <v>-</v>
      </c>
      <c r="EP155" s="57"/>
      <c r="EQ155" s="57"/>
      <c r="ER155" s="144"/>
      <c r="ES155" s="57"/>
      <c r="ET155" s="57"/>
      <c r="EU155" s="144"/>
      <c r="EV155" s="57"/>
      <c r="EW155" s="57"/>
      <c r="EX155" s="144"/>
      <c r="EY155" s="57"/>
      <c r="EZ155" s="57"/>
      <c r="FA155" s="144"/>
      <c r="FB155" s="57"/>
      <c r="FC155" s="57"/>
      <c r="FD155" s="144"/>
      <c r="FE155" s="57"/>
      <c r="FF155" s="57"/>
      <c r="FG155" s="145"/>
      <c r="FJ155" s="63">
        <f ca="1">IFERROR(IF($I155="y",'Raw Weather Data'!FJ153-$N155,"-"),"-")</f>
        <v>-2.7795600000000036</v>
      </c>
      <c r="FK155" s="313"/>
      <c r="FL155" s="89">
        <f t="shared" ca="1" si="174"/>
        <v>2.7795600000000036</v>
      </c>
      <c r="FM155" s="58">
        <f ca="1">IFERROR(IF($I155="y",'Raw Weather Data'!FM153-$N155,"-"),"-")</f>
        <v>-1.9515600000000006</v>
      </c>
      <c r="FN155" s="313"/>
      <c r="FO155" s="89">
        <f t="shared" ca="1" si="175"/>
        <v>1.9515600000000006</v>
      </c>
      <c r="FP155" s="58">
        <f ca="1">IFERROR(IF($I155="y",'Raw Weather Data'!FP153-$N155,"-"),"-")</f>
        <v>-6.1560000000000059E-2</v>
      </c>
      <c r="FQ155" s="313"/>
      <c r="FR155" s="89">
        <f t="shared" ca="1" si="176"/>
        <v>6.1560000000000059E-2</v>
      </c>
      <c r="FS155" s="58">
        <f ca="1">IFERROR(IF($I155="y",'Raw Weather Data'!FS153-$N155,"-"),"-")</f>
        <v>-0.31356000000000961</v>
      </c>
      <c r="FT155" s="313"/>
      <c r="FU155" s="89">
        <f t="shared" ca="1" si="177"/>
        <v>0.31356000000000961</v>
      </c>
      <c r="FV155" s="58">
        <f ca="1">IFERROR(IF($I155="y",'Raw Weather Data'!FV153-$N155,"-"),"-")</f>
        <v>-0.2235600000000062</v>
      </c>
      <c r="FW155" s="313"/>
      <c r="FX155" s="89">
        <f t="shared" ca="1" si="178"/>
        <v>0.2235600000000062</v>
      </c>
      <c r="FY155" s="58">
        <f ca="1">IFERROR(IF($I155="y",'Raw Weather Data'!FY153-$N155,"-"),"-")</f>
        <v>0.87443999999999278</v>
      </c>
      <c r="FZ155" s="313"/>
      <c r="GA155" s="89">
        <f t="shared" ca="1" si="179"/>
        <v>0.87443999999999278</v>
      </c>
      <c r="GB155" s="58">
        <f ca="1">IFERROR(IF($I155="y",'Raw Weather Data'!GB153-$N155,"-"),"-")</f>
        <v>-1.0155600000000078</v>
      </c>
      <c r="GC155" s="313"/>
      <c r="GD155" s="89">
        <f t="shared" ca="1" si="180"/>
        <v>1.0155600000000078</v>
      </c>
      <c r="GE155" s="58">
        <f ca="1">IFERROR(IF($I155="y",'Raw Weather Data'!GE153-$N155,"-"),"-")</f>
        <v>4.4564400000000006</v>
      </c>
      <c r="GF155" s="313"/>
      <c r="GG155" s="89">
        <f t="shared" ca="1" si="181"/>
        <v>4.4564400000000006</v>
      </c>
      <c r="GH155" s="46">
        <f ca="1">IFERROR(IF($I155="y",'Raw Weather Data'!GH153-$N155,"-"),"-")</f>
        <v>-0.97956000000000643</v>
      </c>
      <c r="GI155" s="313"/>
      <c r="GJ155" s="89">
        <f t="shared" ca="1" si="182"/>
        <v>0.97956000000000643</v>
      </c>
      <c r="GK155" s="58" t="str">
        <f ca="1">IFERROR(IF($I155="y",'Raw Weather Data'!GK153-$N155,"-"),"-")</f>
        <v>-</v>
      </c>
      <c r="GL155" s="313"/>
      <c r="GM155" s="89" t="str">
        <f t="shared" ca="1" si="151"/>
        <v>-</v>
      </c>
      <c r="GN155" s="57"/>
      <c r="GO155" s="57"/>
      <c r="GP155" s="144"/>
      <c r="GQ155" s="57"/>
      <c r="GR155" s="57"/>
      <c r="GS155" s="144"/>
      <c r="GT155" s="57"/>
      <c r="GU155" s="57"/>
      <c r="GV155" s="144"/>
      <c r="GW155" s="57"/>
      <c r="GX155" s="57"/>
      <c r="GY155" s="144"/>
      <c r="GZ155" s="57"/>
      <c r="HA155" s="57"/>
      <c r="HB155" s="144"/>
      <c r="HC155" s="57"/>
      <c r="HD155" s="57"/>
      <c r="HE155" s="145"/>
    </row>
    <row r="156" spans="6:213" x14ac:dyDescent="0.35">
      <c r="F156" s="296"/>
      <c r="H156" s="301">
        <f t="shared" si="185"/>
        <v>25</v>
      </c>
      <c r="I156" s="301" t="str">
        <f t="shared" si="185"/>
        <v>Y</v>
      </c>
      <c r="M156" s="117">
        <f t="shared" ca="1" si="186"/>
        <v>44767</v>
      </c>
      <c r="N156" s="119">
        <f t="shared" ca="1" si="186"/>
        <v>71.037499999999994</v>
      </c>
      <c r="P156" s="63">
        <f ca="1">IFERROR(IF($I156="y",'Raw Weather Data'!P154-$N156,"-"),"-")</f>
        <v>0.38250000000000739</v>
      </c>
      <c r="Q156" s="313"/>
      <c r="R156" s="89">
        <f t="shared" ca="1" si="152"/>
        <v>0.38250000000000739</v>
      </c>
      <c r="S156" s="58">
        <f ca="1">IFERROR(IF($I156="y",'Raw Weather Data'!S154-$N156,"-"),"-")</f>
        <v>1.2104999999999961</v>
      </c>
      <c r="T156" s="313"/>
      <c r="U156" s="89">
        <f t="shared" ca="1" si="153"/>
        <v>1.2104999999999961</v>
      </c>
      <c r="V156" s="58">
        <f ca="1">IFERROR(IF($I156="y",'Raw Weather Data'!V154-$N156,"-"),"-")</f>
        <v>2.1465000000000032</v>
      </c>
      <c r="W156" s="313"/>
      <c r="X156" s="89">
        <f t="shared" ca="1" si="154"/>
        <v>2.1465000000000032</v>
      </c>
      <c r="Y156" s="58">
        <f ca="1">IFERROR(IF($I156="y",'Raw Weather Data'!Y154-$N156,"-"),"-")</f>
        <v>5.8500000000009322E-2</v>
      </c>
      <c r="Z156" s="313"/>
      <c r="AA156" s="89">
        <f t="shared" ca="1" si="143"/>
        <v>5.8500000000009322E-2</v>
      </c>
      <c r="AB156" s="58">
        <f ca="1">IFERROR(IF($I156="y",'Raw Weather Data'!AB154-$N156,"-"),"-")</f>
        <v>3.3345000000000056</v>
      </c>
      <c r="AC156" s="313"/>
      <c r="AD156" s="89">
        <f t="shared" ca="1" si="144"/>
        <v>3.3345000000000056</v>
      </c>
      <c r="AE156" s="58">
        <f ca="1">IFERROR(IF($I156="y",'Raw Weather Data'!AE154-$N156,"-"),"-")</f>
        <v>4.5585000000000093</v>
      </c>
      <c r="AF156" s="313"/>
      <c r="AG156" s="89">
        <f t="shared" ca="1" si="145"/>
        <v>4.5585000000000093</v>
      </c>
      <c r="AH156" s="58">
        <f ca="1">IFERROR(IF($I156="y",'Raw Weather Data'!AH154-$N156,"-"),"-")</f>
        <v>2.9025000000000034</v>
      </c>
      <c r="AI156" s="313"/>
      <c r="AJ156" s="89">
        <f t="shared" ca="1" si="146"/>
        <v>2.9025000000000034</v>
      </c>
      <c r="AK156" s="58">
        <f ca="1">IFERROR(IF($I156="y",'Raw Weather Data'!AK154-$N156,"-"),"-")</f>
        <v>1.6785000000000139</v>
      </c>
      <c r="AL156" s="313"/>
      <c r="AM156" s="89">
        <f t="shared" ca="1" si="147"/>
        <v>1.6785000000000139</v>
      </c>
      <c r="AN156" s="46">
        <f ca="1">IFERROR(IF($I156="y",'Raw Weather Data'!AN154-$N156,"-"),"-")</f>
        <v>5.890500000000003</v>
      </c>
      <c r="AO156" s="313"/>
      <c r="AP156" s="89">
        <f t="shared" ca="1" si="148"/>
        <v>5.890500000000003</v>
      </c>
      <c r="AQ156" s="58">
        <f ca="1">IFERROR(IF($I156="y",'Raw Weather Data'!AQ154-$N156,"-"),"-")</f>
        <v>9.5805000000000007</v>
      </c>
      <c r="AR156" s="313"/>
      <c r="AS156" s="89">
        <f t="shared" ca="1" si="149"/>
        <v>9.5805000000000007</v>
      </c>
      <c r="AT156" s="57"/>
      <c r="AU156" s="57"/>
      <c r="AV156" s="144"/>
      <c r="AW156" s="57"/>
      <c r="AX156" s="57"/>
      <c r="AY156" s="144"/>
      <c r="AZ156" s="57"/>
      <c r="BA156" s="57"/>
      <c r="BB156" s="144"/>
      <c r="BC156" s="57"/>
      <c r="BD156" s="57"/>
      <c r="BE156" s="144"/>
      <c r="BF156" s="57"/>
      <c r="BG156" s="57"/>
      <c r="BH156" s="144"/>
      <c r="BI156" s="57"/>
      <c r="BJ156" s="57"/>
      <c r="BK156" s="145"/>
      <c r="BN156" s="63">
        <f ca="1">IFERROR(IF($I156="y",'Raw Weather Data'!BN154-$N156,"-"),"-")</f>
        <v>0.38250000000000739</v>
      </c>
      <c r="BO156" s="313"/>
      <c r="BP156" s="89">
        <f t="shared" ca="1" si="155"/>
        <v>0.38250000000000739</v>
      </c>
      <c r="BQ156" s="58">
        <f ca="1">IFERROR(IF($I156="y",'Raw Weather Data'!BQ154-$N156,"-"),"-")</f>
        <v>1.2104999999999961</v>
      </c>
      <c r="BR156" s="313"/>
      <c r="BS156" s="89">
        <f t="shared" ca="1" si="156"/>
        <v>1.2104999999999961</v>
      </c>
      <c r="BT156" s="58">
        <f ca="1">IFERROR(IF($I156="y",'Raw Weather Data'!BT154-$N156,"-"),"-")</f>
        <v>2.1465000000000032</v>
      </c>
      <c r="BU156" s="313"/>
      <c r="BV156" s="89">
        <f t="shared" ca="1" si="157"/>
        <v>2.1465000000000032</v>
      </c>
      <c r="BW156" s="58">
        <f ca="1">IFERROR(IF($I156="y",'Raw Weather Data'!BW154-$N156,"-"),"-")</f>
        <v>5.8500000000009322E-2</v>
      </c>
      <c r="BX156" s="313"/>
      <c r="BY156" s="89">
        <f t="shared" ca="1" si="158"/>
        <v>5.8500000000009322E-2</v>
      </c>
      <c r="BZ156" s="58">
        <f ca="1">IFERROR(IF($I156="y",'Raw Weather Data'!BZ154-$N156,"-"),"-")</f>
        <v>3.3345000000000056</v>
      </c>
      <c r="CA156" s="313"/>
      <c r="CB156" s="89">
        <f t="shared" ca="1" si="159"/>
        <v>3.3345000000000056</v>
      </c>
      <c r="CC156" s="58">
        <f ca="1">IFERROR(IF($I156="y",'Raw Weather Data'!CC154-$N156,"-"),"-")</f>
        <v>4.5585000000000093</v>
      </c>
      <c r="CD156" s="313"/>
      <c r="CE156" s="89">
        <f t="shared" ca="1" si="160"/>
        <v>4.5585000000000093</v>
      </c>
      <c r="CF156" s="58">
        <f ca="1">IFERROR(IF($I156="y",'Raw Weather Data'!CF154-$N156,"-"),"-")</f>
        <v>2.9025000000000034</v>
      </c>
      <c r="CG156" s="313"/>
      <c r="CH156" s="89">
        <f t="shared" ca="1" si="161"/>
        <v>2.9025000000000034</v>
      </c>
      <c r="CI156" s="58">
        <f ca="1">IFERROR(IF($I156="y",'Raw Weather Data'!CI154-$N156,"-"),"-")</f>
        <v>1.6785000000000139</v>
      </c>
      <c r="CJ156" s="313"/>
      <c r="CK156" s="89">
        <f t="shared" ca="1" si="162"/>
        <v>1.6785000000000139</v>
      </c>
      <c r="CL156" s="46">
        <f ca="1">IFERROR(IF($I156="y",'Raw Weather Data'!CL154-$N156,"-"),"-")</f>
        <v>5.890500000000003</v>
      </c>
      <c r="CM156" s="313"/>
      <c r="CN156" s="89">
        <f t="shared" ca="1" si="163"/>
        <v>5.890500000000003</v>
      </c>
      <c r="CO156" s="58">
        <f ca="1">IFERROR(IF($I156="y",'Raw Weather Data'!CO154-$N156,"-"),"-")</f>
        <v>9.5805000000000007</v>
      </c>
      <c r="CP156" s="313"/>
      <c r="CQ156" s="89">
        <f t="shared" ca="1" si="164"/>
        <v>9.5805000000000007</v>
      </c>
      <c r="CR156" s="57"/>
      <c r="CS156" s="57"/>
      <c r="CT156" s="144"/>
      <c r="CU156" s="57"/>
      <c r="CV156" s="57"/>
      <c r="CW156" s="144"/>
      <c r="CX156" s="57"/>
      <c r="CY156" s="57"/>
      <c r="CZ156" s="144"/>
      <c r="DA156" s="57"/>
      <c r="DB156" s="57"/>
      <c r="DC156" s="144"/>
      <c r="DD156" s="57"/>
      <c r="DE156" s="57"/>
      <c r="DF156" s="144"/>
      <c r="DG156" s="57"/>
      <c r="DH156" s="57"/>
      <c r="DI156" s="145"/>
      <c r="DL156" s="63">
        <f ca="1">IFERROR(IF($I156="y",'Raw Weather Data'!DL154-$N156,"-"),"-")</f>
        <v>0.45450000000001012</v>
      </c>
      <c r="DM156" s="313"/>
      <c r="DN156" s="89">
        <f t="shared" ca="1" si="165"/>
        <v>0.45450000000001012</v>
      </c>
      <c r="DO156" s="58">
        <f ca="1">IFERROR(IF($I156="y",'Raw Weather Data'!DO154-$N156,"-"),"-")</f>
        <v>1.5705000000000098</v>
      </c>
      <c r="DP156" s="313"/>
      <c r="DQ156" s="89">
        <f t="shared" ca="1" si="166"/>
        <v>1.5705000000000098</v>
      </c>
      <c r="DR156" s="58">
        <f ca="1">IFERROR(IF($I156="y",'Raw Weather Data'!DR154-$N156,"-"),"-")</f>
        <v>2.8125</v>
      </c>
      <c r="DS156" s="313"/>
      <c r="DT156" s="89">
        <f t="shared" ca="1" si="167"/>
        <v>2.8125</v>
      </c>
      <c r="DU156" s="58">
        <f ca="1">IFERROR(IF($I156="y",'Raw Weather Data'!DU154-$N156,"-"),"-")</f>
        <v>3.8205000000000098</v>
      </c>
      <c r="DV156" s="313"/>
      <c r="DW156" s="89">
        <f t="shared" ca="1" si="168"/>
        <v>3.8205000000000098</v>
      </c>
      <c r="DX156" s="58">
        <f ca="1">IFERROR(IF($I156="y",'Raw Weather Data'!DX154-$N156,"-"),"-")</f>
        <v>3.8565000000000111</v>
      </c>
      <c r="DY156" s="313"/>
      <c r="DZ156" s="89">
        <f t="shared" ca="1" si="169"/>
        <v>3.8565000000000111</v>
      </c>
      <c r="EA156" s="58">
        <f ca="1">IFERROR(IF($I156="y",'Raw Weather Data'!EA154-$N156,"-"),"-")</f>
        <v>0.2745000000000033</v>
      </c>
      <c r="EB156" s="313"/>
      <c r="EC156" s="89">
        <f t="shared" ca="1" si="170"/>
        <v>0.2745000000000033</v>
      </c>
      <c r="ED156" s="58">
        <f ca="1">IFERROR(IF($I156="y",'Raw Weather Data'!ED154-$N156,"-"),"-")</f>
        <v>6.4665000000000106</v>
      </c>
      <c r="EE156" s="313"/>
      <c r="EF156" s="89">
        <f t="shared" ca="1" si="171"/>
        <v>6.4665000000000106</v>
      </c>
      <c r="EG156" s="58">
        <f ca="1">IFERROR(IF($I156="y",'Raw Weather Data'!EG154-$N156,"-"),"-")</f>
        <v>6.9705000000000013</v>
      </c>
      <c r="EH156" s="313"/>
      <c r="EI156" s="89">
        <f t="shared" ca="1" si="172"/>
        <v>6.9705000000000013</v>
      </c>
      <c r="EJ156" s="46">
        <f ca="1">IFERROR(IF($I156="y",'Raw Weather Data'!EJ154-$N156,"-"),"-")</f>
        <v>11.866500000000002</v>
      </c>
      <c r="EK156" s="313"/>
      <c r="EL156" s="89">
        <f t="shared" ca="1" si="173"/>
        <v>11.866500000000002</v>
      </c>
      <c r="EM156" s="58" t="str">
        <f ca="1">IFERROR(IF($I156="y",'Raw Weather Data'!EM154-$N156,"-"),"-")</f>
        <v>-</v>
      </c>
      <c r="EN156" s="313"/>
      <c r="EO156" s="89" t="str">
        <f t="shared" ca="1" si="150"/>
        <v>-</v>
      </c>
      <c r="EP156" s="57"/>
      <c r="EQ156" s="57"/>
      <c r="ER156" s="144"/>
      <c r="ES156" s="57"/>
      <c r="ET156" s="57"/>
      <c r="EU156" s="144"/>
      <c r="EV156" s="57"/>
      <c r="EW156" s="57"/>
      <c r="EX156" s="144"/>
      <c r="EY156" s="57"/>
      <c r="EZ156" s="57"/>
      <c r="FA156" s="144"/>
      <c r="FB156" s="57"/>
      <c r="FC156" s="57"/>
      <c r="FD156" s="144"/>
      <c r="FE156" s="57"/>
      <c r="FF156" s="57"/>
      <c r="FG156" s="145"/>
      <c r="FJ156" s="63">
        <f ca="1">IFERROR(IF($I156="y",'Raw Weather Data'!FJ154-$N156,"-"),"-")</f>
        <v>0.45450000000001012</v>
      </c>
      <c r="FK156" s="313"/>
      <c r="FL156" s="89">
        <f t="shared" ca="1" si="174"/>
        <v>0.45450000000001012</v>
      </c>
      <c r="FM156" s="58">
        <f ca="1">IFERROR(IF($I156="y",'Raw Weather Data'!FM154-$N156,"-"),"-")</f>
        <v>1.5705000000000098</v>
      </c>
      <c r="FN156" s="313"/>
      <c r="FO156" s="89">
        <f t="shared" ca="1" si="175"/>
        <v>1.5705000000000098</v>
      </c>
      <c r="FP156" s="58">
        <f ca="1">IFERROR(IF($I156="y",'Raw Weather Data'!FP154-$N156,"-"),"-")</f>
        <v>2.8125</v>
      </c>
      <c r="FQ156" s="313"/>
      <c r="FR156" s="89">
        <f t="shared" ca="1" si="176"/>
        <v>2.8125</v>
      </c>
      <c r="FS156" s="58">
        <f ca="1">IFERROR(IF($I156="y",'Raw Weather Data'!FS154-$N156,"-"),"-")</f>
        <v>3.8205000000000098</v>
      </c>
      <c r="FT156" s="313"/>
      <c r="FU156" s="89">
        <f t="shared" ca="1" si="177"/>
        <v>3.8205000000000098</v>
      </c>
      <c r="FV156" s="58">
        <f ca="1">IFERROR(IF($I156="y",'Raw Weather Data'!FV154-$N156,"-"),"-")</f>
        <v>3.8565000000000111</v>
      </c>
      <c r="FW156" s="313"/>
      <c r="FX156" s="89">
        <f t="shared" ca="1" si="178"/>
        <v>3.8565000000000111</v>
      </c>
      <c r="FY156" s="58">
        <f ca="1">IFERROR(IF($I156="y",'Raw Weather Data'!FY154-$N156,"-"),"-")</f>
        <v>0.2745000000000033</v>
      </c>
      <c r="FZ156" s="313"/>
      <c r="GA156" s="89">
        <f t="shared" ca="1" si="179"/>
        <v>0.2745000000000033</v>
      </c>
      <c r="GB156" s="58">
        <f ca="1">IFERROR(IF($I156="y",'Raw Weather Data'!GB154-$N156,"-"),"-")</f>
        <v>6.4665000000000106</v>
      </c>
      <c r="GC156" s="313"/>
      <c r="GD156" s="89">
        <f t="shared" ca="1" si="180"/>
        <v>6.4665000000000106</v>
      </c>
      <c r="GE156" s="58">
        <f ca="1">IFERROR(IF($I156="y",'Raw Weather Data'!GE154-$N156,"-"),"-")</f>
        <v>6.9705000000000013</v>
      </c>
      <c r="GF156" s="313"/>
      <c r="GG156" s="89">
        <f t="shared" ca="1" si="181"/>
        <v>6.9705000000000013</v>
      </c>
      <c r="GH156" s="46">
        <f ca="1">IFERROR(IF($I156="y",'Raw Weather Data'!GH154-$N156,"-"),"-")</f>
        <v>11.866500000000002</v>
      </c>
      <c r="GI156" s="313"/>
      <c r="GJ156" s="89">
        <f t="shared" ca="1" si="182"/>
        <v>11.866500000000002</v>
      </c>
      <c r="GK156" s="58" t="str">
        <f ca="1">IFERROR(IF($I156="y",'Raw Weather Data'!GK154-$N156,"-"),"-")</f>
        <v>-</v>
      </c>
      <c r="GL156" s="313"/>
      <c r="GM156" s="89" t="str">
        <f t="shared" ca="1" si="151"/>
        <v>-</v>
      </c>
      <c r="GN156" s="57"/>
      <c r="GO156" s="57"/>
      <c r="GP156" s="144"/>
      <c r="GQ156" s="57"/>
      <c r="GR156" s="57"/>
      <c r="GS156" s="144"/>
      <c r="GT156" s="57"/>
      <c r="GU156" s="57"/>
      <c r="GV156" s="144"/>
      <c r="GW156" s="57"/>
      <c r="GX156" s="57"/>
      <c r="GY156" s="144"/>
      <c r="GZ156" s="57"/>
      <c r="HA156" s="57"/>
      <c r="HB156" s="144"/>
      <c r="HC156" s="57"/>
      <c r="HD156" s="57"/>
      <c r="HE156" s="145"/>
    </row>
    <row r="157" spans="6:213" x14ac:dyDescent="0.35">
      <c r="F157" s="296"/>
      <c r="H157" s="301">
        <f t="shared" si="185"/>
        <v>26</v>
      </c>
      <c r="I157" s="301" t="str">
        <f t="shared" si="185"/>
        <v>Y</v>
      </c>
      <c r="M157" s="117">
        <f t="shared" ca="1" si="186"/>
        <v>44766</v>
      </c>
      <c r="N157" s="119">
        <f t="shared" ca="1" si="186"/>
        <v>78.640520000000009</v>
      </c>
      <c r="P157" s="63">
        <f ca="1">IFERROR(IF($I157="y",'Raw Weather Data'!P155-$N157,"-"),"-")</f>
        <v>0.10548000000000002</v>
      </c>
      <c r="Q157" s="313"/>
      <c r="R157" s="89">
        <f t="shared" ca="1" si="152"/>
        <v>0.10548000000000002</v>
      </c>
      <c r="S157" s="58">
        <f ca="1">IFERROR(IF($I157="y",'Raw Weather Data'!S155-$N157,"-"),"-")</f>
        <v>1.9234799999999836</v>
      </c>
      <c r="T157" s="313"/>
      <c r="U157" s="89">
        <f t="shared" ca="1" si="153"/>
        <v>1.9234799999999836</v>
      </c>
      <c r="V157" s="58">
        <f ca="1">IFERROR(IF($I157="y",'Raw Weather Data'!V155-$N157,"-"),"-")</f>
        <v>4.0114799999999917</v>
      </c>
      <c r="W157" s="313"/>
      <c r="X157" s="89">
        <f t="shared" ca="1" si="154"/>
        <v>4.0114799999999917</v>
      </c>
      <c r="Y157" s="58">
        <f ca="1">IFERROR(IF($I157="y",'Raw Weather Data'!Y155-$N157,"-"),"-")</f>
        <v>4.4254799999999932</v>
      </c>
      <c r="Z157" s="313"/>
      <c r="AA157" s="89">
        <f t="shared" ca="1" si="143"/>
        <v>4.4254799999999932</v>
      </c>
      <c r="AB157" s="58">
        <f ca="1">IFERROR(IF($I157="y",'Raw Weather Data'!AB155-$N157,"-"),"-")</f>
        <v>1.6354800000000012</v>
      </c>
      <c r="AC157" s="313"/>
      <c r="AD157" s="89">
        <f t="shared" ca="1" si="144"/>
        <v>1.6354800000000012</v>
      </c>
      <c r="AE157" s="58">
        <f ca="1">IFERROR(IF($I157="y",'Raw Weather Data'!AE155-$N157,"-"),"-")</f>
        <v>3.0394799999999975</v>
      </c>
      <c r="AF157" s="313"/>
      <c r="AG157" s="89">
        <f t="shared" ca="1" si="145"/>
        <v>3.0394799999999975</v>
      </c>
      <c r="AH157" s="58">
        <f ca="1">IFERROR(IF($I157="y",'Raw Weather Data'!AH155-$N157,"-"),"-")</f>
        <v>-0.3805200000000184</v>
      </c>
      <c r="AI157" s="313"/>
      <c r="AJ157" s="89">
        <f t="shared" ca="1" si="146"/>
        <v>0.3805200000000184</v>
      </c>
      <c r="AK157" s="58">
        <f ca="1">IFERROR(IF($I157="y",'Raw Weather Data'!AK155-$N157,"-"),"-")</f>
        <v>0.46547999999998524</v>
      </c>
      <c r="AL157" s="313"/>
      <c r="AM157" s="89">
        <f t="shared" ca="1" si="147"/>
        <v>0.46547999999998524</v>
      </c>
      <c r="AN157" s="46">
        <f ca="1">IFERROR(IF($I157="y",'Raw Weather Data'!AN155-$N157,"-"),"-")</f>
        <v>2.8594799999999907</v>
      </c>
      <c r="AO157" s="313"/>
      <c r="AP157" s="89">
        <f t="shared" ca="1" si="148"/>
        <v>2.8594799999999907</v>
      </c>
      <c r="AQ157" s="58">
        <f ca="1">IFERROR(IF($I157="y",'Raw Weather Data'!AQ155-$N157,"-"),"-")</f>
        <v>7.1434799999999825</v>
      </c>
      <c r="AR157" s="313"/>
      <c r="AS157" s="89">
        <f t="shared" ca="1" si="149"/>
        <v>7.1434799999999825</v>
      </c>
      <c r="AT157" s="57"/>
      <c r="AU157" s="57"/>
      <c r="AV157" s="144"/>
      <c r="AW157" s="57"/>
      <c r="AX157" s="57"/>
      <c r="AY157" s="144"/>
      <c r="AZ157" s="57"/>
      <c r="BA157" s="57"/>
      <c r="BB157" s="144"/>
      <c r="BC157" s="57"/>
      <c r="BD157" s="57"/>
      <c r="BE157" s="144"/>
      <c r="BF157" s="57"/>
      <c r="BG157" s="57"/>
      <c r="BH157" s="144"/>
      <c r="BI157" s="57"/>
      <c r="BJ157" s="57"/>
      <c r="BK157" s="145"/>
      <c r="BN157" s="63">
        <f ca="1">IFERROR(IF($I157="y",'Raw Weather Data'!BN155-$N157,"-"),"-")</f>
        <v>0.10548000000000002</v>
      </c>
      <c r="BO157" s="313"/>
      <c r="BP157" s="89">
        <f t="shared" ca="1" si="155"/>
        <v>0.10548000000000002</v>
      </c>
      <c r="BQ157" s="58">
        <f ca="1">IFERROR(IF($I157="y",'Raw Weather Data'!BQ155-$N157,"-"),"-")</f>
        <v>1.9234799999999836</v>
      </c>
      <c r="BR157" s="313"/>
      <c r="BS157" s="89">
        <f t="shared" ca="1" si="156"/>
        <v>1.9234799999999836</v>
      </c>
      <c r="BT157" s="58">
        <f ca="1">IFERROR(IF($I157="y",'Raw Weather Data'!BT155-$N157,"-"),"-")</f>
        <v>4.0114799999999917</v>
      </c>
      <c r="BU157" s="313"/>
      <c r="BV157" s="89">
        <f t="shared" ca="1" si="157"/>
        <v>4.0114799999999917</v>
      </c>
      <c r="BW157" s="58">
        <f ca="1">IFERROR(IF($I157="y",'Raw Weather Data'!BW155-$N157,"-"),"-")</f>
        <v>4.4254799999999932</v>
      </c>
      <c r="BX157" s="313"/>
      <c r="BY157" s="89">
        <f t="shared" ca="1" si="158"/>
        <v>4.4254799999999932</v>
      </c>
      <c r="BZ157" s="58">
        <f ca="1">IFERROR(IF($I157="y",'Raw Weather Data'!BZ155-$N157,"-"),"-")</f>
        <v>1.6354800000000012</v>
      </c>
      <c r="CA157" s="313"/>
      <c r="CB157" s="89">
        <f t="shared" ca="1" si="159"/>
        <v>1.6354800000000012</v>
      </c>
      <c r="CC157" s="58">
        <f ca="1">IFERROR(IF($I157="y",'Raw Weather Data'!CC155-$N157,"-"),"-")</f>
        <v>3.0394799999999975</v>
      </c>
      <c r="CD157" s="313"/>
      <c r="CE157" s="89">
        <f t="shared" ca="1" si="160"/>
        <v>3.0394799999999975</v>
      </c>
      <c r="CF157" s="58">
        <f ca="1">IFERROR(IF($I157="y",'Raw Weather Data'!CF155-$N157,"-"),"-")</f>
        <v>-0.3805200000000184</v>
      </c>
      <c r="CG157" s="313"/>
      <c r="CH157" s="89">
        <f t="shared" ca="1" si="161"/>
        <v>0.3805200000000184</v>
      </c>
      <c r="CI157" s="58">
        <f ca="1">IFERROR(IF($I157="y",'Raw Weather Data'!CI155-$N157,"-"),"-")</f>
        <v>0.46547999999998524</v>
      </c>
      <c r="CJ157" s="313"/>
      <c r="CK157" s="89">
        <f t="shared" ca="1" si="162"/>
        <v>0.46547999999998524</v>
      </c>
      <c r="CL157" s="46">
        <f ca="1">IFERROR(IF($I157="y",'Raw Weather Data'!CL155-$N157,"-"),"-")</f>
        <v>2.8594799999999907</v>
      </c>
      <c r="CM157" s="313"/>
      <c r="CN157" s="89">
        <f t="shared" ca="1" si="163"/>
        <v>2.8594799999999907</v>
      </c>
      <c r="CO157" s="58">
        <f ca="1">IFERROR(IF($I157="y",'Raw Weather Data'!CO155-$N157,"-"),"-")</f>
        <v>7.1434799999999825</v>
      </c>
      <c r="CP157" s="313"/>
      <c r="CQ157" s="89">
        <f t="shared" ca="1" si="164"/>
        <v>7.1434799999999825</v>
      </c>
      <c r="CR157" s="57"/>
      <c r="CS157" s="57"/>
      <c r="CT157" s="144"/>
      <c r="CU157" s="57"/>
      <c r="CV157" s="57"/>
      <c r="CW157" s="144"/>
      <c r="CX157" s="57"/>
      <c r="CY157" s="57"/>
      <c r="CZ157" s="144"/>
      <c r="DA157" s="57"/>
      <c r="DB157" s="57"/>
      <c r="DC157" s="144"/>
      <c r="DD157" s="57"/>
      <c r="DE157" s="57"/>
      <c r="DF157" s="144"/>
      <c r="DG157" s="57"/>
      <c r="DH157" s="57"/>
      <c r="DI157" s="145"/>
      <c r="DL157" s="63">
        <f ca="1">IFERROR(IF($I157="y",'Raw Weather Data'!DL155-$N157,"-"),"-")</f>
        <v>0.41147999999998319</v>
      </c>
      <c r="DM157" s="313"/>
      <c r="DN157" s="89">
        <f t="shared" ca="1" si="165"/>
        <v>0.41147999999998319</v>
      </c>
      <c r="DO157" s="58">
        <f ca="1">IFERROR(IF($I157="y",'Raw Weather Data'!DO155-$N157,"-"),"-")</f>
        <v>2.3194799999999987</v>
      </c>
      <c r="DP157" s="313"/>
      <c r="DQ157" s="89">
        <f t="shared" ca="1" si="166"/>
        <v>2.3194799999999987</v>
      </c>
      <c r="DR157" s="58">
        <f ca="1">IFERROR(IF($I157="y",'Raw Weather Data'!DR155-$N157,"-"),"-")</f>
        <v>1.6174799999999863</v>
      </c>
      <c r="DS157" s="313"/>
      <c r="DT157" s="89">
        <f t="shared" ca="1" si="167"/>
        <v>1.6174799999999863</v>
      </c>
      <c r="DU157" s="58">
        <f ca="1">IFERROR(IF($I157="y",'Raw Weather Data'!DU155-$N157,"-"),"-")</f>
        <v>-1.2805200000000099</v>
      </c>
      <c r="DV157" s="313"/>
      <c r="DW157" s="89">
        <f t="shared" ca="1" si="168"/>
        <v>1.2805200000000099</v>
      </c>
      <c r="DX157" s="58">
        <f ca="1">IFERROR(IF($I157="y",'Raw Weather Data'!DX155-$N157,"-"),"-")</f>
        <v>0.48347999999998592</v>
      </c>
      <c r="DY157" s="313"/>
      <c r="DZ157" s="89">
        <f t="shared" ca="1" si="169"/>
        <v>0.48347999999998592</v>
      </c>
      <c r="EA157" s="58">
        <f ca="1">IFERROR(IF($I157="y",'Raw Weather Data'!EA155-$N157,"-"),"-")</f>
        <v>7.3954799999999921</v>
      </c>
      <c r="EB157" s="313"/>
      <c r="EC157" s="89">
        <f t="shared" ca="1" si="170"/>
        <v>7.3954799999999921</v>
      </c>
      <c r="ED157" s="58">
        <f ca="1">IFERROR(IF($I157="y",'Raw Weather Data'!ED155-$N157,"-"),"-")</f>
        <v>6.7834799999999973</v>
      </c>
      <c r="EE157" s="313"/>
      <c r="EF157" s="89">
        <f t="shared" ca="1" si="171"/>
        <v>6.7834799999999973</v>
      </c>
      <c r="EG157" s="58">
        <f ca="1">IFERROR(IF($I157="y",'Raw Weather Data'!EG155-$N157,"-"),"-")</f>
        <v>6.5494799999999884</v>
      </c>
      <c r="EH157" s="313"/>
      <c r="EI157" s="89">
        <f t="shared" ca="1" si="172"/>
        <v>6.5494799999999884</v>
      </c>
      <c r="EJ157" s="46">
        <f ca="1">IFERROR(IF($I157="y",'Raw Weather Data'!EJ155-$N157,"-"),"-")</f>
        <v>5.7394799999999861</v>
      </c>
      <c r="EK157" s="313"/>
      <c r="EL157" s="89">
        <f t="shared" ca="1" si="173"/>
        <v>5.7394799999999861</v>
      </c>
      <c r="EM157" s="58" t="str">
        <f ca="1">IFERROR(IF($I157="y",'Raw Weather Data'!EM155-$N157,"-"),"-")</f>
        <v>-</v>
      </c>
      <c r="EN157" s="313"/>
      <c r="EO157" s="89" t="str">
        <f t="shared" ca="1" si="150"/>
        <v>-</v>
      </c>
      <c r="EP157" s="57"/>
      <c r="EQ157" s="57"/>
      <c r="ER157" s="144"/>
      <c r="ES157" s="57"/>
      <c r="ET157" s="57"/>
      <c r="EU157" s="144"/>
      <c r="EV157" s="57"/>
      <c r="EW157" s="57"/>
      <c r="EX157" s="144"/>
      <c r="EY157" s="57"/>
      <c r="EZ157" s="57"/>
      <c r="FA157" s="144"/>
      <c r="FB157" s="57"/>
      <c r="FC157" s="57"/>
      <c r="FD157" s="144"/>
      <c r="FE157" s="57"/>
      <c r="FF157" s="57"/>
      <c r="FG157" s="145"/>
      <c r="FJ157" s="63">
        <f ca="1">IFERROR(IF($I157="y",'Raw Weather Data'!FJ155-$N157,"-"),"-")</f>
        <v>0.41147999999998319</v>
      </c>
      <c r="FK157" s="313"/>
      <c r="FL157" s="89">
        <f t="shared" ca="1" si="174"/>
        <v>0.41147999999998319</v>
      </c>
      <c r="FM157" s="58">
        <f ca="1">IFERROR(IF($I157="y",'Raw Weather Data'!FM155-$N157,"-"),"-")</f>
        <v>2.3194799999999987</v>
      </c>
      <c r="FN157" s="313"/>
      <c r="FO157" s="89">
        <f t="shared" ca="1" si="175"/>
        <v>2.3194799999999987</v>
      </c>
      <c r="FP157" s="58">
        <f ca="1">IFERROR(IF($I157="y",'Raw Weather Data'!FP155-$N157,"-"),"-")</f>
        <v>1.6174799999999863</v>
      </c>
      <c r="FQ157" s="313"/>
      <c r="FR157" s="89">
        <f t="shared" ca="1" si="176"/>
        <v>1.6174799999999863</v>
      </c>
      <c r="FS157" s="58">
        <f ca="1">IFERROR(IF($I157="y",'Raw Weather Data'!FS155-$N157,"-"),"-")</f>
        <v>-1.2805200000000099</v>
      </c>
      <c r="FT157" s="313"/>
      <c r="FU157" s="89">
        <f t="shared" ca="1" si="177"/>
        <v>1.2805200000000099</v>
      </c>
      <c r="FV157" s="58">
        <f ca="1">IFERROR(IF($I157="y",'Raw Weather Data'!FV155-$N157,"-"),"-")</f>
        <v>0.48347999999998592</v>
      </c>
      <c r="FW157" s="313"/>
      <c r="FX157" s="89">
        <f t="shared" ca="1" si="178"/>
        <v>0.48347999999998592</v>
      </c>
      <c r="FY157" s="58">
        <f ca="1">IFERROR(IF($I157="y",'Raw Weather Data'!FY155-$N157,"-"),"-")</f>
        <v>7.3954799999999921</v>
      </c>
      <c r="FZ157" s="313"/>
      <c r="GA157" s="89">
        <f t="shared" ca="1" si="179"/>
        <v>7.3954799999999921</v>
      </c>
      <c r="GB157" s="58">
        <f ca="1">IFERROR(IF($I157="y",'Raw Weather Data'!GB155-$N157,"-"),"-")</f>
        <v>6.7834799999999973</v>
      </c>
      <c r="GC157" s="313"/>
      <c r="GD157" s="89">
        <f t="shared" ca="1" si="180"/>
        <v>6.7834799999999973</v>
      </c>
      <c r="GE157" s="58">
        <f ca="1">IFERROR(IF($I157="y",'Raw Weather Data'!GE155-$N157,"-"),"-")</f>
        <v>6.5494799999999884</v>
      </c>
      <c r="GF157" s="313"/>
      <c r="GG157" s="89">
        <f t="shared" ca="1" si="181"/>
        <v>6.5494799999999884</v>
      </c>
      <c r="GH157" s="46">
        <f ca="1">IFERROR(IF($I157="y",'Raw Weather Data'!GH155-$N157,"-"),"-")</f>
        <v>5.7394799999999861</v>
      </c>
      <c r="GI157" s="313"/>
      <c r="GJ157" s="89">
        <f t="shared" ca="1" si="182"/>
        <v>5.7394799999999861</v>
      </c>
      <c r="GK157" s="58" t="str">
        <f ca="1">IFERROR(IF($I157="y",'Raw Weather Data'!GK155-$N157,"-"),"-")</f>
        <v>-</v>
      </c>
      <c r="GL157" s="313"/>
      <c r="GM157" s="89" t="str">
        <f t="shared" ca="1" si="151"/>
        <v>-</v>
      </c>
      <c r="GN157" s="57"/>
      <c r="GO157" s="57"/>
      <c r="GP157" s="144"/>
      <c r="GQ157" s="57"/>
      <c r="GR157" s="57"/>
      <c r="GS157" s="144"/>
      <c r="GT157" s="57"/>
      <c r="GU157" s="57"/>
      <c r="GV157" s="144"/>
      <c r="GW157" s="57"/>
      <c r="GX157" s="57"/>
      <c r="GY157" s="144"/>
      <c r="GZ157" s="57"/>
      <c r="HA157" s="57"/>
      <c r="HB157" s="144"/>
      <c r="HC157" s="57"/>
      <c r="HD157" s="57"/>
      <c r="HE157" s="145"/>
    </row>
    <row r="158" spans="6:213" x14ac:dyDescent="0.35">
      <c r="F158" s="296"/>
      <c r="H158" s="301">
        <f t="shared" si="185"/>
        <v>27</v>
      </c>
      <c r="I158" s="301" t="str">
        <f t="shared" si="185"/>
        <v>Y</v>
      </c>
      <c r="M158" s="117">
        <f t="shared" ca="1" si="186"/>
        <v>44765</v>
      </c>
      <c r="N158" s="119">
        <f t="shared" ca="1" si="186"/>
        <v>75.909019999999998</v>
      </c>
      <c r="P158" s="63">
        <f ca="1">IFERROR(IF($I158="y",'Raw Weather Data'!P156-$N158,"-"),"-")</f>
        <v>2.4049799999999948</v>
      </c>
      <c r="Q158" s="313"/>
      <c r="R158" s="89">
        <f t="shared" ca="1" si="152"/>
        <v>2.4049799999999948</v>
      </c>
      <c r="S158" s="58">
        <f ca="1">IFERROR(IF($I158="y",'Raw Weather Data'!S156-$N158,"-"),"-")</f>
        <v>6.1669799999999952</v>
      </c>
      <c r="T158" s="313"/>
      <c r="U158" s="89">
        <f t="shared" ca="1" si="153"/>
        <v>6.1669799999999952</v>
      </c>
      <c r="V158" s="58">
        <f ca="1">IFERROR(IF($I158="y",'Raw Weather Data'!V156-$N158,"-"),"-")</f>
        <v>3.9709799999999973</v>
      </c>
      <c r="W158" s="313"/>
      <c r="X158" s="89">
        <f t="shared" ca="1" si="154"/>
        <v>3.9709799999999973</v>
      </c>
      <c r="Y158" s="58">
        <f ca="1">IFERROR(IF($I158="y",'Raw Weather Data'!Y156-$N158,"-"),"-")</f>
        <v>7.9669800000000066</v>
      </c>
      <c r="Z158" s="313"/>
      <c r="AA158" s="89">
        <f t="shared" ca="1" si="143"/>
        <v>7.9669800000000066</v>
      </c>
      <c r="AB158" s="58">
        <f ca="1">IFERROR(IF($I158="y",'Raw Weather Data'!AB156-$N158,"-"),"-")</f>
        <v>8.2909800000000047</v>
      </c>
      <c r="AC158" s="313"/>
      <c r="AD158" s="89">
        <f t="shared" ca="1" si="144"/>
        <v>8.2909800000000047</v>
      </c>
      <c r="AE158" s="58">
        <f ca="1">IFERROR(IF($I158="y",'Raw Weather Data'!AE156-$N158,"-"),"-")</f>
        <v>6.2749799999999993</v>
      </c>
      <c r="AF158" s="313"/>
      <c r="AG158" s="89">
        <f t="shared" ca="1" si="145"/>
        <v>6.2749799999999993</v>
      </c>
      <c r="AH158" s="58">
        <f ca="1">IFERROR(IF($I158="y",'Raw Weather Data'!AH156-$N158,"-"),"-")</f>
        <v>4.6189800000000076</v>
      </c>
      <c r="AI158" s="313"/>
      <c r="AJ158" s="89">
        <f t="shared" ca="1" si="146"/>
        <v>4.6189800000000076</v>
      </c>
      <c r="AK158" s="58">
        <f ca="1">IFERROR(IF($I158="y",'Raw Weather Data'!AK156-$N158,"-"),"-")</f>
        <v>7.4629800000000017</v>
      </c>
      <c r="AL158" s="313"/>
      <c r="AM158" s="89">
        <f t="shared" ca="1" si="147"/>
        <v>7.4629800000000017</v>
      </c>
      <c r="AN158" s="46">
        <f ca="1">IFERROR(IF($I158="y",'Raw Weather Data'!AN156-$N158,"-"),"-")</f>
        <v>7.6789799999999957</v>
      </c>
      <c r="AO158" s="313"/>
      <c r="AP158" s="89">
        <f t="shared" ca="1" si="148"/>
        <v>7.6789799999999957</v>
      </c>
      <c r="AQ158" s="58">
        <f ca="1">IFERROR(IF($I158="y",'Raw Weather Data'!AQ156-$N158,"-"),"-")</f>
        <v>8.8669800000000123</v>
      </c>
      <c r="AR158" s="313"/>
      <c r="AS158" s="89">
        <f t="shared" ca="1" si="149"/>
        <v>8.8669800000000123</v>
      </c>
      <c r="AT158" s="57"/>
      <c r="AU158" s="57"/>
      <c r="AV158" s="144"/>
      <c r="AW158" s="57"/>
      <c r="AX158" s="57"/>
      <c r="AY158" s="144"/>
      <c r="AZ158" s="57"/>
      <c r="BA158" s="57"/>
      <c r="BB158" s="144"/>
      <c r="BC158" s="57"/>
      <c r="BD158" s="57"/>
      <c r="BE158" s="144"/>
      <c r="BF158" s="57"/>
      <c r="BG158" s="57"/>
      <c r="BH158" s="144"/>
      <c r="BI158" s="57"/>
      <c r="BJ158" s="57"/>
      <c r="BK158" s="145"/>
      <c r="BN158" s="63">
        <f ca="1">IFERROR(IF($I158="y",'Raw Weather Data'!BN156-$N158,"-"),"-")</f>
        <v>2.4049799999999948</v>
      </c>
      <c r="BO158" s="313"/>
      <c r="BP158" s="89">
        <f t="shared" ca="1" si="155"/>
        <v>2.4049799999999948</v>
      </c>
      <c r="BQ158" s="58">
        <f ca="1">IFERROR(IF($I158="y",'Raw Weather Data'!BQ156-$N158,"-"),"-")</f>
        <v>6.1669799999999952</v>
      </c>
      <c r="BR158" s="313"/>
      <c r="BS158" s="89">
        <f t="shared" ca="1" si="156"/>
        <v>6.1669799999999952</v>
      </c>
      <c r="BT158" s="58">
        <f ca="1">IFERROR(IF($I158="y",'Raw Weather Data'!BT156-$N158,"-"),"-")</f>
        <v>3.9709799999999973</v>
      </c>
      <c r="BU158" s="313"/>
      <c r="BV158" s="89">
        <f t="shared" ca="1" si="157"/>
        <v>3.9709799999999973</v>
      </c>
      <c r="BW158" s="58">
        <f ca="1">IFERROR(IF($I158="y",'Raw Weather Data'!BW156-$N158,"-"),"-")</f>
        <v>7.9669800000000066</v>
      </c>
      <c r="BX158" s="313"/>
      <c r="BY158" s="89">
        <f t="shared" ca="1" si="158"/>
        <v>7.9669800000000066</v>
      </c>
      <c r="BZ158" s="58">
        <f ca="1">IFERROR(IF($I158="y",'Raw Weather Data'!BZ156-$N158,"-"),"-")</f>
        <v>8.2909800000000047</v>
      </c>
      <c r="CA158" s="313"/>
      <c r="CB158" s="89">
        <f t="shared" ca="1" si="159"/>
        <v>8.2909800000000047</v>
      </c>
      <c r="CC158" s="58">
        <f ca="1">IFERROR(IF($I158="y",'Raw Weather Data'!CC156-$N158,"-"),"-")</f>
        <v>6.2749799999999993</v>
      </c>
      <c r="CD158" s="313"/>
      <c r="CE158" s="89">
        <f t="shared" ca="1" si="160"/>
        <v>6.2749799999999993</v>
      </c>
      <c r="CF158" s="58">
        <f ca="1">IFERROR(IF($I158="y",'Raw Weather Data'!CF156-$N158,"-"),"-")</f>
        <v>4.6189800000000076</v>
      </c>
      <c r="CG158" s="313"/>
      <c r="CH158" s="89">
        <f t="shared" ca="1" si="161"/>
        <v>4.6189800000000076</v>
      </c>
      <c r="CI158" s="58">
        <f ca="1">IFERROR(IF($I158="y",'Raw Weather Data'!CI156-$N158,"-"),"-")</f>
        <v>7.4629800000000017</v>
      </c>
      <c r="CJ158" s="313"/>
      <c r="CK158" s="89">
        <f t="shared" ca="1" si="162"/>
        <v>7.4629800000000017</v>
      </c>
      <c r="CL158" s="46">
        <f ca="1">IFERROR(IF($I158="y",'Raw Weather Data'!CL156-$N158,"-"),"-")</f>
        <v>7.6789799999999957</v>
      </c>
      <c r="CM158" s="313"/>
      <c r="CN158" s="89">
        <f t="shared" ca="1" si="163"/>
        <v>7.6789799999999957</v>
      </c>
      <c r="CO158" s="58">
        <f ca="1">IFERROR(IF($I158="y",'Raw Weather Data'!CO156-$N158,"-"),"-")</f>
        <v>8.8669800000000123</v>
      </c>
      <c r="CP158" s="313"/>
      <c r="CQ158" s="89">
        <f t="shared" ca="1" si="164"/>
        <v>8.8669800000000123</v>
      </c>
      <c r="CR158" s="57"/>
      <c r="CS158" s="57"/>
      <c r="CT158" s="144"/>
      <c r="CU158" s="57"/>
      <c r="CV158" s="57"/>
      <c r="CW158" s="144"/>
      <c r="CX158" s="57"/>
      <c r="CY158" s="57"/>
      <c r="CZ158" s="144"/>
      <c r="DA158" s="57"/>
      <c r="DB158" s="57"/>
      <c r="DC158" s="144"/>
      <c r="DD158" s="57"/>
      <c r="DE158" s="57"/>
      <c r="DF158" s="144"/>
      <c r="DG158" s="57"/>
      <c r="DH158" s="57"/>
      <c r="DI158" s="145"/>
      <c r="DL158" s="63">
        <f ca="1">IFERROR(IF($I158="y",'Raw Weather Data'!DL156-$N158,"-"),"-")</f>
        <v>6.1489799999999946</v>
      </c>
      <c r="DM158" s="313"/>
      <c r="DN158" s="89">
        <f t="shared" ca="1" si="165"/>
        <v>6.1489799999999946</v>
      </c>
      <c r="DO158" s="58">
        <f ca="1">IFERROR(IF($I158="y",'Raw Weather Data'!DO156-$N158,"-"),"-")</f>
        <v>1.9909800000000075</v>
      </c>
      <c r="DP158" s="313"/>
      <c r="DQ158" s="89">
        <f t="shared" ca="1" si="166"/>
        <v>1.9909800000000075</v>
      </c>
      <c r="DR158" s="58">
        <f ca="1">IFERROR(IF($I158="y",'Raw Weather Data'!DR156-$N158,"-"),"-")</f>
        <v>4.3129800000000103</v>
      </c>
      <c r="DS158" s="313"/>
      <c r="DT158" s="89">
        <f t="shared" ca="1" si="167"/>
        <v>4.3129800000000103</v>
      </c>
      <c r="DU158" s="58">
        <f ca="1">IFERROR(IF($I158="y",'Raw Weather Data'!DU156-$N158,"-"),"-")</f>
        <v>6.8509799999999927</v>
      </c>
      <c r="DV158" s="313"/>
      <c r="DW158" s="89">
        <f t="shared" ca="1" si="168"/>
        <v>6.8509799999999927</v>
      </c>
      <c r="DX158" s="58">
        <f ca="1">IFERROR(IF($I158="y",'Raw Weather Data'!DX156-$N158,"-"),"-")</f>
        <v>7.9309800000000052</v>
      </c>
      <c r="DY158" s="313"/>
      <c r="DZ158" s="89">
        <f t="shared" ca="1" si="169"/>
        <v>7.9309800000000052</v>
      </c>
      <c r="EA158" s="58">
        <f ca="1">IFERROR(IF($I158="y",'Raw Weather Data'!EA156-$N158,"-"),"-")</f>
        <v>6.2209799999999973</v>
      </c>
      <c r="EB158" s="313"/>
      <c r="EC158" s="89">
        <f t="shared" ca="1" si="170"/>
        <v>6.2209799999999973</v>
      </c>
      <c r="ED158" s="58">
        <f ca="1">IFERROR(IF($I158="y",'Raw Weather Data'!ED156-$N158,"-"),"-")</f>
        <v>8.3449800000000067</v>
      </c>
      <c r="EE158" s="313"/>
      <c r="EF158" s="89">
        <f t="shared" ca="1" si="171"/>
        <v>8.3449800000000067</v>
      </c>
      <c r="EG158" s="58">
        <f ca="1">IFERROR(IF($I158="y",'Raw Weather Data'!EG156-$N158,"-"),"-")</f>
        <v>6.8509799999999927</v>
      </c>
      <c r="EH158" s="313"/>
      <c r="EI158" s="89">
        <f t="shared" ca="1" si="172"/>
        <v>6.8509799999999927</v>
      </c>
      <c r="EJ158" s="46">
        <f ca="1">IFERROR(IF($I158="y",'Raw Weather Data'!EJ156-$N158,"-"),"-")</f>
        <v>9.6589800000000139</v>
      </c>
      <c r="EK158" s="313"/>
      <c r="EL158" s="89">
        <f t="shared" ca="1" si="173"/>
        <v>9.6589800000000139</v>
      </c>
      <c r="EM158" s="58" t="str">
        <f ca="1">IFERROR(IF($I158="y",'Raw Weather Data'!EM156-$N158,"-"),"-")</f>
        <v>-</v>
      </c>
      <c r="EN158" s="313"/>
      <c r="EO158" s="89" t="str">
        <f t="shared" ca="1" si="150"/>
        <v>-</v>
      </c>
      <c r="EP158" s="57"/>
      <c r="EQ158" s="57"/>
      <c r="ER158" s="144"/>
      <c r="ES158" s="57"/>
      <c r="ET158" s="57"/>
      <c r="EU158" s="144"/>
      <c r="EV158" s="57"/>
      <c r="EW158" s="57"/>
      <c r="EX158" s="144"/>
      <c r="EY158" s="57"/>
      <c r="EZ158" s="57"/>
      <c r="FA158" s="144"/>
      <c r="FB158" s="57"/>
      <c r="FC158" s="57"/>
      <c r="FD158" s="144"/>
      <c r="FE158" s="57"/>
      <c r="FF158" s="57"/>
      <c r="FG158" s="145"/>
      <c r="FJ158" s="63">
        <f ca="1">IFERROR(IF($I158="y",'Raw Weather Data'!FJ156-$N158,"-"),"-")</f>
        <v>6.1489799999999946</v>
      </c>
      <c r="FK158" s="313"/>
      <c r="FL158" s="89">
        <f t="shared" ca="1" si="174"/>
        <v>6.1489799999999946</v>
      </c>
      <c r="FM158" s="58">
        <f ca="1">IFERROR(IF($I158="y",'Raw Weather Data'!FM156-$N158,"-"),"-")</f>
        <v>1.9909800000000075</v>
      </c>
      <c r="FN158" s="313"/>
      <c r="FO158" s="89">
        <f t="shared" ca="1" si="175"/>
        <v>1.9909800000000075</v>
      </c>
      <c r="FP158" s="58">
        <f ca="1">IFERROR(IF($I158="y",'Raw Weather Data'!FP156-$N158,"-"),"-")</f>
        <v>4.3129800000000103</v>
      </c>
      <c r="FQ158" s="313"/>
      <c r="FR158" s="89">
        <f t="shared" ca="1" si="176"/>
        <v>4.3129800000000103</v>
      </c>
      <c r="FS158" s="58">
        <f ca="1">IFERROR(IF($I158="y",'Raw Weather Data'!FS156-$N158,"-"),"-")</f>
        <v>6.8509799999999927</v>
      </c>
      <c r="FT158" s="313"/>
      <c r="FU158" s="89">
        <f t="shared" ca="1" si="177"/>
        <v>6.8509799999999927</v>
      </c>
      <c r="FV158" s="58">
        <f ca="1">IFERROR(IF($I158="y",'Raw Weather Data'!FV156-$N158,"-"),"-")</f>
        <v>7.9309800000000052</v>
      </c>
      <c r="FW158" s="313"/>
      <c r="FX158" s="89">
        <f t="shared" ca="1" si="178"/>
        <v>7.9309800000000052</v>
      </c>
      <c r="FY158" s="58">
        <f ca="1">IFERROR(IF($I158="y",'Raw Weather Data'!FY156-$N158,"-"),"-")</f>
        <v>6.2209799999999973</v>
      </c>
      <c r="FZ158" s="313"/>
      <c r="GA158" s="89">
        <f t="shared" ca="1" si="179"/>
        <v>6.2209799999999973</v>
      </c>
      <c r="GB158" s="58">
        <f ca="1">IFERROR(IF($I158="y",'Raw Weather Data'!GB156-$N158,"-"),"-")</f>
        <v>8.3449800000000067</v>
      </c>
      <c r="GC158" s="313"/>
      <c r="GD158" s="89">
        <f t="shared" ca="1" si="180"/>
        <v>8.3449800000000067</v>
      </c>
      <c r="GE158" s="58">
        <f ca="1">IFERROR(IF($I158="y",'Raw Weather Data'!GE156-$N158,"-"),"-")</f>
        <v>6.8509799999999927</v>
      </c>
      <c r="GF158" s="313"/>
      <c r="GG158" s="89">
        <f t="shared" ca="1" si="181"/>
        <v>6.8509799999999927</v>
      </c>
      <c r="GH158" s="46">
        <f ca="1">IFERROR(IF($I158="y",'Raw Weather Data'!GH156-$N158,"-"),"-")</f>
        <v>9.6589800000000139</v>
      </c>
      <c r="GI158" s="313"/>
      <c r="GJ158" s="89">
        <f t="shared" ca="1" si="182"/>
        <v>9.6589800000000139</v>
      </c>
      <c r="GK158" s="58" t="str">
        <f ca="1">IFERROR(IF($I158="y",'Raw Weather Data'!GK156-$N158,"-"),"-")</f>
        <v>-</v>
      </c>
      <c r="GL158" s="313"/>
      <c r="GM158" s="89" t="str">
        <f t="shared" ca="1" si="151"/>
        <v>-</v>
      </c>
      <c r="GN158" s="57"/>
      <c r="GO158" s="57"/>
      <c r="GP158" s="144"/>
      <c r="GQ158" s="57"/>
      <c r="GR158" s="57"/>
      <c r="GS158" s="144"/>
      <c r="GT158" s="57"/>
      <c r="GU158" s="57"/>
      <c r="GV158" s="144"/>
      <c r="GW158" s="57"/>
      <c r="GX158" s="57"/>
      <c r="GY158" s="144"/>
      <c r="GZ158" s="57"/>
      <c r="HA158" s="57"/>
      <c r="HB158" s="144"/>
      <c r="HC158" s="57"/>
      <c r="HD158" s="57"/>
      <c r="HE158" s="145"/>
    </row>
    <row r="159" spans="6:213" x14ac:dyDescent="0.35">
      <c r="F159" s="296"/>
      <c r="H159" s="301">
        <f t="shared" si="185"/>
        <v>28</v>
      </c>
      <c r="I159" s="301" t="str">
        <f t="shared" si="185"/>
        <v>Y</v>
      </c>
      <c r="M159" s="117">
        <f t="shared" ca="1" si="186"/>
        <v>44764</v>
      </c>
      <c r="N159" s="119">
        <f t="shared" ca="1" si="186"/>
        <v>80.088800000000006</v>
      </c>
      <c r="P159" s="63">
        <f ca="1">IFERROR(IF($I159="y",'Raw Weather Data'!P157-$N159,"-"),"-")</f>
        <v>-3.4488000000000056</v>
      </c>
      <c r="Q159" s="313"/>
      <c r="R159" s="89">
        <f t="shared" ca="1" si="152"/>
        <v>3.4488000000000056</v>
      </c>
      <c r="S159" s="58">
        <f ca="1">IFERROR(IF($I159="y",'Raw Weather Data'!S157-$N159,"-"),"-")</f>
        <v>-4.7088000000000108</v>
      </c>
      <c r="T159" s="313"/>
      <c r="U159" s="89">
        <f t="shared" ca="1" si="153"/>
        <v>4.7088000000000108</v>
      </c>
      <c r="V159" s="58">
        <f ca="1">IFERROR(IF($I159="y",'Raw Weather Data'!V157-$N159,"-"),"-")</f>
        <v>-2.3688000000000073</v>
      </c>
      <c r="W159" s="313"/>
      <c r="X159" s="89">
        <f t="shared" ca="1" si="154"/>
        <v>2.3688000000000073</v>
      </c>
      <c r="Y159" s="58">
        <f ca="1">IFERROR(IF($I159="y",'Raw Weather Data'!Y157-$N159,"-"),"-")</f>
        <v>-1.6128000000000071</v>
      </c>
      <c r="Z159" s="313"/>
      <c r="AA159" s="89">
        <f t="shared" ca="1" si="143"/>
        <v>1.6128000000000071</v>
      </c>
      <c r="AB159" s="58">
        <f ca="1">IFERROR(IF($I159="y",'Raw Weather Data'!AB157-$N159,"-"),"-")</f>
        <v>1.1051999999999822</v>
      </c>
      <c r="AC159" s="313"/>
      <c r="AD159" s="89">
        <f t="shared" ca="1" si="144"/>
        <v>1.1051999999999822</v>
      </c>
      <c r="AE159" s="58">
        <f ca="1">IFERROR(IF($I159="y",'Raw Weather Data'!AE157-$N159,"-"),"-")</f>
        <v>1.3571999999999917</v>
      </c>
      <c r="AF159" s="313"/>
      <c r="AG159" s="89">
        <f t="shared" ca="1" si="145"/>
        <v>1.3571999999999917</v>
      </c>
      <c r="AH159" s="58">
        <f ca="1">IFERROR(IF($I159="y",'Raw Weather Data'!AH157-$N159,"-"),"-")</f>
        <v>0.29519999999999413</v>
      </c>
      <c r="AI159" s="313"/>
      <c r="AJ159" s="89">
        <f t="shared" ca="1" si="146"/>
        <v>0.29519999999999413</v>
      </c>
      <c r="AK159" s="58">
        <f ca="1">IFERROR(IF($I159="y",'Raw Weather Data'!AK157-$N159,"-"),"-")</f>
        <v>0.40319999999999823</v>
      </c>
      <c r="AL159" s="313"/>
      <c r="AM159" s="89">
        <f t="shared" ca="1" si="147"/>
        <v>0.40319999999999823</v>
      </c>
      <c r="AN159" s="46">
        <f ca="1">IFERROR(IF($I159="y",'Raw Weather Data'!AN157-$N159,"-"),"-")</f>
        <v>3.7151999999999958</v>
      </c>
      <c r="AO159" s="313"/>
      <c r="AP159" s="89">
        <f t="shared" ca="1" si="148"/>
        <v>3.7151999999999958</v>
      </c>
      <c r="AQ159" s="58">
        <f ca="1">IFERROR(IF($I159="y",'Raw Weather Data'!AQ157-$N159,"-"),"-")</f>
        <v>-9.5688000000000102</v>
      </c>
      <c r="AR159" s="313"/>
      <c r="AS159" s="89">
        <f t="shared" ca="1" si="149"/>
        <v>9.5688000000000102</v>
      </c>
      <c r="AT159" s="57"/>
      <c r="AU159" s="57"/>
      <c r="AV159" s="144"/>
      <c r="AW159" s="57"/>
      <c r="AX159" s="57"/>
      <c r="AY159" s="144"/>
      <c r="AZ159" s="57"/>
      <c r="BA159" s="57"/>
      <c r="BB159" s="144"/>
      <c r="BC159" s="57"/>
      <c r="BD159" s="57"/>
      <c r="BE159" s="144"/>
      <c r="BF159" s="57"/>
      <c r="BG159" s="57"/>
      <c r="BH159" s="144"/>
      <c r="BI159" s="57"/>
      <c r="BJ159" s="57"/>
      <c r="BK159" s="145"/>
      <c r="BN159" s="63">
        <f ca="1">IFERROR(IF($I159="y",'Raw Weather Data'!BN157-$N159,"-"),"-")</f>
        <v>-3.4488000000000056</v>
      </c>
      <c r="BO159" s="313"/>
      <c r="BP159" s="89">
        <f t="shared" ca="1" si="155"/>
        <v>3.4488000000000056</v>
      </c>
      <c r="BQ159" s="58">
        <f ca="1">IFERROR(IF($I159="y",'Raw Weather Data'!BQ157-$N159,"-"),"-")</f>
        <v>-4.7088000000000108</v>
      </c>
      <c r="BR159" s="313"/>
      <c r="BS159" s="89">
        <f t="shared" ca="1" si="156"/>
        <v>4.7088000000000108</v>
      </c>
      <c r="BT159" s="58">
        <f ca="1">IFERROR(IF($I159="y",'Raw Weather Data'!BT157-$N159,"-"),"-")</f>
        <v>-2.3688000000000073</v>
      </c>
      <c r="BU159" s="313"/>
      <c r="BV159" s="89">
        <f t="shared" ca="1" si="157"/>
        <v>2.3688000000000073</v>
      </c>
      <c r="BW159" s="58">
        <f ca="1">IFERROR(IF($I159="y",'Raw Weather Data'!BW157-$N159,"-"),"-")</f>
        <v>-1.6128000000000071</v>
      </c>
      <c r="BX159" s="313"/>
      <c r="BY159" s="89">
        <f t="shared" ca="1" si="158"/>
        <v>1.6128000000000071</v>
      </c>
      <c r="BZ159" s="58">
        <f ca="1">IFERROR(IF($I159="y",'Raw Weather Data'!BZ157-$N159,"-"),"-")</f>
        <v>1.1051999999999822</v>
      </c>
      <c r="CA159" s="313"/>
      <c r="CB159" s="89">
        <f t="shared" ca="1" si="159"/>
        <v>1.1051999999999822</v>
      </c>
      <c r="CC159" s="58">
        <f ca="1">IFERROR(IF($I159="y",'Raw Weather Data'!CC157-$N159,"-"),"-")</f>
        <v>1.3571999999999917</v>
      </c>
      <c r="CD159" s="313"/>
      <c r="CE159" s="89">
        <f t="shared" ca="1" si="160"/>
        <v>1.3571999999999917</v>
      </c>
      <c r="CF159" s="58">
        <f ca="1">IFERROR(IF($I159="y",'Raw Weather Data'!CF157-$N159,"-"),"-")</f>
        <v>0.29519999999999413</v>
      </c>
      <c r="CG159" s="313"/>
      <c r="CH159" s="89">
        <f t="shared" ca="1" si="161"/>
        <v>0.29519999999999413</v>
      </c>
      <c r="CI159" s="58">
        <f ca="1">IFERROR(IF($I159="y",'Raw Weather Data'!CI157-$N159,"-"),"-")</f>
        <v>0.40319999999999823</v>
      </c>
      <c r="CJ159" s="313"/>
      <c r="CK159" s="89">
        <f t="shared" ca="1" si="162"/>
        <v>0.40319999999999823</v>
      </c>
      <c r="CL159" s="46">
        <f ca="1">IFERROR(IF($I159="y",'Raw Weather Data'!CL157-$N159,"-"),"-")</f>
        <v>3.7151999999999958</v>
      </c>
      <c r="CM159" s="313"/>
      <c r="CN159" s="89">
        <f t="shared" ca="1" si="163"/>
        <v>3.7151999999999958</v>
      </c>
      <c r="CO159" s="58">
        <f ca="1">IFERROR(IF($I159="y",'Raw Weather Data'!CO157-$N159,"-"),"-")</f>
        <v>-9.5688000000000102</v>
      </c>
      <c r="CP159" s="313"/>
      <c r="CQ159" s="89">
        <f t="shared" ca="1" si="164"/>
        <v>9.5688000000000102</v>
      </c>
      <c r="CR159" s="57"/>
      <c r="CS159" s="57"/>
      <c r="CT159" s="144"/>
      <c r="CU159" s="57"/>
      <c r="CV159" s="57"/>
      <c r="CW159" s="144"/>
      <c r="CX159" s="57"/>
      <c r="CY159" s="57"/>
      <c r="CZ159" s="144"/>
      <c r="DA159" s="57"/>
      <c r="DB159" s="57"/>
      <c r="DC159" s="144"/>
      <c r="DD159" s="57"/>
      <c r="DE159" s="57"/>
      <c r="DF159" s="144"/>
      <c r="DG159" s="57"/>
      <c r="DH159" s="57"/>
      <c r="DI159" s="145"/>
      <c r="DL159" s="63">
        <f ca="1">IFERROR(IF($I159="y",'Raw Weather Data'!DL157-$N159,"-"),"-")</f>
        <v>-5.0327999999999946</v>
      </c>
      <c r="DM159" s="313"/>
      <c r="DN159" s="89">
        <f t="shared" ca="1" si="165"/>
        <v>5.0327999999999946</v>
      </c>
      <c r="DO159" s="58">
        <f ca="1">IFERROR(IF($I159="y",'Raw Weather Data'!DO157-$N159,"-"),"-")</f>
        <v>-3.5387999999999948</v>
      </c>
      <c r="DP159" s="313"/>
      <c r="DQ159" s="89">
        <f t="shared" ca="1" si="166"/>
        <v>3.5387999999999948</v>
      </c>
      <c r="DR159" s="58">
        <f ca="1">IFERROR(IF($I159="y",'Raw Weather Data'!DR157-$N159,"-"),"-")</f>
        <v>-1.6488000000000085</v>
      </c>
      <c r="DS159" s="313"/>
      <c r="DT159" s="89">
        <f t="shared" ca="1" si="167"/>
        <v>1.6488000000000085</v>
      </c>
      <c r="DU159" s="58">
        <f ca="1">IFERROR(IF($I159="y",'Raw Weather Data'!DU157-$N159,"-"),"-")</f>
        <v>-0.40680000000001826</v>
      </c>
      <c r="DV159" s="313"/>
      <c r="DW159" s="89">
        <f t="shared" ca="1" si="168"/>
        <v>0.40680000000001826</v>
      </c>
      <c r="DX159" s="58">
        <f ca="1">IFERROR(IF($I159="y",'Raw Weather Data'!DX157-$N159,"-"),"-")</f>
        <v>0.94319999999999027</v>
      </c>
      <c r="DY159" s="313"/>
      <c r="DZ159" s="89">
        <f t="shared" ca="1" si="169"/>
        <v>0.94319999999999027</v>
      </c>
      <c r="EA159" s="58">
        <f ca="1">IFERROR(IF($I159="y",'Raw Weather Data'!EA157-$N159,"-"),"-")</f>
        <v>0.45719999999998606</v>
      </c>
      <c r="EB159" s="313"/>
      <c r="EC159" s="89">
        <f t="shared" ca="1" si="170"/>
        <v>0.45719999999998606</v>
      </c>
      <c r="ED159" s="58">
        <f ca="1">IFERROR(IF($I159="y",'Raw Weather Data'!ED157-$N159,"-"),"-")</f>
        <v>0.34919999999999618</v>
      </c>
      <c r="EE159" s="313"/>
      <c r="EF159" s="89">
        <f t="shared" ca="1" si="171"/>
        <v>0.34919999999999618</v>
      </c>
      <c r="EG159" s="58">
        <f ca="1">IFERROR(IF($I159="y",'Raw Weather Data'!EG157-$N159,"-"),"-")</f>
        <v>-0.49679999999999325</v>
      </c>
      <c r="EH159" s="313"/>
      <c r="EI159" s="89">
        <f t="shared" ca="1" si="172"/>
        <v>0.49679999999999325</v>
      </c>
      <c r="EJ159" s="46">
        <f ca="1">IFERROR(IF($I159="y",'Raw Weather Data'!EJ157-$N159,"-"),"-")</f>
        <v>4.3199999999998795E-2</v>
      </c>
      <c r="EK159" s="313"/>
      <c r="EL159" s="89">
        <f t="shared" ca="1" si="173"/>
        <v>4.3199999999998795E-2</v>
      </c>
      <c r="EM159" s="58" t="str">
        <f ca="1">IFERROR(IF($I159="y",'Raw Weather Data'!EM157-$N159,"-"),"-")</f>
        <v>-</v>
      </c>
      <c r="EN159" s="313"/>
      <c r="EO159" s="89" t="str">
        <f t="shared" ca="1" si="150"/>
        <v>-</v>
      </c>
      <c r="EP159" s="57"/>
      <c r="EQ159" s="57"/>
      <c r="ER159" s="144"/>
      <c r="ES159" s="57"/>
      <c r="ET159" s="57"/>
      <c r="EU159" s="144"/>
      <c r="EV159" s="57"/>
      <c r="EW159" s="57"/>
      <c r="EX159" s="144"/>
      <c r="EY159" s="57"/>
      <c r="EZ159" s="57"/>
      <c r="FA159" s="144"/>
      <c r="FB159" s="57"/>
      <c r="FC159" s="57"/>
      <c r="FD159" s="144"/>
      <c r="FE159" s="57"/>
      <c r="FF159" s="57"/>
      <c r="FG159" s="145"/>
      <c r="FJ159" s="63">
        <f ca="1">IFERROR(IF($I159="y",'Raw Weather Data'!FJ157-$N159,"-"),"-")</f>
        <v>-5.0327999999999946</v>
      </c>
      <c r="FK159" s="313"/>
      <c r="FL159" s="89">
        <f t="shared" ca="1" si="174"/>
        <v>5.0327999999999946</v>
      </c>
      <c r="FM159" s="58">
        <f ca="1">IFERROR(IF($I159="y",'Raw Weather Data'!FM157-$N159,"-"),"-")</f>
        <v>-3.5387999999999948</v>
      </c>
      <c r="FN159" s="313"/>
      <c r="FO159" s="89">
        <f t="shared" ca="1" si="175"/>
        <v>3.5387999999999948</v>
      </c>
      <c r="FP159" s="58">
        <f ca="1">IFERROR(IF($I159="y",'Raw Weather Data'!FP157-$N159,"-"),"-")</f>
        <v>-1.6488000000000085</v>
      </c>
      <c r="FQ159" s="313"/>
      <c r="FR159" s="89">
        <f t="shared" ca="1" si="176"/>
        <v>1.6488000000000085</v>
      </c>
      <c r="FS159" s="58">
        <f ca="1">IFERROR(IF($I159="y",'Raw Weather Data'!FS157-$N159,"-"),"-")</f>
        <v>-0.40680000000001826</v>
      </c>
      <c r="FT159" s="313"/>
      <c r="FU159" s="89">
        <f t="shared" ca="1" si="177"/>
        <v>0.40680000000001826</v>
      </c>
      <c r="FV159" s="58">
        <f ca="1">IFERROR(IF($I159="y",'Raw Weather Data'!FV157-$N159,"-"),"-")</f>
        <v>0.94319999999999027</v>
      </c>
      <c r="FW159" s="313"/>
      <c r="FX159" s="89">
        <f t="shared" ca="1" si="178"/>
        <v>0.94319999999999027</v>
      </c>
      <c r="FY159" s="58">
        <f ca="1">IFERROR(IF($I159="y",'Raw Weather Data'!FY157-$N159,"-"),"-")</f>
        <v>0.45719999999998606</v>
      </c>
      <c r="FZ159" s="313"/>
      <c r="GA159" s="89">
        <f t="shared" ca="1" si="179"/>
        <v>0.45719999999998606</v>
      </c>
      <c r="GB159" s="58">
        <f ca="1">IFERROR(IF($I159="y",'Raw Weather Data'!GB157-$N159,"-"),"-")</f>
        <v>0.34919999999999618</v>
      </c>
      <c r="GC159" s="313"/>
      <c r="GD159" s="89">
        <f t="shared" ca="1" si="180"/>
        <v>0.34919999999999618</v>
      </c>
      <c r="GE159" s="58">
        <f ca="1">IFERROR(IF($I159="y",'Raw Weather Data'!GE157-$N159,"-"),"-")</f>
        <v>-0.49679999999999325</v>
      </c>
      <c r="GF159" s="313"/>
      <c r="GG159" s="89">
        <f t="shared" ca="1" si="181"/>
        <v>0.49679999999999325</v>
      </c>
      <c r="GH159" s="46">
        <f ca="1">IFERROR(IF($I159="y",'Raw Weather Data'!GH157-$N159,"-"),"-")</f>
        <v>4.3199999999998795E-2</v>
      </c>
      <c r="GI159" s="313"/>
      <c r="GJ159" s="89">
        <f t="shared" ca="1" si="182"/>
        <v>4.3199999999998795E-2</v>
      </c>
      <c r="GK159" s="58" t="str">
        <f ca="1">IFERROR(IF($I159="y",'Raw Weather Data'!GK157-$N159,"-"),"-")</f>
        <v>-</v>
      </c>
      <c r="GL159" s="313"/>
      <c r="GM159" s="89" t="str">
        <f t="shared" ca="1" si="151"/>
        <v>-</v>
      </c>
      <c r="GN159" s="57"/>
      <c r="GO159" s="57"/>
      <c r="GP159" s="144"/>
      <c r="GQ159" s="57"/>
      <c r="GR159" s="57"/>
      <c r="GS159" s="144"/>
      <c r="GT159" s="57"/>
      <c r="GU159" s="57"/>
      <c r="GV159" s="144"/>
      <c r="GW159" s="57"/>
      <c r="GX159" s="57"/>
      <c r="GY159" s="144"/>
      <c r="GZ159" s="57"/>
      <c r="HA159" s="57"/>
      <c r="HB159" s="144"/>
      <c r="HC159" s="57"/>
      <c r="HD159" s="57"/>
      <c r="HE159" s="145"/>
    </row>
    <row r="160" spans="6:213" x14ac:dyDescent="0.35">
      <c r="F160" s="296"/>
      <c r="H160" s="301">
        <f t="shared" si="185"/>
        <v>29</v>
      </c>
      <c r="I160" s="301">
        <f t="shared" si="185"/>
        <v>0</v>
      </c>
      <c r="M160" s="146">
        <f t="shared" ref="M160:N160" ca="1" si="187">M50</f>
        <v>44763</v>
      </c>
      <c r="N160" s="151">
        <f t="shared" ca="1" si="187"/>
        <v>81.873860000000008</v>
      </c>
      <c r="P160" s="152" t="str">
        <f>IFERROR(IF($I160="y",'Raw Weather Data'!P158-$N160,"-"),"-")</f>
        <v>-</v>
      </c>
      <c r="Q160" s="314"/>
      <c r="R160" s="153" t="str">
        <f t="shared" si="152"/>
        <v>-</v>
      </c>
      <c r="S160" s="149" t="str">
        <f>IFERROR(IF($I160="y",'Raw Weather Data'!S158-$N160,"-"),"-")</f>
        <v>-</v>
      </c>
      <c r="T160" s="314"/>
      <c r="U160" s="153" t="str">
        <f t="shared" si="153"/>
        <v>-</v>
      </c>
      <c r="V160" s="149" t="str">
        <f>IFERROR(IF($I160="y",'Raw Weather Data'!V158-$N160,"-"),"-")</f>
        <v>-</v>
      </c>
      <c r="W160" s="314"/>
      <c r="X160" s="153" t="str">
        <f t="shared" si="154"/>
        <v>-</v>
      </c>
      <c r="Y160" s="149" t="str">
        <f>IFERROR(IF($I160="y",'Raw Weather Data'!Y158-$N160,"-"),"-")</f>
        <v>-</v>
      </c>
      <c r="Z160" s="314"/>
      <c r="AA160" s="153" t="str">
        <f t="shared" si="143"/>
        <v>-</v>
      </c>
      <c r="AB160" s="149" t="str">
        <f>IFERROR(IF($I160="y",'Raw Weather Data'!AB158-$N160,"-"),"-")</f>
        <v>-</v>
      </c>
      <c r="AC160" s="314"/>
      <c r="AD160" s="153" t="str">
        <f t="shared" si="144"/>
        <v>-</v>
      </c>
      <c r="AE160" s="149" t="str">
        <f>IFERROR(IF($I160="y",'Raw Weather Data'!AE158-$N160,"-"),"-")</f>
        <v>-</v>
      </c>
      <c r="AF160" s="314"/>
      <c r="AG160" s="153" t="str">
        <f t="shared" si="145"/>
        <v>-</v>
      </c>
      <c r="AH160" s="149" t="str">
        <f>IFERROR(IF($I160="y",'Raw Weather Data'!AH158-$N160,"-"),"-")</f>
        <v>-</v>
      </c>
      <c r="AI160" s="314"/>
      <c r="AJ160" s="153" t="str">
        <f t="shared" si="146"/>
        <v>-</v>
      </c>
      <c r="AK160" s="149" t="str">
        <f>IFERROR(IF($I160="y",'Raw Weather Data'!AK158-$N160,"-"),"-")</f>
        <v>-</v>
      </c>
      <c r="AL160" s="314"/>
      <c r="AM160" s="153" t="str">
        <f t="shared" si="147"/>
        <v>-</v>
      </c>
      <c r="AN160" s="154" t="str">
        <f>IFERROR(IF($I160="y",'Raw Weather Data'!AN158-$N160,"-"),"-")</f>
        <v>-</v>
      </c>
      <c r="AO160" s="314"/>
      <c r="AP160" s="153" t="str">
        <f t="shared" si="148"/>
        <v>-</v>
      </c>
      <c r="AQ160" s="149" t="str">
        <f>IFERROR(IF($I160="y",'Raw Weather Data'!AQ158-$N160,"-"),"-")</f>
        <v>-</v>
      </c>
      <c r="AR160" s="314"/>
      <c r="AS160" s="153" t="str">
        <f t="shared" si="149"/>
        <v>-</v>
      </c>
      <c r="AT160" s="306"/>
      <c r="AU160" s="306"/>
      <c r="AV160" s="307"/>
      <c r="AW160" s="306"/>
      <c r="AX160" s="306"/>
      <c r="AY160" s="307"/>
      <c r="AZ160" s="306"/>
      <c r="BA160" s="306"/>
      <c r="BB160" s="307"/>
      <c r="BC160" s="306"/>
      <c r="BD160" s="306"/>
      <c r="BE160" s="307"/>
      <c r="BF160" s="306"/>
      <c r="BG160" s="306"/>
      <c r="BH160" s="307"/>
      <c r="BI160" s="306"/>
      <c r="BJ160" s="306"/>
      <c r="BK160" s="308"/>
      <c r="BN160" s="152" t="str">
        <f>IFERROR(IF($I160="y",'Raw Weather Data'!BN158-$N160,"-"),"-")</f>
        <v>-</v>
      </c>
      <c r="BO160" s="314"/>
      <c r="BP160" s="153" t="str">
        <f t="shared" si="155"/>
        <v>-</v>
      </c>
      <c r="BQ160" s="149" t="str">
        <f>IFERROR(IF($I160="y",'Raw Weather Data'!BQ158-$N160,"-"),"-")</f>
        <v>-</v>
      </c>
      <c r="BR160" s="314"/>
      <c r="BS160" s="153" t="str">
        <f t="shared" si="156"/>
        <v>-</v>
      </c>
      <c r="BT160" s="149" t="str">
        <f>IFERROR(IF($I160="y",'Raw Weather Data'!BT158-$N160,"-"),"-")</f>
        <v>-</v>
      </c>
      <c r="BU160" s="314"/>
      <c r="BV160" s="153" t="str">
        <f t="shared" si="157"/>
        <v>-</v>
      </c>
      <c r="BW160" s="149" t="str">
        <f>IFERROR(IF($I160="y",'Raw Weather Data'!BW158-$N160,"-"),"-")</f>
        <v>-</v>
      </c>
      <c r="BX160" s="314"/>
      <c r="BY160" s="153" t="str">
        <f t="shared" si="158"/>
        <v>-</v>
      </c>
      <c r="BZ160" s="149" t="str">
        <f>IFERROR(IF($I160="y",'Raw Weather Data'!BZ158-$N160,"-"),"-")</f>
        <v>-</v>
      </c>
      <c r="CA160" s="314"/>
      <c r="CB160" s="153" t="str">
        <f t="shared" si="159"/>
        <v>-</v>
      </c>
      <c r="CC160" s="149" t="str">
        <f>IFERROR(IF($I160="y",'Raw Weather Data'!CC158-$N160,"-"),"-")</f>
        <v>-</v>
      </c>
      <c r="CD160" s="314"/>
      <c r="CE160" s="153" t="str">
        <f t="shared" si="160"/>
        <v>-</v>
      </c>
      <c r="CF160" s="149" t="str">
        <f>IFERROR(IF($I160="y",'Raw Weather Data'!CF158-$N160,"-"),"-")</f>
        <v>-</v>
      </c>
      <c r="CG160" s="314"/>
      <c r="CH160" s="153" t="str">
        <f t="shared" si="161"/>
        <v>-</v>
      </c>
      <c r="CI160" s="149" t="str">
        <f>IFERROR(IF($I160="y",'Raw Weather Data'!CI158-$N160,"-"),"-")</f>
        <v>-</v>
      </c>
      <c r="CJ160" s="314"/>
      <c r="CK160" s="153" t="str">
        <f t="shared" si="162"/>
        <v>-</v>
      </c>
      <c r="CL160" s="154" t="str">
        <f>IFERROR(IF($I160="y",'Raw Weather Data'!CL158-$N160,"-"),"-")</f>
        <v>-</v>
      </c>
      <c r="CM160" s="314"/>
      <c r="CN160" s="153" t="str">
        <f t="shared" si="163"/>
        <v>-</v>
      </c>
      <c r="CO160" s="149" t="str">
        <f>IFERROR(IF($I160="y",'Raw Weather Data'!CO158-$N160,"-"),"-")</f>
        <v>-</v>
      </c>
      <c r="CP160" s="314"/>
      <c r="CQ160" s="153" t="str">
        <f t="shared" si="164"/>
        <v>-</v>
      </c>
      <c r="CR160" s="306"/>
      <c r="CS160" s="306"/>
      <c r="CT160" s="307"/>
      <c r="CU160" s="306"/>
      <c r="CV160" s="306"/>
      <c r="CW160" s="307"/>
      <c r="CX160" s="306"/>
      <c r="CY160" s="306"/>
      <c r="CZ160" s="307"/>
      <c r="DA160" s="306"/>
      <c r="DB160" s="306"/>
      <c r="DC160" s="307"/>
      <c r="DD160" s="306"/>
      <c r="DE160" s="306"/>
      <c r="DF160" s="307"/>
      <c r="DG160" s="306"/>
      <c r="DH160" s="306"/>
      <c r="DI160" s="308"/>
      <c r="DL160" s="152" t="str">
        <f>IFERROR(IF($I160="y",'Raw Weather Data'!DL158-$N160,"-"),"-")</f>
        <v>-</v>
      </c>
      <c r="DM160" s="314"/>
      <c r="DN160" s="153" t="str">
        <f t="shared" si="165"/>
        <v>-</v>
      </c>
      <c r="DO160" s="149" t="str">
        <f>IFERROR(IF($I160="y",'Raw Weather Data'!DO158-$N160,"-"),"-")</f>
        <v>-</v>
      </c>
      <c r="DP160" s="314"/>
      <c r="DQ160" s="153" t="str">
        <f t="shared" si="166"/>
        <v>-</v>
      </c>
      <c r="DR160" s="149" t="str">
        <f>IFERROR(IF($I160="y",'Raw Weather Data'!DR158-$N160,"-"),"-")</f>
        <v>-</v>
      </c>
      <c r="DS160" s="314"/>
      <c r="DT160" s="153" t="str">
        <f t="shared" si="167"/>
        <v>-</v>
      </c>
      <c r="DU160" s="149" t="str">
        <f>IFERROR(IF($I160="y",'Raw Weather Data'!DU158-$N160,"-"),"-")</f>
        <v>-</v>
      </c>
      <c r="DV160" s="314"/>
      <c r="DW160" s="153" t="str">
        <f t="shared" si="168"/>
        <v>-</v>
      </c>
      <c r="DX160" s="149" t="str">
        <f>IFERROR(IF($I160="y",'Raw Weather Data'!DX158-$N160,"-"),"-")</f>
        <v>-</v>
      </c>
      <c r="DY160" s="314"/>
      <c r="DZ160" s="153" t="str">
        <f t="shared" si="169"/>
        <v>-</v>
      </c>
      <c r="EA160" s="149" t="str">
        <f>IFERROR(IF($I160="y",'Raw Weather Data'!EA158-$N160,"-"),"-")</f>
        <v>-</v>
      </c>
      <c r="EB160" s="314"/>
      <c r="EC160" s="153" t="str">
        <f t="shared" si="170"/>
        <v>-</v>
      </c>
      <c r="ED160" s="149" t="str">
        <f>IFERROR(IF($I160="y",'Raw Weather Data'!ED158-$N160,"-"),"-")</f>
        <v>-</v>
      </c>
      <c r="EE160" s="314"/>
      <c r="EF160" s="153" t="str">
        <f t="shared" si="171"/>
        <v>-</v>
      </c>
      <c r="EG160" s="149" t="str">
        <f>IFERROR(IF($I160="y",'Raw Weather Data'!EG158-$N160,"-"),"-")</f>
        <v>-</v>
      </c>
      <c r="EH160" s="314"/>
      <c r="EI160" s="153" t="str">
        <f t="shared" si="172"/>
        <v>-</v>
      </c>
      <c r="EJ160" s="154" t="str">
        <f>IFERROR(IF($I160="y",'Raw Weather Data'!EJ158-$N160,"-"),"-")</f>
        <v>-</v>
      </c>
      <c r="EK160" s="314"/>
      <c r="EL160" s="153" t="str">
        <f t="shared" si="173"/>
        <v>-</v>
      </c>
      <c r="EM160" s="149" t="str">
        <f>IFERROR(IF($I160="y",'Raw Weather Data'!EM158-$N160,"-"),"-")</f>
        <v>-</v>
      </c>
      <c r="EN160" s="314"/>
      <c r="EO160" s="153"/>
      <c r="EP160" s="306"/>
      <c r="EQ160" s="306"/>
      <c r="ER160" s="307"/>
      <c r="ES160" s="306"/>
      <c r="ET160" s="306"/>
      <c r="EU160" s="307"/>
      <c r="EV160" s="306"/>
      <c r="EW160" s="306"/>
      <c r="EX160" s="307"/>
      <c r="EY160" s="306"/>
      <c r="EZ160" s="306"/>
      <c r="FA160" s="307"/>
      <c r="FB160" s="306"/>
      <c r="FC160" s="306"/>
      <c r="FD160" s="307"/>
      <c r="FE160" s="306"/>
      <c r="FF160" s="306"/>
      <c r="FG160" s="308"/>
      <c r="FJ160" s="152" t="str">
        <f>IFERROR(IF($I160="y",'Raw Weather Data'!FJ158-$N160,"-"),"-")</f>
        <v>-</v>
      </c>
      <c r="FK160" s="314"/>
      <c r="FL160" s="153" t="str">
        <f t="shared" si="174"/>
        <v>-</v>
      </c>
      <c r="FM160" s="149" t="str">
        <f>IFERROR(IF($I160="y",'Raw Weather Data'!FM158-$N160,"-"),"-")</f>
        <v>-</v>
      </c>
      <c r="FN160" s="314"/>
      <c r="FO160" s="153" t="str">
        <f t="shared" si="175"/>
        <v>-</v>
      </c>
      <c r="FP160" s="149" t="str">
        <f>IFERROR(IF($I160="y",'Raw Weather Data'!FP158-$N160,"-"),"-")</f>
        <v>-</v>
      </c>
      <c r="FQ160" s="314"/>
      <c r="FR160" s="153" t="str">
        <f t="shared" si="176"/>
        <v>-</v>
      </c>
      <c r="FS160" s="149" t="str">
        <f>IFERROR(IF($I160="y",'Raw Weather Data'!FS158-$N160,"-"),"-")</f>
        <v>-</v>
      </c>
      <c r="FT160" s="314"/>
      <c r="FU160" s="153" t="str">
        <f t="shared" si="177"/>
        <v>-</v>
      </c>
      <c r="FV160" s="149" t="str">
        <f>IFERROR(IF($I160="y",'Raw Weather Data'!FV158-$N160,"-"),"-")</f>
        <v>-</v>
      </c>
      <c r="FW160" s="314"/>
      <c r="FX160" s="153" t="str">
        <f t="shared" si="178"/>
        <v>-</v>
      </c>
      <c r="FY160" s="149" t="str">
        <f>IFERROR(IF($I160="y",'Raw Weather Data'!FY158-$N160,"-"),"-")</f>
        <v>-</v>
      </c>
      <c r="FZ160" s="314"/>
      <c r="GA160" s="153" t="str">
        <f t="shared" si="179"/>
        <v>-</v>
      </c>
      <c r="GB160" s="149" t="str">
        <f>IFERROR(IF($I160="y",'Raw Weather Data'!GB158-$N160,"-"),"-")</f>
        <v>-</v>
      </c>
      <c r="GC160" s="314"/>
      <c r="GD160" s="153" t="str">
        <f t="shared" si="180"/>
        <v>-</v>
      </c>
      <c r="GE160" s="149" t="str">
        <f>IFERROR(IF($I160="y",'Raw Weather Data'!GE158-$N160,"-"),"-")</f>
        <v>-</v>
      </c>
      <c r="GF160" s="314"/>
      <c r="GG160" s="153" t="str">
        <f t="shared" si="181"/>
        <v>-</v>
      </c>
      <c r="GH160" s="154" t="str">
        <f>IFERROR(IF($I160="y",'Raw Weather Data'!GH158-$N160,"-"),"-")</f>
        <v>-</v>
      </c>
      <c r="GI160" s="314"/>
      <c r="GJ160" s="153" t="str">
        <f t="shared" si="182"/>
        <v>-</v>
      </c>
      <c r="GK160" s="149" t="str">
        <f>IFERROR(IF($I160="y",'Raw Weather Data'!GK158-$N160,"-"),"-")</f>
        <v>-</v>
      </c>
      <c r="GL160" s="314"/>
      <c r="GM160" s="153"/>
      <c r="GN160" s="306"/>
      <c r="GO160" s="306"/>
      <c r="GP160" s="307"/>
      <c r="GQ160" s="306"/>
      <c r="GR160" s="306"/>
      <c r="GS160" s="307"/>
      <c r="GT160" s="306"/>
      <c r="GU160" s="306"/>
      <c r="GV160" s="307"/>
      <c r="GW160" s="306"/>
      <c r="GX160" s="306"/>
      <c r="GY160" s="307"/>
      <c r="GZ160" s="306"/>
      <c r="HA160" s="306"/>
      <c r="HB160" s="307"/>
      <c r="HC160" s="306"/>
      <c r="HD160" s="306"/>
      <c r="HE160" s="308"/>
    </row>
    <row r="161" spans="6:213" ht="16" thickBot="1" x14ac:dyDescent="0.4">
      <c r="F161" s="296"/>
      <c r="H161" s="301">
        <f t="shared" si="185"/>
        <v>30</v>
      </c>
      <c r="I161" s="301" t="str">
        <f t="shared" si="185"/>
        <v>N</v>
      </c>
      <c r="M161" s="120">
        <f t="shared" ref="M161:N161" ca="1" si="188">M51</f>
        <v>44762</v>
      </c>
      <c r="N161" s="121">
        <f t="shared" ca="1" si="188"/>
        <v>81.170060000000007</v>
      </c>
      <c r="P161" s="64" t="str">
        <f>IFERROR(IF($I161="y",'Raw Weather Data'!P159-$N161,"-"),"-")</f>
        <v>-</v>
      </c>
      <c r="Q161" s="315"/>
      <c r="R161" s="90" t="str">
        <f t="shared" si="152"/>
        <v>-</v>
      </c>
      <c r="S161" s="65" t="str">
        <f>IFERROR(IF($I161="y",'Raw Weather Data'!S159-$N161,"-"),"-")</f>
        <v>-</v>
      </c>
      <c r="T161" s="315"/>
      <c r="U161" s="90" t="str">
        <f t="shared" si="153"/>
        <v>-</v>
      </c>
      <c r="V161" s="65" t="str">
        <f>IFERROR(IF($I161="y",'Raw Weather Data'!V159-$N161,"-"),"-")</f>
        <v>-</v>
      </c>
      <c r="W161" s="315"/>
      <c r="X161" s="90" t="str">
        <f t="shared" si="154"/>
        <v>-</v>
      </c>
      <c r="Y161" s="65" t="str">
        <f>IFERROR(IF($I161="y",'Raw Weather Data'!Y159-$N161,"-"),"-")</f>
        <v>-</v>
      </c>
      <c r="Z161" s="315"/>
      <c r="AA161" s="90" t="str">
        <f t="shared" si="143"/>
        <v>-</v>
      </c>
      <c r="AB161" s="65" t="str">
        <f>IFERROR(IF($I161="y",'Raw Weather Data'!AB159-$N161,"-"),"-")</f>
        <v>-</v>
      </c>
      <c r="AC161" s="315"/>
      <c r="AD161" s="90" t="str">
        <f t="shared" si="144"/>
        <v>-</v>
      </c>
      <c r="AE161" s="65" t="str">
        <f>IFERROR(IF($I161="y",'Raw Weather Data'!AE159-$N161,"-"),"-")</f>
        <v>-</v>
      </c>
      <c r="AF161" s="315"/>
      <c r="AG161" s="90" t="str">
        <f t="shared" si="145"/>
        <v>-</v>
      </c>
      <c r="AH161" s="65" t="str">
        <f>IFERROR(IF($I161="y",'Raw Weather Data'!AH159-$N161,"-"),"-")</f>
        <v>-</v>
      </c>
      <c r="AI161" s="315"/>
      <c r="AJ161" s="90" t="str">
        <f t="shared" si="146"/>
        <v>-</v>
      </c>
      <c r="AK161" s="65" t="str">
        <f>IFERROR(IF($I161="y",'Raw Weather Data'!AK159-$N161,"-"),"-")</f>
        <v>-</v>
      </c>
      <c r="AL161" s="315"/>
      <c r="AM161" s="90" t="str">
        <f t="shared" si="147"/>
        <v>-</v>
      </c>
      <c r="AN161" s="66" t="str">
        <f>IFERROR(IF($I161="y",'Raw Weather Data'!AN159-$N161,"-"),"-")</f>
        <v>-</v>
      </c>
      <c r="AO161" s="315"/>
      <c r="AP161" s="90" t="str">
        <f t="shared" si="148"/>
        <v>-</v>
      </c>
      <c r="AQ161" s="65" t="str">
        <f>IFERROR(IF($I161="y",'Raw Weather Data'!AQ159-$N161,"-"),"-")</f>
        <v>-</v>
      </c>
      <c r="AR161" s="315"/>
      <c r="AS161" s="90" t="str">
        <f t="shared" si="149"/>
        <v>-</v>
      </c>
      <c r="AT161" s="309"/>
      <c r="AU161" s="309"/>
      <c r="AV161" s="310"/>
      <c r="AW161" s="309"/>
      <c r="AX161" s="309"/>
      <c r="AY161" s="310"/>
      <c r="AZ161" s="309"/>
      <c r="BA161" s="309"/>
      <c r="BB161" s="310"/>
      <c r="BC161" s="309"/>
      <c r="BD161" s="309"/>
      <c r="BE161" s="310"/>
      <c r="BF161" s="309"/>
      <c r="BG161" s="309"/>
      <c r="BH161" s="310"/>
      <c r="BI161" s="309"/>
      <c r="BJ161" s="309"/>
      <c r="BK161" s="311"/>
      <c r="BN161" s="64" t="str">
        <f>IFERROR(IF($I161="y",'Raw Weather Data'!BN159-$N161,"-"),"-")</f>
        <v>-</v>
      </c>
      <c r="BO161" s="315"/>
      <c r="BP161" s="90" t="str">
        <f t="shared" si="155"/>
        <v>-</v>
      </c>
      <c r="BQ161" s="65" t="str">
        <f>IFERROR(IF($I161="y",'Raw Weather Data'!BQ159-$N161,"-"),"-")</f>
        <v>-</v>
      </c>
      <c r="BR161" s="315"/>
      <c r="BS161" s="90" t="str">
        <f t="shared" si="156"/>
        <v>-</v>
      </c>
      <c r="BT161" s="65" t="str">
        <f>IFERROR(IF($I161="y",'Raw Weather Data'!BT159-$N161,"-"),"-")</f>
        <v>-</v>
      </c>
      <c r="BU161" s="315"/>
      <c r="BV161" s="90" t="str">
        <f t="shared" si="157"/>
        <v>-</v>
      </c>
      <c r="BW161" s="65" t="str">
        <f>IFERROR(IF($I161="y",'Raw Weather Data'!BW159-$N161,"-"),"-")</f>
        <v>-</v>
      </c>
      <c r="BX161" s="315"/>
      <c r="BY161" s="90" t="str">
        <f t="shared" si="158"/>
        <v>-</v>
      </c>
      <c r="BZ161" s="65" t="str">
        <f>IFERROR(IF($I161="y",'Raw Weather Data'!BZ159-$N161,"-"),"-")</f>
        <v>-</v>
      </c>
      <c r="CA161" s="315"/>
      <c r="CB161" s="90" t="str">
        <f t="shared" si="159"/>
        <v>-</v>
      </c>
      <c r="CC161" s="65" t="str">
        <f>IFERROR(IF($I161="y",'Raw Weather Data'!CC159-$N161,"-"),"-")</f>
        <v>-</v>
      </c>
      <c r="CD161" s="315"/>
      <c r="CE161" s="90" t="str">
        <f t="shared" si="160"/>
        <v>-</v>
      </c>
      <c r="CF161" s="65" t="str">
        <f>IFERROR(IF($I161="y",'Raw Weather Data'!CF159-$N161,"-"),"-")</f>
        <v>-</v>
      </c>
      <c r="CG161" s="315"/>
      <c r="CH161" s="90" t="str">
        <f t="shared" si="161"/>
        <v>-</v>
      </c>
      <c r="CI161" s="65" t="str">
        <f>IFERROR(IF($I161="y",'Raw Weather Data'!CI159-$N161,"-"),"-")</f>
        <v>-</v>
      </c>
      <c r="CJ161" s="315"/>
      <c r="CK161" s="90" t="str">
        <f t="shared" si="162"/>
        <v>-</v>
      </c>
      <c r="CL161" s="66" t="str">
        <f>IFERROR(IF($I161="y",'Raw Weather Data'!CL159-$N161,"-"),"-")</f>
        <v>-</v>
      </c>
      <c r="CM161" s="315"/>
      <c r="CN161" s="90" t="str">
        <f t="shared" si="163"/>
        <v>-</v>
      </c>
      <c r="CO161" s="65" t="str">
        <f>IFERROR(IF($I161="y",'Raw Weather Data'!CO159-$N161,"-"),"-")</f>
        <v>-</v>
      </c>
      <c r="CP161" s="315"/>
      <c r="CQ161" s="90" t="str">
        <f t="shared" si="164"/>
        <v>-</v>
      </c>
      <c r="CR161" s="309"/>
      <c r="CS161" s="309"/>
      <c r="CT161" s="310"/>
      <c r="CU161" s="309"/>
      <c r="CV161" s="309"/>
      <c r="CW161" s="310"/>
      <c r="CX161" s="309"/>
      <c r="CY161" s="309"/>
      <c r="CZ161" s="310"/>
      <c r="DA161" s="309"/>
      <c r="DB161" s="309"/>
      <c r="DC161" s="310"/>
      <c r="DD161" s="309"/>
      <c r="DE161" s="309"/>
      <c r="DF161" s="310"/>
      <c r="DG161" s="309"/>
      <c r="DH161" s="309"/>
      <c r="DI161" s="311"/>
      <c r="DL161" s="64" t="str">
        <f>IFERROR(IF($I161="y",'Raw Weather Data'!DL159-$N161,"-"),"-")</f>
        <v>-</v>
      </c>
      <c r="DM161" s="315"/>
      <c r="DN161" s="90" t="str">
        <f t="shared" si="165"/>
        <v>-</v>
      </c>
      <c r="DO161" s="65" t="str">
        <f>IFERROR(IF($I161="y",'Raw Weather Data'!DO159-$N161,"-"),"-")</f>
        <v>-</v>
      </c>
      <c r="DP161" s="315"/>
      <c r="DQ161" s="90" t="str">
        <f t="shared" si="166"/>
        <v>-</v>
      </c>
      <c r="DR161" s="65" t="str">
        <f>IFERROR(IF($I161="y",'Raw Weather Data'!DR159-$N161,"-"),"-")</f>
        <v>-</v>
      </c>
      <c r="DS161" s="315"/>
      <c r="DT161" s="90" t="str">
        <f t="shared" si="167"/>
        <v>-</v>
      </c>
      <c r="DU161" s="65" t="str">
        <f>IFERROR(IF($I161="y",'Raw Weather Data'!DU159-$N161,"-"),"-")</f>
        <v>-</v>
      </c>
      <c r="DV161" s="315"/>
      <c r="DW161" s="90" t="str">
        <f t="shared" si="168"/>
        <v>-</v>
      </c>
      <c r="DX161" s="65" t="str">
        <f>IFERROR(IF($I161="y",'Raw Weather Data'!DX159-$N161,"-"),"-")</f>
        <v>-</v>
      </c>
      <c r="DY161" s="315"/>
      <c r="DZ161" s="90" t="str">
        <f t="shared" si="169"/>
        <v>-</v>
      </c>
      <c r="EA161" s="65" t="str">
        <f>IFERROR(IF($I161="y",'Raw Weather Data'!EA159-$N161,"-"),"-")</f>
        <v>-</v>
      </c>
      <c r="EB161" s="315"/>
      <c r="EC161" s="90" t="str">
        <f t="shared" si="170"/>
        <v>-</v>
      </c>
      <c r="ED161" s="65" t="str">
        <f>IFERROR(IF($I161="y",'Raw Weather Data'!ED159-$N161,"-"),"-")</f>
        <v>-</v>
      </c>
      <c r="EE161" s="315"/>
      <c r="EF161" s="90" t="str">
        <f t="shared" si="171"/>
        <v>-</v>
      </c>
      <c r="EG161" s="65" t="str">
        <f>IFERROR(IF($I161="y",'Raw Weather Data'!EG159-$N161,"-"),"-")</f>
        <v>-</v>
      </c>
      <c r="EH161" s="315"/>
      <c r="EI161" s="90" t="str">
        <f t="shared" si="172"/>
        <v>-</v>
      </c>
      <c r="EJ161" s="66" t="str">
        <f>IFERROR(IF($I161="y",'Raw Weather Data'!EJ159-$N161,"-"),"-")</f>
        <v>-</v>
      </c>
      <c r="EK161" s="315"/>
      <c r="EL161" s="90" t="str">
        <f t="shared" si="173"/>
        <v>-</v>
      </c>
      <c r="EM161" s="65" t="str">
        <f>IFERROR(IF($I161="y",'Raw Weather Data'!EM159-$N161,"-"),"-")</f>
        <v>-</v>
      </c>
      <c r="EN161" s="315"/>
      <c r="EO161" s="90" t="str">
        <f>IFERROR(ABS(EM161),"-")</f>
        <v>-</v>
      </c>
      <c r="EP161" s="309"/>
      <c r="EQ161" s="309"/>
      <c r="ER161" s="310"/>
      <c r="ES161" s="309"/>
      <c r="ET161" s="309"/>
      <c r="EU161" s="310"/>
      <c r="EV161" s="309"/>
      <c r="EW161" s="309"/>
      <c r="EX161" s="310"/>
      <c r="EY161" s="309"/>
      <c r="EZ161" s="309"/>
      <c r="FA161" s="310"/>
      <c r="FB161" s="309"/>
      <c r="FC161" s="309"/>
      <c r="FD161" s="310"/>
      <c r="FE161" s="309"/>
      <c r="FF161" s="309"/>
      <c r="FG161" s="311"/>
      <c r="FJ161" s="64" t="str">
        <f>IFERROR(IF($I161="y",'Raw Weather Data'!FJ159-$N161,"-"),"-")</f>
        <v>-</v>
      </c>
      <c r="FK161" s="315"/>
      <c r="FL161" s="90" t="str">
        <f t="shared" si="174"/>
        <v>-</v>
      </c>
      <c r="FM161" s="65" t="str">
        <f>IFERROR(IF($I161="y",'Raw Weather Data'!FM159-$N161,"-"),"-")</f>
        <v>-</v>
      </c>
      <c r="FN161" s="315"/>
      <c r="FO161" s="90" t="str">
        <f t="shared" si="175"/>
        <v>-</v>
      </c>
      <c r="FP161" s="65" t="str">
        <f>IFERROR(IF($I161="y",'Raw Weather Data'!FP159-$N161,"-"),"-")</f>
        <v>-</v>
      </c>
      <c r="FQ161" s="315"/>
      <c r="FR161" s="90" t="str">
        <f t="shared" si="176"/>
        <v>-</v>
      </c>
      <c r="FS161" s="65" t="str">
        <f>IFERROR(IF($I161="y",'Raw Weather Data'!FS159-$N161,"-"),"-")</f>
        <v>-</v>
      </c>
      <c r="FT161" s="315"/>
      <c r="FU161" s="90" t="str">
        <f t="shared" si="177"/>
        <v>-</v>
      </c>
      <c r="FV161" s="65" t="str">
        <f>IFERROR(IF($I161="y",'Raw Weather Data'!FV159-$N161,"-"),"-")</f>
        <v>-</v>
      </c>
      <c r="FW161" s="315"/>
      <c r="FX161" s="90" t="str">
        <f t="shared" si="178"/>
        <v>-</v>
      </c>
      <c r="FY161" s="65" t="str">
        <f>IFERROR(IF($I161="y",'Raw Weather Data'!FY159-$N161,"-"),"-")</f>
        <v>-</v>
      </c>
      <c r="FZ161" s="315"/>
      <c r="GA161" s="90" t="str">
        <f t="shared" si="179"/>
        <v>-</v>
      </c>
      <c r="GB161" s="65" t="str">
        <f>IFERROR(IF($I161="y",'Raw Weather Data'!GB159-$N161,"-"),"-")</f>
        <v>-</v>
      </c>
      <c r="GC161" s="315"/>
      <c r="GD161" s="90" t="str">
        <f t="shared" si="180"/>
        <v>-</v>
      </c>
      <c r="GE161" s="65" t="str">
        <f>IFERROR(IF($I161="y",'Raw Weather Data'!GE159-$N161,"-"),"-")</f>
        <v>-</v>
      </c>
      <c r="GF161" s="315"/>
      <c r="GG161" s="90" t="str">
        <f t="shared" si="181"/>
        <v>-</v>
      </c>
      <c r="GH161" s="66" t="str">
        <f>IFERROR(IF($I161="y",'Raw Weather Data'!GH159-$N161,"-"),"-")</f>
        <v>-</v>
      </c>
      <c r="GI161" s="315"/>
      <c r="GJ161" s="90" t="str">
        <f t="shared" si="182"/>
        <v>-</v>
      </c>
      <c r="GK161" s="65" t="str">
        <f>IFERROR(IF($I161="y",'Raw Weather Data'!GK159-$N161,"-"),"-")</f>
        <v>-</v>
      </c>
      <c r="GL161" s="315"/>
      <c r="GM161" s="90" t="str">
        <f>IFERROR(ABS(GK161),"-")</f>
        <v>-</v>
      </c>
      <c r="GN161" s="309"/>
      <c r="GO161" s="309"/>
      <c r="GP161" s="310"/>
      <c r="GQ161" s="309"/>
      <c r="GR161" s="309"/>
      <c r="GS161" s="310"/>
      <c r="GT161" s="309"/>
      <c r="GU161" s="309"/>
      <c r="GV161" s="310"/>
      <c r="GW161" s="309"/>
      <c r="GX161" s="309"/>
      <c r="GY161" s="310"/>
      <c r="GZ161" s="309"/>
      <c r="HA161" s="309"/>
      <c r="HB161" s="310"/>
      <c r="HC161" s="309"/>
      <c r="HD161" s="309"/>
      <c r="HE161" s="311"/>
    </row>
    <row r="163" spans="6:213" x14ac:dyDescent="0.35">
      <c r="N163" s="429" t="s">
        <v>3210</v>
      </c>
      <c r="O163" s="430"/>
      <c r="P163" s="60">
        <f ca="1">IFERROR(AVERAGE(P132:P161),"-")</f>
        <v>-1.7002028571428569</v>
      </c>
      <c r="Q163" s="60"/>
      <c r="R163" s="60">
        <f ca="1">IFERROR(AVERAGE(R132:R161),"-")</f>
        <v>2.40543</v>
      </c>
      <c r="S163" s="60">
        <f ca="1">IFERROR(AVERAGE(S132:S161),"-")</f>
        <v>-0.94484571428571384</v>
      </c>
      <c r="T163" s="60"/>
      <c r="U163" s="60">
        <f ca="1">IFERROR(AVERAGE(U132:U161),"-")</f>
        <v>2.7897042857142851</v>
      </c>
      <c r="V163" s="60">
        <f ca="1">IFERROR(AVERAGE(V132:V161),"-")</f>
        <v>-0.47491714285714182</v>
      </c>
      <c r="W163" s="60"/>
      <c r="X163" s="60">
        <f ca="1">IFERROR(AVERAGE(X132:X161),"-")</f>
        <v>2.5653342857142873</v>
      </c>
      <c r="Y163" s="60">
        <f ca="1">IFERROR(AVERAGE(Y132:Y161),"-")</f>
        <v>-0.54370285714285616</v>
      </c>
      <c r="Z163" s="60"/>
      <c r="AA163" s="60">
        <f ca="1">IFERROR(AVERAGE(AA132:AA161),"-")</f>
        <v>2.522121428571428</v>
      </c>
      <c r="AB163" s="60">
        <f ca="1">IFERROR(AVERAGE(AB132:AB161),"-")</f>
        <v>-0.55720285714285567</v>
      </c>
      <c r="AC163" s="60"/>
      <c r="AD163" s="60">
        <f ca="1">IFERROR(AVERAGE(AD132:AD161),"-")</f>
        <v>2.6678442857142861</v>
      </c>
      <c r="AE163" s="60">
        <f ca="1">IFERROR(AVERAGE(AE132:AE161),"-")</f>
        <v>-0.54048857142857187</v>
      </c>
      <c r="AF163" s="60"/>
      <c r="AG163" s="60">
        <f ca="1">IFERROR(AVERAGE(AG132:AG161),"-")</f>
        <v>3.0335014285714301</v>
      </c>
      <c r="AH163" s="60">
        <f ca="1">IFERROR(AVERAGE(AH132:AH161),"-")</f>
        <v>-0.17663142857142741</v>
      </c>
      <c r="AI163" s="60"/>
      <c r="AJ163" s="60">
        <f ca="1">IFERROR(AVERAGE(AJ132:AJ161),"-")</f>
        <v>2.2344942857142835</v>
      </c>
      <c r="AK163" s="60">
        <f ca="1">IFERROR(AVERAGE(AK132:AK161),"-")</f>
        <v>1.354654285714286</v>
      </c>
      <c r="AL163" s="60"/>
      <c r="AM163" s="60">
        <f ca="1">IFERROR(AVERAGE(AM132:AM161),"-")</f>
        <v>3.5445471428571436</v>
      </c>
      <c r="AN163" s="60">
        <f ca="1">IFERROR(AVERAGE(AN132:AN161),"-")</f>
        <v>2.9444399999999993</v>
      </c>
      <c r="AO163" s="60"/>
      <c r="AP163" s="60">
        <f ca="1">IFERROR(AVERAGE(AP132:AP161),"-")</f>
        <v>4.5136542857142841</v>
      </c>
      <c r="AQ163" s="60">
        <f ca="1">IFERROR(AVERAGE(AQ132:AQ161),"-")</f>
        <v>3.4098685714285719</v>
      </c>
      <c r="AR163" s="60"/>
      <c r="AS163" s="60">
        <f ca="1">IFERROR(AVERAGE(AS132:AS161),"-")</f>
        <v>5.5356299999999994</v>
      </c>
      <c r="AT163" s="60" t="str">
        <f>IFERROR(AVERAGE(AT132:AT161),"-")</f>
        <v>-</v>
      </c>
      <c r="AU163" s="60"/>
      <c r="AV163" s="60" t="str">
        <f>IFERROR(AVERAGE(AV132:AV161),"-")</f>
        <v>-</v>
      </c>
      <c r="AW163" s="60" t="str">
        <f>IFERROR(AVERAGE(AW132:AW161),"-")</f>
        <v>-</v>
      </c>
      <c r="AX163" s="60"/>
      <c r="AY163" s="60" t="str">
        <f>IFERROR(AVERAGE(AY132:AY161),"-")</f>
        <v>-</v>
      </c>
      <c r="AZ163" s="60" t="str">
        <f>IFERROR(AVERAGE(AZ132:AZ161),"-")</f>
        <v>-</v>
      </c>
      <c r="BA163" s="60"/>
      <c r="BB163" s="60" t="str">
        <f>IFERROR(AVERAGE(BB132:BB161),"-")</f>
        <v>-</v>
      </c>
      <c r="BC163" s="60" t="str">
        <f>IFERROR(AVERAGE(BC132:BC161),"-")</f>
        <v>-</v>
      </c>
      <c r="BD163" s="60"/>
      <c r="BE163" s="60" t="str">
        <f>IFERROR(AVERAGE(BE132:BE161),"-")</f>
        <v>-</v>
      </c>
      <c r="BF163" s="60" t="str">
        <f>IFERROR(AVERAGE(BF132:BF161),"-")</f>
        <v>-</v>
      </c>
      <c r="BG163" s="60"/>
      <c r="BH163" s="60" t="str">
        <f>IFERROR(AVERAGE(BH132:BH161),"-")</f>
        <v>-</v>
      </c>
      <c r="BI163" s="60" t="str">
        <f>IFERROR(AVERAGE(BI132:BI161),"-")</f>
        <v>-</v>
      </c>
      <c r="BJ163" s="60"/>
      <c r="BK163" s="60" t="str">
        <f>IFERROR(AVERAGE(BK132:BK161),"-")</f>
        <v>-</v>
      </c>
      <c r="BM163" s="87" t="s">
        <v>3210</v>
      </c>
      <c r="BN163" s="60">
        <f ca="1">IFERROR(AVERAGE(BN132:BN161),"-")</f>
        <v>-1.7002028571428569</v>
      </c>
      <c r="BO163" s="60"/>
      <c r="BP163" s="88">
        <f ca="1">IFERROR(AVERAGE(BP132:BP161),"-")</f>
        <v>2.40543</v>
      </c>
      <c r="BQ163" s="60">
        <f ca="1">IFERROR(AVERAGE(BQ132:BQ161),"-")</f>
        <v>-0.94484571428571384</v>
      </c>
      <c r="BR163" s="60"/>
      <c r="BS163" s="88">
        <f ca="1">IFERROR(AVERAGE(BS132:BS161),"-")</f>
        <v>2.7897042857142851</v>
      </c>
      <c r="BT163" s="60">
        <f ca="1">IFERROR(AVERAGE(BT132:BT161),"-")</f>
        <v>-0.47491714285714182</v>
      </c>
      <c r="BU163" s="60"/>
      <c r="BV163" s="88">
        <f ca="1">IFERROR(AVERAGE(BV132:BV161),"-")</f>
        <v>2.5653342857142873</v>
      </c>
      <c r="BW163" s="60">
        <f ca="1">IFERROR(AVERAGE(BW132:BW161),"-")</f>
        <v>-0.54370285714285616</v>
      </c>
      <c r="BX163" s="60"/>
      <c r="BY163" s="88">
        <f ca="1">IFERROR(AVERAGE(BY132:BY161),"-")</f>
        <v>2.522121428571428</v>
      </c>
      <c r="BZ163" s="60">
        <f ca="1">IFERROR(AVERAGE(BZ132:BZ161),"-")</f>
        <v>-0.55720285714285567</v>
      </c>
      <c r="CA163" s="60"/>
      <c r="CB163" s="88">
        <f ca="1">IFERROR(AVERAGE(CB132:CB161),"-")</f>
        <v>2.6678442857142861</v>
      </c>
      <c r="CC163" s="60">
        <f ca="1">IFERROR(AVERAGE(CC132:CC161),"-")</f>
        <v>-0.54048857142857187</v>
      </c>
      <c r="CD163" s="60"/>
      <c r="CE163" s="88">
        <f ca="1">IFERROR(AVERAGE(CE132:CE161),"-")</f>
        <v>3.0335014285714301</v>
      </c>
      <c r="CF163" s="60">
        <f ca="1">IFERROR(AVERAGE(CF132:CF161),"-")</f>
        <v>-0.17663142857142741</v>
      </c>
      <c r="CG163" s="60"/>
      <c r="CH163" s="88">
        <f ca="1">IFERROR(AVERAGE(CH132:CH161),"-")</f>
        <v>2.2344942857142835</v>
      </c>
      <c r="CI163" s="60">
        <f ca="1">IFERROR(AVERAGE(CI132:CI161),"-")</f>
        <v>1.354654285714286</v>
      </c>
      <c r="CJ163" s="60"/>
      <c r="CK163" s="88">
        <f ca="1">IFERROR(AVERAGE(CK132:CK161),"-")</f>
        <v>3.5445471428571436</v>
      </c>
      <c r="CL163" s="60">
        <f ca="1">IFERROR(AVERAGE(CL132:CL161),"-")</f>
        <v>2.9444399999999993</v>
      </c>
      <c r="CM163" s="60"/>
      <c r="CN163" s="88">
        <f ca="1">IFERROR(AVERAGE(CN132:CN161),"-")</f>
        <v>4.5136542857142841</v>
      </c>
      <c r="CO163" s="60">
        <f ca="1">IFERROR(AVERAGE(CO132:CO161),"-")</f>
        <v>3.4098685714285719</v>
      </c>
      <c r="CP163" s="60"/>
      <c r="CQ163" s="88">
        <f ca="1">IFERROR(AVERAGE(CQ132:CQ161),"-")</f>
        <v>5.5356299999999994</v>
      </c>
      <c r="CR163" s="60" t="str">
        <f>IFERROR(AVERAGE(CR132:CR161),"-")</f>
        <v>-</v>
      </c>
      <c r="CS163" s="60"/>
      <c r="CT163" s="88" t="str">
        <f>IFERROR(AVERAGE(CT132:CT161),"-")</f>
        <v>-</v>
      </c>
      <c r="CU163" s="60" t="str">
        <f>IFERROR(AVERAGE(CU132:CU161),"-")</f>
        <v>-</v>
      </c>
      <c r="CV163" s="60"/>
      <c r="CW163" s="88" t="str">
        <f>IFERROR(AVERAGE(CW132:CW161),"-")</f>
        <v>-</v>
      </c>
      <c r="CX163" s="60" t="str">
        <f>IFERROR(AVERAGE(CX132:CX161),"-")</f>
        <v>-</v>
      </c>
      <c r="CY163" s="60"/>
      <c r="CZ163" s="88" t="str">
        <f>IFERROR(AVERAGE(CZ132:CZ161),"-")</f>
        <v>-</v>
      </c>
      <c r="DA163" s="60" t="str">
        <f>IFERROR(AVERAGE(DA132:DA161),"-")</f>
        <v>-</v>
      </c>
      <c r="DB163" s="60"/>
      <c r="DC163" s="88" t="str">
        <f>IFERROR(AVERAGE(DC132:DC161),"-")</f>
        <v>-</v>
      </c>
      <c r="DD163" s="60" t="str">
        <f>IFERROR(AVERAGE(DD132:DD161),"-")</f>
        <v>-</v>
      </c>
      <c r="DE163" s="60"/>
      <c r="DF163" s="88" t="str">
        <f>IFERROR(AVERAGE(DF132:DF161),"-")</f>
        <v>-</v>
      </c>
      <c r="DG163" s="60" t="str">
        <f>IFERROR(AVERAGE(DG132:DG161),"-")</f>
        <v>-</v>
      </c>
      <c r="DH163" s="60"/>
      <c r="DI163" s="88" t="str">
        <f>IFERROR(AVERAGE(DI132:DI161),"-")</f>
        <v>-</v>
      </c>
      <c r="DK163" s="87" t="s">
        <v>3210</v>
      </c>
      <c r="DL163" s="60">
        <f ca="1">IFERROR(AVERAGE(DL132:DL161),"-")</f>
        <v>-1.211631428571428</v>
      </c>
      <c r="DM163" s="60"/>
      <c r="DN163" s="88">
        <f ca="1">IFERROR(AVERAGE(DN132:DN161),"-")</f>
        <v>2.5505742857142848</v>
      </c>
      <c r="DO163" s="60">
        <f ca="1">IFERROR(AVERAGE(DO132:DO161),"-")</f>
        <v>-0.81563142857142779</v>
      </c>
      <c r="DP163" s="60"/>
      <c r="DQ163" s="88">
        <f ca="1">IFERROR(AVERAGE(DQ132:DQ161),"-")</f>
        <v>2.4097757142857157</v>
      </c>
      <c r="DR163" s="60">
        <f ca="1">IFERROR(AVERAGE(DR132:DR161),"-")</f>
        <v>-0.41705999999999982</v>
      </c>
      <c r="DS163" s="60"/>
      <c r="DT163" s="88">
        <f ca="1">IFERROR(AVERAGE(DT132:DT161),"-")</f>
        <v>2.2248642857142862</v>
      </c>
      <c r="DU163" s="60">
        <f ca="1">IFERROR(AVERAGE(DU132:DU161),"-")</f>
        <v>-0.67356000000000038</v>
      </c>
      <c r="DV163" s="60"/>
      <c r="DW163" s="88">
        <f ca="1">IFERROR(AVERAGE(DW132:DW161),"-")</f>
        <v>3.0595371428571441</v>
      </c>
      <c r="DX163" s="60">
        <f ca="1">IFERROR(AVERAGE(DX132:DX161),"-")</f>
        <v>-0.31484571428571584</v>
      </c>
      <c r="DY163" s="60"/>
      <c r="DZ163" s="88">
        <f ca="1">IFERROR(AVERAGE(DZ132:DZ161),"-")</f>
        <v>3.1241314285714319</v>
      </c>
      <c r="EA163" s="60">
        <f ca="1">IFERROR(AVERAGE(EA132:EA161),"-")</f>
        <v>7.971428571426234E-4</v>
      </c>
      <c r="EB163" s="60"/>
      <c r="EC163" s="88">
        <f ca="1">IFERROR(AVERAGE(EC132:EC161),"-")</f>
        <v>3.2871342857142865</v>
      </c>
      <c r="ED163" s="60">
        <f ca="1">IFERROR(AVERAGE(ED132:ED161),"-")</f>
        <v>0.48743999999999993</v>
      </c>
      <c r="EE163" s="60"/>
      <c r="EF163" s="88">
        <f ca="1">IFERROR(AVERAGE(EF132:EF161),"-")</f>
        <v>3.3785999999999992</v>
      </c>
      <c r="EG163" s="60">
        <f ca="1">IFERROR(AVERAGE(EG132:EG161),"-")</f>
        <v>0.66679714285714198</v>
      </c>
      <c r="EH163" s="60"/>
      <c r="EI163" s="88">
        <f ca="1">IFERROR(AVERAGE(EI132:EI161),"-")</f>
        <v>3.6868242857142852</v>
      </c>
      <c r="EJ163" s="60">
        <f ca="1">IFERROR(AVERAGE(EJ132:EJ161),"-")</f>
        <v>1.2299400000000011</v>
      </c>
      <c r="EK163" s="60"/>
      <c r="EL163" s="88">
        <f ca="1">IFERROR(AVERAGE(EL132:EL161),"-")</f>
        <v>3.3116914285714278</v>
      </c>
      <c r="EM163" s="60" t="str">
        <f ca="1">IFERROR(AVERAGE(EM132:EM161),"-")</f>
        <v>-</v>
      </c>
      <c r="EN163" s="60"/>
      <c r="EO163" s="88" t="str">
        <f ca="1">IFERROR(AVERAGE(EO132:EO161),"-")</f>
        <v>-</v>
      </c>
      <c r="EP163" s="60" t="str">
        <f>IFERROR(AVERAGE(EP132:EP161),"-")</f>
        <v>-</v>
      </c>
      <c r="EQ163" s="60"/>
      <c r="ER163" s="88" t="str">
        <f>IFERROR(AVERAGE(ER132:ER161),"-")</f>
        <v>-</v>
      </c>
      <c r="ES163" s="60" t="str">
        <f>IFERROR(AVERAGE(ES132:ES161),"-")</f>
        <v>-</v>
      </c>
      <c r="ET163" s="60"/>
      <c r="EU163" s="88" t="str">
        <f>IFERROR(AVERAGE(EU132:EU161),"-")</f>
        <v>-</v>
      </c>
      <c r="EV163" s="60" t="str">
        <f>IFERROR(AVERAGE(EV132:EV161),"-")</f>
        <v>-</v>
      </c>
      <c r="EW163" s="60"/>
      <c r="EX163" s="88" t="str">
        <f>IFERROR(AVERAGE(EX132:EX161),"-")</f>
        <v>-</v>
      </c>
      <c r="EY163" s="60" t="str">
        <f>IFERROR(AVERAGE(EY132:EY161),"-")</f>
        <v>-</v>
      </c>
      <c r="EZ163" s="60"/>
      <c r="FA163" s="88" t="str">
        <f>IFERROR(AVERAGE(FA132:FA161),"-")</f>
        <v>-</v>
      </c>
      <c r="FB163" s="60" t="str">
        <f>IFERROR(AVERAGE(FB132:FB161),"-")</f>
        <v>-</v>
      </c>
      <c r="FC163" s="60"/>
      <c r="FD163" s="88" t="str">
        <f>IFERROR(AVERAGE(FD132:FD161),"-")</f>
        <v>-</v>
      </c>
      <c r="FE163" s="60" t="str">
        <f>IFERROR(AVERAGE(FE132:FE161),"-")</f>
        <v>-</v>
      </c>
      <c r="FF163" s="60"/>
      <c r="FG163" s="88" t="str">
        <f>IFERROR(AVERAGE(FG132:FG161),"-")</f>
        <v>-</v>
      </c>
      <c r="FI163" s="87" t="s">
        <v>3210</v>
      </c>
      <c r="FJ163" s="60">
        <f ca="1">IFERROR(AVERAGE(FJ132:FJ161),"-")</f>
        <v>-1.211631428571428</v>
      </c>
      <c r="FK163" s="60"/>
      <c r="FL163" s="88">
        <f ca="1">IFERROR(AVERAGE(FL132:FL161),"-")</f>
        <v>2.5505742857142848</v>
      </c>
      <c r="FM163" s="60">
        <f ca="1">IFERROR(AVERAGE(FM132:FM161),"-")</f>
        <v>-0.81563142857142779</v>
      </c>
      <c r="FN163" s="60"/>
      <c r="FO163" s="88">
        <f ca="1">IFERROR(AVERAGE(FO132:FO161),"-")</f>
        <v>2.4097757142857157</v>
      </c>
      <c r="FP163" s="60">
        <f ca="1">IFERROR(AVERAGE(FP132:FP161),"-")</f>
        <v>-0.41705999999999982</v>
      </c>
      <c r="FQ163" s="60"/>
      <c r="FR163" s="88">
        <f ca="1">IFERROR(AVERAGE(FR132:FR161),"-")</f>
        <v>2.2248642857142862</v>
      </c>
      <c r="FS163" s="60">
        <f ca="1">IFERROR(AVERAGE(FS132:FS161),"-")</f>
        <v>-0.67356000000000038</v>
      </c>
      <c r="FT163" s="60"/>
      <c r="FU163" s="88">
        <f ca="1">IFERROR(AVERAGE(FU132:FU161),"-")</f>
        <v>3.0595371428571441</v>
      </c>
      <c r="FV163" s="60">
        <f ca="1">IFERROR(AVERAGE(FV132:FV161),"-")</f>
        <v>-0.31484571428571584</v>
      </c>
      <c r="FW163" s="60"/>
      <c r="FX163" s="88">
        <f ca="1">IFERROR(AVERAGE(FX132:FX161),"-")</f>
        <v>3.1241314285714319</v>
      </c>
      <c r="FY163" s="60">
        <f ca="1">IFERROR(AVERAGE(FY132:FY161),"-")</f>
        <v>7.971428571426234E-4</v>
      </c>
      <c r="FZ163" s="60"/>
      <c r="GA163" s="88">
        <f ca="1">IFERROR(AVERAGE(GA132:GA161),"-")</f>
        <v>3.2871342857142865</v>
      </c>
      <c r="GB163" s="60">
        <f ca="1">IFERROR(AVERAGE(GB132:GB161),"-")</f>
        <v>0.48743999999999993</v>
      </c>
      <c r="GC163" s="60"/>
      <c r="GD163" s="88">
        <f ca="1">IFERROR(AVERAGE(GD132:GD161),"-")</f>
        <v>3.3785999999999992</v>
      </c>
      <c r="GE163" s="60">
        <f ca="1">IFERROR(AVERAGE(GE132:GE161),"-")</f>
        <v>0.66679714285714198</v>
      </c>
      <c r="GF163" s="60"/>
      <c r="GG163" s="88">
        <f ca="1">IFERROR(AVERAGE(GG132:GG161),"-")</f>
        <v>3.6868242857142852</v>
      </c>
      <c r="GH163" s="60">
        <f ca="1">IFERROR(AVERAGE(GH132:GH161),"-")</f>
        <v>1.2299400000000011</v>
      </c>
      <c r="GI163" s="60"/>
      <c r="GJ163" s="88">
        <f ca="1">IFERROR(AVERAGE(GJ132:GJ161),"-")</f>
        <v>3.3116914285714278</v>
      </c>
      <c r="GK163" s="60" t="str">
        <f ca="1">IFERROR(AVERAGE(GK132:GK161),"-")</f>
        <v>-</v>
      </c>
      <c r="GL163" s="60"/>
      <c r="GM163" s="88" t="str">
        <f ca="1">IFERROR(AVERAGE(GM132:GM161),"-")</f>
        <v>-</v>
      </c>
      <c r="GN163" s="60" t="str">
        <f>IFERROR(AVERAGE(GN132:GN161),"-")</f>
        <v>-</v>
      </c>
      <c r="GO163" s="60"/>
      <c r="GP163" s="88" t="str">
        <f>IFERROR(AVERAGE(GP132:GP161),"-")</f>
        <v>-</v>
      </c>
      <c r="GQ163" s="60" t="str">
        <f>IFERROR(AVERAGE(GQ132:GQ161),"-")</f>
        <v>-</v>
      </c>
      <c r="GR163" s="60"/>
      <c r="GS163" s="88" t="str">
        <f>IFERROR(AVERAGE(GS132:GS161),"-")</f>
        <v>-</v>
      </c>
      <c r="GT163" s="60" t="str">
        <f>IFERROR(AVERAGE(GT132:GT161),"-")</f>
        <v>-</v>
      </c>
      <c r="GU163" s="60"/>
      <c r="GV163" s="88" t="str">
        <f>IFERROR(AVERAGE(GV132:GV161),"-")</f>
        <v>-</v>
      </c>
      <c r="GW163" s="60" t="str">
        <f>IFERROR(AVERAGE(GW132:GW161),"-")</f>
        <v>-</v>
      </c>
      <c r="GX163" s="60"/>
      <c r="GY163" s="88" t="str">
        <f>IFERROR(AVERAGE(GY132:GY161),"-")</f>
        <v>-</v>
      </c>
      <c r="GZ163" s="60" t="str">
        <f>IFERROR(AVERAGE(GZ132:GZ161),"-")</f>
        <v>-</v>
      </c>
      <c r="HA163" s="60"/>
      <c r="HB163" s="88" t="str">
        <f>IFERROR(AVERAGE(HB132:HB161),"-")</f>
        <v>-</v>
      </c>
      <c r="HC163" s="60" t="str">
        <f>IFERROR(AVERAGE(HC132:HC161),"-")</f>
        <v>-</v>
      </c>
      <c r="HD163" s="60"/>
      <c r="HE163" s="88" t="str">
        <f>IFERROR(AVERAGE(HE132:HE161),"-")</f>
        <v>-</v>
      </c>
    </row>
    <row r="164" spans="6:213" x14ac:dyDescent="0.35">
      <c r="N164" s="429" t="s">
        <v>3250</v>
      </c>
      <c r="O164" s="430"/>
      <c r="P164" s="60">
        <f ca="1">IFERROR(_xlfn.STDEV.P(P131:P161),"-")</f>
        <v>2.2679153889465105</v>
      </c>
      <c r="Q164" s="60"/>
      <c r="R164" s="60">
        <f ca="1">IFERROR(_xlfn.STDEV.P(R131:R161),"-")</f>
        <v>1.4993453511306647</v>
      </c>
      <c r="S164" s="60">
        <f ca="1">IFERROR(_xlfn.STDEV.P(S131:S161),"-")</f>
        <v>3.3272252906110253</v>
      </c>
      <c r="T164" s="60"/>
      <c r="U164" s="60">
        <f ca="1">IFERROR(_xlfn.STDEV.P(U131:U161),"-")</f>
        <v>2.0446788394642947</v>
      </c>
      <c r="V164" s="60">
        <f ca="1">IFERROR(_xlfn.STDEV.P(V131:V161),"-")</f>
        <v>3.0745530945847097</v>
      </c>
      <c r="W164" s="60"/>
      <c r="X164" s="60">
        <f ca="1">IFERROR(_xlfn.STDEV.P(X131:X161),"-")</f>
        <v>1.7599667685893308</v>
      </c>
      <c r="Y164" s="60">
        <f ca="1">IFERROR(_xlfn.STDEV.P(Y131:Y161),"-")</f>
        <v>3.0733005159633193</v>
      </c>
      <c r="Z164" s="60"/>
      <c r="AA164" s="60">
        <f ca="1">IFERROR(_xlfn.STDEV.P(AA131:AA161),"-")</f>
        <v>1.8383939615399438</v>
      </c>
      <c r="AB164" s="60">
        <f ca="1">IFERROR(_xlfn.STDEV.P(AB131:AB161),"-")</f>
        <v>3.2980018894550356</v>
      </c>
      <c r="AC164" s="60"/>
      <c r="AD164" s="60">
        <f ca="1">IFERROR(_xlfn.STDEV.P(AD131:AD161),"-")</f>
        <v>2.0173989080097119</v>
      </c>
      <c r="AE164" s="60">
        <f ca="1">IFERROR(_xlfn.STDEV.P(AE131:AE161),"-")</f>
        <v>3.5402305214912175</v>
      </c>
      <c r="AF164" s="60"/>
      <c r="AG164" s="60">
        <f ca="1">IFERROR(_xlfn.STDEV.P(AG131:AG161),"-")</f>
        <v>1.9034781648335157</v>
      </c>
      <c r="AH164" s="60">
        <f ca="1">IFERROR(_xlfn.STDEV.P(AH131:AH161),"-")</f>
        <v>2.7377146380847774</v>
      </c>
      <c r="AI164" s="60"/>
      <c r="AJ164" s="60">
        <f ca="1">IFERROR(_xlfn.STDEV.P(AJ131:AJ161),"-")</f>
        <v>1.5916392142232048</v>
      </c>
      <c r="AK164" s="60">
        <f ca="1">IFERROR(_xlfn.STDEV.P(AK131:AK161),"-")</f>
        <v>4.3707847652889136</v>
      </c>
      <c r="AL164" s="60"/>
      <c r="AM164" s="60">
        <f ca="1">IFERROR(_xlfn.STDEV.P(AM131:AM161),"-")</f>
        <v>2.893964970477183</v>
      </c>
      <c r="AN164" s="60">
        <f ca="1">IFERROR(_xlfn.STDEV.P(AN131:AN161),"-")</f>
        <v>4.7979668041012058</v>
      </c>
      <c r="AO164" s="60"/>
      <c r="AP164" s="60">
        <f ca="1">IFERROR(_xlfn.STDEV.P(AP131:AP161),"-")</f>
        <v>3.3640953250331971</v>
      </c>
      <c r="AQ164" s="60">
        <f ca="1">IFERROR(_xlfn.STDEV.P(AQ131:AQ161),"-")</f>
        <v>5.9291159414137393</v>
      </c>
      <c r="AR164" s="60"/>
      <c r="AS164" s="60">
        <f ca="1">IFERROR(_xlfn.STDEV.P(AS131:AS161),"-")</f>
        <v>4.0172652419578752</v>
      </c>
      <c r="AT164" s="60" t="str">
        <f>IFERROR(_xlfn.STDEV.P(AT131:AT161),"-")</f>
        <v>-</v>
      </c>
      <c r="AU164" s="60"/>
      <c r="AV164" s="60" t="str">
        <f>IFERROR(_xlfn.STDEV.P(AV131:AV161),"-")</f>
        <v>-</v>
      </c>
      <c r="AW164" s="60" t="str">
        <f>IFERROR(_xlfn.STDEV.P(AW131:AW161),"-")</f>
        <v>-</v>
      </c>
      <c r="AX164" s="60"/>
      <c r="AY164" s="60" t="str">
        <f>IFERROR(_xlfn.STDEV.P(AY131:AY161),"-")</f>
        <v>-</v>
      </c>
      <c r="AZ164" s="60" t="str">
        <f>IFERROR(_xlfn.STDEV.P(AZ131:AZ161),"-")</f>
        <v>-</v>
      </c>
      <c r="BA164" s="60"/>
      <c r="BB164" s="60" t="str">
        <f>IFERROR(_xlfn.STDEV.P(BB131:BB161),"-")</f>
        <v>-</v>
      </c>
      <c r="BC164" s="60" t="str">
        <f>IFERROR(_xlfn.STDEV.P(BC131:BC161),"-")</f>
        <v>-</v>
      </c>
      <c r="BD164" s="60"/>
      <c r="BE164" s="60" t="str">
        <f>IFERROR(_xlfn.STDEV.P(BE131:BE161),"-")</f>
        <v>-</v>
      </c>
      <c r="BF164" s="60" t="str">
        <f>IFERROR(_xlfn.STDEV.P(BF131:BF161),"-")</f>
        <v>-</v>
      </c>
      <c r="BG164" s="60"/>
      <c r="BH164" s="60" t="str">
        <f>IFERROR(_xlfn.STDEV.P(BH131:BH161),"-")</f>
        <v>-</v>
      </c>
      <c r="BI164" s="60" t="str">
        <f>IFERROR(_xlfn.STDEV.P(BI131:BI161),"-")</f>
        <v>-</v>
      </c>
      <c r="BJ164" s="60"/>
      <c r="BK164" s="60" t="str">
        <f>IFERROR(_xlfn.STDEV.P(BK131:BK161),"-")</f>
        <v>-</v>
      </c>
      <c r="BM164" s="87" t="s">
        <v>3250</v>
      </c>
      <c r="BN164" s="60">
        <f ca="1">IFERROR(_xlfn.STDEV.P(BN131:BN161),"-")</f>
        <v>2.2679153889465105</v>
      </c>
      <c r="BO164" s="60"/>
      <c r="BP164" s="88">
        <f ca="1">IFERROR(_xlfn.STDEV.P(BP131:BP161),"-")</f>
        <v>1.4993453511306647</v>
      </c>
      <c r="BQ164" s="60">
        <f ca="1">IFERROR(_xlfn.STDEV.P(BQ131:BQ161),"-")</f>
        <v>3.3272252906110253</v>
      </c>
      <c r="BR164" s="60"/>
      <c r="BS164" s="88">
        <f ca="1">IFERROR(_xlfn.STDEV.P(BS131:BS161),"-")</f>
        <v>2.0446788394642947</v>
      </c>
      <c r="BT164" s="60">
        <f ca="1">IFERROR(_xlfn.STDEV.P(BT131:BT161),"-")</f>
        <v>3.0745530945847097</v>
      </c>
      <c r="BU164" s="60"/>
      <c r="BV164" s="88">
        <f ca="1">IFERROR(_xlfn.STDEV.P(BV131:BV161),"-")</f>
        <v>1.7599667685893308</v>
      </c>
      <c r="BW164" s="60">
        <f ca="1">IFERROR(_xlfn.STDEV.P(BW131:BW161),"-")</f>
        <v>3.0733005159633193</v>
      </c>
      <c r="BX164" s="60"/>
      <c r="BY164" s="88">
        <f ca="1">IFERROR(_xlfn.STDEV.P(BY131:BY161),"-")</f>
        <v>1.8383939615399438</v>
      </c>
      <c r="BZ164" s="60">
        <f ca="1">IFERROR(_xlfn.STDEV.P(BZ131:BZ161),"-")</f>
        <v>3.2980018894550356</v>
      </c>
      <c r="CA164" s="60"/>
      <c r="CB164" s="88">
        <f ca="1">IFERROR(_xlfn.STDEV.P(CB131:CB161),"-")</f>
        <v>2.0173989080097119</v>
      </c>
      <c r="CC164" s="60">
        <f ca="1">IFERROR(_xlfn.STDEV.P(CC131:CC161),"-")</f>
        <v>3.5402305214912175</v>
      </c>
      <c r="CD164" s="60"/>
      <c r="CE164" s="88">
        <f ca="1">IFERROR(_xlfn.STDEV.P(CE131:CE161),"-")</f>
        <v>1.9034781648335157</v>
      </c>
      <c r="CF164" s="60">
        <f ca="1">IFERROR(_xlfn.STDEV.P(CF131:CF161),"-")</f>
        <v>2.7377146380847774</v>
      </c>
      <c r="CG164" s="60"/>
      <c r="CH164" s="88">
        <f ca="1">IFERROR(_xlfn.STDEV.P(CH131:CH161),"-")</f>
        <v>1.5916392142232048</v>
      </c>
      <c r="CI164" s="60">
        <f ca="1">IFERROR(_xlfn.STDEV.P(CI131:CI161),"-")</f>
        <v>4.3707847652889136</v>
      </c>
      <c r="CJ164" s="60"/>
      <c r="CK164" s="88">
        <f ca="1">IFERROR(_xlfn.STDEV.P(CK131:CK161),"-")</f>
        <v>2.893964970477183</v>
      </c>
      <c r="CL164" s="60">
        <f ca="1">IFERROR(_xlfn.STDEV.P(CL131:CL161),"-")</f>
        <v>4.7979668041012058</v>
      </c>
      <c r="CM164" s="60"/>
      <c r="CN164" s="88">
        <f ca="1">IFERROR(_xlfn.STDEV.P(CN131:CN161),"-")</f>
        <v>3.3640953250331971</v>
      </c>
      <c r="CO164" s="60">
        <f ca="1">IFERROR(_xlfn.STDEV.P(CO131:CO161),"-")</f>
        <v>5.9291159414137393</v>
      </c>
      <c r="CP164" s="60"/>
      <c r="CQ164" s="88">
        <f ca="1">IFERROR(_xlfn.STDEV.P(CQ131:CQ161),"-")</f>
        <v>4.0172652419578752</v>
      </c>
      <c r="CR164" s="60" t="str">
        <f>IFERROR(_xlfn.STDEV.P(CR131:CR161),"-")</f>
        <v>-</v>
      </c>
      <c r="CS164" s="60"/>
      <c r="CT164" s="88" t="str">
        <f>IFERROR(_xlfn.STDEV.P(CT131:CT161),"-")</f>
        <v>-</v>
      </c>
      <c r="CU164" s="60" t="str">
        <f>IFERROR(_xlfn.STDEV.P(CU131:CU161),"-")</f>
        <v>-</v>
      </c>
      <c r="CV164" s="60"/>
      <c r="CW164" s="88" t="str">
        <f>IFERROR(_xlfn.STDEV.P(CW131:CW161),"-")</f>
        <v>-</v>
      </c>
      <c r="CX164" s="60" t="str">
        <f>IFERROR(_xlfn.STDEV.P(CX131:CX161),"-")</f>
        <v>-</v>
      </c>
      <c r="CY164" s="60"/>
      <c r="CZ164" s="88" t="str">
        <f>IFERROR(_xlfn.STDEV.P(CZ131:CZ161),"-")</f>
        <v>-</v>
      </c>
      <c r="DA164" s="60" t="str">
        <f>IFERROR(_xlfn.STDEV.P(DA131:DA161),"-")</f>
        <v>-</v>
      </c>
      <c r="DB164" s="60"/>
      <c r="DC164" s="88" t="str">
        <f>IFERROR(_xlfn.STDEV.P(DC131:DC161),"-")</f>
        <v>-</v>
      </c>
      <c r="DD164" s="60" t="str">
        <f>IFERROR(_xlfn.STDEV.P(DD131:DD161),"-")</f>
        <v>-</v>
      </c>
      <c r="DE164" s="60"/>
      <c r="DF164" s="88" t="str">
        <f>IFERROR(_xlfn.STDEV.P(DF131:DF161),"-")</f>
        <v>-</v>
      </c>
      <c r="DG164" s="60" t="str">
        <f>IFERROR(_xlfn.STDEV.P(DG131:DG161),"-")</f>
        <v>-</v>
      </c>
      <c r="DH164" s="60"/>
      <c r="DI164" s="88" t="str">
        <f>IFERROR(_xlfn.STDEV.P(DI131:DI161),"-")</f>
        <v>-</v>
      </c>
      <c r="DK164" s="87" t="s">
        <v>3250</v>
      </c>
      <c r="DL164" s="60">
        <f ca="1">IFERROR(_xlfn.STDEV.P(DL131:DL161),"-")</f>
        <v>2.8793447884913403</v>
      </c>
      <c r="DM164" s="60"/>
      <c r="DN164" s="88">
        <f ca="1">IFERROR(_xlfn.STDEV.P(DN131:DN161),"-")</f>
        <v>1.8036762300278133</v>
      </c>
      <c r="DO164" s="60">
        <f ca="1">IFERROR(_xlfn.STDEV.P(DO131:DO161),"-")</f>
        <v>2.8221460997182817</v>
      </c>
      <c r="DP164" s="60"/>
      <c r="DQ164" s="88">
        <f ca="1">IFERROR(_xlfn.STDEV.P(DQ131:DQ161),"-")</f>
        <v>1.6801024499319512</v>
      </c>
      <c r="DR164" s="60">
        <f ca="1">IFERROR(_xlfn.STDEV.P(DR131:DR161),"-")</f>
        <v>2.7021568216836407</v>
      </c>
      <c r="DS164" s="60"/>
      <c r="DT164" s="88">
        <f ca="1">IFERROR(_xlfn.STDEV.P(DT131:DT161),"-")</f>
        <v>1.5892040280355737</v>
      </c>
      <c r="DU164" s="60">
        <f ca="1">IFERROR(_xlfn.STDEV.P(DU131:DU161),"-")</f>
        <v>3.6555610633038076</v>
      </c>
      <c r="DV164" s="60"/>
      <c r="DW164" s="88">
        <f ca="1">IFERROR(_xlfn.STDEV.P(DW131:DW161),"-")</f>
        <v>2.1109339716391911</v>
      </c>
      <c r="DX164" s="60">
        <f ca="1">IFERROR(_xlfn.STDEV.P(DX131:DX161),"-")</f>
        <v>4.0109267532823312</v>
      </c>
      <c r="DY164" s="60"/>
      <c r="DZ164" s="88">
        <f ca="1">IFERROR(_xlfn.STDEV.P(DZ131:DZ161),"-")</f>
        <v>2.5350471516349047</v>
      </c>
      <c r="EA164" s="60">
        <f ca="1">IFERROR(_xlfn.STDEV.P(EA131:EA161),"-")</f>
        <v>4.3855911140907597</v>
      </c>
      <c r="EB164" s="60"/>
      <c r="EC164" s="88">
        <f ca="1">IFERROR(_xlfn.STDEV.P(EC131:EC161),"-")</f>
        <v>2.9031290434822563</v>
      </c>
      <c r="ED164" s="60">
        <f ca="1">IFERROR(_xlfn.STDEV.P(ED131:ED161),"-")</f>
        <v>4.3419132200448223</v>
      </c>
      <c r="EE164" s="60"/>
      <c r="EF164" s="88">
        <f ca="1">IFERROR(_xlfn.STDEV.P(EF131:EF161),"-")</f>
        <v>2.7703556096645787</v>
      </c>
      <c r="EG164" s="60">
        <f ca="1">IFERROR(_xlfn.STDEV.P(EG131:EG161),"-")</f>
        <v>4.9160994256472277</v>
      </c>
      <c r="EH164" s="60"/>
      <c r="EI164" s="88">
        <f ca="1">IFERROR(_xlfn.STDEV.P(EI131:EI161),"-")</f>
        <v>3.3196353231701217</v>
      </c>
      <c r="EJ164" s="60">
        <f ca="1">IFERROR(_xlfn.STDEV.P(EJ131:EJ161),"-")</f>
        <v>4.2981492014055149</v>
      </c>
      <c r="EK164" s="60"/>
      <c r="EL164" s="88">
        <f ca="1">IFERROR(_xlfn.STDEV.P(EL131:EL161),"-")</f>
        <v>3.0032547083238561</v>
      </c>
      <c r="EM164" s="60" t="str">
        <f ca="1">IFERROR(_xlfn.STDEV.P(EM131:EM161),"-")</f>
        <v>-</v>
      </c>
      <c r="EN164" s="60"/>
      <c r="EO164" s="88" t="str">
        <f ca="1">IFERROR(_xlfn.STDEV.P(EO131:EO161),"-")</f>
        <v>-</v>
      </c>
      <c r="EP164" s="60" t="str">
        <f>IFERROR(_xlfn.STDEV.P(EP131:EP161),"-")</f>
        <v>-</v>
      </c>
      <c r="EQ164" s="60"/>
      <c r="ER164" s="88" t="str">
        <f>IFERROR(_xlfn.STDEV.P(ER131:ER161),"-")</f>
        <v>-</v>
      </c>
      <c r="ES164" s="60" t="str">
        <f>IFERROR(_xlfn.STDEV.P(ES131:ES161),"-")</f>
        <v>-</v>
      </c>
      <c r="ET164" s="60"/>
      <c r="EU164" s="88" t="str">
        <f>IFERROR(_xlfn.STDEV.P(EU131:EU161),"-")</f>
        <v>-</v>
      </c>
      <c r="EV164" s="60" t="str">
        <f>IFERROR(_xlfn.STDEV.P(EV131:EV161),"-")</f>
        <v>-</v>
      </c>
      <c r="EW164" s="60"/>
      <c r="EX164" s="88" t="str">
        <f>IFERROR(_xlfn.STDEV.P(EX131:EX161),"-")</f>
        <v>-</v>
      </c>
      <c r="EY164" s="60" t="str">
        <f>IFERROR(_xlfn.STDEV.P(EY131:EY161),"-")</f>
        <v>-</v>
      </c>
      <c r="EZ164" s="60"/>
      <c r="FA164" s="88" t="str">
        <f>IFERROR(_xlfn.STDEV.P(FA131:FA161),"-")</f>
        <v>-</v>
      </c>
      <c r="FB164" s="60" t="str">
        <f>IFERROR(_xlfn.STDEV.P(FB131:FB161),"-")</f>
        <v>-</v>
      </c>
      <c r="FC164" s="60"/>
      <c r="FD164" s="88" t="str">
        <f>IFERROR(_xlfn.STDEV.P(FD131:FD161),"-")</f>
        <v>-</v>
      </c>
      <c r="FE164" s="60" t="str">
        <f>IFERROR(_xlfn.STDEV.P(FE131:FE161),"-")</f>
        <v>-</v>
      </c>
      <c r="FF164" s="60"/>
      <c r="FG164" s="88" t="str">
        <f>IFERROR(_xlfn.STDEV.P(FG131:FG161),"-")</f>
        <v>-</v>
      </c>
      <c r="FI164" s="87" t="s">
        <v>3250</v>
      </c>
      <c r="FJ164" s="60">
        <f ca="1">IFERROR(_xlfn.STDEV.P(FJ131:FJ161),"-")</f>
        <v>2.8793447884913403</v>
      </c>
      <c r="FK164" s="60"/>
      <c r="FL164" s="88">
        <f ca="1">IFERROR(_xlfn.STDEV.P(FL131:FL161),"-")</f>
        <v>1.8036762300278133</v>
      </c>
      <c r="FM164" s="60">
        <f ca="1">IFERROR(_xlfn.STDEV.P(FM131:FM161),"-")</f>
        <v>2.8221460997182817</v>
      </c>
      <c r="FN164" s="60"/>
      <c r="FO164" s="88">
        <f ca="1">IFERROR(_xlfn.STDEV.P(FO131:FO161),"-")</f>
        <v>1.6801024499319512</v>
      </c>
      <c r="FP164" s="60">
        <f ca="1">IFERROR(_xlfn.STDEV.P(FP131:FP161),"-")</f>
        <v>2.7021568216836407</v>
      </c>
      <c r="FQ164" s="60"/>
      <c r="FR164" s="88">
        <f ca="1">IFERROR(_xlfn.STDEV.P(FR131:FR161),"-")</f>
        <v>1.5892040280355737</v>
      </c>
      <c r="FS164" s="60">
        <f ca="1">IFERROR(_xlfn.STDEV.P(FS131:FS161),"-")</f>
        <v>3.6555610633038076</v>
      </c>
      <c r="FT164" s="60"/>
      <c r="FU164" s="88">
        <f ca="1">IFERROR(_xlfn.STDEV.P(FU131:FU161),"-")</f>
        <v>2.1109339716391911</v>
      </c>
      <c r="FV164" s="60">
        <f ca="1">IFERROR(_xlfn.STDEV.P(FV131:FV161),"-")</f>
        <v>4.0109267532823312</v>
      </c>
      <c r="FW164" s="60"/>
      <c r="FX164" s="88">
        <f ca="1">IFERROR(_xlfn.STDEV.P(FX131:FX161),"-")</f>
        <v>2.5350471516349047</v>
      </c>
      <c r="FY164" s="60">
        <f ca="1">IFERROR(_xlfn.STDEV.P(FY131:FY161),"-")</f>
        <v>4.3855911140907597</v>
      </c>
      <c r="FZ164" s="60"/>
      <c r="GA164" s="88">
        <f ca="1">IFERROR(_xlfn.STDEV.P(GA131:GA161),"-")</f>
        <v>2.9031290434822563</v>
      </c>
      <c r="GB164" s="60">
        <f ca="1">IFERROR(_xlfn.STDEV.P(GB131:GB161),"-")</f>
        <v>4.3419132200448223</v>
      </c>
      <c r="GC164" s="60"/>
      <c r="GD164" s="88">
        <f ca="1">IFERROR(_xlfn.STDEV.P(GD131:GD161),"-")</f>
        <v>2.7703556096645787</v>
      </c>
      <c r="GE164" s="60">
        <f ca="1">IFERROR(_xlfn.STDEV.P(GE131:GE161),"-")</f>
        <v>4.9160994256472277</v>
      </c>
      <c r="GF164" s="60"/>
      <c r="GG164" s="88">
        <f ca="1">IFERROR(_xlfn.STDEV.P(GG131:GG161),"-")</f>
        <v>3.3196353231701217</v>
      </c>
      <c r="GH164" s="60">
        <f ca="1">IFERROR(_xlfn.STDEV.P(GH131:GH161),"-")</f>
        <v>4.2981492014055149</v>
      </c>
      <c r="GI164" s="60"/>
      <c r="GJ164" s="88">
        <f ca="1">IFERROR(_xlfn.STDEV.P(GJ131:GJ161),"-")</f>
        <v>3.0032547083238561</v>
      </c>
      <c r="GK164" s="60" t="str">
        <f ca="1">IFERROR(_xlfn.STDEV.P(GK131:GK161),"-")</f>
        <v>-</v>
      </c>
      <c r="GL164" s="60"/>
      <c r="GM164" s="88" t="str">
        <f ca="1">IFERROR(_xlfn.STDEV.P(GM131:GM161),"-")</f>
        <v>-</v>
      </c>
      <c r="GN164" s="60" t="str">
        <f>IFERROR(_xlfn.STDEV.P(GN131:GN161),"-")</f>
        <v>-</v>
      </c>
      <c r="GO164" s="60"/>
      <c r="GP164" s="88" t="str">
        <f>IFERROR(_xlfn.STDEV.P(GP131:GP161),"-")</f>
        <v>-</v>
      </c>
      <c r="GQ164" s="60" t="str">
        <f>IFERROR(_xlfn.STDEV.P(GQ131:GQ161),"-")</f>
        <v>-</v>
      </c>
      <c r="GR164" s="60"/>
      <c r="GS164" s="88" t="str">
        <f>IFERROR(_xlfn.STDEV.P(GS131:GS161),"-")</f>
        <v>-</v>
      </c>
      <c r="GT164" s="60" t="str">
        <f>IFERROR(_xlfn.STDEV.P(GT131:GT161),"-")</f>
        <v>-</v>
      </c>
      <c r="GU164" s="60"/>
      <c r="GV164" s="88" t="str">
        <f>IFERROR(_xlfn.STDEV.P(GV131:GV161),"-")</f>
        <v>-</v>
      </c>
      <c r="GW164" s="60" t="str">
        <f>IFERROR(_xlfn.STDEV.P(GW131:GW161),"-")</f>
        <v>-</v>
      </c>
      <c r="GX164" s="60"/>
      <c r="GY164" s="88" t="str">
        <f>IFERROR(_xlfn.STDEV.P(GY131:GY161),"-")</f>
        <v>-</v>
      </c>
      <c r="GZ164" s="60" t="str">
        <f>IFERROR(_xlfn.STDEV.P(GZ131:GZ161),"-")</f>
        <v>-</v>
      </c>
      <c r="HA164" s="60"/>
      <c r="HB164" s="88" t="str">
        <f>IFERROR(_xlfn.STDEV.P(HB131:HB161),"-")</f>
        <v>-</v>
      </c>
      <c r="HC164" s="60" t="str">
        <f>IFERROR(_xlfn.STDEV.P(HC131:HC161),"-")</f>
        <v>-</v>
      </c>
      <c r="HD164" s="60"/>
      <c r="HE164" s="88" t="str">
        <f>IFERROR(_xlfn.STDEV.P(HE131:HE161),"-")</f>
        <v>-</v>
      </c>
    </row>
    <row r="165" spans="6:213" x14ac:dyDescent="0.35">
      <c r="N165" s="429" t="s">
        <v>3328</v>
      </c>
      <c r="O165" s="430"/>
      <c r="P165" s="168">
        <f ca="1">IFERROR(COUNT(P132:P161),"-")</f>
        <v>28</v>
      </c>
      <c r="Q165" s="168"/>
      <c r="R165" s="168">
        <f ca="1">IFERROR(COUNT(R132:R161),"-")</f>
        <v>28</v>
      </c>
      <c r="S165" s="168">
        <f ca="1">IFERROR(COUNT(S132:S161),"-")</f>
        <v>28</v>
      </c>
      <c r="T165" s="168"/>
      <c r="U165" s="168">
        <f ca="1">IFERROR(COUNT(U132:U161),"-")</f>
        <v>28</v>
      </c>
      <c r="V165" s="168">
        <f ca="1">IFERROR(COUNT(V132:V161),"-")</f>
        <v>28</v>
      </c>
      <c r="W165" s="168"/>
      <c r="X165" s="168">
        <f ca="1">IFERROR(COUNT(X132:X161),"-")</f>
        <v>28</v>
      </c>
      <c r="Y165" s="168">
        <f ca="1">IFERROR(COUNT(Y132:Y161),"-")</f>
        <v>28</v>
      </c>
      <c r="Z165" s="168"/>
      <c r="AA165" s="168">
        <f ca="1">IFERROR(COUNT(AA132:AA161),"-")</f>
        <v>28</v>
      </c>
      <c r="AB165" s="168">
        <f ca="1">IFERROR(COUNT(AB132:AB161),"-")</f>
        <v>28</v>
      </c>
      <c r="AC165" s="168"/>
      <c r="AD165" s="168">
        <f ca="1">IFERROR(COUNT(AD132:AD161),"-")</f>
        <v>28</v>
      </c>
      <c r="AE165" s="168">
        <f ca="1">IFERROR(COUNT(AE132:AE161),"-")</f>
        <v>28</v>
      </c>
      <c r="AF165" s="168"/>
      <c r="AG165" s="168">
        <f ca="1">IFERROR(COUNT(AG132:AG161),"-")</f>
        <v>28</v>
      </c>
      <c r="AH165" s="168">
        <f ca="1">IFERROR(COUNT(AH132:AH161),"-")</f>
        <v>28</v>
      </c>
      <c r="AI165" s="168"/>
      <c r="AJ165" s="168">
        <f ca="1">IFERROR(COUNT(AJ132:AJ161),"-")</f>
        <v>28</v>
      </c>
      <c r="AK165" s="168">
        <f ca="1">IFERROR(COUNT(AK132:AK161),"-")</f>
        <v>28</v>
      </c>
      <c r="AL165" s="168"/>
      <c r="AM165" s="168">
        <f ca="1">IFERROR(COUNT(AM132:AM161),"-")</f>
        <v>28</v>
      </c>
      <c r="AN165" s="168">
        <f ca="1">IFERROR(COUNT(AN132:AN161),"-")</f>
        <v>28</v>
      </c>
      <c r="AO165" s="168"/>
      <c r="AP165" s="168">
        <f ca="1">IFERROR(COUNT(AP132:AP161),"-")</f>
        <v>28</v>
      </c>
      <c r="AQ165" s="168">
        <f ca="1">IFERROR(COUNT(AQ132:AQ161),"-")</f>
        <v>28</v>
      </c>
      <c r="AR165" s="168"/>
      <c r="AS165" s="168">
        <f ca="1">IFERROR(COUNT(AS132:AS161),"-")</f>
        <v>28</v>
      </c>
      <c r="AT165" s="168">
        <f>IFERROR(COUNT(AT132:AT161),"-")</f>
        <v>0</v>
      </c>
      <c r="AU165" s="168"/>
      <c r="AV165" s="168">
        <f>IFERROR(COUNT(AV132:AV161),"-")</f>
        <v>0</v>
      </c>
      <c r="AW165" s="168">
        <f>IFERROR(COUNT(AW132:AW161),"-")</f>
        <v>0</v>
      </c>
      <c r="AX165" s="168"/>
      <c r="AY165" s="168">
        <f>IFERROR(COUNT(AY132:AY161),"-")</f>
        <v>0</v>
      </c>
      <c r="AZ165" s="168">
        <f>IFERROR(COUNT(AZ132:AZ161),"-")</f>
        <v>0</v>
      </c>
      <c r="BA165" s="168"/>
      <c r="BB165" s="168">
        <f>IFERROR(COUNT(BB132:BB161),"-")</f>
        <v>0</v>
      </c>
      <c r="BC165" s="168">
        <f>IFERROR(COUNT(BC132:BC161),"-")</f>
        <v>0</v>
      </c>
      <c r="BD165" s="168"/>
      <c r="BE165" s="168">
        <f>IFERROR(COUNT(BE132:BE161),"-")</f>
        <v>0</v>
      </c>
      <c r="BF165" s="168">
        <f>IFERROR(COUNT(BF132:BF161),"-")</f>
        <v>0</v>
      </c>
      <c r="BG165" s="168"/>
      <c r="BH165" s="168">
        <f>IFERROR(COUNT(BH132:BH161),"-")</f>
        <v>0</v>
      </c>
      <c r="BI165" s="168">
        <f>IFERROR(COUNT(BI132:BI161),"-")</f>
        <v>0</v>
      </c>
      <c r="BJ165" s="168"/>
      <c r="BK165" s="168">
        <f>IFERROR(COUNT(BK132:BK161),"-")</f>
        <v>0</v>
      </c>
      <c r="BN165" s="168">
        <f ca="1">IFERROR(COUNT(BN132:BN161),"-")</f>
        <v>28</v>
      </c>
      <c r="BO165" s="168"/>
      <c r="BP165" s="168">
        <f ca="1">IFERROR(COUNT(BP132:BP161),"-")</f>
        <v>28</v>
      </c>
      <c r="BQ165" s="168">
        <f ca="1">IFERROR(COUNT(BQ132:BQ161),"-")</f>
        <v>28</v>
      </c>
      <c r="BR165" s="168"/>
      <c r="BS165" s="168">
        <f ca="1">IFERROR(COUNT(BS132:BS161),"-")</f>
        <v>28</v>
      </c>
      <c r="BT165" s="168">
        <f ca="1">IFERROR(COUNT(BT132:BT161),"-")</f>
        <v>28</v>
      </c>
      <c r="BU165" s="168"/>
      <c r="BV165" s="168">
        <f ca="1">IFERROR(COUNT(BV132:BV161),"-")</f>
        <v>28</v>
      </c>
      <c r="BW165" s="168">
        <f ca="1">IFERROR(COUNT(BW132:BW161),"-")</f>
        <v>28</v>
      </c>
      <c r="BX165" s="168"/>
      <c r="BY165" s="168">
        <f ca="1">IFERROR(COUNT(BY132:BY161),"-")</f>
        <v>28</v>
      </c>
      <c r="BZ165" s="168">
        <f ca="1">IFERROR(COUNT(BZ132:BZ161),"-")</f>
        <v>28</v>
      </c>
      <c r="CA165" s="168"/>
      <c r="CB165" s="168">
        <f ca="1">IFERROR(COUNT(CB132:CB161),"-")</f>
        <v>28</v>
      </c>
      <c r="CC165" s="168">
        <f ca="1">IFERROR(COUNT(CC132:CC161),"-")</f>
        <v>28</v>
      </c>
      <c r="CD165" s="168"/>
      <c r="CE165" s="168">
        <f ca="1">IFERROR(COUNT(CE132:CE161),"-")</f>
        <v>28</v>
      </c>
      <c r="CF165" s="168">
        <f ca="1">IFERROR(COUNT(CF132:CF161),"-")</f>
        <v>28</v>
      </c>
      <c r="CG165" s="168"/>
      <c r="CH165" s="168">
        <f ca="1">IFERROR(COUNT(CH132:CH161),"-")</f>
        <v>28</v>
      </c>
      <c r="CI165" s="168">
        <f ca="1">IFERROR(COUNT(CI132:CI161),"-")</f>
        <v>28</v>
      </c>
      <c r="CJ165" s="168"/>
      <c r="CK165" s="168">
        <f ca="1">IFERROR(COUNT(CK132:CK161),"-")</f>
        <v>28</v>
      </c>
      <c r="CL165" s="168">
        <f ca="1">IFERROR(COUNT(CL132:CL161),"-")</f>
        <v>28</v>
      </c>
      <c r="CM165" s="168"/>
      <c r="CN165" s="168">
        <f ca="1">IFERROR(COUNT(CN132:CN161),"-")</f>
        <v>28</v>
      </c>
      <c r="CO165" s="168">
        <f ca="1">IFERROR(COUNT(CO132:CO161),"-")</f>
        <v>28</v>
      </c>
      <c r="CP165" s="168"/>
      <c r="CQ165" s="168">
        <f ca="1">IFERROR(COUNT(CQ132:CQ161),"-")</f>
        <v>28</v>
      </c>
      <c r="CR165" s="168">
        <f>IFERROR(COUNT(CR132:CR161),"-")</f>
        <v>0</v>
      </c>
      <c r="CS165" s="168"/>
      <c r="CT165" s="168">
        <f>IFERROR(COUNT(CT132:CT161),"-")</f>
        <v>0</v>
      </c>
      <c r="CU165" s="168">
        <f>IFERROR(COUNT(CU132:CU161),"-")</f>
        <v>0</v>
      </c>
      <c r="CV165" s="168"/>
      <c r="CW165" s="168">
        <f>IFERROR(COUNT(CW132:CW161),"-")</f>
        <v>0</v>
      </c>
      <c r="CX165" s="168">
        <f>IFERROR(COUNT(CX132:CX161),"-")</f>
        <v>0</v>
      </c>
      <c r="CY165" s="168"/>
      <c r="CZ165" s="168">
        <f>IFERROR(COUNT(CZ132:CZ161),"-")</f>
        <v>0</v>
      </c>
      <c r="DA165" s="168">
        <f>IFERROR(COUNT(DA132:DA161),"-")</f>
        <v>0</v>
      </c>
      <c r="DB165" s="168"/>
      <c r="DC165" s="168">
        <f>IFERROR(COUNT(DC132:DC161),"-")</f>
        <v>0</v>
      </c>
      <c r="DD165" s="168">
        <f>IFERROR(COUNT(DD132:DD161),"-")</f>
        <v>0</v>
      </c>
      <c r="DE165" s="168"/>
      <c r="DF165" s="168">
        <f>IFERROR(COUNT(DF132:DF161),"-")</f>
        <v>0</v>
      </c>
      <c r="DG165" s="168">
        <f>IFERROR(COUNT(DG132:DG161),"-")</f>
        <v>0</v>
      </c>
      <c r="DH165" s="168"/>
      <c r="DI165" s="168">
        <f>IFERROR(COUNT(DI132:DI161),"-")</f>
        <v>0</v>
      </c>
      <c r="DL165" s="168">
        <f ca="1">IFERROR(COUNT(DL132:DL161),"-")</f>
        <v>28</v>
      </c>
      <c r="DM165" s="168"/>
      <c r="DN165" s="168">
        <f ca="1">IFERROR(COUNT(DN132:DN161),"-")</f>
        <v>28</v>
      </c>
      <c r="DO165" s="168">
        <f ca="1">IFERROR(COUNT(DO132:DO161),"-")</f>
        <v>28</v>
      </c>
      <c r="DP165" s="168"/>
      <c r="DQ165" s="168">
        <f ca="1">IFERROR(COUNT(DQ132:DQ161),"-")</f>
        <v>28</v>
      </c>
      <c r="DR165" s="168">
        <f ca="1">IFERROR(COUNT(DR132:DR161),"-")</f>
        <v>28</v>
      </c>
      <c r="DS165" s="168"/>
      <c r="DT165" s="168">
        <f ca="1">IFERROR(COUNT(DT132:DT161),"-")</f>
        <v>28</v>
      </c>
      <c r="DU165" s="168">
        <f ca="1">IFERROR(COUNT(DU132:DU161),"-")</f>
        <v>28</v>
      </c>
      <c r="DV165" s="168"/>
      <c r="DW165" s="168">
        <f ca="1">IFERROR(COUNT(DW132:DW161),"-")</f>
        <v>28</v>
      </c>
      <c r="DX165" s="168">
        <f ca="1">IFERROR(COUNT(DX132:DX161),"-")</f>
        <v>28</v>
      </c>
      <c r="DY165" s="168"/>
      <c r="DZ165" s="168">
        <f ca="1">IFERROR(COUNT(DZ132:DZ161),"-")</f>
        <v>28</v>
      </c>
      <c r="EA165" s="168">
        <f ca="1">IFERROR(COUNT(EA132:EA161),"-")</f>
        <v>28</v>
      </c>
      <c r="EB165" s="168"/>
      <c r="EC165" s="168">
        <f ca="1">IFERROR(COUNT(EC132:EC161),"-")</f>
        <v>28</v>
      </c>
      <c r="ED165" s="168">
        <f ca="1">IFERROR(COUNT(ED132:ED161),"-")</f>
        <v>28</v>
      </c>
      <c r="EE165" s="168"/>
      <c r="EF165" s="168">
        <f ca="1">IFERROR(COUNT(EF132:EF161),"-")</f>
        <v>28</v>
      </c>
      <c r="EG165" s="168">
        <f ca="1">IFERROR(COUNT(EG132:EG161),"-")</f>
        <v>28</v>
      </c>
      <c r="EH165" s="168"/>
      <c r="EI165" s="168">
        <f ca="1">IFERROR(COUNT(EI132:EI161),"-")</f>
        <v>28</v>
      </c>
      <c r="EJ165" s="168">
        <f ca="1">IFERROR(COUNT(EJ132:EJ161),"-")</f>
        <v>28</v>
      </c>
      <c r="EK165" s="168"/>
      <c r="EL165" s="168">
        <f ca="1">IFERROR(COUNT(EL132:EL161),"-")</f>
        <v>28</v>
      </c>
      <c r="EM165" s="168">
        <f ca="1">IFERROR(COUNT(EM132:EM161),"-")</f>
        <v>0</v>
      </c>
      <c r="EN165" s="168"/>
      <c r="EO165" s="168">
        <f ca="1">IFERROR(COUNT(EO132:EO161),"-")</f>
        <v>0</v>
      </c>
      <c r="EP165" s="168">
        <f>IFERROR(COUNT(EP132:EP161),"-")</f>
        <v>0</v>
      </c>
      <c r="EQ165" s="168"/>
      <c r="ER165" s="168">
        <f>IFERROR(COUNT(ER132:ER161),"-")</f>
        <v>0</v>
      </c>
      <c r="ES165" s="168">
        <f>IFERROR(COUNT(ES132:ES161),"-")</f>
        <v>0</v>
      </c>
      <c r="ET165" s="168"/>
      <c r="EU165" s="168">
        <f>IFERROR(COUNT(EU132:EU161),"-")</f>
        <v>0</v>
      </c>
      <c r="EV165" s="168">
        <f>IFERROR(COUNT(EV132:EV161),"-")</f>
        <v>0</v>
      </c>
      <c r="EW165" s="168"/>
      <c r="EX165" s="168">
        <f>IFERROR(COUNT(EX132:EX161),"-")</f>
        <v>0</v>
      </c>
      <c r="EY165" s="168">
        <f>IFERROR(COUNT(EY132:EY161),"-")</f>
        <v>0</v>
      </c>
      <c r="EZ165" s="168"/>
      <c r="FA165" s="168">
        <f>IFERROR(COUNT(FA132:FA161),"-")</f>
        <v>0</v>
      </c>
      <c r="FB165" s="168">
        <f>IFERROR(COUNT(FB132:FB161),"-")</f>
        <v>0</v>
      </c>
      <c r="FC165" s="168"/>
      <c r="FD165" s="168">
        <f>IFERROR(COUNT(FD132:FD161),"-")</f>
        <v>0</v>
      </c>
      <c r="FE165" s="168">
        <f>IFERROR(COUNT(FE132:FE161),"-")</f>
        <v>0</v>
      </c>
      <c r="FF165" s="168"/>
      <c r="FG165" s="168">
        <f>IFERROR(COUNT(FG132:FG161),"-")</f>
        <v>0</v>
      </c>
      <c r="FJ165" s="168">
        <f ca="1">IFERROR(COUNT(FJ132:FJ161),"-")</f>
        <v>28</v>
      </c>
      <c r="FK165" s="168"/>
      <c r="FL165" s="168">
        <f ca="1">IFERROR(COUNT(FL132:FL161),"-")</f>
        <v>28</v>
      </c>
      <c r="FM165" s="168">
        <f ca="1">IFERROR(COUNT(FM132:FM161),"-")</f>
        <v>28</v>
      </c>
      <c r="FN165" s="168"/>
      <c r="FO165" s="168">
        <f ca="1">IFERROR(COUNT(FO132:FO161),"-")</f>
        <v>28</v>
      </c>
      <c r="FP165" s="168">
        <f ca="1">IFERROR(COUNT(FP132:FP161),"-")</f>
        <v>28</v>
      </c>
      <c r="FQ165" s="168"/>
      <c r="FR165" s="168">
        <f ca="1">IFERROR(COUNT(FR132:FR161),"-")</f>
        <v>28</v>
      </c>
      <c r="FS165" s="168">
        <f ca="1">IFERROR(COUNT(FS132:FS161),"-")</f>
        <v>28</v>
      </c>
      <c r="FT165" s="168"/>
      <c r="FU165" s="168">
        <f ca="1">IFERROR(COUNT(FU132:FU161),"-")</f>
        <v>28</v>
      </c>
      <c r="FV165" s="168">
        <f ca="1">IFERROR(COUNT(FV132:FV161),"-")</f>
        <v>28</v>
      </c>
      <c r="FW165" s="168"/>
      <c r="FX165" s="168">
        <f ca="1">IFERROR(COUNT(FX132:FX161),"-")</f>
        <v>28</v>
      </c>
      <c r="FY165" s="168">
        <f ca="1">IFERROR(COUNT(FY132:FY161),"-")</f>
        <v>28</v>
      </c>
      <c r="FZ165" s="168"/>
      <c r="GA165" s="168">
        <f ca="1">IFERROR(COUNT(GA132:GA161),"-")</f>
        <v>28</v>
      </c>
      <c r="GB165" s="168">
        <f ca="1">IFERROR(COUNT(GB132:GB161),"-")</f>
        <v>28</v>
      </c>
      <c r="GC165" s="168"/>
      <c r="GD165" s="168">
        <f ca="1">IFERROR(COUNT(GD132:GD161),"-")</f>
        <v>28</v>
      </c>
      <c r="GE165" s="168">
        <f ca="1">IFERROR(COUNT(GE132:GE161),"-")</f>
        <v>28</v>
      </c>
      <c r="GF165" s="168"/>
      <c r="GG165" s="168">
        <f ca="1">IFERROR(COUNT(GG132:GG161),"-")</f>
        <v>28</v>
      </c>
      <c r="GH165" s="168">
        <f ca="1">IFERROR(COUNT(GH132:GH161),"-")</f>
        <v>28</v>
      </c>
      <c r="GI165" s="168"/>
      <c r="GJ165" s="168">
        <f ca="1">IFERROR(COUNT(GJ132:GJ161),"-")</f>
        <v>28</v>
      </c>
      <c r="GK165" s="168">
        <f ca="1">IFERROR(COUNT(GK132:GK161),"-")</f>
        <v>0</v>
      </c>
      <c r="GL165" s="168"/>
      <c r="GM165" s="168">
        <f ca="1">IFERROR(COUNT(GM132:GM161),"-")</f>
        <v>0</v>
      </c>
      <c r="GN165" s="168">
        <f>IFERROR(COUNT(GN132:GN161),"-")</f>
        <v>0</v>
      </c>
      <c r="GO165" s="168"/>
      <c r="GP165" s="168">
        <f>IFERROR(COUNT(GP132:GP161),"-")</f>
        <v>0</v>
      </c>
      <c r="GQ165" s="168">
        <f>IFERROR(COUNT(GQ132:GQ161),"-")</f>
        <v>0</v>
      </c>
      <c r="GR165" s="168"/>
      <c r="GS165" s="168">
        <f>IFERROR(COUNT(GS132:GS161),"-")</f>
        <v>0</v>
      </c>
      <c r="GT165" s="168">
        <f>IFERROR(COUNT(GT132:GT161),"-")</f>
        <v>0</v>
      </c>
      <c r="GU165" s="168"/>
      <c r="GV165" s="168">
        <f>IFERROR(COUNT(GV132:GV161),"-")</f>
        <v>0</v>
      </c>
      <c r="GW165" s="168">
        <f>IFERROR(COUNT(GW132:GW161),"-")</f>
        <v>0</v>
      </c>
      <c r="GX165" s="168"/>
      <c r="GY165" s="168">
        <f>IFERROR(COUNT(GY132:GY161),"-")</f>
        <v>0</v>
      </c>
      <c r="GZ165" s="168">
        <f>IFERROR(COUNT(GZ132:GZ161),"-")</f>
        <v>0</v>
      </c>
      <c r="HA165" s="168"/>
      <c r="HB165" s="168">
        <f>IFERROR(COUNT(HB132:HB161),"-")</f>
        <v>0</v>
      </c>
      <c r="HC165" s="168">
        <f>IFERROR(COUNT(HC132:HC161),"-")</f>
        <v>0</v>
      </c>
      <c r="HD165" s="168"/>
      <c r="HE165" s="168">
        <f>IFERROR(COUNT(HE132:HE161),"-")</f>
        <v>0</v>
      </c>
    </row>
    <row r="166" spans="6:213" ht="16" thickBot="1" x14ac:dyDescent="0.4"/>
    <row r="167" spans="6:213" ht="31.5" thickBot="1" x14ac:dyDescent="0.4">
      <c r="M167" s="431" t="s">
        <v>3231</v>
      </c>
      <c r="N167" s="431"/>
      <c r="P167" s="78" t="s">
        <v>3246</v>
      </c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U167" s="79"/>
      <c r="AV167" s="79"/>
      <c r="AW167" s="79"/>
      <c r="AX167" s="79"/>
      <c r="AY167" s="79"/>
      <c r="AZ167" s="79"/>
      <c r="BA167" s="79"/>
      <c r="BB167" s="79"/>
      <c r="BC167" s="79"/>
      <c r="BD167" s="79"/>
      <c r="BE167" s="79"/>
      <c r="BF167" s="79"/>
      <c r="BG167" s="79"/>
      <c r="BH167" s="79"/>
      <c r="BI167" s="79"/>
      <c r="BJ167" s="79"/>
      <c r="BK167" s="80"/>
      <c r="BN167" s="78" t="s">
        <v>3245</v>
      </c>
      <c r="BO167" s="79"/>
      <c r="BP167" s="79"/>
      <c r="BQ167" s="79"/>
      <c r="BR167" s="79"/>
      <c r="BS167" s="79"/>
      <c r="BT167" s="79"/>
      <c r="BU167" s="79"/>
      <c r="BV167" s="79"/>
      <c r="BW167" s="79"/>
      <c r="BX167" s="79"/>
      <c r="BY167" s="79"/>
      <c r="BZ167" s="79"/>
      <c r="CA167" s="79"/>
      <c r="CB167" s="79"/>
      <c r="CC167" s="79"/>
      <c r="CD167" s="79"/>
      <c r="CE167" s="79"/>
      <c r="CF167" s="79"/>
      <c r="CG167" s="79"/>
      <c r="CH167" s="79"/>
      <c r="CI167" s="79"/>
      <c r="CJ167" s="79"/>
      <c r="CK167" s="79"/>
      <c r="CL167" s="79"/>
      <c r="CM167" s="79"/>
      <c r="CN167" s="79"/>
      <c r="CO167" s="79"/>
      <c r="CP167" s="79"/>
      <c r="CQ167" s="79"/>
      <c r="CR167" s="79"/>
      <c r="CS167" s="79"/>
      <c r="CT167" s="79"/>
      <c r="CU167" s="79"/>
      <c r="CV167" s="79"/>
      <c r="CW167" s="79"/>
      <c r="CX167" s="79"/>
      <c r="CY167" s="79"/>
      <c r="CZ167" s="79"/>
      <c r="DA167" s="79"/>
      <c r="DB167" s="79"/>
      <c r="DC167" s="79"/>
      <c r="DD167" s="79"/>
      <c r="DE167" s="79"/>
      <c r="DF167" s="79"/>
      <c r="DG167" s="79"/>
      <c r="DH167" s="79"/>
      <c r="DI167" s="80"/>
      <c r="DL167" s="78" t="s">
        <v>3244</v>
      </c>
      <c r="DM167" s="79"/>
      <c r="DN167" s="79"/>
      <c r="DO167" s="79"/>
      <c r="DP167" s="79"/>
      <c r="DQ167" s="79"/>
      <c r="DR167" s="79"/>
      <c r="DS167" s="79"/>
      <c r="DT167" s="79"/>
      <c r="DU167" s="79"/>
      <c r="DV167" s="79"/>
      <c r="DW167" s="79"/>
      <c r="DX167" s="79"/>
      <c r="DY167" s="79"/>
      <c r="DZ167" s="79"/>
      <c r="EA167" s="79"/>
      <c r="EB167" s="79"/>
      <c r="EC167" s="79"/>
      <c r="ED167" s="79"/>
      <c r="EE167" s="79"/>
      <c r="EF167" s="79"/>
      <c r="EG167" s="79"/>
      <c r="EH167" s="79"/>
      <c r="EI167" s="79"/>
      <c r="EJ167" s="79"/>
      <c r="EK167" s="79"/>
      <c r="EL167" s="79"/>
      <c r="EM167" s="79"/>
      <c r="EN167" s="79"/>
      <c r="EO167" s="79"/>
      <c r="EP167" s="79"/>
      <c r="EQ167" s="79"/>
      <c r="ER167" s="79"/>
      <c r="ES167" s="79"/>
      <c r="ET167" s="79"/>
      <c r="EU167" s="79"/>
      <c r="EV167" s="79"/>
      <c r="EW167" s="79"/>
      <c r="EX167" s="79"/>
      <c r="EY167" s="79"/>
      <c r="EZ167" s="79"/>
      <c r="FA167" s="79"/>
      <c r="FB167" s="79"/>
      <c r="FC167" s="79"/>
      <c r="FD167" s="79"/>
      <c r="FE167" s="79"/>
      <c r="FF167" s="79"/>
      <c r="FG167" s="80"/>
      <c r="FJ167" s="78" t="s">
        <v>3243</v>
      </c>
      <c r="FK167" s="79"/>
      <c r="FL167" s="79"/>
      <c r="FM167" s="79"/>
      <c r="FN167" s="79"/>
      <c r="FO167" s="79"/>
      <c r="FP167" s="79"/>
      <c r="FQ167" s="79"/>
      <c r="FR167" s="79"/>
      <c r="FS167" s="79"/>
      <c r="FT167" s="79"/>
      <c r="FU167" s="79"/>
      <c r="FV167" s="79"/>
      <c r="FW167" s="79"/>
      <c r="FX167" s="79"/>
      <c r="FY167" s="79"/>
      <c r="FZ167" s="79"/>
      <c r="GA167" s="79"/>
      <c r="GB167" s="79"/>
      <c r="GC167" s="79"/>
      <c r="GD167" s="79"/>
      <c r="GE167" s="79"/>
      <c r="GF167" s="79"/>
      <c r="GG167" s="79"/>
      <c r="GH167" s="79"/>
      <c r="GI167" s="79"/>
      <c r="GJ167" s="79"/>
      <c r="GK167" s="79"/>
      <c r="GL167" s="79"/>
      <c r="GM167" s="79"/>
      <c r="GN167" s="79"/>
      <c r="GO167" s="79"/>
      <c r="GP167" s="79"/>
      <c r="GQ167" s="79"/>
      <c r="GR167" s="79"/>
      <c r="GS167" s="79"/>
      <c r="GT167" s="79"/>
      <c r="GU167" s="79"/>
      <c r="GV167" s="79"/>
      <c r="GW167" s="79"/>
      <c r="GX167" s="79"/>
      <c r="GY167" s="79"/>
      <c r="GZ167" s="79"/>
      <c r="HA167" s="79"/>
      <c r="HB167" s="79"/>
      <c r="HC167" s="79"/>
      <c r="HD167" s="79"/>
      <c r="HE167" s="80"/>
    </row>
    <row r="168" spans="6:213" x14ac:dyDescent="0.35">
      <c r="M168" s="31"/>
      <c r="N168" s="48"/>
      <c r="P168" s="70" t="s">
        <v>3213</v>
      </c>
      <c r="Q168" s="72"/>
      <c r="R168" s="71"/>
      <c r="S168" s="72" t="s">
        <v>3214</v>
      </c>
      <c r="T168" s="72"/>
      <c r="U168" s="71"/>
      <c r="V168" s="72" t="s">
        <v>3215</v>
      </c>
      <c r="W168" s="72"/>
      <c r="X168" s="71"/>
      <c r="Y168" s="72" t="s">
        <v>3216</v>
      </c>
      <c r="Z168" s="72"/>
      <c r="AA168" s="71"/>
      <c r="AB168" s="72" t="s">
        <v>3217</v>
      </c>
      <c r="AC168" s="72"/>
      <c r="AD168" s="71"/>
      <c r="AE168" s="72" t="s">
        <v>3218</v>
      </c>
      <c r="AF168" s="72"/>
      <c r="AG168" s="71"/>
      <c r="AH168" s="72" t="s">
        <v>3219</v>
      </c>
      <c r="AI168" s="72"/>
      <c r="AJ168" s="71"/>
      <c r="AK168" s="72" t="s">
        <v>3220</v>
      </c>
      <c r="AL168" s="72"/>
      <c r="AM168" s="71"/>
      <c r="AN168" s="72" t="s">
        <v>3221</v>
      </c>
      <c r="AO168" s="72"/>
      <c r="AP168" s="71"/>
      <c r="AQ168" s="72" t="s">
        <v>3222</v>
      </c>
      <c r="AR168" s="72"/>
      <c r="AS168" s="71"/>
      <c r="AT168" s="72" t="s">
        <v>3223</v>
      </c>
      <c r="AU168" s="72"/>
      <c r="AV168" s="71"/>
      <c r="AW168" s="72" t="s">
        <v>3224</v>
      </c>
      <c r="AX168" s="72"/>
      <c r="AY168" s="71"/>
      <c r="AZ168" s="72" t="s">
        <v>3225</v>
      </c>
      <c r="BA168" s="72"/>
      <c r="BB168" s="71"/>
      <c r="BC168" s="72" t="s">
        <v>3226</v>
      </c>
      <c r="BD168" s="72"/>
      <c r="BE168" s="71"/>
      <c r="BF168" s="72" t="s">
        <v>3227</v>
      </c>
      <c r="BG168" s="72"/>
      <c r="BH168" s="71"/>
      <c r="BI168" s="72" t="s">
        <v>3228</v>
      </c>
      <c r="BJ168" s="72"/>
      <c r="BK168" s="73"/>
      <c r="BL168" s="19"/>
      <c r="BM168" s="19"/>
      <c r="BN168" s="70" t="s">
        <v>3213</v>
      </c>
      <c r="BO168" s="72"/>
      <c r="BP168" s="71"/>
      <c r="BQ168" s="72" t="s">
        <v>3214</v>
      </c>
      <c r="BR168" s="72"/>
      <c r="BS168" s="71"/>
      <c r="BT168" s="72" t="s">
        <v>3215</v>
      </c>
      <c r="BU168" s="72"/>
      <c r="BV168" s="71"/>
      <c r="BW168" s="72" t="s">
        <v>3216</v>
      </c>
      <c r="BX168" s="72"/>
      <c r="BY168" s="71"/>
      <c r="BZ168" s="72" t="s">
        <v>3217</v>
      </c>
      <c r="CA168" s="72"/>
      <c r="CB168" s="71"/>
      <c r="CC168" s="72" t="s">
        <v>3218</v>
      </c>
      <c r="CD168" s="72"/>
      <c r="CE168" s="71"/>
      <c r="CF168" s="72" t="s">
        <v>3219</v>
      </c>
      <c r="CG168" s="72"/>
      <c r="CH168" s="71"/>
      <c r="CI168" s="72" t="s">
        <v>3220</v>
      </c>
      <c r="CJ168" s="72"/>
      <c r="CK168" s="71"/>
      <c r="CL168" s="72" t="s">
        <v>3221</v>
      </c>
      <c r="CM168" s="72"/>
      <c r="CN168" s="71"/>
      <c r="CO168" s="72" t="s">
        <v>3222</v>
      </c>
      <c r="CP168" s="72"/>
      <c r="CQ168" s="71"/>
      <c r="CR168" s="72" t="s">
        <v>3223</v>
      </c>
      <c r="CS168" s="72"/>
      <c r="CT168" s="71"/>
      <c r="CU168" s="72" t="s">
        <v>3224</v>
      </c>
      <c r="CV168" s="72"/>
      <c r="CW168" s="71"/>
      <c r="CX168" s="72" t="s">
        <v>3225</v>
      </c>
      <c r="CY168" s="72"/>
      <c r="CZ168" s="71"/>
      <c r="DA168" s="72" t="s">
        <v>3226</v>
      </c>
      <c r="DB168" s="72"/>
      <c r="DC168" s="71"/>
      <c r="DD168" s="72" t="s">
        <v>3227</v>
      </c>
      <c r="DE168" s="72"/>
      <c r="DF168" s="71"/>
      <c r="DG168" s="72" t="s">
        <v>3228</v>
      </c>
      <c r="DH168" s="72"/>
      <c r="DI168" s="73"/>
      <c r="DJ168" s="19"/>
      <c r="DK168" s="19"/>
      <c r="DL168" s="70" t="s">
        <v>3213</v>
      </c>
      <c r="DM168" s="72"/>
      <c r="DN168" s="71"/>
      <c r="DO168" s="72" t="s">
        <v>3214</v>
      </c>
      <c r="DP168" s="72"/>
      <c r="DQ168" s="71"/>
      <c r="DR168" s="72" t="s">
        <v>3215</v>
      </c>
      <c r="DS168" s="72"/>
      <c r="DT168" s="71"/>
      <c r="DU168" s="72" t="s">
        <v>3216</v>
      </c>
      <c r="DV168" s="72"/>
      <c r="DW168" s="71"/>
      <c r="DX168" s="72" t="s">
        <v>3217</v>
      </c>
      <c r="DY168" s="72"/>
      <c r="DZ168" s="71"/>
      <c r="EA168" s="72" t="s">
        <v>3218</v>
      </c>
      <c r="EB168" s="72"/>
      <c r="EC168" s="71"/>
      <c r="ED168" s="72" t="s">
        <v>3219</v>
      </c>
      <c r="EE168" s="72"/>
      <c r="EF168" s="71"/>
      <c r="EG168" s="72" t="s">
        <v>3220</v>
      </c>
      <c r="EH168" s="72"/>
      <c r="EI168" s="71"/>
      <c r="EJ168" s="72" t="s">
        <v>3221</v>
      </c>
      <c r="EK168" s="72"/>
      <c r="EL168" s="71"/>
      <c r="EM168" s="72" t="s">
        <v>3222</v>
      </c>
      <c r="EN168" s="72"/>
      <c r="EO168" s="71"/>
      <c r="EP168" s="72" t="s">
        <v>3223</v>
      </c>
      <c r="EQ168" s="72"/>
      <c r="ER168" s="71"/>
      <c r="ES168" s="72" t="s">
        <v>3224</v>
      </c>
      <c r="ET168" s="72"/>
      <c r="EU168" s="71"/>
      <c r="EV168" s="72" t="s">
        <v>3225</v>
      </c>
      <c r="EW168" s="72"/>
      <c r="EX168" s="71"/>
      <c r="EY168" s="72" t="s">
        <v>3226</v>
      </c>
      <c r="EZ168" s="72"/>
      <c r="FA168" s="71"/>
      <c r="FB168" s="72" t="s">
        <v>3227</v>
      </c>
      <c r="FC168" s="72"/>
      <c r="FD168" s="71"/>
      <c r="FE168" s="72" t="s">
        <v>3228</v>
      </c>
      <c r="FF168" s="72"/>
      <c r="FG168" s="73"/>
      <c r="FH168" s="19"/>
      <c r="FI168" s="19"/>
      <c r="FJ168" s="70" t="s">
        <v>3213</v>
      </c>
      <c r="FK168" s="72"/>
      <c r="FL168" s="71"/>
      <c r="FM168" s="72" t="s">
        <v>3214</v>
      </c>
      <c r="FN168" s="72"/>
      <c r="FO168" s="71"/>
      <c r="FP168" s="72" t="s">
        <v>3215</v>
      </c>
      <c r="FQ168" s="72"/>
      <c r="FR168" s="71"/>
      <c r="FS168" s="72" t="s">
        <v>3216</v>
      </c>
      <c r="FT168" s="72"/>
      <c r="FU168" s="71"/>
      <c r="FV168" s="72" t="s">
        <v>3217</v>
      </c>
      <c r="FW168" s="72"/>
      <c r="FX168" s="71"/>
      <c r="FY168" s="72" t="s">
        <v>3218</v>
      </c>
      <c r="FZ168" s="72"/>
      <c r="GA168" s="71"/>
      <c r="GB168" s="72" t="s">
        <v>3219</v>
      </c>
      <c r="GC168" s="72"/>
      <c r="GD168" s="71"/>
      <c r="GE168" s="72" t="s">
        <v>3220</v>
      </c>
      <c r="GF168" s="72"/>
      <c r="GG168" s="71"/>
      <c r="GH168" s="72" t="s">
        <v>3221</v>
      </c>
      <c r="GI168" s="72"/>
      <c r="GJ168" s="71"/>
      <c r="GK168" s="72" t="s">
        <v>3222</v>
      </c>
      <c r="GL168" s="72"/>
      <c r="GM168" s="71"/>
      <c r="GN168" s="72" t="s">
        <v>3223</v>
      </c>
      <c r="GO168" s="72"/>
      <c r="GP168" s="71"/>
      <c r="GQ168" s="72" t="s">
        <v>3224</v>
      </c>
      <c r="GR168" s="72"/>
      <c r="GS168" s="71"/>
      <c r="GT168" s="72" t="s">
        <v>3225</v>
      </c>
      <c r="GU168" s="72"/>
      <c r="GV168" s="71"/>
      <c r="GW168" s="72" t="s">
        <v>3226</v>
      </c>
      <c r="GX168" s="72"/>
      <c r="GY168" s="71"/>
      <c r="GZ168" s="72" t="s">
        <v>3227</v>
      </c>
      <c r="HA168" s="72"/>
      <c r="HB168" s="71"/>
      <c r="HC168" s="72" t="s">
        <v>3228</v>
      </c>
      <c r="HD168" s="72"/>
      <c r="HE168" s="73"/>
    </row>
    <row r="169" spans="6:213" ht="44" thickBot="1" x14ac:dyDescent="0.4">
      <c r="M169" s="113" t="s">
        <v>3212</v>
      </c>
      <c r="N169" s="114" t="s">
        <v>3087</v>
      </c>
      <c r="P169" s="74" t="str">
        <f t="shared" ref="P169:BK169" si="189">P4</f>
        <v>Avg Temp</v>
      </c>
      <c r="Q169" s="76"/>
      <c r="R169" s="75" t="str">
        <f t="shared" si="189"/>
        <v>Abs. Value</v>
      </c>
      <c r="S169" s="76" t="str">
        <f t="shared" si="189"/>
        <v>Avg Temp</v>
      </c>
      <c r="T169" s="76"/>
      <c r="U169" s="75" t="str">
        <f t="shared" si="189"/>
        <v>Abs. Value</v>
      </c>
      <c r="V169" s="76" t="str">
        <f t="shared" si="189"/>
        <v>Avg Temp</v>
      </c>
      <c r="W169" s="76"/>
      <c r="X169" s="75" t="str">
        <f t="shared" si="189"/>
        <v>Abs. Value</v>
      </c>
      <c r="Y169" s="76" t="str">
        <f t="shared" si="189"/>
        <v>Avg Temp</v>
      </c>
      <c r="Z169" s="76"/>
      <c r="AA169" s="75" t="str">
        <f t="shared" si="189"/>
        <v>Abs. Value</v>
      </c>
      <c r="AB169" s="76" t="str">
        <f t="shared" si="189"/>
        <v>Avg Temp</v>
      </c>
      <c r="AC169" s="76"/>
      <c r="AD169" s="75" t="str">
        <f t="shared" si="189"/>
        <v>Abs. Value</v>
      </c>
      <c r="AE169" s="76" t="str">
        <f t="shared" si="189"/>
        <v>Avg Temp</v>
      </c>
      <c r="AF169" s="76"/>
      <c r="AG169" s="75" t="str">
        <f t="shared" si="189"/>
        <v>Abs. Value</v>
      </c>
      <c r="AH169" s="76" t="str">
        <f t="shared" si="189"/>
        <v>Avg Temp</v>
      </c>
      <c r="AI169" s="76"/>
      <c r="AJ169" s="75" t="str">
        <f t="shared" si="189"/>
        <v>Abs. Value</v>
      </c>
      <c r="AK169" s="76" t="str">
        <f t="shared" si="189"/>
        <v>Avg Temp</v>
      </c>
      <c r="AL169" s="76"/>
      <c r="AM169" s="75" t="str">
        <f t="shared" si="189"/>
        <v>Abs. Value</v>
      </c>
      <c r="AN169" s="76" t="str">
        <f t="shared" si="189"/>
        <v>Avg Temp</v>
      </c>
      <c r="AO169" s="76"/>
      <c r="AP169" s="75" t="str">
        <f t="shared" si="189"/>
        <v>Abs. Value</v>
      </c>
      <c r="AQ169" s="76" t="str">
        <f t="shared" si="189"/>
        <v>Avg Temp</v>
      </c>
      <c r="AR169" s="76"/>
      <c r="AS169" s="75" t="str">
        <f t="shared" si="189"/>
        <v>Abs. Value</v>
      </c>
      <c r="AT169" s="76" t="str">
        <f t="shared" si="189"/>
        <v>Avg Temp</v>
      </c>
      <c r="AU169" s="76"/>
      <c r="AV169" s="75" t="str">
        <f t="shared" si="189"/>
        <v>Abs. Value</v>
      </c>
      <c r="AW169" s="76" t="str">
        <f t="shared" si="189"/>
        <v>Avg Temp</v>
      </c>
      <c r="AX169" s="76"/>
      <c r="AY169" s="75" t="str">
        <f t="shared" si="189"/>
        <v>Abs. Value</v>
      </c>
      <c r="AZ169" s="76" t="str">
        <f t="shared" si="189"/>
        <v>Avg Temp</v>
      </c>
      <c r="BA169" s="76"/>
      <c r="BB169" s="75" t="str">
        <f t="shared" si="189"/>
        <v>Abs. Value</v>
      </c>
      <c r="BC169" s="76" t="str">
        <f t="shared" si="189"/>
        <v>Avg Temp</v>
      </c>
      <c r="BD169" s="76"/>
      <c r="BE169" s="75" t="str">
        <f t="shared" si="189"/>
        <v>Abs. Value</v>
      </c>
      <c r="BF169" s="76" t="str">
        <f t="shared" si="189"/>
        <v>Avg Temp</v>
      </c>
      <c r="BG169" s="76"/>
      <c r="BH169" s="75" t="str">
        <f t="shared" si="189"/>
        <v>Abs. Value</v>
      </c>
      <c r="BI169" s="76" t="str">
        <f t="shared" si="189"/>
        <v>Avg Temp</v>
      </c>
      <c r="BJ169" s="76"/>
      <c r="BK169" s="77" t="str">
        <f t="shared" si="189"/>
        <v>Abs. Value</v>
      </c>
      <c r="BL169" s="26"/>
      <c r="BM169" s="26"/>
      <c r="BN169" s="74" t="str">
        <f>P4</f>
        <v>Avg Temp</v>
      </c>
      <c r="BO169" s="76"/>
      <c r="BP169" s="75" t="str">
        <f>R4</f>
        <v>Abs. Value</v>
      </c>
      <c r="BQ169" s="76" t="str">
        <f>S4</f>
        <v>Avg Temp</v>
      </c>
      <c r="BR169" s="76"/>
      <c r="BS169" s="75" t="str">
        <f>U4</f>
        <v>Abs. Value</v>
      </c>
      <c r="BT169" s="76" t="str">
        <f>V4</f>
        <v>Avg Temp</v>
      </c>
      <c r="BU169" s="76"/>
      <c r="BV169" s="75" t="str">
        <f>X4</f>
        <v>Abs. Value</v>
      </c>
      <c r="BW169" s="76" t="str">
        <f>Y4</f>
        <v>Avg Temp</v>
      </c>
      <c r="BX169" s="76"/>
      <c r="BY169" s="75" t="str">
        <f>AA4</f>
        <v>Abs. Value</v>
      </c>
      <c r="BZ169" s="76" t="str">
        <f>AB4</f>
        <v>Avg Temp</v>
      </c>
      <c r="CA169" s="76"/>
      <c r="CB169" s="75" t="str">
        <f>AD4</f>
        <v>Abs. Value</v>
      </c>
      <c r="CC169" s="76" t="str">
        <f>AE4</f>
        <v>Avg Temp</v>
      </c>
      <c r="CD169" s="76"/>
      <c r="CE169" s="75" t="str">
        <f>AG4</f>
        <v>Abs. Value</v>
      </c>
      <c r="CF169" s="76" t="str">
        <f>AH4</f>
        <v>Avg Temp</v>
      </c>
      <c r="CG169" s="76"/>
      <c r="CH169" s="75" t="str">
        <f>AJ4</f>
        <v>Abs. Value</v>
      </c>
      <c r="CI169" s="76" t="str">
        <f>AK4</f>
        <v>Avg Temp</v>
      </c>
      <c r="CJ169" s="76"/>
      <c r="CK169" s="75" t="str">
        <f>AM4</f>
        <v>Abs. Value</v>
      </c>
      <c r="CL169" s="76" t="str">
        <f>AN4</f>
        <v>Avg Temp</v>
      </c>
      <c r="CM169" s="76"/>
      <c r="CN169" s="75" t="str">
        <f>AP4</f>
        <v>Abs. Value</v>
      </c>
      <c r="CO169" s="76" t="str">
        <f>AQ4</f>
        <v>Avg Temp</v>
      </c>
      <c r="CP169" s="76"/>
      <c r="CQ169" s="75" t="str">
        <f>AS4</f>
        <v>Abs. Value</v>
      </c>
      <c r="CR169" s="76" t="str">
        <f>AT4</f>
        <v>Avg Temp</v>
      </c>
      <c r="CS169" s="76"/>
      <c r="CT169" s="75" t="str">
        <f>AV4</f>
        <v>Abs. Value</v>
      </c>
      <c r="CU169" s="76" t="str">
        <f>AW4</f>
        <v>Avg Temp</v>
      </c>
      <c r="CV169" s="76"/>
      <c r="CW169" s="75" t="str">
        <f>AY4</f>
        <v>Abs. Value</v>
      </c>
      <c r="CX169" s="76" t="str">
        <f>AZ4</f>
        <v>Avg Temp</v>
      </c>
      <c r="CY169" s="76"/>
      <c r="CZ169" s="75" t="str">
        <f>BB4</f>
        <v>Abs. Value</v>
      </c>
      <c r="DA169" s="76" t="str">
        <f>BC4</f>
        <v>Avg Temp</v>
      </c>
      <c r="DB169" s="76"/>
      <c r="DC169" s="75" t="str">
        <f>BE4</f>
        <v>Abs. Value</v>
      </c>
      <c r="DD169" s="76" t="str">
        <f>BF4</f>
        <v>Avg Temp</v>
      </c>
      <c r="DE169" s="76"/>
      <c r="DF169" s="75" t="str">
        <f>BH4</f>
        <v>Abs. Value</v>
      </c>
      <c r="DG169" s="76" t="str">
        <f>BI4</f>
        <v>Avg Temp</v>
      </c>
      <c r="DH169" s="76"/>
      <c r="DI169" s="77" t="str">
        <f>BK4</f>
        <v>Abs. Value</v>
      </c>
      <c r="DJ169" s="26"/>
      <c r="DK169" s="26"/>
      <c r="DL169" s="74" t="str">
        <f>P4</f>
        <v>Avg Temp</v>
      </c>
      <c r="DM169" s="76"/>
      <c r="DN169" s="75" t="str">
        <f>R4</f>
        <v>Abs. Value</v>
      </c>
      <c r="DO169" s="76" t="str">
        <f>S4</f>
        <v>Avg Temp</v>
      </c>
      <c r="DP169" s="76"/>
      <c r="DQ169" s="75" t="str">
        <f>U4</f>
        <v>Abs. Value</v>
      </c>
      <c r="DR169" s="76" t="str">
        <f>V4</f>
        <v>Avg Temp</v>
      </c>
      <c r="DS169" s="76"/>
      <c r="DT169" s="75" t="str">
        <f>X4</f>
        <v>Abs. Value</v>
      </c>
      <c r="DU169" s="76" t="str">
        <f>Y4</f>
        <v>Avg Temp</v>
      </c>
      <c r="DV169" s="76"/>
      <c r="DW169" s="75" t="str">
        <f>AA4</f>
        <v>Abs. Value</v>
      </c>
      <c r="DX169" s="76" t="str">
        <f>AB4</f>
        <v>Avg Temp</v>
      </c>
      <c r="DY169" s="76"/>
      <c r="DZ169" s="75" t="str">
        <f>AD4</f>
        <v>Abs. Value</v>
      </c>
      <c r="EA169" s="76" t="str">
        <f>AE4</f>
        <v>Avg Temp</v>
      </c>
      <c r="EB169" s="76"/>
      <c r="EC169" s="75" t="str">
        <f>AG4</f>
        <v>Abs. Value</v>
      </c>
      <c r="ED169" s="76" t="str">
        <f>AH4</f>
        <v>Avg Temp</v>
      </c>
      <c r="EE169" s="76"/>
      <c r="EF169" s="75" t="str">
        <f>AJ4</f>
        <v>Abs. Value</v>
      </c>
      <c r="EG169" s="76" t="str">
        <f>AK4</f>
        <v>Avg Temp</v>
      </c>
      <c r="EH169" s="76"/>
      <c r="EI169" s="75" t="str">
        <f>AM4</f>
        <v>Abs. Value</v>
      </c>
      <c r="EJ169" s="76" t="str">
        <f>AN4</f>
        <v>Avg Temp</v>
      </c>
      <c r="EK169" s="76"/>
      <c r="EL169" s="75" t="str">
        <f>AP4</f>
        <v>Abs. Value</v>
      </c>
      <c r="EM169" s="76" t="str">
        <f>AQ4</f>
        <v>Avg Temp</v>
      </c>
      <c r="EN169" s="76"/>
      <c r="EO169" s="75" t="str">
        <f>AS4</f>
        <v>Abs. Value</v>
      </c>
      <c r="EP169" s="76" t="str">
        <f>AT4</f>
        <v>Avg Temp</v>
      </c>
      <c r="EQ169" s="76"/>
      <c r="ER169" s="75" t="str">
        <f>AV4</f>
        <v>Abs. Value</v>
      </c>
      <c r="ES169" s="76" t="str">
        <f>AW4</f>
        <v>Avg Temp</v>
      </c>
      <c r="ET169" s="76"/>
      <c r="EU169" s="75" t="str">
        <f>AY4</f>
        <v>Abs. Value</v>
      </c>
      <c r="EV169" s="76" t="str">
        <f>AZ4</f>
        <v>Avg Temp</v>
      </c>
      <c r="EW169" s="76"/>
      <c r="EX169" s="75" t="str">
        <f>BB4</f>
        <v>Abs. Value</v>
      </c>
      <c r="EY169" s="76" t="str">
        <f>BC4</f>
        <v>Avg Temp</v>
      </c>
      <c r="EZ169" s="76"/>
      <c r="FA169" s="75" t="str">
        <f>BE4</f>
        <v>Abs. Value</v>
      </c>
      <c r="FB169" s="76" t="str">
        <f>BF4</f>
        <v>Avg Temp</v>
      </c>
      <c r="FC169" s="76"/>
      <c r="FD169" s="75" t="str">
        <f>BH4</f>
        <v>Abs. Value</v>
      </c>
      <c r="FE169" s="76" t="str">
        <f>BI4</f>
        <v>Avg Temp</v>
      </c>
      <c r="FF169" s="76"/>
      <c r="FG169" s="77" t="str">
        <f>BK4</f>
        <v>Abs. Value</v>
      </c>
      <c r="FH169" s="26"/>
      <c r="FI169" s="26"/>
      <c r="FJ169" s="74" t="str">
        <f>P4</f>
        <v>Avg Temp</v>
      </c>
      <c r="FK169" s="76"/>
      <c r="FL169" s="75" t="str">
        <f>R4</f>
        <v>Abs. Value</v>
      </c>
      <c r="FM169" s="76" t="str">
        <f>S4</f>
        <v>Avg Temp</v>
      </c>
      <c r="FN169" s="76"/>
      <c r="FO169" s="75" t="str">
        <f>U4</f>
        <v>Abs. Value</v>
      </c>
      <c r="FP169" s="76" t="str">
        <f>V4</f>
        <v>Avg Temp</v>
      </c>
      <c r="FQ169" s="76"/>
      <c r="FR169" s="75" t="str">
        <f>X4</f>
        <v>Abs. Value</v>
      </c>
      <c r="FS169" s="76" t="str">
        <f>Y4</f>
        <v>Avg Temp</v>
      </c>
      <c r="FT169" s="76"/>
      <c r="FU169" s="75" t="str">
        <f>AA4</f>
        <v>Abs. Value</v>
      </c>
      <c r="FV169" s="76" t="str">
        <f>AB4</f>
        <v>Avg Temp</v>
      </c>
      <c r="FW169" s="76"/>
      <c r="FX169" s="75" t="str">
        <f>AD4</f>
        <v>Abs. Value</v>
      </c>
      <c r="FY169" s="76" t="str">
        <f>AE4</f>
        <v>Avg Temp</v>
      </c>
      <c r="FZ169" s="76"/>
      <c r="GA169" s="75" t="str">
        <f>AG4</f>
        <v>Abs. Value</v>
      </c>
      <c r="GB169" s="76" t="str">
        <f>AH4</f>
        <v>Avg Temp</v>
      </c>
      <c r="GC169" s="76"/>
      <c r="GD169" s="75" t="str">
        <f>AJ4</f>
        <v>Abs. Value</v>
      </c>
      <c r="GE169" s="76" t="str">
        <f>AK4</f>
        <v>Avg Temp</v>
      </c>
      <c r="GF169" s="76"/>
      <c r="GG169" s="75" t="str">
        <f>AM4</f>
        <v>Abs. Value</v>
      </c>
      <c r="GH169" s="76" t="str">
        <f>AN4</f>
        <v>Avg Temp</v>
      </c>
      <c r="GI169" s="76"/>
      <c r="GJ169" s="75" t="str">
        <f>AP4</f>
        <v>Abs. Value</v>
      </c>
      <c r="GK169" s="76" t="str">
        <f>AQ4</f>
        <v>Avg Temp</v>
      </c>
      <c r="GL169" s="76"/>
      <c r="GM169" s="75" t="str">
        <f>AS4</f>
        <v>Abs. Value</v>
      </c>
      <c r="GN169" s="76" t="str">
        <f>AT4</f>
        <v>Avg Temp</v>
      </c>
      <c r="GO169" s="76"/>
      <c r="GP169" s="75" t="str">
        <f>AV4</f>
        <v>Abs. Value</v>
      </c>
      <c r="GQ169" s="76" t="str">
        <f>AW4</f>
        <v>Avg Temp</v>
      </c>
      <c r="GR169" s="76"/>
      <c r="GS169" s="75" t="str">
        <f>AY4</f>
        <v>Abs. Value</v>
      </c>
      <c r="GT169" s="76" t="str">
        <f>AZ4</f>
        <v>Avg Temp</v>
      </c>
      <c r="GU169" s="76"/>
      <c r="GV169" s="75" t="str">
        <f>BB4</f>
        <v>Abs. Value</v>
      </c>
      <c r="GW169" s="76" t="str">
        <f>BC4</f>
        <v>Avg Temp</v>
      </c>
      <c r="GX169" s="76"/>
      <c r="GY169" s="75" t="str">
        <f>BE4</f>
        <v>Abs. Value</v>
      </c>
      <c r="GZ169" s="76" t="str">
        <f>BF4</f>
        <v>Avg Temp</v>
      </c>
      <c r="HA169" s="76"/>
      <c r="HB169" s="75" t="str">
        <f>BH4</f>
        <v>Abs. Value</v>
      </c>
      <c r="HC169" s="76" t="str">
        <f>BI4</f>
        <v>Avg Temp</v>
      </c>
      <c r="HD169" s="76"/>
      <c r="HE169" s="77" t="str">
        <f>BK4</f>
        <v>Abs. Value</v>
      </c>
    </row>
    <row r="170" spans="6:213" x14ac:dyDescent="0.35">
      <c r="H170" s="301">
        <f t="shared" ref="H170:I189" si="190">H5</f>
        <v>0</v>
      </c>
      <c r="I170" s="301" t="str">
        <f t="shared" si="190"/>
        <v>Y</v>
      </c>
      <c r="M170" s="115">
        <f t="shared" ref="M170:N189" ca="1" si="191">M5</f>
        <v>44808</v>
      </c>
      <c r="N170" s="130">
        <f t="shared" si="191"/>
        <v>0</v>
      </c>
      <c r="P170" s="61"/>
      <c r="Q170" s="297"/>
      <c r="R170" s="142"/>
      <c r="S170" s="34"/>
      <c r="T170" s="34"/>
      <c r="U170" s="142"/>
      <c r="V170" s="34"/>
      <c r="W170" s="34"/>
      <c r="X170" s="142"/>
      <c r="Y170" s="34"/>
      <c r="Z170" s="34"/>
      <c r="AA170" s="142"/>
      <c r="AB170" s="34"/>
      <c r="AC170" s="34"/>
      <c r="AD170" s="142"/>
      <c r="AE170" s="34"/>
      <c r="AF170" s="34"/>
      <c r="AG170" s="142"/>
      <c r="AH170" s="34"/>
      <c r="AI170" s="34"/>
      <c r="AJ170" s="142"/>
      <c r="AK170" s="34"/>
      <c r="AL170" s="34"/>
      <c r="AM170" s="142"/>
      <c r="AN170" s="34"/>
      <c r="AO170" s="34"/>
      <c r="AP170" s="142"/>
      <c r="AQ170" s="34"/>
      <c r="AR170" s="34"/>
      <c r="AS170" s="142"/>
      <c r="AT170" s="34"/>
      <c r="AU170" s="34"/>
      <c r="AV170" s="142"/>
      <c r="AW170" s="34"/>
      <c r="AX170" s="34"/>
      <c r="AY170" s="142"/>
      <c r="AZ170" s="34"/>
      <c r="BA170" s="34"/>
      <c r="BB170" s="142"/>
      <c r="BC170" s="34"/>
      <c r="BD170" s="34"/>
      <c r="BE170" s="142"/>
      <c r="BF170" s="34"/>
      <c r="BG170" s="34"/>
      <c r="BH170" s="142"/>
      <c r="BI170" s="34"/>
      <c r="BJ170" s="299"/>
      <c r="BK170" s="143"/>
      <c r="BN170" s="61"/>
      <c r="BO170" s="297"/>
      <c r="BP170" s="142"/>
      <c r="BQ170" s="34"/>
      <c r="BR170" s="34"/>
      <c r="BS170" s="142"/>
      <c r="BT170" s="34"/>
      <c r="BU170" s="34"/>
      <c r="BV170" s="142"/>
      <c r="BW170" s="34"/>
      <c r="BX170" s="34"/>
      <c r="BY170" s="142"/>
      <c r="BZ170" s="34"/>
      <c r="CA170" s="34"/>
      <c r="CB170" s="142"/>
      <c r="CC170" s="34"/>
      <c r="CD170" s="34"/>
      <c r="CE170" s="142"/>
      <c r="CF170" s="34"/>
      <c r="CG170" s="34"/>
      <c r="CH170" s="142"/>
      <c r="CI170" s="34"/>
      <c r="CJ170" s="34"/>
      <c r="CK170" s="142"/>
      <c r="CL170" s="34"/>
      <c r="CM170" s="34"/>
      <c r="CN170" s="142"/>
      <c r="CO170" s="34"/>
      <c r="CP170" s="34"/>
      <c r="CQ170" s="142"/>
      <c r="CR170" s="34"/>
      <c r="CS170" s="34"/>
      <c r="CT170" s="142"/>
      <c r="CU170" s="34"/>
      <c r="CV170" s="34"/>
      <c r="CW170" s="142"/>
      <c r="CX170" s="34"/>
      <c r="CY170" s="34"/>
      <c r="CZ170" s="142"/>
      <c r="DA170" s="34"/>
      <c r="DB170" s="34"/>
      <c r="DC170" s="142"/>
      <c r="DD170" s="34"/>
      <c r="DE170" s="34"/>
      <c r="DF170" s="142"/>
      <c r="DG170" s="34"/>
      <c r="DH170" s="299"/>
      <c r="DI170" s="143"/>
      <c r="DL170" s="61"/>
      <c r="DM170" s="297"/>
      <c r="DN170" s="142"/>
      <c r="DO170" s="34"/>
      <c r="DP170" s="34"/>
      <c r="DQ170" s="142"/>
      <c r="DR170" s="34"/>
      <c r="DS170" s="34"/>
      <c r="DT170" s="142"/>
      <c r="DU170" s="34"/>
      <c r="DV170" s="34"/>
      <c r="DW170" s="142"/>
      <c r="DX170" s="34"/>
      <c r="DY170" s="34"/>
      <c r="DZ170" s="142"/>
      <c r="EA170" s="34"/>
      <c r="EB170" s="34"/>
      <c r="EC170" s="142"/>
      <c r="ED170" s="34"/>
      <c r="EE170" s="34"/>
      <c r="EF170" s="142"/>
      <c r="EG170" s="34"/>
      <c r="EH170" s="34"/>
      <c r="EI170" s="142"/>
      <c r="EJ170" s="34"/>
      <c r="EK170" s="34"/>
      <c r="EL170" s="142"/>
      <c r="EM170" s="34"/>
      <c r="EN170" s="34"/>
      <c r="EO170" s="142"/>
      <c r="EP170" s="34"/>
      <c r="EQ170" s="34"/>
      <c r="ER170" s="142"/>
      <c r="ES170" s="34"/>
      <c r="ET170" s="34"/>
      <c r="EU170" s="142"/>
      <c r="EV170" s="34"/>
      <c r="EW170" s="34"/>
      <c r="EX170" s="142"/>
      <c r="EY170" s="34"/>
      <c r="EZ170" s="34"/>
      <c r="FA170" s="142"/>
      <c r="FB170" s="34"/>
      <c r="FC170" s="34"/>
      <c r="FD170" s="142"/>
      <c r="FE170" s="34"/>
      <c r="FF170" s="299"/>
      <c r="FG170" s="143"/>
      <c r="FJ170" s="61"/>
      <c r="FK170" s="297"/>
      <c r="FL170" s="142"/>
      <c r="FM170" s="34"/>
      <c r="FN170" s="34"/>
      <c r="FO170" s="142"/>
      <c r="FP170" s="34"/>
      <c r="FQ170" s="34"/>
      <c r="FR170" s="142"/>
      <c r="FS170" s="34"/>
      <c r="FT170" s="34"/>
      <c r="FU170" s="142"/>
      <c r="FV170" s="34"/>
      <c r="FW170" s="34"/>
      <c r="FX170" s="142"/>
      <c r="FY170" s="34"/>
      <c r="FZ170" s="34"/>
      <c r="GA170" s="142"/>
      <c r="GB170" s="34"/>
      <c r="GC170" s="34"/>
      <c r="GD170" s="142"/>
      <c r="GE170" s="34"/>
      <c r="GF170" s="34"/>
      <c r="GG170" s="142"/>
      <c r="GH170" s="34"/>
      <c r="GI170" s="34"/>
      <c r="GJ170" s="142"/>
      <c r="GK170" s="34"/>
      <c r="GL170" s="34"/>
      <c r="GM170" s="142"/>
      <c r="GN170" s="34"/>
      <c r="GO170" s="34"/>
      <c r="GP170" s="142"/>
      <c r="GQ170" s="34"/>
      <c r="GR170" s="34"/>
      <c r="GS170" s="142"/>
      <c r="GT170" s="34"/>
      <c r="GU170" s="34"/>
      <c r="GV170" s="142"/>
      <c r="GW170" s="34"/>
      <c r="GX170" s="34"/>
      <c r="GY170" s="142"/>
      <c r="GZ170" s="34"/>
      <c r="HA170" s="34"/>
      <c r="HB170" s="142"/>
      <c r="HC170" s="34"/>
      <c r="HD170" s="299"/>
      <c r="HE170" s="143"/>
    </row>
    <row r="171" spans="6:213" x14ac:dyDescent="0.35">
      <c r="H171" s="301">
        <f t="shared" si="190"/>
        <v>0</v>
      </c>
      <c r="I171" s="301" t="str">
        <f t="shared" si="190"/>
        <v>Y</v>
      </c>
      <c r="M171" s="117">
        <f t="shared" ca="1" si="191"/>
        <v>44807</v>
      </c>
      <c r="N171" s="130">
        <f t="shared" si="191"/>
        <v>0</v>
      </c>
      <c r="P171" s="62"/>
      <c r="Q171" s="298"/>
      <c r="R171" s="144"/>
      <c r="S171" s="57"/>
      <c r="T171" s="57"/>
      <c r="U171" s="144"/>
      <c r="V171" s="57"/>
      <c r="W171" s="57"/>
      <c r="X171" s="144"/>
      <c r="Y171" s="57"/>
      <c r="Z171" s="57"/>
      <c r="AA171" s="144"/>
      <c r="AB171" s="57"/>
      <c r="AC171" s="57"/>
      <c r="AD171" s="144"/>
      <c r="AE171" s="57"/>
      <c r="AF171" s="57"/>
      <c r="AG171" s="144"/>
      <c r="AH171" s="57"/>
      <c r="AI171" s="57"/>
      <c r="AJ171" s="144"/>
      <c r="AK171" s="57"/>
      <c r="AL171" s="57"/>
      <c r="AM171" s="144"/>
      <c r="AN171" s="57"/>
      <c r="AO171" s="57"/>
      <c r="AP171" s="144"/>
      <c r="AQ171" s="57"/>
      <c r="AR171" s="57"/>
      <c r="AS171" s="144"/>
      <c r="AT171" s="57"/>
      <c r="AU171" s="57"/>
      <c r="AV171" s="144"/>
      <c r="AW171" s="57"/>
      <c r="AX171" s="57"/>
      <c r="AY171" s="144"/>
      <c r="AZ171" s="57"/>
      <c r="BA171" s="57"/>
      <c r="BB171" s="144"/>
      <c r="BC171" s="57"/>
      <c r="BD171" s="57"/>
      <c r="BE171" s="144"/>
      <c r="BF171" s="57"/>
      <c r="BG171" s="57"/>
      <c r="BH171" s="144"/>
      <c r="BI171" s="57"/>
      <c r="BJ171" s="300"/>
      <c r="BK171" s="145"/>
      <c r="BN171" s="62"/>
      <c r="BO171" s="298"/>
      <c r="BP171" s="144"/>
      <c r="BQ171" s="57"/>
      <c r="BR171" s="57"/>
      <c r="BS171" s="144"/>
      <c r="BT171" s="57"/>
      <c r="BU171" s="57"/>
      <c r="BV171" s="144"/>
      <c r="BW171" s="57"/>
      <c r="BX171" s="57"/>
      <c r="BY171" s="144"/>
      <c r="BZ171" s="57"/>
      <c r="CA171" s="57"/>
      <c r="CB171" s="144"/>
      <c r="CC171" s="57"/>
      <c r="CD171" s="57"/>
      <c r="CE171" s="144"/>
      <c r="CF171" s="57"/>
      <c r="CG171" s="57"/>
      <c r="CH171" s="144"/>
      <c r="CI171" s="57"/>
      <c r="CJ171" s="57"/>
      <c r="CK171" s="144"/>
      <c r="CL171" s="57"/>
      <c r="CM171" s="57"/>
      <c r="CN171" s="144"/>
      <c r="CO171" s="57"/>
      <c r="CP171" s="57"/>
      <c r="CQ171" s="144"/>
      <c r="CR171" s="57"/>
      <c r="CS171" s="57"/>
      <c r="CT171" s="144"/>
      <c r="CU171" s="57"/>
      <c r="CV171" s="57"/>
      <c r="CW171" s="144"/>
      <c r="CX171" s="57"/>
      <c r="CY171" s="57"/>
      <c r="CZ171" s="144"/>
      <c r="DA171" s="57"/>
      <c r="DB171" s="57"/>
      <c r="DC171" s="144"/>
      <c r="DD171" s="57"/>
      <c r="DE171" s="57"/>
      <c r="DF171" s="144"/>
      <c r="DG171" s="57"/>
      <c r="DH171" s="300"/>
      <c r="DI171" s="145"/>
      <c r="DL171" s="62"/>
      <c r="DM171" s="298"/>
      <c r="DN171" s="144"/>
      <c r="DO171" s="57"/>
      <c r="DP171" s="57"/>
      <c r="DQ171" s="144"/>
      <c r="DR171" s="57"/>
      <c r="DS171" s="57"/>
      <c r="DT171" s="144"/>
      <c r="DU171" s="57"/>
      <c r="DV171" s="57"/>
      <c r="DW171" s="144"/>
      <c r="DX171" s="57"/>
      <c r="DY171" s="57"/>
      <c r="DZ171" s="144"/>
      <c r="EA171" s="57"/>
      <c r="EB171" s="57"/>
      <c r="EC171" s="144"/>
      <c r="ED171" s="57"/>
      <c r="EE171" s="57"/>
      <c r="EF171" s="144"/>
      <c r="EG171" s="57"/>
      <c r="EH171" s="57"/>
      <c r="EI171" s="144"/>
      <c r="EJ171" s="57"/>
      <c r="EK171" s="57"/>
      <c r="EL171" s="144"/>
      <c r="EM171" s="57"/>
      <c r="EN171" s="57"/>
      <c r="EO171" s="144"/>
      <c r="EP171" s="57"/>
      <c r="EQ171" s="57"/>
      <c r="ER171" s="144"/>
      <c r="ES171" s="57"/>
      <c r="ET171" s="57"/>
      <c r="EU171" s="144"/>
      <c r="EV171" s="57"/>
      <c r="EW171" s="57"/>
      <c r="EX171" s="144"/>
      <c r="EY171" s="57"/>
      <c r="EZ171" s="57"/>
      <c r="FA171" s="144"/>
      <c r="FB171" s="57"/>
      <c r="FC171" s="57"/>
      <c r="FD171" s="144"/>
      <c r="FE171" s="57"/>
      <c r="FF171" s="300"/>
      <c r="FG171" s="145"/>
      <c r="FJ171" s="62"/>
      <c r="FK171" s="298"/>
      <c r="FL171" s="144"/>
      <c r="FM171" s="57"/>
      <c r="FN171" s="57"/>
      <c r="FO171" s="144"/>
      <c r="FP171" s="57"/>
      <c r="FQ171" s="57"/>
      <c r="FR171" s="144"/>
      <c r="FS171" s="57"/>
      <c r="FT171" s="57"/>
      <c r="FU171" s="144"/>
      <c r="FV171" s="57"/>
      <c r="FW171" s="57"/>
      <c r="FX171" s="144"/>
      <c r="FY171" s="57"/>
      <c r="FZ171" s="57"/>
      <c r="GA171" s="144"/>
      <c r="GB171" s="57"/>
      <c r="GC171" s="57"/>
      <c r="GD171" s="144"/>
      <c r="GE171" s="57"/>
      <c r="GF171" s="57"/>
      <c r="GG171" s="144"/>
      <c r="GH171" s="57"/>
      <c r="GI171" s="57"/>
      <c r="GJ171" s="144"/>
      <c r="GK171" s="57"/>
      <c r="GL171" s="57"/>
      <c r="GM171" s="144"/>
      <c r="GN171" s="57"/>
      <c r="GO171" s="57"/>
      <c r="GP171" s="144"/>
      <c r="GQ171" s="57"/>
      <c r="GR171" s="57"/>
      <c r="GS171" s="144"/>
      <c r="GT171" s="57"/>
      <c r="GU171" s="57"/>
      <c r="GV171" s="144"/>
      <c r="GW171" s="57"/>
      <c r="GX171" s="57"/>
      <c r="GY171" s="144"/>
      <c r="GZ171" s="57"/>
      <c r="HA171" s="57"/>
      <c r="HB171" s="144"/>
      <c r="HC171" s="57"/>
      <c r="HD171" s="300"/>
      <c r="HE171" s="145"/>
    </row>
    <row r="172" spans="6:213" x14ac:dyDescent="0.35">
      <c r="H172" s="301">
        <f t="shared" si="190"/>
        <v>0</v>
      </c>
      <c r="I172" s="301" t="str">
        <f t="shared" si="190"/>
        <v>Y</v>
      </c>
      <c r="M172" s="117">
        <f t="shared" ca="1" si="191"/>
        <v>44806</v>
      </c>
      <c r="N172" s="130">
        <f t="shared" si="191"/>
        <v>0</v>
      </c>
      <c r="P172" s="62"/>
      <c r="Q172" s="298"/>
      <c r="R172" s="144"/>
      <c r="S172" s="57"/>
      <c r="T172" s="57"/>
      <c r="U172" s="144"/>
      <c r="V172" s="57"/>
      <c r="W172" s="57"/>
      <c r="X172" s="144"/>
      <c r="Y172" s="57"/>
      <c r="Z172" s="57"/>
      <c r="AA172" s="144"/>
      <c r="AB172" s="57"/>
      <c r="AC172" s="57"/>
      <c r="AD172" s="144"/>
      <c r="AE172" s="57"/>
      <c r="AF172" s="57"/>
      <c r="AG172" s="144"/>
      <c r="AH172" s="57"/>
      <c r="AI172" s="57"/>
      <c r="AJ172" s="144"/>
      <c r="AK172" s="57"/>
      <c r="AL172" s="57"/>
      <c r="AM172" s="144"/>
      <c r="AN172" s="57"/>
      <c r="AO172" s="57"/>
      <c r="AP172" s="144"/>
      <c r="AQ172" s="57"/>
      <c r="AR172" s="57"/>
      <c r="AS172" s="144"/>
      <c r="AT172" s="57"/>
      <c r="AU172" s="57"/>
      <c r="AV172" s="144"/>
      <c r="AW172" s="57"/>
      <c r="AX172" s="57"/>
      <c r="AY172" s="144"/>
      <c r="AZ172" s="57"/>
      <c r="BA172" s="57"/>
      <c r="BB172" s="144"/>
      <c r="BC172" s="57"/>
      <c r="BD172" s="57"/>
      <c r="BE172" s="144"/>
      <c r="BF172" s="57"/>
      <c r="BG172" s="57"/>
      <c r="BH172" s="144"/>
      <c r="BI172" s="57"/>
      <c r="BJ172" s="300"/>
      <c r="BK172" s="145"/>
      <c r="BN172" s="62"/>
      <c r="BO172" s="298"/>
      <c r="BP172" s="144"/>
      <c r="BQ172" s="57"/>
      <c r="BR172" s="57"/>
      <c r="BS172" s="144"/>
      <c r="BT172" s="57"/>
      <c r="BU172" s="57"/>
      <c r="BV172" s="144"/>
      <c r="BW172" s="57"/>
      <c r="BX172" s="57"/>
      <c r="BY172" s="144"/>
      <c r="BZ172" s="57"/>
      <c r="CA172" s="57"/>
      <c r="CB172" s="144"/>
      <c r="CC172" s="57"/>
      <c r="CD172" s="57"/>
      <c r="CE172" s="144"/>
      <c r="CF172" s="57"/>
      <c r="CG172" s="57"/>
      <c r="CH172" s="144"/>
      <c r="CI172" s="57"/>
      <c r="CJ172" s="57"/>
      <c r="CK172" s="144"/>
      <c r="CL172" s="57"/>
      <c r="CM172" s="57"/>
      <c r="CN172" s="144"/>
      <c r="CO172" s="57"/>
      <c r="CP172" s="57"/>
      <c r="CQ172" s="144"/>
      <c r="CR172" s="57"/>
      <c r="CS172" s="57"/>
      <c r="CT172" s="144"/>
      <c r="CU172" s="57"/>
      <c r="CV172" s="57"/>
      <c r="CW172" s="144"/>
      <c r="CX172" s="57"/>
      <c r="CY172" s="57"/>
      <c r="CZ172" s="144"/>
      <c r="DA172" s="57"/>
      <c r="DB172" s="57"/>
      <c r="DC172" s="144"/>
      <c r="DD172" s="57"/>
      <c r="DE172" s="57"/>
      <c r="DF172" s="144"/>
      <c r="DG172" s="57"/>
      <c r="DH172" s="300"/>
      <c r="DI172" s="145"/>
      <c r="DL172" s="62"/>
      <c r="DM172" s="298"/>
      <c r="DN172" s="144"/>
      <c r="DO172" s="57"/>
      <c r="DP172" s="57"/>
      <c r="DQ172" s="144"/>
      <c r="DR172" s="57"/>
      <c r="DS172" s="57"/>
      <c r="DT172" s="144"/>
      <c r="DU172" s="57"/>
      <c r="DV172" s="57"/>
      <c r="DW172" s="144"/>
      <c r="DX172" s="57"/>
      <c r="DY172" s="57"/>
      <c r="DZ172" s="144"/>
      <c r="EA172" s="57"/>
      <c r="EB172" s="57"/>
      <c r="EC172" s="144"/>
      <c r="ED172" s="57"/>
      <c r="EE172" s="57"/>
      <c r="EF172" s="144"/>
      <c r="EG172" s="57"/>
      <c r="EH172" s="57"/>
      <c r="EI172" s="144"/>
      <c r="EJ172" s="57"/>
      <c r="EK172" s="57"/>
      <c r="EL172" s="144"/>
      <c r="EM172" s="57"/>
      <c r="EN172" s="57"/>
      <c r="EO172" s="144"/>
      <c r="EP172" s="57"/>
      <c r="EQ172" s="57"/>
      <c r="ER172" s="144"/>
      <c r="ES172" s="57"/>
      <c r="ET172" s="57"/>
      <c r="EU172" s="144"/>
      <c r="EV172" s="57"/>
      <c r="EW172" s="57"/>
      <c r="EX172" s="144"/>
      <c r="EY172" s="57"/>
      <c r="EZ172" s="57"/>
      <c r="FA172" s="144"/>
      <c r="FB172" s="57"/>
      <c r="FC172" s="57"/>
      <c r="FD172" s="144"/>
      <c r="FE172" s="57"/>
      <c r="FF172" s="300"/>
      <c r="FG172" s="145"/>
      <c r="FJ172" s="62"/>
      <c r="FK172" s="298"/>
      <c r="FL172" s="144"/>
      <c r="FM172" s="57"/>
      <c r="FN172" s="57"/>
      <c r="FO172" s="144"/>
      <c r="FP172" s="57"/>
      <c r="FQ172" s="57"/>
      <c r="FR172" s="144"/>
      <c r="FS172" s="57"/>
      <c r="FT172" s="57"/>
      <c r="FU172" s="144"/>
      <c r="FV172" s="57"/>
      <c r="FW172" s="57"/>
      <c r="FX172" s="144"/>
      <c r="FY172" s="57"/>
      <c r="FZ172" s="57"/>
      <c r="GA172" s="144"/>
      <c r="GB172" s="57"/>
      <c r="GC172" s="57"/>
      <c r="GD172" s="144"/>
      <c r="GE172" s="57"/>
      <c r="GF172" s="57"/>
      <c r="GG172" s="144"/>
      <c r="GH172" s="57"/>
      <c r="GI172" s="57"/>
      <c r="GJ172" s="144"/>
      <c r="GK172" s="57"/>
      <c r="GL172" s="57"/>
      <c r="GM172" s="144"/>
      <c r="GN172" s="57"/>
      <c r="GO172" s="57"/>
      <c r="GP172" s="144"/>
      <c r="GQ172" s="57"/>
      <c r="GR172" s="57"/>
      <c r="GS172" s="144"/>
      <c r="GT172" s="57"/>
      <c r="GU172" s="57"/>
      <c r="GV172" s="144"/>
      <c r="GW172" s="57"/>
      <c r="GX172" s="57"/>
      <c r="GY172" s="144"/>
      <c r="GZ172" s="57"/>
      <c r="HA172" s="57"/>
      <c r="HB172" s="144"/>
      <c r="HC172" s="57"/>
      <c r="HD172" s="300"/>
      <c r="HE172" s="145"/>
    </row>
    <row r="173" spans="6:213" x14ac:dyDescent="0.35">
      <c r="H173" s="301">
        <f t="shared" si="190"/>
        <v>0</v>
      </c>
      <c r="I173" s="301" t="str">
        <f t="shared" si="190"/>
        <v>Y</v>
      </c>
      <c r="M173" s="117">
        <f t="shared" ca="1" si="191"/>
        <v>44805</v>
      </c>
      <c r="N173" s="130">
        <f t="shared" si="191"/>
        <v>0</v>
      </c>
      <c r="P173" s="62"/>
      <c r="Q173" s="298"/>
      <c r="R173" s="144"/>
      <c r="S173" s="57"/>
      <c r="T173" s="57"/>
      <c r="U173" s="144"/>
      <c r="V173" s="57"/>
      <c r="W173" s="57"/>
      <c r="X173" s="144"/>
      <c r="Y173" s="57"/>
      <c r="Z173" s="57"/>
      <c r="AA173" s="144"/>
      <c r="AB173" s="57"/>
      <c r="AC173" s="57"/>
      <c r="AD173" s="144"/>
      <c r="AE173" s="57"/>
      <c r="AF173" s="57"/>
      <c r="AG173" s="144"/>
      <c r="AH173" s="57"/>
      <c r="AI173" s="57"/>
      <c r="AJ173" s="144"/>
      <c r="AK173" s="57"/>
      <c r="AL173" s="57"/>
      <c r="AM173" s="144"/>
      <c r="AN173" s="57"/>
      <c r="AO173" s="57"/>
      <c r="AP173" s="144"/>
      <c r="AQ173" s="57"/>
      <c r="AR173" s="57"/>
      <c r="AS173" s="144"/>
      <c r="AT173" s="57"/>
      <c r="AU173" s="57"/>
      <c r="AV173" s="144"/>
      <c r="AW173" s="57"/>
      <c r="AX173" s="57"/>
      <c r="AY173" s="144"/>
      <c r="AZ173" s="57"/>
      <c r="BA173" s="57"/>
      <c r="BB173" s="144"/>
      <c r="BC173" s="57"/>
      <c r="BD173" s="57"/>
      <c r="BE173" s="144"/>
      <c r="BF173" s="57"/>
      <c r="BG173" s="57"/>
      <c r="BH173" s="144"/>
      <c r="BI173" s="57"/>
      <c r="BJ173" s="300"/>
      <c r="BK173" s="145"/>
      <c r="BN173" s="62"/>
      <c r="BO173" s="298"/>
      <c r="BP173" s="144"/>
      <c r="BQ173" s="57"/>
      <c r="BR173" s="57"/>
      <c r="BS173" s="144"/>
      <c r="BT173" s="57"/>
      <c r="BU173" s="57"/>
      <c r="BV173" s="144"/>
      <c r="BW173" s="57"/>
      <c r="BX173" s="57"/>
      <c r="BY173" s="144"/>
      <c r="BZ173" s="57"/>
      <c r="CA173" s="57"/>
      <c r="CB173" s="144"/>
      <c r="CC173" s="57"/>
      <c r="CD173" s="57"/>
      <c r="CE173" s="144"/>
      <c r="CF173" s="57"/>
      <c r="CG173" s="57"/>
      <c r="CH173" s="144"/>
      <c r="CI173" s="57"/>
      <c r="CJ173" s="57"/>
      <c r="CK173" s="144"/>
      <c r="CL173" s="57"/>
      <c r="CM173" s="57"/>
      <c r="CN173" s="144"/>
      <c r="CO173" s="57"/>
      <c r="CP173" s="57"/>
      <c r="CQ173" s="144"/>
      <c r="CR173" s="57"/>
      <c r="CS173" s="57"/>
      <c r="CT173" s="144"/>
      <c r="CU173" s="57"/>
      <c r="CV173" s="57"/>
      <c r="CW173" s="144"/>
      <c r="CX173" s="57"/>
      <c r="CY173" s="57"/>
      <c r="CZ173" s="144"/>
      <c r="DA173" s="57"/>
      <c r="DB173" s="57"/>
      <c r="DC173" s="144"/>
      <c r="DD173" s="57"/>
      <c r="DE173" s="57"/>
      <c r="DF173" s="144"/>
      <c r="DG173" s="57"/>
      <c r="DH173" s="300"/>
      <c r="DI173" s="145"/>
      <c r="DL173" s="62"/>
      <c r="DM173" s="298"/>
      <c r="DN173" s="144"/>
      <c r="DO173" s="57"/>
      <c r="DP173" s="57"/>
      <c r="DQ173" s="144"/>
      <c r="DR173" s="57"/>
      <c r="DS173" s="57"/>
      <c r="DT173" s="144"/>
      <c r="DU173" s="57"/>
      <c r="DV173" s="57"/>
      <c r="DW173" s="144"/>
      <c r="DX173" s="57"/>
      <c r="DY173" s="57"/>
      <c r="DZ173" s="144"/>
      <c r="EA173" s="57"/>
      <c r="EB173" s="57"/>
      <c r="EC173" s="144"/>
      <c r="ED173" s="57"/>
      <c r="EE173" s="57"/>
      <c r="EF173" s="144"/>
      <c r="EG173" s="57"/>
      <c r="EH173" s="57"/>
      <c r="EI173" s="144"/>
      <c r="EJ173" s="57"/>
      <c r="EK173" s="57"/>
      <c r="EL173" s="144"/>
      <c r="EM173" s="57"/>
      <c r="EN173" s="57"/>
      <c r="EO173" s="144"/>
      <c r="EP173" s="57"/>
      <c r="EQ173" s="57"/>
      <c r="ER173" s="144"/>
      <c r="ES173" s="57"/>
      <c r="ET173" s="57"/>
      <c r="EU173" s="144"/>
      <c r="EV173" s="57"/>
      <c r="EW173" s="57"/>
      <c r="EX173" s="144"/>
      <c r="EY173" s="57"/>
      <c r="EZ173" s="57"/>
      <c r="FA173" s="144"/>
      <c r="FB173" s="57"/>
      <c r="FC173" s="57"/>
      <c r="FD173" s="144"/>
      <c r="FE173" s="57"/>
      <c r="FF173" s="300"/>
      <c r="FG173" s="145"/>
      <c r="FJ173" s="62"/>
      <c r="FK173" s="298"/>
      <c r="FL173" s="144"/>
      <c r="FM173" s="57"/>
      <c r="FN173" s="57"/>
      <c r="FO173" s="144"/>
      <c r="FP173" s="57"/>
      <c r="FQ173" s="57"/>
      <c r="FR173" s="144"/>
      <c r="FS173" s="57"/>
      <c r="FT173" s="57"/>
      <c r="FU173" s="144"/>
      <c r="FV173" s="57"/>
      <c r="FW173" s="57"/>
      <c r="FX173" s="144"/>
      <c r="FY173" s="57"/>
      <c r="FZ173" s="57"/>
      <c r="GA173" s="144"/>
      <c r="GB173" s="57"/>
      <c r="GC173" s="57"/>
      <c r="GD173" s="144"/>
      <c r="GE173" s="57"/>
      <c r="GF173" s="57"/>
      <c r="GG173" s="144"/>
      <c r="GH173" s="57"/>
      <c r="GI173" s="57"/>
      <c r="GJ173" s="144"/>
      <c r="GK173" s="57"/>
      <c r="GL173" s="57"/>
      <c r="GM173" s="144"/>
      <c r="GN173" s="57"/>
      <c r="GO173" s="57"/>
      <c r="GP173" s="144"/>
      <c r="GQ173" s="57"/>
      <c r="GR173" s="57"/>
      <c r="GS173" s="144"/>
      <c r="GT173" s="57"/>
      <c r="GU173" s="57"/>
      <c r="GV173" s="144"/>
      <c r="GW173" s="57"/>
      <c r="GX173" s="57"/>
      <c r="GY173" s="144"/>
      <c r="GZ173" s="57"/>
      <c r="HA173" s="57"/>
      <c r="HB173" s="144"/>
      <c r="HC173" s="57"/>
      <c r="HD173" s="300"/>
      <c r="HE173" s="145"/>
    </row>
    <row r="174" spans="6:213" x14ac:dyDescent="0.35">
      <c r="H174" s="301">
        <f t="shared" si="190"/>
        <v>0</v>
      </c>
      <c r="I174" s="301" t="str">
        <f t="shared" si="190"/>
        <v>Y</v>
      </c>
      <c r="M174" s="117">
        <f t="shared" ca="1" si="191"/>
        <v>44804</v>
      </c>
      <c r="N174" s="130">
        <f t="shared" si="191"/>
        <v>0</v>
      </c>
      <c r="P174" s="62"/>
      <c r="Q174" s="298"/>
      <c r="R174" s="144"/>
      <c r="S174" s="57"/>
      <c r="T174" s="57"/>
      <c r="U174" s="144"/>
      <c r="V174" s="57"/>
      <c r="W174" s="57"/>
      <c r="X174" s="144"/>
      <c r="Y174" s="57"/>
      <c r="Z174" s="57"/>
      <c r="AA174" s="144"/>
      <c r="AB174" s="57"/>
      <c r="AC174" s="57"/>
      <c r="AD174" s="144"/>
      <c r="AE174" s="57"/>
      <c r="AF174" s="57"/>
      <c r="AG174" s="144"/>
      <c r="AH174" s="57"/>
      <c r="AI174" s="57"/>
      <c r="AJ174" s="144"/>
      <c r="AK174" s="57"/>
      <c r="AL174" s="57"/>
      <c r="AM174" s="144"/>
      <c r="AN174" s="57"/>
      <c r="AO174" s="57"/>
      <c r="AP174" s="144"/>
      <c r="AQ174" s="57"/>
      <c r="AR174" s="57"/>
      <c r="AS174" s="144"/>
      <c r="AT174" s="57"/>
      <c r="AU174" s="57"/>
      <c r="AV174" s="144"/>
      <c r="AW174" s="57"/>
      <c r="AX174" s="57"/>
      <c r="AY174" s="144"/>
      <c r="AZ174" s="57"/>
      <c r="BA174" s="57"/>
      <c r="BB174" s="144"/>
      <c r="BC174" s="57"/>
      <c r="BD174" s="57"/>
      <c r="BE174" s="144"/>
      <c r="BF174" s="57"/>
      <c r="BG174" s="57"/>
      <c r="BH174" s="144"/>
      <c r="BI174" s="57"/>
      <c r="BJ174" s="300"/>
      <c r="BK174" s="145"/>
      <c r="BN174" s="62"/>
      <c r="BO174" s="298"/>
      <c r="BP174" s="144"/>
      <c r="BQ174" s="57"/>
      <c r="BR174" s="57"/>
      <c r="BS174" s="144"/>
      <c r="BT174" s="57"/>
      <c r="BU174" s="57"/>
      <c r="BV174" s="144"/>
      <c r="BW174" s="57"/>
      <c r="BX174" s="57"/>
      <c r="BY174" s="144"/>
      <c r="BZ174" s="57"/>
      <c r="CA174" s="57"/>
      <c r="CB174" s="144"/>
      <c r="CC174" s="57"/>
      <c r="CD174" s="57"/>
      <c r="CE174" s="144"/>
      <c r="CF174" s="57"/>
      <c r="CG174" s="57"/>
      <c r="CH174" s="144"/>
      <c r="CI174" s="57"/>
      <c r="CJ174" s="57"/>
      <c r="CK174" s="144"/>
      <c r="CL174" s="57"/>
      <c r="CM174" s="57"/>
      <c r="CN174" s="144"/>
      <c r="CO174" s="57"/>
      <c r="CP174" s="57"/>
      <c r="CQ174" s="144"/>
      <c r="CR174" s="57"/>
      <c r="CS174" s="57"/>
      <c r="CT174" s="144"/>
      <c r="CU174" s="57"/>
      <c r="CV174" s="57"/>
      <c r="CW174" s="144"/>
      <c r="CX174" s="57"/>
      <c r="CY174" s="57"/>
      <c r="CZ174" s="144"/>
      <c r="DA174" s="57"/>
      <c r="DB174" s="57"/>
      <c r="DC174" s="144"/>
      <c r="DD174" s="57"/>
      <c r="DE174" s="57"/>
      <c r="DF174" s="144"/>
      <c r="DG174" s="57"/>
      <c r="DH174" s="300"/>
      <c r="DI174" s="145"/>
      <c r="DL174" s="62"/>
      <c r="DM174" s="298"/>
      <c r="DN174" s="144"/>
      <c r="DO174" s="57"/>
      <c r="DP174" s="57"/>
      <c r="DQ174" s="144"/>
      <c r="DR174" s="57"/>
      <c r="DS174" s="57"/>
      <c r="DT174" s="144"/>
      <c r="DU174" s="57"/>
      <c r="DV174" s="57"/>
      <c r="DW174" s="144"/>
      <c r="DX174" s="57"/>
      <c r="DY174" s="57"/>
      <c r="DZ174" s="144"/>
      <c r="EA174" s="57"/>
      <c r="EB174" s="57"/>
      <c r="EC174" s="144"/>
      <c r="ED174" s="57"/>
      <c r="EE174" s="57"/>
      <c r="EF174" s="144"/>
      <c r="EG174" s="57"/>
      <c r="EH174" s="57"/>
      <c r="EI174" s="144"/>
      <c r="EJ174" s="57"/>
      <c r="EK174" s="57"/>
      <c r="EL174" s="144"/>
      <c r="EM174" s="57"/>
      <c r="EN174" s="57"/>
      <c r="EO174" s="144"/>
      <c r="EP174" s="57"/>
      <c r="EQ174" s="57"/>
      <c r="ER174" s="144"/>
      <c r="ES174" s="57"/>
      <c r="ET174" s="57"/>
      <c r="EU174" s="144"/>
      <c r="EV174" s="57"/>
      <c r="EW174" s="57"/>
      <c r="EX174" s="144"/>
      <c r="EY174" s="57"/>
      <c r="EZ174" s="57"/>
      <c r="FA174" s="144"/>
      <c r="FB174" s="57"/>
      <c r="FC174" s="57"/>
      <c r="FD174" s="144"/>
      <c r="FE174" s="57"/>
      <c r="FF174" s="300"/>
      <c r="FG174" s="145"/>
      <c r="FJ174" s="62"/>
      <c r="FK174" s="298"/>
      <c r="FL174" s="144"/>
      <c r="FM174" s="57"/>
      <c r="FN174" s="57"/>
      <c r="FO174" s="144"/>
      <c r="FP174" s="57"/>
      <c r="FQ174" s="57"/>
      <c r="FR174" s="144"/>
      <c r="FS174" s="57"/>
      <c r="FT174" s="57"/>
      <c r="FU174" s="144"/>
      <c r="FV174" s="57"/>
      <c r="FW174" s="57"/>
      <c r="FX174" s="144"/>
      <c r="FY174" s="57"/>
      <c r="FZ174" s="57"/>
      <c r="GA174" s="144"/>
      <c r="GB174" s="57"/>
      <c r="GC174" s="57"/>
      <c r="GD174" s="144"/>
      <c r="GE174" s="57"/>
      <c r="GF174" s="57"/>
      <c r="GG174" s="144"/>
      <c r="GH174" s="57"/>
      <c r="GI174" s="57"/>
      <c r="GJ174" s="144"/>
      <c r="GK174" s="57"/>
      <c r="GL174" s="57"/>
      <c r="GM174" s="144"/>
      <c r="GN174" s="57"/>
      <c r="GO174" s="57"/>
      <c r="GP174" s="144"/>
      <c r="GQ174" s="57"/>
      <c r="GR174" s="57"/>
      <c r="GS174" s="144"/>
      <c r="GT174" s="57"/>
      <c r="GU174" s="57"/>
      <c r="GV174" s="144"/>
      <c r="GW174" s="57"/>
      <c r="GX174" s="57"/>
      <c r="GY174" s="144"/>
      <c r="GZ174" s="57"/>
      <c r="HA174" s="57"/>
      <c r="HB174" s="144"/>
      <c r="HC174" s="57"/>
      <c r="HD174" s="300"/>
      <c r="HE174" s="145"/>
    </row>
    <row r="175" spans="6:213" x14ac:dyDescent="0.35">
      <c r="H175" s="301">
        <f t="shared" si="190"/>
        <v>0</v>
      </c>
      <c r="I175" s="301" t="str">
        <f t="shared" si="190"/>
        <v>Y</v>
      </c>
      <c r="M175" s="117">
        <f t="shared" ca="1" si="191"/>
        <v>44803</v>
      </c>
      <c r="N175" s="130">
        <f t="shared" si="191"/>
        <v>0</v>
      </c>
      <c r="P175" s="62"/>
      <c r="Q175" s="298"/>
      <c r="R175" s="144"/>
      <c r="S175" s="57"/>
      <c r="T175" s="57"/>
      <c r="U175" s="144"/>
      <c r="V175" s="57"/>
      <c r="W175" s="57"/>
      <c r="X175" s="144"/>
      <c r="Y175" s="57"/>
      <c r="Z175" s="57"/>
      <c r="AA175" s="144"/>
      <c r="AB175" s="57"/>
      <c r="AC175" s="57"/>
      <c r="AD175" s="144"/>
      <c r="AE175" s="57"/>
      <c r="AF175" s="57"/>
      <c r="AG175" s="144"/>
      <c r="AH175" s="57"/>
      <c r="AI175" s="57"/>
      <c r="AJ175" s="144"/>
      <c r="AK175" s="57"/>
      <c r="AL175" s="57"/>
      <c r="AM175" s="144"/>
      <c r="AN175" s="34"/>
      <c r="AO175" s="34"/>
      <c r="AP175" s="144"/>
      <c r="AQ175" s="57"/>
      <c r="AR175" s="57"/>
      <c r="AS175" s="144"/>
      <c r="AT175" s="57"/>
      <c r="AU175" s="57"/>
      <c r="AV175" s="144"/>
      <c r="AW175" s="57"/>
      <c r="AX175" s="57"/>
      <c r="AY175" s="144"/>
      <c r="AZ175" s="57"/>
      <c r="BA175" s="57"/>
      <c r="BB175" s="144"/>
      <c r="BC175" s="57"/>
      <c r="BD175" s="57"/>
      <c r="BE175" s="144"/>
      <c r="BF175" s="57"/>
      <c r="BG175" s="57"/>
      <c r="BH175" s="144"/>
      <c r="BI175" s="57"/>
      <c r="BJ175" s="300"/>
      <c r="BK175" s="145"/>
      <c r="BN175" s="62"/>
      <c r="BO175" s="298"/>
      <c r="BP175" s="144"/>
      <c r="BQ175" s="57"/>
      <c r="BR175" s="57"/>
      <c r="BS175" s="144"/>
      <c r="BT175" s="57"/>
      <c r="BU175" s="57"/>
      <c r="BV175" s="144"/>
      <c r="BW175" s="57"/>
      <c r="BX175" s="57"/>
      <c r="BY175" s="144"/>
      <c r="BZ175" s="57"/>
      <c r="CA175" s="57"/>
      <c r="CB175" s="144"/>
      <c r="CC175" s="57"/>
      <c r="CD175" s="57"/>
      <c r="CE175" s="144"/>
      <c r="CF175" s="57"/>
      <c r="CG175" s="57"/>
      <c r="CH175" s="144"/>
      <c r="CI175" s="57"/>
      <c r="CJ175" s="57"/>
      <c r="CK175" s="144"/>
      <c r="CL175" s="34"/>
      <c r="CM175" s="34"/>
      <c r="CN175" s="144"/>
      <c r="CO175" s="57"/>
      <c r="CP175" s="57"/>
      <c r="CQ175" s="144"/>
      <c r="CR175" s="57"/>
      <c r="CS175" s="57"/>
      <c r="CT175" s="144"/>
      <c r="CU175" s="57"/>
      <c r="CV175" s="57"/>
      <c r="CW175" s="144"/>
      <c r="CX175" s="57"/>
      <c r="CY175" s="57"/>
      <c r="CZ175" s="144"/>
      <c r="DA175" s="57"/>
      <c r="DB175" s="57"/>
      <c r="DC175" s="144"/>
      <c r="DD175" s="57"/>
      <c r="DE175" s="57"/>
      <c r="DF175" s="144"/>
      <c r="DG175" s="57"/>
      <c r="DH175" s="300"/>
      <c r="DI175" s="145"/>
      <c r="DL175" s="62"/>
      <c r="DM175" s="298"/>
      <c r="DN175" s="144"/>
      <c r="DO175" s="57"/>
      <c r="DP175" s="57"/>
      <c r="DQ175" s="144"/>
      <c r="DR175" s="57"/>
      <c r="DS175" s="57"/>
      <c r="DT175" s="144"/>
      <c r="DU175" s="57"/>
      <c r="DV175" s="57"/>
      <c r="DW175" s="144"/>
      <c r="DX175" s="57"/>
      <c r="DY175" s="57"/>
      <c r="DZ175" s="144"/>
      <c r="EA175" s="57"/>
      <c r="EB175" s="57"/>
      <c r="EC175" s="144"/>
      <c r="ED175" s="57"/>
      <c r="EE175" s="57"/>
      <c r="EF175" s="144"/>
      <c r="EG175" s="57"/>
      <c r="EH175" s="57"/>
      <c r="EI175" s="144"/>
      <c r="EJ175" s="34"/>
      <c r="EK175" s="34"/>
      <c r="EL175" s="144"/>
      <c r="EM175" s="57"/>
      <c r="EN175" s="57"/>
      <c r="EO175" s="144"/>
      <c r="EP175" s="57"/>
      <c r="EQ175" s="57"/>
      <c r="ER175" s="144"/>
      <c r="ES175" s="57"/>
      <c r="ET175" s="57"/>
      <c r="EU175" s="144"/>
      <c r="EV175" s="57"/>
      <c r="EW175" s="57"/>
      <c r="EX175" s="144"/>
      <c r="EY175" s="57"/>
      <c r="EZ175" s="57"/>
      <c r="FA175" s="144"/>
      <c r="FB175" s="57"/>
      <c r="FC175" s="57"/>
      <c r="FD175" s="144"/>
      <c r="FE175" s="57"/>
      <c r="FF175" s="300"/>
      <c r="FG175" s="145"/>
      <c r="FJ175" s="62"/>
      <c r="FK175" s="298"/>
      <c r="FL175" s="144"/>
      <c r="FM175" s="57"/>
      <c r="FN175" s="57"/>
      <c r="FO175" s="144"/>
      <c r="FP175" s="57"/>
      <c r="FQ175" s="57"/>
      <c r="FR175" s="144"/>
      <c r="FS175" s="57"/>
      <c r="FT175" s="57"/>
      <c r="FU175" s="144"/>
      <c r="FV175" s="57"/>
      <c r="FW175" s="57"/>
      <c r="FX175" s="144"/>
      <c r="FY175" s="57"/>
      <c r="FZ175" s="57"/>
      <c r="GA175" s="144"/>
      <c r="GB175" s="57"/>
      <c r="GC175" s="57"/>
      <c r="GD175" s="144"/>
      <c r="GE175" s="57"/>
      <c r="GF175" s="57"/>
      <c r="GG175" s="144"/>
      <c r="GH175" s="34"/>
      <c r="GI175" s="34"/>
      <c r="GJ175" s="144"/>
      <c r="GK175" s="57"/>
      <c r="GL175" s="57"/>
      <c r="GM175" s="144"/>
      <c r="GN175" s="57"/>
      <c r="GO175" s="57"/>
      <c r="GP175" s="144"/>
      <c r="GQ175" s="57"/>
      <c r="GR175" s="57"/>
      <c r="GS175" s="144"/>
      <c r="GT175" s="57"/>
      <c r="GU175" s="57"/>
      <c r="GV175" s="144"/>
      <c r="GW175" s="57"/>
      <c r="GX175" s="57"/>
      <c r="GY175" s="144"/>
      <c r="GZ175" s="57"/>
      <c r="HA175" s="57"/>
      <c r="HB175" s="144"/>
      <c r="HC175" s="57"/>
      <c r="HD175" s="300"/>
      <c r="HE175" s="145"/>
    </row>
    <row r="176" spans="6:213" x14ac:dyDescent="0.35">
      <c r="H176" s="301">
        <f t="shared" si="190"/>
        <v>0</v>
      </c>
      <c r="I176" s="301" t="str">
        <f t="shared" si="190"/>
        <v>Y</v>
      </c>
      <c r="M176" s="117">
        <f t="shared" ca="1" si="191"/>
        <v>44802</v>
      </c>
      <c r="N176" s="130">
        <f t="shared" si="191"/>
        <v>0</v>
      </c>
      <c r="P176" s="62"/>
      <c r="Q176" s="298"/>
      <c r="R176" s="144"/>
      <c r="S176" s="57"/>
      <c r="T176" s="57"/>
      <c r="U176" s="144"/>
      <c r="V176" s="57"/>
      <c r="W176" s="57"/>
      <c r="X176" s="144"/>
      <c r="Y176" s="57"/>
      <c r="Z176" s="57"/>
      <c r="AA176" s="144"/>
      <c r="AB176" s="57"/>
      <c r="AC176" s="57"/>
      <c r="AD176" s="144"/>
      <c r="AE176" s="57"/>
      <c r="AF176" s="57"/>
      <c r="AG176" s="144"/>
      <c r="AH176" s="57"/>
      <c r="AI176" s="57"/>
      <c r="AJ176" s="144"/>
      <c r="AK176" s="57"/>
      <c r="AL176" s="57"/>
      <c r="AM176" s="144"/>
      <c r="AN176" s="34"/>
      <c r="AO176" s="34"/>
      <c r="AP176" s="144"/>
      <c r="AQ176" s="57"/>
      <c r="AR176" s="57"/>
      <c r="AS176" s="144"/>
      <c r="AT176" s="57"/>
      <c r="AU176" s="57"/>
      <c r="AV176" s="144"/>
      <c r="AW176" s="57"/>
      <c r="AX176" s="57"/>
      <c r="AY176" s="144"/>
      <c r="AZ176" s="57"/>
      <c r="BA176" s="57"/>
      <c r="BB176" s="144"/>
      <c r="BC176" s="57"/>
      <c r="BD176" s="57"/>
      <c r="BE176" s="144"/>
      <c r="BF176" s="57"/>
      <c r="BG176" s="57"/>
      <c r="BH176" s="144"/>
      <c r="BI176" s="57"/>
      <c r="BJ176" s="300"/>
      <c r="BK176" s="145"/>
      <c r="BN176" s="62"/>
      <c r="BO176" s="298"/>
      <c r="BP176" s="144"/>
      <c r="BQ176" s="57"/>
      <c r="BR176" s="57"/>
      <c r="BS176" s="144"/>
      <c r="BT176" s="57"/>
      <c r="BU176" s="57"/>
      <c r="BV176" s="144"/>
      <c r="BW176" s="57"/>
      <c r="BX176" s="57"/>
      <c r="BY176" s="144"/>
      <c r="BZ176" s="57"/>
      <c r="CA176" s="57"/>
      <c r="CB176" s="144"/>
      <c r="CC176" s="57"/>
      <c r="CD176" s="57"/>
      <c r="CE176" s="144"/>
      <c r="CF176" s="57"/>
      <c r="CG176" s="57"/>
      <c r="CH176" s="144"/>
      <c r="CI176" s="57"/>
      <c r="CJ176" s="57"/>
      <c r="CK176" s="144"/>
      <c r="CL176" s="34"/>
      <c r="CM176" s="34"/>
      <c r="CN176" s="144"/>
      <c r="CO176" s="57"/>
      <c r="CP176" s="57"/>
      <c r="CQ176" s="144"/>
      <c r="CR176" s="57"/>
      <c r="CS176" s="57"/>
      <c r="CT176" s="144"/>
      <c r="CU176" s="57"/>
      <c r="CV176" s="57"/>
      <c r="CW176" s="144"/>
      <c r="CX176" s="57"/>
      <c r="CY176" s="57"/>
      <c r="CZ176" s="144"/>
      <c r="DA176" s="57"/>
      <c r="DB176" s="57"/>
      <c r="DC176" s="144"/>
      <c r="DD176" s="57"/>
      <c r="DE176" s="57"/>
      <c r="DF176" s="144"/>
      <c r="DG176" s="57"/>
      <c r="DH176" s="300"/>
      <c r="DI176" s="145"/>
      <c r="DL176" s="62"/>
      <c r="DM176" s="298"/>
      <c r="DN176" s="144"/>
      <c r="DO176" s="57"/>
      <c r="DP176" s="57"/>
      <c r="DQ176" s="144"/>
      <c r="DR176" s="57"/>
      <c r="DS176" s="57"/>
      <c r="DT176" s="144"/>
      <c r="DU176" s="57"/>
      <c r="DV176" s="57"/>
      <c r="DW176" s="144"/>
      <c r="DX176" s="57"/>
      <c r="DY176" s="57"/>
      <c r="DZ176" s="144"/>
      <c r="EA176" s="57"/>
      <c r="EB176" s="57"/>
      <c r="EC176" s="144"/>
      <c r="ED176" s="57"/>
      <c r="EE176" s="57"/>
      <c r="EF176" s="144"/>
      <c r="EG176" s="57"/>
      <c r="EH176" s="57"/>
      <c r="EI176" s="144"/>
      <c r="EJ176" s="34"/>
      <c r="EK176" s="34"/>
      <c r="EL176" s="144"/>
      <c r="EM176" s="57"/>
      <c r="EN176" s="57"/>
      <c r="EO176" s="144"/>
      <c r="EP176" s="57"/>
      <c r="EQ176" s="57"/>
      <c r="ER176" s="144"/>
      <c r="ES176" s="57"/>
      <c r="ET176" s="57"/>
      <c r="EU176" s="144"/>
      <c r="EV176" s="57"/>
      <c r="EW176" s="57"/>
      <c r="EX176" s="144"/>
      <c r="EY176" s="57"/>
      <c r="EZ176" s="57"/>
      <c r="FA176" s="144"/>
      <c r="FB176" s="57"/>
      <c r="FC176" s="57"/>
      <c r="FD176" s="144"/>
      <c r="FE176" s="57"/>
      <c r="FF176" s="300"/>
      <c r="FG176" s="145"/>
      <c r="FJ176" s="62"/>
      <c r="FK176" s="298"/>
      <c r="FL176" s="144"/>
      <c r="FM176" s="57"/>
      <c r="FN176" s="57"/>
      <c r="FO176" s="144"/>
      <c r="FP176" s="57"/>
      <c r="FQ176" s="57"/>
      <c r="FR176" s="144"/>
      <c r="FS176" s="57"/>
      <c r="FT176" s="57"/>
      <c r="FU176" s="144"/>
      <c r="FV176" s="57"/>
      <c r="FW176" s="57"/>
      <c r="FX176" s="144"/>
      <c r="FY176" s="57"/>
      <c r="FZ176" s="57"/>
      <c r="GA176" s="144"/>
      <c r="GB176" s="57"/>
      <c r="GC176" s="57"/>
      <c r="GD176" s="144"/>
      <c r="GE176" s="57"/>
      <c r="GF176" s="57"/>
      <c r="GG176" s="144"/>
      <c r="GH176" s="34"/>
      <c r="GI176" s="34"/>
      <c r="GJ176" s="144"/>
      <c r="GK176" s="57"/>
      <c r="GL176" s="57"/>
      <c r="GM176" s="144"/>
      <c r="GN176" s="57"/>
      <c r="GO176" s="57"/>
      <c r="GP176" s="144"/>
      <c r="GQ176" s="57"/>
      <c r="GR176" s="57"/>
      <c r="GS176" s="144"/>
      <c r="GT176" s="57"/>
      <c r="GU176" s="57"/>
      <c r="GV176" s="144"/>
      <c r="GW176" s="57"/>
      <c r="GX176" s="57"/>
      <c r="GY176" s="144"/>
      <c r="GZ176" s="57"/>
      <c r="HA176" s="57"/>
      <c r="HB176" s="144"/>
      <c r="HC176" s="57"/>
      <c r="HD176" s="300"/>
      <c r="HE176" s="145"/>
    </row>
    <row r="177" spans="8:213" x14ac:dyDescent="0.35">
      <c r="H177" s="301">
        <f t="shared" si="190"/>
        <v>0</v>
      </c>
      <c r="I177" s="301" t="str">
        <f t="shared" si="190"/>
        <v>Y</v>
      </c>
      <c r="M177" s="117">
        <f t="shared" ca="1" si="191"/>
        <v>44801</v>
      </c>
      <c r="N177" s="130">
        <f t="shared" si="191"/>
        <v>0</v>
      </c>
      <c r="P177" s="62"/>
      <c r="Q177" s="298"/>
      <c r="R177" s="144"/>
      <c r="S177" s="57"/>
      <c r="T177" s="57"/>
      <c r="U177" s="144"/>
      <c r="V177" s="57"/>
      <c r="W177" s="57"/>
      <c r="X177" s="144"/>
      <c r="Y177" s="57"/>
      <c r="Z177" s="57"/>
      <c r="AA177" s="144"/>
      <c r="AB177" s="57"/>
      <c r="AC177" s="57"/>
      <c r="AD177" s="144"/>
      <c r="AE177" s="57"/>
      <c r="AF177" s="57"/>
      <c r="AG177" s="144"/>
      <c r="AH177" s="57"/>
      <c r="AI177" s="57"/>
      <c r="AJ177" s="144"/>
      <c r="AK177" s="57"/>
      <c r="AL177" s="57"/>
      <c r="AM177" s="144"/>
      <c r="AN177" s="34"/>
      <c r="AO177" s="34"/>
      <c r="AP177" s="144"/>
      <c r="AQ177" s="57"/>
      <c r="AR177" s="57"/>
      <c r="AS177" s="144"/>
      <c r="AT177" s="57"/>
      <c r="AU177" s="57"/>
      <c r="AV177" s="144"/>
      <c r="AW177" s="57"/>
      <c r="AX177" s="57"/>
      <c r="AY177" s="144"/>
      <c r="AZ177" s="57"/>
      <c r="BA177" s="57"/>
      <c r="BB177" s="144"/>
      <c r="BC177" s="57"/>
      <c r="BD177" s="57"/>
      <c r="BE177" s="144"/>
      <c r="BF177" s="57"/>
      <c r="BG177" s="57"/>
      <c r="BH177" s="144"/>
      <c r="BI177" s="57"/>
      <c r="BJ177" s="300"/>
      <c r="BK177" s="145"/>
      <c r="BN177" s="62"/>
      <c r="BO177" s="298"/>
      <c r="BP177" s="144"/>
      <c r="BQ177" s="57"/>
      <c r="BR177" s="57"/>
      <c r="BS177" s="144"/>
      <c r="BT177" s="57"/>
      <c r="BU177" s="57"/>
      <c r="BV177" s="144"/>
      <c r="BW177" s="57"/>
      <c r="BX177" s="57"/>
      <c r="BY177" s="144"/>
      <c r="BZ177" s="57"/>
      <c r="CA177" s="57"/>
      <c r="CB177" s="144"/>
      <c r="CC177" s="57"/>
      <c r="CD177" s="57"/>
      <c r="CE177" s="144"/>
      <c r="CF177" s="57"/>
      <c r="CG177" s="57"/>
      <c r="CH177" s="144"/>
      <c r="CI177" s="57"/>
      <c r="CJ177" s="57"/>
      <c r="CK177" s="144"/>
      <c r="CL177" s="34"/>
      <c r="CM177" s="34"/>
      <c r="CN177" s="144"/>
      <c r="CO177" s="57"/>
      <c r="CP177" s="57"/>
      <c r="CQ177" s="144"/>
      <c r="CR177" s="57"/>
      <c r="CS177" s="57"/>
      <c r="CT177" s="144"/>
      <c r="CU177" s="57"/>
      <c r="CV177" s="57"/>
      <c r="CW177" s="144"/>
      <c r="CX177" s="57"/>
      <c r="CY177" s="57"/>
      <c r="CZ177" s="144"/>
      <c r="DA177" s="57"/>
      <c r="DB177" s="57"/>
      <c r="DC177" s="144"/>
      <c r="DD177" s="57"/>
      <c r="DE177" s="57"/>
      <c r="DF177" s="144"/>
      <c r="DG177" s="57"/>
      <c r="DH177" s="300"/>
      <c r="DI177" s="145"/>
      <c r="DL177" s="62"/>
      <c r="DM177" s="298"/>
      <c r="DN177" s="144"/>
      <c r="DO177" s="57"/>
      <c r="DP177" s="57"/>
      <c r="DQ177" s="144"/>
      <c r="DR177" s="57"/>
      <c r="DS177" s="57"/>
      <c r="DT177" s="144"/>
      <c r="DU177" s="57"/>
      <c r="DV177" s="57"/>
      <c r="DW177" s="144"/>
      <c r="DX177" s="57"/>
      <c r="DY177" s="57"/>
      <c r="DZ177" s="144"/>
      <c r="EA177" s="57"/>
      <c r="EB177" s="57"/>
      <c r="EC177" s="144"/>
      <c r="ED177" s="57"/>
      <c r="EE177" s="57"/>
      <c r="EF177" s="144"/>
      <c r="EG177" s="57"/>
      <c r="EH177" s="57"/>
      <c r="EI177" s="144"/>
      <c r="EJ177" s="34"/>
      <c r="EK177" s="34"/>
      <c r="EL177" s="144"/>
      <c r="EM177" s="57"/>
      <c r="EN177" s="57"/>
      <c r="EO177" s="144"/>
      <c r="EP177" s="57"/>
      <c r="EQ177" s="57"/>
      <c r="ER177" s="144"/>
      <c r="ES177" s="57"/>
      <c r="ET177" s="57"/>
      <c r="EU177" s="144"/>
      <c r="EV177" s="57"/>
      <c r="EW177" s="57"/>
      <c r="EX177" s="144"/>
      <c r="EY177" s="57"/>
      <c r="EZ177" s="57"/>
      <c r="FA177" s="144"/>
      <c r="FB177" s="57"/>
      <c r="FC177" s="57"/>
      <c r="FD177" s="144"/>
      <c r="FE177" s="57"/>
      <c r="FF177" s="300"/>
      <c r="FG177" s="145"/>
      <c r="FJ177" s="62"/>
      <c r="FK177" s="298"/>
      <c r="FL177" s="144"/>
      <c r="FM177" s="57"/>
      <c r="FN177" s="57"/>
      <c r="FO177" s="144"/>
      <c r="FP177" s="57"/>
      <c r="FQ177" s="57"/>
      <c r="FR177" s="144"/>
      <c r="FS177" s="57"/>
      <c r="FT177" s="57"/>
      <c r="FU177" s="144"/>
      <c r="FV177" s="57"/>
      <c r="FW177" s="57"/>
      <c r="FX177" s="144"/>
      <c r="FY177" s="57"/>
      <c r="FZ177" s="57"/>
      <c r="GA177" s="144"/>
      <c r="GB177" s="57"/>
      <c r="GC177" s="57"/>
      <c r="GD177" s="144"/>
      <c r="GE177" s="57"/>
      <c r="GF177" s="57"/>
      <c r="GG177" s="144"/>
      <c r="GH177" s="34"/>
      <c r="GI177" s="34"/>
      <c r="GJ177" s="144"/>
      <c r="GK177" s="57"/>
      <c r="GL177" s="57"/>
      <c r="GM177" s="144"/>
      <c r="GN177" s="57"/>
      <c r="GO177" s="57"/>
      <c r="GP177" s="144"/>
      <c r="GQ177" s="57"/>
      <c r="GR177" s="57"/>
      <c r="GS177" s="144"/>
      <c r="GT177" s="57"/>
      <c r="GU177" s="57"/>
      <c r="GV177" s="144"/>
      <c r="GW177" s="57"/>
      <c r="GX177" s="57"/>
      <c r="GY177" s="144"/>
      <c r="GZ177" s="57"/>
      <c r="HA177" s="57"/>
      <c r="HB177" s="144"/>
      <c r="HC177" s="57"/>
      <c r="HD177" s="300"/>
      <c r="HE177" s="145"/>
    </row>
    <row r="178" spans="8:213" x14ac:dyDescent="0.35">
      <c r="H178" s="301">
        <f t="shared" si="190"/>
        <v>0</v>
      </c>
      <c r="I178" s="301" t="str">
        <f t="shared" si="190"/>
        <v>Y</v>
      </c>
      <c r="M178" s="117">
        <f t="shared" ca="1" si="191"/>
        <v>44800</v>
      </c>
      <c r="N178" s="130">
        <f t="shared" si="191"/>
        <v>0</v>
      </c>
      <c r="P178" s="62"/>
      <c r="Q178" s="298"/>
      <c r="R178" s="144"/>
      <c r="S178" s="57"/>
      <c r="T178" s="57"/>
      <c r="U178" s="144"/>
      <c r="V178" s="57"/>
      <c r="W178" s="57"/>
      <c r="X178" s="144"/>
      <c r="Y178" s="57"/>
      <c r="Z178" s="57"/>
      <c r="AA178" s="144"/>
      <c r="AB178" s="57"/>
      <c r="AC178" s="57"/>
      <c r="AD178" s="144"/>
      <c r="AE178" s="57"/>
      <c r="AF178" s="57"/>
      <c r="AG178" s="144"/>
      <c r="AH178" s="57"/>
      <c r="AI178" s="57"/>
      <c r="AJ178" s="144"/>
      <c r="AK178" s="57"/>
      <c r="AL178" s="57"/>
      <c r="AM178" s="144"/>
      <c r="AN178" s="34"/>
      <c r="AO178" s="34"/>
      <c r="AP178" s="144"/>
      <c r="AQ178" s="57"/>
      <c r="AR178" s="57"/>
      <c r="AS178" s="144"/>
      <c r="AT178" s="57"/>
      <c r="AU178" s="57"/>
      <c r="AV178" s="144"/>
      <c r="AW178" s="57"/>
      <c r="AX178" s="57"/>
      <c r="AY178" s="144"/>
      <c r="AZ178" s="57"/>
      <c r="BA178" s="57"/>
      <c r="BB178" s="144"/>
      <c r="BC178" s="57"/>
      <c r="BD178" s="57"/>
      <c r="BE178" s="144"/>
      <c r="BF178" s="57"/>
      <c r="BG178" s="57"/>
      <c r="BH178" s="144"/>
      <c r="BI178" s="57"/>
      <c r="BJ178" s="300"/>
      <c r="BK178" s="145"/>
      <c r="BN178" s="62"/>
      <c r="BO178" s="298"/>
      <c r="BP178" s="144"/>
      <c r="BQ178" s="57"/>
      <c r="BR178" s="57"/>
      <c r="BS178" s="144"/>
      <c r="BT178" s="57"/>
      <c r="BU178" s="57"/>
      <c r="BV178" s="144"/>
      <c r="BW178" s="57"/>
      <c r="BX178" s="57"/>
      <c r="BY178" s="144"/>
      <c r="BZ178" s="57"/>
      <c r="CA178" s="57"/>
      <c r="CB178" s="144"/>
      <c r="CC178" s="57"/>
      <c r="CD178" s="57"/>
      <c r="CE178" s="144"/>
      <c r="CF178" s="57"/>
      <c r="CG178" s="57"/>
      <c r="CH178" s="144"/>
      <c r="CI178" s="57"/>
      <c r="CJ178" s="57"/>
      <c r="CK178" s="144"/>
      <c r="CL178" s="34"/>
      <c r="CM178" s="34"/>
      <c r="CN178" s="144"/>
      <c r="CO178" s="57"/>
      <c r="CP178" s="57"/>
      <c r="CQ178" s="144"/>
      <c r="CR178" s="57"/>
      <c r="CS178" s="57"/>
      <c r="CT178" s="144"/>
      <c r="CU178" s="57"/>
      <c r="CV178" s="57"/>
      <c r="CW178" s="144"/>
      <c r="CX178" s="57"/>
      <c r="CY178" s="57"/>
      <c r="CZ178" s="144"/>
      <c r="DA178" s="57"/>
      <c r="DB178" s="57"/>
      <c r="DC178" s="144"/>
      <c r="DD178" s="57"/>
      <c r="DE178" s="57"/>
      <c r="DF178" s="144"/>
      <c r="DG178" s="57"/>
      <c r="DH178" s="300"/>
      <c r="DI178" s="145"/>
      <c r="DL178" s="62"/>
      <c r="DM178" s="298"/>
      <c r="DN178" s="144"/>
      <c r="DO178" s="57"/>
      <c r="DP178" s="57"/>
      <c r="DQ178" s="144"/>
      <c r="DR178" s="57"/>
      <c r="DS178" s="57"/>
      <c r="DT178" s="144"/>
      <c r="DU178" s="57"/>
      <c r="DV178" s="57"/>
      <c r="DW178" s="144"/>
      <c r="DX178" s="57"/>
      <c r="DY178" s="57"/>
      <c r="DZ178" s="144"/>
      <c r="EA178" s="57"/>
      <c r="EB178" s="57"/>
      <c r="EC178" s="144"/>
      <c r="ED178" s="57"/>
      <c r="EE178" s="57"/>
      <c r="EF178" s="144"/>
      <c r="EG178" s="57"/>
      <c r="EH178" s="57"/>
      <c r="EI178" s="144"/>
      <c r="EJ178" s="34"/>
      <c r="EK178" s="34"/>
      <c r="EL178" s="144"/>
      <c r="EM178" s="57"/>
      <c r="EN178" s="57"/>
      <c r="EO178" s="144"/>
      <c r="EP178" s="57"/>
      <c r="EQ178" s="57"/>
      <c r="ER178" s="144"/>
      <c r="ES178" s="57"/>
      <c r="ET178" s="57"/>
      <c r="EU178" s="144"/>
      <c r="EV178" s="57"/>
      <c r="EW178" s="57"/>
      <c r="EX178" s="144"/>
      <c r="EY178" s="57"/>
      <c r="EZ178" s="57"/>
      <c r="FA178" s="144"/>
      <c r="FB178" s="57"/>
      <c r="FC178" s="57"/>
      <c r="FD178" s="144"/>
      <c r="FE178" s="57"/>
      <c r="FF178" s="300"/>
      <c r="FG178" s="145"/>
      <c r="FJ178" s="62"/>
      <c r="FK178" s="298"/>
      <c r="FL178" s="144"/>
      <c r="FM178" s="57"/>
      <c r="FN178" s="57"/>
      <c r="FO178" s="144"/>
      <c r="FP178" s="57"/>
      <c r="FQ178" s="57"/>
      <c r="FR178" s="144"/>
      <c r="FS178" s="57"/>
      <c r="FT178" s="57"/>
      <c r="FU178" s="144"/>
      <c r="FV178" s="57"/>
      <c r="FW178" s="57"/>
      <c r="FX178" s="144"/>
      <c r="FY178" s="57"/>
      <c r="FZ178" s="57"/>
      <c r="GA178" s="144"/>
      <c r="GB178" s="57"/>
      <c r="GC178" s="57"/>
      <c r="GD178" s="144"/>
      <c r="GE178" s="57"/>
      <c r="GF178" s="57"/>
      <c r="GG178" s="144"/>
      <c r="GH178" s="34"/>
      <c r="GI178" s="34"/>
      <c r="GJ178" s="144"/>
      <c r="GK178" s="57"/>
      <c r="GL178" s="57"/>
      <c r="GM178" s="144"/>
      <c r="GN178" s="57"/>
      <c r="GO178" s="57"/>
      <c r="GP178" s="144"/>
      <c r="GQ178" s="57"/>
      <c r="GR178" s="57"/>
      <c r="GS178" s="144"/>
      <c r="GT178" s="57"/>
      <c r="GU178" s="57"/>
      <c r="GV178" s="144"/>
      <c r="GW178" s="57"/>
      <c r="GX178" s="57"/>
      <c r="GY178" s="144"/>
      <c r="GZ178" s="57"/>
      <c r="HA178" s="57"/>
      <c r="HB178" s="144"/>
      <c r="HC178" s="57"/>
      <c r="HD178" s="300"/>
      <c r="HE178" s="145"/>
    </row>
    <row r="179" spans="8:213" x14ac:dyDescent="0.35">
      <c r="H179" s="301">
        <f t="shared" si="190"/>
        <v>0</v>
      </c>
      <c r="I179" s="301" t="str">
        <f t="shared" si="190"/>
        <v>Y</v>
      </c>
      <c r="M179" s="117">
        <f t="shared" ca="1" si="191"/>
        <v>44799</v>
      </c>
      <c r="N179" s="130">
        <f t="shared" si="191"/>
        <v>0</v>
      </c>
      <c r="P179" s="62"/>
      <c r="Q179" s="298"/>
      <c r="R179" s="144"/>
      <c r="S179" s="57"/>
      <c r="T179" s="57"/>
      <c r="U179" s="144"/>
      <c r="V179" s="57"/>
      <c r="W179" s="57"/>
      <c r="X179" s="144"/>
      <c r="Y179" s="57"/>
      <c r="Z179" s="57"/>
      <c r="AA179" s="144"/>
      <c r="AB179" s="57"/>
      <c r="AC179" s="57"/>
      <c r="AD179" s="144"/>
      <c r="AE179" s="57"/>
      <c r="AF179" s="57"/>
      <c r="AG179" s="144"/>
      <c r="AH179" s="57"/>
      <c r="AI179" s="57"/>
      <c r="AJ179" s="144"/>
      <c r="AK179" s="57"/>
      <c r="AL179" s="57"/>
      <c r="AM179" s="144"/>
      <c r="AN179" s="34"/>
      <c r="AO179" s="34"/>
      <c r="AP179" s="144"/>
      <c r="AQ179" s="57"/>
      <c r="AR179" s="57"/>
      <c r="AS179" s="144"/>
      <c r="AT179" s="57"/>
      <c r="AU179" s="57"/>
      <c r="AV179" s="144"/>
      <c r="AW179" s="57"/>
      <c r="AX179" s="57"/>
      <c r="AY179" s="144"/>
      <c r="AZ179" s="57"/>
      <c r="BA179" s="57"/>
      <c r="BB179" s="144"/>
      <c r="BC179" s="57"/>
      <c r="BD179" s="57"/>
      <c r="BE179" s="144"/>
      <c r="BF179" s="57"/>
      <c r="BG179" s="57"/>
      <c r="BH179" s="144"/>
      <c r="BI179" s="57"/>
      <c r="BJ179" s="300"/>
      <c r="BK179" s="145"/>
      <c r="BN179" s="62"/>
      <c r="BO179" s="298"/>
      <c r="BP179" s="144"/>
      <c r="BQ179" s="57"/>
      <c r="BR179" s="57"/>
      <c r="BS179" s="144"/>
      <c r="BT179" s="57"/>
      <c r="BU179" s="57"/>
      <c r="BV179" s="144"/>
      <c r="BW179" s="57"/>
      <c r="BX179" s="57"/>
      <c r="BY179" s="144"/>
      <c r="BZ179" s="57"/>
      <c r="CA179" s="57"/>
      <c r="CB179" s="144"/>
      <c r="CC179" s="57"/>
      <c r="CD179" s="57"/>
      <c r="CE179" s="144"/>
      <c r="CF179" s="57"/>
      <c r="CG179" s="57"/>
      <c r="CH179" s="144"/>
      <c r="CI179" s="57"/>
      <c r="CJ179" s="57"/>
      <c r="CK179" s="144"/>
      <c r="CL179" s="34"/>
      <c r="CM179" s="34"/>
      <c r="CN179" s="144"/>
      <c r="CO179" s="57"/>
      <c r="CP179" s="57"/>
      <c r="CQ179" s="144"/>
      <c r="CR179" s="57"/>
      <c r="CS179" s="57"/>
      <c r="CT179" s="144"/>
      <c r="CU179" s="57"/>
      <c r="CV179" s="57"/>
      <c r="CW179" s="144"/>
      <c r="CX179" s="57"/>
      <c r="CY179" s="57"/>
      <c r="CZ179" s="144"/>
      <c r="DA179" s="57"/>
      <c r="DB179" s="57"/>
      <c r="DC179" s="144"/>
      <c r="DD179" s="57"/>
      <c r="DE179" s="57"/>
      <c r="DF179" s="144"/>
      <c r="DG179" s="57"/>
      <c r="DH179" s="300"/>
      <c r="DI179" s="145"/>
      <c r="DL179" s="62"/>
      <c r="DM179" s="298"/>
      <c r="DN179" s="144"/>
      <c r="DO179" s="57"/>
      <c r="DP179" s="57"/>
      <c r="DQ179" s="144"/>
      <c r="DR179" s="57"/>
      <c r="DS179" s="57"/>
      <c r="DT179" s="144"/>
      <c r="DU179" s="57"/>
      <c r="DV179" s="57"/>
      <c r="DW179" s="144"/>
      <c r="DX179" s="57"/>
      <c r="DY179" s="57"/>
      <c r="DZ179" s="144"/>
      <c r="EA179" s="57"/>
      <c r="EB179" s="57"/>
      <c r="EC179" s="144"/>
      <c r="ED179" s="57"/>
      <c r="EE179" s="57"/>
      <c r="EF179" s="144"/>
      <c r="EG179" s="57"/>
      <c r="EH179" s="57"/>
      <c r="EI179" s="144"/>
      <c r="EJ179" s="34"/>
      <c r="EK179" s="34"/>
      <c r="EL179" s="144"/>
      <c r="EM179" s="57"/>
      <c r="EN179" s="57"/>
      <c r="EO179" s="144"/>
      <c r="EP179" s="57"/>
      <c r="EQ179" s="57"/>
      <c r="ER179" s="144"/>
      <c r="ES179" s="57"/>
      <c r="ET179" s="57"/>
      <c r="EU179" s="144"/>
      <c r="EV179" s="57"/>
      <c r="EW179" s="57"/>
      <c r="EX179" s="144"/>
      <c r="EY179" s="57"/>
      <c r="EZ179" s="57"/>
      <c r="FA179" s="144"/>
      <c r="FB179" s="57"/>
      <c r="FC179" s="57"/>
      <c r="FD179" s="144"/>
      <c r="FE179" s="57"/>
      <c r="FF179" s="300"/>
      <c r="FG179" s="145"/>
      <c r="FJ179" s="62"/>
      <c r="FK179" s="298"/>
      <c r="FL179" s="144"/>
      <c r="FM179" s="57"/>
      <c r="FN179" s="57"/>
      <c r="FO179" s="144"/>
      <c r="FP179" s="57"/>
      <c r="FQ179" s="57"/>
      <c r="FR179" s="144"/>
      <c r="FS179" s="57"/>
      <c r="FT179" s="57"/>
      <c r="FU179" s="144"/>
      <c r="FV179" s="57"/>
      <c r="FW179" s="57"/>
      <c r="FX179" s="144"/>
      <c r="FY179" s="57"/>
      <c r="FZ179" s="57"/>
      <c r="GA179" s="144"/>
      <c r="GB179" s="57"/>
      <c r="GC179" s="57"/>
      <c r="GD179" s="144"/>
      <c r="GE179" s="57"/>
      <c r="GF179" s="57"/>
      <c r="GG179" s="144"/>
      <c r="GH179" s="34"/>
      <c r="GI179" s="34"/>
      <c r="GJ179" s="144"/>
      <c r="GK179" s="57"/>
      <c r="GL179" s="57"/>
      <c r="GM179" s="144"/>
      <c r="GN179" s="57"/>
      <c r="GO179" s="57"/>
      <c r="GP179" s="144"/>
      <c r="GQ179" s="57"/>
      <c r="GR179" s="57"/>
      <c r="GS179" s="144"/>
      <c r="GT179" s="57"/>
      <c r="GU179" s="57"/>
      <c r="GV179" s="144"/>
      <c r="GW179" s="57"/>
      <c r="GX179" s="57"/>
      <c r="GY179" s="144"/>
      <c r="GZ179" s="57"/>
      <c r="HA179" s="57"/>
      <c r="HB179" s="144"/>
      <c r="HC179" s="57"/>
      <c r="HD179" s="300"/>
      <c r="HE179" s="145"/>
    </row>
    <row r="180" spans="8:213" x14ac:dyDescent="0.35">
      <c r="H180" s="301">
        <f t="shared" si="190"/>
        <v>0</v>
      </c>
      <c r="I180" s="301" t="str">
        <f t="shared" si="190"/>
        <v>Y</v>
      </c>
      <c r="M180" s="117">
        <f t="shared" ca="1" si="191"/>
        <v>44798</v>
      </c>
      <c r="N180" s="130">
        <f t="shared" si="191"/>
        <v>0</v>
      </c>
      <c r="P180" s="62"/>
      <c r="Q180" s="298"/>
      <c r="R180" s="144"/>
      <c r="S180" s="57"/>
      <c r="T180" s="57"/>
      <c r="U180" s="144"/>
      <c r="V180" s="57"/>
      <c r="W180" s="57"/>
      <c r="X180" s="144"/>
      <c r="Y180" s="57"/>
      <c r="Z180" s="57"/>
      <c r="AA180" s="144"/>
      <c r="AB180" s="57"/>
      <c r="AC180" s="57"/>
      <c r="AD180" s="144"/>
      <c r="AE180" s="57"/>
      <c r="AF180" s="57"/>
      <c r="AG180" s="144"/>
      <c r="AH180" s="57"/>
      <c r="AI180" s="57"/>
      <c r="AJ180" s="144"/>
      <c r="AK180" s="57"/>
      <c r="AL180" s="57"/>
      <c r="AM180" s="144"/>
      <c r="AN180" s="34"/>
      <c r="AO180" s="34"/>
      <c r="AP180" s="144"/>
      <c r="AQ180" s="57"/>
      <c r="AR180" s="57"/>
      <c r="AS180" s="144"/>
      <c r="AT180" s="57"/>
      <c r="AU180" s="57"/>
      <c r="AV180" s="144"/>
      <c r="AW180" s="57"/>
      <c r="AX180" s="57"/>
      <c r="AY180" s="144"/>
      <c r="AZ180" s="57"/>
      <c r="BA180" s="57"/>
      <c r="BB180" s="144"/>
      <c r="BC180" s="57"/>
      <c r="BD180" s="57"/>
      <c r="BE180" s="144"/>
      <c r="BF180" s="57"/>
      <c r="BG180" s="57"/>
      <c r="BH180" s="144"/>
      <c r="BI180" s="57"/>
      <c r="BJ180" s="300"/>
      <c r="BK180" s="145"/>
      <c r="BN180" s="62"/>
      <c r="BO180" s="298"/>
      <c r="BP180" s="144"/>
      <c r="BQ180" s="57"/>
      <c r="BR180" s="57"/>
      <c r="BS180" s="144"/>
      <c r="BT180" s="57"/>
      <c r="BU180" s="57"/>
      <c r="BV180" s="144"/>
      <c r="BW180" s="57"/>
      <c r="BX180" s="57"/>
      <c r="BY180" s="144"/>
      <c r="BZ180" s="57"/>
      <c r="CA180" s="57"/>
      <c r="CB180" s="144"/>
      <c r="CC180" s="57"/>
      <c r="CD180" s="57"/>
      <c r="CE180" s="144"/>
      <c r="CF180" s="57"/>
      <c r="CG180" s="57"/>
      <c r="CH180" s="144"/>
      <c r="CI180" s="57"/>
      <c r="CJ180" s="57"/>
      <c r="CK180" s="144"/>
      <c r="CL180" s="34"/>
      <c r="CM180" s="34"/>
      <c r="CN180" s="144"/>
      <c r="CO180" s="57"/>
      <c r="CP180" s="57"/>
      <c r="CQ180" s="144"/>
      <c r="CR180" s="57"/>
      <c r="CS180" s="57"/>
      <c r="CT180" s="144"/>
      <c r="CU180" s="57"/>
      <c r="CV180" s="57"/>
      <c r="CW180" s="144"/>
      <c r="CX180" s="57"/>
      <c r="CY180" s="57"/>
      <c r="CZ180" s="144"/>
      <c r="DA180" s="57"/>
      <c r="DB180" s="57"/>
      <c r="DC180" s="144"/>
      <c r="DD180" s="57"/>
      <c r="DE180" s="57"/>
      <c r="DF180" s="144"/>
      <c r="DG180" s="57"/>
      <c r="DH180" s="300"/>
      <c r="DI180" s="145"/>
      <c r="DL180" s="62"/>
      <c r="DM180" s="298"/>
      <c r="DN180" s="144"/>
      <c r="DO180" s="57"/>
      <c r="DP180" s="57"/>
      <c r="DQ180" s="144"/>
      <c r="DR180" s="57"/>
      <c r="DS180" s="57"/>
      <c r="DT180" s="144"/>
      <c r="DU180" s="57"/>
      <c r="DV180" s="57"/>
      <c r="DW180" s="144"/>
      <c r="DX180" s="57"/>
      <c r="DY180" s="57"/>
      <c r="DZ180" s="144"/>
      <c r="EA180" s="57"/>
      <c r="EB180" s="57"/>
      <c r="EC180" s="144"/>
      <c r="ED180" s="57"/>
      <c r="EE180" s="57"/>
      <c r="EF180" s="144"/>
      <c r="EG180" s="57"/>
      <c r="EH180" s="57"/>
      <c r="EI180" s="144"/>
      <c r="EJ180" s="34"/>
      <c r="EK180" s="34"/>
      <c r="EL180" s="144"/>
      <c r="EM180" s="57"/>
      <c r="EN180" s="57"/>
      <c r="EO180" s="144"/>
      <c r="EP180" s="57"/>
      <c r="EQ180" s="57"/>
      <c r="ER180" s="144"/>
      <c r="ES180" s="57"/>
      <c r="ET180" s="57"/>
      <c r="EU180" s="144"/>
      <c r="EV180" s="57"/>
      <c r="EW180" s="57"/>
      <c r="EX180" s="144"/>
      <c r="EY180" s="57"/>
      <c r="EZ180" s="57"/>
      <c r="FA180" s="144"/>
      <c r="FB180" s="57"/>
      <c r="FC180" s="57"/>
      <c r="FD180" s="144"/>
      <c r="FE180" s="57"/>
      <c r="FF180" s="300"/>
      <c r="FG180" s="145"/>
      <c r="FJ180" s="62"/>
      <c r="FK180" s="298"/>
      <c r="FL180" s="144"/>
      <c r="FM180" s="57"/>
      <c r="FN180" s="57"/>
      <c r="FO180" s="144"/>
      <c r="FP180" s="57"/>
      <c r="FQ180" s="57"/>
      <c r="FR180" s="144"/>
      <c r="FS180" s="57"/>
      <c r="FT180" s="57"/>
      <c r="FU180" s="144"/>
      <c r="FV180" s="57"/>
      <c r="FW180" s="57"/>
      <c r="FX180" s="144"/>
      <c r="FY180" s="57"/>
      <c r="FZ180" s="57"/>
      <c r="GA180" s="144"/>
      <c r="GB180" s="57"/>
      <c r="GC180" s="57"/>
      <c r="GD180" s="144"/>
      <c r="GE180" s="57"/>
      <c r="GF180" s="57"/>
      <c r="GG180" s="144"/>
      <c r="GH180" s="34"/>
      <c r="GI180" s="34"/>
      <c r="GJ180" s="144"/>
      <c r="GK180" s="57"/>
      <c r="GL180" s="57"/>
      <c r="GM180" s="144"/>
      <c r="GN180" s="57"/>
      <c r="GO180" s="57"/>
      <c r="GP180" s="144"/>
      <c r="GQ180" s="57"/>
      <c r="GR180" s="57"/>
      <c r="GS180" s="144"/>
      <c r="GT180" s="57"/>
      <c r="GU180" s="57"/>
      <c r="GV180" s="144"/>
      <c r="GW180" s="57"/>
      <c r="GX180" s="57"/>
      <c r="GY180" s="144"/>
      <c r="GZ180" s="57"/>
      <c r="HA180" s="57"/>
      <c r="HB180" s="144"/>
      <c r="HC180" s="57"/>
      <c r="HD180" s="300"/>
      <c r="HE180" s="145"/>
    </row>
    <row r="181" spans="8:213" x14ac:dyDescent="0.35">
      <c r="H181" s="301">
        <f t="shared" si="190"/>
        <v>0</v>
      </c>
      <c r="I181" s="301" t="str">
        <f t="shared" si="190"/>
        <v>Y</v>
      </c>
      <c r="M181" s="117">
        <f t="shared" ca="1" si="191"/>
        <v>44797</v>
      </c>
      <c r="N181" s="130">
        <f t="shared" si="191"/>
        <v>0</v>
      </c>
      <c r="P181" s="62"/>
      <c r="Q181" s="298"/>
      <c r="R181" s="144"/>
      <c r="S181" s="57"/>
      <c r="T181" s="57"/>
      <c r="U181" s="144"/>
      <c r="V181" s="57"/>
      <c r="W181" s="57"/>
      <c r="X181" s="144"/>
      <c r="Y181" s="57"/>
      <c r="Z181" s="57"/>
      <c r="AA181" s="144"/>
      <c r="AB181" s="57"/>
      <c r="AC181" s="57"/>
      <c r="AD181" s="144"/>
      <c r="AE181" s="57"/>
      <c r="AF181" s="57"/>
      <c r="AG181" s="144"/>
      <c r="AH181" s="57"/>
      <c r="AI181" s="57"/>
      <c r="AJ181" s="144"/>
      <c r="AK181" s="57"/>
      <c r="AL181" s="57"/>
      <c r="AM181" s="144"/>
      <c r="AN181" s="34"/>
      <c r="AO181" s="34"/>
      <c r="AP181" s="144"/>
      <c r="AQ181" s="57"/>
      <c r="AR181" s="57"/>
      <c r="AS181" s="144"/>
      <c r="AT181" s="57"/>
      <c r="AU181" s="57"/>
      <c r="AV181" s="144"/>
      <c r="AW181" s="57"/>
      <c r="AX181" s="57"/>
      <c r="AY181" s="144"/>
      <c r="AZ181" s="57"/>
      <c r="BA181" s="57"/>
      <c r="BB181" s="144"/>
      <c r="BC181" s="57"/>
      <c r="BD181" s="57"/>
      <c r="BE181" s="144"/>
      <c r="BF181" s="57"/>
      <c r="BG181" s="57"/>
      <c r="BH181" s="144"/>
      <c r="BI181" s="57"/>
      <c r="BJ181" s="300"/>
      <c r="BK181" s="145"/>
      <c r="BN181" s="62"/>
      <c r="BO181" s="298"/>
      <c r="BP181" s="144"/>
      <c r="BQ181" s="57"/>
      <c r="BR181" s="57"/>
      <c r="BS181" s="144"/>
      <c r="BT181" s="57"/>
      <c r="BU181" s="57"/>
      <c r="BV181" s="144"/>
      <c r="BW181" s="57"/>
      <c r="BX181" s="57"/>
      <c r="BY181" s="144"/>
      <c r="BZ181" s="57"/>
      <c r="CA181" s="57"/>
      <c r="CB181" s="144"/>
      <c r="CC181" s="57"/>
      <c r="CD181" s="57"/>
      <c r="CE181" s="144"/>
      <c r="CF181" s="57"/>
      <c r="CG181" s="57"/>
      <c r="CH181" s="144"/>
      <c r="CI181" s="57"/>
      <c r="CJ181" s="57"/>
      <c r="CK181" s="144"/>
      <c r="CL181" s="34"/>
      <c r="CM181" s="34"/>
      <c r="CN181" s="144"/>
      <c r="CO181" s="57"/>
      <c r="CP181" s="57"/>
      <c r="CQ181" s="144"/>
      <c r="CR181" s="57"/>
      <c r="CS181" s="57"/>
      <c r="CT181" s="144"/>
      <c r="CU181" s="57"/>
      <c r="CV181" s="57"/>
      <c r="CW181" s="144"/>
      <c r="CX181" s="57"/>
      <c r="CY181" s="57"/>
      <c r="CZ181" s="144"/>
      <c r="DA181" s="57"/>
      <c r="DB181" s="57"/>
      <c r="DC181" s="144"/>
      <c r="DD181" s="57"/>
      <c r="DE181" s="57"/>
      <c r="DF181" s="144"/>
      <c r="DG181" s="57"/>
      <c r="DH181" s="300"/>
      <c r="DI181" s="145"/>
      <c r="DL181" s="62"/>
      <c r="DM181" s="298"/>
      <c r="DN181" s="144"/>
      <c r="DO181" s="57"/>
      <c r="DP181" s="57"/>
      <c r="DQ181" s="144"/>
      <c r="DR181" s="57"/>
      <c r="DS181" s="57"/>
      <c r="DT181" s="144"/>
      <c r="DU181" s="57"/>
      <c r="DV181" s="57"/>
      <c r="DW181" s="144"/>
      <c r="DX181" s="57"/>
      <c r="DY181" s="57"/>
      <c r="DZ181" s="144"/>
      <c r="EA181" s="57"/>
      <c r="EB181" s="57"/>
      <c r="EC181" s="144"/>
      <c r="ED181" s="57"/>
      <c r="EE181" s="57"/>
      <c r="EF181" s="144"/>
      <c r="EG181" s="57"/>
      <c r="EH181" s="57"/>
      <c r="EI181" s="144"/>
      <c r="EJ181" s="34"/>
      <c r="EK181" s="34"/>
      <c r="EL181" s="144"/>
      <c r="EM181" s="57"/>
      <c r="EN181" s="57"/>
      <c r="EO181" s="144"/>
      <c r="EP181" s="57"/>
      <c r="EQ181" s="57"/>
      <c r="ER181" s="144"/>
      <c r="ES181" s="57"/>
      <c r="ET181" s="57"/>
      <c r="EU181" s="144"/>
      <c r="EV181" s="57"/>
      <c r="EW181" s="57"/>
      <c r="EX181" s="144"/>
      <c r="EY181" s="57"/>
      <c r="EZ181" s="57"/>
      <c r="FA181" s="144"/>
      <c r="FB181" s="57"/>
      <c r="FC181" s="57"/>
      <c r="FD181" s="144"/>
      <c r="FE181" s="57"/>
      <c r="FF181" s="300"/>
      <c r="FG181" s="145"/>
      <c r="FJ181" s="62"/>
      <c r="FK181" s="298"/>
      <c r="FL181" s="144"/>
      <c r="FM181" s="57"/>
      <c r="FN181" s="57"/>
      <c r="FO181" s="144"/>
      <c r="FP181" s="57"/>
      <c r="FQ181" s="57"/>
      <c r="FR181" s="144"/>
      <c r="FS181" s="57"/>
      <c r="FT181" s="57"/>
      <c r="FU181" s="144"/>
      <c r="FV181" s="57"/>
      <c r="FW181" s="57"/>
      <c r="FX181" s="144"/>
      <c r="FY181" s="57"/>
      <c r="FZ181" s="57"/>
      <c r="GA181" s="144"/>
      <c r="GB181" s="57"/>
      <c r="GC181" s="57"/>
      <c r="GD181" s="144"/>
      <c r="GE181" s="57"/>
      <c r="GF181" s="57"/>
      <c r="GG181" s="144"/>
      <c r="GH181" s="34"/>
      <c r="GI181" s="34"/>
      <c r="GJ181" s="144"/>
      <c r="GK181" s="57"/>
      <c r="GL181" s="57"/>
      <c r="GM181" s="144"/>
      <c r="GN181" s="57"/>
      <c r="GO181" s="57"/>
      <c r="GP181" s="144"/>
      <c r="GQ181" s="57"/>
      <c r="GR181" s="57"/>
      <c r="GS181" s="144"/>
      <c r="GT181" s="57"/>
      <c r="GU181" s="57"/>
      <c r="GV181" s="144"/>
      <c r="GW181" s="57"/>
      <c r="GX181" s="57"/>
      <c r="GY181" s="144"/>
      <c r="GZ181" s="57"/>
      <c r="HA181" s="57"/>
      <c r="HB181" s="144"/>
      <c r="HC181" s="57"/>
      <c r="HD181" s="300"/>
      <c r="HE181" s="145"/>
    </row>
    <row r="182" spans="8:213" x14ac:dyDescent="0.35">
      <c r="H182" s="301">
        <f t="shared" si="190"/>
        <v>0</v>
      </c>
      <c r="I182" s="301" t="str">
        <f t="shared" si="190"/>
        <v>Y</v>
      </c>
      <c r="M182" s="117">
        <f t="shared" ca="1" si="191"/>
        <v>44796</v>
      </c>
      <c r="N182" s="130">
        <f t="shared" si="191"/>
        <v>0</v>
      </c>
      <c r="P182" s="62"/>
      <c r="Q182" s="298"/>
      <c r="R182" s="144"/>
      <c r="S182" s="57"/>
      <c r="T182" s="57"/>
      <c r="U182" s="144"/>
      <c r="V182" s="57"/>
      <c r="W182" s="57"/>
      <c r="X182" s="144"/>
      <c r="Y182" s="57"/>
      <c r="Z182" s="57"/>
      <c r="AA182" s="144"/>
      <c r="AB182" s="57"/>
      <c r="AC182" s="57"/>
      <c r="AD182" s="144"/>
      <c r="AE182" s="57"/>
      <c r="AF182" s="57"/>
      <c r="AG182" s="144"/>
      <c r="AH182" s="57"/>
      <c r="AI182" s="57"/>
      <c r="AJ182" s="144"/>
      <c r="AK182" s="57"/>
      <c r="AL182" s="57"/>
      <c r="AM182" s="144"/>
      <c r="AN182" s="34"/>
      <c r="AO182" s="34"/>
      <c r="AP182" s="144"/>
      <c r="AQ182" s="57"/>
      <c r="AR182" s="57"/>
      <c r="AS182" s="144"/>
      <c r="AT182" s="57"/>
      <c r="AU182" s="57"/>
      <c r="AV182" s="144"/>
      <c r="AW182" s="57"/>
      <c r="AX182" s="57"/>
      <c r="AY182" s="144"/>
      <c r="AZ182" s="57"/>
      <c r="BA182" s="57"/>
      <c r="BB182" s="144"/>
      <c r="BC182" s="57"/>
      <c r="BD182" s="57"/>
      <c r="BE182" s="144"/>
      <c r="BF182" s="57"/>
      <c r="BG182" s="57"/>
      <c r="BH182" s="144"/>
      <c r="BI182" s="57"/>
      <c r="BJ182" s="300"/>
      <c r="BK182" s="145"/>
      <c r="BN182" s="62"/>
      <c r="BO182" s="298"/>
      <c r="BP182" s="144"/>
      <c r="BQ182" s="57"/>
      <c r="BR182" s="57"/>
      <c r="BS182" s="144"/>
      <c r="BT182" s="57"/>
      <c r="BU182" s="57"/>
      <c r="BV182" s="144"/>
      <c r="BW182" s="57"/>
      <c r="BX182" s="57"/>
      <c r="BY182" s="144"/>
      <c r="BZ182" s="57"/>
      <c r="CA182" s="57"/>
      <c r="CB182" s="144"/>
      <c r="CC182" s="57"/>
      <c r="CD182" s="57"/>
      <c r="CE182" s="144"/>
      <c r="CF182" s="57"/>
      <c r="CG182" s="57"/>
      <c r="CH182" s="144"/>
      <c r="CI182" s="57"/>
      <c r="CJ182" s="57"/>
      <c r="CK182" s="144"/>
      <c r="CL182" s="34"/>
      <c r="CM182" s="34"/>
      <c r="CN182" s="144"/>
      <c r="CO182" s="57"/>
      <c r="CP182" s="57"/>
      <c r="CQ182" s="144"/>
      <c r="CR182" s="57"/>
      <c r="CS182" s="57"/>
      <c r="CT182" s="144"/>
      <c r="CU182" s="57"/>
      <c r="CV182" s="57"/>
      <c r="CW182" s="144"/>
      <c r="CX182" s="57"/>
      <c r="CY182" s="57"/>
      <c r="CZ182" s="144"/>
      <c r="DA182" s="57"/>
      <c r="DB182" s="57"/>
      <c r="DC182" s="144"/>
      <c r="DD182" s="57"/>
      <c r="DE182" s="57"/>
      <c r="DF182" s="144"/>
      <c r="DG182" s="57"/>
      <c r="DH182" s="300"/>
      <c r="DI182" s="145"/>
      <c r="DL182" s="62"/>
      <c r="DM182" s="298"/>
      <c r="DN182" s="144"/>
      <c r="DO182" s="57"/>
      <c r="DP182" s="57"/>
      <c r="DQ182" s="144"/>
      <c r="DR182" s="57"/>
      <c r="DS182" s="57"/>
      <c r="DT182" s="144"/>
      <c r="DU182" s="57"/>
      <c r="DV182" s="57"/>
      <c r="DW182" s="144"/>
      <c r="DX182" s="57"/>
      <c r="DY182" s="57"/>
      <c r="DZ182" s="144"/>
      <c r="EA182" s="57"/>
      <c r="EB182" s="57"/>
      <c r="EC182" s="144"/>
      <c r="ED182" s="57"/>
      <c r="EE182" s="57"/>
      <c r="EF182" s="144"/>
      <c r="EG182" s="57"/>
      <c r="EH182" s="57"/>
      <c r="EI182" s="144"/>
      <c r="EJ182" s="34"/>
      <c r="EK182" s="34"/>
      <c r="EL182" s="144"/>
      <c r="EM182" s="57"/>
      <c r="EN182" s="57"/>
      <c r="EO182" s="144"/>
      <c r="EP182" s="57"/>
      <c r="EQ182" s="57"/>
      <c r="ER182" s="144"/>
      <c r="ES182" s="57"/>
      <c r="ET182" s="57"/>
      <c r="EU182" s="144"/>
      <c r="EV182" s="57"/>
      <c r="EW182" s="57"/>
      <c r="EX182" s="144"/>
      <c r="EY182" s="57"/>
      <c r="EZ182" s="57"/>
      <c r="FA182" s="144"/>
      <c r="FB182" s="57"/>
      <c r="FC182" s="57"/>
      <c r="FD182" s="144"/>
      <c r="FE182" s="57"/>
      <c r="FF182" s="300"/>
      <c r="FG182" s="145"/>
      <c r="FJ182" s="62"/>
      <c r="FK182" s="298"/>
      <c r="FL182" s="144"/>
      <c r="FM182" s="57"/>
      <c r="FN182" s="57"/>
      <c r="FO182" s="144"/>
      <c r="FP182" s="57"/>
      <c r="FQ182" s="57"/>
      <c r="FR182" s="144"/>
      <c r="FS182" s="57"/>
      <c r="FT182" s="57"/>
      <c r="FU182" s="144"/>
      <c r="FV182" s="57"/>
      <c r="FW182" s="57"/>
      <c r="FX182" s="144"/>
      <c r="FY182" s="57"/>
      <c r="FZ182" s="57"/>
      <c r="GA182" s="144"/>
      <c r="GB182" s="57"/>
      <c r="GC182" s="57"/>
      <c r="GD182" s="144"/>
      <c r="GE182" s="57"/>
      <c r="GF182" s="57"/>
      <c r="GG182" s="144"/>
      <c r="GH182" s="34"/>
      <c r="GI182" s="34"/>
      <c r="GJ182" s="144"/>
      <c r="GK182" s="57"/>
      <c r="GL182" s="57"/>
      <c r="GM182" s="144"/>
      <c r="GN182" s="57"/>
      <c r="GO182" s="57"/>
      <c r="GP182" s="144"/>
      <c r="GQ182" s="57"/>
      <c r="GR182" s="57"/>
      <c r="GS182" s="144"/>
      <c r="GT182" s="57"/>
      <c r="GU182" s="57"/>
      <c r="GV182" s="144"/>
      <c r="GW182" s="57"/>
      <c r="GX182" s="57"/>
      <c r="GY182" s="144"/>
      <c r="GZ182" s="57"/>
      <c r="HA182" s="57"/>
      <c r="HB182" s="144"/>
      <c r="HC182" s="57"/>
      <c r="HD182" s="300"/>
      <c r="HE182" s="145"/>
    </row>
    <row r="183" spans="8:213" x14ac:dyDescent="0.35">
      <c r="H183" s="301">
        <f t="shared" si="190"/>
        <v>0</v>
      </c>
      <c r="I183" s="301" t="str">
        <f t="shared" si="190"/>
        <v>Y</v>
      </c>
      <c r="M183" s="117">
        <f t="shared" ca="1" si="191"/>
        <v>44795</v>
      </c>
      <c r="N183" s="130">
        <f t="shared" si="191"/>
        <v>0</v>
      </c>
      <c r="P183" s="62"/>
      <c r="Q183" s="298"/>
      <c r="R183" s="144"/>
      <c r="S183" s="57"/>
      <c r="T183" s="57"/>
      <c r="U183" s="144"/>
      <c r="V183" s="57"/>
      <c r="W183" s="57"/>
      <c r="X183" s="144"/>
      <c r="Y183" s="57"/>
      <c r="Z183" s="57"/>
      <c r="AA183" s="144"/>
      <c r="AB183" s="57"/>
      <c r="AC183" s="57"/>
      <c r="AD183" s="144"/>
      <c r="AE183" s="57"/>
      <c r="AF183" s="57"/>
      <c r="AG183" s="144"/>
      <c r="AH183" s="57"/>
      <c r="AI183" s="57"/>
      <c r="AJ183" s="144"/>
      <c r="AK183" s="57"/>
      <c r="AL183" s="57"/>
      <c r="AM183" s="144"/>
      <c r="AN183" s="34"/>
      <c r="AO183" s="34"/>
      <c r="AP183" s="144"/>
      <c r="AQ183" s="57"/>
      <c r="AR183" s="57"/>
      <c r="AS183" s="144"/>
      <c r="AT183" s="57"/>
      <c r="AU183" s="57"/>
      <c r="AV183" s="144"/>
      <c r="AW183" s="57"/>
      <c r="AX183" s="57"/>
      <c r="AY183" s="144"/>
      <c r="AZ183" s="57"/>
      <c r="BA183" s="57"/>
      <c r="BB183" s="144"/>
      <c r="BC183" s="57"/>
      <c r="BD183" s="57"/>
      <c r="BE183" s="144"/>
      <c r="BF183" s="57"/>
      <c r="BG183" s="57"/>
      <c r="BH183" s="144"/>
      <c r="BI183" s="57"/>
      <c r="BJ183" s="300"/>
      <c r="BK183" s="145"/>
      <c r="BN183" s="62"/>
      <c r="BO183" s="298"/>
      <c r="BP183" s="144"/>
      <c r="BQ183" s="57"/>
      <c r="BR183" s="57"/>
      <c r="BS183" s="144"/>
      <c r="BT183" s="57"/>
      <c r="BU183" s="57"/>
      <c r="BV183" s="144"/>
      <c r="BW183" s="57"/>
      <c r="BX183" s="57"/>
      <c r="BY183" s="144"/>
      <c r="BZ183" s="57"/>
      <c r="CA183" s="57"/>
      <c r="CB183" s="144"/>
      <c r="CC183" s="57"/>
      <c r="CD183" s="57"/>
      <c r="CE183" s="144"/>
      <c r="CF183" s="57"/>
      <c r="CG183" s="57"/>
      <c r="CH183" s="144"/>
      <c r="CI183" s="57"/>
      <c r="CJ183" s="57"/>
      <c r="CK183" s="144"/>
      <c r="CL183" s="34"/>
      <c r="CM183" s="34"/>
      <c r="CN183" s="144"/>
      <c r="CO183" s="57"/>
      <c r="CP183" s="57"/>
      <c r="CQ183" s="144"/>
      <c r="CR183" s="57"/>
      <c r="CS183" s="57"/>
      <c r="CT183" s="144"/>
      <c r="CU183" s="57"/>
      <c r="CV183" s="57"/>
      <c r="CW183" s="144"/>
      <c r="CX183" s="57"/>
      <c r="CY183" s="57"/>
      <c r="CZ183" s="144"/>
      <c r="DA183" s="57"/>
      <c r="DB183" s="57"/>
      <c r="DC183" s="144"/>
      <c r="DD183" s="57"/>
      <c r="DE183" s="57"/>
      <c r="DF183" s="144"/>
      <c r="DG183" s="57"/>
      <c r="DH183" s="300"/>
      <c r="DI183" s="145"/>
      <c r="DL183" s="62"/>
      <c r="DM183" s="298"/>
      <c r="DN183" s="144"/>
      <c r="DO183" s="57"/>
      <c r="DP183" s="57"/>
      <c r="DQ183" s="144"/>
      <c r="DR183" s="57"/>
      <c r="DS183" s="57"/>
      <c r="DT183" s="144"/>
      <c r="DU183" s="57"/>
      <c r="DV183" s="57"/>
      <c r="DW183" s="144"/>
      <c r="DX183" s="57"/>
      <c r="DY183" s="57"/>
      <c r="DZ183" s="144"/>
      <c r="EA183" s="57"/>
      <c r="EB183" s="57"/>
      <c r="EC183" s="144"/>
      <c r="ED183" s="57"/>
      <c r="EE183" s="57"/>
      <c r="EF183" s="144"/>
      <c r="EG183" s="57"/>
      <c r="EH183" s="57"/>
      <c r="EI183" s="144"/>
      <c r="EJ183" s="34"/>
      <c r="EK183" s="34"/>
      <c r="EL183" s="144"/>
      <c r="EM183" s="57"/>
      <c r="EN183" s="57"/>
      <c r="EO183" s="144"/>
      <c r="EP183" s="57"/>
      <c r="EQ183" s="57"/>
      <c r="ER183" s="144"/>
      <c r="ES183" s="57"/>
      <c r="ET183" s="57"/>
      <c r="EU183" s="144"/>
      <c r="EV183" s="57"/>
      <c r="EW183" s="57"/>
      <c r="EX183" s="144"/>
      <c r="EY183" s="57"/>
      <c r="EZ183" s="57"/>
      <c r="FA183" s="144"/>
      <c r="FB183" s="57"/>
      <c r="FC183" s="57"/>
      <c r="FD183" s="144"/>
      <c r="FE183" s="57"/>
      <c r="FF183" s="300"/>
      <c r="FG183" s="145"/>
      <c r="FJ183" s="62"/>
      <c r="FK183" s="298"/>
      <c r="FL183" s="144"/>
      <c r="FM183" s="57"/>
      <c r="FN183" s="57"/>
      <c r="FO183" s="144"/>
      <c r="FP183" s="57"/>
      <c r="FQ183" s="57"/>
      <c r="FR183" s="144"/>
      <c r="FS183" s="57"/>
      <c r="FT183" s="57"/>
      <c r="FU183" s="144"/>
      <c r="FV183" s="57"/>
      <c r="FW183" s="57"/>
      <c r="FX183" s="144"/>
      <c r="FY183" s="57"/>
      <c r="FZ183" s="57"/>
      <c r="GA183" s="144"/>
      <c r="GB183" s="57"/>
      <c r="GC183" s="57"/>
      <c r="GD183" s="144"/>
      <c r="GE183" s="57"/>
      <c r="GF183" s="57"/>
      <c r="GG183" s="144"/>
      <c r="GH183" s="34"/>
      <c r="GI183" s="34"/>
      <c r="GJ183" s="144"/>
      <c r="GK183" s="57"/>
      <c r="GL183" s="57"/>
      <c r="GM183" s="144"/>
      <c r="GN183" s="57"/>
      <c r="GO183" s="57"/>
      <c r="GP183" s="144"/>
      <c r="GQ183" s="57"/>
      <c r="GR183" s="57"/>
      <c r="GS183" s="144"/>
      <c r="GT183" s="57"/>
      <c r="GU183" s="57"/>
      <c r="GV183" s="144"/>
      <c r="GW183" s="57"/>
      <c r="GX183" s="57"/>
      <c r="GY183" s="144"/>
      <c r="GZ183" s="57"/>
      <c r="HA183" s="57"/>
      <c r="HB183" s="144"/>
      <c r="HC183" s="57"/>
      <c r="HD183" s="300"/>
      <c r="HE183" s="145"/>
    </row>
    <row r="184" spans="8:213" x14ac:dyDescent="0.35">
      <c r="H184" s="301">
        <f t="shared" si="190"/>
        <v>0</v>
      </c>
      <c r="I184" s="301" t="str">
        <f t="shared" si="190"/>
        <v>Y</v>
      </c>
      <c r="M184" s="117">
        <f t="shared" ca="1" si="191"/>
        <v>44794</v>
      </c>
      <c r="N184" s="130">
        <f t="shared" si="191"/>
        <v>0</v>
      </c>
      <c r="P184" s="62"/>
      <c r="Q184" s="298"/>
      <c r="R184" s="144"/>
      <c r="S184" s="57"/>
      <c r="T184" s="57"/>
      <c r="U184" s="144"/>
      <c r="V184" s="57"/>
      <c r="W184" s="57"/>
      <c r="X184" s="144"/>
      <c r="Y184" s="57"/>
      <c r="Z184" s="57"/>
      <c r="AA184" s="144"/>
      <c r="AB184" s="57"/>
      <c r="AC184" s="57"/>
      <c r="AD184" s="144"/>
      <c r="AE184" s="57"/>
      <c r="AF184" s="57"/>
      <c r="AG184" s="144"/>
      <c r="AH184" s="57"/>
      <c r="AI184" s="57"/>
      <c r="AJ184" s="144"/>
      <c r="AK184" s="57"/>
      <c r="AL184" s="57"/>
      <c r="AM184" s="144"/>
      <c r="AN184" s="34"/>
      <c r="AO184" s="34"/>
      <c r="AP184" s="144"/>
      <c r="AQ184" s="57"/>
      <c r="AR184" s="57"/>
      <c r="AS184" s="144"/>
      <c r="AT184" s="57"/>
      <c r="AU184" s="57"/>
      <c r="AV184" s="144"/>
      <c r="AW184" s="57"/>
      <c r="AX184" s="57"/>
      <c r="AY184" s="144"/>
      <c r="AZ184" s="57"/>
      <c r="BA184" s="57"/>
      <c r="BB184" s="144"/>
      <c r="BC184" s="57"/>
      <c r="BD184" s="57"/>
      <c r="BE184" s="144"/>
      <c r="BF184" s="57"/>
      <c r="BG184" s="57"/>
      <c r="BH184" s="144"/>
      <c r="BI184" s="57"/>
      <c r="BJ184" s="300"/>
      <c r="BK184" s="145"/>
      <c r="BN184" s="62"/>
      <c r="BO184" s="298"/>
      <c r="BP184" s="144"/>
      <c r="BQ184" s="57"/>
      <c r="BR184" s="57"/>
      <c r="BS184" s="144"/>
      <c r="BT184" s="57"/>
      <c r="BU184" s="57"/>
      <c r="BV184" s="144"/>
      <c r="BW184" s="57"/>
      <c r="BX184" s="57"/>
      <c r="BY184" s="144"/>
      <c r="BZ184" s="57"/>
      <c r="CA184" s="57"/>
      <c r="CB184" s="144"/>
      <c r="CC184" s="57"/>
      <c r="CD184" s="57"/>
      <c r="CE184" s="144"/>
      <c r="CF184" s="57"/>
      <c r="CG184" s="57"/>
      <c r="CH184" s="144"/>
      <c r="CI184" s="57"/>
      <c r="CJ184" s="57"/>
      <c r="CK184" s="144"/>
      <c r="CL184" s="34"/>
      <c r="CM184" s="34"/>
      <c r="CN184" s="144"/>
      <c r="CO184" s="57"/>
      <c r="CP184" s="57"/>
      <c r="CQ184" s="144"/>
      <c r="CR184" s="57"/>
      <c r="CS184" s="57"/>
      <c r="CT184" s="144"/>
      <c r="CU184" s="57"/>
      <c r="CV184" s="57"/>
      <c r="CW184" s="144"/>
      <c r="CX184" s="57"/>
      <c r="CY184" s="57"/>
      <c r="CZ184" s="144"/>
      <c r="DA184" s="57"/>
      <c r="DB184" s="57"/>
      <c r="DC184" s="144"/>
      <c r="DD184" s="57"/>
      <c r="DE184" s="57"/>
      <c r="DF184" s="144"/>
      <c r="DG184" s="57"/>
      <c r="DH184" s="300"/>
      <c r="DI184" s="145"/>
      <c r="DL184" s="62"/>
      <c r="DM184" s="298"/>
      <c r="DN184" s="144"/>
      <c r="DO184" s="57"/>
      <c r="DP184" s="57"/>
      <c r="DQ184" s="144"/>
      <c r="DR184" s="57"/>
      <c r="DS184" s="57"/>
      <c r="DT184" s="144"/>
      <c r="DU184" s="57"/>
      <c r="DV184" s="57"/>
      <c r="DW184" s="144"/>
      <c r="DX184" s="57"/>
      <c r="DY184" s="57"/>
      <c r="DZ184" s="144"/>
      <c r="EA184" s="57"/>
      <c r="EB184" s="57"/>
      <c r="EC184" s="144"/>
      <c r="ED184" s="57"/>
      <c r="EE184" s="57"/>
      <c r="EF184" s="144"/>
      <c r="EG184" s="57"/>
      <c r="EH184" s="57"/>
      <c r="EI184" s="144"/>
      <c r="EJ184" s="34"/>
      <c r="EK184" s="34"/>
      <c r="EL184" s="144"/>
      <c r="EM184" s="57"/>
      <c r="EN184" s="57"/>
      <c r="EO184" s="144"/>
      <c r="EP184" s="57"/>
      <c r="EQ184" s="57"/>
      <c r="ER184" s="144"/>
      <c r="ES184" s="57"/>
      <c r="ET184" s="57"/>
      <c r="EU184" s="144"/>
      <c r="EV184" s="57"/>
      <c r="EW184" s="57"/>
      <c r="EX184" s="144"/>
      <c r="EY184" s="57"/>
      <c r="EZ184" s="57"/>
      <c r="FA184" s="144"/>
      <c r="FB184" s="57"/>
      <c r="FC184" s="57"/>
      <c r="FD184" s="144"/>
      <c r="FE184" s="57"/>
      <c r="FF184" s="300"/>
      <c r="FG184" s="145"/>
      <c r="FJ184" s="62"/>
      <c r="FK184" s="298"/>
      <c r="FL184" s="144"/>
      <c r="FM184" s="57"/>
      <c r="FN184" s="57"/>
      <c r="FO184" s="144"/>
      <c r="FP184" s="57"/>
      <c r="FQ184" s="57"/>
      <c r="FR184" s="144"/>
      <c r="FS184" s="57"/>
      <c r="FT184" s="57"/>
      <c r="FU184" s="144"/>
      <c r="FV184" s="57"/>
      <c r="FW184" s="57"/>
      <c r="FX184" s="144"/>
      <c r="FY184" s="57"/>
      <c r="FZ184" s="57"/>
      <c r="GA184" s="144"/>
      <c r="GB184" s="57"/>
      <c r="GC184" s="57"/>
      <c r="GD184" s="144"/>
      <c r="GE184" s="57"/>
      <c r="GF184" s="57"/>
      <c r="GG184" s="144"/>
      <c r="GH184" s="34"/>
      <c r="GI184" s="34"/>
      <c r="GJ184" s="144"/>
      <c r="GK184" s="57"/>
      <c r="GL184" s="57"/>
      <c r="GM184" s="144"/>
      <c r="GN184" s="57"/>
      <c r="GO184" s="57"/>
      <c r="GP184" s="144"/>
      <c r="GQ184" s="57"/>
      <c r="GR184" s="57"/>
      <c r="GS184" s="144"/>
      <c r="GT184" s="57"/>
      <c r="GU184" s="57"/>
      <c r="GV184" s="144"/>
      <c r="GW184" s="57"/>
      <c r="GX184" s="57"/>
      <c r="GY184" s="144"/>
      <c r="GZ184" s="57"/>
      <c r="HA184" s="57"/>
      <c r="HB184" s="144"/>
      <c r="HC184" s="57"/>
      <c r="HD184" s="300"/>
      <c r="HE184" s="145"/>
    </row>
    <row r="185" spans="8:213" x14ac:dyDescent="0.35">
      <c r="H185" s="301">
        <f t="shared" si="190"/>
        <v>0</v>
      </c>
      <c r="I185" s="301" t="str">
        <f t="shared" si="190"/>
        <v>Y</v>
      </c>
      <c r="M185" s="117">
        <f t="shared" ca="1" si="191"/>
        <v>44793</v>
      </c>
      <c r="N185" s="130">
        <f t="shared" si="191"/>
        <v>0</v>
      </c>
      <c r="P185" s="62"/>
      <c r="Q185" s="298"/>
      <c r="R185" s="144"/>
      <c r="S185" s="57"/>
      <c r="T185" s="57"/>
      <c r="U185" s="144"/>
      <c r="V185" s="57"/>
      <c r="W185" s="57"/>
      <c r="X185" s="144"/>
      <c r="Y185" s="57"/>
      <c r="Z185" s="57"/>
      <c r="AA185" s="144"/>
      <c r="AB185" s="57"/>
      <c r="AC185" s="57"/>
      <c r="AD185" s="144"/>
      <c r="AE185" s="57"/>
      <c r="AF185" s="57"/>
      <c r="AG185" s="144"/>
      <c r="AH185" s="57"/>
      <c r="AI185" s="57"/>
      <c r="AJ185" s="144"/>
      <c r="AK185" s="57"/>
      <c r="AL185" s="57"/>
      <c r="AM185" s="144"/>
      <c r="AN185" s="34"/>
      <c r="AO185" s="34"/>
      <c r="AP185" s="144"/>
      <c r="AQ185" s="57"/>
      <c r="AR185" s="57"/>
      <c r="AS185" s="144"/>
      <c r="AT185" s="57"/>
      <c r="AU185" s="57"/>
      <c r="AV185" s="144"/>
      <c r="AW185" s="57"/>
      <c r="AX185" s="57"/>
      <c r="AY185" s="144"/>
      <c r="AZ185" s="57"/>
      <c r="BA185" s="57"/>
      <c r="BB185" s="144"/>
      <c r="BC185" s="57"/>
      <c r="BD185" s="57"/>
      <c r="BE185" s="144"/>
      <c r="BF185" s="57"/>
      <c r="BG185" s="57"/>
      <c r="BH185" s="144"/>
      <c r="BI185" s="57"/>
      <c r="BJ185" s="300"/>
      <c r="BK185" s="145"/>
      <c r="BN185" s="62"/>
      <c r="BO185" s="298"/>
      <c r="BP185" s="144"/>
      <c r="BQ185" s="57"/>
      <c r="BR185" s="57"/>
      <c r="BS185" s="144"/>
      <c r="BT185" s="57"/>
      <c r="BU185" s="57"/>
      <c r="BV185" s="144"/>
      <c r="BW185" s="57"/>
      <c r="BX185" s="57"/>
      <c r="BY185" s="144"/>
      <c r="BZ185" s="57"/>
      <c r="CA185" s="57"/>
      <c r="CB185" s="144"/>
      <c r="CC185" s="57"/>
      <c r="CD185" s="57"/>
      <c r="CE185" s="144"/>
      <c r="CF185" s="57"/>
      <c r="CG185" s="57"/>
      <c r="CH185" s="144"/>
      <c r="CI185" s="57"/>
      <c r="CJ185" s="57"/>
      <c r="CK185" s="144"/>
      <c r="CL185" s="34"/>
      <c r="CM185" s="34"/>
      <c r="CN185" s="144"/>
      <c r="CO185" s="57"/>
      <c r="CP185" s="57"/>
      <c r="CQ185" s="144"/>
      <c r="CR185" s="57"/>
      <c r="CS185" s="57"/>
      <c r="CT185" s="144"/>
      <c r="CU185" s="57"/>
      <c r="CV185" s="57"/>
      <c r="CW185" s="144"/>
      <c r="CX185" s="57"/>
      <c r="CY185" s="57"/>
      <c r="CZ185" s="144"/>
      <c r="DA185" s="57"/>
      <c r="DB185" s="57"/>
      <c r="DC185" s="144"/>
      <c r="DD185" s="57"/>
      <c r="DE185" s="57"/>
      <c r="DF185" s="144"/>
      <c r="DG185" s="57"/>
      <c r="DH185" s="300"/>
      <c r="DI185" s="145"/>
      <c r="DL185" s="62"/>
      <c r="DM185" s="298"/>
      <c r="DN185" s="144"/>
      <c r="DO185" s="57"/>
      <c r="DP185" s="57"/>
      <c r="DQ185" s="144"/>
      <c r="DR185" s="57"/>
      <c r="DS185" s="57"/>
      <c r="DT185" s="144"/>
      <c r="DU185" s="57"/>
      <c r="DV185" s="57"/>
      <c r="DW185" s="144"/>
      <c r="DX185" s="57"/>
      <c r="DY185" s="57"/>
      <c r="DZ185" s="144"/>
      <c r="EA185" s="57"/>
      <c r="EB185" s="57"/>
      <c r="EC185" s="144"/>
      <c r="ED185" s="57"/>
      <c r="EE185" s="57"/>
      <c r="EF185" s="144"/>
      <c r="EG185" s="57"/>
      <c r="EH185" s="57"/>
      <c r="EI185" s="144"/>
      <c r="EJ185" s="34"/>
      <c r="EK185" s="34"/>
      <c r="EL185" s="144"/>
      <c r="EM185" s="57"/>
      <c r="EN185" s="57"/>
      <c r="EO185" s="144"/>
      <c r="EP185" s="57"/>
      <c r="EQ185" s="57"/>
      <c r="ER185" s="144"/>
      <c r="ES185" s="57"/>
      <c r="ET185" s="57"/>
      <c r="EU185" s="144"/>
      <c r="EV185" s="57"/>
      <c r="EW185" s="57"/>
      <c r="EX185" s="144"/>
      <c r="EY185" s="57"/>
      <c r="EZ185" s="57"/>
      <c r="FA185" s="144"/>
      <c r="FB185" s="57"/>
      <c r="FC185" s="57"/>
      <c r="FD185" s="144"/>
      <c r="FE185" s="57"/>
      <c r="FF185" s="300"/>
      <c r="FG185" s="145"/>
      <c r="FJ185" s="62"/>
      <c r="FK185" s="298"/>
      <c r="FL185" s="144"/>
      <c r="FM185" s="57"/>
      <c r="FN185" s="57"/>
      <c r="FO185" s="144"/>
      <c r="FP185" s="57"/>
      <c r="FQ185" s="57"/>
      <c r="FR185" s="144"/>
      <c r="FS185" s="57"/>
      <c r="FT185" s="57"/>
      <c r="FU185" s="144"/>
      <c r="FV185" s="57"/>
      <c r="FW185" s="57"/>
      <c r="FX185" s="144"/>
      <c r="FY185" s="57"/>
      <c r="FZ185" s="57"/>
      <c r="GA185" s="144"/>
      <c r="GB185" s="57"/>
      <c r="GC185" s="57"/>
      <c r="GD185" s="144"/>
      <c r="GE185" s="57"/>
      <c r="GF185" s="57"/>
      <c r="GG185" s="144"/>
      <c r="GH185" s="34"/>
      <c r="GI185" s="34"/>
      <c r="GJ185" s="144"/>
      <c r="GK185" s="57"/>
      <c r="GL185" s="57"/>
      <c r="GM185" s="144"/>
      <c r="GN185" s="57"/>
      <c r="GO185" s="57"/>
      <c r="GP185" s="144"/>
      <c r="GQ185" s="57"/>
      <c r="GR185" s="57"/>
      <c r="GS185" s="144"/>
      <c r="GT185" s="57"/>
      <c r="GU185" s="57"/>
      <c r="GV185" s="144"/>
      <c r="GW185" s="57"/>
      <c r="GX185" s="57"/>
      <c r="GY185" s="144"/>
      <c r="GZ185" s="57"/>
      <c r="HA185" s="57"/>
      <c r="HB185" s="144"/>
      <c r="HC185" s="57"/>
      <c r="HD185" s="300"/>
      <c r="HE185" s="145"/>
    </row>
    <row r="186" spans="8:213" x14ac:dyDescent="0.35">
      <c r="H186" s="301">
        <f t="shared" si="190"/>
        <v>0</v>
      </c>
      <c r="I186" s="301" t="str">
        <f t="shared" si="190"/>
        <v>Y</v>
      </c>
      <c r="M186" s="118">
        <f t="shared" ca="1" si="191"/>
        <v>44792</v>
      </c>
      <c r="N186" s="119" t="str">
        <f t="shared" ca="1" si="191"/>
        <v/>
      </c>
      <c r="P186" s="158" t="str">
        <f ca="1">IFERROR(IF($I186="y",'Raw Weather Data'!P184-$N186,"-"),"-")</f>
        <v>-</v>
      </c>
      <c r="Q186" s="312"/>
      <c r="R186" s="156" t="str">
        <f t="shared" ref="R186:R216" ca="1" si="192">IFERROR(ABS(P186),"-")</f>
        <v>-</v>
      </c>
      <c r="S186" s="156" t="str">
        <f ca="1">IFERROR(IF($I186="y",'Raw Weather Data'!S184-$N186,"-"),"-")</f>
        <v>-</v>
      </c>
      <c r="T186" s="312"/>
      <c r="U186" s="156" t="str">
        <f t="shared" ref="U186:U216" ca="1" si="193">IFERROR(ABS(S186),"-")</f>
        <v>-</v>
      </c>
      <c r="V186" s="156" t="str">
        <f ca="1">IFERROR(IF($I186="y",'Raw Weather Data'!V184-$N186,"-"),"-")</f>
        <v>-</v>
      </c>
      <c r="W186" s="312"/>
      <c r="X186" s="156" t="str">
        <f t="shared" ref="X186:X216" ca="1" si="194">IFERROR(ABS(V186),"-")</f>
        <v>-</v>
      </c>
      <c r="Y186" s="156" t="str">
        <f ca="1">IFERROR(IF($I186="y",'Raw Weather Data'!Y184-$N186,"-"),"-")</f>
        <v>-</v>
      </c>
      <c r="Z186" s="312"/>
      <c r="AA186" s="156" t="str">
        <f t="shared" ref="AA186:AA216" ca="1" si="195">IFERROR(ABS(Y186),"-")</f>
        <v>-</v>
      </c>
      <c r="AB186" s="156" t="str">
        <f ca="1">IFERROR(IF($I186="y",'Raw Weather Data'!AB184-$N186,"-"),"-")</f>
        <v>-</v>
      </c>
      <c r="AC186" s="312"/>
      <c r="AD186" s="156" t="str">
        <f t="shared" ref="AD186:AD216" ca="1" si="196">IFERROR(ABS(AB186),"-")</f>
        <v>-</v>
      </c>
      <c r="AE186" s="156" t="str">
        <f ca="1">IFERROR(IF($I186="y",'Raw Weather Data'!AE184-$N186,"-"),"-")</f>
        <v>-</v>
      </c>
      <c r="AF186" s="312"/>
      <c r="AG186" s="156" t="str">
        <f t="shared" ref="AG186:AG216" ca="1" si="197">IFERROR(ABS(AE186),"-")</f>
        <v>-</v>
      </c>
      <c r="AH186" s="156" t="str">
        <f ca="1">IFERROR(IF($I186="y",'Raw Weather Data'!AH184-$N186,"-"),"-")</f>
        <v>-</v>
      </c>
      <c r="AI186" s="312"/>
      <c r="AJ186" s="156" t="str">
        <f t="shared" ref="AJ186:AJ216" ca="1" si="198">IFERROR(ABS(AH186),"-")</f>
        <v>-</v>
      </c>
      <c r="AK186" s="156" t="str">
        <f ca="1">IFERROR(IF($I186="y",'Raw Weather Data'!AK184-$N186,"-"),"-")</f>
        <v>-</v>
      </c>
      <c r="AL186" s="312"/>
      <c r="AM186" s="156" t="str">
        <f ca="1">IFERROR(ABS(AK186),"-")</f>
        <v>-</v>
      </c>
      <c r="AN186" s="159" t="str">
        <f ca="1">IFERROR(IF($I186="y",'Raw Weather Data'!AN184-$N186,"-"),"-")</f>
        <v>-</v>
      </c>
      <c r="AO186" s="312"/>
      <c r="AP186" s="156" t="str">
        <f ca="1">IFERROR(ABS(AN186),"-")</f>
        <v>-</v>
      </c>
      <c r="AQ186" s="156" t="str">
        <f ca="1">IFERROR(IF($I186="y",'Raw Weather Data'!AQ184-$N186,"-"),"-")</f>
        <v>-</v>
      </c>
      <c r="AR186" s="312"/>
      <c r="AS186" s="156" t="str">
        <f ca="1">IFERROR(ABS(AQ186),"-")</f>
        <v>-</v>
      </c>
      <c r="AT186" s="156" t="str">
        <f ca="1">IFERROR(IF($I186="y",'Raw Weather Data'!AT184-$N186,"-"),"-")</f>
        <v>-</v>
      </c>
      <c r="AU186" s="312"/>
      <c r="AV186" s="156" t="str">
        <f ca="1">IFERROR(ABS(AT186),"-")</f>
        <v>-</v>
      </c>
      <c r="AW186" s="156" t="str">
        <f ca="1">IFERROR(IF($I186="y",'Raw Weather Data'!AW184-$N186,"-"),"-")</f>
        <v>-</v>
      </c>
      <c r="AX186" s="312"/>
      <c r="AY186" s="156" t="str">
        <f ca="1">IFERROR(ABS(AW186),"-")</f>
        <v>-</v>
      </c>
      <c r="AZ186" s="156" t="str">
        <f ca="1">IFERROR(IF($I186="y",'Raw Weather Data'!AZ184-$N186,"-"),"-")</f>
        <v>-</v>
      </c>
      <c r="BA186" s="312"/>
      <c r="BB186" s="156" t="str">
        <f ca="1">IFERROR(ABS(AZ186),"-")</f>
        <v>-</v>
      </c>
      <c r="BC186" s="156" t="str">
        <f ca="1">IFERROR(IF($I186="y",'Raw Weather Data'!BC184-$N186,"-"),"-")</f>
        <v>-</v>
      </c>
      <c r="BD186" s="312"/>
      <c r="BE186" s="156" t="str">
        <f ca="1">IFERROR(ABS(BC186),"-")</f>
        <v>-</v>
      </c>
      <c r="BF186" s="156" t="str">
        <f ca="1">IFERROR(IF($I186="y",'Raw Weather Data'!BF184-$N186,"-"),"-")</f>
        <v>-</v>
      </c>
      <c r="BG186" s="312"/>
      <c r="BH186" s="156" t="str">
        <f ca="1">IFERROR(ABS(BF186),"-")</f>
        <v>-</v>
      </c>
      <c r="BI186" s="304"/>
      <c r="BJ186" s="304"/>
      <c r="BK186" s="305"/>
      <c r="BN186" s="158" t="str">
        <f ca="1">IFERROR(IF($I186="y",'Raw Weather Data'!BN184-$N186,"-"),"-")</f>
        <v>-</v>
      </c>
      <c r="BO186" s="312"/>
      <c r="BP186" s="156" t="str">
        <f t="shared" ref="BP186:BP214" ca="1" si="199">IFERROR(ABS(BN186),"-")</f>
        <v>-</v>
      </c>
      <c r="BQ186" s="156" t="str">
        <f ca="1">IFERROR(IF($I186="y",'Raw Weather Data'!BQ184-$N186,"-"),"-")</f>
        <v>-</v>
      </c>
      <c r="BR186" s="312"/>
      <c r="BS186" s="156" t="str">
        <f ca="1">IFERROR(ABS(BQ186),"-")</f>
        <v>-</v>
      </c>
      <c r="BT186" s="156" t="str">
        <f ca="1">IFERROR(IF($I186="y",'Raw Weather Data'!BT184-$N186,"-"),"-")</f>
        <v>-</v>
      </c>
      <c r="BU186" s="312"/>
      <c r="BV186" s="156" t="str">
        <f ca="1">IFERROR(ABS(BT186),"-")</f>
        <v>-</v>
      </c>
      <c r="BW186" s="156" t="str">
        <f ca="1">IFERROR(IF($I186="y",'Raw Weather Data'!BW184-$N186,"-"),"-")</f>
        <v>-</v>
      </c>
      <c r="BX186" s="312"/>
      <c r="BY186" s="156" t="str">
        <f ca="1">IFERROR(ABS(BW186),"-")</f>
        <v>-</v>
      </c>
      <c r="BZ186" s="156" t="str">
        <f ca="1">IFERROR(IF($I186="y",'Raw Weather Data'!BZ184-$N186,"-"),"-")</f>
        <v>-</v>
      </c>
      <c r="CA186" s="312"/>
      <c r="CB186" s="156" t="str">
        <f ca="1">IFERROR(ABS(BZ186),"-")</f>
        <v>-</v>
      </c>
      <c r="CC186" s="156" t="str">
        <f ca="1">IFERROR(IF($I186="y",'Raw Weather Data'!CC184-$N186,"-"),"-")</f>
        <v>-</v>
      </c>
      <c r="CD186" s="312"/>
      <c r="CE186" s="156" t="str">
        <f ca="1">IFERROR(ABS(CC186),"-")</f>
        <v>-</v>
      </c>
      <c r="CF186" s="156" t="str">
        <f ca="1">IFERROR(IF($I186="y",'Raw Weather Data'!CF184-$N186,"-"),"-")</f>
        <v>-</v>
      </c>
      <c r="CG186" s="312"/>
      <c r="CH186" s="156" t="str">
        <f ca="1">IFERROR(ABS(CF186),"-")</f>
        <v>-</v>
      </c>
      <c r="CI186" s="156" t="str">
        <f ca="1">IFERROR(IF($I186="y",'Raw Weather Data'!CI184-$N186,"-"),"-")</f>
        <v>-</v>
      </c>
      <c r="CJ186" s="312"/>
      <c r="CK186" s="156" t="str">
        <f ca="1">IFERROR(ABS(CI186),"-")</f>
        <v>-</v>
      </c>
      <c r="CL186" s="159" t="str">
        <f ca="1">IFERROR(IF($I186="y",'Raw Weather Data'!CL184-$N186,"-"),"-")</f>
        <v>-</v>
      </c>
      <c r="CM186" s="312"/>
      <c r="CN186" s="156" t="str">
        <f ca="1">IFERROR(ABS(CL186),"-")</f>
        <v>-</v>
      </c>
      <c r="CO186" s="156" t="str">
        <f ca="1">IFERROR(IF($I186="y",'Raw Weather Data'!CO184-$N186,"-"),"-")</f>
        <v>-</v>
      </c>
      <c r="CP186" s="312"/>
      <c r="CQ186" s="156" t="str">
        <f ca="1">IFERROR(ABS(CO186),"-")</f>
        <v>-</v>
      </c>
      <c r="CR186" s="156" t="str">
        <f ca="1">IFERROR(IF($I186="y",'Raw Weather Data'!CR184-$N186,"-"),"-")</f>
        <v>-</v>
      </c>
      <c r="CS186" s="312"/>
      <c r="CT186" s="156" t="str">
        <f ca="1">IFERROR(ABS(CR186),"-")</f>
        <v>-</v>
      </c>
      <c r="CU186" s="156" t="str">
        <f ca="1">IFERROR(IF($I186="y",'Raw Weather Data'!CU184-$N186,"-"),"-")</f>
        <v>-</v>
      </c>
      <c r="CV186" s="312"/>
      <c r="CW186" s="156" t="str">
        <f ca="1">IFERROR(ABS(CU186),"-")</f>
        <v>-</v>
      </c>
      <c r="CX186" s="156" t="str">
        <f ca="1">IFERROR(IF($I186="y",'Raw Weather Data'!CX184-$N186,"-"),"-")</f>
        <v>-</v>
      </c>
      <c r="CY186" s="312"/>
      <c r="CZ186" s="156" t="str">
        <f ca="1">IFERROR(ABS(CX186),"-")</f>
        <v>-</v>
      </c>
      <c r="DA186" s="156" t="str">
        <f ca="1">IFERROR(IF($I186="y",'Raw Weather Data'!DA184-$N186,"-"),"-")</f>
        <v>-</v>
      </c>
      <c r="DB186" s="312"/>
      <c r="DC186" s="156" t="str">
        <f ca="1">IFERROR(ABS(DA186),"-")</f>
        <v>-</v>
      </c>
      <c r="DD186" s="156" t="str">
        <f ca="1">IFERROR(IF($I186="y",'Raw Weather Data'!DD184-$N186,"-"),"-")</f>
        <v>-</v>
      </c>
      <c r="DE186" s="312"/>
      <c r="DF186" s="156" t="str">
        <f ca="1">IFERROR(ABS(DD186),"-")</f>
        <v>-</v>
      </c>
      <c r="DG186" s="312" t="str">
        <f ca="1">IFERROR(IF($I186="y",'Raw Weather Data'!DG184-$N186,"-"),"-")</f>
        <v>-</v>
      </c>
      <c r="DH186" s="312"/>
      <c r="DI186" s="312" t="str">
        <f t="shared" ref="DI186:DI214" ca="1" si="200">IFERROR(ABS(DG186),"-")</f>
        <v>-</v>
      </c>
      <c r="DL186" s="158" t="str">
        <f ca="1">IFERROR(IF($I186="y",'Raw Weather Data'!DL184-$N186,"-"),"-")</f>
        <v>-</v>
      </c>
      <c r="DM186" s="312"/>
      <c r="DN186" s="156" t="str">
        <f ca="1">IFERROR(ABS(DL186),"-")</f>
        <v>-</v>
      </c>
      <c r="DO186" s="156" t="str">
        <f ca="1">IFERROR(IF($I186="y",'Raw Weather Data'!DO184-$N186,"-"),"-")</f>
        <v>-</v>
      </c>
      <c r="DP186" s="312"/>
      <c r="DQ186" s="156" t="str">
        <f ca="1">IFERROR(ABS(DO186),"-")</f>
        <v>-</v>
      </c>
      <c r="DR186" s="156" t="str">
        <f ca="1">IFERROR(IF($I186="y",'Raw Weather Data'!DR184-$N186,"-"),"-")</f>
        <v>-</v>
      </c>
      <c r="DS186" s="312"/>
      <c r="DT186" s="156" t="str">
        <f ca="1">IFERROR(ABS(DR186),"-")</f>
        <v>-</v>
      </c>
      <c r="DU186" s="156" t="str">
        <f ca="1">IFERROR(IF($I186="y",'Raw Weather Data'!DU184-$N186,"-"),"-")</f>
        <v>-</v>
      </c>
      <c r="DV186" s="312"/>
      <c r="DW186" s="156" t="str">
        <f ca="1">IFERROR(ABS(DU186),"-")</f>
        <v>-</v>
      </c>
      <c r="DX186" s="156" t="str">
        <f ca="1">IFERROR(IF($I186="y",'Raw Weather Data'!DX184-$N186,"-"),"-")</f>
        <v>-</v>
      </c>
      <c r="DY186" s="312"/>
      <c r="DZ186" s="156" t="str">
        <f ca="1">IFERROR(ABS(DX186),"-")</f>
        <v>-</v>
      </c>
      <c r="EA186" s="156" t="str">
        <f ca="1">IFERROR(IF($I186="y",'Raw Weather Data'!EA184-$N186,"-"),"-")</f>
        <v>-</v>
      </c>
      <c r="EB186" s="312"/>
      <c r="EC186" s="156" t="str">
        <f t="shared" ref="EC186:EC214" ca="1" si="201">IFERROR(ABS(EA186),"-")</f>
        <v>-</v>
      </c>
      <c r="ED186" s="156" t="str">
        <f ca="1">IFERROR(IF($I186="y",'Raw Weather Data'!ED184-$N186,"-"),"-")</f>
        <v>-</v>
      </c>
      <c r="EE186" s="312"/>
      <c r="EF186" s="156" t="str">
        <f ca="1">IFERROR(ABS(ED186),"-")</f>
        <v>-</v>
      </c>
      <c r="EG186" s="156" t="str">
        <f ca="1">IFERROR(IF($I186="y",'Raw Weather Data'!EG184-$N186,"-"),"-")</f>
        <v>-</v>
      </c>
      <c r="EH186" s="312"/>
      <c r="EI186" s="156" t="str">
        <f ca="1">IFERROR(ABS(EG186),"-")</f>
        <v>-</v>
      </c>
      <c r="EJ186" s="159" t="str">
        <f ca="1">IFERROR(IF($I186="y",'Raw Weather Data'!EJ184-$N186,"-"),"-")</f>
        <v>-</v>
      </c>
      <c r="EK186" s="312"/>
      <c r="EL186" s="156" t="str">
        <f ca="1">IFERROR(ABS(EJ186),"-")</f>
        <v>-</v>
      </c>
      <c r="EM186" s="156" t="str">
        <f ca="1">IFERROR(IF($I186="y",'Raw Weather Data'!EM184-$N186,"-"),"-")</f>
        <v>-</v>
      </c>
      <c r="EN186" s="312"/>
      <c r="EO186" s="156" t="str">
        <f ca="1">IFERROR(ABS(EM186),"-")</f>
        <v>-</v>
      </c>
      <c r="EP186" s="156" t="str">
        <f ca="1">IFERROR(IF($I186="y",'Raw Weather Data'!EP184-$N186,"-"),"-")</f>
        <v>-</v>
      </c>
      <c r="EQ186" s="312"/>
      <c r="ER186" s="156" t="str">
        <f ca="1">IFERROR(ABS(EP186),"-")</f>
        <v>-</v>
      </c>
      <c r="ES186" s="156" t="str">
        <f ca="1">IFERROR(IF($I186="y",'Raw Weather Data'!ES184-$N186,"-"),"-")</f>
        <v>-</v>
      </c>
      <c r="ET186" s="312"/>
      <c r="EU186" s="156" t="str">
        <f ca="1">IFERROR(ABS(ES186),"-")</f>
        <v>-</v>
      </c>
      <c r="EV186" s="156" t="str">
        <f ca="1">IFERROR(IF($I186="y",'Raw Weather Data'!EV184-$N186,"-"),"-")</f>
        <v>-</v>
      </c>
      <c r="EW186" s="312"/>
      <c r="EX186" s="156" t="str">
        <f ca="1">IFERROR(ABS(EV186),"-")</f>
        <v>-</v>
      </c>
      <c r="EY186" s="156" t="str">
        <f ca="1">IFERROR(IF($I186="y",'Raw Weather Data'!EY184-$N186,"-"),"-")</f>
        <v>-</v>
      </c>
      <c r="EZ186" s="312"/>
      <c r="FA186" s="156" t="str">
        <f ca="1">IFERROR(ABS(EY186),"-")</f>
        <v>-</v>
      </c>
      <c r="FB186" s="156" t="str">
        <f ca="1">IFERROR(IF($I186="y",'Raw Weather Data'!FB184-$N186,"-"),"-")</f>
        <v>-</v>
      </c>
      <c r="FC186" s="312"/>
      <c r="FD186" s="156" t="str">
        <f t="shared" ref="FD186:FD214" ca="1" si="202">IFERROR(ABS(FB186),"-")</f>
        <v>-</v>
      </c>
      <c r="FE186" s="312"/>
      <c r="FF186" s="312"/>
      <c r="FG186" s="312"/>
      <c r="FJ186" s="158" t="str">
        <f ca="1">IFERROR(IF($I186="y",'Raw Weather Data'!FJ184-$N186,"-"),"-")</f>
        <v>-</v>
      </c>
      <c r="FK186" s="312"/>
      <c r="FL186" s="156" t="str">
        <f ca="1">IFERROR(ABS(FJ186),"-")</f>
        <v>-</v>
      </c>
      <c r="FM186" s="156" t="str">
        <f ca="1">IFERROR(IF($I186="y",'Raw Weather Data'!FM184-$N186,"-"),"-")</f>
        <v>-</v>
      </c>
      <c r="FN186" s="312"/>
      <c r="FO186" s="156" t="str">
        <f ca="1">IFERROR(ABS(FM186),"-")</f>
        <v>-</v>
      </c>
      <c r="FP186" s="156" t="str">
        <f ca="1">IFERROR(IF($I186="y",'Raw Weather Data'!FP184-$N186,"-"),"-")</f>
        <v>-</v>
      </c>
      <c r="FQ186" s="312"/>
      <c r="FR186" s="156" t="str">
        <f ca="1">IFERROR(ABS(FP186),"-")</f>
        <v>-</v>
      </c>
      <c r="FS186" s="156" t="str">
        <f ca="1">IFERROR(IF($I186="y",'Raw Weather Data'!FS184-$N186,"-"),"-")</f>
        <v>-</v>
      </c>
      <c r="FT186" s="312"/>
      <c r="FU186" s="156" t="str">
        <f ca="1">IFERROR(ABS(FS186),"-")</f>
        <v>-</v>
      </c>
      <c r="FV186" s="156" t="str">
        <f ca="1">IFERROR(IF($I186="y",'Raw Weather Data'!FV184-$N186,"-"),"-")</f>
        <v>-</v>
      </c>
      <c r="FW186" s="312"/>
      <c r="FX186" s="156" t="str">
        <f ca="1">IFERROR(ABS(FV186),"-")</f>
        <v>-</v>
      </c>
      <c r="FY186" s="156" t="str">
        <f ca="1">IFERROR(IF($I186="y",'Raw Weather Data'!FY184-$N186,"-"),"-")</f>
        <v>-</v>
      </c>
      <c r="FZ186" s="312"/>
      <c r="GA186" s="156" t="str">
        <f ca="1">IFERROR(ABS(FY186),"-")</f>
        <v>-</v>
      </c>
      <c r="GB186" s="156" t="str">
        <f ca="1">IFERROR(IF($I186="y",'Raw Weather Data'!GB184-$N186,"-"),"-")</f>
        <v>-</v>
      </c>
      <c r="GC186" s="312"/>
      <c r="GD186" s="156" t="str">
        <f ca="1">IFERROR(ABS(GB186),"-")</f>
        <v>-</v>
      </c>
      <c r="GE186" s="156" t="str">
        <f ca="1">IFERROR(IF($I186="y",'Raw Weather Data'!GE184-$N186,"-"),"-")</f>
        <v>-</v>
      </c>
      <c r="GF186" s="312"/>
      <c r="GG186" s="156" t="str">
        <f ca="1">IFERROR(ABS(GE186),"-")</f>
        <v>-</v>
      </c>
      <c r="GH186" s="159" t="str">
        <f ca="1">IFERROR(IF($I186="y",'Raw Weather Data'!GH184-$N186,"-"),"-")</f>
        <v>-</v>
      </c>
      <c r="GI186" s="312"/>
      <c r="GJ186" s="156" t="str">
        <f t="shared" ref="GJ186:GJ214" ca="1" si="203">IFERROR(ABS(GH186),"-")</f>
        <v>-</v>
      </c>
      <c r="GK186" s="156" t="str">
        <f ca="1">IFERROR(IF($I186="y",'Raw Weather Data'!GK184-$N186,"-"),"-")</f>
        <v>-</v>
      </c>
      <c r="GL186" s="312"/>
      <c r="GM186" s="156" t="str">
        <f ca="1">IFERROR(ABS(GK186),"-")</f>
        <v>-</v>
      </c>
      <c r="GN186" s="156" t="str">
        <f ca="1">IFERROR(IF($I186="y",'Raw Weather Data'!GN184-$N186,"-"),"-")</f>
        <v>-</v>
      </c>
      <c r="GO186" s="312"/>
      <c r="GP186" s="156" t="str">
        <f ca="1">IFERROR(ABS(GN186),"-")</f>
        <v>-</v>
      </c>
      <c r="GQ186" s="156" t="str">
        <f ca="1">IFERROR(IF($I186="y",'Raw Weather Data'!GQ184-$N186,"-"),"-")</f>
        <v>-</v>
      </c>
      <c r="GR186" s="312"/>
      <c r="GS186" s="156" t="str">
        <f ca="1">IFERROR(ABS(GQ186),"-")</f>
        <v>-</v>
      </c>
      <c r="GT186" s="156" t="str">
        <f ca="1">IFERROR(IF($I186="y",'Raw Weather Data'!GT184-$N186,"-"),"-")</f>
        <v>-</v>
      </c>
      <c r="GU186" s="312"/>
      <c r="GV186" s="156" t="str">
        <f ca="1">IFERROR(ABS(GT186),"-")</f>
        <v>-</v>
      </c>
      <c r="GW186" s="156" t="str">
        <f ca="1">IFERROR(IF($I186="y",'Raw Weather Data'!GW184-$N186,"-"),"-")</f>
        <v>-</v>
      </c>
      <c r="GX186" s="312"/>
      <c r="GY186" s="156" t="str">
        <f ca="1">IFERROR(ABS(GW186),"-")</f>
        <v>-</v>
      </c>
      <c r="GZ186" s="156" t="str">
        <f ca="1">IFERROR(IF($I186="y",'Raw Weather Data'!GZ184-$N186,"-"),"-")</f>
        <v>-</v>
      </c>
      <c r="HA186" s="312"/>
      <c r="HB186" s="156" t="str">
        <f t="shared" ref="HB186:HB214" ca="1" si="204">IFERROR(ABS(GZ186),"-")</f>
        <v>-</v>
      </c>
      <c r="HC186" s="312"/>
      <c r="HD186" s="312"/>
      <c r="HE186" s="312"/>
    </row>
    <row r="187" spans="8:213" x14ac:dyDescent="0.35">
      <c r="H187" s="301">
        <f t="shared" si="190"/>
        <v>1</v>
      </c>
      <c r="I187" s="301" t="str">
        <f t="shared" si="190"/>
        <v>Y</v>
      </c>
      <c r="M187" s="117">
        <f t="shared" ca="1" si="191"/>
        <v>44791</v>
      </c>
      <c r="N187" s="119">
        <f t="shared" ca="1" si="191"/>
        <v>73.549940000000007</v>
      </c>
      <c r="P187" s="63">
        <f ca="1">IFERROR(IF($I187="y",'Raw Weather Data'!P185-$N187,"-"),"-")</f>
        <v>-3.2639400000000052</v>
      </c>
      <c r="Q187" s="313"/>
      <c r="R187" s="89">
        <f t="shared" ca="1" si="192"/>
        <v>3.2639400000000052</v>
      </c>
      <c r="S187" s="58">
        <f ca="1">IFERROR(IF($I187="y",'Raw Weather Data'!S185-$N187,"-"),"-")</f>
        <v>-3.0119399999999956</v>
      </c>
      <c r="T187" s="313"/>
      <c r="U187" s="89">
        <f t="shared" ca="1" si="193"/>
        <v>3.0119399999999956</v>
      </c>
      <c r="V187" s="58">
        <f ca="1">IFERROR(IF($I187="y",'Raw Weather Data'!V185-$N187,"-"),"-")</f>
        <v>-2.831940000000003</v>
      </c>
      <c r="W187" s="313"/>
      <c r="X187" s="89">
        <f t="shared" ca="1" si="194"/>
        <v>2.831940000000003</v>
      </c>
      <c r="Y187" s="58">
        <f ca="1">IFERROR(IF($I187="y",'Raw Weather Data'!Y185-$N187,"-"),"-")</f>
        <v>-2.3099399999999974</v>
      </c>
      <c r="Z187" s="313"/>
      <c r="AA187" s="89">
        <f t="shared" ca="1" si="195"/>
        <v>2.3099399999999974</v>
      </c>
      <c r="AB187" s="58">
        <f ca="1">IFERROR(IF($I187="y",'Raw Weather Data'!AB185-$N187,"-"),"-")</f>
        <v>-2.3099399999999974</v>
      </c>
      <c r="AC187" s="313"/>
      <c r="AD187" s="89">
        <f t="shared" ca="1" si="196"/>
        <v>2.3099399999999974</v>
      </c>
      <c r="AE187" s="58">
        <f ca="1">IFERROR(IF($I187="y",'Raw Weather Data'!AE185-$N187,"-"),"-")</f>
        <v>-2.3999400000000009</v>
      </c>
      <c r="AF187" s="313"/>
      <c r="AG187" s="89">
        <f t="shared" ca="1" si="197"/>
        <v>2.3999400000000009</v>
      </c>
      <c r="AH187" s="58">
        <f ca="1">IFERROR(IF($I187="y",'Raw Weather Data'!AH185-$N187,"-"),"-")</f>
        <v>-1.9139400000000109</v>
      </c>
      <c r="AI187" s="313"/>
      <c r="AJ187" s="89">
        <f t="shared" ca="1" si="198"/>
        <v>1.9139400000000109</v>
      </c>
      <c r="AK187" s="58">
        <f ca="1">IFERROR(IF($I187="y",'Raw Weather Data'!AK185-$N187,"-"),"-")</f>
        <v>-2.8679400000000186</v>
      </c>
      <c r="AL187" s="313"/>
      <c r="AM187" s="89">
        <f t="shared" ref="AM187:AM216" ca="1" si="205">IFERROR(ABS(AK187),"-")</f>
        <v>2.8679400000000186</v>
      </c>
      <c r="AN187" s="46">
        <f ca="1">IFERROR(IF($I187="y",'Raw Weather Data'!AN185-$N187,"-"),"-")</f>
        <v>-3.3179400000000072</v>
      </c>
      <c r="AO187" s="313"/>
      <c r="AP187" s="89">
        <f t="shared" ref="AP187:AP216" ca="1" si="206">IFERROR(ABS(AN187),"-")</f>
        <v>3.3179400000000072</v>
      </c>
      <c r="AQ187" s="58">
        <f ca="1">IFERROR(IF($I187="y",'Raw Weather Data'!AQ185-$N187,"-"),"-")</f>
        <v>-2.6339400000000097</v>
      </c>
      <c r="AR187" s="313"/>
      <c r="AS187" s="89">
        <f t="shared" ref="AS187:AS216" ca="1" si="207">IFERROR(ABS(AQ187),"-")</f>
        <v>2.6339400000000097</v>
      </c>
      <c r="AT187" s="58">
        <f ca="1">IFERROR(IF($I187="y",'Raw Weather Data'!AT185-$N187,"-"),"-")</f>
        <v>-2.291940000000011</v>
      </c>
      <c r="AU187" s="313"/>
      <c r="AV187" s="89">
        <f t="shared" ref="AV187:AV216" ca="1" si="208">IFERROR(ABS(AT187),"-")</f>
        <v>2.291940000000011</v>
      </c>
      <c r="AW187" s="58">
        <f ca="1">IFERROR(IF($I187="y",'Raw Weather Data'!AW185-$N187,"-"),"-")</f>
        <v>8.4059999999993806E-2</v>
      </c>
      <c r="AX187" s="313"/>
      <c r="AY187" s="89">
        <f t="shared" ref="AY187:AY216" ca="1" si="209">IFERROR(ABS(AW187),"-")</f>
        <v>8.4059999999993806E-2</v>
      </c>
      <c r="AZ187" s="58">
        <f ca="1">IFERROR(IF($I187="y",'Raw Weather Data'!AZ185-$N187,"-"),"-")</f>
        <v>1.7940599999999876</v>
      </c>
      <c r="BA187" s="313"/>
      <c r="BB187" s="89">
        <f t="shared" ref="BB187:BB216" ca="1" si="210">IFERROR(ABS(AZ187),"-")</f>
        <v>1.7940599999999876</v>
      </c>
      <c r="BC187" s="58">
        <f ca="1">IFERROR(IF($I187="y",'Raw Weather Data'!BC185-$N187,"-"),"-")</f>
        <v>1.8660599999999903</v>
      </c>
      <c r="BD187" s="313"/>
      <c r="BE187" s="89">
        <f t="shared" ref="BE187:BE216" ca="1" si="211">IFERROR(ABS(BC187),"-")</f>
        <v>1.8660599999999903</v>
      </c>
      <c r="BF187" s="58">
        <f ca="1">IFERROR(IF($I187="y",'Raw Weather Data'!BF185-$N187,"-"),"-")</f>
        <v>2.9280600000000021</v>
      </c>
      <c r="BG187" s="313"/>
      <c r="BH187" s="89">
        <f t="shared" ref="BH187:BH216" ca="1" si="212">IFERROR(ABS(BF187),"-")</f>
        <v>2.9280600000000021</v>
      </c>
      <c r="BI187" s="57"/>
      <c r="BJ187" s="57"/>
      <c r="BK187" s="145"/>
      <c r="BN187" s="63">
        <f ca="1">IFERROR(IF($I187="y",'Raw Weather Data'!BN185-$N187,"-"),"-")</f>
        <v>-3.2639400000000052</v>
      </c>
      <c r="BO187" s="313"/>
      <c r="BP187" s="89">
        <f t="shared" ca="1" si="199"/>
        <v>3.2639400000000052</v>
      </c>
      <c r="BQ187" s="58">
        <f ca="1">IFERROR(IF($I187="y",'Raw Weather Data'!BQ185-$N187,"-"),"-")</f>
        <v>-3.0119399999999956</v>
      </c>
      <c r="BR187" s="313"/>
      <c r="BS187" s="89">
        <f t="shared" ref="BS187:BS216" ca="1" si="213">IFERROR(ABS(BQ187),"-")</f>
        <v>3.0119399999999956</v>
      </c>
      <c r="BT187" s="58">
        <f ca="1">IFERROR(IF($I187="y",'Raw Weather Data'!BT185-$N187,"-"),"-")</f>
        <v>-2.831940000000003</v>
      </c>
      <c r="BU187" s="313"/>
      <c r="BV187" s="89">
        <f t="shared" ref="BV187:BV216" ca="1" si="214">IFERROR(ABS(BT187),"-")</f>
        <v>2.831940000000003</v>
      </c>
      <c r="BW187" s="58">
        <f ca="1">IFERROR(IF($I187="y",'Raw Weather Data'!BW185-$N187,"-"),"-")</f>
        <v>-2.3099399999999974</v>
      </c>
      <c r="BX187" s="313"/>
      <c r="BY187" s="89">
        <f t="shared" ref="BY187:BY216" ca="1" si="215">IFERROR(ABS(BW187),"-")</f>
        <v>2.3099399999999974</v>
      </c>
      <c r="BZ187" s="58">
        <f ca="1">IFERROR(IF($I187="y",'Raw Weather Data'!BZ185-$N187,"-"),"-")</f>
        <v>-2.3099399999999974</v>
      </c>
      <c r="CA187" s="313"/>
      <c r="CB187" s="89">
        <f t="shared" ref="CB187:CB216" ca="1" si="216">IFERROR(ABS(BZ187),"-")</f>
        <v>2.3099399999999974</v>
      </c>
      <c r="CC187" s="58">
        <f ca="1">IFERROR(IF($I187="y",'Raw Weather Data'!CC185-$N187,"-"),"-")</f>
        <v>-2.3999400000000009</v>
      </c>
      <c r="CD187" s="313"/>
      <c r="CE187" s="89">
        <f t="shared" ref="CE187:CE216" ca="1" si="217">IFERROR(ABS(CC187),"-")</f>
        <v>2.3999400000000009</v>
      </c>
      <c r="CF187" s="58">
        <f ca="1">IFERROR(IF($I187="y",'Raw Weather Data'!CF185-$N187,"-"),"-")</f>
        <v>-1.9139400000000109</v>
      </c>
      <c r="CG187" s="313"/>
      <c r="CH187" s="89">
        <f t="shared" ref="CH187:CH216" ca="1" si="218">IFERROR(ABS(CF187),"-")</f>
        <v>1.9139400000000109</v>
      </c>
      <c r="CI187" s="58">
        <f ca="1">IFERROR(IF($I187="y",'Raw Weather Data'!CI185-$N187,"-"),"-")</f>
        <v>-2.8679400000000186</v>
      </c>
      <c r="CJ187" s="313"/>
      <c r="CK187" s="89">
        <f t="shared" ref="CK187:CK216" ca="1" si="219">IFERROR(ABS(CI187),"-")</f>
        <v>2.8679400000000186</v>
      </c>
      <c r="CL187" s="46">
        <f ca="1">IFERROR(IF($I187="y",'Raw Weather Data'!CL185-$N187,"-"),"-")</f>
        <v>-3.3179400000000072</v>
      </c>
      <c r="CM187" s="313"/>
      <c r="CN187" s="89">
        <f t="shared" ref="CN187:CN216" ca="1" si="220">IFERROR(ABS(CL187),"-")</f>
        <v>3.3179400000000072</v>
      </c>
      <c r="CO187" s="58">
        <f ca="1">IFERROR(IF($I187="y",'Raw Weather Data'!CO185-$N187,"-"),"-")</f>
        <v>-2.6339400000000097</v>
      </c>
      <c r="CP187" s="313"/>
      <c r="CQ187" s="89">
        <f t="shared" ref="CQ187:CQ216" ca="1" si="221">IFERROR(ABS(CO187),"-")</f>
        <v>2.6339400000000097</v>
      </c>
      <c r="CR187" s="58">
        <f ca="1">IFERROR(IF($I187="y",'Raw Weather Data'!CR185-$N187,"-"),"-")</f>
        <v>-2.291940000000011</v>
      </c>
      <c r="CS187" s="313"/>
      <c r="CT187" s="89">
        <f t="shared" ref="CT187:CT216" ca="1" si="222">IFERROR(ABS(CR187),"-")</f>
        <v>2.291940000000011</v>
      </c>
      <c r="CU187" s="58">
        <f ca="1">IFERROR(IF($I187="y",'Raw Weather Data'!CU185-$N187,"-"),"-")</f>
        <v>8.4059999999993806E-2</v>
      </c>
      <c r="CV187" s="313"/>
      <c r="CW187" s="89">
        <f t="shared" ref="CW187:CW216" ca="1" si="223">IFERROR(ABS(CU187),"-")</f>
        <v>8.4059999999993806E-2</v>
      </c>
      <c r="CX187" s="58">
        <f ca="1">IFERROR(IF($I187="y",'Raw Weather Data'!CX185-$N187,"-"),"-")</f>
        <v>1.7940599999999876</v>
      </c>
      <c r="CY187" s="313"/>
      <c r="CZ187" s="89">
        <f t="shared" ref="CZ187:CZ216" ca="1" si="224">IFERROR(ABS(CX187),"-")</f>
        <v>1.7940599999999876</v>
      </c>
      <c r="DA187" s="58">
        <f ca="1">IFERROR(IF($I187="y",'Raw Weather Data'!DA185-$N187,"-"),"-")</f>
        <v>1.8660599999999903</v>
      </c>
      <c r="DB187" s="313"/>
      <c r="DC187" s="89">
        <f t="shared" ref="DC187:DC216" ca="1" si="225">IFERROR(ABS(DA187),"-")</f>
        <v>1.8660599999999903</v>
      </c>
      <c r="DD187" s="58">
        <f ca="1">IFERROR(IF($I187="y",'Raw Weather Data'!DD185-$N187,"-"),"-")</f>
        <v>2.9280600000000021</v>
      </c>
      <c r="DE187" s="313"/>
      <c r="DF187" s="89">
        <f t="shared" ref="DF187:DF216" ca="1" si="226">IFERROR(ABS(DD187),"-")</f>
        <v>2.9280600000000021</v>
      </c>
      <c r="DG187" s="313" t="str">
        <f ca="1">IFERROR(IF($I187="y",'Raw Weather Data'!DG185-$N187,"-"),"-")</f>
        <v>-</v>
      </c>
      <c r="DH187" s="313"/>
      <c r="DI187" s="313" t="str">
        <f t="shared" ca="1" si="200"/>
        <v>-</v>
      </c>
      <c r="DL187" s="63">
        <f ca="1">IFERROR(IF($I187="y",'Raw Weather Data'!DL185-$N187,"-"),"-")</f>
        <v>-3.3899400000000099</v>
      </c>
      <c r="DM187" s="313"/>
      <c r="DN187" s="89">
        <f t="shared" ref="DN187:DN216" ca="1" si="227">IFERROR(ABS(DL187),"-")</f>
        <v>3.3899400000000099</v>
      </c>
      <c r="DO187" s="58">
        <f ca="1">IFERROR(IF($I187="y",'Raw Weather Data'!DO185-$N187,"-"),"-")</f>
        <v>-3.497940000000014</v>
      </c>
      <c r="DP187" s="313"/>
      <c r="DQ187" s="89">
        <f t="shared" ref="DQ187:DQ216" ca="1" si="228">IFERROR(ABS(DO187),"-")</f>
        <v>3.497940000000014</v>
      </c>
      <c r="DR187" s="58">
        <f ca="1">IFERROR(IF($I187="y",'Raw Weather Data'!DR185-$N187,"-"),"-")</f>
        <v>-2.7059400000000124</v>
      </c>
      <c r="DS187" s="313"/>
      <c r="DT187" s="89">
        <f t="shared" ref="DT187:DT216" ca="1" si="229">IFERROR(ABS(DR187),"-")</f>
        <v>2.7059400000000124</v>
      </c>
      <c r="DU187" s="58">
        <f ca="1">IFERROR(IF($I187="y",'Raw Weather Data'!DU185-$N187,"-"),"-")</f>
        <v>-2.1479400000000055</v>
      </c>
      <c r="DV187" s="313"/>
      <c r="DW187" s="89">
        <f t="shared" ref="DW187:DW216" ca="1" si="230">IFERROR(ABS(DU187),"-")</f>
        <v>2.1479400000000055</v>
      </c>
      <c r="DX187" s="58">
        <f ca="1">IFERROR(IF($I187="y",'Raw Weather Data'!DX185-$N187,"-"),"-")</f>
        <v>-2.0579400000000021</v>
      </c>
      <c r="DY187" s="313"/>
      <c r="DZ187" s="89">
        <f t="shared" ref="DZ187:DZ216" ca="1" si="231">IFERROR(ABS(DX187),"-")</f>
        <v>2.0579400000000021</v>
      </c>
      <c r="EA187" s="58">
        <f ca="1">IFERROR(IF($I187="y",'Raw Weather Data'!EA185-$N187,"-"),"-")</f>
        <v>-1.5539399999999972</v>
      </c>
      <c r="EB187" s="313"/>
      <c r="EC187" s="89">
        <f t="shared" ca="1" si="201"/>
        <v>1.5539399999999972</v>
      </c>
      <c r="ED187" s="58">
        <f ca="1">IFERROR(IF($I187="y",'Raw Weather Data'!ED185-$N187,"-"),"-")</f>
        <v>-2.831940000000003</v>
      </c>
      <c r="EE187" s="313"/>
      <c r="EF187" s="89">
        <f t="shared" ref="EF187:EF216" ca="1" si="232">IFERROR(ABS(ED187),"-")</f>
        <v>2.831940000000003</v>
      </c>
      <c r="EG187" s="58">
        <f ca="1">IFERROR(IF($I187="y",'Raw Weather Data'!EG185-$N187,"-"),"-")</f>
        <v>-2.8499400000000037</v>
      </c>
      <c r="EH187" s="313"/>
      <c r="EI187" s="89">
        <f t="shared" ref="EI187:EI216" ca="1" si="233">IFERROR(ABS(EG187),"-")</f>
        <v>2.8499400000000037</v>
      </c>
      <c r="EJ187" s="46">
        <f ca="1">IFERROR(IF($I187="y",'Raw Weather Data'!EJ185-$N187,"-"),"-")</f>
        <v>-3.4079400000000106</v>
      </c>
      <c r="EK187" s="313"/>
      <c r="EL187" s="89">
        <f t="shared" ref="EL187:EL216" ca="1" si="234">IFERROR(ABS(EJ187),"-")</f>
        <v>3.4079400000000106</v>
      </c>
      <c r="EM187" s="58">
        <f ca="1">IFERROR(IF($I187="y",'Raw Weather Data'!EM185-$N187,"-"),"-")</f>
        <v>-2.3459399999999988</v>
      </c>
      <c r="EN187" s="313"/>
      <c r="EO187" s="89">
        <f t="shared" ref="EO187:EO216" ca="1" si="235">IFERROR(ABS(EM187),"-")</f>
        <v>2.3459399999999988</v>
      </c>
      <c r="EP187" s="58">
        <f ca="1">IFERROR(IF($I187="y",'Raw Weather Data'!EP185-$N187,"-"),"-")</f>
        <v>-0.13194000000000017</v>
      </c>
      <c r="EQ187" s="313"/>
      <c r="ER187" s="89">
        <f t="shared" ref="ER187:ER216" ca="1" si="236">IFERROR(ABS(EP187),"-")</f>
        <v>0.13194000000000017</v>
      </c>
      <c r="ES187" s="58">
        <f ca="1">IFERROR(IF($I187="y",'Raw Weather Data'!ES185-$N187,"-"),"-")</f>
        <v>2.2260600000000039</v>
      </c>
      <c r="ET187" s="313"/>
      <c r="EU187" s="89">
        <f t="shared" ref="EU187:EU216" ca="1" si="237">IFERROR(ABS(ES187),"-")</f>
        <v>2.2260600000000039</v>
      </c>
      <c r="EV187" s="58">
        <f ca="1">IFERROR(IF($I187="y",'Raw Weather Data'!EV185-$N187,"-"),"-")</f>
        <v>2.1000599999999991</v>
      </c>
      <c r="EW187" s="313"/>
      <c r="EX187" s="89">
        <f t="shared" ref="EX187:EX216" ca="1" si="238">IFERROR(ABS(EV187),"-")</f>
        <v>2.1000599999999991</v>
      </c>
      <c r="EY187" s="58">
        <f ca="1">IFERROR(IF($I187="y",'Raw Weather Data'!EY185-$N187,"-"),"-")</f>
        <v>1.1820599999999928</v>
      </c>
      <c r="EZ187" s="313"/>
      <c r="FA187" s="89">
        <f t="shared" ref="FA187:FA216" ca="1" si="239">IFERROR(ABS(EY187),"-")</f>
        <v>1.1820599999999928</v>
      </c>
      <c r="FB187" s="58" t="str">
        <f ca="1">IFERROR(IF($I187="y",'Raw Weather Data'!FB185-$N187,"-"),"-")</f>
        <v>-</v>
      </c>
      <c r="FC187" s="313"/>
      <c r="FD187" s="89" t="str">
        <f t="shared" ca="1" si="202"/>
        <v>-</v>
      </c>
      <c r="FE187" s="313"/>
      <c r="FF187" s="313"/>
      <c r="FG187" s="313"/>
      <c r="FJ187" s="63">
        <f ca="1">IFERROR(IF($I187="y",'Raw Weather Data'!FJ185-$N187,"-"),"-")</f>
        <v>-3.3899400000000099</v>
      </c>
      <c r="FK187" s="313"/>
      <c r="FL187" s="89">
        <f t="shared" ref="FL187:FL216" ca="1" si="240">IFERROR(ABS(FJ187),"-")</f>
        <v>3.3899400000000099</v>
      </c>
      <c r="FM187" s="58">
        <f ca="1">IFERROR(IF($I187="y",'Raw Weather Data'!FM185-$N187,"-"),"-")</f>
        <v>-3.497940000000014</v>
      </c>
      <c r="FN187" s="313"/>
      <c r="FO187" s="89">
        <f t="shared" ref="FO187:FO216" ca="1" si="241">IFERROR(ABS(FM187),"-")</f>
        <v>3.497940000000014</v>
      </c>
      <c r="FP187" s="58">
        <f ca="1">IFERROR(IF($I187="y",'Raw Weather Data'!FP185-$N187,"-"),"-")</f>
        <v>-2.7059400000000124</v>
      </c>
      <c r="FQ187" s="313"/>
      <c r="FR187" s="89">
        <f t="shared" ref="FR187:FR216" ca="1" si="242">IFERROR(ABS(FP187),"-")</f>
        <v>2.7059400000000124</v>
      </c>
      <c r="FS187" s="58">
        <f ca="1">IFERROR(IF($I187="y",'Raw Weather Data'!FS185-$N187,"-"),"-")</f>
        <v>-2.1479400000000055</v>
      </c>
      <c r="FT187" s="313"/>
      <c r="FU187" s="89">
        <f t="shared" ref="FU187:FU216" ca="1" si="243">IFERROR(ABS(FS187),"-")</f>
        <v>2.1479400000000055</v>
      </c>
      <c r="FV187" s="58">
        <f ca="1">IFERROR(IF($I187="y",'Raw Weather Data'!FV185-$N187,"-"),"-")</f>
        <v>-2.0579400000000021</v>
      </c>
      <c r="FW187" s="313"/>
      <c r="FX187" s="89">
        <f t="shared" ref="FX187:FX216" ca="1" si="244">IFERROR(ABS(FV187),"-")</f>
        <v>2.0579400000000021</v>
      </c>
      <c r="FY187" s="58">
        <f ca="1">IFERROR(IF($I187="y",'Raw Weather Data'!FY185-$N187,"-"),"-")</f>
        <v>-1.5539399999999972</v>
      </c>
      <c r="FZ187" s="313"/>
      <c r="GA187" s="89">
        <f t="shared" ref="GA187:GA216" ca="1" si="245">IFERROR(ABS(FY187),"-")</f>
        <v>1.5539399999999972</v>
      </c>
      <c r="GB187" s="58">
        <f ca="1">IFERROR(IF($I187="y",'Raw Weather Data'!GB185-$N187,"-"),"-")</f>
        <v>-2.831940000000003</v>
      </c>
      <c r="GC187" s="313"/>
      <c r="GD187" s="89">
        <f t="shared" ref="GD187:GD216" ca="1" si="246">IFERROR(ABS(GB187),"-")</f>
        <v>2.831940000000003</v>
      </c>
      <c r="GE187" s="58">
        <f ca="1">IFERROR(IF($I187="y",'Raw Weather Data'!GE185-$N187,"-"),"-")</f>
        <v>-2.8499400000000037</v>
      </c>
      <c r="GF187" s="313"/>
      <c r="GG187" s="89">
        <f t="shared" ref="GG187:GG216" ca="1" si="247">IFERROR(ABS(GE187),"-")</f>
        <v>2.8499400000000037</v>
      </c>
      <c r="GH187" s="46">
        <f ca="1">IFERROR(IF($I187="y",'Raw Weather Data'!GH185-$N187,"-"),"-")</f>
        <v>-3.4079400000000106</v>
      </c>
      <c r="GI187" s="313"/>
      <c r="GJ187" s="89">
        <f t="shared" ca="1" si="203"/>
        <v>3.4079400000000106</v>
      </c>
      <c r="GK187" s="58">
        <f ca="1">IFERROR(IF($I187="y",'Raw Weather Data'!GK185-$N187,"-"),"-")</f>
        <v>-2.3459399999999988</v>
      </c>
      <c r="GL187" s="313"/>
      <c r="GM187" s="89">
        <f t="shared" ref="GM187:GM216" ca="1" si="248">IFERROR(ABS(GK187),"-")</f>
        <v>2.3459399999999988</v>
      </c>
      <c r="GN187" s="58">
        <f ca="1">IFERROR(IF($I187="y",'Raw Weather Data'!GN185-$N187,"-"),"-")</f>
        <v>-0.13194000000000017</v>
      </c>
      <c r="GO187" s="313"/>
      <c r="GP187" s="89">
        <f t="shared" ref="GP187:GP216" ca="1" si="249">IFERROR(ABS(GN187),"-")</f>
        <v>0.13194000000000017</v>
      </c>
      <c r="GQ187" s="58">
        <f ca="1">IFERROR(IF($I187="y",'Raw Weather Data'!GQ185-$N187,"-"),"-")</f>
        <v>2.2260600000000039</v>
      </c>
      <c r="GR187" s="313"/>
      <c r="GS187" s="89">
        <f t="shared" ref="GS187:GS216" ca="1" si="250">IFERROR(ABS(GQ187),"-")</f>
        <v>2.2260600000000039</v>
      </c>
      <c r="GT187" s="58">
        <f ca="1">IFERROR(IF($I187="y",'Raw Weather Data'!GT185-$N187,"-"),"-")</f>
        <v>2.1000599999999991</v>
      </c>
      <c r="GU187" s="313"/>
      <c r="GV187" s="89">
        <f t="shared" ref="GV187:GV216" ca="1" si="251">IFERROR(ABS(GT187),"-")</f>
        <v>2.1000599999999991</v>
      </c>
      <c r="GW187" s="58">
        <f ca="1">IFERROR(IF($I187="y",'Raw Weather Data'!GW185-$N187,"-"),"-")</f>
        <v>1.1820599999999928</v>
      </c>
      <c r="GX187" s="313"/>
      <c r="GY187" s="89">
        <f t="shared" ref="GY187:GY216" ca="1" si="252">IFERROR(ABS(GW187),"-")</f>
        <v>1.1820599999999928</v>
      </c>
      <c r="GZ187" s="58" t="str">
        <f ca="1">IFERROR(IF($I187="y",'Raw Weather Data'!GZ185-$N187,"-"),"-")</f>
        <v>-</v>
      </c>
      <c r="HA187" s="313"/>
      <c r="HB187" s="89" t="str">
        <f t="shared" ca="1" si="204"/>
        <v>-</v>
      </c>
      <c r="HC187" s="313"/>
      <c r="HD187" s="313"/>
      <c r="HE187" s="313"/>
    </row>
    <row r="188" spans="8:213" x14ac:dyDescent="0.35">
      <c r="H188" s="301">
        <f t="shared" si="190"/>
        <v>2</v>
      </c>
      <c r="I188" s="301" t="str">
        <f t="shared" si="190"/>
        <v>Y</v>
      </c>
      <c r="M188" s="117">
        <f t="shared" ca="1" si="191"/>
        <v>44790</v>
      </c>
      <c r="N188" s="119">
        <f t="shared" ca="1" si="191"/>
        <v>72.093019999999996</v>
      </c>
      <c r="P188" s="63">
        <f ca="1">IFERROR(IF($I188="y",'Raw Weather Data'!P186-$N188,"-"),"-")</f>
        <v>-1.825019999999995</v>
      </c>
      <c r="Q188" s="313"/>
      <c r="R188" s="89">
        <f t="shared" ca="1" si="192"/>
        <v>1.825019999999995</v>
      </c>
      <c r="S188" s="58">
        <f ca="1">IFERROR(IF($I188="y",'Raw Weather Data'!S186-$N188,"-"),"-")</f>
        <v>-1.4290199999999942</v>
      </c>
      <c r="T188" s="313"/>
      <c r="U188" s="89">
        <f t="shared" ca="1" si="193"/>
        <v>1.4290199999999942</v>
      </c>
      <c r="V188" s="58">
        <f ca="1">IFERROR(IF($I188="y",'Raw Weather Data'!V186-$N188,"-"),"-")</f>
        <v>-1.0870199999999954</v>
      </c>
      <c r="W188" s="313"/>
      <c r="X188" s="89">
        <f t="shared" ca="1" si="194"/>
        <v>1.0870199999999954</v>
      </c>
      <c r="Y188" s="58">
        <f ca="1">IFERROR(IF($I188="y",'Raw Weather Data'!Y186-$N188,"-"),"-")</f>
        <v>-0.54702000000000339</v>
      </c>
      <c r="Z188" s="313"/>
      <c r="AA188" s="89">
        <f t="shared" ca="1" si="195"/>
        <v>0.54702000000000339</v>
      </c>
      <c r="AB188" s="58">
        <f ca="1">IFERROR(IF($I188="y",'Raw Weather Data'!AB186-$N188,"-"),"-")</f>
        <v>-0.52902000000000271</v>
      </c>
      <c r="AC188" s="313"/>
      <c r="AD188" s="89">
        <f t="shared" ca="1" si="196"/>
        <v>0.52902000000000271</v>
      </c>
      <c r="AE188" s="58">
        <f ca="1">IFERROR(IF($I188="y",'Raw Weather Data'!AE186-$N188,"-"),"-")</f>
        <v>-4.3019999999984293E-2</v>
      </c>
      <c r="AF188" s="313"/>
      <c r="AG188" s="89">
        <f t="shared" ca="1" si="197"/>
        <v>4.3019999999984293E-2</v>
      </c>
      <c r="AH188" s="58">
        <f ca="1">IFERROR(IF($I188="y",'Raw Weather Data'!AH186-$N188,"-"),"-")</f>
        <v>-2.0410200000000032</v>
      </c>
      <c r="AI188" s="313"/>
      <c r="AJ188" s="89">
        <f t="shared" ca="1" si="198"/>
        <v>2.0410200000000032</v>
      </c>
      <c r="AK188" s="58">
        <f ca="1">IFERROR(IF($I188="y",'Raw Weather Data'!AK186-$N188,"-"),"-")</f>
        <v>-1.9510199999999998</v>
      </c>
      <c r="AL188" s="313"/>
      <c r="AM188" s="89">
        <f t="shared" ca="1" si="205"/>
        <v>1.9510199999999998</v>
      </c>
      <c r="AN188" s="46">
        <f ca="1">IFERROR(IF($I188="y",'Raw Weather Data'!AN186-$N188,"-"),"-")</f>
        <v>-0.16901999999998907</v>
      </c>
      <c r="AO188" s="313"/>
      <c r="AP188" s="89">
        <f t="shared" ca="1" si="206"/>
        <v>0.16901999999998907</v>
      </c>
      <c r="AQ188" s="58">
        <f ca="1">IFERROR(IF($I188="y",'Raw Weather Data'!AQ186-$N188,"-"),"-")</f>
        <v>0.96497999999999706</v>
      </c>
      <c r="AR188" s="313"/>
      <c r="AS188" s="89">
        <f t="shared" ca="1" si="207"/>
        <v>0.96497999999999706</v>
      </c>
      <c r="AT188" s="58">
        <f ca="1">IFERROR(IF($I188="y",'Raw Weather Data'!AT186-$N188,"-"),"-")</f>
        <v>2.0629800000000103</v>
      </c>
      <c r="AU188" s="313"/>
      <c r="AV188" s="89">
        <f t="shared" ca="1" si="208"/>
        <v>2.0629800000000103</v>
      </c>
      <c r="AW188" s="58">
        <f ca="1">IFERROR(IF($I188="y",'Raw Weather Data'!AW186-$N188,"-"),"-")</f>
        <v>4.7089799999999968</v>
      </c>
      <c r="AX188" s="313"/>
      <c r="AY188" s="89">
        <f t="shared" ca="1" si="209"/>
        <v>4.7089799999999968</v>
      </c>
      <c r="AZ188" s="58">
        <f ca="1">IFERROR(IF($I188="y",'Raw Weather Data'!AZ186-$N188,"-"),"-")</f>
        <v>4.4749800000000164</v>
      </c>
      <c r="BA188" s="313"/>
      <c r="BB188" s="89">
        <f t="shared" ca="1" si="210"/>
        <v>4.4749800000000164</v>
      </c>
      <c r="BC188" s="58">
        <f ca="1">IFERROR(IF($I188="y",'Raw Weather Data'!BC186-$N188,"-"),"-")</f>
        <v>4.0789800000000014</v>
      </c>
      <c r="BD188" s="313"/>
      <c r="BE188" s="89">
        <f t="shared" ca="1" si="211"/>
        <v>4.0789800000000014</v>
      </c>
      <c r="BF188" s="58">
        <f ca="1">IFERROR(IF($I188="y",'Raw Weather Data'!BF186-$N188,"-"),"-")</f>
        <v>1.7209799999999973</v>
      </c>
      <c r="BG188" s="313"/>
      <c r="BH188" s="89">
        <f t="shared" ca="1" si="212"/>
        <v>1.7209799999999973</v>
      </c>
      <c r="BI188" s="57"/>
      <c r="BJ188" s="57"/>
      <c r="BK188" s="145"/>
      <c r="BN188" s="63">
        <f ca="1">IFERROR(IF($I188="y",'Raw Weather Data'!BN186-$N188,"-"),"-")</f>
        <v>-1.825019999999995</v>
      </c>
      <c r="BO188" s="313"/>
      <c r="BP188" s="89">
        <f t="shared" ca="1" si="199"/>
        <v>1.825019999999995</v>
      </c>
      <c r="BQ188" s="58">
        <f ca="1">IFERROR(IF($I188="y",'Raw Weather Data'!BQ186-$N188,"-"),"-")</f>
        <v>-1.4290199999999942</v>
      </c>
      <c r="BR188" s="313"/>
      <c r="BS188" s="89">
        <f t="shared" ca="1" si="213"/>
        <v>1.4290199999999942</v>
      </c>
      <c r="BT188" s="58">
        <f ca="1">IFERROR(IF($I188="y",'Raw Weather Data'!BT186-$N188,"-"),"-")</f>
        <v>-1.0870199999999954</v>
      </c>
      <c r="BU188" s="313"/>
      <c r="BV188" s="89">
        <f t="shared" ca="1" si="214"/>
        <v>1.0870199999999954</v>
      </c>
      <c r="BW188" s="58">
        <f ca="1">IFERROR(IF($I188="y",'Raw Weather Data'!BW186-$N188,"-"),"-")</f>
        <v>-0.54702000000000339</v>
      </c>
      <c r="BX188" s="313"/>
      <c r="BY188" s="89">
        <f t="shared" ca="1" si="215"/>
        <v>0.54702000000000339</v>
      </c>
      <c r="BZ188" s="58">
        <f ca="1">IFERROR(IF($I188="y",'Raw Weather Data'!BZ186-$N188,"-"),"-")</f>
        <v>-0.52902000000000271</v>
      </c>
      <c r="CA188" s="313"/>
      <c r="CB188" s="89">
        <f t="shared" ca="1" si="216"/>
        <v>0.52902000000000271</v>
      </c>
      <c r="CC188" s="58">
        <f ca="1">IFERROR(IF($I188="y",'Raw Weather Data'!CC186-$N188,"-"),"-")</f>
        <v>-4.3019999999984293E-2</v>
      </c>
      <c r="CD188" s="313"/>
      <c r="CE188" s="89">
        <f t="shared" ca="1" si="217"/>
        <v>4.3019999999984293E-2</v>
      </c>
      <c r="CF188" s="58">
        <f ca="1">IFERROR(IF($I188="y",'Raw Weather Data'!CF186-$N188,"-"),"-")</f>
        <v>-2.0410200000000032</v>
      </c>
      <c r="CG188" s="313"/>
      <c r="CH188" s="89">
        <f t="shared" ca="1" si="218"/>
        <v>2.0410200000000032</v>
      </c>
      <c r="CI188" s="58">
        <f ca="1">IFERROR(IF($I188="y",'Raw Weather Data'!CI186-$N188,"-"),"-")</f>
        <v>-1.9510199999999998</v>
      </c>
      <c r="CJ188" s="313"/>
      <c r="CK188" s="89">
        <f t="shared" ca="1" si="219"/>
        <v>1.9510199999999998</v>
      </c>
      <c r="CL188" s="46">
        <f ca="1">IFERROR(IF($I188="y",'Raw Weather Data'!CL186-$N188,"-"),"-")</f>
        <v>-0.16901999999998907</v>
      </c>
      <c r="CM188" s="313"/>
      <c r="CN188" s="89">
        <f t="shared" ca="1" si="220"/>
        <v>0.16901999999998907</v>
      </c>
      <c r="CO188" s="58">
        <f ca="1">IFERROR(IF($I188="y",'Raw Weather Data'!CO186-$N188,"-"),"-")</f>
        <v>0.96497999999999706</v>
      </c>
      <c r="CP188" s="313"/>
      <c r="CQ188" s="89">
        <f t="shared" ca="1" si="221"/>
        <v>0.96497999999999706</v>
      </c>
      <c r="CR188" s="58">
        <f ca="1">IFERROR(IF($I188="y",'Raw Weather Data'!CR186-$N188,"-"),"-")</f>
        <v>2.0629800000000103</v>
      </c>
      <c r="CS188" s="313"/>
      <c r="CT188" s="89">
        <f t="shared" ca="1" si="222"/>
        <v>2.0629800000000103</v>
      </c>
      <c r="CU188" s="58">
        <f ca="1">IFERROR(IF($I188="y",'Raw Weather Data'!CU186-$N188,"-"),"-")</f>
        <v>4.7089799999999968</v>
      </c>
      <c r="CV188" s="313"/>
      <c r="CW188" s="89">
        <f t="shared" ca="1" si="223"/>
        <v>4.7089799999999968</v>
      </c>
      <c r="CX188" s="58">
        <f ca="1">IFERROR(IF($I188="y",'Raw Weather Data'!CX186-$N188,"-"),"-")</f>
        <v>4.4749800000000164</v>
      </c>
      <c r="CY188" s="313"/>
      <c r="CZ188" s="89">
        <f t="shared" ca="1" si="224"/>
        <v>4.4749800000000164</v>
      </c>
      <c r="DA188" s="58">
        <f ca="1">IFERROR(IF($I188="y",'Raw Weather Data'!DA186-$N188,"-"),"-")</f>
        <v>4.0789800000000014</v>
      </c>
      <c r="DB188" s="313"/>
      <c r="DC188" s="89">
        <f t="shared" ca="1" si="225"/>
        <v>4.0789800000000014</v>
      </c>
      <c r="DD188" s="58">
        <f ca="1">IFERROR(IF($I188="y",'Raw Weather Data'!DD186-$N188,"-"),"-")</f>
        <v>1.7209799999999973</v>
      </c>
      <c r="DE188" s="313"/>
      <c r="DF188" s="89">
        <f t="shared" ca="1" si="226"/>
        <v>1.7209799999999973</v>
      </c>
      <c r="DG188" s="313" t="str">
        <f ca="1">IFERROR(IF($I188="y",'Raw Weather Data'!DG186-$N188,"-"),"-")</f>
        <v>-</v>
      </c>
      <c r="DH188" s="313"/>
      <c r="DI188" s="313" t="str">
        <f t="shared" ca="1" si="200"/>
        <v>-</v>
      </c>
      <c r="DL188" s="63">
        <f ca="1">IFERROR(IF($I188="y",'Raw Weather Data'!DL186-$N188,"-"),"-")</f>
        <v>-1.6270199999999875</v>
      </c>
      <c r="DM188" s="313"/>
      <c r="DN188" s="89">
        <f t="shared" ca="1" si="227"/>
        <v>1.6270199999999875</v>
      </c>
      <c r="DO188" s="58">
        <f ca="1">IFERROR(IF($I188="y",'Raw Weather Data'!DO186-$N188,"-"),"-")</f>
        <v>-1.2130200000000002</v>
      </c>
      <c r="DP188" s="313"/>
      <c r="DQ188" s="89">
        <f t="shared" ca="1" si="228"/>
        <v>1.2130200000000002</v>
      </c>
      <c r="DR188" s="58">
        <f ca="1">IFERROR(IF($I188="y",'Raw Weather Data'!DR186-$N188,"-"),"-")</f>
        <v>-0.22301999999999111</v>
      </c>
      <c r="DS188" s="313"/>
      <c r="DT188" s="89">
        <f t="shared" ca="1" si="229"/>
        <v>0.22301999999999111</v>
      </c>
      <c r="DU188" s="58">
        <f ca="1">IFERROR(IF($I188="y",'Raw Weather Data'!DU186-$N188,"-"),"-")</f>
        <v>-0.45701999999999998</v>
      </c>
      <c r="DV188" s="313"/>
      <c r="DW188" s="89">
        <f t="shared" ca="1" si="230"/>
        <v>0.45701999999999998</v>
      </c>
      <c r="DX188" s="58">
        <f ca="1">IFERROR(IF($I188="y",'Raw Weather Data'!DX186-$N188,"-"),"-")</f>
        <v>-0.52902000000000271</v>
      </c>
      <c r="DY188" s="313"/>
      <c r="DZ188" s="89">
        <f t="shared" ca="1" si="231"/>
        <v>0.52902000000000271</v>
      </c>
      <c r="EA188" s="58">
        <f ca="1">IFERROR(IF($I188="y",'Raw Weather Data'!EA186-$N188,"-"),"-")</f>
        <v>-0.74501999999999668</v>
      </c>
      <c r="EB188" s="313"/>
      <c r="EC188" s="89">
        <f t="shared" ca="1" si="201"/>
        <v>0.74501999999999668</v>
      </c>
      <c r="ED188" s="58">
        <f ca="1">IFERROR(IF($I188="y",'Raw Weather Data'!ED186-$N188,"-"),"-")</f>
        <v>-1.9150199999999984</v>
      </c>
      <c r="EE188" s="313"/>
      <c r="EF188" s="89">
        <f t="shared" ca="1" si="232"/>
        <v>1.9150199999999984</v>
      </c>
      <c r="EG188" s="58">
        <f ca="1">IFERROR(IF($I188="y",'Raw Weather Data'!EG186-$N188,"-"),"-")</f>
        <v>-0.97901999999999134</v>
      </c>
      <c r="EH188" s="313"/>
      <c r="EI188" s="89">
        <f t="shared" ca="1" si="233"/>
        <v>0.97901999999999134</v>
      </c>
      <c r="EJ188" s="46">
        <f ca="1">IFERROR(IF($I188="y",'Raw Weather Data'!EJ186-$N188,"-"),"-")</f>
        <v>0.5509800000000098</v>
      </c>
      <c r="EK188" s="313"/>
      <c r="EL188" s="89">
        <f t="shared" ca="1" si="234"/>
        <v>0.5509800000000098</v>
      </c>
      <c r="EM188" s="58">
        <f ca="1">IFERROR(IF($I188="y",'Raw Weather Data'!EM186-$N188,"-"),"-")</f>
        <v>1.8649800000000027</v>
      </c>
      <c r="EN188" s="313"/>
      <c r="EO188" s="89">
        <f t="shared" ca="1" si="235"/>
        <v>1.8649800000000027</v>
      </c>
      <c r="EP188" s="58">
        <f ca="1">IFERROR(IF($I188="y",'Raw Weather Data'!EP186-$N188,"-"),"-")</f>
        <v>4.2949800000000096</v>
      </c>
      <c r="EQ188" s="313"/>
      <c r="ER188" s="89">
        <f t="shared" ca="1" si="236"/>
        <v>4.2949800000000096</v>
      </c>
      <c r="ES188" s="58">
        <f ca="1">IFERROR(IF($I188="y",'Raw Weather Data'!ES186-$N188,"-"),"-")</f>
        <v>3.8449800000000067</v>
      </c>
      <c r="ET188" s="313"/>
      <c r="EU188" s="89">
        <f t="shared" ca="1" si="237"/>
        <v>3.8449800000000067</v>
      </c>
      <c r="EV188" s="58">
        <f ca="1">IFERROR(IF($I188="y",'Raw Weather Data'!EV186-$N188,"-"),"-")</f>
        <v>3.1969799999999964</v>
      </c>
      <c r="EW188" s="313"/>
      <c r="EX188" s="89">
        <f t="shared" ca="1" si="238"/>
        <v>3.1969799999999964</v>
      </c>
      <c r="EY188" s="58">
        <f ca="1">IFERROR(IF($I188="y",'Raw Weather Data'!EY186-$N188,"-"),"-")</f>
        <v>2.0269800000000089</v>
      </c>
      <c r="EZ188" s="313"/>
      <c r="FA188" s="89">
        <f t="shared" ca="1" si="239"/>
        <v>2.0269800000000089</v>
      </c>
      <c r="FB188" s="58" t="str">
        <f ca="1">IFERROR(IF($I188="y",'Raw Weather Data'!FB186-$N188,"-"),"-")</f>
        <v>-</v>
      </c>
      <c r="FC188" s="313"/>
      <c r="FD188" s="89" t="str">
        <f t="shared" ca="1" si="202"/>
        <v>-</v>
      </c>
      <c r="FE188" s="313"/>
      <c r="FF188" s="313"/>
      <c r="FG188" s="313"/>
      <c r="FJ188" s="63">
        <f ca="1">IFERROR(IF($I188="y",'Raw Weather Data'!FJ186-$N188,"-"),"-")</f>
        <v>-1.6270199999999875</v>
      </c>
      <c r="FK188" s="313"/>
      <c r="FL188" s="89">
        <f t="shared" ca="1" si="240"/>
        <v>1.6270199999999875</v>
      </c>
      <c r="FM188" s="58">
        <f ca="1">IFERROR(IF($I188="y",'Raw Weather Data'!FM186-$N188,"-"),"-")</f>
        <v>-1.2130200000000002</v>
      </c>
      <c r="FN188" s="313"/>
      <c r="FO188" s="89">
        <f t="shared" ca="1" si="241"/>
        <v>1.2130200000000002</v>
      </c>
      <c r="FP188" s="58">
        <f ca="1">IFERROR(IF($I188="y",'Raw Weather Data'!FP186-$N188,"-"),"-")</f>
        <v>-0.22301999999999111</v>
      </c>
      <c r="FQ188" s="313"/>
      <c r="FR188" s="89">
        <f t="shared" ca="1" si="242"/>
        <v>0.22301999999999111</v>
      </c>
      <c r="FS188" s="58">
        <f ca="1">IFERROR(IF($I188="y",'Raw Weather Data'!FS186-$N188,"-"),"-")</f>
        <v>-0.45701999999999998</v>
      </c>
      <c r="FT188" s="313"/>
      <c r="FU188" s="89">
        <f t="shared" ca="1" si="243"/>
        <v>0.45701999999999998</v>
      </c>
      <c r="FV188" s="58">
        <f ca="1">IFERROR(IF($I188="y",'Raw Weather Data'!FV186-$N188,"-"),"-")</f>
        <v>-0.52902000000000271</v>
      </c>
      <c r="FW188" s="313"/>
      <c r="FX188" s="89">
        <f t="shared" ca="1" si="244"/>
        <v>0.52902000000000271</v>
      </c>
      <c r="FY188" s="58">
        <f ca="1">IFERROR(IF($I188="y",'Raw Weather Data'!FY186-$N188,"-"),"-")</f>
        <v>-0.74501999999999668</v>
      </c>
      <c r="FZ188" s="313"/>
      <c r="GA188" s="89">
        <f t="shared" ca="1" si="245"/>
        <v>0.74501999999999668</v>
      </c>
      <c r="GB188" s="58">
        <f ca="1">IFERROR(IF($I188="y",'Raw Weather Data'!GB186-$N188,"-"),"-")</f>
        <v>-1.9150199999999984</v>
      </c>
      <c r="GC188" s="313"/>
      <c r="GD188" s="89">
        <f t="shared" ca="1" si="246"/>
        <v>1.9150199999999984</v>
      </c>
      <c r="GE188" s="58">
        <f ca="1">IFERROR(IF($I188="y",'Raw Weather Data'!GE186-$N188,"-"),"-")</f>
        <v>-0.97901999999999134</v>
      </c>
      <c r="GF188" s="313"/>
      <c r="GG188" s="89">
        <f t="shared" ca="1" si="247"/>
        <v>0.97901999999999134</v>
      </c>
      <c r="GH188" s="46">
        <f ca="1">IFERROR(IF($I188="y",'Raw Weather Data'!GH186-$N188,"-"),"-")</f>
        <v>0.5509800000000098</v>
      </c>
      <c r="GI188" s="313"/>
      <c r="GJ188" s="89">
        <f t="shared" ca="1" si="203"/>
        <v>0.5509800000000098</v>
      </c>
      <c r="GK188" s="58">
        <f ca="1">IFERROR(IF($I188="y",'Raw Weather Data'!GK186-$N188,"-"),"-")</f>
        <v>1.8649800000000027</v>
      </c>
      <c r="GL188" s="313"/>
      <c r="GM188" s="89">
        <f t="shared" ca="1" si="248"/>
        <v>1.8649800000000027</v>
      </c>
      <c r="GN188" s="58">
        <f ca="1">IFERROR(IF($I188="y",'Raw Weather Data'!GN186-$N188,"-"),"-")</f>
        <v>4.2949800000000096</v>
      </c>
      <c r="GO188" s="313"/>
      <c r="GP188" s="89">
        <f t="shared" ca="1" si="249"/>
        <v>4.2949800000000096</v>
      </c>
      <c r="GQ188" s="58">
        <f ca="1">IFERROR(IF($I188="y",'Raw Weather Data'!GQ186-$N188,"-"),"-")</f>
        <v>3.8449800000000067</v>
      </c>
      <c r="GR188" s="313"/>
      <c r="GS188" s="89">
        <f t="shared" ca="1" si="250"/>
        <v>3.8449800000000067</v>
      </c>
      <c r="GT188" s="58">
        <f ca="1">IFERROR(IF($I188="y",'Raw Weather Data'!GT186-$N188,"-"),"-")</f>
        <v>3.1969799999999964</v>
      </c>
      <c r="GU188" s="313"/>
      <c r="GV188" s="89">
        <f t="shared" ca="1" si="251"/>
        <v>3.1969799999999964</v>
      </c>
      <c r="GW188" s="58">
        <f ca="1">IFERROR(IF($I188="y",'Raw Weather Data'!GW186-$N188,"-"),"-")</f>
        <v>2.0269800000000089</v>
      </c>
      <c r="GX188" s="313"/>
      <c r="GY188" s="89">
        <f t="shared" ca="1" si="252"/>
        <v>2.0269800000000089</v>
      </c>
      <c r="GZ188" s="58" t="str">
        <f ca="1">IFERROR(IF($I188="y",'Raw Weather Data'!GZ186-$N188,"-"),"-")</f>
        <v>-</v>
      </c>
      <c r="HA188" s="313"/>
      <c r="HB188" s="89" t="str">
        <f t="shared" ca="1" si="204"/>
        <v>-</v>
      </c>
      <c r="HC188" s="313"/>
      <c r="HD188" s="313"/>
      <c r="HE188" s="313"/>
    </row>
    <row r="189" spans="8:213" x14ac:dyDescent="0.35">
      <c r="H189" s="301">
        <f t="shared" si="190"/>
        <v>3</v>
      </c>
      <c r="I189" s="301" t="str">
        <f t="shared" si="190"/>
        <v>Y</v>
      </c>
      <c r="M189" s="117">
        <f t="shared" ca="1" si="191"/>
        <v>44789</v>
      </c>
      <c r="N189" s="119">
        <f t="shared" ca="1" si="191"/>
        <v>71.097440000000006</v>
      </c>
      <c r="P189" s="63">
        <f ca="1">IFERROR(IF($I189="y",'Raw Weather Data'!P187-$N189,"-"),"-")</f>
        <v>0.61055999999999244</v>
      </c>
      <c r="Q189" s="313"/>
      <c r="R189" s="89">
        <f t="shared" ca="1" si="192"/>
        <v>0.61055999999999244</v>
      </c>
      <c r="S189" s="58">
        <f ca="1">IFERROR(IF($I189="y",'Raw Weather Data'!S187-$N189,"-"),"-")</f>
        <v>0.32255999999999574</v>
      </c>
      <c r="T189" s="313"/>
      <c r="U189" s="89">
        <f t="shared" ca="1" si="193"/>
        <v>0.32255999999999574</v>
      </c>
      <c r="V189" s="58">
        <f ca="1">IFERROR(IF($I189="y",'Raw Weather Data'!V187-$N189,"-"),"-")</f>
        <v>0.32255999999999574</v>
      </c>
      <c r="W189" s="313"/>
      <c r="X189" s="89">
        <f t="shared" ca="1" si="194"/>
        <v>0.32255999999999574</v>
      </c>
      <c r="Y189" s="58">
        <f ca="1">IFERROR(IF($I189="y",'Raw Weather Data'!Y187-$N189,"-"),"-")</f>
        <v>0.71855999999999653</v>
      </c>
      <c r="Z189" s="313"/>
      <c r="AA189" s="89">
        <f t="shared" ca="1" si="195"/>
        <v>0.71855999999999653</v>
      </c>
      <c r="AB189" s="58">
        <f ca="1">IFERROR(IF($I189="y",'Raw Weather Data'!AB187-$N189,"-"),"-")</f>
        <v>0.91656000000000404</v>
      </c>
      <c r="AC189" s="313"/>
      <c r="AD189" s="89">
        <f t="shared" ca="1" si="196"/>
        <v>0.91656000000000404</v>
      </c>
      <c r="AE189" s="58">
        <f ca="1">IFERROR(IF($I189="y",'Raw Weather Data'!AE187-$N189,"-"),"-")</f>
        <v>-1.1354400000000027</v>
      </c>
      <c r="AF189" s="313"/>
      <c r="AG189" s="89">
        <f t="shared" ca="1" si="197"/>
        <v>1.1354400000000027</v>
      </c>
      <c r="AH189" s="58">
        <f ca="1">IFERROR(IF($I189="y",'Raw Weather Data'!AH187-$N189,"-"),"-")</f>
        <v>-0.48744000000000653</v>
      </c>
      <c r="AI189" s="313"/>
      <c r="AJ189" s="89">
        <f t="shared" ca="1" si="198"/>
        <v>0.48744000000000653</v>
      </c>
      <c r="AK189" s="58">
        <f ca="1">IFERROR(IF($I189="y",'Raw Weather Data'!AK187-$N189,"-"),"-")</f>
        <v>2.1405599999999936</v>
      </c>
      <c r="AL189" s="313"/>
      <c r="AM189" s="89">
        <f t="shared" ca="1" si="205"/>
        <v>2.1405599999999936</v>
      </c>
      <c r="AN189" s="46">
        <f ca="1">IFERROR(IF($I189="y",'Raw Weather Data'!AN187-$N189,"-"),"-")</f>
        <v>3.328559999999996</v>
      </c>
      <c r="AO189" s="313"/>
      <c r="AP189" s="89">
        <f t="shared" ca="1" si="206"/>
        <v>3.328559999999996</v>
      </c>
      <c r="AQ189" s="58">
        <f ca="1">IFERROR(IF($I189="y",'Raw Weather Data'!AQ187-$N189,"-"),"-")</f>
        <v>3.0225599999999986</v>
      </c>
      <c r="AR189" s="313"/>
      <c r="AS189" s="89">
        <f t="shared" ca="1" si="207"/>
        <v>3.0225599999999986</v>
      </c>
      <c r="AT189" s="58">
        <f ca="1">IFERROR(IF($I189="y",'Raw Weather Data'!AT187-$N189,"-"),"-")</f>
        <v>5.848559999999992</v>
      </c>
      <c r="AU189" s="313"/>
      <c r="AV189" s="89">
        <f t="shared" ca="1" si="208"/>
        <v>5.848559999999992</v>
      </c>
      <c r="AW189" s="58">
        <f ca="1">IFERROR(IF($I189="y",'Raw Weather Data'!AW187-$N189,"-"),"-")</f>
        <v>5.9925599999999974</v>
      </c>
      <c r="AX189" s="313"/>
      <c r="AY189" s="89">
        <f t="shared" ca="1" si="209"/>
        <v>5.9925599999999974</v>
      </c>
      <c r="AZ189" s="58">
        <f ca="1">IFERROR(IF($I189="y",'Raw Weather Data'!AZ187-$N189,"-"),"-")</f>
        <v>4.7325600000000065</v>
      </c>
      <c r="BA189" s="313"/>
      <c r="BB189" s="89">
        <f t="shared" ca="1" si="210"/>
        <v>4.7325600000000065</v>
      </c>
      <c r="BC189" s="58">
        <f ca="1">IFERROR(IF($I189="y",'Raw Weather Data'!BC187-$N189,"-"),"-")</f>
        <v>3.0405599999999993</v>
      </c>
      <c r="BD189" s="313"/>
      <c r="BE189" s="89">
        <f t="shared" ca="1" si="211"/>
        <v>3.0405599999999993</v>
      </c>
      <c r="BF189" s="58">
        <f ca="1">IFERROR(IF($I189="y",'Raw Weather Data'!BF187-$N189,"-"),"-")</f>
        <v>1.7625599999999935</v>
      </c>
      <c r="BG189" s="313"/>
      <c r="BH189" s="89">
        <f t="shared" ca="1" si="212"/>
        <v>1.7625599999999935</v>
      </c>
      <c r="BI189" s="57"/>
      <c r="BJ189" s="57"/>
      <c r="BK189" s="145"/>
      <c r="BN189" s="63">
        <f ca="1">IFERROR(IF($I189="y",'Raw Weather Data'!BN187-$N189,"-"),"-")</f>
        <v>0.61055999999999244</v>
      </c>
      <c r="BO189" s="313"/>
      <c r="BP189" s="89">
        <f t="shared" ca="1" si="199"/>
        <v>0.61055999999999244</v>
      </c>
      <c r="BQ189" s="58">
        <f ca="1">IFERROR(IF($I189="y",'Raw Weather Data'!BQ187-$N189,"-"),"-")</f>
        <v>0.32255999999999574</v>
      </c>
      <c r="BR189" s="313"/>
      <c r="BS189" s="89">
        <f t="shared" ca="1" si="213"/>
        <v>0.32255999999999574</v>
      </c>
      <c r="BT189" s="58">
        <f ca="1">IFERROR(IF($I189="y",'Raw Weather Data'!BT187-$N189,"-"),"-")</f>
        <v>0.32255999999999574</v>
      </c>
      <c r="BU189" s="313"/>
      <c r="BV189" s="89">
        <f t="shared" ca="1" si="214"/>
        <v>0.32255999999999574</v>
      </c>
      <c r="BW189" s="58">
        <f ca="1">IFERROR(IF($I189="y",'Raw Weather Data'!BW187-$N189,"-"),"-")</f>
        <v>0.71855999999999653</v>
      </c>
      <c r="BX189" s="313"/>
      <c r="BY189" s="89">
        <f t="shared" ca="1" si="215"/>
        <v>0.71855999999999653</v>
      </c>
      <c r="BZ189" s="58">
        <f ca="1">IFERROR(IF($I189="y",'Raw Weather Data'!BZ187-$N189,"-"),"-")</f>
        <v>0.91656000000000404</v>
      </c>
      <c r="CA189" s="313"/>
      <c r="CB189" s="89">
        <f t="shared" ca="1" si="216"/>
        <v>0.91656000000000404</v>
      </c>
      <c r="CC189" s="58">
        <f ca="1">IFERROR(IF($I189="y",'Raw Weather Data'!CC187-$N189,"-"),"-")</f>
        <v>-1.1354400000000027</v>
      </c>
      <c r="CD189" s="313"/>
      <c r="CE189" s="89">
        <f t="shared" ca="1" si="217"/>
        <v>1.1354400000000027</v>
      </c>
      <c r="CF189" s="58">
        <f ca="1">IFERROR(IF($I189="y",'Raw Weather Data'!CF187-$N189,"-"),"-")</f>
        <v>-0.48744000000000653</v>
      </c>
      <c r="CG189" s="313"/>
      <c r="CH189" s="89">
        <f t="shared" ca="1" si="218"/>
        <v>0.48744000000000653</v>
      </c>
      <c r="CI189" s="58">
        <f ca="1">IFERROR(IF($I189="y",'Raw Weather Data'!CI187-$N189,"-"),"-")</f>
        <v>2.1405599999999936</v>
      </c>
      <c r="CJ189" s="313"/>
      <c r="CK189" s="89">
        <f t="shared" ca="1" si="219"/>
        <v>2.1405599999999936</v>
      </c>
      <c r="CL189" s="46">
        <f ca="1">IFERROR(IF($I189="y",'Raw Weather Data'!CL187-$N189,"-"),"-")</f>
        <v>3.328559999999996</v>
      </c>
      <c r="CM189" s="313"/>
      <c r="CN189" s="89">
        <f t="shared" ca="1" si="220"/>
        <v>3.328559999999996</v>
      </c>
      <c r="CO189" s="58">
        <f ca="1">IFERROR(IF($I189="y",'Raw Weather Data'!CO187-$N189,"-"),"-")</f>
        <v>3.0225599999999986</v>
      </c>
      <c r="CP189" s="313"/>
      <c r="CQ189" s="89">
        <f t="shared" ca="1" si="221"/>
        <v>3.0225599999999986</v>
      </c>
      <c r="CR189" s="58">
        <f ca="1">IFERROR(IF($I189="y",'Raw Weather Data'!CR187-$N189,"-"),"-")</f>
        <v>5.848559999999992</v>
      </c>
      <c r="CS189" s="313"/>
      <c r="CT189" s="89">
        <f t="shared" ca="1" si="222"/>
        <v>5.848559999999992</v>
      </c>
      <c r="CU189" s="58">
        <f ca="1">IFERROR(IF($I189="y",'Raw Weather Data'!CU187-$N189,"-"),"-")</f>
        <v>5.9925599999999974</v>
      </c>
      <c r="CV189" s="313"/>
      <c r="CW189" s="89">
        <f t="shared" ca="1" si="223"/>
        <v>5.9925599999999974</v>
      </c>
      <c r="CX189" s="58">
        <f ca="1">IFERROR(IF($I189="y",'Raw Weather Data'!CX187-$N189,"-"),"-")</f>
        <v>4.7325600000000065</v>
      </c>
      <c r="CY189" s="313"/>
      <c r="CZ189" s="89">
        <f t="shared" ca="1" si="224"/>
        <v>4.7325600000000065</v>
      </c>
      <c r="DA189" s="58">
        <f ca="1">IFERROR(IF($I189="y",'Raw Weather Data'!DA187-$N189,"-"),"-")</f>
        <v>3.0405599999999993</v>
      </c>
      <c r="DB189" s="313"/>
      <c r="DC189" s="89">
        <f t="shared" ca="1" si="225"/>
        <v>3.0405599999999993</v>
      </c>
      <c r="DD189" s="58">
        <f ca="1">IFERROR(IF($I189="y",'Raw Weather Data'!DD187-$N189,"-"),"-")</f>
        <v>1.7625599999999935</v>
      </c>
      <c r="DE189" s="313"/>
      <c r="DF189" s="89">
        <f t="shared" ca="1" si="226"/>
        <v>1.7625599999999935</v>
      </c>
      <c r="DG189" s="313" t="str">
        <f ca="1">IFERROR(IF($I189="y",'Raw Weather Data'!DG187-$N189,"-"),"-")</f>
        <v>-</v>
      </c>
      <c r="DH189" s="313"/>
      <c r="DI189" s="313" t="str">
        <f t="shared" ca="1" si="200"/>
        <v>-</v>
      </c>
      <c r="DL189" s="63">
        <f ca="1">IFERROR(IF($I189="y",'Raw Weather Data'!DL187-$N189,"-"),"-")</f>
        <v>0.57455999999999108</v>
      </c>
      <c r="DM189" s="313"/>
      <c r="DN189" s="89">
        <f t="shared" ca="1" si="227"/>
        <v>0.57455999999999108</v>
      </c>
      <c r="DO189" s="58">
        <f ca="1">IFERROR(IF($I189="y",'Raw Weather Data'!DO187-$N189,"-"),"-")</f>
        <v>0.91656000000000404</v>
      </c>
      <c r="DP189" s="313"/>
      <c r="DQ189" s="89">
        <f t="shared" ca="1" si="228"/>
        <v>0.91656000000000404</v>
      </c>
      <c r="DR189" s="58">
        <f ca="1">IFERROR(IF($I189="y",'Raw Weather Data'!DR187-$N189,"-"),"-")</f>
        <v>0.3585599999999971</v>
      </c>
      <c r="DS189" s="313"/>
      <c r="DT189" s="89">
        <f t="shared" ca="1" si="229"/>
        <v>0.3585599999999971</v>
      </c>
      <c r="DU189" s="58">
        <f ca="1">IFERROR(IF($I189="y",'Raw Weather Data'!DU187-$N189,"-"),"-")</f>
        <v>0.64655999999999381</v>
      </c>
      <c r="DV189" s="313"/>
      <c r="DW189" s="89">
        <f t="shared" ca="1" si="230"/>
        <v>0.64655999999999381</v>
      </c>
      <c r="DX189" s="58">
        <f ca="1">IFERROR(IF($I189="y",'Raw Weather Data'!DX187-$N189,"-"),"-")</f>
        <v>0.10656000000000176</v>
      </c>
      <c r="DY189" s="313"/>
      <c r="DZ189" s="89">
        <f t="shared" ca="1" si="231"/>
        <v>0.10656000000000176</v>
      </c>
      <c r="EA189" s="58">
        <f ca="1">IFERROR(IF($I189="y",'Raw Weather Data'!EA187-$N189,"-"),"-")</f>
        <v>-0.66743999999999915</v>
      </c>
      <c r="EB189" s="313"/>
      <c r="EC189" s="89">
        <f t="shared" ca="1" si="201"/>
        <v>0.66743999999999915</v>
      </c>
      <c r="ED189" s="58">
        <f ca="1">IFERROR(IF($I189="y",'Raw Weather Data'!ED187-$N189,"-"),"-")</f>
        <v>1.3305599999999913</v>
      </c>
      <c r="EE189" s="313"/>
      <c r="EF189" s="89">
        <f t="shared" ca="1" si="232"/>
        <v>1.3305599999999913</v>
      </c>
      <c r="EG189" s="58">
        <f ca="1">IFERROR(IF($I189="y",'Raw Weather Data'!EG187-$N189,"-"),"-")</f>
        <v>2.5725599999999957</v>
      </c>
      <c r="EH189" s="313"/>
      <c r="EI189" s="89">
        <f t="shared" ca="1" si="233"/>
        <v>2.5725599999999957</v>
      </c>
      <c r="EJ189" s="46">
        <f ca="1">IFERROR(IF($I189="y",'Raw Weather Data'!EJ187-$N189,"-"),"-")</f>
        <v>2.9865599999999972</v>
      </c>
      <c r="EK189" s="313"/>
      <c r="EL189" s="89">
        <f t="shared" ca="1" si="234"/>
        <v>2.9865599999999972</v>
      </c>
      <c r="EM189" s="58">
        <f ca="1">IFERROR(IF($I189="y",'Raw Weather Data'!EM187-$N189,"-"),"-")</f>
        <v>5.6145599999999973</v>
      </c>
      <c r="EN189" s="313"/>
      <c r="EO189" s="89">
        <f t="shared" ca="1" si="235"/>
        <v>5.6145599999999973</v>
      </c>
      <c r="EP189" s="58">
        <f ca="1">IFERROR(IF($I189="y",'Raw Weather Data'!EP187-$N189,"-"),"-")</f>
        <v>5.2185599999999965</v>
      </c>
      <c r="EQ189" s="313"/>
      <c r="ER189" s="89">
        <f t="shared" ca="1" si="236"/>
        <v>5.2185599999999965</v>
      </c>
      <c r="ES189" s="58">
        <f ca="1">IFERROR(IF($I189="y",'Raw Weather Data'!ES187-$N189,"-"),"-")</f>
        <v>4.3725599999999929</v>
      </c>
      <c r="ET189" s="313"/>
      <c r="EU189" s="89">
        <f t="shared" ca="1" si="237"/>
        <v>4.3725599999999929</v>
      </c>
      <c r="EV189" s="58">
        <f ca="1">IFERROR(IF($I189="y",'Raw Weather Data'!EV187-$N189,"-"),"-")</f>
        <v>3.4185599999999994</v>
      </c>
      <c r="EW189" s="313"/>
      <c r="EX189" s="89">
        <f t="shared" ca="1" si="238"/>
        <v>3.4185599999999994</v>
      </c>
      <c r="EY189" s="58">
        <f ca="1">IFERROR(IF($I189="y",'Raw Weather Data'!EY187-$N189,"-"),"-")</f>
        <v>2.3385600000000011</v>
      </c>
      <c r="EZ189" s="313"/>
      <c r="FA189" s="89">
        <f t="shared" ca="1" si="239"/>
        <v>2.3385600000000011</v>
      </c>
      <c r="FB189" s="58" t="str">
        <f ca="1">IFERROR(IF($I189="y",'Raw Weather Data'!FB187-$N189,"-"),"-")</f>
        <v>-</v>
      </c>
      <c r="FC189" s="313"/>
      <c r="FD189" s="89" t="str">
        <f t="shared" ca="1" si="202"/>
        <v>-</v>
      </c>
      <c r="FE189" s="313"/>
      <c r="FF189" s="313"/>
      <c r="FG189" s="313"/>
      <c r="FJ189" s="63">
        <f ca="1">IFERROR(IF($I189="y",'Raw Weather Data'!FJ187-$N189,"-"),"-")</f>
        <v>0.57455999999999108</v>
      </c>
      <c r="FK189" s="313"/>
      <c r="FL189" s="89">
        <f t="shared" ca="1" si="240"/>
        <v>0.57455999999999108</v>
      </c>
      <c r="FM189" s="58">
        <f ca="1">IFERROR(IF($I189="y",'Raw Weather Data'!FM187-$N189,"-"),"-")</f>
        <v>0.91656000000000404</v>
      </c>
      <c r="FN189" s="313"/>
      <c r="FO189" s="89">
        <f t="shared" ca="1" si="241"/>
        <v>0.91656000000000404</v>
      </c>
      <c r="FP189" s="58">
        <f ca="1">IFERROR(IF($I189="y",'Raw Weather Data'!FP187-$N189,"-"),"-")</f>
        <v>0.3585599999999971</v>
      </c>
      <c r="FQ189" s="313"/>
      <c r="FR189" s="89">
        <f t="shared" ca="1" si="242"/>
        <v>0.3585599999999971</v>
      </c>
      <c r="FS189" s="58">
        <f ca="1">IFERROR(IF($I189="y",'Raw Weather Data'!FS187-$N189,"-"),"-")</f>
        <v>0.64655999999999381</v>
      </c>
      <c r="FT189" s="313"/>
      <c r="FU189" s="89">
        <f t="shared" ca="1" si="243"/>
        <v>0.64655999999999381</v>
      </c>
      <c r="FV189" s="58">
        <f ca="1">IFERROR(IF($I189="y",'Raw Weather Data'!FV187-$N189,"-"),"-")</f>
        <v>0.10656000000000176</v>
      </c>
      <c r="FW189" s="313"/>
      <c r="FX189" s="89">
        <f t="shared" ca="1" si="244"/>
        <v>0.10656000000000176</v>
      </c>
      <c r="FY189" s="58">
        <f ca="1">IFERROR(IF($I189="y",'Raw Weather Data'!FY187-$N189,"-"),"-")</f>
        <v>-0.66743999999999915</v>
      </c>
      <c r="FZ189" s="313"/>
      <c r="GA189" s="89">
        <f t="shared" ca="1" si="245"/>
        <v>0.66743999999999915</v>
      </c>
      <c r="GB189" s="58">
        <f ca="1">IFERROR(IF($I189="y",'Raw Weather Data'!GB187-$N189,"-"),"-")</f>
        <v>1.3305599999999913</v>
      </c>
      <c r="GC189" s="313"/>
      <c r="GD189" s="89">
        <f t="shared" ca="1" si="246"/>
        <v>1.3305599999999913</v>
      </c>
      <c r="GE189" s="58">
        <f ca="1">IFERROR(IF($I189="y",'Raw Weather Data'!GE187-$N189,"-"),"-")</f>
        <v>2.5725599999999957</v>
      </c>
      <c r="GF189" s="313"/>
      <c r="GG189" s="89">
        <f t="shared" ca="1" si="247"/>
        <v>2.5725599999999957</v>
      </c>
      <c r="GH189" s="46">
        <f ca="1">IFERROR(IF($I189="y",'Raw Weather Data'!GH187-$N189,"-"),"-")</f>
        <v>2.9865599999999972</v>
      </c>
      <c r="GI189" s="313"/>
      <c r="GJ189" s="89">
        <f t="shared" ca="1" si="203"/>
        <v>2.9865599999999972</v>
      </c>
      <c r="GK189" s="58">
        <f ca="1">IFERROR(IF($I189="y",'Raw Weather Data'!GK187-$N189,"-"),"-")</f>
        <v>5.6145599999999973</v>
      </c>
      <c r="GL189" s="313"/>
      <c r="GM189" s="89">
        <f t="shared" ca="1" si="248"/>
        <v>5.6145599999999973</v>
      </c>
      <c r="GN189" s="58">
        <f ca="1">IFERROR(IF($I189="y",'Raw Weather Data'!GN187-$N189,"-"),"-")</f>
        <v>5.2185599999999965</v>
      </c>
      <c r="GO189" s="313"/>
      <c r="GP189" s="89">
        <f t="shared" ca="1" si="249"/>
        <v>5.2185599999999965</v>
      </c>
      <c r="GQ189" s="58">
        <f ca="1">IFERROR(IF($I189="y",'Raw Weather Data'!GQ187-$N189,"-"),"-")</f>
        <v>4.3725599999999929</v>
      </c>
      <c r="GR189" s="313"/>
      <c r="GS189" s="89">
        <f t="shared" ca="1" si="250"/>
        <v>4.3725599999999929</v>
      </c>
      <c r="GT189" s="58">
        <f ca="1">IFERROR(IF($I189="y",'Raw Weather Data'!GT187-$N189,"-"),"-")</f>
        <v>3.4185599999999994</v>
      </c>
      <c r="GU189" s="313"/>
      <c r="GV189" s="89">
        <f t="shared" ca="1" si="251"/>
        <v>3.4185599999999994</v>
      </c>
      <c r="GW189" s="58">
        <f ca="1">IFERROR(IF($I189="y",'Raw Weather Data'!GW187-$N189,"-"),"-")</f>
        <v>2.3385600000000011</v>
      </c>
      <c r="GX189" s="313"/>
      <c r="GY189" s="89">
        <f t="shared" ca="1" si="252"/>
        <v>2.3385600000000011</v>
      </c>
      <c r="GZ189" s="58" t="str">
        <f ca="1">IFERROR(IF($I189="y",'Raw Weather Data'!GZ187-$N189,"-"),"-")</f>
        <v>-</v>
      </c>
      <c r="HA189" s="313"/>
      <c r="HB189" s="89" t="str">
        <f t="shared" ca="1" si="204"/>
        <v>-</v>
      </c>
      <c r="HC189" s="313"/>
      <c r="HD189" s="313"/>
      <c r="HE189" s="313"/>
    </row>
    <row r="190" spans="8:213" x14ac:dyDescent="0.35">
      <c r="H190" s="301">
        <f t="shared" ref="H190:I209" si="253">H25</f>
        <v>4</v>
      </c>
      <c r="I190" s="301" t="str">
        <f t="shared" si="253"/>
        <v>Y</v>
      </c>
      <c r="M190" s="117">
        <f t="shared" ref="M190:N209" ca="1" si="254">M25</f>
        <v>44788</v>
      </c>
      <c r="N190" s="119">
        <f t="shared" ca="1" si="254"/>
        <v>70.380680000000012</v>
      </c>
      <c r="P190" s="63">
        <f ca="1">IFERROR(IF($I190="y",'Raw Weather Data'!P188-$N190,"-"),"-")</f>
        <v>1.4533199999999908</v>
      </c>
      <c r="Q190" s="313"/>
      <c r="R190" s="89">
        <f t="shared" ca="1" si="192"/>
        <v>1.4533199999999908</v>
      </c>
      <c r="S190" s="58">
        <f ca="1">IFERROR(IF($I190="y",'Raw Weather Data'!S188-$N190,"-"),"-")</f>
        <v>1.615319999999997</v>
      </c>
      <c r="T190" s="313"/>
      <c r="U190" s="89">
        <f t="shared" ca="1" si="193"/>
        <v>1.615319999999997</v>
      </c>
      <c r="V190" s="58">
        <f ca="1">IFERROR(IF($I190="y",'Raw Weather Data'!V188-$N190,"-"),"-")</f>
        <v>1.6873199999999997</v>
      </c>
      <c r="W190" s="313"/>
      <c r="X190" s="89">
        <f t="shared" ca="1" si="194"/>
        <v>1.6873199999999997</v>
      </c>
      <c r="Y190" s="58">
        <f ca="1">IFERROR(IF($I190="y",'Raw Weather Data'!Y188-$N190,"-"),"-")</f>
        <v>2.0833199999999863</v>
      </c>
      <c r="Z190" s="313"/>
      <c r="AA190" s="89">
        <f t="shared" ca="1" si="195"/>
        <v>2.0833199999999863</v>
      </c>
      <c r="AB190" s="58">
        <f ca="1">IFERROR(IF($I190="y",'Raw Weather Data'!AB188-$N190,"-"),"-")</f>
        <v>-0.67068000000000438</v>
      </c>
      <c r="AC190" s="313"/>
      <c r="AD190" s="89">
        <f t="shared" ca="1" si="196"/>
        <v>0.67068000000000438</v>
      </c>
      <c r="AE190" s="58">
        <f ca="1">IFERROR(IF($I190="y",'Raw Weather Data'!AE188-$N190,"-"),"-")</f>
        <v>0.84131999999999607</v>
      </c>
      <c r="AF190" s="313"/>
      <c r="AG190" s="89">
        <f t="shared" ca="1" si="197"/>
        <v>0.84131999999999607</v>
      </c>
      <c r="AH190" s="58">
        <f ca="1">IFERROR(IF($I190="y",'Raw Weather Data'!AH188-$N190,"-"),"-")</f>
        <v>4.2793199999999842</v>
      </c>
      <c r="AI190" s="313"/>
      <c r="AJ190" s="89">
        <f t="shared" ca="1" si="198"/>
        <v>4.2793199999999842</v>
      </c>
      <c r="AK190" s="58">
        <f ca="1">IFERROR(IF($I190="y",'Raw Weather Data'!AK188-$N190,"-"),"-")</f>
        <v>4.0633199999999761</v>
      </c>
      <c r="AL190" s="313"/>
      <c r="AM190" s="89">
        <f t="shared" ca="1" si="205"/>
        <v>4.0633199999999761</v>
      </c>
      <c r="AN190" s="46">
        <f ca="1">IFERROR(IF($I190="y",'Raw Weather Data'!AN188-$N190,"-"),"-")</f>
        <v>5.0713199999999858</v>
      </c>
      <c r="AO190" s="313"/>
      <c r="AP190" s="89">
        <f t="shared" ca="1" si="206"/>
        <v>5.0713199999999858</v>
      </c>
      <c r="AQ190" s="58">
        <f ca="1">IFERROR(IF($I190="y",'Raw Weather Data'!AQ188-$N190,"-"),"-")</f>
        <v>5.6293199999999786</v>
      </c>
      <c r="AR190" s="313"/>
      <c r="AS190" s="89">
        <f t="shared" ca="1" si="207"/>
        <v>5.6293199999999786</v>
      </c>
      <c r="AT190" s="58">
        <f ca="1">IFERROR(IF($I190="y",'Raw Weather Data'!AT188-$N190,"-"),"-")</f>
        <v>6.8713199999999972</v>
      </c>
      <c r="AU190" s="313"/>
      <c r="AV190" s="89">
        <f t="shared" ca="1" si="208"/>
        <v>6.8713199999999972</v>
      </c>
      <c r="AW190" s="58">
        <f ca="1">IFERROR(IF($I190="y",'Raw Weather Data'!AW188-$N190,"-"),"-")</f>
        <v>5.0353199999999845</v>
      </c>
      <c r="AX190" s="313"/>
      <c r="AY190" s="89">
        <f t="shared" ca="1" si="209"/>
        <v>5.0353199999999845</v>
      </c>
      <c r="AZ190" s="58">
        <f ca="1">IFERROR(IF($I190="y",'Raw Weather Data'!AZ188-$N190,"-"),"-")</f>
        <v>3.9733200000000011</v>
      </c>
      <c r="BA190" s="313"/>
      <c r="BB190" s="89">
        <f t="shared" ca="1" si="210"/>
        <v>3.9733200000000011</v>
      </c>
      <c r="BC190" s="58">
        <f ca="1">IFERROR(IF($I190="y",'Raw Weather Data'!BC188-$N190,"-"),"-")</f>
        <v>1.9033199999999795</v>
      </c>
      <c r="BD190" s="313"/>
      <c r="BE190" s="89">
        <f t="shared" ca="1" si="211"/>
        <v>1.9033199999999795</v>
      </c>
      <c r="BF190" s="58">
        <f ca="1">IFERROR(IF($I190="y",'Raw Weather Data'!BF188-$N190,"-"),"-")</f>
        <v>3.30731999999999</v>
      </c>
      <c r="BG190" s="313"/>
      <c r="BH190" s="89">
        <f t="shared" ca="1" si="212"/>
        <v>3.30731999999999</v>
      </c>
      <c r="BI190" s="57"/>
      <c r="BJ190" s="57"/>
      <c r="BK190" s="145"/>
      <c r="BN190" s="63">
        <f ca="1">IFERROR(IF($I190="y",'Raw Weather Data'!BN188-$N190,"-"),"-")</f>
        <v>1.4533199999999908</v>
      </c>
      <c r="BO190" s="313"/>
      <c r="BP190" s="89">
        <f t="shared" ca="1" si="199"/>
        <v>1.4533199999999908</v>
      </c>
      <c r="BQ190" s="58">
        <f ca="1">IFERROR(IF($I190="y",'Raw Weather Data'!BQ188-$N190,"-"),"-")</f>
        <v>1.615319999999997</v>
      </c>
      <c r="BR190" s="313"/>
      <c r="BS190" s="89">
        <f t="shared" ca="1" si="213"/>
        <v>1.615319999999997</v>
      </c>
      <c r="BT190" s="58">
        <f ca="1">IFERROR(IF($I190="y",'Raw Weather Data'!BT188-$N190,"-"),"-")</f>
        <v>1.6873199999999997</v>
      </c>
      <c r="BU190" s="313"/>
      <c r="BV190" s="89">
        <f t="shared" ca="1" si="214"/>
        <v>1.6873199999999997</v>
      </c>
      <c r="BW190" s="58">
        <f ca="1">IFERROR(IF($I190="y",'Raw Weather Data'!BW188-$N190,"-"),"-")</f>
        <v>2.0833199999999863</v>
      </c>
      <c r="BX190" s="313"/>
      <c r="BY190" s="89">
        <f t="shared" ca="1" si="215"/>
        <v>2.0833199999999863</v>
      </c>
      <c r="BZ190" s="58">
        <f ca="1">IFERROR(IF($I190="y",'Raw Weather Data'!BZ188-$N190,"-"),"-")</f>
        <v>-0.67068000000000438</v>
      </c>
      <c r="CA190" s="313"/>
      <c r="CB190" s="89">
        <f t="shared" ca="1" si="216"/>
        <v>0.67068000000000438</v>
      </c>
      <c r="CC190" s="58">
        <f ca="1">IFERROR(IF($I190="y",'Raw Weather Data'!CC188-$N190,"-"),"-")</f>
        <v>0.84131999999999607</v>
      </c>
      <c r="CD190" s="313"/>
      <c r="CE190" s="89">
        <f t="shared" ca="1" si="217"/>
        <v>0.84131999999999607</v>
      </c>
      <c r="CF190" s="58">
        <f ca="1">IFERROR(IF($I190="y",'Raw Weather Data'!CF188-$N190,"-"),"-")</f>
        <v>4.2793199999999842</v>
      </c>
      <c r="CG190" s="313"/>
      <c r="CH190" s="89">
        <f t="shared" ca="1" si="218"/>
        <v>4.2793199999999842</v>
      </c>
      <c r="CI190" s="58">
        <f ca="1">IFERROR(IF($I190="y",'Raw Weather Data'!CI188-$N190,"-"),"-")</f>
        <v>4.0633199999999761</v>
      </c>
      <c r="CJ190" s="313"/>
      <c r="CK190" s="89">
        <f t="shared" ca="1" si="219"/>
        <v>4.0633199999999761</v>
      </c>
      <c r="CL190" s="46">
        <f ca="1">IFERROR(IF($I190="y",'Raw Weather Data'!CL188-$N190,"-"),"-")</f>
        <v>5.0713199999999858</v>
      </c>
      <c r="CM190" s="313"/>
      <c r="CN190" s="89">
        <f t="shared" ca="1" si="220"/>
        <v>5.0713199999999858</v>
      </c>
      <c r="CO190" s="58">
        <f ca="1">IFERROR(IF($I190="y",'Raw Weather Data'!CO188-$N190,"-"),"-")</f>
        <v>5.6293199999999786</v>
      </c>
      <c r="CP190" s="313"/>
      <c r="CQ190" s="89">
        <f t="shared" ca="1" si="221"/>
        <v>5.6293199999999786</v>
      </c>
      <c r="CR190" s="58">
        <f ca="1">IFERROR(IF($I190="y",'Raw Weather Data'!CR188-$N190,"-"),"-")</f>
        <v>6.8713199999999972</v>
      </c>
      <c r="CS190" s="313"/>
      <c r="CT190" s="89">
        <f t="shared" ca="1" si="222"/>
        <v>6.8713199999999972</v>
      </c>
      <c r="CU190" s="58">
        <f ca="1">IFERROR(IF($I190="y",'Raw Weather Data'!CU188-$N190,"-"),"-")</f>
        <v>5.0353199999999845</v>
      </c>
      <c r="CV190" s="313"/>
      <c r="CW190" s="89">
        <f t="shared" ca="1" si="223"/>
        <v>5.0353199999999845</v>
      </c>
      <c r="CX190" s="58">
        <f ca="1">IFERROR(IF($I190="y",'Raw Weather Data'!CX188-$N190,"-"),"-")</f>
        <v>3.9733200000000011</v>
      </c>
      <c r="CY190" s="313"/>
      <c r="CZ190" s="89">
        <f t="shared" ca="1" si="224"/>
        <v>3.9733200000000011</v>
      </c>
      <c r="DA190" s="58">
        <f ca="1">IFERROR(IF($I190="y",'Raw Weather Data'!DA188-$N190,"-"),"-")</f>
        <v>1.9033199999999795</v>
      </c>
      <c r="DB190" s="313"/>
      <c r="DC190" s="89">
        <f t="shared" ca="1" si="225"/>
        <v>1.9033199999999795</v>
      </c>
      <c r="DD190" s="58">
        <f ca="1">IFERROR(IF($I190="y",'Raw Weather Data'!DD188-$N190,"-"),"-")</f>
        <v>3.30731999999999</v>
      </c>
      <c r="DE190" s="313"/>
      <c r="DF190" s="89">
        <f t="shared" ca="1" si="226"/>
        <v>3.30731999999999</v>
      </c>
      <c r="DG190" s="313" t="str">
        <f ca="1">IFERROR(IF($I190="y",'Raw Weather Data'!DG188-$N190,"-"),"-")</f>
        <v>-</v>
      </c>
      <c r="DH190" s="313"/>
      <c r="DI190" s="313" t="str">
        <f t="shared" ca="1" si="200"/>
        <v>-</v>
      </c>
      <c r="DL190" s="63">
        <f ca="1">IFERROR(IF($I190="y",'Raw Weather Data'!DL188-$N190,"-"),"-")</f>
        <v>2.2453199999999924</v>
      </c>
      <c r="DM190" s="313"/>
      <c r="DN190" s="89">
        <f t="shared" ca="1" si="227"/>
        <v>2.2453199999999924</v>
      </c>
      <c r="DO190" s="58">
        <f ca="1">IFERROR(IF($I190="y",'Raw Weather Data'!DO188-$N190,"-"),"-")</f>
        <v>1.6873199999999997</v>
      </c>
      <c r="DP190" s="313"/>
      <c r="DQ190" s="89">
        <f t="shared" ca="1" si="228"/>
        <v>1.6873199999999997</v>
      </c>
      <c r="DR190" s="58">
        <f ca="1">IFERROR(IF($I190="y",'Raw Weather Data'!DR188-$N190,"-"),"-")</f>
        <v>1.8493199999999916</v>
      </c>
      <c r="DS190" s="313"/>
      <c r="DT190" s="89">
        <f t="shared" ca="1" si="229"/>
        <v>1.8493199999999916</v>
      </c>
      <c r="DU190" s="58">
        <f ca="1">IFERROR(IF($I190="y",'Raw Weather Data'!DU188-$N190,"-"),"-")</f>
        <v>0.33731999999999118</v>
      </c>
      <c r="DV190" s="313"/>
      <c r="DW190" s="89">
        <f t="shared" ca="1" si="230"/>
        <v>0.33731999999999118</v>
      </c>
      <c r="DX190" s="58">
        <f ca="1">IFERROR(IF($I190="y",'Raw Weather Data'!DX188-$N190,"-"),"-")</f>
        <v>-7.6680000000010295E-2</v>
      </c>
      <c r="DY190" s="313"/>
      <c r="DZ190" s="89">
        <f t="shared" ca="1" si="231"/>
        <v>7.6680000000010295E-2</v>
      </c>
      <c r="EA190" s="58">
        <f ca="1">IFERROR(IF($I190="y",'Raw Weather Data'!EA188-$N190,"-"),"-")</f>
        <v>3.9373199999999997</v>
      </c>
      <c r="EB190" s="313"/>
      <c r="EC190" s="89">
        <f t="shared" ca="1" si="201"/>
        <v>3.9373199999999997</v>
      </c>
      <c r="ED190" s="58">
        <f ca="1">IFERROR(IF($I190="y",'Raw Weather Data'!ED188-$N190,"-"),"-")</f>
        <v>4.1533199999999795</v>
      </c>
      <c r="EE190" s="313"/>
      <c r="EF190" s="89">
        <f t="shared" ca="1" si="232"/>
        <v>4.1533199999999795</v>
      </c>
      <c r="EG190" s="58">
        <f ca="1">IFERROR(IF($I190="y",'Raw Weather Data'!EG188-$N190,"-"),"-")</f>
        <v>3.1273199999999832</v>
      </c>
      <c r="EH190" s="313"/>
      <c r="EI190" s="89">
        <f t="shared" ca="1" si="233"/>
        <v>3.1273199999999832</v>
      </c>
      <c r="EJ190" s="46">
        <f ca="1">IFERROR(IF($I190="y",'Raw Weather Data'!EJ188-$N190,"-"),"-")</f>
        <v>6.7813199999999938</v>
      </c>
      <c r="EK190" s="313"/>
      <c r="EL190" s="89">
        <f t="shared" ca="1" si="234"/>
        <v>6.7813199999999938</v>
      </c>
      <c r="EM190" s="58">
        <f ca="1">IFERROR(IF($I190="y",'Raw Weather Data'!EM188-$N190,"-"),"-")</f>
        <v>6.1333199999999977</v>
      </c>
      <c r="EN190" s="313"/>
      <c r="EO190" s="89">
        <f t="shared" ca="1" si="235"/>
        <v>6.1333199999999977</v>
      </c>
      <c r="EP190" s="58">
        <f ca="1">IFERROR(IF($I190="y",'Raw Weather Data'!EP188-$N190,"-"),"-")</f>
        <v>5.6653199999999799</v>
      </c>
      <c r="EQ190" s="313"/>
      <c r="ER190" s="89">
        <f t="shared" ca="1" si="236"/>
        <v>5.6653199999999799</v>
      </c>
      <c r="ES190" s="58">
        <f ca="1">IFERROR(IF($I190="y",'Raw Weather Data'!ES188-$N190,"-"),"-")</f>
        <v>4.6933199999999857</v>
      </c>
      <c r="ET190" s="313"/>
      <c r="EU190" s="89">
        <f t="shared" ca="1" si="237"/>
        <v>4.6933199999999857</v>
      </c>
      <c r="EV190" s="58">
        <f ca="1">IFERROR(IF($I190="y",'Raw Weather Data'!EV188-$N190,"-"),"-")</f>
        <v>2.8393199999999865</v>
      </c>
      <c r="EW190" s="313"/>
      <c r="EX190" s="89">
        <f t="shared" ca="1" si="238"/>
        <v>2.8393199999999865</v>
      </c>
      <c r="EY190" s="58">
        <f ca="1">IFERROR(IF($I190="y",'Raw Weather Data'!EY188-$N190,"-"),"-")</f>
        <v>2.8393199999999865</v>
      </c>
      <c r="EZ190" s="313"/>
      <c r="FA190" s="89">
        <f t="shared" ca="1" si="239"/>
        <v>2.8393199999999865</v>
      </c>
      <c r="FB190" s="58" t="str">
        <f ca="1">IFERROR(IF($I190="y",'Raw Weather Data'!FB188-$N190,"-"),"-")</f>
        <v>-</v>
      </c>
      <c r="FC190" s="313"/>
      <c r="FD190" s="89" t="str">
        <f t="shared" ca="1" si="202"/>
        <v>-</v>
      </c>
      <c r="FE190" s="313"/>
      <c r="FF190" s="313"/>
      <c r="FG190" s="313"/>
      <c r="FJ190" s="63">
        <f ca="1">IFERROR(IF($I190="y",'Raw Weather Data'!FJ188-$N190,"-"),"-")</f>
        <v>2.2453199999999924</v>
      </c>
      <c r="FK190" s="313"/>
      <c r="FL190" s="89">
        <f t="shared" ca="1" si="240"/>
        <v>2.2453199999999924</v>
      </c>
      <c r="FM190" s="58">
        <f ca="1">IFERROR(IF($I190="y",'Raw Weather Data'!FM188-$N190,"-"),"-")</f>
        <v>1.6873199999999997</v>
      </c>
      <c r="FN190" s="313"/>
      <c r="FO190" s="89">
        <f t="shared" ca="1" si="241"/>
        <v>1.6873199999999997</v>
      </c>
      <c r="FP190" s="58">
        <f ca="1">IFERROR(IF($I190="y",'Raw Weather Data'!FP188-$N190,"-"),"-")</f>
        <v>1.8493199999999916</v>
      </c>
      <c r="FQ190" s="313"/>
      <c r="FR190" s="89">
        <f t="shared" ca="1" si="242"/>
        <v>1.8493199999999916</v>
      </c>
      <c r="FS190" s="58">
        <f ca="1">IFERROR(IF($I190="y",'Raw Weather Data'!FS188-$N190,"-"),"-")</f>
        <v>0.33731999999999118</v>
      </c>
      <c r="FT190" s="313"/>
      <c r="FU190" s="89">
        <f t="shared" ca="1" si="243"/>
        <v>0.33731999999999118</v>
      </c>
      <c r="FV190" s="58">
        <f ca="1">IFERROR(IF($I190="y",'Raw Weather Data'!FV188-$N190,"-"),"-")</f>
        <v>-7.6680000000010295E-2</v>
      </c>
      <c r="FW190" s="313"/>
      <c r="FX190" s="89">
        <f t="shared" ca="1" si="244"/>
        <v>7.6680000000010295E-2</v>
      </c>
      <c r="FY190" s="58">
        <f ca="1">IFERROR(IF($I190="y",'Raw Weather Data'!FY188-$N190,"-"),"-")</f>
        <v>3.9373199999999997</v>
      </c>
      <c r="FZ190" s="313"/>
      <c r="GA190" s="89">
        <f t="shared" ca="1" si="245"/>
        <v>3.9373199999999997</v>
      </c>
      <c r="GB190" s="58">
        <f ca="1">IFERROR(IF($I190="y",'Raw Weather Data'!GB188-$N190,"-"),"-")</f>
        <v>4.1533199999999795</v>
      </c>
      <c r="GC190" s="313"/>
      <c r="GD190" s="89">
        <f t="shared" ca="1" si="246"/>
        <v>4.1533199999999795</v>
      </c>
      <c r="GE190" s="58">
        <f ca="1">IFERROR(IF($I190="y",'Raw Weather Data'!GE188-$N190,"-"),"-")</f>
        <v>3.1273199999999832</v>
      </c>
      <c r="GF190" s="313"/>
      <c r="GG190" s="89">
        <f t="shared" ca="1" si="247"/>
        <v>3.1273199999999832</v>
      </c>
      <c r="GH190" s="46">
        <f ca="1">IFERROR(IF($I190="y",'Raw Weather Data'!GH188-$N190,"-"),"-")</f>
        <v>6.7813199999999938</v>
      </c>
      <c r="GI190" s="313"/>
      <c r="GJ190" s="89">
        <f t="shared" ca="1" si="203"/>
        <v>6.7813199999999938</v>
      </c>
      <c r="GK190" s="58">
        <f ca="1">IFERROR(IF($I190="y",'Raw Weather Data'!GK188-$N190,"-"),"-")</f>
        <v>6.1333199999999977</v>
      </c>
      <c r="GL190" s="313"/>
      <c r="GM190" s="89">
        <f t="shared" ca="1" si="248"/>
        <v>6.1333199999999977</v>
      </c>
      <c r="GN190" s="58">
        <f ca="1">IFERROR(IF($I190="y",'Raw Weather Data'!GN188-$N190,"-"),"-")</f>
        <v>5.6653199999999799</v>
      </c>
      <c r="GO190" s="313"/>
      <c r="GP190" s="89">
        <f t="shared" ca="1" si="249"/>
        <v>5.6653199999999799</v>
      </c>
      <c r="GQ190" s="58">
        <f ca="1">IFERROR(IF($I190="y",'Raw Weather Data'!GQ188-$N190,"-"),"-")</f>
        <v>4.6933199999999857</v>
      </c>
      <c r="GR190" s="313"/>
      <c r="GS190" s="89">
        <f t="shared" ca="1" si="250"/>
        <v>4.6933199999999857</v>
      </c>
      <c r="GT190" s="58">
        <f ca="1">IFERROR(IF($I190="y",'Raw Weather Data'!GT188-$N190,"-"),"-")</f>
        <v>2.8393199999999865</v>
      </c>
      <c r="GU190" s="313"/>
      <c r="GV190" s="89">
        <f t="shared" ca="1" si="251"/>
        <v>2.8393199999999865</v>
      </c>
      <c r="GW190" s="58">
        <f ca="1">IFERROR(IF($I190="y",'Raw Weather Data'!GW188-$N190,"-"),"-")</f>
        <v>2.8393199999999865</v>
      </c>
      <c r="GX190" s="313"/>
      <c r="GY190" s="89">
        <f t="shared" ca="1" si="252"/>
        <v>2.8393199999999865</v>
      </c>
      <c r="GZ190" s="58" t="str">
        <f ca="1">IFERROR(IF($I190="y",'Raw Weather Data'!GZ188-$N190,"-"),"-")</f>
        <v>-</v>
      </c>
      <c r="HA190" s="313"/>
      <c r="HB190" s="89" t="str">
        <f t="shared" ca="1" si="204"/>
        <v>-</v>
      </c>
      <c r="HC190" s="313"/>
      <c r="HD190" s="313"/>
      <c r="HE190" s="313"/>
    </row>
    <row r="191" spans="8:213" x14ac:dyDescent="0.35">
      <c r="H191" s="301">
        <f t="shared" si="253"/>
        <v>5</v>
      </c>
      <c r="I191" s="301" t="str">
        <f t="shared" si="253"/>
        <v>Y</v>
      </c>
      <c r="M191" s="117">
        <f t="shared" ca="1" si="254"/>
        <v>44787</v>
      </c>
      <c r="N191" s="119">
        <f t="shared" ca="1" si="254"/>
        <v>70.244060000000005</v>
      </c>
      <c r="P191" s="63">
        <f ca="1">IFERROR(IF($I191="y",'Raw Weather Data'!P189-$N191,"-"),"-")</f>
        <v>2.8319399999999888</v>
      </c>
      <c r="Q191" s="313"/>
      <c r="R191" s="89">
        <f t="shared" ca="1" si="192"/>
        <v>2.8319399999999888</v>
      </c>
      <c r="S191" s="58">
        <f ca="1">IFERROR(IF($I191="y",'Raw Weather Data'!S189-$N191,"-"),"-")</f>
        <v>3.317939999999993</v>
      </c>
      <c r="T191" s="313"/>
      <c r="U191" s="89">
        <f t="shared" ca="1" si="193"/>
        <v>3.317939999999993</v>
      </c>
      <c r="V191" s="58">
        <f ca="1">IFERROR(IF($I191="y",'Raw Weather Data'!V189-$N191,"-"),"-")</f>
        <v>1.6979400000000027</v>
      </c>
      <c r="W191" s="313"/>
      <c r="X191" s="89">
        <f t="shared" ca="1" si="194"/>
        <v>1.6979400000000027</v>
      </c>
      <c r="Y191" s="58">
        <f ca="1">IFERROR(IF($I191="y",'Raw Weather Data'!Y189-$N191,"-"),"-")</f>
        <v>0.61793999999999016</v>
      </c>
      <c r="Z191" s="313"/>
      <c r="AA191" s="89">
        <f t="shared" ca="1" si="195"/>
        <v>0.61793999999999016</v>
      </c>
      <c r="AB191" s="58">
        <f ca="1">IFERROR(IF($I191="y",'Raw Weather Data'!AB189-$N191,"-"),"-")</f>
        <v>4.4519399999999933</v>
      </c>
      <c r="AC191" s="313"/>
      <c r="AD191" s="89">
        <f t="shared" ca="1" si="196"/>
        <v>4.4519399999999933</v>
      </c>
      <c r="AE191" s="58">
        <f ca="1">IFERROR(IF($I191="y",'Raw Weather Data'!AE189-$N191,"-"),"-")</f>
        <v>4.3799399999999906</v>
      </c>
      <c r="AF191" s="313"/>
      <c r="AG191" s="89">
        <f t="shared" ca="1" si="197"/>
        <v>4.3799399999999906</v>
      </c>
      <c r="AH191" s="58">
        <f ca="1">IFERROR(IF($I191="y",'Raw Weather Data'!AH189-$N191,"-"),"-")</f>
        <v>4.5779399999999981</v>
      </c>
      <c r="AI191" s="313"/>
      <c r="AJ191" s="89">
        <f t="shared" ca="1" si="198"/>
        <v>4.5779399999999981</v>
      </c>
      <c r="AK191" s="58">
        <f ca="1">IFERROR(IF($I191="y",'Raw Weather Data'!AK189-$N191,"-"),"-")</f>
        <v>4.9739399999999989</v>
      </c>
      <c r="AL191" s="313"/>
      <c r="AM191" s="89">
        <f t="shared" ca="1" si="205"/>
        <v>4.9739399999999989</v>
      </c>
      <c r="AN191" s="46">
        <f ca="1">IFERROR(IF($I191="y",'Raw Weather Data'!AN189-$N191,"-"),"-")</f>
        <v>4.1099400000000088</v>
      </c>
      <c r="AO191" s="313"/>
      <c r="AP191" s="89">
        <f t="shared" ca="1" si="206"/>
        <v>4.1099400000000088</v>
      </c>
      <c r="AQ191" s="58">
        <f ca="1">IFERROR(IF($I191="y",'Raw Weather Data'!AQ189-$N191,"-"),"-")</f>
        <v>6.179940000000002</v>
      </c>
      <c r="AR191" s="313"/>
      <c r="AS191" s="89">
        <f t="shared" ca="1" si="207"/>
        <v>6.179940000000002</v>
      </c>
      <c r="AT191" s="58">
        <f ca="1">IFERROR(IF($I191="y",'Raw Weather Data'!AT189-$N191,"-"),"-")</f>
        <v>5.9639399999999938</v>
      </c>
      <c r="AU191" s="313"/>
      <c r="AV191" s="89">
        <f t="shared" ca="1" si="208"/>
        <v>5.9639399999999938</v>
      </c>
      <c r="AW191" s="58">
        <f ca="1">IFERROR(IF($I191="y",'Raw Weather Data'!AW189-$N191,"-"),"-")</f>
        <v>3.929940000000002</v>
      </c>
      <c r="AX191" s="313"/>
      <c r="AY191" s="89">
        <f t="shared" ca="1" si="209"/>
        <v>3.929940000000002</v>
      </c>
      <c r="AZ191" s="58">
        <f ca="1">IFERROR(IF($I191="y",'Raw Weather Data'!AZ189-$N191,"-"),"-")</f>
        <v>1.3019399999999877</v>
      </c>
      <c r="BA191" s="313"/>
      <c r="BB191" s="89">
        <f t="shared" ca="1" si="210"/>
        <v>1.3019399999999877</v>
      </c>
      <c r="BC191" s="58">
        <f ca="1">IFERROR(IF($I191="y",'Raw Weather Data'!BC189-$N191,"-"),"-")</f>
        <v>3.6059399999999897</v>
      </c>
      <c r="BD191" s="313"/>
      <c r="BE191" s="89">
        <f t="shared" ca="1" si="211"/>
        <v>3.6059399999999897</v>
      </c>
      <c r="BF191" s="58">
        <f ca="1">IFERROR(IF($I191="y",'Raw Weather Data'!BF189-$N191,"-"),"-")</f>
        <v>5.7119399999999985</v>
      </c>
      <c r="BG191" s="313"/>
      <c r="BH191" s="89">
        <f t="shared" ca="1" si="212"/>
        <v>5.7119399999999985</v>
      </c>
      <c r="BI191" s="57"/>
      <c r="BJ191" s="57"/>
      <c r="BK191" s="145"/>
      <c r="BN191" s="63">
        <f ca="1">IFERROR(IF($I191="y",'Raw Weather Data'!BN189-$N191,"-"),"-")</f>
        <v>2.8319399999999888</v>
      </c>
      <c r="BO191" s="313"/>
      <c r="BP191" s="89">
        <f t="shared" ca="1" si="199"/>
        <v>2.8319399999999888</v>
      </c>
      <c r="BQ191" s="58">
        <f ca="1">IFERROR(IF($I191="y",'Raw Weather Data'!BQ189-$N191,"-"),"-")</f>
        <v>3.317939999999993</v>
      </c>
      <c r="BR191" s="313"/>
      <c r="BS191" s="89">
        <f t="shared" ca="1" si="213"/>
        <v>3.317939999999993</v>
      </c>
      <c r="BT191" s="58">
        <f ca="1">IFERROR(IF($I191="y",'Raw Weather Data'!BT189-$N191,"-"),"-")</f>
        <v>1.6979400000000027</v>
      </c>
      <c r="BU191" s="313"/>
      <c r="BV191" s="89">
        <f t="shared" ca="1" si="214"/>
        <v>1.6979400000000027</v>
      </c>
      <c r="BW191" s="58">
        <f ca="1">IFERROR(IF($I191="y",'Raw Weather Data'!BW189-$N191,"-"),"-")</f>
        <v>0.61793999999999016</v>
      </c>
      <c r="BX191" s="313"/>
      <c r="BY191" s="89">
        <f t="shared" ca="1" si="215"/>
        <v>0.61793999999999016</v>
      </c>
      <c r="BZ191" s="58">
        <f ca="1">IFERROR(IF($I191="y",'Raw Weather Data'!BZ189-$N191,"-"),"-")</f>
        <v>4.4519399999999933</v>
      </c>
      <c r="CA191" s="313"/>
      <c r="CB191" s="89">
        <f t="shared" ca="1" si="216"/>
        <v>4.4519399999999933</v>
      </c>
      <c r="CC191" s="58">
        <f ca="1">IFERROR(IF($I191="y",'Raw Weather Data'!CC189-$N191,"-"),"-")</f>
        <v>4.3799399999999906</v>
      </c>
      <c r="CD191" s="313"/>
      <c r="CE191" s="89">
        <f t="shared" ca="1" si="217"/>
        <v>4.3799399999999906</v>
      </c>
      <c r="CF191" s="58">
        <f ca="1">IFERROR(IF($I191="y",'Raw Weather Data'!CF189-$N191,"-"),"-")</f>
        <v>4.5779399999999981</v>
      </c>
      <c r="CG191" s="313"/>
      <c r="CH191" s="89">
        <f t="shared" ca="1" si="218"/>
        <v>4.5779399999999981</v>
      </c>
      <c r="CI191" s="58">
        <f ca="1">IFERROR(IF($I191="y",'Raw Weather Data'!CI189-$N191,"-"),"-")</f>
        <v>4.9739399999999989</v>
      </c>
      <c r="CJ191" s="313"/>
      <c r="CK191" s="89">
        <f t="shared" ca="1" si="219"/>
        <v>4.9739399999999989</v>
      </c>
      <c r="CL191" s="46">
        <f ca="1">IFERROR(IF($I191="y",'Raw Weather Data'!CL189-$N191,"-"),"-")</f>
        <v>4.1099400000000088</v>
      </c>
      <c r="CM191" s="313"/>
      <c r="CN191" s="89">
        <f t="shared" ca="1" si="220"/>
        <v>4.1099400000000088</v>
      </c>
      <c r="CO191" s="58">
        <f ca="1">IFERROR(IF($I191="y",'Raw Weather Data'!CO189-$N191,"-"),"-")</f>
        <v>6.179940000000002</v>
      </c>
      <c r="CP191" s="313"/>
      <c r="CQ191" s="89">
        <f t="shared" ca="1" si="221"/>
        <v>6.179940000000002</v>
      </c>
      <c r="CR191" s="58">
        <f ca="1">IFERROR(IF($I191="y",'Raw Weather Data'!CR189-$N191,"-"),"-")</f>
        <v>5.9639399999999938</v>
      </c>
      <c r="CS191" s="313"/>
      <c r="CT191" s="89">
        <f t="shared" ca="1" si="222"/>
        <v>5.9639399999999938</v>
      </c>
      <c r="CU191" s="58">
        <f ca="1">IFERROR(IF($I191="y",'Raw Weather Data'!CU189-$N191,"-"),"-")</f>
        <v>3.929940000000002</v>
      </c>
      <c r="CV191" s="313"/>
      <c r="CW191" s="89">
        <f t="shared" ca="1" si="223"/>
        <v>3.929940000000002</v>
      </c>
      <c r="CX191" s="58">
        <f ca="1">IFERROR(IF($I191="y",'Raw Weather Data'!CX189-$N191,"-"),"-")</f>
        <v>1.3019399999999877</v>
      </c>
      <c r="CY191" s="313"/>
      <c r="CZ191" s="89">
        <f t="shared" ca="1" si="224"/>
        <v>1.3019399999999877</v>
      </c>
      <c r="DA191" s="58">
        <f ca="1">IFERROR(IF($I191="y",'Raw Weather Data'!DA189-$N191,"-"),"-")</f>
        <v>3.6059399999999897</v>
      </c>
      <c r="DB191" s="313"/>
      <c r="DC191" s="89">
        <f t="shared" ca="1" si="225"/>
        <v>3.6059399999999897</v>
      </c>
      <c r="DD191" s="58">
        <f ca="1">IFERROR(IF($I191="y",'Raw Weather Data'!DD189-$N191,"-"),"-")</f>
        <v>5.7119399999999985</v>
      </c>
      <c r="DE191" s="313"/>
      <c r="DF191" s="89">
        <f t="shared" ca="1" si="226"/>
        <v>5.7119399999999985</v>
      </c>
      <c r="DG191" s="313" t="str">
        <f ca="1">IFERROR(IF($I191="y",'Raw Weather Data'!DG189-$N191,"-"),"-")</f>
        <v>-</v>
      </c>
      <c r="DH191" s="313"/>
      <c r="DI191" s="313" t="str">
        <f t="shared" ca="1" si="200"/>
        <v>-</v>
      </c>
      <c r="DL191" s="63">
        <f ca="1">IFERROR(IF($I191="y",'Raw Weather Data'!DL189-$N191,"-"),"-")</f>
        <v>3.2819400000000059</v>
      </c>
      <c r="DM191" s="313"/>
      <c r="DN191" s="89">
        <f t="shared" ca="1" si="227"/>
        <v>3.2819400000000059</v>
      </c>
      <c r="DO191" s="58">
        <f ca="1">IFERROR(IF($I191="y",'Raw Weather Data'!DO189-$N191,"-"),"-")</f>
        <v>3.8219399999999979</v>
      </c>
      <c r="DP191" s="313"/>
      <c r="DQ191" s="89">
        <f t="shared" ca="1" si="228"/>
        <v>3.8219399999999979</v>
      </c>
      <c r="DR191" s="58">
        <f ca="1">IFERROR(IF($I191="y",'Raw Weather Data'!DR189-$N191,"-"),"-")</f>
        <v>1.6439400000000006</v>
      </c>
      <c r="DS191" s="313"/>
      <c r="DT191" s="89">
        <f t="shared" ca="1" si="229"/>
        <v>1.6439400000000006</v>
      </c>
      <c r="DU191" s="58">
        <f ca="1">IFERROR(IF($I191="y",'Raw Weather Data'!DU189-$N191,"-"),"-")</f>
        <v>2.3819400000000002</v>
      </c>
      <c r="DV191" s="313"/>
      <c r="DW191" s="89">
        <f t="shared" ca="1" si="230"/>
        <v>2.3819400000000002</v>
      </c>
      <c r="DX191" s="58">
        <f ca="1">IFERROR(IF($I191="y",'Raw Weather Data'!DX189-$N191,"-"),"-")</f>
        <v>5.2799399999999963</v>
      </c>
      <c r="DY191" s="313"/>
      <c r="DZ191" s="89">
        <f t="shared" ca="1" si="231"/>
        <v>5.2799399999999963</v>
      </c>
      <c r="EA191" s="58">
        <f ca="1">IFERROR(IF($I191="y",'Raw Weather Data'!EA189-$N191,"-"),"-")</f>
        <v>5.1539399999999915</v>
      </c>
      <c r="EB191" s="313"/>
      <c r="EC191" s="89">
        <f t="shared" ca="1" si="201"/>
        <v>5.1539399999999915</v>
      </c>
      <c r="ED191" s="58">
        <f ca="1">IFERROR(IF($I191="y",'Raw Weather Data'!ED189-$N191,"-"),"-")</f>
        <v>1.679940000000002</v>
      </c>
      <c r="EE191" s="313"/>
      <c r="EF191" s="89">
        <f t="shared" ca="1" si="232"/>
        <v>1.679940000000002</v>
      </c>
      <c r="EG191" s="58">
        <f ca="1">IFERROR(IF($I191="y",'Raw Weather Data'!EG189-$N191,"-"),"-")</f>
        <v>5.9099399999999918</v>
      </c>
      <c r="EH191" s="313"/>
      <c r="EI191" s="89">
        <f t="shared" ca="1" si="233"/>
        <v>5.9099399999999918</v>
      </c>
      <c r="EJ191" s="46">
        <f ca="1">IFERROR(IF($I191="y",'Raw Weather Data'!EJ189-$N191,"-"),"-")</f>
        <v>5.3699399999999997</v>
      </c>
      <c r="EK191" s="313"/>
      <c r="EL191" s="89">
        <f t="shared" ca="1" si="234"/>
        <v>5.3699399999999997</v>
      </c>
      <c r="EM191" s="58">
        <f ca="1">IFERROR(IF($I191="y",'Raw Weather Data'!EM189-$N191,"-"),"-")</f>
        <v>5.1359399999999908</v>
      </c>
      <c r="EN191" s="313"/>
      <c r="EO191" s="89">
        <f t="shared" ca="1" si="235"/>
        <v>5.1359399999999908</v>
      </c>
      <c r="EP191" s="58">
        <f ca="1">IFERROR(IF($I191="y",'Raw Weather Data'!EP189-$N191,"-"),"-")</f>
        <v>4.2179399999999987</v>
      </c>
      <c r="EQ191" s="313"/>
      <c r="ER191" s="89">
        <f t="shared" ca="1" si="236"/>
        <v>4.2179399999999987</v>
      </c>
      <c r="ES191" s="58">
        <f ca="1">IFERROR(IF($I191="y",'Raw Weather Data'!ES189-$N191,"-"),"-")</f>
        <v>2.7779399999999868</v>
      </c>
      <c r="ET191" s="313"/>
      <c r="EU191" s="89">
        <f t="shared" ca="1" si="237"/>
        <v>2.7779399999999868</v>
      </c>
      <c r="EV191" s="58">
        <f ca="1">IFERROR(IF($I191="y",'Raw Weather Data'!EV189-$N191,"-"),"-")</f>
        <v>2.9219399999999922</v>
      </c>
      <c r="EW191" s="313"/>
      <c r="EX191" s="89">
        <f t="shared" ca="1" si="238"/>
        <v>2.9219399999999922</v>
      </c>
      <c r="EY191" s="58">
        <f ca="1">IFERROR(IF($I191="y",'Raw Weather Data'!EY189-$N191,"-"),"-")</f>
        <v>4.4519399999999933</v>
      </c>
      <c r="EZ191" s="313"/>
      <c r="FA191" s="89">
        <f t="shared" ca="1" si="239"/>
        <v>4.4519399999999933</v>
      </c>
      <c r="FB191" s="58" t="str">
        <f ca="1">IFERROR(IF($I191="y",'Raw Weather Data'!FB189-$N191,"-"),"-")</f>
        <v>-</v>
      </c>
      <c r="FC191" s="313"/>
      <c r="FD191" s="89" t="str">
        <f t="shared" ca="1" si="202"/>
        <v>-</v>
      </c>
      <c r="FE191" s="313"/>
      <c r="FF191" s="313"/>
      <c r="FG191" s="313"/>
      <c r="FJ191" s="63">
        <f ca="1">IFERROR(IF($I191="y",'Raw Weather Data'!FJ189-$N191,"-"),"-")</f>
        <v>3.2819400000000059</v>
      </c>
      <c r="FK191" s="313"/>
      <c r="FL191" s="89">
        <f t="shared" ca="1" si="240"/>
        <v>3.2819400000000059</v>
      </c>
      <c r="FM191" s="58">
        <f ca="1">IFERROR(IF($I191="y",'Raw Weather Data'!FM189-$N191,"-"),"-")</f>
        <v>3.8219399999999979</v>
      </c>
      <c r="FN191" s="313"/>
      <c r="FO191" s="89">
        <f t="shared" ca="1" si="241"/>
        <v>3.8219399999999979</v>
      </c>
      <c r="FP191" s="58">
        <f ca="1">IFERROR(IF($I191="y",'Raw Weather Data'!FP189-$N191,"-"),"-")</f>
        <v>1.6439400000000006</v>
      </c>
      <c r="FQ191" s="313"/>
      <c r="FR191" s="89">
        <f t="shared" ca="1" si="242"/>
        <v>1.6439400000000006</v>
      </c>
      <c r="FS191" s="58">
        <f ca="1">IFERROR(IF($I191="y",'Raw Weather Data'!FS189-$N191,"-"),"-")</f>
        <v>2.3819400000000002</v>
      </c>
      <c r="FT191" s="313"/>
      <c r="FU191" s="89">
        <f t="shared" ca="1" si="243"/>
        <v>2.3819400000000002</v>
      </c>
      <c r="FV191" s="58">
        <f ca="1">IFERROR(IF($I191="y",'Raw Weather Data'!FV189-$N191,"-"),"-")</f>
        <v>5.2799399999999963</v>
      </c>
      <c r="FW191" s="313"/>
      <c r="FX191" s="89">
        <f t="shared" ca="1" si="244"/>
        <v>5.2799399999999963</v>
      </c>
      <c r="FY191" s="58">
        <f ca="1">IFERROR(IF($I191="y",'Raw Weather Data'!FY189-$N191,"-"),"-")</f>
        <v>5.1539399999999915</v>
      </c>
      <c r="FZ191" s="313"/>
      <c r="GA191" s="89">
        <f t="shared" ca="1" si="245"/>
        <v>5.1539399999999915</v>
      </c>
      <c r="GB191" s="58">
        <f ca="1">IFERROR(IF($I191="y",'Raw Weather Data'!GB189-$N191,"-"),"-")</f>
        <v>1.679940000000002</v>
      </c>
      <c r="GC191" s="313"/>
      <c r="GD191" s="89">
        <f t="shared" ca="1" si="246"/>
        <v>1.679940000000002</v>
      </c>
      <c r="GE191" s="58">
        <f ca="1">IFERROR(IF($I191="y",'Raw Weather Data'!GE189-$N191,"-"),"-")</f>
        <v>5.9099399999999918</v>
      </c>
      <c r="GF191" s="313"/>
      <c r="GG191" s="89">
        <f t="shared" ca="1" si="247"/>
        <v>5.9099399999999918</v>
      </c>
      <c r="GH191" s="46">
        <f ca="1">IFERROR(IF($I191="y",'Raw Weather Data'!GH189-$N191,"-"),"-")</f>
        <v>5.3699399999999997</v>
      </c>
      <c r="GI191" s="313"/>
      <c r="GJ191" s="89">
        <f t="shared" ca="1" si="203"/>
        <v>5.3699399999999997</v>
      </c>
      <c r="GK191" s="58">
        <f ca="1">IFERROR(IF($I191="y",'Raw Weather Data'!GK189-$N191,"-"),"-")</f>
        <v>5.1359399999999908</v>
      </c>
      <c r="GL191" s="313"/>
      <c r="GM191" s="89">
        <f t="shared" ca="1" si="248"/>
        <v>5.1359399999999908</v>
      </c>
      <c r="GN191" s="58">
        <f ca="1">IFERROR(IF($I191="y",'Raw Weather Data'!GN189-$N191,"-"),"-")</f>
        <v>4.2179399999999987</v>
      </c>
      <c r="GO191" s="313"/>
      <c r="GP191" s="89">
        <f t="shared" ca="1" si="249"/>
        <v>4.2179399999999987</v>
      </c>
      <c r="GQ191" s="58">
        <f ca="1">IFERROR(IF($I191="y",'Raw Weather Data'!GQ189-$N191,"-"),"-")</f>
        <v>2.7779399999999868</v>
      </c>
      <c r="GR191" s="313"/>
      <c r="GS191" s="89">
        <f t="shared" ca="1" si="250"/>
        <v>2.7779399999999868</v>
      </c>
      <c r="GT191" s="58">
        <f ca="1">IFERROR(IF($I191="y",'Raw Weather Data'!GT189-$N191,"-"),"-")</f>
        <v>2.9219399999999922</v>
      </c>
      <c r="GU191" s="313"/>
      <c r="GV191" s="89">
        <f t="shared" ca="1" si="251"/>
        <v>2.9219399999999922</v>
      </c>
      <c r="GW191" s="58">
        <f ca="1">IFERROR(IF($I191="y",'Raw Weather Data'!GW189-$N191,"-"),"-")</f>
        <v>4.4519399999999933</v>
      </c>
      <c r="GX191" s="313"/>
      <c r="GY191" s="89">
        <f t="shared" ca="1" si="252"/>
        <v>4.4519399999999933</v>
      </c>
      <c r="GZ191" s="58" t="str">
        <f ca="1">IFERROR(IF($I191="y",'Raw Weather Data'!GZ189-$N191,"-"),"-")</f>
        <v>-</v>
      </c>
      <c r="HA191" s="313"/>
      <c r="HB191" s="89" t="str">
        <f t="shared" ca="1" si="204"/>
        <v>-</v>
      </c>
      <c r="HC191" s="313"/>
      <c r="HD191" s="313"/>
      <c r="HE191" s="313"/>
    </row>
    <row r="192" spans="8:213" x14ac:dyDescent="0.35">
      <c r="H192" s="301">
        <f t="shared" si="253"/>
        <v>6</v>
      </c>
      <c r="I192" s="301" t="str">
        <f t="shared" si="253"/>
        <v>Y</v>
      </c>
      <c r="M192" s="117">
        <f t="shared" ca="1" si="254"/>
        <v>44786</v>
      </c>
      <c r="N192" s="119">
        <f t="shared" ca="1" si="254"/>
        <v>73.459940000000003</v>
      </c>
      <c r="P192" s="63">
        <f ca="1">IFERROR(IF($I192="y",'Raw Weather Data'!P190-$N192,"-"),"-")</f>
        <v>-2.6339400000000097</v>
      </c>
      <c r="Q192" s="313"/>
      <c r="R192" s="89">
        <f t="shared" ca="1" si="192"/>
        <v>2.6339400000000097</v>
      </c>
      <c r="S192" s="58">
        <f ca="1">IFERROR(IF($I192="y",'Raw Weather Data'!S190-$N192,"-"),"-")</f>
        <v>-4.1939999999996758E-2</v>
      </c>
      <c r="T192" s="313"/>
      <c r="U192" s="89">
        <f t="shared" ca="1" si="193"/>
        <v>4.1939999999996758E-2</v>
      </c>
      <c r="V192" s="58">
        <f ca="1">IFERROR(IF($I192="y",'Raw Weather Data'!V190-$N192,"-"),"-")</f>
        <v>0.85806000000000893</v>
      </c>
      <c r="W192" s="313"/>
      <c r="X192" s="89">
        <f t="shared" ca="1" si="194"/>
        <v>0.85806000000000893</v>
      </c>
      <c r="Y192" s="58">
        <f ca="1">IFERROR(IF($I192="y",'Raw Weather Data'!Y190-$N192,"-"),"-")</f>
        <v>-2.0039400000000001</v>
      </c>
      <c r="Z192" s="313"/>
      <c r="AA192" s="89">
        <f t="shared" ca="1" si="195"/>
        <v>2.0039400000000001</v>
      </c>
      <c r="AB192" s="58">
        <f ca="1">IFERROR(IF($I192="y",'Raw Weather Data'!AB190-$N192,"-"),"-")</f>
        <v>-3.1199399999999997</v>
      </c>
      <c r="AC192" s="313"/>
      <c r="AD192" s="89">
        <f t="shared" ca="1" si="196"/>
        <v>3.1199399999999997</v>
      </c>
      <c r="AE192" s="58">
        <f ca="1">IFERROR(IF($I192="y",'Raw Weather Data'!AE190-$N192,"-"),"-")</f>
        <v>-3.101939999999999</v>
      </c>
      <c r="AF192" s="313"/>
      <c r="AG192" s="89">
        <f t="shared" ca="1" si="197"/>
        <v>3.101939999999999</v>
      </c>
      <c r="AH192" s="58">
        <f ca="1">IFERROR(IF($I192="y",'Raw Weather Data'!AH190-$N192,"-"),"-")</f>
        <v>-3.1919400000000024</v>
      </c>
      <c r="AI192" s="313"/>
      <c r="AJ192" s="89">
        <f t="shared" ca="1" si="198"/>
        <v>3.1919400000000024</v>
      </c>
      <c r="AK192" s="58">
        <f ca="1">IFERROR(IF($I192="y",'Raw Weather Data'!AK190-$N192,"-"),"-")</f>
        <v>-2.0939400000000035</v>
      </c>
      <c r="AL192" s="313"/>
      <c r="AM192" s="89">
        <f t="shared" ca="1" si="205"/>
        <v>2.0939400000000035</v>
      </c>
      <c r="AN192" s="46">
        <f ca="1">IFERROR(IF($I192="y",'Raw Weather Data'!AN190-$N192,"-"),"-")</f>
        <v>0.96605999999999881</v>
      </c>
      <c r="AO192" s="313"/>
      <c r="AP192" s="89">
        <f t="shared" ca="1" si="206"/>
        <v>0.96605999999999881</v>
      </c>
      <c r="AQ192" s="58">
        <f ca="1">IFERROR(IF($I192="y",'Raw Weather Data'!AQ190-$N192,"-"),"-")</f>
        <v>2.0640599999999978</v>
      </c>
      <c r="AR192" s="313"/>
      <c r="AS192" s="89">
        <f t="shared" ca="1" si="207"/>
        <v>2.0640599999999978</v>
      </c>
      <c r="AT192" s="58">
        <f ca="1">IFERROR(IF($I192="y",'Raw Weather Data'!AT190-$N192,"-"),"-")</f>
        <v>-0.43794000000001176</v>
      </c>
      <c r="AU192" s="313"/>
      <c r="AV192" s="89">
        <f t="shared" ca="1" si="208"/>
        <v>0.43794000000001176</v>
      </c>
      <c r="AW192" s="58">
        <f ca="1">IFERROR(IF($I192="y",'Raw Weather Data'!AW190-$N192,"-"),"-")</f>
        <v>-1.9139400000000109</v>
      </c>
      <c r="AX192" s="313"/>
      <c r="AY192" s="89">
        <f t="shared" ca="1" si="209"/>
        <v>1.9139400000000109</v>
      </c>
      <c r="AZ192" s="58">
        <f ca="1">IFERROR(IF($I192="y",'Raw Weather Data'!AZ190-$N192,"-"),"-")</f>
        <v>0.73206000000000415</v>
      </c>
      <c r="BA192" s="313"/>
      <c r="BB192" s="89">
        <f t="shared" ca="1" si="210"/>
        <v>0.73206000000000415</v>
      </c>
      <c r="BC192" s="58">
        <f ca="1">IFERROR(IF($I192="y",'Raw Weather Data'!BC190-$N192,"-"),"-")</f>
        <v>2.4600599999999986</v>
      </c>
      <c r="BD192" s="313"/>
      <c r="BE192" s="89">
        <f t="shared" ca="1" si="211"/>
        <v>2.4600599999999986</v>
      </c>
      <c r="BF192" s="58">
        <f ca="1">IFERROR(IF($I192="y",'Raw Weather Data'!BF190-$N192,"-"),"-")</f>
        <v>1.6860599999999977</v>
      </c>
      <c r="BG192" s="313"/>
      <c r="BH192" s="89">
        <f t="shared" ca="1" si="212"/>
        <v>1.6860599999999977</v>
      </c>
      <c r="BI192" s="57"/>
      <c r="BJ192" s="57"/>
      <c r="BK192" s="145"/>
      <c r="BN192" s="63">
        <f ca="1">IFERROR(IF($I192="y",'Raw Weather Data'!BN190-$N192,"-"),"-")</f>
        <v>-2.6339400000000097</v>
      </c>
      <c r="BO192" s="313"/>
      <c r="BP192" s="89">
        <f t="shared" ca="1" si="199"/>
        <v>2.6339400000000097</v>
      </c>
      <c r="BQ192" s="58">
        <f ca="1">IFERROR(IF($I192="y",'Raw Weather Data'!BQ190-$N192,"-"),"-")</f>
        <v>-4.1939999999996758E-2</v>
      </c>
      <c r="BR192" s="313"/>
      <c r="BS192" s="89">
        <f t="shared" ca="1" si="213"/>
        <v>4.1939999999996758E-2</v>
      </c>
      <c r="BT192" s="58">
        <f ca="1">IFERROR(IF($I192="y",'Raw Weather Data'!BT190-$N192,"-"),"-")</f>
        <v>0.85806000000000893</v>
      </c>
      <c r="BU192" s="313"/>
      <c r="BV192" s="89">
        <f t="shared" ca="1" si="214"/>
        <v>0.85806000000000893</v>
      </c>
      <c r="BW192" s="58">
        <f ca="1">IFERROR(IF($I192="y",'Raw Weather Data'!BW190-$N192,"-"),"-")</f>
        <v>-2.0039400000000001</v>
      </c>
      <c r="BX192" s="313"/>
      <c r="BY192" s="89">
        <f t="shared" ca="1" si="215"/>
        <v>2.0039400000000001</v>
      </c>
      <c r="BZ192" s="58">
        <f ca="1">IFERROR(IF($I192="y",'Raw Weather Data'!BZ190-$N192,"-"),"-")</f>
        <v>-3.1199399999999997</v>
      </c>
      <c r="CA192" s="313"/>
      <c r="CB192" s="89">
        <f t="shared" ca="1" si="216"/>
        <v>3.1199399999999997</v>
      </c>
      <c r="CC192" s="58">
        <f ca="1">IFERROR(IF($I192="y",'Raw Weather Data'!CC190-$N192,"-"),"-")</f>
        <v>-3.101939999999999</v>
      </c>
      <c r="CD192" s="313"/>
      <c r="CE192" s="89">
        <f t="shared" ca="1" si="217"/>
        <v>3.101939999999999</v>
      </c>
      <c r="CF192" s="58">
        <f ca="1">IFERROR(IF($I192="y",'Raw Weather Data'!CF190-$N192,"-"),"-")</f>
        <v>-3.1919400000000024</v>
      </c>
      <c r="CG192" s="313"/>
      <c r="CH192" s="89">
        <f t="shared" ca="1" si="218"/>
        <v>3.1919400000000024</v>
      </c>
      <c r="CI192" s="58">
        <f ca="1">IFERROR(IF($I192="y",'Raw Weather Data'!CI190-$N192,"-"),"-")</f>
        <v>-2.0939400000000035</v>
      </c>
      <c r="CJ192" s="313"/>
      <c r="CK192" s="89">
        <f t="shared" ca="1" si="219"/>
        <v>2.0939400000000035</v>
      </c>
      <c r="CL192" s="46">
        <f ca="1">IFERROR(IF($I192="y",'Raw Weather Data'!CL190-$N192,"-"),"-")</f>
        <v>0.96605999999999881</v>
      </c>
      <c r="CM192" s="313"/>
      <c r="CN192" s="89">
        <f t="shared" ca="1" si="220"/>
        <v>0.96605999999999881</v>
      </c>
      <c r="CO192" s="58">
        <f ca="1">IFERROR(IF($I192="y",'Raw Weather Data'!CO190-$N192,"-"),"-")</f>
        <v>2.0640599999999978</v>
      </c>
      <c r="CP192" s="313"/>
      <c r="CQ192" s="89">
        <f t="shared" ca="1" si="221"/>
        <v>2.0640599999999978</v>
      </c>
      <c r="CR192" s="58">
        <f ca="1">IFERROR(IF($I192="y",'Raw Weather Data'!CR190-$N192,"-"),"-")</f>
        <v>-0.43794000000001176</v>
      </c>
      <c r="CS192" s="313"/>
      <c r="CT192" s="89">
        <f t="shared" ca="1" si="222"/>
        <v>0.43794000000001176</v>
      </c>
      <c r="CU192" s="58">
        <f ca="1">IFERROR(IF($I192="y",'Raw Weather Data'!CU190-$N192,"-"),"-")</f>
        <v>-1.9139400000000109</v>
      </c>
      <c r="CV192" s="313"/>
      <c r="CW192" s="89">
        <f t="shared" ca="1" si="223"/>
        <v>1.9139400000000109</v>
      </c>
      <c r="CX192" s="58">
        <f ca="1">IFERROR(IF($I192="y",'Raw Weather Data'!CX190-$N192,"-"),"-")</f>
        <v>0.73206000000000415</v>
      </c>
      <c r="CY192" s="313"/>
      <c r="CZ192" s="89">
        <f t="shared" ca="1" si="224"/>
        <v>0.73206000000000415</v>
      </c>
      <c r="DA192" s="58">
        <f ca="1">IFERROR(IF($I192="y",'Raw Weather Data'!DA190-$N192,"-"),"-")</f>
        <v>2.4600599999999986</v>
      </c>
      <c r="DB192" s="313"/>
      <c r="DC192" s="89">
        <f t="shared" ca="1" si="225"/>
        <v>2.4600599999999986</v>
      </c>
      <c r="DD192" s="58">
        <f ca="1">IFERROR(IF($I192="y",'Raw Weather Data'!DD190-$N192,"-"),"-")</f>
        <v>1.6860599999999977</v>
      </c>
      <c r="DE192" s="313"/>
      <c r="DF192" s="89">
        <f t="shared" ca="1" si="226"/>
        <v>1.6860599999999977</v>
      </c>
      <c r="DG192" s="313" t="str">
        <f ca="1">IFERROR(IF($I192="y",'Raw Weather Data'!DG190-$N192,"-"),"-")</f>
        <v>-</v>
      </c>
      <c r="DH192" s="313"/>
      <c r="DI192" s="313" t="str">
        <f t="shared" ca="1" si="200"/>
        <v>-</v>
      </c>
      <c r="DL192" s="63">
        <f ca="1">IFERROR(IF($I192="y",'Raw Weather Data'!DL190-$N192,"-"),"-")</f>
        <v>-1.4099399999999918</v>
      </c>
      <c r="DM192" s="313"/>
      <c r="DN192" s="89">
        <f t="shared" ca="1" si="227"/>
        <v>1.4099399999999918</v>
      </c>
      <c r="DO192" s="58">
        <f ca="1">IFERROR(IF($I192="y",'Raw Weather Data'!DO190-$N192,"-"),"-")</f>
        <v>0.84006000000000824</v>
      </c>
      <c r="DP192" s="313"/>
      <c r="DQ192" s="89">
        <f t="shared" ca="1" si="228"/>
        <v>0.84006000000000824</v>
      </c>
      <c r="DR192" s="58">
        <f ca="1">IFERROR(IF($I192="y",'Raw Weather Data'!DR190-$N192,"-"),"-")</f>
        <v>-0.14994000000000085</v>
      </c>
      <c r="DS192" s="313"/>
      <c r="DT192" s="89">
        <f t="shared" ca="1" si="229"/>
        <v>0.14994000000000085</v>
      </c>
      <c r="DU192" s="58">
        <f ca="1">IFERROR(IF($I192="y",'Raw Weather Data'!DU190-$N192,"-"),"-")</f>
        <v>-4.4879399999999947</v>
      </c>
      <c r="DV192" s="313"/>
      <c r="DW192" s="89">
        <f t="shared" ca="1" si="230"/>
        <v>4.4879399999999947</v>
      </c>
      <c r="DX192" s="58">
        <f ca="1">IFERROR(IF($I192="y",'Raw Weather Data'!DX190-$N192,"-"),"-")</f>
        <v>-2.3279399999999981</v>
      </c>
      <c r="DY192" s="313"/>
      <c r="DZ192" s="89">
        <f t="shared" ca="1" si="231"/>
        <v>2.3279399999999981</v>
      </c>
      <c r="EA192" s="58">
        <f ca="1">IFERROR(IF($I192="y",'Raw Weather Data'!EA190-$N192,"-"),"-")</f>
        <v>-6.1079399999999993</v>
      </c>
      <c r="EB192" s="313"/>
      <c r="EC192" s="89">
        <f t="shared" ca="1" si="201"/>
        <v>6.1079399999999993</v>
      </c>
      <c r="ED192" s="58">
        <f ca="1">IFERROR(IF($I192="y",'Raw Weather Data'!ED190-$N192,"-"),"-")</f>
        <v>-1.1759400000000113</v>
      </c>
      <c r="EE192" s="313"/>
      <c r="EF192" s="89">
        <f t="shared" ca="1" si="232"/>
        <v>1.1759400000000113</v>
      </c>
      <c r="EG192" s="58">
        <f ca="1">IFERROR(IF($I192="y",'Raw Weather Data'!EG190-$N192,"-"),"-")</f>
        <v>-0.2039400000000029</v>
      </c>
      <c r="EH192" s="313"/>
      <c r="EI192" s="89">
        <f t="shared" ca="1" si="233"/>
        <v>0.2039400000000029</v>
      </c>
      <c r="EJ192" s="46">
        <f ca="1">IFERROR(IF($I192="y",'Raw Weather Data'!EJ190-$N192,"-"),"-")</f>
        <v>0.98405999999998528</v>
      </c>
      <c r="EK192" s="313"/>
      <c r="EL192" s="89">
        <f t="shared" ca="1" si="234"/>
        <v>0.98405999999998528</v>
      </c>
      <c r="EM192" s="58">
        <f ca="1">IFERROR(IF($I192="y",'Raw Weather Data'!EM190-$N192,"-"),"-")</f>
        <v>-0.27594000000000563</v>
      </c>
      <c r="EN192" s="313"/>
      <c r="EO192" s="89">
        <f t="shared" ca="1" si="235"/>
        <v>0.27594000000000563</v>
      </c>
      <c r="EP192" s="58">
        <f ca="1">IFERROR(IF($I192="y",'Raw Weather Data'!EP190-$N192,"-"),"-")</f>
        <v>-1.6439400000000006</v>
      </c>
      <c r="EQ192" s="313"/>
      <c r="ER192" s="89">
        <f t="shared" ca="1" si="236"/>
        <v>1.6439400000000006</v>
      </c>
      <c r="ES192" s="58">
        <f ca="1">IFERROR(IF($I192="y",'Raw Weather Data'!ES190-$N192,"-"),"-")</f>
        <v>0.39005999999999119</v>
      </c>
      <c r="ET192" s="313"/>
      <c r="EU192" s="89">
        <f t="shared" ca="1" si="237"/>
        <v>0.39005999999999119</v>
      </c>
      <c r="EV192" s="58">
        <f ca="1">IFERROR(IF($I192="y",'Raw Weather Data'!EV190-$N192,"-"),"-")</f>
        <v>1.2000599999999935</v>
      </c>
      <c r="EW192" s="313"/>
      <c r="EX192" s="89">
        <f t="shared" ca="1" si="238"/>
        <v>1.2000599999999935</v>
      </c>
      <c r="EY192" s="58">
        <f ca="1">IFERROR(IF($I192="y",'Raw Weather Data'!EY190-$N192,"-"),"-")</f>
        <v>3.3420599999999894</v>
      </c>
      <c r="EZ192" s="313"/>
      <c r="FA192" s="89">
        <f t="shared" ca="1" si="239"/>
        <v>3.3420599999999894</v>
      </c>
      <c r="FB192" s="58" t="str">
        <f ca="1">IFERROR(IF($I192="y",'Raw Weather Data'!FB190-$N192,"-"),"-")</f>
        <v>-</v>
      </c>
      <c r="FC192" s="313"/>
      <c r="FD192" s="89" t="str">
        <f t="shared" ca="1" si="202"/>
        <v>-</v>
      </c>
      <c r="FE192" s="313"/>
      <c r="FF192" s="313"/>
      <c r="FG192" s="313"/>
      <c r="FJ192" s="63">
        <f ca="1">IFERROR(IF($I192="y",'Raw Weather Data'!FJ190-$N192,"-"),"-")</f>
        <v>-1.4099399999999918</v>
      </c>
      <c r="FK192" s="313"/>
      <c r="FL192" s="89">
        <f t="shared" ca="1" si="240"/>
        <v>1.4099399999999918</v>
      </c>
      <c r="FM192" s="58">
        <f ca="1">IFERROR(IF($I192="y",'Raw Weather Data'!FM190-$N192,"-"),"-")</f>
        <v>0.84006000000000824</v>
      </c>
      <c r="FN192" s="313"/>
      <c r="FO192" s="89">
        <f t="shared" ca="1" si="241"/>
        <v>0.84006000000000824</v>
      </c>
      <c r="FP192" s="58">
        <f ca="1">IFERROR(IF($I192="y",'Raw Weather Data'!FP190-$N192,"-"),"-")</f>
        <v>-0.14994000000000085</v>
      </c>
      <c r="FQ192" s="313"/>
      <c r="FR192" s="89">
        <f t="shared" ca="1" si="242"/>
        <v>0.14994000000000085</v>
      </c>
      <c r="FS192" s="58">
        <f ca="1">IFERROR(IF($I192="y",'Raw Weather Data'!FS190-$N192,"-"),"-")</f>
        <v>-4.4879399999999947</v>
      </c>
      <c r="FT192" s="313"/>
      <c r="FU192" s="89">
        <f t="shared" ca="1" si="243"/>
        <v>4.4879399999999947</v>
      </c>
      <c r="FV192" s="58">
        <f ca="1">IFERROR(IF($I192="y",'Raw Weather Data'!FV190-$N192,"-"),"-")</f>
        <v>-2.3279399999999981</v>
      </c>
      <c r="FW192" s="313"/>
      <c r="FX192" s="89">
        <f t="shared" ca="1" si="244"/>
        <v>2.3279399999999981</v>
      </c>
      <c r="FY192" s="58">
        <f ca="1">IFERROR(IF($I192="y",'Raw Weather Data'!FY190-$N192,"-"),"-")</f>
        <v>-6.1079399999999993</v>
      </c>
      <c r="FZ192" s="313"/>
      <c r="GA192" s="89">
        <f t="shared" ca="1" si="245"/>
        <v>6.1079399999999993</v>
      </c>
      <c r="GB192" s="58">
        <f ca="1">IFERROR(IF($I192="y",'Raw Weather Data'!GB190-$N192,"-"),"-")</f>
        <v>-1.1759400000000113</v>
      </c>
      <c r="GC192" s="313"/>
      <c r="GD192" s="89">
        <f t="shared" ca="1" si="246"/>
        <v>1.1759400000000113</v>
      </c>
      <c r="GE192" s="58">
        <f ca="1">IFERROR(IF($I192="y",'Raw Weather Data'!GE190-$N192,"-"),"-")</f>
        <v>-0.2039400000000029</v>
      </c>
      <c r="GF192" s="313"/>
      <c r="GG192" s="89">
        <f t="shared" ca="1" si="247"/>
        <v>0.2039400000000029</v>
      </c>
      <c r="GH192" s="46">
        <f ca="1">IFERROR(IF($I192="y",'Raw Weather Data'!GH190-$N192,"-"),"-")</f>
        <v>0.98405999999998528</v>
      </c>
      <c r="GI192" s="313"/>
      <c r="GJ192" s="89">
        <f t="shared" ca="1" si="203"/>
        <v>0.98405999999998528</v>
      </c>
      <c r="GK192" s="58">
        <f ca="1">IFERROR(IF($I192="y",'Raw Weather Data'!GK190-$N192,"-"),"-")</f>
        <v>-0.27594000000000563</v>
      </c>
      <c r="GL192" s="313"/>
      <c r="GM192" s="89">
        <f t="shared" ca="1" si="248"/>
        <v>0.27594000000000563</v>
      </c>
      <c r="GN192" s="58">
        <f ca="1">IFERROR(IF($I192="y",'Raw Weather Data'!GN190-$N192,"-"),"-")</f>
        <v>-1.6439400000000006</v>
      </c>
      <c r="GO192" s="313"/>
      <c r="GP192" s="89">
        <f t="shared" ca="1" si="249"/>
        <v>1.6439400000000006</v>
      </c>
      <c r="GQ192" s="58">
        <f ca="1">IFERROR(IF($I192="y",'Raw Weather Data'!GQ190-$N192,"-"),"-")</f>
        <v>0.39005999999999119</v>
      </c>
      <c r="GR192" s="313"/>
      <c r="GS192" s="89">
        <f t="shared" ca="1" si="250"/>
        <v>0.39005999999999119</v>
      </c>
      <c r="GT192" s="58">
        <f ca="1">IFERROR(IF($I192="y",'Raw Weather Data'!GT190-$N192,"-"),"-")</f>
        <v>1.2000599999999935</v>
      </c>
      <c r="GU192" s="313"/>
      <c r="GV192" s="89">
        <f t="shared" ca="1" si="251"/>
        <v>1.2000599999999935</v>
      </c>
      <c r="GW192" s="58">
        <f ca="1">IFERROR(IF($I192="y",'Raw Weather Data'!GW190-$N192,"-"),"-")</f>
        <v>3.3420599999999894</v>
      </c>
      <c r="GX192" s="313"/>
      <c r="GY192" s="89">
        <f t="shared" ca="1" si="252"/>
        <v>3.3420599999999894</v>
      </c>
      <c r="GZ192" s="58" t="str">
        <f ca="1">IFERROR(IF($I192="y",'Raw Weather Data'!GZ190-$N192,"-"),"-")</f>
        <v>-</v>
      </c>
      <c r="HA192" s="313"/>
      <c r="HB192" s="89" t="str">
        <f t="shared" ca="1" si="204"/>
        <v>-</v>
      </c>
      <c r="HC192" s="313"/>
      <c r="HD192" s="313"/>
      <c r="HE192" s="313"/>
    </row>
    <row r="193" spans="8:213" x14ac:dyDescent="0.35">
      <c r="H193" s="301">
        <f t="shared" si="253"/>
        <v>7</v>
      </c>
      <c r="I193" s="301" t="str">
        <f t="shared" si="253"/>
        <v>Y</v>
      </c>
      <c r="M193" s="117">
        <f t="shared" ca="1" si="254"/>
        <v>44785</v>
      </c>
      <c r="N193" s="119">
        <f t="shared" ca="1" si="254"/>
        <v>69.785060000000001</v>
      </c>
      <c r="P193" s="63">
        <f ca="1">IFERROR(IF($I193="y",'Raw Weather Data'!P191-$N193,"-"),"-")</f>
        <v>-2.9190600000000018</v>
      </c>
      <c r="Q193" s="313"/>
      <c r="R193" s="89">
        <f t="shared" ca="1" si="192"/>
        <v>2.9190600000000018</v>
      </c>
      <c r="S193" s="58">
        <f ca="1">IFERROR(IF($I193="y",'Raw Weather Data'!S191-$N193,"-"),"-")</f>
        <v>-2.3790599999999955</v>
      </c>
      <c r="T193" s="313"/>
      <c r="U193" s="89">
        <f t="shared" ca="1" si="193"/>
        <v>2.3790599999999955</v>
      </c>
      <c r="V193" s="58">
        <f ca="1">IFERROR(IF($I193="y",'Raw Weather Data'!V191-$N193,"-"),"-")</f>
        <v>-1.1010600000000039</v>
      </c>
      <c r="W193" s="313"/>
      <c r="X193" s="89">
        <f t="shared" ca="1" si="194"/>
        <v>1.1010600000000039</v>
      </c>
      <c r="Y193" s="58">
        <f ca="1">IFERROR(IF($I193="y",'Raw Weather Data'!Y191-$N193,"-"),"-")</f>
        <v>-0.99305999999999983</v>
      </c>
      <c r="Z193" s="313"/>
      <c r="AA193" s="89">
        <f t="shared" ca="1" si="195"/>
        <v>0.99305999999999983</v>
      </c>
      <c r="AB193" s="58">
        <f ca="1">IFERROR(IF($I193="y",'Raw Weather Data'!AB191-$N193,"-"),"-")</f>
        <v>-2.181059999999988</v>
      </c>
      <c r="AC193" s="313"/>
      <c r="AD193" s="89">
        <f t="shared" ca="1" si="196"/>
        <v>2.181059999999988</v>
      </c>
      <c r="AE193" s="58">
        <f ca="1">IFERROR(IF($I193="y",'Raw Weather Data'!AE191-$N193,"-"),"-")</f>
        <v>-1.1010600000000039</v>
      </c>
      <c r="AF193" s="313"/>
      <c r="AG193" s="89">
        <f t="shared" ca="1" si="197"/>
        <v>1.1010600000000039</v>
      </c>
      <c r="AH193" s="58">
        <f ca="1">IFERROR(IF($I193="y",'Raw Weather Data'!AH191-$N193,"-"),"-")</f>
        <v>-0.84905999999999437</v>
      </c>
      <c r="AI193" s="313"/>
      <c r="AJ193" s="89">
        <f t="shared" ca="1" si="198"/>
        <v>0.84905999999999437</v>
      </c>
      <c r="AK193" s="58">
        <f ca="1">IFERROR(IF($I193="y",'Raw Weather Data'!AK191-$N193,"-"),"-")</f>
        <v>2.6969399999999979</v>
      </c>
      <c r="AL193" s="313"/>
      <c r="AM193" s="89">
        <f t="shared" ca="1" si="205"/>
        <v>2.6969399999999979</v>
      </c>
      <c r="AN193" s="46">
        <f ca="1">IFERROR(IF($I193="y",'Raw Weather Data'!AN191-$N193,"-"),"-")</f>
        <v>3.1289400000000001</v>
      </c>
      <c r="AO193" s="313"/>
      <c r="AP193" s="89">
        <f t="shared" ca="1" si="206"/>
        <v>3.1289400000000001</v>
      </c>
      <c r="AQ193" s="58">
        <f ca="1">IFERROR(IF($I193="y",'Raw Weather Data'!AQ191-$N193,"-"),"-")</f>
        <v>2.6789399999999972</v>
      </c>
      <c r="AR193" s="313"/>
      <c r="AS193" s="89">
        <f t="shared" ca="1" si="207"/>
        <v>2.6789399999999972</v>
      </c>
      <c r="AT193" s="58">
        <f ca="1">IFERROR(IF($I193="y",'Raw Weather Data'!AT191-$N193,"-"),"-")</f>
        <v>1.8509399999999943</v>
      </c>
      <c r="AU193" s="313"/>
      <c r="AV193" s="89">
        <f t="shared" ca="1" si="208"/>
        <v>1.8509399999999943</v>
      </c>
      <c r="AW193" s="58">
        <f ca="1">IFERROR(IF($I193="y",'Raw Weather Data'!AW191-$N193,"-"),"-")</f>
        <v>4.0649399999999929</v>
      </c>
      <c r="AX193" s="313"/>
      <c r="AY193" s="89">
        <f t="shared" ca="1" si="209"/>
        <v>4.0649399999999929</v>
      </c>
      <c r="AZ193" s="58">
        <f ca="1">IFERROR(IF($I193="y",'Raw Weather Data'!AZ191-$N193,"-"),"-")</f>
        <v>6.422939999999997</v>
      </c>
      <c r="BA193" s="313"/>
      <c r="BB193" s="89">
        <f t="shared" ca="1" si="210"/>
        <v>6.422939999999997</v>
      </c>
      <c r="BC193" s="58">
        <f ca="1">IFERROR(IF($I193="y",'Raw Weather Data'!BC191-$N193,"-"),"-")</f>
        <v>5.6489399999999961</v>
      </c>
      <c r="BD193" s="313"/>
      <c r="BE193" s="89">
        <f t="shared" ca="1" si="211"/>
        <v>5.6489399999999961</v>
      </c>
      <c r="BF193" s="58">
        <f ca="1">IFERROR(IF($I193="y",'Raw Weather Data'!BF191-$N193,"-"),"-")</f>
        <v>7.574939999999998</v>
      </c>
      <c r="BG193" s="313"/>
      <c r="BH193" s="89">
        <f t="shared" ca="1" si="212"/>
        <v>7.574939999999998</v>
      </c>
      <c r="BI193" s="57"/>
      <c r="BJ193" s="57"/>
      <c r="BK193" s="145"/>
      <c r="BN193" s="63">
        <f ca="1">IFERROR(IF($I193="y",'Raw Weather Data'!BN191-$N193,"-"),"-")</f>
        <v>-2.9190600000000018</v>
      </c>
      <c r="BO193" s="313"/>
      <c r="BP193" s="89">
        <f t="shared" ca="1" si="199"/>
        <v>2.9190600000000018</v>
      </c>
      <c r="BQ193" s="58">
        <f ca="1">IFERROR(IF($I193="y",'Raw Weather Data'!BQ191-$N193,"-"),"-")</f>
        <v>-2.3790599999999955</v>
      </c>
      <c r="BR193" s="313"/>
      <c r="BS193" s="89">
        <f t="shared" ca="1" si="213"/>
        <v>2.3790599999999955</v>
      </c>
      <c r="BT193" s="58">
        <f ca="1">IFERROR(IF($I193="y",'Raw Weather Data'!BT191-$N193,"-"),"-")</f>
        <v>-1.1010600000000039</v>
      </c>
      <c r="BU193" s="313"/>
      <c r="BV193" s="89">
        <f t="shared" ca="1" si="214"/>
        <v>1.1010600000000039</v>
      </c>
      <c r="BW193" s="58">
        <f ca="1">IFERROR(IF($I193="y",'Raw Weather Data'!BW191-$N193,"-"),"-")</f>
        <v>-0.99305999999999983</v>
      </c>
      <c r="BX193" s="313"/>
      <c r="BY193" s="89">
        <f t="shared" ca="1" si="215"/>
        <v>0.99305999999999983</v>
      </c>
      <c r="BZ193" s="58">
        <f ca="1">IFERROR(IF($I193="y",'Raw Weather Data'!BZ191-$N193,"-"),"-")</f>
        <v>-2.181059999999988</v>
      </c>
      <c r="CA193" s="313"/>
      <c r="CB193" s="89">
        <f t="shared" ca="1" si="216"/>
        <v>2.181059999999988</v>
      </c>
      <c r="CC193" s="58">
        <f ca="1">IFERROR(IF($I193="y",'Raw Weather Data'!CC191-$N193,"-"),"-")</f>
        <v>-1.1010600000000039</v>
      </c>
      <c r="CD193" s="313"/>
      <c r="CE193" s="89">
        <f t="shared" ca="1" si="217"/>
        <v>1.1010600000000039</v>
      </c>
      <c r="CF193" s="58">
        <f ca="1">IFERROR(IF($I193="y",'Raw Weather Data'!CF191-$N193,"-"),"-")</f>
        <v>-0.84905999999999437</v>
      </c>
      <c r="CG193" s="313"/>
      <c r="CH193" s="89">
        <f t="shared" ca="1" si="218"/>
        <v>0.84905999999999437</v>
      </c>
      <c r="CI193" s="58">
        <f ca="1">IFERROR(IF($I193="y",'Raw Weather Data'!CI191-$N193,"-"),"-")</f>
        <v>2.6969399999999979</v>
      </c>
      <c r="CJ193" s="313"/>
      <c r="CK193" s="89">
        <f t="shared" ca="1" si="219"/>
        <v>2.6969399999999979</v>
      </c>
      <c r="CL193" s="46">
        <f ca="1">IFERROR(IF($I193="y",'Raw Weather Data'!CL191-$N193,"-"),"-")</f>
        <v>3.1289400000000001</v>
      </c>
      <c r="CM193" s="313"/>
      <c r="CN193" s="89">
        <f t="shared" ca="1" si="220"/>
        <v>3.1289400000000001</v>
      </c>
      <c r="CO193" s="58">
        <f ca="1">IFERROR(IF($I193="y",'Raw Weather Data'!CO191-$N193,"-"),"-")</f>
        <v>2.6789399999999972</v>
      </c>
      <c r="CP193" s="313"/>
      <c r="CQ193" s="89">
        <f t="shared" ca="1" si="221"/>
        <v>2.6789399999999972</v>
      </c>
      <c r="CR193" s="58">
        <f ca="1">IFERROR(IF($I193="y",'Raw Weather Data'!CR191-$N193,"-"),"-")</f>
        <v>1.8509399999999943</v>
      </c>
      <c r="CS193" s="313"/>
      <c r="CT193" s="89">
        <f t="shared" ca="1" si="222"/>
        <v>1.8509399999999943</v>
      </c>
      <c r="CU193" s="58">
        <f ca="1">IFERROR(IF($I193="y",'Raw Weather Data'!CU191-$N193,"-"),"-")</f>
        <v>4.0649399999999929</v>
      </c>
      <c r="CV193" s="313"/>
      <c r="CW193" s="89">
        <f t="shared" ca="1" si="223"/>
        <v>4.0649399999999929</v>
      </c>
      <c r="CX193" s="58">
        <f ca="1">IFERROR(IF($I193="y",'Raw Weather Data'!CX191-$N193,"-"),"-")</f>
        <v>6.422939999999997</v>
      </c>
      <c r="CY193" s="313"/>
      <c r="CZ193" s="89">
        <f t="shared" ca="1" si="224"/>
        <v>6.422939999999997</v>
      </c>
      <c r="DA193" s="58">
        <f ca="1">IFERROR(IF($I193="y",'Raw Weather Data'!DA191-$N193,"-"),"-")</f>
        <v>5.6489399999999961</v>
      </c>
      <c r="DB193" s="313"/>
      <c r="DC193" s="89">
        <f t="shared" ca="1" si="225"/>
        <v>5.6489399999999961</v>
      </c>
      <c r="DD193" s="58">
        <f ca="1">IFERROR(IF($I193="y",'Raw Weather Data'!DD191-$N193,"-"),"-")</f>
        <v>7.574939999999998</v>
      </c>
      <c r="DE193" s="313"/>
      <c r="DF193" s="89">
        <f t="shared" ca="1" si="226"/>
        <v>7.574939999999998</v>
      </c>
      <c r="DG193" s="313" t="str">
        <f ca="1">IFERROR(IF($I193="y",'Raw Weather Data'!DG191-$N193,"-"),"-")</f>
        <v>-</v>
      </c>
      <c r="DH193" s="313"/>
      <c r="DI193" s="313" t="str">
        <f t="shared" ca="1" si="200"/>
        <v>-</v>
      </c>
      <c r="DL193" s="63">
        <f ca="1">IFERROR(IF($I193="y",'Raw Weather Data'!DL191-$N193,"-"),"-")</f>
        <v>-1.6230599999999953</v>
      </c>
      <c r="DM193" s="313"/>
      <c r="DN193" s="89">
        <f t="shared" ca="1" si="227"/>
        <v>1.6230599999999953</v>
      </c>
      <c r="DO193" s="58">
        <f ca="1">IFERROR(IF($I193="y",'Raw Weather Data'!DO191-$N193,"-"),"-")</f>
        <v>-1.6050599999999946</v>
      </c>
      <c r="DP193" s="313"/>
      <c r="DQ193" s="89">
        <f t="shared" ca="1" si="228"/>
        <v>1.6050599999999946</v>
      </c>
      <c r="DR193" s="58">
        <f ca="1">IFERROR(IF($I193="y",'Raw Weather Data'!DR191-$N193,"-"),"-")</f>
        <v>-1.209060000000008</v>
      </c>
      <c r="DS193" s="313"/>
      <c r="DT193" s="89">
        <f t="shared" ca="1" si="229"/>
        <v>1.209060000000008</v>
      </c>
      <c r="DU193" s="58">
        <f ca="1">IFERROR(IF($I193="y",'Raw Weather Data'!DU191-$N193,"-"),"-")</f>
        <v>-0.29106000000000165</v>
      </c>
      <c r="DV193" s="313"/>
      <c r="DW193" s="89">
        <f t="shared" ca="1" si="230"/>
        <v>0.29106000000000165</v>
      </c>
      <c r="DX193" s="58">
        <f ca="1">IFERROR(IF($I193="y",'Raw Weather Data'!DX191-$N193,"-"),"-")</f>
        <v>-3.3690600000000046</v>
      </c>
      <c r="DY193" s="313"/>
      <c r="DZ193" s="89">
        <f t="shared" ca="1" si="231"/>
        <v>3.3690600000000046</v>
      </c>
      <c r="EA193" s="58">
        <f ca="1">IFERROR(IF($I193="y",'Raw Weather Data'!EA191-$N193,"-"),"-")</f>
        <v>-1.0470600000000019</v>
      </c>
      <c r="EB193" s="313"/>
      <c r="EC193" s="89">
        <f t="shared" ca="1" si="201"/>
        <v>1.0470600000000019</v>
      </c>
      <c r="ED193" s="58">
        <f ca="1">IFERROR(IF($I193="y",'Raw Weather Data'!ED191-$N193,"-"),"-")</f>
        <v>1.0049399999999906</v>
      </c>
      <c r="EE193" s="313"/>
      <c r="EF193" s="89">
        <f t="shared" ca="1" si="232"/>
        <v>1.0049399999999906</v>
      </c>
      <c r="EG193" s="58">
        <f ca="1">IFERROR(IF($I193="y",'Raw Weather Data'!EG191-$N193,"-"),"-")</f>
        <v>3.8669399999999996</v>
      </c>
      <c r="EH193" s="313"/>
      <c r="EI193" s="89">
        <f t="shared" ca="1" si="233"/>
        <v>3.8669399999999996</v>
      </c>
      <c r="EJ193" s="46">
        <f ca="1">IFERROR(IF($I193="y",'Raw Weather Data'!EJ191-$N193,"-"),"-")</f>
        <v>2.6609399999999965</v>
      </c>
      <c r="EK193" s="313"/>
      <c r="EL193" s="89">
        <f t="shared" ca="1" si="234"/>
        <v>2.6609399999999965</v>
      </c>
      <c r="EM193" s="58">
        <f ca="1">IFERROR(IF($I193="y",'Raw Weather Data'!EM191-$N193,"-"),"-")</f>
        <v>1.2749400000000009</v>
      </c>
      <c r="EN193" s="313"/>
      <c r="EO193" s="89">
        <f t="shared" ca="1" si="235"/>
        <v>1.2749400000000009</v>
      </c>
      <c r="EP193" s="58">
        <f ca="1">IFERROR(IF($I193="y",'Raw Weather Data'!EP191-$N193,"-"),"-")</f>
        <v>3.7049400000000077</v>
      </c>
      <c r="EQ193" s="313"/>
      <c r="ER193" s="89">
        <f t="shared" ca="1" si="236"/>
        <v>3.7049400000000077</v>
      </c>
      <c r="ES193" s="58">
        <f ca="1">IFERROR(IF($I193="y",'Raw Weather Data'!ES191-$N193,"-"),"-")</f>
        <v>4.8209399999999931</v>
      </c>
      <c r="ET193" s="313"/>
      <c r="EU193" s="89">
        <f t="shared" ca="1" si="237"/>
        <v>4.8209399999999931</v>
      </c>
      <c r="EV193" s="58">
        <f ca="1">IFERROR(IF($I193="y",'Raw Weather Data'!EV191-$N193,"-"),"-")</f>
        <v>7.304940000000002</v>
      </c>
      <c r="EW193" s="313"/>
      <c r="EX193" s="89">
        <f t="shared" ca="1" si="238"/>
        <v>7.304940000000002</v>
      </c>
      <c r="EY193" s="58">
        <f ca="1">IFERROR(IF($I193="y",'Raw Weather Data'!EY191-$N193,"-"),"-")</f>
        <v>6.2609399999999908</v>
      </c>
      <c r="EZ193" s="313"/>
      <c r="FA193" s="89">
        <f t="shared" ca="1" si="239"/>
        <v>6.2609399999999908</v>
      </c>
      <c r="FB193" s="58" t="str">
        <f ca="1">IFERROR(IF($I193="y",'Raw Weather Data'!FB191-$N193,"-"),"-")</f>
        <v>-</v>
      </c>
      <c r="FC193" s="313"/>
      <c r="FD193" s="89" t="str">
        <f t="shared" ca="1" si="202"/>
        <v>-</v>
      </c>
      <c r="FE193" s="313"/>
      <c r="FF193" s="313"/>
      <c r="FG193" s="313"/>
      <c r="FJ193" s="63">
        <f ca="1">IFERROR(IF($I193="y",'Raw Weather Data'!FJ191-$N193,"-"),"-")</f>
        <v>-1.6230599999999953</v>
      </c>
      <c r="FK193" s="313"/>
      <c r="FL193" s="89">
        <f t="shared" ca="1" si="240"/>
        <v>1.6230599999999953</v>
      </c>
      <c r="FM193" s="58">
        <f ca="1">IFERROR(IF($I193="y",'Raw Weather Data'!FM191-$N193,"-"),"-")</f>
        <v>-1.6050599999999946</v>
      </c>
      <c r="FN193" s="313"/>
      <c r="FO193" s="89">
        <f t="shared" ca="1" si="241"/>
        <v>1.6050599999999946</v>
      </c>
      <c r="FP193" s="58">
        <f ca="1">IFERROR(IF($I193="y",'Raw Weather Data'!FP191-$N193,"-"),"-")</f>
        <v>-1.209060000000008</v>
      </c>
      <c r="FQ193" s="313"/>
      <c r="FR193" s="89">
        <f t="shared" ca="1" si="242"/>
        <v>1.209060000000008</v>
      </c>
      <c r="FS193" s="58">
        <f ca="1">IFERROR(IF($I193="y",'Raw Weather Data'!FS191-$N193,"-"),"-")</f>
        <v>-0.29106000000000165</v>
      </c>
      <c r="FT193" s="313"/>
      <c r="FU193" s="89">
        <f t="shared" ca="1" si="243"/>
        <v>0.29106000000000165</v>
      </c>
      <c r="FV193" s="58">
        <f ca="1">IFERROR(IF($I193="y",'Raw Weather Data'!FV191-$N193,"-"),"-")</f>
        <v>-3.3690600000000046</v>
      </c>
      <c r="FW193" s="313"/>
      <c r="FX193" s="89">
        <f t="shared" ca="1" si="244"/>
        <v>3.3690600000000046</v>
      </c>
      <c r="FY193" s="58">
        <f ca="1">IFERROR(IF($I193="y",'Raw Weather Data'!FY191-$N193,"-"),"-")</f>
        <v>-1.0470600000000019</v>
      </c>
      <c r="FZ193" s="313"/>
      <c r="GA193" s="89">
        <f t="shared" ca="1" si="245"/>
        <v>1.0470600000000019</v>
      </c>
      <c r="GB193" s="58">
        <f ca="1">IFERROR(IF($I193="y",'Raw Weather Data'!GB191-$N193,"-"),"-")</f>
        <v>1.0049399999999906</v>
      </c>
      <c r="GC193" s="313"/>
      <c r="GD193" s="89">
        <f t="shared" ca="1" si="246"/>
        <v>1.0049399999999906</v>
      </c>
      <c r="GE193" s="58">
        <f ca="1">IFERROR(IF($I193="y",'Raw Weather Data'!GE191-$N193,"-"),"-")</f>
        <v>3.8669399999999996</v>
      </c>
      <c r="GF193" s="313"/>
      <c r="GG193" s="89">
        <f t="shared" ca="1" si="247"/>
        <v>3.8669399999999996</v>
      </c>
      <c r="GH193" s="46">
        <f ca="1">IFERROR(IF($I193="y",'Raw Weather Data'!GH191-$N193,"-"),"-")</f>
        <v>2.6609399999999965</v>
      </c>
      <c r="GI193" s="313"/>
      <c r="GJ193" s="89">
        <f t="shared" ca="1" si="203"/>
        <v>2.6609399999999965</v>
      </c>
      <c r="GK193" s="58">
        <f ca="1">IFERROR(IF($I193="y",'Raw Weather Data'!GK191-$N193,"-"),"-")</f>
        <v>1.2749400000000009</v>
      </c>
      <c r="GL193" s="313"/>
      <c r="GM193" s="89">
        <f t="shared" ca="1" si="248"/>
        <v>1.2749400000000009</v>
      </c>
      <c r="GN193" s="58">
        <f ca="1">IFERROR(IF($I193="y",'Raw Weather Data'!GN191-$N193,"-"),"-")</f>
        <v>3.7049400000000077</v>
      </c>
      <c r="GO193" s="313"/>
      <c r="GP193" s="89">
        <f t="shared" ca="1" si="249"/>
        <v>3.7049400000000077</v>
      </c>
      <c r="GQ193" s="58">
        <f ca="1">IFERROR(IF($I193="y",'Raw Weather Data'!GQ191-$N193,"-"),"-")</f>
        <v>4.8209399999999931</v>
      </c>
      <c r="GR193" s="313"/>
      <c r="GS193" s="89">
        <f t="shared" ca="1" si="250"/>
        <v>4.8209399999999931</v>
      </c>
      <c r="GT193" s="58">
        <f ca="1">IFERROR(IF($I193="y",'Raw Weather Data'!GT191-$N193,"-"),"-")</f>
        <v>7.304940000000002</v>
      </c>
      <c r="GU193" s="313"/>
      <c r="GV193" s="89">
        <f t="shared" ca="1" si="251"/>
        <v>7.304940000000002</v>
      </c>
      <c r="GW193" s="58">
        <f ca="1">IFERROR(IF($I193="y",'Raw Weather Data'!GW191-$N193,"-"),"-")</f>
        <v>6.2609399999999908</v>
      </c>
      <c r="GX193" s="313"/>
      <c r="GY193" s="89">
        <f t="shared" ca="1" si="252"/>
        <v>6.2609399999999908</v>
      </c>
      <c r="GZ193" s="58" t="str">
        <f ca="1">IFERROR(IF($I193="y",'Raw Weather Data'!GZ191-$N193,"-"),"-")</f>
        <v>-</v>
      </c>
      <c r="HA193" s="313"/>
      <c r="HB193" s="89" t="str">
        <f t="shared" ca="1" si="204"/>
        <v>-</v>
      </c>
      <c r="HC193" s="313"/>
      <c r="HD193" s="313"/>
      <c r="HE193" s="313"/>
    </row>
    <row r="194" spans="8:213" x14ac:dyDescent="0.35">
      <c r="H194" s="301">
        <f t="shared" si="253"/>
        <v>8</v>
      </c>
      <c r="I194" s="301" t="str">
        <f t="shared" si="253"/>
        <v>Y</v>
      </c>
      <c r="M194" s="117">
        <f t="shared" ca="1" si="254"/>
        <v>44784</v>
      </c>
      <c r="N194" s="119">
        <f t="shared" ca="1" si="254"/>
        <v>72.803840000000008</v>
      </c>
      <c r="P194" s="63">
        <f ca="1">IFERROR(IF($I194="y",'Raw Weather Data'!P192-$N194,"-"),"-")</f>
        <v>-1.5818399999999997</v>
      </c>
      <c r="Q194" s="313"/>
      <c r="R194" s="89">
        <f t="shared" ca="1" si="192"/>
        <v>1.5818399999999997</v>
      </c>
      <c r="S194" s="58">
        <f ca="1">IFERROR(IF($I194="y",'Raw Weather Data'!S192-$N194,"-"),"-")</f>
        <v>-1.077840000000009</v>
      </c>
      <c r="T194" s="313"/>
      <c r="U194" s="89">
        <f t="shared" ca="1" si="193"/>
        <v>1.077840000000009</v>
      </c>
      <c r="V194" s="58">
        <f ca="1">IFERROR(IF($I194="y",'Raw Weather Data'!V192-$N194,"-"),"-")</f>
        <v>-1.3118400000000037</v>
      </c>
      <c r="W194" s="313"/>
      <c r="X194" s="89">
        <f t="shared" ca="1" si="194"/>
        <v>1.3118400000000037</v>
      </c>
      <c r="Y194" s="58">
        <f ca="1">IFERROR(IF($I194="y",'Raw Weather Data'!Y192-$N194,"-"),"-")</f>
        <v>-2.0678400000000181</v>
      </c>
      <c r="Z194" s="313"/>
      <c r="AA194" s="89">
        <f t="shared" ca="1" si="195"/>
        <v>2.0678400000000181</v>
      </c>
      <c r="AB194" s="58">
        <f ca="1">IFERROR(IF($I194="y",'Raw Weather Data'!AB192-$N194,"-"),"-")</f>
        <v>-0.86184000000000083</v>
      </c>
      <c r="AC194" s="313"/>
      <c r="AD194" s="89">
        <f t="shared" ca="1" si="196"/>
        <v>0.86184000000000083</v>
      </c>
      <c r="AE194" s="58">
        <f ca="1">IFERROR(IF($I194="y",'Raw Weather Data'!AE192-$N194,"-"),"-")</f>
        <v>-1.3298400000000044</v>
      </c>
      <c r="AF194" s="313"/>
      <c r="AG194" s="89">
        <f t="shared" ca="1" si="197"/>
        <v>1.3298400000000044</v>
      </c>
      <c r="AH194" s="58">
        <f ca="1">IFERROR(IF($I194="y",'Raw Weather Data'!AH192-$N194,"-"),"-")</f>
        <v>5.6159999999991328E-2</v>
      </c>
      <c r="AI194" s="313"/>
      <c r="AJ194" s="89">
        <f t="shared" ca="1" si="198"/>
        <v>5.6159999999991328E-2</v>
      </c>
      <c r="AK194" s="58">
        <f ca="1">IFERROR(IF($I194="y",'Raw Weather Data'!AK192-$N194,"-"),"-")</f>
        <v>-0.12384000000000128</v>
      </c>
      <c r="AL194" s="313"/>
      <c r="AM194" s="89">
        <f t="shared" ca="1" si="205"/>
        <v>0.12384000000000128</v>
      </c>
      <c r="AN194" s="46">
        <f ca="1">IFERROR(IF($I194="y",'Raw Weather Data'!AN192-$N194,"-"),"-")</f>
        <v>-1.023840000000007</v>
      </c>
      <c r="AO194" s="313"/>
      <c r="AP194" s="89">
        <f t="shared" ca="1" si="206"/>
        <v>1.023840000000007</v>
      </c>
      <c r="AQ194" s="58">
        <f ca="1">IFERROR(IF($I194="y",'Raw Weather Data'!AQ192-$N194,"-"),"-")</f>
        <v>-0.15984000000000265</v>
      </c>
      <c r="AR194" s="313"/>
      <c r="AS194" s="89">
        <f t="shared" ca="1" si="207"/>
        <v>0.15984000000000265</v>
      </c>
      <c r="AT194" s="58">
        <f ca="1">IFERROR(IF($I194="y",'Raw Weather Data'!AT192-$N194,"-"),"-")</f>
        <v>0.99215999999998417</v>
      </c>
      <c r="AU194" s="313"/>
      <c r="AV194" s="89">
        <f t="shared" ca="1" si="208"/>
        <v>0.99215999999998417</v>
      </c>
      <c r="AW194" s="58">
        <f ca="1">IFERROR(IF($I194="y",'Raw Weather Data'!AW192-$N194,"-"),"-")</f>
        <v>3.8361599999999925</v>
      </c>
      <c r="AX194" s="313"/>
      <c r="AY194" s="89">
        <f t="shared" ca="1" si="209"/>
        <v>3.8361599999999925</v>
      </c>
      <c r="AZ194" s="58">
        <f ca="1">IFERROR(IF($I194="y",'Raw Weather Data'!AZ192-$N194,"-"),"-")</f>
        <v>3.2421599999999842</v>
      </c>
      <c r="BA194" s="313"/>
      <c r="BB194" s="89">
        <f t="shared" ca="1" si="210"/>
        <v>3.2421599999999842</v>
      </c>
      <c r="BC194" s="58">
        <f ca="1">IFERROR(IF($I194="y",'Raw Weather Data'!BC192-$N194,"-"),"-")</f>
        <v>4.4841600000000028</v>
      </c>
      <c r="BD194" s="313"/>
      <c r="BE194" s="89">
        <f t="shared" ca="1" si="211"/>
        <v>4.4841600000000028</v>
      </c>
      <c r="BF194" s="58">
        <f ca="1">IFERROR(IF($I194="y",'Raw Weather Data'!BF192-$N194,"-"),"-")</f>
        <v>4.3401599999999974</v>
      </c>
      <c r="BG194" s="313"/>
      <c r="BH194" s="89">
        <f t="shared" ca="1" si="212"/>
        <v>4.3401599999999974</v>
      </c>
      <c r="BI194" s="57"/>
      <c r="BJ194" s="57"/>
      <c r="BK194" s="145"/>
      <c r="BN194" s="63">
        <f ca="1">IFERROR(IF($I194="y",'Raw Weather Data'!BN192-$N194,"-"),"-")</f>
        <v>-1.5818399999999997</v>
      </c>
      <c r="BO194" s="313"/>
      <c r="BP194" s="89">
        <f t="shared" ca="1" si="199"/>
        <v>1.5818399999999997</v>
      </c>
      <c r="BQ194" s="58">
        <f ca="1">IFERROR(IF($I194="y",'Raw Weather Data'!BQ192-$N194,"-"),"-")</f>
        <v>-1.077840000000009</v>
      </c>
      <c r="BR194" s="313"/>
      <c r="BS194" s="89">
        <f t="shared" ca="1" si="213"/>
        <v>1.077840000000009</v>
      </c>
      <c r="BT194" s="58">
        <f ca="1">IFERROR(IF($I194="y",'Raw Weather Data'!BT192-$N194,"-"),"-")</f>
        <v>-1.3118400000000037</v>
      </c>
      <c r="BU194" s="313"/>
      <c r="BV194" s="89">
        <f t="shared" ca="1" si="214"/>
        <v>1.3118400000000037</v>
      </c>
      <c r="BW194" s="58">
        <f ca="1">IFERROR(IF($I194="y",'Raw Weather Data'!BW192-$N194,"-"),"-")</f>
        <v>-2.0678400000000181</v>
      </c>
      <c r="BX194" s="313"/>
      <c r="BY194" s="89">
        <f t="shared" ca="1" si="215"/>
        <v>2.0678400000000181</v>
      </c>
      <c r="BZ194" s="58">
        <f ca="1">IFERROR(IF($I194="y",'Raw Weather Data'!BZ192-$N194,"-"),"-")</f>
        <v>-0.86184000000000083</v>
      </c>
      <c r="CA194" s="313"/>
      <c r="CB194" s="89">
        <f t="shared" ca="1" si="216"/>
        <v>0.86184000000000083</v>
      </c>
      <c r="CC194" s="58">
        <f ca="1">IFERROR(IF($I194="y",'Raw Weather Data'!CC192-$N194,"-"),"-")</f>
        <v>-1.3298400000000044</v>
      </c>
      <c r="CD194" s="313"/>
      <c r="CE194" s="89">
        <f t="shared" ca="1" si="217"/>
        <v>1.3298400000000044</v>
      </c>
      <c r="CF194" s="58">
        <f ca="1">IFERROR(IF($I194="y",'Raw Weather Data'!CF192-$N194,"-"),"-")</f>
        <v>5.6159999999991328E-2</v>
      </c>
      <c r="CG194" s="313"/>
      <c r="CH194" s="89">
        <f t="shared" ca="1" si="218"/>
        <v>5.6159999999991328E-2</v>
      </c>
      <c r="CI194" s="58">
        <f ca="1">IFERROR(IF($I194="y",'Raw Weather Data'!CI192-$N194,"-"),"-")</f>
        <v>-0.12384000000000128</v>
      </c>
      <c r="CJ194" s="313"/>
      <c r="CK194" s="89">
        <f t="shared" ca="1" si="219"/>
        <v>0.12384000000000128</v>
      </c>
      <c r="CL194" s="46">
        <f ca="1">IFERROR(IF($I194="y",'Raw Weather Data'!CL192-$N194,"-"),"-")</f>
        <v>-1.023840000000007</v>
      </c>
      <c r="CM194" s="313"/>
      <c r="CN194" s="89">
        <f t="shared" ca="1" si="220"/>
        <v>1.023840000000007</v>
      </c>
      <c r="CO194" s="58">
        <f ca="1">IFERROR(IF($I194="y",'Raw Weather Data'!CO192-$N194,"-"),"-")</f>
        <v>-0.15984000000000265</v>
      </c>
      <c r="CP194" s="313"/>
      <c r="CQ194" s="89">
        <f t="shared" ca="1" si="221"/>
        <v>0.15984000000000265</v>
      </c>
      <c r="CR194" s="58">
        <f ca="1">IFERROR(IF($I194="y",'Raw Weather Data'!CR192-$N194,"-"),"-")</f>
        <v>0.99215999999998417</v>
      </c>
      <c r="CS194" s="313"/>
      <c r="CT194" s="89">
        <f t="shared" ca="1" si="222"/>
        <v>0.99215999999998417</v>
      </c>
      <c r="CU194" s="58">
        <f ca="1">IFERROR(IF($I194="y",'Raw Weather Data'!CU192-$N194,"-"),"-")</f>
        <v>3.8361599999999925</v>
      </c>
      <c r="CV194" s="313"/>
      <c r="CW194" s="89">
        <f t="shared" ca="1" si="223"/>
        <v>3.8361599999999925</v>
      </c>
      <c r="CX194" s="58">
        <f ca="1">IFERROR(IF($I194="y",'Raw Weather Data'!CX192-$N194,"-"),"-")</f>
        <v>3.2421599999999842</v>
      </c>
      <c r="CY194" s="313"/>
      <c r="CZ194" s="89">
        <f t="shared" ca="1" si="224"/>
        <v>3.2421599999999842</v>
      </c>
      <c r="DA194" s="58">
        <f ca="1">IFERROR(IF($I194="y",'Raw Weather Data'!DA192-$N194,"-"),"-")</f>
        <v>4.4841600000000028</v>
      </c>
      <c r="DB194" s="313"/>
      <c r="DC194" s="89">
        <f t="shared" ca="1" si="225"/>
        <v>4.4841600000000028</v>
      </c>
      <c r="DD194" s="58">
        <f ca="1">IFERROR(IF($I194="y",'Raw Weather Data'!DD192-$N194,"-"),"-")</f>
        <v>4.3401599999999974</v>
      </c>
      <c r="DE194" s="313"/>
      <c r="DF194" s="89">
        <f t="shared" ca="1" si="226"/>
        <v>4.3401599999999974</v>
      </c>
      <c r="DG194" s="313" t="str">
        <f ca="1">IFERROR(IF($I194="y",'Raw Weather Data'!DG192-$N194,"-"),"-")</f>
        <v>-</v>
      </c>
      <c r="DH194" s="313"/>
      <c r="DI194" s="313" t="str">
        <f t="shared" ca="1" si="200"/>
        <v>-</v>
      </c>
      <c r="DL194" s="63">
        <f ca="1">IFERROR(IF($I194="y",'Raw Weather Data'!DL192-$N194,"-"),"-")</f>
        <v>-1.3118400000000037</v>
      </c>
      <c r="DM194" s="313"/>
      <c r="DN194" s="89">
        <f t="shared" ca="1" si="227"/>
        <v>1.3118400000000037</v>
      </c>
      <c r="DO194" s="58">
        <f ca="1">IFERROR(IF($I194="y",'Raw Weather Data'!DO192-$N194,"-"),"-")</f>
        <v>-1.959840000000014</v>
      </c>
      <c r="DP194" s="313"/>
      <c r="DQ194" s="89">
        <f t="shared" ca="1" si="228"/>
        <v>1.959840000000014</v>
      </c>
      <c r="DR194" s="58">
        <f ca="1">IFERROR(IF($I194="y",'Raw Weather Data'!DR192-$N194,"-"),"-")</f>
        <v>-0.53784000000000276</v>
      </c>
      <c r="DS194" s="313"/>
      <c r="DT194" s="89">
        <f t="shared" ca="1" si="229"/>
        <v>0.53784000000000276</v>
      </c>
      <c r="DU194" s="58">
        <f ca="1">IFERROR(IF($I194="y",'Raw Weather Data'!DU192-$N194,"-"),"-")</f>
        <v>-2.8958400000000069</v>
      </c>
      <c r="DV194" s="313"/>
      <c r="DW194" s="89">
        <f t="shared" ca="1" si="230"/>
        <v>2.8958400000000069</v>
      </c>
      <c r="DX194" s="58">
        <f ca="1">IFERROR(IF($I194="y",'Raw Weather Data'!DX192-$N194,"-"),"-")</f>
        <v>-1.8878400000000113</v>
      </c>
      <c r="DY194" s="313"/>
      <c r="DZ194" s="89">
        <f t="shared" ca="1" si="231"/>
        <v>1.8878400000000113</v>
      </c>
      <c r="EA194" s="58">
        <f ca="1">IFERROR(IF($I194="y",'Raw Weather Data'!EA192-$N194,"-"),"-")</f>
        <v>-0.4118400000000122</v>
      </c>
      <c r="EB194" s="313"/>
      <c r="EC194" s="89">
        <f t="shared" ca="1" si="201"/>
        <v>0.4118400000000122</v>
      </c>
      <c r="ED194" s="58">
        <f ca="1">IFERROR(IF($I194="y",'Raw Weather Data'!ED192-$N194,"-"),"-")</f>
        <v>1.3701599999999985</v>
      </c>
      <c r="EE194" s="313"/>
      <c r="EF194" s="89">
        <f t="shared" ca="1" si="232"/>
        <v>1.3701599999999985</v>
      </c>
      <c r="EG194" s="58">
        <f ca="1">IFERROR(IF($I194="y",'Raw Weather Data'!EG192-$N194,"-"),"-")</f>
        <v>-0.14184000000000196</v>
      </c>
      <c r="EH194" s="313"/>
      <c r="EI194" s="89">
        <f t="shared" ca="1" si="233"/>
        <v>0.14184000000000196</v>
      </c>
      <c r="EJ194" s="46">
        <f ca="1">IFERROR(IF($I194="y",'Raw Weather Data'!EJ192-$N194,"-"),"-")</f>
        <v>-1.6718400000000031</v>
      </c>
      <c r="EK194" s="313"/>
      <c r="EL194" s="89">
        <f t="shared" ca="1" si="234"/>
        <v>1.6718400000000031</v>
      </c>
      <c r="EM194" s="58">
        <f ca="1">IFERROR(IF($I194="y",'Raw Weather Data'!EM192-$N194,"-"),"-")</f>
        <v>0.29015999999998598</v>
      </c>
      <c r="EN194" s="313"/>
      <c r="EO194" s="89">
        <f t="shared" ca="1" si="235"/>
        <v>0.29015999999998598</v>
      </c>
      <c r="EP194" s="58">
        <f ca="1">IFERROR(IF($I194="y",'Raw Weather Data'!EP192-$N194,"-"),"-")</f>
        <v>2.4501599999999968</v>
      </c>
      <c r="EQ194" s="313"/>
      <c r="ER194" s="89">
        <f t="shared" ca="1" si="236"/>
        <v>2.4501599999999968</v>
      </c>
      <c r="ES194" s="58">
        <f ca="1">IFERROR(IF($I194="y",'Raw Weather Data'!ES192-$N194,"-"),"-")</f>
        <v>3.8001600000000053</v>
      </c>
      <c r="ET194" s="313"/>
      <c r="EU194" s="89">
        <f t="shared" ca="1" si="237"/>
        <v>3.8001600000000053</v>
      </c>
      <c r="EV194" s="58">
        <f ca="1">IFERROR(IF($I194="y",'Raw Weather Data'!EV192-$N194,"-"),"-")</f>
        <v>3.6741600000000005</v>
      </c>
      <c r="EW194" s="313"/>
      <c r="EX194" s="89">
        <f t="shared" ca="1" si="238"/>
        <v>3.6741600000000005</v>
      </c>
      <c r="EY194" s="58">
        <f ca="1">IFERROR(IF($I194="y",'Raw Weather Data'!EY192-$N194,"-"),"-")</f>
        <v>5.5821599999999876</v>
      </c>
      <c r="EZ194" s="313"/>
      <c r="FA194" s="89">
        <f t="shared" ca="1" si="239"/>
        <v>5.5821599999999876</v>
      </c>
      <c r="FB194" s="58" t="str">
        <f ca="1">IFERROR(IF($I194="y",'Raw Weather Data'!FB192-$N194,"-"),"-")</f>
        <v>-</v>
      </c>
      <c r="FC194" s="313"/>
      <c r="FD194" s="89" t="str">
        <f t="shared" ca="1" si="202"/>
        <v>-</v>
      </c>
      <c r="FE194" s="313"/>
      <c r="FF194" s="313"/>
      <c r="FG194" s="313"/>
      <c r="FJ194" s="63">
        <f ca="1">IFERROR(IF($I194="y",'Raw Weather Data'!FJ192-$N194,"-"),"-")</f>
        <v>-1.3118400000000037</v>
      </c>
      <c r="FK194" s="313"/>
      <c r="FL194" s="89">
        <f t="shared" ca="1" si="240"/>
        <v>1.3118400000000037</v>
      </c>
      <c r="FM194" s="58">
        <f ca="1">IFERROR(IF($I194="y",'Raw Weather Data'!FM192-$N194,"-"),"-")</f>
        <v>-1.959840000000014</v>
      </c>
      <c r="FN194" s="313"/>
      <c r="FO194" s="89">
        <f t="shared" ca="1" si="241"/>
        <v>1.959840000000014</v>
      </c>
      <c r="FP194" s="58">
        <f ca="1">IFERROR(IF($I194="y",'Raw Weather Data'!FP192-$N194,"-"),"-")</f>
        <v>-0.53784000000000276</v>
      </c>
      <c r="FQ194" s="313"/>
      <c r="FR194" s="89">
        <f t="shared" ca="1" si="242"/>
        <v>0.53784000000000276</v>
      </c>
      <c r="FS194" s="58">
        <f ca="1">IFERROR(IF($I194="y",'Raw Weather Data'!FS192-$N194,"-"),"-")</f>
        <v>-2.8958400000000069</v>
      </c>
      <c r="FT194" s="313"/>
      <c r="FU194" s="89">
        <f t="shared" ca="1" si="243"/>
        <v>2.8958400000000069</v>
      </c>
      <c r="FV194" s="58">
        <f ca="1">IFERROR(IF($I194="y",'Raw Weather Data'!FV192-$N194,"-"),"-")</f>
        <v>-1.8878400000000113</v>
      </c>
      <c r="FW194" s="313"/>
      <c r="FX194" s="89">
        <f t="shared" ca="1" si="244"/>
        <v>1.8878400000000113</v>
      </c>
      <c r="FY194" s="58">
        <f ca="1">IFERROR(IF($I194="y",'Raw Weather Data'!FY192-$N194,"-"),"-")</f>
        <v>-0.4118400000000122</v>
      </c>
      <c r="FZ194" s="313"/>
      <c r="GA194" s="89">
        <f t="shared" ca="1" si="245"/>
        <v>0.4118400000000122</v>
      </c>
      <c r="GB194" s="58">
        <f ca="1">IFERROR(IF($I194="y",'Raw Weather Data'!GB192-$N194,"-"),"-")</f>
        <v>1.3701599999999985</v>
      </c>
      <c r="GC194" s="313"/>
      <c r="GD194" s="89">
        <f t="shared" ca="1" si="246"/>
        <v>1.3701599999999985</v>
      </c>
      <c r="GE194" s="58">
        <f ca="1">IFERROR(IF($I194="y",'Raw Weather Data'!GE192-$N194,"-"),"-")</f>
        <v>-0.14184000000000196</v>
      </c>
      <c r="GF194" s="313"/>
      <c r="GG194" s="89">
        <f t="shared" ca="1" si="247"/>
        <v>0.14184000000000196</v>
      </c>
      <c r="GH194" s="46">
        <f ca="1">IFERROR(IF($I194="y",'Raw Weather Data'!GH192-$N194,"-"),"-")</f>
        <v>-1.6718400000000031</v>
      </c>
      <c r="GI194" s="313"/>
      <c r="GJ194" s="89">
        <f t="shared" ca="1" si="203"/>
        <v>1.6718400000000031</v>
      </c>
      <c r="GK194" s="58">
        <f ca="1">IFERROR(IF($I194="y",'Raw Weather Data'!GK192-$N194,"-"),"-")</f>
        <v>0.29015999999998598</v>
      </c>
      <c r="GL194" s="313"/>
      <c r="GM194" s="89">
        <f t="shared" ca="1" si="248"/>
        <v>0.29015999999998598</v>
      </c>
      <c r="GN194" s="58">
        <f ca="1">IFERROR(IF($I194="y",'Raw Weather Data'!GN192-$N194,"-"),"-")</f>
        <v>2.4501599999999968</v>
      </c>
      <c r="GO194" s="313"/>
      <c r="GP194" s="89">
        <f t="shared" ca="1" si="249"/>
        <v>2.4501599999999968</v>
      </c>
      <c r="GQ194" s="58">
        <f ca="1">IFERROR(IF($I194="y",'Raw Weather Data'!GQ192-$N194,"-"),"-")</f>
        <v>3.8001600000000053</v>
      </c>
      <c r="GR194" s="313"/>
      <c r="GS194" s="89">
        <f t="shared" ca="1" si="250"/>
        <v>3.8001600000000053</v>
      </c>
      <c r="GT194" s="58">
        <f ca="1">IFERROR(IF($I194="y",'Raw Weather Data'!GT192-$N194,"-"),"-")</f>
        <v>3.6741600000000005</v>
      </c>
      <c r="GU194" s="313"/>
      <c r="GV194" s="89">
        <f t="shared" ca="1" si="251"/>
        <v>3.6741600000000005</v>
      </c>
      <c r="GW194" s="58">
        <f ca="1">IFERROR(IF($I194="y",'Raw Weather Data'!GW192-$N194,"-"),"-")</f>
        <v>5.5821599999999876</v>
      </c>
      <c r="GX194" s="313"/>
      <c r="GY194" s="89">
        <f t="shared" ca="1" si="252"/>
        <v>5.5821599999999876</v>
      </c>
      <c r="GZ194" s="58" t="str">
        <f ca="1">IFERROR(IF($I194="y",'Raw Weather Data'!GZ192-$N194,"-"),"-")</f>
        <v>-</v>
      </c>
      <c r="HA194" s="313"/>
      <c r="HB194" s="89" t="str">
        <f t="shared" ca="1" si="204"/>
        <v>-</v>
      </c>
      <c r="HC194" s="313"/>
      <c r="HD194" s="313"/>
      <c r="HE194" s="313"/>
    </row>
    <row r="195" spans="8:213" x14ac:dyDescent="0.35">
      <c r="H195" s="301">
        <f t="shared" si="253"/>
        <v>9</v>
      </c>
      <c r="I195" s="301" t="str">
        <f t="shared" si="253"/>
        <v>Y</v>
      </c>
      <c r="M195" s="117">
        <f t="shared" ca="1" si="254"/>
        <v>44783</v>
      </c>
      <c r="N195" s="119">
        <f t="shared" ca="1" si="254"/>
        <v>73.954939999999993</v>
      </c>
      <c r="P195" s="63">
        <f ca="1">IFERROR(IF($I195="y",'Raw Weather Data'!P193-$N195,"-"),"-")</f>
        <v>-5.0909399999999891</v>
      </c>
      <c r="Q195" s="313"/>
      <c r="R195" s="89">
        <f t="shared" ca="1" si="192"/>
        <v>5.0909399999999891</v>
      </c>
      <c r="S195" s="58">
        <f ca="1">IFERROR(IF($I195="y",'Raw Weather Data'!S193-$N195,"-"),"-")</f>
        <v>-5.2889399999999966</v>
      </c>
      <c r="T195" s="313"/>
      <c r="U195" s="89">
        <f t="shared" ca="1" si="193"/>
        <v>5.2889399999999966</v>
      </c>
      <c r="V195" s="58">
        <f ca="1">IFERROR(IF($I195="y",'Raw Weather Data'!V193-$N195,"-"),"-")</f>
        <v>-5.1449399999999912</v>
      </c>
      <c r="W195" s="313"/>
      <c r="X195" s="89">
        <f t="shared" ca="1" si="194"/>
        <v>5.1449399999999912</v>
      </c>
      <c r="Y195" s="58">
        <f ca="1">IFERROR(IF($I195="y",'Raw Weather Data'!Y193-$N195,"-"),"-")</f>
        <v>-2.9669399999999939</v>
      </c>
      <c r="Z195" s="313"/>
      <c r="AA195" s="89">
        <f t="shared" ca="1" si="195"/>
        <v>2.9669399999999939</v>
      </c>
      <c r="AB195" s="58">
        <f ca="1">IFERROR(IF($I195="y",'Raw Weather Data'!AB193-$N195,"-"),"-")</f>
        <v>-2.3009399999999971</v>
      </c>
      <c r="AC195" s="313"/>
      <c r="AD195" s="89">
        <f t="shared" ca="1" si="196"/>
        <v>2.3009399999999971</v>
      </c>
      <c r="AE195" s="58">
        <f ca="1">IFERROR(IF($I195="y",'Raw Weather Data'!AE193-$N195,"-"),"-")</f>
        <v>-2.8409399999999891</v>
      </c>
      <c r="AF195" s="313"/>
      <c r="AG195" s="89">
        <f t="shared" ca="1" si="197"/>
        <v>2.8409399999999891</v>
      </c>
      <c r="AH195" s="58">
        <f ca="1">IFERROR(IF($I195="y",'Raw Weather Data'!AH193-$N195,"-"),"-")</f>
        <v>-3.4349399999999974</v>
      </c>
      <c r="AI195" s="313"/>
      <c r="AJ195" s="89">
        <f t="shared" ca="1" si="198"/>
        <v>3.4349399999999974</v>
      </c>
      <c r="AK195" s="58">
        <f ca="1">IFERROR(IF($I195="y",'Raw Weather Data'!AK193-$N195,"-"),"-")</f>
        <v>-2.3549399999999991</v>
      </c>
      <c r="AL195" s="313"/>
      <c r="AM195" s="89">
        <f t="shared" ca="1" si="205"/>
        <v>2.3549399999999991</v>
      </c>
      <c r="AN195" s="46">
        <f ca="1">IFERROR(IF($I195="y",'Raw Weather Data'!AN193-$N195,"-"),"-")</f>
        <v>-5.0939999999997099E-2</v>
      </c>
      <c r="AO195" s="313"/>
      <c r="AP195" s="89">
        <f t="shared" ca="1" si="206"/>
        <v>5.0939999999997099E-2</v>
      </c>
      <c r="AQ195" s="58">
        <f ca="1">IFERROR(IF($I195="y",'Raw Weather Data'!AQ193-$N195,"-"),"-")</f>
        <v>-0.15894000000000119</v>
      </c>
      <c r="AR195" s="313"/>
      <c r="AS195" s="89">
        <f t="shared" ca="1" si="207"/>
        <v>0.15894000000000119</v>
      </c>
      <c r="AT195" s="58">
        <f ca="1">IFERROR(IF($I195="y",'Raw Weather Data'!AT193-$N195,"-"),"-")</f>
        <v>2.6850600000000071</v>
      </c>
      <c r="AU195" s="313"/>
      <c r="AV195" s="89">
        <f t="shared" ca="1" si="208"/>
        <v>2.6850600000000071</v>
      </c>
      <c r="AW195" s="58">
        <f ca="1">IFERROR(IF($I195="y",'Raw Weather Data'!AW193-$N195,"-"),"-")</f>
        <v>2.0730600000000123</v>
      </c>
      <c r="AX195" s="313"/>
      <c r="AY195" s="89">
        <f t="shared" ca="1" si="209"/>
        <v>2.0730600000000123</v>
      </c>
      <c r="AZ195" s="58">
        <f ca="1">IFERROR(IF($I195="y",'Raw Weather Data'!AZ193-$N195,"-"),"-")</f>
        <v>5.1510600000000011</v>
      </c>
      <c r="BA195" s="313"/>
      <c r="BB195" s="89">
        <f t="shared" ca="1" si="210"/>
        <v>5.1510600000000011</v>
      </c>
      <c r="BC195" s="58">
        <f ca="1">IFERROR(IF($I195="y",'Raw Weather Data'!BC193-$N195,"-"),"-")</f>
        <v>4.3050599999999974</v>
      </c>
      <c r="BD195" s="313"/>
      <c r="BE195" s="89">
        <f t="shared" ca="1" si="211"/>
        <v>4.3050599999999974</v>
      </c>
      <c r="BF195" s="58">
        <f ca="1">IFERROR(IF($I195="y",'Raw Weather Data'!BF193-$N195,"-"),"-")</f>
        <v>5.4570600000000127</v>
      </c>
      <c r="BG195" s="313"/>
      <c r="BH195" s="89">
        <f t="shared" ca="1" si="212"/>
        <v>5.4570600000000127</v>
      </c>
      <c r="BI195" s="57"/>
      <c r="BJ195" s="57"/>
      <c r="BK195" s="145"/>
      <c r="BN195" s="63">
        <f ca="1">IFERROR(IF($I195="y",'Raw Weather Data'!BN193-$N195,"-"),"-")</f>
        <v>-5.0909399999999891</v>
      </c>
      <c r="BO195" s="313"/>
      <c r="BP195" s="89">
        <f t="shared" ca="1" si="199"/>
        <v>5.0909399999999891</v>
      </c>
      <c r="BQ195" s="58">
        <f ca="1">IFERROR(IF($I195="y",'Raw Weather Data'!BQ193-$N195,"-"),"-")</f>
        <v>-5.2889399999999966</v>
      </c>
      <c r="BR195" s="313"/>
      <c r="BS195" s="89">
        <f t="shared" ca="1" si="213"/>
        <v>5.2889399999999966</v>
      </c>
      <c r="BT195" s="58">
        <f ca="1">IFERROR(IF($I195="y",'Raw Weather Data'!BT193-$N195,"-"),"-")</f>
        <v>-5.1449399999999912</v>
      </c>
      <c r="BU195" s="313"/>
      <c r="BV195" s="89">
        <f t="shared" ca="1" si="214"/>
        <v>5.1449399999999912</v>
      </c>
      <c r="BW195" s="58">
        <f ca="1">IFERROR(IF($I195="y",'Raw Weather Data'!BW193-$N195,"-"),"-")</f>
        <v>-2.9669399999999939</v>
      </c>
      <c r="BX195" s="313"/>
      <c r="BY195" s="89">
        <f t="shared" ca="1" si="215"/>
        <v>2.9669399999999939</v>
      </c>
      <c r="BZ195" s="58">
        <f ca="1">IFERROR(IF($I195="y",'Raw Weather Data'!BZ193-$N195,"-"),"-")</f>
        <v>-2.3009399999999971</v>
      </c>
      <c r="CA195" s="313"/>
      <c r="CB195" s="89">
        <f t="shared" ca="1" si="216"/>
        <v>2.3009399999999971</v>
      </c>
      <c r="CC195" s="58">
        <f ca="1">IFERROR(IF($I195="y",'Raw Weather Data'!CC193-$N195,"-"),"-")</f>
        <v>-2.8409399999999891</v>
      </c>
      <c r="CD195" s="313"/>
      <c r="CE195" s="89">
        <f t="shared" ca="1" si="217"/>
        <v>2.8409399999999891</v>
      </c>
      <c r="CF195" s="58">
        <f ca="1">IFERROR(IF($I195="y",'Raw Weather Data'!CF193-$N195,"-"),"-")</f>
        <v>-3.4349399999999974</v>
      </c>
      <c r="CG195" s="313"/>
      <c r="CH195" s="89">
        <f t="shared" ca="1" si="218"/>
        <v>3.4349399999999974</v>
      </c>
      <c r="CI195" s="58">
        <f ca="1">IFERROR(IF($I195="y",'Raw Weather Data'!CI193-$N195,"-"),"-")</f>
        <v>-2.3549399999999991</v>
      </c>
      <c r="CJ195" s="313"/>
      <c r="CK195" s="89">
        <f t="shared" ca="1" si="219"/>
        <v>2.3549399999999991</v>
      </c>
      <c r="CL195" s="46">
        <f ca="1">IFERROR(IF($I195="y",'Raw Weather Data'!CL193-$N195,"-"),"-")</f>
        <v>-5.0939999999997099E-2</v>
      </c>
      <c r="CM195" s="313"/>
      <c r="CN195" s="89">
        <f t="shared" ca="1" si="220"/>
        <v>5.0939999999997099E-2</v>
      </c>
      <c r="CO195" s="58">
        <f ca="1">IFERROR(IF($I195="y",'Raw Weather Data'!CO193-$N195,"-"),"-")</f>
        <v>-0.15894000000000119</v>
      </c>
      <c r="CP195" s="313"/>
      <c r="CQ195" s="89">
        <f t="shared" ca="1" si="221"/>
        <v>0.15894000000000119</v>
      </c>
      <c r="CR195" s="58">
        <f ca="1">IFERROR(IF($I195="y",'Raw Weather Data'!CR193-$N195,"-"),"-")</f>
        <v>2.6850600000000071</v>
      </c>
      <c r="CS195" s="313"/>
      <c r="CT195" s="89">
        <f t="shared" ca="1" si="222"/>
        <v>2.6850600000000071</v>
      </c>
      <c r="CU195" s="58">
        <f ca="1">IFERROR(IF($I195="y",'Raw Weather Data'!CU193-$N195,"-"),"-")</f>
        <v>2.0730600000000123</v>
      </c>
      <c r="CV195" s="313"/>
      <c r="CW195" s="89">
        <f t="shared" ca="1" si="223"/>
        <v>2.0730600000000123</v>
      </c>
      <c r="CX195" s="58">
        <f ca="1">IFERROR(IF($I195="y",'Raw Weather Data'!CX193-$N195,"-"),"-")</f>
        <v>5.1510600000000011</v>
      </c>
      <c r="CY195" s="313"/>
      <c r="CZ195" s="89">
        <f t="shared" ca="1" si="224"/>
        <v>5.1510600000000011</v>
      </c>
      <c r="DA195" s="58">
        <f ca="1">IFERROR(IF($I195="y",'Raw Weather Data'!DA193-$N195,"-"),"-")</f>
        <v>4.3050599999999974</v>
      </c>
      <c r="DB195" s="313"/>
      <c r="DC195" s="89">
        <f t="shared" ca="1" si="225"/>
        <v>4.3050599999999974</v>
      </c>
      <c r="DD195" s="58">
        <f ca="1">IFERROR(IF($I195="y",'Raw Weather Data'!DD193-$N195,"-"),"-")</f>
        <v>5.4570600000000127</v>
      </c>
      <c r="DE195" s="313"/>
      <c r="DF195" s="89">
        <f t="shared" ca="1" si="226"/>
        <v>5.4570600000000127</v>
      </c>
      <c r="DG195" s="313" t="str">
        <f ca="1">IFERROR(IF($I195="y",'Raw Weather Data'!DG193-$N195,"-"),"-")</f>
        <v>-</v>
      </c>
      <c r="DH195" s="313"/>
      <c r="DI195" s="313" t="str">
        <f t="shared" ca="1" si="200"/>
        <v>-</v>
      </c>
      <c r="DL195" s="63">
        <f ca="1">IFERROR(IF($I195="y",'Raw Weather Data'!DL193-$N195,"-"),"-")</f>
        <v>-5.3429399999999987</v>
      </c>
      <c r="DM195" s="313"/>
      <c r="DN195" s="89">
        <f t="shared" ca="1" si="227"/>
        <v>5.3429399999999987</v>
      </c>
      <c r="DO195" s="58">
        <f ca="1">IFERROR(IF($I195="y",'Raw Weather Data'!DO193-$N195,"-"),"-")</f>
        <v>-4.5509399999999971</v>
      </c>
      <c r="DP195" s="313"/>
      <c r="DQ195" s="89">
        <f t="shared" ca="1" si="228"/>
        <v>4.5509399999999971</v>
      </c>
      <c r="DR195" s="58">
        <f ca="1">IFERROR(IF($I195="y",'Raw Weather Data'!DR193-$N195,"-"),"-")</f>
        <v>-4.5509399999999971</v>
      </c>
      <c r="DS195" s="313"/>
      <c r="DT195" s="89">
        <f t="shared" ca="1" si="229"/>
        <v>4.5509399999999971</v>
      </c>
      <c r="DU195" s="58">
        <f ca="1">IFERROR(IF($I195="y",'Raw Weather Data'!DU193-$N195,"-"),"-")</f>
        <v>-3.7229399999999941</v>
      </c>
      <c r="DV195" s="313"/>
      <c r="DW195" s="89">
        <f t="shared" ca="1" si="230"/>
        <v>3.7229399999999941</v>
      </c>
      <c r="DX195" s="58">
        <f ca="1">IFERROR(IF($I195="y",'Raw Weather Data'!DX193-$N195,"-"),"-")</f>
        <v>-2.4089400000000012</v>
      </c>
      <c r="DY195" s="313"/>
      <c r="DZ195" s="89">
        <f t="shared" ca="1" si="231"/>
        <v>2.4089400000000012</v>
      </c>
      <c r="EA195" s="58">
        <f ca="1">IFERROR(IF($I195="y",'Raw Weather Data'!EA193-$N195,"-"),"-")</f>
        <v>-2.4809399999999897</v>
      </c>
      <c r="EB195" s="313"/>
      <c r="EC195" s="89">
        <f t="shared" ca="1" si="201"/>
        <v>2.4809399999999897</v>
      </c>
      <c r="ED195" s="58">
        <f ca="1">IFERROR(IF($I195="y",'Raw Weather Data'!ED193-$N195,"-"),"-")</f>
        <v>-3.2009399999999886</v>
      </c>
      <c r="EE195" s="313"/>
      <c r="EF195" s="89">
        <f t="shared" ca="1" si="232"/>
        <v>3.2009399999999886</v>
      </c>
      <c r="EG195" s="58">
        <f ca="1">IFERROR(IF($I195="y",'Raw Weather Data'!EG193-$N195,"-"),"-")</f>
        <v>-1.7969399999999922</v>
      </c>
      <c r="EH195" s="313"/>
      <c r="EI195" s="89">
        <f t="shared" ca="1" si="233"/>
        <v>1.7969399999999922</v>
      </c>
      <c r="EJ195" s="46">
        <f ca="1">IFERROR(IF($I195="y",'Raw Weather Data'!EJ193-$N195,"-"),"-")</f>
        <v>0.32706000000000301</v>
      </c>
      <c r="EK195" s="313"/>
      <c r="EL195" s="89">
        <f t="shared" ca="1" si="234"/>
        <v>0.32706000000000301</v>
      </c>
      <c r="EM195" s="58">
        <f ca="1">IFERROR(IF($I195="y",'Raw Weather Data'!EM193-$N195,"-"),"-")</f>
        <v>1.9470600000000076</v>
      </c>
      <c r="EN195" s="313"/>
      <c r="EO195" s="89">
        <f t="shared" ca="1" si="235"/>
        <v>1.9470600000000076</v>
      </c>
      <c r="EP195" s="58">
        <f ca="1">IFERROR(IF($I195="y",'Raw Weather Data'!EP193-$N195,"-"),"-")</f>
        <v>3.243060000000014</v>
      </c>
      <c r="EQ195" s="313"/>
      <c r="ER195" s="89">
        <f t="shared" ca="1" si="236"/>
        <v>3.243060000000014</v>
      </c>
      <c r="ES195" s="58">
        <f ca="1">IFERROR(IF($I195="y",'Raw Weather Data'!ES193-$N195,"-"),"-")</f>
        <v>2.6670600000000064</v>
      </c>
      <c r="ET195" s="313"/>
      <c r="EU195" s="89">
        <f t="shared" ca="1" si="237"/>
        <v>2.6670600000000064</v>
      </c>
      <c r="EV195" s="58">
        <f ca="1">IFERROR(IF($I195="y",'Raw Weather Data'!EV193-$N195,"-"),"-")</f>
        <v>4.4310600000000022</v>
      </c>
      <c r="EW195" s="313"/>
      <c r="EX195" s="89">
        <f t="shared" ca="1" si="238"/>
        <v>4.4310600000000022</v>
      </c>
      <c r="EY195" s="58">
        <f ca="1">IFERROR(IF($I195="y",'Raw Weather Data'!EY193-$N195,"-"),"-")</f>
        <v>4.3590599999999995</v>
      </c>
      <c r="EZ195" s="313"/>
      <c r="FA195" s="89">
        <f t="shared" ca="1" si="239"/>
        <v>4.3590599999999995</v>
      </c>
      <c r="FB195" s="58" t="str">
        <f ca="1">IFERROR(IF($I195="y",'Raw Weather Data'!FB193-$N195,"-"),"-")</f>
        <v>-</v>
      </c>
      <c r="FC195" s="313"/>
      <c r="FD195" s="89" t="str">
        <f t="shared" ca="1" si="202"/>
        <v>-</v>
      </c>
      <c r="FE195" s="313"/>
      <c r="FF195" s="313"/>
      <c r="FG195" s="313"/>
      <c r="FJ195" s="63">
        <f ca="1">IFERROR(IF($I195="y",'Raw Weather Data'!FJ193-$N195,"-"),"-")</f>
        <v>-5.3429399999999987</v>
      </c>
      <c r="FK195" s="313"/>
      <c r="FL195" s="89">
        <f t="shared" ca="1" si="240"/>
        <v>5.3429399999999987</v>
      </c>
      <c r="FM195" s="58">
        <f ca="1">IFERROR(IF($I195="y",'Raw Weather Data'!FM193-$N195,"-"),"-")</f>
        <v>-4.5509399999999971</v>
      </c>
      <c r="FN195" s="313"/>
      <c r="FO195" s="89">
        <f t="shared" ca="1" si="241"/>
        <v>4.5509399999999971</v>
      </c>
      <c r="FP195" s="58">
        <f ca="1">IFERROR(IF($I195="y",'Raw Weather Data'!FP193-$N195,"-"),"-")</f>
        <v>-4.5509399999999971</v>
      </c>
      <c r="FQ195" s="313"/>
      <c r="FR195" s="89">
        <f t="shared" ca="1" si="242"/>
        <v>4.5509399999999971</v>
      </c>
      <c r="FS195" s="58">
        <f ca="1">IFERROR(IF($I195="y",'Raw Weather Data'!FS193-$N195,"-"),"-")</f>
        <v>-3.7229399999999941</v>
      </c>
      <c r="FT195" s="313"/>
      <c r="FU195" s="89">
        <f t="shared" ca="1" si="243"/>
        <v>3.7229399999999941</v>
      </c>
      <c r="FV195" s="58">
        <f ca="1">IFERROR(IF($I195="y",'Raw Weather Data'!FV193-$N195,"-"),"-")</f>
        <v>-2.4089400000000012</v>
      </c>
      <c r="FW195" s="313"/>
      <c r="FX195" s="89">
        <f t="shared" ca="1" si="244"/>
        <v>2.4089400000000012</v>
      </c>
      <c r="FY195" s="58">
        <f ca="1">IFERROR(IF($I195="y",'Raw Weather Data'!FY193-$N195,"-"),"-")</f>
        <v>-2.4809399999999897</v>
      </c>
      <c r="FZ195" s="313"/>
      <c r="GA195" s="89">
        <f t="shared" ca="1" si="245"/>
        <v>2.4809399999999897</v>
      </c>
      <c r="GB195" s="58">
        <f ca="1">IFERROR(IF($I195="y",'Raw Weather Data'!GB193-$N195,"-"),"-")</f>
        <v>-3.2009399999999886</v>
      </c>
      <c r="GC195" s="313"/>
      <c r="GD195" s="89">
        <f t="shared" ca="1" si="246"/>
        <v>3.2009399999999886</v>
      </c>
      <c r="GE195" s="58">
        <f ca="1">IFERROR(IF($I195="y",'Raw Weather Data'!GE193-$N195,"-"),"-")</f>
        <v>-1.7969399999999922</v>
      </c>
      <c r="GF195" s="313"/>
      <c r="GG195" s="89">
        <f t="shared" ca="1" si="247"/>
        <v>1.7969399999999922</v>
      </c>
      <c r="GH195" s="46">
        <f ca="1">IFERROR(IF($I195="y",'Raw Weather Data'!GH193-$N195,"-"),"-")</f>
        <v>0.32706000000000301</v>
      </c>
      <c r="GI195" s="313"/>
      <c r="GJ195" s="89">
        <f t="shared" ca="1" si="203"/>
        <v>0.32706000000000301</v>
      </c>
      <c r="GK195" s="58">
        <f ca="1">IFERROR(IF($I195="y",'Raw Weather Data'!GK193-$N195,"-"),"-")</f>
        <v>1.9470600000000076</v>
      </c>
      <c r="GL195" s="313"/>
      <c r="GM195" s="89">
        <f t="shared" ca="1" si="248"/>
        <v>1.9470600000000076</v>
      </c>
      <c r="GN195" s="58">
        <f ca="1">IFERROR(IF($I195="y",'Raw Weather Data'!GN193-$N195,"-"),"-")</f>
        <v>3.243060000000014</v>
      </c>
      <c r="GO195" s="313"/>
      <c r="GP195" s="89">
        <f t="shared" ca="1" si="249"/>
        <v>3.243060000000014</v>
      </c>
      <c r="GQ195" s="58">
        <f ca="1">IFERROR(IF($I195="y",'Raw Weather Data'!GQ193-$N195,"-"),"-")</f>
        <v>2.6670600000000064</v>
      </c>
      <c r="GR195" s="313"/>
      <c r="GS195" s="89">
        <f t="shared" ca="1" si="250"/>
        <v>2.6670600000000064</v>
      </c>
      <c r="GT195" s="58">
        <f ca="1">IFERROR(IF($I195="y",'Raw Weather Data'!GT193-$N195,"-"),"-")</f>
        <v>4.4310600000000022</v>
      </c>
      <c r="GU195" s="313"/>
      <c r="GV195" s="89">
        <f t="shared" ca="1" si="251"/>
        <v>4.4310600000000022</v>
      </c>
      <c r="GW195" s="58">
        <f ca="1">IFERROR(IF($I195="y",'Raw Weather Data'!GW193-$N195,"-"),"-")</f>
        <v>4.3590599999999995</v>
      </c>
      <c r="GX195" s="313"/>
      <c r="GY195" s="89">
        <f t="shared" ca="1" si="252"/>
        <v>4.3590599999999995</v>
      </c>
      <c r="GZ195" s="58" t="str">
        <f ca="1">IFERROR(IF($I195="y",'Raw Weather Data'!GZ193-$N195,"-"),"-")</f>
        <v>-</v>
      </c>
      <c r="HA195" s="313"/>
      <c r="HB195" s="89" t="str">
        <f t="shared" ca="1" si="204"/>
        <v>-</v>
      </c>
      <c r="HC195" s="313"/>
      <c r="HD195" s="313"/>
      <c r="HE195" s="313"/>
    </row>
    <row r="196" spans="8:213" x14ac:dyDescent="0.35">
      <c r="H196" s="301">
        <f t="shared" si="253"/>
        <v>10</v>
      </c>
      <c r="I196" s="301" t="str">
        <f t="shared" si="253"/>
        <v>Y</v>
      </c>
      <c r="M196" s="117">
        <f t="shared" ca="1" si="254"/>
        <v>44782</v>
      </c>
      <c r="N196" s="119">
        <f t="shared" ca="1" si="254"/>
        <v>68.837899999999991</v>
      </c>
      <c r="P196" s="63">
        <f ca="1">IFERROR(IF($I196="y",'Raw Weather Data'!P194-$N196,"-"),"-")</f>
        <v>-0.56789999999999452</v>
      </c>
      <c r="Q196" s="313"/>
      <c r="R196" s="89">
        <f t="shared" ca="1" si="192"/>
        <v>0.56789999999999452</v>
      </c>
      <c r="S196" s="58">
        <f ca="1">IFERROR(IF($I196="y",'Raw Weather Data'!S194-$N196,"-"),"-")</f>
        <v>0.13410000000001787</v>
      </c>
      <c r="T196" s="313"/>
      <c r="U196" s="89">
        <f t="shared" ca="1" si="193"/>
        <v>0.13410000000001787</v>
      </c>
      <c r="V196" s="58">
        <f ca="1">IFERROR(IF($I196="y",'Raw Weather Data'!V194-$N196,"-"),"-")</f>
        <v>2.5461000000000098</v>
      </c>
      <c r="W196" s="313"/>
      <c r="X196" s="89">
        <f t="shared" ca="1" si="194"/>
        <v>2.5461000000000098</v>
      </c>
      <c r="Y196" s="58">
        <f ca="1">IFERROR(IF($I196="y",'Raw Weather Data'!Y194-$N196,"-"),"-")</f>
        <v>3.032100000000014</v>
      </c>
      <c r="Z196" s="313"/>
      <c r="AA196" s="89">
        <f t="shared" ca="1" si="195"/>
        <v>3.032100000000014</v>
      </c>
      <c r="AB196" s="58">
        <f ca="1">IFERROR(IF($I196="y",'Raw Weather Data'!AB194-$N196,"-"),"-")</f>
        <v>2.0601000000000056</v>
      </c>
      <c r="AC196" s="313"/>
      <c r="AD196" s="89">
        <f t="shared" ca="1" si="196"/>
        <v>2.0601000000000056</v>
      </c>
      <c r="AE196" s="58">
        <f ca="1">IFERROR(IF($I196="y",'Raw Weather Data'!AE194-$N196,"-"),"-")</f>
        <v>1.5741000000000156</v>
      </c>
      <c r="AF196" s="313"/>
      <c r="AG196" s="89">
        <f t="shared" ca="1" si="197"/>
        <v>1.5741000000000156</v>
      </c>
      <c r="AH196" s="58">
        <f ca="1">IFERROR(IF($I196="y",'Raw Weather Data'!AH194-$N196,"-"),"-")</f>
        <v>2.7261000000000024</v>
      </c>
      <c r="AI196" s="313"/>
      <c r="AJ196" s="89">
        <f t="shared" ca="1" si="198"/>
        <v>2.7261000000000024</v>
      </c>
      <c r="AK196" s="58">
        <f ca="1">IFERROR(IF($I196="y",'Raw Weather Data'!AK194-$N196,"-"),"-")</f>
        <v>6.110100000000017</v>
      </c>
      <c r="AL196" s="313"/>
      <c r="AM196" s="89">
        <f t="shared" ca="1" si="205"/>
        <v>6.110100000000017</v>
      </c>
      <c r="AN196" s="46">
        <f ca="1">IFERROR(IF($I196="y",'Raw Weather Data'!AN194-$N196,"-"),"-")</f>
        <v>6.0021000000000129</v>
      </c>
      <c r="AO196" s="313"/>
      <c r="AP196" s="89">
        <f t="shared" ca="1" si="206"/>
        <v>6.0021000000000129</v>
      </c>
      <c r="AQ196" s="58">
        <f ca="1">IFERROR(IF($I196="y",'Raw Weather Data'!AQ194-$N196,"-"),"-")</f>
        <v>8.1801000000000101</v>
      </c>
      <c r="AR196" s="313"/>
      <c r="AS196" s="89">
        <f t="shared" ca="1" si="207"/>
        <v>8.1801000000000101</v>
      </c>
      <c r="AT196" s="58">
        <f ca="1">IFERROR(IF($I196="y",'Raw Weather Data'!AT194-$N196,"-"),"-")</f>
        <v>7.4961000000000126</v>
      </c>
      <c r="AU196" s="313"/>
      <c r="AV196" s="89">
        <f t="shared" ca="1" si="208"/>
        <v>7.4961000000000126</v>
      </c>
      <c r="AW196" s="58">
        <f ca="1">IFERROR(IF($I196="y",'Raw Weather Data'!AW194-$N196,"-"),"-")</f>
        <v>10.574100000000016</v>
      </c>
      <c r="AX196" s="313"/>
      <c r="AY196" s="89">
        <f t="shared" ca="1" si="209"/>
        <v>10.574100000000016</v>
      </c>
      <c r="AZ196" s="58">
        <f ca="1">IFERROR(IF($I196="y",'Raw Weather Data'!AZ194-$N196,"-"),"-")</f>
        <v>9.2061000000000064</v>
      </c>
      <c r="BA196" s="313"/>
      <c r="BB196" s="89">
        <f t="shared" ca="1" si="210"/>
        <v>9.2061000000000064</v>
      </c>
      <c r="BC196" s="58">
        <f ca="1">IFERROR(IF($I196="y",'Raw Weather Data'!BC194-$N196,"-"),"-")</f>
        <v>9.3861000000000132</v>
      </c>
      <c r="BD196" s="313"/>
      <c r="BE196" s="89">
        <f t="shared" ca="1" si="211"/>
        <v>9.3861000000000132</v>
      </c>
      <c r="BF196" s="58">
        <f ca="1">IFERROR(IF($I196="y",'Raw Weather Data'!BF194-$N196,"-"),"-")</f>
        <v>10.088100000000011</v>
      </c>
      <c r="BG196" s="313"/>
      <c r="BH196" s="89">
        <f t="shared" ca="1" si="212"/>
        <v>10.088100000000011</v>
      </c>
      <c r="BI196" s="57"/>
      <c r="BJ196" s="57"/>
      <c r="BK196" s="145"/>
      <c r="BN196" s="63">
        <f ca="1">IFERROR(IF($I196="y",'Raw Weather Data'!BN194-$N196,"-"),"-")</f>
        <v>-0.56789999999999452</v>
      </c>
      <c r="BO196" s="313"/>
      <c r="BP196" s="89">
        <f t="shared" ca="1" si="199"/>
        <v>0.56789999999999452</v>
      </c>
      <c r="BQ196" s="58">
        <f ca="1">IFERROR(IF($I196="y",'Raw Weather Data'!BQ194-$N196,"-"),"-")</f>
        <v>0.13410000000001787</v>
      </c>
      <c r="BR196" s="313"/>
      <c r="BS196" s="89">
        <f t="shared" ca="1" si="213"/>
        <v>0.13410000000001787</v>
      </c>
      <c r="BT196" s="58">
        <f ca="1">IFERROR(IF($I196="y",'Raw Weather Data'!BT194-$N196,"-"),"-")</f>
        <v>2.5461000000000098</v>
      </c>
      <c r="BU196" s="313"/>
      <c r="BV196" s="89">
        <f t="shared" ca="1" si="214"/>
        <v>2.5461000000000098</v>
      </c>
      <c r="BW196" s="58">
        <f ca="1">IFERROR(IF($I196="y",'Raw Weather Data'!BW194-$N196,"-"),"-")</f>
        <v>3.032100000000014</v>
      </c>
      <c r="BX196" s="313"/>
      <c r="BY196" s="89">
        <f t="shared" ca="1" si="215"/>
        <v>3.032100000000014</v>
      </c>
      <c r="BZ196" s="58">
        <f ca="1">IFERROR(IF($I196="y",'Raw Weather Data'!BZ194-$N196,"-"),"-")</f>
        <v>2.0601000000000056</v>
      </c>
      <c r="CA196" s="313"/>
      <c r="CB196" s="89">
        <f t="shared" ca="1" si="216"/>
        <v>2.0601000000000056</v>
      </c>
      <c r="CC196" s="58">
        <f ca="1">IFERROR(IF($I196="y",'Raw Weather Data'!CC194-$N196,"-"),"-")</f>
        <v>1.5741000000000156</v>
      </c>
      <c r="CD196" s="313"/>
      <c r="CE196" s="89">
        <f t="shared" ca="1" si="217"/>
        <v>1.5741000000000156</v>
      </c>
      <c r="CF196" s="58">
        <f ca="1">IFERROR(IF($I196="y",'Raw Weather Data'!CF194-$N196,"-"),"-")</f>
        <v>2.7261000000000024</v>
      </c>
      <c r="CG196" s="313"/>
      <c r="CH196" s="89">
        <f t="shared" ca="1" si="218"/>
        <v>2.7261000000000024</v>
      </c>
      <c r="CI196" s="58">
        <f ca="1">IFERROR(IF($I196="y",'Raw Weather Data'!CI194-$N196,"-"),"-")</f>
        <v>6.110100000000017</v>
      </c>
      <c r="CJ196" s="313"/>
      <c r="CK196" s="89">
        <f t="shared" ca="1" si="219"/>
        <v>6.110100000000017</v>
      </c>
      <c r="CL196" s="46">
        <f ca="1">IFERROR(IF($I196="y",'Raw Weather Data'!CL194-$N196,"-"),"-")</f>
        <v>6.0021000000000129</v>
      </c>
      <c r="CM196" s="313"/>
      <c r="CN196" s="89">
        <f t="shared" ca="1" si="220"/>
        <v>6.0021000000000129</v>
      </c>
      <c r="CO196" s="58">
        <f ca="1">IFERROR(IF($I196="y",'Raw Weather Data'!CO194-$N196,"-"),"-")</f>
        <v>8.1801000000000101</v>
      </c>
      <c r="CP196" s="313"/>
      <c r="CQ196" s="89">
        <f t="shared" ca="1" si="221"/>
        <v>8.1801000000000101</v>
      </c>
      <c r="CR196" s="58">
        <f ca="1">IFERROR(IF($I196="y",'Raw Weather Data'!CR194-$N196,"-"),"-")</f>
        <v>7.4961000000000126</v>
      </c>
      <c r="CS196" s="313"/>
      <c r="CT196" s="89">
        <f t="shared" ca="1" si="222"/>
        <v>7.4961000000000126</v>
      </c>
      <c r="CU196" s="58">
        <f ca="1">IFERROR(IF($I196="y",'Raw Weather Data'!CU194-$N196,"-"),"-")</f>
        <v>10.574100000000016</v>
      </c>
      <c r="CV196" s="313"/>
      <c r="CW196" s="89">
        <f t="shared" ca="1" si="223"/>
        <v>10.574100000000016</v>
      </c>
      <c r="CX196" s="58">
        <f ca="1">IFERROR(IF($I196="y",'Raw Weather Data'!CX194-$N196,"-"),"-")</f>
        <v>9.2061000000000064</v>
      </c>
      <c r="CY196" s="313"/>
      <c r="CZ196" s="89">
        <f t="shared" ca="1" si="224"/>
        <v>9.2061000000000064</v>
      </c>
      <c r="DA196" s="58">
        <f ca="1">IFERROR(IF($I196="y",'Raw Weather Data'!DA194-$N196,"-"),"-")</f>
        <v>9.3861000000000132</v>
      </c>
      <c r="DB196" s="313"/>
      <c r="DC196" s="89">
        <f t="shared" ca="1" si="225"/>
        <v>9.3861000000000132</v>
      </c>
      <c r="DD196" s="58">
        <f ca="1">IFERROR(IF($I196="y",'Raw Weather Data'!DD194-$N196,"-"),"-")</f>
        <v>10.088100000000011</v>
      </c>
      <c r="DE196" s="313"/>
      <c r="DF196" s="89">
        <f t="shared" ca="1" si="226"/>
        <v>10.088100000000011</v>
      </c>
      <c r="DG196" s="313" t="str">
        <f ca="1">IFERROR(IF($I196="y",'Raw Weather Data'!DG194-$N196,"-"),"-")</f>
        <v>-</v>
      </c>
      <c r="DH196" s="313"/>
      <c r="DI196" s="313" t="str">
        <f t="shared" ca="1" si="200"/>
        <v>-</v>
      </c>
      <c r="DL196" s="63">
        <f ca="1">IFERROR(IF($I196="y",'Raw Weather Data'!DL194-$N196,"-"),"-")</f>
        <v>8.1000000000130967E-3</v>
      </c>
      <c r="DM196" s="313"/>
      <c r="DN196" s="89">
        <f t="shared" ca="1" si="227"/>
        <v>8.1000000000130967E-3</v>
      </c>
      <c r="DO196" s="58">
        <f ca="1">IFERROR(IF($I196="y",'Raw Weather Data'!DO194-$N196,"-"),"-")</f>
        <v>0.26010000000000844</v>
      </c>
      <c r="DP196" s="313"/>
      <c r="DQ196" s="89">
        <f t="shared" ca="1" si="228"/>
        <v>0.26010000000000844</v>
      </c>
      <c r="DR196" s="58">
        <f ca="1">IFERROR(IF($I196="y",'Raw Weather Data'!DR194-$N196,"-"),"-")</f>
        <v>1.0881000000000114</v>
      </c>
      <c r="DS196" s="313"/>
      <c r="DT196" s="89">
        <f t="shared" ca="1" si="229"/>
        <v>1.0881000000000114</v>
      </c>
      <c r="DU196" s="58">
        <f ca="1">IFERROR(IF($I196="y",'Raw Weather Data'!DU194-$N196,"-"),"-")</f>
        <v>2.6901000000000153</v>
      </c>
      <c r="DV196" s="313"/>
      <c r="DW196" s="89">
        <f t="shared" ca="1" si="230"/>
        <v>2.6901000000000153</v>
      </c>
      <c r="DX196" s="58">
        <f ca="1">IFERROR(IF($I196="y",'Raw Weather Data'!DX194-$N196,"-"),"-")</f>
        <v>2.2941000000000145</v>
      </c>
      <c r="DY196" s="313"/>
      <c r="DZ196" s="89">
        <f t="shared" ca="1" si="231"/>
        <v>2.2941000000000145</v>
      </c>
      <c r="EA196" s="58">
        <f ca="1">IFERROR(IF($I196="y",'Raw Weather Data'!EA194-$N196,"-"),"-")</f>
        <v>1.9161000000000143</v>
      </c>
      <c r="EB196" s="313"/>
      <c r="EC196" s="89">
        <f t="shared" ca="1" si="201"/>
        <v>1.9161000000000143</v>
      </c>
      <c r="ED196" s="58">
        <f ca="1">IFERROR(IF($I196="y",'Raw Weather Data'!ED194-$N196,"-"),"-")</f>
        <v>4.0940999999999974</v>
      </c>
      <c r="EE196" s="313"/>
      <c r="EF196" s="89">
        <f t="shared" ca="1" si="232"/>
        <v>4.0940999999999974</v>
      </c>
      <c r="EG196" s="58">
        <f ca="1">IFERROR(IF($I196="y",'Raw Weather Data'!EG194-$N196,"-"),"-")</f>
        <v>8.072100000000006</v>
      </c>
      <c r="EH196" s="313"/>
      <c r="EI196" s="89">
        <f t="shared" ca="1" si="233"/>
        <v>8.072100000000006</v>
      </c>
      <c r="EJ196" s="46">
        <f ca="1">IFERROR(IF($I196="y",'Raw Weather Data'!EJ194-$N196,"-"),"-")</f>
        <v>7.1361000000000132</v>
      </c>
      <c r="EK196" s="313"/>
      <c r="EL196" s="89">
        <f t="shared" ca="1" si="234"/>
        <v>7.1361000000000132</v>
      </c>
      <c r="EM196" s="58">
        <f ca="1">IFERROR(IF($I196="y",'Raw Weather Data'!EM194-$N196,"-"),"-")</f>
        <v>7.6221000000000174</v>
      </c>
      <c r="EN196" s="313"/>
      <c r="EO196" s="89">
        <f t="shared" ca="1" si="235"/>
        <v>7.6221000000000174</v>
      </c>
      <c r="EP196" s="58">
        <f ca="1">IFERROR(IF($I196="y",'Raw Weather Data'!EP194-$N196,"-"),"-")</f>
        <v>8.1621000000000095</v>
      </c>
      <c r="EQ196" s="313"/>
      <c r="ER196" s="89">
        <f t="shared" ca="1" si="236"/>
        <v>8.1621000000000095</v>
      </c>
      <c r="ES196" s="58">
        <f ca="1">IFERROR(IF($I196="y",'Raw Weather Data'!ES194-$N196,"-"),"-")</f>
        <v>10.610100000000017</v>
      </c>
      <c r="ET196" s="313"/>
      <c r="EU196" s="89">
        <f t="shared" ca="1" si="237"/>
        <v>10.610100000000017</v>
      </c>
      <c r="EV196" s="58">
        <f ca="1">IFERROR(IF($I196="y",'Raw Weather Data'!EV194-$N196,"-"),"-")</f>
        <v>10.178100000000015</v>
      </c>
      <c r="EW196" s="313"/>
      <c r="EX196" s="89">
        <f t="shared" ca="1" si="238"/>
        <v>10.178100000000015</v>
      </c>
      <c r="EY196" s="58">
        <f ca="1">IFERROR(IF($I196="y",'Raw Weather Data'!EY194-$N196,"-"),"-")</f>
        <v>9.0981000000000165</v>
      </c>
      <c r="EZ196" s="313"/>
      <c r="FA196" s="89">
        <f t="shared" ca="1" si="239"/>
        <v>9.0981000000000165</v>
      </c>
      <c r="FB196" s="58" t="str">
        <f ca="1">IFERROR(IF($I196="y",'Raw Weather Data'!FB194-$N196,"-"),"-")</f>
        <v>-</v>
      </c>
      <c r="FC196" s="313"/>
      <c r="FD196" s="89" t="str">
        <f t="shared" ca="1" si="202"/>
        <v>-</v>
      </c>
      <c r="FE196" s="313"/>
      <c r="FF196" s="313"/>
      <c r="FG196" s="313"/>
      <c r="FJ196" s="63">
        <f ca="1">IFERROR(IF($I196="y",'Raw Weather Data'!FJ194-$N196,"-"),"-")</f>
        <v>8.1000000000130967E-3</v>
      </c>
      <c r="FK196" s="313"/>
      <c r="FL196" s="89">
        <f t="shared" ca="1" si="240"/>
        <v>8.1000000000130967E-3</v>
      </c>
      <c r="FM196" s="58">
        <f ca="1">IFERROR(IF($I196="y",'Raw Weather Data'!FM194-$N196,"-"),"-")</f>
        <v>0.26010000000000844</v>
      </c>
      <c r="FN196" s="313"/>
      <c r="FO196" s="89">
        <f t="shared" ca="1" si="241"/>
        <v>0.26010000000000844</v>
      </c>
      <c r="FP196" s="58">
        <f ca="1">IFERROR(IF($I196="y",'Raw Weather Data'!FP194-$N196,"-"),"-")</f>
        <v>1.0881000000000114</v>
      </c>
      <c r="FQ196" s="313"/>
      <c r="FR196" s="89">
        <f t="shared" ca="1" si="242"/>
        <v>1.0881000000000114</v>
      </c>
      <c r="FS196" s="58">
        <f ca="1">IFERROR(IF($I196="y",'Raw Weather Data'!FS194-$N196,"-"),"-")</f>
        <v>2.6901000000000153</v>
      </c>
      <c r="FT196" s="313"/>
      <c r="FU196" s="89">
        <f t="shared" ca="1" si="243"/>
        <v>2.6901000000000153</v>
      </c>
      <c r="FV196" s="58">
        <f ca="1">IFERROR(IF($I196="y",'Raw Weather Data'!FV194-$N196,"-"),"-")</f>
        <v>2.2941000000000145</v>
      </c>
      <c r="FW196" s="313"/>
      <c r="FX196" s="89">
        <f t="shared" ca="1" si="244"/>
        <v>2.2941000000000145</v>
      </c>
      <c r="FY196" s="58">
        <f ca="1">IFERROR(IF($I196="y",'Raw Weather Data'!FY194-$N196,"-"),"-")</f>
        <v>1.9161000000000143</v>
      </c>
      <c r="FZ196" s="313"/>
      <c r="GA196" s="89">
        <f t="shared" ca="1" si="245"/>
        <v>1.9161000000000143</v>
      </c>
      <c r="GB196" s="58">
        <f ca="1">IFERROR(IF($I196="y",'Raw Weather Data'!GB194-$N196,"-"),"-")</f>
        <v>4.0940999999999974</v>
      </c>
      <c r="GC196" s="313"/>
      <c r="GD196" s="89">
        <f t="shared" ca="1" si="246"/>
        <v>4.0940999999999974</v>
      </c>
      <c r="GE196" s="58">
        <f ca="1">IFERROR(IF($I196="y",'Raw Weather Data'!GE194-$N196,"-"),"-")</f>
        <v>8.072100000000006</v>
      </c>
      <c r="GF196" s="313"/>
      <c r="GG196" s="89">
        <f t="shared" ca="1" si="247"/>
        <v>8.072100000000006</v>
      </c>
      <c r="GH196" s="46">
        <f ca="1">IFERROR(IF($I196="y",'Raw Weather Data'!GH194-$N196,"-"),"-")</f>
        <v>7.1361000000000132</v>
      </c>
      <c r="GI196" s="313"/>
      <c r="GJ196" s="89">
        <f t="shared" ca="1" si="203"/>
        <v>7.1361000000000132</v>
      </c>
      <c r="GK196" s="58">
        <f ca="1">IFERROR(IF($I196="y",'Raw Weather Data'!GK194-$N196,"-"),"-")</f>
        <v>7.6221000000000174</v>
      </c>
      <c r="GL196" s="313"/>
      <c r="GM196" s="89">
        <f t="shared" ca="1" si="248"/>
        <v>7.6221000000000174</v>
      </c>
      <c r="GN196" s="58">
        <f ca="1">IFERROR(IF($I196="y",'Raw Weather Data'!GN194-$N196,"-"),"-")</f>
        <v>8.1621000000000095</v>
      </c>
      <c r="GO196" s="313"/>
      <c r="GP196" s="89">
        <f t="shared" ca="1" si="249"/>
        <v>8.1621000000000095</v>
      </c>
      <c r="GQ196" s="58">
        <f ca="1">IFERROR(IF($I196="y",'Raw Weather Data'!GQ194-$N196,"-"),"-")</f>
        <v>10.610100000000017</v>
      </c>
      <c r="GR196" s="313"/>
      <c r="GS196" s="89">
        <f t="shared" ca="1" si="250"/>
        <v>10.610100000000017</v>
      </c>
      <c r="GT196" s="58">
        <f ca="1">IFERROR(IF($I196="y",'Raw Weather Data'!GT194-$N196,"-"),"-")</f>
        <v>10.178100000000015</v>
      </c>
      <c r="GU196" s="313"/>
      <c r="GV196" s="89">
        <f t="shared" ca="1" si="251"/>
        <v>10.178100000000015</v>
      </c>
      <c r="GW196" s="58">
        <f ca="1">IFERROR(IF($I196="y",'Raw Weather Data'!GW194-$N196,"-"),"-")</f>
        <v>9.0981000000000165</v>
      </c>
      <c r="GX196" s="313"/>
      <c r="GY196" s="89">
        <f t="shared" ca="1" si="252"/>
        <v>9.0981000000000165</v>
      </c>
      <c r="GZ196" s="58" t="str">
        <f ca="1">IFERROR(IF($I196="y",'Raw Weather Data'!GZ194-$N196,"-"),"-")</f>
        <v>-</v>
      </c>
      <c r="HA196" s="313"/>
      <c r="HB196" s="89" t="str">
        <f t="shared" ca="1" si="204"/>
        <v>-</v>
      </c>
      <c r="HC196" s="313"/>
      <c r="HD196" s="313"/>
      <c r="HE196" s="313"/>
    </row>
    <row r="197" spans="8:213" x14ac:dyDescent="0.35">
      <c r="H197" s="301">
        <f t="shared" si="253"/>
        <v>11</v>
      </c>
      <c r="I197" s="301" t="str">
        <f t="shared" si="253"/>
        <v>Y</v>
      </c>
      <c r="M197" s="117">
        <f t="shared" ca="1" si="254"/>
        <v>44781</v>
      </c>
      <c r="N197" s="119">
        <f t="shared" ca="1" si="254"/>
        <v>72.465980000000002</v>
      </c>
      <c r="P197" s="63">
        <f ca="1">IFERROR(IF($I197="y",'Raw Weather Data'!P195-$N197,"-"),"-")</f>
        <v>5.5060200000000066</v>
      </c>
      <c r="Q197" s="313"/>
      <c r="R197" s="89">
        <f t="shared" ca="1" si="192"/>
        <v>5.5060200000000066</v>
      </c>
      <c r="S197" s="58">
        <f ca="1">IFERROR(IF($I197="y",'Raw Weather Data'!S195-$N197,"-"),"-")</f>
        <v>7.3960199999999929</v>
      </c>
      <c r="T197" s="313"/>
      <c r="U197" s="89">
        <f t="shared" ca="1" si="193"/>
        <v>7.3960199999999929</v>
      </c>
      <c r="V197" s="58">
        <f ca="1">IFERROR(IF($I197="y",'Raw Weather Data'!V195-$N197,"-"),"-")</f>
        <v>9.2860200000000077</v>
      </c>
      <c r="W197" s="313"/>
      <c r="X197" s="89">
        <f t="shared" ca="1" si="194"/>
        <v>9.2860200000000077</v>
      </c>
      <c r="Y197" s="58">
        <f ca="1">IFERROR(IF($I197="y",'Raw Weather Data'!Y195-$N197,"-"),"-")</f>
        <v>3.6880199999999945</v>
      </c>
      <c r="Z197" s="313"/>
      <c r="AA197" s="89">
        <f t="shared" ca="1" si="195"/>
        <v>3.6880199999999945</v>
      </c>
      <c r="AB197" s="58">
        <f ca="1">IFERROR(IF($I197="y",'Raw Weather Data'!AB195-$N197,"-"),"-")</f>
        <v>2.7880200000000031</v>
      </c>
      <c r="AC197" s="313"/>
      <c r="AD197" s="89">
        <f t="shared" ca="1" si="196"/>
        <v>2.7880200000000031</v>
      </c>
      <c r="AE197" s="58">
        <f ca="1">IFERROR(IF($I197="y",'Raw Weather Data'!AE195-$N197,"-"),"-")</f>
        <v>2.464020000000005</v>
      </c>
      <c r="AF197" s="313"/>
      <c r="AG197" s="89">
        <f t="shared" ca="1" si="197"/>
        <v>2.464020000000005</v>
      </c>
      <c r="AH197" s="58">
        <f ca="1">IFERROR(IF($I197="y",'Raw Weather Data'!AH195-$N197,"-"),"-")</f>
        <v>2.7880200000000031</v>
      </c>
      <c r="AI197" s="313"/>
      <c r="AJ197" s="89">
        <f t="shared" ca="1" si="198"/>
        <v>2.7880200000000031</v>
      </c>
      <c r="AK197" s="58">
        <f ca="1">IFERROR(IF($I197="y",'Raw Weather Data'!AK195-$N197,"-"),"-")</f>
        <v>4.2640200000000021</v>
      </c>
      <c r="AL197" s="313"/>
      <c r="AM197" s="89">
        <f t="shared" ca="1" si="205"/>
        <v>4.2640200000000021</v>
      </c>
      <c r="AN197" s="46">
        <f ca="1">IFERROR(IF($I197="y",'Raw Weather Data'!AN195-$N197,"-"),"-")</f>
        <v>5.7940199999999891</v>
      </c>
      <c r="AO197" s="313"/>
      <c r="AP197" s="89">
        <f t="shared" ca="1" si="206"/>
        <v>5.7940199999999891</v>
      </c>
      <c r="AQ197" s="58">
        <f ca="1">IFERROR(IF($I197="y",'Raw Weather Data'!AQ195-$N197,"-"),"-")</f>
        <v>6.3520200000000102</v>
      </c>
      <c r="AR197" s="313"/>
      <c r="AS197" s="89">
        <f t="shared" ca="1" si="207"/>
        <v>6.3520200000000102</v>
      </c>
      <c r="AT197" s="58">
        <f ca="1">IFERROR(IF($I197="y",'Raw Weather Data'!AT195-$N197,"-"),"-")</f>
        <v>7.9360199999999992</v>
      </c>
      <c r="AU197" s="313"/>
      <c r="AV197" s="89">
        <f t="shared" ca="1" si="208"/>
        <v>7.9360199999999992</v>
      </c>
      <c r="AW197" s="58">
        <f ca="1">IFERROR(IF($I197="y",'Raw Weather Data'!AW195-$N197,"-"),"-")</f>
        <v>5.3440200000000004</v>
      </c>
      <c r="AX197" s="313"/>
      <c r="AY197" s="89">
        <f t="shared" ca="1" si="209"/>
        <v>5.3440200000000004</v>
      </c>
      <c r="AZ197" s="58">
        <f ca="1">IFERROR(IF($I197="y",'Raw Weather Data'!AZ195-$N197,"-"),"-")</f>
        <v>5.1280199999999923</v>
      </c>
      <c r="BA197" s="313"/>
      <c r="BB197" s="89">
        <f t="shared" ca="1" si="210"/>
        <v>5.1280199999999923</v>
      </c>
      <c r="BC197" s="58">
        <f ca="1">IFERROR(IF($I197="y",'Raw Weather Data'!BC195-$N197,"-"),"-")</f>
        <v>6.7660199999999975</v>
      </c>
      <c r="BD197" s="313"/>
      <c r="BE197" s="89">
        <f t="shared" ca="1" si="211"/>
        <v>6.7660199999999975</v>
      </c>
      <c r="BF197" s="58">
        <f ca="1">IFERROR(IF($I197="y",'Raw Weather Data'!BF195-$N197,"-"),"-")</f>
        <v>6.2080200000000048</v>
      </c>
      <c r="BG197" s="313"/>
      <c r="BH197" s="89">
        <f t="shared" ca="1" si="212"/>
        <v>6.2080200000000048</v>
      </c>
      <c r="BI197" s="57"/>
      <c r="BJ197" s="57"/>
      <c r="BK197" s="145"/>
      <c r="BN197" s="63">
        <f ca="1">IFERROR(IF($I197="y",'Raw Weather Data'!BN195-$N197,"-"),"-")</f>
        <v>5.5060200000000066</v>
      </c>
      <c r="BO197" s="313"/>
      <c r="BP197" s="89">
        <f t="shared" ca="1" si="199"/>
        <v>5.5060200000000066</v>
      </c>
      <c r="BQ197" s="58">
        <f ca="1">IFERROR(IF($I197="y",'Raw Weather Data'!BQ195-$N197,"-"),"-")</f>
        <v>7.3960199999999929</v>
      </c>
      <c r="BR197" s="313"/>
      <c r="BS197" s="89">
        <f t="shared" ca="1" si="213"/>
        <v>7.3960199999999929</v>
      </c>
      <c r="BT197" s="58">
        <f ca="1">IFERROR(IF($I197="y",'Raw Weather Data'!BT195-$N197,"-"),"-")</f>
        <v>9.2860200000000077</v>
      </c>
      <c r="BU197" s="313"/>
      <c r="BV197" s="89">
        <f t="shared" ca="1" si="214"/>
        <v>9.2860200000000077</v>
      </c>
      <c r="BW197" s="58">
        <f ca="1">IFERROR(IF($I197="y",'Raw Weather Data'!BW195-$N197,"-"),"-")</f>
        <v>3.6880199999999945</v>
      </c>
      <c r="BX197" s="313"/>
      <c r="BY197" s="89">
        <f t="shared" ca="1" si="215"/>
        <v>3.6880199999999945</v>
      </c>
      <c r="BZ197" s="58">
        <f ca="1">IFERROR(IF($I197="y",'Raw Weather Data'!BZ195-$N197,"-"),"-")</f>
        <v>2.7880200000000031</v>
      </c>
      <c r="CA197" s="313"/>
      <c r="CB197" s="89">
        <f t="shared" ca="1" si="216"/>
        <v>2.7880200000000031</v>
      </c>
      <c r="CC197" s="58">
        <f ca="1">IFERROR(IF($I197="y",'Raw Weather Data'!CC195-$N197,"-"),"-")</f>
        <v>2.464020000000005</v>
      </c>
      <c r="CD197" s="313"/>
      <c r="CE197" s="89">
        <f t="shared" ca="1" si="217"/>
        <v>2.464020000000005</v>
      </c>
      <c r="CF197" s="58">
        <f ca="1">IFERROR(IF($I197="y",'Raw Weather Data'!CF195-$N197,"-"),"-")</f>
        <v>2.7880200000000031</v>
      </c>
      <c r="CG197" s="313"/>
      <c r="CH197" s="89">
        <f t="shared" ca="1" si="218"/>
        <v>2.7880200000000031</v>
      </c>
      <c r="CI197" s="58">
        <f ca="1">IFERROR(IF($I197="y",'Raw Weather Data'!CI195-$N197,"-"),"-")</f>
        <v>4.2640200000000021</v>
      </c>
      <c r="CJ197" s="313"/>
      <c r="CK197" s="89">
        <f t="shared" ca="1" si="219"/>
        <v>4.2640200000000021</v>
      </c>
      <c r="CL197" s="46">
        <f ca="1">IFERROR(IF($I197="y",'Raw Weather Data'!CL195-$N197,"-"),"-")</f>
        <v>5.7940199999999891</v>
      </c>
      <c r="CM197" s="313"/>
      <c r="CN197" s="89">
        <f t="shared" ca="1" si="220"/>
        <v>5.7940199999999891</v>
      </c>
      <c r="CO197" s="58">
        <f ca="1">IFERROR(IF($I197="y",'Raw Weather Data'!CO195-$N197,"-"),"-")</f>
        <v>6.3520200000000102</v>
      </c>
      <c r="CP197" s="313"/>
      <c r="CQ197" s="89">
        <f t="shared" ca="1" si="221"/>
        <v>6.3520200000000102</v>
      </c>
      <c r="CR197" s="58">
        <f ca="1">IFERROR(IF($I197="y",'Raw Weather Data'!CR195-$N197,"-"),"-")</f>
        <v>7.9360199999999992</v>
      </c>
      <c r="CS197" s="313"/>
      <c r="CT197" s="89">
        <f t="shared" ca="1" si="222"/>
        <v>7.9360199999999992</v>
      </c>
      <c r="CU197" s="58">
        <f ca="1">IFERROR(IF($I197="y",'Raw Weather Data'!CU195-$N197,"-"),"-")</f>
        <v>5.3440200000000004</v>
      </c>
      <c r="CV197" s="313"/>
      <c r="CW197" s="89">
        <f t="shared" ca="1" si="223"/>
        <v>5.3440200000000004</v>
      </c>
      <c r="CX197" s="58">
        <f ca="1">IFERROR(IF($I197="y",'Raw Weather Data'!CX195-$N197,"-"),"-")</f>
        <v>5.1280199999999923</v>
      </c>
      <c r="CY197" s="313"/>
      <c r="CZ197" s="89">
        <f t="shared" ca="1" si="224"/>
        <v>5.1280199999999923</v>
      </c>
      <c r="DA197" s="58">
        <f ca="1">IFERROR(IF($I197="y",'Raw Weather Data'!DA195-$N197,"-"),"-")</f>
        <v>6.7660199999999975</v>
      </c>
      <c r="DB197" s="313"/>
      <c r="DC197" s="89">
        <f t="shared" ca="1" si="225"/>
        <v>6.7660199999999975</v>
      </c>
      <c r="DD197" s="58">
        <f ca="1">IFERROR(IF($I197="y",'Raw Weather Data'!DD195-$N197,"-"),"-")</f>
        <v>6.2080200000000048</v>
      </c>
      <c r="DE197" s="313"/>
      <c r="DF197" s="89">
        <f t="shared" ca="1" si="226"/>
        <v>6.2080200000000048</v>
      </c>
      <c r="DG197" s="313" t="str">
        <f ca="1">IFERROR(IF($I197="y",'Raw Weather Data'!DG195-$N197,"-"),"-")</f>
        <v>-</v>
      </c>
      <c r="DH197" s="313"/>
      <c r="DI197" s="313" t="str">
        <f t="shared" ca="1" si="200"/>
        <v>-</v>
      </c>
      <c r="DL197" s="63">
        <f ca="1">IFERROR(IF($I197="y",'Raw Weather Data'!DL195-$N197,"-"),"-")</f>
        <v>4.8940199999999976</v>
      </c>
      <c r="DM197" s="313"/>
      <c r="DN197" s="89">
        <f t="shared" ca="1" si="227"/>
        <v>4.8940199999999976</v>
      </c>
      <c r="DO197" s="58">
        <f ca="1">IFERROR(IF($I197="y",'Raw Weather Data'!DO195-$N197,"-"),"-")</f>
        <v>8.1700199999999938</v>
      </c>
      <c r="DP197" s="313"/>
      <c r="DQ197" s="89">
        <f t="shared" ca="1" si="228"/>
        <v>8.1700199999999938</v>
      </c>
      <c r="DR197" s="58">
        <f ca="1">IFERROR(IF($I197="y",'Raw Weather Data'!DR195-$N197,"-"),"-")</f>
        <v>5.6140200000000107</v>
      </c>
      <c r="DS197" s="313"/>
      <c r="DT197" s="89">
        <f t="shared" ca="1" si="229"/>
        <v>5.6140200000000107</v>
      </c>
      <c r="DU197" s="58">
        <f ca="1">IFERROR(IF($I197="y",'Raw Weather Data'!DU195-$N197,"-"),"-")</f>
        <v>4.4980199999999968</v>
      </c>
      <c r="DV197" s="313"/>
      <c r="DW197" s="89">
        <f t="shared" ca="1" si="230"/>
        <v>4.4980199999999968</v>
      </c>
      <c r="DX197" s="58">
        <f ca="1">IFERROR(IF($I197="y",'Raw Weather Data'!DX195-$N197,"-"),"-")</f>
        <v>3.4180199999999985</v>
      </c>
      <c r="DY197" s="313"/>
      <c r="DZ197" s="89">
        <f t="shared" ca="1" si="231"/>
        <v>3.4180199999999985</v>
      </c>
      <c r="EA197" s="58">
        <f ca="1">IFERROR(IF($I197="y",'Raw Weather Data'!EA195-$N197,"-"),"-")</f>
        <v>2.3920200000000023</v>
      </c>
      <c r="EB197" s="313"/>
      <c r="EC197" s="89">
        <f t="shared" ca="1" si="201"/>
        <v>2.3920200000000023</v>
      </c>
      <c r="ED197" s="58">
        <f ca="1">IFERROR(IF($I197="y",'Raw Weather Data'!ED195-$N197,"-"),"-")</f>
        <v>6.6040199999999913</v>
      </c>
      <c r="EE197" s="313"/>
      <c r="EF197" s="89">
        <f t="shared" ca="1" si="232"/>
        <v>6.6040199999999913</v>
      </c>
      <c r="EG197" s="58">
        <f ca="1">IFERROR(IF($I197="y",'Raw Weather Data'!EG195-$N197,"-"),"-")</f>
        <v>4.714020000000005</v>
      </c>
      <c r="EH197" s="313"/>
      <c r="EI197" s="89">
        <f t="shared" ca="1" si="233"/>
        <v>4.714020000000005</v>
      </c>
      <c r="EJ197" s="46">
        <f ca="1">IFERROR(IF($I197="y",'Raw Weather Data'!EJ195-$N197,"-"),"-")</f>
        <v>4.7320200000000057</v>
      </c>
      <c r="EK197" s="313"/>
      <c r="EL197" s="89">
        <f t="shared" ca="1" si="234"/>
        <v>4.7320200000000057</v>
      </c>
      <c r="EM197" s="58">
        <f ca="1">IFERROR(IF($I197="y",'Raw Weather Data'!EM195-$N197,"-"),"-")</f>
        <v>4.930019999999999</v>
      </c>
      <c r="EN197" s="313"/>
      <c r="EO197" s="89">
        <f t="shared" ca="1" si="235"/>
        <v>4.930019999999999</v>
      </c>
      <c r="EP197" s="58">
        <f ca="1">IFERROR(IF($I197="y",'Raw Weather Data'!EP195-$N197,"-"),"-")</f>
        <v>8.4580200000000048</v>
      </c>
      <c r="EQ197" s="313"/>
      <c r="ER197" s="89">
        <f t="shared" ca="1" si="236"/>
        <v>8.4580200000000048</v>
      </c>
      <c r="ES197" s="58">
        <f ca="1">IFERROR(IF($I197="y",'Raw Weather Data'!ES195-$N197,"-"),"-")</f>
        <v>7.3420199999999909</v>
      </c>
      <c r="ET197" s="313"/>
      <c r="EU197" s="89">
        <f t="shared" ca="1" si="237"/>
        <v>7.3420199999999909</v>
      </c>
      <c r="EV197" s="58">
        <f ca="1">IFERROR(IF($I197="y",'Raw Weather Data'!EV195-$N197,"-"),"-")</f>
        <v>5.7400200000000012</v>
      </c>
      <c r="EW197" s="313"/>
      <c r="EX197" s="89">
        <f t="shared" ca="1" si="238"/>
        <v>5.7400200000000012</v>
      </c>
      <c r="EY197" s="58">
        <f ca="1">IFERROR(IF($I197="y",'Raw Weather Data'!EY195-$N197,"-"),"-")</f>
        <v>6.7300199999999961</v>
      </c>
      <c r="EZ197" s="313"/>
      <c r="FA197" s="89">
        <f t="shared" ca="1" si="239"/>
        <v>6.7300199999999961</v>
      </c>
      <c r="FB197" s="58" t="str">
        <f ca="1">IFERROR(IF($I197="y",'Raw Weather Data'!FB195-$N197,"-"),"-")</f>
        <v>-</v>
      </c>
      <c r="FC197" s="313"/>
      <c r="FD197" s="89" t="str">
        <f t="shared" ca="1" si="202"/>
        <v>-</v>
      </c>
      <c r="FE197" s="313"/>
      <c r="FF197" s="313"/>
      <c r="FG197" s="313"/>
      <c r="FJ197" s="63">
        <f ca="1">IFERROR(IF($I197="y",'Raw Weather Data'!FJ195-$N197,"-"),"-")</f>
        <v>4.8940199999999976</v>
      </c>
      <c r="FK197" s="313"/>
      <c r="FL197" s="89">
        <f t="shared" ca="1" si="240"/>
        <v>4.8940199999999976</v>
      </c>
      <c r="FM197" s="58">
        <f ca="1">IFERROR(IF($I197="y",'Raw Weather Data'!FM195-$N197,"-"),"-")</f>
        <v>8.1700199999999938</v>
      </c>
      <c r="FN197" s="313"/>
      <c r="FO197" s="89">
        <f t="shared" ca="1" si="241"/>
        <v>8.1700199999999938</v>
      </c>
      <c r="FP197" s="58">
        <f ca="1">IFERROR(IF($I197="y",'Raw Weather Data'!FP195-$N197,"-"),"-")</f>
        <v>5.6140200000000107</v>
      </c>
      <c r="FQ197" s="313"/>
      <c r="FR197" s="89">
        <f t="shared" ca="1" si="242"/>
        <v>5.6140200000000107</v>
      </c>
      <c r="FS197" s="58">
        <f ca="1">IFERROR(IF($I197="y",'Raw Weather Data'!FS195-$N197,"-"),"-")</f>
        <v>4.4980199999999968</v>
      </c>
      <c r="FT197" s="313"/>
      <c r="FU197" s="89">
        <f t="shared" ca="1" si="243"/>
        <v>4.4980199999999968</v>
      </c>
      <c r="FV197" s="58">
        <f ca="1">IFERROR(IF($I197="y",'Raw Weather Data'!FV195-$N197,"-"),"-")</f>
        <v>3.4180199999999985</v>
      </c>
      <c r="FW197" s="313"/>
      <c r="FX197" s="89">
        <f t="shared" ca="1" si="244"/>
        <v>3.4180199999999985</v>
      </c>
      <c r="FY197" s="58">
        <f ca="1">IFERROR(IF($I197="y",'Raw Weather Data'!FY195-$N197,"-"),"-")</f>
        <v>2.3920200000000023</v>
      </c>
      <c r="FZ197" s="313"/>
      <c r="GA197" s="89">
        <f t="shared" ca="1" si="245"/>
        <v>2.3920200000000023</v>
      </c>
      <c r="GB197" s="58">
        <f ca="1">IFERROR(IF($I197="y",'Raw Weather Data'!GB195-$N197,"-"),"-")</f>
        <v>6.6040199999999913</v>
      </c>
      <c r="GC197" s="313"/>
      <c r="GD197" s="89">
        <f t="shared" ca="1" si="246"/>
        <v>6.6040199999999913</v>
      </c>
      <c r="GE197" s="58">
        <f ca="1">IFERROR(IF($I197="y",'Raw Weather Data'!GE195-$N197,"-"),"-")</f>
        <v>4.714020000000005</v>
      </c>
      <c r="GF197" s="313"/>
      <c r="GG197" s="89">
        <f t="shared" ca="1" si="247"/>
        <v>4.714020000000005</v>
      </c>
      <c r="GH197" s="46">
        <f ca="1">IFERROR(IF($I197="y",'Raw Weather Data'!GH195-$N197,"-"),"-")</f>
        <v>4.7320200000000057</v>
      </c>
      <c r="GI197" s="313"/>
      <c r="GJ197" s="89">
        <f t="shared" ca="1" si="203"/>
        <v>4.7320200000000057</v>
      </c>
      <c r="GK197" s="58">
        <f ca="1">IFERROR(IF($I197="y",'Raw Weather Data'!GK195-$N197,"-"),"-")</f>
        <v>4.930019999999999</v>
      </c>
      <c r="GL197" s="313"/>
      <c r="GM197" s="89">
        <f t="shared" ca="1" si="248"/>
        <v>4.930019999999999</v>
      </c>
      <c r="GN197" s="58">
        <f ca="1">IFERROR(IF($I197="y",'Raw Weather Data'!GN195-$N197,"-"),"-")</f>
        <v>8.4580200000000048</v>
      </c>
      <c r="GO197" s="313"/>
      <c r="GP197" s="89">
        <f t="shared" ca="1" si="249"/>
        <v>8.4580200000000048</v>
      </c>
      <c r="GQ197" s="58">
        <f ca="1">IFERROR(IF($I197="y",'Raw Weather Data'!GQ195-$N197,"-"),"-")</f>
        <v>7.3420199999999909</v>
      </c>
      <c r="GR197" s="313"/>
      <c r="GS197" s="89">
        <f t="shared" ca="1" si="250"/>
        <v>7.3420199999999909</v>
      </c>
      <c r="GT197" s="58">
        <f ca="1">IFERROR(IF($I197="y",'Raw Weather Data'!GT195-$N197,"-"),"-")</f>
        <v>5.7400200000000012</v>
      </c>
      <c r="GU197" s="313"/>
      <c r="GV197" s="89">
        <f t="shared" ca="1" si="251"/>
        <v>5.7400200000000012</v>
      </c>
      <c r="GW197" s="58">
        <f ca="1">IFERROR(IF($I197="y",'Raw Weather Data'!GW195-$N197,"-"),"-")</f>
        <v>6.7300199999999961</v>
      </c>
      <c r="GX197" s="313"/>
      <c r="GY197" s="89">
        <f t="shared" ca="1" si="252"/>
        <v>6.7300199999999961</v>
      </c>
      <c r="GZ197" s="58" t="str">
        <f ca="1">IFERROR(IF($I197="y",'Raw Weather Data'!GZ195-$N197,"-"),"-")</f>
        <v>-</v>
      </c>
      <c r="HA197" s="313"/>
      <c r="HB197" s="89" t="str">
        <f t="shared" ca="1" si="204"/>
        <v>-</v>
      </c>
      <c r="HC197" s="313"/>
      <c r="HD197" s="313"/>
      <c r="HE197" s="313"/>
    </row>
    <row r="198" spans="8:213" x14ac:dyDescent="0.35">
      <c r="H198" s="301">
        <f t="shared" si="253"/>
        <v>12</v>
      </c>
      <c r="I198" s="301" t="str">
        <f t="shared" si="253"/>
        <v>Y</v>
      </c>
      <c r="M198" s="117">
        <f t="shared" ca="1" si="254"/>
        <v>44780</v>
      </c>
      <c r="N198" s="119">
        <f t="shared" ca="1" si="254"/>
        <v>78.167119999999997</v>
      </c>
      <c r="P198" s="63">
        <f ca="1">IFERROR(IF($I198="y",'Raw Weather Data'!P196-$N198,"-"),"-")</f>
        <v>4.5028800000000047</v>
      </c>
      <c r="Q198" s="313"/>
      <c r="R198" s="89">
        <f t="shared" ca="1" si="192"/>
        <v>4.5028800000000047</v>
      </c>
      <c r="S198" s="58">
        <f ca="1">IFERROR(IF($I198="y",'Raw Weather Data'!S196-$N198,"-"),"-")</f>
        <v>5.582880000000003</v>
      </c>
      <c r="T198" s="313"/>
      <c r="U198" s="89">
        <f t="shared" ca="1" si="193"/>
        <v>5.582880000000003</v>
      </c>
      <c r="V198" s="58">
        <f ca="1">IFERROR(IF($I198="y",'Raw Weather Data'!V196-$N198,"-"),"-")</f>
        <v>4.3048800000000114</v>
      </c>
      <c r="W198" s="313"/>
      <c r="X198" s="89">
        <f t="shared" ca="1" si="194"/>
        <v>4.3048800000000114</v>
      </c>
      <c r="Y198" s="58">
        <f ca="1">IFERROR(IF($I198="y",'Raw Weather Data'!Y196-$N198,"-"),"-")</f>
        <v>3.5308800000000105</v>
      </c>
      <c r="Z198" s="313"/>
      <c r="AA198" s="89">
        <f t="shared" ca="1" si="195"/>
        <v>3.5308800000000105</v>
      </c>
      <c r="AB198" s="58">
        <f ca="1">IFERROR(IF($I198="y",'Raw Weather Data'!AB196-$N198,"-"),"-")</f>
        <v>2.7208800000000082</v>
      </c>
      <c r="AC198" s="313"/>
      <c r="AD198" s="89">
        <f t="shared" ca="1" si="196"/>
        <v>2.7208800000000082</v>
      </c>
      <c r="AE198" s="58">
        <f ca="1">IFERROR(IF($I198="y",'Raw Weather Data'!AE196-$N198,"-"),"-")</f>
        <v>0.61487999999999943</v>
      </c>
      <c r="AF198" s="313"/>
      <c r="AG198" s="89">
        <f t="shared" ca="1" si="197"/>
        <v>0.61487999999999943</v>
      </c>
      <c r="AH198" s="58">
        <f ca="1">IFERROR(IF($I198="y",'Raw Weather Data'!AH196-$N198,"-"),"-")</f>
        <v>0.95687999999999818</v>
      </c>
      <c r="AI198" s="313"/>
      <c r="AJ198" s="89">
        <f t="shared" ca="1" si="198"/>
        <v>0.95687999999999818</v>
      </c>
      <c r="AK198" s="58">
        <f ca="1">IFERROR(IF($I198="y",'Raw Weather Data'!AK196-$N198,"-"),"-")</f>
        <v>1.0288800000000009</v>
      </c>
      <c r="AL198" s="313"/>
      <c r="AM198" s="89">
        <f t="shared" ca="1" si="205"/>
        <v>1.0288800000000009</v>
      </c>
      <c r="AN198" s="46">
        <f ca="1">IFERROR(IF($I198="y",'Raw Weather Data'!AN196-$N198,"-"),"-")</f>
        <v>3.9448799999999977</v>
      </c>
      <c r="AO198" s="313"/>
      <c r="AP198" s="89">
        <f t="shared" ca="1" si="206"/>
        <v>3.9448799999999977</v>
      </c>
      <c r="AQ198" s="58">
        <f ca="1">IFERROR(IF($I198="y",'Raw Weather Data'!AQ196-$N198,"-"),"-")</f>
        <v>2.900880000000015</v>
      </c>
      <c r="AR198" s="313"/>
      <c r="AS198" s="89">
        <f t="shared" ca="1" si="207"/>
        <v>2.900880000000015</v>
      </c>
      <c r="AT198" s="58">
        <f ca="1">IFERROR(IF($I198="y",'Raw Weather Data'!AT196-$N198,"-"),"-")</f>
        <v>2.8800000000046566E-3</v>
      </c>
      <c r="AU198" s="313"/>
      <c r="AV198" s="89">
        <f t="shared" ca="1" si="208"/>
        <v>2.8800000000046566E-3</v>
      </c>
      <c r="AW198" s="58">
        <f ca="1">IFERROR(IF($I198="y",'Raw Weather Data'!AW196-$N198,"-"),"-")</f>
        <v>1.0648800000000023</v>
      </c>
      <c r="AX198" s="313"/>
      <c r="AY198" s="89">
        <f t="shared" ca="1" si="209"/>
        <v>1.0648800000000023</v>
      </c>
      <c r="AZ198" s="58">
        <f ca="1">IFERROR(IF($I198="y",'Raw Weather Data'!AZ196-$N198,"-"),"-")</f>
        <v>1.3708800000000139</v>
      </c>
      <c r="BA198" s="313"/>
      <c r="BB198" s="89">
        <f t="shared" ca="1" si="210"/>
        <v>1.3708800000000139</v>
      </c>
      <c r="BC198" s="58">
        <f ca="1">IFERROR(IF($I198="y",'Raw Weather Data'!BC196-$N198,"-"),"-")</f>
        <v>1.1008800000000036</v>
      </c>
      <c r="BD198" s="313"/>
      <c r="BE198" s="89">
        <f t="shared" ca="1" si="211"/>
        <v>1.1008800000000036</v>
      </c>
      <c r="BF198" s="58">
        <f ca="1">IFERROR(IF($I198="y",'Raw Weather Data'!BF196-$N198,"-"),"-")</f>
        <v>2.0368800000000107</v>
      </c>
      <c r="BG198" s="313"/>
      <c r="BH198" s="89">
        <f t="shared" ca="1" si="212"/>
        <v>2.0368800000000107</v>
      </c>
      <c r="BI198" s="57"/>
      <c r="BJ198" s="57"/>
      <c r="BK198" s="145"/>
      <c r="BN198" s="63">
        <f ca="1">IFERROR(IF($I198="y",'Raw Weather Data'!BN196-$N198,"-"),"-")</f>
        <v>4.5028800000000047</v>
      </c>
      <c r="BO198" s="313"/>
      <c r="BP198" s="89">
        <f t="shared" ca="1" si="199"/>
        <v>4.5028800000000047</v>
      </c>
      <c r="BQ198" s="58">
        <f ca="1">IFERROR(IF($I198="y",'Raw Weather Data'!BQ196-$N198,"-"),"-")</f>
        <v>5.582880000000003</v>
      </c>
      <c r="BR198" s="313"/>
      <c r="BS198" s="89">
        <f t="shared" ca="1" si="213"/>
        <v>5.582880000000003</v>
      </c>
      <c r="BT198" s="58">
        <f ca="1">IFERROR(IF($I198="y",'Raw Weather Data'!BT196-$N198,"-"),"-")</f>
        <v>4.3048800000000114</v>
      </c>
      <c r="BU198" s="313"/>
      <c r="BV198" s="89">
        <f t="shared" ca="1" si="214"/>
        <v>4.3048800000000114</v>
      </c>
      <c r="BW198" s="58">
        <f ca="1">IFERROR(IF($I198="y",'Raw Weather Data'!BW196-$N198,"-"),"-")</f>
        <v>3.5308800000000105</v>
      </c>
      <c r="BX198" s="313"/>
      <c r="BY198" s="89">
        <f t="shared" ca="1" si="215"/>
        <v>3.5308800000000105</v>
      </c>
      <c r="BZ198" s="58">
        <f ca="1">IFERROR(IF($I198="y",'Raw Weather Data'!BZ196-$N198,"-"),"-")</f>
        <v>2.7208800000000082</v>
      </c>
      <c r="CA198" s="313"/>
      <c r="CB198" s="89">
        <f t="shared" ca="1" si="216"/>
        <v>2.7208800000000082</v>
      </c>
      <c r="CC198" s="58">
        <f ca="1">IFERROR(IF($I198="y",'Raw Weather Data'!CC196-$N198,"-"),"-")</f>
        <v>0.61487999999999943</v>
      </c>
      <c r="CD198" s="313"/>
      <c r="CE198" s="89">
        <f t="shared" ca="1" si="217"/>
        <v>0.61487999999999943</v>
      </c>
      <c r="CF198" s="58">
        <f ca="1">IFERROR(IF($I198="y",'Raw Weather Data'!CF196-$N198,"-"),"-")</f>
        <v>0.95687999999999818</v>
      </c>
      <c r="CG198" s="313"/>
      <c r="CH198" s="89">
        <f t="shared" ca="1" si="218"/>
        <v>0.95687999999999818</v>
      </c>
      <c r="CI198" s="58">
        <f ca="1">IFERROR(IF($I198="y",'Raw Weather Data'!CI196-$N198,"-"),"-")</f>
        <v>1.0288800000000009</v>
      </c>
      <c r="CJ198" s="313"/>
      <c r="CK198" s="89">
        <f t="shared" ca="1" si="219"/>
        <v>1.0288800000000009</v>
      </c>
      <c r="CL198" s="46">
        <f ca="1">IFERROR(IF($I198="y",'Raw Weather Data'!CL196-$N198,"-"),"-")</f>
        <v>3.9448799999999977</v>
      </c>
      <c r="CM198" s="313"/>
      <c r="CN198" s="89">
        <f t="shared" ca="1" si="220"/>
        <v>3.9448799999999977</v>
      </c>
      <c r="CO198" s="58">
        <f ca="1">IFERROR(IF($I198="y",'Raw Weather Data'!CO196-$N198,"-"),"-")</f>
        <v>2.900880000000015</v>
      </c>
      <c r="CP198" s="313"/>
      <c r="CQ198" s="89">
        <f t="shared" ca="1" si="221"/>
        <v>2.900880000000015</v>
      </c>
      <c r="CR198" s="58">
        <f ca="1">IFERROR(IF($I198="y",'Raw Weather Data'!CR196-$N198,"-"),"-")</f>
        <v>2.8800000000046566E-3</v>
      </c>
      <c r="CS198" s="313"/>
      <c r="CT198" s="89">
        <f t="shared" ca="1" si="222"/>
        <v>2.8800000000046566E-3</v>
      </c>
      <c r="CU198" s="58">
        <f ca="1">IFERROR(IF($I198="y",'Raw Weather Data'!CU196-$N198,"-"),"-")</f>
        <v>1.0648800000000023</v>
      </c>
      <c r="CV198" s="313"/>
      <c r="CW198" s="89">
        <f t="shared" ca="1" si="223"/>
        <v>1.0648800000000023</v>
      </c>
      <c r="CX198" s="58">
        <f ca="1">IFERROR(IF($I198="y",'Raw Weather Data'!CX196-$N198,"-"),"-")</f>
        <v>1.3708800000000139</v>
      </c>
      <c r="CY198" s="313"/>
      <c r="CZ198" s="89">
        <f t="shared" ca="1" si="224"/>
        <v>1.3708800000000139</v>
      </c>
      <c r="DA198" s="58">
        <f ca="1">IFERROR(IF($I198="y",'Raw Weather Data'!DA196-$N198,"-"),"-")</f>
        <v>1.1008800000000036</v>
      </c>
      <c r="DB198" s="313"/>
      <c r="DC198" s="89">
        <f t="shared" ca="1" si="225"/>
        <v>1.1008800000000036</v>
      </c>
      <c r="DD198" s="58">
        <f ca="1">IFERROR(IF($I198="y",'Raw Weather Data'!DD196-$N198,"-"),"-")</f>
        <v>2.0368800000000107</v>
      </c>
      <c r="DE198" s="313"/>
      <c r="DF198" s="89">
        <f t="shared" ca="1" si="226"/>
        <v>2.0368800000000107</v>
      </c>
      <c r="DG198" s="313" t="str">
        <f ca="1">IFERROR(IF($I198="y",'Raw Weather Data'!DG196-$N198,"-"),"-")</f>
        <v>-</v>
      </c>
      <c r="DH198" s="313"/>
      <c r="DI198" s="313" t="str">
        <f t="shared" ca="1" si="200"/>
        <v>-</v>
      </c>
      <c r="DL198" s="63">
        <f ca="1">IFERROR(IF($I198="y",'Raw Weather Data'!DL196-$N198,"-"),"-")</f>
        <v>4.6648799999999966</v>
      </c>
      <c r="DM198" s="313"/>
      <c r="DN198" s="89">
        <f t="shared" ca="1" si="227"/>
        <v>4.6648799999999966</v>
      </c>
      <c r="DO198" s="58">
        <f ca="1">IFERROR(IF($I198="y",'Raw Weather Data'!DO196-$N198,"-"),"-")</f>
        <v>4.9348800000000068</v>
      </c>
      <c r="DP198" s="313"/>
      <c r="DQ198" s="89">
        <f t="shared" ca="1" si="228"/>
        <v>4.9348800000000068</v>
      </c>
      <c r="DR198" s="58">
        <f ca="1">IFERROR(IF($I198="y",'Raw Weather Data'!DR196-$N198,"-"),"-")</f>
        <v>3.8908799999999957</v>
      </c>
      <c r="DS198" s="313"/>
      <c r="DT198" s="89">
        <f t="shared" ca="1" si="229"/>
        <v>3.8908799999999957</v>
      </c>
      <c r="DU198" s="58">
        <f ca="1">IFERROR(IF($I198="y",'Raw Weather Data'!DU196-$N198,"-"),"-")</f>
        <v>3.0988800000000083</v>
      </c>
      <c r="DV198" s="313"/>
      <c r="DW198" s="89">
        <f t="shared" ca="1" si="230"/>
        <v>3.0988800000000083</v>
      </c>
      <c r="DX198" s="58">
        <f ca="1">IFERROR(IF($I198="y",'Raw Weather Data'!DX196-$N198,"-"),"-")</f>
        <v>1.622879999999995</v>
      </c>
      <c r="DY198" s="313"/>
      <c r="DZ198" s="89">
        <f t="shared" ca="1" si="231"/>
        <v>1.622879999999995</v>
      </c>
      <c r="EA198" s="58">
        <f ca="1">IFERROR(IF($I198="y",'Raw Weather Data'!EA196-$N198,"-"),"-")</f>
        <v>1.6048799999999943</v>
      </c>
      <c r="EB198" s="313"/>
      <c r="EC198" s="89">
        <f t="shared" ca="1" si="201"/>
        <v>1.6048799999999943</v>
      </c>
      <c r="ED198" s="58">
        <f ca="1">IFERROR(IF($I198="y",'Raw Weather Data'!ED196-$N198,"-"),"-")</f>
        <v>-0.14111999999998659</v>
      </c>
      <c r="EE198" s="313"/>
      <c r="EF198" s="89">
        <f t="shared" ca="1" si="232"/>
        <v>0.14111999999998659</v>
      </c>
      <c r="EG198" s="58">
        <f ca="1">IFERROR(IF($I198="y",'Raw Weather Data'!EG196-$N198,"-"),"-")</f>
        <v>-0.14111999999998659</v>
      </c>
      <c r="EH198" s="313"/>
      <c r="EI198" s="89">
        <f t="shared" ca="1" si="233"/>
        <v>0.14111999999998659</v>
      </c>
      <c r="EJ198" s="46">
        <f ca="1">IFERROR(IF($I198="y",'Raw Weather Data'!EJ196-$N198,"-"),"-")</f>
        <v>1.5148799999999909</v>
      </c>
      <c r="EK198" s="313"/>
      <c r="EL198" s="89">
        <f t="shared" ca="1" si="234"/>
        <v>1.5148799999999909</v>
      </c>
      <c r="EM198" s="58">
        <f ca="1">IFERROR(IF($I198="y",'Raw Weather Data'!EM196-$N198,"-"),"-")</f>
        <v>2.9728800000000035</v>
      </c>
      <c r="EN198" s="313"/>
      <c r="EO198" s="89">
        <f t="shared" ca="1" si="235"/>
        <v>2.9728800000000035</v>
      </c>
      <c r="EP198" s="58">
        <f ca="1">IFERROR(IF($I198="y",'Raw Weather Data'!EP196-$N198,"-"),"-")</f>
        <v>2.4148799999999966</v>
      </c>
      <c r="EQ198" s="313"/>
      <c r="ER198" s="89">
        <f t="shared" ca="1" si="236"/>
        <v>2.4148799999999966</v>
      </c>
      <c r="ES198" s="58">
        <f ca="1">IFERROR(IF($I198="y",'Raw Weather Data'!ES196-$N198,"-"),"-")</f>
        <v>1.0648800000000023</v>
      </c>
      <c r="ET198" s="313"/>
      <c r="EU198" s="89">
        <f t="shared" ca="1" si="237"/>
        <v>1.0648800000000023</v>
      </c>
      <c r="EV198" s="58">
        <f ca="1">IFERROR(IF($I198="y",'Raw Weather Data'!EV196-$N198,"-"),"-")</f>
        <v>1.2088800000000077</v>
      </c>
      <c r="EW198" s="313"/>
      <c r="EX198" s="89">
        <f t="shared" ca="1" si="238"/>
        <v>1.2088800000000077</v>
      </c>
      <c r="EY198" s="58">
        <f ca="1">IFERROR(IF($I198="y",'Raw Weather Data'!EY196-$N198,"-"),"-")</f>
        <v>-0.5371200000000016</v>
      </c>
      <c r="EZ198" s="313"/>
      <c r="FA198" s="89">
        <f t="shared" ca="1" si="239"/>
        <v>0.5371200000000016</v>
      </c>
      <c r="FB198" s="58" t="str">
        <f ca="1">IFERROR(IF($I198="y",'Raw Weather Data'!FB196-$N198,"-"),"-")</f>
        <v>-</v>
      </c>
      <c r="FC198" s="313"/>
      <c r="FD198" s="89" t="str">
        <f t="shared" ca="1" si="202"/>
        <v>-</v>
      </c>
      <c r="FE198" s="313"/>
      <c r="FF198" s="313"/>
      <c r="FG198" s="313"/>
      <c r="FJ198" s="63">
        <f ca="1">IFERROR(IF($I198="y",'Raw Weather Data'!FJ196-$N198,"-"),"-")</f>
        <v>4.6648799999999966</v>
      </c>
      <c r="FK198" s="313"/>
      <c r="FL198" s="89">
        <f t="shared" ca="1" si="240"/>
        <v>4.6648799999999966</v>
      </c>
      <c r="FM198" s="58">
        <f ca="1">IFERROR(IF($I198="y",'Raw Weather Data'!FM196-$N198,"-"),"-")</f>
        <v>4.9348800000000068</v>
      </c>
      <c r="FN198" s="313"/>
      <c r="FO198" s="89">
        <f t="shared" ca="1" si="241"/>
        <v>4.9348800000000068</v>
      </c>
      <c r="FP198" s="58">
        <f ca="1">IFERROR(IF($I198="y",'Raw Weather Data'!FP196-$N198,"-"),"-")</f>
        <v>3.8908799999999957</v>
      </c>
      <c r="FQ198" s="313"/>
      <c r="FR198" s="89">
        <f t="shared" ca="1" si="242"/>
        <v>3.8908799999999957</v>
      </c>
      <c r="FS198" s="58">
        <f ca="1">IFERROR(IF($I198="y",'Raw Weather Data'!FS196-$N198,"-"),"-")</f>
        <v>3.0988800000000083</v>
      </c>
      <c r="FT198" s="313"/>
      <c r="FU198" s="89">
        <f t="shared" ca="1" si="243"/>
        <v>3.0988800000000083</v>
      </c>
      <c r="FV198" s="58">
        <f ca="1">IFERROR(IF($I198="y",'Raw Weather Data'!FV196-$N198,"-"),"-")</f>
        <v>1.622879999999995</v>
      </c>
      <c r="FW198" s="313"/>
      <c r="FX198" s="89">
        <f t="shared" ca="1" si="244"/>
        <v>1.622879999999995</v>
      </c>
      <c r="FY198" s="58">
        <f ca="1">IFERROR(IF($I198="y",'Raw Weather Data'!FY196-$N198,"-"),"-")</f>
        <v>1.6048799999999943</v>
      </c>
      <c r="FZ198" s="313"/>
      <c r="GA198" s="89">
        <f t="shared" ca="1" si="245"/>
        <v>1.6048799999999943</v>
      </c>
      <c r="GB198" s="58">
        <f ca="1">IFERROR(IF($I198="y",'Raw Weather Data'!GB196-$N198,"-"),"-")</f>
        <v>-0.14111999999998659</v>
      </c>
      <c r="GC198" s="313"/>
      <c r="GD198" s="89">
        <f t="shared" ca="1" si="246"/>
        <v>0.14111999999998659</v>
      </c>
      <c r="GE198" s="58">
        <f ca="1">IFERROR(IF($I198="y",'Raw Weather Data'!GE196-$N198,"-"),"-")</f>
        <v>-0.14111999999998659</v>
      </c>
      <c r="GF198" s="313"/>
      <c r="GG198" s="89">
        <f t="shared" ca="1" si="247"/>
        <v>0.14111999999998659</v>
      </c>
      <c r="GH198" s="46">
        <f ca="1">IFERROR(IF($I198="y",'Raw Weather Data'!GH196-$N198,"-"),"-")</f>
        <v>1.5148799999999909</v>
      </c>
      <c r="GI198" s="313"/>
      <c r="GJ198" s="89">
        <f t="shared" ca="1" si="203"/>
        <v>1.5148799999999909</v>
      </c>
      <c r="GK198" s="58">
        <f ca="1">IFERROR(IF($I198="y",'Raw Weather Data'!GK196-$N198,"-"),"-")</f>
        <v>2.9728800000000035</v>
      </c>
      <c r="GL198" s="313"/>
      <c r="GM198" s="89">
        <f t="shared" ca="1" si="248"/>
        <v>2.9728800000000035</v>
      </c>
      <c r="GN198" s="58">
        <f ca="1">IFERROR(IF($I198="y",'Raw Weather Data'!GN196-$N198,"-"),"-")</f>
        <v>2.4148799999999966</v>
      </c>
      <c r="GO198" s="313"/>
      <c r="GP198" s="89">
        <f t="shared" ca="1" si="249"/>
        <v>2.4148799999999966</v>
      </c>
      <c r="GQ198" s="58">
        <f ca="1">IFERROR(IF($I198="y",'Raw Weather Data'!GQ196-$N198,"-"),"-")</f>
        <v>1.0648800000000023</v>
      </c>
      <c r="GR198" s="313"/>
      <c r="GS198" s="89">
        <f t="shared" ca="1" si="250"/>
        <v>1.0648800000000023</v>
      </c>
      <c r="GT198" s="58">
        <f ca="1">IFERROR(IF($I198="y",'Raw Weather Data'!GT196-$N198,"-"),"-")</f>
        <v>1.2088800000000077</v>
      </c>
      <c r="GU198" s="313"/>
      <c r="GV198" s="89">
        <f t="shared" ca="1" si="251"/>
        <v>1.2088800000000077</v>
      </c>
      <c r="GW198" s="58">
        <f ca="1">IFERROR(IF($I198="y",'Raw Weather Data'!GW196-$N198,"-"),"-")</f>
        <v>-0.5371200000000016</v>
      </c>
      <c r="GX198" s="313"/>
      <c r="GY198" s="89">
        <f t="shared" ca="1" si="252"/>
        <v>0.5371200000000016</v>
      </c>
      <c r="GZ198" s="58" t="str">
        <f ca="1">IFERROR(IF($I198="y",'Raw Weather Data'!GZ196-$N198,"-"),"-")</f>
        <v>-</v>
      </c>
      <c r="HA198" s="313"/>
      <c r="HB198" s="89" t="str">
        <f t="shared" ca="1" si="204"/>
        <v>-</v>
      </c>
      <c r="HC198" s="313"/>
      <c r="HD198" s="313"/>
      <c r="HE198" s="313"/>
    </row>
    <row r="199" spans="8:213" x14ac:dyDescent="0.35">
      <c r="H199" s="301">
        <f t="shared" si="253"/>
        <v>13</v>
      </c>
      <c r="I199" s="301" t="str">
        <f t="shared" si="253"/>
        <v>Y</v>
      </c>
      <c r="M199" s="117">
        <f t="shared" ca="1" si="254"/>
        <v>44779</v>
      </c>
      <c r="N199" s="119">
        <f t="shared" ca="1" si="254"/>
        <v>83.854939999999999</v>
      </c>
      <c r="P199" s="63">
        <f ca="1">IFERROR(IF($I199="y",'Raw Weather Data'!P197-$N199,"-"),"-")</f>
        <v>-3.9749400000000037</v>
      </c>
      <c r="Q199" s="313"/>
      <c r="R199" s="89">
        <f t="shared" ca="1" si="192"/>
        <v>3.9749400000000037</v>
      </c>
      <c r="S199" s="58">
        <f ca="1">IFERROR(IF($I199="y",'Raw Weather Data'!S197-$N199,"-"),"-")</f>
        <v>-4.0289400000000057</v>
      </c>
      <c r="T199" s="313"/>
      <c r="U199" s="89">
        <f t="shared" ca="1" si="193"/>
        <v>4.0289400000000057</v>
      </c>
      <c r="V199" s="58">
        <f ca="1">IFERROR(IF($I199="y",'Raw Weather Data'!V197-$N199,"-"),"-")</f>
        <v>-3.9749400000000037</v>
      </c>
      <c r="W199" s="313"/>
      <c r="X199" s="89">
        <f t="shared" ca="1" si="194"/>
        <v>3.9749400000000037</v>
      </c>
      <c r="Y199" s="58">
        <f ca="1">IFERROR(IF($I199="y",'Raw Weather Data'!Y197-$N199,"-"),"-")</f>
        <v>-4.4609399999999937</v>
      </c>
      <c r="Z199" s="313"/>
      <c r="AA199" s="89">
        <f t="shared" ca="1" si="195"/>
        <v>4.4609399999999937</v>
      </c>
      <c r="AB199" s="58">
        <f ca="1">IFERROR(IF($I199="y",'Raw Weather Data'!AB197-$N199,"-"),"-")</f>
        <v>-4.3349400000000031</v>
      </c>
      <c r="AC199" s="313"/>
      <c r="AD199" s="89">
        <f t="shared" ca="1" si="196"/>
        <v>4.3349400000000031</v>
      </c>
      <c r="AE199" s="58">
        <f ca="1">IFERROR(IF($I199="y",'Raw Weather Data'!AE197-$N199,"-"),"-")</f>
        <v>-6.7469399999999951</v>
      </c>
      <c r="AF199" s="313"/>
      <c r="AG199" s="89">
        <f t="shared" ca="1" si="197"/>
        <v>6.7469399999999951</v>
      </c>
      <c r="AH199" s="58">
        <f ca="1">IFERROR(IF($I199="y",'Raw Weather Data'!AH197-$N199,"-"),"-")</f>
        <v>-7.0889399999999938</v>
      </c>
      <c r="AI199" s="313"/>
      <c r="AJ199" s="89">
        <f t="shared" ca="1" si="198"/>
        <v>7.0889399999999938</v>
      </c>
      <c r="AK199" s="58">
        <f ca="1">IFERROR(IF($I199="y",'Raw Weather Data'!AK197-$N199,"-"),"-")</f>
        <v>-2.7869399999999871</v>
      </c>
      <c r="AL199" s="313"/>
      <c r="AM199" s="89">
        <f t="shared" ca="1" si="205"/>
        <v>2.7869399999999871</v>
      </c>
      <c r="AN199" s="46">
        <f ca="1">IFERROR(IF($I199="y",'Raw Weather Data'!AN197-$N199,"-"),"-")</f>
        <v>-2.3909400000000005</v>
      </c>
      <c r="AO199" s="313"/>
      <c r="AP199" s="89">
        <f t="shared" ca="1" si="206"/>
        <v>2.3909400000000005</v>
      </c>
      <c r="AQ199" s="58">
        <f ca="1">IFERROR(IF($I199="y",'Raw Weather Data'!AQ197-$N199,"-"),"-")</f>
        <v>-4.8389399999999938</v>
      </c>
      <c r="AR199" s="313"/>
      <c r="AS199" s="89">
        <f t="shared" ca="1" si="207"/>
        <v>4.8389399999999938</v>
      </c>
      <c r="AT199" s="58">
        <f ca="1">IFERROR(IF($I199="y",'Raw Weather Data'!AT197-$N199,"-"),"-")</f>
        <v>-2.3009399999999971</v>
      </c>
      <c r="AU199" s="313"/>
      <c r="AV199" s="89">
        <f t="shared" ca="1" si="208"/>
        <v>2.3009399999999971</v>
      </c>
      <c r="AW199" s="58">
        <f ca="1">IFERROR(IF($I199="y",'Raw Weather Data'!AW197-$N199,"-"),"-")</f>
        <v>-3.1829400000000021</v>
      </c>
      <c r="AX199" s="313"/>
      <c r="AY199" s="89">
        <f t="shared" ca="1" si="209"/>
        <v>3.1829400000000021</v>
      </c>
      <c r="AZ199" s="58">
        <f ca="1">IFERROR(IF($I199="y",'Raw Weather Data'!AZ197-$N199,"-"),"-")</f>
        <v>-3.956940000000003</v>
      </c>
      <c r="BA199" s="313"/>
      <c r="BB199" s="89">
        <f t="shared" ca="1" si="210"/>
        <v>3.956940000000003</v>
      </c>
      <c r="BC199" s="58">
        <f ca="1">IFERROR(IF($I199="y",'Raw Weather Data'!BC197-$N199,"-"),"-")</f>
        <v>-3.1649400000000014</v>
      </c>
      <c r="BD199" s="313"/>
      <c r="BE199" s="89">
        <f t="shared" ca="1" si="211"/>
        <v>3.1649400000000014</v>
      </c>
      <c r="BF199" s="58">
        <f ca="1">IFERROR(IF($I199="y",'Raw Weather Data'!BF197-$N199,"-"),"-")</f>
        <v>-4.6769400000000019</v>
      </c>
      <c r="BG199" s="313"/>
      <c r="BH199" s="89">
        <f t="shared" ca="1" si="212"/>
        <v>4.6769400000000019</v>
      </c>
      <c r="BI199" s="57"/>
      <c r="BJ199" s="57"/>
      <c r="BK199" s="145"/>
      <c r="BN199" s="63">
        <f ca="1">IFERROR(IF($I199="y",'Raw Weather Data'!BN197-$N199,"-"),"-")</f>
        <v>-3.9749400000000037</v>
      </c>
      <c r="BO199" s="313"/>
      <c r="BP199" s="89">
        <f t="shared" ca="1" si="199"/>
        <v>3.9749400000000037</v>
      </c>
      <c r="BQ199" s="58">
        <f ca="1">IFERROR(IF($I199="y",'Raw Weather Data'!BQ197-$N199,"-"),"-")</f>
        <v>-4.0289400000000057</v>
      </c>
      <c r="BR199" s="313"/>
      <c r="BS199" s="89">
        <f t="shared" ca="1" si="213"/>
        <v>4.0289400000000057</v>
      </c>
      <c r="BT199" s="58">
        <f ca="1">IFERROR(IF($I199="y",'Raw Weather Data'!BT197-$N199,"-"),"-")</f>
        <v>-3.9749400000000037</v>
      </c>
      <c r="BU199" s="313"/>
      <c r="BV199" s="89">
        <f t="shared" ca="1" si="214"/>
        <v>3.9749400000000037</v>
      </c>
      <c r="BW199" s="58">
        <f ca="1">IFERROR(IF($I199="y",'Raw Weather Data'!BW197-$N199,"-"),"-")</f>
        <v>-4.4609399999999937</v>
      </c>
      <c r="BX199" s="313"/>
      <c r="BY199" s="89">
        <f t="shared" ca="1" si="215"/>
        <v>4.4609399999999937</v>
      </c>
      <c r="BZ199" s="58">
        <f ca="1">IFERROR(IF($I199="y",'Raw Weather Data'!BZ197-$N199,"-"),"-")</f>
        <v>-4.3349400000000031</v>
      </c>
      <c r="CA199" s="313"/>
      <c r="CB199" s="89">
        <f t="shared" ca="1" si="216"/>
        <v>4.3349400000000031</v>
      </c>
      <c r="CC199" s="58">
        <f ca="1">IFERROR(IF($I199="y",'Raw Weather Data'!CC197-$N199,"-"),"-")</f>
        <v>-6.7469399999999951</v>
      </c>
      <c r="CD199" s="313"/>
      <c r="CE199" s="89">
        <f t="shared" ca="1" si="217"/>
        <v>6.7469399999999951</v>
      </c>
      <c r="CF199" s="58">
        <f ca="1">IFERROR(IF($I199="y",'Raw Weather Data'!CF197-$N199,"-"),"-")</f>
        <v>-7.0889399999999938</v>
      </c>
      <c r="CG199" s="313"/>
      <c r="CH199" s="89">
        <f t="shared" ca="1" si="218"/>
        <v>7.0889399999999938</v>
      </c>
      <c r="CI199" s="58">
        <f ca="1">IFERROR(IF($I199="y",'Raw Weather Data'!CI197-$N199,"-"),"-")</f>
        <v>-2.7869399999999871</v>
      </c>
      <c r="CJ199" s="313"/>
      <c r="CK199" s="89">
        <f t="shared" ca="1" si="219"/>
        <v>2.7869399999999871</v>
      </c>
      <c r="CL199" s="46">
        <f ca="1">IFERROR(IF($I199="y",'Raw Weather Data'!CL197-$N199,"-"),"-")</f>
        <v>-2.3909400000000005</v>
      </c>
      <c r="CM199" s="313"/>
      <c r="CN199" s="89">
        <f t="shared" ca="1" si="220"/>
        <v>2.3909400000000005</v>
      </c>
      <c r="CO199" s="58">
        <f ca="1">IFERROR(IF($I199="y",'Raw Weather Data'!CO197-$N199,"-"),"-")</f>
        <v>-4.8389399999999938</v>
      </c>
      <c r="CP199" s="313"/>
      <c r="CQ199" s="89">
        <f t="shared" ca="1" si="221"/>
        <v>4.8389399999999938</v>
      </c>
      <c r="CR199" s="58">
        <f ca="1">IFERROR(IF($I199="y",'Raw Weather Data'!CR197-$N199,"-"),"-")</f>
        <v>-2.3009399999999971</v>
      </c>
      <c r="CS199" s="313"/>
      <c r="CT199" s="89">
        <f t="shared" ca="1" si="222"/>
        <v>2.3009399999999971</v>
      </c>
      <c r="CU199" s="58">
        <f ca="1">IFERROR(IF($I199="y",'Raw Weather Data'!CU197-$N199,"-"),"-")</f>
        <v>-3.1829400000000021</v>
      </c>
      <c r="CV199" s="313"/>
      <c r="CW199" s="89">
        <f t="shared" ca="1" si="223"/>
        <v>3.1829400000000021</v>
      </c>
      <c r="CX199" s="58">
        <f ca="1">IFERROR(IF($I199="y",'Raw Weather Data'!CX197-$N199,"-"),"-")</f>
        <v>-3.956940000000003</v>
      </c>
      <c r="CY199" s="313"/>
      <c r="CZ199" s="89">
        <f t="shared" ca="1" si="224"/>
        <v>3.956940000000003</v>
      </c>
      <c r="DA199" s="58">
        <f ca="1">IFERROR(IF($I199="y",'Raw Weather Data'!DA197-$N199,"-"),"-")</f>
        <v>-3.1649400000000014</v>
      </c>
      <c r="DB199" s="313"/>
      <c r="DC199" s="89">
        <f t="shared" ca="1" si="225"/>
        <v>3.1649400000000014</v>
      </c>
      <c r="DD199" s="58">
        <f ca="1">IFERROR(IF($I199="y",'Raw Weather Data'!DD197-$N199,"-"),"-")</f>
        <v>-4.6769400000000019</v>
      </c>
      <c r="DE199" s="313"/>
      <c r="DF199" s="89">
        <f t="shared" ca="1" si="226"/>
        <v>4.6769400000000019</v>
      </c>
      <c r="DG199" s="313" t="str">
        <f ca="1">IFERROR(IF($I199="y",'Raw Weather Data'!DG197-$N199,"-"),"-")</f>
        <v>-</v>
      </c>
      <c r="DH199" s="313"/>
      <c r="DI199" s="313" t="str">
        <f t="shared" ca="1" si="200"/>
        <v>-</v>
      </c>
      <c r="DL199" s="63">
        <f ca="1">IFERROR(IF($I199="y",'Raw Weather Data'!DL197-$N199,"-"),"-")</f>
        <v>-3.4529399999999981</v>
      </c>
      <c r="DM199" s="313"/>
      <c r="DN199" s="89">
        <f t="shared" ca="1" si="227"/>
        <v>3.4529399999999981</v>
      </c>
      <c r="DO199" s="58">
        <f ca="1">IFERROR(IF($I199="y",'Raw Weather Data'!DO197-$N199,"-"),"-")</f>
        <v>-3.4889399999999995</v>
      </c>
      <c r="DP199" s="313"/>
      <c r="DQ199" s="89">
        <f t="shared" ca="1" si="228"/>
        <v>3.4889399999999995</v>
      </c>
      <c r="DR199" s="58">
        <f ca="1">IFERROR(IF($I199="y",'Raw Weather Data'!DR197-$N199,"-"),"-")</f>
        <v>-4.8029400000000066</v>
      </c>
      <c r="DS199" s="313"/>
      <c r="DT199" s="89">
        <f t="shared" ca="1" si="229"/>
        <v>4.8029400000000066</v>
      </c>
      <c r="DU199" s="58">
        <f ca="1">IFERROR(IF($I199="y",'Raw Weather Data'!DU197-$N199,"-"),"-")</f>
        <v>-4.7489400000000046</v>
      </c>
      <c r="DV199" s="313"/>
      <c r="DW199" s="89">
        <f t="shared" ca="1" si="230"/>
        <v>4.7489400000000046</v>
      </c>
      <c r="DX199" s="58">
        <f ca="1">IFERROR(IF($I199="y",'Raw Weather Data'!DX197-$N199,"-"),"-")</f>
        <v>-6.1349400000000003</v>
      </c>
      <c r="DY199" s="313"/>
      <c r="DZ199" s="89">
        <f t="shared" ca="1" si="231"/>
        <v>6.1349400000000003</v>
      </c>
      <c r="EA199" s="58">
        <f ca="1">IFERROR(IF($I199="y",'Raw Weather Data'!EA197-$N199,"-"),"-")</f>
        <v>-7.6829400000000021</v>
      </c>
      <c r="EB199" s="313"/>
      <c r="EC199" s="89">
        <f t="shared" ca="1" si="201"/>
        <v>7.6829400000000021</v>
      </c>
      <c r="ED199" s="58">
        <f ca="1">IFERROR(IF($I199="y",'Raw Weather Data'!ED197-$N199,"-"),"-")</f>
        <v>-6.4049399999999963</v>
      </c>
      <c r="EE199" s="313"/>
      <c r="EF199" s="89">
        <f t="shared" ca="1" si="232"/>
        <v>6.4049399999999963</v>
      </c>
      <c r="EG199" s="58">
        <f ca="1">IFERROR(IF($I199="y",'Raw Weather Data'!EG197-$N199,"-"),"-")</f>
        <v>-1.2569400000000002</v>
      </c>
      <c r="EH199" s="313"/>
      <c r="EI199" s="89">
        <f t="shared" ca="1" si="233"/>
        <v>1.2569400000000002</v>
      </c>
      <c r="EJ199" s="46">
        <f ca="1">IFERROR(IF($I199="y",'Raw Weather Data'!EJ197-$N199,"-"),"-")</f>
        <v>-3.3089400000000069</v>
      </c>
      <c r="EK199" s="313"/>
      <c r="EL199" s="89">
        <f t="shared" ca="1" si="234"/>
        <v>3.3089400000000069</v>
      </c>
      <c r="EM199" s="58">
        <f ca="1">IFERROR(IF($I199="y",'Raw Weather Data'!EM197-$N199,"-"),"-")</f>
        <v>-1.3469400000000036</v>
      </c>
      <c r="EN199" s="313"/>
      <c r="EO199" s="89">
        <f t="shared" ca="1" si="235"/>
        <v>1.3469400000000036</v>
      </c>
      <c r="EP199" s="58">
        <f ca="1">IFERROR(IF($I199="y",'Raw Weather Data'!EP197-$N199,"-"),"-")</f>
        <v>-3.5429400000000015</v>
      </c>
      <c r="EQ199" s="313"/>
      <c r="ER199" s="89">
        <f t="shared" ca="1" si="236"/>
        <v>3.5429400000000015</v>
      </c>
      <c r="ES199" s="58">
        <f ca="1">IFERROR(IF($I199="y",'Raw Weather Data'!ES197-$N199,"-"),"-")</f>
        <v>-2.8589399999999898</v>
      </c>
      <c r="ET199" s="313"/>
      <c r="EU199" s="89">
        <f t="shared" ca="1" si="237"/>
        <v>2.8589399999999898</v>
      </c>
      <c r="EV199" s="58">
        <f ca="1">IFERROR(IF($I199="y",'Raw Weather Data'!EV197-$N199,"-"),"-")</f>
        <v>-5.3789400000000001</v>
      </c>
      <c r="EW199" s="313"/>
      <c r="EX199" s="89">
        <f t="shared" ca="1" si="238"/>
        <v>5.3789400000000001</v>
      </c>
      <c r="EY199" s="58">
        <f ca="1">IFERROR(IF($I199="y",'Raw Weather Data'!EY197-$N199,"-"),"-")</f>
        <v>-4.1729400000000112</v>
      </c>
      <c r="EZ199" s="313"/>
      <c r="FA199" s="89">
        <f t="shared" ca="1" si="239"/>
        <v>4.1729400000000112</v>
      </c>
      <c r="FB199" s="58" t="str">
        <f ca="1">IFERROR(IF($I199="y",'Raw Weather Data'!FB197-$N199,"-"),"-")</f>
        <v>-</v>
      </c>
      <c r="FC199" s="313"/>
      <c r="FD199" s="89" t="str">
        <f t="shared" ca="1" si="202"/>
        <v>-</v>
      </c>
      <c r="FE199" s="313"/>
      <c r="FF199" s="313"/>
      <c r="FG199" s="313"/>
      <c r="FJ199" s="63">
        <f ca="1">IFERROR(IF($I199="y",'Raw Weather Data'!FJ197-$N199,"-"),"-")</f>
        <v>-3.4529399999999981</v>
      </c>
      <c r="FK199" s="313"/>
      <c r="FL199" s="89">
        <f t="shared" ca="1" si="240"/>
        <v>3.4529399999999981</v>
      </c>
      <c r="FM199" s="58">
        <f ca="1">IFERROR(IF($I199="y",'Raw Weather Data'!FM197-$N199,"-"),"-")</f>
        <v>-3.4889399999999995</v>
      </c>
      <c r="FN199" s="313"/>
      <c r="FO199" s="89">
        <f t="shared" ca="1" si="241"/>
        <v>3.4889399999999995</v>
      </c>
      <c r="FP199" s="58">
        <f ca="1">IFERROR(IF($I199="y",'Raw Weather Data'!FP197-$N199,"-"),"-")</f>
        <v>-4.8029400000000066</v>
      </c>
      <c r="FQ199" s="313"/>
      <c r="FR199" s="89">
        <f t="shared" ca="1" si="242"/>
        <v>4.8029400000000066</v>
      </c>
      <c r="FS199" s="58">
        <f ca="1">IFERROR(IF($I199="y",'Raw Weather Data'!FS197-$N199,"-"),"-")</f>
        <v>-4.7489400000000046</v>
      </c>
      <c r="FT199" s="313"/>
      <c r="FU199" s="89">
        <f t="shared" ca="1" si="243"/>
        <v>4.7489400000000046</v>
      </c>
      <c r="FV199" s="58">
        <f ca="1">IFERROR(IF($I199="y",'Raw Weather Data'!FV197-$N199,"-"),"-")</f>
        <v>-6.1349400000000003</v>
      </c>
      <c r="FW199" s="313"/>
      <c r="FX199" s="89">
        <f t="shared" ca="1" si="244"/>
        <v>6.1349400000000003</v>
      </c>
      <c r="FY199" s="58">
        <f ca="1">IFERROR(IF($I199="y",'Raw Weather Data'!FY197-$N199,"-"),"-")</f>
        <v>-7.6829400000000021</v>
      </c>
      <c r="FZ199" s="313"/>
      <c r="GA199" s="89">
        <f t="shared" ca="1" si="245"/>
        <v>7.6829400000000021</v>
      </c>
      <c r="GB199" s="58">
        <f ca="1">IFERROR(IF($I199="y",'Raw Weather Data'!GB197-$N199,"-"),"-")</f>
        <v>-6.4049399999999963</v>
      </c>
      <c r="GC199" s="313"/>
      <c r="GD199" s="89">
        <f t="shared" ca="1" si="246"/>
        <v>6.4049399999999963</v>
      </c>
      <c r="GE199" s="58">
        <f ca="1">IFERROR(IF($I199="y",'Raw Weather Data'!GE197-$N199,"-"),"-")</f>
        <v>-1.2569400000000002</v>
      </c>
      <c r="GF199" s="313"/>
      <c r="GG199" s="89">
        <f t="shared" ca="1" si="247"/>
        <v>1.2569400000000002</v>
      </c>
      <c r="GH199" s="46">
        <f ca="1">IFERROR(IF($I199="y",'Raw Weather Data'!GH197-$N199,"-"),"-")</f>
        <v>-3.3089400000000069</v>
      </c>
      <c r="GI199" s="313"/>
      <c r="GJ199" s="89">
        <f t="shared" ca="1" si="203"/>
        <v>3.3089400000000069</v>
      </c>
      <c r="GK199" s="58">
        <f ca="1">IFERROR(IF($I199="y",'Raw Weather Data'!GK197-$N199,"-"),"-")</f>
        <v>-1.3469400000000036</v>
      </c>
      <c r="GL199" s="313"/>
      <c r="GM199" s="89">
        <f t="shared" ca="1" si="248"/>
        <v>1.3469400000000036</v>
      </c>
      <c r="GN199" s="58">
        <f ca="1">IFERROR(IF($I199="y",'Raw Weather Data'!GN197-$N199,"-"),"-")</f>
        <v>-3.5429400000000015</v>
      </c>
      <c r="GO199" s="313"/>
      <c r="GP199" s="89">
        <f t="shared" ca="1" si="249"/>
        <v>3.5429400000000015</v>
      </c>
      <c r="GQ199" s="58">
        <f ca="1">IFERROR(IF($I199="y",'Raw Weather Data'!GQ197-$N199,"-"),"-")</f>
        <v>-2.8589399999999898</v>
      </c>
      <c r="GR199" s="313"/>
      <c r="GS199" s="89">
        <f t="shared" ca="1" si="250"/>
        <v>2.8589399999999898</v>
      </c>
      <c r="GT199" s="58">
        <f ca="1">IFERROR(IF($I199="y",'Raw Weather Data'!GT197-$N199,"-"),"-")</f>
        <v>-5.3789400000000001</v>
      </c>
      <c r="GU199" s="313"/>
      <c r="GV199" s="89">
        <f t="shared" ca="1" si="251"/>
        <v>5.3789400000000001</v>
      </c>
      <c r="GW199" s="58">
        <f ca="1">IFERROR(IF($I199="y",'Raw Weather Data'!GW197-$N199,"-"),"-")</f>
        <v>-4.1729400000000112</v>
      </c>
      <c r="GX199" s="313"/>
      <c r="GY199" s="89">
        <f t="shared" ca="1" si="252"/>
        <v>4.1729400000000112</v>
      </c>
      <c r="GZ199" s="58" t="str">
        <f ca="1">IFERROR(IF($I199="y",'Raw Weather Data'!GZ197-$N199,"-"),"-")</f>
        <v>-</v>
      </c>
      <c r="HA199" s="313"/>
      <c r="HB199" s="89" t="str">
        <f t="shared" ca="1" si="204"/>
        <v>-</v>
      </c>
      <c r="HC199" s="313"/>
      <c r="HD199" s="313"/>
      <c r="HE199" s="313"/>
    </row>
    <row r="200" spans="8:213" x14ac:dyDescent="0.35">
      <c r="H200" s="301">
        <f t="shared" si="253"/>
        <v>14</v>
      </c>
      <c r="I200" s="301" t="str">
        <f t="shared" si="253"/>
        <v>Y</v>
      </c>
      <c r="M200" s="117">
        <f t="shared" ca="1" si="254"/>
        <v>44778</v>
      </c>
      <c r="N200" s="119">
        <f t="shared" ca="1" si="254"/>
        <v>78.642500000000013</v>
      </c>
      <c r="P200" s="63">
        <f ca="1">IFERROR(IF($I200="y",'Raw Weather Data'!P198-$N200,"-"),"-")</f>
        <v>-1.174500000000009</v>
      </c>
      <c r="Q200" s="313"/>
      <c r="R200" s="89">
        <f t="shared" ca="1" si="192"/>
        <v>1.174500000000009</v>
      </c>
      <c r="S200" s="58">
        <f ca="1">IFERROR(IF($I200="y",'Raw Weather Data'!S198-$N200,"-"),"-")</f>
        <v>-1.6965000000000146</v>
      </c>
      <c r="T200" s="313"/>
      <c r="U200" s="89">
        <f t="shared" ca="1" si="193"/>
        <v>1.6965000000000146</v>
      </c>
      <c r="V200" s="58">
        <f ca="1">IFERROR(IF($I200="y",'Raw Weather Data'!V198-$N200,"-"),"-")</f>
        <v>-3.208500000000015</v>
      </c>
      <c r="W200" s="313"/>
      <c r="X200" s="89">
        <f t="shared" ca="1" si="194"/>
        <v>3.208500000000015</v>
      </c>
      <c r="Y200" s="58">
        <f ca="1">IFERROR(IF($I200="y",'Raw Weather Data'!Y198-$N200,"-"),"-")</f>
        <v>-3.8925000000000125</v>
      </c>
      <c r="Z200" s="313"/>
      <c r="AA200" s="89">
        <f t="shared" ca="1" si="195"/>
        <v>3.8925000000000125</v>
      </c>
      <c r="AB200" s="58">
        <f ca="1">IFERROR(IF($I200="y",'Raw Weather Data'!AB198-$N200,"-"),"-")</f>
        <v>-5.6385000000000076</v>
      </c>
      <c r="AC200" s="313"/>
      <c r="AD200" s="89">
        <f t="shared" ca="1" si="196"/>
        <v>5.6385000000000076</v>
      </c>
      <c r="AE200" s="58">
        <f ca="1">IFERROR(IF($I200="y",'Raw Weather Data'!AE198-$N200,"-"),"-")</f>
        <v>-4.8285000000000196</v>
      </c>
      <c r="AF200" s="313"/>
      <c r="AG200" s="89">
        <f t="shared" ca="1" si="197"/>
        <v>4.8285000000000196</v>
      </c>
      <c r="AH200" s="58">
        <f ca="1">IFERROR(IF($I200="y",'Raw Weather Data'!AH198-$N200,"-"),"-")</f>
        <v>0.55349999999998545</v>
      </c>
      <c r="AI200" s="313"/>
      <c r="AJ200" s="89">
        <f t="shared" ca="1" si="198"/>
        <v>0.55349999999998545</v>
      </c>
      <c r="AK200" s="58">
        <f ca="1">IFERROR(IF($I200="y",'Raw Weather Data'!AK198-$N200,"-"),"-")</f>
        <v>2.1554999999999893</v>
      </c>
      <c r="AL200" s="313"/>
      <c r="AM200" s="89">
        <f t="shared" ca="1" si="205"/>
        <v>2.1554999999999893</v>
      </c>
      <c r="AN200" s="46">
        <f ca="1">IFERROR(IF($I200="y",'Raw Weather Data'!AN198-$N200,"-"),"-")</f>
        <v>1.8134999999999906</v>
      </c>
      <c r="AO200" s="313"/>
      <c r="AP200" s="89">
        <f t="shared" ca="1" si="206"/>
        <v>1.8134999999999906</v>
      </c>
      <c r="AQ200" s="58">
        <f ca="1">IFERROR(IF($I200="y",'Raw Weather Data'!AQ198-$N200,"-"),"-")</f>
        <v>3.883499999999998</v>
      </c>
      <c r="AR200" s="313"/>
      <c r="AS200" s="89">
        <f t="shared" ca="1" si="207"/>
        <v>3.883499999999998</v>
      </c>
      <c r="AT200" s="58">
        <f ca="1">IFERROR(IF($I200="y",'Raw Weather Data'!AT198-$N200,"-"),"-")</f>
        <v>2.7314999999999827</v>
      </c>
      <c r="AU200" s="313"/>
      <c r="AV200" s="89">
        <f t="shared" ca="1" si="208"/>
        <v>2.7314999999999827</v>
      </c>
      <c r="AW200" s="58">
        <f ca="1">IFERROR(IF($I200="y",'Raw Weather Data'!AW198-$N200,"-"),"-")</f>
        <v>1.021499999999989</v>
      </c>
      <c r="AX200" s="313"/>
      <c r="AY200" s="89">
        <f t="shared" ca="1" si="209"/>
        <v>1.021499999999989</v>
      </c>
      <c r="AZ200" s="58">
        <f ca="1">IFERROR(IF($I200="y",'Raw Weather Data'!AZ198-$N200,"-"),"-")</f>
        <v>2.4974999999999881</v>
      </c>
      <c r="BA200" s="313"/>
      <c r="BB200" s="89">
        <f t="shared" ca="1" si="210"/>
        <v>2.4974999999999881</v>
      </c>
      <c r="BC200" s="58">
        <f ca="1">IFERROR(IF($I200="y",'Raw Weather Data'!BC198-$N200,"-"),"-")</f>
        <v>0.58949999999998681</v>
      </c>
      <c r="BD200" s="313"/>
      <c r="BE200" s="89">
        <f t="shared" ca="1" si="211"/>
        <v>0.58949999999998681</v>
      </c>
      <c r="BF200" s="58">
        <f ca="1">IFERROR(IF($I200="y",'Raw Weather Data'!BF198-$N200,"-"),"-")</f>
        <v>-0.23850000000001614</v>
      </c>
      <c r="BG200" s="313"/>
      <c r="BH200" s="89">
        <f t="shared" ca="1" si="212"/>
        <v>0.23850000000001614</v>
      </c>
      <c r="BI200" s="57"/>
      <c r="BJ200" s="57"/>
      <c r="BK200" s="145"/>
      <c r="BN200" s="63">
        <f ca="1">IFERROR(IF($I200="y",'Raw Weather Data'!BN198-$N200,"-"),"-")</f>
        <v>-1.174500000000009</v>
      </c>
      <c r="BO200" s="313"/>
      <c r="BP200" s="89">
        <f t="shared" ca="1" si="199"/>
        <v>1.174500000000009</v>
      </c>
      <c r="BQ200" s="58">
        <f ca="1">IFERROR(IF($I200="y",'Raw Weather Data'!BQ198-$N200,"-"),"-")</f>
        <v>-1.6965000000000146</v>
      </c>
      <c r="BR200" s="313"/>
      <c r="BS200" s="89">
        <f t="shared" ca="1" si="213"/>
        <v>1.6965000000000146</v>
      </c>
      <c r="BT200" s="58">
        <f ca="1">IFERROR(IF($I200="y",'Raw Weather Data'!BT198-$N200,"-"),"-")</f>
        <v>-3.208500000000015</v>
      </c>
      <c r="BU200" s="313"/>
      <c r="BV200" s="89">
        <f t="shared" ca="1" si="214"/>
        <v>3.208500000000015</v>
      </c>
      <c r="BW200" s="58">
        <f ca="1">IFERROR(IF($I200="y",'Raw Weather Data'!BW198-$N200,"-"),"-")</f>
        <v>-3.8925000000000125</v>
      </c>
      <c r="BX200" s="313"/>
      <c r="BY200" s="89">
        <f t="shared" ca="1" si="215"/>
        <v>3.8925000000000125</v>
      </c>
      <c r="BZ200" s="58">
        <f ca="1">IFERROR(IF($I200="y",'Raw Weather Data'!BZ198-$N200,"-"),"-")</f>
        <v>-5.6385000000000076</v>
      </c>
      <c r="CA200" s="313"/>
      <c r="CB200" s="89">
        <f t="shared" ca="1" si="216"/>
        <v>5.6385000000000076</v>
      </c>
      <c r="CC200" s="58">
        <f ca="1">IFERROR(IF($I200="y",'Raw Weather Data'!CC198-$N200,"-"),"-")</f>
        <v>-4.8285000000000196</v>
      </c>
      <c r="CD200" s="313"/>
      <c r="CE200" s="89">
        <f t="shared" ca="1" si="217"/>
        <v>4.8285000000000196</v>
      </c>
      <c r="CF200" s="58">
        <f ca="1">IFERROR(IF($I200="y",'Raw Weather Data'!CF198-$N200,"-"),"-")</f>
        <v>0.55349999999998545</v>
      </c>
      <c r="CG200" s="313"/>
      <c r="CH200" s="89">
        <f t="shared" ca="1" si="218"/>
        <v>0.55349999999998545</v>
      </c>
      <c r="CI200" s="58">
        <f ca="1">IFERROR(IF($I200="y",'Raw Weather Data'!CI198-$N200,"-"),"-")</f>
        <v>2.1554999999999893</v>
      </c>
      <c r="CJ200" s="313"/>
      <c r="CK200" s="89">
        <f t="shared" ca="1" si="219"/>
        <v>2.1554999999999893</v>
      </c>
      <c r="CL200" s="46">
        <f ca="1">IFERROR(IF($I200="y",'Raw Weather Data'!CL198-$N200,"-"),"-")</f>
        <v>1.8134999999999906</v>
      </c>
      <c r="CM200" s="313"/>
      <c r="CN200" s="89">
        <f t="shared" ca="1" si="220"/>
        <v>1.8134999999999906</v>
      </c>
      <c r="CO200" s="58">
        <f ca="1">IFERROR(IF($I200="y",'Raw Weather Data'!CO198-$N200,"-"),"-")</f>
        <v>3.883499999999998</v>
      </c>
      <c r="CP200" s="313"/>
      <c r="CQ200" s="89">
        <f t="shared" ca="1" si="221"/>
        <v>3.883499999999998</v>
      </c>
      <c r="CR200" s="58">
        <f ca="1">IFERROR(IF($I200="y",'Raw Weather Data'!CR198-$N200,"-"),"-")</f>
        <v>2.7314999999999827</v>
      </c>
      <c r="CS200" s="313"/>
      <c r="CT200" s="89">
        <f t="shared" ca="1" si="222"/>
        <v>2.7314999999999827</v>
      </c>
      <c r="CU200" s="58">
        <f ca="1">IFERROR(IF($I200="y",'Raw Weather Data'!CU198-$N200,"-"),"-")</f>
        <v>1.021499999999989</v>
      </c>
      <c r="CV200" s="313"/>
      <c r="CW200" s="89">
        <f t="shared" ca="1" si="223"/>
        <v>1.021499999999989</v>
      </c>
      <c r="CX200" s="58">
        <f ca="1">IFERROR(IF($I200="y",'Raw Weather Data'!CX198-$N200,"-"),"-")</f>
        <v>2.4974999999999881</v>
      </c>
      <c r="CY200" s="313"/>
      <c r="CZ200" s="89">
        <f t="shared" ca="1" si="224"/>
        <v>2.4974999999999881</v>
      </c>
      <c r="DA200" s="58">
        <f ca="1">IFERROR(IF($I200="y",'Raw Weather Data'!DA198-$N200,"-"),"-")</f>
        <v>0.58949999999998681</v>
      </c>
      <c r="DB200" s="313"/>
      <c r="DC200" s="89">
        <f t="shared" ca="1" si="225"/>
        <v>0.58949999999998681</v>
      </c>
      <c r="DD200" s="58">
        <f ca="1">IFERROR(IF($I200="y",'Raw Weather Data'!DD198-$N200,"-"),"-")</f>
        <v>-0.23850000000001614</v>
      </c>
      <c r="DE200" s="313"/>
      <c r="DF200" s="89">
        <f t="shared" ca="1" si="226"/>
        <v>0.23850000000001614</v>
      </c>
      <c r="DG200" s="313" t="str">
        <f ca="1">IFERROR(IF($I200="y",'Raw Weather Data'!DG198-$N200,"-"),"-")</f>
        <v>-</v>
      </c>
      <c r="DH200" s="313"/>
      <c r="DI200" s="313" t="str">
        <f t="shared" ca="1" si="200"/>
        <v>-</v>
      </c>
      <c r="DL200" s="63">
        <f ca="1">IFERROR(IF($I200="y",'Raw Weather Data'!DL198-$N200,"-"),"-")</f>
        <v>-1.2105000000000246</v>
      </c>
      <c r="DM200" s="313"/>
      <c r="DN200" s="89">
        <f t="shared" ca="1" si="227"/>
        <v>1.2105000000000246</v>
      </c>
      <c r="DO200" s="58">
        <f ca="1">IFERROR(IF($I200="y",'Raw Weather Data'!DO198-$N200,"-"),"-")</f>
        <v>-2.7045000000000101</v>
      </c>
      <c r="DP200" s="313"/>
      <c r="DQ200" s="89">
        <f t="shared" ca="1" si="228"/>
        <v>2.7045000000000101</v>
      </c>
      <c r="DR200" s="58">
        <f ca="1">IFERROR(IF($I200="y",'Raw Weather Data'!DR198-$N200,"-"),"-")</f>
        <v>-4.9185000000000088</v>
      </c>
      <c r="DS200" s="313"/>
      <c r="DT200" s="89">
        <f t="shared" ca="1" si="229"/>
        <v>4.9185000000000088</v>
      </c>
      <c r="DU200" s="58">
        <f ca="1">IFERROR(IF($I200="y",'Raw Weather Data'!DU198-$N200,"-"),"-")</f>
        <v>-5.116500000000002</v>
      </c>
      <c r="DV200" s="313"/>
      <c r="DW200" s="89">
        <f t="shared" ca="1" si="230"/>
        <v>5.116500000000002</v>
      </c>
      <c r="DX200" s="58">
        <f ca="1">IFERROR(IF($I200="y",'Raw Weather Data'!DX198-$N200,"-"),"-")</f>
        <v>-5.2965000000000089</v>
      </c>
      <c r="DY200" s="313"/>
      <c r="DZ200" s="89">
        <f t="shared" ca="1" si="231"/>
        <v>5.2965000000000089</v>
      </c>
      <c r="EA200" s="58">
        <f ca="1">IFERROR(IF($I200="y",'Raw Weather Data'!EA198-$N200,"-"),"-")</f>
        <v>-4.2165000000000106</v>
      </c>
      <c r="EB200" s="313"/>
      <c r="EC200" s="89">
        <f t="shared" ca="1" si="201"/>
        <v>4.2165000000000106</v>
      </c>
      <c r="ED200" s="58">
        <f ca="1">IFERROR(IF($I200="y",'Raw Weather Data'!ED198-$N200,"-"),"-")</f>
        <v>5.0894999999999868</v>
      </c>
      <c r="EE200" s="313"/>
      <c r="EF200" s="89">
        <f t="shared" ca="1" si="232"/>
        <v>5.0894999999999868</v>
      </c>
      <c r="EG200" s="58">
        <f ca="1">IFERROR(IF($I200="y",'Raw Weather Data'!EG198-$N200,"-"),"-")</f>
        <v>2.1914999999999907</v>
      </c>
      <c r="EH200" s="313"/>
      <c r="EI200" s="89">
        <f t="shared" ca="1" si="233"/>
        <v>2.1914999999999907</v>
      </c>
      <c r="EJ200" s="46">
        <f ca="1">IFERROR(IF($I200="y",'Raw Weather Data'!EJ198-$N200,"-"),"-")</f>
        <v>5.5574999999999903</v>
      </c>
      <c r="EK200" s="313"/>
      <c r="EL200" s="89">
        <f t="shared" ca="1" si="234"/>
        <v>5.5574999999999903</v>
      </c>
      <c r="EM200" s="58">
        <f ca="1">IFERROR(IF($I200="y",'Raw Weather Data'!EM198-$N200,"-"),"-")</f>
        <v>2.7854999999999848</v>
      </c>
      <c r="EN200" s="313"/>
      <c r="EO200" s="89">
        <f t="shared" ca="1" si="235"/>
        <v>2.7854999999999848</v>
      </c>
      <c r="EP200" s="58">
        <f ca="1">IFERROR(IF($I200="y",'Raw Weather Data'!EP198-$N200,"-"),"-")</f>
        <v>2.7314999999999827</v>
      </c>
      <c r="EQ200" s="313"/>
      <c r="ER200" s="89">
        <f t="shared" ca="1" si="236"/>
        <v>2.7314999999999827</v>
      </c>
      <c r="ES200" s="58">
        <f ca="1">IFERROR(IF($I200="y",'Raw Weather Data'!ES198-$N200,"-"),"-")</f>
        <v>-0.16650000000001342</v>
      </c>
      <c r="ET200" s="313"/>
      <c r="EU200" s="89">
        <f t="shared" ca="1" si="237"/>
        <v>0.16650000000001342</v>
      </c>
      <c r="EV200" s="58">
        <f ca="1">IFERROR(IF($I200="y",'Raw Weather Data'!EV198-$N200,"-"),"-")</f>
        <v>1.8314999999999912</v>
      </c>
      <c r="EW200" s="313"/>
      <c r="EX200" s="89">
        <f t="shared" ca="1" si="238"/>
        <v>1.8314999999999912</v>
      </c>
      <c r="EY200" s="58">
        <f ca="1">IFERROR(IF($I200="y",'Raw Weather Data'!EY198-$N200,"-"),"-")</f>
        <v>0.4994999999999834</v>
      </c>
      <c r="EZ200" s="313"/>
      <c r="FA200" s="89">
        <f t="shared" ca="1" si="239"/>
        <v>0.4994999999999834</v>
      </c>
      <c r="FB200" s="58" t="str">
        <f ca="1">IFERROR(IF($I200="y",'Raw Weather Data'!FB198-$N200,"-"),"-")</f>
        <v>-</v>
      </c>
      <c r="FC200" s="313"/>
      <c r="FD200" s="89" t="str">
        <f t="shared" ca="1" si="202"/>
        <v>-</v>
      </c>
      <c r="FE200" s="313"/>
      <c r="FF200" s="313"/>
      <c r="FG200" s="313"/>
      <c r="FJ200" s="63">
        <f ca="1">IFERROR(IF($I200="y",'Raw Weather Data'!FJ198-$N200,"-"),"-")</f>
        <v>-1.2105000000000246</v>
      </c>
      <c r="FK200" s="313"/>
      <c r="FL200" s="89">
        <f t="shared" ca="1" si="240"/>
        <v>1.2105000000000246</v>
      </c>
      <c r="FM200" s="58">
        <f ca="1">IFERROR(IF($I200="y",'Raw Weather Data'!FM198-$N200,"-"),"-")</f>
        <v>-2.7045000000000101</v>
      </c>
      <c r="FN200" s="313"/>
      <c r="FO200" s="89">
        <f t="shared" ca="1" si="241"/>
        <v>2.7045000000000101</v>
      </c>
      <c r="FP200" s="58">
        <f ca="1">IFERROR(IF($I200="y",'Raw Weather Data'!FP198-$N200,"-"),"-")</f>
        <v>-4.9185000000000088</v>
      </c>
      <c r="FQ200" s="313"/>
      <c r="FR200" s="89">
        <f t="shared" ca="1" si="242"/>
        <v>4.9185000000000088</v>
      </c>
      <c r="FS200" s="58">
        <f ca="1">IFERROR(IF($I200="y",'Raw Weather Data'!FS198-$N200,"-"),"-")</f>
        <v>-5.116500000000002</v>
      </c>
      <c r="FT200" s="313"/>
      <c r="FU200" s="89">
        <f t="shared" ca="1" si="243"/>
        <v>5.116500000000002</v>
      </c>
      <c r="FV200" s="58">
        <f ca="1">IFERROR(IF($I200="y",'Raw Weather Data'!FV198-$N200,"-"),"-")</f>
        <v>-5.2965000000000089</v>
      </c>
      <c r="FW200" s="313"/>
      <c r="FX200" s="89">
        <f t="shared" ca="1" si="244"/>
        <v>5.2965000000000089</v>
      </c>
      <c r="FY200" s="58">
        <f ca="1">IFERROR(IF($I200="y",'Raw Weather Data'!FY198-$N200,"-"),"-")</f>
        <v>-4.2165000000000106</v>
      </c>
      <c r="FZ200" s="313"/>
      <c r="GA200" s="89">
        <f t="shared" ca="1" si="245"/>
        <v>4.2165000000000106</v>
      </c>
      <c r="GB200" s="58">
        <f ca="1">IFERROR(IF($I200="y",'Raw Weather Data'!GB198-$N200,"-"),"-")</f>
        <v>5.0894999999999868</v>
      </c>
      <c r="GC200" s="313"/>
      <c r="GD200" s="89">
        <f t="shared" ca="1" si="246"/>
        <v>5.0894999999999868</v>
      </c>
      <c r="GE200" s="58">
        <f ca="1">IFERROR(IF($I200="y",'Raw Weather Data'!GE198-$N200,"-"),"-")</f>
        <v>2.1914999999999907</v>
      </c>
      <c r="GF200" s="313"/>
      <c r="GG200" s="89">
        <f t="shared" ca="1" si="247"/>
        <v>2.1914999999999907</v>
      </c>
      <c r="GH200" s="46">
        <f ca="1">IFERROR(IF($I200="y",'Raw Weather Data'!GH198-$N200,"-"),"-")</f>
        <v>5.5574999999999903</v>
      </c>
      <c r="GI200" s="313"/>
      <c r="GJ200" s="89">
        <f t="shared" ca="1" si="203"/>
        <v>5.5574999999999903</v>
      </c>
      <c r="GK200" s="58">
        <f ca="1">IFERROR(IF($I200="y",'Raw Weather Data'!GK198-$N200,"-"),"-")</f>
        <v>2.7854999999999848</v>
      </c>
      <c r="GL200" s="313"/>
      <c r="GM200" s="89">
        <f t="shared" ca="1" si="248"/>
        <v>2.7854999999999848</v>
      </c>
      <c r="GN200" s="58">
        <f ca="1">IFERROR(IF($I200="y",'Raw Weather Data'!GN198-$N200,"-"),"-")</f>
        <v>2.7314999999999827</v>
      </c>
      <c r="GO200" s="313"/>
      <c r="GP200" s="89">
        <f t="shared" ca="1" si="249"/>
        <v>2.7314999999999827</v>
      </c>
      <c r="GQ200" s="58">
        <f ca="1">IFERROR(IF($I200="y",'Raw Weather Data'!GQ198-$N200,"-"),"-")</f>
        <v>-0.16650000000001342</v>
      </c>
      <c r="GR200" s="313"/>
      <c r="GS200" s="89">
        <f t="shared" ca="1" si="250"/>
        <v>0.16650000000001342</v>
      </c>
      <c r="GT200" s="58">
        <f ca="1">IFERROR(IF($I200="y",'Raw Weather Data'!GT198-$N200,"-"),"-")</f>
        <v>1.8314999999999912</v>
      </c>
      <c r="GU200" s="313"/>
      <c r="GV200" s="89">
        <f t="shared" ca="1" si="251"/>
        <v>1.8314999999999912</v>
      </c>
      <c r="GW200" s="58">
        <f ca="1">IFERROR(IF($I200="y",'Raw Weather Data'!GW198-$N200,"-"),"-")</f>
        <v>0.4994999999999834</v>
      </c>
      <c r="GX200" s="313"/>
      <c r="GY200" s="89">
        <f t="shared" ca="1" si="252"/>
        <v>0.4994999999999834</v>
      </c>
      <c r="GZ200" s="58" t="str">
        <f ca="1">IFERROR(IF($I200="y",'Raw Weather Data'!GZ198-$N200,"-"),"-")</f>
        <v>-</v>
      </c>
      <c r="HA200" s="313"/>
      <c r="HB200" s="89" t="str">
        <f t="shared" ca="1" si="204"/>
        <v>-</v>
      </c>
      <c r="HC200" s="313"/>
      <c r="HD200" s="313"/>
      <c r="HE200" s="313"/>
    </row>
    <row r="201" spans="8:213" x14ac:dyDescent="0.35">
      <c r="H201" s="301">
        <f t="shared" si="253"/>
        <v>15</v>
      </c>
      <c r="I201" s="301" t="str">
        <f t="shared" si="253"/>
        <v>Y</v>
      </c>
      <c r="M201" s="117">
        <f t="shared" ca="1" si="254"/>
        <v>44777</v>
      </c>
      <c r="N201" s="119">
        <f t="shared" ca="1" si="254"/>
        <v>76.311679999999996</v>
      </c>
      <c r="P201" s="63">
        <f ca="1">IFERROR(IF($I201="y",'Raw Weather Data'!P199-$N201,"-"),"-")</f>
        <v>1.4083200000000033</v>
      </c>
      <c r="Q201" s="313"/>
      <c r="R201" s="89">
        <f t="shared" ca="1" si="192"/>
        <v>1.4083200000000033</v>
      </c>
      <c r="S201" s="58">
        <f ca="1">IFERROR(IF($I201="y",'Raw Weather Data'!S199-$N201,"-"),"-")</f>
        <v>-0.19368000000000052</v>
      </c>
      <c r="T201" s="313"/>
      <c r="U201" s="89">
        <f t="shared" ca="1" si="193"/>
        <v>0.19368000000000052</v>
      </c>
      <c r="V201" s="58">
        <f ca="1">IFERROR(IF($I201="y",'Raw Weather Data'!V199-$N201,"-"),"-")</f>
        <v>-1.2556799999999839</v>
      </c>
      <c r="W201" s="313"/>
      <c r="X201" s="89">
        <f t="shared" ca="1" si="194"/>
        <v>1.2556799999999839</v>
      </c>
      <c r="Y201" s="58">
        <f ca="1">IFERROR(IF($I201="y",'Raw Weather Data'!Y199-$N201,"-"),"-")</f>
        <v>-1.9036799999999943</v>
      </c>
      <c r="Z201" s="313"/>
      <c r="AA201" s="89">
        <f t="shared" ca="1" si="195"/>
        <v>1.9036799999999943</v>
      </c>
      <c r="AB201" s="58">
        <f ca="1">IFERROR(IF($I201="y",'Raw Weather Data'!AB199-$N201,"-"),"-")</f>
        <v>4.0320000000008349E-2</v>
      </c>
      <c r="AC201" s="313"/>
      <c r="AD201" s="89">
        <f t="shared" ca="1" si="196"/>
        <v>4.0320000000008349E-2</v>
      </c>
      <c r="AE201" s="58">
        <f ca="1">IFERROR(IF($I201="y",'Raw Weather Data'!AE199-$N201,"-"),"-")</f>
        <v>4.5763200000000097</v>
      </c>
      <c r="AF201" s="313"/>
      <c r="AG201" s="89">
        <f t="shared" ca="1" si="197"/>
        <v>4.5763200000000097</v>
      </c>
      <c r="AH201" s="58">
        <f ca="1">IFERROR(IF($I201="y",'Raw Weather Data'!AH199-$N201,"-"),"-")</f>
        <v>6.8263200000000097</v>
      </c>
      <c r="AI201" s="313"/>
      <c r="AJ201" s="89">
        <f t="shared" ca="1" si="198"/>
        <v>6.8263200000000097</v>
      </c>
      <c r="AK201" s="58">
        <f ca="1">IFERROR(IF($I201="y",'Raw Weather Data'!AK199-$N201,"-"),"-")</f>
        <v>7.1143200000000064</v>
      </c>
      <c r="AL201" s="313"/>
      <c r="AM201" s="89">
        <f t="shared" ca="1" si="205"/>
        <v>7.1143200000000064</v>
      </c>
      <c r="AN201" s="46">
        <f ca="1">IFERROR(IF($I201="y",'Raw Weather Data'!AN199-$N201,"-"),"-")</f>
        <v>6.8263200000000097</v>
      </c>
      <c r="AO201" s="313"/>
      <c r="AP201" s="89">
        <f t="shared" ca="1" si="206"/>
        <v>6.8263200000000097</v>
      </c>
      <c r="AQ201" s="58">
        <f ca="1">IFERROR(IF($I201="y",'Raw Weather Data'!AQ199-$N201,"-"),"-")</f>
        <v>5.5123200000000026</v>
      </c>
      <c r="AR201" s="313"/>
      <c r="AS201" s="89">
        <f t="shared" ca="1" si="207"/>
        <v>5.5123200000000026</v>
      </c>
      <c r="AT201" s="58">
        <f ca="1">IFERROR(IF($I201="y",'Raw Weather Data'!AT199-$N201,"-"),"-")</f>
        <v>4.0363200000000035</v>
      </c>
      <c r="AU201" s="313"/>
      <c r="AV201" s="89">
        <f t="shared" ca="1" si="208"/>
        <v>4.0363200000000035</v>
      </c>
      <c r="AW201" s="58">
        <f ca="1">IFERROR(IF($I201="y",'Raw Weather Data'!AW199-$N201,"-"),"-")</f>
        <v>4.3963200000000029</v>
      </c>
      <c r="AX201" s="313"/>
      <c r="AY201" s="89">
        <f t="shared" ca="1" si="209"/>
        <v>4.3963200000000029</v>
      </c>
      <c r="AZ201" s="58">
        <f ca="1">IFERROR(IF($I201="y",'Raw Weather Data'!AZ199-$N201,"-"),"-")</f>
        <v>2.2363200000000063</v>
      </c>
      <c r="BA201" s="313"/>
      <c r="BB201" s="89">
        <f t="shared" ca="1" si="210"/>
        <v>2.2363200000000063</v>
      </c>
      <c r="BC201" s="58">
        <f ca="1">IFERROR(IF($I201="y",'Raw Weather Data'!BC199-$N201,"-"),"-")</f>
        <v>1.8223200000000048</v>
      </c>
      <c r="BD201" s="313"/>
      <c r="BE201" s="89">
        <f t="shared" ca="1" si="211"/>
        <v>1.8223200000000048</v>
      </c>
      <c r="BF201" s="58">
        <f ca="1">IFERROR(IF($I201="y",'Raw Weather Data'!BF199-$N201,"-"),"-")</f>
        <v>2.2363200000000063</v>
      </c>
      <c r="BG201" s="313"/>
      <c r="BH201" s="89">
        <f t="shared" ca="1" si="212"/>
        <v>2.2363200000000063</v>
      </c>
      <c r="BI201" s="57"/>
      <c r="BJ201" s="57"/>
      <c r="BK201" s="145"/>
      <c r="BN201" s="63">
        <f ca="1">IFERROR(IF($I201="y",'Raw Weather Data'!BN199-$N201,"-"),"-")</f>
        <v>1.4083200000000033</v>
      </c>
      <c r="BO201" s="313"/>
      <c r="BP201" s="89">
        <f t="shared" ca="1" si="199"/>
        <v>1.4083200000000033</v>
      </c>
      <c r="BQ201" s="58">
        <f ca="1">IFERROR(IF($I201="y",'Raw Weather Data'!BQ199-$N201,"-"),"-")</f>
        <v>-0.19368000000000052</v>
      </c>
      <c r="BR201" s="313"/>
      <c r="BS201" s="89">
        <f t="shared" ca="1" si="213"/>
        <v>0.19368000000000052</v>
      </c>
      <c r="BT201" s="58">
        <f ca="1">IFERROR(IF($I201="y",'Raw Weather Data'!BT199-$N201,"-"),"-")</f>
        <v>-1.2556799999999839</v>
      </c>
      <c r="BU201" s="313"/>
      <c r="BV201" s="89">
        <f t="shared" ca="1" si="214"/>
        <v>1.2556799999999839</v>
      </c>
      <c r="BW201" s="58">
        <f ca="1">IFERROR(IF($I201="y",'Raw Weather Data'!BW199-$N201,"-"),"-")</f>
        <v>-1.9036799999999943</v>
      </c>
      <c r="BX201" s="313"/>
      <c r="BY201" s="89">
        <f t="shared" ca="1" si="215"/>
        <v>1.9036799999999943</v>
      </c>
      <c r="BZ201" s="58">
        <f ca="1">IFERROR(IF($I201="y",'Raw Weather Data'!BZ199-$N201,"-"),"-")</f>
        <v>4.0320000000008349E-2</v>
      </c>
      <c r="CA201" s="313"/>
      <c r="CB201" s="89">
        <f t="shared" ca="1" si="216"/>
        <v>4.0320000000008349E-2</v>
      </c>
      <c r="CC201" s="58">
        <f ca="1">IFERROR(IF($I201="y",'Raw Weather Data'!CC199-$N201,"-"),"-")</f>
        <v>4.5763200000000097</v>
      </c>
      <c r="CD201" s="313"/>
      <c r="CE201" s="89">
        <f t="shared" ca="1" si="217"/>
        <v>4.5763200000000097</v>
      </c>
      <c r="CF201" s="58">
        <f ca="1">IFERROR(IF($I201="y",'Raw Weather Data'!CF199-$N201,"-"),"-")</f>
        <v>6.8263200000000097</v>
      </c>
      <c r="CG201" s="313"/>
      <c r="CH201" s="89">
        <f t="shared" ca="1" si="218"/>
        <v>6.8263200000000097</v>
      </c>
      <c r="CI201" s="58">
        <f ca="1">IFERROR(IF($I201="y",'Raw Weather Data'!CI199-$N201,"-"),"-")</f>
        <v>7.1143200000000064</v>
      </c>
      <c r="CJ201" s="313"/>
      <c r="CK201" s="89">
        <f t="shared" ca="1" si="219"/>
        <v>7.1143200000000064</v>
      </c>
      <c r="CL201" s="46">
        <f ca="1">IFERROR(IF($I201="y",'Raw Weather Data'!CL199-$N201,"-"),"-")</f>
        <v>6.8263200000000097</v>
      </c>
      <c r="CM201" s="313"/>
      <c r="CN201" s="89">
        <f t="shared" ca="1" si="220"/>
        <v>6.8263200000000097</v>
      </c>
      <c r="CO201" s="58">
        <f ca="1">IFERROR(IF($I201="y",'Raw Weather Data'!CO199-$N201,"-"),"-")</f>
        <v>5.5123200000000026</v>
      </c>
      <c r="CP201" s="313"/>
      <c r="CQ201" s="89">
        <f t="shared" ca="1" si="221"/>
        <v>5.5123200000000026</v>
      </c>
      <c r="CR201" s="58">
        <f ca="1">IFERROR(IF($I201="y",'Raw Weather Data'!CR199-$N201,"-"),"-")</f>
        <v>4.0363200000000035</v>
      </c>
      <c r="CS201" s="313"/>
      <c r="CT201" s="89">
        <f t="shared" ca="1" si="222"/>
        <v>4.0363200000000035</v>
      </c>
      <c r="CU201" s="58">
        <f ca="1">IFERROR(IF($I201="y",'Raw Weather Data'!CU199-$N201,"-"),"-")</f>
        <v>4.3963200000000029</v>
      </c>
      <c r="CV201" s="313"/>
      <c r="CW201" s="89">
        <f t="shared" ca="1" si="223"/>
        <v>4.3963200000000029</v>
      </c>
      <c r="CX201" s="58">
        <f ca="1">IFERROR(IF($I201="y",'Raw Weather Data'!CX199-$N201,"-"),"-")</f>
        <v>2.2363200000000063</v>
      </c>
      <c r="CY201" s="313"/>
      <c r="CZ201" s="89">
        <f t="shared" ca="1" si="224"/>
        <v>2.2363200000000063</v>
      </c>
      <c r="DA201" s="58">
        <f ca="1">IFERROR(IF($I201="y",'Raw Weather Data'!DA199-$N201,"-"),"-")</f>
        <v>1.8223200000000048</v>
      </c>
      <c r="DB201" s="313"/>
      <c r="DC201" s="89">
        <f t="shared" ca="1" si="225"/>
        <v>1.8223200000000048</v>
      </c>
      <c r="DD201" s="58">
        <f ca="1">IFERROR(IF($I201="y",'Raw Weather Data'!DD199-$N201,"-"),"-")</f>
        <v>2.2363200000000063</v>
      </c>
      <c r="DE201" s="313"/>
      <c r="DF201" s="89">
        <f t="shared" ca="1" si="226"/>
        <v>2.2363200000000063</v>
      </c>
      <c r="DG201" s="313" t="str">
        <f ca="1">IFERROR(IF($I201="y",'Raw Weather Data'!DG199-$N201,"-"),"-")</f>
        <v>-</v>
      </c>
      <c r="DH201" s="313"/>
      <c r="DI201" s="313" t="str">
        <f t="shared" ca="1" si="200"/>
        <v>-</v>
      </c>
      <c r="DL201" s="63">
        <f ca="1">IFERROR(IF($I201="y",'Raw Weather Data'!DL199-$N201,"-"),"-")</f>
        <v>-0.67967999999999051</v>
      </c>
      <c r="DM201" s="313"/>
      <c r="DN201" s="89">
        <f t="shared" ca="1" si="227"/>
        <v>0.67967999999999051</v>
      </c>
      <c r="DO201" s="58">
        <f ca="1">IFERROR(IF($I201="y",'Raw Weather Data'!DO199-$N201,"-"),"-")</f>
        <v>-1.705680000000001</v>
      </c>
      <c r="DP201" s="313"/>
      <c r="DQ201" s="89">
        <f t="shared" ca="1" si="228"/>
        <v>1.705680000000001</v>
      </c>
      <c r="DR201" s="58">
        <f ca="1">IFERROR(IF($I201="y",'Raw Weather Data'!DR199-$N201,"-"),"-")</f>
        <v>-2.2816799999999944</v>
      </c>
      <c r="DS201" s="313"/>
      <c r="DT201" s="89">
        <f t="shared" ca="1" si="229"/>
        <v>2.2816799999999944</v>
      </c>
      <c r="DU201" s="58">
        <f ca="1">IFERROR(IF($I201="y",'Raw Weather Data'!DU199-$N201,"-"),"-")</f>
        <v>-1.1116799999999927</v>
      </c>
      <c r="DV201" s="313"/>
      <c r="DW201" s="89">
        <f t="shared" ca="1" si="230"/>
        <v>1.1116799999999927</v>
      </c>
      <c r="DX201" s="58">
        <f ca="1">IFERROR(IF($I201="y",'Raw Weather Data'!DX199-$N201,"-"),"-")</f>
        <v>-0.5896799999999871</v>
      </c>
      <c r="DY201" s="313"/>
      <c r="DZ201" s="89">
        <f t="shared" ca="1" si="231"/>
        <v>0.5896799999999871</v>
      </c>
      <c r="EA201" s="58">
        <f ca="1">IFERROR(IF($I201="y",'Raw Weather Data'!EA199-$N201,"-"),"-")</f>
        <v>9.2563200000000165</v>
      </c>
      <c r="EB201" s="313"/>
      <c r="EC201" s="89">
        <f t="shared" ca="1" si="201"/>
        <v>9.2563200000000165</v>
      </c>
      <c r="ED201" s="58">
        <f ca="1">IFERROR(IF($I201="y",'Raw Weather Data'!ED199-$N201,"-"),"-")</f>
        <v>6.970320000000001</v>
      </c>
      <c r="EE201" s="313"/>
      <c r="EF201" s="89">
        <f t="shared" ca="1" si="232"/>
        <v>6.970320000000001</v>
      </c>
      <c r="EG201" s="58">
        <f ca="1">IFERROR(IF($I201="y",'Raw Weather Data'!EG199-$N201,"-"),"-")</f>
        <v>8.3383200000000102</v>
      </c>
      <c r="EH201" s="313"/>
      <c r="EI201" s="89">
        <f t="shared" ca="1" si="233"/>
        <v>8.3383200000000102</v>
      </c>
      <c r="EJ201" s="46">
        <f ca="1">IFERROR(IF($I201="y",'Raw Weather Data'!EJ199-$N201,"-"),"-")</f>
        <v>4.720320000000001</v>
      </c>
      <c r="EK201" s="313"/>
      <c r="EL201" s="89">
        <f t="shared" ca="1" si="234"/>
        <v>4.720320000000001</v>
      </c>
      <c r="EM201" s="58">
        <f ca="1">IFERROR(IF($I201="y",'Raw Weather Data'!EM199-$N201,"-"),"-")</f>
        <v>4.7923200000000179</v>
      </c>
      <c r="EN201" s="313"/>
      <c r="EO201" s="89">
        <f t="shared" ca="1" si="235"/>
        <v>4.7923200000000179</v>
      </c>
      <c r="EP201" s="58">
        <f ca="1">IFERROR(IF($I201="y",'Raw Weather Data'!EP199-$N201,"-"),"-")</f>
        <v>1.8583200000000062</v>
      </c>
      <c r="EQ201" s="313"/>
      <c r="ER201" s="89">
        <f t="shared" ca="1" si="236"/>
        <v>1.8583200000000062</v>
      </c>
      <c r="ES201" s="58">
        <f ca="1">IFERROR(IF($I201="y",'Raw Weather Data'!ES199-$N201,"-"),"-")</f>
        <v>4.018320000000017</v>
      </c>
      <c r="ET201" s="313"/>
      <c r="EU201" s="89">
        <f t="shared" ca="1" si="237"/>
        <v>4.018320000000017</v>
      </c>
      <c r="EV201" s="58">
        <f ca="1">IFERROR(IF($I201="y",'Raw Weather Data'!EV199-$N201,"-"),"-")</f>
        <v>3.190320000000014</v>
      </c>
      <c r="EW201" s="313"/>
      <c r="EX201" s="89">
        <f t="shared" ca="1" si="238"/>
        <v>3.190320000000014</v>
      </c>
      <c r="EY201" s="58">
        <f ca="1">IFERROR(IF($I201="y",'Raw Weather Data'!EY199-$N201,"-"),"-")</f>
        <v>3.0823200000000099</v>
      </c>
      <c r="EZ201" s="313"/>
      <c r="FA201" s="89">
        <f t="shared" ca="1" si="239"/>
        <v>3.0823200000000099</v>
      </c>
      <c r="FB201" s="58" t="str">
        <f ca="1">IFERROR(IF($I201="y",'Raw Weather Data'!FB199-$N201,"-"),"-")</f>
        <v>-</v>
      </c>
      <c r="FC201" s="313"/>
      <c r="FD201" s="89" t="str">
        <f t="shared" ca="1" si="202"/>
        <v>-</v>
      </c>
      <c r="FE201" s="313"/>
      <c r="FF201" s="313"/>
      <c r="FG201" s="313"/>
      <c r="FJ201" s="63">
        <f ca="1">IFERROR(IF($I201="y",'Raw Weather Data'!FJ199-$N201,"-"),"-")</f>
        <v>-0.67967999999999051</v>
      </c>
      <c r="FK201" s="313"/>
      <c r="FL201" s="89">
        <f t="shared" ca="1" si="240"/>
        <v>0.67967999999999051</v>
      </c>
      <c r="FM201" s="58">
        <f ca="1">IFERROR(IF($I201="y",'Raw Weather Data'!FM199-$N201,"-"),"-")</f>
        <v>-1.705680000000001</v>
      </c>
      <c r="FN201" s="313"/>
      <c r="FO201" s="89">
        <f t="shared" ca="1" si="241"/>
        <v>1.705680000000001</v>
      </c>
      <c r="FP201" s="58">
        <f ca="1">IFERROR(IF($I201="y",'Raw Weather Data'!FP199-$N201,"-"),"-")</f>
        <v>-2.2816799999999944</v>
      </c>
      <c r="FQ201" s="313"/>
      <c r="FR201" s="89">
        <f t="shared" ca="1" si="242"/>
        <v>2.2816799999999944</v>
      </c>
      <c r="FS201" s="58">
        <f ca="1">IFERROR(IF($I201="y",'Raw Weather Data'!FS199-$N201,"-"),"-")</f>
        <v>-1.1116799999999927</v>
      </c>
      <c r="FT201" s="313"/>
      <c r="FU201" s="89">
        <f t="shared" ca="1" si="243"/>
        <v>1.1116799999999927</v>
      </c>
      <c r="FV201" s="58">
        <f ca="1">IFERROR(IF($I201="y",'Raw Weather Data'!FV199-$N201,"-"),"-")</f>
        <v>-0.5896799999999871</v>
      </c>
      <c r="FW201" s="313"/>
      <c r="FX201" s="89">
        <f t="shared" ca="1" si="244"/>
        <v>0.5896799999999871</v>
      </c>
      <c r="FY201" s="58">
        <f ca="1">IFERROR(IF($I201="y",'Raw Weather Data'!FY199-$N201,"-"),"-")</f>
        <v>9.2563200000000165</v>
      </c>
      <c r="FZ201" s="313"/>
      <c r="GA201" s="89">
        <f t="shared" ca="1" si="245"/>
        <v>9.2563200000000165</v>
      </c>
      <c r="GB201" s="58">
        <f ca="1">IFERROR(IF($I201="y",'Raw Weather Data'!GB199-$N201,"-"),"-")</f>
        <v>6.970320000000001</v>
      </c>
      <c r="GC201" s="313"/>
      <c r="GD201" s="89">
        <f t="shared" ca="1" si="246"/>
        <v>6.970320000000001</v>
      </c>
      <c r="GE201" s="58">
        <f ca="1">IFERROR(IF($I201="y",'Raw Weather Data'!GE199-$N201,"-"),"-")</f>
        <v>8.3383200000000102</v>
      </c>
      <c r="GF201" s="313"/>
      <c r="GG201" s="89">
        <f t="shared" ca="1" si="247"/>
        <v>8.3383200000000102</v>
      </c>
      <c r="GH201" s="46">
        <f ca="1">IFERROR(IF($I201="y",'Raw Weather Data'!GH199-$N201,"-"),"-")</f>
        <v>4.720320000000001</v>
      </c>
      <c r="GI201" s="313"/>
      <c r="GJ201" s="89">
        <f t="shared" ca="1" si="203"/>
        <v>4.720320000000001</v>
      </c>
      <c r="GK201" s="58">
        <f ca="1">IFERROR(IF($I201="y",'Raw Weather Data'!GK199-$N201,"-"),"-")</f>
        <v>4.7923200000000179</v>
      </c>
      <c r="GL201" s="313"/>
      <c r="GM201" s="89">
        <f t="shared" ca="1" si="248"/>
        <v>4.7923200000000179</v>
      </c>
      <c r="GN201" s="58">
        <f ca="1">IFERROR(IF($I201="y",'Raw Weather Data'!GN199-$N201,"-"),"-")</f>
        <v>1.8583200000000062</v>
      </c>
      <c r="GO201" s="313"/>
      <c r="GP201" s="89">
        <f t="shared" ca="1" si="249"/>
        <v>1.8583200000000062</v>
      </c>
      <c r="GQ201" s="58">
        <f ca="1">IFERROR(IF($I201="y",'Raw Weather Data'!GQ199-$N201,"-"),"-")</f>
        <v>4.018320000000017</v>
      </c>
      <c r="GR201" s="313"/>
      <c r="GS201" s="89">
        <f t="shared" ca="1" si="250"/>
        <v>4.018320000000017</v>
      </c>
      <c r="GT201" s="58">
        <f ca="1">IFERROR(IF($I201="y",'Raw Weather Data'!GT199-$N201,"-"),"-")</f>
        <v>3.190320000000014</v>
      </c>
      <c r="GU201" s="313"/>
      <c r="GV201" s="89">
        <f t="shared" ca="1" si="251"/>
        <v>3.190320000000014</v>
      </c>
      <c r="GW201" s="58">
        <f ca="1">IFERROR(IF($I201="y",'Raw Weather Data'!GW199-$N201,"-"),"-")</f>
        <v>3.0823200000000099</v>
      </c>
      <c r="GX201" s="313"/>
      <c r="GY201" s="89">
        <f t="shared" ca="1" si="252"/>
        <v>3.0823200000000099</v>
      </c>
      <c r="GZ201" s="58" t="str">
        <f ca="1">IFERROR(IF($I201="y",'Raw Weather Data'!GZ199-$N201,"-"),"-")</f>
        <v>-</v>
      </c>
      <c r="HA201" s="313"/>
      <c r="HB201" s="89" t="str">
        <f t="shared" ca="1" si="204"/>
        <v>-</v>
      </c>
      <c r="HC201" s="313"/>
      <c r="HD201" s="313"/>
      <c r="HE201" s="313"/>
    </row>
    <row r="202" spans="8:213" x14ac:dyDescent="0.35">
      <c r="H202" s="301">
        <f t="shared" si="253"/>
        <v>16</v>
      </c>
      <c r="I202" s="301" t="str">
        <f t="shared" si="253"/>
        <v>Y</v>
      </c>
      <c r="M202" s="117">
        <f t="shared" ca="1" si="254"/>
        <v>44776</v>
      </c>
      <c r="N202" s="119">
        <f t="shared" ca="1" si="254"/>
        <v>81.126139999999992</v>
      </c>
      <c r="P202" s="63">
        <f ca="1">IFERROR(IF($I202="y",'Raw Weather Data'!P200-$N202,"-"),"-")</f>
        <v>1.345860000000016</v>
      </c>
      <c r="Q202" s="313"/>
      <c r="R202" s="89">
        <f t="shared" ca="1" si="192"/>
        <v>1.345860000000016</v>
      </c>
      <c r="S202" s="58">
        <f ca="1">IFERROR(IF($I202="y",'Raw Weather Data'!S200-$N202,"-"),"-")</f>
        <v>1.5978600000000114</v>
      </c>
      <c r="T202" s="313"/>
      <c r="U202" s="89">
        <f t="shared" ca="1" si="193"/>
        <v>1.5978600000000114</v>
      </c>
      <c r="V202" s="58">
        <f ca="1">IFERROR(IF($I202="y",'Raw Weather Data'!V200-$N202,"-"),"-")</f>
        <v>2.659860000000009</v>
      </c>
      <c r="W202" s="313"/>
      <c r="X202" s="89">
        <f t="shared" ca="1" si="194"/>
        <v>2.659860000000009</v>
      </c>
      <c r="Y202" s="58">
        <f ca="1">IFERROR(IF($I202="y",'Raw Weather Data'!Y200-$N202,"-"),"-")</f>
        <v>4.369860000000017</v>
      </c>
      <c r="Z202" s="313"/>
      <c r="AA202" s="89">
        <f t="shared" ca="1" si="195"/>
        <v>4.369860000000017</v>
      </c>
      <c r="AB202" s="58">
        <f ca="1">IFERROR(IF($I202="y",'Raw Weather Data'!AB200-$N202,"-"),"-")</f>
        <v>3.2718600000000038</v>
      </c>
      <c r="AC202" s="313"/>
      <c r="AD202" s="89">
        <f t="shared" ca="1" si="196"/>
        <v>3.2718600000000038</v>
      </c>
      <c r="AE202" s="58">
        <f ca="1">IFERROR(IF($I202="y",'Raw Weather Data'!AE200-$N202,"-"),"-")</f>
        <v>2.5338600000000042</v>
      </c>
      <c r="AF202" s="313"/>
      <c r="AG202" s="89">
        <f t="shared" ca="1" si="197"/>
        <v>2.5338600000000042</v>
      </c>
      <c r="AH202" s="58">
        <f ca="1">IFERROR(IF($I202="y",'Raw Weather Data'!AH200-$N202,"-"),"-")</f>
        <v>0.53586000000001377</v>
      </c>
      <c r="AI202" s="313"/>
      <c r="AJ202" s="89">
        <f t="shared" ca="1" si="198"/>
        <v>0.53586000000001377</v>
      </c>
      <c r="AK202" s="58">
        <f ca="1">IFERROR(IF($I202="y",'Raw Weather Data'!AK200-$N202,"-"),"-")</f>
        <v>-1.5701399999999808</v>
      </c>
      <c r="AL202" s="313"/>
      <c r="AM202" s="89">
        <f t="shared" ca="1" si="205"/>
        <v>1.5701399999999808</v>
      </c>
      <c r="AN202" s="46">
        <f ca="1">IFERROR(IF($I202="y",'Raw Weather Data'!AN200-$N202,"-"),"-")</f>
        <v>-0.77813999999999339</v>
      </c>
      <c r="AO202" s="313"/>
      <c r="AP202" s="89">
        <f t="shared" ca="1" si="206"/>
        <v>0.77813999999999339</v>
      </c>
      <c r="AQ202" s="58">
        <f ca="1">IFERROR(IF($I202="y",'Raw Weather Data'!AQ200-$N202,"-"),"-")</f>
        <v>-1.7141399999999862</v>
      </c>
      <c r="AR202" s="313"/>
      <c r="AS202" s="89">
        <f t="shared" ca="1" si="207"/>
        <v>1.7141399999999862</v>
      </c>
      <c r="AT202" s="58">
        <f ca="1">IFERROR(IF($I202="y",'Raw Weather Data'!AT200-$N202,"-"),"-")</f>
        <v>-1.3181399999999996</v>
      </c>
      <c r="AU202" s="313"/>
      <c r="AV202" s="89">
        <f t="shared" ca="1" si="208"/>
        <v>1.3181399999999996</v>
      </c>
      <c r="AW202" s="58">
        <f ca="1">IFERROR(IF($I202="y",'Raw Weather Data'!AW200-$N202,"-"),"-")</f>
        <v>-2.992139999999992</v>
      </c>
      <c r="AX202" s="313"/>
      <c r="AY202" s="89">
        <f t="shared" ca="1" si="209"/>
        <v>2.992139999999992</v>
      </c>
      <c r="AZ202" s="58">
        <f ca="1">IFERROR(IF($I202="y",'Raw Weather Data'!AZ200-$N202,"-"),"-")</f>
        <v>-3.154139999999984</v>
      </c>
      <c r="BA202" s="313"/>
      <c r="BB202" s="89">
        <f t="shared" ca="1" si="210"/>
        <v>3.154139999999984</v>
      </c>
      <c r="BC202" s="58">
        <f ca="1">IFERROR(IF($I202="y",'Raw Weather Data'!BC200-$N202,"-"),"-")</f>
        <v>-2.722139999999996</v>
      </c>
      <c r="BD202" s="313"/>
      <c r="BE202" s="89">
        <f t="shared" ca="1" si="211"/>
        <v>2.722139999999996</v>
      </c>
      <c r="BF202" s="58">
        <f ca="1">IFERROR(IF($I202="y",'Raw Weather Data'!BF200-$N202,"-"),"-")</f>
        <v>-2.9741399999999913</v>
      </c>
      <c r="BG202" s="313"/>
      <c r="BH202" s="89">
        <f t="shared" ca="1" si="212"/>
        <v>2.9741399999999913</v>
      </c>
      <c r="BI202" s="57"/>
      <c r="BJ202" s="57"/>
      <c r="BK202" s="145"/>
      <c r="BN202" s="63">
        <f ca="1">IFERROR(IF($I202="y",'Raw Weather Data'!BN200-$N202,"-"),"-")</f>
        <v>1.345860000000016</v>
      </c>
      <c r="BO202" s="313"/>
      <c r="BP202" s="89">
        <f t="shared" ca="1" si="199"/>
        <v>1.345860000000016</v>
      </c>
      <c r="BQ202" s="58">
        <f ca="1">IFERROR(IF($I202="y",'Raw Weather Data'!BQ200-$N202,"-"),"-")</f>
        <v>1.5978600000000114</v>
      </c>
      <c r="BR202" s="313"/>
      <c r="BS202" s="89">
        <f t="shared" ca="1" si="213"/>
        <v>1.5978600000000114</v>
      </c>
      <c r="BT202" s="58">
        <f ca="1">IFERROR(IF($I202="y",'Raw Weather Data'!BT200-$N202,"-"),"-")</f>
        <v>2.659860000000009</v>
      </c>
      <c r="BU202" s="313"/>
      <c r="BV202" s="89">
        <f t="shared" ca="1" si="214"/>
        <v>2.659860000000009</v>
      </c>
      <c r="BW202" s="58">
        <f ca="1">IFERROR(IF($I202="y",'Raw Weather Data'!BW200-$N202,"-"),"-")</f>
        <v>4.369860000000017</v>
      </c>
      <c r="BX202" s="313"/>
      <c r="BY202" s="89">
        <f t="shared" ca="1" si="215"/>
        <v>4.369860000000017</v>
      </c>
      <c r="BZ202" s="58">
        <f ca="1">IFERROR(IF($I202="y",'Raw Weather Data'!BZ200-$N202,"-"),"-")</f>
        <v>3.2718600000000038</v>
      </c>
      <c r="CA202" s="313"/>
      <c r="CB202" s="89">
        <f t="shared" ca="1" si="216"/>
        <v>3.2718600000000038</v>
      </c>
      <c r="CC202" s="58">
        <f ca="1">IFERROR(IF($I202="y",'Raw Weather Data'!CC200-$N202,"-"),"-")</f>
        <v>2.5338600000000042</v>
      </c>
      <c r="CD202" s="313"/>
      <c r="CE202" s="89">
        <f t="shared" ca="1" si="217"/>
        <v>2.5338600000000042</v>
      </c>
      <c r="CF202" s="58">
        <f ca="1">IFERROR(IF($I202="y",'Raw Weather Data'!CF200-$N202,"-"),"-")</f>
        <v>0.53586000000001377</v>
      </c>
      <c r="CG202" s="313"/>
      <c r="CH202" s="89">
        <f t="shared" ca="1" si="218"/>
        <v>0.53586000000001377</v>
      </c>
      <c r="CI202" s="58">
        <f ca="1">IFERROR(IF($I202="y",'Raw Weather Data'!CI200-$N202,"-"),"-")</f>
        <v>-1.5701399999999808</v>
      </c>
      <c r="CJ202" s="313"/>
      <c r="CK202" s="89">
        <f t="shared" ca="1" si="219"/>
        <v>1.5701399999999808</v>
      </c>
      <c r="CL202" s="46">
        <f ca="1">IFERROR(IF($I202="y",'Raw Weather Data'!CL200-$N202,"-"),"-")</f>
        <v>-0.77813999999999339</v>
      </c>
      <c r="CM202" s="313"/>
      <c r="CN202" s="89">
        <f t="shared" ca="1" si="220"/>
        <v>0.77813999999999339</v>
      </c>
      <c r="CO202" s="58">
        <f ca="1">IFERROR(IF($I202="y",'Raw Weather Data'!CO200-$N202,"-"),"-")</f>
        <v>-1.7141399999999862</v>
      </c>
      <c r="CP202" s="313"/>
      <c r="CQ202" s="89">
        <f t="shared" ca="1" si="221"/>
        <v>1.7141399999999862</v>
      </c>
      <c r="CR202" s="58">
        <f ca="1">IFERROR(IF($I202="y",'Raw Weather Data'!CR200-$N202,"-"),"-")</f>
        <v>-1.3181399999999996</v>
      </c>
      <c r="CS202" s="313"/>
      <c r="CT202" s="89">
        <f t="shared" ca="1" si="222"/>
        <v>1.3181399999999996</v>
      </c>
      <c r="CU202" s="58">
        <f ca="1">IFERROR(IF($I202="y",'Raw Weather Data'!CU200-$N202,"-"),"-")</f>
        <v>-2.992139999999992</v>
      </c>
      <c r="CV202" s="313"/>
      <c r="CW202" s="89">
        <f t="shared" ca="1" si="223"/>
        <v>2.992139999999992</v>
      </c>
      <c r="CX202" s="58">
        <f ca="1">IFERROR(IF($I202="y",'Raw Weather Data'!CX200-$N202,"-"),"-")</f>
        <v>-3.154139999999984</v>
      </c>
      <c r="CY202" s="313"/>
      <c r="CZ202" s="89">
        <f t="shared" ca="1" si="224"/>
        <v>3.154139999999984</v>
      </c>
      <c r="DA202" s="58">
        <f ca="1">IFERROR(IF($I202="y",'Raw Weather Data'!DA200-$N202,"-"),"-")</f>
        <v>-2.722139999999996</v>
      </c>
      <c r="DB202" s="313"/>
      <c r="DC202" s="89">
        <f t="shared" ca="1" si="225"/>
        <v>2.722139999999996</v>
      </c>
      <c r="DD202" s="58">
        <f ca="1">IFERROR(IF($I202="y",'Raw Weather Data'!DD200-$N202,"-"),"-")</f>
        <v>-2.9741399999999913</v>
      </c>
      <c r="DE202" s="313"/>
      <c r="DF202" s="89">
        <f t="shared" ca="1" si="226"/>
        <v>2.9741399999999913</v>
      </c>
      <c r="DG202" s="313" t="str">
        <f ca="1">IFERROR(IF($I202="y",'Raw Weather Data'!DG200-$N202,"-"),"-")</f>
        <v>-</v>
      </c>
      <c r="DH202" s="313"/>
      <c r="DI202" s="313" t="str">
        <f t="shared" ca="1" si="200"/>
        <v>-</v>
      </c>
      <c r="DL202" s="63">
        <f ca="1">IFERROR(IF($I202="y",'Raw Weather Data'!DL200-$N202,"-"),"-")</f>
        <v>1.6338599999999985</v>
      </c>
      <c r="DM202" s="313"/>
      <c r="DN202" s="89">
        <f t="shared" ca="1" si="227"/>
        <v>1.6338599999999985</v>
      </c>
      <c r="DO202" s="58">
        <f ca="1">IFERROR(IF($I202="y",'Raw Weather Data'!DO200-$N202,"-"),"-")</f>
        <v>2.317859999999996</v>
      </c>
      <c r="DP202" s="313"/>
      <c r="DQ202" s="89">
        <f t="shared" ca="1" si="228"/>
        <v>2.317859999999996</v>
      </c>
      <c r="DR202" s="58">
        <f ca="1">IFERROR(IF($I202="y",'Raw Weather Data'!DR200-$N202,"-"),"-")</f>
        <v>3.0558599999999956</v>
      </c>
      <c r="DS202" s="313"/>
      <c r="DT202" s="89">
        <f t="shared" ca="1" si="229"/>
        <v>3.0558599999999956</v>
      </c>
      <c r="DU202" s="58">
        <f ca="1">IFERROR(IF($I202="y",'Raw Weather Data'!DU200-$N202,"-"),"-")</f>
        <v>3.6498600000000181</v>
      </c>
      <c r="DV202" s="313"/>
      <c r="DW202" s="89">
        <f t="shared" ca="1" si="230"/>
        <v>3.6498600000000181</v>
      </c>
      <c r="DX202" s="58">
        <f ca="1">IFERROR(IF($I202="y",'Raw Weather Data'!DX200-$N202,"-"),"-")</f>
        <v>0.64386000000000365</v>
      </c>
      <c r="DY202" s="313"/>
      <c r="DZ202" s="89">
        <f t="shared" ca="1" si="231"/>
        <v>0.64386000000000365</v>
      </c>
      <c r="EA202" s="58">
        <f ca="1">IFERROR(IF($I202="y",'Raw Weather Data'!EA200-$N202,"-"),"-")</f>
        <v>0.96786000000000172</v>
      </c>
      <c r="EB202" s="313"/>
      <c r="EC202" s="89">
        <f t="shared" ca="1" si="201"/>
        <v>0.96786000000000172</v>
      </c>
      <c r="ED202" s="58">
        <f ca="1">IFERROR(IF($I202="y",'Raw Weather Data'!ED200-$N202,"-"),"-")</f>
        <v>-0.70613999999999066</v>
      </c>
      <c r="EE202" s="313"/>
      <c r="EF202" s="89">
        <f t="shared" ca="1" si="232"/>
        <v>0.70613999999999066</v>
      </c>
      <c r="EG202" s="58">
        <f ca="1">IFERROR(IF($I202="y",'Raw Weather Data'!EG200-$N202,"-"),"-")</f>
        <v>-4.1441399999999931</v>
      </c>
      <c r="EH202" s="313"/>
      <c r="EI202" s="89">
        <f t="shared" ca="1" si="233"/>
        <v>4.1441399999999931</v>
      </c>
      <c r="EJ202" s="46">
        <f ca="1">IFERROR(IF($I202="y",'Raw Weather Data'!EJ200-$N202,"-"),"-")</f>
        <v>-0.958139999999986</v>
      </c>
      <c r="EK202" s="313"/>
      <c r="EL202" s="89">
        <f t="shared" ca="1" si="234"/>
        <v>0.958139999999986</v>
      </c>
      <c r="EM202" s="58">
        <f ca="1">IFERROR(IF($I202="y",'Raw Weather Data'!EM200-$N202,"-"),"-")</f>
        <v>-2.4881399999999871</v>
      </c>
      <c r="EN202" s="313"/>
      <c r="EO202" s="89">
        <f t="shared" ca="1" si="235"/>
        <v>2.4881399999999871</v>
      </c>
      <c r="EP202" s="58">
        <f ca="1">IFERROR(IF($I202="y",'Raw Weather Data'!EP200-$N202,"-"),"-")</f>
        <v>-1.786139999999989</v>
      </c>
      <c r="EQ202" s="313"/>
      <c r="ER202" s="89">
        <f t="shared" ca="1" si="236"/>
        <v>1.786139999999989</v>
      </c>
      <c r="ES202" s="58">
        <f ca="1">IFERROR(IF($I202="y",'Raw Weather Data'!ES200-$N202,"-"),"-")</f>
        <v>-2.5961399999999912</v>
      </c>
      <c r="ET202" s="313"/>
      <c r="EU202" s="89">
        <f t="shared" ca="1" si="237"/>
        <v>2.5961399999999912</v>
      </c>
      <c r="EV202" s="58">
        <f ca="1">IFERROR(IF($I202="y",'Raw Weather Data'!EV200-$N202,"-"),"-")</f>
        <v>-2.2181399999999911</v>
      </c>
      <c r="EW202" s="313"/>
      <c r="EX202" s="89">
        <f t="shared" ca="1" si="238"/>
        <v>2.2181399999999911</v>
      </c>
      <c r="EY202" s="58">
        <f ca="1">IFERROR(IF($I202="y",'Raw Weather Data'!EY200-$N202,"-"),"-")</f>
        <v>-3.4421399999999949</v>
      </c>
      <c r="EZ202" s="313"/>
      <c r="FA202" s="89">
        <f t="shared" ca="1" si="239"/>
        <v>3.4421399999999949</v>
      </c>
      <c r="FB202" s="58" t="str">
        <f ca="1">IFERROR(IF($I202="y",'Raw Weather Data'!FB200-$N202,"-"),"-")</f>
        <v>-</v>
      </c>
      <c r="FC202" s="313"/>
      <c r="FD202" s="89" t="str">
        <f t="shared" ca="1" si="202"/>
        <v>-</v>
      </c>
      <c r="FE202" s="313"/>
      <c r="FF202" s="313"/>
      <c r="FG202" s="313"/>
      <c r="FJ202" s="63">
        <f ca="1">IFERROR(IF($I202="y",'Raw Weather Data'!FJ200-$N202,"-"),"-")</f>
        <v>1.6338599999999985</v>
      </c>
      <c r="FK202" s="313"/>
      <c r="FL202" s="89">
        <f t="shared" ca="1" si="240"/>
        <v>1.6338599999999985</v>
      </c>
      <c r="FM202" s="58">
        <f ca="1">IFERROR(IF($I202="y",'Raw Weather Data'!FM200-$N202,"-"),"-")</f>
        <v>2.317859999999996</v>
      </c>
      <c r="FN202" s="313"/>
      <c r="FO202" s="89">
        <f t="shared" ca="1" si="241"/>
        <v>2.317859999999996</v>
      </c>
      <c r="FP202" s="58">
        <f ca="1">IFERROR(IF($I202="y",'Raw Weather Data'!FP200-$N202,"-"),"-")</f>
        <v>3.0558599999999956</v>
      </c>
      <c r="FQ202" s="313"/>
      <c r="FR202" s="89">
        <f t="shared" ca="1" si="242"/>
        <v>3.0558599999999956</v>
      </c>
      <c r="FS202" s="58">
        <f ca="1">IFERROR(IF($I202="y",'Raw Weather Data'!FS200-$N202,"-"),"-")</f>
        <v>3.6498600000000181</v>
      </c>
      <c r="FT202" s="313"/>
      <c r="FU202" s="89">
        <f t="shared" ca="1" si="243"/>
        <v>3.6498600000000181</v>
      </c>
      <c r="FV202" s="58">
        <f ca="1">IFERROR(IF($I202="y",'Raw Weather Data'!FV200-$N202,"-"),"-")</f>
        <v>0.64386000000000365</v>
      </c>
      <c r="FW202" s="313"/>
      <c r="FX202" s="89">
        <f t="shared" ca="1" si="244"/>
        <v>0.64386000000000365</v>
      </c>
      <c r="FY202" s="58">
        <f ca="1">IFERROR(IF($I202="y",'Raw Weather Data'!FY200-$N202,"-"),"-")</f>
        <v>0.96786000000000172</v>
      </c>
      <c r="FZ202" s="313"/>
      <c r="GA202" s="89">
        <f t="shared" ca="1" si="245"/>
        <v>0.96786000000000172</v>
      </c>
      <c r="GB202" s="58">
        <f ca="1">IFERROR(IF($I202="y",'Raw Weather Data'!GB200-$N202,"-"),"-")</f>
        <v>-0.70613999999999066</v>
      </c>
      <c r="GC202" s="313"/>
      <c r="GD202" s="89">
        <f t="shared" ca="1" si="246"/>
        <v>0.70613999999999066</v>
      </c>
      <c r="GE202" s="58">
        <f ca="1">IFERROR(IF($I202="y",'Raw Weather Data'!GE200-$N202,"-"),"-")</f>
        <v>-4.1441399999999931</v>
      </c>
      <c r="GF202" s="313"/>
      <c r="GG202" s="89">
        <f t="shared" ca="1" si="247"/>
        <v>4.1441399999999931</v>
      </c>
      <c r="GH202" s="46">
        <f ca="1">IFERROR(IF($I202="y",'Raw Weather Data'!GH200-$N202,"-"),"-")</f>
        <v>-0.958139999999986</v>
      </c>
      <c r="GI202" s="313"/>
      <c r="GJ202" s="89">
        <f t="shared" ca="1" si="203"/>
        <v>0.958139999999986</v>
      </c>
      <c r="GK202" s="58">
        <f ca="1">IFERROR(IF($I202="y",'Raw Weather Data'!GK200-$N202,"-"),"-")</f>
        <v>-2.4881399999999871</v>
      </c>
      <c r="GL202" s="313"/>
      <c r="GM202" s="89">
        <f t="shared" ca="1" si="248"/>
        <v>2.4881399999999871</v>
      </c>
      <c r="GN202" s="58">
        <f ca="1">IFERROR(IF($I202="y",'Raw Weather Data'!GN200-$N202,"-"),"-")</f>
        <v>-1.786139999999989</v>
      </c>
      <c r="GO202" s="313"/>
      <c r="GP202" s="89">
        <f t="shared" ca="1" si="249"/>
        <v>1.786139999999989</v>
      </c>
      <c r="GQ202" s="58">
        <f ca="1">IFERROR(IF($I202="y",'Raw Weather Data'!GQ200-$N202,"-"),"-")</f>
        <v>-2.5961399999999912</v>
      </c>
      <c r="GR202" s="313"/>
      <c r="GS202" s="89">
        <f t="shared" ca="1" si="250"/>
        <v>2.5961399999999912</v>
      </c>
      <c r="GT202" s="58">
        <f ca="1">IFERROR(IF($I202="y",'Raw Weather Data'!GT200-$N202,"-"),"-")</f>
        <v>-2.2181399999999911</v>
      </c>
      <c r="GU202" s="313"/>
      <c r="GV202" s="89">
        <f t="shared" ca="1" si="251"/>
        <v>2.2181399999999911</v>
      </c>
      <c r="GW202" s="58">
        <f ca="1">IFERROR(IF($I202="y",'Raw Weather Data'!GW200-$N202,"-"),"-")</f>
        <v>-3.4421399999999949</v>
      </c>
      <c r="GX202" s="313"/>
      <c r="GY202" s="89">
        <f t="shared" ca="1" si="252"/>
        <v>3.4421399999999949</v>
      </c>
      <c r="GZ202" s="58" t="str">
        <f ca="1">IFERROR(IF($I202="y",'Raw Weather Data'!GZ200-$N202,"-"),"-")</f>
        <v>-</v>
      </c>
      <c r="HA202" s="313"/>
      <c r="HB202" s="89" t="str">
        <f t="shared" ca="1" si="204"/>
        <v>-</v>
      </c>
      <c r="HC202" s="313"/>
      <c r="HD202" s="313"/>
      <c r="HE202" s="313"/>
    </row>
    <row r="203" spans="8:213" x14ac:dyDescent="0.35">
      <c r="H203" s="301">
        <f t="shared" si="253"/>
        <v>17</v>
      </c>
      <c r="I203" s="301" t="str">
        <f t="shared" si="253"/>
        <v>Y</v>
      </c>
      <c r="M203" s="117">
        <f t="shared" ca="1" si="254"/>
        <v>44775</v>
      </c>
      <c r="N203" s="119">
        <f t="shared" ca="1" si="254"/>
        <v>78.92743999999999</v>
      </c>
      <c r="P203" s="63">
        <f ca="1">IFERROR(IF($I203="y",'Raw Weather Data'!P201-$N203,"-"),"-")</f>
        <v>-1.5494399999999899</v>
      </c>
      <c r="Q203" s="313"/>
      <c r="R203" s="89">
        <f t="shared" ca="1" si="192"/>
        <v>1.5494399999999899</v>
      </c>
      <c r="S203" s="58">
        <f ca="1">IFERROR(IF($I203="y",'Raw Weather Data'!S201-$N203,"-"),"-")</f>
        <v>-2.701439999999991</v>
      </c>
      <c r="T203" s="313"/>
      <c r="U203" s="89">
        <f t="shared" ca="1" si="193"/>
        <v>2.701439999999991</v>
      </c>
      <c r="V203" s="58">
        <f ca="1">IFERROR(IF($I203="y",'Raw Weather Data'!V201-$N203,"-"),"-")</f>
        <v>-1.387439999999998</v>
      </c>
      <c r="W203" s="313"/>
      <c r="X203" s="89">
        <f t="shared" ca="1" si="194"/>
        <v>1.387439999999998</v>
      </c>
      <c r="Y203" s="58">
        <f ca="1">IFERROR(IF($I203="y",'Raw Weather Data'!Y201-$N203,"-"),"-")</f>
        <v>-0.91943999999999448</v>
      </c>
      <c r="Z203" s="313"/>
      <c r="AA203" s="89">
        <f t="shared" ca="1" si="195"/>
        <v>0.91943999999999448</v>
      </c>
      <c r="AB203" s="58">
        <f ca="1">IFERROR(IF($I203="y",'Raw Weather Data'!AB201-$N203,"-"),"-")</f>
        <v>-0.88343999999999312</v>
      </c>
      <c r="AC203" s="313"/>
      <c r="AD203" s="89">
        <f t="shared" ca="1" si="196"/>
        <v>0.88343999999999312</v>
      </c>
      <c r="AE203" s="58">
        <f ca="1">IFERROR(IF($I203="y",'Raw Weather Data'!AE201-$N203,"-"),"-")</f>
        <v>-1.1174399999999878</v>
      </c>
      <c r="AF203" s="313"/>
      <c r="AG203" s="89">
        <f t="shared" ca="1" si="197"/>
        <v>1.1174399999999878</v>
      </c>
      <c r="AH203" s="58">
        <f ca="1">IFERROR(IF($I203="y",'Raw Weather Data'!AH201-$N203,"-"),"-")</f>
        <v>-1.7834399999999846</v>
      </c>
      <c r="AI203" s="313"/>
      <c r="AJ203" s="89">
        <f t="shared" ca="1" si="198"/>
        <v>1.7834399999999846</v>
      </c>
      <c r="AK203" s="58">
        <f ca="1">IFERROR(IF($I203="y",'Raw Weather Data'!AK201-$N203,"-"),"-")</f>
        <v>-1.0274399999999844</v>
      </c>
      <c r="AL203" s="313"/>
      <c r="AM203" s="89">
        <f t="shared" ca="1" si="205"/>
        <v>1.0274399999999844</v>
      </c>
      <c r="AN203" s="46">
        <f ca="1">IFERROR(IF($I203="y",'Raw Weather Data'!AN201-$N203,"-"),"-")</f>
        <v>-2.5034399999999835</v>
      </c>
      <c r="AO203" s="313"/>
      <c r="AP203" s="89">
        <f t="shared" ca="1" si="206"/>
        <v>2.5034399999999835</v>
      </c>
      <c r="AQ203" s="58">
        <f ca="1">IFERROR(IF($I203="y",'Raw Weather Data'!AQ201-$N203,"-"),"-")</f>
        <v>-0.64943999999998425</v>
      </c>
      <c r="AR203" s="313"/>
      <c r="AS203" s="89">
        <f t="shared" ca="1" si="207"/>
        <v>0.64943999999998425</v>
      </c>
      <c r="AT203" s="58">
        <f ca="1">IFERROR(IF($I203="y",'Raw Weather Data'!AT201-$N203,"-"),"-")</f>
        <v>-2.1794399999999996</v>
      </c>
      <c r="AU203" s="313"/>
      <c r="AV203" s="89">
        <f t="shared" ca="1" si="208"/>
        <v>2.1794399999999996</v>
      </c>
      <c r="AW203" s="58">
        <f ca="1">IFERROR(IF($I203="y",'Raw Weather Data'!AW201-$N203,"-"),"-")</f>
        <v>-1.8014399999999853</v>
      </c>
      <c r="AX203" s="313"/>
      <c r="AY203" s="89">
        <f t="shared" ca="1" si="209"/>
        <v>1.8014399999999853</v>
      </c>
      <c r="AZ203" s="58">
        <f ca="1">IFERROR(IF($I203="y",'Raw Weather Data'!AZ201-$N203,"-"),"-")</f>
        <v>-0.97343999999998232</v>
      </c>
      <c r="BA203" s="313"/>
      <c r="BB203" s="89">
        <f t="shared" ca="1" si="210"/>
        <v>0.97343999999998232</v>
      </c>
      <c r="BC203" s="58">
        <f ca="1">IFERROR(IF($I203="y",'Raw Weather Data'!BC201-$N203,"-"),"-")</f>
        <v>-1.0634399999999857</v>
      </c>
      <c r="BD203" s="313"/>
      <c r="BE203" s="89">
        <f t="shared" ca="1" si="211"/>
        <v>1.0634399999999857</v>
      </c>
      <c r="BF203" s="58">
        <f ca="1">IFERROR(IF($I203="y",'Raw Weather Data'!BF201-$N203,"-"),"-")</f>
        <v>-2.6294399999999882</v>
      </c>
      <c r="BG203" s="313"/>
      <c r="BH203" s="89">
        <f t="shared" ca="1" si="212"/>
        <v>2.6294399999999882</v>
      </c>
      <c r="BI203" s="57"/>
      <c r="BJ203" s="57"/>
      <c r="BK203" s="145"/>
      <c r="BN203" s="63">
        <f ca="1">IFERROR(IF($I203="y",'Raw Weather Data'!BN201-$N203,"-"),"-")</f>
        <v>-1.5494399999999899</v>
      </c>
      <c r="BO203" s="313"/>
      <c r="BP203" s="89">
        <f t="shared" ca="1" si="199"/>
        <v>1.5494399999999899</v>
      </c>
      <c r="BQ203" s="58">
        <f ca="1">IFERROR(IF($I203="y",'Raw Weather Data'!BQ201-$N203,"-"),"-")</f>
        <v>-2.701439999999991</v>
      </c>
      <c r="BR203" s="313"/>
      <c r="BS203" s="89">
        <f t="shared" ca="1" si="213"/>
        <v>2.701439999999991</v>
      </c>
      <c r="BT203" s="58">
        <f ca="1">IFERROR(IF($I203="y",'Raw Weather Data'!BT201-$N203,"-"),"-")</f>
        <v>-1.387439999999998</v>
      </c>
      <c r="BU203" s="313"/>
      <c r="BV203" s="89">
        <f t="shared" ca="1" si="214"/>
        <v>1.387439999999998</v>
      </c>
      <c r="BW203" s="58">
        <f ca="1">IFERROR(IF($I203="y",'Raw Weather Data'!BW201-$N203,"-"),"-")</f>
        <v>-0.91943999999999448</v>
      </c>
      <c r="BX203" s="313"/>
      <c r="BY203" s="89">
        <f t="shared" ca="1" si="215"/>
        <v>0.91943999999999448</v>
      </c>
      <c r="BZ203" s="58">
        <f ca="1">IFERROR(IF($I203="y",'Raw Weather Data'!BZ201-$N203,"-"),"-")</f>
        <v>-0.88343999999999312</v>
      </c>
      <c r="CA203" s="313"/>
      <c r="CB203" s="89">
        <f t="shared" ca="1" si="216"/>
        <v>0.88343999999999312</v>
      </c>
      <c r="CC203" s="58">
        <f ca="1">IFERROR(IF($I203="y",'Raw Weather Data'!CC201-$N203,"-"),"-")</f>
        <v>-1.1174399999999878</v>
      </c>
      <c r="CD203" s="313"/>
      <c r="CE203" s="89">
        <f t="shared" ca="1" si="217"/>
        <v>1.1174399999999878</v>
      </c>
      <c r="CF203" s="58">
        <f ca="1">IFERROR(IF($I203="y",'Raw Weather Data'!CF201-$N203,"-"),"-")</f>
        <v>-1.7834399999999846</v>
      </c>
      <c r="CG203" s="313"/>
      <c r="CH203" s="89">
        <f t="shared" ca="1" si="218"/>
        <v>1.7834399999999846</v>
      </c>
      <c r="CI203" s="58">
        <f ca="1">IFERROR(IF($I203="y",'Raw Weather Data'!CI201-$N203,"-"),"-")</f>
        <v>-1.0274399999999844</v>
      </c>
      <c r="CJ203" s="313"/>
      <c r="CK203" s="89">
        <f t="shared" ca="1" si="219"/>
        <v>1.0274399999999844</v>
      </c>
      <c r="CL203" s="46">
        <f ca="1">IFERROR(IF($I203="y",'Raw Weather Data'!CL201-$N203,"-"),"-")</f>
        <v>-2.5034399999999835</v>
      </c>
      <c r="CM203" s="313"/>
      <c r="CN203" s="89">
        <f t="shared" ca="1" si="220"/>
        <v>2.5034399999999835</v>
      </c>
      <c r="CO203" s="58">
        <f ca="1">IFERROR(IF($I203="y",'Raw Weather Data'!CO201-$N203,"-"),"-")</f>
        <v>-0.64943999999998425</v>
      </c>
      <c r="CP203" s="313"/>
      <c r="CQ203" s="89">
        <f t="shared" ca="1" si="221"/>
        <v>0.64943999999998425</v>
      </c>
      <c r="CR203" s="58">
        <f ca="1">IFERROR(IF($I203="y",'Raw Weather Data'!CR201-$N203,"-"),"-")</f>
        <v>-2.1794399999999996</v>
      </c>
      <c r="CS203" s="313"/>
      <c r="CT203" s="89">
        <f t="shared" ca="1" si="222"/>
        <v>2.1794399999999996</v>
      </c>
      <c r="CU203" s="58">
        <f ca="1">IFERROR(IF($I203="y",'Raw Weather Data'!CU201-$N203,"-"),"-")</f>
        <v>-1.8014399999999853</v>
      </c>
      <c r="CV203" s="313"/>
      <c r="CW203" s="89">
        <f t="shared" ca="1" si="223"/>
        <v>1.8014399999999853</v>
      </c>
      <c r="CX203" s="58">
        <f ca="1">IFERROR(IF($I203="y",'Raw Weather Data'!CX201-$N203,"-"),"-")</f>
        <v>-0.97343999999998232</v>
      </c>
      <c r="CY203" s="313"/>
      <c r="CZ203" s="89">
        <f t="shared" ca="1" si="224"/>
        <v>0.97343999999998232</v>
      </c>
      <c r="DA203" s="58">
        <f ca="1">IFERROR(IF($I203="y",'Raw Weather Data'!DA201-$N203,"-"),"-")</f>
        <v>-1.0634399999999857</v>
      </c>
      <c r="DB203" s="313"/>
      <c r="DC203" s="89">
        <f t="shared" ca="1" si="225"/>
        <v>1.0634399999999857</v>
      </c>
      <c r="DD203" s="58">
        <f ca="1">IFERROR(IF($I203="y",'Raw Weather Data'!DD201-$N203,"-"),"-")</f>
        <v>-2.6294399999999882</v>
      </c>
      <c r="DE203" s="313"/>
      <c r="DF203" s="89">
        <f t="shared" ca="1" si="226"/>
        <v>2.6294399999999882</v>
      </c>
      <c r="DG203" s="313" t="str">
        <f ca="1">IFERROR(IF($I203="y",'Raw Weather Data'!DG201-$N203,"-"),"-")</f>
        <v>-</v>
      </c>
      <c r="DH203" s="313"/>
      <c r="DI203" s="313" t="str">
        <f t="shared" ca="1" si="200"/>
        <v>-</v>
      </c>
      <c r="DL203" s="63">
        <f ca="1">IFERROR(IF($I203="y",'Raw Weather Data'!DL201-$N203,"-"),"-")</f>
        <v>-1.7114399999999819</v>
      </c>
      <c r="DM203" s="313"/>
      <c r="DN203" s="89">
        <f t="shared" ca="1" si="227"/>
        <v>1.7114399999999819</v>
      </c>
      <c r="DO203" s="58">
        <f ca="1">IFERROR(IF($I203="y",'Raw Weather Data'!DO201-$N203,"-"),"-")</f>
        <v>-2.1254399999999976</v>
      </c>
      <c r="DP203" s="313"/>
      <c r="DQ203" s="89">
        <f t="shared" ca="1" si="228"/>
        <v>2.1254399999999976</v>
      </c>
      <c r="DR203" s="58">
        <f ca="1">IFERROR(IF($I203="y",'Raw Weather Data'!DR201-$N203,"-"),"-")</f>
        <v>-1.4234399999999852</v>
      </c>
      <c r="DS203" s="313"/>
      <c r="DT203" s="89">
        <f t="shared" ca="1" si="229"/>
        <v>1.4234399999999852</v>
      </c>
      <c r="DU203" s="58">
        <f ca="1">IFERROR(IF($I203="y",'Raw Weather Data'!DU201-$N203,"-"),"-")</f>
        <v>-3.4934399999999926</v>
      </c>
      <c r="DV203" s="313"/>
      <c r="DW203" s="89">
        <f t="shared" ca="1" si="230"/>
        <v>3.4934399999999926</v>
      </c>
      <c r="DX203" s="58">
        <f ca="1">IFERROR(IF($I203="y",'Raw Weather Data'!DX201-$N203,"-"),"-")</f>
        <v>-1.9274399999999901</v>
      </c>
      <c r="DY203" s="313"/>
      <c r="DZ203" s="89">
        <f t="shared" ca="1" si="231"/>
        <v>1.9274399999999901</v>
      </c>
      <c r="EA203" s="58">
        <f ca="1">IFERROR(IF($I203="y",'Raw Weather Data'!EA201-$N203,"-"),"-")</f>
        <v>-1.6214399999999785</v>
      </c>
      <c r="EB203" s="313"/>
      <c r="EC203" s="89">
        <f t="shared" ca="1" si="201"/>
        <v>1.6214399999999785</v>
      </c>
      <c r="ED203" s="58">
        <f ca="1">IFERROR(IF($I203="y",'Raw Weather Data'!ED201-$N203,"-"),"-")</f>
        <v>-3.6734399999999852</v>
      </c>
      <c r="EE203" s="313"/>
      <c r="EF203" s="89">
        <f t="shared" ca="1" si="232"/>
        <v>3.6734399999999852</v>
      </c>
      <c r="EG203" s="58">
        <f ca="1">IFERROR(IF($I203="y",'Raw Weather Data'!EG201-$N203,"-"),"-")</f>
        <v>-1.3154399999999953</v>
      </c>
      <c r="EH203" s="313"/>
      <c r="EI203" s="89">
        <f t="shared" ca="1" si="233"/>
        <v>1.3154399999999953</v>
      </c>
      <c r="EJ203" s="46">
        <f ca="1">IFERROR(IF($I203="y",'Raw Weather Data'!EJ201-$N203,"-"),"-")</f>
        <v>-1.657439999999994</v>
      </c>
      <c r="EK203" s="313"/>
      <c r="EL203" s="89">
        <f t="shared" ca="1" si="234"/>
        <v>1.657439999999994</v>
      </c>
      <c r="EM203" s="58">
        <f ca="1">IFERROR(IF($I203="y",'Raw Weather Data'!EM201-$N203,"-"),"-")</f>
        <v>-1.5494399999999899</v>
      </c>
      <c r="EN203" s="313"/>
      <c r="EO203" s="89">
        <f t="shared" ca="1" si="235"/>
        <v>1.5494399999999899</v>
      </c>
      <c r="EP203" s="58">
        <f ca="1">IFERROR(IF($I203="y",'Raw Weather Data'!EP201-$N203,"-"),"-")</f>
        <v>-1.5134399999999886</v>
      </c>
      <c r="EQ203" s="313"/>
      <c r="ER203" s="89">
        <f t="shared" ca="1" si="236"/>
        <v>1.5134399999999886</v>
      </c>
      <c r="ES203" s="58">
        <f ca="1">IFERROR(IF($I203="y",'Raw Weather Data'!ES201-$N203,"-"),"-")</f>
        <v>-0.93743999999998096</v>
      </c>
      <c r="ET203" s="313"/>
      <c r="EU203" s="89">
        <f t="shared" ca="1" si="237"/>
        <v>0.93743999999998096</v>
      </c>
      <c r="EV203" s="58">
        <f ca="1">IFERROR(IF($I203="y",'Raw Weather Data'!EV201-$N203,"-"),"-")</f>
        <v>-0.46943999999999164</v>
      </c>
      <c r="EW203" s="313"/>
      <c r="EX203" s="89">
        <f t="shared" ca="1" si="238"/>
        <v>0.46943999999999164</v>
      </c>
      <c r="EY203" s="58">
        <f ca="1">IFERROR(IF($I203="y",'Raw Weather Data'!EY201-$N203,"-"),"-")</f>
        <v>-0.84743999999997754</v>
      </c>
      <c r="EZ203" s="313"/>
      <c r="FA203" s="89">
        <f t="shared" ca="1" si="239"/>
        <v>0.84743999999997754</v>
      </c>
      <c r="FB203" s="58" t="str">
        <f ca="1">IFERROR(IF($I203="y",'Raw Weather Data'!FB201-$N203,"-"),"-")</f>
        <v>-</v>
      </c>
      <c r="FC203" s="313"/>
      <c r="FD203" s="89" t="str">
        <f t="shared" ca="1" si="202"/>
        <v>-</v>
      </c>
      <c r="FE203" s="313"/>
      <c r="FF203" s="313"/>
      <c r="FG203" s="313"/>
      <c r="FJ203" s="63">
        <f ca="1">IFERROR(IF($I203="y",'Raw Weather Data'!FJ201-$N203,"-"),"-")</f>
        <v>-1.7114399999999819</v>
      </c>
      <c r="FK203" s="313"/>
      <c r="FL203" s="89">
        <f t="shared" ca="1" si="240"/>
        <v>1.7114399999999819</v>
      </c>
      <c r="FM203" s="58">
        <f ca="1">IFERROR(IF($I203="y",'Raw Weather Data'!FM201-$N203,"-"),"-")</f>
        <v>-2.1254399999999976</v>
      </c>
      <c r="FN203" s="313"/>
      <c r="FO203" s="89">
        <f t="shared" ca="1" si="241"/>
        <v>2.1254399999999976</v>
      </c>
      <c r="FP203" s="58">
        <f ca="1">IFERROR(IF($I203="y",'Raw Weather Data'!FP201-$N203,"-"),"-")</f>
        <v>-1.4234399999999852</v>
      </c>
      <c r="FQ203" s="313"/>
      <c r="FR203" s="89">
        <f t="shared" ca="1" si="242"/>
        <v>1.4234399999999852</v>
      </c>
      <c r="FS203" s="58">
        <f ca="1">IFERROR(IF($I203="y",'Raw Weather Data'!FS201-$N203,"-"),"-")</f>
        <v>-3.4934399999999926</v>
      </c>
      <c r="FT203" s="313"/>
      <c r="FU203" s="89">
        <f t="shared" ca="1" si="243"/>
        <v>3.4934399999999926</v>
      </c>
      <c r="FV203" s="58">
        <f ca="1">IFERROR(IF($I203="y",'Raw Weather Data'!FV201-$N203,"-"),"-")</f>
        <v>-1.9274399999999901</v>
      </c>
      <c r="FW203" s="313"/>
      <c r="FX203" s="89">
        <f t="shared" ca="1" si="244"/>
        <v>1.9274399999999901</v>
      </c>
      <c r="FY203" s="58">
        <f ca="1">IFERROR(IF($I203="y",'Raw Weather Data'!FY201-$N203,"-"),"-")</f>
        <v>-1.6214399999999785</v>
      </c>
      <c r="FZ203" s="313"/>
      <c r="GA203" s="89">
        <f t="shared" ca="1" si="245"/>
        <v>1.6214399999999785</v>
      </c>
      <c r="GB203" s="58">
        <f ca="1">IFERROR(IF($I203="y",'Raw Weather Data'!GB201-$N203,"-"),"-")</f>
        <v>-3.6734399999999852</v>
      </c>
      <c r="GC203" s="313"/>
      <c r="GD203" s="89">
        <f t="shared" ca="1" si="246"/>
        <v>3.6734399999999852</v>
      </c>
      <c r="GE203" s="58">
        <f ca="1">IFERROR(IF($I203="y",'Raw Weather Data'!GE201-$N203,"-"),"-")</f>
        <v>-1.3154399999999953</v>
      </c>
      <c r="GF203" s="313"/>
      <c r="GG203" s="89">
        <f t="shared" ca="1" si="247"/>
        <v>1.3154399999999953</v>
      </c>
      <c r="GH203" s="46">
        <f ca="1">IFERROR(IF($I203="y",'Raw Weather Data'!GH201-$N203,"-"),"-")</f>
        <v>-1.657439999999994</v>
      </c>
      <c r="GI203" s="313"/>
      <c r="GJ203" s="89">
        <f t="shared" ca="1" si="203"/>
        <v>1.657439999999994</v>
      </c>
      <c r="GK203" s="58">
        <f ca="1">IFERROR(IF($I203="y",'Raw Weather Data'!GK201-$N203,"-"),"-")</f>
        <v>-1.5494399999999899</v>
      </c>
      <c r="GL203" s="313"/>
      <c r="GM203" s="89">
        <f t="shared" ca="1" si="248"/>
        <v>1.5494399999999899</v>
      </c>
      <c r="GN203" s="58">
        <f ca="1">IFERROR(IF($I203="y",'Raw Weather Data'!GN201-$N203,"-"),"-")</f>
        <v>-1.5134399999999886</v>
      </c>
      <c r="GO203" s="313"/>
      <c r="GP203" s="89">
        <f t="shared" ca="1" si="249"/>
        <v>1.5134399999999886</v>
      </c>
      <c r="GQ203" s="58">
        <f ca="1">IFERROR(IF($I203="y",'Raw Weather Data'!GQ201-$N203,"-"),"-")</f>
        <v>-0.93743999999998096</v>
      </c>
      <c r="GR203" s="313"/>
      <c r="GS203" s="89">
        <f t="shared" ca="1" si="250"/>
        <v>0.93743999999998096</v>
      </c>
      <c r="GT203" s="58">
        <f ca="1">IFERROR(IF($I203="y",'Raw Weather Data'!GT201-$N203,"-"),"-")</f>
        <v>-0.46943999999999164</v>
      </c>
      <c r="GU203" s="313"/>
      <c r="GV203" s="89">
        <f t="shared" ca="1" si="251"/>
        <v>0.46943999999999164</v>
      </c>
      <c r="GW203" s="58">
        <f ca="1">IFERROR(IF($I203="y",'Raw Weather Data'!GW201-$N203,"-"),"-")</f>
        <v>-0.84743999999997754</v>
      </c>
      <c r="GX203" s="313"/>
      <c r="GY203" s="89">
        <f t="shared" ca="1" si="252"/>
        <v>0.84743999999997754</v>
      </c>
      <c r="GZ203" s="58" t="str">
        <f ca="1">IFERROR(IF($I203="y",'Raw Weather Data'!GZ201-$N203,"-"),"-")</f>
        <v>-</v>
      </c>
      <c r="HA203" s="313"/>
      <c r="HB203" s="89" t="str">
        <f t="shared" ca="1" si="204"/>
        <v>-</v>
      </c>
      <c r="HC203" s="313"/>
      <c r="HD203" s="313"/>
      <c r="HE203" s="313"/>
    </row>
    <row r="204" spans="8:213" x14ac:dyDescent="0.35">
      <c r="H204" s="301">
        <f t="shared" si="253"/>
        <v>18</v>
      </c>
      <c r="I204" s="301" t="str">
        <f t="shared" si="253"/>
        <v>Y</v>
      </c>
      <c r="M204" s="117">
        <f t="shared" ca="1" si="254"/>
        <v>44774</v>
      </c>
      <c r="N204" s="119">
        <f t="shared" ca="1" si="254"/>
        <v>78.240740000000002</v>
      </c>
      <c r="P204" s="63">
        <f ca="1">IFERROR(IF($I204="y",'Raw Weather Data'!P202-$N204,"-"),"-")</f>
        <v>-0.28673999999999467</v>
      </c>
      <c r="Q204" s="313"/>
      <c r="R204" s="89">
        <f t="shared" ca="1" si="192"/>
        <v>0.28673999999999467</v>
      </c>
      <c r="S204" s="58">
        <f ca="1">IFERROR(IF($I204="y",'Raw Weather Data'!S202-$N204,"-"),"-")</f>
        <v>0.93725999999999487</v>
      </c>
      <c r="T204" s="313"/>
      <c r="U204" s="89">
        <f t="shared" ca="1" si="193"/>
        <v>0.93725999999999487</v>
      </c>
      <c r="V204" s="58">
        <f ca="1">IFERROR(IF($I204="y",'Raw Weather Data'!V202-$N204,"-"),"-")</f>
        <v>1.4412599999999856</v>
      </c>
      <c r="W204" s="313"/>
      <c r="X204" s="89">
        <f t="shared" ca="1" si="194"/>
        <v>1.4412599999999856</v>
      </c>
      <c r="Y204" s="58">
        <f ca="1">IFERROR(IF($I204="y",'Raw Weather Data'!Y202-$N204,"-"),"-")</f>
        <v>-0.17874000000000478</v>
      </c>
      <c r="Z204" s="313"/>
      <c r="AA204" s="89">
        <f t="shared" ca="1" si="195"/>
        <v>0.17874000000000478</v>
      </c>
      <c r="AB204" s="58">
        <f ca="1">IFERROR(IF($I204="y",'Raw Weather Data'!AB202-$N204,"-"),"-")</f>
        <v>-0.59274000000000626</v>
      </c>
      <c r="AC204" s="313"/>
      <c r="AD204" s="89">
        <f t="shared" ca="1" si="196"/>
        <v>0.59274000000000626</v>
      </c>
      <c r="AE204" s="58">
        <f ca="1">IFERROR(IF($I204="y",'Raw Weather Data'!AE202-$N204,"-"),"-")</f>
        <v>-2.032740000000004</v>
      </c>
      <c r="AF204" s="313"/>
      <c r="AG204" s="89">
        <f t="shared" ca="1" si="197"/>
        <v>2.032740000000004</v>
      </c>
      <c r="AH204" s="58">
        <f ca="1">IFERROR(IF($I204="y",'Raw Weather Data'!AH202-$N204,"-"),"-")</f>
        <v>-2.30274</v>
      </c>
      <c r="AI204" s="313"/>
      <c r="AJ204" s="89">
        <f t="shared" ca="1" si="198"/>
        <v>2.30274</v>
      </c>
      <c r="AK204" s="58">
        <f ca="1">IFERROR(IF($I204="y",'Raw Weather Data'!AK202-$N204,"-"),"-")</f>
        <v>-3.6347400000000079</v>
      </c>
      <c r="AL204" s="313"/>
      <c r="AM204" s="89">
        <f t="shared" ca="1" si="205"/>
        <v>3.6347400000000079</v>
      </c>
      <c r="AN204" s="46">
        <f ca="1">IFERROR(IF($I204="y",'Raw Weather Data'!AN202-$N204,"-"),"-")</f>
        <v>-1.9607400000000013</v>
      </c>
      <c r="AO204" s="313"/>
      <c r="AP204" s="89">
        <f t="shared" ca="1" si="206"/>
        <v>1.9607400000000013</v>
      </c>
      <c r="AQ204" s="58">
        <f ca="1">IFERROR(IF($I204="y",'Raw Weather Data'!AQ202-$N204,"-"),"-")</f>
        <v>-3.0227399999999989</v>
      </c>
      <c r="AR204" s="313"/>
      <c r="AS204" s="89">
        <f t="shared" ca="1" si="207"/>
        <v>3.0227399999999989</v>
      </c>
      <c r="AT204" s="58">
        <f ca="1">IFERROR(IF($I204="y",'Raw Weather Data'!AT202-$N204,"-"),"-")</f>
        <v>-1.0967399999999969</v>
      </c>
      <c r="AU204" s="313"/>
      <c r="AV204" s="89">
        <f t="shared" ca="1" si="208"/>
        <v>1.0967399999999969</v>
      </c>
      <c r="AW204" s="58">
        <f ca="1">IFERROR(IF($I204="y",'Raw Weather Data'!AW202-$N204,"-"),"-")</f>
        <v>-1.6727399999999903</v>
      </c>
      <c r="AX204" s="313"/>
      <c r="AY204" s="89">
        <f t="shared" ca="1" si="209"/>
        <v>1.6727399999999903</v>
      </c>
      <c r="AZ204" s="58">
        <f ca="1">IFERROR(IF($I204="y",'Raw Weather Data'!AZ202-$N204,"-"),"-")</f>
        <v>-1.3847400000000079</v>
      </c>
      <c r="BA204" s="313"/>
      <c r="BB204" s="89">
        <f t="shared" ca="1" si="210"/>
        <v>1.3847400000000079</v>
      </c>
      <c r="BC204" s="58">
        <f ca="1">IFERROR(IF($I204="y",'Raw Weather Data'!BC202-$N204,"-"),"-")</f>
        <v>-2.6627399999999994</v>
      </c>
      <c r="BD204" s="313"/>
      <c r="BE204" s="89">
        <f t="shared" ca="1" si="211"/>
        <v>2.6627399999999994</v>
      </c>
      <c r="BF204" s="58">
        <f ca="1">IFERROR(IF($I204="y",'Raw Weather Data'!BF202-$N204,"-"),"-")</f>
        <v>1.8192599999999999</v>
      </c>
      <c r="BG204" s="313"/>
      <c r="BH204" s="89">
        <f t="shared" ca="1" si="212"/>
        <v>1.8192599999999999</v>
      </c>
      <c r="BI204" s="57"/>
      <c r="BJ204" s="57"/>
      <c r="BK204" s="145"/>
      <c r="BN204" s="63">
        <f ca="1">IFERROR(IF($I204="y",'Raw Weather Data'!BN202-$N204,"-"),"-")</f>
        <v>-0.28673999999999467</v>
      </c>
      <c r="BO204" s="313"/>
      <c r="BP204" s="89">
        <f t="shared" ca="1" si="199"/>
        <v>0.28673999999999467</v>
      </c>
      <c r="BQ204" s="58">
        <f ca="1">IFERROR(IF($I204="y",'Raw Weather Data'!BQ202-$N204,"-"),"-")</f>
        <v>0.93725999999999487</v>
      </c>
      <c r="BR204" s="313"/>
      <c r="BS204" s="89">
        <f t="shared" ca="1" si="213"/>
        <v>0.93725999999999487</v>
      </c>
      <c r="BT204" s="58">
        <f ca="1">IFERROR(IF($I204="y",'Raw Weather Data'!BT202-$N204,"-"),"-")</f>
        <v>1.4412599999999856</v>
      </c>
      <c r="BU204" s="313"/>
      <c r="BV204" s="89">
        <f t="shared" ca="1" si="214"/>
        <v>1.4412599999999856</v>
      </c>
      <c r="BW204" s="58">
        <f ca="1">IFERROR(IF($I204="y",'Raw Weather Data'!BW202-$N204,"-"),"-")</f>
        <v>-0.17874000000000478</v>
      </c>
      <c r="BX204" s="313"/>
      <c r="BY204" s="89">
        <f t="shared" ca="1" si="215"/>
        <v>0.17874000000000478</v>
      </c>
      <c r="BZ204" s="58">
        <f ca="1">IFERROR(IF($I204="y",'Raw Weather Data'!BZ202-$N204,"-"),"-")</f>
        <v>-0.59274000000000626</v>
      </c>
      <c r="CA204" s="313"/>
      <c r="CB204" s="89">
        <f t="shared" ca="1" si="216"/>
        <v>0.59274000000000626</v>
      </c>
      <c r="CC204" s="58">
        <f ca="1">IFERROR(IF($I204="y",'Raw Weather Data'!CC202-$N204,"-"),"-")</f>
        <v>-2.032740000000004</v>
      </c>
      <c r="CD204" s="313"/>
      <c r="CE204" s="89">
        <f t="shared" ca="1" si="217"/>
        <v>2.032740000000004</v>
      </c>
      <c r="CF204" s="58">
        <f ca="1">IFERROR(IF($I204="y",'Raw Weather Data'!CF202-$N204,"-"),"-")</f>
        <v>-2.30274</v>
      </c>
      <c r="CG204" s="313"/>
      <c r="CH204" s="89">
        <f t="shared" ca="1" si="218"/>
        <v>2.30274</v>
      </c>
      <c r="CI204" s="58">
        <f ca="1">IFERROR(IF($I204="y",'Raw Weather Data'!CI202-$N204,"-"),"-")</f>
        <v>-3.6347400000000079</v>
      </c>
      <c r="CJ204" s="313"/>
      <c r="CK204" s="89">
        <f t="shared" ca="1" si="219"/>
        <v>3.6347400000000079</v>
      </c>
      <c r="CL204" s="46">
        <f ca="1">IFERROR(IF($I204="y",'Raw Weather Data'!CL202-$N204,"-"),"-")</f>
        <v>-1.9607400000000013</v>
      </c>
      <c r="CM204" s="313"/>
      <c r="CN204" s="89">
        <f t="shared" ca="1" si="220"/>
        <v>1.9607400000000013</v>
      </c>
      <c r="CO204" s="58">
        <f ca="1">IFERROR(IF($I204="y",'Raw Weather Data'!CO202-$N204,"-"),"-")</f>
        <v>-3.0227399999999989</v>
      </c>
      <c r="CP204" s="313"/>
      <c r="CQ204" s="89">
        <f t="shared" ca="1" si="221"/>
        <v>3.0227399999999989</v>
      </c>
      <c r="CR204" s="58">
        <f ca="1">IFERROR(IF($I204="y",'Raw Weather Data'!CR202-$N204,"-"),"-")</f>
        <v>-1.0967399999999969</v>
      </c>
      <c r="CS204" s="313"/>
      <c r="CT204" s="89">
        <f t="shared" ca="1" si="222"/>
        <v>1.0967399999999969</v>
      </c>
      <c r="CU204" s="58">
        <f ca="1">IFERROR(IF($I204="y",'Raw Weather Data'!CU202-$N204,"-"),"-")</f>
        <v>-1.6727399999999903</v>
      </c>
      <c r="CV204" s="313"/>
      <c r="CW204" s="89">
        <f t="shared" ca="1" si="223"/>
        <v>1.6727399999999903</v>
      </c>
      <c r="CX204" s="58">
        <f ca="1">IFERROR(IF($I204="y",'Raw Weather Data'!CX202-$N204,"-"),"-")</f>
        <v>-1.3847400000000079</v>
      </c>
      <c r="CY204" s="313"/>
      <c r="CZ204" s="89">
        <f t="shared" ca="1" si="224"/>
        <v>1.3847400000000079</v>
      </c>
      <c r="DA204" s="58">
        <f ca="1">IFERROR(IF($I204="y",'Raw Weather Data'!DA202-$N204,"-"),"-")</f>
        <v>-2.6627399999999994</v>
      </c>
      <c r="DB204" s="313"/>
      <c r="DC204" s="89">
        <f t="shared" ca="1" si="225"/>
        <v>2.6627399999999994</v>
      </c>
      <c r="DD204" s="58">
        <f ca="1">IFERROR(IF($I204="y",'Raw Weather Data'!DD202-$N204,"-"),"-")</f>
        <v>1.8192599999999999</v>
      </c>
      <c r="DE204" s="313"/>
      <c r="DF204" s="89">
        <f t="shared" ca="1" si="226"/>
        <v>1.8192599999999999</v>
      </c>
      <c r="DG204" s="313" t="str">
        <f ca="1">IFERROR(IF($I204="y",'Raw Weather Data'!DG202-$N204,"-"),"-")</f>
        <v>-</v>
      </c>
      <c r="DH204" s="313"/>
      <c r="DI204" s="313" t="str">
        <f t="shared" ca="1" si="200"/>
        <v>-</v>
      </c>
      <c r="DL204" s="63">
        <f ca="1">IFERROR(IF($I204="y",'Raw Weather Data'!DL202-$N204,"-"),"-")</f>
        <v>0.55926000000000897</v>
      </c>
      <c r="DM204" s="313"/>
      <c r="DN204" s="89">
        <f t="shared" ca="1" si="227"/>
        <v>0.55926000000000897</v>
      </c>
      <c r="DO204" s="58">
        <f ca="1">IFERROR(IF($I204="y",'Raw Weather Data'!DO202-$N204,"-"),"-")</f>
        <v>0.82925999999999078</v>
      </c>
      <c r="DP204" s="313"/>
      <c r="DQ204" s="89">
        <f t="shared" ca="1" si="228"/>
        <v>0.82925999999999078</v>
      </c>
      <c r="DR204" s="58">
        <f ca="1">IFERROR(IF($I204="y",'Raw Weather Data'!DR202-$N204,"-"),"-")</f>
        <v>0.68525999999999954</v>
      </c>
      <c r="DS204" s="313"/>
      <c r="DT204" s="89">
        <f t="shared" ca="1" si="229"/>
        <v>0.68525999999999954</v>
      </c>
      <c r="DU204" s="58">
        <f ca="1">IFERROR(IF($I204="y",'Raw Weather Data'!DU202-$N204,"-"),"-")</f>
        <v>-0.39473999999999876</v>
      </c>
      <c r="DV204" s="313"/>
      <c r="DW204" s="89">
        <f t="shared" ca="1" si="230"/>
        <v>0.39473999999999876</v>
      </c>
      <c r="DX204" s="58">
        <f ca="1">IFERROR(IF($I204="y",'Raw Weather Data'!DX202-$N204,"-"),"-")</f>
        <v>-0.71874000000001104</v>
      </c>
      <c r="DY204" s="313"/>
      <c r="DZ204" s="89">
        <f t="shared" ca="1" si="231"/>
        <v>0.71874000000001104</v>
      </c>
      <c r="EA204" s="58">
        <f ca="1">IFERROR(IF($I204="y",'Raw Weather Data'!EA202-$N204,"-"),"-")</f>
        <v>-2.1227400000000074</v>
      </c>
      <c r="EB204" s="313"/>
      <c r="EC204" s="89">
        <f t="shared" ca="1" si="201"/>
        <v>2.1227400000000074</v>
      </c>
      <c r="ED204" s="58">
        <f ca="1">IFERROR(IF($I204="y",'Raw Weather Data'!ED202-$N204,"-"),"-")</f>
        <v>-2.6087399999999974</v>
      </c>
      <c r="EE204" s="313"/>
      <c r="EF204" s="89">
        <f t="shared" ca="1" si="232"/>
        <v>2.6087399999999974</v>
      </c>
      <c r="EG204" s="58">
        <f ca="1">IFERROR(IF($I204="y",'Raw Weather Data'!EG202-$N204,"-"),"-")</f>
        <v>-3.0407399999999996</v>
      </c>
      <c r="EH204" s="313"/>
      <c r="EI204" s="89">
        <f t="shared" ca="1" si="233"/>
        <v>3.0407399999999996</v>
      </c>
      <c r="EJ204" s="46">
        <f ca="1">IFERROR(IF($I204="y",'Raw Weather Data'!EJ202-$N204,"-"),"-")</f>
        <v>-2.7167400000000015</v>
      </c>
      <c r="EK204" s="313"/>
      <c r="EL204" s="89">
        <f t="shared" ca="1" si="234"/>
        <v>2.7167400000000015</v>
      </c>
      <c r="EM204" s="58">
        <f ca="1">IFERROR(IF($I204="y",'Raw Weather Data'!EM202-$N204,"-"),"-")</f>
        <v>-2.6267399999999981</v>
      </c>
      <c r="EN204" s="313"/>
      <c r="EO204" s="89">
        <f t="shared" ca="1" si="235"/>
        <v>2.6267399999999981</v>
      </c>
      <c r="EP204" s="58">
        <f ca="1">IFERROR(IF($I204="y",'Raw Weather Data'!EP202-$N204,"-"),"-")</f>
        <v>-1.1147399999999976</v>
      </c>
      <c r="EQ204" s="313"/>
      <c r="ER204" s="89">
        <f t="shared" ca="1" si="236"/>
        <v>1.1147399999999976</v>
      </c>
      <c r="ES204" s="58">
        <f ca="1">IFERROR(IF($I204="y",'Raw Weather Data'!ES202-$N204,"-"),"-")</f>
        <v>-0.32273999999999603</v>
      </c>
      <c r="ET204" s="313"/>
      <c r="EU204" s="89">
        <f t="shared" ca="1" si="237"/>
        <v>0.32273999999999603</v>
      </c>
      <c r="EV204" s="58">
        <f ca="1">IFERROR(IF($I204="y",'Raw Weather Data'!EV202-$N204,"-"),"-")</f>
        <v>-1.0067399999999935</v>
      </c>
      <c r="EW204" s="313"/>
      <c r="EX204" s="89">
        <f t="shared" ca="1" si="238"/>
        <v>1.0067399999999935</v>
      </c>
      <c r="EY204" s="58">
        <f ca="1">IFERROR(IF($I204="y",'Raw Weather Data'!EY202-$N204,"-"),"-")</f>
        <v>1.9259999999988509E-2</v>
      </c>
      <c r="EZ204" s="313"/>
      <c r="FA204" s="89">
        <f t="shared" ca="1" si="239"/>
        <v>1.9259999999988509E-2</v>
      </c>
      <c r="FB204" s="58" t="str">
        <f ca="1">IFERROR(IF($I204="y",'Raw Weather Data'!FB202-$N204,"-"),"-")</f>
        <v>-</v>
      </c>
      <c r="FC204" s="313"/>
      <c r="FD204" s="89" t="str">
        <f t="shared" ca="1" si="202"/>
        <v>-</v>
      </c>
      <c r="FE204" s="313"/>
      <c r="FF204" s="313"/>
      <c r="FG204" s="313"/>
      <c r="FJ204" s="63">
        <f ca="1">IFERROR(IF($I204="y",'Raw Weather Data'!FJ202-$N204,"-"),"-")</f>
        <v>0.55926000000000897</v>
      </c>
      <c r="FK204" s="313"/>
      <c r="FL204" s="89">
        <f t="shared" ca="1" si="240"/>
        <v>0.55926000000000897</v>
      </c>
      <c r="FM204" s="58">
        <f ca="1">IFERROR(IF($I204="y",'Raw Weather Data'!FM202-$N204,"-"),"-")</f>
        <v>0.82925999999999078</v>
      </c>
      <c r="FN204" s="313"/>
      <c r="FO204" s="89">
        <f t="shared" ca="1" si="241"/>
        <v>0.82925999999999078</v>
      </c>
      <c r="FP204" s="58">
        <f ca="1">IFERROR(IF($I204="y",'Raw Weather Data'!FP202-$N204,"-"),"-")</f>
        <v>0.68525999999999954</v>
      </c>
      <c r="FQ204" s="313"/>
      <c r="FR204" s="89">
        <f t="shared" ca="1" si="242"/>
        <v>0.68525999999999954</v>
      </c>
      <c r="FS204" s="58">
        <f ca="1">IFERROR(IF($I204="y",'Raw Weather Data'!FS202-$N204,"-"),"-")</f>
        <v>-0.39473999999999876</v>
      </c>
      <c r="FT204" s="313"/>
      <c r="FU204" s="89">
        <f t="shared" ca="1" si="243"/>
        <v>0.39473999999999876</v>
      </c>
      <c r="FV204" s="58">
        <f ca="1">IFERROR(IF($I204="y",'Raw Weather Data'!FV202-$N204,"-"),"-")</f>
        <v>-0.71874000000001104</v>
      </c>
      <c r="FW204" s="313"/>
      <c r="FX204" s="89">
        <f t="shared" ca="1" si="244"/>
        <v>0.71874000000001104</v>
      </c>
      <c r="FY204" s="58">
        <f ca="1">IFERROR(IF($I204="y",'Raw Weather Data'!FY202-$N204,"-"),"-")</f>
        <v>-2.1227400000000074</v>
      </c>
      <c r="FZ204" s="313"/>
      <c r="GA204" s="89">
        <f t="shared" ca="1" si="245"/>
        <v>2.1227400000000074</v>
      </c>
      <c r="GB204" s="58">
        <f ca="1">IFERROR(IF($I204="y",'Raw Weather Data'!GB202-$N204,"-"),"-")</f>
        <v>-2.6087399999999974</v>
      </c>
      <c r="GC204" s="313"/>
      <c r="GD204" s="89">
        <f t="shared" ca="1" si="246"/>
        <v>2.6087399999999974</v>
      </c>
      <c r="GE204" s="58">
        <f ca="1">IFERROR(IF($I204="y",'Raw Weather Data'!GE202-$N204,"-"),"-")</f>
        <v>-3.0407399999999996</v>
      </c>
      <c r="GF204" s="313"/>
      <c r="GG204" s="89">
        <f t="shared" ca="1" si="247"/>
        <v>3.0407399999999996</v>
      </c>
      <c r="GH204" s="46">
        <f ca="1">IFERROR(IF($I204="y",'Raw Weather Data'!GH202-$N204,"-"),"-")</f>
        <v>-2.7167400000000015</v>
      </c>
      <c r="GI204" s="313"/>
      <c r="GJ204" s="89">
        <f t="shared" ca="1" si="203"/>
        <v>2.7167400000000015</v>
      </c>
      <c r="GK204" s="58">
        <f ca="1">IFERROR(IF($I204="y",'Raw Weather Data'!GK202-$N204,"-"),"-")</f>
        <v>-2.6267399999999981</v>
      </c>
      <c r="GL204" s="313"/>
      <c r="GM204" s="89">
        <f t="shared" ca="1" si="248"/>
        <v>2.6267399999999981</v>
      </c>
      <c r="GN204" s="58">
        <f ca="1">IFERROR(IF($I204="y",'Raw Weather Data'!GN202-$N204,"-"),"-")</f>
        <v>-1.1147399999999976</v>
      </c>
      <c r="GO204" s="313"/>
      <c r="GP204" s="89">
        <f t="shared" ca="1" si="249"/>
        <v>1.1147399999999976</v>
      </c>
      <c r="GQ204" s="58">
        <f ca="1">IFERROR(IF($I204="y",'Raw Weather Data'!GQ202-$N204,"-"),"-")</f>
        <v>-0.32273999999999603</v>
      </c>
      <c r="GR204" s="313"/>
      <c r="GS204" s="89">
        <f t="shared" ca="1" si="250"/>
        <v>0.32273999999999603</v>
      </c>
      <c r="GT204" s="58">
        <f ca="1">IFERROR(IF($I204="y",'Raw Weather Data'!GT202-$N204,"-"),"-")</f>
        <v>-1.0067399999999935</v>
      </c>
      <c r="GU204" s="313"/>
      <c r="GV204" s="89">
        <f t="shared" ca="1" si="251"/>
        <v>1.0067399999999935</v>
      </c>
      <c r="GW204" s="58">
        <f ca="1">IFERROR(IF($I204="y",'Raw Weather Data'!GW202-$N204,"-"),"-")</f>
        <v>1.9259999999988509E-2</v>
      </c>
      <c r="GX204" s="313"/>
      <c r="GY204" s="89">
        <f t="shared" ca="1" si="252"/>
        <v>1.9259999999988509E-2</v>
      </c>
      <c r="GZ204" s="58" t="str">
        <f ca="1">IFERROR(IF($I204="y",'Raw Weather Data'!GZ202-$N204,"-"),"-")</f>
        <v>-</v>
      </c>
      <c r="HA204" s="313"/>
      <c r="HB204" s="89" t="str">
        <f t="shared" ca="1" si="204"/>
        <v>-</v>
      </c>
      <c r="HC204" s="313"/>
      <c r="HD204" s="313"/>
      <c r="HE204" s="313"/>
    </row>
    <row r="205" spans="8:213" x14ac:dyDescent="0.35">
      <c r="H205" s="301">
        <f t="shared" si="253"/>
        <v>19</v>
      </c>
      <c r="I205" s="301" t="str">
        <f t="shared" si="253"/>
        <v>Y</v>
      </c>
      <c r="M205" s="117">
        <f t="shared" ca="1" si="254"/>
        <v>44773</v>
      </c>
      <c r="N205" s="119">
        <f t="shared" ca="1" si="254"/>
        <v>76.587440000000001</v>
      </c>
      <c r="P205" s="63">
        <f ca="1">IFERROR(IF($I205="y",'Raw Weather Data'!P203-$N205,"-"),"-")</f>
        <v>-3.3494400000000013</v>
      </c>
      <c r="Q205" s="313"/>
      <c r="R205" s="89">
        <f t="shared" ca="1" si="192"/>
        <v>3.3494400000000013</v>
      </c>
      <c r="S205" s="58">
        <f ca="1">IFERROR(IF($I205="y",'Raw Weather Data'!S203-$N205,"-"),"-")</f>
        <v>-4.3574399999999969</v>
      </c>
      <c r="T205" s="313"/>
      <c r="U205" s="89">
        <f t="shared" ca="1" si="193"/>
        <v>4.3574399999999969</v>
      </c>
      <c r="V205" s="58">
        <f ca="1">IFERROR(IF($I205="y",'Raw Weather Data'!V203-$N205,"-"),"-")</f>
        <v>-4.5554400000000044</v>
      </c>
      <c r="W205" s="313"/>
      <c r="X205" s="89">
        <f t="shared" ca="1" si="194"/>
        <v>4.5554400000000044</v>
      </c>
      <c r="Y205" s="58">
        <f ca="1">IFERROR(IF($I205="y",'Raw Weather Data'!Y203-$N205,"-"),"-")</f>
        <v>-3.7454399999999879</v>
      </c>
      <c r="Z205" s="313"/>
      <c r="AA205" s="89">
        <f t="shared" ca="1" si="195"/>
        <v>3.7454399999999879</v>
      </c>
      <c r="AB205" s="58">
        <f ca="1">IFERROR(IF($I205="y",'Raw Weather Data'!AB203-$N205,"-"),"-")</f>
        <v>-4.2134400000000056</v>
      </c>
      <c r="AC205" s="313"/>
      <c r="AD205" s="89">
        <f t="shared" ca="1" si="196"/>
        <v>4.2134400000000056</v>
      </c>
      <c r="AE205" s="58">
        <f ca="1">IFERROR(IF($I205="y",'Raw Weather Data'!AE203-$N205,"-"),"-")</f>
        <v>-4.1954400000000049</v>
      </c>
      <c r="AF205" s="313"/>
      <c r="AG205" s="89">
        <f t="shared" ca="1" si="197"/>
        <v>4.1954400000000049</v>
      </c>
      <c r="AH205" s="58">
        <f ca="1">IFERROR(IF($I205="y",'Raw Weather Data'!AH203-$N205,"-"),"-")</f>
        <v>-5.0054400000000072</v>
      </c>
      <c r="AI205" s="313"/>
      <c r="AJ205" s="89">
        <f t="shared" ca="1" si="198"/>
        <v>5.0054400000000072</v>
      </c>
      <c r="AK205" s="58">
        <f ca="1">IFERROR(IF($I205="y",'Raw Weather Data'!AK203-$N205,"-"),"-")</f>
        <v>-3.7634400000000028</v>
      </c>
      <c r="AL205" s="313"/>
      <c r="AM205" s="89">
        <f t="shared" ca="1" si="205"/>
        <v>3.7634400000000028</v>
      </c>
      <c r="AN205" s="46">
        <f ca="1">IFERROR(IF($I205="y",'Raw Weather Data'!AN203-$N205,"-"),"-")</f>
        <v>-3.637439999999998</v>
      </c>
      <c r="AO205" s="313"/>
      <c r="AP205" s="89">
        <f t="shared" ca="1" si="206"/>
        <v>3.637439999999998</v>
      </c>
      <c r="AQ205" s="58">
        <f ca="1">IFERROR(IF($I205="y",'Raw Weather Data'!AQ203-$N205,"-"),"-")</f>
        <v>-1.1354400000000027</v>
      </c>
      <c r="AR205" s="313"/>
      <c r="AS205" s="89">
        <f t="shared" ca="1" si="207"/>
        <v>1.1354400000000027</v>
      </c>
      <c r="AT205" s="58">
        <f ca="1">IFERROR(IF($I205="y",'Raw Weather Data'!AT203-$N205,"-"),"-")</f>
        <v>-2.1974400000000003</v>
      </c>
      <c r="AU205" s="313"/>
      <c r="AV205" s="89">
        <f t="shared" ca="1" si="208"/>
        <v>2.1974400000000003</v>
      </c>
      <c r="AW205" s="58">
        <f ca="1">IFERROR(IF($I205="y",'Raw Weather Data'!AW203-$N205,"-"),"-")</f>
        <v>-1.3514400000000109</v>
      </c>
      <c r="AX205" s="313"/>
      <c r="AY205" s="89">
        <f t="shared" ca="1" si="209"/>
        <v>1.3514400000000109</v>
      </c>
      <c r="AZ205" s="58">
        <f ca="1">IFERROR(IF($I205="y",'Raw Weather Data'!AZ203-$N205,"-"),"-")</f>
        <v>-1.2434400000000068</v>
      </c>
      <c r="BA205" s="313"/>
      <c r="BB205" s="89">
        <f t="shared" ca="1" si="210"/>
        <v>1.2434400000000068</v>
      </c>
      <c r="BC205" s="58">
        <f ca="1">IFERROR(IF($I205="y",'Raw Weather Data'!BC203-$N205,"-"),"-")</f>
        <v>2.5905599999999964</v>
      </c>
      <c r="BD205" s="313"/>
      <c r="BE205" s="89">
        <f t="shared" ca="1" si="211"/>
        <v>2.5905599999999964</v>
      </c>
      <c r="BF205" s="58">
        <f ca="1">IFERROR(IF($I205="y",'Raw Weather Data'!BF203-$N205,"-"),"-")</f>
        <v>2.7165600000000012</v>
      </c>
      <c r="BG205" s="313"/>
      <c r="BH205" s="89">
        <f t="shared" ca="1" si="212"/>
        <v>2.7165600000000012</v>
      </c>
      <c r="BI205" s="57"/>
      <c r="BJ205" s="57"/>
      <c r="BK205" s="145"/>
      <c r="BN205" s="63">
        <f ca="1">IFERROR(IF($I205="y",'Raw Weather Data'!BN203-$N205,"-"),"-")</f>
        <v>-3.3494400000000013</v>
      </c>
      <c r="BO205" s="313"/>
      <c r="BP205" s="89">
        <f t="shared" ca="1" si="199"/>
        <v>3.3494400000000013</v>
      </c>
      <c r="BQ205" s="58">
        <f ca="1">IFERROR(IF($I205="y",'Raw Weather Data'!BQ203-$N205,"-"),"-")</f>
        <v>-4.3574399999999969</v>
      </c>
      <c r="BR205" s="313"/>
      <c r="BS205" s="89">
        <f t="shared" ca="1" si="213"/>
        <v>4.3574399999999969</v>
      </c>
      <c r="BT205" s="58">
        <f ca="1">IFERROR(IF($I205="y",'Raw Weather Data'!BT203-$N205,"-"),"-")</f>
        <v>-4.5554400000000044</v>
      </c>
      <c r="BU205" s="313"/>
      <c r="BV205" s="89">
        <f t="shared" ca="1" si="214"/>
        <v>4.5554400000000044</v>
      </c>
      <c r="BW205" s="58">
        <f ca="1">IFERROR(IF($I205="y",'Raw Weather Data'!BW203-$N205,"-"),"-")</f>
        <v>-3.7454399999999879</v>
      </c>
      <c r="BX205" s="313"/>
      <c r="BY205" s="89">
        <f t="shared" ca="1" si="215"/>
        <v>3.7454399999999879</v>
      </c>
      <c r="BZ205" s="58">
        <f ca="1">IFERROR(IF($I205="y",'Raw Weather Data'!BZ203-$N205,"-"),"-")</f>
        <v>-4.2134400000000056</v>
      </c>
      <c r="CA205" s="313"/>
      <c r="CB205" s="89">
        <f t="shared" ca="1" si="216"/>
        <v>4.2134400000000056</v>
      </c>
      <c r="CC205" s="58">
        <f ca="1">IFERROR(IF($I205="y",'Raw Weather Data'!CC203-$N205,"-"),"-")</f>
        <v>-4.1954400000000049</v>
      </c>
      <c r="CD205" s="313"/>
      <c r="CE205" s="89">
        <f t="shared" ca="1" si="217"/>
        <v>4.1954400000000049</v>
      </c>
      <c r="CF205" s="58">
        <f ca="1">IFERROR(IF($I205="y",'Raw Weather Data'!CF203-$N205,"-"),"-")</f>
        <v>-5.0054400000000072</v>
      </c>
      <c r="CG205" s="313"/>
      <c r="CH205" s="89">
        <f t="shared" ca="1" si="218"/>
        <v>5.0054400000000072</v>
      </c>
      <c r="CI205" s="58">
        <f ca="1">IFERROR(IF($I205="y",'Raw Weather Data'!CI203-$N205,"-"),"-")</f>
        <v>-3.7634400000000028</v>
      </c>
      <c r="CJ205" s="313"/>
      <c r="CK205" s="89">
        <f t="shared" ca="1" si="219"/>
        <v>3.7634400000000028</v>
      </c>
      <c r="CL205" s="46">
        <f ca="1">IFERROR(IF($I205="y",'Raw Weather Data'!CL203-$N205,"-"),"-")</f>
        <v>-3.637439999999998</v>
      </c>
      <c r="CM205" s="313"/>
      <c r="CN205" s="89">
        <f t="shared" ca="1" si="220"/>
        <v>3.637439999999998</v>
      </c>
      <c r="CO205" s="58">
        <f ca="1">IFERROR(IF($I205="y",'Raw Weather Data'!CO203-$N205,"-"),"-")</f>
        <v>-1.1354400000000027</v>
      </c>
      <c r="CP205" s="313"/>
      <c r="CQ205" s="89">
        <f t="shared" ca="1" si="221"/>
        <v>1.1354400000000027</v>
      </c>
      <c r="CR205" s="58">
        <f ca="1">IFERROR(IF($I205="y",'Raw Weather Data'!CR203-$N205,"-"),"-")</f>
        <v>-2.1974400000000003</v>
      </c>
      <c r="CS205" s="313"/>
      <c r="CT205" s="89">
        <f t="shared" ca="1" si="222"/>
        <v>2.1974400000000003</v>
      </c>
      <c r="CU205" s="58">
        <f ca="1">IFERROR(IF($I205="y",'Raw Weather Data'!CU203-$N205,"-"),"-")</f>
        <v>-1.3514400000000109</v>
      </c>
      <c r="CV205" s="313"/>
      <c r="CW205" s="89">
        <f t="shared" ca="1" si="223"/>
        <v>1.3514400000000109</v>
      </c>
      <c r="CX205" s="58">
        <f ca="1">IFERROR(IF($I205="y",'Raw Weather Data'!CX203-$N205,"-"),"-")</f>
        <v>-1.2434400000000068</v>
      </c>
      <c r="CY205" s="313"/>
      <c r="CZ205" s="89">
        <f t="shared" ca="1" si="224"/>
        <v>1.2434400000000068</v>
      </c>
      <c r="DA205" s="58">
        <f ca="1">IFERROR(IF($I205="y",'Raw Weather Data'!DA203-$N205,"-"),"-")</f>
        <v>2.5905599999999964</v>
      </c>
      <c r="DB205" s="313"/>
      <c r="DC205" s="89">
        <f t="shared" ca="1" si="225"/>
        <v>2.5905599999999964</v>
      </c>
      <c r="DD205" s="58">
        <f ca="1">IFERROR(IF($I205="y",'Raw Weather Data'!DD203-$N205,"-"),"-")</f>
        <v>2.7165600000000012</v>
      </c>
      <c r="DE205" s="313"/>
      <c r="DF205" s="89">
        <f t="shared" ca="1" si="226"/>
        <v>2.7165600000000012</v>
      </c>
      <c r="DG205" s="313" t="str">
        <f ca="1">IFERROR(IF($I205="y",'Raw Weather Data'!DG203-$N205,"-"),"-")</f>
        <v>-</v>
      </c>
      <c r="DH205" s="313"/>
      <c r="DI205" s="313" t="str">
        <f t="shared" ca="1" si="200"/>
        <v>-</v>
      </c>
      <c r="DL205" s="63">
        <f ca="1">IFERROR(IF($I205="y",'Raw Weather Data'!DL203-$N205,"-"),"-")</f>
        <v>-3.6734399999999994</v>
      </c>
      <c r="DM205" s="313"/>
      <c r="DN205" s="89">
        <f t="shared" ca="1" si="227"/>
        <v>3.6734399999999994</v>
      </c>
      <c r="DO205" s="58">
        <f ca="1">IFERROR(IF($I205="y",'Raw Weather Data'!DO203-$N205,"-"),"-")</f>
        <v>-4.0694400000000002</v>
      </c>
      <c r="DP205" s="313"/>
      <c r="DQ205" s="89">
        <f t="shared" ca="1" si="228"/>
        <v>4.0694400000000002</v>
      </c>
      <c r="DR205" s="58">
        <f ca="1">IFERROR(IF($I205="y",'Raw Weather Data'!DR203-$N205,"-"),"-")</f>
        <v>-3.9974399999999974</v>
      </c>
      <c r="DS205" s="313"/>
      <c r="DT205" s="89">
        <f t="shared" ca="1" si="229"/>
        <v>3.9974399999999974</v>
      </c>
      <c r="DU205" s="58">
        <f ca="1">IFERROR(IF($I205="y",'Raw Weather Data'!DU203-$N205,"-"),"-")</f>
        <v>-4.0334399999999988</v>
      </c>
      <c r="DV205" s="313"/>
      <c r="DW205" s="89">
        <f t="shared" ca="1" si="230"/>
        <v>4.0334399999999988</v>
      </c>
      <c r="DX205" s="58">
        <f ca="1">IFERROR(IF($I205="y",'Raw Weather Data'!DX203-$N205,"-"),"-")</f>
        <v>-3.8894399999999933</v>
      </c>
      <c r="DY205" s="313"/>
      <c r="DZ205" s="89">
        <f t="shared" ca="1" si="231"/>
        <v>3.8894399999999933</v>
      </c>
      <c r="EA205" s="58">
        <f ca="1">IFERROR(IF($I205="y",'Raw Weather Data'!EA203-$N205,"-"),"-")</f>
        <v>-4.0154399999999981</v>
      </c>
      <c r="EB205" s="313"/>
      <c r="EC205" s="89">
        <f t="shared" ca="1" si="201"/>
        <v>4.0154399999999981</v>
      </c>
      <c r="ED205" s="58">
        <f ca="1">IFERROR(IF($I205="y",'Raw Weather Data'!ED203-$N205,"-"),"-")</f>
        <v>-4.5194399999999888</v>
      </c>
      <c r="EE205" s="313"/>
      <c r="EF205" s="89">
        <f t="shared" ca="1" si="232"/>
        <v>4.5194399999999888</v>
      </c>
      <c r="EG205" s="58">
        <f ca="1">IFERROR(IF($I205="y",'Raw Weather Data'!EG203-$N205,"-"),"-")</f>
        <v>-4.1234400000000022</v>
      </c>
      <c r="EH205" s="313"/>
      <c r="EI205" s="89">
        <f t="shared" ca="1" si="233"/>
        <v>4.1234400000000022</v>
      </c>
      <c r="EJ205" s="46">
        <f ca="1">IFERROR(IF($I205="y",'Raw Weather Data'!EJ203-$N205,"-"),"-")</f>
        <v>-3.2234399999999965</v>
      </c>
      <c r="EK205" s="313"/>
      <c r="EL205" s="89">
        <f t="shared" ca="1" si="234"/>
        <v>3.2234399999999965</v>
      </c>
      <c r="EM205" s="58">
        <f ca="1">IFERROR(IF($I205="y",'Raw Weather Data'!EM203-$N205,"-"),"-")</f>
        <v>-2.1794399999999996</v>
      </c>
      <c r="EN205" s="313"/>
      <c r="EO205" s="89">
        <f t="shared" ca="1" si="235"/>
        <v>2.1794399999999996</v>
      </c>
      <c r="EP205" s="58">
        <f ca="1">IFERROR(IF($I205="y",'Raw Weather Data'!EP203-$N205,"-"),"-")</f>
        <v>5.2559999999999718E-2</v>
      </c>
      <c r="EQ205" s="313"/>
      <c r="ER205" s="89">
        <f t="shared" ca="1" si="236"/>
        <v>5.2559999999999718E-2</v>
      </c>
      <c r="ES205" s="58">
        <f ca="1">IFERROR(IF($I205="y",'Raw Weather Data'!ES203-$N205,"-"),"-")</f>
        <v>-0.6134399999999971</v>
      </c>
      <c r="ET205" s="313"/>
      <c r="EU205" s="89">
        <f t="shared" ca="1" si="237"/>
        <v>0.6134399999999971</v>
      </c>
      <c r="EV205" s="58">
        <f ca="1">IFERROR(IF($I205="y",'Raw Weather Data'!EV203-$N205,"-"),"-")</f>
        <v>0.77255999999999858</v>
      </c>
      <c r="EW205" s="313"/>
      <c r="EX205" s="89">
        <f t="shared" ca="1" si="238"/>
        <v>0.77255999999999858</v>
      </c>
      <c r="EY205" s="58">
        <f ca="1">IFERROR(IF($I205="y",'Raw Weather Data'!EY203-$N205,"-"),"-")</f>
        <v>2.0505600000000044</v>
      </c>
      <c r="EZ205" s="313"/>
      <c r="FA205" s="89">
        <f t="shared" ca="1" si="239"/>
        <v>2.0505600000000044</v>
      </c>
      <c r="FB205" s="58" t="str">
        <f ca="1">IFERROR(IF($I205="y",'Raw Weather Data'!FB203-$N205,"-"),"-")</f>
        <v>-</v>
      </c>
      <c r="FC205" s="313"/>
      <c r="FD205" s="89" t="str">
        <f t="shared" ca="1" si="202"/>
        <v>-</v>
      </c>
      <c r="FE205" s="313"/>
      <c r="FF205" s="313"/>
      <c r="FG205" s="313"/>
      <c r="FJ205" s="63">
        <f ca="1">IFERROR(IF($I205="y",'Raw Weather Data'!FJ203-$N205,"-"),"-")</f>
        <v>-3.6734399999999994</v>
      </c>
      <c r="FK205" s="313"/>
      <c r="FL205" s="89">
        <f t="shared" ca="1" si="240"/>
        <v>3.6734399999999994</v>
      </c>
      <c r="FM205" s="58">
        <f ca="1">IFERROR(IF($I205="y",'Raw Weather Data'!FM203-$N205,"-"),"-")</f>
        <v>-4.0694400000000002</v>
      </c>
      <c r="FN205" s="313"/>
      <c r="FO205" s="89">
        <f t="shared" ca="1" si="241"/>
        <v>4.0694400000000002</v>
      </c>
      <c r="FP205" s="58">
        <f ca="1">IFERROR(IF($I205="y",'Raw Weather Data'!FP203-$N205,"-"),"-")</f>
        <v>-3.9974399999999974</v>
      </c>
      <c r="FQ205" s="313"/>
      <c r="FR205" s="89">
        <f t="shared" ca="1" si="242"/>
        <v>3.9974399999999974</v>
      </c>
      <c r="FS205" s="58">
        <f ca="1">IFERROR(IF($I205="y",'Raw Weather Data'!FS203-$N205,"-"),"-")</f>
        <v>-4.0334399999999988</v>
      </c>
      <c r="FT205" s="313"/>
      <c r="FU205" s="89">
        <f t="shared" ca="1" si="243"/>
        <v>4.0334399999999988</v>
      </c>
      <c r="FV205" s="58">
        <f ca="1">IFERROR(IF($I205="y",'Raw Weather Data'!FV203-$N205,"-"),"-")</f>
        <v>-3.8894399999999933</v>
      </c>
      <c r="FW205" s="313"/>
      <c r="FX205" s="89">
        <f t="shared" ca="1" si="244"/>
        <v>3.8894399999999933</v>
      </c>
      <c r="FY205" s="58">
        <f ca="1">IFERROR(IF($I205="y",'Raw Weather Data'!FY203-$N205,"-"),"-")</f>
        <v>-4.0154399999999981</v>
      </c>
      <c r="FZ205" s="313"/>
      <c r="GA205" s="89">
        <f t="shared" ca="1" si="245"/>
        <v>4.0154399999999981</v>
      </c>
      <c r="GB205" s="58">
        <f ca="1">IFERROR(IF($I205="y",'Raw Weather Data'!GB203-$N205,"-"),"-")</f>
        <v>-4.5194399999999888</v>
      </c>
      <c r="GC205" s="313"/>
      <c r="GD205" s="89">
        <f t="shared" ca="1" si="246"/>
        <v>4.5194399999999888</v>
      </c>
      <c r="GE205" s="58">
        <f ca="1">IFERROR(IF($I205="y",'Raw Weather Data'!GE203-$N205,"-"),"-")</f>
        <v>-4.1234400000000022</v>
      </c>
      <c r="GF205" s="313"/>
      <c r="GG205" s="89">
        <f t="shared" ca="1" si="247"/>
        <v>4.1234400000000022</v>
      </c>
      <c r="GH205" s="46">
        <f ca="1">IFERROR(IF($I205="y",'Raw Weather Data'!GH203-$N205,"-"),"-")</f>
        <v>-3.2234399999999965</v>
      </c>
      <c r="GI205" s="313"/>
      <c r="GJ205" s="89">
        <f t="shared" ca="1" si="203"/>
        <v>3.2234399999999965</v>
      </c>
      <c r="GK205" s="58">
        <f ca="1">IFERROR(IF($I205="y",'Raw Weather Data'!GK203-$N205,"-"),"-")</f>
        <v>-2.1794399999999996</v>
      </c>
      <c r="GL205" s="313"/>
      <c r="GM205" s="89">
        <f t="shared" ca="1" si="248"/>
        <v>2.1794399999999996</v>
      </c>
      <c r="GN205" s="58">
        <f ca="1">IFERROR(IF($I205="y",'Raw Weather Data'!GN203-$N205,"-"),"-")</f>
        <v>5.2559999999999718E-2</v>
      </c>
      <c r="GO205" s="313"/>
      <c r="GP205" s="89">
        <f t="shared" ca="1" si="249"/>
        <v>5.2559999999999718E-2</v>
      </c>
      <c r="GQ205" s="58">
        <f ca="1">IFERROR(IF($I205="y",'Raw Weather Data'!GQ203-$N205,"-"),"-")</f>
        <v>-0.6134399999999971</v>
      </c>
      <c r="GR205" s="313"/>
      <c r="GS205" s="89">
        <f t="shared" ca="1" si="250"/>
        <v>0.6134399999999971</v>
      </c>
      <c r="GT205" s="58">
        <f ca="1">IFERROR(IF($I205="y",'Raw Weather Data'!GT203-$N205,"-"),"-")</f>
        <v>0.77255999999999858</v>
      </c>
      <c r="GU205" s="313"/>
      <c r="GV205" s="89">
        <f t="shared" ca="1" si="251"/>
        <v>0.77255999999999858</v>
      </c>
      <c r="GW205" s="58">
        <f ca="1">IFERROR(IF($I205="y",'Raw Weather Data'!GW203-$N205,"-"),"-")</f>
        <v>2.0505600000000044</v>
      </c>
      <c r="GX205" s="313"/>
      <c r="GY205" s="89">
        <f t="shared" ca="1" si="252"/>
        <v>2.0505600000000044</v>
      </c>
      <c r="GZ205" s="58" t="str">
        <f ca="1">IFERROR(IF($I205="y",'Raw Weather Data'!GZ203-$N205,"-"),"-")</f>
        <v>-</v>
      </c>
      <c r="HA205" s="313"/>
      <c r="HB205" s="89" t="str">
        <f t="shared" ca="1" si="204"/>
        <v>-</v>
      </c>
      <c r="HC205" s="313"/>
      <c r="HD205" s="313"/>
      <c r="HE205" s="313"/>
    </row>
    <row r="206" spans="8:213" x14ac:dyDescent="0.35">
      <c r="H206" s="301">
        <f t="shared" si="253"/>
        <v>20</v>
      </c>
      <c r="I206" s="301" t="str">
        <f t="shared" si="253"/>
        <v>Y</v>
      </c>
      <c r="M206" s="117">
        <f t="shared" ca="1" si="254"/>
        <v>44772</v>
      </c>
      <c r="N206" s="119">
        <f t="shared" ca="1" si="254"/>
        <v>74.089939999999999</v>
      </c>
      <c r="P206" s="63">
        <f ca="1">IFERROR(IF($I206="y",'Raw Weather Data'!P204-$N206,"-"),"-")</f>
        <v>-4.2539400000000001</v>
      </c>
      <c r="Q206" s="313"/>
      <c r="R206" s="89">
        <f t="shared" ca="1" si="192"/>
        <v>4.2539400000000001</v>
      </c>
      <c r="S206" s="58">
        <f ca="1">IFERROR(IF($I206="y",'Raw Weather Data'!S204-$N206,"-"),"-")</f>
        <v>-4.2359399999999852</v>
      </c>
      <c r="T206" s="313"/>
      <c r="U206" s="89">
        <f t="shared" ca="1" si="193"/>
        <v>4.2359399999999852</v>
      </c>
      <c r="V206" s="58">
        <f ca="1">IFERROR(IF($I206="y",'Raw Weather Data'!V204-$N206,"-"),"-")</f>
        <v>-3.929940000000002</v>
      </c>
      <c r="W206" s="313"/>
      <c r="X206" s="89">
        <f t="shared" ca="1" si="194"/>
        <v>3.929940000000002</v>
      </c>
      <c r="Y206" s="58">
        <f ca="1">IFERROR(IF($I206="y",'Raw Weather Data'!Y204-$N206,"-"),"-")</f>
        <v>-4.1099399999999946</v>
      </c>
      <c r="Z206" s="313"/>
      <c r="AA206" s="89">
        <f t="shared" ca="1" si="195"/>
        <v>4.1099399999999946</v>
      </c>
      <c r="AB206" s="58">
        <f ca="1">IFERROR(IF($I206="y",'Raw Weather Data'!AB204-$N206,"-"),"-")</f>
        <v>-4.3079400000000021</v>
      </c>
      <c r="AC206" s="313"/>
      <c r="AD206" s="89">
        <f t="shared" ca="1" si="196"/>
        <v>4.3079400000000021</v>
      </c>
      <c r="AE206" s="58">
        <f ca="1">IFERROR(IF($I206="y",'Raw Weather Data'!AE204-$N206,"-"),"-")</f>
        <v>-5.081940000000003</v>
      </c>
      <c r="AF206" s="313"/>
      <c r="AG206" s="89">
        <f t="shared" ca="1" si="197"/>
        <v>5.081940000000003</v>
      </c>
      <c r="AH206" s="58">
        <f ca="1">IFERROR(IF($I206="y",'Raw Weather Data'!AH204-$N206,"-"),"-")</f>
        <v>-3.7319399999999945</v>
      </c>
      <c r="AI206" s="313"/>
      <c r="AJ206" s="89">
        <f t="shared" ca="1" si="198"/>
        <v>3.7319399999999945</v>
      </c>
      <c r="AK206" s="58">
        <f ca="1">IFERROR(IF($I206="y",'Raw Weather Data'!AK204-$N206,"-"),"-")</f>
        <v>-2.9039399999999915</v>
      </c>
      <c r="AL206" s="313"/>
      <c r="AM206" s="89">
        <f t="shared" ca="1" si="205"/>
        <v>2.9039399999999915</v>
      </c>
      <c r="AN206" s="46">
        <f ca="1">IFERROR(IF($I206="y",'Raw Weather Data'!AN204-$N206,"-"),"-")</f>
        <v>-1.3199400000000026</v>
      </c>
      <c r="AO206" s="313"/>
      <c r="AP206" s="89">
        <f t="shared" ca="1" si="206"/>
        <v>1.3199400000000026</v>
      </c>
      <c r="AQ206" s="58">
        <f ca="1">IFERROR(IF($I206="y",'Raw Weather Data'!AQ204-$N206,"-"),"-")</f>
        <v>-1.6619400000000013</v>
      </c>
      <c r="AR206" s="313"/>
      <c r="AS206" s="89">
        <f t="shared" ca="1" si="207"/>
        <v>1.6619400000000013</v>
      </c>
      <c r="AT206" s="58">
        <f ca="1">IFERROR(IF($I206="y",'Raw Weather Data'!AT204-$N206,"-"),"-")</f>
        <v>0.15606000000001075</v>
      </c>
      <c r="AU206" s="313"/>
      <c r="AV206" s="89">
        <f t="shared" ca="1" si="208"/>
        <v>0.15606000000001075</v>
      </c>
      <c r="AW206" s="58">
        <f ca="1">IFERROR(IF($I206="y",'Raw Weather Data'!AW204-$N206,"-"),"-")</f>
        <v>0.96606000000001302</v>
      </c>
      <c r="AX206" s="313"/>
      <c r="AY206" s="89">
        <f t="shared" ca="1" si="209"/>
        <v>0.96606000000001302</v>
      </c>
      <c r="AZ206" s="58">
        <f ca="1">IFERROR(IF($I206="y",'Raw Weather Data'!AZ204-$N206,"-"),"-")</f>
        <v>4.1340600000000052</v>
      </c>
      <c r="BA206" s="313"/>
      <c r="BB206" s="89">
        <f t="shared" ca="1" si="210"/>
        <v>4.1340600000000052</v>
      </c>
      <c r="BC206" s="58">
        <f ca="1">IFERROR(IF($I206="y",'Raw Weather Data'!BC204-$N206,"-"),"-")</f>
        <v>3.9540599999999984</v>
      </c>
      <c r="BD206" s="313"/>
      <c r="BE206" s="89">
        <f t="shared" ca="1" si="211"/>
        <v>3.9540599999999984</v>
      </c>
      <c r="BF206" s="58">
        <f ca="1">IFERROR(IF($I206="y",'Raw Weather Data'!BF204-$N206,"-"),"-")</f>
        <v>5.7000599999999935</v>
      </c>
      <c r="BG206" s="313"/>
      <c r="BH206" s="89">
        <f t="shared" ca="1" si="212"/>
        <v>5.7000599999999935</v>
      </c>
      <c r="BI206" s="57"/>
      <c r="BJ206" s="57"/>
      <c r="BK206" s="145"/>
      <c r="BN206" s="63">
        <f ca="1">IFERROR(IF($I206="y",'Raw Weather Data'!BN204-$N206,"-"),"-")</f>
        <v>-4.2539400000000001</v>
      </c>
      <c r="BO206" s="313"/>
      <c r="BP206" s="89">
        <f t="shared" ca="1" si="199"/>
        <v>4.2539400000000001</v>
      </c>
      <c r="BQ206" s="58">
        <f ca="1">IFERROR(IF($I206="y",'Raw Weather Data'!BQ204-$N206,"-"),"-")</f>
        <v>-4.2359399999999852</v>
      </c>
      <c r="BR206" s="313"/>
      <c r="BS206" s="89">
        <f t="shared" ca="1" si="213"/>
        <v>4.2359399999999852</v>
      </c>
      <c r="BT206" s="58">
        <f ca="1">IFERROR(IF($I206="y",'Raw Weather Data'!BT204-$N206,"-"),"-")</f>
        <v>-3.929940000000002</v>
      </c>
      <c r="BU206" s="313"/>
      <c r="BV206" s="89">
        <f t="shared" ca="1" si="214"/>
        <v>3.929940000000002</v>
      </c>
      <c r="BW206" s="58">
        <f ca="1">IFERROR(IF($I206="y",'Raw Weather Data'!BW204-$N206,"-"),"-")</f>
        <v>-4.1099399999999946</v>
      </c>
      <c r="BX206" s="313"/>
      <c r="BY206" s="89">
        <f t="shared" ca="1" si="215"/>
        <v>4.1099399999999946</v>
      </c>
      <c r="BZ206" s="58">
        <f ca="1">IFERROR(IF($I206="y",'Raw Weather Data'!BZ204-$N206,"-"),"-")</f>
        <v>-4.3079400000000021</v>
      </c>
      <c r="CA206" s="313"/>
      <c r="CB206" s="89">
        <f t="shared" ca="1" si="216"/>
        <v>4.3079400000000021</v>
      </c>
      <c r="CC206" s="58">
        <f ca="1">IFERROR(IF($I206="y",'Raw Weather Data'!CC204-$N206,"-"),"-")</f>
        <v>-5.081940000000003</v>
      </c>
      <c r="CD206" s="313"/>
      <c r="CE206" s="89">
        <f t="shared" ca="1" si="217"/>
        <v>5.081940000000003</v>
      </c>
      <c r="CF206" s="58">
        <f ca="1">IFERROR(IF($I206="y",'Raw Weather Data'!CF204-$N206,"-"),"-")</f>
        <v>-3.7319399999999945</v>
      </c>
      <c r="CG206" s="313"/>
      <c r="CH206" s="89">
        <f t="shared" ca="1" si="218"/>
        <v>3.7319399999999945</v>
      </c>
      <c r="CI206" s="58">
        <f ca="1">IFERROR(IF($I206="y",'Raw Weather Data'!CI204-$N206,"-"),"-")</f>
        <v>-2.9039399999999915</v>
      </c>
      <c r="CJ206" s="313"/>
      <c r="CK206" s="89">
        <f t="shared" ca="1" si="219"/>
        <v>2.9039399999999915</v>
      </c>
      <c r="CL206" s="46">
        <f ca="1">IFERROR(IF($I206="y",'Raw Weather Data'!CL204-$N206,"-"),"-")</f>
        <v>-1.3199400000000026</v>
      </c>
      <c r="CM206" s="313"/>
      <c r="CN206" s="89">
        <f t="shared" ca="1" si="220"/>
        <v>1.3199400000000026</v>
      </c>
      <c r="CO206" s="58">
        <f ca="1">IFERROR(IF($I206="y",'Raw Weather Data'!CO204-$N206,"-"),"-")</f>
        <v>-1.6619400000000013</v>
      </c>
      <c r="CP206" s="313"/>
      <c r="CQ206" s="89">
        <f t="shared" ca="1" si="221"/>
        <v>1.6619400000000013</v>
      </c>
      <c r="CR206" s="58">
        <f ca="1">IFERROR(IF($I206="y",'Raw Weather Data'!CR204-$N206,"-"),"-")</f>
        <v>0.15606000000001075</v>
      </c>
      <c r="CS206" s="313"/>
      <c r="CT206" s="89">
        <f t="shared" ca="1" si="222"/>
        <v>0.15606000000001075</v>
      </c>
      <c r="CU206" s="58">
        <f ca="1">IFERROR(IF($I206="y",'Raw Weather Data'!CU204-$N206,"-"),"-")</f>
        <v>0.96606000000001302</v>
      </c>
      <c r="CV206" s="313"/>
      <c r="CW206" s="89">
        <f t="shared" ca="1" si="223"/>
        <v>0.96606000000001302</v>
      </c>
      <c r="CX206" s="58">
        <f ca="1">IFERROR(IF($I206="y",'Raw Weather Data'!CX204-$N206,"-"),"-")</f>
        <v>4.1340600000000052</v>
      </c>
      <c r="CY206" s="313"/>
      <c r="CZ206" s="89">
        <f t="shared" ca="1" si="224"/>
        <v>4.1340600000000052</v>
      </c>
      <c r="DA206" s="58">
        <f ca="1">IFERROR(IF($I206="y",'Raw Weather Data'!DA204-$N206,"-"),"-")</f>
        <v>3.9540599999999984</v>
      </c>
      <c r="DB206" s="313"/>
      <c r="DC206" s="89">
        <f t="shared" ca="1" si="225"/>
        <v>3.9540599999999984</v>
      </c>
      <c r="DD206" s="58">
        <f ca="1">IFERROR(IF($I206="y",'Raw Weather Data'!DD204-$N206,"-"),"-")</f>
        <v>5.7000599999999935</v>
      </c>
      <c r="DE206" s="313"/>
      <c r="DF206" s="89">
        <f t="shared" ca="1" si="226"/>
        <v>5.7000599999999935</v>
      </c>
      <c r="DG206" s="313" t="str">
        <f ca="1">IFERROR(IF($I206="y",'Raw Weather Data'!DG204-$N206,"-"),"-")</f>
        <v>-</v>
      </c>
      <c r="DH206" s="313"/>
      <c r="DI206" s="313" t="str">
        <f t="shared" ca="1" si="200"/>
        <v>-</v>
      </c>
      <c r="DL206" s="63">
        <f ca="1">IFERROR(IF($I206="y",'Raw Weather Data'!DL204-$N206,"-"),"-")</f>
        <v>-4.0559400000000068</v>
      </c>
      <c r="DM206" s="313"/>
      <c r="DN206" s="89">
        <f t="shared" ca="1" si="227"/>
        <v>4.0559400000000068</v>
      </c>
      <c r="DO206" s="58">
        <f ca="1">IFERROR(IF($I206="y",'Raw Weather Data'!DO204-$N206,"-"),"-")</f>
        <v>-4.0919400000000081</v>
      </c>
      <c r="DP206" s="313"/>
      <c r="DQ206" s="89">
        <f t="shared" ca="1" si="228"/>
        <v>4.0919400000000081</v>
      </c>
      <c r="DR206" s="58">
        <f ca="1">IFERROR(IF($I206="y",'Raw Weather Data'!DR204-$N206,"-"),"-")</f>
        <v>-4.0199400000000054</v>
      </c>
      <c r="DS206" s="313"/>
      <c r="DT206" s="89">
        <f t="shared" ca="1" si="229"/>
        <v>4.0199400000000054</v>
      </c>
      <c r="DU206" s="58">
        <f ca="1">IFERROR(IF($I206="y",'Raw Weather Data'!DU204-$N206,"-"),"-")</f>
        <v>-3.8939400000000006</v>
      </c>
      <c r="DV206" s="313"/>
      <c r="DW206" s="89">
        <f t="shared" ca="1" si="230"/>
        <v>3.8939400000000006</v>
      </c>
      <c r="DX206" s="58">
        <f ca="1">IFERROR(IF($I206="y",'Raw Weather Data'!DX204-$N206,"-"),"-")</f>
        <v>-4.2719399999999865</v>
      </c>
      <c r="DY206" s="313"/>
      <c r="DZ206" s="89">
        <f t="shared" ca="1" si="231"/>
        <v>4.2719399999999865</v>
      </c>
      <c r="EA206" s="58">
        <f ca="1">IFERROR(IF($I206="y",'Raw Weather Data'!EA204-$N206,"-"),"-")</f>
        <v>-4.5059399999999954</v>
      </c>
      <c r="EB206" s="313"/>
      <c r="EC206" s="89">
        <f t="shared" ca="1" si="201"/>
        <v>4.5059399999999954</v>
      </c>
      <c r="ED206" s="58">
        <f ca="1">IFERROR(IF($I206="y",'Raw Weather Data'!ED204-$N206,"-"),"-")</f>
        <v>-3.8399399999999986</v>
      </c>
      <c r="EE206" s="313"/>
      <c r="EF206" s="89">
        <f t="shared" ca="1" si="232"/>
        <v>3.8399399999999986</v>
      </c>
      <c r="EG206" s="58">
        <f ca="1">IFERROR(IF($I206="y",'Raw Weather Data'!EG204-$N206,"-"),"-")</f>
        <v>-2.4539400000000029</v>
      </c>
      <c r="EH206" s="313"/>
      <c r="EI206" s="89">
        <f t="shared" ca="1" si="233"/>
        <v>2.4539400000000029</v>
      </c>
      <c r="EJ206" s="46">
        <f ca="1">IFERROR(IF($I206="y",'Raw Weather Data'!EJ204-$N206,"-"),"-")</f>
        <v>-1.8959400000000102</v>
      </c>
      <c r="EK206" s="313"/>
      <c r="EL206" s="89">
        <f t="shared" ca="1" si="234"/>
        <v>1.8959400000000102</v>
      </c>
      <c r="EM206" s="58">
        <f ca="1">IFERROR(IF($I206="y",'Raw Weather Data'!EM204-$N206,"-"),"-")</f>
        <v>0.1020600000000087</v>
      </c>
      <c r="EN206" s="313"/>
      <c r="EO206" s="89">
        <f t="shared" ca="1" si="235"/>
        <v>0.1020600000000087</v>
      </c>
      <c r="EP206" s="58">
        <f ca="1">IFERROR(IF($I206="y",'Raw Weather Data'!EP204-$N206,"-"),"-")</f>
        <v>0.40805999999999187</v>
      </c>
      <c r="EQ206" s="313"/>
      <c r="ER206" s="89">
        <f t="shared" ca="1" si="236"/>
        <v>0.40805999999999187</v>
      </c>
      <c r="ES206" s="58">
        <f ca="1">IFERROR(IF($I206="y",'Raw Weather Data'!ES204-$N206,"-"),"-")</f>
        <v>2.6940599999999932</v>
      </c>
      <c r="ET206" s="313"/>
      <c r="EU206" s="89">
        <f t="shared" ca="1" si="237"/>
        <v>2.6940599999999932</v>
      </c>
      <c r="EV206" s="58">
        <f ca="1">IFERROR(IF($I206="y",'Raw Weather Data'!EV204-$N206,"-"),"-")</f>
        <v>3.4140600000000063</v>
      </c>
      <c r="EW206" s="313"/>
      <c r="EX206" s="89">
        <f t="shared" ca="1" si="238"/>
        <v>3.4140600000000063</v>
      </c>
      <c r="EY206" s="58">
        <f ca="1">IFERROR(IF($I206="y",'Raw Weather Data'!EY204-$N206,"-"),"-")</f>
        <v>4.2240599999999944</v>
      </c>
      <c r="EZ206" s="313"/>
      <c r="FA206" s="89">
        <f t="shared" ca="1" si="239"/>
        <v>4.2240599999999944</v>
      </c>
      <c r="FB206" s="58" t="str">
        <f ca="1">IFERROR(IF($I206="y",'Raw Weather Data'!FB204-$N206,"-"),"-")</f>
        <v>-</v>
      </c>
      <c r="FC206" s="313"/>
      <c r="FD206" s="89" t="str">
        <f t="shared" ca="1" si="202"/>
        <v>-</v>
      </c>
      <c r="FE206" s="313"/>
      <c r="FF206" s="313"/>
      <c r="FG206" s="313"/>
      <c r="FJ206" s="63">
        <f ca="1">IFERROR(IF($I206="y",'Raw Weather Data'!FJ204-$N206,"-"),"-")</f>
        <v>-4.0559400000000068</v>
      </c>
      <c r="FK206" s="313"/>
      <c r="FL206" s="89">
        <f t="shared" ca="1" si="240"/>
        <v>4.0559400000000068</v>
      </c>
      <c r="FM206" s="58">
        <f ca="1">IFERROR(IF($I206="y",'Raw Weather Data'!FM204-$N206,"-"),"-")</f>
        <v>-4.0919400000000081</v>
      </c>
      <c r="FN206" s="313"/>
      <c r="FO206" s="89">
        <f t="shared" ca="1" si="241"/>
        <v>4.0919400000000081</v>
      </c>
      <c r="FP206" s="58">
        <f ca="1">IFERROR(IF($I206="y",'Raw Weather Data'!FP204-$N206,"-"),"-")</f>
        <v>-4.0199400000000054</v>
      </c>
      <c r="FQ206" s="313"/>
      <c r="FR206" s="89">
        <f t="shared" ca="1" si="242"/>
        <v>4.0199400000000054</v>
      </c>
      <c r="FS206" s="58">
        <f ca="1">IFERROR(IF($I206="y",'Raw Weather Data'!FS204-$N206,"-"),"-")</f>
        <v>-3.8939400000000006</v>
      </c>
      <c r="FT206" s="313"/>
      <c r="FU206" s="89">
        <f t="shared" ca="1" si="243"/>
        <v>3.8939400000000006</v>
      </c>
      <c r="FV206" s="58">
        <f ca="1">IFERROR(IF($I206="y",'Raw Weather Data'!FV204-$N206,"-"),"-")</f>
        <v>-4.2719399999999865</v>
      </c>
      <c r="FW206" s="313"/>
      <c r="FX206" s="89">
        <f t="shared" ca="1" si="244"/>
        <v>4.2719399999999865</v>
      </c>
      <c r="FY206" s="58">
        <f ca="1">IFERROR(IF($I206="y",'Raw Weather Data'!FY204-$N206,"-"),"-")</f>
        <v>-4.5059399999999954</v>
      </c>
      <c r="FZ206" s="313"/>
      <c r="GA206" s="89">
        <f t="shared" ca="1" si="245"/>
        <v>4.5059399999999954</v>
      </c>
      <c r="GB206" s="58">
        <f ca="1">IFERROR(IF($I206="y",'Raw Weather Data'!GB204-$N206,"-"),"-")</f>
        <v>-3.8399399999999986</v>
      </c>
      <c r="GC206" s="313"/>
      <c r="GD206" s="89">
        <f t="shared" ca="1" si="246"/>
        <v>3.8399399999999986</v>
      </c>
      <c r="GE206" s="58">
        <f ca="1">IFERROR(IF($I206="y",'Raw Weather Data'!GE204-$N206,"-"),"-")</f>
        <v>-2.4539400000000029</v>
      </c>
      <c r="GF206" s="313"/>
      <c r="GG206" s="89">
        <f t="shared" ca="1" si="247"/>
        <v>2.4539400000000029</v>
      </c>
      <c r="GH206" s="46">
        <f ca="1">IFERROR(IF($I206="y",'Raw Weather Data'!GH204-$N206,"-"),"-")</f>
        <v>-1.8959400000000102</v>
      </c>
      <c r="GI206" s="313"/>
      <c r="GJ206" s="89">
        <f t="shared" ca="1" si="203"/>
        <v>1.8959400000000102</v>
      </c>
      <c r="GK206" s="58">
        <f ca="1">IFERROR(IF($I206="y",'Raw Weather Data'!GK204-$N206,"-"),"-")</f>
        <v>0.1020600000000087</v>
      </c>
      <c r="GL206" s="313"/>
      <c r="GM206" s="89">
        <f t="shared" ca="1" si="248"/>
        <v>0.1020600000000087</v>
      </c>
      <c r="GN206" s="58">
        <f ca="1">IFERROR(IF($I206="y",'Raw Weather Data'!GN204-$N206,"-"),"-")</f>
        <v>0.40805999999999187</v>
      </c>
      <c r="GO206" s="313"/>
      <c r="GP206" s="89">
        <f t="shared" ca="1" si="249"/>
        <v>0.40805999999999187</v>
      </c>
      <c r="GQ206" s="58">
        <f ca="1">IFERROR(IF($I206="y",'Raw Weather Data'!GQ204-$N206,"-"),"-")</f>
        <v>2.6940599999999932</v>
      </c>
      <c r="GR206" s="313"/>
      <c r="GS206" s="89">
        <f t="shared" ca="1" si="250"/>
        <v>2.6940599999999932</v>
      </c>
      <c r="GT206" s="58">
        <f ca="1">IFERROR(IF($I206="y",'Raw Weather Data'!GT204-$N206,"-"),"-")</f>
        <v>3.4140600000000063</v>
      </c>
      <c r="GU206" s="313"/>
      <c r="GV206" s="89">
        <f t="shared" ca="1" si="251"/>
        <v>3.4140600000000063</v>
      </c>
      <c r="GW206" s="58">
        <f ca="1">IFERROR(IF($I206="y",'Raw Weather Data'!GW204-$N206,"-"),"-")</f>
        <v>4.2240599999999944</v>
      </c>
      <c r="GX206" s="313"/>
      <c r="GY206" s="89">
        <f t="shared" ca="1" si="252"/>
        <v>4.2240599999999944</v>
      </c>
      <c r="GZ206" s="58" t="str">
        <f ca="1">IFERROR(IF($I206="y",'Raw Weather Data'!GZ204-$N206,"-"),"-")</f>
        <v>-</v>
      </c>
      <c r="HA206" s="313"/>
      <c r="HB206" s="89" t="str">
        <f t="shared" ca="1" si="204"/>
        <v>-</v>
      </c>
      <c r="HC206" s="313"/>
      <c r="HD206" s="313"/>
      <c r="HE206" s="313"/>
    </row>
    <row r="207" spans="8:213" x14ac:dyDescent="0.35">
      <c r="H207" s="301">
        <f t="shared" si="253"/>
        <v>21</v>
      </c>
      <c r="I207" s="301" t="str">
        <f t="shared" si="253"/>
        <v>Y</v>
      </c>
      <c r="M207" s="117">
        <f t="shared" ca="1" si="254"/>
        <v>44771</v>
      </c>
      <c r="N207" s="119">
        <f t="shared" ca="1" si="254"/>
        <v>72.132440000000003</v>
      </c>
      <c r="P207" s="63">
        <f ca="1">IFERROR(IF($I207="y",'Raw Weather Data'!P205-$N207,"-"),"-")</f>
        <v>-3.4304400000000044</v>
      </c>
      <c r="Q207" s="313"/>
      <c r="R207" s="89">
        <f t="shared" ca="1" si="192"/>
        <v>3.4304400000000044</v>
      </c>
      <c r="S207" s="58">
        <f ca="1">IFERROR(IF($I207="y",'Raw Weather Data'!S205-$N207,"-"),"-")</f>
        <v>-2.7284400000000062</v>
      </c>
      <c r="T207" s="313"/>
      <c r="U207" s="89">
        <f t="shared" ca="1" si="193"/>
        <v>2.7284400000000062</v>
      </c>
      <c r="V207" s="58">
        <f ca="1">IFERROR(IF($I207="y",'Raw Weather Data'!V205-$N207,"-"),"-")</f>
        <v>-2.6924400000000048</v>
      </c>
      <c r="W207" s="313"/>
      <c r="X207" s="89">
        <f t="shared" ca="1" si="194"/>
        <v>2.6924400000000048</v>
      </c>
      <c r="Y207" s="58">
        <f ca="1">IFERROR(IF($I207="y",'Raw Weather Data'!Y205-$N207,"-"),"-")</f>
        <v>-2.0084400000000073</v>
      </c>
      <c r="Z207" s="313"/>
      <c r="AA207" s="89">
        <f t="shared" ca="1" si="195"/>
        <v>2.0084400000000073</v>
      </c>
      <c r="AB207" s="58">
        <f ca="1">IFERROR(IF($I207="y",'Raw Weather Data'!AB205-$N207,"-"),"-")</f>
        <v>-2.4044399999999939</v>
      </c>
      <c r="AC207" s="313"/>
      <c r="AD207" s="89">
        <f t="shared" ca="1" si="196"/>
        <v>2.4044399999999939</v>
      </c>
      <c r="AE207" s="58">
        <f ca="1">IFERROR(IF($I207="y",'Raw Weather Data'!AE205-$N207,"-"),"-")</f>
        <v>-2.0444400000000087</v>
      </c>
      <c r="AF207" s="313"/>
      <c r="AG207" s="89">
        <f t="shared" ca="1" si="197"/>
        <v>2.0444400000000087</v>
      </c>
      <c r="AH207" s="58">
        <f ca="1">IFERROR(IF($I207="y",'Raw Weather Data'!AH205-$N207,"-"),"-")</f>
        <v>0.34955999999999676</v>
      </c>
      <c r="AI207" s="313"/>
      <c r="AJ207" s="89">
        <f t="shared" ca="1" si="198"/>
        <v>0.34955999999999676</v>
      </c>
      <c r="AK207" s="58">
        <f ca="1">IFERROR(IF($I207="y",'Raw Weather Data'!AK205-$N207,"-"),"-")</f>
        <v>0.58356000000000563</v>
      </c>
      <c r="AL207" s="313"/>
      <c r="AM207" s="89">
        <f t="shared" ca="1" si="205"/>
        <v>0.58356000000000563</v>
      </c>
      <c r="AN207" s="46">
        <f ca="1">IFERROR(IF($I207="y",'Raw Weather Data'!AN205-$N207,"-"),"-")</f>
        <v>0.72755999999999688</v>
      </c>
      <c r="AO207" s="313"/>
      <c r="AP207" s="89">
        <f t="shared" ca="1" si="206"/>
        <v>0.72755999999999688</v>
      </c>
      <c r="AQ207" s="58">
        <f ca="1">IFERROR(IF($I207="y",'Raw Weather Data'!AQ205-$N207,"-"),"-")</f>
        <v>1.3575600000000065</v>
      </c>
      <c r="AR207" s="313"/>
      <c r="AS207" s="89">
        <f t="shared" ca="1" si="207"/>
        <v>1.3575600000000065</v>
      </c>
      <c r="AT207" s="58">
        <f ca="1">IFERROR(IF($I207="y",'Raw Weather Data'!AT205-$N207,"-"),"-")</f>
        <v>2.8515600000000063</v>
      </c>
      <c r="AU207" s="313"/>
      <c r="AV207" s="89">
        <f t="shared" ca="1" si="208"/>
        <v>2.8515600000000063</v>
      </c>
      <c r="AW207" s="58">
        <f ca="1">IFERROR(IF($I207="y",'Raw Weather Data'!AW205-$N207,"-"),"-")</f>
        <v>5.0835600000000056</v>
      </c>
      <c r="AX207" s="313"/>
      <c r="AY207" s="89">
        <f t="shared" ca="1" si="209"/>
        <v>5.0835600000000056</v>
      </c>
      <c r="AZ207" s="58">
        <f ca="1">IFERROR(IF($I207="y",'Raw Weather Data'!AZ205-$N207,"-"),"-")</f>
        <v>5.4435599999999909</v>
      </c>
      <c r="BA207" s="313"/>
      <c r="BB207" s="89">
        <f t="shared" ca="1" si="210"/>
        <v>5.4435599999999909</v>
      </c>
      <c r="BC207" s="58">
        <f ca="1">IFERROR(IF($I207="y",'Raw Weather Data'!BC205-$N207,"-"),"-")</f>
        <v>6.7215600000000109</v>
      </c>
      <c r="BD207" s="313"/>
      <c r="BE207" s="89">
        <f t="shared" ca="1" si="211"/>
        <v>6.7215600000000109</v>
      </c>
      <c r="BF207" s="58">
        <f ca="1">IFERROR(IF($I207="y",'Raw Weather Data'!BF205-$N207,"-"),"-")</f>
        <v>5.9295599999999951</v>
      </c>
      <c r="BG207" s="313"/>
      <c r="BH207" s="89">
        <f t="shared" ca="1" si="212"/>
        <v>5.9295599999999951</v>
      </c>
      <c r="BI207" s="57"/>
      <c r="BJ207" s="57"/>
      <c r="BK207" s="145"/>
      <c r="BN207" s="63">
        <f ca="1">IFERROR(IF($I207="y",'Raw Weather Data'!BN205-$N207,"-"),"-")</f>
        <v>-3.4304400000000044</v>
      </c>
      <c r="BO207" s="313"/>
      <c r="BP207" s="89">
        <f t="shared" ca="1" si="199"/>
        <v>3.4304400000000044</v>
      </c>
      <c r="BQ207" s="58">
        <f ca="1">IFERROR(IF($I207="y",'Raw Weather Data'!BQ205-$N207,"-"),"-")</f>
        <v>-2.7284400000000062</v>
      </c>
      <c r="BR207" s="313"/>
      <c r="BS207" s="89">
        <f t="shared" ca="1" si="213"/>
        <v>2.7284400000000062</v>
      </c>
      <c r="BT207" s="58">
        <f ca="1">IFERROR(IF($I207="y",'Raw Weather Data'!BT205-$N207,"-"),"-")</f>
        <v>-2.6924400000000048</v>
      </c>
      <c r="BU207" s="313"/>
      <c r="BV207" s="89">
        <f t="shared" ca="1" si="214"/>
        <v>2.6924400000000048</v>
      </c>
      <c r="BW207" s="58">
        <f ca="1">IFERROR(IF($I207="y",'Raw Weather Data'!BW205-$N207,"-"),"-")</f>
        <v>-2.0084400000000073</v>
      </c>
      <c r="BX207" s="313"/>
      <c r="BY207" s="89">
        <f t="shared" ca="1" si="215"/>
        <v>2.0084400000000073</v>
      </c>
      <c r="BZ207" s="58">
        <f ca="1">IFERROR(IF($I207="y",'Raw Weather Data'!BZ205-$N207,"-"),"-")</f>
        <v>-2.4044399999999939</v>
      </c>
      <c r="CA207" s="313"/>
      <c r="CB207" s="89">
        <f t="shared" ca="1" si="216"/>
        <v>2.4044399999999939</v>
      </c>
      <c r="CC207" s="58">
        <f ca="1">IFERROR(IF($I207="y",'Raw Weather Data'!CC205-$N207,"-"),"-")</f>
        <v>-2.0444400000000087</v>
      </c>
      <c r="CD207" s="313"/>
      <c r="CE207" s="89">
        <f t="shared" ca="1" si="217"/>
        <v>2.0444400000000087</v>
      </c>
      <c r="CF207" s="58">
        <f ca="1">IFERROR(IF($I207="y",'Raw Weather Data'!CF205-$N207,"-"),"-")</f>
        <v>0.34955999999999676</v>
      </c>
      <c r="CG207" s="313"/>
      <c r="CH207" s="89">
        <f t="shared" ca="1" si="218"/>
        <v>0.34955999999999676</v>
      </c>
      <c r="CI207" s="58">
        <f ca="1">IFERROR(IF($I207="y",'Raw Weather Data'!CI205-$N207,"-"),"-")</f>
        <v>0.58356000000000563</v>
      </c>
      <c r="CJ207" s="313"/>
      <c r="CK207" s="89">
        <f t="shared" ca="1" si="219"/>
        <v>0.58356000000000563</v>
      </c>
      <c r="CL207" s="46">
        <f ca="1">IFERROR(IF($I207="y",'Raw Weather Data'!CL205-$N207,"-"),"-")</f>
        <v>0.72755999999999688</v>
      </c>
      <c r="CM207" s="313"/>
      <c r="CN207" s="89">
        <f t="shared" ca="1" si="220"/>
        <v>0.72755999999999688</v>
      </c>
      <c r="CO207" s="58">
        <f ca="1">IFERROR(IF($I207="y",'Raw Weather Data'!CO205-$N207,"-"),"-")</f>
        <v>1.3575600000000065</v>
      </c>
      <c r="CP207" s="313"/>
      <c r="CQ207" s="89">
        <f t="shared" ca="1" si="221"/>
        <v>1.3575600000000065</v>
      </c>
      <c r="CR207" s="58">
        <f ca="1">IFERROR(IF($I207="y",'Raw Weather Data'!CR205-$N207,"-"),"-")</f>
        <v>2.8515600000000063</v>
      </c>
      <c r="CS207" s="313"/>
      <c r="CT207" s="89">
        <f t="shared" ca="1" si="222"/>
        <v>2.8515600000000063</v>
      </c>
      <c r="CU207" s="58">
        <f ca="1">IFERROR(IF($I207="y",'Raw Weather Data'!CU205-$N207,"-"),"-")</f>
        <v>5.0835600000000056</v>
      </c>
      <c r="CV207" s="313"/>
      <c r="CW207" s="89">
        <f t="shared" ca="1" si="223"/>
        <v>5.0835600000000056</v>
      </c>
      <c r="CX207" s="58">
        <f ca="1">IFERROR(IF($I207="y",'Raw Weather Data'!CX205-$N207,"-"),"-")</f>
        <v>5.4435599999999909</v>
      </c>
      <c r="CY207" s="313"/>
      <c r="CZ207" s="89">
        <f t="shared" ca="1" si="224"/>
        <v>5.4435599999999909</v>
      </c>
      <c r="DA207" s="58">
        <f ca="1">IFERROR(IF($I207="y",'Raw Weather Data'!DA205-$N207,"-"),"-")</f>
        <v>6.7215600000000109</v>
      </c>
      <c r="DB207" s="313"/>
      <c r="DC207" s="89">
        <f t="shared" ca="1" si="225"/>
        <v>6.7215600000000109</v>
      </c>
      <c r="DD207" s="58">
        <f ca="1">IFERROR(IF($I207="y",'Raw Weather Data'!DD205-$N207,"-"),"-")</f>
        <v>5.9295599999999951</v>
      </c>
      <c r="DE207" s="313"/>
      <c r="DF207" s="89">
        <f t="shared" ca="1" si="226"/>
        <v>5.9295599999999951</v>
      </c>
      <c r="DG207" s="313" t="str">
        <f ca="1">IFERROR(IF($I207="y",'Raw Weather Data'!DG205-$N207,"-"),"-")</f>
        <v>-</v>
      </c>
      <c r="DH207" s="313"/>
      <c r="DI207" s="313" t="str">
        <f t="shared" ca="1" si="200"/>
        <v>-</v>
      </c>
      <c r="DL207" s="63">
        <f ca="1">IFERROR(IF($I207="y",'Raw Weather Data'!DL205-$N207,"-"),"-")</f>
        <v>-2.9264399999999995</v>
      </c>
      <c r="DM207" s="313"/>
      <c r="DN207" s="89">
        <f t="shared" ca="1" si="227"/>
        <v>2.9264399999999995</v>
      </c>
      <c r="DO207" s="58">
        <f ca="1">IFERROR(IF($I207="y",'Raw Weather Data'!DO205-$N207,"-"),"-")</f>
        <v>-2.6924400000000048</v>
      </c>
      <c r="DP207" s="313"/>
      <c r="DQ207" s="89">
        <f t="shared" ca="1" si="228"/>
        <v>2.6924400000000048</v>
      </c>
      <c r="DR207" s="58">
        <f ca="1">IFERROR(IF($I207="y",'Raw Weather Data'!DR205-$N207,"-"),"-")</f>
        <v>-2.026440000000008</v>
      </c>
      <c r="DS207" s="313"/>
      <c r="DT207" s="89">
        <f t="shared" ca="1" si="229"/>
        <v>2.026440000000008</v>
      </c>
      <c r="DU207" s="58">
        <f ca="1">IFERROR(IF($I207="y",'Raw Weather Data'!DU205-$N207,"-"),"-")</f>
        <v>-2.6924400000000048</v>
      </c>
      <c r="DV207" s="313"/>
      <c r="DW207" s="89">
        <f t="shared" ca="1" si="230"/>
        <v>2.6924400000000048</v>
      </c>
      <c r="DX207" s="58">
        <f ca="1">IFERROR(IF($I207="y",'Raw Weather Data'!DX205-$N207,"-"),"-")</f>
        <v>-2.0084400000000073</v>
      </c>
      <c r="DY207" s="313"/>
      <c r="DZ207" s="89">
        <f t="shared" ca="1" si="231"/>
        <v>2.0084400000000073</v>
      </c>
      <c r="EA207" s="58">
        <f ca="1">IFERROR(IF($I207="y",'Raw Weather Data'!EA205-$N207,"-"),"-")</f>
        <v>-1.5404399999999896</v>
      </c>
      <c r="EB207" s="313"/>
      <c r="EC207" s="89">
        <f t="shared" ca="1" si="201"/>
        <v>1.5404399999999896</v>
      </c>
      <c r="ED207" s="58">
        <f ca="1">IFERROR(IF($I207="y",'Raw Weather Data'!ED205-$N207,"-"),"-")</f>
        <v>-1.0440000000002669E-2</v>
      </c>
      <c r="EE207" s="313"/>
      <c r="EF207" s="89">
        <f t="shared" ca="1" si="232"/>
        <v>1.0440000000002669E-2</v>
      </c>
      <c r="EG207" s="58">
        <f ca="1">IFERROR(IF($I207="y",'Raw Weather Data'!EG205-$N207,"-"),"-")</f>
        <v>-0.33444000000000074</v>
      </c>
      <c r="EH207" s="313"/>
      <c r="EI207" s="89">
        <f t="shared" ca="1" si="233"/>
        <v>0.33444000000000074</v>
      </c>
      <c r="EJ207" s="46">
        <f ca="1">IFERROR(IF($I207="y",'Raw Weather Data'!EJ205-$N207,"-"),"-")</f>
        <v>1.7355599999999924</v>
      </c>
      <c r="EK207" s="313"/>
      <c r="EL207" s="89">
        <f t="shared" ca="1" si="234"/>
        <v>1.7355599999999924</v>
      </c>
      <c r="EM207" s="58">
        <f ca="1">IFERROR(IF($I207="y",'Raw Weather Data'!EM205-$N207,"-"),"-")</f>
        <v>2.1135600000000068</v>
      </c>
      <c r="EN207" s="313"/>
      <c r="EO207" s="89">
        <f t="shared" ca="1" si="235"/>
        <v>2.1135600000000068</v>
      </c>
      <c r="EP207" s="58">
        <f ca="1">IFERROR(IF($I207="y",'Raw Weather Data'!EP205-$N207,"-"),"-")</f>
        <v>5.0115600000000029</v>
      </c>
      <c r="EQ207" s="313"/>
      <c r="ER207" s="89">
        <f t="shared" ca="1" si="236"/>
        <v>5.0115600000000029</v>
      </c>
      <c r="ES207" s="58">
        <f ca="1">IFERROR(IF($I207="y",'Raw Weather Data'!ES205-$N207,"-"),"-")</f>
        <v>4.3995599999999939</v>
      </c>
      <c r="ET207" s="313"/>
      <c r="EU207" s="89">
        <f t="shared" ca="1" si="237"/>
        <v>4.3995599999999939</v>
      </c>
      <c r="EV207" s="58">
        <f ca="1">IFERROR(IF($I207="y",'Raw Weather Data'!EV205-$N207,"-"),"-")</f>
        <v>5.2815599999999989</v>
      </c>
      <c r="EW207" s="313"/>
      <c r="EX207" s="89">
        <f t="shared" ca="1" si="238"/>
        <v>5.2815599999999989</v>
      </c>
      <c r="EY207" s="58">
        <f ca="1">IFERROR(IF($I207="y",'Raw Weather Data'!EY205-$N207,"-"),"-")</f>
        <v>6.0915600000000012</v>
      </c>
      <c r="EZ207" s="313"/>
      <c r="FA207" s="89">
        <f t="shared" ca="1" si="239"/>
        <v>6.0915600000000012</v>
      </c>
      <c r="FB207" s="58" t="str">
        <f ca="1">IFERROR(IF($I207="y",'Raw Weather Data'!FB205-$N207,"-"),"-")</f>
        <v>-</v>
      </c>
      <c r="FC207" s="313"/>
      <c r="FD207" s="89" t="str">
        <f t="shared" ca="1" si="202"/>
        <v>-</v>
      </c>
      <c r="FE207" s="313"/>
      <c r="FF207" s="313"/>
      <c r="FG207" s="313"/>
      <c r="FJ207" s="63">
        <f ca="1">IFERROR(IF($I207="y",'Raw Weather Data'!FJ205-$N207,"-"),"-")</f>
        <v>-2.9264399999999995</v>
      </c>
      <c r="FK207" s="313"/>
      <c r="FL207" s="89">
        <f t="shared" ca="1" si="240"/>
        <v>2.9264399999999995</v>
      </c>
      <c r="FM207" s="58">
        <f ca="1">IFERROR(IF($I207="y",'Raw Weather Data'!FM205-$N207,"-"),"-")</f>
        <v>-2.6924400000000048</v>
      </c>
      <c r="FN207" s="313"/>
      <c r="FO207" s="89">
        <f t="shared" ca="1" si="241"/>
        <v>2.6924400000000048</v>
      </c>
      <c r="FP207" s="58">
        <f ca="1">IFERROR(IF($I207="y",'Raw Weather Data'!FP205-$N207,"-"),"-")</f>
        <v>-2.026440000000008</v>
      </c>
      <c r="FQ207" s="313"/>
      <c r="FR207" s="89">
        <f t="shared" ca="1" si="242"/>
        <v>2.026440000000008</v>
      </c>
      <c r="FS207" s="58">
        <f ca="1">IFERROR(IF($I207="y",'Raw Weather Data'!FS205-$N207,"-"),"-")</f>
        <v>-2.6924400000000048</v>
      </c>
      <c r="FT207" s="313"/>
      <c r="FU207" s="89">
        <f t="shared" ca="1" si="243"/>
        <v>2.6924400000000048</v>
      </c>
      <c r="FV207" s="58">
        <f ca="1">IFERROR(IF($I207="y",'Raw Weather Data'!FV205-$N207,"-"),"-")</f>
        <v>-2.0084400000000073</v>
      </c>
      <c r="FW207" s="313"/>
      <c r="FX207" s="89">
        <f t="shared" ca="1" si="244"/>
        <v>2.0084400000000073</v>
      </c>
      <c r="FY207" s="58">
        <f ca="1">IFERROR(IF($I207="y",'Raw Weather Data'!FY205-$N207,"-"),"-")</f>
        <v>-1.5404399999999896</v>
      </c>
      <c r="FZ207" s="313"/>
      <c r="GA207" s="89">
        <f t="shared" ca="1" si="245"/>
        <v>1.5404399999999896</v>
      </c>
      <c r="GB207" s="58">
        <f ca="1">IFERROR(IF($I207="y",'Raw Weather Data'!GB205-$N207,"-"),"-")</f>
        <v>-1.0440000000002669E-2</v>
      </c>
      <c r="GC207" s="313"/>
      <c r="GD207" s="89">
        <f t="shared" ca="1" si="246"/>
        <v>1.0440000000002669E-2</v>
      </c>
      <c r="GE207" s="58">
        <f ca="1">IFERROR(IF($I207="y",'Raw Weather Data'!GE205-$N207,"-"),"-")</f>
        <v>-0.33444000000000074</v>
      </c>
      <c r="GF207" s="313"/>
      <c r="GG207" s="89">
        <f t="shared" ca="1" si="247"/>
        <v>0.33444000000000074</v>
      </c>
      <c r="GH207" s="46">
        <f ca="1">IFERROR(IF($I207="y",'Raw Weather Data'!GH205-$N207,"-"),"-")</f>
        <v>1.7355599999999924</v>
      </c>
      <c r="GI207" s="313"/>
      <c r="GJ207" s="89">
        <f t="shared" ca="1" si="203"/>
        <v>1.7355599999999924</v>
      </c>
      <c r="GK207" s="58">
        <f ca="1">IFERROR(IF($I207="y",'Raw Weather Data'!GK205-$N207,"-"),"-")</f>
        <v>2.1135600000000068</v>
      </c>
      <c r="GL207" s="313"/>
      <c r="GM207" s="89">
        <f t="shared" ca="1" si="248"/>
        <v>2.1135600000000068</v>
      </c>
      <c r="GN207" s="58">
        <f ca="1">IFERROR(IF($I207="y",'Raw Weather Data'!GN205-$N207,"-"),"-")</f>
        <v>5.0115600000000029</v>
      </c>
      <c r="GO207" s="313"/>
      <c r="GP207" s="89">
        <f t="shared" ca="1" si="249"/>
        <v>5.0115600000000029</v>
      </c>
      <c r="GQ207" s="58">
        <f ca="1">IFERROR(IF($I207="y",'Raw Weather Data'!GQ205-$N207,"-"),"-")</f>
        <v>4.3995599999999939</v>
      </c>
      <c r="GR207" s="313"/>
      <c r="GS207" s="89">
        <f t="shared" ca="1" si="250"/>
        <v>4.3995599999999939</v>
      </c>
      <c r="GT207" s="58">
        <f ca="1">IFERROR(IF($I207="y",'Raw Weather Data'!GT205-$N207,"-"),"-")</f>
        <v>5.2815599999999989</v>
      </c>
      <c r="GU207" s="313"/>
      <c r="GV207" s="89">
        <f t="shared" ca="1" si="251"/>
        <v>5.2815599999999989</v>
      </c>
      <c r="GW207" s="58">
        <f ca="1">IFERROR(IF($I207="y",'Raw Weather Data'!GW205-$N207,"-"),"-")</f>
        <v>6.0915600000000012</v>
      </c>
      <c r="GX207" s="313"/>
      <c r="GY207" s="89">
        <f t="shared" ca="1" si="252"/>
        <v>6.0915600000000012</v>
      </c>
      <c r="GZ207" s="58" t="str">
        <f ca="1">IFERROR(IF($I207="y",'Raw Weather Data'!GZ205-$N207,"-"),"-")</f>
        <v>-</v>
      </c>
      <c r="HA207" s="313"/>
      <c r="HB207" s="89" t="str">
        <f t="shared" ca="1" si="204"/>
        <v>-</v>
      </c>
      <c r="HC207" s="313"/>
      <c r="HD207" s="313"/>
      <c r="HE207" s="313"/>
    </row>
    <row r="208" spans="8:213" x14ac:dyDescent="0.35">
      <c r="H208" s="301">
        <f t="shared" si="253"/>
        <v>22</v>
      </c>
      <c r="I208" s="301" t="str">
        <f t="shared" si="253"/>
        <v>Y</v>
      </c>
      <c r="M208" s="117">
        <f t="shared" ca="1" si="254"/>
        <v>44770</v>
      </c>
      <c r="N208" s="119">
        <f t="shared" ca="1" si="254"/>
        <v>73.812559999999991</v>
      </c>
      <c r="P208" s="63">
        <f ca="1">IFERROR(IF($I208="y",'Raw Weather Data'!P206-$N208,"-"),"-")</f>
        <v>-1.7085599999999772</v>
      </c>
      <c r="Q208" s="313"/>
      <c r="R208" s="89">
        <f t="shared" ca="1" si="192"/>
        <v>1.7085599999999772</v>
      </c>
      <c r="S208" s="58">
        <f ca="1">IFERROR(IF($I208="y",'Raw Weather Data'!S206-$N208,"-"),"-")</f>
        <v>-0.52055999999998903</v>
      </c>
      <c r="T208" s="313"/>
      <c r="U208" s="89">
        <f t="shared" ca="1" si="193"/>
        <v>0.52055999999998903</v>
      </c>
      <c r="V208" s="58">
        <f ca="1">IFERROR(IF($I208="y",'Raw Weather Data'!V206-$N208,"-"),"-")</f>
        <v>0.19944000000000983</v>
      </c>
      <c r="W208" s="313"/>
      <c r="X208" s="89">
        <f t="shared" ca="1" si="194"/>
        <v>0.19944000000000983</v>
      </c>
      <c r="Y208" s="58">
        <f ca="1">IFERROR(IF($I208="y",'Raw Weather Data'!Y206-$N208,"-"),"-")</f>
        <v>-0.77255999999999858</v>
      </c>
      <c r="Z208" s="313"/>
      <c r="AA208" s="89">
        <f t="shared" ca="1" si="195"/>
        <v>0.77255999999999858</v>
      </c>
      <c r="AB208" s="58">
        <f ca="1">IFERROR(IF($I208="y",'Raw Weather Data'!AB206-$N208,"-"),"-")</f>
        <v>-1.3665599999999927</v>
      </c>
      <c r="AC208" s="313"/>
      <c r="AD208" s="89">
        <f t="shared" ca="1" si="196"/>
        <v>1.3665599999999927</v>
      </c>
      <c r="AE208" s="58">
        <f ca="1">IFERROR(IF($I208="y",'Raw Weather Data'!AE206-$N208,"-"),"-")</f>
        <v>1.2074400000000054</v>
      </c>
      <c r="AF208" s="313"/>
      <c r="AG208" s="89">
        <f t="shared" ca="1" si="197"/>
        <v>1.2074400000000054</v>
      </c>
      <c r="AH208" s="58">
        <f ca="1">IFERROR(IF($I208="y",'Raw Weather Data'!AH206-$N208,"-"),"-")</f>
        <v>2.0354400000000084</v>
      </c>
      <c r="AI208" s="313"/>
      <c r="AJ208" s="89">
        <f t="shared" ca="1" si="198"/>
        <v>2.0354400000000084</v>
      </c>
      <c r="AK208" s="58">
        <f ca="1">IFERROR(IF($I208="y",'Raw Weather Data'!AK206-$N208,"-"),"-")</f>
        <v>0.86544000000000665</v>
      </c>
      <c r="AL208" s="313"/>
      <c r="AM208" s="89">
        <f t="shared" ca="1" si="205"/>
        <v>0.86544000000000665</v>
      </c>
      <c r="AN208" s="46">
        <f ca="1">IFERROR(IF($I208="y",'Raw Weather Data'!AN206-$N208,"-"),"-")</f>
        <v>0.79344000000000392</v>
      </c>
      <c r="AO208" s="313"/>
      <c r="AP208" s="89">
        <f t="shared" ca="1" si="206"/>
        <v>0.79344000000000392</v>
      </c>
      <c r="AQ208" s="58">
        <f ca="1">IFERROR(IF($I208="y",'Raw Weather Data'!AQ206-$N208,"-"),"-")</f>
        <v>2.4854400000000112</v>
      </c>
      <c r="AR208" s="313"/>
      <c r="AS208" s="89">
        <f t="shared" ca="1" si="207"/>
        <v>2.4854400000000112</v>
      </c>
      <c r="AT208" s="58">
        <f ca="1">IFERROR(IF($I208="y",'Raw Weather Data'!AT206-$N208,"-"),"-")</f>
        <v>3.3134400000000142</v>
      </c>
      <c r="AU208" s="313"/>
      <c r="AV208" s="89">
        <f t="shared" ca="1" si="208"/>
        <v>3.3134400000000142</v>
      </c>
      <c r="AW208" s="58">
        <f ca="1">IFERROR(IF($I208="y",'Raw Weather Data'!AW206-$N208,"-"),"-")</f>
        <v>3.0794400000000053</v>
      </c>
      <c r="AX208" s="313"/>
      <c r="AY208" s="89">
        <f t="shared" ca="1" si="209"/>
        <v>3.0794400000000053</v>
      </c>
      <c r="AZ208" s="58">
        <f ca="1">IFERROR(IF($I208="y",'Raw Weather Data'!AZ206-$N208,"-"),"-")</f>
        <v>4.6454400000000078</v>
      </c>
      <c r="BA208" s="313"/>
      <c r="BB208" s="89">
        <f t="shared" ca="1" si="210"/>
        <v>4.6454400000000078</v>
      </c>
      <c r="BC208" s="58">
        <f ca="1">IFERROR(IF($I208="y",'Raw Weather Data'!BC206-$N208,"-"),"-")</f>
        <v>3.9974400000000117</v>
      </c>
      <c r="BD208" s="313"/>
      <c r="BE208" s="89">
        <f t="shared" ca="1" si="211"/>
        <v>3.9974400000000117</v>
      </c>
      <c r="BF208" s="58">
        <f ca="1">IFERROR(IF($I208="y",'Raw Weather Data'!BF206-$N208,"-"),"-")</f>
        <v>5.5634400000000142</v>
      </c>
      <c r="BG208" s="313"/>
      <c r="BH208" s="89">
        <f t="shared" ca="1" si="212"/>
        <v>5.5634400000000142</v>
      </c>
      <c r="BI208" s="57"/>
      <c r="BJ208" s="57"/>
      <c r="BK208" s="145"/>
      <c r="BN208" s="63">
        <f ca="1">IFERROR(IF($I208="y",'Raw Weather Data'!BN206-$N208,"-"),"-")</f>
        <v>-1.7085599999999772</v>
      </c>
      <c r="BO208" s="313"/>
      <c r="BP208" s="89">
        <f t="shared" ca="1" si="199"/>
        <v>1.7085599999999772</v>
      </c>
      <c r="BQ208" s="58">
        <f ca="1">IFERROR(IF($I208="y",'Raw Weather Data'!BQ206-$N208,"-"),"-")</f>
        <v>-0.52055999999998903</v>
      </c>
      <c r="BR208" s="313"/>
      <c r="BS208" s="89">
        <f t="shared" ca="1" si="213"/>
        <v>0.52055999999998903</v>
      </c>
      <c r="BT208" s="58">
        <f ca="1">IFERROR(IF($I208="y",'Raw Weather Data'!BT206-$N208,"-"),"-")</f>
        <v>0.19944000000000983</v>
      </c>
      <c r="BU208" s="313"/>
      <c r="BV208" s="89">
        <f t="shared" ca="1" si="214"/>
        <v>0.19944000000000983</v>
      </c>
      <c r="BW208" s="58">
        <f ca="1">IFERROR(IF($I208="y",'Raw Weather Data'!BW206-$N208,"-"),"-")</f>
        <v>-0.77255999999999858</v>
      </c>
      <c r="BX208" s="313"/>
      <c r="BY208" s="89">
        <f t="shared" ca="1" si="215"/>
        <v>0.77255999999999858</v>
      </c>
      <c r="BZ208" s="58">
        <f ca="1">IFERROR(IF($I208="y",'Raw Weather Data'!BZ206-$N208,"-"),"-")</f>
        <v>-1.3665599999999927</v>
      </c>
      <c r="CA208" s="313"/>
      <c r="CB208" s="89">
        <f t="shared" ca="1" si="216"/>
        <v>1.3665599999999927</v>
      </c>
      <c r="CC208" s="58">
        <f ca="1">IFERROR(IF($I208="y",'Raw Weather Data'!CC206-$N208,"-"),"-")</f>
        <v>1.2074400000000054</v>
      </c>
      <c r="CD208" s="313"/>
      <c r="CE208" s="89">
        <f t="shared" ca="1" si="217"/>
        <v>1.2074400000000054</v>
      </c>
      <c r="CF208" s="58">
        <f ca="1">IFERROR(IF($I208="y",'Raw Weather Data'!CF206-$N208,"-"),"-")</f>
        <v>2.0354400000000084</v>
      </c>
      <c r="CG208" s="313"/>
      <c r="CH208" s="89">
        <f t="shared" ca="1" si="218"/>
        <v>2.0354400000000084</v>
      </c>
      <c r="CI208" s="58">
        <f ca="1">IFERROR(IF($I208="y",'Raw Weather Data'!CI206-$N208,"-"),"-")</f>
        <v>0.86544000000000665</v>
      </c>
      <c r="CJ208" s="313"/>
      <c r="CK208" s="89">
        <f t="shared" ca="1" si="219"/>
        <v>0.86544000000000665</v>
      </c>
      <c r="CL208" s="46">
        <f ca="1">IFERROR(IF($I208="y",'Raw Weather Data'!CL206-$N208,"-"),"-")</f>
        <v>0.79344000000000392</v>
      </c>
      <c r="CM208" s="313"/>
      <c r="CN208" s="89">
        <f t="shared" ca="1" si="220"/>
        <v>0.79344000000000392</v>
      </c>
      <c r="CO208" s="58">
        <f ca="1">IFERROR(IF($I208="y",'Raw Weather Data'!CO206-$N208,"-"),"-")</f>
        <v>2.4854400000000112</v>
      </c>
      <c r="CP208" s="313"/>
      <c r="CQ208" s="89">
        <f t="shared" ca="1" si="221"/>
        <v>2.4854400000000112</v>
      </c>
      <c r="CR208" s="58">
        <f ca="1">IFERROR(IF($I208="y",'Raw Weather Data'!CR206-$N208,"-"),"-")</f>
        <v>3.3134400000000142</v>
      </c>
      <c r="CS208" s="313"/>
      <c r="CT208" s="89">
        <f t="shared" ca="1" si="222"/>
        <v>3.3134400000000142</v>
      </c>
      <c r="CU208" s="58">
        <f ca="1">IFERROR(IF($I208="y",'Raw Weather Data'!CU206-$N208,"-"),"-")</f>
        <v>3.0794400000000053</v>
      </c>
      <c r="CV208" s="313"/>
      <c r="CW208" s="89">
        <f t="shared" ca="1" si="223"/>
        <v>3.0794400000000053</v>
      </c>
      <c r="CX208" s="58">
        <f ca="1">IFERROR(IF($I208="y",'Raw Weather Data'!CX206-$N208,"-"),"-")</f>
        <v>4.6454400000000078</v>
      </c>
      <c r="CY208" s="313"/>
      <c r="CZ208" s="89">
        <f t="shared" ca="1" si="224"/>
        <v>4.6454400000000078</v>
      </c>
      <c r="DA208" s="58">
        <f ca="1">IFERROR(IF($I208="y",'Raw Weather Data'!DA206-$N208,"-"),"-")</f>
        <v>3.9974400000000117</v>
      </c>
      <c r="DB208" s="313"/>
      <c r="DC208" s="89">
        <f t="shared" ca="1" si="225"/>
        <v>3.9974400000000117</v>
      </c>
      <c r="DD208" s="58">
        <f ca="1">IFERROR(IF($I208="y",'Raw Weather Data'!DD206-$N208,"-"),"-")</f>
        <v>5.5634400000000142</v>
      </c>
      <c r="DE208" s="313"/>
      <c r="DF208" s="89">
        <f t="shared" ca="1" si="226"/>
        <v>5.5634400000000142</v>
      </c>
      <c r="DG208" s="313" t="str">
        <f ca="1">IFERROR(IF($I208="y",'Raw Weather Data'!DG206-$N208,"-"),"-")</f>
        <v>-</v>
      </c>
      <c r="DH208" s="313"/>
      <c r="DI208" s="313" t="str">
        <f t="shared" ca="1" si="200"/>
        <v>-</v>
      </c>
      <c r="DL208" s="63">
        <f ca="1">IFERROR(IF($I208="y",'Raw Weather Data'!DL206-$N208,"-"),"-")</f>
        <v>-1.0425599999999946</v>
      </c>
      <c r="DM208" s="313"/>
      <c r="DN208" s="89">
        <f t="shared" ca="1" si="227"/>
        <v>1.0425599999999946</v>
      </c>
      <c r="DO208" s="58">
        <f ca="1">IFERROR(IF($I208="y",'Raw Weather Data'!DO206-$N208,"-"),"-")</f>
        <v>-1.6559999999998354E-2</v>
      </c>
      <c r="DP208" s="313"/>
      <c r="DQ208" s="89">
        <f t="shared" ca="1" si="228"/>
        <v>1.6559999999998354E-2</v>
      </c>
      <c r="DR208" s="58">
        <f ca="1">IFERROR(IF($I208="y",'Raw Weather Data'!DR206-$N208,"-"),"-")</f>
        <v>-0.26855999999999369</v>
      </c>
      <c r="DS208" s="313"/>
      <c r="DT208" s="89">
        <f t="shared" ca="1" si="229"/>
        <v>0.26855999999999369</v>
      </c>
      <c r="DU208" s="58">
        <f ca="1">IFERROR(IF($I208="y",'Raw Weather Data'!DU206-$N208,"-"),"-")</f>
        <v>-1.3845599999999934</v>
      </c>
      <c r="DV208" s="313"/>
      <c r="DW208" s="89">
        <f t="shared" ca="1" si="230"/>
        <v>1.3845599999999934</v>
      </c>
      <c r="DX208" s="58">
        <f ca="1">IFERROR(IF($I208="y",'Raw Weather Data'!DX206-$N208,"-"),"-")</f>
        <v>-0.61055999999999244</v>
      </c>
      <c r="DY208" s="313"/>
      <c r="DZ208" s="89">
        <f t="shared" ca="1" si="231"/>
        <v>0.61055999999999244</v>
      </c>
      <c r="EA208" s="58">
        <f ca="1">IFERROR(IF($I208="y",'Raw Weather Data'!EA206-$N208,"-"),"-")</f>
        <v>1.3694399999999973</v>
      </c>
      <c r="EB208" s="313"/>
      <c r="EC208" s="89">
        <f t="shared" ca="1" si="201"/>
        <v>1.3694399999999973</v>
      </c>
      <c r="ED208" s="58">
        <f ca="1">IFERROR(IF($I208="y",'Raw Weather Data'!ED206-$N208,"-"),"-")</f>
        <v>1.6394400000000076</v>
      </c>
      <c r="EE208" s="313"/>
      <c r="EF208" s="89">
        <f t="shared" ca="1" si="232"/>
        <v>1.6394400000000076</v>
      </c>
      <c r="EG208" s="58">
        <f ca="1">IFERROR(IF($I208="y",'Raw Weather Data'!EG206-$N208,"-"),"-")</f>
        <v>2.9174400000000134</v>
      </c>
      <c r="EH208" s="313"/>
      <c r="EI208" s="89">
        <f t="shared" ca="1" si="233"/>
        <v>2.9174400000000134</v>
      </c>
      <c r="EJ208" s="46">
        <f ca="1">IFERROR(IF($I208="y",'Raw Weather Data'!EJ206-$N208,"-"),"-")</f>
        <v>1.9094400000000178</v>
      </c>
      <c r="EK208" s="313"/>
      <c r="EL208" s="89">
        <f t="shared" ca="1" si="234"/>
        <v>1.9094400000000178</v>
      </c>
      <c r="EM208" s="58">
        <f ca="1">IFERROR(IF($I208="y",'Raw Weather Data'!EM206-$N208,"-"),"-")</f>
        <v>3.2954400000000135</v>
      </c>
      <c r="EN208" s="313"/>
      <c r="EO208" s="89">
        <f t="shared" ca="1" si="235"/>
        <v>3.2954400000000135</v>
      </c>
      <c r="EP208" s="58">
        <f ca="1">IFERROR(IF($I208="y",'Raw Weather Data'!EP206-$N208,"-"),"-")</f>
        <v>3.2234400000000107</v>
      </c>
      <c r="EQ208" s="313"/>
      <c r="ER208" s="89">
        <f t="shared" ca="1" si="236"/>
        <v>3.2234400000000107</v>
      </c>
      <c r="ES208" s="58">
        <f ca="1">IFERROR(IF($I208="y",'Raw Weather Data'!ES206-$N208,"-"),"-")</f>
        <v>3.0074400000000026</v>
      </c>
      <c r="ET208" s="313"/>
      <c r="EU208" s="89">
        <f t="shared" ca="1" si="237"/>
        <v>3.0074400000000026</v>
      </c>
      <c r="EV208" s="58">
        <f ca="1">IFERROR(IF($I208="y",'Raw Weather Data'!EV206-$N208,"-"),"-")</f>
        <v>4.3574400000000111</v>
      </c>
      <c r="EW208" s="313"/>
      <c r="EX208" s="89">
        <f t="shared" ca="1" si="238"/>
        <v>4.3574400000000111</v>
      </c>
      <c r="EY208" s="58">
        <f ca="1">IFERROR(IF($I208="y",'Raw Weather Data'!EY206-$N208,"-"),"-")</f>
        <v>5.2034400000000147</v>
      </c>
      <c r="EZ208" s="313"/>
      <c r="FA208" s="89">
        <f t="shared" ca="1" si="239"/>
        <v>5.2034400000000147</v>
      </c>
      <c r="FB208" s="58" t="str">
        <f ca="1">IFERROR(IF($I208="y",'Raw Weather Data'!FB206-$N208,"-"),"-")</f>
        <v>-</v>
      </c>
      <c r="FC208" s="313"/>
      <c r="FD208" s="89" t="str">
        <f t="shared" ca="1" si="202"/>
        <v>-</v>
      </c>
      <c r="FE208" s="313"/>
      <c r="FF208" s="313"/>
      <c r="FG208" s="313"/>
      <c r="FJ208" s="63">
        <f ca="1">IFERROR(IF($I208="y",'Raw Weather Data'!FJ206-$N208,"-"),"-")</f>
        <v>-1.0425599999999946</v>
      </c>
      <c r="FK208" s="313"/>
      <c r="FL208" s="89">
        <f t="shared" ca="1" si="240"/>
        <v>1.0425599999999946</v>
      </c>
      <c r="FM208" s="58">
        <f ca="1">IFERROR(IF($I208="y",'Raw Weather Data'!FM206-$N208,"-"),"-")</f>
        <v>-1.6559999999998354E-2</v>
      </c>
      <c r="FN208" s="313"/>
      <c r="FO208" s="89">
        <f t="shared" ca="1" si="241"/>
        <v>1.6559999999998354E-2</v>
      </c>
      <c r="FP208" s="58">
        <f ca="1">IFERROR(IF($I208="y",'Raw Weather Data'!FP206-$N208,"-"),"-")</f>
        <v>-0.26855999999999369</v>
      </c>
      <c r="FQ208" s="313"/>
      <c r="FR208" s="89">
        <f t="shared" ca="1" si="242"/>
        <v>0.26855999999999369</v>
      </c>
      <c r="FS208" s="58">
        <f ca="1">IFERROR(IF($I208="y",'Raw Weather Data'!FS206-$N208,"-"),"-")</f>
        <v>-1.3845599999999934</v>
      </c>
      <c r="FT208" s="313"/>
      <c r="FU208" s="89">
        <f t="shared" ca="1" si="243"/>
        <v>1.3845599999999934</v>
      </c>
      <c r="FV208" s="58">
        <f ca="1">IFERROR(IF($I208="y",'Raw Weather Data'!FV206-$N208,"-"),"-")</f>
        <v>-0.61055999999999244</v>
      </c>
      <c r="FW208" s="313"/>
      <c r="FX208" s="89">
        <f t="shared" ca="1" si="244"/>
        <v>0.61055999999999244</v>
      </c>
      <c r="FY208" s="58">
        <f ca="1">IFERROR(IF($I208="y",'Raw Weather Data'!FY206-$N208,"-"),"-")</f>
        <v>1.3694399999999973</v>
      </c>
      <c r="FZ208" s="313"/>
      <c r="GA208" s="89">
        <f t="shared" ca="1" si="245"/>
        <v>1.3694399999999973</v>
      </c>
      <c r="GB208" s="58">
        <f ca="1">IFERROR(IF($I208="y",'Raw Weather Data'!GB206-$N208,"-"),"-")</f>
        <v>1.6394400000000076</v>
      </c>
      <c r="GC208" s="313"/>
      <c r="GD208" s="89">
        <f t="shared" ca="1" si="246"/>
        <v>1.6394400000000076</v>
      </c>
      <c r="GE208" s="58">
        <f ca="1">IFERROR(IF($I208="y",'Raw Weather Data'!GE206-$N208,"-"),"-")</f>
        <v>2.9174400000000134</v>
      </c>
      <c r="GF208" s="313"/>
      <c r="GG208" s="89">
        <f t="shared" ca="1" si="247"/>
        <v>2.9174400000000134</v>
      </c>
      <c r="GH208" s="46">
        <f ca="1">IFERROR(IF($I208="y",'Raw Weather Data'!GH206-$N208,"-"),"-")</f>
        <v>1.9094400000000178</v>
      </c>
      <c r="GI208" s="313"/>
      <c r="GJ208" s="89">
        <f t="shared" ca="1" si="203"/>
        <v>1.9094400000000178</v>
      </c>
      <c r="GK208" s="58">
        <f ca="1">IFERROR(IF($I208="y",'Raw Weather Data'!GK206-$N208,"-"),"-")</f>
        <v>3.2954400000000135</v>
      </c>
      <c r="GL208" s="313"/>
      <c r="GM208" s="89">
        <f t="shared" ca="1" si="248"/>
        <v>3.2954400000000135</v>
      </c>
      <c r="GN208" s="58">
        <f ca="1">IFERROR(IF($I208="y",'Raw Weather Data'!GN206-$N208,"-"),"-")</f>
        <v>3.2234400000000107</v>
      </c>
      <c r="GO208" s="313"/>
      <c r="GP208" s="89">
        <f t="shared" ca="1" si="249"/>
        <v>3.2234400000000107</v>
      </c>
      <c r="GQ208" s="58">
        <f ca="1">IFERROR(IF($I208="y",'Raw Weather Data'!GQ206-$N208,"-"),"-")</f>
        <v>3.0074400000000026</v>
      </c>
      <c r="GR208" s="313"/>
      <c r="GS208" s="89">
        <f t="shared" ca="1" si="250"/>
        <v>3.0074400000000026</v>
      </c>
      <c r="GT208" s="58">
        <f ca="1">IFERROR(IF($I208="y",'Raw Weather Data'!GT206-$N208,"-"),"-")</f>
        <v>4.3574400000000111</v>
      </c>
      <c r="GU208" s="313"/>
      <c r="GV208" s="89">
        <f t="shared" ca="1" si="251"/>
        <v>4.3574400000000111</v>
      </c>
      <c r="GW208" s="58">
        <f ca="1">IFERROR(IF($I208="y",'Raw Weather Data'!GW206-$N208,"-"),"-")</f>
        <v>5.2034400000000147</v>
      </c>
      <c r="GX208" s="313"/>
      <c r="GY208" s="89">
        <f t="shared" ca="1" si="252"/>
        <v>5.2034400000000147</v>
      </c>
      <c r="GZ208" s="58" t="str">
        <f ca="1">IFERROR(IF($I208="y",'Raw Weather Data'!GZ206-$N208,"-"),"-")</f>
        <v>-</v>
      </c>
      <c r="HA208" s="313"/>
      <c r="HB208" s="89" t="str">
        <f t="shared" ca="1" si="204"/>
        <v>-</v>
      </c>
      <c r="HC208" s="313"/>
      <c r="HD208" s="313"/>
      <c r="HE208" s="313"/>
    </row>
    <row r="209" spans="8:213" x14ac:dyDescent="0.35">
      <c r="H209" s="301">
        <f t="shared" si="253"/>
        <v>23</v>
      </c>
      <c r="I209" s="301" t="str">
        <f t="shared" si="253"/>
        <v>Y</v>
      </c>
      <c r="M209" s="117">
        <f t="shared" ca="1" si="254"/>
        <v>44769</v>
      </c>
      <c r="N209" s="119">
        <f t="shared" ca="1" si="254"/>
        <v>75.038539999999998</v>
      </c>
      <c r="P209" s="63">
        <f ca="1">IFERROR(IF($I209="y",'Raw Weather Data'!P207-$N209,"-"),"-")</f>
        <v>1.2054600000000022</v>
      </c>
      <c r="Q209" s="313"/>
      <c r="R209" s="89">
        <f t="shared" ca="1" si="192"/>
        <v>1.2054600000000022</v>
      </c>
      <c r="S209" s="58">
        <f ca="1">IFERROR(IF($I209="y",'Raw Weather Data'!S207-$N209,"-"),"-")</f>
        <v>0.19745999999999242</v>
      </c>
      <c r="T209" s="313"/>
      <c r="U209" s="89">
        <f t="shared" ca="1" si="193"/>
        <v>0.19745999999999242</v>
      </c>
      <c r="V209" s="58">
        <f ca="1">IFERROR(IF($I209="y",'Raw Weather Data'!V207-$N209,"-"),"-")</f>
        <v>-0.50454000000000576</v>
      </c>
      <c r="W209" s="313"/>
      <c r="X209" s="89">
        <f t="shared" ca="1" si="194"/>
        <v>0.50454000000000576</v>
      </c>
      <c r="Y209" s="58">
        <f ca="1">IFERROR(IF($I209="y",'Raw Weather Data'!Y207-$N209,"-"),"-")</f>
        <v>0.59346000000000743</v>
      </c>
      <c r="Z209" s="313"/>
      <c r="AA209" s="89">
        <f t="shared" ca="1" si="195"/>
        <v>0.59346000000000743</v>
      </c>
      <c r="AB209" s="58">
        <f ca="1">IFERROR(IF($I209="y",'Raw Weather Data'!AB207-$N209,"-"),"-")</f>
        <v>3.8334600000000023</v>
      </c>
      <c r="AC209" s="313"/>
      <c r="AD209" s="89">
        <f t="shared" ca="1" si="196"/>
        <v>3.8334600000000023</v>
      </c>
      <c r="AE209" s="58">
        <f ca="1">IFERROR(IF($I209="y",'Raw Weather Data'!AE207-$N209,"-"),"-")</f>
        <v>2.4654600000000073</v>
      </c>
      <c r="AF209" s="313"/>
      <c r="AG209" s="89">
        <f t="shared" ca="1" si="197"/>
        <v>2.4654600000000073</v>
      </c>
      <c r="AH209" s="58">
        <f ca="1">IFERROR(IF($I209="y",'Raw Weather Data'!AH207-$N209,"-"),"-")</f>
        <v>0.86346000000000345</v>
      </c>
      <c r="AI209" s="313"/>
      <c r="AJ209" s="89">
        <f t="shared" ca="1" si="198"/>
        <v>0.86346000000000345</v>
      </c>
      <c r="AK209" s="58">
        <f ca="1">IFERROR(IF($I209="y",'Raw Weather Data'!AK207-$N209,"-"),"-")</f>
        <v>2.4654600000000073</v>
      </c>
      <c r="AL209" s="313"/>
      <c r="AM209" s="89">
        <f t="shared" ca="1" si="205"/>
        <v>2.4654600000000073</v>
      </c>
      <c r="AN209" s="46">
        <f ca="1">IFERROR(IF($I209="y",'Raw Weather Data'!AN207-$N209,"-"),"-")</f>
        <v>2.4114600000000053</v>
      </c>
      <c r="AO209" s="313"/>
      <c r="AP209" s="89">
        <f t="shared" ca="1" si="206"/>
        <v>2.4114600000000053</v>
      </c>
      <c r="AQ209" s="58">
        <f ca="1">IFERROR(IF($I209="y",'Raw Weather Data'!AQ207-$N209,"-"),"-")</f>
        <v>2.1234600000000086</v>
      </c>
      <c r="AR209" s="313"/>
      <c r="AS209" s="89">
        <f t="shared" ca="1" si="207"/>
        <v>2.1234600000000086</v>
      </c>
      <c r="AT209" s="58">
        <f ca="1">IFERROR(IF($I209="y",'Raw Weather Data'!AT207-$N209,"-"),"-")</f>
        <v>2.0154600000000045</v>
      </c>
      <c r="AU209" s="313"/>
      <c r="AV209" s="89">
        <f t="shared" ca="1" si="208"/>
        <v>2.0154600000000045</v>
      </c>
      <c r="AW209" s="58">
        <f ca="1">IFERROR(IF($I209="y",'Raw Weather Data'!AW207-$N209,"-"),"-")</f>
        <v>3.3114599999999967</v>
      </c>
      <c r="AX209" s="313"/>
      <c r="AY209" s="89">
        <f t="shared" ca="1" si="209"/>
        <v>3.3114599999999967</v>
      </c>
      <c r="AZ209" s="58">
        <f ca="1">IFERROR(IF($I209="y",'Raw Weather Data'!AZ207-$N209,"-"),"-")</f>
        <v>4.0314599999999956</v>
      </c>
      <c r="BA209" s="313"/>
      <c r="BB209" s="89">
        <f t="shared" ca="1" si="210"/>
        <v>4.0314599999999956</v>
      </c>
      <c r="BC209" s="58">
        <f ca="1">IFERROR(IF($I209="y",'Raw Weather Data'!BC207-$N209,"-"),"-")</f>
        <v>4.2294600000000031</v>
      </c>
      <c r="BD209" s="313"/>
      <c r="BE209" s="89">
        <f t="shared" ca="1" si="211"/>
        <v>4.2294600000000031</v>
      </c>
      <c r="BF209" s="58">
        <f ca="1">IFERROR(IF($I209="y",'Raw Weather Data'!BF207-$N209,"-"),"-")</f>
        <v>3.3654599999999988</v>
      </c>
      <c r="BG209" s="313"/>
      <c r="BH209" s="89">
        <f t="shared" ca="1" si="212"/>
        <v>3.3654599999999988</v>
      </c>
      <c r="BI209" s="57"/>
      <c r="BJ209" s="57"/>
      <c r="BK209" s="145"/>
      <c r="BN209" s="63">
        <f ca="1">IFERROR(IF($I209="y",'Raw Weather Data'!BN207-$N209,"-"),"-")</f>
        <v>1.2054600000000022</v>
      </c>
      <c r="BO209" s="313"/>
      <c r="BP209" s="89">
        <f t="shared" ca="1" si="199"/>
        <v>1.2054600000000022</v>
      </c>
      <c r="BQ209" s="58">
        <f ca="1">IFERROR(IF($I209="y",'Raw Weather Data'!BQ207-$N209,"-"),"-")</f>
        <v>0.19745999999999242</v>
      </c>
      <c r="BR209" s="313"/>
      <c r="BS209" s="89">
        <f t="shared" ca="1" si="213"/>
        <v>0.19745999999999242</v>
      </c>
      <c r="BT209" s="58">
        <f ca="1">IFERROR(IF($I209="y",'Raw Weather Data'!BT207-$N209,"-"),"-")</f>
        <v>-0.50454000000000576</v>
      </c>
      <c r="BU209" s="313"/>
      <c r="BV209" s="89">
        <f t="shared" ca="1" si="214"/>
        <v>0.50454000000000576</v>
      </c>
      <c r="BW209" s="58">
        <f ca="1">IFERROR(IF($I209="y",'Raw Weather Data'!BW207-$N209,"-"),"-")</f>
        <v>0.59346000000000743</v>
      </c>
      <c r="BX209" s="313"/>
      <c r="BY209" s="89">
        <f t="shared" ca="1" si="215"/>
        <v>0.59346000000000743</v>
      </c>
      <c r="BZ209" s="58">
        <f ca="1">IFERROR(IF($I209="y",'Raw Weather Data'!BZ207-$N209,"-"),"-")</f>
        <v>3.8334600000000023</v>
      </c>
      <c r="CA209" s="313"/>
      <c r="CB209" s="89">
        <f t="shared" ca="1" si="216"/>
        <v>3.8334600000000023</v>
      </c>
      <c r="CC209" s="58">
        <f ca="1">IFERROR(IF($I209="y",'Raw Weather Data'!CC207-$N209,"-"),"-")</f>
        <v>2.4654600000000073</v>
      </c>
      <c r="CD209" s="313"/>
      <c r="CE209" s="89">
        <f t="shared" ca="1" si="217"/>
        <v>2.4654600000000073</v>
      </c>
      <c r="CF209" s="58">
        <f ca="1">IFERROR(IF($I209="y",'Raw Weather Data'!CF207-$N209,"-"),"-")</f>
        <v>0.86346000000000345</v>
      </c>
      <c r="CG209" s="313"/>
      <c r="CH209" s="89">
        <f t="shared" ca="1" si="218"/>
        <v>0.86346000000000345</v>
      </c>
      <c r="CI209" s="58">
        <f ca="1">IFERROR(IF($I209="y",'Raw Weather Data'!CI207-$N209,"-"),"-")</f>
        <v>2.4654600000000073</v>
      </c>
      <c r="CJ209" s="313"/>
      <c r="CK209" s="89">
        <f t="shared" ca="1" si="219"/>
        <v>2.4654600000000073</v>
      </c>
      <c r="CL209" s="46">
        <f ca="1">IFERROR(IF($I209="y",'Raw Weather Data'!CL207-$N209,"-"),"-")</f>
        <v>2.4114600000000053</v>
      </c>
      <c r="CM209" s="313"/>
      <c r="CN209" s="89">
        <f t="shared" ca="1" si="220"/>
        <v>2.4114600000000053</v>
      </c>
      <c r="CO209" s="58">
        <f ca="1">IFERROR(IF($I209="y",'Raw Weather Data'!CO207-$N209,"-"),"-")</f>
        <v>2.1234600000000086</v>
      </c>
      <c r="CP209" s="313"/>
      <c r="CQ209" s="89">
        <f t="shared" ca="1" si="221"/>
        <v>2.1234600000000086</v>
      </c>
      <c r="CR209" s="58">
        <f ca="1">IFERROR(IF($I209="y",'Raw Weather Data'!CR207-$N209,"-"),"-")</f>
        <v>2.0154600000000045</v>
      </c>
      <c r="CS209" s="313"/>
      <c r="CT209" s="89">
        <f t="shared" ca="1" si="222"/>
        <v>2.0154600000000045</v>
      </c>
      <c r="CU209" s="58">
        <f ca="1">IFERROR(IF($I209="y",'Raw Weather Data'!CU207-$N209,"-"),"-")</f>
        <v>3.3114599999999967</v>
      </c>
      <c r="CV209" s="313"/>
      <c r="CW209" s="89">
        <f t="shared" ca="1" si="223"/>
        <v>3.3114599999999967</v>
      </c>
      <c r="CX209" s="58">
        <f ca="1">IFERROR(IF($I209="y",'Raw Weather Data'!CX207-$N209,"-"),"-")</f>
        <v>4.0314599999999956</v>
      </c>
      <c r="CY209" s="313"/>
      <c r="CZ209" s="89">
        <f t="shared" ca="1" si="224"/>
        <v>4.0314599999999956</v>
      </c>
      <c r="DA209" s="58">
        <f ca="1">IFERROR(IF($I209="y",'Raw Weather Data'!DA207-$N209,"-"),"-")</f>
        <v>4.2294600000000031</v>
      </c>
      <c r="DB209" s="313"/>
      <c r="DC209" s="89">
        <f t="shared" ca="1" si="225"/>
        <v>4.2294600000000031</v>
      </c>
      <c r="DD209" s="58">
        <f ca="1">IFERROR(IF($I209="y",'Raw Weather Data'!DD207-$N209,"-"),"-")</f>
        <v>3.3654599999999988</v>
      </c>
      <c r="DE209" s="313"/>
      <c r="DF209" s="89">
        <f t="shared" ca="1" si="226"/>
        <v>3.3654599999999988</v>
      </c>
      <c r="DG209" s="313" t="str">
        <f ca="1">IFERROR(IF($I209="y",'Raw Weather Data'!DG207-$N209,"-"),"-")</f>
        <v>-</v>
      </c>
      <c r="DH209" s="313"/>
      <c r="DI209" s="313" t="str">
        <f t="shared" ca="1" si="200"/>
        <v>-</v>
      </c>
      <c r="DL209" s="63">
        <f ca="1">IFERROR(IF($I209="y",'Raw Weather Data'!DL207-$N209,"-"),"-")</f>
        <v>0.16146000000000527</v>
      </c>
      <c r="DM209" s="313"/>
      <c r="DN209" s="89">
        <f t="shared" ca="1" si="227"/>
        <v>0.16146000000000527</v>
      </c>
      <c r="DO209" s="58">
        <f ca="1">IFERROR(IF($I209="y",'Raw Weather Data'!DO207-$N209,"-"),"-")</f>
        <v>0.84546000000000276</v>
      </c>
      <c r="DP209" s="313"/>
      <c r="DQ209" s="89">
        <f t="shared" ca="1" si="228"/>
        <v>0.84546000000000276</v>
      </c>
      <c r="DR209" s="58">
        <f ca="1">IFERROR(IF($I209="y",'Raw Weather Data'!DR207-$N209,"-"),"-")</f>
        <v>0.39545999999999992</v>
      </c>
      <c r="DS209" s="313"/>
      <c r="DT209" s="89">
        <f t="shared" ca="1" si="229"/>
        <v>0.39545999999999992</v>
      </c>
      <c r="DU209" s="58">
        <f ca="1">IFERROR(IF($I209="y",'Raw Weather Data'!DU207-$N209,"-"),"-")</f>
        <v>1.385460000000009</v>
      </c>
      <c r="DV209" s="313"/>
      <c r="DW209" s="89">
        <f t="shared" ca="1" si="230"/>
        <v>1.385460000000009</v>
      </c>
      <c r="DX209" s="58">
        <f ca="1">IFERROR(IF($I209="y",'Raw Weather Data'!DX207-$N209,"-"),"-")</f>
        <v>3.2574599999999947</v>
      </c>
      <c r="DY209" s="313"/>
      <c r="DZ209" s="89">
        <f t="shared" ca="1" si="231"/>
        <v>3.2574599999999947</v>
      </c>
      <c r="EA209" s="58">
        <f ca="1">IFERROR(IF($I209="y",'Raw Weather Data'!EA207-$N209,"-"),"-")</f>
        <v>2.8434600000000074</v>
      </c>
      <c r="EB209" s="313"/>
      <c r="EC209" s="89">
        <f t="shared" ca="1" si="201"/>
        <v>2.8434600000000074</v>
      </c>
      <c r="ED209" s="58">
        <f ca="1">IFERROR(IF($I209="y",'Raw Weather Data'!ED207-$N209,"-"),"-")</f>
        <v>3.0774600000000021</v>
      </c>
      <c r="EE209" s="313"/>
      <c r="EF209" s="89">
        <f t="shared" ca="1" si="232"/>
        <v>3.0774600000000021</v>
      </c>
      <c r="EG209" s="58">
        <f ca="1">IFERROR(IF($I209="y",'Raw Weather Data'!EG207-$N209,"-"),"-")</f>
        <v>1.9794600000000031</v>
      </c>
      <c r="EH209" s="313"/>
      <c r="EI209" s="89">
        <f t="shared" ca="1" si="233"/>
        <v>1.9794600000000031</v>
      </c>
      <c r="EJ209" s="46">
        <f ca="1">IFERROR(IF($I209="y",'Raw Weather Data'!EJ207-$N209,"-"),"-")</f>
        <v>2.4294600000000059</v>
      </c>
      <c r="EK209" s="313"/>
      <c r="EL209" s="89">
        <f t="shared" ca="1" si="234"/>
        <v>2.4294600000000059</v>
      </c>
      <c r="EM209" s="58">
        <f ca="1">IFERROR(IF($I209="y",'Raw Weather Data'!EM207-$N209,"-"),"-")</f>
        <v>2.4294600000000059</v>
      </c>
      <c r="EN209" s="313"/>
      <c r="EO209" s="89">
        <f t="shared" ca="1" si="235"/>
        <v>2.4294600000000059</v>
      </c>
      <c r="EP209" s="58">
        <f ca="1">IFERROR(IF($I209="y",'Raw Weather Data'!EP207-$N209,"-"),"-")</f>
        <v>2.2494600000000133</v>
      </c>
      <c r="EQ209" s="313"/>
      <c r="ER209" s="89">
        <f t="shared" ca="1" si="236"/>
        <v>2.2494600000000133</v>
      </c>
      <c r="ES209" s="58">
        <f ca="1">IFERROR(IF($I209="y",'Raw Weather Data'!ES207-$N209,"-"),"-")</f>
        <v>3.1134600000000034</v>
      </c>
      <c r="ET209" s="313"/>
      <c r="EU209" s="89">
        <f t="shared" ca="1" si="237"/>
        <v>3.1134600000000034</v>
      </c>
      <c r="EV209" s="58">
        <f ca="1">IFERROR(IF($I209="y",'Raw Weather Data'!EV207-$N209,"-"),"-")</f>
        <v>4.7874599999999958</v>
      </c>
      <c r="EW209" s="313"/>
      <c r="EX209" s="89">
        <f t="shared" ca="1" si="238"/>
        <v>4.7874599999999958</v>
      </c>
      <c r="EY209" s="58">
        <f ca="1">IFERROR(IF($I209="y",'Raw Weather Data'!EY207-$N209,"-"),"-")</f>
        <v>3.4014600000000002</v>
      </c>
      <c r="EZ209" s="313"/>
      <c r="FA209" s="89">
        <f t="shared" ca="1" si="239"/>
        <v>3.4014600000000002</v>
      </c>
      <c r="FB209" s="58" t="str">
        <f ca="1">IFERROR(IF($I209="y",'Raw Weather Data'!FB207-$N209,"-"),"-")</f>
        <v>-</v>
      </c>
      <c r="FC209" s="313"/>
      <c r="FD209" s="89" t="str">
        <f t="shared" ca="1" si="202"/>
        <v>-</v>
      </c>
      <c r="FE209" s="313"/>
      <c r="FF209" s="313"/>
      <c r="FG209" s="313"/>
      <c r="FJ209" s="63">
        <f ca="1">IFERROR(IF($I209="y",'Raw Weather Data'!FJ207-$N209,"-"),"-")</f>
        <v>0.16146000000000527</v>
      </c>
      <c r="FK209" s="313"/>
      <c r="FL209" s="89">
        <f t="shared" ca="1" si="240"/>
        <v>0.16146000000000527</v>
      </c>
      <c r="FM209" s="58">
        <f ca="1">IFERROR(IF($I209="y",'Raw Weather Data'!FM207-$N209,"-"),"-")</f>
        <v>0.84546000000000276</v>
      </c>
      <c r="FN209" s="313"/>
      <c r="FO209" s="89">
        <f t="shared" ca="1" si="241"/>
        <v>0.84546000000000276</v>
      </c>
      <c r="FP209" s="58">
        <f ca="1">IFERROR(IF($I209="y",'Raw Weather Data'!FP207-$N209,"-"),"-")</f>
        <v>0.39545999999999992</v>
      </c>
      <c r="FQ209" s="313"/>
      <c r="FR209" s="89">
        <f t="shared" ca="1" si="242"/>
        <v>0.39545999999999992</v>
      </c>
      <c r="FS209" s="58">
        <f ca="1">IFERROR(IF($I209="y",'Raw Weather Data'!FS207-$N209,"-"),"-")</f>
        <v>1.385460000000009</v>
      </c>
      <c r="FT209" s="313"/>
      <c r="FU209" s="89">
        <f t="shared" ca="1" si="243"/>
        <v>1.385460000000009</v>
      </c>
      <c r="FV209" s="58">
        <f ca="1">IFERROR(IF($I209="y",'Raw Weather Data'!FV207-$N209,"-"),"-")</f>
        <v>3.2574599999999947</v>
      </c>
      <c r="FW209" s="313"/>
      <c r="FX209" s="89">
        <f t="shared" ca="1" si="244"/>
        <v>3.2574599999999947</v>
      </c>
      <c r="FY209" s="58">
        <f ca="1">IFERROR(IF($I209="y",'Raw Weather Data'!FY207-$N209,"-"),"-")</f>
        <v>2.8434600000000074</v>
      </c>
      <c r="FZ209" s="313"/>
      <c r="GA209" s="89">
        <f t="shared" ca="1" si="245"/>
        <v>2.8434600000000074</v>
      </c>
      <c r="GB209" s="58">
        <f ca="1">IFERROR(IF($I209="y",'Raw Weather Data'!GB207-$N209,"-"),"-")</f>
        <v>3.0774600000000021</v>
      </c>
      <c r="GC209" s="313"/>
      <c r="GD209" s="89">
        <f t="shared" ca="1" si="246"/>
        <v>3.0774600000000021</v>
      </c>
      <c r="GE209" s="58">
        <f ca="1">IFERROR(IF($I209="y",'Raw Weather Data'!GE207-$N209,"-"),"-")</f>
        <v>1.9794600000000031</v>
      </c>
      <c r="GF209" s="313"/>
      <c r="GG209" s="89">
        <f t="shared" ca="1" si="247"/>
        <v>1.9794600000000031</v>
      </c>
      <c r="GH209" s="46">
        <f ca="1">IFERROR(IF($I209="y",'Raw Weather Data'!GH207-$N209,"-"),"-")</f>
        <v>2.4294600000000059</v>
      </c>
      <c r="GI209" s="313"/>
      <c r="GJ209" s="89">
        <f t="shared" ca="1" si="203"/>
        <v>2.4294600000000059</v>
      </c>
      <c r="GK209" s="58">
        <f ca="1">IFERROR(IF($I209="y",'Raw Weather Data'!GK207-$N209,"-"),"-")</f>
        <v>2.4294600000000059</v>
      </c>
      <c r="GL209" s="313"/>
      <c r="GM209" s="89">
        <f t="shared" ca="1" si="248"/>
        <v>2.4294600000000059</v>
      </c>
      <c r="GN209" s="58">
        <f ca="1">IFERROR(IF($I209="y",'Raw Weather Data'!GN207-$N209,"-"),"-")</f>
        <v>2.2494600000000133</v>
      </c>
      <c r="GO209" s="313"/>
      <c r="GP209" s="89">
        <f t="shared" ca="1" si="249"/>
        <v>2.2494600000000133</v>
      </c>
      <c r="GQ209" s="58">
        <f ca="1">IFERROR(IF($I209="y",'Raw Weather Data'!GQ207-$N209,"-"),"-")</f>
        <v>3.1134600000000034</v>
      </c>
      <c r="GR209" s="313"/>
      <c r="GS209" s="89">
        <f t="shared" ca="1" si="250"/>
        <v>3.1134600000000034</v>
      </c>
      <c r="GT209" s="58">
        <f ca="1">IFERROR(IF($I209="y",'Raw Weather Data'!GT207-$N209,"-"),"-")</f>
        <v>4.7874599999999958</v>
      </c>
      <c r="GU209" s="313"/>
      <c r="GV209" s="89">
        <f t="shared" ca="1" si="251"/>
        <v>4.7874599999999958</v>
      </c>
      <c r="GW209" s="58">
        <f ca="1">IFERROR(IF($I209="y",'Raw Weather Data'!GW207-$N209,"-"),"-")</f>
        <v>3.4014600000000002</v>
      </c>
      <c r="GX209" s="313"/>
      <c r="GY209" s="89">
        <f t="shared" ca="1" si="252"/>
        <v>3.4014600000000002</v>
      </c>
      <c r="GZ209" s="58" t="str">
        <f ca="1">IFERROR(IF($I209="y",'Raw Weather Data'!GZ207-$N209,"-"),"-")</f>
        <v>-</v>
      </c>
      <c r="HA209" s="313"/>
      <c r="HB209" s="89" t="str">
        <f t="shared" ca="1" si="204"/>
        <v>-</v>
      </c>
      <c r="HC209" s="313"/>
      <c r="HD209" s="313"/>
      <c r="HE209" s="313"/>
    </row>
    <row r="210" spans="8:213" x14ac:dyDescent="0.35">
      <c r="H210" s="301">
        <f t="shared" ref="H210:I216" si="255">H45</f>
        <v>24</v>
      </c>
      <c r="I210" s="301" t="str">
        <f t="shared" si="255"/>
        <v>Y</v>
      </c>
      <c r="M210" s="117">
        <f t="shared" ref="M210:N214" ca="1" si="256">M45</f>
        <v>44768</v>
      </c>
      <c r="N210" s="119">
        <f t="shared" ca="1" si="256"/>
        <v>73.407560000000004</v>
      </c>
      <c r="P210" s="63">
        <f ca="1">IFERROR(IF($I210="y",'Raw Weather Data'!P208-$N210,"-"),"-")</f>
        <v>-2.6175600000000117</v>
      </c>
      <c r="Q210" s="313"/>
      <c r="R210" s="89">
        <f t="shared" ca="1" si="192"/>
        <v>2.6175600000000117</v>
      </c>
      <c r="S210" s="58">
        <f ca="1">IFERROR(IF($I210="y",'Raw Weather Data'!S208-$N210,"-"),"-")</f>
        <v>-2.8695599999999928</v>
      </c>
      <c r="T210" s="313"/>
      <c r="U210" s="89">
        <f t="shared" ca="1" si="193"/>
        <v>2.8695599999999928</v>
      </c>
      <c r="V210" s="58">
        <f ca="1">IFERROR(IF($I210="y",'Raw Weather Data'!V208-$N210,"-"),"-")</f>
        <v>-2.0775599999999912</v>
      </c>
      <c r="W210" s="313"/>
      <c r="X210" s="89">
        <f t="shared" ca="1" si="194"/>
        <v>2.0775599999999912</v>
      </c>
      <c r="Y210" s="58">
        <f ca="1">IFERROR(IF($I210="y",'Raw Weather Data'!Y208-$N210,"-"),"-")</f>
        <v>0.40643999999998925</v>
      </c>
      <c r="Z210" s="313"/>
      <c r="AA210" s="89">
        <f t="shared" ca="1" si="195"/>
        <v>0.40643999999998925</v>
      </c>
      <c r="AB210" s="58">
        <f ca="1">IFERROR(IF($I210="y",'Raw Weather Data'!AB208-$N210,"-"),"-")</f>
        <v>-0.4215600000000137</v>
      </c>
      <c r="AC210" s="313"/>
      <c r="AD210" s="89">
        <f t="shared" ca="1" si="196"/>
        <v>0.4215600000000137</v>
      </c>
      <c r="AE210" s="58">
        <f ca="1">IFERROR(IF($I210="y",'Raw Weather Data'!AE208-$N210,"-"),"-")</f>
        <v>0.26243999999999801</v>
      </c>
      <c r="AF210" s="313"/>
      <c r="AG210" s="89">
        <f t="shared" ca="1" si="197"/>
        <v>0.26243999999999801</v>
      </c>
      <c r="AH210" s="58">
        <f ca="1">IFERROR(IF($I210="y",'Raw Weather Data'!AH208-$N210,"-"),"-")</f>
        <v>3.5924399999999963</v>
      </c>
      <c r="AI210" s="313"/>
      <c r="AJ210" s="89">
        <f t="shared" ca="1" si="198"/>
        <v>3.5924399999999963</v>
      </c>
      <c r="AK210" s="58">
        <f ca="1">IFERROR(IF($I210="y",'Raw Weather Data'!AK208-$N210,"-"),"-")</f>
        <v>3.3584400000000016</v>
      </c>
      <c r="AL210" s="313"/>
      <c r="AM210" s="89">
        <f t="shared" ca="1" si="205"/>
        <v>3.3584400000000016</v>
      </c>
      <c r="AN210" s="46">
        <f ca="1">IFERROR(IF($I210="y",'Raw Weather Data'!AN208-$N210,"-"),"-")</f>
        <v>2.2244400000000013</v>
      </c>
      <c r="AO210" s="313"/>
      <c r="AP210" s="89">
        <f t="shared" ca="1" si="206"/>
        <v>2.2244400000000013</v>
      </c>
      <c r="AQ210" s="58">
        <f ca="1">IFERROR(IF($I210="y",'Raw Weather Data'!AQ208-$N210,"-"),"-")</f>
        <v>4.1144399999999877</v>
      </c>
      <c r="AR210" s="313"/>
      <c r="AS210" s="89">
        <f t="shared" ca="1" si="207"/>
        <v>4.1144399999999877</v>
      </c>
      <c r="AT210" s="58">
        <f ca="1">IFERROR(IF($I210="y",'Raw Weather Data'!AT208-$N210,"-"),"-")</f>
        <v>5.9864400000000018</v>
      </c>
      <c r="AU210" s="313"/>
      <c r="AV210" s="89">
        <f t="shared" ca="1" si="208"/>
        <v>5.9864400000000018</v>
      </c>
      <c r="AW210" s="58">
        <f ca="1">IFERROR(IF($I210="y",'Raw Weather Data'!AW208-$N210,"-"),"-")</f>
        <v>6.8324400000000054</v>
      </c>
      <c r="AX210" s="313"/>
      <c r="AY210" s="89">
        <f t="shared" ca="1" si="209"/>
        <v>6.8324400000000054</v>
      </c>
      <c r="AZ210" s="58">
        <f ca="1">IFERROR(IF($I210="y",'Raw Weather Data'!AZ208-$N210,"-"),"-")</f>
        <v>6.5804399999999958</v>
      </c>
      <c r="BA210" s="313"/>
      <c r="BB210" s="89">
        <f t="shared" ca="1" si="210"/>
        <v>6.5804399999999958</v>
      </c>
      <c r="BC210" s="58">
        <f ca="1">IFERROR(IF($I210="y",'Raw Weather Data'!BC208-$N210,"-"),"-")</f>
        <v>5.4824399999999969</v>
      </c>
      <c r="BD210" s="313"/>
      <c r="BE210" s="89">
        <f t="shared" ca="1" si="211"/>
        <v>5.4824399999999969</v>
      </c>
      <c r="BF210" s="58">
        <f ca="1">IFERROR(IF($I210="y",'Raw Weather Data'!BF208-$N210,"-"),"-")</f>
        <v>7.4084399999999988</v>
      </c>
      <c r="BG210" s="313"/>
      <c r="BH210" s="89">
        <f t="shared" ca="1" si="212"/>
        <v>7.4084399999999988</v>
      </c>
      <c r="BI210" s="57"/>
      <c r="BJ210" s="57"/>
      <c r="BK210" s="145"/>
      <c r="BN210" s="63">
        <f ca="1">IFERROR(IF($I210="y",'Raw Weather Data'!BN208-$N210,"-"),"-")</f>
        <v>-2.6175600000000117</v>
      </c>
      <c r="BO210" s="313"/>
      <c r="BP210" s="89">
        <f t="shared" ca="1" si="199"/>
        <v>2.6175600000000117</v>
      </c>
      <c r="BQ210" s="58">
        <f ca="1">IFERROR(IF($I210="y",'Raw Weather Data'!BQ208-$N210,"-"),"-")</f>
        <v>-2.8695599999999928</v>
      </c>
      <c r="BR210" s="313"/>
      <c r="BS210" s="89">
        <f t="shared" ca="1" si="213"/>
        <v>2.8695599999999928</v>
      </c>
      <c r="BT210" s="58">
        <f ca="1">IFERROR(IF($I210="y",'Raw Weather Data'!BT208-$N210,"-"),"-")</f>
        <v>-2.0775599999999912</v>
      </c>
      <c r="BU210" s="313"/>
      <c r="BV210" s="89">
        <f t="shared" ca="1" si="214"/>
        <v>2.0775599999999912</v>
      </c>
      <c r="BW210" s="58">
        <f ca="1">IFERROR(IF($I210="y",'Raw Weather Data'!BW208-$N210,"-"),"-")</f>
        <v>0.40643999999998925</v>
      </c>
      <c r="BX210" s="313"/>
      <c r="BY210" s="89">
        <f t="shared" ca="1" si="215"/>
        <v>0.40643999999998925</v>
      </c>
      <c r="BZ210" s="58">
        <f ca="1">IFERROR(IF($I210="y",'Raw Weather Data'!BZ208-$N210,"-"),"-")</f>
        <v>-0.4215600000000137</v>
      </c>
      <c r="CA210" s="313"/>
      <c r="CB210" s="89">
        <f t="shared" ca="1" si="216"/>
        <v>0.4215600000000137</v>
      </c>
      <c r="CC210" s="58">
        <f ca="1">IFERROR(IF($I210="y",'Raw Weather Data'!CC208-$N210,"-"),"-")</f>
        <v>0.26243999999999801</v>
      </c>
      <c r="CD210" s="313"/>
      <c r="CE210" s="89">
        <f t="shared" ca="1" si="217"/>
        <v>0.26243999999999801</v>
      </c>
      <c r="CF210" s="58">
        <f ca="1">IFERROR(IF($I210="y",'Raw Weather Data'!CF208-$N210,"-"),"-")</f>
        <v>3.5924399999999963</v>
      </c>
      <c r="CG210" s="313"/>
      <c r="CH210" s="89">
        <f t="shared" ca="1" si="218"/>
        <v>3.5924399999999963</v>
      </c>
      <c r="CI210" s="58">
        <f ca="1">IFERROR(IF($I210="y",'Raw Weather Data'!CI208-$N210,"-"),"-")</f>
        <v>3.3584400000000016</v>
      </c>
      <c r="CJ210" s="313"/>
      <c r="CK210" s="89">
        <f t="shared" ca="1" si="219"/>
        <v>3.3584400000000016</v>
      </c>
      <c r="CL210" s="46">
        <f ca="1">IFERROR(IF($I210="y",'Raw Weather Data'!CL208-$N210,"-"),"-")</f>
        <v>2.2244400000000013</v>
      </c>
      <c r="CM210" s="313"/>
      <c r="CN210" s="89">
        <f t="shared" ca="1" si="220"/>
        <v>2.2244400000000013</v>
      </c>
      <c r="CO210" s="58">
        <f ca="1">IFERROR(IF($I210="y",'Raw Weather Data'!CO208-$N210,"-"),"-")</f>
        <v>4.1144399999999877</v>
      </c>
      <c r="CP210" s="313"/>
      <c r="CQ210" s="89">
        <f t="shared" ca="1" si="221"/>
        <v>4.1144399999999877</v>
      </c>
      <c r="CR210" s="58">
        <f ca="1">IFERROR(IF($I210="y",'Raw Weather Data'!CR208-$N210,"-"),"-")</f>
        <v>5.9864400000000018</v>
      </c>
      <c r="CS210" s="313"/>
      <c r="CT210" s="89">
        <f t="shared" ca="1" si="222"/>
        <v>5.9864400000000018</v>
      </c>
      <c r="CU210" s="58">
        <f ca="1">IFERROR(IF($I210="y",'Raw Weather Data'!CU208-$N210,"-"),"-")</f>
        <v>6.8324400000000054</v>
      </c>
      <c r="CV210" s="313"/>
      <c r="CW210" s="89">
        <f t="shared" ca="1" si="223"/>
        <v>6.8324400000000054</v>
      </c>
      <c r="CX210" s="58">
        <f ca="1">IFERROR(IF($I210="y",'Raw Weather Data'!CX208-$N210,"-"),"-")</f>
        <v>6.5804399999999958</v>
      </c>
      <c r="CY210" s="313"/>
      <c r="CZ210" s="89">
        <f t="shared" ca="1" si="224"/>
        <v>6.5804399999999958</v>
      </c>
      <c r="DA210" s="58">
        <f ca="1">IFERROR(IF($I210="y",'Raw Weather Data'!DA208-$N210,"-"),"-")</f>
        <v>5.4824399999999969</v>
      </c>
      <c r="DB210" s="313"/>
      <c r="DC210" s="89">
        <f t="shared" ca="1" si="225"/>
        <v>5.4824399999999969</v>
      </c>
      <c r="DD210" s="58">
        <f ca="1">IFERROR(IF($I210="y",'Raw Weather Data'!DD208-$N210,"-"),"-")</f>
        <v>7.4084399999999988</v>
      </c>
      <c r="DE210" s="313"/>
      <c r="DF210" s="89">
        <f t="shared" ca="1" si="226"/>
        <v>7.4084399999999988</v>
      </c>
      <c r="DG210" s="313" t="str">
        <f ca="1">IFERROR(IF($I210="y",'Raw Weather Data'!DG208-$N210,"-"),"-")</f>
        <v>-</v>
      </c>
      <c r="DH210" s="313"/>
      <c r="DI210" s="313" t="str">
        <f t="shared" ca="1" si="200"/>
        <v>-</v>
      </c>
      <c r="DL210" s="63">
        <f ca="1">IFERROR(IF($I210="y",'Raw Weather Data'!DL208-$N210,"-"),"-")</f>
        <v>-1.4295599999999951</v>
      </c>
      <c r="DM210" s="313"/>
      <c r="DN210" s="89">
        <f t="shared" ca="1" si="227"/>
        <v>1.4295599999999951</v>
      </c>
      <c r="DO210" s="58">
        <f ca="1">IFERROR(IF($I210="y",'Raw Weather Data'!DO208-$N210,"-"),"-")</f>
        <v>-2.4015600000000035</v>
      </c>
      <c r="DP210" s="313"/>
      <c r="DQ210" s="89">
        <f t="shared" ca="1" si="228"/>
        <v>2.4015600000000035</v>
      </c>
      <c r="DR210" s="58">
        <f ca="1">IFERROR(IF($I210="y",'Raw Weather Data'!DR208-$N210,"-"),"-")</f>
        <v>-1.2495600000000024</v>
      </c>
      <c r="DS210" s="313"/>
      <c r="DT210" s="89">
        <f t="shared" ca="1" si="229"/>
        <v>1.2495600000000024</v>
      </c>
      <c r="DU210" s="58">
        <f ca="1">IFERROR(IF($I210="y",'Raw Weather Data'!DU208-$N210,"-"),"-")</f>
        <v>-0.16956000000000415</v>
      </c>
      <c r="DV210" s="313"/>
      <c r="DW210" s="89">
        <f t="shared" ca="1" si="230"/>
        <v>0.16956000000000415</v>
      </c>
      <c r="DX210" s="58">
        <f ca="1">IFERROR(IF($I210="y",'Raw Weather Data'!DX208-$N210,"-"),"-")</f>
        <v>0.15443999999999392</v>
      </c>
      <c r="DY210" s="313"/>
      <c r="DZ210" s="89">
        <f t="shared" ca="1" si="231"/>
        <v>0.15443999999999392</v>
      </c>
      <c r="EA210" s="58">
        <f ca="1">IFERROR(IF($I210="y",'Raw Weather Data'!EA208-$N210,"-"),"-")</f>
        <v>0.96443999999999619</v>
      </c>
      <c r="EB210" s="313"/>
      <c r="EC210" s="89">
        <f t="shared" ca="1" si="201"/>
        <v>0.96443999999999619</v>
      </c>
      <c r="ED210" s="58">
        <f ca="1">IFERROR(IF($I210="y",'Raw Weather Data'!ED208-$N210,"-"),"-")</f>
        <v>2.4044399999999939</v>
      </c>
      <c r="EE210" s="313"/>
      <c r="EF210" s="89">
        <f t="shared" ca="1" si="232"/>
        <v>2.4044399999999939</v>
      </c>
      <c r="EG210" s="58">
        <f ca="1">IFERROR(IF($I210="y",'Raw Weather Data'!EG208-$N210,"-"),"-")</f>
        <v>3.8444400000000059</v>
      </c>
      <c r="EH210" s="313"/>
      <c r="EI210" s="89">
        <f t="shared" ca="1" si="233"/>
        <v>3.8444400000000059</v>
      </c>
      <c r="EJ210" s="46">
        <f ca="1">IFERROR(IF($I210="y",'Raw Weather Data'!EJ208-$N210,"-"),"-")</f>
        <v>4.0244399999999843</v>
      </c>
      <c r="EK210" s="313"/>
      <c r="EL210" s="89">
        <f t="shared" ca="1" si="234"/>
        <v>4.0244399999999843</v>
      </c>
      <c r="EM210" s="58">
        <f ca="1">IFERROR(IF($I210="y",'Raw Weather Data'!EM208-$N210,"-"),"-")</f>
        <v>4.546440000000004</v>
      </c>
      <c r="EN210" s="313"/>
      <c r="EO210" s="89">
        <f t="shared" ca="1" si="235"/>
        <v>4.546440000000004</v>
      </c>
      <c r="EP210" s="58">
        <f ca="1">IFERROR(IF($I210="y",'Raw Weather Data'!EP208-$N210,"-"),"-")</f>
        <v>6.5264399999999938</v>
      </c>
      <c r="EQ210" s="313"/>
      <c r="ER210" s="89">
        <f t="shared" ca="1" si="236"/>
        <v>6.5264399999999938</v>
      </c>
      <c r="ES210" s="58">
        <f ca="1">IFERROR(IF($I210="y",'Raw Weather Data'!ES208-$N210,"-"),"-")</f>
        <v>7.3364399999999961</v>
      </c>
      <c r="ET210" s="313"/>
      <c r="EU210" s="89">
        <f t="shared" ca="1" si="237"/>
        <v>7.3364399999999961</v>
      </c>
      <c r="EV210" s="58">
        <f ca="1">IFERROR(IF($I210="y",'Raw Weather Data'!EV208-$N210,"-"),"-")</f>
        <v>6.0944400000000059</v>
      </c>
      <c r="EW210" s="313"/>
      <c r="EX210" s="89">
        <f t="shared" ca="1" si="238"/>
        <v>6.0944400000000059</v>
      </c>
      <c r="EY210" s="58">
        <f ca="1">IFERROR(IF($I210="y",'Raw Weather Data'!EY208-$N210,"-"),"-")</f>
        <v>6.7784400000000034</v>
      </c>
      <c r="EZ210" s="313"/>
      <c r="FA210" s="89">
        <f t="shared" ca="1" si="239"/>
        <v>6.7784400000000034</v>
      </c>
      <c r="FB210" s="58" t="str">
        <f ca="1">IFERROR(IF($I210="y",'Raw Weather Data'!FB208-$N210,"-"),"-")</f>
        <v>-</v>
      </c>
      <c r="FC210" s="313"/>
      <c r="FD210" s="89" t="str">
        <f t="shared" ca="1" si="202"/>
        <v>-</v>
      </c>
      <c r="FE210" s="313"/>
      <c r="FF210" s="313"/>
      <c r="FG210" s="313"/>
      <c r="FJ210" s="63">
        <f ca="1">IFERROR(IF($I210="y",'Raw Weather Data'!FJ208-$N210,"-"),"-")</f>
        <v>-1.4295599999999951</v>
      </c>
      <c r="FK210" s="313"/>
      <c r="FL210" s="89">
        <f t="shared" ca="1" si="240"/>
        <v>1.4295599999999951</v>
      </c>
      <c r="FM210" s="58">
        <f ca="1">IFERROR(IF($I210="y",'Raw Weather Data'!FM208-$N210,"-"),"-")</f>
        <v>-2.4015600000000035</v>
      </c>
      <c r="FN210" s="313"/>
      <c r="FO210" s="89">
        <f t="shared" ca="1" si="241"/>
        <v>2.4015600000000035</v>
      </c>
      <c r="FP210" s="58">
        <f ca="1">IFERROR(IF($I210="y",'Raw Weather Data'!FP208-$N210,"-"),"-")</f>
        <v>-1.2495600000000024</v>
      </c>
      <c r="FQ210" s="313"/>
      <c r="FR210" s="89">
        <f t="shared" ca="1" si="242"/>
        <v>1.2495600000000024</v>
      </c>
      <c r="FS210" s="58">
        <f ca="1">IFERROR(IF($I210="y",'Raw Weather Data'!FS208-$N210,"-"),"-")</f>
        <v>-0.16956000000000415</v>
      </c>
      <c r="FT210" s="313"/>
      <c r="FU210" s="89">
        <f t="shared" ca="1" si="243"/>
        <v>0.16956000000000415</v>
      </c>
      <c r="FV210" s="58">
        <f ca="1">IFERROR(IF($I210="y",'Raw Weather Data'!FV208-$N210,"-"),"-")</f>
        <v>0.15443999999999392</v>
      </c>
      <c r="FW210" s="313"/>
      <c r="FX210" s="89">
        <f t="shared" ca="1" si="244"/>
        <v>0.15443999999999392</v>
      </c>
      <c r="FY210" s="58">
        <f ca="1">IFERROR(IF($I210="y",'Raw Weather Data'!FY208-$N210,"-"),"-")</f>
        <v>0.96443999999999619</v>
      </c>
      <c r="FZ210" s="313"/>
      <c r="GA210" s="89">
        <f t="shared" ca="1" si="245"/>
        <v>0.96443999999999619</v>
      </c>
      <c r="GB210" s="58">
        <f ca="1">IFERROR(IF($I210="y",'Raw Weather Data'!GB208-$N210,"-"),"-")</f>
        <v>2.4044399999999939</v>
      </c>
      <c r="GC210" s="313"/>
      <c r="GD210" s="89">
        <f t="shared" ca="1" si="246"/>
        <v>2.4044399999999939</v>
      </c>
      <c r="GE210" s="58">
        <f ca="1">IFERROR(IF($I210="y",'Raw Weather Data'!GE208-$N210,"-"),"-")</f>
        <v>3.8444400000000059</v>
      </c>
      <c r="GF210" s="313"/>
      <c r="GG210" s="89">
        <f t="shared" ca="1" si="247"/>
        <v>3.8444400000000059</v>
      </c>
      <c r="GH210" s="46">
        <f ca="1">IFERROR(IF($I210="y",'Raw Weather Data'!GH208-$N210,"-"),"-")</f>
        <v>4.0244399999999843</v>
      </c>
      <c r="GI210" s="313"/>
      <c r="GJ210" s="89">
        <f t="shared" ca="1" si="203"/>
        <v>4.0244399999999843</v>
      </c>
      <c r="GK210" s="58">
        <f ca="1">IFERROR(IF($I210="y",'Raw Weather Data'!GK208-$N210,"-"),"-")</f>
        <v>4.546440000000004</v>
      </c>
      <c r="GL210" s="313"/>
      <c r="GM210" s="89">
        <f t="shared" ca="1" si="248"/>
        <v>4.546440000000004</v>
      </c>
      <c r="GN210" s="58">
        <f ca="1">IFERROR(IF($I210="y",'Raw Weather Data'!GN208-$N210,"-"),"-")</f>
        <v>6.5264399999999938</v>
      </c>
      <c r="GO210" s="313"/>
      <c r="GP210" s="89">
        <f t="shared" ca="1" si="249"/>
        <v>6.5264399999999938</v>
      </c>
      <c r="GQ210" s="58">
        <f ca="1">IFERROR(IF($I210="y",'Raw Weather Data'!GQ208-$N210,"-"),"-")</f>
        <v>7.3364399999999961</v>
      </c>
      <c r="GR210" s="313"/>
      <c r="GS210" s="89">
        <f t="shared" ca="1" si="250"/>
        <v>7.3364399999999961</v>
      </c>
      <c r="GT210" s="58">
        <f ca="1">IFERROR(IF($I210="y",'Raw Weather Data'!GT208-$N210,"-"),"-")</f>
        <v>6.0944400000000059</v>
      </c>
      <c r="GU210" s="313"/>
      <c r="GV210" s="89">
        <f t="shared" ca="1" si="251"/>
        <v>6.0944400000000059</v>
      </c>
      <c r="GW210" s="58">
        <f ca="1">IFERROR(IF($I210="y",'Raw Weather Data'!GW208-$N210,"-"),"-")</f>
        <v>6.7784400000000034</v>
      </c>
      <c r="GX210" s="313"/>
      <c r="GY210" s="89">
        <f t="shared" ca="1" si="252"/>
        <v>6.7784400000000034</v>
      </c>
      <c r="GZ210" s="58" t="str">
        <f ca="1">IFERROR(IF($I210="y",'Raw Weather Data'!GZ208-$N210,"-"),"-")</f>
        <v>-</v>
      </c>
      <c r="HA210" s="313"/>
      <c r="HB210" s="89" t="str">
        <f t="shared" ca="1" si="204"/>
        <v>-</v>
      </c>
      <c r="HC210" s="313"/>
      <c r="HD210" s="313"/>
      <c r="HE210" s="313"/>
    </row>
    <row r="211" spans="8:213" x14ac:dyDescent="0.35">
      <c r="H211" s="301">
        <f t="shared" si="255"/>
        <v>25</v>
      </c>
      <c r="I211" s="301" t="str">
        <f t="shared" si="255"/>
        <v>Y</v>
      </c>
      <c r="M211" s="117">
        <f t="shared" ca="1" si="256"/>
        <v>44767</v>
      </c>
      <c r="N211" s="119">
        <f t="shared" ca="1" si="256"/>
        <v>71.037499999999994</v>
      </c>
      <c r="P211" s="63">
        <f ca="1">IFERROR(IF($I211="y",'Raw Weather Data'!P209-$N211,"-"),"-")</f>
        <v>2.2500000000007958E-2</v>
      </c>
      <c r="Q211" s="313"/>
      <c r="R211" s="89">
        <f t="shared" ca="1" si="192"/>
        <v>2.2500000000007958E-2</v>
      </c>
      <c r="S211" s="58">
        <f ca="1">IFERROR(IF($I211="y",'Raw Weather Data'!S209-$N211,"-"),"-")</f>
        <v>-8.5499999999996135E-2</v>
      </c>
      <c r="T211" s="313"/>
      <c r="U211" s="89">
        <f t="shared" ca="1" si="193"/>
        <v>8.5499999999996135E-2</v>
      </c>
      <c r="V211" s="58">
        <f ca="1">IFERROR(IF($I211="y",'Raw Weather Data'!V209-$N211,"-"),"-")</f>
        <v>2.6685000000000088</v>
      </c>
      <c r="W211" s="313"/>
      <c r="X211" s="89">
        <f t="shared" ca="1" si="194"/>
        <v>2.6685000000000088</v>
      </c>
      <c r="Y211" s="58">
        <f ca="1">IFERROR(IF($I211="y",'Raw Weather Data'!Y209-$N211,"-"),"-")</f>
        <v>3.5685000000000002</v>
      </c>
      <c r="Z211" s="313"/>
      <c r="AA211" s="89">
        <f t="shared" ca="1" si="195"/>
        <v>3.5685000000000002</v>
      </c>
      <c r="AB211" s="58">
        <f ca="1">IFERROR(IF($I211="y",'Raw Weather Data'!AB209-$N211,"-"),"-")</f>
        <v>4.3605000000000018</v>
      </c>
      <c r="AC211" s="313"/>
      <c r="AD211" s="89">
        <f t="shared" ca="1" si="196"/>
        <v>4.3605000000000018</v>
      </c>
      <c r="AE211" s="58">
        <f ca="1">IFERROR(IF($I211="y",'Raw Weather Data'!AE209-$N211,"-"),"-")</f>
        <v>5.5665000000000191</v>
      </c>
      <c r="AF211" s="313"/>
      <c r="AG211" s="89">
        <f t="shared" ca="1" si="197"/>
        <v>5.5665000000000191</v>
      </c>
      <c r="AH211" s="58">
        <f ca="1">IFERROR(IF($I211="y",'Raw Weather Data'!AH209-$N211,"-"),"-")</f>
        <v>6.0885000000000105</v>
      </c>
      <c r="AI211" s="313"/>
      <c r="AJ211" s="89">
        <f t="shared" ca="1" si="198"/>
        <v>6.0885000000000105</v>
      </c>
      <c r="AK211" s="58">
        <f ca="1">IFERROR(IF($I211="y",'Raw Weather Data'!AK209-$N211,"-"),"-")</f>
        <v>5.4945000000000022</v>
      </c>
      <c r="AL211" s="313"/>
      <c r="AM211" s="89">
        <f t="shared" ca="1" si="205"/>
        <v>5.4945000000000022</v>
      </c>
      <c r="AN211" s="46">
        <f ca="1">IFERROR(IF($I211="y",'Raw Weather Data'!AN209-$N211,"-"),"-")</f>
        <v>7.0605000000000047</v>
      </c>
      <c r="AO211" s="313"/>
      <c r="AP211" s="89">
        <f t="shared" ca="1" si="206"/>
        <v>7.0605000000000047</v>
      </c>
      <c r="AQ211" s="58">
        <f ca="1">IFERROR(IF($I211="y",'Raw Weather Data'!AQ209-$N211,"-"),"-")</f>
        <v>8.734499999999997</v>
      </c>
      <c r="AR211" s="313"/>
      <c r="AS211" s="89">
        <f t="shared" ca="1" si="207"/>
        <v>8.734499999999997</v>
      </c>
      <c r="AT211" s="58">
        <f ca="1">IFERROR(IF($I211="y",'Raw Weather Data'!AT209-$N211,"-"),"-")</f>
        <v>10.282499999999999</v>
      </c>
      <c r="AU211" s="313"/>
      <c r="AV211" s="89">
        <f t="shared" ca="1" si="208"/>
        <v>10.282499999999999</v>
      </c>
      <c r="AW211" s="58">
        <f ca="1">IFERROR(IF($I211="y",'Raw Weather Data'!AW209-$N211,"-"),"-")</f>
        <v>9.3285000000000053</v>
      </c>
      <c r="AX211" s="313"/>
      <c r="AY211" s="89">
        <f t="shared" ca="1" si="209"/>
        <v>9.3285000000000053</v>
      </c>
      <c r="AZ211" s="58">
        <f ca="1">IFERROR(IF($I211="y",'Raw Weather Data'!AZ209-$N211,"-"),"-")</f>
        <v>8.5005000000000166</v>
      </c>
      <c r="BA211" s="313"/>
      <c r="BB211" s="89">
        <f t="shared" ca="1" si="210"/>
        <v>8.5005000000000166</v>
      </c>
      <c r="BC211" s="58">
        <f ca="1">IFERROR(IF($I211="y",'Raw Weather Data'!BC209-$N211,"-"),"-")</f>
        <v>10.030500000000018</v>
      </c>
      <c r="BD211" s="313"/>
      <c r="BE211" s="89">
        <f t="shared" ca="1" si="211"/>
        <v>10.030500000000018</v>
      </c>
      <c r="BF211" s="58">
        <f ca="1">IFERROR(IF($I211="y",'Raw Weather Data'!BF209-$N211,"-"),"-")</f>
        <v>8.2305000000000064</v>
      </c>
      <c r="BG211" s="313"/>
      <c r="BH211" s="89">
        <f t="shared" ca="1" si="212"/>
        <v>8.2305000000000064</v>
      </c>
      <c r="BI211" s="57"/>
      <c r="BJ211" s="57"/>
      <c r="BK211" s="145"/>
      <c r="BN211" s="63">
        <f ca="1">IFERROR(IF($I211="y",'Raw Weather Data'!BN209-$N211,"-"),"-")</f>
        <v>2.2500000000007958E-2</v>
      </c>
      <c r="BO211" s="313"/>
      <c r="BP211" s="89">
        <f t="shared" ca="1" si="199"/>
        <v>2.2500000000007958E-2</v>
      </c>
      <c r="BQ211" s="58">
        <f ca="1">IFERROR(IF($I211="y",'Raw Weather Data'!BQ209-$N211,"-"),"-")</f>
        <v>-8.5499999999996135E-2</v>
      </c>
      <c r="BR211" s="313"/>
      <c r="BS211" s="89">
        <f t="shared" ca="1" si="213"/>
        <v>8.5499999999996135E-2</v>
      </c>
      <c r="BT211" s="58">
        <f ca="1">IFERROR(IF($I211="y",'Raw Weather Data'!BT209-$N211,"-"),"-")</f>
        <v>2.6685000000000088</v>
      </c>
      <c r="BU211" s="313"/>
      <c r="BV211" s="89">
        <f t="shared" ca="1" si="214"/>
        <v>2.6685000000000088</v>
      </c>
      <c r="BW211" s="58">
        <f ca="1">IFERROR(IF($I211="y",'Raw Weather Data'!BW209-$N211,"-"),"-")</f>
        <v>3.5685000000000002</v>
      </c>
      <c r="BX211" s="313"/>
      <c r="BY211" s="89">
        <f t="shared" ca="1" si="215"/>
        <v>3.5685000000000002</v>
      </c>
      <c r="BZ211" s="58">
        <f ca="1">IFERROR(IF($I211="y",'Raw Weather Data'!BZ209-$N211,"-"),"-")</f>
        <v>4.3605000000000018</v>
      </c>
      <c r="CA211" s="313"/>
      <c r="CB211" s="89">
        <f t="shared" ca="1" si="216"/>
        <v>4.3605000000000018</v>
      </c>
      <c r="CC211" s="58">
        <f ca="1">IFERROR(IF($I211="y",'Raw Weather Data'!CC209-$N211,"-"),"-")</f>
        <v>5.5665000000000191</v>
      </c>
      <c r="CD211" s="313"/>
      <c r="CE211" s="89">
        <f t="shared" ca="1" si="217"/>
        <v>5.5665000000000191</v>
      </c>
      <c r="CF211" s="58">
        <f ca="1">IFERROR(IF($I211="y",'Raw Weather Data'!CF209-$N211,"-"),"-")</f>
        <v>6.0885000000000105</v>
      </c>
      <c r="CG211" s="313"/>
      <c r="CH211" s="89">
        <f t="shared" ca="1" si="218"/>
        <v>6.0885000000000105</v>
      </c>
      <c r="CI211" s="58">
        <f ca="1">IFERROR(IF($I211="y",'Raw Weather Data'!CI209-$N211,"-"),"-")</f>
        <v>5.4945000000000022</v>
      </c>
      <c r="CJ211" s="313"/>
      <c r="CK211" s="89">
        <f t="shared" ca="1" si="219"/>
        <v>5.4945000000000022</v>
      </c>
      <c r="CL211" s="46">
        <f ca="1">IFERROR(IF($I211="y",'Raw Weather Data'!CL209-$N211,"-"),"-")</f>
        <v>7.0605000000000047</v>
      </c>
      <c r="CM211" s="313"/>
      <c r="CN211" s="89">
        <f t="shared" ca="1" si="220"/>
        <v>7.0605000000000047</v>
      </c>
      <c r="CO211" s="58">
        <f ca="1">IFERROR(IF($I211="y",'Raw Weather Data'!CO209-$N211,"-"),"-")</f>
        <v>8.734499999999997</v>
      </c>
      <c r="CP211" s="313"/>
      <c r="CQ211" s="89">
        <f t="shared" ca="1" si="221"/>
        <v>8.734499999999997</v>
      </c>
      <c r="CR211" s="58">
        <f ca="1">IFERROR(IF($I211="y",'Raw Weather Data'!CR209-$N211,"-"),"-")</f>
        <v>10.282499999999999</v>
      </c>
      <c r="CS211" s="313"/>
      <c r="CT211" s="89">
        <f t="shared" ca="1" si="222"/>
        <v>10.282499999999999</v>
      </c>
      <c r="CU211" s="58">
        <f ca="1">IFERROR(IF($I211="y",'Raw Weather Data'!CU209-$N211,"-"),"-")</f>
        <v>9.3285000000000053</v>
      </c>
      <c r="CV211" s="313"/>
      <c r="CW211" s="89">
        <f t="shared" ca="1" si="223"/>
        <v>9.3285000000000053</v>
      </c>
      <c r="CX211" s="58">
        <f ca="1">IFERROR(IF($I211="y",'Raw Weather Data'!CX209-$N211,"-"),"-")</f>
        <v>8.5005000000000166</v>
      </c>
      <c r="CY211" s="313"/>
      <c r="CZ211" s="89">
        <f t="shared" ca="1" si="224"/>
        <v>8.5005000000000166</v>
      </c>
      <c r="DA211" s="58">
        <f ca="1">IFERROR(IF($I211="y",'Raw Weather Data'!DA209-$N211,"-"),"-")</f>
        <v>10.030500000000018</v>
      </c>
      <c r="DB211" s="313"/>
      <c r="DC211" s="89">
        <f t="shared" ca="1" si="225"/>
        <v>10.030500000000018</v>
      </c>
      <c r="DD211" s="58">
        <f ca="1">IFERROR(IF($I211="y",'Raw Weather Data'!DD209-$N211,"-"),"-")</f>
        <v>8.2305000000000064</v>
      </c>
      <c r="DE211" s="313"/>
      <c r="DF211" s="89">
        <f t="shared" ca="1" si="226"/>
        <v>8.2305000000000064</v>
      </c>
      <c r="DG211" s="313" t="str">
        <f ca="1">IFERROR(IF($I211="y",'Raw Weather Data'!DG209-$N211,"-"),"-")</f>
        <v>-</v>
      </c>
      <c r="DH211" s="313"/>
      <c r="DI211" s="313" t="str">
        <f t="shared" ca="1" si="200"/>
        <v>-</v>
      </c>
      <c r="DL211" s="63">
        <f ca="1">IFERROR(IF($I211="y",'Raw Weather Data'!DL209-$N211,"-"),"-")</f>
        <v>-0.37349999999999284</v>
      </c>
      <c r="DM211" s="313"/>
      <c r="DN211" s="89">
        <f t="shared" ca="1" si="227"/>
        <v>0.37349999999999284</v>
      </c>
      <c r="DO211" s="58">
        <f ca="1">IFERROR(IF($I211="y",'Raw Weather Data'!DO209-$N211,"-"),"-")</f>
        <v>0.49050000000001148</v>
      </c>
      <c r="DP211" s="313"/>
      <c r="DQ211" s="89">
        <f t="shared" ca="1" si="228"/>
        <v>0.49050000000001148</v>
      </c>
      <c r="DR211" s="58">
        <f ca="1">IFERROR(IF($I211="y",'Raw Weather Data'!DR209-$N211,"-"),"-")</f>
        <v>2.9025000000000034</v>
      </c>
      <c r="DS211" s="313"/>
      <c r="DT211" s="89">
        <f t="shared" ca="1" si="229"/>
        <v>2.9025000000000034</v>
      </c>
      <c r="DU211" s="58">
        <f ca="1">IFERROR(IF($I211="y",'Raw Weather Data'!DU209-$N211,"-"),"-")</f>
        <v>3.9285000000000139</v>
      </c>
      <c r="DV211" s="313"/>
      <c r="DW211" s="89">
        <f t="shared" ca="1" si="230"/>
        <v>3.9285000000000139</v>
      </c>
      <c r="DX211" s="58">
        <f ca="1">IFERROR(IF($I211="y",'Raw Weather Data'!DX209-$N211,"-"),"-")</f>
        <v>4.3605000000000018</v>
      </c>
      <c r="DY211" s="313"/>
      <c r="DZ211" s="89">
        <f t="shared" ca="1" si="231"/>
        <v>4.3605000000000018</v>
      </c>
      <c r="EA211" s="58">
        <f ca="1">IFERROR(IF($I211="y",'Raw Weather Data'!EA209-$N211,"-"),"-")</f>
        <v>5.3325000000000102</v>
      </c>
      <c r="EB211" s="313"/>
      <c r="EC211" s="89">
        <f t="shared" ca="1" si="201"/>
        <v>5.3325000000000102</v>
      </c>
      <c r="ED211" s="58">
        <f ca="1">IFERROR(IF($I211="y",'Raw Weather Data'!ED209-$N211,"-"),"-")</f>
        <v>7.5105000000000075</v>
      </c>
      <c r="EE211" s="313"/>
      <c r="EF211" s="89">
        <f t="shared" ca="1" si="232"/>
        <v>7.5105000000000075</v>
      </c>
      <c r="EG211" s="58">
        <f ca="1">IFERROR(IF($I211="y",'Raw Weather Data'!EG209-$N211,"-"),"-")</f>
        <v>8.2305000000000064</v>
      </c>
      <c r="EH211" s="313"/>
      <c r="EI211" s="89">
        <f t="shared" ca="1" si="233"/>
        <v>8.2305000000000064</v>
      </c>
      <c r="EJ211" s="46">
        <f ca="1">IFERROR(IF($I211="y",'Raw Weather Data'!EJ209-$N211,"-"),"-")</f>
        <v>7.4385000000000048</v>
      </c>
      <c r="EK211" s="313"/>
      <c r="EL211" s="89">
        <f t="shared" ca="1" si="234"/>
        <v>7.4385000000000048</v>
      </c>
      <c r="EM211" s="58">
        <f ca="1">IFERROR(IF($I211="y",'Raw Weather Data'!EM209-$N211,"-"),"-")</f>
        <v>8.8425000000000011</v>
      </c>
      <c r="EN211" s="313"/>
      <c r="EO211" s="89">
        <f t="shared" ca="1" si="235"/>
        <v>8.8425000000000011</v>
      </c>
      <c r="EP211" s="58">
        <f ca="1">IFERROR(IF($I211="y",'Raw Weather Data'!EP209-$N211,"-"),"-")</f>
        <v>11.470500000000001</v>
      </c>
      <c r="EQ211" s="313"/>
      <c r="ER211" s="89">
        <f t="shared" ca="1" si="236"/>
        <v>11.470500000000001</v>
      </c>
      <c r="ES211" s="58">
        <f ca="1">IFERROR(IF($I211="y",'Raw Weather Data'!ES209-$N211,"-"),"-")</f>
        <v>9.1665000000000134</v>
      </c>
      <c r="ET211" s="313"/>
      <c r="EU211" s="89">
        <f t="shared" ca="1" si="237"/>
        <v>9.1665000000000134</v>
      </c>
      <c r="EV211" s="58">
        <f ca="1">IFERROR(IF($I211="y",'Raw Weather Data'!EV209-$N211,"-"),"-")</f>
        <v>8.1225000000000023</v>
      </c>
      <c r="EW211" s="313"/>
      <c r="EX211" s="89">
        <f t="shared" ca="1" si="238"/>
        <v>8.1225000000000023</v>
      </c>
      <c r="EY211" s="58">
        <f ca="1">IFERROR(IF($I211="y",'Raw Weather Data'!EY209-$N211,"-"),"-")</f>
        <v>10.354500000000002</v>
      </c>
      <c r="EZ211" s="313"/>
      <c r="FA211" s="89">
        <f t="shared" ca="1" si="239"/>
        <v>10.354500000000002</v>
      </c>
      <c r="FB211" s="58" t="str">
        <f ca="1">IFERROR(IF($I211="y",'Raw Weather Data'!FB209-$N211,"-"),"-")</f>
        <v>-</v>
      </c>
      <c r="FC211" s="313"/>
      <c r="FD211" s="89" t="str">
        <f t="shared" ca="1" si="202"/>
        <v>-</v>
      </c>
      <c r="FE211" s="313"/>
      <c r="FF211" s="313"/>
      <c r="FG211" s="313"/>
      <c r="FJ211" s="63">
        <f ca="1">IFERROR(IF($I211="y",'Raw Weather Data'!FJ209-$N211,"-"),"-")</f>
        <v>-0.37349999999999284</v>
      </c>
      <c r="FK211" s="313"/>
      <c r="FL211" s="89">
        <f t="shared" ca="1" si="240"/>
        <v>0.37349999999999284</v>
      </c>
      <c r="FM211" s="58">
        <f ca="1">IFERROR(IF($I211="y",'Raw Weather Data'!FM209-$N211,"-"),"-")</f>
        <v>0.49050000000001148</v>
      </c>
      <c r="FN211" s="313"/>
      <c r="FO211" s="89">
        <f t="shared" ca="1" si="241"/>
        <v>0.49050000000001148</v>
      </c>
      <c r="FP211" s="58">
        <f ca="1">IFERROR(IF($I211="y",'Raw Weather Data'!FP209-$N211,"-"),"-")</f>
        <v>2.9025000000000034</v>
      </c>
      <c r="FQ211" s="313"/>
      <c r="FR211" s="89">
        <f t="shared" ca="1" si="242"/>
        <v>2.9025000000000034</v>
      </c>
      <c r="FS211" s="58">
        <f ca="1">IFERROR(IF($I211="y",'Raw Weather Data'!FS209-$N211,"-"),"-")</f>
        <v>3.9285000000000139</v>
      </c>
      <c r="FT211" s="313"/>
      <c r="FU211" s="89">
        <f t="shared" ca="1" si="243"/>
        <v>3.9285000000000139</v>
      </c>
      <c r="FV211" s="58">
        <f ca="1">IFERROR(IF($I211="y",'Raw Weather Data'!FV209-$N211,"-"),"-")</f>
        <v>4.3605000000000018</v>
      </c>
      <c r="FW211" s="313"/>
      <c r="FX211" s="89">
        <f t="shared" ca="1" si="244"/>
        <v>4.3605000000000018</v>
      </c>
      <c r="FY211" s="58">
        <f ca="1">IFERROR(IF($I211="y",'Raw Weather Data'!FY209-$N211,"-"),"-")</f>
        <v>5.3325000000000102</v>
      </c>
      <c r="FZ211" s="313"/>
      <c r="GA211" s="89">
        <f t="shared" ca="1" si="245"/>
        <v>5.3325000000000102</v>
      </c>
      <c r="GB211" s="58">
        <f ca="1">IFERROR(IF($I211="y",'Raw Weather Data'!GB209-$N211,"-"),"-")</f>
        <v>7.5105000000000075</v>
      </c>
      <c r="GC211" s="313"/>
      <c r="GD211" s="89">
        <f t="shared" ca="1" si="246"/>
        <v>7.5105000000000075</v>
      </c>
      <c r="GE211" s="58">
        <f ca="1">IFERROR(IF($I211="y",'Raw Weather Data'!GE209-$N211,"-"),"-")</f>
        <v>8.2305000000000064</v>
      </c>
      <c r="GF211" s="313"/>
      <c r="GG211" s="89">
        <f t="shared" ca="1" si="247"/>
        <v>8.2305000000000064</v>
      </c>
      <c r="GH211" s="46">
        <f ca="1">IFERROR(IF($I211="y",'Raw Weather Data'!GH209-$N211,"-"),"-")</f>
        <v>7.4385000000000048</v>
      </c>
      <c r="GI211" s="313"/>
      <c r="GJ211" s="89">
        <f t="shared" ca="1" si="203"/>
        <v>7.4385000000000048</v>
      </c>
      <c r="GK211" s="58">
        <f ca="1">IFERROR(IF($I211="y",'Raw Weather Data'!GK209-$N211,"-"),"-")</f>
        <v>8.8425000000000011</v>
      </c>
      <c r="GL211" s="313"/>
      <c r="GM211" s="89">
        <f t="shared" ca="1" si="248"/>
        <v>8.8425000000000011</v>
      </c>
      <c r="GN211" s="58">
        <f ca="1">IFERROR(IF($I211="y",'Raw Weather Data'!GN209-$N211,"-"),"-")</f>
        <v>11.470500000000001</v>
      </c>
      <c r="GO211" s="313"/>
      <c r="GP211" s="89">
        <f t="shared" ca="1" si="249"/>
        <v>11.470500000000001</v>
      </c>
      <c r="GQ211" s="58">
        <f ca="1">IFERROR(IF($I211="y",'Raw Weather Data'!GQ209-$N211,"-"),"-")</f>
        <v>9.1665000000000134</v>
      </c>
      <c r="GR211" s="313"/>
      <c r="GS211" s="89">
        <f t="shared" ca="1" si="250"/>
        <v>9.1665000000000134</v>
      </c>
      <c r="GT211" s="58">
        <f ca="1">IFERROR(IF($I211="y",'Raw Weather Data'!GT209-$N211,"-"),"-")</f>
        <v>8.1225000000000023</v>
      </c>
      <c r="GU211" s="313"/>
      <c r="GV211" s="89">
        <f t="shared" ca="1" si="251"/>
        <v>8.1225000000000023</v>
      </c>
      <c r="GW211" s="58">
        <f ca="1">IFERROR(IF($I211="y",'Raw Weather Data'!GW209-$N211,"-"),"-")</f>
        <v>10.354500000000002</v>
      </c>
      <c r="GX211" s="313"/>
      <c r="GY211" s="89">
        <f t="shared" ca="1" si="252"/>
        <v>10.354500000000002</v>
      </c>
      <c r="GZ211" s="58" t="str">
        <f ca="1">IFERROR(IF($I211="y",'Raw Weather Data'!GZ209-$N211,"-"),"-")</f>
        <v>-</v>
      </c>
      <c r="HA211" s="313"/>
      <c r="HB211" s="89" t="str">
        <f t="shared" ca="1" si="204"/>
        <v>-</v>
      </c>
      <c r="HC211" s="313"/>
      <c r="HD211" s="313"/>
      <c r="HE211" s="313"/>
    </row>
    <row r="212" spans="8:213" x14ac:dyDescent="0.35">
      <c r="H212" s="301">
        <f t="shared" si="255"/>
        <v>26</v>
      </c>
      <c r="I212" s="301" t="str">
        <f t="shared" si="255"/>
        <v>Y</v>
      </c>
      <c r="M212" s="117">
        <f t="shared" ca="1" si="256"/>
        <v>44766</v>
      </c>
      <c r="N212" s="119">
        <f t="shared" ca="1" si="256"/>
        <v>78.640520000000009</v>
      </c>
      <c r="P212" s="63">
        <f ca="1">IFERROR(IF($I212="y",'Raw Weather Data'!P210-$N212,"-"),"-")</f>
        <v>-5.6520000000006121E-2</v>
      </c>
      <c r="Q212" s="313"/>
      <c r="R212" s="89">
        <f t="shared" ca="1" si="192"/>
        <v>5.6520000000006121E-2</v>
      </c>
      <c r="S212" s="58">
        <f ca="1">IFERROR(IF($I212="y",'Raw Weather Data'!S210-$N212,"-"),"-")</f>
        <v>2.6974799999999846</v>
      </c>
      <c r="T212" s="313"/>
      <c r="U212" s="89">
        <f t="shared" ca="1" si="193"/>
        <v>2.6974799999999846</v>
      </c>
      <c r="V212" s="58">
        <f ca="1">IFERROR(IF($I212="y",'Raw Weather Data'!V210-$N212,"-"),"-")</f>
        <v>4.1374799999999965</v>
      </c>
      <c r="W212" s="313"/>
      <c r="X212" s="89">
        <f t="shared" ca="1" si="194"/>
        <v>4.1374799999999965</v>
      </c>
      <c r="Y212" s="58">
        <f ca="1">IFERROR(IF($I212="y",'Raw Weather Data'!Y210-$N212,"-"),"-")</f>
        <v>4.4974799999999959</v>
      </c>
      <c r="Z212" s="313"/>
      <c r="AA212" s="89">
        <f t="shared" ca="1" si="195"/>
        <v>4.4974799999999959</v>
      </c>
      <c r="AB212" s="58">
        <f ca="1">IFERROR(IF($I212="y",'Raw Weather Data'!AB210-$N212,"-"),"-")</f>
        <v>3.1654800000000023</v>
      </c>
      <c r="AC212" s="313"/>
      <c r="AD212" s="89">
        <f t="shared" ca="1" si="196"/>
        <v>3.1654800000000023</v>
      </c>
      <c r="AE212" s="58">
        <f ca="1">IFERROR(IF($I212="y",'Raw Weather Data'!AE210-$N212,"-"),"-")</f>
        <v>2.5534799999999791</v>
      </c>
      <c r="AF212" s="313"/>
      <c r="AG212" s="89">
        <f t="shared" ca="1" si="197"/>
        <v>2.5534799999999791</v>
      </c>
      <c r="AH212" s="58">
        <f ca="1">IFERROR(IF($I212="y",'Raw Weather Data'!AH210-$N212,"-"),"-")</f>
        <v>3.1474800000000016</v>
      </c>
      <c r="AI212" s="313"/>
      <c r="AJ212" s="89">
        <f t="shared" ca="1" si="198"/>
        <v>3.1474800000000016</v>
      </c>
      <c r="AK212" s="58">
        <f ca="1">IFERROR(IF($I212="y",'Raw Weather Data'!AK210-$N212,"-"),"-")</f>
        <v>1.7074799999999897</v>
      </c>
      <c r="AL212" s="313"/>
      <c r="AM212" s="89">
        <f t="shared" ca="1" si="205"/>
        <v>1.7074799999999897</v>
      </c>
      <c r="AN212" s="46">
        <f ca="1">IFERROR(IF($I212="y",'Raw Weather Data'!AN210-$N212,"-"),"-")</f>
        <v>3.0574799999999982</v>
      </c>
      <c r="AO212" s="313"/>
      <c r="AP212" s="89">
        <f t="shared" ca="1" si="206"/>
        <v>3.0574799999999982</v>
      </c>
      <c r="AQ212" s="58">
        <f ca="1">IFERROR(IF($I212="y",'Raw Weather Data'!AQ210-$N212,"-"),"-")</f>
        <v>3.0754799999999989</v>
      </c>
      <c r="AR212" s="313"/>
      <c r="AS212" s="89">
        <f t="shared" ca="1" si="207"/>
        <v>3.0754799999999989</v>
      </c>
      <c r="AT212" s="58">
        <f ca="1">IFERROR(IF($I212="y",'Raw Weather Data'!AT210-$N212,"-"),"-")</f>
        <v>1.2394799999999861</v>
      </c>
      <c r="AU212" s="313"/>
      <c r="AV212" s="89">
        <f t="shared" ca="1" si="208"/>
        <v>1.2394799999999861</v>
      </c>
      <c r="AW212" s="58">
        <f ca="1">IFERROR(IF($I212="y",'Raw Weather Data'!AW210-$N212,"-"),"-")</f>
        <v>2.0494799999999884</v>
      </c>
      <c r="AX212" s="313"/>
      <c r="AY212" s="89">
        <f t="shared" ca="1" si="209"/>
        <v>2.0494799999999884</v>
      </c>
      <c r="AZ212" s="58">
        <f ca="1">IFERROR(IF($I212="y",'Raw Weather Data'!AZ210-$N212,"-"),"-")</f>
        <v>3.1474800000000016</v>
      </c>
      <c r="BA212" s="313"/>
      <c r="BB212" s="89">
        <f t="shared" ca="1" si="210"/>
        <v>3.1474800000000016</v>
      </c>
      <c r="BC212" s="58">
        <f ca="1">IFERROR(IF($I212="y",'Raw Weather Data'!BC210-$N212,"-"),"-")</f>
        <v>1.1674799999999834</v>
      </c>
      <c r="BD212" s="313"/>
      <c r="BE212" s="89">
        <f t="shared" ca="1" si="211"/>
        <v>1.1674799999999834</v>
      </c>
      <c r="BF212" s="58">
        <f ca="1">IFERROR(IF($I212="y",'Raw Weather Data'!BF210-$N212,"-"),"-")</f>
        <v>2.5894799999999947</v>
      </c>
      <c r="BG212" s="313"/>
      <c r="BH212" s="89">
        <f t="shared" ca="1" si="212"/>
        <v>2.5894799999999947</v>
      </c>
      <c r="BI212" s="57"/>
      <c r="BJ212" s="57"/>
      <c r="BK212" s="145"/>
      <c r="BN212" s="63">
        <f ca="1">IFERROR(IF($I212="y",'Raw Weather Data'!BN210-$N212,"-"),"-")</f>
        <v>-5.6520000000006121E-2</v>
      </c>
      <c r="BO212" s="313"/>
      <c r="BP212" s="89">
        <f t="shared" ca="1" si="199"/>
        <v>5.6520000000006121E-2</v>
      </c>
      <c r="BQ212" s="58">
        <f ca="1">IFERROR(IF($I212="y",'Raw Weather Data'!BQ210-$N212,"-"),"-")</f>
        <v>2.6974799999999846</v>
      </c>
      <c r="BR212" s="313"/>
      <c r="BS212" s="89">
        <f t="shared" ca="1" si="213"/>
        <v>2.6974799999999846</v>
      </c>
      <c r="BT212" s="58">
        <f ca="1">IFERROR(IF($I212="y",'Raw Weather Data'!BT210-$N212,"-"),"-")</f>
        <v>4.1374799999999965</v>
      </c>
      <c r="BU212" s="313"/>
      <c r="BV212" s="89">
        <f t="shared" ca="1" si="214"/>
        <v>4.1374799999999965</v>
      </c>
      <c r="BW212" s="58">
        <f ca="1">IFERROR(IF($I212="y",'Raw Weather Data'!BW210-$N212,"-"),"-")</f>
        <v>4.4974799999999959</v>
      </c>
      <c r="BX212" s="313"/>
      <c r="BY212" s="89">
        <f t="shared" ca="1" si="215"/>
        <v>4.4974799999999959</v>
      </c>
      <c r="BZ212" s="58">
        <f ca="1">IFERROR(IF($I212="y",'Raw Weather Data'!BZ210-$N212,"-"),"-")</f>
        <v>3.1654800000000023</v>
      </c>
      <c r="CA212" s="313"/>
      <c r="CB212" s="89">
        <f t="shared" ca="1" si="216"/>
        <v>3.1654800000000023</v>
      </c>
      <c r="CC212" s="58">
        <f ca="1">IFERROR(IF($I212="y",'Raw Weather Data'!CC210-$N212,"-"),"-")</f>
        <v>2.5534799999999791</v>
      </c>
      <c r="CD212" s="313"/>
      <c r="CE212" s="89">
        <f t="shared" ca="1" si="217"/>
        <v>2.5534799999999791</v>
      </c>
      <c r="CF212" s="58">
        <f ca="1">IFERROR(IF($I212="y",'Raw Weather Data'!CF210-$N212,"-"),"-")</f>
        <v>3.1474800000000016</v>
      </c>
      <c r="CG212" s="313"/>
      <c r="CH212" s="89">
        <f t="shared" ca="1" si="218"/>
        <v>3.1474800000000016</v>
      </c>
      <c r="CI212" s="58">
        <f ca="1">IFERROR(IF($I212="y",'Raw Weather Data'!CI210-$N212,"-"),"-")</f>
        <v>1.7074799999999897</v>
      </c>
      <c r="CJ212" s="313"/>
      <c r="CK212" s="89">
        <f t="shared" ca="1" si="219"/>
        <v>1.7074799999999897</v>
      </c>
      <c r="CL212" s="46">
        <f ca="1">IFERROR(IF($I212="y",'Raw Weather Data'!CL210-$N212,"-"),"-")</f>
        <v>3.0574799999999982</v>
      </c>
      <c r="CM212" s="313"/>
      <c r="CN212" s="89">
        <f t="shared" ca="1" si="220"/>
        <v>3.0574799999999982</v>
      </c>
      <c r="CO212" s="58">
        <f ca="1">IFERROR(IF($I212="y",'Raw Weather Data'!CO210-$N212,"-"),"-")</f>
        <v>3.0754799999999989</v>
      </c>
      <c r="CP212" s="313"/>
      <c r="CQ212" s="89">
        <f t="shared" ca="1" si="221"/>
        <v>3.0754799999999989</v>
      </c>
      <c r="CR212" s="58">
        <f ca="1">IFERROR(IF($I212="y",'Raw Weather Data'!CR210-$N212,"-"),"-")</f>
        <v>1.2394799999999861</v>
      </c>
      <c r="CS212" s="313"/>
      <c r="CT212" s="89">
        <f t="shared" ca="1" si="222"/>
        <v>1.2394799999999861</v>
      </c>
      <c r="CU212" s="58">
        <f ca="1">IFERROR(IF($I212="y",'Raw Weather Data'!CU210-$N212,"-"),"-")</f>
        <v>2.0494799999999884</v>
      </c>
      <c r="CV212" s="313"/>
      <c r="CW212" s="89">
        <f t="shared" ca="1" si="223"/>
        <v>2.0494799999999884</v>
      </c>
      <c r="CX212" s="58">
        <f ca="1">IFERROR(IF($I212="y",'Raw Weather Data'!CX210-$N212,"-"),"-")</f>
        <v>3.1474800000000016</v>
      </c>
      <c r="CY212" s="313"/>
      <c r="CZ212" s="89">
        <f t="shared" ca="1" si="224"/>
        <v>3.1474800000000016</v>
      </c>
      <c r="DA212" s="58">
        <f ca="1">IFERROR(IF($I212="y",'Raw Weather Data'!DA210-$N212,"-"),"-")</f>
        <v>1.1674799999999834</v>
      </c>
      <c r="DB212" s="313"/>
      <c r="DC212" s="89">
        <f t="shared" ca="1" si="225"/>
        <v>1.1674799999999834</v>
      </c>
      <c r="DD212" s="58">
        <f ca="1">IFERROR(IF($I212="y",'Raw Weather Data'!DD210-$N212,"-"),"-")</f>
        <v>2.5894799999999947</v>
      </c>
      <c r="DE212" s="313"/>
      <c r="DF212" s="89">
        <f t="shared" ca="1" si="226"/>
        <v>2.5894799999999947</v>
      </c>
      <c r="DG212" s="313" t="str">
        <f ca="1">IFERROR(IF($I212="y",'Raw Weather Data'!DG210-$N212,"-"),"-")</f>
        <v>-</v>
      </c>
      <c r="DH212" s="313"/>
      <c r="DI212" s="313" t="str">
        <f t="shared" ca="1" si="200"/>
        <v>-</v>
      </c>
      <c r="DL212" s="63">
        <f ca="1">IFERROR(IF($I212="y",'Raw Weather Data'!DL210-$N212,"-"),"-")</f>
        <v>0.57347999999998933</v>
      </c>
      <c r="DM212" s="313"/>
      <c r="DN212" s="89">
        <f t="shared" ca="1" si="227"/>
        <v>0.57347999999998933</v>
      </c>
      <c r="DO212" s="58">
        <f ca="1">IFERROR(IF($I212="y",'Raw Weather Data'!DO210-$N212,"-"),"-")</f>
        <v>3.4354799999999841</v>
      </c>
      <c r="DP212" s="313"/>
      <c r="DQ212" s="89">
        <f t="shared" ca="1" si="228"/>
        <v>3.4354799999999841</v>
      </c>
      <c r="DR212" s="58">
        <f ca="1">IFERROR(IF($I212="y",'Raw Weather Data'!DR210-$N212,"-"),"-")</f>
        <v>3.0214799999999968</v>
      </c>
      <c r="DS212" s="313"/>
      <c r="DT212" s="89">
        <f t="shared" ca="1" si="229"/>
        <v>3.0214799999999968</v>
      </c>
      <c r="DU212" s="58">
        <f ca="1">IFERROR(IF($I212="y",'Raw Weather Data'!DU210-$N212,"-"),"-")</f>
        <v>3.4714799999999855</v>
      </c>
      <c r="DV212" s="313"/>
      <c r="DW212" s="89">
        <f t="shared" ca="1" si="230"/>
        <v>3.4714799999999855</v>
      </c>
      <c r="DX212" s="58">
        <f ca="1">IFERROR(IF($I212="y",'Raw Weather Data'!DX210-$N212,"-"),"-")</f>
        <v>2.9314799999999934</v>
      </c>
      <c r="DY212" s="313"/>
      <c r="DZ212" s="89">
        <f t="shared" ca="1" si="231"/>
        <v>2.9314799999999934</v>
      </c>
      <c r="EA212" s="58">
        <f ca="1">IFERROR(IF($I212="y",'Raw Weather Data'!EA210-$N212,"-"),"-")</f>
        <v>3.6334799999999916</v>
      </c>
      <c r="EB212" s="313"/>
      <c r="EC212" s="89">
        <f t="shared" ca="1" si="201"/>
        <v>3.6334799999999916</v>
      </c>
      <c r="ED212" s="58">
        <f ca="1">IFERROR(IF($I212="y",'Raw Weather Data'!ED210-$N212,"-"),"-")</f>
        <v>2.3194799999999987</v>
      </c>
      <c r="EE212" s="313"/>
      <c r="EF212" s="89">
        <f t="shared" ca="1" si="232"/>
        <v>2.3194799999999987</v>
      </c>
      <c r="EG212" s="58">
        <f ca="1">IFERROR(IF($I212="y",'Raw Weather Data'!EG210-$N212,"-"),"-")</f>
        <v>1.2934799999999882</v>
      </c>
      <c r="EH212" s="313"/>
      <c r="EI212" s="89">
        <f t="shared" ca="1" si="233"/>
        <v>1.2934799999999882</v>
      </c>
      <c r="EJ212" s="46">
        <f ca="1">IFERROR(IF($I212="y",'Raw Weather Data'!EJ210-$N212,"-"),"-")</f>
        <v>1.6354800000000012</v>
      </c>
      <c r="EK212" s="313"/>
      <c r="EL212" s="89">
        <f t="shared" ca="1" si="234"/>
        <v>1.6354800000000012</v>
      </c>
      <c r="EM212" s="58">
        <f ca="1">IFERROR(IF($I212="y",'Raw Weather Data'!EM210-$N212,"-"),"-")</f>
        <v>3.9214799999999883</v>
      </c>
      <c r="EN212" s="313"/>
      <c r="EO212" s="89">
        <f t="shared" ca="1" si="235"/>
        <v>3.9214799999999883</v>
      </c>
      <c r="EP212" s="58">
        <f ca="1">IFERROR(IF($I212="y",'Raw Weather Data'!EP210-$N212,"-"),"-")</f>
        <v>1.9774799999999857</v>
      </c>
      <c r="EQ212" s="313"/>
      <c r="ER212" s="89">
        <f t="shared" ca="1" si="236"/>
        <v>1.9774799999999857</v>
      </c>
      <c r="ES212" s="58">
        <f ca="1">IFERROR(IF($I212="y",'Raw Weather Data'!ES210-$N212,"-"),"-")</f>
        <v>0.55547999999998865</v>
      </c>
      <c r="ET212" s="313"/>
      <c r="EU212" s="89">
        <f t="shared" ca="1" si="237"/>
        <v>0.55547999999998865</v>
      </c>
      <c r="EV212" s="58">
        <f ca="1">IFERROR(IF($I212="y",'Raw Weather Data'!EV210-$N212,"-"),"-")</f>
        <v>2.5894799999999947</v>
      </c>
      <c r="EW212" s="313"/>
      <c r="EX212" s="89">
        <f t="shared" ca="1" si="238"/>
        <v>2.5894799999999947</v>
      </c>
      <c r="EY212" s="58">
        <f ca="1">IFERROR(IF($I212="y",'Raw Weather Data'!EY210-$N212,"-"),"-")</f>
        <v>4.875479999999996</v>
      </c>
      <c r="EZ212" s="313"/>
      <c r="FA212" s="89">
        <f t="shared" ca="1" si="239"/>
        <v>4.875479999999996</v>
      </c>
      <c r="FB212" s="58" t="str">
        <f ca="1">IFERROR(IF($I212="y",'Raw Weather Data'!FB210-$N212,"-"),"-")</f>
        <v>-</v>
      </c>
      <c r="FC212" s="313"/>
      <c r="FD212" s="89" t="str">
        <f t="shared" ca="1" si="202"/>
        <v>-</v>
      </c>
      <c r="FE212" s="313"/>
      <c r="FF212" s="313"/>
      <c r="FG212" s="313"/>
      <c r="FJ212" s="63">
        <f ca="1">IFERROR(IF($I212="y",'Raw Weather Data'!FJ210-$N212,"-"),"-")</f>
        <v>0.57347999999998933</v>
      </c>
      <c r="FK212" s="313"/>
      <c r="FL212" s="89">
        <f t="shared" ca="1" si="240"/>
        <v>0.57347999999998933</v>
      </c>
      <c r="FM212" s="58">
        <f ca="1">IFERROR(IF($I212="y",'Raw Weather Data'!FM210-$N212,"-"),"-")</f>
        <v>3.4354799999999841</v>
      </c>
      <c r="FN212" s="313"/>
      <c r="FO212" s="89">
        <f t="shared" ca="1" si="241"/>
        <v>3.4354799999999841</v>
      </c>
      <c r="FP212" s="58">
        <f ca="1">IFERROR(IF($I212="y",'Raw Weather Data'!FP210-$N212,"-"),"-")</f>
        <v>3.0214799999999968</v>
      </c>
      <c r="FQ212" s="313"/>
      <c r="FR212" s="89">
        <f t="shared" ca="1" si="242"/>
        <v>3.0214799999999968</v>
      </c>
      <c r="FS212" s="58">
        <f ca="1">IFERROR(IF($I212="y",'Raw Weather Data'!FS210-$N212,"-"),"-")</f>
        <v>3.4714799999999855</v>
      </c>
      <c r="FT212" s="313"/>
      <c r="FU212" s="89">
        <f t="shared" ca="1" si="243"/>
        <v>3.4714799999999855</v>
      </c>
      <c r="FV212" s="58">
        <f ca="1">IFERROR(IF($I212="y",'Raw Weather Data'!FV210-$N212,"-"),"-")</f>
        <v>2.9314799999999934</v>
      </c>
      <c r="FW212" s="313"/>
      <c r="FX212" s="89">
        <f t="shared" ca="1" si="244"/>
        <v>2.9314799999999934</v>
      </c>
      <c r="FY212" s="58">
        <f ca="1">IFERROR(IF($I212="y",'Raw Weather Data'!FY210-$N212,"-"),"-")</f>
        <v>3.6334799999999916</v>
      </c>
      <c r="FZ212" s="313"/>
      <c r="GA212" s="89">
        <f t="shared" ca="1" si="245"/>
        <v>3.6334799999999916</v>
      </c>
      <c r="GB212" s="58">
        <f ca="1">IFERROR(IF($I212="y",'Raw Weather Data'!GB210-$N212,"-"),"-")</f>
        <v>2.3194799999999987</v>
      </c>
      <c r="GC212" s="313"/>
      <c r="GD212" s="89">
        <f t="shared" ca="1" si="246"/>
        <v>2.3194799999999987</v>
      </c>
      <c r="GE212" s="58">
        <f ca="1">IFERROR(IF($I212="y",'Raw Weather Data'!GE210-$N212,"-"),"-")</f>
        <v>1.2934799999999882</v>
      </c>
      <c r="GF212" s="313"/>
      <c r="GG212" s="89">
        <f t="shared" ca="1" si="247"/>
        <v>1.2934799999999882</v>
      </c>
      <c r="GH212" s="46">
        <f ca="1">IFERROR(IF($I212="y",'Raw Weather Data'!GH210-$N212,"-"),"-")</f>
        <v>1.6354800000000012</v>
      </c>
      <c r="GI212" s="313"/>
      <c r="GJ212" s="89">
        <f t="shared" ca="1" si="203"/>
        <v>1.6354800000000012</v>
      </c>
      <c r="GK212" s="58">
        <f ca="1">IFERROR(IF($I212="y",'Raw Weather Data'!GK210-$N212,"-"),"-")</f>
        <v>3.9214799999999883</v>
      </c>
      <c r="GL212" s="313"/>
      <c r="GM212" s="89">
        <f t="shared" ca="1" si="248"/>
        <v>3.9214799999999883</v>
      </c>
      <c r="GN212" s="58">
        <f ca="1">IFERROR(IF($I212="y",'Raw Weather Data'!GN210-$N212,"-"),"-")</f>
        <v>1.9774799999999857</v>
      </c>
      <c r="GO212" s="313"/>
      <c r="GP212" s="89">
        <f t="shared" ca="1" si="249"/>
        <v>1.9774799999999857</v>
      </c>
      <c r="GQ212" s="58">
        <f ca="1">IFERROR(IF($I212="y",'Raw Weather Data'!GQ210-$N212,"-"),"-")</f>
        <v>0.55547999999998865</v>
      </c>
      <c r="GR212" s="313"/>
      <c r="GS212" s="89">
        <f t="shared" ca="1" si="250"/>
        <v>0.55547999999998865</v>
      </c>
      <c r="GT212" s="58">
        <f ca="1">IFERROR(IF($I212="y",'Raw Weather Data'!GT210-$N212,"-"),"-")</f>
        <v>2.5894799999999947</v>
      </c>
      <c r="GU212" s="313"/>
      <c r="GV212" s="89">
        <f t="shared" ca="1" si="251"/>
        <v>2.5894799999999947</v>
      </c>
      <c r="GW212" s="58">
        <f ca="1">IFERROR(IF($I212="y",'Raw Weather Data'!GW210-$N212,"-"),"-")</f>
        <v>4.875479999999996</v>
      </c>
      <c r="GX212" s="313"/>
      <c r="GY212" s="89">
        <f t="shared" ca="1" si="252"/>
        <v>4.875479999999996</v>
      </c>
      <c r="GZ212" s="58" t="str">
        <f ca="1">IFERROR(IF($I212="y",'Raw Weather Data'!GZ210-$N212,"-"),"-")</f>
        <v>-</v>
      </c>
      <c r="HA212" s="313"/>
      <c r="HB212" s="89" t="str">
        <f t="shared" ca="1" si="204"/>
        <v>-</v>
      </c>
      <c r="HC212" s="313"/>
      <c r="HD212" s="313"/>
      <c r="HE212" s="313"/>
    </row>
    <row r="213" spans="8:213" x14ac:dyDescent="0.35">
      <c r="H213" s="301">
        <f t="shared" si="255"/>
        <v>27</v>
      </c>
      <c r="I213" s="301" t="str">
        <f t="shared" si="255"/>
        <v>Y</v>
      </c>
      <c r="M213" s="117">
        <f t="shared" ca="1" si="256"/>
        <v>44765</v>
      </c>
      <c r="N213" s="119">
        <f t="shared" ca="1" si="256"/>
        <v>75.909019999999998</v>
      </c>
      <c r="P213" s="63">
        <f ca="1">IFERROR(IF($I213="y",'Raw Weather Data'!P211-$N213,"-"),"-")</f>
        <v>7.3729799999999983</v>
      </c>
      <c r="Q213" s="313"/>
      <c r="R213" s="89">
        <f t="shared" ca="1" si="192"/>
        <v>7.3729799999999983</v>
      </c>
      <c r="S213" s="58">
        <f ca="1">IFERROR(IF($I213="y",'Raw Weather Data'!S211-$N213,"-"),"-")</f>
        <v>7.6249799999999937</v>
      </c>
      <c r="T213" s="313"/>
      <c r="U213" s="89">
        <f t="shared" ca="1" si="193"/>
        <v>7.6249799999999937</v>
      </c>
      <c r="V213" s="58">
        <f ca="1">IFERROR(IF($I213="y",'Raw Weather Data'!V211-$N213,"-"),"-")</f>
        <v>6.5449800000000096</v>
      </c>
      <c r="W213" s="313"/>
      <c r="X213" s="89">
        <f t="shared" ca="1" si="194"/>
        <v>6.5449800000000096</v>
      </c>
      <c r="Y213" s="58">
        <f ca="1">IFERROR(IF($I213="y",'Raw Weather Data'!Y211-$N213,"-"),"-")</f>
        <v>7.5709800000000058</v>
      </c>
      <c r="Z213" s="313"/>
      <c r="AA213" s="89">
        <f t="shared" ca="1" si="195"/>
        <v>7.5709800000000058</v>
      </c>
      <c r="AB213" s="58">
        <f ca="1">IFERROR(IF($I213="y",'Raw Weather Data'!AB211-$N213,"-"),"-")</f>
        <v>7.5529800000000051</v>
      </c>
      <c r="AC213" s="313"/>
      <c r="AD213" s="89">
        <f t="shared" ca="1" si="196"/>
        <v>7.5529800000000051</v>
      </c>
      <c r="AE213" s="58">
        <f ca="1">IFERROR(IF($I213="y",'Raw Weather Data'!AE211-$N213,"-"),"-")</f>
        <v>6.5449800000000096</v>
      </c>
      <c r="AF213" s="313"/>
      <c r="AG213" s="89">
        <f t="shared" ca="1" si="197"/>
        <v>6.5449800000000096</v>
      </c>
      <c r="AH213" s="58">
        <f ca="1">IFERROR(IF($I213="y",'Raw Weather Data'!AH211-$N213,"-"),"-")</f>
        <v>5.1769800000000004</v>
      </c>
      <c r="AI213" s="313"/>
      <c r="AJ213" s="89">
        <f t="shared" ca="1" si="198"/>
        <v>5.1769800000000004</v>
      </c>
      <c r="AK213" s="58">
        <f ca="1">IFERROR(IF($I213="y",'Raw Weather Data'!AK211-$N213,"-"),"-")</f>
        <v>5.0509800000000098</v>
      </c>
      <c r="AL213" s="313"/>
      <c r="AM213" s="89">
        <f t="shared" ca="1" si="205"/>
        <v>5.0509800000000098</v>
      </c>
      <c r="AN213" s="46">
        <f ca="1">IFERROR(IF($I213="y",'Raw Weather Data'!AN211-$N213,"-"),"-")</f>
        <v>4.924980000000005</v>
      </c>
      <c r="AO213" s="313"/>
      <c r="AP213" s="89">
        <f t="shared" ca="1" si="206"/>
        <v>4.924980000000005</v>
      </c>
      <c r="AQ213" s="58">
        <f ca="1">IFERROR(IF($I213="y",'Raw Weather Data'!AQ211-$N213,"-"),"-")</f>
        <v>4.3489799999999974</v>
      </c>
      <c r="AR213" s="313"/>
      <c r="AS213" s="89">
        <f t="shared" ca="1" si="207"/>
        <v>4.3489799999999974</v>
      </c>
      <c r="AT213" s="58">
        <f ca="1">IFERROR(IF($I213="y",'Raw Weather Data'!AT211-$N213,"-"),"-")</f>
        <v>4.5469800000000049</v>
      </c>
      <c r="AU213" s="313"/>
      <c r="AV213" s="89">
        <f t="shared" ca="1" si="208"/>
        <v>4.5469800000000049</v>
      </c>
      <c r="AW213" s="58">
        <f ca="1">IFERROR(IF($I213="y",'Raw Weather Data'!AW211-$N213,"-"),"-")</f>
        <v>5.968980000000002</v>
      </c>
      <c r="AX213" s="313"/>
      <c r="AY213" s="89">
        <f t="shared" ca="1" si="209"/>
        <v>5.968980000000002</v>
      </c>
      <c r="AZ213" s="58">
        <f ca="1">IFERROR(IF($I213="y",'Raw Weather Data'!AZ211-$N213,"-"),"-")</f>
        <v>4.3849799999999988</v>
      </c>
      <c r="BA213" s="313"/>
      <c r="BB213" s="89">
        <f t="shared" ca="1" si="210"/>
        <v>4.3849799999999988</v>
      </c>
      <c r="BC213" s="58">
        <f ca="1">IFERROR(IF($I213="y",'Raw Weather Data'!BC211-$N213,"-"),"-")</f>
        <v>6.4009800000000041</v>
      </c>
      <c r="BD213" s="313"/>
      <c r="BE213" s="89">
        <f t="shared" ca="1" si="211"/>
        <v>6.4009800000000041</v>
      </c>
      <c r="BF213" s="58">
        <f ca="1">IFERROR(IF($I213="y",'Raw Weather Data'!BF211-$N213,"-"),"-")</f>
        <v>6.2749799999999993</v>
      </c>
      <c r="BG213" s="313"/>
      <c r="BH213" s="89">
        <f t="shared" ca="1" si="212"/>
        <v>6.2749799999999993</v>
      </c>
      <c r="BI213" s="57"/>
      <c r="BJ213" s="57"/>
      <c r="BK213" s="145"/>
      <c r="BN213" s="63">
        <f ca="1">IFERROR(IF($I213="y",'Raw Weather Data'!BN211-$N213,"-"),"-")</f>
        <v>7.3729799999999983</v>
      </c>
      <c r="BO213" s="313"/>
      <c r="BP213" s="89">
        <f t="shared" ca="1" si="199"/>
        <v>7.3729799999999983</v>
      </c>
      <c r="BQ213" s="58">
        <f ca="1">IFERROR(IF($I213="y",'Raw Weather Data'!BQ211-$N213,"-"),"-")</f>
        <v>7.6249799999999937</v>
      </c>
      <c r="BR213" s="313"/>
      <c r="BS213" s="89">
        <f t="shared" ca="1" si="213"/>
        <v>7.6249799999999937</v>
      </c>
      <c r="BT213" s="58">
        <f ca="1">IFERROR(IF($I213="y",'Raw Weather Data'!BT211-$N213,"-"),"-")</f>
        <v>6.5449800000000096</v>
      </c>
      <c r="BU213" s="313"/>
      <c r="BV213" s="89">
        <f t="shared" ca="1" si="214"/>
        <v>6.5449800000000096</v>
      </c>
      <c r="BW213" s="58">
        <f ca="1">IFERROR(IF($I213="y",'Raw Weather Data'!BW211-$N213,"-"),"-")</f>
        <v>7.5709800000000058</v>
      </c>
      <c r="BX213" s="313"/>
      <c r="BY213" s="89">
        <f t="shared" ca="1" si="215"/>
        <v>7.5709800000000058</v>
      </c>
      <c r="BZ213" s="58">
        <f ca="1">IFERROR(IF($I213="y",'Raw Weather Data'!BZ211-$N213,"-"),"-")</f>
        <v>7.5529800000000051</v>
      </c>
      <c r="CA213" s="313"/>
      <c r="CB213" s="89">
        <f t="shared" ca="1" si="216"/>
        <v>7.5529800000000051</v>
      </c>
      <c r="CC213" s="58">
        <f ca="1">IFERROR(IF($I213="y",'Raw Weather Data'!CC211-$N213,"-"),"-")</f>
        <v>6.5449800000000096</v>
      </c>
      <c r="CD213" s="313"/>
      <c r="CE213" s="89">
        <f t="shared" ca="1" si="217"/>
        <v>6.5449800000000096</v>
      </c>
      <c r="CF213" s="58">
        <f ca="1">IFERROR(IF($I213="y",'Raw Weather Data'!CF211-$N213,"-"),"-")</f>
        <v>5.1769800000000004</v>
      </c>
      <c r="CG213" s="313"/>
      <c r="CH213" s="89">
        <f t="shared" ca="1" si="218"/>
        <v>5.1769800000000004</v>
      </c>
      <c r="CI213" s="58">
        <f ca="1">IFERROR(IF($I213="y",'Raw Weather Data'!CI211-$N213,"-"),"-")</f>
        <v>5.0509800000000098</v>
      </c>
      <c r="CJ213" s="313"/>
      <c r="CK213" s="89">
        <f t="shared" ca="1" si="219"/>
        <v>5.0509800000000098</v>
      </c>
      <c r="CL213" s="46">
        <f ca="1">IFERROR(IF($I213="y",'Raw Weather Data'!CL211-$N213,"-"),"-")</f>
        <v>4.924980000000005</v>
      </c>
      <c r="CM213" s="313"/>
      <c r="CN213" s="89">
        <f t="shared" ca="1" si="220"/>
        <v>4.924980000000005</v>
      </c>
      <c r="CO213" s="58">
        <f ca="1">IFERROR(IF($I213="y",'Raw Weather Data'!CO211-$N213,"-"),"-")</f>
        <v>4.3489799999999974</v>
      </c>
      <c r="CP213" s="313"/>
      <c r="CQ213" s="89">
        <f t="shared" ca="1" si="221"/>
        <v>4.3489799999999974</v>
      </c>
      <c r="CR213" s="58">
        <f ca="1">IFERROR(IF($I213="y",'Raw Weather Data'!CR211-$N213,"-"),"-")</f>
        <v>4.5469800000000049</v>
      </c>
      <c r="CS213" s="313"/>
      <c r="CT213" s="89">
        <f t="shared" ca="1" si="222"/>
        <v>4.5469800000000049</v>
      </c>
      <c r="CU213" s="58">
        <f ca="1">IFERROR(IF($I213="y",'Raw Weather Data'!CU211-$N213,"-"),"-")</f>
        <v>5.968980000000002</v>
      </c>
      <c r="CV213" s="313"/>
      <c r="CW213" s="89">
        <f t="shared" ca="1" si="223"/>
        <v>5.968980000000002</v>
      </c>
      <c r="CX213" s="58">
        <f ca="1">IFERROR(IF($I213="y",'Raw Weather Data'!CX211-$N213,"-"),"-")</f>
        <v>4.3849799999999988</v>
      </c>
      <c r="CY213" s="313"/>
      <c r="CZ213" s="89">
        <f t="shared" ca="1" si="224"/>
        <v>4.3849799999999988</v>
      </c>
      <c r="DA213" s="58">
        <f ca="1">IFERROR(IF($I213="y",'Raw Weather Data'!DA211-$N213,"-"),"-")</f>
        <v>6.4009800000000041</v>
      </c>
      <c r="DB213" s="313"/>
      <c r="DC213" s="89">
        <f t="shared" ca="1" si="225"/>
        <v>6.4009800000000041</v>
      </c>
      <c r="DD213" s="58">
        <f ca="1">IFERROR(IF($I213="y",'Raw Weather Data'!DD211-$N213,"-"),"-")</f>
        <v>6.2749799999999993</v>
      </c>
      <c r="DE213" s="313"/>
      <c r="DF213" s="89">
        <f t="shared" ca="1" si="226"/>
        <v>6.2749799999999993</v>
      </c>
      <c r="DG213" s="313" t="str">
        <f ca="1">IFERROR(IF($I213="y",'Raw Weather Data'!DG211-$N213,"-"),"-")</f>
        <v>-</v>
      </c>
      <c r="DH213" s="313"/>
      <c r="DI213" s="313" t="str">
        <f t="shared" ca="1" si="200"/>
        <v>-</v>
      </c>
      <c r="DL213" s="63">
        <f ca="1">IFERROR(IF($I213="y",'Raw Weather Data'!DL211-$N213,"-"),"-")</f>
        <v>6.4549800000000062</v>
      </c>
      <c r="DM213" s="313"/>
      <c r="DN213" s="89">
        <f t="shared" ca="1" si="227"/>
        <v>6.4549800000000062</v>
      </c>
      <c r="DO213" s="58">
        <f ca="1">IFERROR(IF($I213="y",'Raw Weather Data'!DO211-$N213,"-"),"-")</f>
        <v>6.0049800000000033</v>
      </c>
      <c r="DP213" s="313"/>
      <c r="DQ213" s="89">
        <f t="shared" ca="1" si="228"/>
        <v>6.0049800000000033</v>
      </c>
      <c r="DR213" s="58">
        <f ca="1">IFERROR(IF($I213="y",'Raw Weather Data'!DR211-$N213,"-"),"-")</f>
        <v>7.0309799999999996</v>
      </c>
      <c r="DS213" s="313"/>
      <c r="DT213" s="89">
        <f t="shared" ca="1" si="229"/>
        <v>7.0309799999999996</v>
      </c>
      <c r="DU213" s="58">
        <f ca="1">IFERROR(IF($I213="y",'Raw Weather Data'!DU211-$N213,"-"),"-")</f>
        <v>8.4169799999999952</v>
      </c>
      <c r="DV213" s="313"/>
      <c r="DW213" s="89">
        <f t="shared" ca="1" si="230"/>
        <v>8.4169799999999952</v>
      </c>
      <c r="DX213" s="58">
        <f ca="1">IFERROR(IF($I213="y",'Raw Weather Data'!DX211-$N213,"-"),"-")</f>
        <v>7.5169800000000038</v>
      </c>
      <c r="DY213" s="313"/>
      <c r="DZ213" s="89">
        <f t="shared" ca="1" si="231"/>
        <v>7.5169800000000038</v>
      </c>
      <c r="EA213" s="58">
        <f ca="1">IFERROR(IF($I213="y",'Raw Weather Data'!EA211-$N213,"-"),"-")</f>
        <v>5.2309800000000024</v>
      </c>
      <c r="EB213" s="313"/>
      <c r="EC213" s="89">
        <f t="shared" ca="1" si="201"/>
        <v>5.2309800000000024</v>
      </c>
      <c r="ED213" s="58">
        <f ca="1">IFERROR(IF($I213="y",'Raw Weather Data'!ED211-$N213,"-"),"-")</f>
        <v>4.4929800000000029</v>
      </c>
      <c r="EE213" s="313"/>
      <c r="EF213" s="89">
        <f t="shared" ca="1" si="232"/>
        <v>4.4929800000000029</v>
      </c>
      <c r="EG213" s="58">
        <f ca="1">IFERROR(IF($I213="y",'Raw Weather Data'!EG211-$N213,"-"),"-")</f>
        <v>4.0609800000000007</v>
      </c>
      <c r="EH213" s="313"/>
      <c r="EI213" s="89">
        <f t="shared" ca="1" si="233"/>
        <v>4.0609800000000007</v>
      </c>
      <c r="EJ213" s="46">
        <f ca="1">IFERROR(IF($I213="y",'Raw Weather Data'!EJ211-$N213,"-"),"-")</f>
        <v>6.4009800000000041</v>
      </c>
      <c r="EK213" s="313"/>
      <c r="EL213" s="89">
        <f t="shared" ca="1" si="234"/>
        <v>6.4009800000000041</v>
      </c>
      <c r="EM213" s="58">
        <f ca="1">IFERROR(IF($I213="y",'Raw Weather Data'!EM211-$N213,"-"),"-")</f>
        <v>4.6909799999999962</v>
      </c>
      <c r="EN213" s="313"/>
      <c r="EO213" s="89">
        <f t="shared" ca="1" si="235"/>
        <v>4.6909799999999962</v>
      </c>
      <c r="EP213" s="58">
        <f ca="1">IFERROR(IF($I213="y",'Raw Weather Data'!EP211-$N213,"-"),"-")</f>
        <v>3.55698000000001</v>
      </c>
      <c r="EQ213" s="313"/>
      <c r="ER213" s="89">
        <f t="shared" ca="1" si="236"/>
        <v>3.55698000000001</v>
      </c>
      <c r="ES213" s="58">
        <f ca="1">IFERROR(IF($I213="y",'Raw Weather Data'!ES211-$N213,"-"),"-")</f>
        <v>5.7349800000000073</v>
      </c>
      <c r="ET213" s="313"/>
      <c r="EU213" s="89">
        <f t="shared" ca="1" si="237"/>
        <v>5.7349800000000073</v>
      </c>
      <c r="EV213" s="58">
        <f ca="1">IFERROR(IF($I213="y",'Raw Weather Data'!EV211-$N213,"-"),"-")</f>
        <v>7.2289800000000071</v>
      </c>
      <c r="EW213" s="313"/>
      <c r="EX213" s="89">
        <f t="shared" ca="1" si="238"/>
        <v>7.2289800000000071</v>
      </c>
      <c r="EY213" s="58">
        <f ca="1">IFERROR(IF($I213="y",'Raw Weather Data'!EY211-$N213,"-"),"-")</f>
        <v>5.5009799999999984</v>
      </c>
      <c r="EZ213" s="313"/>
      <c r="FA213" s="89">
        <f t="shared" ca="1" si="239"/>
        <v>5.5009799999999984</v>
      </c>
      <c r="FB213" s="58" t="str">
        <f ca="1">IFERROR(IF($I213="y",'Raw Weather Data'!FB211-$N213,"-"),"-")</f>
        <v>-</v>
      </c>
      <c r="FC213" s="313"/>
      <c r="FD213" s="89" t="str">
        <f t="shared" ca="1" si="202"/>
        <v>-</v>
      </c>
      <c r="FE213" s="313"/>
      <c r="FF213" s="313"/>
      <c r="FG213" s="313"/>
      <c r="FJ213" s="63">
        <f ca="1">IFERROR(IF($I213="y",'Raw Weather Data'!FJ211-$N213,"-"),"-")</f>
        <v>6.4549800000000062</v>
      </c>
      <c r="FK213" s="313"/>
      <c r="FL213" s="89">
        <f t="shared" ca="1" si="240"/>
        <v>6.4549800000000062</v>
      </c>
      <c r="FM213" s="58">
        <f ca="1">IFERROR(IF($I213="y",'Raw Weather Data'!FM211-$N213,"-"),"-")</f>
        <v>6.0049800000000033</v>
      </c>
      <c r="FN213" s="313"/>
      <c r="FO213" s="89">
        <f t="shared" ca="1" si="241"/>
        <v>6.0049800000000033</v>
      </c>
      <c r="FP213" s="58">
        <f ca="1">IFERROR(IF($I213="y",'Raw Weather Data'!FP211-$N213,"-"),"-")</f>
        <v>7.0309799999999996</v>
      </c>
      <c r="FQ213" s="313"/>
      <c r="FR213" s="89">
        <f t="shared" ca="1" si="242"/>
        <v>7.0309799999999996</v>
      </c>
      <c r="FS213" s="58">
        <f ca="1">IFERROR(IF($I213="y",'Raw Weather Data'!FS211-$N213,"-"),"-")</f>
        <v>8.4169799999999952</v>
      </c>
      <c r="FT213" s="313"/>
      <c r="FU213" s="89">
        <f t="shared" ca="1" si="243"/>
        <v>8.4169799999999952</v>
      </c>
      <c r="FV213" s="58">
        <f ca="1">IFERROR(IF($I213="y",'Raw Weather Data'!FV211-$N213,"-"),"-")</f>
        <v>7.5169800000000038</v>
      </c>
      <c r="FW213" s="313"/>
      <c r="FX213" s="89">
        <f t="shared" ca="1" si="244"/>
        <v>7.5169800000000038</v>
      </c>
      <c r="FY213" s="58">
        <f ca="1">IFERROR(IF($I213="y",'Raw Weather Data'!FY211-$N213,"-"),"-")</f>
        <v>5.2309800000000024</v>
      </c>
      <c r="FZ213" s="313"/>
      <c r="GA213" s="89">
        <f t="shared" ca="1" si="245"/>
        <v>5.2309800000000024</v>
      </c>
      <c r="GB213" s="58">
        <f ca="1">IFERROR(IF($I213="y",'Raw Weather Data'!GB211-$N213,"-"),"-")</f>
        <v>4.4929800000000029</v>
      </c>
      <c r="GC213" s="313"/>
      <c r="GD213" s="89">
        <f t="shared" ca="1" si="246"/>
        <v>4.4929800000000029</v>
      </c>
      <c r="GE213" s="58">
        <f ca="1">IFERROR(IF($I213="y",'Raw Weather Data'!GE211-$N213,"-"),"-")</f>
        <v>4.0609800000000007</v>
      </c>
      <c r="GF213" s="313"/>
      <c r="GG213" s="89">
        <f t="shared" ca="1" si="247"/>
        <v>4.0609800000000007</v>
      </c>
      <c r="GH213" s="46">
        <f ca="1">IFERROR(IF($I213="y",'Raw Weather Data'!GH211-$N213,"-"),"-")</f>
        <v>6.4009800000000041</v>
      </c>
      <c r="GI213" s="313"/>
      <c r="GJ213" s="89">
        <f t="shared" ca="1" si="203"/>
        <v>6.4009800000000041</v>
      </c>
      <c r="GK213" s="58">
        <f ca="1">IFERROR(IF($I213="y",'Raw Weather Data'!GK211-$N213,"-"),"-")</f>
        <v>4.6909799999999962</v>
      </c>
      <c r="GL213" s="313"/>
      <c r="GM213" s="89">
        <f t="shared" ca="1" si="248"/>
        <v>4.6909799999999962</v>
      </c>
      <c r="GN213" s="58">
        <f ca="1">IFERROR(IF($I213="y",'Raw Weather Data'!GN211-$N213,"-"),"-")</f>
        <v>3.55698000000001</v>
      </c>
      <c r="GO213" s="313"/>
      <c r="GP213" s="89">
        <f t="shared" ca="1" si="249"/>
        <v>3.55698000000001</v>
      </c>
      <c r="GQ213" s="58">
        <f ca="1">IFERROR(IF($I213="y",'Raw Weather Data'!GQ211-$N213,"-"),"-")</f>
        <v>5.7349800000000073</v>
      </c>
      <c r="GR213" s="313"/>
      <c r="GS213" s="89">
        <f t="shared" ca="1" si="250"/>
        <v>5.7349800000000073</v>
      </c>
      <c r="GT213" s="58">
        <f ca="1">IFERROR(IF($I213="y",'Raw Weather Data'!GT211-$N213,"-"),"-")</f>
        <v>7.2289800000000071</v>
      </c>
      <c r="GU213" s="313"/>
      <c r="GV213" s="89">
        <f t="shared" ca="1" si="251"/>
        <v>7.2289800000000071</v>
      </c>
      <c r="GW213" s="58">
        <f ca="1">IFERROR(IF($I213="y",'Raw Weather Data'!GW211-$N213,"-"),"-")</f>
        <v>5.5009799999999984</v>
      </c>
      <c r="GX213" s="313"/>
      <c r="GY213" s="89">
        <f t="shared" ca="1" si="252"/>
        <v>5.5009799999999984</v>
      </c>
      <c r="GZ213" s="58" t="str">
        <f ca="1">IFERROR(IF($I213="y",'Raw Weather Data'!GZ211-$N213,"-"),"-")</f>
        <v>-</v>
      </c>
      <c r="HA213" s="313"/>
      <c r="HB213" s="89" t="str">
        <f t="shared" ca="1" si="204"/>
        <v>-</v>
      </c>
      <c r="HC213" s="313"/>
      <c r="HD213" s="313"/>
      <c r="HE213" s="313"/>
    </row>
    <row r="214" spans="8:213" x14ac:dyDescent="0.35">
      <c r="H214" s="301">
        <f t="shared" si="255"/>
        <v>28</v>
      </c>
      <c r="I214" s="301" t="str">
        <f t="shared" si="255"/>
        <v>Y</v>
      </c>
      <c r="M214" s="117">
        <f t="shared" ca="1" si="256"/>
        <v>44764</v>
      </c>
      <c r="N214" s="119">
        <f t="shared" ca="1" si="256"/>
        <v>80.088800000000006</v>
      </c>
      <c r="P214" s="63">
        <f ca="1">IFERROR(IF($I214="y",'Raw Weather Data'!P212-$N214,"-"),"-")</f>
        <v>-2.4948000000000121</v>
      </c>
      <c r="Q214" s="313"/>
      <c r="R214" s="89">
        <f t="shared" ca="1" si="192"/>
        <v>2.4948000000000121</v>
      </c>
      <c r="S214" s="58">
        <f ca="1">IFERROR(IF($I214="y",'Raw Weather Data'!S212-$N214,"-"),"-")</f>
        <v>-2.6388000000000034</v>
      </c>
      <c r="T214" s="313"/>
      <c r="U214" s="89">
        <f t="shared" ca="1" si="193"/>
        <v>2.6388000000000034</v>
      </c>
      <c r="V214" s="58">
        <f ca="1">IFERROR(IF($I214="y",'Raw Weather Data'!V212-$N214,"-"),"-")</f>
        <v>-1.7388000000000119</v>
      </c>
      <c r="W214" s="313"/>
      <c r="X214" s="89">
        <f t="shared" ca="1" si="194"/>
        <v>1.7388000000000119</v>
      </c>
      <c r="Y214" s="58">
        <f ca="1">IFERROR(IF($I214="y",'Raw Weather Data'!Y212-$N214,"-"),"-")</f>
        <v>-0.82080000000000553</v>
      </c>
      <c r="Z214" s="313"/>
      <c r="AA214" s="89">
        <f t="shared" ca="1" si="195"/>
        <v>0.82080000000000553</v>
      </c>
      <c r="AB214" s="58">
        <f ca="1">IFERROR(IF($I214="y",'Raw Weather Data'!AB212-$N214,"-"),"-")</f>
        <v>1.3031999999999897</v>
      </c>
      <c r="AC214" s="313"/>
      <c r="AD214" s="89">
        <f t="shared" ca="1" si="196"/>
        <v>1.3031999999999897</v>
      </c>
      <c r="AE214" s="58">
        <f ca="1">IFERROR(IF($I214="y",'Raw Weather Data'!AE212-$N214,"-"),"-")</f>
        <v>-6.4800000000005298E-2</v>
      </c>
      <c r="AF214" s="313"/>
      <c r="AG214" s="89">
        <f t="shared" ca="1" si="197"/>
        <v>6.4800000000005298E-2</v>
      </c>
      <c r="AH214" s="58">
        <f ca="1">IFERROR(IF($I214="y",'Raw Weather Data'!AH212-$N214,"-"),"-")</f>
        <v>-1.2707999999999942</v>
      </c>
      <c r="AI214" s="313"/>
      <c r="AJ214" s="89">
        <f t="shared" ca="1" si="198"/>
        <v>1.2707999999999942</v>
      </c>
      <c r="AK214" s="58">
        <f ca="1">IFERROR(IF($I214="y",'Raw Weather Data'!AK212-$N214,"-"),"-")</f>
        <v>-1.504800000000003</v>
      </c>
      <c r="AL214" s="313"/>
      <c r="AM214" s="89">
        <f t="shared" ca="1" si="205"/>
        <v>1.504800000000003</v>
      </c>
      <c r="AN214" s="46">
        <f ca="1">IFERROR(IF($I214="y",'Raw Weather Data'!AN212-$N214,"-"),"-")</f>
        <v>-0.78480000000000416</v>
      </c>
      <c r="AO214" s="313"/>
      <c r="AP214" s="89">
        <f t="shared" ca="1" si="206"/>
        <v>0.78480000000000416</v>
      </c>
      <c r="AQ214" s="58">
        <f ca="1">IFERROR(IF($I214="y",'Raw Weather Data'!AQ212-$N214,"-"),"-")</f>
        <v>-0.9468000000000103</v>
      </c>
      <c r="AR214" s="313"/>
      <c r="AS214" s="89">
        <f t="shared" ca="1" si="207"/>
        <v>0.9468000000000103</v>
      </c>
      <c r="AT214" s="58">
        <f ca="1">IFERROR(IF($I214="y",'Raw Weather Data'!AT212-$N214,"-"),"-")</f>
        <v>1.2671999999999883</v>
      </c>
      <c r="AU214" s="313"/>
      <c r="AV214" s="89">
        <f t="shared" ca="1" si="208"/>
        <v>1.2671999999999883</v>
      </c>
      <c r="AW214" s="58">
        <f ca="1">IFERROR(IF($I214="y",'Raw Weather Data'!AW212-$N214,"-"),"-")</f>
        <v>2.2751999999999981</v>
      </c>
      <c r="AX214" s="313"/>
      <c r="AY214" s="89">
        <f t="shared" ca="1" si="209"/>
        <v>2.2751999999999981</v>
      </c>
      <c r="AZ214" s="58">
        <f ca="1">IFERROR(IF($I214="y",'Raw Weather Data'!AZ212-$N214,"-"),"-")</f>
        <v>2.8331999999999908</v>
      </c>
      <c r="BA214" s="313"/>
      <c r="BB214" s="89">
        <f t="shared" ca="1" si="210"/>
        <v>2.8331999999999908</v>
      </c>
      <c r="BC214" s="58">
        <f ca="1">IFERROR(IF($I214="y",'Raw Weather Data'!BC212-$N214,"-"),"-")</f>
        <v>1.6992000000000047</v>
      </c>
      <c r="BD214" s="313"/>
      <c r="BE214" s="89">
        <f t="shared" ca="1" si="211"/>
        <v>1.6992000000000047</v>
      </c>
      <c r="BF214" s="58">
        <f ca="1">IFERROR(IF($I214="y",'Raw Weather Data'!BF212-$N214,"-"),"-")</f>
        <v>2.167199999999994</v>
      </c>
      <c r="BG214" s="313"/>
      <c r="BH214" s="89">
        <f t="shared" ca="1" si="212"/>
        <v>2.167199999999994</v>
      </c>
      <c r="BI214" s="57"/>
      <c r="BJ214" s="57"/>
      <c r="BK214" s="145"/>
      <c r="BN214" s="63">
        <f ca="1">IFERROR(IF($I214="y",'Raw Weather Data'!BN212-$N214,"-"),"-")</f>
        <v>-2.4948000000000121</v>
      </c>
      <c r="BO214" s="313"/>
      <c r="BP214" s="89">
        <f t="shared" ca="1" si="199"/>
        <v>2.4948000000000121</v>
      </c>
      <c r="BQ214" s="58">
        <f ca="1">IFERROR(IF($I214="y",'Raw Weather Data'!BQ212-$N214,"-"),"-")</f>
        <v>-2.6388000000000034</v>
      </c>
      <c r="BR214" s="313"/>
      <c r="BS214" s="89">
        <f t="shared" ca="1" si="213"/>
        <v>2.6388000000000034</v>
      </c>
      <c r="BT214" s="58">
        <f ca="1">IFERROR(IF($I214="y",'Raw Weather Data'!BT212-$N214,"-"),"-")</f>
        <v>-1.7388000000000119</v>
      </c>
      <c r="BU214" s="313"/>
      <c r="BV214" s="89">
        <f t="shared" ca="1" si="214"/>
        <v>1.7388000000000119</v>
      </c>
      <c r="BW214" s="58">
        <f ca="1">IFERROR(IF($I214="y",'Raw Weather Data'!BW212-$N214,"-"),"-")</f>
        <v>-0.82080000000000553</v>
      </c>
      <c r="BX214" s="313"/>
      <c r="BY214" s="89">
        <f t="shared" ca="1" si="215"/>
        <v>0.82080000000000553</v>
      </c>
      <c r="BZ214" s="58">
        <f ca="1">IFERROR(IF($I214="y",'Raw Weather Data'!BZ212-$N214,"-"),"-")</f>
        <v>1.3031999999999897</v>
      </c>
      <c r="CA214" s="313"/>
      <c r="CB214" s="89">
        <f t="shared" ca="1" si="216"/>
        <v>1.3031999999999897</v>
      </c>
      <c r="CC214" s="58">
        <f ca="1">IFERROR(IF($I214="y",'Raw Weather Data'!CC212-$N214,"-"),"-")</f>
        <v>-6.4800000000005298E-2</v>
      </c>
      <c r="CD214" s="313"/>
      <c r="CE214" s="89">
        <f t="shared" ca="1" si="217"/>
        <v>6.4800000000005298E-2</v>
      </c>
      <c r="CF214" s="58">
        <f ca="1">IFERROR(IF($I214="y",'Raw Weather Data'!CF212-$N214,"-"),"-")</f>
        <v>-1.2707999999999942</v>
      </c>
      <c r="CG214" s="313"/>
      <c r="CH214" s="89">
        <f t="shared" ca="1" si="218"/>
        <v>1.2707999999999942</v>
      </c>
      <c r="CI214" s="58">
        <f ca="1">IFERROR(IF($I214="y",'Raw Weather Data'!CI212-$N214,"-"),"-")</f>
        <v>-1.504800000000003</v>
      </c>
      <c r="CJ214" s="313"/>
      <c r="CK214" s="89">
        <f t="shared" ca="1" si="219"/>
        <v>1.504800000000003</v>
      </c>
      <c r="CL214" s="46">
        <f ca="1">IFERROR(IF($I214="y",'Raw Weather Data'!CL212-$N214,"-"),"-")</f>
        <v>-0.78480000000000416</v>
      </c>
      <c r="CM214" s="313"/>
      <c r="CN214" s="89">
        <f t="shared" ca="1" si="220"/>
        <v>0.78480000000000416</v>
      </c>
      <c r="CO214" s="58">
        <f ca="1">IFERROR(IF($I214="y",'Raw Weather Data'!CO212-$N214,"-"),"-")</f>
        <v>-0.9468000000000103</v>
      </c>
      <c r="CP214" s="313"/>
      <c r="CQ214" s="89">
        <f t="shared" ca="1" si="221"/>
        <v>0.9468000000000103</v>
      </c>
      <c r="CR214" s="58">
        <f ca="1">IFERROR(IF($I214="y",'Raw Weather Data'!CR212-$N214,"-"),"-")</f>
        <v>1.2671999999999883</v>
      </c>
      <c r="CS214" s="313"/>
      <c r="CT214" s="89">
        <f t="shared" ca="1" si="222"/>
        <v>1.2671999999999883</v>
      </c>
      <c r="CU214" s="58">
        <f ca="1">IFERROR(IF($I214="y",'Raw Weather Data'!CU212-$N214,"-"),"-")</f>
        <v>2.2751999999999981</v>
      </c>
      <c r="CV214" s="313"/>
      <c r="CW214" s="89">
        <f t="shared" ca="1" si="223"/>
        <v>2.2751999999999981</v>
      </c>
      <c r="CX214" s="58">
        <f ca="1">IFERROR(IF($I214="y",'Raw Weather Data'!CX212-$N214,"-"),"-")</f>
        <v>2.8331999999999908</v>
      </c>
      <c r="CY214" s="313"/>
      <c r="CZ214" s="89">
        <f t="shared" ca="1" si="224"/>
        <v>2.8331999999999908</v>
      </c>
      <c r="DA214" s="58">
        <f ca="1">IFERROR(IF($I214="y",'Raw Weather Data'!DA212-$N214,"-"),"-")</f>
        <v>1.6992000000000047</v>
      </c>
      <c r="DB214" s="313"/>
      <c r="DC214" s="89">
        <f t="shared" ca="1" si="225"/>
        <v>1.6992000000000047</v>
      </c>
      <c r="DD214" s="58">
        <f ca="1">IFERROR(IF($I214="y",'Raw Weather Data'!DD212-$N214,"-"),"-")</f>
        <v>2.167199999999994</v>
      </c>
      <c r="DE214" s="313"/>
      <c r="DF214" s="89">
        <f t="shared" ca="1" si="226"/>
        <v>2.167199999999994</v>
      </c>
      <c r="DG214" s="313" t="str">
        <f ca="1">IFERROR(IF($I214="y",'Raw Weather Data'!DG212-$N214,"-"),"-")</f>
        <v>-</v>
      </c>
      <c r="DH214" s="313"/>
      <c r="DI214" s="313" t="str">
        <f t="shared" ca="1" si="200"/>
        <v>-</v>
      </c>
      <c r="DL214" s="63">
        <f ca="1">IFERROR(IF($I214="y",'Raw Weather Data'!DL212-$N214,"-"),"-")</f>
        <v>-3.1248000000000076</v>
      </c>
      <c r="DM214" s="313"/>
      <c r="DN214" s="89">
        <f t="shared" ca="1" si="227"/>
        <v>3.1248000000000076</v>
      </c>
      <c r="DO214" s="58">
        <f ca="1">IFERROR(IF($I214="y",'Raw Weather Data'!DO212-$N214,"-"),"-")</f>
        <v>-2.5308000000000135</v>
      </c>
      <c r="DP214" s="313"/>
      <c r="DQ214" s="89">
        <f t="shared" ca="1" si="228"/>
        <v>2.5308000000000135</v>
      </c>
      <c r="DR214" s="58">
        <f ca="1">IFERROR(IF($I214="y",'Raw Weather Data'!DR212-$N214,"-"),"-")</f>
        <v>-0.87480000000000757</v>
      </c>
      <c r="DS214" s="313"/>
      <c r="DT214" s="89">
        <f t="shared" ca="1" si="229"/>
        <v>0.87480000000000757</v>
      </c>
      <c r="DU214" s="58">
        <f ca="1">IFERROR(IF($I214="y",'Raw Weather Data'!DU212-$N214,"-"),"-")</f>
        <v>-0.55079999999999529</v>
      </c>
      <c r="DV214" s="313"/>
      <c r="DW214" s="89">
        <f t="shared" ca="1" si="230"/>
        <v>0.55079999999999529</v>
      </c>
      <c r="DX214" s="58">
        <f ca="1">IFERROR(IF($I214="y",'Raw Weather Data'!DX212-$N214,"-"),"-")</f>
        <v>0.70919999999999561</v>
      </c>
      <c r="DY214" s="313"/>
      <c r="DZ214" s="89">
        <f t="shared" ca="1" si="231"/>
        <v>0.70919999999999561</v>
      </c>
      <c r="EA214" s="58">
        <f ca="1">IFERROR(IF($I214="y",'Raw Weather Data'!EA212-$N214,"-"),"-")</f>
        <v>-0.7488000000000028</v>
      </c>
      <c r="EB214" s="313"/>
      <c r="EC214" s="89">
        <f t="shared" ca="1" si="201"/>
        <v>0.7488000000000028</v>
      </c>
      <c r="ED214" s="58">
        <f ca="1">IFERROR(IF($I214="y",'Raw Weather Data'!ED212-$N214,"-"),"-")</f>
        <v>-1.0548000000000144</v>
      </c>
      <c r="EE214" s="313"/>
      <c r="EF214" s="89">
        <f t="shared" ca="1" si="232"/>
        <v>1.0548000000000144</v>
      </c>
      <c r="EG214" s="58">
        <f ca="1">IFERROR(IF($I214="y",'Raw Weather Data'!EG212-$N214,"-"),"-")</f>
        <v>2.5199999999998113E-2</v>
      </c>
      <c r="EH214" s="313"/>
      <c r="EI214" s="89">
        <f t="shared" ca="1" si="233"/>
        <v>2.5199999999998113E-2</v>
      </c>
      <c r="EJ214" s="46">
        <f ca="1">IFERROR(IF($I214="y",'Raw Weather Data'!EJ212-$N214,"-"),"-")</f>
        <v>-0.56880000000001019</v>
      </c>
      <c r="EK214" s="313"/>
      <c r="EL214" s="89">
        <f t="shared" ca="1" si="234"/>
        <v>0.56880000000001019</v>
      </c>
      <c r="EM214" s="58">
        <f ca="1">IFERROR(IF($I214="y",'Raw Weather Data'!EM212-$N214,"-"),"-")</f>
        <v>-0.85680000000000689</v>
      </c>
      <c r="EN214" s="313"/>
      <c r="EO214" s="89">
        <f t="shared" ca="1" si="235"/>
        <v>0.85680000000000689</v>
      </c>
      <c r="EP214" s="58">
        <f ca="1">IFERROR(IF($I214="y",'Raw Weather Data'!EP212-$N214,"-"),"-")</f>
        <v>2.167199999999994</v>
      </c>
      <c r="EQ214" s="313"/>
      <c r="ER214" s="89">
        <f t="shared" ca="1" si="236"/>
        <v>2.167199999999994</v>
      </c>
      <c r="ES214" s="58">
        <f ca="1">IFERROR(IF($I214="y",'Raw Weather Data'!ES212-$N214,"-"),"-")</f>
        <v>4.0571999999999946</v>
      </c>
      <c r="ET214" s="313"/>
      <c r="EU214" s="89">
        <f t="shared" ca="1" si="237"/>
        <v>4.0571999999999946</v>
      </c>
      <c r="EV214" s="58">
        <f ca="1">IFERROR(IF($I214="y",'Raw Weather Data'!EV212-$N214,"-"),"-")</f>
        <v>1.7172000000000054</v>
      </c>
      <c r="EW214" s="313"/>
      <c r="EX214" s="89">
        <f t="shared" ca="1" si="238"/>
        <v>1.7172000000000054</v>
      </c>
      <c r="EY214" s="58">
        <f ca="1">IFERROR(IF($I214="y",'Raw Weather Data'!EY212-$N214,"-"),"-")</f>
        <v>0.20519999999999072</v>
      </c>
      <c r="EZ214" s="313"/>
      <c r="FA214" s="89">
        <f t="shared" ca="1" si="239"/>
        <v>0.20519999999999072</v>
      </c>
      <c r="FB214" s="58" t="str">
        <f ca="1">IFERROR(IF($I214="y",'Raw Weather Data'!FB212-$N214,"-"),"-")</f>
        <v>-</v>
      </c>
      <c r="FC214" s="313"/>
      <c r="FD214" s="89" t="str">
        <f t="shared" ca="1" si="202"/>
        <v>-</v>
      </c>
      <c r="FE214" s="313"/>
      <c r="FF214" s="313"/>
      <c r="FG214" s="313"/>
      <c r="FJ214" s="63">
        <f ca="1">IFERROR(IF($I214="y",'Raw Weather Data'!FJ212-$N214,"-"),"-")</f>
        <v>-3.1248000000000076</v>
      </c>
      <c r="FK214" s="313"/>
      <c r="FL214" s="89">
        <f t="shared" ca="1" si="240"/>
        <v>3.1248000000000076</v>
      </c>
      <c r="FM214" s="58">
        <f ca="1">IFERROR(IF($I214="y",'Raw Weather Data'!FM212-$N214,"-"),"-")</f>
        <v>-2.5308000000000135</v>
      </c>
      <c r="FN214" s="313"/>
      <c r="FO214" s="89">
        <f t="shared" ca="1" si="241"/>
        <v>2.5308000000000135</v>
      </c>
      <c r="FP214" s="58">
        <f ca="1">IFERROR(IF($I214="y",'Raw Weather Data'!FP212-$N214,"-"),"-")</f>
        <v>-0.87480000000000757</v>
      </c>
      <c r="FQ214" s="313"/>
      <c r="FR214" s="89">
        <f t="shared" ca="1" si="242"/>
        <v>0.87480000000000757</v>
      </c>
      <c r="FS214" s="58">
        <f ca="1">IFERROR(IF($I214="y",'Raw Weather Data'!FS212-$N214,"-"),"-")</f>
        <v>-0.55079999999999529</v>
      </c>
      <c r="FT214" s="313"/>
      <c r="FU214" s="89">
        <f t="shared" ca="1" si="243"/>
        <v>0.55079999999999529</v>
      </c>
      <c r="FV214" s="58">
        <f ca="1">IFERROR(IF($I214="y",'Raw Weather Data'!FV212-$N214,"-"),"-")</f>
        <v>0.70919999999999561</v>
      </c>
      <c r="FW214" s="313"/>
      <c r="FX214" s="89">
        <f t="shared" ca="1" si="244"/>
        <v>0.70919999999999561</v>
      </c>
      <c r="FY214" s="58">
        <f ca="1">IFERROR(IF($I214="y",'Raw Weather Data'!FY212-$N214,"-"),"-")</f>
        <v>-0.7488000000000028</v>
      </c>
      <c r="FZ214" s="313"/>
      <c r="GA214" s="89">
        <f t="shared" ca="1" si="245"/>
        <v>0.7488000000000028</v>
      </c>
      <c r="GB214" s="58">
        <f ca="1">IFERROR(IF($I214="y",'Raw Weather Data'!GB212-$N214,"-"),"-")</f>
        <v>-1.0548000000000144</v>
      </c>
      <c r="GC214" s="313"/>
      <c r="GD214" s="89">
        <f t="shared" ca="1" si="246"/>
        <v>1.0548000000000144</v>
      </c>
      <c r="GE214" s="58">
        <f ca="1">IFERROR(IF($I214="y",'Raw Weather Data'!GE212-$N214,"-"),"-")</f>
        <v>2.5199999999998113E-2</v>
      </c>
      <c r="GF214" s="313"/>
      <c r="GG214" s="89">
        <f t="shared" ca="1" si="247"/>
        <v>2.5199999999998113E-2</v>
      </c>
      <c r="GH214" s="46">
        <f ca="1">IFERROR(IF($I214="y",'Raw Weather Data'!GH212-$N214,"-"),"-")</f>
        <v>-0.56880000000001019</v>
      </c>
      <c r="GI214" s="313"/>
      <c r="GJ214" s="89">
        <f t="shared" ca="1" si="203"/>
        <v>0.56880000000001019</v>
      </c>
      <c r="GK214" s="58">
        <f ca="1">IFERROR(IF($I214="y",'Raw Weather Data'!GK212-$N214,"-"),"-")</f>
        <v>-0.85680000000000689</v>
      </c>
      <c r="GL214" s="313"/>
      <c r="GM214" s="89">
        <f t="shared" ca="1" si="248"/>
        <v>0.85680000000000689</v>
      </c>
      <c r="GN214" s="58">
        <f ca="1">IFERROR(IF($I214="y",'Raw Weather Data'!GN212-$N214,"-"),"-")</f>
        <v>2.167199999999994</v>
      </c>
      <c r="GO214" s="313"/>
      <c r="GP214" s="89">
        <f t="shared" ca="1" si="249"/>
        <v>2.167199999999994</v>
      </c>
      <c r="GQ214" s="58">
        <f ca="1">IFERROR(IF($I214="y",'Raw Weather Data'!GQ212-$N214,"-"),"-")</f>
        <v>4.0571999999999946</v>
      </c>
      <c r="GR214" s="313"/>
      <c r="GS214" s="89">
        <f t="shared" ca="1" si="250"/>
        <v>4.0571999999999946</v>
      </c>
      <c r="GT214" s="58">
        <f ca="1">IFERROR(IF($I214="y",'Raw Weather Data'!GT212-$N214,"-"),"-")</f>
        <v>1.7172000000000054</v>
      </c>
      <c r="GU214" s="313"/>
      <c r="GV214" s="89">
        <f t="shared" ca="1" si="251"/>
        <v>1.7172000000000054</v>
      </c>
      <c r="GW214" s="58">
        <f ca="1">IFERROR(IF($I214="y",'Raw Weather Data'!GW212-$N214,"-"),"-")</f>
        <v>0.20519999999999072</v>
      </c>
      <c r="GX214" s="313"/>
      <c r="GY214" s="89">
        <f t="shared" ca="1" si="252"/>
        <v>0.20519999999999072</v>
      </c>
      <c r="GZ214" s="58" t="str">
        <f ca="1">IFERROR(IF($I214="y",'Raw Weather Data'!GZ212-$N214,"-"),"-")</f>
        <v>-</v>
      </c>
      <c r="HA214" s="313"/>
      <c r="HB214" s="89" t="str">
        <f t="shared" ca="1" si="204"/>
        <v>-</v>
      </c>
      <c r="HC214" s="313"/>
      <c r="HD214" s="313"/>
      <c r="HE214" s="313"/>
    </row>
    <row r="215" spans="8:213" x14ac:dyDescent="0.35">
      <c r="H215" s="301">
        <f t="shared" si="255"/>
        <v>29</v>
      </c>
      <c r="I215" s="301">
        <f t="shared" si="255"/>
        <v>0</v>
      </c>
      <c r="M215" s="146">
        <f t="shared" ref="M215:N215" ca="1" si="257">M50</f>
        <v>44763</v>
      </c>
      <c r="N215" s="151">
        <f t="shared" ca="1" si="257"/>
        <v>81.873860000000008</v>
      </c>
      <c r="P215" s="152" t="str">
        <f>IFERROR(IF($I215="y",'Raw Weather Data'!P213-$N215,"-"),"-")</f>
        <v>-</v>
      </c>
      <c r="Q215" s="314"/>
      <c r="R215" s="153" t="str">
        <f t="shared" si="192"/>
        <v>-</v>
      </c>
      <c r="S215" s="149" t="str">
        <f>IFERROR(IF($I215="y",'Raw Weather Data'!S213-$N215,"-"),"-")</f>
        <v>-</v>
      </c>
      <c r="T215" s="314"/>
      <c r="U215" s="153" t="str">
        <f t="shared" si="193"/>
        <v>-</v>
      </c>
      <c r="V215" s="149" t="str">
        <f>IFERROR(IF($I215="y",'Raw Weather Data'!V213-$N215,"-"),"-")</f>
        <v>-</v>
      </c>
      <c r="W215" s="314"/>
      <c r="X215" s="153" t="str">
        <f t="shared" si="194"/>
        <v>-</v>
      </c>
      <c r="Y215" s="149" t="str">
        <f>IFERROR(IF($I215="y",'Raw Weather Data'!Y213-$N215,"-"),"-")</f>
        <v>-</v>
      </c>
      <c r="Z215" s="314"/>
      <c r="AA215" s="153" t="str">
        <f t="shared" si="195"/>
        <v>-</v>
      </c>
      <c r="AB215" s="149" t="str">
        <f>IFERROR(IF($I215="y",'Raw Weather Data'!AB213-$N215,"-"),"-")</f>
        <v>-</v>
      </c>
      <c r="AC215" s="314"/>
      <c r="AD215" s="153" t="str">
        <f t="shared" si="196"/>
        <v>-</v>
      </c>
      <c r="AE215" s="149" t="str">
        <f>IFERROR(IF($I215="y",'Raw Weather Data'!AE213-$N215,"-"),"-")</f>
        <v>-</v>
      </c>
      <c r="AF215" s="314"/>
      <c r="AG215" s="153" t="str">
        <f t="shared" si="197"/>
        <v>-</v>
      </c>
      <c r="AH215" s="149" t="str">
        <f>IFERROR(IF($I215="y",'Raw Weather Data'!AH213-$N215,"-"),"-")</f>
        <v>-</v>
      </c>
      <c r="AI215" s="314"/>
      <c r="AJ215" s="153" t="str">
        <f t="shared" si="198"/>
        <v>-</v>
      </c>
      <c r="AK215" s="149" t="str">
        <f>IFERROR(IF($I215="y",'Raw Weather Data'!AK213-$N215,"-"),"-")</f>
        <v>-</v>
      </c>
      <c r="AL215" s="314"/>
      <c r="AM215" s="153" t="str">
        <f t="shared" si="205"/>
        <v>-</v>
      </c>
      <c r="AN215" s="154" t="str">
        <f>IFERROR(IF($I215="y",'Raw Weather Data'!AN213-$N215,"-"),"-")</f>
        <v>-</v>
      </c>
      <c r="AO215" s="314"/>
      <c r="AP215" s="153" t="str">
        <f t="shared" si="206"/>
        <v>-</v>
      </c>
      <c r="AQ215" s="149" t="str">
        <f>IFERROR(IF($I215="y",'Raw Weather Data'!AQ213-$N215,"-"),"-")</f>
        <v>-</v>
      </c>
      <c r="AR215" s="314"/>
      <c r="AS215" s="153" t="str">
        <f t="shared" si="207"/>
        <v>-</v>
      </c>
      <c r="AT215" s="149" t="str">
        <f>IFERROR(IF($I215="y",'Raw Weather Data'!AT213-$N215,"-"),"-")</f>
        <v>-</v>
      </c>
      <c r="AU215" s="314"/>
      <c r="AV215" s="153" t="str">
        <f t="shared" si="208"/>
        <v>-</v>
      </c>
      <c r="AW215" s="149" t="str">
        <f>IFERROR(IF($I215="y",'Raw Weather Data'!AW213-$N215,"-"),"-")</f>
        <v>-</v>
      </c>
      <c r="AX215" s="314"/>
      <c r="AY215" s="153" t="str">
        <f t="shared" si="209"/>
        <v>-</v>
      </c>
      <c r="AZ215" s="149" t="str">
        <f>IFERROR(IF($I215="y",'Raw Weather Data'!AZ213-$N215,"-"),"-")</f>
        <v>-</v>
      </c>
      <c r="BA215" s="314"/>
      <c r="BB215" s="153" t="str">
        <f t="shared" si="210"/>
        <v>-</v>
      </c>
      <c r="BC215" s="149" t="str">
        <f>IFERROR(IF($I215="y",'Raw Weather Data'!BC213-$N215,"-"),"-")</f>
        <v>-</v>
      </c>
      <c r="BD215" s="314"/>
      <c r="BE215" s="153" t="str">
        <f t="shared" si="211"/>
        <v>-</v>
      </c>
      <c r="BF215" s="149" t="str">
        <f>IFERROR(IF($I215="y",'Raw Weather Data'!BF213-$N215,"-"),"-")</f>
        <v>-</v>
      </c>
      <c r="BG215" s="314"/>
      <c r="BH215" s="153" t="str">
        <f t="shared" si="212"/>
        <v>-</v>
      </c>
      <c r="BI215" s="306"/>
      <c r="BJ215" s="306"/>
      <c r="BK215" s="308"/>
      <c r="BN215" s="152" t="str">
        <f>IFERROR(IF($I215="y",'Raw Weather Data'!BN213-$N215,"-"),"-")</f>
        <v>-</v>
      </c>
      <c r="BO215" s="314"/>
      <c r="BP215" s="153"/>
      <c r="BQ215" s="149" t="str">
        <f>IFERROR(IF($I215="y",'Raw Weather Data'!BQ213-$N215,"-"),"-")</f>
        <v>-</v>
      </c>
      <c r="BR215" s="314"/>
      <c r="BS215" s="153" t="str">
        <f t="shared" si="213"/>
        <v>-</v>
      </c>
      <c r="BT215" s="149" t="str">
        <f>IFERROR(IF($I215="y",'Raw Weather Data'!BT213-$N215,"-"),"-")</f>
        <v>-</v>
      </c>
      <c r="BU215" s="314"/>
      <c r="BV215" s="153" t="str">
        <f t="shared" si="214"/>
        <v>-</v>
      </c>
      <c r="BW215" s="149" t="str">
        <f>IFERROR(IF($I215="y",'Raw Weather Data'!BW213-$N215,"-"),"-")</f>
        <v>-</v>
      </c>
      <c r="BX215" s="314"/>
      <c r="BY215" s="153" t="str">
        <f t="shared" si="215"/>
        <v>-</v>
      </c>
      <c r="BZ215" s="149" t="str">
        <f>IFERROR(IF($I215="y",'Raw Weather Data'!BZ213-$N215,"-"),"-")</f>
        <v>-</v>
      </c>
      <c r="CA215" s="314"/>
      <c r="CB215" s="153" t="str">
        <f t="shared" si="216"/>
        <v>-</v>
      </c>
      <c r="CC215" s="149" t="str">
        <f>IFERROR(IF($I215="y",'Raw Weather Data'!CC213-$N215,"-"),"-")</f>
        <v>-</v>
      </c>
      <c r="CD215" s="314"/>
      <c r="CE215" s="153" t="str">
        <f t="shared" si="217"/>
        <v>-</v>
      </c>
      <c r="CF215" s="149" t="str">
        <f>IFERROR(IF($I215="y",'Raw Weather Data'!CF213-$N215,"-"),"-")</f>
        <v>-</v>
      </c>
      <c r="CG215" s="314"/>
      <c r="CH215" s="153" t="str">
        <f t="shared" si="218"/>
        <v>-</v>
      </c>
      <c r="CI215" s="149" t="str">
        <f>IFERROR(IF($I215="y",'Raw Weather Data'!CI213-$N215,"-"),"-")</f>
        <v>-</v>
      </c>
      <c r="CJ215" s="314"/>
      <c r="CK215" s="153" t="str">
        <f t="shared" si="219"/>
        <v>-</v>
      </c>
      <c r="CL215" s="154" t="str">
        <f>IFERROR(IF($I215="y",'Raw Weather Data'!CL213-$N215,"-"),"-")</f>
        <v>-</v>
      </c>
      <c r="CM215" s="314"/>
      <c r="CN215" s="153" t="str">
        <f t="shared" si="220"/>
        <v>-</v>
      </c>
      <c r="CO215" s="149" t="str">
        <f>IFERROR(IF($I215="y",'Raw Weather Data'!CO213-$N215,"-"),"-")</f>
        <v>-</v>
      </c>
      <c r="CP215" s="314"/>
      <c r="CQ215" s="153" t="str">
        <f t="shared" si="221"/>
        <v>-</v>
      </c>
      <c r="CR215" s="149" t="str">
        <f>IFERROR(IF($I215="y",'Raw Weather Data'!CR213-$N215,"-"),"-")</f>
        <v>-</v>
      </c>
      <c r="CS215" s="314"/>
      <c r="CT215" s="153" t="str">
        <f t="shared" si="222"/>
        <v>-</v>
      </c>
      <c r="CU215" s="149" t="str">
        <f>IFERROR(IF($I215="y",'Raw Weather Data'!CU213-$N215,"-"),"-")</f>
        <v>-</v>
      </c>
      <c r="CV215" s="314"/>
      <c r="CW215" s="153" t="str">
        <f t="shared" si="223"/>
        <v>-</v>
      </c>
      <c r="CX215" s="149" t="str">
        <f>IFERROR(IF($I215="y",'Raw Weather Data'!CX213-$N215,"-"),"-")</f>
        <v>-</v>
      </c>
      <c r="CY215" s="314"/>
      <c r="CZ215" s="153" t="str">
        <f t="shared" si="224"/>
        <v>-</v>
      </c>
      <c r="DA215" s="149" t="str">
        <f>IFERROR(IF($I215="y",'Raw Weather Data'!DA213-$N215,"-"),"-")</f>
        <v>-</v>
      </c>
      <c r="DB215" s="314"/>
      <c r="DC215" s="153" t="str">
        <f t="shared" si="225"/>
        <v>-</v>
      </c>
      <c r="DD215" s="149" t="str">
        <f>IFERROR(IF($I215="y",'Raw Weather Data'!DD213-$N215,"-"),"-")</f>
        <v>-</v>
      </c>
      <c r="DE215" s="314"/>
      <c r="DF215" s="153" t="str">
        <f t="shared" si="226"/>
        <v>-</v>
      </c>
      <c r="DG215" s="314" t="str">
        <f>IFERROR(IF($I215="y",'Raw Weather Data'!DG213-$N215,"-"),"-")</f>
        <v>-</v>
      </c>
      <c r="DH215" s="314"/>
      <c r="DI215" s="314"/>
      <c r="DL215" s="152" t="str">
        <f>IFERROR(IF($I215="y",'Raw Weather Data'!DL213-$N215,"-"),"-")</f>
        <v>-</v>
      </c>
      <c r="DM215" s="314"/>
      <c r="DN215" s="153" t="str">
        <f t="shared" si="227"/>
        <v>-</v>
      </c>
      <c r="DO215" s="149" t="str">
        <f>IFERROR(IF($I215="y",'Raw Weather Data'!DO213-$N215,"-"),"-")</f>
        <v>-</v>
      </c>
      <c r="DP215" s="314"/>
      <c r="DQ215" s="153" t="str">
        <f t="shared" si="228"/>
        <v>-</v>
      </c>
      <c r="DR215" s="149" t="str">
        <f>IFERROR(IF($I215="y",'Raw Weather Data'!DR213-$N215,"-"),"-")</f>
        <v>-</v>
      </c>
      <c r="DS215" s="314"/>
      <c r="DT215" s="153" t="str">
        <f t="shared" si="229"/>
        <v>-</v>
      </c>
      <c r="DU215" s="149" t="str">
        <f>IFERROR(IF($I215="y",'Raw Weather Data'!DU213-$N215,"-"),"-")</f>
        <v>-</v>
      </c>
      <c r="DV215" s="314"/>
      <c r="DW215" s="153" t="str">
        <f t="shared" si="230"/>
        <v>-</v>
      </c>
      <c r="DX215" s="149" t="str">
        <f>IFERROR(IF($I215="y",'Raw Weather Data'!DX213-$N215,"-"),"-")</f>
        <v>-</v>
      </c>
      <c r="DY215" s="314"/>
      <c r="DZ215" s="153" t="str">
        <f t="shared" si="231"/>
        <v>-</v>
      </c>
      <c r="EA215" s="149" t="str">
        <f>IFERROR(IF($I215="y",'Raw Weather Data'!EA213-$N215,"-"),"-")</f>
        <v>-</v>
      </c>
      <c r="EB215" s="314"/>
      <c r="EC215" s="153"/>
      <c r="ED215" s="149" t="str">
        <f>IFERROR(IF($I215="y",'Raw Weather Data'!ED213-$N215,"-"),"-")</f>
        <v>-</v>
      </c>
      <c r="EE215" s="314"/>
      <c r="EF215" s="153" t="str">
        <f t="shared" si="232"/>
        <v>-</v>
      </c>
      <c r="EG215" s="149" t="str">
        <f>IFERROR(IF($I215="y",'Raw Weather Data'!EG213-$N215,"-"),"-")</f>
        <v>-</v>
      </c>
      <c r="EH215" s="314"/>
      <c r="EI215" s="153" t="str">
        <f t="shared" si="233"/>
        <v>-</v>
      </c>
      <c r="EJ215" s="154" t="str">
        <f>IFERROR(IF($I215="y",'Raw Weather Data'!EJ213-$N215,"-"),"-")</f>
        <v>-</v>
      </c>
      <c r="EK215" s="314"/>
      <c r="EL215" s="153" t="str">
        <f t="shared" si="234"/>
        <v>-</v>
      </c>
      <c r="EM215" s="149" t="str">
        <f>IFERROR(IF($I215="y",'Raw Weather Data'!EM213-$N215,"-"),"-")</f>
        <v>-</v>
      </c>
      <c r="EN215" s="314"/>
      <c r="EO215" s="153" t="str">
        <f t="shared" si="235"/>
        <v>-</v>
      </c>
      <c r="EP215" s="149" t="str">
        <f>IFERROR(IF($I215="y",'Raw Weather Data'!EP213-$N215,"-"),"-")</f>
        <v>-</v>
      </c>
      <c r="EQ215" s="314"/>
      <c r="ER215" s="153" t="str">
        <f t="shared" si="236"/>
        <v>-</v>
      </c>
      <c r="ES215" s="149" t="str">
        <f>IFERROR(IF($I215="y",'Raw Weather Data'!ES213-$N215,"-"),"-")</f>
        <v>-</v>
      </c>
      <c r="ET215" s="314"/>
      <c r="EU215" s="153" t="str">
        <f t="shared" si="237"/>
        <v>-</v>
      </c>
      <c r="EV215" s="149" t="str">
        <f>IFERROR(IF($I215="y",'Raw Weather Data'!EV213-$N215,"-"),"-")</f>
        <v>-</v>
      </c>
      <c r="EW215" s="314"/>
      <c r="EX215" s="153" t="str">
        <f t="shared" si="238"/>
        <v>-</v>
      </c>
      <c r="EY215" s="149" t="str">
        <f>IFERROR(IF($I215="y",'Raw Weather Data'!EY213-$N215,"-"),"-")</f>
        <v>-</v>
      </c>
      <c r="EZ215" s="314"/>
      <c r="FA215" s="153" t="str">
        <f t="shared" si="239"/>
        <v>-</v>
      </c>
      <c r="FB215" s="149" t="str">
        <f>IFERROR(IF($I215="y",'Raw Weather Data'!FB213-$N215,"-"),"-")</f>
        <v>-</v>
      </c>
      <c r="FC215" s="314"/>
      <c r="FD215" s="153"/>
      <c r="FE215" s="314"/>
      <c r="FF215" s="314"/>
      <c r="FG215" s="314"/>
      <c r="FJ215" s="152" t="str">
        <f>IFERROR(IF($I215="y",'Raw Weather Data'!FJ213-$N215,"-"),"-")</f>
        <v>-</v>
      </c>
      <c r="FK215" s="314"/>
      <c r="FL215" s="153" t="str">
        <f t="shared" si="240"/>
        <v>-</v>
      </c>
      <c r="FM215" s="149" t="str">
        <f>IFERROR(IF($I215="y",'Raw Weather Data'!FM213-$N215,"-"),"-")</f>
        <v>-</v>
      </c>
      <c r="FN215" s="314"/>
      <c r="FO215" s="153" t="str">
        <f t="shared" si="241"/>
        <v>-</v>
      </c>
      <c r="FP215" s="149" t="str">
        <f>IFERROR(IF($I215="y",'Raw Weather Data'!FP213-$N215,"-"),"-")</f>
        <v>-</v>
      </c>
      <c r="FQ215" s="314"/>
      <c r="FR215" s="153" t="str">
        <f t="shared" si="242"/>
        <v>-</v>
      </c>
      <c r="FS215" s="149" t="str">
        <f>IFERROR(IF($I215="y",'Raw Weather Data'!FS213-$N215,"-"),"-")</f>
        <v>-</v>
      </c>
      <c r="FT215" s="314"/>
      <c r="FU215" s="153" t="str">
        <f t="shared" si="243"/>
        <v>-</v>
      </c>
      <c r="FV215" s="149" t="str">
        <f>IFERROR(IF($I215="y",'Raw Weather Data'!FV213-$N215,"-"),"-")</f>
        <v>-</v>
      </c>
      <c r="FW215" s="314"/>
      <c r="FX215" s="153" t="str">
        <f t="shared" si="244"/>
        <v>-</v>
      </c>
      <c r="FY215" s="149" t="str">
        <f>IFERROR(IF($I215="y",'Raw Weather Data'!FY213-$N215,"-"),"-")</f>
        <v>-</v>
      </c>
      <c r="FZ215" s="314"/>
      <c r="GA215" s="153" t="str">
        <f t="shared" si="245"/>
        <v>-</v>
      </c>
      <c r="GB215" s="149" t="str">
        <f>IFERROR(IF($I215="y",'Raw Weather Data'!GB213-$N215,"-"),"-")</f>
        <v>-</v>
      </c>
      <c r="GC215" s="314"/>
      <c r="GD215" s="153" t="str">
        <f t="shared" si="246"/>
        <v>-</v>
      </c>
      <c r="GE215" s="149" t="str">
        <f>IFERROR(IF($I215="y",'Raw Weather Data'!GE213-$N215,"-"),"-")</f>
        <v>-</v>
      </c>
      <c r="GF215" s="314"/>
      <c r="GG215" s="153" t="str">
        <f t="shared" si="247"/>
        <v>-</v>
      </c>
      <c r="GH215" s="154" t="str">
        <f>IFERROR(IF($I215="y",'Raw Weather Data'!GH213-$N215,"-"),"-")</f>
        <v>-</v>
      </c>
      <c r="GI215" s="314"/>
      <c r="GJ215" s="153"/>
      <c r="GK215" s="149" t="str">
        <f>IFERROR(IF($I215="y",'Raw Weather Data'!GK213-$N215,"-"),"-")</f>
        <v>-</v>
      </c>
      <c r="GL215" s="314"/>
      <c r="GM215" s="153" t="str">
        <f t="shared" si="248"/>
        <v>-</v>
      </c>
      <c r="GN215" s="149" t="str">
        <f>IFERROR(IF($I215="y",'Raw Weather Data'!GN213-$N215,"-"),"-")</f>
        <v>-</v>
      </c>
      <c r="GO215" s="314"/>
      <c r="GP215" s="153" t="str">
        <f t="shared" si="249"/>
        <v>-</v>
      </c>
      <c r="GQ215" s="149" t="str">
        <f>IFERROR(IF($I215="y",'Raw Weather Data'!GQ213-$N215,"-"),"-")</f>
        <v>-</v>
      </c>
      <c r="GR215" s="314"/>
      <c r="GS215" s="153" t="str">
        <f t="shared" si="250"/>
        <v>-</v>
      </c>
      <c r="GT215" s="149" t="str">
        <f>IFERROR(IF($I215="y",'Raw Weather Data'!GT213-$N215,"-"),"-")</f>
        <v>-</v>
      </c>
      <c r="GU215" s="314"/>
      <c r="GV215" s="153" t="str">
        <f t="shared" si="251"/>
        <v>-</v>
      </c>
      <c r="GW215" s="149" t="str">
        <f>IFERROR(IF($I215="y",'Raw Weather Data'!GW213-$N215,"-"),"-")</f>
        <v>-</v>
      </c>
      <c r="GX215" s="314"/>
      <c r="GY215" s="153" t="str">
        <f t="shared" si="252"/>
        <v>-</v>
      </c>
      <c r="GZ215" s="149" t="str">
        <f>IFERROR(IF($I215="y",'Raw Weather Data'!GZ213-$N215,"-"),"-")</f>
        <v>-</v>
      </c>
      <c r="HA215" s="314"/>
      <c r="HB215" s="153"/>
      <c r="HC215" s="314"/>
      <c r="HD215" s="314"/>
      <c r="HE215" s="314"/>
    </row>
    <row r="216" spans="8:213" ht="16" thickBot="1" x14ac:dyDescent="0.4">
      <c r="H216" s="301">
        <f t="shared" si="255"/>
        <v>30</v>
      </c>
      <c r="I216" s="301" t="str">
        <f t="shared" si="255"/>
        <v>N</v>
      </c>
      <c r="M216" s="120">
        <f t="shared" ref="M216:N216" ca="1" si="258">M51</f>
        <v>44762</v>
      </c>
      <c r="N216" s="121">
        <f t="shared" ca="1" si="258"/>
        <v>81.170060000000007</v>
      </c>
      <c r="P216" s="64" t="str">
        <f>IFERROR(IF($I216="y",'Raw Weather Data'!P214-$N216,"-"),"-")</f>
        <v>-</v>
      </c>
      <c r="Q216" s="315"/>
      <c r="R216" s="90" t="str">
        <f t="shared" si="192"/>
        <v>-</v>
      </c>
      <c r="S216" s="65" t="str">
        <f>IFERROR(IF($I216="y",'Raw Weather Data'!S214-$N216,"-"),"-")</f>
        <v>-</v>
      </c>
      <c r="T216" s="315"/>
      <c r="U216" s="90" t="str">
        <f t="shared" si="193"/>
        <v>-</v>
      </c>
      <c r="V216" s="65" t="str">
        <f>IFERROR(IF($I216="y",'Raw Weather Data'!V214-$N216,"-"),"-")</f>
        <v>-</v>
      </c>
      <c r="W216" s="315"/>
      <c r="X216" s="90" t="str">
        <f t="shared" si="194"/>
        <v>-</v>
      </c>
      <c r="Y216" s="65" t="str">
        <f>IFERROR(IF($I216="y",'Raw Weather Data'!Y214-$N216,"-"),"-")</f>
        <v>-</v>
      </c>
      <c r="Z216" s="315"/>
      <c r="AA216" s="90" t="str">
        <f t="shared" si="195"/>
        <v>-</v>
      </c>
      <c r="AB216" s="65" t="str">
        <f>IFERROR(IF($I216="y",'Raw Weather Data'!AB214-$N216,"-"),"-")</f>
        <v>-</v>
      </c>
      <c r="AC216" s="315"/>
      <c r="AD216" s="90" t="str">
        <f t="shared" si="196"/>
        <v>-</v>
      </c>
      <c r="AE216" s="65" t="str">
        <f>IFERROR(IF($I216="y",'Raw Weather Data'!AE214-$N216,"-"),"-")</f>
        <v>-</v>
      </c>
      <c r="AF216" s="315"/>
      <c r="AG216" s="90" t="str">
        <f t="shared" si="197"/>
        <v>-</v>
      </c>
      <c r="AH216" s="65" t="str">
        <f>IFERROR(IF($I216="y",'Raw Weather Data'!AH214-$N216,"-"),"-")</f>
        <v>-</v>
      </c>
      <c r="AI216" s="315"/>
      <c r="AJ216" s="90" t="str">
        <f t="shared" si="198"/>
        <v>-</v>
      </c>
      <c r="AK216" s="65" t="str">
        <f>IFERROR(IF($I216="y",'Raw Weather Data'!AK214-$N216,"-"),"-")</f>
        <v>-</v>
      </c>
      <c r="AL216" s="315"/>
      <c r="AM216" s="90" t="str">
        <f t="shared" si="205"/>
        <v>-</v>
      </c>
      <c r="AN216" s="66" t="str">
        <f>IFERROR(IF($I216="y",'Raw Weather Data'!AN214-$N216,"-"),"-")</f>
        <v>-</v>
      </c>
      <c r="AO216" s="315"/>
      <c r="AP216" s="90" t="str">
        <f t="shared" si="206"/>
        <v>-</v>
      </c>
      <c r="AQ216" s="65" t="str">
        <f>IFERROR(IF($I216="y",'Raw Weather Data'!AQ214-$N216,"-"),"-")</f>
        <v>-</v>
      </c>
      <c r="AR216" s="315"/>
      <c r="AS216" s="90" t="str">
        <f t="shared" si="207"/>
        <v>-</v>
      </c>
      <c r="AT216" s="65" t="str">
        <f>IFERROR(IF($I216="y",'Raw Weather Data'!AT214-$N216,"-"),"-")</f>
        <v>-</v>
      </c>
      <c r="AU216" s="315"/>
      <c r="AV216" s="90" t="str">
        <f t="shared" si="208"/>
        <v>-</v>
      </c>
      <c r="AW216" s="65" t="str">
        <f>IFERROR(IF($I216="y",'Raw Weather Data'!AW214-$N216,"-"),"-")</f>
        <v>-</v>
      </c>
      <c r="AX216" s="315"/>
      <c r="AY216" s="90" t="str">
        <f t="shared" si="209"/>
        <v>-</v>
      </c>
      <c r="AZ216" s="65" t="str">
        <f>IFERROR(IF($I216="y",'Raw Weather Data'!AZ214-$N216,"-"),"-")</f>
        <v>-</v>
      </c>
      <c r="BA216" s="315"/>
      <c r="BB216" s="90" t="str">
        <f t="shared" si="210"/>
        <v>-</v>
      </c>
      <c r="BC216" s="65" t="str">
        <f>IFERROR(IF($I216="y",'Raw Weather Data'!BC214-$N216,"-"),"-")</f>
        <v>-</v>
      </c>
      <c r="BD216" s="315"/>
      <c r="BE216" s="90" t="str">
        <f t="shared" si="211"/>
        <v>-</v>
      </c>
      <c r="BF216" s="65" t="str">
        <f>IFERROR(IF($I216="y",'Raw Weather Data'!BF214-$N216,"-"),"-")</f>
        <v>-</v>
      </c>
      <c r="BG216" s="315"/>
      <c r="BH216" s="90" t="str">
        <f t="shared" si="212"/>
        <v>-</v>
      </c>
      <c r="BI216" s="309"/>
      <c r="BJ216" s="309"/>
      <c r="BK216" s="311"/>
      <c r="BN216" s="64" t="str">
        <f>IFERROR(IF($I216="y",'Raw Weather Data'!BN214-$N216,"-"),"-")</f>
        <v>-</v>
      </c>
      <c r="BO216" s="315"/>
      <c r="BP216" s="90" t="str">
        <f>IFERROR(ABS(BN216),"-")</f>
        <v>-</v>
      </c>
      <c r="BQ216" s="65" t="str">
        <f>IFERROR(IF($I216="y",'Raw Weather Data'!BQ214-$N216,"-"),"-")</f>
        <v>-</v>
      </c>
      <c r="BR216" s="315"/>
      <c r="BS216" s="90" t="str">
        <f t="shared" si="213"/>
        <v>-</v>
      </c>
      <c r="BT216" s="65" t="str">
        <f>IFERROR(IF($I216="y",'Raw Weather Data'!BT214-$N216,"-"),"-")</f>
        <v>-</v>
      </c>
      <c r="BU216" s="315"/>
      <c r="BV216" s="90" t="str">
        <f t="shared" si="214"/>
        <v>-</v>
      </c>
      <c r="BW216" s="65" t="str">
        <f>IFERROR(IF($I216="y",'Raw Weather Data'!BW214-$N216,"-"),"-")</f>
        <v>-</v>
      </c>
      <c r="BX216" s="315"/>
      <c r="BY216" s="90" t="str">
        <f t="shared" si="215"/>
        <v>-</v>
      </c>
      <c r="BZ216" s="65" t="str">
        <f>IFERROR(IF($I216="y",'Raw Weather Data'!BZ214-$N216,"-"),"-")</f>
        <v>-</v>
      </c>
      <c r="CA216" s="315"/>
      <c r="CB216" s="90" t="str">
        <f t="shared" si="216"/>
        <v>-</v>
      </c>
      <c r="CC216" s="65" t="str">
        <f>IFERROR(IF($I216="y",'Raw Weather Data'!CC214-$N216,"-"),"-")</f>
        <v>-</v>
      </c>
      <c r="CD216" s="315"/>
      <c r="CE216" s="90" t="str">
        <f t="shared" si="217"/>
        <v>-</v>
      </c>
      <c r="CF216" s="65" t="str">
        <f>IFERROR(IF($I216="y",'Raw Weather Data'!CF214-$N216,"-"),"-")</f>
        <v>-</v>
      </c>
      <c r="CG216" s="315"/>
      <c r="CH216" s="90" t="str">
        <f t="shared" si="218"/>
        <v>-</v>
      </c>
      <c r="CI216" s="65" t="str">
        <f>IFERROR(IF($I216="y",'Raw Weather Data'!CI214-$N216,"-"),"-")</f>
        <v>-</v>
      </c>
      <c r="CJ216" s="315"/>
      <c r="CK216" s="90" t="str">
        <f t="shared" si="219"/>
        <v>-</v>
      </c>
      <c r="CL216" s="66" t="str">
        <f>IFERROR(IF($I216="y",'Raw Weather Data'!CL214-$N216,"-"),"-")</f>
        <v>-</v>
      </c>
      <c r="CM216" s="315"/>
      <c r="CN216" s="90" t="str">
        <f t="shared" si="220"/>
        <v>-</v>
      </c>
      <c r="CO216" s="65" t="str">
        <f>IFERROR(IF($I216="y",'Raw Weather Data'!CO214-$N216,"-"),"-")</f>
        <v>-</v>
      </c>
      <c r="CP216" s="315"/>
      <c r="CQ216" s="90" t="str">
        <f t="shared" si="221"/>
        <v>-</v>
      </c>
      <c r="CR216" s="65" t="str">
        <f>IFERROR(IF($I216="y",'Raw Weather Data'!CR214-$N216,"-"),"-")</f>
        <v>-</v>
      </c>
      <c r="CS216" s="315"/>
      <c r="CT216" s="90" t="str">
        <f t="shared" si="222"/>
        <v>-</v>
      </c>
      <c r="CU216" s="65" t="str">
        <f>IFERROR(IF($I216="y",'Raw Weather Data'!CU214-$N216,"-"),"-")</f>
        <v>-</v>
      </c>
      <c r="CV216" s="315"/>
      <c r="CW216" s="90" t="str">
        <f t="shared" si="223"/>
        <v>-</v>
      </c>
      <c r="CX216" s="65" t="str">
        <f>IFERROR(IF($I216="y",'Raw Weather Data'!CX214-$N216,"-"),"-")</f>
        <v>-</v>
      </c>
      <c r="CY216" s="315"/>
      <c r="CZ216" s="90" t="str">
        <f t="shared" si="224"/>
        <v>-</v>
      </c>
      <c r="DA216" s="65" t="str">
        <f>IFERROR(IF($I216="y",'Raw Weather Data'!DA214-$N216,"-"),"-")</f>
        <v>-</v>
      </c>
      <c r="DB216" s="315"/>
      <c r="DC216" s="90" t="str">
        <f t="shared" si="225"/>
        <v>-</v>
      </c>
      <c r="DD216" s="65" t="str">
        <f>IFERROR(IF($I216="y",'Raw Weather Data'!DD214-$N216,"-"),"-")</f>
        <v>-</v>
      </c>
      <c r="DE216" s="315"/>
      <c r="DF216" s="90" t="str">
        <f t="shared" si="226"/>
        <v>-</v>
      </c>
      <c r="DG216" s="315" t="str">
        <f>IFERROR(IF($I216="y",'Raw Weather Data'!DG214-$N216,"-"),"-")</f>
        <v>-</v>
      </c>
      <c r="DH216" s="315"/>
      <c r="DI216" s="315" t="str">
        <f>IFERROR(ABS(DG216),"-")</f>
        <v>-</v>
      </c>
      <c r="DL216" s="64" t="str">
        <f>IFERROR(IF($I216="y",'Raw Weather Data'!DL214-$N216,"-"),"-")</f>
        <v>-</v>
      </c>
      <c r="DM216" s="315"/>
      <c r="DN216" s="90" t="str">
        <f t="shared" si="227"/>
        <v>-</v>
      </c>
      <c r="DO216" s="65" t="str">
        <f>IFERROR(IF($I216="y",'Raw Weather Data'!DO214-$N216,"-"),"-")</f>
        <v>-</v>
      </c>
      <c r="DP216" s="315"/>
      <c r="DQ216" s="90" t="str">
        <f t="shared" si="228"/>
        <v>-</v>
      </c>
      <c r="DR216" s="65" t="str">
        <f>IFERROR(IF($I216="y",'Raw Weather Data'!DR214-$N216,"-"),"-")</f>
        <v>-</v>
      </c>
      <c r="DS216" s="315"/>
      <c r="DT216" s="90" t="str">
        <f t="shared" si="229"/>
        <v>-</v>
      </c>
      <c r="DU216" s="65" t="str">
        <f>IFERROR(IF($I216="y",'Raw Weather Data'!DU214-$N216,"-"),"-")</f>
        <v>-</v>
      </c>
      <c r="DV216" s="315"/>
      <c r="DW216" s="90" t="str">
        <f t="shared" si="230"/>
        <v>-</v>
      </c>
      <c r="DX216" s="65" t="str">
        <f>IFERROR(IF($I216="y",'Raw Weather Data'!DX214-$N216,"-"),"-")</f>
        <v>-</v>
      </c>
      <c r="DY216" s="315"/>
      <c r="DZ216" s="90" t="str">
        <f t="shared" si="231"/>
        <v>-</v>
      </c>
      <c r="EA216" s="65" t="str">
        <f>IFERROR(IF($I216="y",'Raw Weather Data'!EA214-$N216,"-"),"-")</f>
        <v>-</v>
      </c>
      <c r="EB216" s="315"/>
      <c r="EC216" s="90" t="str">
        <f>IFERROR(ABS(EA216),"-")</f>
        <v>-</v>
      </c>
      <c r="ED216" s="65" t="str">
        <f>IFERROR(IF($I216="y",'Raw Weather Data'!ED214-$N216,"-"),"-")</f>
        <v>-</v>
      </c>
      <c r="EE216" s="315"/>
      <c r="EF216" s="90" t="str">
        <f t="shared" si="232"/>
        <v>-</v>
      </c>
      <c r="EG216" s="65" t="str">
        <f>IFERROR(IF($I216="y",'Raw Weather Data'!EG214-$N216,"-"),"-")</f>
        <v>-</v>
      </c>
      <c r="EH216" s="315"/>
      <c r="EI216" s="90" t="str">
        <f t="shared" si="233"/>
        <v>-</v>
      </c>
      <c r="EJ216" s="66" t="str">
        <f>IFERROR(IF($I216="y",'Raw Weather Data'!EJ214-$N216,"-"),"-")</f>
        <v>-</v>
      </c>
      <c r="EK216" s="315"/>
      <c r="EL216" s="90" t="str">
        <f t="shared" si="234"/>
        <v>-</v>
      </c>
      <c r="EM216" s="65" t="str">
        <f>IFERROR(IF($I216="y",'Raw Weather Data'!EM214-$N216,"-"),"-")</f>
        <v>-</v>
      </c>
      <c r="EN216" s="315"/>
      <c r="EO216" s="90" t="str">
        <f t="shared" si="235"/>
        <v>-</v>
      </c>
      <c r="EP216" s="65" t="str">
        <f>IFERROR(IF($I216="y",'Raw Weather Data'!EP214-$N216,"-"),"-")</f>
        <v>-</v>
      </c>
      <c r="EQ216" s="315"/>
      <c r="ER216" s="90" t="str">
        <f t="shared" si="236"/>
        <v>-</v>
      </c>
      <c r="ES216" s="65" t="str">
        <f>IFERROR(IF($I216="y",'Raw Weather Data'!ES214-$N216,"-"),"-")</f>
        <v>-</v>
      </c>
      <c r="ET216" s="315"/>
      <c r="EU216" s="90" t="str">
        <f t="shared" si="237"/>
        <v>-</v>
      </c>
      <c r="EV216" s="65" t="str">
        <f>IFERROR(IF($I216="y",'Raw Weather Data'!EV214-$N216,"-"),"-")</f>
        <v>-</v>
      </c>
      <c r="EW216" s="315"/>
      <c r="EX216" s="90" t="str">
        <f t="shared" si="238"/>
        <v>-</v>
      </c>
      <c r="EY216" s="65" t="str">
        <f>IFERROR(IF($I216="y",'Raw Weather Data'!EY214-$N216,"-"),"-")</f>
        <v>-</v>
      </c>
      <c r="EZ216" s="315"/>
      <c r="FA216" s="90" t="str">
        <f t="shared" si="239"/>
        <v>-</v>
      </c>
      <c r="FB216" s="65" t="str">
        <f>IFERROR(IF($I216="y",'Raw Weather Data'!FB214-$N216,"-"),"-")</f>
        <v>-</v>
      </c>
      <c r="FC216" s="315"/>
      <c r="FD216" s="90" t="str">
        <f>IFERROR(ABS(FB216),"-")</f>
        <v>-</v>
      </c>
      <c r="FE216" s="315"/>
      <c r="FF216" s="315"/>
      <c r="FG216" s="315"/>
      <c r="FJ216" s="64" t="str">
        <f>IFERROR(IF($I216="y",'Raw Weather Data'!FJ214-$N216,"-"),"-")</f>
        <v>-</v>
      </c>
      <c r="FK216" s="315"/>
      <c r="FL216" s="90" t="str">
        <f t="shared" si="240"/>
        <v>-</v>
      </c>
      <c r="FM216" s="65" t="str">
        <f>IFERROR(IF($I216="y",'Raw Weather Data'!FM214-$N216,"-"),"-")</f>
        <v>-</v>
      </c>
      <c r="FN216" s="315"/>
      <c r="FO216" s="90" t="str">
        <f t="shared" si="241"/>
        <v>-</v>
      </c>
      <c r="FP216" s="65" t="str">
        <f>IFERROR(IF($I216="y",'Raw Weather Data'!FP214-$N216,"-"),"-")</f>
        <v>-</v>
      </c>
      <c r="FQ216" s="315"/>
      <c r="FR216" s="90" t="str">
        <f t="shared" si="242"/>
        <v>-</v>
      </c>
      <c r="FS216" s="65" t="str">
        <f>IFERROR(IF($I216="y",'Raw Weather Data'!FS214-$N216,"-"),"-")</f>
        <v>-</v>
      </c>
      <c r="FT216" s="315"/>
      <c r="FU216" s="90" t="str">
        <f t="shared" si="243"/>
        <v>-</v>
      </c>
      <c r="FV216" s="65" t="str">
        <f>IFERROR(IF($I216="y",'Raw Weather Data'!FV214-$N216,"-"),"-")</f>
        <v>-</v>
      </c>
      <c r="FW216" s="315"/>
      <c r="FX216" s="90" t="str">
        <f t="shared" si="244"/>
        <v>-</v>
      </c>
      <c r="FY216" s="65" t="str">
        <f>IFERROR(IF($I216="y",'Raw Weather Data'!FY214-$N216,"-"),"-")</f>
        <v>-</v>
      </c>
      <c r="FZ216" s="315"/>
      <c r="GA216" s="90" t="str">
        <f t="shared" si="245"/>
        <v>-</v>
      </c>
      <c r="GB216" s="65" t="str">
        <f>IFERROR(IF($I216="y",'Raw Weather Data'!GB214-$N216,"-"),"-")</f>
        <v>-</v>
      </c>
      <c r="GC216" s="315"/>
      <c r="GD216" s="90" t="str">
        <f t="shared" si="246"/>
        <v>-</v>
      </c>
      <c r="GE216" s="65" t="str">
        <f>IFERROR(IF($I216="y",'Raw Weather Data'!GE214-$N216,"-"),"-")</f>
        <v>-</v>
      </c>
      <c r="GF216" s="315"/>
      <c r="GG216" s="90" t="str">
        <f t="shared" si="247"/>
        <v>-</v>
      </c>
      <c r="GH216" s="66" t="str">
        <f>IFERROR(IF($I216="y",'Raw Weather Data'!GH214-$N216,"-"),"-")</f>
        <v>-</v>
      </c>
      <c r="GI216" s="315"/>
      <c r="GJ216" s="90" t="str">
        <f>IFERROR(ABS(GH216),"-")</f>
        <v>-</v>
      </c>
      <c r="GK216" s="65" t="str">
        <f>IFERROR(IF($I216="y",'Raw Weather Data'!GK214-$N216,"-"),"-")</f>
        <v>-</v>
      </c>
      <c r="GL216" s="315"/>
      <c r="GM216" s="90" t="str">
        <f t="shared" si="248"/>
        <v>-</v>
      </c>
      <c r="GN216" s="65" t="str">
        <f>IFERROR(IF($I216="y",'Raw Weather Data'!GN214-$N216,"-"),"-")</f>
        <v>-</v>
      </c>
      <c r="GO216" s="315"/>
      <c r="GP216" s="90" t="str">
        <f t="shared" si="249"/>
        <v>-</v>
      </c>
      <c r="GQ216" s="65" t="str">
        <f>IFERROR(IF($I216="y",'Raw Weather Data'!GQ214-$N216,"-"),"-")</f>
        <v>-</v>
      </c>
      <c r="GR216" s="315"/>
      <c r="GS216" s="90" t="str">
        <f t="shared" si="250"/>
        <v>-</v>
      </c>
      <c r="GT216" s="65" t="str">
        <f>IFERROR(IF($I216="y",'Raw Weather Data'!GT214-$N216,"-"),"-")</f>
        <v>-</v>
      </c>
      <c r="GU216" s="315"/>
      <c r="GV216" s="90" t="str">
        <f t="shared" si="251"/>
        <v>-</v>
      </c>
      <c r="GW216" s="65" t="str">
        <f>IFERROR(IF($I216="y",'Raw Weather Data'!GW214-$N216,"-"),"-")</f>
        <v>-</v>
      </c>
      <c r="GX216" s="315"/>
      <c r="GY216" s="90" t="str">
        <f t="shared" si="252"/>
        <v>-</v>
      </c>
      <c r="GZ216" s="65" t="str">
        <f>IFERROR(IF($I216="y",'Raw Weather Data'!GZ214-$N216,"-"),"-")</f>
        <v>-</v>
      </c>
      <c r="HA216" s="315"/>
      <c r="HB216" s="90" t="str">
        <f>IFERROR(ABS(GZ216),"-")</f>
        <v>-</v>
      </c>
      <c r="HC216" s="315"/>
      <c r="HD216" s="315"/>
      <c r="HE216" s="315"/>
    </row>
    <row r="218" spans="8:213" x14ac:dyDescent="0.35">
      <c r="N218" s="429" t="s">
        <v>3210</v>
      </c>
      <c r="O218" s="430"/>
      <c r="P218" s="60">
        <f ca="1">IFERROR(AVERAGE(P187:P216),"-")</f>
        <v>-0.5899885714285712</v>
      </c>
      <c r="Q218" s="60"/>
      <c r="R218" s="60">
        <f ca="1">IFERROR(AVERAGE(R187:R216),"-")</f>
        <v>2.4656914285714291</v>
      </c>
      <c r="S218" s="60">
        <f ca="1">IFERROR(AVERAGE(S187:S216),"-")</f>
        <v>-0.28077428571428548</v>
      </c>
      <c r="T218" s="60"/>
      <c r="U218" s="60">
        <f ca="1">IFERROR(AVERAGE(U187:U216),"-")</f>
        <v>2.5253357142857125</v>
      </c>
      <c r="V218" s="60">
        <f ca="1">IFERROR(AVERAGE(V187:V216),"-")</f>
        <v>5.5440000000001328E-2</v>
      </c>
      <c r="W218" s="60"/>
      <c r="X218" s="60">
        <f ca="1">IFERROR(AVERAGE(X187:X216),"-")</f>
        <v>2.6841600000000025</v>
      </c>
      <c r="Y218" s="60">
        <f ca="1">IFERROR(AVERAGE(Y187:Y216),"-")</f>
        <v>3.4868571428571471E-2</v>
      </c>
      <c r="Z218" s="60"/>
      <c r="AA218" s="60">
        <f ca="1">IFERROR(AVERAGE(AA187:AA216),"-")</f>
        <v>2.4420985714285721</v>
      </c>
      <c r="AB218" s="60">
        <f ca="1">IFERROR(AVERAGE(AB187:AB216),"-")</f>
        <v>1.1725714285714974E-2</v>
      </c>
      <c r="AC218" s="60"/>
      <c r="AD218" s="60">
        <f ca="1">IFERROR(AVERAGE(AD187:AD216),"-")</f>
        <v>2.5929385714285726</v>
      </c>
      <c r="AE218" s="60">
        <f ca="1">IFERROR(AVERAGE(AE187:AE216),"-")</f>
        <v>-8.8559999999999056E-2</v>
      </c>
      <c r="AF218" s="60"/>
      <c r="AG218" s="60">
        <f ca="1">IFERROR(AVERAGE(AG187:AG216),"-")</f>
        <v>2.6303271428571446</v>
      </c>
      <c r="AH218" s="60">
        <f ca="1">IFERROR(AVERAGE(AH187:AH216),"-")</f>
        <v>0.40901142857142908</v>
      </c>
      <c r="AI218" s="60"/>
      <c r="AJ218" s="60">
        <f ca="1">IFERROR(AVERAGE(AJ187:AJ216),"-")</f>
        <v>2.7734142857142854</v>
      </c>
      <c r="AK218" s="60">
        <f ca="1">IFERROR(AVERAGE(AK187:AK216),"-")</f>
        <v>0.98179714285714381</v>
      </c>
      <c r="AL218" s="60"/>
      <c r="AM218" s="60">
        <f ca="1">IFERROR(AVERAGE(AM187:AM216),"-")</f>
        <v>2.880591428571428</v>
      </c>
      <c r="AN218" s="60">
        <f ca="1">IFERROR(AVERAGE(AN187:AN216),"-")</f>
        <v>1.5802971428571435</v>
      </c>
      <c r="AO218" s="60"/>
      <c r="AP218" s="60">
        <f ca="1">IFERROR(AVERAGE(AP187:AP216),"-")</f>
        <v>2.8615242857142853</v>
      </c>
      <c r="AQ218" s="60">
        <f ca="1">IFERROR(AVERAGE(AQ187:AQ216),"-")</f>
        <v>2.0245114285714294</v>
      </c>
      <c r="AR218" s="60"/>
      <c r="AS218" s="60">
        <f ca="1">IFERROR(AVERAGE(AS187:AS216),"-")</f>
        <v>3.2332371428571429</v>
      </c>
      <c r="AT218" s="60">
        <f ca="1">IFERROR(AVERAGE(AT187:AT216),"-")</f>
        <v>2.4397971428571421</v>
      </c>
      <c r="AU218" s="60"/>
      <c r="AV218" s="60">
        <f ca="1">IFERROR(AVERAGE(AV187:AV216),"-")</f>
        <v>3.2842671428571433</v>
      </c>
      <c r="AW218" s="60">
        <f ca="1">IFERROR(AVERAGE(AW187:AW216),"-")</f>
        <v>2.7895114285714291</v>
      </c>
      <c r="AX218" s="60"/>
      <c r="AY218" s="60">
        <f ca="1">IFERROR(AVERAGE(AY187:AY216),"-")</f>
        <v>3.711985714285714</v>
      </c>
      <c r="AZ218" s="60">
        <f ca="1">IFERROR(AVERAGE(AZ187:AZ216),"-")</f>
        <v>3.0447257142857147</v>
      </c>
      <c r="BA218" s="60"/>
      <c r="BB218" s="60">
        <f ca="1">IFERROR(AVERAGE(BB187:BB216),"-")</f>
        <v>3.8099185714285708</v>
      </c>
      <c r="BC218" s="60">
        <f ca="1">IFERROR(AVERAGE(BC187:BC216),"-")</f>
        <v>3.1327971428571431</v>
      </c>
      <c r="BD218" s="60"/>
      <c r="BE218" s="60">
        <f ca="1">IFERROR(AVERAGE(BE187:BE216),"-")</f>
        <v>3.8194585714285703</v>
      </c>
      <c r="BF218" s="60">
        <f ca="1">IFERROR(AVERAGE(BF187:BF216),"-")</f>
        <v>3.4394400000000007</v>
      </c>
      <c r="BG218" s="60"/>
      <c r="BH218" s="60">
        <f ca="1">IFERROR(AVERAGE(BH187:BH216),"-")</f>
        <v>4.190798571428572</v>
      </c>
      <c r="BI218" s="60" t="str">
        <f>IFERROR(AVERAGE(BI187:BI216),"-")</f>
        <v>-</v>
      </c>
      <c r="BJ218" s="60"/>
      <c r="BK218" s="60" t="str">
        <f>IFERROR(AVERAGE(BK187:BK216),"-")</f>
        <v>-</v>
      </c>
      <c r="BM218" s="87" t="s">
        <v>3210</v>
      </c>
      <c r="BN218" s="60">
        <f ca="1">IFERROR(AVERAGE(BN187:BN216),"-")</f>
        <v>-0.5899885714285712</v>
      </c>
      <c r="BO218" s="60"/>
      <c r="BP218" s="88">
        <f ca="1">IFERROR(AVERAGE(BP187:BP216),"-")</f>
        <v>2.4656914285714291</v>
      </c>
      <c r="BQ218" s="60">
        <f ca="1">IFERROR(AVERAGE(BQ187:BQ216),"-")</f>
        <v>-0.28077428571428548</v>
      </c>
      <c r="BR218" s="60"/>
      <c r="BS218" s="88">
        <f ca="1">IFERROR(AVERAGE(BS187:BS216),"-")</f>
        <v>2.5253357142857125</v>
      </c>
      <c r="BT218" s="60">
        <f ca="1">IFERROR(AVERAGE(BT187:BT216),"-")</f>
        <v>5.5440000000001328E-2</v>
      </c>
      <c r="BU218" s="60"/>
      <c r="BV218" s="88">
        <f ca="1">IFERROR(AVERAGE(BV187:BV216),"-")</f>
        <v>2.6841600000000025</v>
      </c>
      <c r="BW218" s="60">
        <f ca="1">IFERROR(AVERAGE(BW187:BW216),"-")</f>
        <v>3.4868571428571471E-2</v>
      </c>
      <c r="BX218" s="60"/>
      <c r="BY218" s="88">
        <f ca="1">IFERROR(AVERAGE(BY187:BY216),"-")</f>
        <v>2.4420985714285721</v>
      </c>
      <c r="BZ218" s="60">
        <f ca="1">IFERROR(AVERAGE(BZ187:BZ216),"-")</f>
        <v>1.1725714285714974E-2</v>
      </c>
      <c r="CA218" s="60"/>
      <c r="CB218" s="88">
        <f ca="1">IFERROR(AVERAGE(CB187:CB216),"-")</f>
        <v>2.5929385714285726</v>
      </c>
      <c r="CC218" s="60">
        <f ca="1">IFERROR(AVERAGE(CC187:CC216),"-")</f>
        <v>-8.8559999999999056E-2</v>
      </c>
      <c r="CD218" s="60"/>
      <c r="CE218" s="88">
        <f ca="1">IFERROR(AVERAGE(CE187:CE216),"-")</f>
        <v>2.6303271428571446</v>
      </c>
      <c r="CF218" s="60">
        <f ca="1">IFERROR(AVERAGE(CF187:CF216),"-")</f>
        <v>0.40901142857142908</v>
      </c>
      <c r="CG218" s="60"/>
      <c r="CH218" s="88">
        <f ca="1">IFERROR(AVERAGE(CH187:CH216),"-")</f>
        <v>2.7734142857142854</v>
      </c>
      <c r="CI218" s="60">
        <f ca="1">IFERROR(AVERAGE(CI187:CI216),"-")</f>
        <v>0.98179714285714381</v>
      </c>
      <c r="CJ218" s="60"/>
      <c r="CK218" s="88">
        <f ca="1">IFERROR(AVERAGE(CK187:CK216),"-")</f>
        <v>2.880591428571428</v>
      </c>
      <c r="CL218" s="60">
        <f ca="1">IFERROR(AVERAGE(CL187:CL216),"-")</f>
        <v>1.5802971428571435</v>
      </c>
      <c r="CM218" s="60"/>
      <c r="CN218" s="88">
        <f ca="1">IFERROR(AVERAGE(CN187:CN216),"-")</f>
        <v>2.8615242857142853</v>
      </c>
      <c r="CO218" s="60">
        <f ca="1">IFERROR(AVERAGE(CO187:CO216),"-")</f>
        <v>2.0245114285714294</v>
      </c>
      <c r="CP218" s="60"/>
      <c r="CQ218" s="88">
        <f ca="1">IFERROR(AVERAGE(CQ187:CQ216),"-")</f>
        <v>3.2332371428571429</v>
      </c>
      <c r="CR218" s="60">
        <f ca="1">IFERROR(AVERAGE(CR187:CR216),"-")</f>
        <v>2.4397971428571421</v>
      </c>
      <c r="CS218" s="60"/>
      <c r="CT218" s="88">
        <f ca="1">IFERROR(AVERAGE(CT187:CT216),"-")</f>
        <v>3.2842671428571433</v>
      </c>
      <c r="CU218" s="60">
        <f ca="1">IFERROR(AVERAGE(CU187:CU216),"-")</f>
        <v>2.7895114285714291</v>
      </c>
      <c r="CV218" s="60"/>
      <c r="CW218" s="88">
        <f ca="1">IFERROR(AVERAGE(CW187:CW216),"-")</f>
        <v>3.711985714285714</v>
      </c>
      <c r="CX218" s="60">
        <f ca="1">IFERROR(AVERAGE(CX187:CX216),"-")</f>
        <v>3.0447257142857147</v>
      </c>
      <c r="CY218" s="60"/>
      <c r="CZ218" s="88">
        <f ca="1">IFERROR(AVERAGE(CZ187:CZ216),"-")</f>
        <v>3.8099185714285708</v>
      </c>
      <c r="DA218" s="60">
        <f ca="1">IFERROR(AVERAGE(DA187:DA216),"-")</f>
        <v>3.1327971428571431</v>
      </c>
      <c r="DB218" s="60"/>
      <c r="DC218" s="88">
        <f ca="1">IFERROR(AVERAGE(DC187:DC216),"-")</f>
        <v>3.8194585714285703</v>
      </c>
      <c r="DD218" s="60">
        <f ca="1">IFERROR(AVERAGE(DD187:DD216),"-")</f>
        <v>3.4394400000000007</v>
      </c>
      <c r="DE218" s="60"/>
      <c r="DF218" s="88">
        <f ca="1">IFERROR(AVERAGE(DF187:DF216),"-")</f>
        <v>4.190798571428572</v>
      </c>
      <c r="DG218" s="60" t="str">
        <f ca="1">IFERROR(AVERAGE(DG187:DG216),"-")</f>
        <v>-</v>
      </c>
      <c r="DH218" s="60"/>
      <c r="DI218" s="88" t="str">
        <f ca="1">IFERROR(AVERAGE(DI187:DI216),"-")</f>
        <v>-</v>
      </c>
      <c r="DK218" s="87" t="s">
        <v>3210</v>
      </c>
      <c r="DL218" s="60">
        <f ca="1">IFERROR(AVERAGE(DL187:DL216),"-")</f>
        <v>-0.47620285714285615</v>
      </c>
      <c r="DM218" s="60"/>
      <c r="DN218" s="88">
        <f ca="1">IFERROR(AVERAGE(DN187:DN216),"-")</f>
        <v>2.265621428571428</v>
      </c>
      <c r="DO218" s="60">
        <f ca="1">IFERROR(AVERAGE(DO187:DO216),"-")</f>
        <v>-0.14641714285714461</v>
      </c>
      <c r="DP218" s="60"/>
      <c r="DQ218" s="88">
        <f ca="1">IFERROR(AVERAGE(DQ187:DQ216),"-")</f>
        <v>2.6145900000000024</v>
      </c>
      <c r="DR218" s="60">
        <f ca="1">IFERROR(AVERAGE(DR187:DR216),"-")</f>
        <v>-0.13227428571428643</v>
      </c>
      <c r="DS218" s="60"/>
      <c r="DT218" s="88">
        <f ca="1">IFERROR(AVERAGE(DT187:DT216),"-")</f>
        <v>2.3848714285714294</v>
      </c>
      <c r="DU218" s="60">
        <f ca="1">IFERROR(AVERAGE(DU187:DU216),"-")</f>
        <v>-0.25313142857142729</v>
      </c>
      <c r="DV218" s="60"/>
      <c r="DW218" s="88">
        <f ca="1">IFERROR(AVERAGE(DW187:DW216),"-")</f>
        <v>2.717781428571429</v>
      </c>
      <c r="DX218" s="60">
        <f ca="1">IFERROR(AVERAGE(DX187:DX216),"-")</f>
        <v>-0.20748857142857194</v>
      </c>
      <c r="DY218" s="60"/>
      <c r="DZ218" s="88">
        <f ca="1">IFERROR(AVERAGE(DZ187:DZ216),"-")</f>
        <v>2.5143042857142857</v>
      </c>
      <c r="EA218" s="60">
        <f ca="1">IFERROR(AVERAGE(EA187:EA216),"-")</f>
        <v>0.18336857142857305</v>
      </c>
      <c r="EB218" s="60"/>
      <c r="EC218" s="88">
        <f ca="1">IFERROR(AVERAGE(EC187:EC216),"-")</f>
        <v>3.0025414285714289</v>
      </c>
      <c r="ED218" s="60">
        <f ca="1">IFERROR(AVERAGE(ED187:ED216),"-")</f>
        <v>0.77351142857142818</v>
      </c>
      <c r="EE218" s="60"/>
      <c r="EF218" s="88">
        <f ca="1">IFERROR(AVERAGE(EF187:EF216),"-")</f>
        <v>3.0651428571428538</v>
      </c>
      <c r="EG218" s="60">
        <f ca="1">IFERROR(AVERAGE(EG187:EG216),"-")</f>
        <v>1.370082857142858</v>
      </c>
      <c r="EH218" s="60"/>
      <c r="EI218" s="88">
        <f ca="1">IFERROR(AVERAGE(EI187:EI216),"-")</f>
        <v>2.9973599999999991</v>
      </c>
      <c r="EJ218" s="60">
        <f ca="1">IFERROR(AVERAGE(EJ187:EJ216),"-")</f>
        <v>1.7673685714285707</v>
      </c>
      <c r="EK218" s="60"/>
      <c r="EL218" s="88">
        <f ca="1">IFERROR(AVERAGE(EL187:EL216),"-")</f>
        <v>3.1537414285714291</v>
      </c>
      <c r="EM218" s="60">
        <f ca="1">IFERROR(AVERAGE(EM187:EM216),"-")</f>
        <v>2.2012971428571442</v>
      </c>
      <c r="EN218" s="60"/>
      <c r="EO218" s="88">
        <f ca="1">IFERROR(AVERAGE(EO187:EO216),"-")</f>
        <v>3.1776814285714292</v>
      </c>
      <c r="EP218" s="60">
        <f ca="1">IFERROR(AVERAGE(EP187:EP216),"-")</f>
        <v>2.8332257142857151</v>
      </c>
      <c r="EQ218" s="60"/>
      <c r="ER218" s="88">
        <f ca="1">IFERROR(AVERAGE(ER187:ER216),"-")</f>
        <v>3.5284499999999994</v>
      </c>
      <c r="ES218" s="60">
        <f ca="1">IFERROR(AVERAGE(ES187:ES216),"-")</f>
        <v>3.0427971428571436</v>
      </c>
      <c r="ET218" s="60"/>
      <c r="EU218" s="88">
        <f ca="1">IFERROR(AVERAGE(EU187:EU216),"-")</f>
        <v>3.57816857142857</v>
      </c>
      <c r="EV218" s="60">
        <f ca="1">IFERROR(AVERAGE(EV187:EV216),"-")</f>
        <v>3.161725714285716</v>
      </c>
      <c r="EW218" s="60"/>
      <c r="EX218" s="88">
        <f ca="1">IFERROR(AVERAGE(EX187:EX216),"-")</f>
        <v>3.8098157142857145</v>
      </c>
      <c r="EY218" s="60">
        <f ca="1">IFERROR(AVERAGE(EY187:EY216),"-")</f>
        <v>3.2677971428571415</v>
      </c>
      <c r="EZ218" s="60"/>
      <c r="FA218" s="88">
        <f ca="1">IFERROR(AVERAGE(FA187:FA216),"-")</f>
        <v>3.9106285714285689</v>
      </c>
      <c r="FB218" s="60" t="str">
        <f ca="1">IFERROR(AVERAGE(FB187:FB216),"-")</f>
        <v>-</v>
      </c>
      <c r="FC218" s="60"/>
      <c r="FD218" s="88" t="str">
        <f ca="1">IFERROR(AVERAGE(FD187:FD216),"-")</f>
        <v>-</v>
      </c>
      <c r="FE218" s="60" t="str">
        <f>IFERROR(AVERAGE(FE187:FE216),"-")</f>
        <v>-</v>
      </c>
      <c r="FF218" s="60"/>
      <c r="FG218" s="88" t="str">
        <f>IFERROR(AVERAGE(FG187:FG216),"-")</f>
        <v>-</v>
      </c>
      <c r="FI218" s="87" t="s">
        <v>3210</v>
      </c>
      <c r="FJ218" s="60">
        <f ca="1">IFERROR(AVERAGE(FJ187:FJ216),"-")</f>
        <v>-0.47620285714285615</v>
      </c>
      <c r="FK218" s="60"/>
      <c r="FL218" s="88">
        <f ca="1">IFERROR(AVERAGE(FL187:FL216),"-")</f>
        <v>2.265621428571428</v>
      </c>
      <c r="FM218" s="60">
        <f ca="1">IFERROR(AVERAGE(FM187:FM216),"-")</f>
        <v>-0.14641714285714461</v>
      </c>
      <c r="FN218" s="60"/>
      <c r="FO218" s="88">
        <f ca="1">IFERROR(AVERAGE(FO187:FO216),"-")</f>
        <v>2.6145900000000024</v>
      </c>
      <c r="FP218" s="60">
        <f ca="1">IFERROR(AVERAGE(FP187:FP216),"-")</f>
        <v>-0.13227428571428643</v>
      </c>
      <c r="FQ218" s="60"/>
      <c r="FR218" s="88">
        <f ca="1">IFERROR(AVERAGE(FR187:FR216),"-")</f>
        <v>2.3848714285714294</v>
      </c>
      <c r="FS218" s="60">
        <f ca="1">IFERROR(AVERAGE(FS187:FS216),"-")</f>
        <v>-0.25313142857142729</v>
      </c>
      <c r="FT218" s="60"/>
      <c r="FU218" s="88">
        <f ca="1">IFERROR(AVERAGE(FU187:FU216),"-")</f>
        <v>2.717781428571429</v>
      </c>
      <c r="FV218" s="60">
        <f ca="1">IFERROR(AVERAGE(FV187:FV216),"-")</f>
        <v>-0.20748857142857194</v>
      </c>
      <c r="FW218" s="60"/>
      <c r="FX218" s="88">
        <f ca="1">IFERROR(AVERAGE(FX187:FX216),"-")</f>
        <v>2.5143042857142857</v>
      </c>
      <c r="FY218" s="60">
        <f ca="1">IFERROR(AVERAGE(FY187:FY216),"-")</f>
        <v>0.18336857142857305</v>
      </c>
      <c r="FZ218" s="60"/>
      <c r="GA218" s="88">
        <f ca="1">IFERROR(AVERAGE(GA187:GA216),"-")</f>
        <v>3.0025414285714289</v>
      </c>
      <c r="GB218" s="60">
        <f ca="1">IFERROR(AVERAGE(GB187:GB216),"-")</f>
        <v>0.77351142857142818</v>
      </c>
      <c r="GC218" s="60"/>
      <c r="GD218" s="88">
        <f ca="1">IFERROR(AVERAGE(GD187:GD216),"-")</f>
        <v>3.0651428571428538</v>
      </c>
      <c r="GE218" s="60">
        <f ca="1">IFERROR(AVERAGE(GE187:GE216),"-")</f>
        <v>1.370082857142858</v>
      </c>
      <c r="GF218" s="60"/>
      <c r="GG218" s="88">
        <f ca="1">IFERROR(AVERAGE(GG187:GG216),"-")</f>
        <v>2.9973599999999991</v>
      </c>
      <c r="GH218" s="60">
        <f ca="1">IFERROR(AVERAGE(GH187:GH216),"-")</f>
        <v>1.7673685714285707</v>
      </c>
      <c r="GI218" s="60"/>
      <c r="GJ218" s="88">
        <f ca="1">IFERROR(AVERAGE(GJ187:GJ216),"-")</f>
        <v>3.1537414285714291</v>
      </c>
      <c r="GK218" s="60">
        <f ca="1">IFERROR(AVERAGE(GK187:GK216),"-")</f>
        <v>2.2012971428571442</v>
      </c>
      <c r="GL218" s="60"/>
      <c r="GM218" s="88">
        <f ca="1">IFERROR(AVERAGE(GM187:GM216),"-")</f>
        <v>3.1776814285714292</v>
      </c>
      <c r="GN218" s="60">
        <f ca="1">IFERROR(AVERAGE(GN187:GN216),"-")</f>
        <v>2.8332257142857151</v>
      </c>
      <c r="GO218" s="60"/>
      <c r="GP218" s="88">
        <f ca="1">IFERROR(AVERAGE(GP187:GP216),"-")</f>
        <v>3.5284499999999994</v>
      </c>
      <c r="GQ218" s="60">
        <f ca="1">IFERROR(AVERAGE(GQ187:GQ216),"-")</f>
        <v>3.0427971428571436</v>
      </c>
      <c r="GR218" s="60"/>
      <c r="GS218" s="88">
        <f ca="1">IFERROR(AVERAGE(GS187:GS216),"-")</f>
        <v>3.57816857142857</v>
      </c>
      <c r="GT218" s="60">
        <f ca="1">IFERROR(AVERAGE(GT187:GT216),"-")</f>
        <v>3.161725714285716</v>
      </c>
      <c r="GU218" s="60"/>
      <c r="GV218" s="88">
        <f ca="1">IFERROR(AVERAGE(GV187:GV216),"-")</f>
        <v>3.8098157142857145</v>
      </c>
      <c r="GW218" s="60">
        <f ca="1">IFERROR(AVERAGE(GW187:GW216),"-")</f>
        <v>3.2677971428571415</v>
      </c>
      <c r="GX218" s="60"/>
      <c r="GY218" s="88">
        <f ca="1">IFERROR(AVERAGE(GY187:GY216),"-")</f>
        <v>3.9106285714285689</v>
      </c>
      <c r="GZ218" s="60" t="str">
        <f ca="1">IFERROR(AVERAGE(GZ187:GZ216),"-")</f>
        <v>-</v>
      </c>
      <c r="HA218" s="60"/>
      <c r="HB218" s="88" t="str">
        <f ca="1">IFERROR(AVERAGE(HB187:HB216),"-")</f>
        <v>-</v>
      </c>
      <c r="HC218" s="60" t="str">
        <f>IFERROR(AVERAGE(HC187:HC216),"-")</f>
        <v>-</v>
      </c>
      <c r="HD218" s="60"/>
      <c r="HE218" s="88" t="str">
        <f>IFERROR(AVERAGE(HE187:HE216),"-")</f>
        <v>-</v>
      </c>
    </row>
    <row r="219" spans="8:213" x14ac:dyDescent="0.35">
      <c r="N219" s="429" t="s">
        <v>3250</v>
      </c>
      <c r="O219" s="430"/>
      <c r="P219" s="60">
        <f ca="1">IFERROR(_xlfn.STDEV.P(P186:P216),"-")</f>
        <v>2.9633955737846631</v>
      </c>
      <c r="Q219" s="60"/>
      <c r="R219" s="60">
        <f ca="1">IFERROR(_xlfn.STDEV.P(R186:R216),"-")</f>
        <v>1.7464723359424406</v>
      </c>
      <c r="S219" s="60">
        <f ca="1">IFERROR(_xlfn.STDEV.P(S186:S216),"-")</f>
        <v>3.2650551163882437</v>
      </c>
      <c r="T219" s="60"/>
      <c r="U219" s="60">
        <f ca="1">IFERROR(_xlfn.STDEV.P(U186:U216),"-")</f>
        <v>2.0885637751154458</v>
      </c>
      <c r="V219" s="60">
        <f ca="1">IFERROR(_xlfn.STDEV.P(V186:V216),"-")</f>
        <v>3.3447121565838849</v>
      </c>
      <c r="W219" s="60"/>
      <c r="X219" s="60">
        <f ca="1">IFERROR(_xlfn.STDEV.P(X186:X216),"-")</f>
        <v>1.9963612144098595</v>
      </c>
      <c r="Y219" s="60">
        <f ca="1">IFERROR(_xlfn.STDEV.P(Y186:Y216),"-")</f>
        <v>2.987197593710432</v>
      </c>
      <c r="Z219" s="60"/>
      <c r="AA219" s="60">
        <f ca="1">IFERROR(_xlfn.STDEV.P(AA186:AA216),"-")</f>
        <v>1.7206742424321324</v>
      </c>
      <c r="AB219" s="60">
        <f ca="1">IFERROR(_xlfn.STDEV.P(AB186:AB216),"-")</f>
        <v>3.1379373020544077</v>
      </c>
      <c r="AC219" s="60"/>
      <c r="AD219" s="60">
        <f ca="1">IFERROR(_xlfn.STDEV.P(AD186:AD216),"-")</f>
        <v>1.7673306336953363</v>
      </c>
      <c r="AE219" s="60">
        <f ca="1">IFERROR(_xlfn.STDEV.P(AE186:AE216),"-")</f>
        <v>3.2374117676404968</v>
      </c>
      <c r="AF219" s="60"/>
      <c r="AG219" s="60">
        <f ca="1">IFERROR(_xlfn.STDEV.P(AG186:AG216),"-")</f>
        <v>1.8894594328553695</v>
      </c>
      <c r="AH219" s="60">
        <f ca="1">IFERROR(_xlfn.STDEV.P(AH186:AH216),"-")</f>
        <v>3.3790497943121256</v>
      </c>
      <c r="AI219" s="60"/>
      <c r="AJ219" s="60">
        <f ca="1">IFERROR(_xlfn.STDEV.P(AJ186:AJ216),"-")</f>
        <v>1.9731804430762994</v>
      </c>
      <c r="AK219" s="60">
        <f ca="1">IFERROR(_xlfn.STDEV.P(AK186:AK216),"-")</f>
        <v>3.1979436415105185</v>
      </c>
      <c r="AL219" s="60"/>
      <c r="AM219" s="60">
        <f ca="1">IFERROR(_xlfn.STDEV.P(AM186:AM216),"-")</f>
        <v>1.7008710079370581</v>
      </c>
      <c r="AN219" s="60">
        <f ca="1">IFERROR(_xlfn.STDEV.P(AN186:AN216),"-")</f>
        <v>3.0996551073107397</v>
      </c>
      <c r="AO219" s="60"/>
      <c r="AP219" s="60">
        <f ca="1">IFERROR(_xlfn.STDEV.P(AP186:AP216),"-")</f>
        <v>1.9791108120232566</v>
      </c>
      <c r="AQ219" s="60">
        <f ca="1">IFERROR(_xlfn.STDEV.P(AQ186:AQ216),"-")</f>
        <v>3.3792313715460223</v>
      </c>
      <c r="AR219" s="60"/>
      <c r="AS219" s="60">
        <f ca="1">IFERROR(_xlfn.STDEV.P(AS186:AS216),"-")</f>
        <v>2.2503396998911338</v>
      </c>
      <c r="AT219" s="60">
        <f ca="1">IFERROR(_xlfn.STDEV.P(AT186:AT216),"-")</f>
        <v>3.3856638268681194</v>
      </c>
      <c r="AU219" s="60"/>
      <c r="AV219" s="60">
        <f ca="1">IFERROR(_xlfn.STDEV.P(AV186:AV216),"-")</f>
        <v>2.5746687129038812</v>
      </c>
      <c r="AW219" s="60">
        <f ca="1">IFERROR(_xlfn.STDEV.P(AW186:AW216),"-")</f>
        <v>3.4588165543616993</v>
      </c>
      <c r="AX219" s="60"/>
      <c r="AY219" s="60">
        <f ca="1">IFERROR(_xlfn.STDEV.P(AY186:AY216),"-")</f>
        <v>2.4425290220990061</v>
      </c>
      <c r="AZ219" s="60">
        <f ca="1">IFERROR(_xlfn.STDEV.P(AZ186:AZ216),"-")</f>
        <v>3.1273602072531079</v>
      </c>
      <c r="BA219" s="60"/>
      <c r="BB219" s="60">
        <f ca="1">IFERROR(_xlfn.STDEV.P(BB186:BB216),"-")</f>
        <v>2.1296142890736198</v>
      </c>
      <c r="BC219" s="60">
        <f ca="1">IFERROR(_xlfn.STDEV.P(BC186:BC216),"-")</f>
        <v>3.2153679625009586</v>
      </c>
      <c r="BD219" s="60"/>
      <c r="BE219" s="60">
        <f ca="1">IFERROR(_xlfn.STDEV.P(BE186:BE216),"-")</f>
        <v>2.3589712363045612</v>
      </c>
      <c r="BF219" s="60">
        <f ca="1">IFERROR(_xlfn.STDEV.P(BF186:BF216),"-")</f>
        <v>3.3646461676166104</v>
      </c>
      <c r="BG219" s="60"/>
      <c r="BH219" s="60">
        <f ca="1">IFERROR(_xlfn.STDEV.P(BH186:BH216),"-")</f>
        <v>2.363852508209721</v>
      </c>
      <c r="BI219" s="60" t="str">
        <f>IFERROR(_xlfn.STDEV.P(BI186:BI216),"-")</f>
        <v>-</v>
      </c>
      <c r="BJ219" s="60"/>
      <c r="BK219" s="60" t="str">
        <f>IFERROR(_xlfn.STDEV.P(BK186:BK216),"-")</f>
        <v>-</v>
      </c>
      <c r="BM219" s="87" t="s">
        <v>3250</v>
      </c>
      <c r="BN219" s="60">
        <f ca="1">IFERROR(_xlfn.STDEV.P(BN186:BN216),"-")</f>
        <v>2.9633955737846631</v>
      </c>
      <c r="BO219" s="60"/>
      <c r="BP219" s="88">
        <f ca="1">IFERROR(_xlfn.STDEV.P(BP186:BP216),"-")</f>
        <v>1.7464723359424406</v>
      </c>
      <c r="BQ219" s="60">
        <f ca="1">IFERROR(_xlfn.STDEV.P(BQ186:BQ216),"-")</f>
        <v>3.2650551163882437</v>
      </c>
      <c r="BR219" s="60"/>
      <c r="BS219" s="88">
        <f ca="1">IFERROR(_xlfn.STDEV.P(BS186:BS216),"-")</f>
        <v>2.0885637751154458</v>
      </c>
      <c r="BT219" s="60">
        <f ca="1">IFERROR(_xlfn.STDEV.P(BT186:BT216),"-")</f>
        <v>3.3447121565838849</v>
      </c>
      <c r="BU219" s="60"/>
      <c r="BV219" s="88">
        <f ca="1">IFERROR(_xlfn.STDEV.P(BV186:BV216),"-")</f>
        <v>1.9963612144098595</v>
      </c>
      <c r="BW219" s="60">
        <f ca="1">IFERROR(_xlfn.STDEV.P(BW186:BW216),"-")</f>
        <v>2.987197593710432</v>
      </c>
      <c r="BX219" s="60"/>
      <c r="BY219" s="88">
        <f ca="1">IFERROR(_xlfn.STDEV.P(BY186:BY216),"-")</f>
        <v>1.7206742424321324</v>
      </c>
      <c r="BZ219" s="60">
        <f ca="1">IFERROR(_xlfn.STDEV.P(BZ186:BZ216),"-")</f>
        <v>3.1379373020544077</v>
      </c>
      <c r="CA219" s="60"/>
      <c r="CB219" s="88">
        <f ca="1">IFERROR(_xlfn.STDEV.P(CB186:CB216),"-")</f>
        <v>1.7673306336953363</v>
      </c>
      <c r="CC219" s="60">
        <f ca="1">IFERROR(_xlfn.STDEV.P(CC186:CC216),"-")</f>
        <v>3.2374117676404968</v>
      </c>
      <c r="CD219" s="60"/>
      <c r="CE219" s="88">
        <f ca="1">IFERROR(_xlfn.STDEV.P(CE186:CE216),"-")</f>
        <v>1.8894594328553695</v>
      </c>
      <c r="CF219" s="60">
        <f ca="1">IFERROR(_xlfn.STDEV.P(CF186:CF216),"-")</f>
        <v>3.3790497943121256</v>
      </c>
      <c r="CG219" s="60"/>
      <c r="CH219" s="88">
        <f ca="1">IFERROR(_xlfn.STDEV.P(CH186:CH216),"-")</f>
        <v>1.9731804430762994</v>
      </c>
      <c r="CI219" s="60">
        <f ca="1">IFERROR(_xlfn.STDEV.P(CI186:CI216),"-")</f>
        <v>3.1979436415105185</v>
      </c>
      <c r="CJ219" s="60"/>
      <c r="CK219" s="88">
        <f ca="1">IFERROR(_xlfn.STDEV.P(CK186:CK216),"-")</f>
        <v>1.7008710079370581</v>
      </c>
      <c r="CL219" s="60">
        <f ca="1">IFERROR(_xlfn.STDEV.P(CL186:CL216),"-")</f>
        <v>3.0996551073107397</v>
      </c>
      <c r="CM219" s="60"/>
      <c r="CN219" s="88">
        <f ca="1">IFERROR(_xlfn.STDEV.P(CN186:CN216),"-")</f>
        <v>1.9791108120232566</v>
      </c>
      <c r="CO219" s="60">
        <f ca="1">IFERROR(_xlfn.STDEV.P(CO186:CO216),"-")</f>
        <v>3.3792313715460223</v>
      </c>
      <c r="CP219" s="60"/>
      <c r="CQ219" s="88">
        <f ca="1">IFERROR(_xlfn.STDEV.P(CQ186:CQ216),"-")</f>
        <v>2.2503396998911338</v>
      </c>
      <c r="CR219" s="60">
        <f ca="1">IFERROR(_xlfn.STDEV.P(CR186:CR216),"-")</f>
        <v>3.3856638268681194</v>
      </c>
      <c r="CS219" s="60"/>
      <c r="CT219" s="88">
        <f ca="1">IFERROR(_xlfn.STDEV.P(CT186:CT216),"-")</f>
        <v>2.5746687129038812</v>
      </c>
      <c r="CU219" s="60">
        <f ca="1">IFERROR(_xlfn.STDEV.P(CU186:CU216),"-")</f>
        <v>3.4588165543616993</v>
      </c>
      <c r="CV219" s="60"/>
      <c r="CW219" s="88">
        <f ca="1">IFERROR(_xlfn.STDEV.P(CW186:CW216),"-")</f>
        <v>2.4425290220990061</v>
      </c>
      <c r="CX219" s="60">
        <f ca="1">IFERROR(_xlfn.STDEV.P(CX186:CX216),"-")</f>
        <v>3.1273602072531079</v>
      </c>
      <c r="CY219" s="60"/>
      <c r="CZ219" s="88">
        <f ca="1">IFERROR(_xlfn.STDEV.P(CZ186:CZ216),"-")</f>
        <v>2.1296142890736198</v>
      </c>
      <c r="DA219" s="60">
        <f ca="1">IFERROR(_xlfn.STDEV.P(DA186:DA216),"-")</f>
        <v>3.2153679625009586</v>
      </c>
      <c r="DB219" s="60"/>
      <c r="DC219" s="88">
        <f ca="1">IFERROR(_xlfn.STDEV.P(DC186:DC216),"-")</f>
        <v>2.3589712363045612</v>
      </c>
      <c r="DD219" s="60">
        <f ca="1">IFERROR(_xlfn.STDEV.P(DD186:DD216),"-")</f>
        <v>3.3646461676166104</v>
      </c>
      <c r="DE219" s="60"/>
      <c r="DF219" s="88">
        <f ca="1">IFERROR(_xlfn.STDEV.P(DF186:DF216),"-")</f>
        <v>2.363852508209721</v>
      </c>
      <c r="DG219" s="60" t="str">
        <f ca="1">IFERROR(_xlfn.STDEV.P(DG186:DG216),"-")</f>
        <v>-</v>
      </c>
      <c r="DH219" s="60"/>
      <c r="DI219" s="88" t="str">
        <f ca="1">IFERROR(_xlfn.STDEV.P(DI186:DI216),"-")</f>
        <v>-</v>
      </c>
      <c r="DK219" s="87" t="s">
        <v>3250</v>
      </c>
      <c r="DL219" s="60">
        <f ca="1">IFERROR(_xlfn.STDEV.P(DL186:DL216),"-")</f>
        <v>2.7894011518077</v>
      </c>
      <c r="DM219" s="60"/>
      <c r="DN219" s="88">
        <f ca="1">IFERROR(_xlfn.STDEV.P(DN186:DN216),"-")</f>
        <v>1.6954313578718265</v>
      </c>
      <c r="DO219" s="60">
        <f ca="1">IFERROR(_xlfn.STDEV.P(DO186:DO216),"-")</f>
        <v>3.1899559515530909</v>
      </c>
      <c r="DP219" s="60"/>
      <c r="DQ219" s="88">
        <f ca="1">IFERROR(_xlfn.STDEV.P(DQ186:DQ216),"-")</f>
        <v>1.8333510532550563</v>
      </c>
      <c r="DR219" s="60">
        <f ca="1">IFERROR(_xlfn.STDEV.P(DR186:DR216),"-")</f>
        <v>3.009196622293814</v>
      </c>
      <c r="DS219" s="60"/>
      <c r="DT219" s="88">
        <f ca="1">IFERROR(_xlfn.STDEV.P(DT186:DT216),"-")</f>
        <v>1.8398774599057928</v>
      </c>
      <c r="DU219" s="60">
        <f ca="1">IFERROR(_xlfn.STDEV.P(DU186:DU216),"-")</f>
        <v>3.3037079031875196</v>
      </c>
      <c r="DV219" s="60"/>
      <c r="DW219" s="88">
        <f ca="1">IFERROR(_xlfn.STDEV.P(DW186:DW216),"-")</f>
        <v>1.8953167377054772</v>
      </c>
      <c r="DX219" s="60">
        <f ca="1">IFERROR(_xlfn.STDEV.P(DX186:DX216),"-")</f>
        <v>3.1658859152147452</v>
      </c>
      <c r="DY219" s="60"/>
      <c r="DZ219" s="88">
        <f ca="1">IFERROR(_xlfn.STDEV.P(DZ186:DZ216),"-")</f>
        <v>1.9349829700199821</v>
      </c>
      <c r="EA219" s="60">
        <f ca="1">IFERROR(_xlfn.STDEV.P(EA186:EA216),"-")</f>
        <v>3.7371038698261247</v>
      </c>
      <c r="EB219" s="60"/>
      <c r="EC219" s="88">
        <f ca="1">IFERROR(_xlfn.STDEV.P(EC186:EC216),"-")</f>
        <v>2.232557801394937</v>
      </c>
      <c r="ED219" s="60">
        <f ca="1">IFERROR(_xlfn.STDEV.P(ED186:ED216),"-")</f>
        <v>3.6065173445758592</v>
      </c>
      <c r="EE219" s="60"/>
      <c r="EF219" s="88">
        <f ca="1">IFERROR(_xlfn.STDEV.P(EF186:EF216),"-")</f>
        <v>2.0518739123453127</v>
      </c>
      <c r="EG219" s="60">
        <f ca="1">IFERROR(_xlfn.STDEV.P(EG186:EG216),"-")</f>
        <v>3.5546956032015475</v>
      </c>
      <c r="EH219" s="60"/>
      <c r="EI219" s="88">
        <f ca="1">IFERROR(_xlfn.STDEV.P(EI186:EI216),"-")</f>
        <v>2.3513444871513736</v>
      </c>
      <c r="EJ219" s="60">
        <f ca="1">IFERROR(_xlfn.STDEV.P(EJ186:EJ216),"-")</f>
        <v>3.3379148460653822</v>
      </c>
      <c r="EK219" s="60"/>
      <c r="EL219" s="88">
        <f ca="1">IFERROR(_xlfn.STDEV.P(EL186:EL216),"-")</f>
        <v>2.0782642249168877</v>
      </c>
      <c r="EM219" s="60">
        <f ca="1">IFERROR(_xlfn.STDEV.P(EM186:EM216),"-")</f>
        <v>3.1432176141641603</v>
      </c>
      <c r="EN219" s="60"/>
      <c r="EO219" s="88">
        <f ca="1">IFERROR(_xlfn.STDEV.P(EO186:EO216),"-")</f>
        <v>2.1512477355374728</v>
      </c>
      <c r="EP219" s="60">
        <f ca="1">IFERROR(_xlfn.STDEV.P(EP186:EP216),"-")</f>
        <v>3.3493885184222472</v>
      </c>
      <c r="EQ219" s="60"/>
      <c r="ER219" s="88">
        <f ca="1">IFERROR(_xlfn.STDEV.P(ER186:ER216),"-")</f>
        <v>2.6068394643569017</v>
      </c>
      <c r="ES219" s="60">
        <f ca="1">IFERROR(_xlfn.STDEV.P(ES186:ES216),"-")</f>
        <v>3.2028461400970691</v>
      </c>
      <c r="ET219" s="60"/>
      <c r="EU219" s="88">
        <f ca="1">IFERROR(_xlfn.STDEV.P(EU186:EU216),"-")</f>
        <v>2.5910514321709472</v>
      </c>
      <c r="EV219" s="60">
        <f ca="1">IFERROR(_xlfn.STDEV.P(EV186:EV216),"-")</f>
        <v>3.1884690056821827</v>
      </c>
      <c r="EW219" s="60"/>
      <c r="EX219" s="88">
        <f ca="1">IFERROR(_xlfn.STDEV.P(EX186:EX216),"-")</f>
        <v>2.3765833281736786</v>
      </c>
      <c r="EY219" s="60">
        <f ca="1">IFERROR(_xlfn.STDEV.P(EY186:EY216),"-")</f>
        <v>3.3461756776514484</v>
      </c>
      <c r="EZ219" s="60"/>
      <c r="FA219" s="88">
        <f ca="1">IFERROR(_xlfn.STDEV.P(FA186:FA216),"-")</f>
        <v>2.5656137684573599</v>
      </c>
      <c r="FB219" s="60" t="str">
        <f ca="1">IFERROR(_xlfn.STDEV.P(FB186:FB216),"-")</f>
        <v>-</v>
      </c>
      <c r="FC219" s="60"/>
      <c r="FD219" s="88" t="str">
        <f ca="1">IFERROR(_xlfn.STDEV.P(FD186:FD216),"-")</f>
        <v>-</v>
      </c>
      <c r="FE219" s="60" t="str">
        <f>IFERROR(_xlfn.STDEV.P(FE186:FE216),"-")</f>
        <v>-</v>
      </c>
      <c r="FF219" s="60"/>
      <c r="FG219" s="88" t="str">
        <f>IFERROR(_xlfn.STDEV.P(FG186:FG216),"-")</f>
        <v>-</v>
      </c>
      <c r="FI219" s="87" t="s">
        <v>3250</v>
      </c>
      <c r="FJ219" s="60">
        <f ca="1">IFERROR(_xlfn.STDEV.P(FJ186:FJ216),"-")</f>
        <v>2.7894011518077</v>
      </c>
      <c r="FK219" s="60"/>
      <c r="FL219" s="88">
        <f ca="1">IFERROR(_xlfn.STDEV.P(FL186:FL216),"-")</f>
        <v>1.6954313578718265</v>
      </c>
      <c r="FM219" s="60">
        <f ca="1">IFERROR(_xlfn.STDEV.P(FM186:FM216),"-")</f>
        <v>3.1899559515530909</v>
      </c>
      <c r="FN219" s="60"/>
      <c r="FO219" s="88">
        <f ca="1">IFERROR(_xlfn.STDEV.P(FO186:FO216),"-")</f>
        <v>1.8333510532550563</v>
      </c>
      <c r="FP219" s="60">
        <f ca="1">IFERROR(_xlfn.STDEV.P(FP186:FP216),"-")</f>
        <v>3.009196622293814</v>
      </c>
      <c r="FQ219" s="60"/>
      <c r="FR219" s="88">
        <f ca="1">IFERROR(_xlfn.STDEV.P(FR186:FR216),"-")</f>
        <v>1.8398774599057928</v>
      </c>
      <c r="FS219" s="60">
        <f ca="1">IFERROR(_xlfn.STDEV.P(FS186:FS216),"-")</f>
        <v>3.3037079031875196</v>
      </c>
      <c r="FT219" s="60"/>
      <c r="FU219" s="88">
        <f ca="1">IFERROR(_xlfn.STDEV.P(FU186:FU216),"-")</f>
        <v>1.8953167377054772</v>
      </c>
      <c r="FV219" s="60">
        <f ca="1">IFERROR(_xlfn.STDEV.P(FV186:FV216),"-")</f>
        <v>3.1658859152147452</v>
      </c>
      <c r="FW219" s="60"/>
      <c r="FX219" s="88">
        <f ca="1">IFERROR(_xlfn.STDEV.P(FX186:FX216),"-")</f>
        <v>1.9349829700199821</v>
      </c>
      <c r="FY219" s="60">
        <f ca="1">IFERROR(_xlfn.STDEV.P(FY186:FY216),"-")</f>
        <v>3.7371038698261247</v>
      </c>
      <c r="FZ219" s="60"/>
      <c r="GA219" s="88">
        <f ca="1">IFERROR(_xlfn.STDEV.P(GA186:GA216),"-")</f>
        <v>2.232557801394937</v>
      </c>
      <c r="GB219" s="60">
        <f ca="1">IFERROR(_xlfn.STDEV.P(GB186:GB216),"-")</f>
        <v>3.6065173445758592</v>
      </c>
      <c r="GC219" s="60"/>
      <c r="GD219" s="88">
        <f ca="1">IFERROR(_xlfn.STDEV.P(GD186:GD216),"-")</f>
        <v>2.0518739123453127</v>
      </c>
      <c r="GE219" s="60">
        <f ca="1">IFERROR(_xlfn.STDEV.P(GE186:GE216),"-")</f>
        <v>3.5546956032015475</v>
      </c>
      <c r="GF219" s="60"/>
      <c r="GG219" s="88">
        <f ca="1">IFERROR(_xlfn.STDEV.P(GG186:GG216),"-")</f>
        <v>2.3513444871513736</v>
      </c>
      <c r="GH219" s="60">
        <f ca="1">IFERROR(_xlfn.STDEV.P(GH186:GH216),"-")</f>
        <v>3.3379148460653822</v>
      </c>
      <c r="GI219" s="60"/>
      <c r="GJ219" s="88">
        <f ca="1">IFERROR(_xlfn.STDEV.P(GJ186:GJ216),"-")</f>
        <v>2.0782642249168877</v>
      </c>
      <c r="GK219" s="60">
        <f ca="1">IFERROR(_xlfn.STDEV.P(GK186:GK216),"-")</f>
        <v>3.1432176141641603</v>
      </c>
      <c r="GL219" s="60"/>
      <c r="GM219" s="88">
        <f ca="1">IFERROR(_xlfn.STDEV.P(GM186:GM216),"-")</f>
        <v>2.1512477355374728</v>
      </c>
      <c r="GN219" s="60">
        <f ca="1">IFERROR(_xlfn.STDEV.P(GN186:GN216),"-")</f>
        <v>3.3493885184222472</v>
      </c>
      <c r="GO219" s="60"/>
      <c r="GP219" s="88">
        <f ca="1">IFERROR(_xlfn.STDEV.P(GP186:GP216),"-")</f>
        <v>2.6068394643569017</v>
      </c>
      <c r="GQ219" s="60">
        <f ca="1">IFERROR(_xlfn.STDEV.P(GQ186:GQ216),"-")</f>
        <v>3.2028461400970691</v>
      </c>
      <c r="GR219" s="60"/>
      <c r="GS219" s="88">
        <f ca="1">IFERROR(_xlfn.STDEV.P(GS186:GS216),"-")</f>
        <v>2.5910514321709472</v>
      </c>
      <c r="GT219" s="60">
        <f ca="1">IFERROR(_xlfn.STDEV.P(GT186:GT216),"-")</f>
        <v>3.1884690056821827</v>
      </c>
      <c r="GU219" s="60"/>
      <c r="GV219" s="88">
        <f ca="1">IFERROR(_xlfn.STDEV.P(GV186:GV216),"-")</f>
        <v>2.3765833281736786</v>
      </c>
      <c r="GW219" s="60">
        <f ca="1">IFERROR(_xlfn.STDEV.P(GW186:GW216),"-")</f>
        <v>3.3461756776514484</v>
      </c>
      <c r="GX219" s="60"/>
      <c r="GY219" s="88">
        <f ca="1">IFERROR(_xlfn.STDEV.P(GY186:GY216),"-")</f>
        <v>2.5656137684573599</v>
      </c>
      <c r="GZ219" s="60" t="str">
        <f ca="1">IFERROR(_xlfn.STDEV.P(GZ186:GZ216),"-")</f>
        <v>-</v>
      </c>
      <c r="HA219" s="60"/>
      <c r="HB219" s="88" t="str">
        <f ca="1">IFERROR(_xlfn.STDEV.P(HB186:HB216),"-")</f>
        <v>-</v>
      </c>
      <c r="HC219" s="60" t="str">
        <f>IFERROR(_xlfn.STDEV.P(HC186:HC216),"-")</f>
        <v>-</v>
      </c>
      <c r="HD219" s="60"/>
      <c r="HE219" s="88" t="str">
        <f>IFERROR(_xlfn.STDEV.P(HE186:HE216),"-")</f>
        <v>-</v>
      </c>
    </row>
    <row r="220" spans="8:213" x14ac:dyDescent="0.35">
      <c r="N220" s="429" t="s">
        <v>3328</v>
      </c>
      <c r="O220" s="430"/>
      <c r="P220" s="168">
        <f ca="1">IFERROR(COUNT(P187:P216),"-")</f>
        <v>28</v>
      </c>
      <c r="Q220" s="168"/>
      <c r="R220" s="168">
        <f ca="1">IFERROR(COUNT(R187:R216),"-")</f>
        <v>28</v>
      </c>
      <c r="S220" s="168">
        <f ca="1">IFERROR(COUNT(S187:S216),"-")</f>
        <v>28</v>
      </c>
      <c r="T220" s="168"/>
      <c r="U220" s="168">
        <f ca="1">IFERROR(COUNT(U187:U216),"-")</f>
        <v>28</v>
      </c>
      <c r="V220" s="168">
        <f ca="1">IFERROR(COUNT(V187:V216),"-")</f>
        <v>28</v>
      </c>
      <c r="W220" s="168"/>
      <c r="X220" s="168">
        <f ca="1">IFERROR(COUNT(X187:X216),"-")</f>
        <v>28</v>
      </c>
      <c r="Y220" s="168">
        <f ca="1">IFERROR(COUNT(Y187:Y216),"-")</f>
        <v>28</v>
      </c>
      <c r="Z220" s="168"/>
      <c r="AA220" s="168">
        <f ca="1">IFERROR(COUNT(AA187:AA216),"-")</f>
        <v>28</v>
      </c>
      <c r="AB220" s="168">
        <f ca="1">IFERROR(COUNT(AB187:AB216),"-")</f>
        <v>28</v>
      </c>
      <c r="AC220" s="168"/>
      <c r="AD220" s="168">
        <f ca="1">IFERROR(COUNT(AD187:AD216),"-")</f>
        <v>28</v>
      </c>
      <c r="AE220" s="168">
        <f ca="1">IFERROR(COUNT(AE187:AE216),"-")</f>
        <v>28</v>
      </c>
      <c r="AF220" s="168"/>
      <c r="AG220" s="168">
        <f ca="1">IFERROR(COUNT(AG187:AG216),"-")</f>
        <v>28</v>
      </c>
      <c r="AH220" s="168">
        <f ca="1">IFERROR(COUNT(AH187:AH216),"-")</f>
        <v>28</v>
      </c>
      <c r="AI220" s="168"/>
      <c r="AJ220" s="168">
        <f ca="1">IFERROR(COUNT(AJ187:AJ216),"-")</f>
        <v>28</v>
      </c>
      <c r="AK220" s="168">
        <f ca="1">IFERROR(COUNT(AK187:AK216),"-")</f>
        <v>28</v>
      </c>
      <c r="AL220" s="168"/>
      <c r="AM220" s="168">
        <f ca="1">IFERROR(COUNT(AM187:AM216),"-")</f>
        <v>28</v>
      </c>
      <c r="AN220" s="168">
        <f ca="1">IFERROR(COUNT(AN187:AN216),"-")</f>
        <v>28</v>
      </c>
      <c r="AO220" s="168"/>
      <c r="AP220" s="168">
        <f ca="1">IFERROR(COUNT(AP187:AP216),"-")</f>
        <v>28</v>
      </c>
      <c r="AQ220" s="168">
        <f ca="1">IFERROR(COUNT(AQ187:AQ216),"-")</f>
        <v>28</v>
      </c>
      <c r="AR220" s="168"/>
      <c r="AS220" s="168">
        <f ca="1">IFERROR(COUNT(AS187:AS216),"-")</f>
        <v>28</v>
      </c>
      <c r="AT220" s="168">
        <f ca="1">IFERROR(COUNT(AT187:AT216),"-")</f>
        <v>28</v>
      </c>
      <c r="AU220" s="168"/>
      <c r="AV220" s="168">
        <f ca="1">IFERROR(COUNT(AV187:AV216),"-")</f>
        <v>28</v>
      </c>
      <c r="AW220" s="168">
        <f ca="1">IFERROR(COUNT(AW187:AW216),"-")</f>
        <v>28</v>
      </c>
      <c r="AX220" s="168"/>
      <c r="AY220" s="168">
        <f ca="1">IFERROR(COUNT(AY187:AY216),"-")</f>
        <v>28</v>
      </c>
      <c r="AZ220" s="168">
        <f ca="1">IFERROR(COUNT(AZ187:AZ216),"-")</f>
        <v>28</v>
      </c>
      <c r="BA220" s="168"/>
      <c r="BB220" s="168">
        <f ca="1">IFERROR(COUNT(BB187:BB216),"-")</f>
        <v>28</v>
      </c>
      <c r="BC220" s="168">
        <f ca="1">IFERROR(COUNT(BC187:BC216),"-")</f>
        <v>28</v>
      </c>
      <c r="BD220" s="168"/>
      <c r="BE220" s="168">
        <f ca="1">IFERROR(COUNT(BE187:BE216),"-")</f>
        <v>28</v>
      </c>
      <c r="BF220" s="168">
        <f ca="1">IFERROR(COUNT(BF187:BF216),"-")</f>
        <v>28</v>
      </c>
      <c r="BG220" s="168"/>
      <c r="BH220" s="168">
        <f ca="1">IFERROR(COUNT(BH187:BH216),"-")</f>
        <v>28</v>
      </c>
      <c r="BI220" s="168">
        <f>IFERROR(COUNT(BI187:BI216),"-")</f>
        <v>0</v>
      </c>
      <c r="BJ220" s="168"/>
      <c r="BK220" s="168">
        <f>IFERROR(COUNT(BK187:BK216),"-")</f>
        <v>0</v>
      </c>
      <c r="BN220" s="168">
        <f ca="1">IFERROR(COUNT(BN187:BN216),"-")</f>
        <v>28</v>
      </c>
      <c r="BO220" s="168"/>
      <c r="BP220" s="168">
        <f ca="1">IFERROR(COUNT(BP187:BP216),"-")</f>
        <v>28</v>
      </c>
      <c r="BQ220" s="168">
        <f ca="1">IFERROR(COUNT(BQ187:BQ216),"-")</f>
        <v>28</v>
      </c>
      <c r="BR220" s="168"/>
      <c r="BS220" s="168">
        <f ca="1">IFERROR(COUNT(BS187:BS216),"-")</f>
        <v>28</v>
      </c>
      <c r="BT220" s="168">
        <f ca="1">IFERROR(COUNT(BT187:BT216),"-")</f>
        <v>28</v>
      </c>
      <c r="BU220" s="168"/>
      <c r="BV220" s="168">
        <f ca="1">IFERROR(COUNT(BV187:BV216),"-")</f>
        <v>28</v>
      </c>
      <c r="BW220" s="168">
        <f ca="1">IFERROR(COUNT(BW187:BW216),"-")</f>
        <v>28</v>
      </c>
      <c r="BX220" s="168"/>
      <c r="BY220" s="168">
        <f ca="1">IFERROR(COUNT(BY187:BY216),"-")</f>
        <v>28</v>
      </c>
      <c r="BZ220" s="168">
        <f ca="1">IFERROR(COUNT(BZ187:BZ216),"-")</f>
        <v>28</v>
      </c>
      <c r="CA220" s="168"/>
      <c r="CB220" s="168">
        <f ca="1">IFERROR(COUNT(CB187:CB216),"-")</f>
        <v>28</v>
      </c>
      <c r="CC220" s="168">
        <f ca="1">IFERROR(COUNT(CC187:CC216),"-")</f>
        <v>28</v>
      </c>
      <c r="CD220" s="168"/>
      <c r="CE220" s="168">
        <f ca="1">IFERROR(COUNT(CE187:CE216),"-")</f>
        <v>28</v>
      </c>
      <c r="CF220" s="168">
        <f ca="1">IFERROR(COUNT(CF187:CF216),"-")</f>
        <v>28</v>
      </c>
      <c r="CG220" s="168"/>
      <c r="CH220" s="168">
        <f ca="1">IFERROR(COUNT(CH187:CH216),"-")</f>
        <v>28</v>
      </c>
      <c r="CI220" s="168">
        <f ca="1">IFERROR(COUNT(CI187:CI216),"-")</f>
        <v>28</v>
      </c>
      <c r="CJ220" s="168"/>
      <c r="CK220" s="168">
        <f ca="1">IFERROR(COUNT(CK187:CK216),"-")</f>
        <v>28</v>
      </c>
      <c r="CL220" s="168">
        <f ca="1">IFERROR(COUNT(CL187:CL216),"-")</f>
        <v>28</v>
      </c>
      <c r="CM220" s="168"/>
      <c r="CN220" s="168">
        <f ca="1">IFERROR(COUNT(CN187:CN216),"-")</f>
        <v>28</v>
      </c>
      <c r="CO220" s="168">
        <f ca="1">IFERROR(COUNT(CO187:CO216),"-")</f>
        <v>28</v>
      </c>
      <c r="CP220" s="168"/>
      <c r="CQ220" s="168">
        <f ca="1">IFERROR(COUNT(CQ187:CQ216),"-")</f>
        <v>28</v>
      </c>
      <c r="CR220" s="168">
        <f ca="1">IFERROR(COUNT(CR187:CR216),"-")</f>
        <v>28</v>
      </c>
      <c r="CS220" s="168"/>
      <c r="CT220" s="168">
        <f ca="1">IFERROR(COUNT(CT187:CT216),"-")</f>
        <v>28</v>
      </c>
      <c r="CU220" s="168">
        <f ca="1">IFERROR(COUNT(CU187:CU216),"-")</f>
        <v>28</v>
      </c>
      <c r="CV220" s="168"/>
      <c r="CW220" s="168">
        <f ca="1">IFERROR(COUNT(CW187:CW216),"-")</f>
        <v>28</v>
      </c>
      <c r="CX220" s="168">
        <f ca="1">IFERROR(COUNT(CX187:CX216),"-")</f>
        <v>28</v>
      </c>
      <c r="CY220" s="168"/>
      <c r="CZ220" s="168">
        <f ca="1">IFERROR(COUNT(CZ187:CZ216),"-")</f>
        <v>28</v>
      </c>
      <c r="DA220" s="168">
        <f ca="1">IFERROR(COUNT(DA187:DA216),"-")</f>
        <v>28</v>
      </c>
      <c r="DB220" s="168"/>
      <c r="DC220" s="168">
        <f ca="1">IFERROR(COUNT(DC187:DC216),"-")</f>
        <v>28</v>
      </c>
      <c r="DD220" s="168">
        <f ca="1">IFERROR(COUNT(DD187:DD216),"-")</f>
        <v>28</v>
      </c>
      <c r="DE220" s="168"/>
      <c r="DF220" s="168">
        <f ca="1">IFERROR(COUNT(DF187:DF216),"-")</f>
        <v>28</v>
      </c>
      <c r="DG220" s="168">
        <f ca="1">IFERROR(COUNT(DG187:DG216),"-")</f>
        <v>0</v>
      </c>
      <c r="DH220" s="168"/>
      <c r="DI220" s="168">
        <f ca="1">IFERROR(COUNT(DI187:DI216),"-")</f>
        <v>0</v>
      </c>
      <c r="DL220" s="168">
        <f ca="1">IFERROR(COUNT(DL187:DL216),"-")</f>
        <v>28</v>
      </c>
      <c r="DM220" s="168"/>
      <c r="DN220" s="168">
        <f ca="1">IFERROR(COUNT(DN187:DN216),"-")</f>
        <v>28</v>
      </c>
      <c r="DO220" s="168">
        <f ca="1">IFERROR(COUNT(DO187:DO216),"-")</f>
        <v>28</v>
      </c>
      <c r="DP220" s="168"/>
      <c r="DQ220" s="168">
        <f ca="1">IFERROR(COUNT(DQ187:DQ216),"-")</f>
        <v>28</v>
      </c>
      <c r="DR220" s="168">
        <f ca="1">IFERROR(COUNT(DR187:DR216),"-")</f>
        <v>28</v>
      </c>
      <c r="DS220" s="168"/>
      <c r="DT220" s="168">
        <f ca="1">IFERROR(COUNT(DT187:DT216),"-")</f>
        <v>28</v>
      </c>
      <c r="DU220" s="168">
        <f ca="1">IFERROR(COUNT(DU187:DU216),"-")</f>
        <v>28</v>
      </c>
      <c r="DV220" s="168"/>
      <c r="DW220" s="168">
        <f ca="1">IFERROR(COUNT(DW187:DW216),"-")</f>
        <v>28</v>
      </c>
      <c r="DX220" s="168">
        <f ca="1">IFERROR(COUNT(DX187:DX216),"-")</f>
        <v>28</v>
      </c>
      <c r="DY220" s="168"/>
      <c r="DZ220" s="168">
        <f ca="1">IFERROR(COUNT(DZ187:DZ216),"-")</f>
        <v>28</v>
      </c>
      <c r="EA220" s="168">
        <f ca="1">IFERROR(COUNT(EA187:EA216),"-")</f>
        <v>28</v>
      </c>
      <c r="EB220" s="168"/>
      <c r="EC220" s="168">
        <f ca="1">IFERROR(COUNT(EC187:EC216),"-")</f>
        <v>28</v>
      </c>
      <c r="ED220" s="168">
        <f ca="1">IFERROR(COUNT(ED187:ED216),"-")</f>
        <v>28</v>
      </c>
      <c r="EE220" s="168"/>
      <c r="EF220" s="168">
        <f ca="1">IFERROR(COUNT(EF187:EF216),"-")</f>
        <v>28</v>
      </c>
      <c r="EG220" s="168">
        <f ca="1">IFERROR(COUNT(EG187:EG216),"-")</f>
        <v>28</v>
      </c>
      <c r="EH220" s="168"/>
      <c r="EI220" s="168">
        <f ca="1">IFERROR(COUNT(EI187:EI216),"-")</f>
        <v>28</v>
      </c>
      <c r="EJ220" s="168">
        <f ca="1">IFERROR(COUNT(EJ187:EJ216),"-")</f>
        <v>28</v>
      </c>
      <c r="EK220" s="168"/>
      <c r="EL220" s="168">
        <f ca="1">IFERROR(COUNT(EL187:EL216),"-")</f>
        <v>28</v>
      </c>
      <c r="EM220" s="168">
        <f ca="1">IFERROR(COUNT(EM187:EM216),"-")</f>
        <v>28</v>
      </c>
      <c r="EN220" s="168"/>
      <c r="EO220" s="168">
        <f ca="1">IFERROR(COUNT(EO187:EO216),"-")</f>
        <v>28</v>
      </c>
      <c r="EP220" s="168">
        <f ca="1">IFERROR(COUNT(EP187:EP216),"-")</f>
        <v>28</v>
      </c>
      <c r="EQ220" s="168"/>
      <c r="ER220" s="168">
        <f ca="1">IFERROR(COUNT(ER187:ER216),"-")</f>
        <v>28</v>
      </c>
      <c r="ES220" s="168">
        <f ca="1">IFERROR(COUNT(ES187:ES216),"-")</f>
        <v>28</v>
      </c>
      <c r="ET220" s="168"/>
      <c r="EU220" s="168">
        <f ca="1">IFERROR(COUNT(EU187:EU216),"-")</f>
        <v>28</v>
      </c>
      <c r="EV220" s="168">
        <f ca="1">IFERROR(COUNT(EV187:EV216),"-")</f>
        <v>28</v>
      </c>
      <c r="EW220" s="168"/>
      <c r="EX220" s="168">
        <f ca="1">IFERROR(COUNT(EX187:EX216),"-")</f>
        <v>28</v>
      </c>
      <c r="EY220" s="168">
        <f ca="1">IFERROR(COUNT(EY187:EY216),"-")</f>
        <v>28</v>
      </c>
      <c r="EZ220" s="168"/>
      <c r="FA220" s="168">
        <f ca="1">IFERROR(COUNT(FA187:FA216),"-")</f>
        <v>28</v>
      </c>
      <c r="FB220" s="168">
        <f ca="1">IFERROR(COUNT(FB187:FB216),"-")</f>
        <v>0</v>
      </c>
      <c r="FC220" s="168"/>
      <c r="FD220" s="168">
        <f ca="1">IFERROR(COUNT(FD187:FD216),"-")</f>
        <v>0</v>
      </c>
      <c r="FE220" s="168">
        <f>IFERROR(COUNT(FE187:FE216),"-")</f>
        <v>0</v>
      </c>
      <c r="FF220" s="168"/>
      <c r="FG220" s="168">
        <f>IFERROR(COUNT(FG187:FG216),"-")</f>
        <v>0</v>
      </c>
      <c r="FJ220" s="168">
        <f ca="1">IFERROR(COUNT(FJ187:FJ216),"-")</f>
        <v>28</v>
      </c>
      <c r="FK220" s="168"/>
      <c r="FL220" s="168">
        <f ca="1">IFERROR(COUNT(FL187:FL216),"-")</f>
        <v>28</v>
      </c>
      <c r="FM220" s="168">
        <f ca="1">IFERROR(COUNT(FM187:FM216),"-")</f>
        <v>28</v>
      </c>
      <c r="FN220" s="168"/>
      <c r="FO220" s="168">
        <f ca="1">IFERROR(COUNT(FO187:FO216),"-")</f>
        <v>28</v>
      </c>
      <c r="FP220" s="168">
        <f ca="1">IFERROR(COUNT(FP187:FP216),"-")</f>
        <v>28</v>
      </c>
      <c r="FQ220" s="168"/>
      <c r="FR220" s="168">
        <f ca="1">IFERROR(COUNT(FR187:FR216),"-")</f>
        <v>28</v>
      </c>
      <c r="FS220" s="168">
        <f ca="1">IFERROR(COUNT(FS187:FS216),"-")</f>
        <v>28</v>
      </c>
      <c r="FT220" s="168"/>
      <c r="FU220" s="168">
        <f ca="1">IFERROR(COUNT(FU187:FU216),"-")</f>
        <v>28</v>
      </c>
      <c r="FV220" s="168">
        <f ca="1">IFERROR(COUNT(FV187:FV216),"-")</f>
        <v>28</v>
      </c>
      <c r="FW220" s="168"/>
      <c r="FX220" s="168">
        <f ca="1">IFERROR(COUNT(FX187:FX216),"-")</f>
        <v>28</v>
      </c>
      <c r="FY220" s="168">
        <f ca="1">IFERROR(COUNT(FY187:FY216),"-")</f>
        <v>28</v>
      </c>
      <c r="FZ220" s="168"/>
      <c r="GA220" s="168">
        <f ca="1">IFERROR(COUNT(GA187:GA216),"-")</f>
        <v>28</v>
      </c>
      <c r="GB220" s="168">
        <f ca="1">IFERROR(COUNT(GB187:GB216),"-")</f>
        <v>28</v>
      </c>
      <c r="GC220" s="168"/>
      <c r="GD220" s="168">
        <f ca="1">IFERROR(COUNT(GD187:GD216),"-")</f>
        <v>28</v>
      </c>
      <c r="GE220" s="168">
        <f ca="1">IFERROR(COUNT(GE187:GE216),"-")</f>
        <v>28</v>
      </c>
      <c r="GF220" s="168"/>
      <c r="GG220" s="168">
        <f ca="1">IFERROR(COUNT(GG187:GG216),"-")</f>
        <v>28</v>
      </c>
      <c r="GH220" s="168">
        <f ca="1">IFERROR(COUNT(GH187:GH216),"-")</f>
        <v>28</v>
      </c>
      <c r="GI220" s="168"/>
      <c r="GJ220" s="168">
        <f ca="1">IFERROR(COUNT(GJ187:GJ216),"-")</f>
        <v>28</v>
      </c>
      <c r="GK220" s="168">
        <f ca="1">IFERROR(COUNT(GK187:GK216),"-")</f>
        <v>28</v>
      </c>
      <c r="GL220" s="168"/>
      <c r="GM220" s="168">
        <f ca="1">IFERROR(COUNT(GM187:GM216),"-")</f>
        <v>28</v>
      </c>
      <c r="GN220" s="168">
        <f ca="1">IFERROR(COUNT(GN187:GN216),"-")</f>
        <v>28</v>
      </c>
      <c r="GO220" s="168"/>
      <c r="GP220" s="168">
        <f ca="1">IFERROR(COUNT(GP187:GP216),"-")</f>
        <v>28</v>
      </c>
      <c r="GQ220" s="168">
        <f ca="1">IFERROR(COUNT(GQ187:GQ216),"-")</f>
        <v>28</v>
      </c>
      <c r="GR220" s="168"/>
      <c r="GS220" s="168">
        <f ca="1">IFERROR(COUNT(GS187:GS216),"-")</f>
        <v>28</v>
      </c>
      <c r="GT220" s="168">
        <f ca="1">IFERROR(COUNT(GT187:GT216),"-")</f>
        <v>28</v>
      </c>
      <c r="GU220" s="168"/>
      <c r="GV220" s="168">
        <f ca="1">IFERROR(COUNT(GV187:GV216),"-")</f>
        <v>28</v>
      </c>
      <c r="GW220" s="168">
        <f ca="1">IFERROR(COUNT(GW187:GW216),"-")</f>
        <v>28</v>
      </c>
      <c r="GX220" s="168"/>
      <c r="GY220" s="168">
        <f ca="1">IFERROR(COUNT(GY187:GY216),"-")</f>
        <v>28</v>
      </c>
      <c r="GZ220" s="168">
        <f ca="1">IFERROR(COUNT(GZ187:GZ216),"-")</f>
        <v>0</v>
      </c>
      <c r="HA220" s="168"/>
      <c r="HB220" s="168">
        <f ca="1">IFERROR(COUNT(HB187:HB216),"-")</f>
        <v>0</v>
      </c>
      <c r="HC220" s="168">
        <f>IFERROR(COUNT(HC187:HC216),"-")</f>
        <v>0</v>
      </c>
      <c r="HD220" s="168"/>
      <c r="HE220" s="168">
        <f>IFERROR(COUNT(HE187:HE216),"-")</f>
        <v>0</v>
      </c>
    </row>
  </sheetData>
  <mergeCells count="16">
    <mergeCell ref="N220:O220"/>
    <mergeCell ref="N165:O165"/>
    <mergeCell ref="N110:O110"/>
    <mergeCell ref="N55:O55"/>
    <mergeCell ref="M2:N2"/>
    <mergeCell ref="N164:O164"/>
    <mergeCell ref="N218:O218"/>
    <mergeCell ref="N219:O219"/>
    <mergeCell ref="M167:N167"/>
    <mergeCell ref="N53:O53"/>
    <mergeCell ref="N54:O54"/>
    <mergeCell ref="N108:O108"/>
    <mergeCell ref="N109:O109"/>
    <mergeCell ref="N163:O163"/>
    <mergeCell ref="M57:N57"/>
    <mergeCell ref="M112:N112"/>
  </mergeCells>
  <conditionalFormatting sqref="BI6:BJ20 BF7:BG20 AK9:AL20 AE9:AF20 S17:T20 V17:W20 Y9:Z20 AB9:AC20 AH9:AI20 P5:Q20 AT9:AU20 AZ9:BA20 AW9:AX20 BC8:BD20 AQ9:AR20 AQ22:AQ51 BC22:BC51 AW22:AW51 AZ22:AZ51 AT22:AT51 P22:P51 AH22:AH51 AB22:AB51 Y22:Y51 V22:V51 S22:S51 AE22:AE51 AK22:AK51 BF22:BF51 BI22:BI51">
    <cfRule type="colorScale" priority="70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6:T6 BF6:BG6 BC6:BD6 V6:W6 Y6:Z6 AB6:AC6 AE6:AF6 AH6:AI6 AK6:AL6 AQ6:AR6 AT6:AU6 AW6:AX6 AZ6:BA6">
    <cfRule type="colorScale" priority="69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7:T7 BC7:BD7 V7:W7 Y7:Z7 AB7:AC7 AE7:AF7 AH7:AI7 AK7:AL7 AQ7:AR7 AT7:AU7 AW7:AX7 AZ7:BA7">
    <cfRule type="colorScale" priority="69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K8:AL8 AZ8:BA8 V8:W8 AE8:AF8 S8:T8 Y8:Z8 AB8:AC8 AH8:AI8 AQ8:AR8 AT8:AU8 AW8:AX8">
    <cfRule type="colorScale" priority="69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V9:W16 S9:T16">
    <cfRule type="colorScale" priority="69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5:T5 BF5:BG5 BC5:BD5 V5:W5 Y5:Z5 AB5:AC5 AE5:AF5 AH5:AI5 AK5:AL5 AQ5:AR5 AT5:AU5 AW5:AX5 AZ5:BA5 BI5:BJ5">
    <cfRule type="colorScale" priority="70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N10:AO20 AN22:AN51">
    <cfRule type="colorScale" priority="69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N5:AO9">
    <cfRule type="colorScale" priority="69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I61:BJ75 BF62:BG75 AK64:AL75 AE64:AF75 S72:T75 V72:W75 Y64:Z75 AB64:AC75 AH64:AI75 P60:Q75 AT64:AU75 AZ64:BA75 AW64:AX75 BC63:BD75 AQ64:AR75 AQ77:AQ106 BC77:BC106 AW77:AW106 AZ77:AZ106 AT77:AT106 P77:P106 AH77:AH106 AB77:AB106 Y77:Y106 V77:V106 S77:S106 AE77:AE106 AK77:AK106 BF77:BF106 BI77:BI106">
    <cfRule type="colorScale" priority="57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61:T61 BF61:BG61 BC61:BD61 V61:W61 Y61:Z61 AB61:AC61 AE61:AF61 AH61:AI61 AK61:AL61 AQ61:AR61 AT61:AU61 AW61:AX61 AZ61:BA61">
    <cfRule type="colorScale" priority="57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62:T62 BC62:BD62 V62:W62 Y62:Z62 AB62:AC62 AE62:AF62 AH62:AI62 AK62:AL62 AQ62:AR62 AT62:AU62 AW62:AX62 AZ62:BA62">
    <cfRule type="colorScale" priority="57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K63:AL63 AZ63:BA63 V63:W63 AE63:AF63 S63:T63 Y63:Z63 AB63:AC63 AH63:AI63 AQ63:AR63 AT63:AU63 AW63:AX63">
    <cfRule type="colorScale" priority="57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V64:W71 S64:T71">
    <cfRule type="colorScale" priority="57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60:T60 BF60:BG60 BC60:BD60 V60:W60 Y60:Z60 AB60:AC60 AE60:AF60 AH60:AI60 AK60:AL60 AQ60:AR60 AT60:AU60 AW60:AX60 AZ60:BA60 BI60:BJ60">
    <cfRule type="colorScale" priority="57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N65:AO75 AN77:AN106">
    <cfRule type="colorScale" priority="57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N60:AO64">
    <cfRule type="colorScale" priority="57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I116:BJ130 BF117:BG130 AK119:AL130 AE119:AF130 S127:T130 V127:W130 Y119:Z130 AB119:AC130 AH119:AI130 P115:Q130 AT119:AU130 AZ119:BA130 AW119:AX130 BC118:BD130 AQ119:AR130 AQ132:AQ161 BC132:BC161 AW132:AW161 AZ132:AZ161 AT132:AT161 P132:P161 AH132:AH161 AB132:AB161 Y132:Y161 V132:V161 S132:S161 AE132:AE161 AK132:AK161 BF132:BF161 BI132:BI161">
    <cfRule type="colorScale" priority="56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116:T116 BF116:BG116 BC116:BD116 V116:W116 Y116:Z116 AB116:AC116 AE116:AF116 AH116:AI116 AK116:AL116 AQ116:AR116 AT116:AU116 AW116:AX116 AZ116:BA116">
    <cfRule type="colorScale" priority="56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117:T117 BC117:BD117 V117:W117 Y117:Z117 AB117:AC117 AE117:AF117 AH117:AI117 AK117:AL117 AQ117:AR117 AT117:AU117 AW117:AX117 AZ117:BA117">
    <cfRule type="colorScale" priority="56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K118:AL118 AZ118:BA118 V118:W118 AE118:AF118 S118:T118 Y118:Z118 AB118:AC118 AH118:AI118 AQ118:AR118 AT118:AU118 AW118:AX118">
    <cfRule type="colorScale" priority="56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V119:W126 S119:T126">
    <cfRule type="colorScale" priority="56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115:T115 BF115:BG115 BC115:BD115 V115:W115 Y115:Z115 AB115:AC115 AE115:AF115 AH115:AI115 AK115:AL115 AQ115:AR115 AT115:AU115 AW115:AX115 AZ115:BA115 BI115:BJ115">
    <cfRule type="colorScale" priority="56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N120:AO130 AN132:AN161">
    <cfRule type="colorScale" priority="56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N115:AO119">
    <cfRule type="colorScale" priority="56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I171:BJ185 BF172:BG185 AK174:AL185 AE174:AF185 S182:T185 V182:W185 Y174:Z185 AB174:AC185 AH174:AI185 P170:Q185 AT174:AU185 AZ174:BA185 AW174:AX185 BC173:BD185 AQ174:AR185 AQ187:AQ216 BC187:BC216 AW187:AW216 AZ187:AZ216 AT187:AT216 P187:P216 AH187:AH216 AB187:AB216 Y187:Y216 V187:V216 S187:S216 AE187:AE216 AK187:AK216 BF187:BF216 BI187:BI216">
    <cfRule type="colorScale" priority="56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171:T171 BF171:BG171 BC171:BD171 V171:W171 Y171:Z171 AB171:AC171 AE171:AF171 AH171:AI171 AK171:AL171 AQ171:AR171 AT171:AU171 AW171:AX171 AZ171:BA171">
    <cfRule type="colorScale" priority="55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172:T172 BC172:BD172 V172:W172 Y172:Z172 AB172:AC172 AE172:AF172 AH172:AI172 AK172:AL172 AQ172:AR172 AT172:AU172 AW172:AX172 AZ172:BA172">
    <cfRule type="colorScale" priority="55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K173:AL173 AZ173:BA173 V173:W173 AE173:AF173 S173:T173 Y173:Z173 AB173:AC173 AH173:AI173 AQ173:AR173 AT173:AU173 AW173:AX173">
    <cfRule type="colorScale" priority="55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V174:W181 S174:T181">
    <cfRule type="colorScale" priority="55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170:T170 BF170:BG170 BC170:BD170 V170:W170 Y170:Z170 AB170:AC170 AE170:AF170 AH170:AI170 AK170:AL170 AQ170:AR170 AT170:AU170 AW170:AX170 AZ170:BA170 BI170:BJ170">
    <cfRule type="colorScale" priority="56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N175:AO185 AN187:AN216">
    <cfRule type="colorScale" priority="55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N170:AO174">
    <cfRule type="colorScale" priority="55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G6:DH20 DD7:DE20 CI9:CJ20 CC9:CD20 BQ17:BR20 BT17:BU20 BW9:BX20 BZ9:CA20 CF9:CG20 BN5:BO20 CR9:CS20 CX9:CY20 CU9:CV20 DA8:DB20 CO9:CP20 CO22:CO51 DA22:DA51 CU22:CU51 CX22:CX51 CR22:CR51 BN22:BN51 CF22:CF51 BZ22:BZ51 BW22:BW51 BT22:BT51 BQ22:BQ51 CC22:CC51 CI22:CI51 DD22:DD51 DG22:DG51">
    <cfRule type="colorScale" priority="55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D6:DE6 BQ6:BR6 DA6:DB6 BT6:BU6 BW6:BX6 BZ6:CA6 CC6:CD6 CF6:CG6 CI6:CJ6 CO6:CP6 CR6:CS6 CU6:CV6 CX6:CY6">
    <cfRule type="colorScale" priority="55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A7:DB7 BQ7:BR7 BT7:BU7 BW7:BX7 BZ7:CA7 CC7:CD7 CF7:CG7 CI7:CJ7 CO7:CP7 CR7:CS7 CU7:CV7 CX7:CY7">
    <cfRule type="colorScale" priority="55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X8:CY8 CI8:CJ8 BT8:BU8 CC8:CD8 BQ8:BR8 BW8:BX8 BZ8:CA8 CF8:CG8 CO8:CP8 CR8:CS8 CU8:CV8">
    <cfRule type="colorScale" priority="54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T9:BU16 BQ9:BR16">
    <cfRule type="colorScale" priority="54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D5:DE5 BQ5:BR5 DA5:DB5 BT5:BU5 BW5:BX5 BZ5:CA5 CC5:CD5 CF5:CG5 CI5:CJ5 CO5:CP5 CR5:CS5 CU5:CV5 CX5:CY5 DG5:DH5">
    <cfRule type="colorScale" priority="5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L10:CM20 CL22:CL51">
    <cfRule type="colorScale" priority="54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L5:CM9">
    <cfRule type="colorScale" priority="54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G61:DH75 DD62:DE75 CI64:CJ75 CC64:CD75 BQ72:BR75 BT72:BU75 BW64:BX75 BZ64:CA75 CF64:CG75 BN60:BO75 CR64:CS75 CX64:CY75 CU64:CV75 DA63:DB75 CO64:CP75 CO77:CO106 DA77:DA106 CU77:CU106 CX77:CX106 CR77:CR106 CI77:CI106 DD77:DD106 DG77:DG106 BN77:BN106 CF77:CF106 BZ77:BZ106 BW77:BW106 BT77:BT106 BQ77:BQ106 CC77:CC106">
    <cfRule type="colorScale" priority="5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D61:DE61 BQ61:BR61 DA61:DB61 BT61:BU61 BW61:BX61 BZ61:CA61 CC61:CD61 CF61:CG61 CI61:CJ61 CO61:CP61 CR61:CS61 CU61:CV61 CX61:CY61">
    <cfRule type="colorScale" priority="5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A62:DB62 BQ62:BR62 BT62:BU62 BW62:BX62 BZ62:CA62 CC62:CD62 CF62:CG62 CI62:CJ62 CO62:CP62 CR62:CS62 CU62:CV62 CX62:CY62">
    <cfRule type="colorScale" priority="54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X63:CY63 CI63:CJ63 BT63:BU63 CC63:CD63 BQ63:BR63 BW63:BX63 BZ63:CA63 CF63:CG63 CO63:CP63 CR63:CS63 CU63:CV63">
    <cfRule type="colorScale" priority="54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T64:BU71 BQ64:BR71">
    <cfRule type="colorScale" priority="54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D60:DE60 BQ60:BR60 DA60:DB60 BT60:BU60 BW60:BX60 BZ60:CA60 CC60:CD60 CF60:CG60 CI60:CJ60 CO60:CP60 CR60:CS60 CU60:CV60 CX60:CY60 DG60:DH60">
    <cfRule type="colorScale" priority="54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L65:CM75 CL77:CL106">
    <cfRule type="colorScale" priority="53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L60:CM64">
    <cfRule type="colorScale" priority="53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G116:DH130 DD117:DE130 CI119:CJ130 CC119:CD130 BQ127:BR130 BT127:BU130 BW119:BX130 BZ119:CA130 CF119:CG130 BN115:BO130 CR119:CS130 CX119:CY130 CU119:CV130 DA118:DB130 CO119:CP130 CO132:CO161 DA132:DA161 CU132:CU161 CX132:CX161 CR132:CR161 BN132:BN161 CF132:CF161 BZ132:BZ161 BW132:BW161 BT132:BT161 BQ132:BQ161 CC132:CC161 CI132:CI161 DD132:DD161 DG132:DG161">
    <cfRule type="colorScale" priority="53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D116:DE116 BQ116:BR116 DA116:DB116 BT116:BU116 BW116:BX116 BZ116:CA116 CC116:CD116 CF116:CG116 CI116:CJ116 CO116:CP116 CR116:CS116 CU116:CV116 CX116:CY116">
    <cfRule type="colorScale" priority="53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A117:DB117 BQ117:BR117 BT117:BU117 BW117:BX117 BZ117:CA117 CC117:CD117 CF117:CG117 CI117:CJ117 CO117:CP117 CR117:CS117 CU117:CV117 CX117:CY117">
    <cfRule type="colorScale" priority="53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X118:CY118 CI118:CJ118 BT118:BU118 CC118:CD118 BQ118:BR118 BW118:BX118 BZ118:CA118 CF118:CG118 CO118:CP118 CR118:CS118 CU118:CV118">
    <cfRule type="colorScale" priority="53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T119:BU126 BQ119:BR126">
    <cfRule type="colorScale" priority="53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D115:DE115 BQ115:BR115 DA115:DB115 BT115:BU115 BW115:BX115 BZ115:CA115 CC115:CD115 CF115:CG115 CI115:CJ115 CO115:CP115 CR115:CS115 CU115:CV115 CX115:CY115 DG115:DH115">
    <cfRule type="colorScale" priority="5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L120:CM130 CL132:CL161">
    <cfRule type="colorScale" priority="5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L115:CM119">
    <cfRule type="colorScale" priority="53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G171:DH185 DD172:DE185 CI174:CJ185 CC174:CD185 BQ182:BR185 BT182:BU185 BW174:BX185 BZ174:CA185 CF174:CG185 BN170:BO185 CR174:CS185 CX174:CY185 CU174:CV185 DA173:DB185 CO174:CP185 CO187:CO216 DA187:DA216 CU187:CU216 CX187:CX216 CR187:CR216 BN187:BN216 CF187:CF216 BZ187:BZ216 BW187:BW216 BT187:BT216 BQ187:BQ216 CC187:CC216 CI187:CI216 DD187:DD216">
    <cfRule type="colorScale" priority="5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D171:DE171 BQ171:BR171 DA171:DB171 BT171:BU171 BW171:BX171 BZ171:CA171 CC171:CD171 CF171:CG171 CI171:CJ171 CO171:CP171 CR171:CS171 CU171:CV171 CX171:CY171">
    <cfRule type="colorScale" priority="5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A172:DB172 BQ172:BR172 BT172:BU172 BW172:BX172 BZ172:CA172 CC172:CD172 CF172:CG172 CI172:CJ172 CO172:CP172 CR172:CS172 CU172:CV172 CX172:CY172">
    <cfRule type="colorScale" priority="52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X173:CY173 CI173:CJ173 BT173:BU173 CC173:CD173 BQ173:BR173 BW173:BX173 BZ173:CA173 CF173:CG173 CO173:CP173 CR173:CS173 CU173:CV173">
    <cfRule type="colorScale" priority="5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T174:BU181 BQ174:BR181">
    <cfRule type="colorScale" priority="5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D170:DE170 BQ170:BR170 DA170:DB170 BT170:BU170 BW170:BX170 BZ170:CA170 CC170:CD170 CF170:CG170 CI170:CJ170 CO170:CP170 CR170:CS170 CU170:CV170 CX170:CY170 DG170:DH170">
    <cfRule type="colorScale" priority="5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L175:CM185 CL187:CL216">
    <cfRule type="colorScale" priority="5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L170:CM174">
    <cfRule type="colorScale" priority="5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E171:FF185 FB172:FC185 EG174:EH185 EA174:EB185 DO182:DP185 DR182:DS185 DU174:DV185 DX174:DY185 ED174:EE185 DL170:DM185 EP174:EQ185 EV174:EW185 ES174:ET185 EY173:EZ185 EM174:EN185 EM187:EM216 EY187:EY216 ES187:ES216 EV187:EV216 EP187:EP216 DL187:DL216 ED187:ED216 DX187:DX216 DU187:DU216 DR187:DR216 DO187:DO216 EA187:EA216 EG187:EG216 FB187:FB216">
    <cfRule type="colorScale" priority="5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O171:DP171 FB171:FC171 EY171:EZ171 DR171:DS171 DU171:DV171 DX171:DY171 EA171:EB171 ED171:EE171 EG171:EH171 EM171:EN171 EP171:EQ171 ES171:ET171 EV171:EW171">
    <cfRule type="colorScale" priority="5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O172:DP172 EY172:EZ172 DR172:DS172 DU172:DV172 DX172:DY172 EA172:EB172 ED172:EE172 EG172:EH172 EM172:EN172 EP172:EQ172 ES172:ET172 EV172:EW172">
    <cfRule type="colorScale" priority="51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G173:EH173 EV173:EW173 DR173:DS173 EA173:EB173 DO173:DP173 DU173:DV173 DX173:DY173 ED173:EE173 EM173:EN173 EP173:EQ173 ES173:ET173">
    <cfRule type="colorScale" priority="5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R174:DS181 DO174:DP181">
    <cfRule type="colorScale" priority="51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O170:DP170 FB170:FC170 EY170:EZ170 DR170:DS170 DU170:DV170 DX170:DY170 EA170:EB170 ED170:EE170 EG170:EH170 EM170:EN170 EP170:EQ170 ES170:ET170 EV170:EW170 FE170:FF170">
    <cfRule type="colorScale" priority="5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J175:EK185 EJ187:EJ216">
    <cfRule type="colorScale" priority="5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J170:EK174">
    <cfRule type="colorScale" priority="51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E116:FF130 FB117:FC130 EG119:EH130 EA119:EB130 DO127:DP130 DR127:DS130 DU119:DV130 DX119:DY130 ED119:EE130 DL115:DM130 EP119:EQ130 EV119:EW130 ES119:ET130 EY118:EZ130 EM119:EN130 EM132:EM161 DL132:DL161 ED132:ED161 DX132:DX161 DU132:DU161 DR132:DR161 DO132:DO161 EA132:EA161 EG132:EG161">
    <cfRule type="colorScale" priority="5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O116:DP116 FB116:FC116 EY116:EZ116 DR116:DS116 DU116:DV116 DX116:DY116 EA116:EB116 ED116:EE116 EG116:EH116 EM116:EN116 EP116:EQ116 ES116:ET116 EV116:EW116">
    <cfRule type="colorScale" priority="5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O117:DP117 EY117:EZ117 DR117:DS117 DU117:DV117 DX117:DY117 EA117:EB117 ED117:EE117 EG117:EH117 EM117:EN117 EP117:EQ117 ES117:ET117 EV117:EW117">
    <cfRule type="colorScale" priority="51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G118:EH118 EV118:EW118 DR118:DS118 EA118:EB118 DO118:DP118 DU118:DV118 DX118:DY118 ED118:EE118 EM118:EN118 EP118:EQ118 ES118:ET118">
    <cfRule type="colorScale" priority="50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R119:DS126 DO119:DP126">
    <cfRule type="colorScale" priority="50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O115:DP115 FB115:FC115 EY115:EZ115 DR115:DS115 DU115:DV115 DX115:DY115 EA115:EB115 ED115:EE115 EG115:EH115 EM115:EN115 EP115:EQ115 ES115:ET115 EV115:EW115 FE115:FF115">
    <cfRule type="colorScale" priority="5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J120:EK130 EJ132:EJ161">
    <cfRule type="colorScale" priority="50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J115:EK119">
    <cfRule type="colorScale" priority="50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E61:FF75 FB62:FC75 EG64:EH75 EA64:EB75 DO72:DP75 DR72:DS75 DU64:DV75 DX64:DY75 ED64:EE75 DL60:DM75 EP64:EQ75 EV64:EW75 ES64:ET75 EY63:EZ75 EM64:EN75 EM77:EM106 EY77:EY106 ES77:ES106 EV77:EV106 EP77:EP106 DL77:DL106 ED77:ED106 DX77:DX106 DU77:DU106 DR77:DR106 DO77:DO106 EA77:EA106 EG77:EG106 FB77:FB106 FE77:FE106">
    <cfRule type="colorScale" priority="50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O61:DP61 FB61:FC61 EY61:EZ61 DR61:DS61 DU61:DV61 DX61:DY61 EA61:EB61 ED61:EE61 EG61:EH61 EM61:EN61 EP61:EQ61 ES61:ET61 EV61:EW61">
    <cfRule type="colorScale" priority="50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O62:DP62 EY62:EZ62 DR62:DS62 DU62:DV62 DX62:DY62 EA62:EB62 ED62:EE62 EG62:EH62 EM62:EN62 EP62:EQ62 ES62:ET62 EV62:EW62">
    <cfRule type="colorScale" priority="50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G63:EH63 EV63:EW63 DR63:DS63 EA63:EB63 DO63:DP63 DU63:DV63 DX63:DY63 ED63:EE63 EM63:EN63 EP63:EQ63 ES63:ET63">
    <cfRule type="colorScale" priority="50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R64:DS71 DO64:DP71">
    <cfRule type="colorScale" priority="50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O60:DP60 FB60:FC60 EY60:EZ60 DR60:DS60 DU60:DV60 DX60:DY60 EA60:EB60 ED60:EE60 EG60:EH60 EM60:EN60 EP60:EQ60 ES60:ET60 EV60:EW60 FE60:FF60">
    <cfRule type="colorScale" priority="50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J65:EK75 EJ77:EJ106">
    <cfRule type="colorScale" priority="49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J60:EK64">
    <cfRule type="colorScale" priority="49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E6:FF20 FB7:FC20 EG9:EH20 EA9:EB20 DO17:DP20 DR17:DS20 DU9:DV20 DX9:DY20 ED9:EE20 DL5:DM20 EP9:EQ20 EV9:EW20 ES9:ET20 EY8:EZ20 EM9:EN20 EM22:EM51 EY22:EY51 ES22:ES51 EV22:EV51 EP22:EP51 DL22:DL51 ED22:ED51 DX22:DX51 DU22:DU51 DR22:DR51 DO22:DO51 EA22:EA51 EG22:EG51 FB22:FB51 FE22:FE51">
    <cfRule type="colorScale" priority="49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O6:DP6 FB6:FC6 EY6:EZ6 DR6:DS6 DU6:DV6 DX6:DY6 EA6:EB6 ED6:EE6 EG6:EH6 EM6:EN6 EP6:EQ6 ES6:ET6 EV6:EW6">
    <cfRule type="colorScale" priority="49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O7:DP7 EY7:EZ7 DR7:DS7 DU7:DV7 DX7:DY7 EA7:EB7 ED7:EE7 EG7:EH7 EM7:EN7 EP7:EQ7 ES7:ET7 EV7:EW7">
    <cfRule type="colorScale" priority="49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G8:EH8 EV8:EW8 DR8:DS8 EA8:EB8 DO8:DP8 DU8:DV8 DX8:DY8 ED8:EE8 EM8:EN8 EP8:EQ8 ES8:ET8">
    <cfRule type="colorScale" priority="49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R9:DS16 DO9:DP16">
    <cfRule type="colorScale" priority="49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O5:DP5 FB5:FC5 EY5:EZ5 DR5:DS5 DU5:DV5 DX5:DY5 EA5:EB5 ED5:EE5 EG5:EH5 EM5:EN5 EP5:EQ5 ES5:ET5 EV5:EW5 FE5:FF5">
    <cfRule type="colorScale" priority="49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J10:EK20 EJ22:EJ51">
    <cfRule type="colorScale" priority="49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J5:EK9">
    <cfRule type="colorScale" priority="49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C6:HD20 GZ7:HA20 GE9:GF20 FY9:FZ20 FM17:FN20 FP17:FQ20 FS9:FT20 FV9:FW20 GB9:GC20 FJ5:FK20 GN9:GO20 GT9:GU20 GQ9:GR20 GW8:GX20 GK9:GL20 GK22:GK51 GW22:GW51 GQ22:GQ51 GT22:GT51 GN22:GN51 FJ22:FJ51 GB22:GB51 FV22:FV51 FS22:FS51 FP22:FP51 FM22:FM51 FY22:FY51 GE22:GE51 GZ22:GZ51 HC22:HC51">
    <cfRule type="colorScale" priority="48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M6:FN6 GZ6:HA6 GW6:GX6 FP6:FQ6 FS6:FT6 FV6:FW6 FY6:FZ6 GB6:GC6 GE6:GF6 GK6:GL6 GN6:GO6 GQ6:GR6 GT6:GU6">
    <cfRule type="colorScale" priority="48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M7:FN7 GW7:GX7 FP7:FQ7 FS7:FT7 FV7:FW7 FY7:FZ7 GB7:GC7 GE7:GF7 GK7:GL7 GN7:GO7 GQ7:GR7 GT7:GU7">
    <cfRule type="colorScale" priority="48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E8:GF8 GT8:GU8 FP8:FQ8 FY8:FZ8 FM8:FN8 FS8:FT8 FV8:FW8 GB8:GC8 GK8:GL8 GN8:GO8 GQ8:GR8">
    <cfRule type="colorScale" priority="48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P9:FQ16 FM9:FN16">
    <cfRule type="colorScale" priority="48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M5:FN5 GZ5:HA5 GW5:GX5 FP5:FQ5 FS5:FT5 FV5:FW5 FY5:FZ5 GB5:GC5 GE5:GF5 GK5:GL5 GN5:GO5 GQ5:GR5 GT5:GU5 HC5:HD5">
    <cfRule type="colorScale" priority="48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H10:GI20 GH22:GH51">
    <cfRule type="colorScale" priority="48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H5:GI9">
    <cfRule type="colorScale" priority="48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C61:HD75 GZ62:HA75 GE64:GF75 FY64:FZ75 FM72:FN75 FP72:FQ75 FS64:FT75 FV64:FW75 GB64:GC75 FJ60:FK75 GN64:GO75 GT64:GU75 GQ64:GR75 GW63:GX75 GK64:GL75 GK77:GK106 GW77:GW106 GQ77:GQ106 GT77:GT106 GN77:GN106 FJ77:FJ106 GB77:GB106 FV77:FV106 FS77:FS106 FP77:FP106 FM77:FM106 FY77:FY106 GE77:GE106 GZ77:GZ106 HC77:HC106">
    <cfRule type="colorScale" priority="48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M61:FN61 GZ61:HA61 GW61:GX61 FP61:FQ61 FS61:FT61 FV61:FW61 FY61:FZ61 GB61:GC61 GE61:GF61 GK61:GL61 GN61:GO61 GQ61:GR61 GT61:GU61">
    <cfRule type="colorScale" priority="47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M62:FN62 GW62:GX62 FP62:FQ62 FS62:FT62 FV62:FW62 FY62:FZ62 GB62:GC62 GE62:GF62 GK62:GL62 GN62:GO62 GQ62:GR62 GT62:GU62">
    <cfRule type="colorScale" priority="47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E63:GF63 GT63:GU63 FP63:FQ63 FY63:FZ63 FM63:FN63 FS63:FT63 FV63:FW63 GB63:GC63 GK63:GL63 GN63:GO63 GQ63:GR63">
    <cfRule type="colorScale" priority="47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P64:FQ71 FM64:FN71">
    <cfRule type="colorScale" priority="47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M60:FN60 GZ60:HA60 GW60:GX60 FP60:FQ60 FS60:FT60 FV60:FW60 FY60:FZ60 GB60:GC60 GE60:GF60 GK60:GL60 GN60:GO60 GQ60:GR60 GT60:GU60 HC60:HD60">
    <cfRule type="colorScale" priority="48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H65:GI75 GH77:GH106">
    <cfRule type="colorScale" priority="47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H60:GI64">
    <cfRule type="colorScale" priority="47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C116:HD130 GZ117:HA130 GE119:GF130 FY119:FZ130 FM127:FN130 FP127:FQ130 FS119:FT130 FV119:FW130 GB119:GC130 FJ115:FK130 GN119:GO130 GT119:GU130 GQ119:GR130 GW118:GX130 GK119:GL130 GK132:GK161 FJ132:FJ161 GB132:GB161 FV132:FV161 FS132:FS161 FP132:FP161 FM132:FM161 FY132:FY161 GE132:GE161">
    <cfRule type="colorScale" priority="47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M116:FN116 GZ116:HA116 GW116:GX116 FP116:FQ116 FS116:FT116 FV116:FW116 FY116:FZ116 GB116:GC116 GE116:GF116 GK116:GL116 GN116:GO116 GQ116:GR116 GT116:GU116">
    <cfRule type="colorScale" priority="47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M117:FN117 GW117:GX117 FP117:FQ117 FS117:FT117 FV117:FW117 FY117:FZ117 GB117:GC117 GE117:GF117 GK117:GL117 GN117:GO117 GQ117:GR117 GT117:GU117">
    <cfRule type="colorScale" priority="47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E118:GF118 GT118:GU118 FP118:FQ118 FY118:FZ118 FM118:FN118 FS118:FT118 FV118:FW118 GB118:GC118 GK118:GL118 GN118:GO118 GQ118:GR118">
    <cfRule type="colorScale" priority="46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P119:FQ126 FM119:FN126">
    <cfRule type="colorScale" priority="46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M115:FN115 GZ115:HA115 GW115:GX115 FP115:FQ115 FS115:FT115 FV115:FW115 FY115:FZ115 GB115:GC115 GE115:GF115 GK115:GL115 GN115:GO115 GQ115:GR115 GT115:GU115 HC115:HD115">
    <cfRule type="colorScale" priority="47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H120:GI130 GH132:GH161">
    <cfRule type="colorScale" priority="46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H115:GI119">
    <cfRule type="colorScale" priority="46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C171:HD185 GZ172:HA185 GE174:GF185 FY174:FZ185 FM182:FN185 FP182:FQ185 FS174:FT185 FV174:FW185 GB174:GC185 FJ170:FK185 GN174:GO185 GT174:GU185 GQ174:GR185 GW173:GX185 GK174:GL185 GK187:GK216 GW187:GW216 GQ187:GQ216 GT187:GT216 GN187:GN216 FJ187:FJ216 GB187:GB216 FV187:FV216 FS187:FS216 FP187:FP216 FM187:FM216 FY187:FY216 GE187:GE216 GZ187:GZ216">
    <cfRule type="colorScale" priority="46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M171:FN171 GZ171:HA171 GW171:GX171 FP171:FQ171 FS171:FT171 FV171:FW171 FY171:FZ171 GB171:GC171 GE171:GF171 GK171:GL171 GN171:GO171 GQ171:GR171 GT171:GU171">
    <cfRule type="colorScale" priority="46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M172:FN172 GW172:GX172 FP172:FQ172 FS172:FT172 FV172:FW172 FY172:FZ172 GB172:GC172 GE172:GF172 GK172:GL172 GN172:GO172 GQ172:GR172 GT172:GU172">
    <cfRule type="colorScale" priority="46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E173:GF173 GT173:GU173 FP173:FQ173 FY173:FZ173 FM173:FN173 FS173:FT173 FV173:FW173 GB173:GC173 GK173:GL173 GN173:GO173 GQ173:GR173">
    <cfRule type="colorScale" priority="46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P174:FQ181 FM174:FN181">
    <cfRule type="colorScale" priority="46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M170:FN170 GZ170:HA170 GW170:GX170 FP170:FQ170 FS170:FT170 FV170:FW170 FY170:FZ170 GB170:GC170 GE170:GF170 GK170:GL170 GN170:GO170 GQ170:GR170 GT170:GU170 HC170:HD170">
    <cfRule type="colorScale" priority="46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H175:GI185 GH187:GH216">
    <cfRule type="colorScale" priority="45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H170:GI174">
    <cfRule type="colorScale" priority="45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J132:BJ161">
    <cfRule type="colorScale" priority="42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G132:BG161">
    <cfRule type="colorScale" priority="4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D132:BD161">
    <cfRule type="colorScale" priority="4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A132:BA161">
    <cfRule type="colorScale" priority="4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X132:AX161">
    <cfRule type="colorScale" priority="4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U132:AU161">
    <cfRule type="colorScale" priority="4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G187:BG216">
    <cfRule type="colorScale" priority="39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J187:BJ216">
    <cfRule type="colorScale" priority="39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S132:CS161">
    <cfRule type="colorScale" priority="28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V132:CV161">
    <cfRule type="colorScale" priority="28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Y132:CY161">
    <cfRule type="colorScale" priority="28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B132:DB161">
    <cfRule type="colorScale" priority="28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E132:DE161">
    <cfRule type="colorScale" priority="28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H132:DH161">
    <cfRule type="colorScale" priority="28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Y132:EY161 ES132:ES161 EV132:EV161 EP132:EP161 FB132:FB161 FE132:FE161">
    <cfRule type="colorScale" priority="25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Q132:EQ161">
    <cfRule type="colorScale" priority="24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T132:ET161">
    <cfRule type="colorScale" priority="24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W132:EW161">
    <cfRule type="colorScale" priority="24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Z132:EZ161">
    <cfRule type="colorScale" priority="24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C132:FC161">
    <cfRule type="colorScale" priority="24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F132:FF161">
    <cfRule type="colorScale" priority="2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W132:GW161 GQ132:GQ161 GT132:GT161 GN132:GN161 GZ132:GZ161 HC132:HC161">
    <cfRule type="colorScale" priority="2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O132:GO161">
    <cfRule type="colorScale" priority="24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R132:GR161">
    <cfRule type="colorScale" priority="24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U132:GU161">
    <cfRule type="colorScale" priority="24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X132:GX161">
    <cfRule type="colorScale" priority="23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A132:HA161">
    <cfRule type="colorScale" priority="23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D132:HD161">
    <cfRule type="colorScale" priority="2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O187:BO216">
    <cfRule type="colorScale" priority="23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R187:BR216">
    <cfRule type="colorScale" priority="23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U187:BU216">
    <cfRule type="colorScale" priority="23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X187:BX216">
    <cfRule type="colorScale" priority="23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A187:CA216">
    <cfRule type="colorScale" priority="23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D187:CD216">
    <cfRule type="colorScale" priority="2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G187:CG216">
    <cfRule type="colorScale" priority="23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J187:CJ216">
    <cfRule type="colorScale" priority="2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M187:CM216">
    <cfRule type="colorScale" priority="2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P187:CP216">
    <cfRule type="colorScale" priority="2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S187:CS216">
    <cfRule type="colorScale" priority="22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V187:CV216">
    <cfRule type="colorScale" priority="2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Y187:CY216">
    <cfRule type="colorScale" priority="2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B187:DB216">
    <cfRule type="colorScale" priority="2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E187:DE216">
    <cfRule type="colorScale" priority="2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G187:DG216">
    <cfRule type="colorScale" priority="2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H187:DH216">
    <cfRule type="colorScale" priority="2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I187:DI216">
    <cfRule type="colorScale" priority="2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M187:DM216">
    <cfRule type="colorScale" priority="21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P187:DP216">
    <cfRule type="colorScale" priority="2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S187:DS216">
    <cfRule type="colorScale" priority="21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V187:DV216">
    <cfRule type="colorScale" priority="2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Y187:DY216">
    <cfRule type="colorScale" priority="21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B187:EB216">
    <cfRule type="colorScale" priority="2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E187:EE216">
    <cfRule type="colorScale" priority="2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H187:EH216">
    <cfRule type="colorScale" priority="2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K187:EK216">
    <cfRule type="colorScale" priority="21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N187:EN216">
    <cfRule type="colorScale" priority="20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Q187:EQ216">
    <cfRule type="colorScale" priority="20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T187:ET216">
    <cfRule type="colorScale" priority="20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W187:EW216">
    <cfRule type="colorScale" priority="20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Z187:EZ216">
    <cfRule type="colorScale" priority="20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C187:FC216">
    <cfRule type="colorScale" priority="20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E187:FE216">
    <cfRule type="colorScale" priority="20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F187:FF216">
    <cfRule type="colorScale" priority="20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G187:FG216">
    <cfRule type="colorScale" priority="20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K187:FK216">
    <cfRule type="colorScale" priority="20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N187:FN216">
    <cfRule type="colorScale" priority="19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Q187:FQ216">
    <cfRule type="colorScale" priority="19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T187:FT216">
    <cfRule type="colorScale" priority="19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W187:FW216">
    <cfRule type="colorScale" priority="19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Z187:FZ216">
    <cfRule type="colorScale" priority="19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C187:GC216">
    <cfRule type="colorScale" priority="19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F187:GF216">
    <cfRule type="colorScale" priority="19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I187:GI216">
    <cfRule type="colorScale" priority="19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L187:GL216">
    <cfRule type="colorScale" priority="19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C187:HC216">
    <cfRule type="colorScale" priority="19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D187:HD216">
    <cfRule type="colorScale" priority="18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E187:HE216">
    <cfRule type="colorScale" priority="18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A187:HA216">
    <cfRule type="colorScale" priority="18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X187:GX216">
    <cfRule type="colorScale" priority="18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U187:GU216">
    <cfRule type="colorScale" priority="18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R187:GR216">
    <cfRule type="colorScale" priority="18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O187:GO216">
    <cfRule type="colorScale" priority="18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L132:GL161">
    <cfRule type="colorScale" priority="18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I132:GI161">
    <cfRule type="colorScale" priority="18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F132:GF161">
    <cfRule type="colorScale" priority="18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C132:GC161">
    <cfRule type="colorScale" priority="17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Z132:FZ161">
    <cfRule type="colorScale" priority="17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K132:FK161">
    <cfRule type="colorScale" priority="17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N132:FN161">
    <cfRule type="colorScale" priority="17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Q132:FQ161">
    <cfRule type="colorScale" priority="17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T132:FT161">
    <cfRule type="colorScale" priority="17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W132:FW161">
    <cfRule type="colorScale" priority="17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K77:FK106">
    <cfRule type="colorScale" priority="17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N77:FN106">
    <cfRule type="colorScale" priority="17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Q77:FQ106">
    <cfRule type="colorScale" priority="17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T77:FT106">
    <cfRule type="colorScale" priority="16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W77:FW106">
    <cfRule type="colorScale" priority="16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Z77:FZ106">
    <cfRule type="colorScale" priority="16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C77:GC106">
    <cfRule type="colorScale" priority="16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F77:GF106">
    <cfRule type="colorScale" priority="16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I77:GI106">
    <cfRule type="colorScale" priority="16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L77:GL106">
    <cfRule type="colorScale" priority="16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O77:GO106">
    <cfRule type="colorScale" priority="16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R77:GR106">
    <cfRule type="colorScale" priority="16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U77:GU106">
    <cfRule type="colorScale" priority="16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X77:GX106">
    <cfRule type="colorScale" priority="15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A77:HA106">
    <cfRule type="colorScale" priority="15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D77:HD106">
    <cfRule type="colorScale" priority="15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H77:DH106">
    <cfRule type="colorScale" priority="15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M77:DM106">
    <cfRule type="colorScale" priority="15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P77:DP106">
    <cfRule type="colorScale" priority="15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S77:DS106">
    <cfRule type="colorScale" priority="1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V77:DV106">
    <cfRule type="colorScale" priority="15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Y77:DY106">
    <cfRule type="colorScale" priority="15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B77:EB106">
    <cfRule type="colorScale" priority="15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E77:EE106">
    <cfRule type="colorScale" priority="14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H77:EH106">
    <cfRule type="colorScale" priority="14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K77:EK106">
    <cfRule type="colorScale" priority="14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N77:EN106">
    <cfRule type="colorScale" priority="14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Q77:EQ106">
    <cfRule type="colorScale" priority="14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T77:ET106">
    <cfRule type="colorScale" priority="1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W77:EW106">
    <cfRule type="colorScale" priority="1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Z77:EZ106">
    <cfRule type="colorScale" priority="14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C77:FC106">
    <cfRule type="colorScale" priority="14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F77:FF106">
    <cfRule type="colorScale" priority="14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E77:DE106">
    <cfRule type="colorScale" priority="13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B77:DB106">
    <cfRule type="colorScale" priority="13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Y77:CY106">
    <cfRule type="colorScale" priority="1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V77:CV106">
    <cfRule type="colorScale" priority="13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S77:CS106">
    <cfRule type="colorScale" priority="13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P77:CP106">
    <cfRule type="colorScale" priority="13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M77:CM106">
    <cfRule type="colorScale" priority="13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J77:CJ106">
    <cfRule type="colorScale" priority="13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O77:BO106">
    <cfRule type="colorScale" priority="1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R77:BR106">
    <cfRule type="colorScale" priority="13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U77:BU106">
    <cfRule type="colorScale" priority="1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X77:BX106">
    <cfRule type="colorScale" priority="1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A77:CA106">
    <cfRule type="colorScale" priority="1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D77:CD106">
    <cfRule type="colorScale" priority="12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G77:CG106">
    <cfRule type="colorScale" priority="1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J77:BJ106">
    <cfRule type="colorScale" priority="1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G77:BG106">
    <cfRule type="colorScale" priority="1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D77:BD106">
    <cfRule type="colorScale" priority="1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A77:BA106">
    <cfRule type="colorScale" priority="1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X77:AX106">
    <cfRule type="colorScale" priority="1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U77:AU106">
    <cfRule type="colorScale" priority="1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R77:AR106">
    <cfRule type="colorScale" priority="11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O77:AO106">
    <cfRule type="colorScale" priority="1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L77:AL106">
    <cfRule type="colorScale" priority="11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I77:AI106">
    <cfRule type="colorScale" priority="1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N132:EN161">
    <cfRule type="colorScale" priority="11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K132:EK161">
    <cfRule type="colorScale" priority="1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H132:EH161">
    <cfRule type="colorScale" priority="1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E132:EE161">
    <cfRule type="colorScale" priority="1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B132:EB161">
    <cfRule type="colorScale" priority="11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Y132:DY161">
    <cfRule type="colorScale" priority="10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V132:DV161">
    <cfRule type="colorScale" priority="10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S132:DS161">
    <cfRule type="colorScale" priority="10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P132:DP161">
    <cfRule type="colorScale" priority="10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M132:DM161">
    <cfRule type="colorScale" priority="10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O132:BO161">
    <cfRule type="colorScale" priority="10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R132:BR161">
    <cfRule type="colorScale" priority="10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U132:BU161">
    <cfRule type="colorScale" priority="10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X132:BX161">
    <cfRule type="colorScale" priority="10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A132:CA161">
    <cfRule type="colorScale" priority="10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D132:CD161">
    <cfRule type="colorScale" priority="9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G132:CG161">
    <cfRule type="colorScale" priority="9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J132:CJ161">
    <cfRule type="colorScale" priority="9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M132:CM161">
    <cfRule type="colorScale" priority="9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P132:CP161">
    <cfRule type="colorScale" priority="9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R132:AR161">
    <cfRule type="colorScale" priority="9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O132:AO161">
    <cfRule type="colorScale" priority="9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I132:AI161">
    <cfRule type="colorScale" priority="9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L132:AL161">
    <cfRule type="colorScale" priority="9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132:AF161">
    <cfRule type="colorScale" priority="9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C132:AC161">
    <cfRule type="colorScale" priority="8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Z132:Z161">
    <cfRule type="colorScale" priority="8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W132:W161">
    <cfRule type="colorScale" priority="8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T132:T161">
    <cfRule type="colorScale" priority="8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Q132:Q161">
    <cfRule type="colorScale" priority="8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Q187:Q216">
    <cfRule type="colorScale" priority="8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T187:T216">
    <cfRule type="colorScale" priority="8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W187:W216">
    <cfRule type="colorScale" priority="8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Z187:Z216">
    <cfRule type="colorScale" priority="8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C187:AC216">
    <cfRule type="colorScale" priority="8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187:AF216">
    <cfRule type="colorScale" priority="7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I187:AI216">
    <cfRule type="colorScale" priority="7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L187:AL216">
    <cfRule type="colorScale" priority="7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O187:AO216">
    <cfRule type="colorScale" priority="7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R187:AR216">
    <cfRule type="colorScale" priority="7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U187:AU216">
    <cfRule type="colorScale" priority="7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X187:AX216">
    <cfRule type="colorScale" priority="7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A187:BA216">
    <cfRule type="colorScale" priority="7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D187:BD216">
    <cfRule type="colorScale" priority="7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D22:HD51">
    <cfRule type="colorScale" priority="7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A22:HA51">
    <cfRule type="colorScale" priority="6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X22:GX51">
    <cfRule type="colorScale" priority="6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U22:GU51">
    <cfRule type="colorScale" priority="6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R22:GR51">
    <cfRule type="colorScale" priority="6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O22:GO51">
    <cfRule type="colorScale" priority="6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L22:GL51">
    <cfRule type="colorScale" priority="6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I22:GI51">
    <cfRule type="colorScale" priority="6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F22:GF51">
    <cfRule type="colorScale" priority="6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C22:GC51">
    <cfRule type="colorScale" priority="6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Z22:FZ51">
    <cfRule type="colorScale" priority="6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W22:FW51">
    <cfRule type="colorScale" priority="5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T22:FT51">
    <cfRule type="colorScale" priority="5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Q22:FQ51">
    <cfRule type="colorScale" priority="5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E22:EE51">
    <cfRule type="colorScale" priority="5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H22:EH51">
    <cfRule type="colorScale" priority="5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K22:EK51">
    <cfRule type="colorScale" priority="5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N22:EN51">
    <cfRule type="colorScale" priority="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Q22:EQ51">
    <cfRule type="colorScale" priority="5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T22:ET51">
    <cfRule type="colorScale" priority="5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W22:EW51">
    <cfRule type="colorScale" priority="5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Z22:EZ51">
    <cfRule type="colorScale" priority="4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C22:FC51">
    <cfRule type="colorScale" priority="4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F22:FF51">
    <cfRule type="colorScale" priority="4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K22:FK51">
    <cfRule type="colorScale" priority="4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N22:FN51">
    <cfRule type="colorScale" priority="4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B22:EB51">
    <cfRule type="colorScale" priority="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Y22:DY51">
    <cfRule type="colorScale" priority="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V22:DV51">
    <cfRule type="colorScale" priority="4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S22:DS51">
    <cfRule type="colorScale" priority="4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P22:DP51">
    <cfRule type="colorScale" priority="4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M22:DM51">
    <cfRule type="colorScale" priority="3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H22:DH51">
    <cfRule type="colorScale" priority="3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E22:DE51">
    <cfRule type="colorScale" priority="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B22:DB51">
    <cfRule type="colorScale" priority="3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Y22:CY51">
    <cfRule type="colorScale" priority="3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V22:CV51">
    <cfRule type="colorScale" priority="3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S22:CS51">
    <cfRule type="colorScale" priority="3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P22:CP51">
    <cfRule type="colorScale" priority="3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M22:CM51">
    <cfRule type="colorScale" priority="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J22:CJ51">
    <cfRule type="colorScale" priority="3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G22:CG51">
    <cfRule type="colorScale" priority="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D22:CD51">
    <cfRule type="colorScale" priority="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A22:CA51">
    <cfRule type="colorScale" priority="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X22:BX51">
    <cfRule type="colorScale" priority="2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U22:BU51">
    <cfRule type="colorScale" priority="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R22:BR51">
    <cfRule type="colorScale" priority="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O22:BO51">
    <cfRule type="colorScale" priority="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J22:BJ51">
    <cfRule type="colorScale" priority="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G22:BG51">
    <cfRule type="colorScale" priority="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D22:BD51">
    <cfRule type="colorScale" priority="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A22:BA51">
    <cfRule type="colorScale" priority="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X22:AX51">
    <cfRule type="colorScale" priority="1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U22:AU51">
    <cfRule type="colorScale" priority="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R22:AR51">
    <cfRule type="colorScale" priority="1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O22:AO51">
    <cfRule type="colorScale" priority="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L22:AL51">
    <cfRule type="colorScale" priority="1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I22:AI51">
    <cfRule type="colorScale" priority="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22:AF51">
    <cfRule type="colorScale" priority="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C22:AC51">
    <cfRule type="colorScale" priority="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Z22:Z51">
    <cfRule type="colorScale" priority="1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W22:W51">
    <cfRule type="colorScale" priority="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T22:T51">
    <cfRule type="colorScale" priority="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Q22:Q51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Q77:Q106">
    <cfRule type="colorScale" priority="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T77:T106">
    <cfRule type="colorScale" priority="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W77:W106">
    <cfRule type="colorScale" priority="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Z77:Z106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C77:AC106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77:AF106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BBA31-EFE1-4B02-B006-F8733E3687B0}">
  <dimension ref="A1:HC214"/>
  <sheetViews>
    <sheetView zoomScale="85" zoomScaleNormal="85" workbookViewId="0"/>
  </sheetViews>
  <sheetFormatPr defaultRowHeight="14.5" x14ac:dyDescent="0.35"/>
  <cols>
    <col min="1" max="1" width="12" style="372" customWidth="1"/>
    <col min="2" max="2" width="6.6328125" style="372" customWidth="1"/>
    <col min="3" max="3" width="19.08984375" style="39" hidden="1" customWidth="1"/>
    <col min="4" max="4" width="4.6328125" hidden="1" customWidth="1"/>
    <col min="5" max="5" width="9.6328125" style="27" hidden="1" customWidth="1"/>
    <col min="6" max="6" width="4.54296875" style="27" hidden="1" customWidth="1"/>
    <col min="7" max="7" width="14.90625" style="27" hidden="1" customWidth="1"/>
    <col min="8" max="8" width="11.36328125" style="131" hidden="1" customWidth="1"/>
    <col min="9" max="10" width="3.08984375" customWidth="1"/>
    <col min="11" max="11" width="15.08984375" style="20" bestFit="1" customWidth="1"/>
    <col min="12" max="12" width="10.36328125" style="47" bestFit="1" customWidth="1"/>
    <col min="13" max="13" width="4.90625" style="19" customWidth="1"/>
    <col min="14" max="14" width="8.08984375" style="41" hidden="1" customWidth="1"/>
    <col min="15" max="15" width="33.08984375" style="41" hidden="1" customWidth="1"/>
    <col min="16" max="16" width="11.6328125" style="47" customWidth="1"/>
    <col min="17" max="17" width="11.6328125" style="41" hidden="1" customWidth="1"/>
    <col min="18" max="18" width="23" style="41" hidden="1" customWidth="1"/>
    <col min="19" max="19" width="12.54296875" style="47" customWidth="1"/>
    <col min="20" max="21" width="20.08984375" style="41" hidden="1" customWidth="1"/>
    <col min="22" max="22" width="13.453125" style="47" customWidth="1"/>
    <col min="23" max="24" width="11.6328125" style="41" hidden="1" customWidth="1"/>
    <col min="25" max="25" width="11.6328125" style="47" customWidth="1"/>
    <col min="26" max="27" width="11.6328125" style="41" hidden="1" customWidth="1"/>
    <col min="28" max="28" width="11.6328125" style="47" customWidth="1"/>
    <col min="29" max="30" width="11.6328125" style="41" hidden="1" customWidth="1"/>
    <col min="31" max="31" width="11.6328125" style="47" customWidth="1"/>
    <col min="32" max="33" width="11.6328125" style="41" hidden="1" customWidth="1"/>
    <col min="34" max="34" width="11.6328125" style="47" customWidth="1"/>
    <col min="35" max="36" width="11.6328125" style="41" hidden="1" customWidth="1"/>
    <col min="37" max="37" width="11.6328125" style="47" customWidth="1"/>
    <col min="38" max="39" width="11.6328125" style="41" hidden="1" customWidth="1"/>
    <col min="40" max="40" width="11.6328125" style="47" customWidth="1"/>
    <col min="41" max="42" width="11.6328125" style="41" hidden="1" customWidth="1"/>
    <col min="43" max="43" width="11.6328125" style="47" customWidth="1"/>
    <col min="44" max="45" width="11.6328125" style="41" hidden="1" customWidth="1"/>
    <col min="46" max="46" width="11.6328125" style="47" customWidth="1"/>
    <col min="47" max="48" width="11.6328125" style="41" hidden="1" customWidth="1"/>
    <col min="49" max="49" width="11.6328125" style="47" customWidth="1"/>
    <col min="50" max="51" width="11.6328125" style="41" hidden="1" customWidth="1"/>
    <col min="52" max="52" width="11.6328125" style="47" customWidth="1"/>
    <col min="53" max="54" width="11.6328125" style="41" hidden="1" customWidth="1"/>
    <col min="55" max="55" width="11.6328125" style="47" customWidth="1"/>
    <col min="56" max="57" width="11.6328125" style="41" hidden="1" customWidth="1"/>
    <col min="58" max="58" width="11.6328125" style="47" customWidth="1"/>
    <col min="59" max="60" width="11.6328125" style="41" hidden="1" customWidth="1"/>
    <col min="61" max="61" width="11.6328125" style="47" customWidth="1"/>
    <col min="62" max="62" width="11.6328125" customWidth="1"/>
    <col min="63" max="65" width="11.6328125" hidden="1" customWidth="1"/>
    <col min="66" max="66" width="11.6328125" customWidth="1"/>
    <col min="67" max="68" width="11.6328125" hidden="1" customWidth="1"/>
    <col min="69" max="69" width="11.6328125" customWidth="1"/>
    <col min="70" max="71" width="11.6328125" hidden="1" customWidth="1"/>
    <col min="72" max="72" width="11.6328125" customWidth="1"/>
    <col min="73" max="74" width="11.6328125" hidden="1" customWidth="1"/>
    <col min="75" max="75" width="11.6328125" customWidth="1"/>
    <col min="76" max="77" width="11.6328125" hidden="1" customWidth="1"/>
    <col min="78" max="78" width="11.6328125" customWidth="1"/>
    <col min="79" max="79" width="13.36328125" hidden="1" customWidth="1"/>
    <col min="80" max="80" width="11.6328125" hidden="1" customWidth="1"/>
    <col min="81" max="81" width="11.6328125" customWidth="1"/>
    <col min="82" max="83" width="11.6328125" hidden="1" customWidth="1"/>
    <col min="84" max="84" width="11.6328125" customWidth="1"/>
    <col min="85" max="86" width="11.6328125" hidden="1" customWidth="1"/>
    <col min="87" max="87" width="11.6328125" customWidth="1"/>
    <col min="88" max="89" width="11.6328125" hidden="1" customWidth="1"/>
    <col min="90" max="90" width="11.6328125" customWidth="1"/>
    <col min="91" max="92" width="11.6328125" hidden="1" customWidth="1"/>
    <col min="93" max="93" width="11.6328125" customWidth="1"/>
    <col min="94" max="94" width="16.08984375" hidden="1" customWidth="1"/>
    <col min="95" max="95" width="11.6328125" hidden="1" customWidth="1"/>
    <col min="96" max="96" width="11.6328125" customWidth="1"/>
    <col min="97" max="98" width="11.6328125" hidden="1" customWidth="1"/>
    <col min="99" max="99" width="11.6328125" customWidth="1"/>
    <col min="100" max="101" width="11.6328125" hidden="1" customWidth="1"/>
    <col min="102" max="102" width="11.6328125" customWidth="1"/>
    <col min="103" max="104" width="11.6328125" hidden="1" customWidth="1"/>
    <col min="105" max="105" width="11.6328125" customWidth="1"/>
    <col min="106" max="107" width="11.6328125" hidden="1" customWidth="1"/>
    <col min="108" max="108" width="11.6328125" customWidth="1"/>
    <col min="109" max="110" width="11.6328125" hidden="1" customWidth="1"/>
    <col min="111" max="112" width="11.6328125" customWidth="1"/>
    <col min="113" max="115" width="11.6328125" hidden="1" customWidth="1"/>
    <col min="116" max="116" width="11.6328125" customWidth="1"/>
    <col min="117" max="118" width="11.6328125" hidden="1" customWidth="1"/>
    <col min="119" max="119" width="11.6328125" customWidth="1"/>
    <col min="120" max="121" width="11.6328125" hidden="1" customWidth="1"/>
    <col min="122" max="122" width="11.6328125" customWidth="1"/>
    <col min="123" max="124" width="11.6328125" hidden="1" customWidth="1"/>
    <col min="125" max="125" width="11.6328125" customWidth="1"/>
    <col min="126" max="127" width="11.6328125" hidden="1" customWidth="1"/>
    <col min="128" max="128" width="11.6328125" customWidth="1"/>
    <col min="129" max="130" width="11.6328125" hidden="1" customWidth="1"/>
    <col min="131" max="131" width="11.6328125" customWidth="1"/>
    <col min="132" max="133" width="11.6328125" hidden="1" customWidth="1"/>
    <col min="134" max="134" width="11.6328125" customWidth="1"/>
    <col min="135" max="136" width="11.6328125" hidden="1" customWidth="1"/>
    <col min="137" max="137" width="11.6328125" customWidth="1"/>
    <col min="138" max="139" width="11.6328125" hidden="1" customWidth="1"/>
    <col min="140" max="140" width="11.6328125" customWidth="1"/>
    <col min="141" max="142" width="11.6328125" hidden="1" customWidth="1"/>
    <col min="143" max="143" width="11.6328125" customWidth="1"/>
    <col min="144" max="145" width="11.6328125" hidden="1" customWidth="1"/>
    <col min="146" max="146" width="11.6328125" customWidth="1"/>
    <col min="147" max="148" width="11.6328125" hidden="1" customWidth="1"/>
    <col min="149" max="149" width="11.6328125" customWidth="1"/>
    <col min="150" max="151" width="11.6328125" hidden="1" customWidth="1"/>
    <col min="152" max="152" width="11.6328125" customWidth="1"/>
    <col min="153" max="154" width="11.6328125" hidden="1" customWidth="1"/>
    <col min="155" max="155" width="11.6328125" customWidth="1"/>
    <col min="156" max="157" width="11.6328125" hidden="1" customWidth="1"/>
    <col min="158" max="158" width="11.6328125" customWidth="1"/>
    <col min="159" max="160" width="11.6328125" hidden="1" customWidth="1"/>
    <col min="161" max="162" width="11.6328125" customWidth="1"/>
    <col min="163" max="163" width="11.6328125" hidden="1" customWidth="1"/>
    <col min="164" max="164" width="13.453125" hidden="1" customWidth="1"/>
    <col min="165" max="165" width="11.6328125" hidden="1" customWidth="1"/>
    <col min="166" max="166" width="11.6328125" customWidth="1"/>
    <col min="167" max="168" width="11.6328125" hidden="1" customWidth="1"/>
    <col min="169" max="169" width="11.6328125" customWidth="1"/>
    <col min="170" max="171" width="11.6328125" hidden="1" customWidth="1"/>
    <col min="172" max="172" width="11.6328125" customWidth="1"/>
    <col min="173" max="174" width="11.6328125" hidden="1" customWidth="1"/>
    <col min="175" max="175" width="11.6328125" customWidth="1"/>
    <col min="176" max="177" width="11.6328125" hidden="1" customWidth="1"/>
    <col min="178" max="178" width="11.6328125" customWidth="1"/>
    <col min="179" max="180" width="11.6328125" hidden="1" customWidth="1"/>
    <col min="181" max="181" width="11.6328125" customWidth="1"/>
    <col min="182" max="183" width="11.6328125" hidden="1" customWidth="1"/>
    <col min="184" max="184" width="11.6328125" customWidth="1"/>
    <col min="185" max="186" width="11.6328125" hidden="1" customWidth="1"/>
    <col min="187" max="187" width="11.6328125" customWidth="1"/>
    <col min="188" max="189" width="11.6328125" hidden="1" customWidth="1"/>
    <col min="190" max="190" width="11.6328125" customWidth="1"/>
    <col min="191" max="192" width="11.6328125" hidden="1" customWidth="1"/>
    <col min="193" max="193" width="11.6328125" customWidth="1"/>
    <col min="194" max="195" width="11.6328125" hidden="1" customWidth="1"/>
    <col min="196" max="196" width="11.6328125" customWidth="1"/>
    <col min="197" max="198" width="11.6328125" hidden="1" customWidth="1"/>
    <col min="199" max="199" width="11.6328125" customWidth="1"/>
    <col min="200" max="201" width="11.6328125" hidden="1" customWidth="1"/>
    <col min="202" max="202" width="11.6328125" customWidth="1"/>
    <col min="203" max="204" width="11.6328125" hidden="1" customWidth="1"/>
    <col min="205" max="205" width="11.6328125" customWidth="1"/>
    <col min="206" max="207" width="11.6328125" hidden="1" customWidth="1"/>
    <col min="208" max="208" width="11.6328125" customWidth="1"/>
    <col min="209" max="210" width="11.6328125" hidden="1" customWidth="1"/>
    <col min="211" max="211" width="11.6328125" customWidth="1"/>
  </cols>
  <sheetData>
    <row r="1" spans="1:211" ht="15" thickBot="1" x14ac:dyDescent="0.4">
      <c r="A1" s="369"/>
    </row>
    <row r="2" spans="1:211" ht="43.5" customHeight="1" thickBot="1" x14ac:dyDescent="0.4">
      <c r="C2" s="293" t="str">
        <f>'Accuracy Full Summary'!C12</f>
        <v>Average Temp</v>
      </c>
      <c r="E2" s="27" t="s">
        <v>3338</v>
      </c>
      <c r="G2" s="432"/>
      <c r="H2" s="432"/>
      <c r="K2" s="436" t="s">
        <v>3231</v>
      </c>
      <c r="L2" s="437"/>
      <c r="N2" s="433" t="s">
        <v>3232</v>
      </c>
      <c r="O2" s="434"/>
      <c r="P2" s="434"/>
      <c r="Q2" s="434"/>
      <c r="R2" s="434"/>
      <c r="S2" s="434"/>
      <c r="T2" s="434"/>
      <c r="U2" s="434"/>
      <c r="V2" s="434"/>
      <c r="W2" s="434"/>
      <c r="X2" s="434"/>
      <c r="Y2" s="434"/>
      <c r="Z2" s="434"/>
      <c r="AA2" s="434"/>
      <c r="AB2" s="434"/>
      <c r="AC2" s="434"/>
      <c r="AD2" s="434"/>
      <c r="AE2" s="434"/>
      <c r="AF2" s="434"/>
      <c r="AG2" s="434"/>
      <c r="AH2" s="434"/>
      <c r="AI2" s="434"/>
      <c r="AJ2" s="434"/>
      <c r="AK2" s="434"/>
      <c r="AL2" s="434"/>
      <c r="AM2" s="434"/>
      <c r="AN2" s="434"/>
      <c r="AO2" s="434"/>
      <c r="AP2" s="434"/>
      <c r="AQ2" s="434"/>
      <c r="AR2" s="434"/>
      <c r="AS2" s="434"/>
      <c r="AT2" s="434"/>
      <c r="AU2" s="434"/>
      <c r="AV2" s="434"/>
      <c r="AW2" s="434"/>
      <c r="AX2" s="434"/>
      <c r="AY2" s="434"/>
      <c r="AZ2" s="434"/>
      <c r="BA2" s="434"/>
      <c r="BB2" s="434"/>
      <c r="BC2" s="434"/>
      <c r="BD2" s="434"/>
      <c r="BE2" s="434"/>
      <c r="BF2" s="434"/>
      <c r="BG2" s="434"/>
      <c r="BH2" s="434"/>
      <c r="BI2" s="435"/>
      <c r="BL2" s="438" t="s">
        <v>3233</v>
      </c>
      <c r="BM2" s="438"/>
      <c r="BN2" s="438"/>
      <c r="BO2" s="438"/>
      <c r="BP2" s="438"/>
      <c r="BQ2" s="438"/>
      <c r="BR2" s="438"/>
      <c r="BS2" s="438"/>
      <c r="BT2" s="438"/>
      <c r="BU2" s="438"/>
      <c r="BV2" s="438"/>
      <c r="BW2" s="438"/>
      <c r="BX2" s="438"/>
      <c r="BY2" s="438"/>
      <c r="BZ2" s="438"/>
      <c r="CA2" s="438"/>
      <c r="CB2" s="438"/>
      <c r="CC2" s="438"/>
      <c r="CD2" s="438"/>
      <c r="CE2" s="438"/>
      <c r="CF2" s="438"/>
      <c r="CG2" s="438"/>
      <c r="CH2" s="438"/>
      <c r="CI2" s="438"/>
      <c r="CJ2" s="438"/>
      <c r="CK2" s="438"/>
      <c r="CL2" s="438"/>
      <c r="CM2" s="438"/>
      <c r="CN2" s="438"/>
      <c r="CO2" s="438"/>
      <c r="CP2" s="438"/>
      <c r="CQ2" s="438"/>
      <c r="CR2" s="438"/>
      <c r="CS2" s="438"/>
      <c r="CT2" s="438"/>
      <c r="CU2" s="438"/>
      <c r="CV2" s="438"/>
      <c r="CW2" s="438"/>
      <c r="CX2" s="438"/>
      <c r="CY2" s="438"/>
      <c r="CZ2" s="438"/>
      <c r="DA2" s="438"/>
      <c r="DB2" s="438"/>
      <c r="DC2" s="438"/>
      <c r="DD2" s="438"/>
      <c r="DE2" s="438"/>
      <c r="DF2" s="438"/>
      <c r="DG2" s="438"/>
      <c r="DJ2" s="438" t="s">
        <v>3234</v>
      </c>
      <c r="DK2" s="438"/>
      <c r="DL2" s="438"/>
      <c r="DM2" s="438"/>
      <c r="DN2" s="438"/>
      <c r="DO2" s="438"/>
      <c r="DP2" s="438"/>
      <c r="DQ2" s="438"/>
      <c r="DR2" s="438"/>
      <c r="DS2" s="438"/>
      <c r="DT2" s="438"/>
      <c r="DU2" s="438"/>
      <c r="DV2" s="438"/>
      <c r="DW2" s="438"/>
      <c r="DX2" s="438"/>
      <c r="DY2" s="438"/>
      <c r="DZ2" s="438"/>
      <c r="EA2" s="438"/>
      <c r="EB2" s="438"/>
      <c r="EC2" s="438"/>
      <c r="ED2" s="438"/>
      <c r="EE2" s="438"/>
      <c r="EF2" s="438"/>
      <c r="EG2" s="438"/>
      <c r="EH2" s="438"/>
      <c r="EI2" s="438"/>
      <c r="EJ2" s="438"/>
      <c r="EK2" s="438"/>
      <c r="EL2" s="438"/>
      <c r="EM2" s="438"/>
      <c r="EN2" s="438"/>
      <c r="EO2" s="438"/>
      <c r="EP2" s="438"/>
      <c r="EQ2" s="438"/>
      <c r="ER2" s="438"/>
      <c r="ES2" s="438"/>
      <c r="ET2" s="438"/>
      <c r="EU2" s="438"/>
      <c r="EV2" s="438"/>
      <c r="EW2" s="438"/>
      <c r="EX2" s="438"/>
      <c r="EY2" s="438"/>
      <c r="EZ2" s="438"/>
      <c r="FA2" s="438"/>
      <c r="FB2" s="438"/>
      <c r="FC2" s="438"/>
      <c r="FD2" s="438"/>
      <c r="FE2" s="438"/>
      <c r="FH2" s="438" t="s">
        <v>3235</v>
      </c>
      <c r="FI2" s="438"/>
      <c r="FJ2" s="438"/>
      <c r="FK2" s="438"/>
      <c r="FL2" s="438"/>
      <c r="FM2" s="438"/>
      <c r="FN2" s="438"/>
      <c r="FO2" s="438"/>
      <c r="FP2" s="438"/>
      <c r="FQ2" s="438"/>
      <c r="FR2" s="438"/>
      <c r="FS2" s="438"/>
      <c r="FT2" s="438"/>
      <c r="FU2" s="438"/>
      <c r="FV2" s="438"/>
      <c r="FW2" s="438"/>
      <c r="FX2" s="438"/>
      <c r="FY2" s="438"/>
      <c r="FZ2" s="438"/>
      <c r="GA2" s="438"/>
      <c r="GB2" s="438"/>
      <c r="GC2" s="438"/>
      <c r="GD2" s="438"/>
      <c r="GE2" s="438"/>
      <c r="GF2" s="438"/>
      <c r="GG2" s="438"/>
      <c r="GH2" s="438"/>
      <c r="GI2" s="438"/>
      <c r="GJ2" s="438"/>
      <c r="GK2" s="438"/>
      <c r="GL2" s="438"/>
      <c r="GM2" s="438"/>
      <c r="GN2" s="438"/>
      <c r="GO2" s="438"/>
      <c r="GP2" s="438"/>
      <c r="GQ2" s="438"/>
      <c r="GR2" s="438"/>
      <c r="GS2" s="438"/>
      <c r="GT2" s="438"/>
      <c r="GU2" s="438"/>
      <c r="GV2" s="438"/>
      <c r="GW2" s="438"/>
      <c r="GX2" s="438"/>
      <c r="GY2" s="438"/>
      <c r="GZ2" s="438"/>
      <c r="HA2" s="438"/>
      <c r="HB2" s="438"/>
      <c r="HC2" s="438"/>
    </row>
    <row r="3" spans="1:211" s="19" customFormat="1" ht="15" thickBot="1" x14ac:dyDescent="0.4">
      <c r="A3" s="372"/>
      <c r="B3" s="372"/>
      <c r="C3" s="39"/>
      <c r="E3" s="28"/>
      <c r="F3" s="28"/>
      <c r="G3" s="28"/>
      <c r="H3" s="131"/>
      <c r="K3" s="160"/>
      <c r="L3" s="166"/>
      <c r="N3" s="124" t="s">
        <v>3193</v>
      </c>
      <c r="O3" s="125"/>
      <c r="P3" s="126" t="s">
        <v>3213</v>
      </c>
      <c r="Q3" s="125"/>
      <c r="R3" s="125"/>
      <c r="S3" s="126" t="s">
        <v>3214</v>
      </c>
      <c r="T3" s="125"/>
      <c r="U3" s="125"/>
      <c r="V3" s="126" t="s">
        <v>3215</v>
      </c>
      <c r="W3" s="125"/>
      <c r="X3" s="125"/>
      <c r="Y3" s="126" t="s">
        <v>3216</v>
      </c>
      <c r="Z3" s="125"/>
      <c r="AA3" s="125"/>
      <c r="AB3" s="126" t="s">
        <v>3217</v>
      </c>
      <c r="AC3" s="125"/>
      <c r="AD3" s="125"/>
      <c r="AE3" s="126" t="s">
        <v>3218</v>
      </c>
      <c r="AF3" s="125"/>
      <c r="AG3" s="125"/>
      <c r="AH3" s="126" t="s">
        <v>3219</v>
      </c>
      <c r="AI3" s="125"/>
      <c r="AJ3" s="125"/>
      <c r="AK3" s="126" t="s">
        <v>3220</v>
      </c>
      <c r="AL3" s="125"/>
      <c r="AM3" s="125"/>
      <c r="AN3" s="126" t="s">
        <v>3221</v>
      </c>
      <c r="AO3" s="125"/>
      <c r="AP3" s="125"/>
      <c r="AQ3" s="126" t="s">
        <v>3222</v>
      </c>
      <c r="AR3" s="125"/>
      <c r="AS3" s="125"/>
      <c r="AT3" s="126" t="s">
        <v>3223</v>
      </c>
      <c r="AU3" s="125"/>
      <c r="AV3" s="125"/>
      <c r="AW3" s="126" t="s">
        <v>3224</v>
      </c>
      <c r="AX3" s="125"/>
      <c r="AY3" s="125"/>
      <c r="AZ3" s="126" t="s">
        <v>3225</v>
      </c>
      <c r="BA3" s="125"/>
      <c r="BB3" s="125"/>
      <c r="BC3" s="126" t="s">
        <v>3226</v>
      </c>
      <c r="BD3" s="125"/>
      <c r="BE3" s="125"/>
      <c r="BF3" s="126" t="s">
        <v>3227</v>
      </c>
      <c r="BG3" s="125"/>
      <c r="BH3" s="125"/>
      <c r="BI3" s="127" t="s">
        <v>3228</v>
      </c>
      <c r="BL3" s="51" t="s">
        <v>3194</v>
      </c>
      <c r="BM3" s="51"/>
      <c r="BN3" s="32" t="s">
        <v>3213</v>
      </c>
      <c r="BO3" s="51"/>
      <c r="BP3" s="51"/>
      <c r="BQ3" s="32" t="s">
        <v>3214</v>
      </c>
      <c r="BR3" s="51"/>
      <c r="BS3" s="51"/>
      <c r="BT3" s="32" t="s">
        <v>3215</v>
      </c>
      <c r="BU3" s="51"/>
      <c r="BV3" s="51"/>
      <c r="BW3" s="32" t="s">
        <v>3216</v>
      </c>
      <c r="BX3" s="51"/>
      <c r="BY3" s="51"/>
      <c r="BZ3" s="32" t="s">
        <v>3217</v>
      </c>
      <c r="CA3" s="51"/>
      <c r="CB3" s="51"/>
      <c r="CC3" s="32" t="s">
        <v>3218</v>
      </c>
      <c r="CD3" s="51"/>
      <c r="CE3" s="51"/>
      <c r="CF3" s="32" t="s">
        <v>3219</v>
      </c>
      <c r="CG3" s="51"/>
      <c r="CH3" s="51"/>
      <c r="CI3" s="32" t="s">
        <v>3220</v>
      </c>
      <c r="CJ3" s="51"/>
      <c r="CK3" s="51"/>
      <c r="CL3" s="32" t="s">
        <v>3221</v>
      </c>
      <c r="CM3" s="51"/>
      <c r="CN3" s="51"/>
      <c r="CO3" s="32" t="s">
        <v>3222</v>
      </c>
      <c r="CP3" s="51"/>
      <c r="CQ3" s="51"/>
      <c r="CR3" s="32" t="s">
        <v>3223</v>
      </c>
      <c r="CS3" s="51"/>
      <c r="CT3" s="51"/>
      <c r="CU3" s="32" t="s">
        <v>3224</v>
      </c>
      <c r="CV3" s="51"/>
      <c r="CW3" s="51"/>
      <c r="CX3" s="32" t="s">
        <v>3225</v>
      </c>
      <c r="CY3" s="51"/>
      <c r="CZ3" s="51"/>
      <c r="DA3" s="32" t="s">
        <v>3226</v>
      </c>
      <c r="DB3" s="51"/>
      <c r="DC3" s="51"/>
      <c r="DD3" s="32" t="s">
        <v>3227</v>
      </c>
      <c r="DE3" s="51"/>
      <c r="DF3" s="51"/>
      <c r="DG3" s="33" t="s">
        <v>3228</v>
      </c>
      <c r="DJ3" s="51" t="s">
        <v>3195</v>
      </c>
      <c r="DK3" s="51"/>
      <c r="DL3" s="32" t="s">
        <v>3213</v>
      </c>
      <c r="DM3" s="51"/>
      <c r="DN3" s="51"/>
      <c r="DO3" s="32" t="s">
        <v>3214</v>
      </c>
      <c r="DP3" s="51"/>
      <c r="DQ3" s="51"/>
      <c r="DR3" s="32" t="s">
        <v>3215</v>
      </c>
      <c r="DS3" s="51"/>
      <c r="DT3" s="51"/>
      <c r="DU3" s="32" t="s">
        <v>3216</v>
      </c>
      <c r="DV3" s="51"/>
      <c r="DW3" s="51"/>
      <c r="DX3" s="32" t="s">
        <v>3217</v>
      </c>
      <c r="DY3" s="51"/>
      <c r="DZ3" s="51"/>
      <c r="EA3" s="32" t="s">
        <v>3218</v>
      </c>
      <c r="EB3" s="51"/>
      <c r="EC3" s="51"/>
      <c r="ED3" s="32" t="s">
        <v>3219</v>
      </c>
      <c r="EE3" s="51"/>
      <c r="EF3" s="51"/>
      <c r="EG3" s="32" t="s">
        <v>3220</v>
      </c>
      <c r="EH3" s="51"/>
      <c r="EI3" s="51"/>
      <c r="EJ3" s="32" t="s">
        <v>3221</v>
      </c>
      <c r="EK3" s="51"/>
      <c r="EL3" s="51"/>
      <c r="EM3" s="32" t="s">
        <v>3222</v>
      </c>
      <c r="EN3" s="51"/>
      <c r="EO3" s="51"/>
      <c r="EP3" s="32" t="s">
        <v>3223</v>
      </c>
      <c r="EQ3" s="51"/>
      <c r="ER3" s="51"/>
      <c r="ES3" s="32" t="s">
        <v>3224</v>
      </c>
      <c r="ET3" s="51"/>
      <c r="EU3" s="51"/>
      <c r="EV3" s="32" t="s">
        <v>3225</v>
      </c>
      <c r="EW3" s="51"/>
      <c r="EX3" s="51"/>
      <c r="EY3" s="32" t="s">
        <v>3226</v>
      </c>
      <c r="EZ3" s="51"/>
      <c r="FA3" s="51"/>
      <c r="FB3" s="32" t="s">
        <v>3227</v>
      </c>
      <c r="FC3" s="51"/>
      <c r="FD3" s="51"/>
      <c r="FE3" s="33" t="s">
        <v>3228</v>
      </c>
      <c r="FH3" s="51" t="s">
        <v>3196</v>
      </c>
      <c r="FI3" s="51"/>
      <c r="FJ3" s="32" t="s">
        <v>3213</v>
      </c>
      <c r="FK3" s="51"/>
      <c r="FL3" s="51"/>
      <c r="FM3" s="32" t="s">
        <v>3214</v>
      </c>
      <c r="FN3" s="51"/>
      <c r="FO3" s="51"/>
      <c r="FP3" s="32" t="s">
        <v>3215</v>
      </c>
      <c r="FQ3" s="51"/>
      <c r="FR3" s="51"/>
      <c r="FS3" s="32" t="s">
        <v>3216</v>
      </c>
      <c r="FT3" s="51"/>
      <c r="FU3" s="51"/>
      <c r="FV3" s="32" t="s">
        <v>3217</v>
      </c>
      <c r="FW3" s="51"/>
      <c r="FX3" s="51"/>
      <c r="FY3" s="32" t="s">
        <v>3218</v>
      </c>
      <c r="FZ3" s="51"/>
      <c r="GA3" s="51"/>
      <c r="GB3" s="32" t="s">
        <v>3219</v>
      </c>
      <c r="GC3" s="51"/>
      <c r="GD3" s="51"/>
      <c r="GE3" s="32" t="s">
        <v>3220</v>
      </c>
      <c r="GF3" s="51"/>
      <c r="GG3" s="51"/>
      <c r="GH3" s="32" t="s">
        <v>3221</v>
      </c>
      <c r="GI3" s="51"/>
      <c r="GJ3" s="51"/>
      <c r="GK3" s="32" t="s">
        <v>3222</v>
      </c>
      <c r="GL3" s="51"/>
      <c r="GM3" s="51"/>
      <c r="GN3" s="32" t="s">
        <v>3223</v>
      </c>
      <c r="GO3" s="51"/>
      <c r="GP3" s="51"/>
      <c r="GQ3" s="32" t="s">
        <v>3224</v>
      </c>
      <c r="GR3" s="51"/>
      <c r="GS3" s="51"/>
      <c r="GT3" s="32" t="s">
        <v>3225</v>
      </c>
      <c r="GU3" s="51"/>
      <c r="GV3" s="51"/>
      <c r="GW3" s="32" t="s">
        <v>3226</v>
      </c>
      <c r="GX3" s="51"/>
      <c r="GY3" s="51"/>
      <c r="GZ3" s="32" t="s">
        <v>3227</v>
      </c>
      <c r="HA3" s="51"/>
      <c r="HB3" s="51"/>
      <c r="HC3" s="33" t="s">
        <v>3228</v>
      </c>
    </row>
    <row r="4" spans="1:211" s="26" customFormat="1" ht="29.5" thickBot="1" x14ac:dyDescent="0.4">
      <c r="A4" s="373"/>
      <c r="B4" s="373"/>
      <c r="C4" s="40" t="str">
        <f>C10&amp;"-METR"</f>
        <v>KORD-METR</v>
      </c>
      <c r="E4" s="29"/>
      <c r="F4" s="29"/>
      <c r="G4" s="29" t="s">
        <v>3326</v>
      </c>
      <c r="H4" s="131" t="s">
        <v>3257</v>
      </c>
      <c r="K4" s="161" t="s">
        <v>3212</v>
      </c>
      <c r="L4" s="50" t="str">
        <f>IF($C$2="GWDD","GWDD","2M Daily Avg Temp")</f>
        <v>2M Daily Avg Temp</v>
      </c>
      <c r="M4" s="19"/>
      <c r="N4" s="52" t="s">
        <v>3230</v>
      </c>
      <c r="O4" s="52" t="s">
        <v>3229</v>
      </c>
      <c r="P4" s="122" t="str">
        <f>$C$6</f>
        <v>Avg Temp</v>
      </c>
      <c r="Q4" s="99" t="s">
        <v>3230</v>
      </c>
      <c r="R4" s="99" t="s">
        <v>3229</v>
      </c>
      <c r="S4" s="98" t="str">
        <f t="shared" ref="S4:BI4" si="0">$C$6</f>
        <v>Avg Temp</v>
      </c>
      <c r="T4" s="99" t="str">
        <f t="shared" si="0"/>
        <v>Avg Temp</v>
      </c>
      <c r="U4" s="99" t="str">
        <f t="shared" si="0"/>
        <v>Avg Temp</v>
      </c>
      <c r="V4" s="98" t="str">
        <f t="shared" si="0"/>
        <v>Avg Temp</v>
      </c>
      <c r="W4" s="99" t="str">
        <f t="shared" si="0"/>
        <v>Avg Temp</v>
      </c>
      <c r="X4" s="99" t="str">
        <f t="shared" si="0"/>
        <v>Avg Temp</v>
      </c>
      <c r="Y4" s="98" t="str">
        <f t="shared" si="0"/>
        <v>Avg Temp</v>
      </c>
      <c r="Z4" s="99" t="str">
        <f t="shared" si="0"/>
        <v>Avg Temp</v>
      </c>
      <c r="AA4" s="99" t="str">
        <f t="shared" si="0"/>
        <v>Avg Temp</v>
      </c>
      <c r="AB4" s="98" t="str">
        <f t="shared" si="0"/>
        <v>Avg Temp</v>
      </c>
      <c r="AC4" s="99" t="str">
        <f t="shared" si="0"/>
        <v>Avg Temp</v>
      </c>
      <c r="AD4" s="99" t="str">
        <f t="shared" si="0"/>
        <v>Avg Temp</v>
      </c>
      <c r="AE4" s="98" t="str">
        <f t="shared" si="0"/>
        <v>Avg Temp</v>
      </c>
      <c r="AF4" s="99" t="str">
        <f t="shared" si="0"/>
        <v>Avg Temp</v>
      </c>
      <c r="AG4" s="99" t="str">
        <f t="shared" si="0"/>
        <v>Avg Temp</v>
      </c>
      <c r="AH4" s="98" t="str">
        <f t="shared" si="0"/>
        <v>Avg Temp</v>
      </c>
      <c r="AI4" s="99" t="str">
        <f t="shared" si="0"/>
        <v>Avg Temp</v>
      </c>
      <c r="AJ4" s="99" t="str">
        <f t="shared" si="0"/>
        <v>Avg Temp</v>
      </c>
      <c r="AK4" s="98" t="str">
        <f t="shared" si="0"/>
        <v>Avg Temp</v>
      </c>
      <c r="AL4" s="99" t="str">
        <f t="shared" si="0"/>
        <v>Avg Temp</v>
      </c>
      <c r="AM4" s="99" t="str">
        <f t="shared" si="0"/>
        <v>Avg Temp</v>
      </c>
      <c r="AN4" s="98" t="str">
        <f t="shared" si="0"/>
        <v>Avg Temp</v>
      </c>
      <c r="AO4" s="99" t="str">
        <f t="shared" si="0"/>
        <v>Avg Temp</v>
      </c>
      <c r="AP4" s="99" t="str">
        <f t="shared" si="0"/>
        <v>Avg Temp</v>
      </c>
      <c r="AQ4" s="98" t="str">
        <f t="shared" si="0"/>
        <v>Avg Temp</v>
      </c>
      <c r="AR4" s="99" t="str">
        <f t="shared" si="0"/>
        <v>Avg Temp</v>
      </c>
      <c r="AS4" s="99" t="str">
        <f t="shared" si="0"/>
        <v>Avg Temp</v>
      </c>
      <c r="AT4" s="98" t="str">
        <f t="shared" si="0"/>
        <v>Avg Temp</v>
      </c>
      <c r="AU4" s="99" t="str">
        <f t="shared" si="0"/>
        <v>Avg Temp</v>
      </c>
      <c r="AV4" s="99" t="str">
        <f t="shared" si="0"/>
        <v>Avg Temp</v>
      </c>
      <c r="AW4" s="98" t="str">
        <f t="shared" si="0"/>
        <v>Avg Temp</v>
      </c>
      <c r="AX4" s="99" t="str">
        <f t="shared" si="0"/>
        <v>Avg Temp</v>
      </c>
      <c r="AY4" s="99" t="str">
        <f t="shared" si="0"/>
        <v>Avg Temp</v>
      </c>
      <c r="AZ4" s="98" t="str">
        <f t="shared" si="0"/>
        <v>Avg Temp</v>
      </c>
      <c r="BA4" s="99" t="str">
        <f t="shared" si="0"/>
        <v>Avg Temp</v>
      </c>
      <c r="BB4" s="99" t="str">
        <f t="shared" si="0"/>
        <v>Avg Temp</v>
      </c>
      <c r="BC4" s="98" t="str">
        <f t="shared" si="0"/>
        <v>Avg Temp</v>
      </c>
      <c r="BD4" s="99" t="str">
        <f t="shared" si="0"/>
        <v>Avg Temp</v>
      </c>
      <c r="BE4" s="99" t="str">
        <f t="shared" si="0"/>
        <v>Avg Temp</v>
      </c>
      <c r="BF4" s="98" t="str">
        <f t="shared" si="0"/>
        <v>Avg Temp</v>
      </c>
      <c r="BG4" s="99" t="str">
        <f t="shared" si="0"/>
        <v>Avg Temp</v>
      </c>
      <c r="BH4" s="99" t="str">
        <f t="shared" si="0"/>
        <v>Avg Temp</v>
      </c>
      <c r="BI4" s="123" t="str">
        <f t="shared" si="0"/>
        <v>Avg Temp</v>
      </c>
      <c r="BL4" s="52" t="s">
        <v>3230</v>
      </c>
      <c r="BM4" s="52" t="s">
        <v>3229</v>
      </c>
      <c r="BN4" s="133" t="str">
        <f t="shared" ref="BN4:DG4" si="1">P4</f>
        <v>Avg Temp</v>
      </c>
      <c r="BO4" s="134" t="str">
        <f t="shared" si="1"/>
        <v>[HIDE] Day</v>
      </c>
      <c r="BP4" s="134" t="str">
        <f t="shared" si="1"/>
        <v>[HIDE] Symbol</v>
      </c>
      <c r="BQ4" s="135" t="str">
        <f t="shared" si="1"/>
        <v>Avg Temp</v>
      </c>
      <c r="BR4" s="134" t="str">
        <f t="shared" si="1"/>
        <v>Avg Temp</v>
      </c>
      <c r="BS4" s="134" t="str">
        <f t="shared" si="1"/>
        <v>Avg Temp</v>
      </c>
      <c r="BT4" s="135" t="str">
        <f t="shared" si="1"/>
        <v>Avg Temp</v>
      </c>
      <c r="BU4" s="134" t="str">
        <f t="shared" si="1"/>
        <v>Avg Temp</v>
      </c>
      <c r="BV4" s="134" t="str">
        <f t="shared" si="1"/>
        <v>Avg Temp</v>
      </c>
      <c r="BW4" s="135" t="str">
        <f t="shared" si="1"/>
        <v>Avg Temp</v>
      </c>
      <c r="BX4" s="134" t="str">
        <f t="shared" si="1"/>
        <v>Avg Temp</v>
      </c>
      <c r="BY4" s="134" t="str">
        <f t="shared" si="1"/>
        <v>Avg Temp</v>
      </c>
      <c r="BZ4" s="135" t="str">
        <f t="shared" si="1"/>
        <v>Avg Temp</v>
      </c>
      <c r="CA4" s="134" t="str">
        <f t="shared" si="1"/>
        <v>Avg Temp</v>
      </c>
      <c r="CB4" s="134" t="str">
        <f t="shared" si="1"/>
        <v>Avg Temp</v>
      </c>
      <c r="CC4" s="135" t="str">
        <f t="shared" si="1"/>
        <v>Avg Temp</v>
      </c>
      <c r="CD4" s="134" t="str">
        <f t="shared" si="1"/>
        <v>Avg Temp</v>
      </c>
      <c r="CE4" s="134" t="str">
        <f t="shared" si="1"/>
        <v>Avg Temp</v>
      </c>
      <c r="CF4" s="135" t="str">
        <f t="shared" si="1"/>
        <v>Avg Temp</v>
      </c>
      <c r="CG4" s="134" t="str">
        <f t="shared" si="1"/>
        <v>Avg Temp</v>
      </c>
      <c r="CH4" s="134" t="str">
        <f t="shared" si="1"/>
        <v>Avg Temp</v>
      </c>
      <c r="CI4" s="135" t="str">
        <f t="shared" si="1"/>
        <v>Avg Temp</v>
      </c>
      <c r="CJ4" s="134" t="str">
        <f t="shared" si="1"/>
        <v>Avg Temp</v>
      </c>
      <c r="CK4" s="134" t="str">
        <f t="shared" si="1"/>
        <v>Avg Temp</v>
      </c>
      <c r="CL4" s="135" t="str">
        <f t="shared" si="1"/>
        <v>Avg Temp</v>
      </c>
      <c r="CM4" s="134" t="str">
        <f t="shared" si="1"/>
        <v>Avg Temp</v>
      </c>
      <c r="CN4" s="134" t="str">
        <f t="shared" si="1"/>
        <v>Avg Temp</v>
      </c>
      <c r="CO4" s="135" t="str">
        <f t="shared" si="1"/>
        <v>Avg Temp</v>
      </c>
      <c r="CP4" s="134" t="str">
        <f t="shared" si="1"/>
        <v>Avg Temp</v>
      </c>
      <c r="CQ4" s="134" t="str">
        <f t="shared" si="1"/>
        <v>Avg Temp</v>
      </c>
      <c r="CR4" s="135" t="str">
        <f t="shared" si="1"/>
        <v>Avg Temp</v>
      </c>
      <c r="CS4" s="134" t="str">
        <f t="shared" si="1"/>
        <v>Avg Temp</v>
      </c>
      <c r="CT4" s="134" t="str">
        <f t="shared" si="1"/>
        <v>Avg Temp</v>
      </c>
      <c r="CU4" s="135" t="str">
        <f t="shared" si="1"/>
        <v>Avg Temp</v>
      </c>
      <c r="CV4" s="134" t="str">
        <f t="shared" si="1"/>
        <v>Avg Temp</v>
      </c>
      <c r="CW4" s="134" t="str">
        <f t="shared" si="1"/>
        <v>Avg Temp</v>
      </c>
      <c r="CX4" s="135" t="str">
        <f t="shared" si="1"/>
        <v>Avg Temp</v>
      </c>
      <c r="CY4" s="134" t="str">
        <f t="shared" si="1"/>
        <v>Avg Temp</v>
      </c>
      <c r="CZ4" s="134" t="str">
        <f t="shared" si="1"/>
        <v>Avg Temp</v>
      </c>
      <c r="DA4" s="135" t="str">
        <f t="shared" si="1"/>
        <v>Avg Temp</v>
      </c>
      <c r="DB4" s="134" t="str">
        <f t="shared" si="1"/>
        <v>Avg Temp</v>
      </c>
      <c r="DC4" s="134" t="str">
        <f t="shared" si="1"/>
        <v>Avg Temp</v>
      </c>
      <c r="DD4" s="135" t="str">
        <f t="shared" si="1"/>
        <v>Avg Temp</v>
      </c>
      <c r="DE4" s="134" t="str">
        <f t="shared" si="1"/>
        <v>Avg Temp</v>
      </c>
      <c r="DF4" s="134" t="str">
        <f t="shared" si="1"/>
        <v>Avg Temp</v>
      </c>
      <c r="DG4" s="136" t="str">
        <f t="shared" si="1"/>
        <v>Avg Temp</v>
      </c>
      <c r="DJ4" s="52" t="s">
        <v>3230</v>
      </c>
      <c r="DK4" s="52" t="s">
        <v>3229</v>
      </c>
      <c r="DL4" s="49" t="str">
        <f t="shared" ref="DL4:FE4" si="2">P4</f>
        <v>Avg Temp</v>
      </c>
      <c r="DM4" s="52" t="str">
        <f t="shared" si="2"/>
        <v>[HIDE] Day</v>
      </c>
      <c r="DN4" s="52" t="str">
        <f t="shared" si="2"/>
        <v>[HIDE] Symbol</v>
      </c>
      <c r="DO4" s="49" t="str">
        <f t="shared" si="2"/>
        <v>Avg Temp</v>
      </c>
      <c r="DP4" s="52" t="str">
        <f t="shared" si="2"/>
        <v>Avg Temp</v>
      </c>
      <c r="DQ4" s="52" t="str">
        <f t="shared" si="2"/>
        <v>Avg Temp</v>
      </c>
      <c r="DR4" s="49" t="str">
        <f t="shared" si="2"/>
        <v>Avg Temp</v>
      </c>
      <c r="DS4" s="52" t="str">
        <f t="shared" si="2"/>
        <v>Avg Temp</v>
      </c>
      <c r="DT4" s="52" t="str">
        <f t="shared" si="2"/>
        <v>Avg Temp</v>
      </c>
      <c r="DU4" s="49" t="str">
        <f t="shared" si="2"/>
        <v>Avg Temp</v>
      </c>
      <c r="DV4" s="52" t="str">
        <f t="shared" si="2"/>
        <v>Avg Temp</v>
      </c>
      <c r="DW4" s="52" t="str">
        <f t="shared" si="2"/>
        <v>Avg Temp</v>
      </c>
      <c r="DX4" s="49" t="str">
        <f t="shared" si="2"/>
        <v>Avg Temp</v>
      </c>
      <c r="DY4" s="52" t="str">
        <f t="shared" si="2"/>
        <v>Avg Temp</v>
      </c>
      <c r="DZ4" s="52" t="str">
        <f t="shared" si="2"/>
        <v>Avg Temp</v>
      </c>
      <c r="EA4" s="49" t="str">
        <f t="shared" si="2"/>
        <v>Avg Temp</v>
      </c>
      <c r="EB4" s="52" t="str">
        <f t="shared" si="2"/>
        <v>Avg Temp</v>
      </c>
      <c r="EC4" s="52" t="str">
        <f t="shared" si="2"/>
        <v>Avg Temp</v>
      </c>
      <c r="ED4" s="49" t="str">
        <f t="shared" si="2"/>
        <v>Avg Temp</v>
      </c>
      <c r="EE4" s="52" t="str">
        <f t="shared" si="2"/>
        <v>Avg Temp</v>
      </c>
      <c r="EF4" s="52" t="str">
        <f t="shared" si="2"/>
        <v>Avg Temp</v>
      </c>
      <c r="EG4" s="49" t="str">
        <f t="shared" si="2"/>
        <v>Avg Temp</v>
      </c>
      <c r="EH4" s="52" t="str">
        <f t="shared" si="2"/>
        <v>Avg Temp</v>
      </c>
      <c r="EI4" s="52" t="str">
        <f t="shared" si="2"/>
        <v>Avg Temp</v>
      </c>
      <c r="EJ4" s="49" t="str">
        <f t="shared" si="2"/>
        <v>Avg Temp</v>
      </c>
      <c r="EK4" s="52" t="str">
        <f t="shared" si="2"/>
        <v>Avg Temp</v>
      </c>
      <c r="EL4" s="52" t="str">
        <f t="shared" si="2"/>
        <v>Avg Temp</v>
      </c>
      <c r="EM4" s="49" t="str">
        <f t="shared" si="2"/>
        <v>Avg Temp</v>
      </c>
      <c r="EN4" s="52" t="str">
        <f t="shared" si="2"/>
        <v>Avg Temp</v>
      </c>
      <c r="EO4" s="52" t="str">
        <f t="shared" si="2"/>
        <v>Avg Temp</v>
      </c>
      <c r="EP4" s="49" t="str">
        <f t="shared" si="2"/>
        <v>Avg Temp</v>
      </c>
      <c r="EQ4" s="52" t="str">
        <f t="shared" si="2"/>
        <v>Avg Temp</v>
      </c>
      <c r="ER4" s="52" t="str">
        <f t="shared" si="2"/>
        <v>Avg Temp</v>
      </c>
      <c r="ES4" s="49" t="str">
        <f t="shared" si="2"/>
        <v>Avg Temp</v>
      </c>
      <c r="ET4" s="52" t="str">
        <f t="shared" si="2"/>
        <v>Avg Temp</v>
      </c>
      <c r="EU4" s="52" t="str">
        <f t="shared" si="2"/>
        <v>Avg Temp</v>
      </c>
      <c r="EV4" s="49" t="str">
        <f t="shared" si="2"/>
        <v>Avg Temp</v>
      </c>
      <c r="EW4" s="52" t="str">
        <f t="shared" si="2"/>
        <v>Avg Temp</v>
      </c>
      <c r="EX4" s="52" t="str">
        <f t="shared" si="2"/>
        <v>Avg Temp</v>
      </c>
      <c r="EY4" s="49" t="str">
        <f t="shared" si="2"/>
        <v>Avg Temp</v>
      </c>
      <c r="EZ4" s="52" t="str">
        <f t="shared" si="2"/>
        <v>Avg Temp</v>
      </c>
      <c r="FA4" s="52" t="str">
        <f t="shared" si="2"/>
        <v>Avg Temp</v>
      </c>
      <c r="FB4" s="49" t="str">
        <f t="shared" si="2"/>
        <v>Avg Temp</v>
      </c>
      <c r="FC4" s="52" t="str">
        <f t="shared" si="2"/>
        <v>Avg Temp</v>
      </c>
      <c r="FD4" s="52" t="str">
        <f t="shared" si="2"/>
        <v>Avg Temp</v>
      </c>
      <c r="FE4" s="50" t="str">
        <f t="shared" si="2"/>
        <v>Avg Temp</v>
      </c>
      <c r="FH4" s="52" t="s">
        <v>3230</v>
      </c>
      <c r="FI4" s="52" t="s">
        <v>3229</v>
      </c>
      <c r="FJ4" s="49" t="str">
        <f t="shared" ref="FJ4:HC4" si="3">P4</f>
        <v>Avg Temp</v>
      </c>
      <c r="FK4" s="52" t="str">
        <f t="shared" si="3"/>
        <v>[HIDE] Day</v>
      </c>
      <c r="FL4" s="52" t="str">
        <f t="shared" si="3"/>
        <v>[HIDE] Symbol</v>
      </c>
      <c r="FM4" s="49" t="str">
        <f t="shared" si="3"/>
        <v>Avg Temp</v>
      </c>
      <c r="FN4" s="52" t="str">
        <f t="shared" si="3"/>
        <v>Avg Temp</v>
      </c>
      <c r="FO4" s="52" t="str">
        <f t="shared" si="3"/>
        <v>Avg Temp</v>
      </c>
      <c r="FP4" s="49" t="str">
        <f t="shared" si="3"/>
        <v>Avg Temp</v>
      </c>
      <c r="FQ4" s="52" t="str">
        <f t="shared" si="3"/>
        <v>Avg Temp</v>
      </c>
      <c r="FR4" s="52" t="str">
        <f t="shared" si="3"/>
        <v>Avg Temp</v>
      </c>
      <c r="FS4" s="49" t="str">
        <f t="shared" si="3"/>
        <v>Avg Temp</v>
      </c>
      <c r="FT4" s="52" t="str">
        <f t="shared" si="3"/>
        <v>Avg Temp</v>
      </c>
      <c r="FU4" s="52" t="str">
        <f t="shared" si="3"/>
        <v>Avg Temp</v>
      </c>
      <c r="FV4" s="49" t="str">
        <f t="shared" si="3"/>
        <v>Avg Temp</v>
      </c>
      <c r="FW4" s="52" t="str">
        <f t="shared" si="3"/>
        <v>Avg Temp</v>
      </c>
      <c r="FX4" s="52" t="str">
        <f t="shared" si="3"/>
        <v>Avg Temp</v>
      </c>
      <c r="FY4" s="49" t="str">
        <f t="shared" si="3"/>
        <v>Avg Temp</v>
      </c>
      <c r="FZ4" s="52" t="str">
        <f t="shared" si="3"/>
        <v>Avg Temp</v>
      </c>
      <c r="GA4" s="52" t="str">
        <f t="shared" si="3"/>
        <v>Avg Temp</v>
      </c>
      <c r="GB4" s="49" t="str">
        <f t="shared" si="3"/>
        <v>Avg Temp</v>
      </c>
      <c r="GC4" s="52" t="str">
        <f t="shared" si="3"/>
        <v>Avg Temp</v>
      </c>
      <c r="GD4" s="52" t="str">
        <f t="shared" si="3"/>
        <v>Avg Temp</v>
      </c>
      <c r="GE4" s="49" t="str">
        <f t="shared" si="3"/>
        <v>Avg Temp</v>
      </c>
      <c r="GF4" s="52" t="str">
        <f t="shared" si="3"/>
        <v>Avg Temp</v>
      </c>
      <c r="GG4" s="52" t="str">
        <f t="shared" si="3"/>
        <v>Avg Temp</v>
      </c>
      <c r="GH4" s="49" t="str">
        <f t="shared" si="3"/>
        <v>Avg Temp</v>
      </c>
      <c r="GI4" s="52" t="str">
        <f t="shared" si="3"/>
        <v>Avg Temp</v>
      </c>
      <c r="GJ4" s="52" t="str">
        <f t="shared" si="3"/>
        <v>Avg Temp</v>
      </c>
      <c r="GK4" s="49" t="str">
        <f t="shared" si="3"/>
        <v>Avg Temp</v>
      </c>
      <c r="GL4" s="52" t="str">
        <f t="shared" si="3"/>
        <v>Avg Temp</v>
      </c>
      <c r="GM4" s="52" t="str">
        <f t="shared" si="3"/>
        <v>Avg Temp</v>
      </c>
      <c r="GN4" s="49" t="str">
        <f t="shared" si="3"/>
        <v>Avg Temp</v>
      </c>
      <c r="GO4" s="52" t="str">
        <f t="shared" si="3"/>
        <v>Avg Temp</v>
      </c>
      <c r="GP4" s="52" t="str">
        <f t="shared" si="3"/>
        <v>Avg Temp</v>
      </c>
      <c r="GQ4" s="49" t="str">
        <f t="shared" si="3"/>
        <v>Avg Temp</v>
      </c>
      <c r="GR4" s="52" t="str">
        <f t="shared" si="3"/>
        <v>Avg Temp</v>
      </c>
      <c r="GS4" s="52" t="str">
        <f t="shared" si="3"/>
        <v>Avg Temp</v>
      </c>
      <c r="GT4" s="49" t="str">
        <f t="shared" si="3"/>
        <v>Avg Temp</v>
      </c>
      <c r="GU4" s="52" t="str">
        <f t="shared" si="3"/>
        <v>Avg Temp</v>
      </c>
      <c r="GV4" s="52" t="str">
        <f t="shared" si="3"/>
        <v>Avg Temp</v>
      </c>
      <c r="GW4" s="49" t="str">
        <f t="shared" si="3"/>
        <v>Avg Temp</v>
      </c>
      <c r="GX4" s="52" t="str">
        <f t="shared" si="3"/>
        <v>Avg Temp</v>
      </c>
      <c r="GY4" s="52" t="str">
        <f t="shared" si="3"/>
        <v>Avg Temp</v>
      </c>
      <c r="GZ4" s="49" t="str">
        <f t="shared" si="3"/>
        <v>Avg Temp</v>
      </c>
      <c r="HA4" s="52" t="str">
        <f t="shared" si="3"/>
        <v>Avg Temp</v>
      </c>
      <c r="HB4" s="52" t="str">
        <f t="shared" si="3"/>
        <v>Avg Temp</v>
      </c>
      <c r="HC4" s="50" t="str">
        <f t="shared" si="3"/>
        <v>Avg Temp</v>
      </c>
    </row>
    <row r="5" spans="1:211" x14ac:dyDescent="0.35">
      <c r="C5" s="42" t="str">
        <f>'Accuracy Full Summary'!E5</f>
        <v>2M DAILY AVG TEMP</v>
      </c>
      <c r="F5" s="27">
        <v>0</v>
      </c>
      <c r="H5" s="131" t="str">
        <f ca="1">RTD("ice.xl", , "*H",$C$4,$L$4, "D",$K5, , , -1)</f>
        <v/>
      </c>
      <c r="I5" s="18"/>
      <c r="J5" s="56"/>
      <c r="K5" s="162">
        <f ca="1">TODAY()+16</f>
        <v>44808</v>
      </c>
      <c r="L5" s="167" t="str">
        <f ca="1">IFERROR(IF($C$12="C",$H5,$H5*(9/5)+$C$14),"")</f>
        <v/>
      </c>
      <c r="N5" s="53" t="b">
        <f t="shared" ref="N5:N20" ca="1" si="4">IF(K5=(TODAY()),0)</f>
        <v>0</v>
      </c>
      <c r="O5" s="358" t="str">
        <f t="shared" ref="O5:O20" ca="1" si="5">$C$10&amp;" "&amp;"MR"&amp;N5&amp;"!_"&amp;$N$3</f>
        <v>KORD MRFALSE!_00Z-GFS</v>
      </c>
      <c r="P5" s="103" t="str">
        <f ca="1">IFERROR(IF($C$12="C",RTD("ice.xl",,"*H",O5,$C$5,"D",$K5,,,1),RTD("ice.xl",,"*H",O5,$C$5,"D",$K5,,,1)*(9/5)+32),"-")</f>
        <v>-</v>
      </c>
      <c r="Q5" s="100" t="b">
        <f t="shared" ref="Q5:Q20" ca="1" si="6">N6</f>
        <v>0</v>
      </c>
      <c r="R5" s="100" t="str">
        <f t="shared" ref="R5:R19" ca="1" si="7">$C$10&amp;" "&amp;"MR"&amp;Q5&amp;"!_"&amp;$N$3</f>
        <v>KORD MRFALSE!_00Z-GFS</v>
      </c>
      <c r="S5" s="57" t="str">
        <f ca="1">IFERROR(IF($C$12="C",RTD("ice.xl",,"*H",R5,$C$5,"D",$K5,,,1),RTD("ice.xl",,"*H",R5,$C$5,"D",$K5,,,1)*(9/5)+$C$14),"-")</f>
        <v>-</v>
      </c>
      <c r="T5" s="100" t="b">
        <f t="shared" ref="T5:T18" ca="1" si="8">N7</f>
        <v>0</v>
      </c>
      <c r="U5" s="100" t="str">
        <f t="shared" ref="U5:U18" ca="1" si="9">$C$10&amp;" "&amp;"MR"&amp;T5&amp;"!_"&amp;$N$3</f>
        <v>KORD MRFALSE!_00Z-GFS</v>
      </c>
      <c r="V5" s="57" t="str">
        <f ca="1">IFERROR(IF($C$12="C",RTD("ice.xl",,"*H",U5,$C$5,"D",$K5,,,1),RTD("ice.xl",,"*H",U5,$C$5,"D",$K5,,,1)*(9/5)+$C$14),"-")</f>
        <v>-</v>
      </c>
      <c r="W5" s="100" t="b">
        <f t="shared" ref="W5:W17" ca="1" si="10">N8</f>
        <v>0</v>
      </c>
      <c r="X5" s="100" t="str">
        <f t="shared" ref="X5:X17" ca="1" si="11">$C$10&amp;" "&amp;"MR"&amp;W5&amp;"!_"&amp;$N$3</f>
        <v>KORD MRFALSE!_00Z-GFS</v>
      </c>
      <c r="Y5" s="57" t="str">
        <f ca="1">IFERROR(IF($C$12="C",RTD("ice.xl",,"*H",X5,$C$5,"D",$K5,,,1),RTD("ice.xl",,"*H",X5,$C$5,"D",$K5,,,1)*(9/5)+$C$14),"-")</f>
        <v>-</v>
      </c>
      <c r="Z5" s="100" t="b">
        <f t="shared" ref="Z5:Z16" ca="1" si="12">N9</f>
        <v>0</v>
      </c>
      <c r="AA5" s="100" t="str">
        <f t="shared" ref="AA5:AA16" ca="1" si="13">$C$10&amp;" "&amp;"MR"&amp;Z5&amp;"!_"&amp;$N$3</f>
        <v>KORD MRFALSE!_00Z-GFS</v>
      </c>
      <c r="AB5" s="57" t="str">
        <f ca="1">IFERROR(IF($C$12="C",RTD("ice.xl",,"*H",AA5,$C$5,"D",$K5,,,1),RTD("ice.xl",,"*H",AA5,$C$5,"D",$K5,,,1)*(9/5)+$C$14),"-")</f>
        <v>-</v>
      </c>
      <c r="AC5" s="100" t="b">
        <f t="shared" ref="AC5:AC15" ca="1" si="14">N10</f>
        <v>0</v>
      </c>
      <c r="AD5" s="100" t="str">
        <f t="shared" ref="AD5:AD15" ca="1" si="15">$C$10&amp;" "&amp;"MR"&amp;AC5&amp;"!_"&amp;$N$3</f>
        <v>KORD MRFALSE!_00Z-GFS</v>
      </c>
      <c r="AE5" s="57" t="str">
        <f ca="1">IFERROR(IF($C$12="C",RTD("ice.xl",,"*H",AD5,$C$5,"D",$K5,,,1),RTD("ice.xl",,"*H",AD5,$C$5,"D",$K5,,,1)*(9/5)+$C$14),"-")</f>
        <v>-</v>
      </c>
      <c r="AF5" s="100" t="b">
        <f t="shared" ref="AF5:AF14" ca="1" si="16">N11</f>
        <v>0</v>
      </c>
      <c r="AG5" s="100" t="str">
        <f t="shared" ref="AG5:AG14" ca="1" si="17">$C$10&amp;" "&amp;"MR"&amp;AF5&amp;"!_"&amp;$N$3</f>
        <v>KORD MRFALSE!_00Z-GFS</v>
      </c>
      <c r="AH5" s="57" t="str">
        <f ca="1">IFERROR(IF($C$12="C",RTD("ice.xl",,"*H",AG5,$C$5,"D",$K5,,,1),RTD("ice.xl",,"*H",AG5,$C$5,"D",$K5,,,1)*(9/5)+$C$14),"-")</f>
        <v>-</v>
      </c>
      <c r="AI5" s="100" t="b">
        <f t="shared" ref="AI5:AI13" ca="1" si="18">N12</f>
        <v>0</v>
      </c>
      <c r="AJ5" s="100" t="str">
        <f t="shared" ref="AJ5:AJ13" ca="1" si="19">$C$10&amp;" "&amp;"MR"&amp;AI5&amp;"!_"&amp;$N$3</f>
        <v>KORD MRFALSE!_00Z-GFS</v>
      </c>
      <c r="AK5" s="57" t="str">
        <f ca="1">IFERROR(IF($C$12="C",RTD("ice.xl",,"*H",AJ5,$C$5,"D",$K5,,,1),RTD("ice.xl",,"*H",AJ5,$C$5,"D",$K5,,,1)*(9/5)+$C$14),"-")</f>
        <v>-</v>
      </c>
      <c r="AL5" s="100" t="b">
        <f t="shared" ref="AL5:AL12" ca="1" si="20">N13</f>
        <v>0</v>
      </c>
      <c r="AM5" s="100" t="str">
        <f t="shared" ref="AM5:AM12" ca="1" si="21">$C$10&amp;" "&amp;"MR"&amp;AL5&amp;"!_"&amp;$N$3</f>
        <v>KORD MRFALSE!_00Z-GFS</v>
      </c>
      <c r="AN5" s="57" t="str">
        <f ca="1">IFERROR(IF($C$12="C",RTD("ice.xl",,"*H",AM5,$C$5,"D",$K5,,,1),RTD("ice.xl",,"*H",AM5,$C$5,"D",$K5,,,1)*(9/5)+$C$14),"-")</f>
        <v>-</v>
      </c>
      <c r="AO5" s="100" t="b">
        <f t="shared" ref="AO5:AO11" ca="1" si="22">N14</f>
        <v>0</v>
      </c>
      <c r="AP5" s="100" t="str">
        <f t="shared" ref="AP5:AP11" ca="1" si="23">$C$10&amp;" "&amp;"MR"&amp;AO5&amp;"!_"&amp;$N$3</f>
        <v>KORD MRFALSE!_00Z-GFS</v>
      </c>
      <c r="AQ5" s="57" t="str">
        <f ca="1">IFERROR(IF($C$12="C",RTD("ice.xl",,"*H",AP5,$C$5,"D",$K5,,,1),RTD("ice.xl",,"*H",AP5,$C$5,"D",$K5,,,1)*(9/5)+$C$14),"-")</f>
        <v>-</v>
      </c>
      <c r="AR5" s="100" t="b">
        <f t="shared" ref="AR5:AR10" ca="1" si="24">N15</f>
        <v>0</v>
      </c>
      <c r="AS5" s="100" t="str">
        <f t="shared" ref="AS5:AS10" ca="1" si="25">$C$10&amp;" "&amp;"MR"&amp;AR5&amp;"!_"&amp;$N$3</f>
        <v>KORD MRFALSE!_00Z-GFS</v>
      </c>
      <c r="AT5" s="57" t="str">
        <f ca="1">IFERROR(IF($C$12="C",RTD("ice.xl",,"*H",AS5,$C$5,"D",$K5,,,1),RTD("ice.xl",,"*H",AS5,$C$5,"D",$K5,,,1)*(9/5)+$C$14),"-")</f>
        <v>-</v>
      </c>
      <c r="AU5" s="100" t="b">
        <f ca="1">N16</f>
        <v>0</v>
      </c>
      <c r="AV5" s="100" t="str">
        <f ca="1">$C$10&amp;" "&amp;"MR"&amp;AU5&amp;"!_"&amp;$N$3</f>
        <v>KORD MRFALSE!_00Z-GFS</v>
      </c>
      <c r="AW5" s="57" t="str">
        <f ca="1">IFERROR(IF($C$12="C",RTD("ice.xl",,"*H",AV5,$C$5,"D",$K5,,,1),RTD("ice.xl",,"*H",AV5,$C$5,"D",$K5,,,1)*(9/5)+$C$14),"-")</f>
        <v>-</v>
      </c>
      <c r="AX5" s="100" t="b">
        <f ca="1">N17</f>
        <v>0</v>
      </c>
      <c r="AY5" s="100" t="str">
        <f ca="1">$C$10&amp;" "&amp;"MR"&amp;AX5&amp;"!_"&amp;$N$3</f>
        <v>KORD MRFALSE!_00Z-GFS</v>
      </c>
      <c r="AZ5" s="57" t="str">
        <f ca="1">IFERROR(IF($C$12="C",RTD("ice.xl",,"*H",AY5,$C$5,"D",$K5,,,1),RTD("ice.xl",,"*H",AY5,$C$5,"D",$K5,,,1)*(9/5)+$C$14),"-")</f>
        <v>-</v>
      </c>
      <c r="BA5" s="100" t="b">
        <f ca="1">N18</f>
        <v>0</v>
      </c>
      <c r="BB5" s="100" t="str">
        <f ca="1">$C$10&amp;" "&amp;"MR"&amp;BA5&amp;"!_"&amp;$N$3</f>
        <v>KORD MRFALSE!_00Z-GFS</v>
      </c>
      <c r="BC5" s="57" t="str">
        <f ca="1">IFERROR(IF($C$12="C",RTD("ice.xl",,"*H",BB5,$C$5,"D",$K5,,,1),RTD("ice.xl",,"*H",BB5,$C$5,"D",$K5,,,1)*(9/5)+$C$14),"-")</f>
        <v>-</v>
      </c>
      <c r="BD5" s="100" t="b">
        <f ca="1">N19</f>
        <v>0</v>
      </c>
      <c r="BE5" s="100" t="str">
        <f ca="1">$C$10&amp;" "&amp;"MR"&amp;BD5&amp;"!_"&amp;$N$3</f>
        <v>KORD MRFALSE!_00Z-GFS</v>
      </c>
      <c r="BF5" s="57" t="str">
        <f ca="1">IFERROR(IF($C$12="C",RTD("ice.xl",,"*H",BE5,$C$5,"D",$K5,,,1),RTD("ice.xl",,"*H",BE5,$C$5,"D",$K5,,,1)*(9/5)+$C$14),"-")</f>
        <v>-</v>
      </c>
      <c r="BG5" s="100" t="b">
        <f ca="1">N20</f>
        <v>0</v>
      </c>
      <c r="BH5" s="100" t="str">
        <f ca="1">$C$10&amp;" "&amp;"MR"&amp;BG5&amp;"!_"&amp;$N$3</f>
        <v>KORD MRFALSE!_00Z-GFS</v>
      </c>
      <c r="BI5" s="104" t="str">
        <f ca="1">IFERROR(IF($C$12="C",RTD("ice.xl",,"*H",BH5,$C$5,"D",$K5,,,1),RTD("ice.xl",,"*H",BH5,$C$5,"D",$K5,,,1)*(9/5)+$C$14),"-")</f>
        <v>-</v>
      </c>
      <c r="BL5" s="53" t="b">
        <f t="shared" ref="BL5:BL20" ca="1" si="26">IF(BI5=(TODAY()),0)</f>
        <v>0</v>
      </c>
      <c r="BM5" s="53" t="str">
        <f t="shared" ref="BM5:BM20" ca="1" si="27">$C$10&amp;" "&amp;"MR"&amp;BL5&amp;"!_"&amp;$BL$3</f>
        <v>KORD MRFALSE!_06Z-GFS</v>
      </c>
      <c r="BN5" s="132" t="str">
        <f ca="1">IFERROR(IF($C$12="C",RTD("ice.xl",,"*H",BM5,$C$5,"D",$K5,,,1),RTD("ice.xl",,"*H",BM5,$C$5,"D",$K5,,,1)*(9/5)+$C$14),"-")</f>
        <v>-</v>
      </c>
      <c r="BO5" s="54" t="b">
        <f t="shared" ref="BO5:BO20" ca="1" si="28">BL6</f>
        <v>0</v>
      </c>
      <c r="BP5" s="54" t="str">
        <f t="shared" ref="BP5:BP19" ca="1" si="29">$C$10&amp;" "&amp;"MR"&amp;BO5&amp;"!_"&amp;$BL$3</f>
        <v>KORD MRFALSE!_06Z-GFS</v>
      </c>
      <c r="BQ5" s="34" t="str">
        <f ca="1">IFERROR(IF($C$12="C",RTD("ice.xl",,"*H",BP5,$C$5,"D",$K5,,,1),RTD("ice.xl",,"*H",BP5,$C$5,"D",$K5,,,1)*(9/5)+$C$14),"-")</f>
        <v>-</v>
      </c>
      <c r="BR5" s="54" t="b">
        <f t="shared" ref="BR5:BR19" ca="1" si="30">BL7</f>
        <v>0</v>
      </c>
      <c r="BS5" s="54" t="str">
        <f t="shared" ref="BS5:BS18" ca="1" si="31">$C$10&amp;" "&amp;"MR"&amp;BR5&amp;"!_"&amp;$BL$3</f>
        <v>KORD MRFALSE!_06Z-GFS</v>
      </c>
      <c r="BT5" s="34" t="str">
        <f ca="1">IFERROR(IF($C$12="C",RTD("ice.xl",,"*H",BS5,$C$5,"D",$K5,,,1),RTD("ice.xl",,"*H",BS5,$C$5,"D",$K5,,,1)*(9/5)+$C$14),"-")</f>
        <v>-</v>
      </c>
      <c r="BU5" s="54" t="b">
        <f t="shared" ref="BU5:BU18" ca="1" si="32">BL8</f>
        <v>0</v>
      </c>
      <c r="BV5" s="54" t="str">
        <f t="shared" ref="BV5:BV17" ca="1" si="33">$C$10&amp;" "&amp;"MR"&amp;BU5&amp;"!_"&amp;$BL$3</f>
        <v>KORD MRFALSE!_06Z-GFS</v>
      </c>
      <c r="BW5" s="34" t="str">
        <f ca="1">IFERROR(IF($C$12="C",RTD("ice.xl",,"*H",BV5,$C$5,"D",$K5,,,1),RTD("ice.xl",,"*H",BV5,$C$5,"D",$K5,,,1)*(9/5)+$C$14),"-")</f>
        <v>-</v>
      </c>
      <c r="BX5" s="54" t="b">
        <f t="shared" ref="BX5:BX17" ca="1" si="34">BL9</f>
        <v>0</v>
      </c>
      <c r="BY5" s="54" t="str">
        <f t="shared" ref="BY5:BY16" ca="1" si="35">$C$10&amp;" "&amp;"MR"&amp;BX5&amp;"!_"&amp;$BL$3</f>
        <v>KORD MRFALSE!_06Z-GFS</v>
      </c>
      <c r="BZ5" s="34" t="str">
        <f ca="1">IFERROR(IF($C$12="C",RTD("ice.xl",,"*H",BY5,$C$5,"D",$K5,,,1),RTD("ice.xl",,"*H",BY5,$C$5,"D",$K5,,,1)*(9/5)+$C$14),"-")</f>
        <v>-</v>
      </c>
      <c r="CA5" s="54" t="b">
        <f t="shared" ref="CA5:CA16" ca="1" si="36">BL10</f>
        <v>0</v>
      </c>
      <c r="CB5" s="54" t="str">
        <f t="shared" ref="CB5:CB15" ca="1" si="37">$C$10&amp;" "&amp;"MR"&amp;CA5&amp;"!_"&amp;$BL$3</f>
        <v>KORD MRFALSE!_06Z-GFS</v>
      </c>
      <c r="CC5" s="34" t="str">
        <f ca="1">IFERROR(IF($C$12="C",RTD("ice.xl",,"*H",CB5,$C$5,"D",$K5,,,1),RTD("ice.xl",,"*H",CB5,$C$5,"D",$K5,,,1)*(9/5)+$C$14),"-")</f>
        <v>-</v>
      </c>
      <c r="CD5" s="54" t="b">
        <f t="shared" ref="CD5:CD15" ca="1" si="38">BL11</f>
        <v>0</v>
      </c>
      <c r="CE5" s="54" t="str">
        <f t="shared" ref="CE5:CE14" ca="1" si="39">$C$10&amp;" "&amp;"MR"&amp;CD5&amp;"!_"&amp;$BL$3</f>
        <v>KORD MRFALSE!_06Z-GFS</v>
      </c>
      <c r="CF5" s="34" t="str">
        <f ca="1">IFERROR(IF($C$12="C",RTD("ice.xl",,"*H",CE5,$C$5,"D",$K5,,,1),RTD("ice.xl",,"*H",CE5,$C$5,"D",$K5,,,1)*(9/5)+$C$14),"-")</f>
        <v>-</v>
      </c>
      <c r="CG5" s="54" t="b">
        <f t="shared" ref="CG5:CG14" ca="1" si="40">BL12</f>
        <v>0</v>
      </c>
      <c r="CH5" s="54" t="str">
        <f t="shared" ref="CH5:CH13" ca="1" si="41">$C$10&amp;" "&amp;"MR"&amp;CG5&amp;"!_"&amp;$BL$3</f>
        <v>KORD MRFALSE!_06Z-GFS</v>
      </c>
      <c r="CI5" s="34" t="str">
        <f ca="1">IFERROR(IF($C$12="C",RTD("ice.xl",,"*H",CH5,$C$5,"D",$K5,,,1),RTD("ice.xl",,"*H",CH5,$C$5,"D",$K5,,,1)*(9/5)+$C$14),"-")</f>
        <v>-</v>
      </c>
      <c r="CJ5" s="54" t="b">
        <f t="shared" ref="CJ5:CJ13" ca="1" si="42">BL13</f>
        <v>0</v>
      </c>
      <c r="CK5" s="54" t="str">
        <f t="shared" ref="CK5:CK12" ca="1" si="43">$C$10&amp;" "&amp;"MR"&amp;CJ5&amp;"!_"&amp;$BL$3</f>
        <v>KORD MRFALSE!_06Z-GFS</v>
      </c>
      <c r="CL5" s="34" t="str">
        <f ca="1">IFERROR(IF($C$12="C",RTD("ice.xl",,"*H",CK5,$C$5,"D",$K5,,,1),RTD("ice.xl",,"*H",CK5,$C$5,"D",$K5,,,1)*(9/5)+$C$14),"-")</f>
        <v>-</v>
      </c>
      <c r="CM5" s="54" t="b">
        <f t="shared" ref="CM5:CM12" ca="1" si="44">BL14</f>
        <v>0</v>
      </c>
      <c r="CN5" s="54" t="str">
        <f t="shared" ref="CN5:CN11" ca="1" si="45">$C$10&amp;" "&amp;"MR"&amp;CM5&amp;"!_"&amp;$BL$3</f>
        <v>KORD MRFALSE!_06Z-GFS</v>
      </c>
      <c r="CO5" s="34" t="str">
        <f ca="1">IFERROR(IF($C$12="C",RTD("ice.xl",,"*H",CN5,$C$5,"D",$K5,,,1),RTD("ice.xl",,"*H",CN5,$C$5,"D",$K5,,,1)*(9/5)+$C$14),"-")</f>
        <v>-</v>
      </c>
      <c r="CP5" s="54" t="b">
        <f t="shared" ref="CP5:CP11" ca="1" si="46">BL15</f>
        <v>0</v>
      </c>
      <c r="CQ5" s="54" t="str">
        <f t="shared" ref="CQ5:CQ10" ca="1" si="47">$C$10&amp;" "&amp;"MR"&amp;CP5&amp;"!_"&amp;$BL$3</f>
        <v>KORD MRFALSE!_06Z-GFS</v>
      </c>
      <c r="CR5" s="34" t="str">
        <f ca="1">IFERROR(IF($C$12="C",RTD("ice.xl",,"*H",CQ5,$C$5,"D",$K5,,,1),RTD("ice.xl",,"*H",CQ5,$C$5,"D",$K5,,,1)*(9/5)+$C$14),"-")</f>
        <v>-</v>
      </c>
      <c r="CS5" s="54" t="b">
        <f t="shared" ref="CS5:CS10" ca="1" si="48">BL16</f>
        <v>0</v>
      </c>
      <c r="CT5" s="54" t="str">
        <f ca="1">$C$10&amp;" "&amp;"MR"&amp;CS5&amp;"!_"&amp;$BL$3</f>
        <v>KORD MRFALSE!_06Z-GFS</v>
      </c>
      <c r="CU5" s="34" t="str">
        <f ca="1">IFERROR(IF($C$12="C",RTD("ice.xl",,"*H",CT5,$C$5,"D",$K5,,,1),RTD("ice.xl",,"*H",CT5,$C$5,"D",$K5,,,1)*(9/5)+$C$14),"-")</f>
        <v>-</v>
      </c>
      <c r="CV5" s="54" t="b">
        <f ca="1">BL17</f>
        <v>0</v>
      </c>
      <c r="CW5" s="54" t="str">
        <f ca="1">$C$10&amp;" "&amp;"MR"&amp;CV5&amp;"!_"&amp;$BL$3</f>
        <v>KORD MRFALSE!_06Z-GFS</v>
      </c>
      <c r="CX5" s="34" t="str">
        <f ca="1">IFERROR(IF($C$12="C",RTD("ice.xl",,"*H",CW5,$C$5,"D",$K5,,,1),RTD("ice.xl",,"*H",CW5,$C$5,"D",$K5,,,1)*(9/5)+$C$14),"-")</f>
        <v>-</v>
      </c>
      <c r="CY5" s="54" t="b">
        <f ca="1">BL18</f>
        <v>0</v>
      </c>
      <c r="CZ5" s="54" t="str">
        <f ca="1">$C$10&amp;" "&amp;"MR"&amp;CY5&amp;"!_"&amp;$BL$3</f>
        <v>KORD MRFALSE!_06Z-GFS</v>
      </c>
      <c r="DA5" s="34" t="str">
        <f ca="1">IFERROR(IF($C$12="C",RTD("ice.xl",,"*H",CZ5,$C$5,"D",$K5,,,1),RTD("ice.xl",,"*H",CZ5,$C$5,"D",$K5,,,1)*(9/5)+$C$14),"-")</f>
        <v>-</v>
      </c>
      <c r="DB5" s="54" t="b">
        <f ca="1">BL19</f>
        <v>0</v>
      </c>
      <c r="DC5" s="54" t="str">
        <f ca="1">$C$10&amp;" "&amp;"MR"&amp;DB5&amp;"!_"&amp;$BL$3</f>
        <v>KORD MRFALSE!_06Z-GFS</v>
      </c>
      <c r="DD5" s="34" t="str">
        <f ca="1">IFERROR(IF($C$12="C",RTD("ice.xl",,"*H",DC5,$C$5,"D",$K5,,,1),RTD("ice.xl",,"*H",DC5,$C$5,"D",$K5,,,1)*(9/5)+$C$14),"-")</f>
        <v>-</v>
      </c>
      <c r="DE5" s="54" t="b">
        <f ca="1">BL20</f>
        <v>0</v>
      </c>
      <c r="DF5" s="54" t="str">
        <f ca="1">$C$10&amp;" "&amp;"MR"&amp;DE5&amp;"!_"&amp;$BL$3</f>
        <v>KORD MRFALSE!_06Z-GFS</v>
      </c>
      <c r="DG5" s="116" t="str">
        <f ca="1">IFERROR(IF($C$12="C",RTD("ice.xl",,"*H",DF5,$C$5,"D",$K5,,,1),RTD("ice.xl",,"*H",DF5,$C$5,"D",$K5,,,1)*(9/5)+$C$14),"-")</f>
        <v>-</v>
      </c>
      <c r="DJ5" s="53" t="b">
        <f t="shared" ref="DJ5:DJ20" ca="1" si="49">IF(DG5=(TODAY()),0)</f>
        <v>0</v>
      </c>
      <c r="DK5" s="53" t="str">
        <f t="shared" ref="DK5:DK20" ca="1" si="50">$C$10&amp;" "&amp;"MR"&amp;DJ5&amp;"!_"&amp;$DJ$3</f>
        <v>KORD MRFALSE!_12Z-GFS</v>
      </c>
      <c r="DL5" s="103" t="str">
        <f ca="1">IFERROR(IF($C$12="C",RTD("ice.xl",,"*H",DK5,$C$5,"D",$K5,,,1),RTD("ice.xl",,"*H",DK5,$C$5,"D",$K5,,,1)*(9/5)+$C$14),"-")</f>
        <v>-</v>
      </c>
      <c r="DM5" s="100" t="b">
        <f t="shared" ref="DM5:DM20" ca="1" si="51">DJ6</f>
        <v>0</v>
      </c>
      <c r="DN5" s="100" t="str">
        <f t="shared" ref="DN5:DN19" ca="1" si="52">$C$10&amp;" "&amp;"MR"&amp;DM5&amp;"!_"&amp;$DJ$3</f>
        <v>KORD MRFALSE!_12Z-GFS</v>
      </c>
      <c r="DO5" s="57" t="str">
        <f ca="1">IFERROR(IF($C$12="C",RTD("ice.xl",,"*H",DN5,$C$5,"D",$K5,,,1),RTD("ice.xl",,"*H",DN5,$C$5,"D",$K5,,,1)*(9/5)+$C$14),"-")</f>
        <v>-</v>
      </c>
      <c r="DP5" s="100" t="b">
        <f t="shared" ref="DP5:DP19" ca="1" si="53">DJ7</f>
        <v>0</v>
      </c>
      <c r="DQ5" s="100" t="str">
        <f t="shared" ref="DQ5:DQ18" ca="1" si="54">$C$10&amp;" "&amp;"MR"&amp;DP5&amp;"!_"&amp;$DJ$3</f>
        <v>KORD MRFALSE!_12Z-GFS</v>
      </c>
      <c r="DR5" s="57" t="str">
        <f ca="1">IFERROR(IF($C$12="C",RTD("ice.xl",,"*H",DQ5,$C$5,"D",$K5,,,1),RTD("ice.xl",,"*H",DQ5,$C$5,"D",$K5,,,1)*(9/5)+$C$14),"-")</f>
        <v>-</v>
      </c>
      <c r="DS5" s="100" t="b">
        <f t="shared" ref="DS5:DS18" ca="1" si="55">DJ8</f>
        <v>0</v>
      </c>
      <c r="DT5" s="100" t="str">
        <f t="shared" ref="DT5:DT17" ca="1" si="56">$C$10&amp;" "&amp;"MR"&amp;DS5&amp;"!_"&amp;$DJ$3</f>
        <v>KORD MRFALSE!_12Z-GFS</v>
      </c>
      <c r="DU5" s="57" t="str">
        <f ca="1">IFERROR(IF($C$12="C",RTD("ice.xl",,"*H",DT5,$C$5,"D",$K5,,,1),RTD("ice.xl",,"*H",DT5,$C$5,"D",$K5,,,1)*(9/5)+$C$14),"-")</f>
        <v>-</v>
      </c>
      <c r="DV5" s="100" t="b">
        <f t="shared" ref="DV5:DV17" ca="1" si="57">DJ9</f>
        <v>0</v>
      </c>
      <c r="DW5" s="100" t="str">
        <f t="shared" ref="DW5:DW16" ca="1" si="58">$C$10&amp;" "&amp;"MR"&amp;DV5&amp;"!_"&amp;$DJ$3</f>
        <v>KORD MRFALSE!_12Z-GFS</v>
      </c>
      <c r="DX5" s="57" t="str">
        <f ca="1">IFERROR(IF($C$12="C",RTD("ice.xl",,"*H",DW5,$C$5,"D",$K5,,,1),RTD("ice.xl",,"*H",DW5,$C$5,"D",$K5,,,1)*(9/5)+$C$14),"-")</f>
        <v>-</v>
      </c>
      <c r="DY5" s="100" t="b">
        <f t="shared" ref="DY5:DY16" ca="1" si="59">DJ10</f>
        <v>0</v>
      </c>
      <c r="DZ5" s="100" t="str">
        <f t="shared" ref="DZ5:DZ15" ca="1" si="60">$C$10&amp;" "&amp;"MR"&amp;DY5&amp;"!_"&amp;$DJ$3</f>
        <v>KORD MRFALSE!_12Z-GFS</v>
      </c>
      <c r="EA5" s="57" t="str">
        <f ca="1">IFERROR(IF($C$12="C",RTD("ice.xl",,"*H",DZ5,$C$5,"D",$K5,,,1),RTD("ice.xl",,"*H",DZ5,$C$5,"D",$K5,,,1)*(9/5)+$C$14),"-")</f>
        <v>-</v>
      </c>
      <c r="EB5" s="100" t="b">
        <f t="shared" ref="EB5:EB15" ca="1" si="61">DJ11</f>
        <v>0</v>
      </c>
      <c r="EC5" s="100" t="str">
        <f t="shared" ref="EC5:EC14" ca="1" si="62">$C$10&amp;" "&amp;"MR"&amp;EB5&amp;"!_"&amp;$DJ$3</f>
        <v>KORD MRFALSE!_12Z-GFS</v>
      </c>
      <c r="ED5" s="57" t="str">
        <f ca="1">IFERROR(IF($C$12="C",RTD("ice.xl",,"*H",EC5,$C$5,"D",$K5,,,1),RTD("ice.xl",,"*H",EC5,$C$5,"D",$K5,,,1)*(9/5)+$C$14),"-")</f>
        <v>-</v>
      </c>
      <c r="EE5" s="100" t="b">
        <f t="shared" ref="EE5:EE14" ca="1" si="63">DJ12</f>
        <v>0</v>
      </c>
      <c r="EF5" s="100" t="str">
        <f t="shared" ref="EF5:EF13" ca="1" si="64">$C$10&amp;" "&amp;"MR"&amp;EE5&amp;"!_"&amp;$DJ$3</f>
        <v>KORD MRFALSE!_12Z-GFS</v>
      </c>
      <c r="EG5" s="57" t="str">
        <f ca="1">IFERROR(IF($C$12="C",RTD("ice.xl",,"*H",EF5,$C$5,"D",$K5,,,1),RTD("ice.xl",,"*H",EF5,$C$5,"D",$K5,,,1)*(9/5)+$C$14),"-")</f>
        <v>-</v>
      </c>
      <c r="EH5" s="100" t="b">
        <f t="shared" ref="EH5:EH13" ca="1" si="65">DJ13</f>
        <v>0</v>
      </c>
      <c r="EI5" s="100" t="str">
        <f t="shared" ref="EI5:EI12" ca="1" si="66">$C$10&amp;" "&amp;"MR"&amp;EH5&amp;"!_"&amp;$DJ$3</f>
        <v>KORD MRFALSE!_12Z-GFS</v>
      </c>
      <c r="EJ5" s="57" t="str">
        <f ca="1">IFERROR(IF($C$12="C",RTD("ice.xl",,"*H",EI5,$C$5,"D",$K5,,,1),RTD("ice.xl",,"*H",EI5,$C$5,"D",$K5,,,1)*(9/5)+$C$14),"-")</f>
        <v>-</v>
      </c>
      <c r="EK5" s="100" t="b">
        <f t="shared" ref="EK5:EK12" ca="1" si="67">DJ14</f>
        <v>0</v>
      </c>
      <c r="EL5" s="100" t="str">
        <f t="shared" ref="EL5:EL11" ca="1" si="68">$C$10&amp;" "&amp;"MR"&amp;EK5&amp;"!_"&amp;$DJ$3</f>
        <v>KORD MRFALSE!_12Z-GFS</v>
      </c>
      <c r="EM5" s="57" t="str">
        <f ca="1">IFERROR(IF($C$12="C",RTD("ice.xl",,"*H",EL5,$C$5,"D",$K5,,,1),RTD("ice.xl",,"*H",EL5,$C$5,"D",$K5,,,1)*(9/5)+$C$14),"-")</f>
        <v>-</v>
      </c>
      <c r="EN5" s="100" t="b">
        <f t="shared" ref="EN5:EN11" ca="1" si="69">DJ15</f>
        <v>0</v>
      </c>
      <c r="EO5" s="100" t="str">
        <f t="shared" ref="EO5:EO10" ca="1" si="70">$C$10&amp;" "&amp;"MR"&amp;EN5&amp;"!_"&amp;$DJ$3</f>
        <v>KORD MRFALSE!_12Z-GFS</v>
      </c>
      <c r="EP5" s="57" t="str">
        <f ca="1">IFERROR(IF($C$12="C",RTD("ice.xl",,"*H",EO5,$C$5,"D",$K5,,,1),RTD("ice.xl",,"*H",EO5,$C$5,"D",$K5,,,1)*(9/5)+$C$14),"-")</f>
        <v>-</v>
      </c>
      <c r="EQ5" s="100" t="b">
        <f t="shared" ref="EQ5:EQ10" ca="1" si="71">DJ16</f>
        <v>0</v>
      </c>
      <c r="ER5" s="100" t="str">
        <f ca="1">$C$10&amp;" "&amp;"MR"&amp;EQ5&amp;"!_"&amp;$DJ$3</f>
        <v>KORD MRFALSE!_12Z-GFS</v>
      </c>
      <c r="ES5" s="57" t="str">
        <f ca="1">IFERROR(IF($C$12="C",RTD("ice.xl",,"*H",ER5,$C$5,"D",$K5,,,1),RTD("ice.xl",,"*H",ER5,$C$5,"D",$K5,,,1)*(9/5)+$C$14),"-")</f>
        <v>-</v>
      </c>
      <c r="ET5" s="100" t="b">
        <f ca="1">DJ17</f>
        <v>0</v>
      </c>
      <c r="EU5" s="100" t="str">
        <f ca="1">$C$10&amp;" "&amp;"MR"&amp;ET5&amp;"!_"&amp;$DJ$3</f>
        <v>KORD MRFALSE!_12Z-GFS</v>
      </c>
      <c r="EV5" s="57" t="str">
        <f ca="1">IFERROR(IF($C$12="C",RTD("ice.xl",,"*H",EU5,$C$5,"D",$K5,,,1),RTD("ice.xl",,"*H",EU5,$C$5,"D",$K5,,,1)*(9/5)+$C$14),"-")</f>
        <v>-</v>
      </c>
      <c r="EW5" s="100" t="b">
        <f ca="1">DJ18</f>
        <v>0</v>
      </c>
      <c r="EX5" s="100" t="str">
        <f ca="1">$C$10&amp;" "&amp;"MR"&amp;EW5&amp;"!_"&amp;$DJ$3</f>
        <v>KORD MRFALSE!_12Z-GFS</v>
      </c>
      <c r="EY5" s="57" t="str">
        <f ca="1">IFERROR(IF($C$12="C",RTD("ice.xl",,"*H",EX5,$C$5,"D",$K5,,,1),RTD("ice.xl",,"*H",EX5,$C$5,"D",$K5,,,1)*(9/5)+$C$14),"-")</f>
        <v>-</v>
      </c>
      <c r="EZ5" s="100" t="b">
        <f ca="1">DJ19</f>
        <v>0</v>
      </c>
      <c r="FA5" s="100" t="str">
        <f ca="1">$C$10&amp;" "&amp;"MR"&amp;EZ5&amp;"!_"&amp;$DJ$3</f>
        <v>KORD MRFALSE!_12Z-GFS</v>
      </c>
      <c r="FB5" s="57" t="str">
        <f ca="1">IFERROR(IF($C$12="C",RTD("ice.xl",,"*H",FA5,$C$5,"D",$K5,,,1),RTD("ice.xl",,"*H",FA5,$C$5,"D",$K5,,,1)*(9/5)+$C$14),"-")</f>
        <v>-</v>
      </c>
      <c r="FC5" s="100" t="b">
        <f ca="1">DJ20</f>
        <v>0</v>
      </c>
      <c r="FD5" s="100" t="str">
        <f ca="1">$C$10&amp;" "&amp;"MR"&amp;FC5&amp;"!_"&amp;$DJ$3</f>
        <v>KORD MRFALSE!_12Z-GFS</v>
      </c>
      <c r="FE5" s="104" t="str">
        <f ca="1">IFERROR(IF($C$12="C",RTD("ice.xl",,"*H",FD5,$C$5,"D",$K5,,,1),RTD("ice.xl",,"*H",FD5,$C$5,"D",$K5,,,1)*(9/5)+$C$14),"-")</f>
        <v>-</v>
      </c>
      <c r="FH5" s="53" t="b">
        <f t="shared" ref="FH5:FH20" ca="1" si="72">IF(FE5=(TODAY()),0)</f>
        <v>0</v>
      </c>
      <c r="FI5" s="53" t="str">
        <f t="shared" ref="FI5:FI20" ca="1" si="73">$C$10&amp;" "&amp;"MR"&amp;FH5&amp;"!_"&amp;$FH$3</f>
        <v>KORD MRFALSE!_18Z-GFS</v>
      </c>
      <c r="FJ5" s="103" t="str">
        <f ca="1">IFERROR(IF($C$12="C",RTD("ice.xl",,"*H",FI5,$C$5,"D",$K5,,,1),RTD("ice.xl",,"*H",FI5,$C$5,"D",$K5,,,1)*(9/5)+$C$14),"-")</f>
        <v>-</v>
      </c>
      <c r="FK5" s="100" t="b">
        <f t="shared" ref="FK5:FK20" ca="1" si="74">FH6</f>
        <v>0</v>
      </c>
      <c r="FL5" s="100" t="str">
        <f t="shared" ref="FL5:FL19" ca="1" si="75">$C$10&amp;" "&amp;"MR"&amp;FK5&amp;"!_"&amp;$FH$3</f>
        <v>KORD MRFALSE!_18Z-GFS</v>
      </c>
      <c r="FM5" s="57" t="str">
        <f ca="1">IFERROR(IF($C$12="C",RTD("ice.xl",,"*H",FL5,$C$5,"D",$K5,,,1),RTD("ice.xl",,"*H",FL5,$C$5,"D",$K5,,,1)*(9/5)+$C$14),"-")</f>
        <v>-</v>
      </c>
      <c r="FN5" s="100" t="b">
        <f t="shared" ref="FN5:FN19" ca="1" si="76">FH7</f>
        <v>0</v>
      </c>
      <c r="FO5" s="100" t="str">
        <f t="shared" ref="FO5:FO18" ca="1" si="77">$C$10&amp;" "&amp;"MR"&amp;FN5&amp;"!_"&amp;$FH$3</f>
        <v>KORD MRFALSE!_18Z-GFS</v>
      </c>
      <c r="FP5" s="57" t="str">
        <f ca="1">IFERROR(IF($C$12="C",RTD("ice.xl",,"*H",FO5,$C$5,"D",$K5,,,1),RTD("ice.xl",,"*H",FO5,$C$5,"D",$K5,,,1)*(9/5)+$C$14),"-")</f>
        <v>-</v>
      </c>
      <c r="FQ5" s="100" t="b">
        <f t="shared" ref="FQ5:FQ18" ca="1" si="78">FH8</f>
        <v>0</v>
      </c>
      <c r="FR5" s="100" t="str">
        <f t="shared" ref="FR5:FR17" ca="1" si="79">$C$10&amp;" "&amp;"MR"&amp;FQ5&amp;"!_"&amp;$FH$3</f>
        <v>KORD MRFALSE!_18Z-GFS</v>
      </c>
      <c r="FS5" s="57" t="str">
        <f ca="1">IFERROR(IF($C$12="C",RTD("ice.xl",,"*H",FR5,$C$5,"D",$K5,,,1),RTD("ice.xl",,"*H",FR5,$C$5,"D",$K5,,,1)*(9/5)+$C$14),"-")</f>
        <v>-</v>
      </c>
      <c r="FT5" s="100" t="b">
        <f t="shared" ref="FT5:FT17" ca="1" si="80">FH9</f>
        <v>0</v>
      </c>
      <c r="FU5" s="100" t="str">
        <f t="shared" ref="FU5:FU16" ca="1" si="81">$C$10&amp;" "&amp;"MR"&amp;FT5&amp;"!_"&amp;$FH$3</f>
        <v>KORD MRFALSE!_18Z-GFS</v>
      </c>
      <c r="FV5" s="57" t="str">
        <f ca="1">IFERROR(IF($C$12="C",RTD("ice.xl",,"*H",FU5,$C$5,"D",$K5,,,1),RTD("ice.xl",,"*H",FU5,$C$5,"D",$K5,,,1)*(9/5)+$C$14),"-")</f>
        <v>-</v>
      </c>
      <c r="FW5" s="100" t="b">
        <f t="shared" ref="FW5:FW16" ca="1" si="82">FH10</f>
        <v>0</v>
      </c>
      <c r="FX5" s="100" t="str">
        <f t="shared" ref="FX5:FX15" ca="1" si="83">$C$10&amp;" "&amp;"MR"&amp;FW5&amp;"!_"&amp;$FH$3</f>
        <v>KORD MRFALSE!_18Z-GFS</v>
      </c>
      <c r="FY5" s="57" t="str">
        <f ca="1">IFERROR(IF($C$12="C",RTD("ice.xl",,"*H",FX5,$C$5,"D",$K5,,,1),RTD("ice.xl",,"*H",FX5,$C$5,"D",$K5,,,1)*(9/5)+$C$14),"-")</f>
        <v>-</v>
      </c>
      <c r="FZ5" s="100" t="b">
        <f t="shared" ref="FZ5:FZ15" ca="1" si="84">FH11</f>
        <v>0</v>
      </c>
      <c r="GA5" s="100" t="str">
        <f t="shared" ref="GA5:GA14" ca="1" si="85">$C$10&amp;" "&amp;"MR"&amp;FZ5&amp;"!_"&amp;$FH$3</f>
        <v>KORD MRFALSE!_18Z-GFS</v>
      </c>
      <c r="GB5" s="57" t="str">
        <f ca="1">IFERROR(IF($C$12="C",RTD("ice.xl",,"*H",GA5,$C$5,"D",$K5,,,1),RTD("ice.xl",,"*H",GA5,$C$5,"D",$K5,,,1)*(9/5)+$C$14),"-")</f>
        <v>-</v>
      </c>
      <c r="GC5" s="100" t="b">
        <f t="shared" ref="GC5:GC14" ca="1" si="86">FH12</f>
        <v>0</v>
      </c>
      <c r="GD5" s="100" t="str">
        <f t="shared" ref="GD5:GD13" ca="1" si="87">$C$10&amp;" "&amp;"MR"&amp;GC5&amp;"!_"&amp;$FH$3</f>
        <v>KORD MRFALSE!_18Z-GFS</v>
      </c>
      <c r="GE5" s="57" t="str">
        <f ca="1">IFERROR(IF($C$12="C",RTD("ice.xl",,"*H",GD5,$C$5,"D",$K5,,,1),RTD("ice.xl",,"*H",GD5,$C$5,"D",$K5,,,1)*(9/5)+$C$14),"-")</f>
        <v>-</v>
      </c>
      <c r="GF5" s="100" t="b">
        <f t="shared" ref="GF5:GF13" ca="1" si="88">FH13</f>
        <v>0</v>
      </c>
      <c r="GG5" s="100" t="str">
        <f t="shared" ref="GG5:GG12" ca="1" si="89">$C$10&amp;" "&amp;"MR"&amp;GF5&amp;"!_"&amp;$FH$3</f>
        <v>KORD MRFALSE!_18Z-GFS</v>
      </c>
      <c r="GH5" s="57" t="str">
        <f ca="1">IFERROR(IF($C$12="C",RTD("ice.xl",,"*H",GG5,$C$5,"D",$K5,,,1),RTD("ice.xl",,"*H",GG5,$C$5,"D",$K5,,,1)*(9/5)+$C$14),"-")</f>
        <v>-</v>
      </c>
      <c r="GI5" s="100" t="b">
        <f t="shared" ref="GI5:GI12" ca="1" si="90">FH14</f>
        <v>0</v>
      </c>
      <c r="GJ5" s="100" t="str">
        <f t="shared" ref="GJ5:GJ11" ca="1" si="91">$C$10&amp;" "&amp;"MR"&amp;GI5&amp;"!_"&amp;$FH$3</f>
        <v>KORD MRFALSE!_18Z-GFS</v>
      </c>
      <c r="GK5" s="57" t="str">
        <f ca="1">IFERROR(IF($C$12="C",RTD("ice.xl",,"*H",GJ5,$C$5,"D",$K5,,,1),RTD("ice.xl",,"*H",GJ5,$C$5,"D",$K5,,,1)*(9/5)+$C$14),"-")</f>
        <v>-</v>
      </c>
      <c r="GL5" s="100" t="b">
        <f t="shared" ref="GL5:GL11" ca="1" si="92">FH15</f>
        <v>0</v>
      </c>
      <c r="GM5" s="100" t="str">
        <f t="shared" ref="GM5:GM10" ca="1" si="93">$C$10&amp;" "&amp;"MR"&amp;GL5&amp;"!_"&amp;$FH$3</f>
        <v>KORD MRFALSE!_18Z-GFS</v>
      </c>
      <c r="GN5" s="57" t="str">
        <f ca="1">IFERROR(IF($C$12="C",RTD("ice.xl",,"*H",GM5,$C$5,"D",$K5,,,1),RTD("ice.xl",,"*H",GM5,$C$5,"D",$K5,,,1)*(9/5)+$C$14),"-")</f>
        <v>-</v>
      </c>
      <c r="GO5" s="100" t="b">
        <f t="shared" ref="GO5:GO10" ca="1" si="94">FH16</f>
        <v>0</v>
      </c>
      <c r="GP5" s="100" t="str">
        <f ca="1">$C$10&amp;" "&amp;"MR"&amp;GO5&amp;"!_"&amp;$FH$3</f>
        <v>KORD MRFALSE!_18Z-GFS</v>
      </c>
      <c r="GQ5" s="57" t="str">
        <f ca="1">IFERROR(IF($C$12="C",RTD("ice.xl",,"*H",GP5,$C$5,"D",$K5,,,1),RTD("ice.xl",,"*H",GP5,$C$5,"D",$K5,,,1)*(9/5)+$C$14),"-")</f>
        <v>-</v>
      </c>
      <c r="GR5" s="100" t="b">
        <f ca="1">FH17</f>
        <v>0</v>
      </c>
      <c r="GS5" s="100" t="str">
        <f ca="1">$C$10&amp;" "&amp;"MR"&amp;GR5&amp;"!_"&amp;$FH$3</f>
        <v>KORD MRFALSE!_18Z-GFS</v>
      </c>
      <c r="GT5" s="57" t="str">
        <f ca="1">IFERROR(IF($C$12="C",RTD("ice.xl",,"*H",GS5,$C$5,"D",$K5,,,1),RTD("ice.xl",,"*H",GS5,$C$5,"D",$K5,,,1)*(9/5)+$C$14),"-")</f>
        <v>-</v>
      </c>
      <c r="GU5" s="100" t="b">
        <f ca="1">FH18</f>
        <v>0</v>
      </c>
      <c r="GV5" s="100" t="str">
        <f ca="1">$C$10&amp;" "&amp;"MR"&amp;GU5&amp;"!_"&amp;$FH$3</f>
        <v>KORD MRFALSE!_18Z-GFS</v>
      </c>
      <c r="GW5" s="57" t="str">
        <f ca="1">IFERROR(IF($C$12="C",RTD("ice.xl",,"*H",GV5,$C$5,"D",$K5,,,1),RTD("ice.xl",,"*H",GV5,$C$5,"D",$K5,,,1)*(9/5)+$C$14),"-")</f>
        <v>-</v>
      </c>
      <c r="GX5" s="100" t="b">
        <f ca="1">FH19</f>
        <v>0</v>
      </c>
      <c r="GY5" s="100" t="str">
        <f ca="1">$C$10&amp;" "&amp;"MR"&amp;GX5&amp;"!_"&amp;$FH$3</f>
        <v>KORD MRFALSE!_18Z-GFS</v>
      </c>
      <c r="GZ5" s="57" t="str">
        <f ca="1">IFERROR(IF($C$12="C",RTD("ice.xl",,"*H",GY5,$C$5,"D",$K5,,,1),RTD("ice.xl",,"*H",GY5,$C$5,"D",$K5,,,1)*(9/5)+$C$14),"-")</f>
        <v>-</v>
      </c>
      <c r="HA5" s="100" t="b">
        <f ca="1">FH20</f>
        <v>0</v>
      </c>
      <c r="HB5" s="100" t="str">
        <f ca="1">$C$10&amp;" "&amp;"MR"&amp;HA5&amp;"!_"&amp;$FH$3</f>
        <v>KORD MRFALSE!_18Z-GFS</v>
      </c>
      <c r="HC5" s="104" t="str">
        <f ca="1">IFERROR(IF($C$12="C",RTD("ice.xl",,"*H",HB5,$C$5,"D",$K5,,,1),RTD("ice.xl",,"*H",HB5,$C$5,"D",$K5,,,1)*(9/5)+$C$14),"-")</f>
        <v>-</v>
      </c>
    </row>
    <row r="6" spans="1:211" x14ac:dyDescent="0.35">
      <c r="C6" s="42" t="str">
        <f>IF(C5="GWDD","GWDD","Avg Temp")</f>
        <v>Avg Temp</v>
      </c>
      <c r="F6" s="27">
        <v>0</v>
      </c>
      <c r="H6" s="131" t="str">
        <f ca="1">RTD("ice.xl", , "*H",$C$4,$L$4, "D",$K6, , , -1)</f>
        <v/>
      </c>
      <c r="I6" s="18"/>
      <c r="J6" s="56"/>
      <c r="K6" s="163">
        <f t="shared" ref="K6:K51" ca="1" si="95">K5-1</f>
        <v>44807</v>
      </c>
      <c r="L6" s="167" t="str">
        <f t="shared" ref="L6:L51" ca="1" si="96">IFERROR(IF($C$12="C",$H6,$H6*(9/5)+$C$14),"")</f>
        <v/>
      </c>
      <c r="N6" s="53" t="b">
        <f t="shared" ca="1" si="4"/>
        <v>0</v>
      </c>
      <c r="O6" s="358" t="str">
        <f t="shared" ca="1" si="5"/>
        <v>KORD MRFALSE!_00Z-GFS</v>
      </c>
      <c r="P6" s="103" t="str">
        <f ca="1">IFERROR(IF($C$12="C",RTD("ice.xl",,"*H",O6,$C$5,"D",$K6,,,1),RTD("ice.xl",,"*H",O6,$C$5,"D",$K6,,,1)*(9/5)+32),"-")</f>
        <v>-</v>
      </c>
      <c r="Q6" s="100" t="b">
        <f t="shared" ca="1" si="6"/>
        <v>0</v>
      </c>
      <c r="R6" s="100" t="str">
        <f t="shared" ca="1" si="7"/>
        <v>KORD MRFALSE!_00Z-GFS</v>
      </c>
      <c r="S6" s="57" t="str">
        <f ca="1">IFERROR(IF($C$12="C",RTD("ice.xl",,"*H",R6,$C$5,"D",$K6,,,1),RTD("ice.xl",,"*H",R6,$C$5,"D",$K6,,,1)*(9/5)+$C$14),"-")</f>
        <v>-</v>
      </c>
      <c r="T6" s="100" t="b">
        <f t="shared" ca="1" si="8"/>
        <v>0</v>
      </c>
      <c r="U6" s="100" t="str">
        <f t="shared" ca="1" si="9"/>
        <v>KORD MRFALSE!_00Z-GFS</v>
      </c>
      <c r="V6" s="57" t="str">
        <f ca="1">IFERROR(IF($C$12="C",RTD("ice.xl",,"*H",U6,$C$5,"D",$K6,,,1),RTD("ice.xl",,"*H",U6,$C$5,"D",$K6,,,1)*(9/5)+$C$14),"-")</f>
        <v>-</v>
      </c>
      <c r="W6" s="100" t="b">
        <f t="shared" ca="1" si="10"/>
        <v>0</v>
      </c>
      <c r="X6" s="100" t="str">
        <f t="shared" ca="1" si="11"/>
        <v>KORD MRFALSE!_00Z-GFS</v>
      </c>
      <c r="Y6" s="57" t="str">
        <f ca="1">IFERROR(IF($C$12="C",RTD("ice.xl",,"*H",X6,$C$5,"D",$K6,,,1),RTD("ice.xl",,"*H",X6,$C$5,"D",$K6,,,1)*(9/5)+$C$14),"-")</f>
        <v>-</v>
      </c>
      <c r="Z6" s="100" t="b">
        <f t="shared" ca="1" si="12"/>
        <v>0</v>
      </c>
      <c r="AA6" s="100" t="str">
        <f t="shared" ca="1" si="13"/>
        <v>KORD MRFALSE!_00Z-GFS</v>
      </c>
      <c r="AB6" s="57" t="str">
        <f ca="1">IFERROR(IF($C$12="C",RTD("ice.xl",,"*H",AA6,$C$5,"D",$K6,,,1),RTD("ice.xl",,"*H",AA6,$C$5,"D",$K6,,,1)*(9/5)+$C$14),"-")</f>
        <v>-</v>
      </c>
      <c r="AC6" s="100" t="b">
        <f t="shared" ca="1" si="14"/>
        <v>0</v>
      </c>
      <c r="AD6" s="100" t="str">
        <f t="shared" ca="1" si="15"/>
        <v>KORD MRFALSE!_00Z-GFS</v>
      </c>
      <c r="AE6" s="57" t="str">
        <f ca="1">IFERROR(IF($C$12="C",RTD("ice.xl",,"*H",AD6,$C$5,"D",$K6,,,1),RTD("ice.xl",,"*H",AD6,$C$5,"D",$K6,,,1)*(9/5)+$C$14),"-")</f>
        <v>-</v>
      </c>
      <c r="AF6" s="100" t="b">
        <f t="shared" ca="1" si="16"/>
        <v>0</v>
      </c>
      <c r="AG6" s="100" t="str">
        <f t="shared" ca="1" si="17"/>
        <v>KORD MRFALSE!_00Z-GFS</v>
      </c>
      <c r="AH6" s="57" t="str">
        <f ca="1">IFERROR(IF($C$12="C",RTD("ice.xl",,"*H",AG6,$C$5,"D",$K6,,,1),RTD("ice.xl",,"*H",AG6,$C$5,"D",$K6,,,1)*(9/5)+$C$14),"-")</f>
        <v>-</v>
      </c>
      <c r="AI6" s="100" t="b">
        <f t="shared" ca="1" si="18"/>
        <v>0</v>
      </c>
      <c r="AJ6" s="100" t="str">
        <f t="shared" ca="1" si="19"/>
        <v>KORD MRFALSE!_00Z-GFS</v>
      </c>
      <c r="AK6" s="57" t="str">
        <f ca="1">IFERROR(IF($C$12="C",RTD("ice.xl",,"*H",AJ6,$C$5,"D",$K6,,,1),RTD("ice.xl",,"*H",AJ6,$C$5,"D",$K6,,,1)*(9/5)+$C$14),"-")</f>
        <v>-</v>
      </c>
      <c r="AL6" s="100" t="b">
        <f t="shared" ca="1" si="20"/>
        <v>0</v>
      </c>
      <c r="AM6" s="100" t="str">
        <f t="shared" ca="1" si="21"/>
        <v>KORD MRFALSE!_00Z-GFS</v>
      </c>
      <c r="AN6" s="57" t="str">
        <f ca="1">IFERROR(IF($C$12="C",RTD("ice.xl",,"*H",AM6,$C$5,"D",$K6,,,1),RTD("ice.xl",,"*H",AM6,$C$5,"D",$K6,,,1)*(9/5)+$C$14),"-")</f>
        <v>-</v>
      </c>
      <c r="AO6" s="100" t="b">
        <f t="shared" ca="1" si="22"/>
        <v>0</v>
      </c>
      <c r="AP6" s="100" t="str">
        <f t="shared" ca="1" si="23"/>
        <v>KORD MRFALSE!_00Z-GFS</v>
      </c>
      <c r="AQ6" s="57" t="str">
        <f ca="1">IFERROR(IF($C$12="C",RTD("ice.xl",,"*H",AP6,$C$5,"D",$K6,,,1),RTD("ice.xl",,"*H",AP6,$C$5,"D",$K6,,,1)*(9/5)+$C$14),"-")</f>
        <v>-</v>
      </c>
      <c r="AR6" s="100" t="b">
        <f t="shared" ca="1" si="24"/>
        <v>0</v>
      </c>
      <c r="AS6" s="100" t="str">
        <f t="shared" ca="1" si="25"/>
        <v>KORD MRFALSE!_00Z-GFS</v>
      </c>
      <c r="AT6" s="57" t="str">
        <f ca="1">IFERROR(IF($C$12="C",RTD("ice.xl",,"*H",AS6,$C$5,"D",$K6,,,1),RTD("ice.xl",,"*H",AS6,$C$5,"D",$K6,,,1)*(9/5)+$C$14),"-")</f>
        <v>-</v>
      </c>
      <c r="AU6" s="100" t="b">
        <f ca="1">N17</f>
        <v>0</v>
      </c>
      <c r="AV6" s="100" t="str">
        <f ca="1">$C$10&amp;" "&amp;"MR"&amp;AU6&amp;"!_"&amp;$N$3</f>
        <v>KORD MRFALSE!_00Z-GFS</v>
      </c>
      <c r="AW6" s="57" t="str">
        <f ca="1">IFERROR(IF($C$12="C",RTD("ice.xl",,"*H",AV6,$C$5,"D",$K6,,,1),RTD("ice.xl",,"*H",AV6,$C$5,"D",$K6,,,1)*(9/5)+$C$14),"-")</f>
        <v>-</v>
      </c>
      <c r="AX6" s="100" t="b">
        <f ca="1">N18</f>
        <v>0</v>
      </c>
      <c r="AY6" s="100" t="str">
        <f ca="1">$C$10&amp;" "&amp;"MR"&amp;AX6&amp;"!_"&amp;$N$3</f>
        <v>KORD MRFALSE!_00Z-GFS</v>
      </c>
      <c r="AZ6" s="57" t="str">
        <f ca="1">IFERROR(IF($C$12="C",RTD("ice.xl",,"*H",AY6,$C$5,"D",$K6,,,1),RTD("ice.xl",,"*H",AY6,$C$5,"D",$K6,,,1)*(9/5)+$C$14),"-")</f>
        <v>-</v>
      </c>
      <c r="BA6" s="100" t="b">
        <f ca="1">N19</f>
        <v>0</v>
      </c>
      <c r="BB6" s="100" t="str">
        <f ca="1">$C$10&amp;" "&amp;"MR"&amp;BA6&amp;"!_"&amp;$N$3</f>
        <v>KORD MRFALSE!_00Z-GFS</v>
      </c>
      <c r="BC6" s="57" t="str">
        <f ca="1">IFERROR(IF($C$12="C",RTD("ice.xl",,"*H",BB6,$C$5,"D",$K6,,,1),RTD("ice.xl",,"*H",BB6,$C$5,"D",$K6,,,1)*(9/5)+$C$14),"-")</f>
        <v>-</v>
      </c>
      <c r="BD6" s="100" t="b">
        <f ca="1">N20</f>
        <v>0</v>
      </c>
      <c r="BE6" s="100" t="str">
        <f ca="1">$C$10&amp;" "&amp;"MR"&amp;BD6&amp;"!_"&amp;$N$3</f>
        <v>KORD MRFALSE!_00Z-GFS</v>
      </c>
      <c r="BF6" s="57" t="str">
        <f ca="1">IFERROR(IF($C$12="C",RTD("ice.xl",,"*H",BE6,$C$5,"D",$K6,,,1),RTD("ice.xl",,"*H",BE6,$C$5,"D",$K6,,,1)*(9/5)+$C$14),"-")</f>
        <v>-</v>
      </c>
      <c r="BG6" s="101">
        <f>N21</f>
        <v>0</v>
      </c>
      <c r="BH6" s="101" t="str">
        <f t="shared" ref="BH6:BH49" si="97">$C$10&amp;" "&amp;"MR"&amp;BG6&amp;"!_"&amp;$N$3</f>
        <v>KORD MR0!_00Z-GFS</v>
      </c>
      <c r="BI6" s="105">
        <f ca="1">IFERROR(IF($C$12="C",RTD("ice.xl",,"*H",BH6,$C$5,"D",$K6,,,1),RTD("ice.xl",,"*H",BH6,$C$5,"D",$K6,,,1)*(9/5)+$C$14),"-")</f>
        <v>64.400000000000006</v>
      </c>
      <c r="BL6" s="53" t="b">
        <f t="shared" ca="1" si="26"/>
        <v>0</v>
      </c>
      <c r="BM6" s="53" t="str">
        <f t="shared" ca="1" si="27"/>
        <v>KORD MRFALSE!_06Z-GFS</v>
      </c>
      <c r="BN6" s="103" t="str">
        <f ca="1">IFERROR(IF($C$12="C",RTD("ice.xl",,"*H",BM6,$C$5,"D",$K6,,,1),RTD("ice.xl",,"*H",BM6,$C$5,"D",$K6,,,1)*(9/5)+$C$14),"-")</f>
        <v>-</v>
      </c>
      <c r="BO6" s="100" t="b">
        <f t="shared" ca="1" si="28"/>
        <v>0</v>
      </c>
      <c r="BP6" s="100" t="str">
        <f t="shared" ca="1" si="29"/>
        <v>KORD MRFALSE!_06Z-GFS</v>
      </c>
      <c r="BQ6" s="57" t="str">
        <f ca="1">IFERROR(IF($C$12="C",RTD("ice.xl",,"*H",BP6,$C$5,"D",$K6,,,1),RTD("ice.xl",,"*H",BP6,$C$5,"D",$K6,,,1)*(9/5)+$C$14),"-")</f>
        <v>-</v>
      </c>
      <c r="BR6" s="100" t="b">
        <f t="shared" ca="1" si="30"/>
        <v>0</v>
      </c>
      <c r="BS6" s="100" t="str">
        <f t="shared" ca="1" si="31"/>
        <v>KORD MRFALSE!_06Z-GFS</v>
      </c>
      <c r="BT6" s="57" t="str">
        <f ca="1">IFERROR(IF($C$12="C",RTD("ice.xl",,"*H",BS6,$C$5,"D",$K6,,,1),RTD("ice.xl",,"*H",BS6,$C$5,"D",$K6,,,1)*(9/5)+$C$14),"-")</f>
        <v>-</v>
      </c>
      <c r="BU6" s="100" t="b">
        <f t="shared" ca="1" si="32"/>
        <v>0</v>
      </c>
      <c r="BV6" s="100" t="str">
        <f t="shared" ca="1" si="33"/>
        <v>KORD MRFALSE!_06Z-GFS</v>
      </c>
      <c r="BW6" s="57" t="str">
        <f ca="1">IFERROR(IF($C$12="C",RTD("ice.xl",,"*H",BV6,$C$5,"D",$K6,,,1),RTD("ice.xl",,"*H",BV6,$C$5,"D",$K6,,,1)*(9/5)+$C$14),"-")</f>
        <v>-</v>
      </c>
      <c r="BX6" s="100" t="b">
        <f t="shared" ca="1" si="34"/>
        <v>0</v>
      </c>
      <c r="BY6" s="100" t="str">
        <f t="shared" ca="1" si="35"/>
        <v>KORD MRFALSE!_06Z-GFS</v>
      </c>
      <c r="BZ6" s="57" t="str">
        <f ca="1">IFERROR(IF($C$12="C",RTD("ice.xl",,"*H",BY6,$C$5,"D",$K6,,,1),RTD("ice.xl",,"*H",BY6,$C$5,"D",$K6,,,1)*(9/5)+$C$14),"-")</f>
        <v>-</v>
      </c>
      <c r="CA6" s="100" t="b">
        <f t="shared" ca="1" si="36"/>
        <v>0</v>
      </c>
      <c r="CB6" s="100" t="str">
        <f t="shared" ca="1" si="37"/>
        <v>KORD MRFALSE!_06Z-GFS</v>
      </c>
      <c r="CC6" s="57" t="str">
        <f ca="1">IFERROR(IF($C$12="C",RTD("ice.xl",,"*H",CB6,$C$5,"D",$K6,,,1),RTD("ice.xl",,"*H",CB6,$C$5,"D",$K6,,,1)*(9/5)+$C$14),"-")</f>
        <v>-</v>
      </c>
      <c r="CD6" s="100" t="b">
        <f t="shared" ca="1" si="38"/>
        <v>0</v>
      </c>
      <c r="CE6" s="100" t="str">
        <f t="shared" ca="1" si="39"/>
        <v>KORD MRFALSE!_06Z-GFS</v>
      </c>
      <c r="CF6" s="57" t="str">
        <f ca="1">IFERROR(IF($C$12="C",RTD("ice.xl",,"*H",CE6,$C$5,"D",$K6,,,1),RTD("ice.xl",,"*H",CE6,$C$5,"D",$K6,,,1)*(9/5)+$C$14),"-")</f>
        <v>-</v>
      </c>
      <c r="CG6" s="100" t="b">
        <f t="shared" ca="1" si="40"/>
        <v>0</v>
      </c>
      <c r="CH6" s="100" t="str">
        <f t="shared" ca="1" si="41"/>
        <v>KORD MRFALSE!_06Z-GFS</v>
      </c>
      <c r="CI6" s="57" t="str">
        <f ca="1">IFERROR(IF($C$12="C",RTD("ice.xl",,"*H",CH6,$C$5,"D",$K6,,,1),RTD("ice.xl",,"*H",CH6,$C$5,"D",$K6,,,1)*(9/5)+$C$14),"-")</f>
        <v>-</v>
      </c>
      <c r="CJ6" s="100" t="b">
        <f t="shared" ca="1" si="42"/>
        <v>0</v>
      </c>
      <c r="CK6" s="100" t="str">
        <f t="shared" ca="1" si="43"/>
        <v>KORD MRFALSE!_06Z-GFS</v>
      </c>
      <c r="CL6" s="57" t="str">
        <f ca="1">IFERROR(IF($C$12="C",RTD("ice.xl",,"*H",CK6,$C$5,"D",$K6,,,1),RTD("ice.xl",,"*H",CK6,$C$5,"D",$K6,,,1)*(9/5)+$C$14),"-")</f>
        <v>-</v>
      </c>
      <c r="CM6" s="100" t="b">
        <f t="shared" ca="1" si="44"/>
        <v>0</v>
      </c>
      <c r="CN6" s="100" t="str">
        <f t="shared" ca="1" si="45"/>
        <v>KORD MRFALSE!_06Z-GFS</v>
      </c>
      <c r="CO6" s="57" t="str">
        <f ca="1">IFERROR(IF($C$12="C",RTD("ice.xl",,"*H",CN6,$C$5,"D",$K6,,,1),RTD("ice.xl",,"*H",CN6,$C$5,"D",$K6,,,1)*(9/5)+$C$14),"-")</f>
        <v>-</v>
      </c>
      <c r="CP6" s="100" t="b">
        <f t="shared" ca="1" si="46"/>
        <v>0</v>
      </c>
      <c r="CQ6" s="100" t="str">
        <f t="shared" ca="1" si="47"/>
        <v>KORD MRFALSE!_06Z-GFS</v>
      </c>
      <c r="CR6" s="57" t="str">
        <f ca="1">IFERROR(IF($C$12="C",RTD("ice.xl",,"*H",CQ6,$C$5,"D",$K6,,,1),RTD("ice.xl",,"*H",CQ6,$C$5,"D",$K6,,,1)*(9/5)+$C$14),"-")</f>
        <v>-</v>
      </c>
      <c r="CS6" s="100" t="b">
        <f t="shared" ca="1" si="48"/>
        <v>0</v>
      </c>
      <c r="CT6" s="100" t="str">
        <f ca="1">$C$10&amp;" "&amp;"MR"&amp;CS6&amp;"!_"&amp;$BL$3</f>
        <v>KORD MRFALSE!_06Z-GFS</v>
      </c>
      <c r="CU6" s="57" t="str">
        <f ca="1">IFERROR(IF($C$12="C",RTD("ice.xl",,"*H",CT6,$C$5,"D",$K6,,,1),RTD("ice.xl",,"*H",CT6,$C$5,"D",$K6,,,1)*(9/5)+$C$14),"-")</f>
        <v>-</v>
      </c>
      <c r="CV6" s="100" t="b">
        <f ca="1">BL18</f>
        <v>0</v>
      </c>
      <c r="CW6" s="100" t="str">
        <f ca="1">$C$10&amp;" "&amp;"MR"&amp;CV6&amp;"!_"&amp;$BL$3</f>
        <v>KORD MRFALSE!_06Z-GFS</v>
      </c>
      <c r="CX6" s="57" t="str">
        <f ca="1">IFERROR(IF($C$12="C",RTD("ice.xl",,"*H",CW6,$C$5,"D",$K6,,,1),RTD("ice.xl",,"*H",CW6,$C$5,"D",$K6,,,1)*(9/5)+$C$14),"-")</f>
        <v>-</v>
      </c>
      <c r="CY6" s="100" t="b">
        <f ca="1">BL19</f>
        <v>0</v>
      </c>
      <c r="CZ6" s="100" t="str">
        <f ca="1">$C$10&amp;" "&amp;"MR"&amp;CY6&amp;"!_"&amp;$BL$3</f>
        <v>KORD MRFALSE!_06Z-GFS</v>
      </c>
      <c r="DA6" s="57" t="str">
        <f ca="1">IFERROR(IF($C$12="C",RTD("ice.xl",,"*H",CZ6,$C$5,"D",$K6,,,1),RTD("ice.xl",,"*H",CZ6,$C$5,"D",$K6,,,1)*(9/5)+$C$14),"-")</f>
        <v>-</v>
      </c>
      <c r="DB6" s="100" t="b">
        <f ca="1">BL20</f>
        <v>0</v>
      </c>
      <c r="DC6" s="100" t="str">
        <f ca="1">$C$10&amp;" "&amp;"MR"&amp;DB6&amp;"!_"&amp;$BL$3</f>
        <v>KORD MRFALSE!_06Z-GFS</v>
      </c>
      <c r="DD6" s="57" t="str">
        <f ca="1">IFERROR(IF($C$12="C",RTD("ice.xl",,"*H",DC6,$C$5,"D",$K6,,,1),RTD("ice.xl",,"*H",DC6,$C$5,"D",$K6,,,1)*(9/5)+$C$14),"-")</f>
        <v>-</v>
      </c>
      <c r="DE6" s="101">
        <f>BL21</f>
        <v>0</v>
      </c>
      <c r="DF6" s="101" t="str">
        <f t="shared" ref="DF6:DF49" si="98">$C$10&amp;" "&amp;"MR"&amp;DE6&amp;"!_"&amp;$BL$3</f>
        <v>KORD MR0!_06Z-GFS</v>
      </c>
      <c r="DG6" s="105">
        <f ca="1">IFERROR(IF($C$12="C",RTD("ice.xl",,"*H",DF6,$C$5,"D",$K6,,,1),RTD("ice.xl",,"*H",DF6,$C$5,"D",$K6,,,1)*(9/5)+$C$14),"-")</f>
        <v>78.746000000000009</v>
      </c>
      <c r="DJ6" s="53" t="b">
        <f t="shared" ca="1" si="49"/>
        <v>0</v>
      </c>
      <c r="DK6" s="53" t="str">
        <f t="shared" ca="1" si="50"/>
        <v>KORD MRFALSE!_12Z-GFS</v>
      </c>
      <c r="DL6" s="103" t="str">
        <f ca="1">IFERROR(IF($C$12="C",RTD("ice.xl",,"*H",DK6,$C$5,"D",$K6,,,1),RTD("ice.xl",,"*H",DK6,$C$5,"D",$K6,,,1)*(9/5)+$C$14),"-")</f>
        <v>-</v>
      </c>
      <c r="DM6" s="100" t="b">
        <f t="shared" ca="1" si="51"/>
        <v>0</v>
      </c>
      <c r="DN6" s="100" t="str">
        <f t="shared" ca="1" si="52"/>
        <v>KORD MRFALSE!_12Z-GFS</v>
      </c>
      <c r="DO6" s="57" t="str">
        <f ca="1">IFERROR(IF($C$12="C",RTD("ice.xl",,"*H",DN6,$C$5,"D",$K6,,,1),RTD("ice.xl",,"*H",DN6,$C$5,"D",$K6,,,1)*(9/5)+$C$14),"-")</f>
        <v>-</v>
      </c>
      <c r="DP6" s="100" t="b">
        <f t="shared" ca="1" si="53"/>
        <v>0</v>
      </c>
      <c r="DQ6" s="100" t="str">
        <f t="shared" ca="1" si="54"/>
        <v>KORD MRFALSE!_12Z-GFS</v>
      </c>
      <c r="DR6" s="57" t="str">
        <f ca="1">IFERROR(IF($C$12="C",RTD("ice.xl",,"*H",DQ6,$C$5,"D",$K6,,,1),RTD("ice.xl",,"*H",DQ6,$C$5,"D",$K6,,,1)*(9/5)+$C$14),"-")</f>
        <v>-</v>
      </c>
      <c r="DS6" s="100" t="b">
        <f t="shared" ca="1" si="55"/>
        <v>0</v>
      </c>
      <c r="DT6" s="100" t="str">
        <f t="shared" ca="1" si="56"/>
        <v>KORD MRFALSE!_12Z-GFS</v>
      </c>
      <c r="DU6" s="57" t="str">
        <f ca="1">IFERROR(IF($C$12="C",RTD("ice.xl",,"*H",DT6,$C$5,"D",$K6,,,1),RTD("ice.xl",,"*H",DT6,$C$5,"D",$K6,,,1)*(9/5)+$C$14),"-")</f>
        <v>-</v>
      </c>
      <c r="DV6" s="100" t="b">
        <f t="shared" ca="1" si="57"/>
        <v>0</v>
      </c>
      <c r="DW6" s="100" t="str">
        <f t="shared" ca="1" si="58"/>
        <v>KORD MRFALSE!_12Z-GFS</v>
      </c>
      <c r="DX6" s="57" t="str">
        <f ca="1">IFERROR(IF($C$12="C",RTD("ice.xl",,"*H",DW6,$C$5,"D",$K6,,,1),RTD("ice.xl",,"*H",DW6,$C$5,"D",$K6,,,1)*(9/5)+$C$14),"-")</f>
        <v>-</v>
      </c>
      <c r="DY6" s="100" t="b">
        <f t="shared" ca="1" si="59"/>
        <v>0</v>
      </c>
      <c r="DZ6" s="100" t="str">
        <f t="shared" ca="1" si="60"/>
        <v>KORD MRFALSE!_12Z-GFS</v>
      </c>
      <c r="EA6" s="57" t="str">
        <f ca="1">IFERROR(IF($C$12="C",RTD("ice.xl",,"*H",DZ6,$C$5,"D",$K6,,,1),RTD("ice.xl",,"*H",DZ6,$C$5,"D",$K6,,,1)*(9/5)+$C$14),"-")</f>
        <v>-</v>
      </c>
      <c r="EB6" s="100" t="b">
        <f t="shared" ca="1" si="61"/>
        <v>0</v>
      </c>
      <c r="EC6" s="100" t="str">
        <f t="shared" ca="1" si="62"/>
        <v>KORD MRFALSE!_12Z-GFS</v>
      </c>
      <c r="ED6" s="57" t="str">
        <f ca="1">IFERROR(IF($C$12="C",RTD("ice.xl",,"*H",EC6,$C$5,"D",$K6,,,1),RTD("ice.xl",,"*H",EC6,$C$5,"D",$K6,,,1)*(9/5)+$C$14),"-")</f>
        <v>-</v>
      </c>
      <c r="EE6" s="100" t="b">
        <f t="shared" ca="1" si="63"/>
        <v>0</v>
      </c>
      <c r="EF6" s="100" t="str">
        <f t="shared" ca="1" si="64"/>
        <v>KORD MRFALSE!_12Z-GFS</v>
      </c>
      <c r="EG6" s="57" t="str">
        <f ca="1">IFERROR(IF($C$12="C",RTD("ice.xl",,"*H",EF6,$C$5,"D",$K6,,,1),RTD("ice.xl",,"*H",EF6,$C$5,"D",$K6,,,1)*(9/5)+$C$14),"-")</f>
        <v>-</v>
      </c>
      <c r="EH6" s="100" t="b">
        <f t="shared" ca="1" si="65"/>
        <v>0</v>
      </c>
      <c r="EI6" s="100" t="str">
        <f t="shared" ca="1" si="66"/>
        <v>KORD MRFALSE!_12Z-GFS</v>
      </c>
      <c r="EJ6" s="57" t="str">
        <f ca="1">IFERROR(IF($C$12="C",RTD("ice.xl",,"*H",EI6,$C$5,"D",$K6,,,1),RTD("ice.xl",,"*H",EI6,$C$5,"D",$K6,,,1)*(9/5)+$C$14),"-")</f>
        <v>-</v>
      </c>
      <c r="EK6" s="100" t="b">
        <f t="shared" ca="1" si="67"/>
        <v>0</v>
      </c>
      <c r="EL6" s="100" t="str">
        <f t="shared" ca="1" si="68"/>
        <v>KORD MRFALSE!_12Z-GFS</v>
      </c>
      <c r="EM6" s="57" t="str">
        <f ca="1">IFERROR(IF($C$12="C",RTD("ice.xl",,"*H",EL6,$C$5,"D",$K6,,,1),RTD("ice.xl",,"*H",EL6,$C$5,"D",$K6,,,1)*(9/5)+$C$14),"-")</f>
        <v>-</v>
      </c>
      <c r="EN6" s="100" t="b">
        <f t="shared" ca="1" si="69"/>
        <v>0</v>
      </c>
      <c r="EO6" s="100" t="str">
        <f t="shared" ca="1" si="70"/>
        <v>KORD MRFALSE!_12Z-GFS</v>
      </c>
      <c r="EP6" s="57" t="str">
        <f ca="1">IFERROR(IF($C$12="C",RTD("ice.xl",,"*H",EO6,$C$5,"D",$K6,,,1),RTD("ice.xl",,"*H",EO6,$C$5,"D",$K6,,,1)*(9/5)+$C$14),"-")</f>
        <v>-</v>
      </c>
      <c r="EQ6" s="100" t="b">
        <f t="shared" ca="1" si="71"/>
        <v>0</v>
      </c>
      <c r="ER6" s="100" t="str">
        <f ca="1">$C$10&amp;" "&amp;"MR"&amp;EQ6&amp;"!_"&amp;$DJ$3</f>
        <v>KORD MRFALSE!_12Z-GFS</v>
      </c>
      <c r="ES6" s="57" t="str">
        <f ca="1">IFERROR(IF($C$12="C",RTD("ice.xl",,"*H",ER6,$C$5,"D",$K6,,,1),RTD("ice.xl",,"*H",ER6,$C$5,"D",$K6,,,1)*(9/5)+$C$14),"-")</f>
        <v>-</v>
      </c>
      <c r="ET6" s="100" t="b">
        <f ca="1">DJ18</f>
        <v>0</v>
      </c>
      <c r="EU6" s="100" t="str">
        <f ca="1">$C$10&amp;" "&amp;"MR"&amp;ET6&amp;"!_"&amp;$DJ$3</f>
        <v>KORD MRFALSE!_12Z-GFS</v>
      </c>
      <c r="EV6" s="57" t="str">
        <f ca="1">IFERROR(IF($C$12="C",RTD("ice.xl",,"*H",EU6,$C$5,"D",$K6,,,1),RTD("ice.xl",,"*H",EU6,$C$5,"D",$K6,,,1)*(9/5)+$C$14),"-")</f>
        <v>-</v>
      </c>
      <c r="EW6" s="100" t="b">
        <f ca="1">DJ19</f>
        <v>0</v>
      </c>
      <c r="EX6" s="100" t="str">
        <f ca="1">$C$10&amp;" "&amp;"MR"&amp;EW6&amp;"!_"&amp;$DJ$3</f>
        <v>KORD MRFALSE!_12Z-GFS</v>
      </c>
      <c r="EY6" s="57" t="str">
        <f ca="1">IFERROR(IF($C$12="C",RTD("ice.xl",,"*H",EX6,$C$5,"D",$K6,,,1),RTD("ice.xl",,"*H",EX6,$C$5,"D",$K6,,,1)*(9/5)+$C$14),"-")</f>
        <v>-</v>
      </c>
      <c r="EZ6" s="100" t="b">
        <f ca="1">DJ20</f>
        <v>0</v>
      </c>
      <c r="FA6" s="100" t="str">
        <f ca="1">$C$10&amp;" "&amp;"MR"&amp;EZ6&amp;"!_"&amp;$DJ$3</f>
        <v>KORD MRFALSE!_12Z-GFS</v>
      </c>
      <c r="FB6" s="57" t="str">
        <f ca="1">IFERROR(IF($C$12="C",RTD("ice.xl",,"*H",FA6,$C$5,"D",$K6,,,1),RTD("ice.xl",,"*H",FA6,$C$5,"D",$K6,,,1)*(9/5)+$C$14),"-")</f>
        <v>-</v>
      </c>
      <c r="FC6" s="101">
        <f>DJ21</f>
        <v>0</v>
      </c>
      <c r="FD6" s="101" t="str">
        <f t="shared" ref="FD6:FD49" si="99">$C$10&amp;" "&amp;"MR"&amp;FC6&amp;"!_"&amp;$DJ$3</f>
        <v>KORD MR0!_12Z-GFS</v>
      </c>
      <c r="FE6" s="105">
        <f ca="1">IFERROR(IF($C$12="C",RTD("ice.xl",,"*H",FD6,$C$5,"D",$K6,,,1),RTD("ice.xl",,"*H",FD6,$C$5,"D",$K6,,,1)*(9/5)+$C$14),"-")</f>
        <v>82.706000000000003</v>
      </c>
      <c r="FH6" s="53" t="b">
        <f t="shared" ca="1" si="72"/>
        <v>0</v>
      </c>
      <c r="FI6" s="53" t="str">
        <f t="shared" ca="1" si="73"/>
        <v>KORD MRFALSE!_18Z-GFS</v>
      </c>
      <c r="FJ6" s="103" t="str">
        <f ca="1">IFERROR(IF($C$12="C",RTD("ice.xl",,"*H",FI6,$C$5,"D",$K6,,,1),RTD("ice.xl",,"*H",FI6,$C$5,"D",$K6,,,1)*(9/5)+$C$14),"-")</f>
        <v>-</v>
      </c>
      <c r="FK6" s="100" t="b">
        <f t="shared" ca="1" si="74"/>
        <v>0</v>
      </c>
      <c r="FL6" s="100" t="str">
        <f t="shared" ca="1" si="75"/>
        <v>KORD MRFALSE!_18Z-GFS</v>
      </c>
      <c r="FM6" s="57" t="str">
        <f ca="1">IFERROR(IF($C$12="C",RTD("ice.xl",,"*H",FL6,$C$5,"D",$K6,,,1),RTD("ice.xl",,"*H",FL6,$C$5,"D",$K6,,,1)*(9/5)+$C$14),"-")</f>
        <v>-</v>
      </c>
      <c r="FN6" s="100" t="b">
        <f t="shared" ca="1" si="76"/>
        <v>0</v>
      </c>
      <c r="FO6" s="100" t="str">
        <f t="shared" ca="1" si="77"/>
        <v>KORD MRFALSE!_18Z-GFS</v>
      </c>
      <c r="FP6" s="57" t="str">
        <f ca="1">IFERROR(IF($C$12="C",RTD("ice.xl",,"*H",FO6,$C$5,"D",$K6,,,1),RTD("ice.xl",,"*H",FO6,$C$5,"D",$K6,,,1)*(9/5)+$C$14),"-")</f>
        <v>-</v>
      </c>
      <c r="FQ6" s="100" t="b">
        <f t="shared" ca="1" si="78"/>
        <v>0</v>
      </c>
      <c r="FR6" s="100" t="str">
        <f t="shared" ca="1" si="79"/>
        <v>KORD MRFALSE!_18Z-GFS</v>
      </c>
      <c r="FS6" s="57" t="str">
        <f ca="1">IFERROR(IF($C$12="C",RTD("ice.xl",,"*H",FR6,$C$5,"D",$K6,,,1),RTD("ice.xl",,"*H",FR6,$C$5,"D",$K6,,,1)*(9/5)+$C$14),"-")</f>
        <v>-</v>
      </c>
      <c r="FT6" s="100" t="b">
        <f t="shared" ca="1" si="80"/>
        <v>0</v>
      </c>
      <c r="FU6" s="100" t="str">
        <f t="shared" ca="1" si="81"/>
        <v>KORD MRFALSE!_18Z-GFS</v>
      </c>
      <c r="FV6" s="57" t="str">
        <f ca="1">IFERROR(IF($C$12="C",RTD("ice.xl",,"*H",FU6,$C$5,"D",$K6,,,1),RTD("ice.xl",,"*H",FU6,$C$5,"D",$K6,,,1)*(9/5)+$C$14),"-")</f>
        <v>-</v>
      </c>
      <c r="FW6" s="100" t="b">
        <f t="shared" ca="1" si="82"/>
        <v>0</v>
      </c>
      <c r="FX6" s="100" t="str">
        <f t="shared" ca="1" si="83"/>
        <v>KORD MRFALSE!_18Z-GFS</v>
      </c>
      <c r="FY6" s="57" t="str">
        <f ca="1">IFERROR(IF($C$12="C",RTD("ice.xl",,"*H",FX6,$C$5,"D",$K6,,,1),RTD("ice.xl",,"*H",FX6,$C$5,"D",$K6,,,1)*(9/5)+$C$14),"-")</f>
        <v>-</v>
      </c>
      <c r="FZ6" s="100" t="b">
        <f t="shared" ca="1" si="84"/>
        <v>0</v>
      </c>
      <c r="GA6" s="100" t="str">
        <f t="shared" ca="1" si="85"/>
        <v>KORD MRFALSE!_18Z-GFS</v>
      </c>
      <c r="GB6" s="57" t="str">
        <f ca="1">IFERROR(IF($C$12="C",RTD("ice.xl",,"*H",GA6,$C$5,"D",$K6,,,1),RTD("ice.xl",,"*H",GA6,$C$5,"D",$K6,,,1)*(9/5)+$C$14),"-")</f>
        <v>-</v>
      </c>
      <c r="GC6" s="100" t="b">
        <f t="shared" ca="1" si="86"/>
        <v>0</v>
      </c>
      <c r="GD6" s="100" t="str">
        <f t="shared" ca="1" si="87"/>
        <v>KORD MRFALSE!_18Z-GFS</v>
      </c>
      <c r="GE6" s="57" t="str">
        <f ca="1">IFERROR(IF($C$12="C",RTD("ice.xl",,"*H",GD6,$C$5,"D",$K6,,,1),RTD("ice.xl",,"*H",GD6,$C$5,"D",$K6,,,1)*(9/5)+$C$14),"-")</f>
        <v>-</v>
      </c>
      <c r="GF6" s="100" t="b">
        <f t="shared" ca="1" si="88"/>
        <v>0</v>
      </c>
      <c r="GG6" s="100" t="str">
        <f t="shared" ca="1" si="89"/>
        <v>KORD MRFALSE!_18Z-GFS</v>
      </c>
      <c r="GH6" s="57" t="str">
        <f ca="1">IFERROR(IF($C$12="C",RTD("ice.xl",,"*H",GG6,$C$5,"D",$K6,,,1),RTD("ice.xl",,"*H",GG6,$C$5,"D",$K6,,,1)*(9/5)+$C$14),"-")</f>
        <v>-</v>
      </c>
      <c r="GI6" s="100" t="b">
        <f t="shared" ca="1" si="90"/>
        <v>0</v>
      </c>
      <c r="GJ6" s="100" t="str">
        <f t="shared" ca="1" si="91"/>
        <v>KORD MRFALSE!_18Z-GFS</v>
      </c>
      <c r="GK6" s="57" t="str">
        <f ca="1">IFERROR(IF($C$12="C",RTD("ice.xl",,"*H",GJ6,$C$5,"D",$K6,,,1),RTD("ice.xl",,"*H",GJ6,$C$5,"D",$K6,,,1)*(9/5)+$C$14),"-")</f>
        <v>-</v>
      </c>
      <c r="GL6" s="100" t="b">
        <f t="shared" ca="1" si="92"/>
        <v>0</v>
      </c>
      <c r="GM6" s="100" t="str">
        <f t="shared" ca="1" si="93"/>
        <v>KORD MRFALSE!_18Z-GFS</v>
      </c>
      <c r="GN6" s="57" t="str">
        <f ca="1">IFERROR(IF($C$12="C",RTD("ice.xl",,"*H",GM6,$C$5,"D",$K6,,,1),RTD("ice.xl",,"*H",GM6,$C$5,"D",$K6,,,1)*(9/5)+$C$14),"-")</f>
        <v>-</v>
      </c>
      <c r="GO6" s="100" t="b">
        <f t="shared" ca="1" si="94"/>
        <v>0</v>
      </c>
      <c r="GP6" s="100" t="str">
        <f ca="1">$C$10&amp;" "&amp;"MR"&amp;GO6&amp;"!_"&amp;$FH$3</f>
        <v>KORD MRFALSE!_18Z-GFS</v>
      </c>
      <c r="GQ6" s="57" t="str">
        <f ca="1">IFERROR(IF($C$12="C",RTD("ice.xl",,"*H",GP6,$C$5,"D",$K6,,,1),RTD("ice.xl",,"*H",GP6,$C$5,"D",$K6,,,1)*(9/5)+$C$14),"-")</f>
        <v>-</v>
      </c>
      <c r="GR6" s="100" t="b">
        <f ca="1">FH18</f>
        <v>0</v>
      </c>
      <c r="GS6" s="100" t="str">
        <f ca="1">$C$10&amp;" "&amp;"MR"&amp;GR6&amp;"!_"&amp;$FH$3</f>
        <v>KORD MRFALSE!_18Z-GFS</v>
      </c>
      <c r="GT6" s="57" t="str">
        <f ca="1">IFERROR(IF($C$12="C",RTD("ice.xl",,"*H",GS6,$C$5,"D",$K6,,,1),RTD("ice.xl",,"*H",GS6,$C$5,"D",$K6,,,1)*(9/5)+$C$14),"-")</f>
        <v>-</v>
      </c>
      <c r="GU6" s="100" t="b">
        <f ca="1">FH19</f>
        <v>0</v>
      </c>
      <c r="GV6" s="100" t="str">
        <f ca="1">$C$10&amp;" "&amp;"MR"&amp;GU6&amp;"!_"&amp;$FH$3</f>
        <v>KORD MRFALSE!_18Z-GFS</v>
      </c>
      <c r="GW6" s="57" t="str">
        <f ca="1">IFERROR(IF($C$12="C",RTD("ice.xl",,"*H",GV6,$C$5,"D",$K6,,,1),RTD("ice.xl",,"*H",GV6,$C$5,"D",$K6,,,1)*(9/5)+$C$14),"-")</f>
        <v>-</v>
      </c>
      <c r="GX6" s="100" t="b">
        <f ca="1">FH20</f>
        <v>0</v>
      </c>
      <c r="GY6" s="100" t="str">
        <f ca="1">$C$10&amp;" "&amp;"MR"&amp;GX6&amp;"!_"&amp;$FH$3</f>
        <v>KORD MRFALSE!_18Z-GFS</v>
      </c>
      <c r="GZ6" s="57" t="str">
        <f ca="1">IFERROR(IF($C$12="C",RTD("ice.xl",,"*H",GY6,$C$5,"D",$K6,,,1),RTD("ice.xl",,"*H",GY6,$C$5,"D",$K6,,,1)*(9/5)+$C$14),"-")</f>
        <v>-</v>
      </c>
      <c r="HA6" s="101">
        <f>FH21</f>
        <v>0</v>
      </c>
      <c r="HB6" s="101" t="str">
        <f t="shared" ref="HB6:HB49" si="100">$C$10&amp;" "&amp;"MR"&amp;HA6&amp;"!_"&amp;$FH$3</f>
        <v>KORD MR0!_18Z-GFS</v>
      </c>
      <c r="HC6" s="105">
        <f ca="1">IFERROR(IF($C$12="C",RTD("ice.xl",,"*H",HB6,$C$5,"D",$K6,,,1),RTD("ice.xl",,"*H",HB6,$C$5,"D",$K6,,,1)*(9/5)+$C$14),"-")</f>
        <v>63.572000000000003</v>
      </c>
    </row>
    <row r="7" spans="1:211" x14ac:dyDescent="0.35">
      <c r="C7" s="42" t="str">
        <f>'Accuracy Full Summary'!E7</f>
        <v>USALocation</v>
      </c>
      <c r="F7" s="27">
        <v>0</v>
      </c>
      <c r="H7" s="131" t="str">
        <f ca="1">RTD("ice.xl", , "*H",$C$4,$L$4, "D",$K7, , , -1)</f>
        <v/>
      </c>
      <c r="I7" s="18"/>
      <c r="J7" s="56"/>
      <c r="K7" s="163">
        <f t="shared" ca="1" si="95"/>
        <v>44806</v>
      </c>
      <c r="L7" s="167" t="str">
        <f t="shared" ca="1" si="96"/>
        <v/>
      </c>
      <c r="N7" s="53" t="b">
        <f t="shared" ca="1" si="4"/>
        <v>0</v>
      </c>
      <c r="O7" s="358" t="str">
        <f t="shared" ca="1" si="5"/>
        <v>KORD MRFALSE!_00Z-GFS</v>
      </c>
      <c r="P7" s="103" t="str">
        <f ca="1">IFERROR(IF($C$12="C",RTD("ice.xl",,"*H",O7,$C$5,"D",$K7,,,1),RTD("ice.xl",,"*H",O7,$C$5,"D",$K7,,,1)*(9/5)+32),"-")</f>
        <v>-</v>
      </c>
      <c r="Q7" s="100" t="b">
        <f t="shared" ca="1" si="6"/>
        <v>0</v>
      </c>
      <c r="R7" s="100" t="str">
        <f t="shared" ca="1" si="7"/>
        <v>KORD MRFALSE!_00Z-GFS</v>
      </c>
      <c r="S7" s="57" t="str">
        <f ca="1">IFERROR(IF($C$12="C",RTD("ice.xl",,"*H",R7,$C$5,"D",$K7,,,1),RTD("ice.xl",,"*H",R7,$C$5,"D",$K7,,,1)*(9/5)+$C$14),"-")</f>
        <v>-</v>
      </c>
      <c r="T7" s="100" t="b">
        <f t="shared" ca="1" si="8"/>
        <v>0</v>
      </c>
      <c r="U7" s="100" t="str">
        <f t="shared" ca="1" si="9"/>
        <v>KORD MRFALSE!_00Z-GFS</v>
      </c>
      <c r="V7" s="57" t="str">
        <f ca="1">IFERROR(IF($C$12="C",RTD("ice.xl",,"*H",U7,$C$5,"D",$K7,,,1),RTD("ice.xl",,"*H",U7,$C$5,"D",$K7,,,1)*(9/5)+$C$14),"-")</f>
        <v>-</v>
      </c>
      <c r="W7" s="100" t="b">
        <f t="shared" ca="1" si="10"/>
        <v>0</v>
      </c>
      <c r="X7" s="100" t="str">
        <f t="shared" ca="1" si="11"/>
        <v>KORD MRFALSE!_00Z-GFS</v>
      </c>
      <c r="Y7" s="57" t="str">
        <f ca="1">IFERROR(IF($C$12="C",RTD("ice.xl",,"*H",X7,$C$5,"D",$K7,,,1),RTD("ice.xl",,"*H",X7,$C$5,"D",$K7,,,1)*(9/5)+$C$14),"-")</f>
        <v>-</v>
      </c>
      <c r="Z7" s="100" t="b">
        <f t="shared" ca="1" si="12"/>
        <v>0</v>
      </c>
      <c r="AA7" s="100" t="str">
        <f t="shared" ca="1" si="13"/>
        <v>KORD MRFALSE!_00Z-GFS</v>
      </c>
      <c r="AB7" s="57" t="str">
        <f ca="1">IFERROR(IF($C$12="C",RTD("ice.xl",,"*H",AA7,$C$5,"D",$K7,,,1),RTD("ice.xl",,"*H",AA7,$C$5,"D",$K7,,,1)*(9/5)+$C$14),"-")</f>
        <v>-</v>
      </c>
      <c r="AC7" s="100" t="b">
        <f t="shared" ca="1" si="14"/>
        <v>0</v>
      </c>
      <c r="AD7" s="100" t="str">
        <f t="shared" ca="1" si="15"/>
        <v>KORD MRFALSE!_00Z-GFS</v>
      </c>
      <c r="AE7" s="57" t="str">
        <f ca="1">IFERROR(IF($C$12="C",RTD("ice.xl",,"*H",AD7,$C$5,"D",$K7,,,1),RTD("ice.xl",,"*H",AD7,$C$5,"D",$K7,,,1)*(9/5)+$C$14),"-")</f>
        <v>-</v>
      </c>
      <c r="AF7" s="100" t="b">
        <f t="shared" ca="1" si="16"/>
        <v>0</v>
      </c>
      <c r="AG7" s="100" t="str">
        <f t="shared" ca="1" si="17"/>
        <v>KORD MRFALSE!_00Z-GFS</v>
      </c>
      <c r="AH7" s="57" t="str">
        <f ca="1">IFERROR(IF($C$12="C",RTD("ice.xl",,"*H",AG7,$C$5,"D",$K7,,,1),RTD("ice.xl",,"*H",AG7,$C$5,"D",$K7,,,1)*(9/5)+$C$14),"-")</f>
        <v>-</v>
      </c>
      <c r="AI7" s="100" t="b">
        <f t="shared" ca="1" si="18"/>
        <v>0</v>
      </c>
      <c r="AJ7" s="100" t="str">
        <f t="shared" ca="1" si="19"/>
        <v>KORD MRFALSE!_00Z-GFS</v>
      </c>
      <c r="AK7" s="57" t="str">
        <f ca="1">IFERROR(IF($C$12="C",RTD("ice.xl",,"*H",AJ7,$C$5,"D",$K7,,,1),RTD("ice.xl",,"*H",AJ7,$C$5,"D",$K7,,,1)*(9/5)+$C$14),"-")</f>
        <v>-</v>
      </c>
      <c r="AL7" s="100" t="b">
        <f t="shared" ca="1" si="20"/>
        <v>0</v>
      </c>
      <c r="AM7" s="100" t="str">
        <f t="shared" ca="1" si="21"/>
        <v>KORD MRFALSE!_00Z-GFS</v>
      </c>
      <c r="AN7" s="57" t="str">
        <f ca="1">IFERROR(IF($C$12="C",RTD("ice.xl",,"*H",AM7,$C$5,"D",$K7,,,1),RTD("ice.xl",,"*H",AM7,$C$5,"D",$K7,,,1)*(9/5)+$C$14),"-")</f>
        <v>-</v>
      </c>
      <c r="AO7" s="100" t="b">
        <f t="shared" ca="1" si="22"/>
        <v>0</v>
      </c>
      <c r="AP7" s="100" t="str">
        <f t="shared" ca="1" si="23"/>
        <v>KORD MRFALSE!_00Z-GFS</v>
      </c>
      <c r="AQ7" s="57" t="str">
        <f ca="1">IFERROR(IF($C$12="C",RTD("ice.xl",,"*H",AP7,$C$5,"D",$K7,,,1),RTD("ice.xl",,"*H",AP7,$C$5,"D",$K7,,,1)*(9/5)+$C$14),"-")</f>
        <v>-</v>
      </c>
      <c r="AR7" s="100" t="b">
        <f t="shared" ca="1" si="24"/>
        <v>0</v>
      </c>
      <c r="AS7" s="100" t="str">
        <f t="shared" ca="1" si="25"/>
        <v>KORD MRFALSE!_00Z-GFS</v>
      </c>
      <c r="AT7" s="57" t="str">
        <f ca="1">IFERROR(IF($C$12="C",RTD("ice.xl",,"*H",AS7,$C$5,"D",$K7,,,1),RTD("ice.xl",,"*H",AS7,$C$5,"D",$K7,,,1)*(9/5)+$C$14),"-")</f>
        <v>-</v>
      </c>
      <c r="AU7" s="100" t="b">
        <f ca="1">N18</f>
        <v>0</v>
      </c>
      <c r="AV7" s="100" t="str">
        <f ca="1">$C$10&amp;" "&amp;"MR"&amp;AU7&amp;"!_"&amp;$N$3</f>
        <v>KORD MRFALSE!_00Z-GFS</v>
      </c>
      <c r="AW7" s="57" t="str">
        <f ca="1">IFERROR(IF($C$12="C",RTD("ice.xl",,"*H",AV7,$C$5,"D",$K7,,,1),RTD("ice.xl",,"*H",AV7,$C$5,"D",$K7,,,1)*(9/5)+$C$14),"-")</f>
        <v>-</v>
      </c>
      <c r="AX7" s="100" t="b">
        <f ca="1">N19</f>
        <v>0</v>
      </c>
      <c r="AY7" s="100" t="str">
        <f ca="1">$C$10&amp;" "&amp;"MR"&amp;AX7&amp;"!_"&amp;$N$3</f>
        <v>KORD MRFALSE!_00Z-GFS</v>
      </c>
      <c r="AZ7" s="57" t="str">
        <f ca="1">IFERROR(IF($C$12="C",RTD("ice.xl",,"*H",AY7,$C$5,"D",$K7,,,1),RTD("ice.xl",,"*H",AY7,$C$5,"D",$K7,,,1)*(9/5)+$C$14),"-")</f>
        <v>-</v>
      </c>
      <c r="BA7" s="100" t="b">
        <f ca="1">N20</f>
        <v>0</v>
      </c>
      <c r="BB7" s="100" t="str">
        <f ca="1">$C$10&amp;" "&amp;"MR"&amp;BA7&amp;"!_"&amp;$N$3</f>
        <v>KORD MRFALSE!_00Z-GFS</v>
      </c>
      <c r="BC7" s="57" t="str">
        <f ca="1">IFERROR(IF($C$12="C",RTD("ice.xl",,"*H",BB7,$C$5,"D",$K7,,,1),RTD("ice.xl",,"*H",BB7,$C$5,"D",$K7,,,1)*(9/5)+$C$14),"-")</f>
        <v>-</v>
      </c>
      <c r="BD7" s="101">
        <f>N21</f>
        <v>0</v>
      </c>
      <c r="BE7" s="101" t="str">
        <f t="shared" ref="BE7:BE49" si="101">$C$10&amp;" "&amp;"MR"&amp;BD7&amp;"!_"&amp;$N$3</f>
        <v>KORD MR0!_00Z-GFS</v>
      </c>
      <c r="BF7" s="58">
        <f ca="1">IFERROR(IF($C$12="C",RTD("ice.xl",,"*H",BE7,$C$5,"D",$K7,,,1),RTD("ice.xl",,"*H",BE7,$C$5,"D",$K7,,,1)*(9/5)+$C$14),"-")</f>
        <v>61.016000000000005</v>
      </c>
      <c r="BG7" s="101">
        <f t="shared" ref="BG7:BG51" si="102">BG6+1</f>
        <v>1</v>
      </c>
      <c r="BH7" s="101" t="str">
        <f t="shared" si="97"/>
        <v>KORD MR1!_00Z-GFS</v>
      </c>
      <c r="BI7" s="105">
        <f ca="1">IFERROR(IF($C$12="C",RTD("ice.xl",,"*H",BH7,$C$5,"D",$K7,,,1),RTD("ice.xl",,"*H",BH7,$C$5,"D",$K7,,,1)*(9/5)+$C$14),"-")</f>
        <v>64.831999999999994</v>
      </c>
      <c r="BL7" s="53" t="b">
        <f t="shared" ca="1" si="26"/>
        <v>0</v>
      </c>
      <c r="BM7" s="53" t="str">
        <f t="shared" ca="1" si="27"/>
        <v>KORD MRFALSE!_06Z-GFS</v>
      </c>
      <c r="BN7" s="103" t="str">
        <f ca="1">IFERROR(IF($C$12="C",RTD("ice.xl",,"*H",BM7,$C$5,"D",$K7,,,1),RTD("ice.xl",,"*H",BM7,$C$5,"D",$K7,,,1)*(9/5)+$C$14),"-")</f>
        <v>-</v>
      </c>
      <c r="BO7" s="100" t="b">
        <f t="shared" ca="1" si="28"/>
        <v>0</v>
      </c>
      <c r="BP7" s="100" t="str">
        <f t="shared" ca="1" si="29"/>
        <v>KORD MRFALSE!_06Z-GFS</v>
      </c>
      <c r="BQ7" s="57" t="str">
        <f ca="1">IFERROR(IF($C$12="C",RTD("ice.xl",,"*H",BP7,$C$5,"D",$K7,,,1),RTD("ice.xl",,"*H",BP7,$C$5,"D",$K7,,,1)*(9/5)+$C$14),"-")</f>
        <v>-</v>
      </c>
      <c r="BR7" s="100" t="b">
        <f t="shared" ca="1" si="30"/>
        <v>0</v>
      </c>
      <c r="BS7" s="100" t="str">
        <f t="shared" ca="1" si="31"/>
        <v>KORD MRFALSE!_06Z-GFS</v>
      </c>
      <c r="BT7" s="57" t="str">
        <f ca="1">IFERROR(IF($C$12="C",RTD("ice.xl",,"*H",BS7,$C$5,"D",$K7,,,1),RTD("ice.xl",,"*H",BS7,$C$5,"D",$K7,,,1)*(9/5)+$C$14),"-")</f>
        <v>-</v>
      </c>
      <c r="BU7" s="100" t="b">
        <f t="shared" ca="1" si="32"/>
        <v>0</v>
      </c>
      <c r="BV7" s="100" t="str">
        <f t="shared" ca="1" si="33"/>
        <v>KORD MRFALSE!_06Z-GFS</v>
      </c>
      <c r="BW7" s="57" t="str">
        <f ca="1">IFERROR(IF($C$12="C",RTD("ice.xl",,"*H",BV7,$C$5,"D",$K7,,,1),RTD("ice.xl",,"*H",BV7,$C$5,"D",$K7,,,1)*(9/5)+$C$14),"-")</f>
        <v>-</v>
      </c>
      <c r="BX7" s="100" t="b">
        <f t="shared" ca="1" si="34"/>
        <v>0</v>
      </c>
      <c r="BY7" s="100" t="str">
        <f t="shared" ca="1" si="35"/>
        <v>KORD MRFALSE!_06Z-GFS</v>
      </c>
      <c r="BZ7" s="57" t="str">
        <f ca="1">IFERROR(IF($C$12="C",RTD("ice.xl",,"*H",BY7,$C$5,"D",$K7,,,1),RTD("ice.xl",,"*H",BY7,$C$5,"D",$K7,,,1)*(9/5)+$C$14),"-")</f>
        <v>-</v>
      </c>
      <c r="CA7" s="100" t="b">
        <f t="shared" ca="1" si="36"/>
        <v>0</v>
      </c>
      <c r="CB7" s="100" t="str">
        <f t="shared" ca="1" si="37"/>
        <v>KORD MRFALSE!_06Z-GFS</v>
      </c>
      <c r="CC7" s="57" t="str">
        <f ca="1">IFERROR(IF($C$12="C",RTD("ice.xl",,"*H",CB7,$C$5,"D",$K7,,,1),RTD("ice.xl",,"*H",CB7,$C$5,"D",$K7,,,1)*(9/5)+$C$14),"-")</f>
        <v>-</v>
      </c>
      <c r="CD7" s="100" t="b">
        <f t="shared" ca="1" si="38"/>
        <v>0</v>
      </c>
      <c r="CE7" s="100" t="str">
        <f t="shared" ca="1" si="39"/>
        <v>KORD MRFALSE!_06Z-GFS</v>
      </c>
      <c r="CF7" s="57" t="str">
        <f ca="1">IFERROR(IF($C$12="C",RTD("ice.xl",,"*H",CE7,$C$5,"D",$K7,,,1),RTD("ice.xl",,"*H",CE7,$C$5,"D",$K7,,,1)*(9/5)+$C$14),"-")</f>
        <v>-</v>
      </c>
      <c r="CG7" s="100" t="b">
        <f t="shared" ca="1" si="40"/>
        <v>0</v>
      </c>
      <c r="CH7" s="100" t="str">
        <f t="shared" ca="1" si="41"/>
        <v>KORD MRFALSE!_06Z-GFS</v>
      </c>
      <c r="CI7" s="57" t="str">
        <f ca="1">IFERROR(IF($C$12="C",RTD("ice.xl",,"*H",CH7,$C$5,"D",$K7,,,1),RTD("ice.xl",,"*H",CH7,$C$5,"D",$K7,,,1)*(9/5)+$C$14),"-")</f>
        <v>-</v>
      </c>
      <c r="CJ7" s="100" t="b">
        <f t="shared" ca="1" si="42"/>
        <v>0</v>
      </c>
      <c r="CK7" s="100" t="str">
        <f t="shared" ca="1" si="43"/>
        <v>KORD MRFALSE!_06Z-GFS</v>
      </c>
      <c r="CL7" s="57" t="str">
        <f ca="1">IFERROR(IF($C$12="C",RTD("ice.xl",,"*H",CK7,$C$5,"D",$K7,,,1),RTD("ice.xl",,"*H",CK7,$C$5,"D",$K7,,,1)*(9/5)+$C$14),"-")</f>
        <v>-</v>
      </c>
      <c r="CM7" s="100" t="b">
        <f t="shared" ca="1" si="44"/>
        <v>0</v>
      </c>
      <c r="CN7" s="100" t="str">
        <f t="shared" ca="1" si="45"/>
        <v>KORD MRFALSE!_06Z-GFS</v>
      </c>
      <c r="CO7" s="57" t="str">
        <f ca="1">IFERROR(IF($C$12="C",RTD("ice.xl",,"*H",CN7,$C$5,"D",$K7,,,1),RTD("ice.xl",,"*H",CN7,$C$5,"D",$K7,,,1)*(9/5)+$C$14),"-")</f>
        <v>-</v>
      </c>
      <c r="CP7" s="100" t="b">
        <f t="shared" ca="1" si="46"/>
        <v>0</v>
      </c>
      <c r="CQ7" s="100" t="str">
        <f t="shared" ca="1" si="47"/>
        <v>KORD MRFALSE!_06Z-GFS</v>
      </c>
      <c r="CR7" s="57" t="str">
        <f ca="1">IFERROR(IF($C$12="C",RTD("ice.xl",,"*H",CQ7,$C$5,"D",$K7,,,1),RTD("ice.xl",,"*H",CQ7,$C$5,"D",$K7,,,1)*(9/5)+$C$14),"-")</f>
        <v>-</v>
      </c>
      <c r="CS7" s="100" t="b">
        <f t="shared" ca="1" si="48"/>
        <v>0</v>
      </c>
      <c r="CT7" s="100" t="str">
        <f ca="1">$C$10&amp;" "&amp;"MR"&amp;CS7&amp;"!_"&amp;$BL$3</f>
        <v>KORD MRFALSE!_06Z-GFS</v>
      </c>
      <c r="CU7" s="57" t="str">
        <f ca="1">IFERROR(IF($C$12="C",RTD("ice.xl",,"*H",CT7,$C$5,"D",$K7,,,1),RTD("ice.xl",,"*H",CT7,$C$5,"D",$K7,,,1)*(9/5)+$C$14),"-")</f>
        <v>-</v>
      </c>
      <c r="CV7" s="100" t="b">
        <f ca="1">BL19</f>
        <v>0</v>
      </c>
      <c r="CW7" s="100" t="str">
        <f ca="1">$C$10&amp;" "&amp;"MR"&amp;CV7&amp;"!_"&amp;$BL$3</f>
        <v>KORD MRFALSE!_06Z-GFS</v>
      </c>
      <c r="CX7" s="57" t="str">
        <f ca="1">IFERROR(IF($C$12="C",RTD("ice.xl",,"*H",CW7,$C$5,"D",$K7,,,1),RTD("ice.xl",,"*H",CW7,$C$5,"D",$K7,,,1)*(9/5)+$C$14),"-")</f>
        <v>-</v>
      </c>
      <c r="CY7" s="100" t="b">
        <f ca="1">BL20</f>
        <v>0</v>
      </c>
      <c r="CZ7" s="100" t="str">
        <f ca="1">$C$10&amp;" "&amp;"MR"&amp;CY7&amp;"!_"&amp;$BL$3</f>
        <v>KORD MRFALSE!_06Z-GFS</v>
      </c>
      <c r="DA7" s="57" t="str">
        <f ca="1">IFERROR(IF($C$12="C",RTD("ice.xl",,"*H",CZ7,$C$5,"D",$K7,,,1),RTD("ice.xl",,"*H",CZ7,$C$5,"D",$K7,,,1)*(9/5)+$C$14),"-")</f>
        <v>-</v>
      </c>
      <c r="DB7" s="101">
        <f>BL21</f>
        <v>0</v>
      </c>
      <c r="DC7" s="101" t="str">
        <f t="shared" ref="DC7:DC49" si="103">$C$10&amp;" "&amp;"MR"&amp;DB7&amp;"!_"&amp;$BL$3</f>
        <v>KORD MR0!_06Z-GFS</v>
      </c>
      <c r="DD7" s="58">
        <f ca="1">IFERROR(IF($C$12="C",RTD("ice.xl",,"*H",DC7,$C$5,"D",$K7,,,1),RTD("ice.xl",,"*H",DC7,$C$5,"D",$K7,,,1)*(9/5)+$C$14),"-")</f>
        <v>64.688000000000002</v>
      </c>
      <c r="DE7" s="101">
        <f t="shared" ref="DE7:DE51" si="104">DE6+1</f>
        <v>1</v>
      </c>
      <c r="DF7" s="101" t="str">
        <f t="shared" si="98"/>
        <v>KORD MR1!_06Z-GFS</v>
      </c>
      <c r="DG7" s="105">
        <f ca="1">IFERROR(IF($C$12="C",RTD("ice.xl",,"*H",DF7,$C$5,"D",$K7,,,1),RTD("ice.xl",,"*H",DF7,$C$5,"D",$K7,,,1)*(9/5)+$C$14),"-")</f>
        <v>75.38</v>
      </c>
      <c r="DJ7" s="53" t="b">
        <f t="shared" ca="1" si="49"/>
        <v>0</v>
      </c>
      <c r="DK7" s="53" t="str">
        <f t="shared" ca="1" si="50"/>
        <v>KORD MRFALSE!_12Z-GFS</v>
      </c>
      <c r="DL7" s="103" t="str">
        <f ca="1">IFERROR(IF($C$12="C",RTD("ice.xl",,"*H",DK7,$C$5,"D",$K7,,,1),RTD("ice.xl",,"*H",DK7,$C$5,"D",$K7,,,1)*(9/5)+$C$14),"-")</f>
        <v>-</v>
      </c>
      <c r="DM7" s="100" t="b">
        <f t="shared" ca="1" si="51"/>
        <v>0</v>
      </c>
      <c r="DN7" s="100" t="str">
        <f t="shared" ca="1" si="52"/>
        <v>KORD MRFALSE!_12Z-GFS</v>
      </c>
      <c r="DO7" s="57" t="str">
        <f ca="1">IFERROR(IF($C$12="C",RTD("ice.xl",,"*H",DN7,$C$5,"D",$K7,,,1),RTD("ice.xl",,"*H",DN7,$C$5,"D",$K7,,,1)*(9/5)+$C$14),"-")</f>
        <v>-</v>
      </c>
      <c r="DP7" s="100" t="b">
        <f t="shared" ca="1" si="53"/>
        <v>0</v>
      </c>
      <c r="DQ7" s="100" t="str">
        <f t="shared" ca="1" si="54"/>
        <v>KORD MRFALSE!_12Z-GFS</v>
      </c>
      <c r="DR7" s="57" t="str">
        <f ca="1">IFERROR(IF($C$12="C",RTD("ice.xl",,"*H",DQ7,$C$5,"D",$K7,,,1),RTD("ice.xl",,"*H",DQ7,$C$5,"D",$K7,,,1)*(9/5)+$C$14),"-")</f>
        <v>-</v>
      </c>
      <c r="DS7" s="100" t="b">
        <f t="shared" ca="1" si="55"/>
        <v>0</v>
      </c>
      <c r="DT7" s="100" t="str">
        <f t="shared" ca="1" si="56"/>
        <v>KORD MRFALSE!_12Z-GFS</v>
      </c>
      <c r="DU7" s="57" t="str">
        <f ca="1">IFERROR(IF($C$12="C",RTD("ice.xl",,"*H",DT7,$C$5,"D",$K7,,,1),RTD("ice.xl",,"*H",DT7,$C$5,"D",$K7,,,1)*(9/5)+$C$14),"-")</f>
        <v>-</v>
      </c>
      <c r="DV7" s="100" t="b">
        <f t="shared" ca="1" si="57"/>
        <v>0</v>
      </c>
      <c r="DW7" s="100" t="str">
        <f t="shared" ca="1" si="58"/>
        <v>KORD MRFALSE!_12Z-GFS</v>
      </c>
      <c r="DX7" s="57" t="str">
        <f ca="1">IFERROR(IF($C$12="C",RTD("ice.xl",,"*H",DW7,$C$5,"D",$K7,,,1),RTD("ice.xl",,"*H",DW7,$C$5,"D",$K7,,,1)*(9/5)+$C$14),"-")</f>
        <v>-</v>
      </c>
      <c r="DY7" s="100" t="b">
        <f t="shared" ca="1" si="59"/>
        <v>0</v>
      </c>
      <c r="DZ7" s="100" t="str">
        <f t="shared" ca="1" si="60"/>
        <v>KORD MRFALSE!_12Z-GFS</v>
      </c>
      <c r="EA7" s="57" t="str">
        <f ca="1">IFERROR(IF($C$12="C",RTD("ice.xl",,"*H",DZ7,$C$5,"D",$K7,,,1),RTD("ice.xl",,"*H",DZ7,$C$5,"D",$K7,,,1)*(9/5)+$C$14),"-")</f>
        <v>-</v>
      </c>
      <c r="EB7" s="100" t="b">
        <f t="shared" ca="1" si="61"/>
        <v>0</v>
      </c>
      <c r="EC7" s="100" t="str">
        <f t="shared" ca="1" si="62"/>
        <v>KORD MRFALSE!_12Z-GFS</v>
      </c>
      <c r="ED7" s="57" t="str">
        <f ca="1">IFERROR(IF($C$12="C",RTD("ice.xl",,"*H",EC7,$C$5,"D",$K7,,,1),RTD("ice.xl",,"*H",EC7,$C$5,"D",$K7,,,1)*(9/5)+$C$14),"-")</f>
        <v>-</v>
      </c>
      <c r="EE7" s="100" t="b">
        <f t="shared" ca="1" si="63"/>
        <v>0</v>
      </c>
      <c r="EF7" s="100" t="str">
        <f t="shared" ca="1" si="64"/>
        <v>KORD MRFALSE!_12Z-GFS</v>
      </c>
      <c r="EG7" s="57" t="str">
        <f ca="1">IFERROR(IF($C$12="C",RTD("ice.xl",,"*H",EF7,$C$5,"D",$K7,,,1),RTD("ice.xl",,"*H",EF7,$C$5,"D",$K7,,,1)*(9/5)+$C$14),"-")</f>
        <v>-</v>
      </c>
      <c r="EH7" s="100" t="b">
        <f t="shared" ca="1" si="65"/>
        <v>0</v>
      </c>
      <c r="EI7" s="100" t="str">
        <f t="shared" ca="1" si="66"/>
        <v>KORD MRFALSE!_12Z-GFS</v>
      </c>
      <c r="EJ7" s="57" t="str">
        <f ca="1">IFERROR(IF($C$12="C",RTD("ice.xl",,"*H",EI7,$C$5,"D",$K7,,,1),RTD("ice.xl",,"*H",EI7,$C$5,"D",$K7,,,1)*(9/5)+$C$14),"-")</f>
        <v>-</v>
      </c>
      <c r="EK7" s="100" t="b">
        <f t="shared" ca="1" si="67"/>
        <v>0</v>
      </c>
      <c r="EL7" s="100" t="str">
        <f t="shared" ca="1" si="68"/>
        <v>KORD MRFALSE!_12Z-GFS</v>
      </c>
      <c r="EM7" s="57" t="str">
        <f ca="1">IFERROR(IF($C$12="C",RTD("ice.xl",,"*H",EL7,$C$5,"D",$K7,,,1),RTD("ice.xl",,"*H",EL7,$C$5,"D",$K7,,,1)*(9/5)+$C$14),"-")</f>
        <v>-</v>
      </c>
      <c r="EN7" s="100" t="b">
        <f t="shared" ca="1" si="69"/>
        <v>0</v>
      </c>
      <c r="EO7" s="100" t="str">
        <f t="shared" ca="1" si="70"/>
        <v>KORD MRFALSE!_12Z-GFS</v>
      </c>
      <c r="EP7" s="57" t="str">
        <f ca="1">IFERROR(IF($C$12="C",RTD("ice.xl",,"*H",EO7,$C$5,"D",$K7,,,1),RTD("ice.xl",,"*H",EO7,$C$5,"D",$K7,,,1)*(9/5)+$C$14),"-")</f>
        <v>-</v>
      </c>
      <c r="EQ7" s="100" t="b">
        <f t="shared" ca="1" si="71"/>
        <v>0</v>
      </c>
      <c r="ER7" s="100" t="str">
        <f ca="1">$C$10&amp;" "&amp;"MR"&amp;EQ7&amp;"!_"&amp;$DJ$3</f>
        <v>KORD MRFALSE!_12Z-GFS</v>
      </c>
      <c r="ES7" s="57" t="str">
        <f ca="1">IFERROR(IF($C$12="C",RTD("ice.xl",,"*H",ER7,$C$5,"D",$K7,,,1),RTD("ice.xl",,"*H",ER7,$C$5,"D",$K7,,,1)*(9/5)+$C$14),"-")</f>
        <v>-</v>
      </c>
      <c r="ET7" s="100" t="b">
        <f ca="1">DJ19</f>
        <v>0</v>
      </c>
      <c r="EU7" s="100" t="str">
        <f ca="1">$C$10&amp;" "&amp;"MR"&amp;ET7&amp;"!_"&amp;$DJ$3</f>
        <v>KORD MRFALSE!_12Z-GFS</v>
      </c>
      <c r="EV7" s="57" t="str">
        <f ca="1">IFERROR(IF($C$12="C",RTD("ice.xl",,"*H",EU7,$C$5,"D",$K7,,,1),RTD("ice.xl",,"*H",EU7,$C$5,"D",$K7,,,1)*(9/5)+$C$14),"-")</f>
        <v>-</v>
      </c>
      <c r="EW7" s="100" t="b">
        <f ca="1">DJ20</f>
        <v>0</v>
      </c>
      <c r="EX7" s="100" t="str">
        <f ca="1">$C$10&amp;" "&amp;"MR"&amp;EW7&amp;"!_"&amp;$DJ$3</f>
        <v>KORD MRFALSE!_12Z-GFS</v>
      </c>
      <c r="EY7" s="57" t="str">
        <f ca="1">IFERROR(IF($C$12="C",RTD("ice.xl",,"*H",EX7,$C$5,"D",$K7,,,1),RTD("ice.xl",,"*H",EX7,$C$5,"D",$K7,,,1)*(9/5)+$C$14),"-")</f>
        <v>-</v>
      </c>
      <c r="EZ7" s="101">
        <f>DJ21</f>
        <v>0</v>
      </c>
      <c r="FA7" s="101" t="str">
        <f t="shared" ref="FA7:FA49" si="105">$C$10&amp;" "&amp;"MR"&amp;EZ7&amp;"!_"&amp;$DJ$3</f>
        <v>KORD MR0!_12Z-GFS</v>
      </c>
      <c r="FB7" s="58">
        <f ca="1">IFERROR(IF($C$12="C",RTD("ice.xl",,"*H",FA7,$C$5,"D",$K7,,,1),RTD("ice.xl",,"*H",FA7,$C$5,"D",$K7,,,1)*(9/5)+$C$14),"-")</f>
        <v>78.116</v>
      </c>
      <c r="FC7" s="101">
        <f t="shared" ref="FC7:FC51" si="106">FC6+1</f>
        <v>1</v>
      </c>
      <c r="FD7" s="101" t="str">
        <f t="shared" si="99"/>
        <v>KORD MR1!_12Z-GFS</v>
      </c>
      <c r="FE7" s="105">
        <f ca="1">IFERROR(IF($C$12="C",RTD("ice.xl",,"*H",FD7,$C$5,"D",$K7,,,1),RTD("ice.xl",,"*H",FD7,$C$5,"D",$K7,,,1)*(9/5)+$C$14),"-")</f>
        <v>67.352000000000004</v>
      </c>
      <c r="FH7" s="53" t="b">
        <f t="shared" ca="1" si="72"/>
        <v>0</v>
      </c>
      <c r="FI7" s="53" t="str">
        <f t="shared" ca="1" si="73"/>
        <v>KORD MRFALSE!_18Z-GFS</v>
      </c>
      <c r="FJ7" s="103" t="str">
        <f ca="1">IFERROR(IF($C$12="C",RTD("ice.xl",,"*H",FI7,$C$5,"D",$K7,,,1),RTD("ice.xl",,"*H",FI7,$C$5,"D",$K7,,,1)*(9/5)+$C$14),"-")</f>
        <v>-</v>
      </c>
      <c r="FK7" s="100" t="b">
        <f t="shared" ca="1" si="74"/>
        <v>0</v>
      </c>
      <c r="FL7" s="100" t="str">
        <f t="shared" ca="1" si="75"/>
        <v>KORD MRFALSE!_18Z-GFS</v>
      </c>
      <c r="FM7" s="57" t="str">
        <f ca="1">IFERROR(IF($C$12="C",RTD("ice.xl",,"*H",FL7,$C$5,"D",$K7,,,1),RTD("ice.xl",,"*H",FL7,$C$5,"D",$K7,,,1)*(9/5)+$C$14),"-")</f>
        <v>-</v>
      </c>
      <c r="FN7" s="100" t="b">
        <f t="shared" ca="1" si="76"/>
        <v>0</v>
      </c>
      <c r="FO7" s="100" t="str">
        <f t="shared" ca="1" si="77"/>
        <v>KORD MRFALSE!_18Z-GFS</v>
      </c>
      <c r="FP7" s="57" t="str">
        <f ca="1">IFERROR(IF($C$12="C",RTD("ice.xl",,"*H",FO7,$C$5,"D",$K7,,,1),RTD("ice.xl",,"*H",FO7,$C$5,"D",$K7,,,1)*(9/5)+$C$14),"-")</f>
        <v>-</v>
      </c>
      <c r="FQ7" s="100" t="b">
        <f t="shared" ca="1" si="78"/>
        <v>0</v>
      </c>
      <c r="FR7" s="100" t="str">
        <f t="shared" ca="1" si="79"/>
        <v>KORD MRFALSE!_18Z-GFS</v>
      </c>
      <c r="FS7" s="57" t="str">
        <f ca="1">IFERROR(IF($C$12="C",RTD("ice.xl",,"*H",FR7,$C$5,"D",$K7,,,1),RTD("ice.xl",,"*H",FR7,$C$5,"D",$K7,,,1)*(9/5)+$C$14),"-")</f>
        <v>-</v>
      </c>
      <c r="FT7" s="100" t="b">
        <f t="shared" ca="1" si="80"/>
        <v>0</v>
      </c>
      <c r="FU7" s="100" t="str">
        <f t="shared" ca="1" si="81"/>
        <v>KORD MRFALSE!_18Z-GFS</v>
      </c>
      <c r="FV7" s="57" t="str">
        <f ca="1">IFERROR(IF($C$12="C",RTD("ice.xl",,"*H",FU7,$C$5,"D",$K7,,,1),RTD("ice.xl",,"*H",FU7,$C$5,"D",$K7,,,1)*(9/5)+$C$14),"-")</f>
        <v>-</v>
      </c>
      <c r="FW7" s="100" t="b">
        <f t="shared" ca="1" si="82"/>
        <v>0</v>
      </c>
      <c r="FX7" s="100" t="str">
        <f t="shared" ca="1" si="83"/>
        <v>KORD MRFALSE!_18Z-GFS</v>
      </c>
      <c r="FY7" s="57" t="str">
        <f ca="1">IFERROR(IF($C$12="C",RTD("ice.xl",,"*H",FX7,$C$5,"D",$K7,,,1),RTD("ice.xl",,"*H",FX7,$C$5,"D",$K7,,,1)*(9/5)+$C$14),"-")</f>
        <v>-</v>
      </c>
      <c r="FZ7" s="100" t="b">
        <f t="shared" ca="1" si="84"/>
        <v>0</v>
      </c>
      <c r="GA7" s="100" t="str">
        <f t="shared" ca="1" si="85"/>
        <v>KORD MRFALSE!_18Z-GFS</v>
      </c>
      <c r="GB7" s="57" t="str">
        <f ca="1">IFERROR(IF($C$12="C",RTD("ice.xl",,"*H",GA7,$C$5,"D",$K7,,,1),RTD("ice.xl",,"*H",GA7,$C$5,"D",$K7,,,1)*(9/5)+$C$14),"-")</f>
        <v>-</v>
      </c>
      <c r="GC7" s="100" t="b">
        <f t="shared" ca="1" si="86"/>
        <v>0</v>
      </c>
      <c r="GD7" s="100" t="str">
        <f t="shared" ca="1" si="87"/>
        <v>KORD MRFALSE!_18Z-GFS</v>
      </c>
      <c r="GE7" s="57" t="str">
        <f ca="1">IFERROR(IF($C$12="C",RTD("ice.xl",,"*H",GD7,$C$5,"D",$K7,,,1),RTD("ice.xl",,"*H",GD7,$C$5,"D",$K7,,,1)*(9/5)+$C$14),"-")</f>
        <v>-</v>
      </c>
      <c r="GF7" s="100" t="b">
        <f t="shared" ca="1" si="88"/>
        <v>0</v>
      </c>
      <c r="GG7" s="100" t="str">
        <f t="shared" ca="1" si="89"/>
        <v>KORD MRFALSE!_18Z-GFS</v>
      </c>
      <c r="GH7" s="57" t="str">
        <f ca="1">IFERROR(IF($C$12="C",RTD("ice.xl",,"*H",GG7,$C$5,"D",$K7,,,1),RTD("ice.xl",,"*H",GG7,$C$5,"D",$K7,,,1)*(9/5)+$C$14),"-")</f>
        <v>-</v>
      </c>
      <c r="GI7" s="100" t="b">
        <f t="shared" ca="1" si="90"/>
        <v>0</v>
      </c>
      <c r="GJ7" s="100" t="str">
        <f t="shared" ca="1" si="91"/>
        <v>KORD MRFALSE!_18Z-GFS</v>
      </c>
      <c r="GK7" s="57" t="str">
        <f ca="1">IFERROR(IF($C$12="C",RTD("ice.xl",,"*H",GJ7,$C$5,"D",$K7,,,1),RTD("ice.xl",,"*H",GJ7,$C$5,"D",$K7,,,1)*(9/5)+$C$14),"-")</f>
        <v>-</v>
      </c>
      <c r="GL7" s="100" t="b">
        <f t="shared" ca="1" si="92"/>
        <v>0</v>
      </c>
      <c r="GM7" s="100" t="str">
        <f t="shared" ca="1" si="93"/>
        <v>KORD MRFALSE!_18Z-GFS</v>
      </c>
      <c r="GN7" s="57" t="str">
        <f ca="1">IFERROR(IF($C$12="C",RTD("ice.xl",,"*H",GM7,$C$5,"D",$K7,,,1),RTD("ice.xl",,"*H",GM7,$C$5,"D",$K7,,,1)*(9/5)+$C$14),"-")</f>
        <v>-</v>
      </c>
      <c r="GO7" s="100" t="b">
        <f t="shared" ca="1" si="94"/>
        <v>0</v>
      </c>
      <c r="GP7" s="100" t="str">
        <f ca="1">$C$10&amp;" "&amp;"MR"&amp;GO7&amp;"!_"&amp;$FH$3</f>
        <v>KORD MRFALSE!_18Z-GFS</v>
      </c>
      <c r="GQ7" s="57" t="str">
        <f ca="1">IFERROR(IF($C$12="C",RTD("ice.xl",,"*H",GP7,$C$5,"D",$K7,,,1),RTD("ice.xl",,"*H",GP7,$C$5,"D",$K7,,,1)*(9/5)+$C$14),"-")</f>
        <v>-</v>
      </c>
      <c r="GR7" s="100" t="b">
        <f ca="1">FH19</f>
        <v>0</v>
      </c>
      <c r="GS7" s="100" t="str">
        <f ca="1">$C$10&amp;" "&amp;"MR"&amp;GR7&amp;"!_"&amp;$FH$3</f>
        <v>KORD MRFALSE!_18Z-GFS</v>
      </c>
      <c r="GT7" s="57" t="str">
        <f ca="1">IFERROR(IF($C$12="C",RTD("ice.xl",,"*H",GS7,$C$5,"D",$K7,,,1),RTD("ice.xl",,"*H",GS7,$C$5,"D",$K7,,,1)*(9/5)+$C$14),"-")</f>
        <v>-</v>
      </c>
      <c r="GU7" s="100" t="b">
        <f ca="1">FH20</f>
        <v>0</v>
      </c>
      <c r="GV7" s="100" t="str">
        <f ca="1">$C$10&amp;" "&amp;"MR"&amp;GU7&amp;"!_"&amp;$FH$3</f>
        <v>KORD MRFALSE!_18Z-GFS</v>
      </c>
      <c r="GW7" s="57" t="str">
        <f ca="1">IFERROR(IF($C$12="C",RTD("ice.xl",,"*H",GV7,$C$5,"D",$K7,,,1),RTD("ice.xl",,"*H",GV7,$C$5,"D",$K7,,,1)*(9/5)+$C$14),"-")</f>
        <v>-</v>
      </c>
      <c r="GX7" s="101">
        <f>FH21</f>
        <v>0</v>
      </c>
      <c r="GY7" s="101" t="str">
        <f t="shared" ref="GY7:GY49" si="107">$C$10&amp;" "&amp;"MR"&amp;GX7&amp;"!_"&amp;$FH$3</f>
        <v>KORD MR0!_18Z-GFS</v>
      </c>
      <c r="GZ7" s="58">
        <f ca="1">IFERROR(IF($C$12="C",RTD("ice.xl",,"*H",GY7,$C$5,"D",$K7,,,1),RTD("ice.xl",,"*H",GY7,$C$5,"D",$K7,,,1)*(9/5)+$C$14),"-")</f>
        <v>64.507999999999996</v>
      </c>
      <c r="HA7" s="101">
        <f t="shared" ref="HA7:HA51" si="108">HA6+1</f>
        <v>1</v>
      </c>
      <c r="HB7" s="101" t="str">
        <f t="shared" si="100"/>
        <v>KORD MR1!_18Z-GFS</v>
      </c>
      <c r="HC7" s="105">
        <f ca="1">IFERROR(IF($C$12="C",RTD("ice.xl",,"*H",HB7,$C$5,"D",$K7,,,1),RTD("ice.xl",,"*H",HB7,$C$5,"D",$K7,,,1)*(9/5)+$C$14),"-")</f>
        <v>72.698000000000008</v>
      </c>
    </row>
    <row r="8" spans="1:211" x14ac:dyDescent="0.35">
      <c r="C8" s="42" t="str">
        <f>'Accuracy Full Summary'!E8</f>
        <v>Illinois</v>
      </c>
      <c r="F8" s="27">
        <v>0</v>
      </c>
      <c r="H8" s="131" t="str">
        <f ca="1">RTD("ice.xl", , "*H",$C$4,$L$4, "D",$K8, , , -1)</f>
        <v/>
      </c>
      <c r="I8" s="18"/>
      <c r="J8" s="56"/>
      <c r="K8" s="163">
        <f t="shared" ca="1" si="95"/>
        <v>44805</v>
      </c>
      <c r="L8" s="167" t="str">
        <f t="shared" ca="1" si="96"/>
        <v/>
      </c>
      <c r="N8" s="53" t="b">
        <f t="shared" ca="1" si="4"/>
        <v>0</v>
      </c>
      <c r="O8" s="358" t="str">
        <f t="shared" ca="1" si="5"/>
        <v>KORD MRFALSE!_00Z-GFS</v>
      </c>
      <c r="P8" s="103" t="str">
        <f ca="1">IFERROR(IF($C$12="C",RTD("ice.xl",,"*H",O8,$C$5,"D",$K8,,,1),RTD("ice.xl",,"*H",O8,$C$5,"D",$K8,,,1)*(9/5)+32),"-")</f>
        <v>-</v>
      </c>
      <c r="Q8" s="101" t="b">
        <f t="shared" ca="1" si="6"/>
        <v>0</v>
      </c>
      <c r="R8" s="101" t="str">
        <f t="shared" ca="1" si="7"/>
        <v>KORD MRFALSE!_00Z-GFS</v>
      </c>
      <c r="S8" s="57" t="str">
        <f ca="1">IFERROR(IF($C$12="C",RTD("ice.xl",,"*H",R8,$C$5,"D",$K8,,,1),RTD("ice.xl",,"*H",R8,$C$5,"D",$K8,,,1)*(9/5)+$C$14),"-")</f>
        <v>-</v>
      </c>
      <c r="T8" s="101" t="b">
        <f t="shared" ca="1" si="8"/>
        <v>0</v>
      </c>
      <c r="U8" s="101" t="str">
        <f t="shared" ca="1" si="9"/>
        <v>KORD MRFALSE!_00Z-GFS</v>
      </c>
      <c r="V8" s="57" t="str">
        <f ca="1">IFERROR(IF($C$12="C",RTD("ice.xl",,"*H",U8,$C$5,"D",$K8,,,1),RTD("ice.xl",,"*H",U8,$C$5,"D",$K8,,,1)*(9/5)+$C$14),"-")</f>
        <v>-</v>
      </c>
      <c r="W8" s="101" t="b">
        <f t="shared" ca="1" si="10"/>
        <v>0</v>
      </c>
      <c r="X8" s="101" t="str">
        <f t="shared" ca="1" si="11"/>
        <v>KORD MRFALSE!_00Z-GFS</v>
      </c>
      <c r="Y8" s="57" t="str">
        <f ca="1">IFERROR(IF($C$12="C",RTD("ice.xl",,"*H",X8,$C$5,"D",$K8,,,1),RTD("ice.xl",,"*H",X8,$C$5,"D",$K8,,,1)*(9/5)+$C$14),"-")</f>
        <v>-</v>
      </c>
      <c r="Z8" s="101" t="b">
        <f t="shared" ca="1" si="12"/>
        <v>0</v>
      </c>
      <c r="AA8" s="101" t="str">
        <f t="shared" ca="1" si="13"/>
        <v>KORD MRFALSE!_00Z-GFS</v>
      </c>
      <c r="AB8" s="57" t="str">
        <f ca="1">IFERROR(IF($C$12="C",RTD("ice.xl",,"*H",AA8,$C$5,"D",$K8,,,1),RTD("ice.xl",,"*H",AA8,$C$5,"D",$K8,,,1)*(9/5)+$C$14),"-")</f>
        <v>-</v>
      </c>
      <c r="AC8" s="101" t="b">
        <f t="shared" ca="1" si="14"/>
        <v>0</v>
      </c>
      <c r="AD8" s="101" t="str">
        <f t="shared" ca="1" si="15"/>
        <v>KORD MRFALSE!_00Z-GFS</v>
      </c>
      <c r="AE8" s="57" t="str">
        <f ca="1">IFERROR(IF($C$12="C",RTD("ice.xl",,"*H",AD8,$C$5,"D",$K8,,,1),RTD("ice.xl",,"*H",AD8,$C$5,"D",$K8,,,1)*(9/5)+$C$14),"-")</f>
        <v>-</v>
      </c>
      <c r="AF8" s="101" t="b">
        <f t="shared" ca="1" si="16"/>
        <v>0</v>
      </c>
      <c r="AG8" s="101" t="str">
        <f t="shared" ca="1" si="17"/>
        <v>KORD MRFALSE!_00Z-GFS</v>
      </c>
      <c r="AH8" s="57" t="str">
        <f ca="1">IFERROR(IF($C$12="C",RTD("ice.xl",,"*H",AG8,$C$5,"D",$K8,,,1),RTD("ice.xl",,"*H",AG8,$C$5,"D",$K8,,,1)*(9/5)+$C$14),"-")</f>
        <v>-</v>
      </c>
      <c r="AI8" s="101" t="b">
        <f t="shared" ca="1" si="18"/>
        <v>0</v>
      </c>
      <c r="AJ8" s="101" t="str">
        <f t="shared" ca="1" si="19"/>
        <v>KORD MRFALSE!_00Z-GFS</v>
      </c>
      <c r="AK8" s="57" t="str">
        <f ca="1">IFERROR(IF($C$12="C",RTD("ice.xl",,"*H",AJ8,$C$5,"D",$K8,,,1),RTD("ice.xl",,"*H",AJ8,$C$5,"D",$K8,,,1)*(9/5)+$C$14),"-")</f>
        <v>-</v>
      </c>
      <c r="AL8" s="101" t="b">
        <f t="shared" ca="1" si="20"/>
        <v>0</v>
      </c>
      <c r="AM8" s="101" t="str">
        <f t="shared" ca="1" si="21"/>
        <v>KORD MRFALSE!_00Z-GFS</v>
      </c>
      <c r="AN8" s="57" t="str">
        <f ca="1">IFERROR(IF($C$12="C",RTD("ice.xl",,"*H",AM8,$C$5,"D",$K8,,,1),RTD("ice.xl",,"*H",AM8,$C$5,"D",$K8,,,1)*(9/5)+$C$14),"-")</f>
        <v>-</v>
      </c>
      <c r="AO8" s="101" t="b">
        <f t="shared" ca="1" si="22"/>
        <v>0</v>
      </c>
      <c r="AP8" s="101" t="str">
        <f t="shared" ca="1" si="23"/>
        <v>KORD MRFALSE!_00Z-GFS</v>
      </c>
      <c r="AQ8" s="57" t="str">
        <f ca="1">IFERROR(IF($C$12="C",RTD("ice.xl",,"*H",AP8,$C$5,"D",$K8,,,1),RTD("ice.xl",,"*H",AP8,$C$5,"D",$K8,,,1)*(9/5)+$C$14),"-")</f>
        <v>-</v>
      </c>
      <c r="AR8" s="101" t="b">
        <f t="shared" ca="1" si="24"/>
        <v>0</v>
      </c>
      <c r="AS8" s="101" t="str">
        <f t="shared" ca="1" si="25"/>
        <v>KORD MRFALSE!_00Z-GFS</v>
      </c>
      <c r="AT8" s="57" t="str">
        <f ca="1">IFERROR(IF($C$12="C",RTD("ice.xl",,"*H",AS8,$C$5,"D",$K8,,,1),RTD("ice.xl",,"*H",AS8,$C$5,"D",$K8,,,1)*(9/5)+$C$14),"-")</f>
        <v>-</v>
      </c>
      <c r="AU8" s="101" t="b">
        <f ca="1">N19</f>
        <v>0</v>
      </c>
      <c r="AV8" s="101" t="str">
        <f ca="1">$C$10&amp;" "&amp;"MR"&amp;AU8&amp;"!_"&amp;$N$3</f>
        <v>KORD MRFALSE!_00Z-GFS</v>
      </c>
      <c r="AW8" s="57" t="str">
        <f ca="1">IFERROR(IF($C$12="C",RTD("ice.xl",,"*H",AV8,$C$5,"D",$K8,,,1),RTD("ice.xl",,"*H",AV8,$C$5,"D",$K8,,,1)*(9/5)+$C$14),"-")</f>
        <v>-</v>
      </c>
      <c r="AX8" s="101" t="b">
        <f ca="1">N20</f>
        <v>0</v>
      </c>
      <c r="AY8" s="101" t="str">
        <f ca="1">$C$10&amp;" "&amp;"MR"&amp;AX8&amp;"!_"&amp;$N$3</f>
        <v>KORD MRFALSE!_00Z-GFS</v>
      </c>
      <c r="AZ8" s="57" t="str">
        <f ca="1">IFERROR(IF($C$12="C",RTD("ice.xl",,"*H",AY8,$C$5,"D",$K8,,,1),RTD("ice.xl",,"*H",AY8,$C$5,"D",$K8,,,1)*(9/5)+$C$14),"-")</f>
        <v>-</v>
      </c>
      <c r="BA8" s="101">
        <f>N21</f>
        <v>0</v>
      </c>
      <c r="BB8" s="101" t="str">
        <f t="shared" ref="BB8:BB49" si="109">$C$10&amp;" "&amp;"MR"&amp;BA8&amp;"!_"&amp;$N$3</f>
        <v>KORD MR0!_00Z-GFS</v>
      </c>
      <c r="BC8" s="58">
        <f ca="1">IFERROR(IF($C$12="C",RTD("ice.xl",,"*H",BB8,$C$5,"D",$K8,,,1),RTD("ice.xl",,"*H",BB8,$C$5,"D",$K8,,,1)*(9/5)+$C$14),"-")</f>
        <v>62.275999999999996</v>
      </c>
      <c r="BD8" s="101">
        <f t="shared" ref="BD8:BD51" si="110">BD7+1</f>
        <v>1</v>
      </c>
      <c r="BE8" s="101" t="str">
        <f t="shared" si="101"/>
        <v>KORD MR1!_00Z-GFS</v>
      </c>
      <c r="BF8" s="58">
        <f ca="1">IFERROR(IF($C$12="C",RTD("ice.xl",,"*H",BE8,$C$5,"D",$K8,,,1),RTD("ice.xl",,"*H",BE8,$C$5,"D",$K8,,,1)*(9/5)+$C$14),"-")</f>
        <v>64.795999999999992</v>
      </c>
      <c r="BG8" s="101">
        <f t="shared" si="102"/>
        <v>2</v>
      </c>
      <c r="BH8" s="101" t="str">
        <f t="shared" si="97"/>
        <v>KORD MR2!_00Z-GFS</v>
      </c>
      <c r="BI8" s="105">
        <f ca="1">IFERROR(IF($C$12="C",RTD("ice.xl",,"*H",BH8,$C$5,"D",$K8,,,1),RTD("ice.xl",,"*H",BH8,$C$5,"D",$K8,,,1)*(9/5)+$C$14),"-")</f>
        <v>79.988</v>
      </c>
      <c r="BL8" s="53" t="b">
        <f t="shared" ca="1" si="26"/>
        <v>0</v>
      </c>
      <c r="BM8" s="53" t="str">
        <f t="shared" ca="1" si="27"/>
        <v>KORD MRFALSE!_06Z-GFS</v>
      </c>
      <c r="BN8" s="103" t="str">
        <f ca="1">IFERROR(IF($C$12="C",RTD("ice.xl",,"*H",BM8,$C$5,"D",$K8,,,1),RTD("ice.xl",,"*H",BM8,$C$5,"D",$K8,,,1)*(9/5)+$C$14),"-")</f>
        <v>-</v>
      </c>
      <c r="BO8" s="101" t="b">
        <f t="shared" ca="1" si="28"/>
        <v>0</v>
      </c>
      <c r="BP8" s="101" t="str">
        <f t="shared" ca="1" si="29"/>
        <v>KORD MRFALSE!_06Z-GFS</v>
      </c>
      <c r="BQ8" s="57" t="str">
        <f ca="1">IFERROR(IF($C$12="C",RTD("ice.xl",,"*H",BP8,$C$5,"D",$K8,,,1),RTD("ice.xl",,"*H",BP8,$C$5,"D",$K8,,,1)*(9/5)+$C$14),"-")</f>
        <v>-</v>
      </c>
      <c r="BR8" s="101" t="b">
        <f t="shared" ca="1" si="30"/>
        <v>0</v>
      </c>
      <c r="BS8" s="101" t="str">
        <f t="shared" ca="1" si="31"/>
        <v>KORD MRFALSE!_06Z-GFS</v>
      </c>
      <c r="BT8" s="57" t="str">
        <f ca="1">IFERROR(IF($C$12="C",RTD("ice.xl",,"*H",BS8,$C$5,"D",$K8,,,1),RTD("ice.xl",,"*H",BS8,$C$5,"D",$K8,,,1)*(9/5)+$C$14),"-")</f>
        <v>-</v>
      </c>
      <c r="BU8" s="101" t="b">
        <f t="shared" ca="1" si="32"/>
        <v>0</v>
      </c>
      <c r="BV8" s="101" t="str">
        <f t="shared" ca="1" si="33"/>
        <v>KORD MRFALSE!_06Z-GFS</v>
      </c>
      <c r="BW8" s="57" t="str">
        <f ca="1">IFERROR(IF($C$12="C",RTD("ice.xl",,"*H",BV8,$C$5,"D",$K8,,,1),RTD("ice.xl",,"*H",BV8,$C$5,"D",$K8,,,1)*(9/5)+$C$14),"-")</f>
        <v>-</v>
      </c>
      <c r="BX8" s="101" t="b">
        <f t="shared" ca="1" si="34"/>
        <v>0</v>
      </c>
      <c r="BY8" s="101" t="str">
        <f t="shared" ca="1" si="35"/>
        <v>KORD MRFALSE!_06Z-GFS</v>
      </c>
      <c r="BZ8" s="57" t="str">
        <f ca="1">IFERROR(IF($C$12="C",RTD("ice.xl",,"*H",BY8,$C$5,"D",$K8,,,1),RTD("ice.xl",,"*H",BY8,$C$5,"D",$K8,,,1)*(9/5)+$C$14),"-")</f>
        <v>-</v>
      </c>
      <c r="CA8" s="101" t="b">
        <f t="shared" ca="1" si="36"/>
        <v>0</v>
      </c>
      <c r="CB8" s="101" t="str">
        <f t="shared" ca="1" si="37"/>
        <v>KORD MRFALSE!_06Z-GFS</v>
      </c>
      <c r="CC8" s="57" t="str">
        <f ca="1">IFERROR(IF($C$12="C",RTD("ice.xl",,"*H",CB8,$C$5,"D",$K8,,,1),RTD("ice.xl",,"*H",CB8,$C$5,"D",$K8,,,1)*(9/5)+$C$14),"-")</f>
        <v>-</v>
      </c>
      <c r="CD8" s="101" t="b">
        <f t="shared" ca="1" si="38"/>
        <v>0</v>
      </c>
      <c r="CE8" s="101" t="str">
        <f t="shared" ca="1" si="39"/>
        <v>KORD MRFALSE!_06Z-GFS</v>
      </c>
      <c r="CF8" s="57" t="str">
        <f ca="1">IFERROR(IF($C$12="C",RTD("ice.xl",,"*H",CE8,$C$5,"D",$K8,,,1),RTD("ice.xl",,"*H",CE8,$C$5,"D",$K8,,,1)*(9/5)+$C$14),"-")</f>
        <v>-</v>
      </c>
      <c r="CG8" s="101" t="b">
        <f t="shared" ca="1" si="40"/>
        <v>0</v>
      </c>
      <c r="CH8" s="101" t="str">
        <f t="shared" ca="1" si="41"/>
        <v>KORD MRFALSE!_06Z-GFS</v>
      </c>
      <c r="CI8" s="57" t="str">
        <f ca="1">IFERROR(IF($C$12="C",RTD("ice.xl",,"*H",CH8,$C$5,"D",$K8,,,1),RTD("ice.xl",,"*H",CH8,$C$5,"D",$K8,,,1)*(9/5)+$C$14),"-")</f>
        <v>-</v>
      </c>
      <c r="CJ8" s="101" t="b">
        <f t="shared" ca="1" si="42"/>
        <v>0</v>
      </c>
      <c r="CK8" s="101" t="str">
        <f t="shared" ca="1" si="43"/>
        <v>KORD MRFALSE!_06Z-GFS</v>
      </c>
      <c r="CL8" s="57" t="str">
        <f ca="1">IFERROR(IF($C$12="C",RTD("ice.xl",,"*H",CK8,$C$5,"D",$K8,,,1),RTD("ice.xl",,"*H",CK8,$C$5,"D",$K8,,,1)*(9/5)+$C$14),"-")</f>
        <v>-</v>
      </c>
      <c r="CM8" s="101" t="b">
        <f t="shared" ca="1" si="44"/>
        <v>0</v>
      </c>
      <c r="CN8" s="101" t="str">
        <f t="shared" ca="1" si="45"/>
        <v>KORD MRFALSE!_06Z-GFS</v>
      </c>
      <c r="CO8" s="57" t="str">
        <f ca="1">IFERROR(IF($C$12="C",RTD("ice.xl",,"*H",CN8,$C$5,"D",$K8,,,1),RTD("ice.xl",,"*H",CN8,$C$5,"D",$K8,,,1)*(9/5)+$C$14),"-")</f>
        <v>-</v>
      </c>
      <c r="CP8" s="101" t="b">
        <f t="shared" ca="1" si="46"/>
        <v>0</v>
      </c>
      <c r="CQ8" s="101" t="str">
        <f t="shared" ca="1" si="47"/>
        <v>KORD MRFALSE!_06Z-GFS</v>
      </c>
      <c r="CR8" s="57" t="str">
        <f ca="1">IFERROR(IF($C$12="C",RTD("ice.xl",,"*H",CQ8,$C$5,"D",$K8,,,1),RTD("ice.xl",,"*H",CQ8,$C$5,"D",$K8,,,1)*(9/5)+$C$14),"-")</f>
        <v>-</v>
      </c>
      <c r="CS8" s="101" t="b">
        <f t="shared" ca="1" si="48"/>
        <v>0</v>
      </c>
      <c r="CT8" s="101" t="str">
        <f ca="1">$C$10&amp;" "&amp;"MR"&amp;CS8&amp;"!_"&amp;$BL$3</f>
        <v>KORD MRFALSE!_06Z-GFS</v>
      </c>
      <c r="CU8" s="57" t="str">
        <f ca="1">IFERROR(IF($C$12="C",RTD("ice.xl",,"*H",CT8,$C$5,"D",$K8,,,1),RTD("ice.xl",,"*H",CT8,$C$5,"D",$K8,,,1)*(9/5)+$C$14),"-")</f>
        <v>-</v>
      </c>
      <c r="CV8" s="101" t="b">
        <f ca="1">BL20</f>
        <v>0</v>
      </c>
      <c r="CW8" s="101" t="str">
        <f ca="1">$C$10&amp;" "&amp;"MR"&amp;CV8&amp;"!_"&amp;$BL$3</f>
        <v>KORD MRFALSE!_06Z-GFS</v>
      </c>
      <c r="CX8" s="57" t="str">
        <f ca="1">IFERROR(IF($C$12="C",RTD("ice.xl",,"*H",CW8,$C$5,"D",$K8,,,1),RTD("ice.xl",,"*H",CW8,$C$5,"D",$K8,,,1)*(9/5)+$C$14),"-")</f>
        <v>-</v>
      </c>
      <c r="CY8" s="101">
        <f>BL21</f>
        <v>0</v>
      </c>
      <c r="CZ8" s="101" t="str">
        <f t="shared" ref="CZ8:CZ49" si="111">$C$10&amp;" "&amp;"MR"&amp;CY8&amp;"!_"&amp;$BL$3</f>
        <v>KORD MR0!_06Z-GFS</v>
      </c>
      <c r="DA8" s="58">
        <f ca="1">IFERROR(IF($C$12="C",RTD("ice.xl",,"*H",CZ8,$C$5,"D",$K8,,,1),RTD("ice.xl",,"*H",CZ8,$C$5,"D",$K8,,,1)*(9/5)+$C$14),"-")</f>
        <v>55.994</v>
      </c>
      <c r="DB8" s="101">
        <f t="shared" ref="DB8:DB51" si="112">DB7+1</f>
        <v>1</v>
      </c>
      <c r="DC8" s="101" t="str">
        <f t="shared" si="103"/>
        <v>KORD MR1!_06Z-GFS</v>
      </c>
      <c r="DD8" s="58">
        <f ca="1">IFERROR(IF($C$12="C",RTD("ice.xl",,"*H",DC8,$C$5,"D",$K8,,,1),RTD("ice.xl",,"*H",DC8,$C$5,"D",$K8,,,1)*(9/5)+$C$14),"-")</f>
        <v>71.924000000000007</v>
      </c>
      <c r="DE8" s="101">
        <f t="shared" si="104"/>
        <v>2</v>
      </c>
      <c r="DF8" s="101" t="str">
        <f t="shared" si="98"/>
        <v>KORD MR2!_06Z-GFS</v>
      </c>
      <c r="DG8" s="105">
        <f ca="1">IFERROR(IF($C$12="C",RTD("ice.xl",,"*H",DF8,$C$5,"D",$K8,,,1),RTD("ice.xl",,"*H",DF8,$C$5,"D",$K8,,,1)*(9/5)+$C$14),"-")</f>
        <v>66.488</v>
      </c>
      <c r="DJ8" s="53" t="b">
        <f t="shared" ca="1" si="49"/>
        <v>0</v>
      </c>
      <c r="DK8" s="53" t="str">
        <f t="shared" ca="1" si="50"/>
        <v>KORD MRFALSE!_12Z-GFS</v>
      </c>
      <c r="DL8" s="103" t="str">
        <f ca="1">IFERROR(IF($C$12="C",RTD("ice.xl",,"*H",DK8,$C$5,"D",$K8,,,1),RTD("ice.xl",,"*H",DK8,$C$5,"D",$K8,,,1)*(9/5)+$C$14),"-")</f>
        <v>-</v>
      </c>
      <c r="DM8" s="101" t="b">
        <f t="shared" ca="1" si="51"/>
        <v>0</v>
      </c>
      <c r="DN8" s="101" t="str">
        <f t="shared" ca="1" si="52"/>
        <v>KORD MRFALSE!_12Z-GFS</v>
      </c>
      <c r="DO8" s="57" t="str">
        <f ca="1">IFERROR(IF($C$12="C",RTD("ice.xl",,"*H",DN8,$C$5,"D",$K8,,,1),RTD("ice.xl",,"*H",DN8,$C$5,"D",$K8,,,1)*(9/5)+$C$14),"-")</f>
        <v>-</v>
      </c>
      <c r="DP8" s="101" t="b">
        <f t="shared" ca="1" si="53"/>
        <v>0</v>
      </c>
      <c r="DQ8" s="101" t="str">
        <f t="shared" ca="1" si="54"/>
        <v>KORD MRFALSE!_12Z-GFS</v>
      </c>
      <c r="DR8" s="57" t="str">
        <f ca="1">IFERROR(IF($C$12="C",RTD("ice.xl",,"*H",DQ8,$C$5,"D",$K8,,,1),RTD("ice.xl",,"*H",DQ8,$C$5,"D",$K8,,,1)*(9/5)+$C$14),"-")</f>
        <v>-</v>
      </c>
      <c r="DS8" s="101" t="b">
        <f t="shared" ca="1" si="55"/>
        <v>0</v>
      </c>
      <c r="DT8" s="101" t="str">
        <f t="shared" ca="1" si="56"/>
        <v>KORD MRFALSE!_12Z-GFS</v>
      </c>
      <c r="DU8" s="57" t="str">
        <f ca="1">IFERROR(IF($C$12="C",RTD("ice.xl",,"*H",DT8,$C$5,"D",$K8,,,1),RTD("ice.xl",,"*H",DT8,$C$5,"D",$K8,,,1)*(9/5)+$C$14),"-")</f>
        <v>-</v>
      </c>
      <c r="DV8" s="101" t="b">
        <f t="shared" ca="1" si="57"/>
        <v>0</v>
      </c>
      <c r="DW8" s="101" t="str">
        <f t="shared" ca="1" si="58"/>
        <v>KORD MRFALSE!_12Z-GFS</v>
      </c>
      <c r="DX8" s="57" t="str">
        <f ca="1">IFERROR(IF($C$12="C",RTD("ice.xl",,"*H",DW8,$C$5,"D",$K8,,,1),RTD("ice.xl",,"*H",DW8,$C$5,"D",$K8,,,1)*(9/5)+$C$14),"-")</f>
        <v>-</v>
      </c>
      <c r="DY8" s="101" t="b">
        <f t="shared" ca="1" si="59"/>
        <v>0</v>
      </c>
      <c r="DZ8" s="101" t="str">
        <f t="shared" ca="1" si="60"/>
        <v>KORD MRFALSE!_12Z-GFS</v>
      </c>
      <c r="EA8" s="57" t="str">
        <f ca="1">IFERROR(IF($C$12="C",RTD("ice.xl",,"*H",DZ8,$C$5,"D",$K8,,,1),RTD("ice.xl",,"*H",DZ8,$C$5,"D",$K8,,,1)*(9/5)+$C$14),"-")</f>
        <v>-</v>
      </c>
      <c r="EB8" s="101" t="b">
        <f t="shared" ca="1" si="61"/>
        <v>0</v>
      </c>
      <c r="EC8" s="101" t="str">
        <f t="shared" ca="1" si="62"/>
        <v>KORD MRFALSE!_12Z-GFS</v>
      </c>
      <c r="ED8" s="57" t="str">
        <f ca="1">IFERROR(IF($C$12="C",RTD("ice.xl",,"*H",EC8,$C$5,"D",$K8,,,1),RTD("ice.xl",,"*H",EC8,$C$5,"D",$K8,,,1)*(9/5)+$C$14),"-")</f>
        <v>-</v>
      </c>
      <c r="EE8" s="101" t="b">
        <f t="shared" ca="1" si="63"/>
        <v>0</v>
      </c>
      <c r="EF8" s="101" t="str">
        <f t="shared" ca="1" si="64"/>
        <v>KORD MRFALSE!_12Z-GFS</v>
      </c>
      <c r="EG8" s="57" t="str">
        <f ca="1">IFERROR(IF($C$12="C",RTD("ice.xl",,"*H",EF8,$C$5,"D",$K8,,,1),RTD("ice.xl",,"*H",EF8,$C$5,"D",$K8,,,1)*(9/5)+$C$14),"-")</f>
        <v>-</v>
      </c>
      <c r="EH8" s="101" t="b">
        <f t="shared" ca="1" si="65"/>
        <v>0</v>
      </c>
      <c r="EI8" s="101" t="str">
        <f t="shared" ca="1" si="66"/>
        <v>KORD MRFALSE!_12Z-GFS</v>
      </c>
      <c r="EJ8" s="57" t="str">
        <f ca="1">IFERROR(IF($C$12="C",RTD("ice.xl",,"*H",EI8,$C$5,"D",$K8,,,1),RTD("ice.xl",,"*H",EI8,$C$5,"D",$K8,,,1)*(9/5)+$C$14),"-")</f>
        <v>-</v>
      </c>
      <c r="EK8" s="101" t="b">
        <f t="shared" ca="1" si="67"/>
        <v>0</v>
      </c>
      <c r="EL8" s="101" t="str">
        <f t="shared" ca="1" si="68"/>
        <v>KORD MRFALSE!_12Z-GFS</v>
      </c>
      <c r="EM8" s="57" t="str">
        <f ca="1">IFERROR(IF($C$12="C",RTD("ice.xl",,"*H",EL8,$C$5,"D",$K8,,,1),RTD("ice.xl",,"*H",EL8,$C$5,"D",$K8,,,1)*(9/5)+$C$14),"-")</f>
        <v>-</v>
      </c>
      <c r="EN8" s="101" t="b">
        <f t="shared" ca="1" si="69"/>
        <v>0</v>
      </c>
      <c r="EO8" s="101" t="str">
        <f t="shared" ca="1" si="70"/>
        <v>KORD MRFALSE!_12Z-GFS</v>
      </c>
      <c r="EP8" s="57" t="str">
        <f ca="1">IFERROR(IF($C$12="C",RTD("ice.xl",,"*H",EO8,$C$5,"D",$K8,,,1),RTD("ice.xl",,"*H",EO8,$C$5,"D",$K8,,,1)*(9/5)+$C$14),"-")</f>
        <v>-</v>
      </c>
      <c r="EQ8" s="101" t="b">
        <f t="shared" ca="1" si="71"/>
        <v>0</v>
      </c>
      <c r="ER8" s="101" t="str">
        <f ca="1">$C$10&amp;" "&amp;"MR"&amp;EQ8&amp;"!_"&amp;$DJ$3</f>
        <v>KORD MRFALSE!_12Z-GFS</v>
      </c>
      <c r="ES8" s="57" t="str">
        <f ca="1">IFERROR(IF($C$12="C",RTD("ice.xl",,"*H",ER8,$C$5,"D",$K8,,,1),RTD("ice.xl",,"*H",ER8,$C$5,"D",$K8,,,1)*(9/5)+$C$14),"-")</f>
        <v>-</v>
      </c>
      <c r="ET8" s="101" t="b">
        <f ca="1">DJ20</f>
        <v>0</v>
      </c>
      <c r="EU8" s="101" t="str">
        <f ca="1">$C$10&amp;" "&amp;"MR"&amp;ET8&amp;"!_"&amp;$DJ$3</f>
        <v>KORD MRFALSE!_12Z-GFS</v>
      </c>
      <c r="EV8" s="57" t="str">
        <f ca="1">IFERROR(IF($C$12="C",RTD("ice.xl",,"*H",EU8,$C$5,"D",$K8,,,1),RTD("ice.xl",,"*H",EU8,$C$5,"D",$K8,,,1)*(9/5)+$C$14),"-")</f>
        <v>-</v>
      </c>
      <c r="EW8" s="101">
        <f>DJ21</f>
        <v>0</v>
      </c>
      <c r="EX8" s="101" t="str">
        <f t="shared" ref="EX8:EX49" si="113">$C$10&amp;" "&amp;"MR"&amp;EW8&amp;"!_"&amp;$DJ$3</f>
        <v>KORD MR0!_12Z-GFS</v>
      </c>
      <c r="EY8" s="58">
        <f ca="1">IFERROR(IF($C$12="C",RTD("ice.xl",,"*H",EX8,$C$5,"D",$K8,,,1),RTD("ice.xl",,"*H",EX8,$C$5,"D",$K8,,,1)*(9/5)+$C$14),"-")</f>
        <v>73.994</v>
      </c>
      <c r="EZ8" s="101">
        <f t="shared" ref="EZ8:EZ51" si="114">EZ7+1</f>
        <v>1</v>
      </c>
      <c r="FA8" s="101" t="str">
        <f t="shared" si="105"/>
        <v>KORD MR1!_12Z-GFS</v>
      </c>
      <c r="FB8" s="58">
        <f ca="1">IFERROR(IF($C$12="C",RTD("ice.xl",,"*H",FA8,$C$5,"D",$K8,,,1),RTD("ice.xl",,"*H",FA8,$C$5,"D",$K8,,,1)*(9/5)+$C$14),"-")</f>
        <v>78.44</v>
      </c>
      <c r="FC8" s="101">
        <f t="shared" si="106"/>
        <v>2</v>
      </c>
      <c r="FD8" s="101" t="str">
        <f t="shared" si="99"/>
        <v>KORD MR2!_12Z-GFS</v>
      </c>
      <c r="FE8" s="105">
        <f ca="1">IFERROR(IF($C$12="C",RTD("ice.xl",,"*H",FD8,$C$5,"D",$K8,,,1),RTD("ice.xl",,"*H",FD8,$C$5,"D",$K8,,,1)*(9/5)+$C$14),"-")</f>
        <v>64.328000000000003</v>
      </c>
      <c r="FH8" s="53" t="b">
        <f t="shared" ca="1" si="72"/>
        <v>0</v>
      </c>
      <c r="FI8" s="53" t="str">
        <f t="shared" ca="1" si="73"/>
        <v>KORD MRFALSE!_18Z-GFS</v>
      </c>
      <c r="FJ8" s="103" t="str">
        <f ca="1">IFERROR(IF($C$12="C",RTD("ice.xl",,"*H",FI8,$C$5,"D",$K8,,,1),RTD("ice.xl",,"*H",FI8,$C$5,"D",$K8,,,1)*(9/5)+$C$14),"-")</f>
        <v>-</v>
      </c>
      <c r="FK8" s="101" t="b">
        <f t="shared" ca="1" si="74"/>
        <v>0</v>
      </c>
      <c r="FL8" s="101" t="str">
        <f t="shared" ca="1" si="75"/>
        <v>KORD MRFALSE!_18Z-GFS</v>
      </c>
      <c r="FM8" s="57" t="str">
        <f ca="1">IFERROR(IF($C$12="C",RTD("ice.xl",,"*H",FL8,$C$5,"D",$K8,,,1),RTD("ice.xl",,"*H",FL8,$C$5,"D",$K8,,,1)*(9/5)+$C$14),"-")</f>
        <v>-</v>
      </c>
      <c r="FN8" s="101" t="b">
        <f t="shared" ca="1" si="76"/>
        <v>0</v>
      </c>
      <c r="FO8" s="101" t="str">
        <f t="shared" ca="1" si="77"/>
        <v>KORD MRFALSE!_18Z-GFS</v>
      </c>
      <c r="FP8" s="57" t="str">
        <f ca="1">IFERROR(IF($C$12="C",RTD("ice.xl",,"*H",FO8,$C$5,"D",$K8,,,1),RTD("ice.xl",,"*H",FO8,$C$5,"D",$K8,,,1)*(9/5)+$C$14),"-")</f>
        <v>-</v>
      </c>
      <c r="FQ8" s="101" t="b">
        <f t="shared" ca="1" si="78"/>
        <v>0</v>
      </c>
      <c r="FR8" s="101" t="str">
        <f t="shared" ca="1" si="79"/>
        <v>KORD MRFALSE!_18Z-GFS</v>
      </c>
      <c r="FS8" s="57" t="str">
        <f ca="1">IFERROR(IF($C$12="C",RTD("ice.xl",,"*H",FR8,$C$5,"D",$K8,,,1),RTD("ice.xl",,"*H",FR8,$C$5,"D",$K8,,,1)*(9/5)+$C$14),"-")</f>
        <v>-</v>
      </c>
      <c r="FT8" s="101" t="b">
        <f t="shared" ca="1" si="80"/>
        <v>0</v>
      </c>
      <c r="FU8" s="101" t="str">
        <f t="shared" ca="1" si="81"/>
        <v>KORD MRFALSE!_18Z-GFS</v>
      </c>
      <c r="FV8" s="57" t="str">
        <f ca="1">IFERROR(IF($C$12="C",RTD("ice.xl",,"*H",FU8,$C$5,"D",$K8,,,1),RTD("ice.xl",,"*H",FU8,$C$5,"D",$K8,,,1)*(9/5)+$C$14),"-")</f>
        <v>-</v>
      </c>
      <c r="FW8" s="101" t="b">
        <f t="shared" ca="1" si="82"/>
        <v>0</v>
      </c>
      <c r="FX8" s="101" t="str">
        <f t="shared" ca="1" si="83"/>
        <v>KORD MRFALSE!_18Z-GFS</v>
      </c>
      <c r="FY8" s="57" t="str">
        <f ca="1">IFERROR(IF($C$12="C",RTD("ice.xl",,"*H",FX8,$C$5,"D",$K8,,,1),RTD("ice.xl",,"*H",FX8,$C$5,"D",$K8,,,1)*(9/5)+$C$14),"-")</f>
        <v>-</v>
      </c>
      <c r="FZ8" s="101" t="b">
        <f t="shared" ca="1" si="84"/>
        <v>0</v>
      </c>
      <c r="GA8" s="101" t="str">
        <f t="shared" ca="1" si="85"/>
        <v>KORD MRFALSE!_18Z-GFS</v>
      </c>
      <c r="GB8" s="57" t="str">
        <f ca="1">IFERROR(IF($C$12="C",RTD("ice.xl",,"*H",GA8,$C$5,"D",$K8,,,1),RTD("ice.xl",,"*H",GA8,$C$5,"D",$K8,,,1)*(9/5)+$C$14),"-")</f>
        <v>-</v>
      </c>
      <c r="GC8" s="101" t="b">
        <f t="shared" ca="1" si="86"/>
        <v>0</v>
      </c>
      <c r="GD8" s="101" t="str">
        <f t="shared" ca="1" si="87"/>
        <v>KORD MRFALSE!_18Z-GFS</v>
      </c>
      <c r="GE8" s="57" t="str">
        <f ca="1">IFERROR(IF($C$12="C",RTD("ice.xl",,"*H",GD8,$C$5,"D",$K8,,,1),RTD("ice.xl",,"*H",GD8,$C$5,"D",$K8,,,1)*(9/5)+$C$14),"-")</f>
        <v>-</v>
      </c>
      <c r="GF8" s="101" t="b">
        <f t="shared" ca="1" si="88"/>
        <v>0</v>
      </c>
      <c r="GG8" s="101" t="str">
        <f t="shared" ca="1" si="89"/>
        <v>KORD MRFALSE!_18Z-GFS</v>
      </c>
      <c r="GH8" s="57" t="str">
        <f ca="1">IFERROR(IF($C$12="C",RTD("ice.xl",,"*H",GG8,$C$5,"D",$K8,,,1),RTD("ice.xl",,"*H",GG8,$C$5,"D",$K8,,,1)*(9/5)+$C$14),"-")</f>
        <v>-</v>
      </c>
      <c r="GI8" s="101" t="b">
        <f t="shared" ca="1" si="90"/>
        <v>0</v>
      </c>
      <c r="GJ8" s="101" t="str">
        <f t="shared" ca="1" si="91"/>
        <v>KORD MRFALSE!_18Z-GFS</v>
      </c>
      <c r="GK8" s="57" t="str">
        <f ca="1">IFERROR(IF($C$12="C",RTD("ice.xl",,"*H",GJ8,$C$5,"D",$K8,,,1),RTD("ice.xl",,"*H",GJ8,$C$5,"D",$K8,,,1)*(9/5)+$C$14),"-")</f>
        <v>-</v>
      </c>
      <c r="GL8" s="101" t="b">
        <f t="shared" ca="1" si="92"/>
        <v>0</v>
      </c>
      <c r="GM8" s="101" t="str">
        <f t="shared" ca="1" si="93"/>
        <v>KORD MRFALSE!_18Z-GFS</v>
      </c>
      <c r="GN8" s="57" t="str">
        <f ca="1">IFERROR(IF($C$12="C",RTD("ice.xl",,"*H",GM8,$C$5,"D",$K8,,,1),RTD("ice.xl",,"*H",GM8,$C$5,"D",$K8,,,1)*(9/5)+$C$14),"-")</f>
        <v>-</v>
      </c>
      <c r="GO8" s="101" t="b">
        <f t="shared" ca="1" si="94"/>
        <v>0</v>
      </c>
      <c r="GP8" s="101" t="str">
        <f ca="1">$C$10&amp;" "&amp;"MR"&amp;GO8&amp;"!_"&amp;$FH$3</f>
        <v>KORD MRFALSE!_18Z-GFS</v>
      </c>
      <c r="GQ8" s="57" t="str">
        <f ca="1">IFERROR(IF($C$12="C",RTD("ice.xl",,"*H",GP8,$C$5,"D",$K8,,,1),RTD("ice.xl",,"*H",GP8,$C$5,"D",$K8,,,1)*(9/5)+$C$14),"-")</f>
        <v>-</v>
      </c>
      <c r="GR8" s="101" t="b">
        <f ca="1">FH20</f>
        <v>0</v>
      </c>
      <c r="GS8" s="101" t="str">
        <f ca="1">$C$10&amp;" "&amp;"MR"&amp;GR8&amp;"!_"&amp;$FH$3</f>
        <v>KORD MRFALSE!_18Z-GFS</v>
      </c>
      <c r="GT8" s="57" t="str">
        <f ca="1">IFERROR(IF($C$12="C",RTD("ice.xl",,"*H",GS8,$C$5,"D",$K8,,,1),RTD("ice.xl",,"*H",GS8,$C$5,"D",$K8,,,1)*(9/5)+$C$14),"-")</f>
        <v>-</v>
      </c>
      <c r="GU8" s="101">
        <f>FH21</f>
        <v>0</v>
      </c>
      <c r="GV8" s="101" t="str">
        <f t="shared" ref="GV8:GV49" si="115">$C$10&amp;" "&amp;"MR"&amp;GU8&amp;"!_"&amp;$FH$3</f>
        <v>KORD MR0!_18Z-GFS</v>
      </c>
      <c r="GW8" s="58">
        <f ca="1">IFERROR(IF($C$12="C",RTD("ice.xl",,"*H",GV8,$C$5,"D",$K8,,,1),RTD("ice.xl",,"*H",GV8,$C$5,"D",$K8,,,1)*(9/5)+$C$14),"-")</f>
        <v>76.19</v>
      </c>
      <c r="GX8" s="101">
        <f t="shared" ref="GX8:GX51" si="116">GX7+1</f>
        <v>1</v>
      </c>
      <c r="GY8" s="101" t="str">
        <f t="shared" si="107"/>
        <v>KORD MR1!_18Z-GFS</v>
      </c>
      <c r="GZ8" s="58">
        <f ca="1">IFERROR(IF($C$12="C",RTD("ice.xl",,"*H",GY8,$C$5,"D",$K8,,,1),RTD("ice.xl",,"*H",GY8,$C$5,"D",$K8,,,1)*(9/5)+$C$14),"-")</f>
        <v>78.134</v>
      </c>
      <c r="HA8" s="101">
        <f t="shared" si="108"/>
        <v>2</v>
      </c>
      <c r="HB8" s="101" t="str">
        <f t="shared" si="100"/>
        <v>KORD MR2!_18Z-GFS</v>
      </c>
      <c r="HC8" s="105">
        <f ca="1">IFERROR(IF($C$12="C",RTD("ice.xl",,"*H",HB8,$C$5,"D",$K8,,,1),RTD("ice.xl",,"*H",HB8,$C$5,"D",$K8,,,1)*(9/5)+$C$14),"-")</f>
        <v>76.568000000000012</v>
      </c>
    </row>
    <row r="9" spans="1:211" x14ac:dyDescent="0.35">
      <c r="C9" s="42" t="str">
        <f>'Accuracy Full Summary'!E9</f>
        <v>IllinoisLocation</v>
      </c>
      <c r="F9" s="27">
        <v>0</v>
      </c>
      <c r="H9" s="131" t="str">
        <f ca="1">RTD("ice.xl", , "*H",$C$4,$L$4, "D",$K9, , , -1)</f>
        <v/>
      </c>
      <c r="I9" s="18"/>
      <c r="J9" s="56"/>
      <c r="K9" s="163">
        <f t="shared" ca="1" si="95"/>
        <v>44804</v>
      </c>
      <c r="L9" s="167" t="str">
        <f t="shared" ca="1" si="96"/>
        <v/>
      </c>
      <c r="N9" s="53" t="b">
        <f t="shared" ca="1" si="4"/>
        <v>0</v>
      </c>
      <c r="O9" s="358" t="str">
        <f t="shared" ca="1" si="5"/>
        <v>KORD MRFALSE!_00Z-GFS</v>
      </c>
      <c r="P9" s="103" t="str">
        <f ca="1">IFERROR(IF($C$12="C",RTD("ice.xl",,"*H",O9,$C$5,"D",$K9,,,1),RTD("ice.xl",,"*H",O9,$C$5,"D",$K9,,,1)*(9/5)+32),"-")</f>
        <v>-</v>
      </c>
      <c r="Q9" s="101" t="b">
        <f t="shared" ca="1" si="6"/>
        <v>0</v>
      </c>
      <c r="R9" s="101" t="str">
        <f t="shared" ca="1" si="7"/>
        <v>KORD MRFALSE!_00Z-GFS</v>
      </c>
      <c r="S9" s="57" t="str">
        <f ca="1">IFERROR(IF($C$12="C",RTD("ice.xl",,"*H",R9,$C$5,"D",$K9,,,1),RTD("ice.xl",,"*H",R9,$C$5,"D",$K9,,,1)*(9/5)+$C$14),"-")</f>
        <v>-</v>
      </c>
      <c r="T9" s="101" t="b">
        <f t="shared" ca="1" si="8"/>
        <v>0</v>
      </c>
      <c r="U9" s="101" t="str">
        <f t="shared" ca="1" si="9"/>
        <v>KORD MRFALSE!_00Z-GFS</v>
      </c>
      <c r="V9" s="57" t="str">
        <f ca="1">IFERROR(IF($C$12="C",RTD("ice.xl",,"*H",U9,$C$5,"D",$K9,,,1),RTD("ice.xl",,"*H",U9,$C$5,"D",$K9,,,1)*(9/5)+$C$14),"-")</f>
        <v>-</v>
      </c>
      <c r="W9" s="101" t="b">
        <f t="shared" ca="1" si="10"/>
        <v>0</v>
      </c>
      <c r="X9" s="101" t="str">
        <f t="shared" ca="1" si="11"/>
        <v>KORD MRFALSE!_00Z-GFS</v>
      </c>
      <c r="Y9" s="57" t="str">
        <f ca="1">IFERROR(IF($C$12="C",RTD("ice.xl",,"*H",X9,$C$5,"D",$K9,,,1),RTD("ice.xl",,"*H",X9,$C$5,"D",$K9,,,1)*(9/5)+$C$14),"-")</f>
        <v>-</v>
      </c>
      <c r="Z9" s="101" t="b">
        <f t="shared" ca="1" si="12"/>
        <v>0</v>
      </c>
      <c r="AA9" s="101" t="str">
        <f t="shared" ca="1" si="13"/>
        <v>KORD MRFALSE!_00Z-GFS</v>
      </c>
      <c r="AB9" s="57" t="str">
        <f ca="1">IFERROR(IF($C$12="C",RTD("ice.xl",,"*H",AA9,$C$5,"D",$K9,,,1),RTD("ice.xl",,"*H",AA9,$C$5,"D",$K9,,,1)*(9/5)+$C$14),"-")</f>
        <v>-</v>
      </c>
      <c r="AC9" s="101" t="b">
        <f t="shared" ca="1" si="14"/>
        <v>0</v>
      </c>
      <c r="AD9" s="101" t="str">
        <f t="shared" ca="1" si="15"/>
        <v>KORD MRFALSE!_00Z-GFS</v>
      </c>
      <c r="AE9" s="57" t="str">
        <f ca="1">IFERROR(IF($C$12="C",RTD("ice.xl",,"*H",AD9,$C$5,"D",$K9,,,1),RTD("ice.xl",,"*H",AD9,$C$5,"D",$K9,,,1)*(9/5)+$C$14),"-")</f>
        <v>-</v>
      </c>
      <c r="AF9" s="101" t="b">
        <f t="shared" ca="1" si="16"/>
        <v>0</v>
      </c>
      <c r="AG9" s="101" t="str">
        <f t="shared" ca="1" si="17"/>
        <v>KORD MRFALSE!_00Z-GFS</v>
      </c>
      <c r="AH9" s="57" t="str">
        <f ca="1">IFERROR(IF($C$12="C",RTD("ice.xl",,"*H",AG9,$C$5,"D",$K9,,,1),RTD("ice.xl",,"*H",AG9,$C$5,"D",$K9,,,1)*(9/5)+$C$14),"-")</f>
        <v>-</v>
      </c>
      <c r="AI9" s="101" t="b">
        <f t="shared" ca="1" si="18"/>
        <v>0</v>
      </c>
      <c r="AJ9" s="101" t="str">
        <f t="shared" ca="1" si="19"/>
        <v>KORD MRFALSE!_00Z-GFS</v>
      </c>
      <c r="AK9" s="57" t="str">
        <f ca="1">IFERROR(IF($C$12="C",RTD("ice.xl",,"*H",AJ9,$C$5,"D",$K9,,,1),RTD("ice.xl",,"*H",AJ9,$C$5,"D",$K9,,,1)*(9/5)+$C$14),"-")</f>
        <v>-</v>
      </c>
      <c r="AL9" s="101" t="b">
        <f t="shared" ca="1" si="20"/>
        <v>0</v>
      </c>
      <c r="AM9" s="101" t="str">
        <f t="shared" ca="1" si="21"/>
        <v>KORD MRFALSE!_00Z-GFS</v>
      </c>
      <c r="AN9" s="57" t="str">
        <f ca="1">IFERROR(IF($C$12="C",RTD("ice.xl",,"*H",AM9,$C$5,"D",$K9,,,1),RTD("ice.xl",,"*H",AM9,$C$5,"D",$K9,,,1)*(9/5)+$C$14),"-")</f>
        <v>-</v>
      </c>
      <c r="AO9" s="101" t="b">
        <f t="shared" ca="1" si="22"/>
        <v>0</v>
      </c>
      <c r="AP9" s="101" t="str">
        <f t="shared" ca="1" si="23"/>
        <v>KORD MRFALSE!_00Z-GFS</v>
      </c>
      <c r="AQ9" s="57" t="str">
        <f ca="1">IFERROR(IF($C$12="C",RTD("ice.xl",,"*H",AP9,$C$5,"D",$K9,,,1),RTD("ice.xl",,"*H",AP9,$C$5,"D",$K9,,,1)*(9/5)+$C$14),"-")</f>
        <v>-</v>
      </c>
      <c r="AR9" s="101" t="b">
        <f t="shared" ca="1" si="24"/>
        <v>0</v>
      </c>
      <c r="AS9" s="101" t="str">
        <f t="shared" ca="1" si="25"/>
        <v>KORD MRFALSE!_00Z-GFS</v>
      </c>
      <c r="AT9" s="57" t="str">
        <f ca="1">IFERROR(IF($C$12="C",RTD("ice.xl",,"*H",AS9,$C$5,"D",$K9,,,1),RTD("ice.xl",,"*H",AS9,$C$5,"D",$K9,,,1)*(9/5)+$C$14),"-")</f>
        <v>-</v>
      </c>
      <c r="AU9" s="101" t="b">
        <f ca="1">N20</f>
        <v>0</v>
      </c>
      <c r="AV9" s="101" t="str">
        <f ca="1">$C$10&amp;" "&amp;"MR"&amp;AU9&amp;"!_"&amp;$N$3</f>
        <v>KORD MRFALSE!_00Z-GFS</v>
      </c>
      <c r="AW9" s="57" t="str">
        <f ca="1">IFERROR(IF($C$12="C",RTD("ice.xl",,"*H",AV9,$C$5,"D",$K9,,,1),RTD("ice.xl",,"*H",AV9,$C$5,"D",$K9,,,1)*(9/5)+$C$14),"-")</f>
        <v>-</v>
      </c>
      <c r="AX9" s="101">
        <f>N21</f>
        <v>0</v>
      </c>
      <c r="AY9" s="101" t="str">
        <f t="shared" ref="AY9:AY49" si="117">$C$10&amp;" "&amp;"MR"&amp;AX9&amp;"!_"&amp;$N$3</f>
        <v>KORD MR0!_00Z-GFS</v>
      </c>
      <c r="AZ9" s="58">
        <f ca="1">IFERROR(IF($C$12="C",RTD("ice.xl",,"*H",AY9,$C$5,"D",$K9,,,1),RTD("ice.xl",,"*H",AY9,$C$5,"D",$K9,,,1)*(9/5)+$C$14),"-")</f>
        <v>60.188000000000002</v>
      </c>
      <c r="BA9" s="101">
        <f t="shared" ref="BA9:BA51" si="118">BA8+1</f>
        <v>1</v>
      </c>
      <c r="BB9" s="101" t="str">
        <f t="shared" si="109"/>
        <v>KORD MR1!_00Z-GFS</v>
      </c>
      <c r="BC9" s="58">
        <f ca="1">IFERROR(IF($C$12="C",RTD("ice.xl",,"*H",BB9,$C$5,"D",$K9,,,1),RTD("ice.xl",,"*H",BB9,$C$5,"D",$K9,,,1)*(9/5)+$C$14),"-")</f>
        <v>65.066000000000003</v>
      </c>
      <c r="BD9" s="101">
        <f t="shared" si="110"/>
        <v>2</v>
      </c>
      <c r="BE9" s="101" t="str">
        <f t="shared" si="101"/>
        <v>KORD MR2!_00Z-GFS</v>
      </c>
      <c r="BF9" s="58">
        <f ca="1">IFERROR(IF($C$12="C",RTD("ice.xl",,"*H",BE9,$C$5,"D",$K9,,,1),RTD("ice.xl",,"*H",BE9,$C$5,"D",$K9,,,1)*(9/5)+$C$14),"-")</f>
        <v>77.539999999999992</v>
      </c>
      <c r="BG9" s="101">
        <f t="shared" si="102"/>
        <v>3</v>
      </c>
      <c r="BH9" s="101" t="str">
        <f t="shared" si="97"/>
        <v>KORD MR3!_00Z-GFS</v>
      </c>
      <c r="BI9" s="105">
        <f ca="1">IFERROR(IF($C$12="C",RTD("ice.xl",,"*H",BH9,$C$5,"D",$K9,,,1),RTD("ice.xl",,"*H",BH9,$C$5,"D",$K9,,,1)*(9/5)+$C$14),"-")</f>
        <v>63.319999999999993</v>
      </c>
      <c r="BL9" s="53" t="b">
        <f t="shared" ca="1" si="26"/>
        <v>0</v>
      </c>
      <c r="BM9" s="53" t="str">
        <f t="shared" ca="1" si="27"/>
        <v>KORD MRFALSE!_06Z-GFS</v>
      </c>
      <c r="BN9" s="103" t="str">
        <f ca="1">IFERROR(IF($C$12="C",RTD("ice.xl",,"*H",BM9,$C$5,"D",$K9,,,1),RTD("ice.xl",,"*H",BM9,$C$5,"D",$K9,,,1)*(9/5)+$C$14),"-")</f>
        <v>-</v>
      </c>
      <c r="BO9" s="101" t="b">
        <f t="shared" ca="1" si="28"/>
        <v>0</v>
      </c>
      <c r="BP9" s="101" t="str">
        <f t="shared" ca="1" si="29"/>
        <v>KORD MRFALSE!_06Z-GFS</v>
      </c>
      <c r="BQ9" s="57" t="str">
        <f ca="1">IFERROR(IF($C$12="C",RTD("ice.xl",,"*H",BP9,$C$5,"D",$K9,,,1),RTD("ice.xl",,"*H",BP9,$C$5,"D",$K9,,,1)*(9/5)+$C$14),"-")</f>
        <v>-</v>
      </c>
      <c r="BR9" s="101" t="b">
        <f t="shared" ca="1" si="30"/>
        <v>0</v>
      </c>
      <c r="BS9" s="101" t="str">
        <f t="shared" ca="1" si="31"/>
        <v>KORD MRFALSE!_06Z-GFS</v>
      </c>
      <c r="BT9" s="57" t="str">
        <f ca="1">IFERROR(IF($C$12="C",RTD("ice.xl",,"*H",BS9,$C$5,"D",$K9,,,1),RTD("ice.xl",,"*H",BS9,$C$5,"D",$K9,,,1)*(9/5)+$C$14),"-")</f>
        <v>-</v>
      </c>
      <c r="BU9" s="101" t="b">
        <f t="shared" ca="1" si="32"/>
        <v>0</v>
      </c>
      <c r="BV9" s="101" t="str">
        <f t="shared" ca="1" si="33"/>
        <v>KORD MRFALSE!_06Z-GFS</v>
      </c>
      <c r="BW9" s="57" t="str">
        <f ca="1">IFERROR(IF($C$12="C",RTD("ice.xl",,"*H",BV9,$C$5,"D",$K9,,,1),RTD("ice.xl",,"*H",BV9,$C$5,"D",$K9,,,1)*(9/5)+$C$14),"-")</f>
        <v>-</v>
      </c>
      <c r="BX9" s="101" t="b">
        <f t="shared" ca="1" si="34"/>
        <v>0</v>
      </c>
      <c r="BY9" s="101" t="str">
        <f t="shared" ca="1" si="35"/>
        <v>KORD MRFALSE!_06Z-GFS</v>
      </c>
      <c r="BZ9" s="57" t="str">
        <f ca="1">IFERROR(IF($C$12="C",RTD("ice.xl",,"*H",BY9,$C$5,"D",$K9,,,1),RTD("ice.xl",,"*H",BY9,$C$5,"D",$K9,,,1)*(9/5)+$C$14),"-")</f>
        <v>-</v>
      </c>
      <c r="CA9" s="101" t="b">
        <f t="shared" ca="1" si="36"/>
        <v>0</v>
      </c>
      <c r="CB9" s="101" t="str">
        <f t="shared" ca="1" si="37"/>
        <v>KORD MRFALSE!_06Z-GFS</v>
      </c>
      <c r="CC9" s="57" t="str">
        <f ca="1">IFERROR(IF($C$12="C",RTD("ice.xl",,"*H",CB9,$C$5,"D",$K9,,,1),RTD("ice.xl",,"*H",CB9,$C$5,"D",$K9,,,1)*(9/5)+$C$14),"-")</f>
        <v>-</v>
      </c>
      <c r="CD9" s="101" t="b">
        <f t="shared" ca="1" si="38"/>
        <v>0</v>
      </c>
      <c r="CE9" s="101" t="str">
        <f t="shared" ca="1" si="39"/>
        <v>KORD MRFALSE!_06Z-GFS</v>
      </c>
      <c r="CF9" s="57" t="str">
        <f ca="1">IFERROR(IF($C$12="C",RTD("ice.xl",,"*H",CE9,$C$5,"D",$K9,,,1),RTD("ice.xl",,"*H",CE9,$C$5,"D",$K9,,,1)*(9/5)+$C$14),"-")</f>
        <v>-</v>
      </c>
      <c r="CG9" s="101" t="b">
        <f t="shared" ca="1" si="40"/>
        <v>0</v>
      </c>
      <c r="CH9" s="101" t="str">
        <f t="shared" ca="1" si="41"/>
        <v>KORD MRFALSE!_06Z-GFS</v>
      </c>
      <c r="CI9" s="57" t="str">
        <f ca="1">IFERROR(IF($C$12="C",RTD("ice.xl",,"*H",CH9,$C$5,"D",$K9,,,1),RTD("ice.xl",,"*H",CH9,$C$5,"D",$K9,,,1)*(9/5)+$C$14),"-")</f>
        <v>-</v>
      </c>
      <c r="CJ9" s="101" t="b">
        <f t="shared" ca="1" si="42"/>
        <v>0</v>
      </c>
      <c r="CK9" s="101" t="str">
        <f t="shared" ca="1" si="43"/>
        <v>KORD MRFALSE!_06Z-GFS</v>
      </c>
      <c r="CL9" s="57" t="str">
        <f ca="1">IFERROR(IF($C$12="C",RTD("ice.xl",,"*H",CK9,$C$5,"D",$K9,,,1),RTD("ice.xl",,"*H",CK9,$C$5,"D",$K9,,,1)*(9/5)+$C$14),"-")</f>
        <v>-</v>
      </c>
      <c r="CM9" s="101" t="b">
        <f t="shared" ca="1" si="44"/>
        <v>0</v>
      </c>
      <c r="CN9" s="101" t="str">
        <f t="shared" ca="1" si="45"/>
        <v>KORD MRFALSE!_06Z-GFS</v>
      </c>
      <c r="CO9" s="57" t="str">
        <f ca="1">IFERROR(IF($C$12="C",RTD("ice.xl",,"*H",CN9,$C$5,"D",$K9,,,1),RTD("ice.xl",,"*H",CN9,$C$5,"D",$K9,,,1)*(9/5)+$C$14),"-")</f>
        <v>-</v>
      </c>
      <c r="CP9" s="101" t="b">
        <f t="shared" ca="1" si="46"/>
        <v>0</v>
      </c>
      <c r="CQ9" s="101" t="str">
        <f t="shared" ca="1" si="47"/>
        <v>KORD MRFALSE!_06Z-GFS</v>
      </c>
      <c r="CR9" s="57" t="str">
        <f ca="1">IFERROR(IF($C$12="C",RTD("ice.xl",,"*H",CQ9,$C$5,"D",$K9,,,1),RTD("ice.xl",,"*H",CQ9,$C$5,"D",$K9,,,1)*(9/5)+$C$14),"-")</f>
        <v>-</v>
      </c>
      <c r="CS9" s="101" t="b">
        <f t="shared" ca="1" si="48"/>
        <v>0</v>
      </c>
      <c r="CT9" s="101" t="str">
        <f ca="1">$C$10&amp;" "&amp;"MR"&amp;CS9&amp;"!_"&amp;$BL$3</f>
        <v>KORD MRFALSE!_06Z-GFS</v>
      </c>
      <c r="CU9" s="57" t="str">
        <f ca="1">IFERROR(IF($C$12="C",RTD("ice.xl",,"*H",CT9,$C$5,"D",$K9,,,1),RTD("ice.xl",,"*H",CT9,$C$5,"D",$K9,,,1)*(9/5)+$C$14),"-")</f>
        <v>-</v>
      </c>
      <c r="CV9" s="101">
        <f>BL21</f>
        <v>0</v>
      </c>
      <c r="CW9" s="101" t="str">
        <f t="shared" ref="CW9:CW49" si="119">$C$10&amp;" "&amp;"MR"&amp;CV9&amp;"!_"&amp;$BL$3</f>
        <v>KORD MR0!_06Z-GFS</v>
      </c>
      <c r="CX9" s="58">
        <f ca="1">IFERROR(IF($C$12="C",RTD("ice.xl",,"*H",CW9,$C$5,"D",$K9,,,1),RTD("ice.xl",,"*H",CW9,$C$5,"D",$K9,,,1)*(9/5)+$C$14),"-")</f>
        <v>59.756</v>
      </c>
      <c r="CY9" s="101">
        <f t="shared" ref="CY9:CY51" si="120">CY8+1</f>
        <v>1</v>
      </c>
      <c r="CZ9" s="101" t="str">
        <f t="shared" si="111"/>
        <v>KORD MR1!_06Z-GFS</v>
      </c>
      <c r="DA9" s="58">
        <f ca="1">IFERROR(IF($C$12="C",RTD("ice.xl",,"*H",CZ9,$C$5,"D",$K9,,,1),RTD("ice.xl",,"*H",CZ9,$C$5,"D",$K9,,,1)*(9/5)+$C$14),"-")</f>
        <v>75.164000000000001</v>
      </c>
      <c r="DB9" s="101">
        <f t="shared" si="112"/>
        <v>2</v>
      </c>
      <c r="DC9" s="101" t="str">
        <f t="shared" si="103"/>
        <v>KORD MR2!_06Z-GFS</v>
      </c>
      <c r="DD9" s="58">
        <f ca="1">IFERROR(IF($C$12="C",RTD("ice.xl",,"*H",DC9,$C$5,"D",$K9,,,1),RTD("ice.xl",,"*H",DC9,$C$5,"D",$K9,,,1)*(9/5)+$C$14),"-")</f>
        <v>65.966000000000008</v>
      </c>
      <c r="DE9" s="101">
        <f t="shared" si="104"/>
        <v>3</v>
      </c>
      <c r="DF9" s="101" t="str">
        <f t="shared" si="98"/>
        <v>KORD MR3!_06Z-GFS</v>
      </c>
      <c r="DG9" s="105">
        <f ca="1">IFERROR(IF($C$12="C",RTD("ice.xl",,"*H",DF9,$C$5,"D",$K9,,,1),RTD("ice.xl",,"*H",DF9,$C$5,"D",$K9,,,1)*(9/5)+$C$14),"-")</f>
        <v>70.231999999999999</v>
      </c>
      <c r="DJ9" s="53" t="b">
        <f t="shared" ca="1" si="49"/>
        <v>0</v>
      </c>
      <c r="DK9" s="53" t="str">
        <f t="shared" ca="1" si="50"/>
        <v>KORD MRFALSE!_12Z-GFS</v>
      </c>
      <c r="DL9" s="103" t="str">
        <f ca="1">IFERROR(IF($C$12="C",RTD("ice.xl",,"*H",DK9,$C$5,"D",$K9,,,1),RTD("ice.xl",,"*H",DK9,$C$5,"D",$K9,,,1)*(9/5)+$C$14),"-")</f>
        <v>-</v>
      </c>
      <c r="DM9" s="101" t="b">
        <f t="shared" ca="1" si="51"/>
        <v>0</v>
      </c>
      <c r="DN9" s="101" t="str">
        <f t="shared" ca="1" si="52"/>
        <v>KORD MRFALSE!_12Z-GFS</v>
      </c>
      <c r="DO9" s="57" t="str">
        <f ca="1">IFERROR(IF($C$12="C",RTD("ice.xl",,"*H",DN9,$C$5,"D",$K9,,,1),RTD("ice.xl",,"*H",DN9,$C$5,"D",$K9,,,1)*(9/5)+$C$14),"-")</f>
        <v>-</v>
      </c>
      <c r="DP9" s="101" t="b">
        <f t="shared" ca="1" si="53"/>
        <v>0</v>
      </c>
      <c r="DQ9" s="101" t="str">
        <f t="shared" ca="1" si="54"/>
        <v>KORD MRFALSE!_12Z-GFS</v>
      </c>
      <c r="DR9" s="57" t="str">
        <f ca="1">IFERROR(IF($C$12="C",RTD("ice.xl",,"*H",DQ9,$C$5,"D",$K9,,,1),RTD("ice.xl",,"*H",DQ9,$C$5,"D",$K9,,,1)*(9/5)+$C$14),"-")</f>
        <v>-</v>
      </c>
      <c r="DS9" s="101" t="b">
        <f t="shared" ca="1" si="55"/>
        <v>0</v>
      </c>
      <c r="DT9" s="101" t="str">
        <f t="shared" ca="1" si="56"/>
        <v>KORD MRFALSE!_12Z-GFS</v>
      </c>
      <c r="DU9" s="57" t="str">
        <f ca="1">IFERROR(IF($C$12="C",RTD("ice.xl",,"*H",DT9,$C$5,"D",$K9,,,1),RTD("ice.xl",,"*H",DT9,$C$5,"D",$K9,,,1)*(9/5)+$C$14),"-")</f>
        <v>-</v>
      </c>
      <c r="DV9" s="101" t="b">
        <f t="shared" ca="1" si="57"/>
        <v>0</v>
      </c>
      <c r="DW9" s="101" t="str">
        <f t="shared" ca="1" si="58"/>
        <v>KORD MRFALSE!_12Z-GFS</v>
      </c>
      <c r="DX9" s="57" t="str">
        <f ca="1">IFERROR(IF($C$12="C",RTD("ice.xl",,"*H",DW9,$C$5,"D",$K9,,,1),RTD("ice.xl",,"*H",DW9,$C$5,"D",$K9,,,1)*(9/5)+$C$14),"-")</f>
        <v>-</v>
      </c>
      <c r="DY9" s="101" t="b">
        <f t="shared" ca="1" si="59"/>
        <v>0</v>
      </c>
      <c r="DZ9" s="101" t="str">
        <f t="shared" ca="1" si="60"/>
        <v>KORD MRFALSE!_12Z-GFS</v>
      </c>
      <c r="EA9" s="57" t="str">
        <f ca="1">IFERROR(IF($C$12="C",RTD("ice.xl",,"*H",DZ9,$C$5,"D",$K9,,,1),RTD("ice.xl",,"*H",DZ9,$C$5,"D",$K9,,,1)*(9/5)+$C$14),"-")</f>
        <v>-</v>
      </c>
      <c r="EB9" s="101" t="b">
        <f t="shared" ca="1" si="61"/>
        <v>0</v>
      </c>
      <c r="EC9" s="101" t="str">
        <f t="shared" ca="1" si="62"/>
        <v>KORD MRFALSE!_12Z-GFS</v>
      </c>
      <c r="ED9" s="57" t="str">
        <f ca="1">IFERROR(IF($C$12="C",RTD("ice.xl",,"*H",EC9,$C$5,"D",$K9,,,1),RTD("ice.xl",,"*H",EC9,$C$5,"D",$K9,,,1)*(9/5)+$C$14),"-")</f>
        <v>-</v>
      </c>
      <c r="EE9" s="101" t="b">
        <f t="shared" ca="1" si="63"/>
        <v>0</v>
      </c>
      <c r="EF9" s="101" t="str">
        <f t="shared" ca="1" si="64"/>
        <v>KORD MRFALSE!_12Z-GFS</v>
      </c>
      <c r="EG9" s="57" t="str">
        <f ca="1">IFERROR(IF($C$12="C",RTD("ice.xl",,"*H",EF9,$C$5,"D",$K9,,,1),RTD("ice.xl",,"*H",EF9,$C$5,"D",$K9,,,1)*(9/5)+$C$14),"-")</f>
        <v>-</v>
      </c>
      <c r="EH9" s="101" t="b">
        <f t="shared" ca="1" si="65"/>
        <v>0</v>
      </c>
      <c r="EI9" s="101" t="str">
        <f t="shared" ca="1" si="66"/>
        <v>KORD MRFALSE!_12Z-GFS</v>
      </c>
      <c r="EJ9" s="57" t="str">
        <f ca="1">IFERROR(IF($C$12="C",RTD("ice.xl",,"*H",EI9,$C$5,"D",$K9,,,1),RTD("ice.xl",,"*H",EI9,$C$5,"D",$K9,,,1)*(9/5)+$C$14),"-")</f>
        <v>-</v>
      </c>
      <c r="EK9" s="101" t="b">
        <f t="shared" ca="1" si="67"/>
        <v>0</v>
      </c>
      <c r="EL9" s="101" t="str">
        <f t="shared" ca="1" si="68"/>
        <v>KORD MRFALSE!_12Z-GFS</v>
      </c>
      <c r="EM9" s="57" t="str">
        <f ca="1">IFERROR(IF($C$12="C",RTD("ice.xl",,"*H",EL9,$C$5,"D",$K9,,,1),RTD("ice.xl",,"*H",EL9,$C$5,"D",$K9,,,1)*(9/5)+$C$14),"-")</f>
        <v>-</v>
      </c>
      <c r="EN9" s="101" t="b">
        <f t="shared" ca="1" si="69"/>
        <v>0</v>
      </c>
      <c r="EO9" s="101" t="str">
        <f t="shared" ca="1" si="70"/>
        <v>KORD MRFALSE!_12Z-GFS</v>
      </c>
      <c r="EP9" s="57" t="str">
        <f ca="1">IFERROR(IF($C$12="C",RTD("ice.xl",,"*H",EO9,$C$5,"D",$K9,,,1),RTD("ice.xl",,"*H",EO9,$C$5,"D",$K9,,,1)*(9/5)+$C$14),"-")</f>
        <v>-</v>
      </c>
      <c r="EQ9" s="101" t="b">
        <f t="shared" ca="1" si="71"/>
        <v>0</v>
      </c>
      <c r="ER9" s="101" t="str">
        <f ca="1">$C$10&amp;" "&amp;"MR"&amp;EQ9&amp;"!_"&amp;$DJ$3</f>
        <v>KORD MRFALSE!_12Z-GFS</v>
      </c>
      <c r="ES9" s="57" t="str">
        <f ca="1">IFERROR(IF($C$12="C",RTD("ice.xl",,"*H",ER9,$C$5,"D",$K9,,,1),RTD("ice.xl",,"*H",ER9,$C$5,"D",$K9,,,1)*(9/5)+$C$14),"-")</f>
        <v>-</v>
      </c>
      <c r="ET9" s="101">
        <f>DJ21</f>
        <v>0</v>
      </c>
      <c r="EU9" s="101" t="str">
        <f t="shared" ref="EU9:EU49" si="121">$C$10&amp;" "&amp;"MR"&amp;ET9&amp;"!_"&amp;$DJ$3</f>
        <v>KORD MR0!_12Z-GFS</v>
      </c>
      <c r="EV9" s="58">
        <f ca="1">IFERROR(IF($C$12="C",RTD("ice.xl",,"*H",EU9,$C$5,"D",$K9,,,1),RTD("ice.xl",,"*H",EU9,$C$5,"D",$K9,,,1)*(9/5)+$C$14),"-")</f>
        <v>73.472000000000008</v>
      </c>
      <c r="EW9" s="101">
        <f t="shared" ref="EW9:EW51" si="122">EW8+1</f>
        <v>1</v>
      </c>
      <c r="EX9" s="101" t="str">
        <f t="shared" si="113"/>
        <v>KORD MR1!_12Z-GFS</v>
      </c>
      <c r="EY9" s="58">
        <f ca="1">IFERROR(IF($C$12="C",RTD("ice.xl",,"*H",EX9,$C$5,"D",$K9,,,1),RTD("ice.xl",,"*H",EX9,$C$5,"D",$K9,,,1)*(9/5)+$C$14),"-")</f>
        <v>85.604000000000013</v>
      </c>
      <c r="EZ9" s="101">
        <f t="shared" si="114"/>
        <v>2</v>
      </c>
      <c r="FA9" s="101" t="str">
        <f t="shared" si="105"/>
        <v>KORD MR2!_12Z-GFS</v>
      </c>
      <c r="FB9" s="58">
        <f ca="1">IFERROR(IF($C$12="C",RTD("ice.xl",,"*H",FA9,$C$5,"D",$K9,,,1),RTD("ice.xl",,"*H",FA9,$C$5,"D",$K9,,,1)*(9/5)+$C$14),"-")</f>
        <v>62.528000000000006</v>
      </c>
      <c r="FC9" s="101">
        <f t="shared" si="106"/>
        <v>3</v>
      </c>
      <c r="FD9" s="101" t="str">
        <f t="shared" si="99"/>
        <v>KORD MR3!_12Z-GFS</v>
      </c>
      <c r="FE9" s="105">
        <f ca="1">IFERROR(IF($C$12="C",RTD("ice.xl",,"*H",FD9,$C$5,"D",$K9,,,1),RTD("ice.xl",,"*H",FD9,$C$5,"D",$K9,,,1)*(9/5)+$C$14),"-")</f>
        <v>83.551999999999992</v>
      </c>
      <c r="FH9" s="53" t="b">
        <f t="shared" ca="1" si="72"/>
        <v>0</v>
      </c>
      <c r="FI9" s="53" t="str">
        <f t="shared" ca="1" si="73"/>
        <v>KORD MRFALSE!_18Z-GFS</v>
      </c>
      <c r="FJ9" s="103" t="str">
        <f ca="1">IFERROR(IF($C$12="C",RTD("ice.xl",,"*H",FI9,$C$5,"D",$K9,,,1),RTD("ice.xl",,"*H",FI9,$C$5,"D",$K9,,,1)*(9/5)+$C$14),"-")</f>
        <v>-</v>
      </c>
      <c r="FK9" s="101" t="b">
        <f t="shared" ca="1" si="74"/>
        <v>0</v>
      </c>
      <c r="FL9" s="101" t="str">
        <f t="shared" ca="1" si="75"/>
        <v>KORD MRFALSE!_18Z-GFS</v>
      </c>
      <c r="FM9" s="57" t="str">
        <f ca="1">IFERROR(IF($C$12="C",RTD("ice.xl",,"*H",FL9,$C$5,"D",$K9,,,1),RTD("ice.xl",,"*H",FL9,$C$5,"D",$K9,,,1)*(9/5)+$C$14),"-")</f>
        <v>-</v>
      </c>
      <c r="FN9" s="101" t="b">
        <f t="shared" ca="1" si="76"/>
        <v>0</v>
      </c>
      <c r="FO9" s="101" t="str">
        <f t="shared" ca="1" si="77"/>
        <v>KORD MRFALSE!_18Z-GFS</v>
      </c>
      <c r="FP9" s="57" t="str">
        <f ca="1">IFERROR(IF($C$12="C",RTD("ice.xl",,"*H",FO9,$C$5,"D",$K9,,,1),RTD("ice.xl",,"*H",FO9,$C$5,"D",$K9,,,1)*(9/5)+$C$14),"-")</f>
        <v>-</v>
      </c>
      <c r="FQ9" s="101" t="b">
        <f t="shared" ca="1" si="78"/>
        <v>0</v>
      </c>
      <c r="FR9" s="101" t="str">
        <f t="shared" ca="1" si="79"/>
        <v>KORD MRFALSE!_18Z-GFS</v>
      </c>
      <c r="FS9" s="57" t="str">
        <f ca="1">IFERROR(IF($C$12="C",RTD("ice.xl",,"*H",FR9,$C$5,"D",$K9,,,1),RTD("ice.xl",,"*H",FR9,$C$5,"D",$K9,,,1)*(9/5)+$C$14),"-")</f>
        <v>-</v>
      </c>
      <c r="FT9" s="101" t="b">
        <f t="shared" ca="1" si="80"/>
        <v>0</v>
      </c>
      <c r="FU9" s="101" t="str">
        <f t="shared" ca="1" si="81"/>
        <v>KORD MRFALSE!_18Z-GFS</v>
      </c>
      <c r="FV9" s="57" t="str">
        <f ca="1">IFERROR(IF($C$12="C",RTD("ice.xl",,"*H",FU9,$C$5,"D",$K9,,,1),RTD("ice.xl",,"*H",FU9,$C$5,"D",$K9,,,1)*(9/5)+$C$14),"-")</f>
        <v>-</v>
      </c>
      <c r="FW9" s="101" t="b">
        <f t="shared" ca="1" si="82"/>
        <v>0</v>
      </c>
      <c r="FX9" s="101" t="str">
        <f t="shared" ca="1" si="83"/>
        <v>KORD MRFALSE!_18Z-GFS</v>
      </c>
      <c r="FY9" s="57" t="str">
        <f ca="1">IFERROR(IF($C$12="C",RTD("ice.xl",,"*H",FX9,$C$5,"D",$K9,,,1),RTD("ice.xl",,"*H",FX9,$C$5,"D",$K9,,,1)*(9/5)+$C$14),"-")</f>
        <v>-</v>
      </c>
      <c r="FZ9" s="101" t="b">
        <f t="shared" ca="1" si="84"/>
        <v>0</v>
      </c>
      <c r="GA9" s="101" t="str">
        <f t="shared" ca="1" si="85"/>
        <v>KORD MRFALSE!_18Z-GFS</v>
      </c>
      <c r="GB9" s="57" t="str">
        <f ca="1">IFERROR(IF($C$12="C",RTD("ice.xl",,"*H",GA9,$C$5,"D",$K9,,,1),RTD("ice.xl",,"*H",GA9,$C$5,"D",$K9,,,1)*(9/5)+$C$14),"-")</f>
        <v>-</v>
      </c>
      <c r="GC9" s="101" t="b">
        <f t="shared" ca="1" si="86"/>
        <v>0</v>
      </c>
      <c r="GD9" s="101" t="str">
        <f t="shared" ca="1" si="87"/>
        <v>KORD MRFALSE!_18Z-GFS</v>
      </c>
      <c r="GE9" s="57" t="str">
        <f ca="1">IFERROR(IF($C$12="C",RTD("ice.xl",,"*H",GD9,$C$5,"D",$K9,,,1),RTD("ice.xl",,"*H",GD9,$C$5,"D",$K9,,,1)*(9/5)+$C$14),"-")</f>
        <v>-</v>
      </c>
      <c r="GF9" s="101" t="b">
        <f t="shared" ca="1" si="88"/>
        <v>0</v>
      </c>
      <c r="GG9" s="101" t="str">
        <f t="shared" ca="1" si="89"/>
        <v>KORD MRFALSE!_18Z-GFS</v>
      </c>
      <c r="GH9" s="57" t="str">
        <f ca="1">IFERROR(IF($C$12="C",RTD("ice.xl",,"*H",GG9,$C$5,"D",$K9,,,1),RTD("ice.xl",,"*H",GG9,$C$5,"D",$K9,,,1)*(9/5)+$C$14),"-")</f>
        <v>-</v>
      </c>
      <c r="GI9" s="101" t="b">
        <f t="shared" ca="1" si="90"/>
        <v>0</v>
      </c>
      <c r="GJ9" s="101" t="str">
        <f t="shared" ca="1" si="91"/>
        <v>KORD MRFALSE!_18Z-GFS</v>
      </c>
      <c r="GK9" s="57" t="str">
        <f ca="1">IFERROR(IF($C$12="C",RTD("ice.xl",,"*H",GJ9,$C$5,"D",$K9,,,1),RTD("ice.xl",,"*H",GJ9,$C$5,"D",$K9,,,1)*(9/5)+$C$14),"-")</f>
        <v>-</v>
      </c>
      <c r="GL9" s="101" t="b">
        <f t="shared" ca="1" si="92"/>
        <v>0</v>
      </c>
      <c r="GM9" s="101" t="str">
        <f t="shared" ca="1" si="93"/>
        <v>KORD MRFALSE!_18Z-GFS</v>
      </c>
      <c r="GN9" s="57" t="str">
        <f ca="1">IFERROR(IF($C$12="C",RTD("ice.xl",,"*H",GM9,$C$5,"D",$K9,,,1),RTD("ice.xl",,"*H",GM9,$C$5,"D",$K9,,,1)*(9/5)+$C$14),"-")</f>
        <v>-</v>
      </c>
      <c r="GO9" s="101" t="b">
        <f t="shared" ca="1" si="94"/>
        <v>0</v>
      </c>
      <c r="GP9" s="101" t="str">
        <f ca="1">$C$10&amp;" "&amp;"MR"&amp;GO9&amp;"!_"&amp;$FH$3</f>
        <v>KORD MRFALSE!_18Z-GFS</v>
      </c>
      <c r="GQ9" s="57" t="str">
        <f ca="1">IFERROR(IF($C$12="C",RTD("ice.xl",,"*H",GP9,$C$5,"D",$K9,,,1),RTD("ice.xl",,"*H",GP9,$C$5,"D",$K9,,,1)*(9/5)+$C$14),"-")</f>
        <v>-</v>
      </c>
      <c r="GR9" s="101">
        <f>FH21</f>
        <v>0</v>
      </c>
      <c r="GS9" s="101" t="str">
        <f t="shared" ref="GS9:GS49" si="123">$C$10&amp;" "&amp;"MR"&amp;GR9&amp;"!_"&amp;$FH$3</f>
        <v>KORD MR0!_18Z-GFS</v>
      </c>
      <c r="GT9" s="58">
        <f ca="1">IFERROR(IF($C$12="C",RTD("ice.xl",,"*H",GS9,$C$5,"D",$K9,,,1),RTD("ice.xl",,"*H",GS9,$C$5,"D",$K9,,,1)*(9/5)+$C$14),"-")</f>
        <v>84.704000000000008</v>
      </c>
      <c r="GU9" s="101">
        <f t="shared" ref="GU9:GU51" si="124">GU8+1</f>
        <v>1</v>
      </c>
      <c r="GV9" s="101" t="str">
        <f t="shared" si="115"/>
        <v>KORD MR1!_18Z-GFS</v>
      </c>
      <c r="GW9" s="58">
        <f ca="1">IFERROR(IF($C$12="C",RTD("ice.xl",,"*H",GV9,$C$5,"D",$K9,,,1),RTD("ice.xl",,"*H",GV9,$C$5,"D",$K9,,,1)*(9/5)+$C$14),"-")</f>
        <v>78.602000000000004</v>
      </c>
      <c r="GX9" s="101">
        <f t="shared" si="116"/>
        <v>2</v>
      </c>
      <c r="GY9" s="101" t="str">
        <f t="shared" si="107"/>
        <v>KORD MR2!_18Z-GFS</v>
      </c>
      <c r="GZ9" s="58">
        <f ca="1">IFERROR(IF($C$12="C",RTD("ice.xl",,"*H",GY9,$C$5,"D",$K9,,,1),RTD("ice.xl",,"*H",GY9,$C$5,"D",$K9,,,1)*(9/5)+$C$14),"-")</f>
        <v>81.463999999999999</v>
      </c>
      <c r="HA9" s="101">
        <f t="shared" si="108"/>
        <v>3</v>
      </c>
      <c r="HB9" s="101" t="str">
        <f t="shared" si="100"/>
        <v>KORD MR3!_18Z-GFS</v>
      </c>
      <c r="HC9" s="105">
        <f ca="1">IFERROR(IF($C$12="C",RTD("ice.xl",,"*H",HB9,$C$5,"D",$K9,,,1),RTD("ice.xl",,"*H",HB9,$C$5,"D",$K9,,,1)*(9/5)+$C$14),"-")</f>
        <v>71.69</v>
      </c>
    </row>
    <row r="10" spans="1:211" x14ac:dyDescent="0.35">
      <c r="C10" s="42" t="str">
        <f>'Accuracy Full Summary'!E10</f>
        <v>KORD</v>
      </c>
      <c r="F10" s="27">
        <v>0</v>
      </c>
      <c r="H10" s="131" t="str">
        <f ca="1">RTD("ice.xl", , "*H",$C$4,$L$4, "D",$K10, , , -1)</f>
        <v/>
      </c>
      <c r="I10" s="18"/>
      <c r="J10" s="56"/>
      <c r="K10" s="163">
        <f t="shared" ca="1" si="95"/>
        <v>44803</v>
      </c>
      <c r="L10" s="167" t="str">
        <f t="shared" ca="1" si="96"/>
        <v/>
      </c>
      <c r="N10" s="53" t="b">
        <f t="shared" ca="1" si="4"/>
        <v>0</v>
      </c>
      <c r="O10" s="358" t="str">
        <f t="shared" ca="1" si="5"/>
        <v>KORD MRFALSE!_00Z-GFS</v>
      </c>
      <c r="P10" s="103" t="str">
        <f ca="1">IFERROR(IF($C$12="C",RTD("ice.xl",,"*H",O10,$C$5,"D",$K10,,,1),RTD("ice.xl",,"*H",O10,$C$5,"D",$K10,,,1)*(9/5)+32),"-")</f>
        <v>-</v>
      </c>
      <c r="Q10" s="101" t="b">
        <f t="shared" ca="1" si="6"/>
        <v>0</v>
      </c>
      <c r="R10" s="101" t="str">
        <f t="shared" ca="1" si="7"/>
        <v>KORD MRFALSE!_00Z-GFS</v>
      </c>
      <c r="S10" s="57" t="str">
        <f ca="1">IFERROR(IF($C$12="C",RTD("ice.xl",,"*H",R10,$C$5,"D",$K10,,,1),RTD("ice.xl",,"*H",R10,$C$5,"D",$K10,,,1)*(9/5)+$C$14),"-")</f>
        <v>-</v>
      </c>
      <c r="T10" s="101" t="b">
        <f t="shared" ca="1" si="8"/>
        <v>0</v>
      </c>
      <c r="U10" s="101" t="str">
        <f t="shared" ca="1" si="9"/>
        <v>KORD MRFALSE!_00Z-GFS</v>
      </c>
      <c r="V10" s="57" t="str">
        <f ca="1">IFERROR(IF($C$12="C",RTD("ice.xl",,"*H",U10,$C$5,"D",$K10,,,1),RTD("ice.xl",,"*H",U10,$C$5,"D",$K10,,,1)*(9/5)+$C$14),"-")</f>
        <v>-</v>
      </c>
      <c r="W10" s="101" t="b">
        <f t="shared" ca="1" si="10"/>
        <v>0</v>
      </c>
      <c r="X10" s="101" t="str">
        <f t="shared" ca="1" si="11"/>
        <v>KORD MRFALSE!_00Z-GFS</v>
      </c>
      <c r="Y10" s="57" t="str">
        <f ca="1">IFERROR(IF($C$12="C",RTD("ice.xl",,"*H",X10,$C$5,"D",$K10,,,1),RTD("ice.xl",,"*H",X10,$C$5,"D",$K10,,,1)*(9/5)+$C$14),"-")</f>
        <v>-</v>
      </c>
      <c r="Z10" s="101" t="b">
        <f t="shared" ca="1" si="12"/>
        <v>0</v>
      </c>
      <c r="AA10" s="101" t="str">
        <f t="shared" ca="1" si="13"/>
        <v>KORD MRFALSE!_00Z-GFS</v>
      </c>
      <c r="AB10" s="57" t="str">
        <f ca="1">IFERROR(IF($C$12="C",RTD("ice.xl",,"*H",AA10,$C$5,"D",$K10,,,1),RTD("ice.xl",,"*H",AA10,$C$5,"D",$K10,,,1)*(9/5)+$C$14),"-")</f>
        <v>-</v>
      </c>
      <c r="AC10" s="101" t="b">
        <f t="shared" ca="1" si="14"/>
        <v>0</v>
      </c>
      <c r="AD10" s="101" t="str">
        <f t="shared" ca="1" si="15"/>
        <v>KORD MRFALSE!_00Z-GFS</v>
      </c>
      <c r="AE10" s="57" t="str">
        <f ca="1">IFERROR(IF($C$12="C",RTD("ice.xl",,"*H",AD10,$C$5,"D",$K10,,,1),RTD("ice.xl",,"*H",AD10,$C$5,"D",$K10,,,1)*(9/5)+$C$14),"-")</f>
        <v>-</v>
      </c>
      <c r="AF10" s="101" t="b">
        <f t="shared" ca="1" si="16"/>
        <v>0</v>
      </c>
      <c r="AG10" s="101" t="str">
        <f t="shared" ca="1" si="17"/>
        <v>KORD MRFALSE!_00Z-GFS</v>
      </c>
      <c r="AH10" s="57" t="str">
        <f ca="1">IFERROR(IF($C$12="C",RTD("ice.xl",,"*H",AG10,$C$5,"D",$K10,,,1),RTD("ice.xl",,"*H",AG10,$C$5,"D",$K10,,,1)*(9/5)+$C$14),"-")</f>
        <v>-</v>
      </c>
      <c r="AI10" s="101" t="b">
        <f t="shared" ca="1" si="18"/>
        <v>0</v>
      </c>
      <c r="AJ10" s="101" t="str">
        <f t="shared" ca="1" si="19"/>
        <v>KORD MRFALSE!_00Z-GFS</v>
      </c>
      <c r="AK10" s="57" t="str">
        <f ca="1">IFERROR(IF($C$12="C",RTD("ice.xl",,"*H",AJ10,$C$5,"D",$K10,,,1),RTD("ice.xl",,"*H",AJ10,$C$5,"D",$K10,,,1)*(9/5)+$C$14),"-")</f>
        <v>-</v>
      </c>
      <c r="AL10" s="101" t="b">
        <f t="shared" ca="1" si="20"/>
        <v>0</v>
      </c>
      <c r="AM10" s="101" t="str">
        <f t="shared" ca="1" si="21"/>
        <v>KORD MRFALSE!_00Z-GFS</v>
      </c>
      <c r="AN10" s="57" t="str">
        <f ca="1">IFERROR(IF($C$12="C",RTD("ice.xl",,"*H",AM10,$C$5,"D",$K10,,,1),RTD("ice.xl",,"*H",AM10,$C$5,"D",$K10,,,1)*(9/5)+$C$14),"-")</f>
        <v>-</v>
      </c>
      <c r="AO10" s="101" t="b">
        <f t="shared" ca="1" si="22"/>
        <v>0</v>
      </c>
      <c r="AP10" s="101" t="str">
        <f t="shared" ca="1" si="23"/>
        <v>KORD MRFALSE!_00Z-GFS</v>
      </c>
      <c r="AQ10" s="57" t="str">
        <f ca="1">IFERROR(IF($C$12="C",RTD("ice.xl",,"*H",AP10,$C$5,"D",$K10,,,1),RTD("ice.xl",,"*H",AP10,$C$5,"D",$K10,,,1)*(9/5)+$C$14),"-")</f>
        <v>-</v>
      </c>
      <c r="AR10" s="101" t="b">
        <f t="shared" ca="1" si="24"/>
        <v>0</v>
      </c>
      <c r="AS10" s="101" t="str">
        <f t="shared" ca="1" si="25"/>
        <v>KORD MRFALSE!_00Z-GFS</v>
      </c>
      <c r="AT10" s="57" t="str">
        <f ca="1">IFERROR(IF($C$12="C",RTD("ice.xl",,"*H",AS10,$C$5,"D",$K10,,,1),RTD("ice.xl",,"*H",AS10,$C$5,"D",$K10,,,1)*(9/5)+$C$14),"-")</f>
        <v>-</v>
      </c>
      <c r="AU10" s="101">
        <f t="shared" ref="AU10" si="125">N21</f>
        <v>0</v>
      </c>
      <c r="AV10" s="101" t="str">
        <f t="shared" ref="AV10:AV49" si="126">$C$10&amp;" "&amp;"MR"&amp;AU10&amp;"!_"&amp;$N$3</f>
        <v>KORD MR0!_00Z-GFS</v>
      </c>
      <c r="AW10" s="58">
        <f ca="1">IFERROR(IF($C$12="C",RTD("ice.xl",,"*H",AV10,$C$5,"D",$K10,,,1),RTD("ice.xl",,"*H",AV10,$C$5,"D",$K10,,,1)*(9/5)+$C$14),"-")</f>
        <v>78.385999999999996</v>
      </c>
      <c r="AX10" s="101">
        <f t="shared" ref="AX10:AX51" si="127">AX9+1</f>
        <v>1</v>
      </c>
      <c r="AY10" s="101" t="str">
        <f t="shared" si="117"/>
        <v>KORD MR1!_00Z-GFS</v>
      </c>
      <c r="AZ10" s="58">
        <f ca="1">IFERROR(IF($C$12="C",RTD("ice.xl",,"*H",AY10,$C$5,"D",$K10,,,1),RTD("ice.xl",,"*H",AY10,$C$5,"D",$K10,,,1)*(9/5)+$C$14),"-")</f>
        <v>68.756</v>
      </c>
      <c r="BA10" s="101">
        <f t="shared" si="118"/>
        <v>2</v>
      </c>
      <c r="BB10" s="101" t="str">
        <f t="shared" si="109"/>
        <v>KORD MR2!_00Z-GFS</v>
      </c>
      <c r="BC10" s="58">
        <f ca="1">IFERROR(IF($C$12="C",RTD("ice.xl",,"*H",BB10,$C$5,"D",$K10,,,1),RTD("ice.xl",,"*H",BB10,$C$5,"D",$K10,,,1)*(9/5)+$C$14),"-")</f>
        <v>74.984000000000009</v>
      </c>
      <c r="BD10" s="101">
        <f t="shared" si="110"/>
        <v>3</v>
      </c>
      <c r="BE10" s="101" t="str">
        <f t="shared" si="101"/>
        <v>KORD MR3!_00Z-GFS</v>
      </c>
      <c r="BF10" s="58">
        <f ca="1">IFERROR(IF($C$12="C",RTD("ice.xl",,"*H",BE10,$C$5,"D",$K10,,,1),RTD("ice.xl",,"*H",BE10,$C$5,"D",$K10,,,1)*(9/5)+$C$14),"-")</f>
        <v>63.176000000000002</v>
      </c>
      <c r="BG10" s="101">
        <f t="shared" si="102"/>
        <v>4</v>
      </c>
      <c r="BH10" s="101" t="str">
        <f t="shared" si="97"/>
        <v>KORD MR4!_00Z-GFS</v>
      </c>
      <c r="BI10" s="105">
        <f ca="1">IFERROR(IF($C$12="C",RTD("ice.xl",,"*H",BH10,$C$5,"D",$K10,,,1),RTD("ice.xl",,"*H",BH10,$C$5,"D",$K10,,,1)*(9/5)+$C$14),"-")</f>
        <v>61.34</v>
      </c>
      <c r="BL10" s="53" t="b">
        <f t="shared" ca="1" si="26"/>
        <v>0</v>
      </c>
      <c r="BM10" s="53" t="str">
        <f t="shared" ca="1" si="27"/>
        <v>KORD MRFALSE!_06Z-GFS</v>
      </c>
      <c r="BN10" s="103" t="str">
        <f ca="1">IFERROR(IF($C$12="C",RTD("ice.xl",,"*H",BM10,$C$5,"D",$K10,,,1),RTD("ice.xl",,"*H",BM10,$C$5,"D",$K10,,,1)*(9/5)+$C$14),"-")</f>
        <v>-</v>
      </c>
      <c r="BO10" s="101" t="b">
        <f t="shared" ca="1" si="28"/>
        <v>0</v>
      </c>
      <c r="BP10" s="101" t="str">
        <f t="shared" ca="1" si="29"/>
        <v>KORD MRFALSE!_06Z-GFS</v>
      </c>
      <c r="BQ10" s="57" t="str">
        <f ca="1">IFERROR(IF($C$12="C",RTD("ice.xl",,"*H",BP10,$C$5,"D",$K10,,,1),RTD("ice.xl",,"*H",BP10,$C$5,"D",$K10,,,1)*(9/5)+$C$14),"-")</f>
        <v>-</v>
      </c>
      <c r="BR10" s="101" t="b">
        <f t="shared" ca="1" si="30"/>
        <v>0</v>
      </c>
      <c r="BS10" s="101" t="str">
        <f t="shared" ca="1" si="31"/>
        <v>KORD MRFALSE!_06Z-GFS</v>
      </c>
      <c r="BT10" s="57" t="str">
        <f ca="1">IFERROR(IF($C$12="C",RTD("ice.xl",,"*H",BS10,$C$5,"D",$K10,,,1),RTD("ice.xl",,"*H",BS10,$C$5,"D",$K10,,,1)*(9/5)+$C$14),"-")</f>
        <v>-</v>
      </c>
      <c r="BU10" s="101" t="b">
        <f t="shared" ca="1" si="32"/>
        <v>0</v>
      </c>
      <c r="BV10" s="101" t="str">
        <f t="shared" ca="1" si="33"/>
        <v>KORD MRFALSE!_06Z-GFS</v>
      </c>
      <c r="BW10" s="57" t="str">
        <f ca="1">IFERROR(IF($C$12="C",RTD("ice.xl",,"*H",BV10,$C$5,"D",$K10,,,1),RTD("ice.xl",,"*H",BV10,$C$5,"D",$K10,,,1)*(9/5)+$C$14),"-")</f>
        <v>-</v>
      </c>
      <c r="BX10" s="101" t="b">
        <f t="shared" ca="1" si="34"/>
        <v>0</v>
      </c>
      <c r="BY10" s="101" t="str">
        <f t="shared" ca="1" si="35"/>
        <v>KORD MRFALSE!_06Z-GFS</v>
      </c>
      <c r="BZ10" s="57" t="str">
        <f ca="1">IFERROR(IF($C$12="C",RTD("ice.xl",,"*H",BY10,$C$5,"D",$K10,,,1),RTD("ice.xl",,"*H",BY10,$C$5,"D",$K10,,,1)*(9/5)+$C$14),"-")</f>
        <v>-</v>
      </c>
      <c r="CA10" s="101" t="b">
        <f t="shared" ca="1" si="36"/>
        <v>0</v>
      </c>
      <c r="CB10" s="101" t="str">
        <f t="shared" ca="1" si="37"/>
        <v>KORD MRFALSE!_06Z-GFS</v>
      </c>
      <c r="CC10" s="57" t="str">
        <f ca="1">IFERROR(IF($C$12="C",RTD("ice.xl",,"*H",CB10,$C$5,"D",$K10,,,1),RTD("ice.xl",,"*H",CB10,$C$5,"D",$K10,,,1)*(9/5)+$C$14),"-")</f>
        <v>-</v>
      </c>
      <c r="CD10" s="101" t="b">
        <f t="shared" ca="1" si="38"/>
        <v>0</v>
      </c>
      <c r="CE10" s="101" t="str">
        <f t="shared" ca="1" si="39"/>
        <v>KORD MRFALSE!_06Z-GFS</v>
      </c>
      <c r="CF10" s="57" t="str">
        <f ca="1">IFERROR(IF($C$12="C",RTD("ice.xl",,"*H",CE10,$C$5,"D",$K10,,,1),RTD("ice.xl",,"*H",CE10,$C$5,"D",$K10,,,1)*(9/5)+$C$14),"-")</f>
        <v>-</v>
      </c>
      <c r="CG10" s="101" t="b">
        <f t="shared" ca="1" si="40"/>
        <v>0</v>
      </c>
      <c r="CH10" s="101" t="str">
        <f t="shared" ca="1" si="41"/>
        <v>KORD MRFALSE!_06Z-GFS</v>
      </c>
      <c r="CI10" s="57" t="str">
        <f ca="1">IFERROR(IF($C$12="C",RTD("ice.xl",,"*H",CH10,$C$5,"D",$K10,,,1),RTD("ice.xl",,"*H",CH10,$C$5,"D",$K10,,,1)*(9/5)+$C$14),"-")</f>
        <v>-</v>
      </c>
      <c r="CJ10" s="101" t="b">
        <f t="shared" ca="1" si="42"/>
        <v>0</v>
      </c>
      <c r="CK10" s="101" t="str">
        <f t="shared" ca="1" si="43"/>
        <v>KORD MRFALSE!_06Z-GFS</v>
      </c>
      <c r="CL10" s="57" t="str">
        <f ca="1">IFERROR(IF($C$12="C",RTD("ice.xl",,"*H",CK10,$C$5,"D",$K10,,,1),RTD("ice.xl",,"*H",CK10,$C$5,"D",$K10,,,1)*(9/5)+$C$14),"-")</f>
        <v>-</v>
      </c>
      <c r="CM10" s="101" t="b">
        <f t="shared" ca="1" si="44"/>
        <v>0</v>
      </c>
      <c r="CN10" s="101" t="str">
        <f t="shared" ca="1" si="45"/>
        <v>KORD MRFALSE!_06Z-GFS</v>
      </c>
      <c r="CO10" s="57" t="str">
        <f ca="1">IFERROR(IF($C$12="C",RTD("ice.xl",,"*H",CN10,$C$5,"D",$K10,,,1),RTD("ice.xl",,"*H",CN10,$C$5,"D",$K10,,,1)*(9/5)+$C$14),"-")</f>
        <v>-</v>
      </c>
      <c r="CP10" s="101" t="b">
        <f t="shared" ca="1" si="46"/>
        <v>0</v>
      </c>
      <c r="CQ10" s="101" t="str">
        <f t="shared" ca="1" si="47"/>
        <v>KORD MRFALSE!_06Z-GFS</v>
      </c>
      <c r="CR10" s="57" t="str">
        <f ca="1">IFERROR(IF($C$12="C",RTD("ice.xl",,"*H",CQ10,$C$5,"D",$K10,,,1),RTD("ice.xl",,"*H",CQ10,$C$5,"D",$K10,,,1)*(9/5)+$C$14),"-")</f>
        <v>-</v>
      </c>
      <c r="CS10" s="101">
        <f t="shared" si="48"/>
        <v>0</v>
      </c>
      <c r="CT10" s="101" t="str">
        <f t="shared" ref="CT10:CT49" si="128">$C$10&amp;" "&amp;"MR"&amp;CS10&amp;"!_"&amp;$BL$3</f>
        <v>KORD MR0!_06Z-GFS</v>
      </c>
      <c r="CU10" s="58">
        <f ca="1">IFERROR(IF($C$12="C",RTD("ice.xl",,"*H",CT10,$C$5,"D",$K10,,,1),RTD("ice.xl",,"*H",CT10,$C$5,"D",$K10,,,1)*(9/5)+$C$14),"-")</f>
        <v>64.903999999999996</v>
      </c>
      <c r="CV10" s="101">
        <f t="shared" ref="CV10:CV51" si="129">CV9+1</f>
        <v>1</v>
      </c>
      <c r="CW10" s="101" t="str">
        <f t="shared" si="119"/>
        <v>KORD MR1!_06Z-GFS</v>
      </c>
      <c r="CX10" s="58">
        <f ca="1">IFERROR(IF($C$12="C",RTD("ice.xl",,"*H",CW10,$C$5,"D",$K10,,,1),RTD("ice.xl",,"*H",CW10,$C$5,"D",$K10,,,1)*(9/5)+$C$14),"-")</f>
        <v>74.12</v>
      </c>
      <c r="CY10" s="101">
        <f t="shared" si="120"/>
        <v>2</v>
      </c>
      <c r="CZ10" s="101" t="str">
        <f t="shared" si="111"/>
        <v>KORD MR2!_06Z-GFS</v>
      </c>
      <c r="DA10" s="58">
        <f ca="1">IFERROR(IF($C$12="C",RTD("ice.xl",,"*H",CZ10,$C$5,"D",$K10,,,1),RTD("ice.xl",,"*H",CZ10,$C$5,"D",$K10,,,1)*(9/5)+$C$14),"-")</f>
        <v>74.372</v>
      </c>
      <c r="DB10" s="101">
        <f t="shared" si="112"/>
        <v>3</v>
      </c>
      <c r="DC10" s="101" t="str">
        <f t="shared" si="103"/>
        <v>KORD MR3!_06Z-GFS</v>
      </c>
      <c r="DD10" s="58">
        <f ca="1">IFERROR(IF($C$12="C",RTD("ice.xl",,"*H",DC10,$C$5,"D",$K10,,,1),RTD("ice.xl",,"*H",DC10,$C$5,"D",$K10,,,1)*(9/5)+$C$14),"-")</f>
        <v>67.099999999999994</v>
      </c>
      <c r="DE10" s="101">
        <f t="shared" si="104"/>
        <v>4</v>
      </c>
      <c r="DF10" s="101" t="str">
        <f t="shared" si="98"/>
        <v>KORD MR4!_06Z-GFS</v>
      </c>
      <c r="DG10" s="105">
        <f ca="1">IFERROR(IF($C$12="C",RTD("ice.xl",,"*H",DF10,$C$5,"D",$K10,,,1),RTD("ice.xl",,"*H",DF10,$C$5,"D",$K10,,,1)*(9/5)+$C$14),"-")</f>
        <v>60.242000000000004</v>
      </c>
      <c r="DJ10" s="53" t="b">
        <f t="shared" ca="1" si="49"/>
        <v>0</v>
      </c>
      <c r="DK10" s="53" t="str">
        <f t="shared" ca="1" si="50"/>
        <v>KORD MRFALSE!_12Z-GFS</v>
      </c>
      <c r="DL10" s="103" t="str">
        <f ca="1">IFERROR(IF($C$12="C",RTD("ice.xl",,"*H",DK10,$C$5,"D",$K10,,,1),RTD("ice.xl",,"*H",DK10,$C$5,"D",$K10,,,1)*(9/5)+$C$14),"-")</f>
        <v>-</v>
      </c>
      <c r="DM10" s="101" t="b">
        <f t="shared" ca="1" si="51"/>
        <v>0</v>
      </c>
      <c r="DN10" s="101" t="str">
        <f t="shared" ca="1" si="52"/>
        <v>KORD MRFALSE!_12Z-GFS</v>
      </c>
      <c r="DO10" s="57" t="str">
        <f ca="1">IFERROR(IF($C$12="C",RTD("ice.xl",,"*H",DN10,$C$5,"D",$K10,,,1),RTD("ice.xl",,"*H",DN10,$C$5,"D",$K10,,,1)*(9/5)+$C$14),"-")</f>
        <v>-</v>
      </c>
      <c r="DP10" s="101" t="b">
        <f t="shared" ca="1" si="53"/>
        <v>0</v>
      </c>
      <c r="DQ10" s="101" t="str">
        <f t="shared" ca="1" si="54"/>
        <v>KORD MRFALSE!_12Z-GFS</v>
      </c>
      <c r="DR10" s="57" t="str">
        <f ca="1">IFERROR(IF($C$12="C",RTD("ice.xl",,"*H",DQ10,$C$5,"D",$K10,,,1),RTD("ice.xl",,"*H",DQ10,$C$5,"D",$K10,,,1)*(9/5)+$C$14),"-")</f>
        <v>-</v>
      </c>
      <c r="DS10" s="101" t="b">
        <f t="shared" ca="1" si="55"/>
        <v>0</v>
      </c>
      <c r="DT10" s="101" t="str">
        <f t="shared" ca="1" si="56"/>
        <v>KORD MRFALSE!_12Z-GFS</v>
      </c>
      <c r="DU10" s="57" t="str">
        <f ca="1">IFERROR(IF($C$12="C",RTD("ice.xl",,"*H",DT10,$C$5,"D",$K10,,,1),RTD("ice.xl",,"*H",DT10,$C$5,"D",$K10,,,1)*(9/5)+$C$14),"-")</f>
        <v>-</v>
      </c>
      <c r="DV10" s="101" t="b">
        <f t="shared" ca="1" si="57"/>
        <v>0</v>
      </c>
      <c r="DW10" s="101" t="str">
        <f t="shared" ca="1" si="58"/>
        <v>KORD MRFALSE!_12Z-GFS</v>
      </c>
      <c r="DX10" s="57" t="str">
        <f ca="1">IFERROR(IF($C$12="C",RTD("ice.xl",,"*H",DW10,$C$5,"D",$K10,,,1),RTD("ice.xl",,"*H",DW10,$C$5,"D",$K10,,,1)*(9/5)+$C$14),"-")</f>
        <v>-</v>
      </c>
      <c r="DY10" s="101" t="b">
        <f t="shared" ca="1" si="59"/>
        <v>0</v>
      </c>
      <c r="DZ10" s="101" t="str">
        <f t="shared" ca="1" si="60"/>
        <v>KORD MRFALSE!_12Z-GFS</v>
      </c>
      <c r="EA10" s="57" t="str">
        <f ca="1">IFERROR(IF($C$12="C",RTD("ice.xl",,"*H",DZ10,$C$5,"D",$K10,,,1),RTD("ice.xl",,"*H",DZ10,$C$5,"D",$K10,,,1)*(9/5)+$C$14),"-")</f>
        <v>-</v>
      </c>
      <c r="EB10" s="101" t="b">
        <f t="shared" ca="1" si="61"/>
        <v>0</v>
      </c>
      <c r="EC10" s="101" t="str">
        <f t="shared" ca="1" si="62"/>
        <v>KORD MRFALSE!_12Z-GFS</v>
      </c>
      <c r="ED10" s="57" t="str">
        <f ca="1">IFERROR(IF($C$12="C",RTD("ice.xl",,"*H",EC10,$C$5,"D",$K10,,,1),RTD("ice.xl",,"*H",EC10,$C$5,"D",$K10,,,1)*(9/5)+$C$14),"-")</f>
        <v>-</v>
      </c>
      <c r="EE10" s="101" t="b">
        <f t="shared" ca="1" si="63"/>
        <v>0</v>
      </c>
      <c r="EF10" s="101" t="str">
        <f t="shared" ca="1" si="64"/>
        <v>KORD MRFALSE!_12Z-GFS</v>
      </c>
      <c r="EG10" s="57" t="str">
        <f ca="1">IFERROR(IF($C$12="C",RTD("ice.xl",,"*H",EF10,$C$5,"D",$K10,,,1),RTD("ice.xl",,"*H",EF10,$C$5,"D",$K10,,,1)*(9/5)+$C$14),"-")</f>
        <v>-</v>
      </c>
      <c r="EH10" s="101" t="b">
        <f t="shared" ca="1" si="65"/>
        <v>0</v>
      </c>
      <c r="EI10" s="101" t="str">
        <f t="shared" ca="1" si="66"/>
        <v>KORD MRFALSE!_12Z-GFS</v>
      </c>
      <c r="EJ10" s="57" t="str">
        <f ca="1">IFERROR(IF($C$12="C",RTD("ice.xl",,"*H",EI10,$C$5,"D",$K10,,,1),RTD("ice.xl",,"*H",EI10,$C$5,"D",$K10,,,1)*(9/5)+$C$14),"-")</f>
        <v>-</v>
      </c>
      <c r="EK10" s="101" t="b">
        <f t="shared" ca="1" si="67"/>
        <v>0</v>
      </c>
      <c r="EL10" s="101" t="str">
        <f t="shared" ca="1" si="68"/>
        <v>KORD MRFALSE!_12Z-GFS</v>
      </c>
      <c r="EM10" s="57" t="str">
        <f ca="1">IFERROR(IF($C$12="C",RTD("ice.xl",,"*H",EL10,$C$5,"D",$K10,,,1),RTD("ice.xl",,"*H",EL10,$C$5,"D",$K10,,,1)*(9/5)+$C$14),"-")</f>
        <v>-</v>
      </c>
      <c r="EN10" s="101" t="b">
        <f t="shared" ca="1" si="69"/>
        <v>0</v>
      </c>
      <c r="EO10" s="101" t="str">
        <f t="shared" ca="1" si="70"/>
        <v>KORD MRFALSE!_12Z-GFS</v>
      </c>
      <c r="EP10" s="57" t="str">
        <f ca="1">IFERROR(IF($C$12="C",RTD("ice.xl",,"*H",EO10,$C$5,"D",$K10,,,1),RTD("ice.xl",,"*H",EO10,$C$5,"D",$K10,,,1)*(9/5)+$C$14),"-")</f>
        <v>-</v>
      </c>
      <c r="EQ10" s="101">
        <f t="shared" si="71"/>
        <v>0</v>
      </c>
      <c r="ER10" s="101" t="str">
        <f t="shared" ref="ER10:ER49" si="130">$C$10&amp;" "&amp;"MR"&amp;EQ10&amp;"!_"&amp;$DJ$3</f>
        <v>KORD MR0!_12Z-GFS</v>
      </c>
      <c r="ES10" s="58">
        <f ca="1">IFERROR(IF($C$12="C",RTD("ice.xl",,"*H",ER10,$C$5,"D",$K10,,,1),RTD("ice.xl",,"*H",ER10,$C$5,"D",$K10,,,1)*(9/5)+$C$14),"-")</f>
        <v>81.5</v>
      </c>
      <c r="ET10" s="101">
        <f t="shared" ref="ET10:ET51" si="131">ET9+1</f>
        <v>1</v>
      </c>
      <c r="EU10" s="101" t="str">
        <f t="shared" si="121"/>
        <v>KORD MR1!_12Z-GFS</v>
      </c>
      <c r="EV10" s="58">
        <f ca="1">IFERROR(IF($C$12="C",RTD("ice.xl",,"*H",EU10,$C$5,"D",$K10,,,1),RTD("ice.xl",,"*H",EU10,$C$5,"D",$K10,,,1)*(9/5)+$C$14),"-")</f>
        <v>80.347999999999999</v>
      </c>
      <c r="EW10" s="101">
        <f t="shared" si="122"/>
        <v>2</v>
      </c>
      <c r="EX10" s="101" t="str">
        <f t="shared" si="113"/>
        <v>KORD MR2!_12Z-GFS</v>
      </c>
      <c r="EY10" s="58">
        <f ca="1">IFERROR(IF($C$12="C",RTD("ice.xl",,"*H",EX10,$C$5,"D",$K10,,,1),RTD("ice.xl",,"*H",EX10,$C$5,"D",$K10,,,1)*(9/5)+$C$14),"-")</f>
        <v>65.84</v>
      </c>
      <c r="EZ10" s="101">
        <f t="shared" si="114"/>
        <v>3</v>
      </c>
      <c r="FA10" s="101" t="str">
        <f t="shared" si="105"/>
        <v>KORD MR3!_12Z-GFS</v>
      </c>
      <c r="FB10" s="58">
        <f ca="1">IFERROR(IF($C$12="C",RTD("ice.xl",,"*H",FA10,$C$5,"D",$K10,,,1),RTD("ice.xl",,"*H",FA10,$C$5,"D",$K10,,,1)*(9/5)+$C$14),"-")</f>
        <v>82.075999999999993</v>
      </c>
      <c r="FC10" s="101">
        <f t="shared" si="106"/>
        <v>4</v>
      </c>
      <c r="FD10" s="101" t="str">
        <f t="shared" si="99"/>
        <v>KORD MR4!_12Z-GFS</v>
      </c>
      <c r="FE10" s="105">
        <f ca="1">IFERROR(IF($C$12="C",RTD("ice.xl",,"*H",FD10,$C$5,"D",$K10,,,1),RTD("ice.xl",,"*H",FD10,$C$5,"D",$K10,,,1)*(9/5)+$C$14),"-")</f>
        <v>74.408000000000001</v>
      </c>
      <c r="FH10" s="53" t="b">
        <f t="shared" ca="1" si="72"/>
        <v>0</v>
      </c>
      <c r="FI10" s="53" t="str">
        <f t="shared" ca="1" si="73"/>
        <v>KORD MRFALSE!_18Z-GFS</v>
      </c>
      <c r="FJ10" s="103" t="str">
        <f ca="1">IFERROR(IF($C$12="C",RTD("ice.xl",,"*H",FI10,$C$5,"D",$K10,,,1),RTD("ice.xl",,"*H",FI10,$C$5,"D",$K10,,,1)*(9/5)+$C$14),"-")</f>
        <v>-</v>
      </c>
      <c r="FK10" s="101" t="b">
        <f t="shared" ca="1" si="74"/>
        <v>0</v>
      </c>
      <c r="FL10" s="101" t="str">
        <f t="shared" ca="1" si="75"/>
        <v>KORD MRFALSE!_18Z-GFS</v>
      </c>
      <c r="FM10" s="57" t="str">
        <f ca="1">IFERROR(IF($C$12="C",RTD("ice.xl",,"*H",FL10,$C$5,"D",$K10,,,1),RTD("ice.xl",,"*H",FL10,$C$5,"D",$K10,,,1)*(9/5)+$C$14),"-")</f>
        <v>-</v>
      </c>
      <c r="FN10" s="101" t="b">
        <f t="shared" ca="1" si="76"/>
        <v>0</v>
      </c>
      <c r="FO10" s="101" t="str">
        <f t="shared" ca="1" si="77"/>
        <v>KORD MRFALSE!_18Z-GFS</v>
      </c>
      <c r="FP10" s="57" t="str">
        <f ca="1">IFERROR(IF($C$12="C",RTD("ice.xl",,"*H",FO10,$C$5,"D",$K10,,,1),RTD("ice.xl",,"*H",FO10,$C$5,"D",$K10,,,1)*(9/5)+$C$14),"-")</f>
        <v>-</v>
      </c>
      <c r="FQ10" s="101" t="b">
        <f t="shared" ca="1" si="78"/>
        <v>0</v>
      </c>
      <c r="FR10" s="101" t="str">
        <f t="shared" ca="1" si="79"/>
        <v>KORD MRFALSE!_18Z-GFS</v>
      </c>
      <c r="FS10" s="57" t="str">
        <f ca="1">IFERROR(IF($C$12="C",RTD("ice.xl",,"*H",FR10,$C$5,"D",$K10,,,1),RTD("ice.xl",,"*H",FR10,$C$5,"D",$K10,,,1)*(9/5)+$C$14),"-")</f>
        <v>-</v>
      </c>
      <c r="FT10" s="101" t="b">
        <f t="shared" ca="1" si="80"/>
        <v>0</v>
      </c>
      <c r="FU10" s="101" t="str">
        <f t="shared" ca="1" si="81"/>
        <v>KORD MRFALSE!_18Z-GFS</v>
      </c>
      <c r="FV10" s="57" t="str">
        <f ca="1">IFERROR(IF($C$12="C",RTD("ice.xl",,"*H",FU10,$C$5,"D",$K10,,,1),RTD("ice.xl",,"*H",FU10,$C$5,"D",$K10,,,1)*(9/5)+$C$14),"-")</f>
        <v>-</v>
      </c>
      <c r="FW10" s="101" t="b">
        <f t="shared" ca="1" si="82"/>
        <v>0</v>
      </c>
      <c r="FX10" s="101" t="str">
        <f t="shared" ca="1" si="83"/>
        <v>KORD MRFALSE!_18Z-GFS</v>
      </c>
      <c r="FY10" s="57" t="str">
        <f ca="1">IFERROR(IF($C$12="C",RTD("ice.xl",,"*H",FX10,$C$5,"D",$K10,,,1),RTD("ice.xl",,"*H",FX10,$C$5,"D",$K10,,,1)*(9/5)+$C$14),"-")</f>
        <v>-</v>
      </c>
      <c r="FZ10" s="101" t="b">
        <f t="shared" ca="1" si="84"/>
        <v>0</v>
      </c>
      <c r="GA10" s="101" t="str">
        <f t="shared" ca="1" si="85"/>
        <v>KORD MRFALSE!_18Z-GFS</v>
      </c>
      <c r="GB10" s="57" t="str">
        <f ca="1">IFERROR(IF($C$12="C",RTD("ice.xl",,"*H",GA10,$C$5,"D",$K10,,,1),RTD("ice.xl",,"*H",GA10,$C$5,"D",$K10,,,1)*(9/5)+$C$14),"-")</f>
        <v>-</v>
      </c>
      <c r="GC10" s="101" t="b">
        <f t="shared" ca="1" si="86"/>
        <v>0</v>
      </c>
      <c r="GD10" s="101" t="str">
        <f t="shared" ca="1" si="87"/>
        <v>KORD MRFALSE!_18Z-GFS</v>
      </c>
      <c r="GE10" s="57" t="str">
        <f ca="1">IFERROR(IF($C$12="C",RTD("ice.xl",,"*H",GD10,$C$5,"D",$K10,,,1),RTD("ice.xl",,"*H",GD10,$C$5,"D",$K10,,,1)*(9/5)+$C$14),"-")</f>
        <v>-</v>
      </c>
      <c r="GF10" s="101" t="b">
        <f t="shared" ca="1" si="88"/>
        <v>0</v>
      </c>
      <c r="GG10" s="101" t="str">
        <f t="shared" ca="1" si="89"/>
        <v>KORD MRFALSE!_18Z-GFS</v>
      </c>
      <c r="GH10" s="57" t="str">
        <f ca="1">IFERROR(IF($C$12="C",RTD("ice.xl",,"*H",GG10,$C$5,"D",$K10,,,1),RTD("ice.xl",,"*H",GG10,$C$5,"D",$K10,,,1)*(9/5)+$C$14),"-")</f>
        <v>-</v>
      </c>
      <c r="GI10" s="101" t="b">
        <f t="shared" ca="1" si="90"/>
        <v>0</v>
      </c>
      <c r="GJ10" s="101" t="str">
        <f t="shared" ca="1" si="91"/>
        <v>KORD MRFALSE!_18Z-GFS</v>
      </c>
      <c r="GK10" s="57" t="str">
        <f ca="1">IFERROR(IF($C$12="C",RTD("ice.xl",,"*H",GJ10,$C$5,"D",$K10,,,1),RTD("ice.xl",,"*H",GJ10,$C$5,"D",$K10,,,1)*(9/5)+$C$14),"-")</f>
        <v>-</v>
      </c>
      <c r="GL10" s="101" t="b">
        <f t="shared" ca="1" si="92"/>
        <v>0</v>
      </c>
      <c r="GM10" s="101" t="str">
        <f t="shared" ca="1" si="93"/>
        <v>KORD MRFALSE!_18Z-GFS</v>
      </c>
      <c r="GN10" s="57" t="str">
        <f ca="1">IFERROR(IF($C$12="C",RTD("ice.xl",,"*H",GM10,$C$5,"D",$K10,,,1),RTD("ice.xl",,"*H",GM10,$C$5,"D",$K10,,,1)*(9/5)+$C$14),"-")</f>
        <v>-</v>
      </c>
      <c r="GO10" s="101">
        <f t="shared" si="94"/>
        <v>0</v>
      </c>
      <c r="GP10" s="101" t="str">
        <f t="shared" ref="GP10:GP49" si="132">$C$10&amp;" "&amp;"MR"&amp;GO10&amp;"!_"&amp;$FH$3</f>
        <v>KORD MR0!_18Z-GFS</v>
      </c>
      <c r="GQ10" s="58">
        <f ca="1">IFERROR(IF($C$12="C",RTD("ice.xl",,"*H",GP10,$C$5,"D",$K10,,,1),RTD("ice.xl",,"*H",GP10,$C$5,"D",$K10,,,1)*(9/5)+$C$14),"-")</f>
        <v>82.183999999999997</v>
      </c>
      <c r="GR10" s="101">
        <f t="shared" ref="GR10:GR51" si="133">GR9+1</f>
        <v>1</v>
      </c>
      <c r="GS10" s="101" t="str">
        <f t="shared" si="123"/>
        <v>KORD MR1!_18Z-GFS</v>
      </c>
      <c r="GT10" s="58">
        <f ca="1">IFERROR(IF($C$12="C",RTD("ice.xl",,"*H",GS10,$C$5,"D",$K10,,,1),RTD("ice.xl",,"*H",GS10,$C$5,"D",$K10,,,1)*(9/5)+$C$14),"-")</f>
        <v>79.231999999999999</v>
      </c>
      <c r="GU10" s="101">
        <f t="shared" si="124"/>
        <v>2</v>
      </c>
      <c r="GV10" s="101" t="str">
        <f t="shared" si="115"/>
        <v>KORD MR2!_18Z-GFS</v>
      </c>
      <c r="GW10" s="58">
        <f ca="1">IFERROR(IF($C$12="C",RTD("ice.xl",,"*H",GV10,$C$5,"D",$K10,,,1),RTD("ice.xl",,"*H",GV10,$C$5,"D",$K10,,,1)*(9/5)+$C$14),"-")</f>
        <v>82.561999999999998</v>
      </c>
      <c r="GX10" s="101">
        <f t="shared" si="116"/>
        <v>3</v>
      </c>
      <c r="GY10" s="101" t="str">
        <f t="shared" si="107"/>
        <v>KORD MR3!_18Z-GFS</v>
      </c>
      <c r="GZ10" s="58">
        <f ca="1">IFERROR(IF($C$12="C",RTD("ice.xl",,"*H",GY10,$C$5,"D",$K10,,,1),RTD("ice.xl",,"*H",GY10,$C$5,"D",$K10,,,1)*(9/5)+$C$14),"-")</f>
        <v>68.647999999999996</v>
      </c>
      <c r="HA10" s="101">
        <f t="shared" si="108"/>
        <v>4</v>
      </c>
      <c r="HB10" s="101" t="str">
        <f t="shared" si="100"/>
        <v>KORD MR4!_18Z-GFS</v>
      </c>
      <c r="HC10" s="105">
        <f ca="1">IFERROR(IF($C$12="C",RTD("ice.xl",,"*H",HB10,$C$5,"D",$K10,,,1),RTD("ice.xl",,"*H",HB10,$C$5,"D",$K10,,,1)*(9/5)+$C$14),"-")</f>
        <v>75.668000000000006</v>
      </c>
    </row>
    <row r="11" spans="1:211" x14ac:dyDescent="0.35">
      <c r="C11" s="42"/>
      <c r="F11" s="27">
        <v>0</v>
      </c>
      <c r="H11" s="131" t="str">
        <f ca="1">RTD("ice.xl", , "*H",$C$4,$L$4, "D",$K11, , , -1)</f>
        <v/>
      </c>
      <c r="I11" s="18"/>
      <c r="J11" s="56"/>
      <c r="K11" s="163">
        <f t="shared" ca="1" si="95"/>
        <v>44802</v>
      </c>
      <c r="L11" s="167" t="str">
        <f t="shared" ca="1" si="96"/>
        <v/>
      </c>
      <c r="N11" s="53" t="b">
        <f t="shared" ca="1" si="4"/>
        <v>0</v>
      </c>
      <c r="O11" s="358" t="str">
        <f t="shared" ca="1" si="5"/>
        <v>KORD MRFALSE!_00Z-GFS</v>
      </c>
      <c r="P11" s="103" t="str">
        <f ca="1">IFERROR(IF($C$12="C",RTD("ice.xl",,"*H",O11,$C$5,"D",$K11,,,1),RTD("ice.xl",,"*H",O11,$C$5,"D",$K11,,,1)*(9/5)+32),"-")</f>
        <v>-</v>
      </c>
      <c r="Q11" s="101" t="b">
        <f t="shared" ca="1" si="6"/>
        <v>0</v>
      </c>
      <c r="R11" s="101" t="str">
        <f t="shared" ca="1" si="7"/>
        <v>KORD MRFALSE!_00Z-GFS</v>
      </c>
      <c r="S11" s="57" t="str">
        <f ca="1">IFERROR(IF($C$12="C",RTD("ice.xl",,"*H",R11,$C$5,"D",$K11,,,1),RTD("ice.xl",,"*H",R11,$C$5,"D",$K11,,,1)*(9/5)+$C$14),"-")</f>
        <v>-</v>
      </c>
      <c r="T11" s="101" t="b">
        <f t="shared" ca="1" si="8"/>
        <v>0</v>
      </c>
      <c r="U11" s="101" t="str">
        <f t="shared" ca="1" si="9"/>
        <v>KORD MRFALSE!_00Z-GFS</v>
      </c>
      <c r="V11" s="57" t="str">
        <f ca="1">IFERROR(IF($C$12="C",RTD("ice.xl",,"*H",U11,$C$5,"D",$K11,,,1),RTD("ice.xl",,"*H",U11,$C$5,"D",$K11,,,1)*(9/5)+$C$14),"-")</f>
        <v>-</v>
      </c>
      <c r="W11" s="101" t="b">
        <f t="shared" ca="1" si="10"/>
        <v>0</v>
      </c>
      <c r="X11" s="101" t="str">
        <f t="shared" ca="1" si="11"/>
        <v>KORD MRFALSE!_00Z-GFS</v>
      </c>
      <c r="Y11" s="57" t="str">
        <f ca="1">IFERROR(IF($C$12="C",RTD("ice.xl",,"*H",X11,$C$5,"D",$K11,,,1),RTD("ice.xl",,"*H",X11,$C$5,"D",$K11,,,1)*(9/5)+$C$14),"-")</f>
        <v>-</v>
      </c>
      <c r="Z11" s="101" t="b">
        <f t="shared" ca="1" si="12"/>
        <v>0</v>
      </c>
      <c r="AA11" s="101" t="str">
        <f t="shared" ca="1" si="13"/>
        <v>KORD MRFALSE!_00Z-GFS</v>
      </c>
      <c r="AB11" s="57" t="str">
        <f ca="1">IFERROR(IF($C$12="C",RTD("ice.xl",,"*H",AA11,$C$5,"D",$K11,,,1),RTD("ice.xl",,"*H",AA11,$C$5,"D",$K11,,,1)*(9/5)+$C$14),"-")</f>
        <v>-</v>
      </c>
      <c r="AC11" s="101" t="b">
        <f t="shared" ca="1" si="14"/>
        <v>0</v>
      </c>
      <c r="AD11" s="101" t="str">
        <f t="shared" ca="1" si="15"/>
        <v>KORD MRFALSE!_00Z-GFS</v>
      </c>
      <c r="AE11" s="57" t="str">
        <f ca="1">IFERROR(IF($C$12="C",RTD("ice.xl",,"*H",AD11,$C$5,"D",$K11,,,1),RTD("ice.xl",,"*H",AD11,$C$5,"D",$K11,,,1)*(9/5)+$C$14),"-")</f>
        <v>-</v>
      </c>
      <c r="AF11" s="101" t="b">
        <f t="shared" ca="1" si="16"/>
        <v>0</v>
      </c>
      <c r="AG11" s="101" t="str">
        <f t="shared" ca="1" si="17"/>
        <v>KORD MRFALSE!_00Z-GFS</v>
      </c>
      <c r="AH11" s="57" t="str">
        <f ca="1">IFERROR(IF($C$12="C",RTD("ice.xl",,"*H",AG11,$C$5,"D",$K11,,,1),RTD("ice.xl",,"*H",AG11,$C$5,"D",$K11,,,1)*(9/5)+$C$14),"-")</f>
        <v>-</v>
      </c>
      <c r="AI11" s="101" t="b">
        <f t="shared" ca="1" si="18"/>
        <v>0</v>
      </c>
      <c r="AJ11" s="101" t="str">
        <f t="shared" ca="1" si="19"/>
        <v>KORD MRFALSE!_00Z-GFS</v>
      </c>
      <c r="AK11" s="57" t="str">
        <f ca="1">IFERROR(IF($C$12="C",RTD("ice.xl",,"*H",AJ11,$C$5,"D",$K11,,,1),RTD("ice.xl",,"*H",AJ11,$C$5,"D",$K11,,,1)*(9/5)+$C$14),"-")</f>
        <v>-</v>
      </c>
      <c r="AL11" s="101" t="b">
        <f t="shared" ca="1" si="20"/>
        <v>0</v>
      </c>
      <c r="AM11" s="101" t="str">
        <f t="shared" ca="1" si="21"/>
        <v>KORD MRFALSE!_00Z-GFS</v>
      </c>
      <c r="AN11" s="57" t="str">
        <f ca="1">IFERROR(IF($C$12="C",RTD("ice.xl",,"*H",AM11,$C$5,"D",$K11,,,1),RTD("ice.xl",,"*H",AM11,$C$5,"D",$K11,,,1)*(9/5)+$C$14),"-")</f>
        <v>-</v>
      </c>
      <c r="AO11" s="101" t="b">
        <f t="shared" ca="1" si="22"/>
        <v>0</v>
      </c>
      <c r="AP11" s="101" t="str">
        <f t="shared" ca="1" si="23"/>
        <v>KORD MRFALSE!_00Z-GFS</v>
      </c>
      <c r="AQ11" s="57" t="str">
        <f ca="1">IFERROR(IF($C$12="C",RTD("ice.xl",,"*H",AP11,$C$5,"D",$K11,,,1),RTD("ice.xl",,"*H",AP11,$C$5,"D",$K11,,,1)*(9/5)+$C$14),"-")</f>
        <v>-</v>
      </c>
      <c r="AR11" s="101">
        <f t="shared" ref="AR11" si="134">N21</f>
        <v>0</v>
      </c>
      <c r="AS11" s="101" t="str">
        <f t="shared" ref="AS11:AS49" si="135">$C$10&amp;" "&amp;"MR"&amp;AR11&amp;"!_"&amp;$N$3</f>
        <v>KORD MR0!_00Z-GFS</v>
      </c>
      <c r="AT11" s="58">
        <f ca="1">IFERROR(IF($C$12="C",RTD("ice.xl",,"*H",AS11,$C$5,"D",$K11,,,1),RTD("ice.xl",,"*H",AS11,$C$5,"D",$K11,,,1)*(9/5)+$C$14),"-")</f>
        <v>81.644000000000005</v>
      </c>
      <c r="AU11" s="101">
        <f t="shared" ref="AU11:AU51" si="136">AU10+1</f>
        <v>1</v>
      </c>
      <c r="AV11" s="101" t="str">
        <f t="shared" si="126"/>
        <v>KORD MR1!_00Z-GFS</v>
      </c>
      <c r="AW11" s="58">
        <f ca="1">IFERROR(IF($C$12="C",RTD("ice.xl",,"*H",AV11,$C$5,"D",$K11,,,1),RTD("ice.xl",,"*H",AV11,$C$5,"D",$K11,,,1)*(9/5)+$C$14),"-")</f>
        <v>73.039999999999992</v>
      </c>
      <c r="AX11" s="101">
        <f t="shared" si="127"/>
        <v>2</v>
      </c>
      <c r="AY11" s="101" t="str">
        <f t="shared" si="117"/>
        <v>KORD MR2!_00Z-GFS</v>
      </c>
      <c r="AZ11" s="58">
        <f ca="1">IFERROR(IF($C$12="C",RTD("ice.xl",,"*H",AY11,$C$5,"D",$K11,,,1),RTD("ice.xl",,"*H",AY11,$C$5,"D",$K11,,,1)*(9/5)+$C$14),"-")</f>
        <v>74.138000000000005</v>
      </c>
      <c r="BA11" s="101">
        <f t="shared" si="118"/>
        <v>3</v>
      </c>
      <c r="BB11" s="101" t="str">
        <f t="shared" si="109"/>
        <v>KORD MR3!_00Z-GFS</v>
      </c>
      <c r="BC11" s="58">
        <f ca="1">IFERROR(IF($C$12="C",RTD("ice.xl",,"*H",BB11,$C$5,"D",$K11,,,1),RTD("ice.xl",,"*H",BB11,$C$5,"D",$K11,,,1)*(9/5)+$C$14),"-")</f>
        <v>77.701999999999998</v>
      </c>
      <c r="BD11" s="101">
        <f t="shared" si="110"/>
        <v>4</v>
      </c>
      <c r="BE11" s="101" t="str">
        <f t="shared" si="101"/>
        <v>KORD MR4!_00Z-GFS</v>
      </c>
      <c r="BF11" s="58">
        <f ca="1">IFERROR(IF($C$12="C",RTD("ice.xl",,"*H",BE11,$C$5,"D",$K11,,,1),RTD("ice.xl",,"*H",BE11,$C$5,"D",$K11,,,1)*(9/5)+$C$14),"-")</f>
        <v>67.352000000000004</v>
      </c>
      <c r="BG11" s="101">
        <f t="shared" si="102"/>
        <v>5</v>
      </c>
      <c r="BH11" s="101" t="str">
        <f t="shared" si="97"/>
        <v>KORD MR5!_00Z-GFS</v>
      </c>
      <c r="BI11" s="105">
        <f ca="1">IFERROR(IF($C$12="C",RTD("ice.xl",,"*H",BH11,$C$5,"D",$K11,,,1),RTD("ice.xl",,"*H",BH11,$C$5,"D",$K11,,,1)*(9/5)+$C$14),"-")</f>
        <v>79.573999999999998</v>
      </c>
      <c r="BL11" s="53" t="b">
        <f t="shared" ca="1" si="26"/>
        <v>0</v>
      </c>
      <c r="BM11" s="53" t="str">
        <f t="shared" ca="1" si="27"/>
        <v>KORD MRFALSE!_06Z-GFS</v>
      </c>
      <c r="BN11" s="103" t="str">
        <f ca="1">IFERROR(IF($C$12="C",RTD("ice.xl",,"*H",BM11,$C$5,"D",$K11,,,1),RTD("ice.xl",,"*H",BM11,$C$5,"D",$K11,,,1)*(9/5)+$C$14),"-")</f>
        <v>-</v>
      </c>
      <c r="BO11" s="101" t="b">
        <f t="shared" ca="1" si="28"/>
        <v>0</v>
      </c>
      <c r="BP11" s="101" t="str">
        <f t="shared" ca="1" si="29"/>
        <v>KORD MRFALSE!_06Z-GFS</v>
      </c>
      <c r="BQ11" s="57" t="str">
        <f ca="1">IFERROR(IF($C$12="C",RTD("ice.xl",,"*H",BP11,$C$5,"D",$K11,,,1),RTD("ice.xl",,"*H",BP11,$C$5,"D",$K11,,,1)*(9/5)+$C$14),"-")</f>
        <v>-</v>
      </c>
      <c r="BR11" s="101" t="b">
        <f t="shared" ca="1" si="30"/>
        <v>0</v>
      </c>
      <c r="BS11" s="101" t="str">
        <f t="shared" ca="1" si="31"/>
        <v>KORD MRFALSE!_06Z-GFS</v>
      </c>
      <c r="BT11" s="57" t="str">
        <f ca="1">IFERROR(IF($C$12="C",RTD("ice.xl",,"*H",BS11,$C$5,"D",$K11,,,1),RTD("ice.xl",,"*H",BS11,$C$5,"D",$K11,,,1)*(9/5)+$C$14),"-")</f>
        <v>-</v>
      </c>
      <c r="BU11" s="101" t="b">
        <f t="shared" ca="1" si="32"/>
        <v>0</v>
      </c>
      <c r="BV11" s="101" t="str">
        <f t="shared" ca="1" si="33"/>
        <v>KORD MRFALSE!_06Z-GFS</v>
      </c>
      <c r="BW11" s="57" t="str">
        <f ca="1">IFERROR(IF($C$12="C",RTD("ice.xl",,"*H",BV11,$C$5,"D",$K11,,,1),RTD("ice.xl",,"*H",BV11,$C$5,"D",$K11,,,1)*(9/5)+$C$14),"-")</f>
        <v>-</v>
      </c>
      <c r="BX11" s="101" t="b">
        <f t="shared" ca="1" si="34"/>
        <v>0</v>
      </c>
      <c r="BY11" s="101" t="str">
        <f t="shared" ca="1" si="35"/>
        <v>KORD MRFALSE!_06Z-GFS</v>
      </c>
      <c r="BZ11" s="57" t="str">
        <f ca="1">IFERROR(IF($C$12="C",RTD("ice.xl",,"*H",BY11,$C$5,"D",$K11,,,1),RTD("ice.xl",,"*H",BY11,$C$5,"D",$K11,,,1)*(9/5)+$C$14),"-")</f>
        <v>-</v>
      </c>
      <c r="CA11" s="101" t="b">
        <f t="shared" ca="1" si="36"/>
        <v>0</v>
      </c>
      <c r="CB11" s="101" t="str">
        <f t="shared" ca="1" si="37"/>
        <v>KORD MRFALSE!_06Z-GFS</v>
      </c>
      <c r="CC11" s="57" t="str">
        <f ca="1">IFERROR(IF($C$12="C",RTD("ice.xl",,"*H",CB11,$C$5,"D",$K11,,,1),RTD("ice.xl",,"*H",CB11,$C$5,"D",$K11,,,1)*(9/5)+$C$14),"-")</f>
        <v>-</v>
      </c>
      <c r="CD11" s="101" t="b">
        <f t="shared" ca="1" si="38"/>
        <v>0</v>
      </c>
      <c r="CE11" s="101" t="str">
        <f t="shared" ca="1" si="39"/>
        <v>KORD MRFALSE!_06Z-GFS</v>
      </c>
      <c r="CF11" s="57" t="str">
        <f ca="1">IFERROR(IF($C$12="C",RTD("ice.xl",,"*H",CE11,$C$5,"D",$K11,,,1),RTD("ice.xl",,"*H",CE11,$C$5,"D",$K11,,,1)*(9/5)+$C$14),"-")</f>
        <v>-</v>
      </c>
      <c r="CG11" s="101" t="b">
        <f t="shared" ca="1" si="40"/>
        <v>0</v>
      </c>
      <c r="CH11" s="101" t="str">
        <f t="shared" ca="1" si="41"/>
        <v>KORD MRFALSE!_06Z-GFS</v>
      </c>
      <c r="CI11" s="57" t="str">
        <f ca="1">IFERROR(IF($C$12="C",RTD("ice.xl",,"*H",CH11,$C$5,"D",$K11,,,1),RTD("ice.xl",,"*H",CH11,$C$5,"D",$K11,,,1)*(9/5)+$C$14),"-")</f>
        <v>-</v>
      </c>
      <c r="CJ11" s="101" t="b">
        <f t="shared" ca="1" si="42"/>
        <v>0</v>
      </c>
      <c r="CK11" s="101" t="str">
        <f t="shared" ca="1" si="43"/>
        <v>KORD MRFALSE!_06Z-GFS</v>
      </c>
      <c r="CL11" s="57" t="str">
        <f ca="1">IFERROR(IF($C$12="C",RTD("ice.xl",,"*H",CK11,$C$5,"D",$K11,,,1),RTD("ice.xl",,"*H",CK11,$C$5,"D",$K11,,,1)*(9/5)+$C$14),"-")</f>
        <v>-</v>
      </c>
      <c r="CM11" s="101" t="b">
        <f t="shared" ca="1" si="44"/>
        <v>0</v>
      </c>
      <c r="CN11" s="101" t="str">
        <f t="shared" ca="1" si="45"/>
        <v>KORD MRFALSE!_06Z-GFS</v>
      </c>
      <c r="CO11" s="57" t="str">
        <f ca="1">IFERROR(IF($C$12="C",RTD("ice.xl",,"*H",CN11,$C$5,"D",$K11,,,1),RTD("ice.xl",,"*H",CN11,$C$5,"D",$K11,,,1)*(9/5)+$C$14),"-")</f>
        <v>-</v>
      </c>
      <c r="CP11" s="101">
        <f t="shared" si="46"/>
        <v>0</v>
      </c>
      <c r="CQ11" s="101" t="str">
        <f t="shared" ref="CQ11:CQ49" si="137">$C$10&amp;" "&amp;"MR"&amp;CP11&amp;"!_"&amp;$BL$3</f>
        <v>KORD MR0!_06Z-GFS</v>
      </c>
      <c r="CR11" s="58">
        <f ca="1">IFERROR(IF($C$12="C",RTD("ice.xl",,"*H",CQ11,$C$5,"D",$K11,,,1),RTD("ice.xl",,"*H",CQ11,$C$5,"D",$K11,,,1)*(9/5)+$C$14),"-")</f>
        <v>79.448000000000008</v>
      </c>
      <c r="CS11" s="101">
        <f t="shared" ref="CS11:CS51" si="138">CS10+1</f>
        <v>1</v>
      </c>
      <c r="CT11" s="101" t="str">
        <f t="shared" si="128"/>
        <v>KORD MR1!_06Z-GFS</v>
      </c>
      <c r="CU11" s="58">
        <f ca="1">IFERROR(IF($C$12="C",RTD("ice.xl",,"*H",CT11,$C$5,"D",$K11,,,1),RTD("ice.xl",,"*H",CT11,$C$5,"D",$K11,,,1)*(9/5)+$C$14),"-")</f>
        <v>72.337999999999994</v>
      </c>
      <c r="CV11" s="101">
        <f t="shared" si="129"/>
        <v>2</v>
      </c>
      <c r="CW11" s="101" t="str">
        <f t="shared" si="119"/>
        <v>KORD MR2!_06Z-GFS</v>
      </c>
      <c r="CX11" s="58">
        <f ca="1">IFERROR(IF($C$12="C",RTD("ice.xl",,"*H",CW11,$C$5,"D",$K11,,,1),RTD("ice.xl",,"*H",CW11,$C$5,"D",$K11,,,1)*(9/5)+$C$14),"-")</f>
        <v>74.462000000000003</v>
      </c>
      <c r="CY11" s="101">
        <f t="shared" si="120"/>
        <v>3</v>
      </c>
      <c r="CZ11" s="101" t="str">
        <f t="shared" si="111"/>
        <v>KORD MR3!_06Z-GFS</v>
      </c>
      <c r="DA11" s="58">
        <f ca="1">IFERROR(IF($C$12="C",RTD("ice.xl",,"*H",CZ11,$C$5,"D",$K11,,,1),RTD("ice.xl",,"*H",CZ11,$C$5,"D",$K11,,,1)*(9/5)+$C$14),"-")</f>
        <v>64.292000000000002</v>
      </c>
      <c r="DB11" s="101">
        <f t="shared" si="112"/>
        <v>4</v>
      </c>
      <c r="DC11" s="101" t="str">
        <f t="shared" si="103"/>
        <v>KORD MR4!_06Z-GFS</v>
      </c>
      <c r="DD11" s="58">
        <f ca="1">IFERROR(IF($C$12="C",RTD("ice.xl",,"*H",DC11,$C$5,"D",$K11,,,1),RTD("ice.xl",,"*H",DC11,$C$5,"D",$K11,,,1)*(9/5)+$C$14),"-")</f>
        <v>60.44</v>
      </c>
      <c r="DE11" s="101">
        <f t="shared" si="104"/>
        <v>5</v>
      </c>
      <c r="DF11" s="101" t="str">
        <f t="shared" si="98"/>
        <v>KORD MR5!_06Z-GFS</v>
      </c>
      <c r="DG11" s="105">
        <f ca="1">IFERROR(IF($C$12="C",RTD("ice.xl",,"*H",DF11,$C$5,"D",$K11,,,1),RTD("ice.xl",,"*H",DF11,$C$5,"D",$K11,,,1)*(9/5)+$C$14),"-")</f>
        <v>85.1</v>
      </c>
      <c r="DJ11" s="53" t="b">
        <f t="shared" ca="1" si="49"/>
        <v>0</v>
      </c>
      <c r="DK11" s="53" t="str">
        <f t="shared" ca="1" si="50"/>
        <v>KORD MRFALSE!_12Z-GFS</v>
      </c>
      <c r="DL11" s="103" t="str">
        <f ca="1">IFERROR(IF($C$12="C",RTD("ice.xl",,"*H",DK11,$C$5,"D",$K11,,,1),RTD("ice.xl",,"*H",DK11,$C$5,"D",$K11,,,1)*(9/5)+$C$14),"-")</f>
        <v>-</v>
      </c>
      <c r="DM11" s="101" t="b">
        <f t="shared" ca="1" si="51"/>
        <v>0</v>
      </c>
      <c r="DN11" s="101" t="str">
        <f t="shared" ca="1" si="52"/>
        <v>KORD MRFALSE!_12Z-GFS</v>
      </c>
      <c r="DO11" s="57" t="str">
        <f ca="1">IFERROR(IF($C$12="C",RTD("ice.xl",,"*H",DN11,$C$5,"D",$K11,,,1),RTD("ice.xl",,"*H",DN11,$C$5,"D",$K11,,,1)*(9/5)+$C$14),"-")</f>
        <v>-</v>
      </c>
      <c r="DP11" s="101" t="b">
        <f t="shared" ca="1" si="53"/>
        <v>0</v>
      </c>
      <c r="DQ11" s="101" t="str">
        <f t="shared" ca="1" si="54"/>
        <v>KORD MRFALSE!_12Z-GFS</v>
      </c>
      <c r="DR11" s="57" t="str">
        <f ca="1">IFERROR(IF($C$12="C",RTD("ice.xl",,"*H",DQ11,$C$5,"D",$K11,,,1),RTD("ice.xl",,"*H",DQ11,$C$5,"D",$K11,,,1)*(9/5)+$C$14),"-")</f>
        <v>-</v>
      </c>
      <c r="DS11" s="101" t="b">
        <f t="shared" ca="1" si="55"/>
        <v>0</v>
      </c>
      <c r="DT11" s="101" t="str">
        <f t="shared" ca="1" si="56"/>
        <v>KORD MRFALSE!_12Z-GFS</v>
      </c>
      <c r="DU11" s="57" t="str">
        <f ca="1">IFERROR(IF($C$12="C",RTD("ice.xl",,"*H",DT11,$C$5,"D",$K11,,,1),RTD("ice.xl",,"*H",DT11,$C$5,"D",$K11,,,1)*(9/5)+$C$14),"-")</f>
        <v>-</v>
      </c>
      <c r="DV11" s="101" t="b">
        <f t="shared" ca="1" si="57"/>
        <v>0</v>
      </c>
      <c r="DW11" s="101" t="str">
        <f t="shared" ca="1" si="58"/>
        <v>KORD MRFALSE!_12Z-GFS</v>
      </c>
      <c r="DX11" s="57" t="str">
        <f ca="1">IFERROR(IF($C$12="C",RTD("ice.xl",,"*H",DW11,$C$5,"D",$K11,,,1),RTD("ice.xl",,"*H",DW11,$C$5,"D",$K11,,,1)*(9/5)+$C$14),"-")</f>
        <v>-</v>
      </c>
      <c r="DY11" s="101" t="b">
        <f t="shared" ca="1" si="59"/>
        <v>0</v>
      </c>
      <c r="DZ11" s="101" t="str">
        <f t="shared" ca="1" si="60"/>
        <v>KORD MRFALSE!_12Z-GFS</v>
      </c>
      <c r="EA11" s="57" t="str">
        <f ca="1">IFERROR(IF($C$12="C",RTD("ice.xl",,"*H",DZ11,$C$5,"D",$K11,,,1),RTD("ice.xl",,"*H",DZ11,$C$5,"D",$K11,,,1)*(9/5)+$C$14),"-")</f>
        <v>-</v>
      </c>
      <c r="EB11" s="101" t="b">
        <f t="shared" ca="1" si="61"/>
        <v>0</v>
      </c>
      <c r="EC11" s="101" t="str">
        <f t="shared" ca="1" si="62"/>
        <v>KORD MRFALSE!_12Z-GFS</v>
      </c>
      <c r="ED11" s="57" t="str">
        <f ca="1">IFERROR(IF($C$12="C",RTD("ice.xl",,"*H",EC11,$C$5,"D",$K11,,,1),RTD("ice.xl",,"*H",EC11,$C$5,"D",$K11,,,1)*(9/5)+$C$14),"-")</f>
        <v>-</v>
      </c>
      <c r="EE11" s="101" t="b">
        <f t="shared" ca="1" si="63"/>
        <v>0</v>
      </c>
      <c r="EF11" s="101" t="str">
        <f t="shared" ca="1" si="64"/>
        <v>KORD MRFALSE!_12Z-GFS</v>
      </c>
      <c r="EG11" s="57" t="str">
        <f ca="1">IFERROR(IF($C$12="C",RTD("ice.xl",,"*H",EF11,$C$5,"D",$K11,,,1),RTD("ice.xl",,"*H",EF11,$C$5,"D",$K11,,,1)*(9/5)+$C$14),"-")</f>
        <v>-</v>
      </c>
      <c r="EH11" s="101" t="b">
        <f t="shared" ca="1" si="65"/>
        <v>0</v>
      </c>
      <c r="EI11" s="101" t="str">
        <f t="shared" ca="1" si="66"/>
        <v>KORD MRFALSE!_12Z-GFS</v>
      </c>
      <c r="EJ11" s="57" t="str">
        <f ca="1">IFERROR(IF($C$12="C",RTD("ice.xl",,"*H",EI11,$C$5,"D",$K11,,,1),RTD("ice.xl",,"*H",EI11,$C$5,"D",$K11,,,1)*(9/5)+$C$14),"-")</f>
        <v>-</v>
      </c>
      <c r="EK11" s="101" t="b">
        <f t="shared" ca="1" si="67"/>
        <v>0</v>
      </c>
      <c r="EL11" s="101" t="str">
        <f t="shared" ca="1" si="68"/>
        <v>KORD MRFALSE!_12Z-GFS</v>
      </c>
      <c r="EM11" s="57" t="str">
        <f ca="1">IFERROR(IF($C$12="C",RTD("ice.xl",,"*H",EL11,$C$5,"D",$K11,,,1),RTD("ice.xl",,"*H",EL11,$C$5,"D",$K11,,,1)*(9/5)+$C$14),"-")</f>
        <v>-</v>
      </c>
      <c r="EN11" s="101">
        <f t="shared" si="69"/>
        <v>0</v>
      </c>
      <c r="EO11" s="101" t="str">
        <f t="shared" ref="EO11:EO49" si="139">$C$10&amp;" "&amp;"MR"&amp;EN11&amp;"!_"&amp;$DJ$3</f>
        <v>KORD MR0!_12Z-GFS</v>
      </c>
      <c r="EP11" s="58">
        <f ca="1">IFERROR(IF($C$12="C",RTD("ice.xl",,"*H",EO11,$C$5,"D",$K11,,,1),RTD("ice.xl",,"*H",EO11,$C$5,"D",$K11,,,1)*(9/5)+$C$14),"-")</f>
        <v>81.95</v>
      </c>
      <c r="EQ11" s="101">
        <f t="shared" ref="EQ11:EQ51" si="140">EQ10+1</f>
        <v>1</v>
      </c>
      <c r="ER11" s="101" t="str">
        <f t="shared" si="130"/>
        <v>KORD MR1!_12Z-GFS</v>
      </c>
      <c r="ES11" s="58">
        <f ca="1">IFERROR(IF($C$12="C",RTD("ice.xl",,"*H",ER11,$C$5,"D",$K11,,,1),RTD("ice.xl",,"*H",ER11,$C$5,"D",$K11,,,1)*(9/5)+$C$14),"-")</f>
        <v>83.012</v>
      </c>
      <c r="ET11" s="101">
        <f t="shared" si="131"/>
        <v>2</v>
      </c>
      <c r="EU11" s="101" t="str">
        <f t="shared" si="121"/>
        <v>KORD MR2!_12Z-GFS</v>
      </c>
      <c r="EV11" s="58">
        <f ca="1">IFERROR(IF($C$12="C",RTD("ice.xl",,"*H",EU11,$C$5,"D",$K11,,,1),RTD("ice.xl",,"*H",EU11,$C$5,"D",$K11,,,1)*(9/5)+$C$14),"-")</f>
        <v>81.14</v>
      </c>
      <c r="EW11" s="101">
        <f t="shared" si="122"/>
        <v>3</v>
      </c>
      <c r="EX11" s="101" t="str">
        <f t="shared" si="113"/>
        <v>KORD MR3!_12Z-GFS</v>
      </c>
      <c r="EY11" s="58">
        <f ca="1">IFERROR(IF($C$12="C",RTD("ice.xl",,"*H",EX11,$C$5,"D",$K11,,,1),RTD("ice.xl",,"*H",EX11,$C$5,"D",$K11,,,1)*(9/5)+$C$14),"-")</f>
        <v>76.91</v>
      </c>
      <c r="EZ11" s="101">
        <f t="shared" si="114"/>
        <v>4</v>
      </c>
      <c r="FA11" s="101" t="str">
        <f t="shared" si="105"/>
        <v>KORD MR4!_12Z-GFS</v>
      </c>
      <c r="FB11" s="58">
        <f ca="1">IFERROR(IF($C$12="C",RTD("ice.xl",,"*H",FA11,$C$5,"D",$K11,,,1),RTD("ice.xl",,"*H",FA11,$C$5,"D",$K11,,,1)*(9/5)+$C$14),"-")</f>
        <v>81.068000000000012</v>
      </c>
      <c r="FC11" s="101">
        <f t="shared" si="106"/>
        <v>5</v>
      </c>
      <c r="FD11" s="101" t="str">
        <f t="shared" si="99"/>
        <v>KORD MR5!_12Z-GFS</v>
      </c>
      <c r="FE11" s="105">
        <f ca="1">IFERROR(IF($C$12="C",RTD("ice.xl",,"*H",FD11,$C$5,"D",$K11,,,1),RTD("ice.xl",,"*H",FD11,$C$5,"D",$K11,,,1)*(9/5)+$C$14),"-")</f>
        <v>82.85</v>
      </c>
      <c r="FH11" s="53" t="b">
        <f t="shared" ca="1" si="72"/>
        <v>0</v>
      </c>
      <c r="FI11" s="53" t="str">
        <f t="shared" ca="1" si="73"/>
        <v>KORD MRFALSE!_18Z-GFS</v>
      </c>
      <c r="FJ11" s="103" t="str">
        <f ca="1">IFERROR(IF($C$12="C",RTD("ice.xl",,"*H",FI11,$C$5,"D",$K11,,,1),RTD("ice.xl",,"*H",FI11,$C$5,"D",$K11,,,1)*(9/5)+$C$14),"-")</f>
        <v>-</v>
      </c>
      <c r="FK11" s="101" t="b">
        <f t="shared" ca="1" si="74"/>
        <v>0</v>
      </c>
      <c r="FL11" s="101" t="str">
        <f t="shared" ca="1" si="75"/>
        <v>KORD MRFALSE!_18Z-GFS</v>
      </c>
      <c r="FM11" s="57" t="str">
        <f ca="1">IFERROR(IF($C$12="C",RTD("ice.xl",,"*H",FL11,$C$5,"D",$K11,,,1),RTD("ice.xl",,"*H",FL11,$C$5,"D",$K11,,,1)*(9/5)+$C$14),"-")</f>
        <v>-</v>
      </c>
      <c r="FN11" s="101" t="b">
        <f t="shared" ca="1" si="76"/>
        <v>0</v>
      </c>
      <c r="FO11" s="101" t="str">
        <f t="shared" ca="1" si="77"/>
        <v>KORD MRFALSE!_18Z-GFS</v>
      </c>
      <c r="FP11" s="57" t="str">
        <f ca="1">IFERROR(IF($C$12="C",RTD("ice.xl",,"*H",FO11,$C$5,"D",$K11,,,1),RTD("ice.xl",,"*H",FO11,$C$5,"D",$K11,,,1)*(9/5)+$C$14),"-")</f>
        <v>-</v>
      </c>
      <c r="FQ11" s="101" t="b">
        <f t="shared" ca="1" si="78"/>
        <v>0</v>
      </c>
      <c r="FR11" s="101" t="str">
        <f t="shared" ca="1" si="79"/>
        <v>KORD MRFALSE!_18Z-GFS</v>
      </c>
      <c r="FS11" s="57" t="str">
        <f ca="1">IFERROR(IF($C$12="C",RTD("ice.xl",,"*H",FR11,$C$5,"D",$K11,,,1),RTD("ice.xl",,"*H",FR11,$C$5,"D",$K11,,,1)*(9/5)+$C$14),"-")</f>
        <v>-</v>
      </c>
      <c r="FT11" s="101" t="b">
        <f t="shared" ca="1" si="80"/>
        <v>0</v>
      </c>
      <c r="FU11" s="101" t="str">
        <f t="shared" ca="1" si="81"/>
        <v>KORD MRFALSE!_18Z-GFS</v>
      </c>
      <c r="FV11" s="57" t="str">
        <f ca="1">IFERROR(IF($C$12="C",RTD("ice.xl",,"*H",FU11,$C$5,"D",$K11,,,1),RTD("ice.xl",,"*H",FU11,$C$5,"D",$K11,,,1)*(9/5)+$C$14),"-")</f>
        <v>-</v>
      </c>
      <c r="FW11" s="101" t="b">
        <f t="shared" ca="1" si="82"/>
        <v>0</v>
      </c>
      <c r="FX11" s="101" t="str">
        <f t="shared" ca="1" si="83"/>
        <v>KORD MRFALSE!_18Z-GFS</v>
      </c>
      <c r="FY11" s="57" t="str">
        <f ca="1">IFERROR(IF($C$12="C",RTD("ice.xl",,"*H",FX11,$C$5,"D",$K11,,,1),RTD("ice.xl",,"*H",FX11,$C$5,"D",$K11,,,1)*(9/5)+$C$14),"-")</f>
        <v>-</v>
      </c>
      <c r="FZ11" s="101" t="b">
        <f t="shared" ca="1" si="84"/>
        <v>0</v>
      </c>
      <c r="GA11" s="101" t="str">
        <f t="shared" ca="1" si="85"/>
        <v>KORD MRFALSE!_18Z-GFS</v>
      </c>
      <c r="GB11" s="57" t="str">
        <f ca="1">IFERROR(IF($C$12="C",RTD("ice.xl",,"*H",GA11,$C$5,"D",$K11,,,1),RTD("ice.xl",,"*H",GA11,$C$5,"D",$K11,,,1)*(9/5)+$C$14),"-")</f>
        <v>-</v>
      </c>
      <c r="GC11" s="101" t="b">
        <f t="shared" ca="1" si="86"/>
        <v>0</v>
      </c>
      <c r="GD11" s="101" t="str">
        <f t="shared" ca="1" si="87"/>
        <v>KORD MRFALSE!_18Z-GFS</v>
      </c>
      <c r="GE11" s="57" t="str">
        <f ca="1">IFERROR(IF($C$12="C",RTD("ice.xl",,"*H",GD11,$C$5,"D",$K11,,,1),RTD("ice.xl",,"*H",GD11,$C$5,"D",$K11,,,1)*(9/5)+$C$14),"-")</f>
        <v>-</v>
      </c>
      <c r="GF11" s="101" t="b">
        <f t="shared" ca="1" si="88"/>
        <v>0</v>
      </c>
      <c r="GG11" s="101" t="str">
        <f t="shared" ca="1" si="89"/>
        <v>KORD MRFALSE!_18Z-GFS</v>
      </c>
      <c r="GH11" s="57" t="str">
        <f ca="1">IFERROR(IF($C$12="C",RTD("ice.xl",,"*H",GG11,$C$5,"D",$K11,,,1),RTD("ice.xl",,"*H",GG11,$C$5,"D",$K11,,,1)*(9/5)+$C$14),"-")</f>
        <v>-</v>
      </c>
      <c r="GI11" s="101" t="b">
        <f t="shared" ca="1" si="90"/>
        <v>0</v>
      </c>
      <c r="GJ11" s="101" t="str">
        <f t="shared" ca="1" si="91"/>
        <v>KORD MRFALSE!_18Z-GFS</v>
      </c>
      <c r="GK11" s="57" t="str">
        <f ca="1">IFERROR(IF($C$12="C",RTD("ice.xl",,"*H",GJ11,$C$5,"D",$K11,,,1),RTD("ice.xl",,"*H",GJ11,$C$5,"D",$K11,,,1)*(9/5)+$C$14),"-")</f>
        <v>-</v>
      </c>
      <c r="GL11" s="101">
        <f t="shared" si="92"/>
        <v>0</v>
      </c>
      <c r="GM11" s="101" t="str">
        <f t="shared" ref="GM11:GM49" si="141">$C$10&amp;" "&amp;"MR"&amp;GL11&amp;"!_"&amp;$FH$3</f>
        <v>KORD MR0!_18Z-GFS</v>
      </c>
      <c r="GN11" s="58">
        <f ca="1">IFERROR(IF($C$12="C",RTD("ice.xl",,"*H",GM11,$C$5,"D",$K11,,,1),RTD("ice.xl",,"*H",GM11,$C$5,"D",$K11,,,1)*(9/5)+$C$14),"-")</f>
        <v>83.858000000000004</v>
      </c>
      <c r="GO11" s="101">
        <f t="shared" ref="GO11:GO51" si="142">GO10+1</f>
        <v>1</v>
      </c>
      <c r="GP11" s="101" t="str">
        <f t="shared" si="132"/>
        <v>KORD MR1!_18Z-GFS</v>
      </c>
      <c r="GQ11" s="58">
        <f ca="1">IFERROR(IF($C$12="C",RTD("ice.xl",,"*H",GP11,$C$5,"D",$K11,,,1),RTD("ice.xl",,"*H",GP11,$C$5,"D",$K11,,,1)*(9/5)+$C$14),"-")</f>
        <v>81.355999999999995</v>
      </c>
      <c r="GR11" s="101">
        <f t="shared" si="133"/>
        <v>2</v>
      </c>
      <c r="GS11" s="101" t="str">
        <f t="shared" si="123"/>
        <v>KORD MR2!_18Z-GFS</v>
      </c>
      <c r="GT11" s="58">
        <f ca="1">IFERROR(IF($C$12="C",RTD("ice.xl",,"*H",GS11,$C$5,"D",$K11,,,1),RTD("ice.xl",,"*H",GS11,$C$5,"D",$K11,,,1)*(9/5)+$C$14),"-")</f>
        <v>78.259999999999991</v>
      </c>
      <c r="GU11" s="101">
        <f t="shared" si="124"/>
        <v>3</v>
      </c>
      <c r="GV11" s="101" t="str">
        <f t="shared" si="115"/>
        <v>KORD MR3!_18Z-GFS</v>
      </c>
      <c r="GW11" s="58">
        <f ca="1">IFERROR(IF($C$12="C",RTD("ice.xl",,"*H",GV11,$C$5,"D",$K11,,,1),RTD("ice.xl",,"*H",GV11,$C$5,"D",$K11,,,1)*(9/5)+$C$14),"-")</f>
        <v>65.876000000000005</v>
      </c>
      <c r="GX11" s="101">
        <f t="shared" si="116"/>
        <v>4</v>
      </c>
      <c r="GY11" s="101" t="str">
        <f t="shared" si="107"/>
        <v>KORD MR4!_18Z-GFS</v>
      </c>
      <c r="GZ11" s="58">
        <f ca="1">IFERROR(IF($C$12="C",RTD("ice.xl",,"*H",GY11,$C$5,"D",$K11,,,1),RTD("ice.xl",,"*H",GY11,$C$5,"D",$K11,,,1)*(9/5)+$C$14),"-")</f>
        <v>79.087999999999994</v>
      </c>
      <c r="HA11" s="101">
        <f t="shared" si="108"/>
        <v>5</v>
      </c>
      <c r="HB11" s="101" t="str">
        <f t="shared" si="100"/>
        <v>KORD MR5!_18Z-GFS</v>
      </c>
      <c r="HC11" s="105">
        <f ca="1">IFERROR(IF($C$12="C",RTD("ice.xl",,"*H",HB11,$C$5,"D",$K11,,,1),RTD("ice.xl",,"*H",HB11,$C$5,"D",$K11,,,1)*(9/5)+$C$14),"-")</f>
        <v>80.671999999999997</v>
      </c>
    </row>
    <row r="12" spans="1:211" x14ac:dyDescent="0.35">
      <c r="C12" s="41" t="str">
        <f>'Accuracy Full Summary'!E12</f>
        <v>F</v>
      </c>
      <c r="F12" s="27">
        <v>0</v>
      </c>
      <c r="H12" s="131" t="str">
        <f ca="1">RTD("ice.xl", , "*H",$C$4,$L$4, "D",$K12, , , -1)</f>
        <v/>
      </c>
      <c r="I12" s="18"/>
      <c r="J12" s="56"/>
      <c r="K12" s="163">
        <f t="shared" ca="1" si="95"/>
        <v>44801</v>
      </c>
      <c r="L12" s="167" t="str">
        <f t="shared" ca="1" si="96"/>
        <v/>
      </c>
      <c r="N12" s="53" t="b">
        <f t="shared" ca="1" si="4"/>
        <v>0</v>
      </c>
      <c r="O12" s="358" t="str">
        <f t="shared" ca="1" si="5"/>
        <v>KORD MRFALSE!_00Z-GFS</v>
      </c>
      <c r="P12" s="103" t="str">
        <f ca="1">IFERROR(IF($C$12="C",RTD("ice.xl",,"*H",O12,$C$5,"D",$K12,,,1),RTD("ice.xl",,"*H",O12,$C$5,"D",$K12,,,1)*(9/5)+32),"-")</f>
        <v>-</v>
      </c>
      <c r="Q12" s="101" t="b">
        <f t="shared" ca="1" si="6"/>
        <v>0</v>
      </c>
      <c r="R12" s="101" t="str">
        <f t="shared" ca="1" si="7"/>
        <v>KORD MRFALSE!_00Z-GFS</v>
      </c>
      <c r="S12" s="57" t="str">
        <f ca="1">IFERROR(IF($C$12="C",RTD("ice.xl",,"*H",R12,$C$5,"D",$K12,,,1),RTD("ice.xl",,"*H",R12,$C$5,"D",$K12,,,1)*(9/5)+$C$14),"-")</f>
        <v>-</v>
      </c>
      <c r="T12" s="101" t="b">
        <f t="shared" ca="1" si="8"/>
        <v>0</v>
      </c>
      <c r="U12" s="101" t="str">
        <f t="shared" ca="1" si="9"/>
        <v>KORD MRFALSE!_00Z-GFS</v>
      </c>
      <c r="V12" s="57" t="str">
        <f ca="1">IFERROR(IF($C$12="C",RTD("ice.xl",,"*H",U12,$C$5,"D",$K12,,,1),RTD("ice.xl",,"*H",U12,$C$5,"D",$K12,,,1)*(9/5)+$C$14),"-")</f>
        <v>-</v>
      </c>
      <c r="W12" s="101" t="b">
        <f t="shared" ca="1" si="10"/>
        <v>0</v>
      </c>
      <c r="X12" s="101" t="str">
        <f t="shared" ca="1" si="11"/>
        <v>KORD MRFALSE!_00Z-GFS</v>
      </c>
      <c r="Y12" s="57" t="str">
        <f ca="1">IFERROR(IF($C$12="C",RTD("ice.xl",,"*H",X12,$C$5,"D",$K12,,,1),RTD("ice.xl",,"*H",X12,$C$5,"D",$K12,,,1)*(9/5)+$C$14),"-")</f>
        <v>-</v>
      </c>
      <c r="Z12" s="101" t="b">
        <f t="shared" ca="1" si="12"/>
        <v>0</v>
      </c>
      <c r="AA12" s="101" t="str">
        <f t="shared" ca="1" si="13"/>
        <v>KORD MRFALSE!_00Z-GFS</v>
      </c>
      <c r="AB12" s="57" t="str">
        <f ca="1">IFERROR(IF($C$12="C",RTD("ice.xl",,"*H",AA12,$C$5,"D",$K12,,,1),RTD("ice.xl",,"*H",AA12,$C$5,"D",$K12,,,1)*(9/5)+$C$14),"-")</f>
        <v>-</v>
      </c>
      <c r="AC12" s="101" t="b">
        <f t="shared" ca="1" si="14"/>
        <v>0</v>
      </c>
      <c r="AD12" s="101" t="str">
        <f t="shared" ca="1" si="15"/>
        <v>KORD MRFALSE!_00Z-GFS</v>
      </c>
      <c r="AE12" s="57" t="str">
        <f ca="1">IFERROR(IF($C$12="C",RTD("ice.xl",,"*H",AD12,$C$5,"D",$K12,,,1),RTD("ice.xl",,"*H",AD12,$C$5,"D",$K12,,,1)*(9/5)+$C$14),"-")</f>
        <v>-</v>
      </c>
      <c r="AF12" s="101" t="b">
        <f t="shared" ca="1" si="16"/>
        <v>0</v>
      </c>
      <c r="AG12" s="101" t="str">
        <f t="shared" ca="1" si="17"/>
        <v>KORD MRFALSE!_00Z-GFS</v>
      </c>
      <c r="AH12" s="57" t="str">
        <f ca="1">IFERROR(IF($C$12="C",RTD("ice.xl",,"*H",AG12,$C$5,"D",$K12,,,1),RTD("ice.xl",,"*H",AG12,$C$5,"D",$K12,,,1)*(9/5)+$C$14),"-")</f>
        <v>-</v>
      </c>
      <c r="AI12" s="101" t="b">
        <f t="shared" ca="1" si="18"/>
        <v>0</v>
      </c>
      <c r="AJ12" s="101" t="str">
        <f t="shared" ca="1" si="19"/>
        <v>KORD MRFALSE!_00Z-GFS</v>
      </c>
      <c r="AK12" s="57" t="str">
        <f ca="1">IFERROR(IF($C$12="C",RTD("ice.xl",,"*H",AJ12,$C$5,"D",$K12,,,1),RTD("ice.xl",,"*H",AJ12,$C$5,"D",$K12,,,1)*(9/5)+$C$14),"-")</f>
        <v>-</v>
      </c>
      <c r="AL12" s="101" t="b">
        <f t="shared" ca="1" si="20"/>
        <v>0</v>
      </c>
      <c r="AM12" s="101" t="str">
        <f t="shared" ca="1" si="21"/>
        <v>KORD MRFALSE!_00Z-GFS</v>
      </c>
      <c r="AN12" s="57" t="str">
        <f ca="1">IFERROR(IF($C$12="C",RTD("ice.xl",,"*H",AM12,$C$5,"D",$K12,,,1),RTD("ice.xl",,"*H",AM12,$C$5,"D",$K12,,,1)*(9/5)+$C$14),"-")</f>
        <v>-</v>
      </c>
      <c r="AO12" s="101">
        <f t="shared" ref="AO12" si="143">N21</f>
        <v>0</v>
      </c>
      <c r="AP12" s="101" t="str">
        <f t="shared" ref="AP12:AP49" si="144">$C$10&amp;" "&amp;"MR"&amp;AO12&amp;"!_"&amp;$N$3</f>
        <v>KORD MR0!_00Z-GFS</v>
      </c>
      <c r="AQ12" s="58">
        <f ca="1">IFERROR(IF($C$12="C",RTD("ice.xl",,"*H",AP12,$C$5,"D",$K12,,,1),RTD("ice.xl",,"*H",AP12,$C$5,"D",$K12,,,1)*(9/5)+$C$14),"-")</f>
        <v>84.596000000000004</v>
      </c>
      <c r="AR12" s="101">
        <f t="shared" ref="AR12:AR51" si="145">AR11+1</f>
        <v>1</v>
      </c>
      <c r="AS12" s="101" t="str">
        <f t="shared" si="135"/>
        <v>KORD MR1!_00Z-GFS</v>
      </c>
      <c r="AT12" s="58">
        <f ca="1">IFERROR(IF($C$12="C",RTD("ice.xl",,"*H",AS12,$C$5,"D",$K12,,,1),RTD("ice.xl",,"*H",AS12,$C$5,"D",$K12,,,1)*(9/5)+$C$14),"-")</f>
        <v>71.707999999999998</v>
      </c>
      <c r="AU12" s="101">
        <f t="shared" si="136"/>
        <v>2</v>
      </c>
      <c r="AV12" s="101" t="str">
        <f t="shared" si="126"/>
        <v>KORD MR2!_00Z-GFS</v>
      </c>
      <c r="AW12" s="58">
        <f ca="1">IFERROR(IF($C$12="C",RTD("ice.xl",,"*H",AV12,$C$5,"D",$K12,,,1),RTD("ice.xl",,"*H",AV12,$C$5,"D",$K12,,,1)*(9/5)+$C$14),"-")</f>
        <v>75.164000000000001</v>
      </c>
      <c r="AX12" s="101">
        <f t="shared" si="127"/>
        <v>3</v>
      </c>
      <c r="AY12" s="101" t="str">
        <f t="shared" si="117"/>
        <v>KORD MR3!_00Z-GFS</v>
      </c>
      <c r="AZ12" s="58">
        <f ca="1">IFERROR(IF($C$12="C",RTD("ice.xl",,"*H",AY12,$C$5,"D",$K12,,,1),RTD("ice.xl",,"*H",AY12,$C$5,"D",$K12,,,1)*(9/5)+$C$14),"-")</f>
        <v>70.34</v>
      </c>
      <c r="BA12" s="101">
        <f t="shared" si="118"/>
        <v>4</v>
      </c>
      <c r="BB12" s="101" t="str">
        <f t="shared" si="109"/>
        <v>KORD MR4!_00Z-GFS</v>
      </c>
      <c r="BC12" s="58">
        <f ca="1">IFERROR(IF($C$12="C",RTD("ice.xl",,"*H",BB12,$C$5,"D",$K12,,,1),RTD("ice.xl",,"*H",BB12,$C$5,"D",$K12,,,1)*(9/5)+$C$14),"-")</f>
        <v>80.456000000000003</v>
      </c>
      <c r="BD12" s="101">
        <f t="shared" si="110"/>
        <v>5</v>
      </c>
      <c r="BE12" s="101" t="str">
        <f t="shared" si="101"/>
        <v>KORD MR5!_00Z-GFS</v>
      </c>
      <c r="BF12" s="58">
        <f ca="1">IFERROR(IF($C$12="C",RTD("ice.xl",,"*H",BE12,$C$5,"D",$K12,,,1),RTD("ice.xl",,"*H",BE12,$C$5,"D",$K12,,,1)*(9/5)+$C$14),"-")</f>
        <v>77.36</v>
      </c>
      <c r="BG12" s="101">
        <f t="shared" si="102"/>
        <v>6</v>
      </c>
      <c r="BH12" s="101" t="str">
        <f t="shared" si="97"/>
        <v>KORD MR6!_00Z-GFS</v>
      </c>
      <c r="BI12" s="105">
        <f ca="1">IFERROR(IF($C$12="C",RTD("ice.xl",,"*H",BH12,$C$5,"D",$K12,,,1),RTD("ice.xl",,"*H",BH12,$C$5,"D",$K12,,,1)*(9/5)+$C$14),"-")</f>
        <v>66.38</v>
      </c>
      <c r="BL12" s="53" t="b">
        <f t="shared" ca="1" si="26"/>
        <v>0</v>
      </c>
      <c r="BM12" s="53" t="str">
        <f t="shared" ca="1" si="27"/>
        <v>KORD MRFALSE!_06Z-GFS</v>
      </c>
      <c r="BN12" s="103" t="str">
        <f ca="1">IFERROR(IF($C$12="C",RTD("ice.xl",,"*H",BM12,$C$5,"D",$K12,,,1),RTD("ice.xl",,"*H",BM12,$C$5,"D",$K12,,,1)*(9/5)+$C$14),"-")</f>
        <v>-</v>
      </c>
      <c r="BO12" s="101" t="b">
        <f t="shared" ca="1" si="28"/>
        <v>0</v>
      </c>
      <c r="BP12" s="101" t="str">
        <f t="shared" ca="1" si="29"/>
        <v>KORD MRFALSE!_06Z-GFS</v>
      </c>
      <c r="BQ12" s="57" t="str">
        <f ca="1">IFERROR(IF($C$12="C",RTD("ice.xl",,"*H",BP12,$C$5,"D",$K12,,,1),RTD("ice.xl",,"*H",BP12,$C$5,"D",$K12,,,1)*(9/5)+$C$14),"-")</f>
        <v>-</v>
      </c>
      <c r="BR12" s="101" t="b">
        <f t="shared" ca="1" si="30"/>
        <v>0</v>
      </c>
      <c r="BS12" s="101" t="str">
        <f t="shared" ca="1" si="31"/>
        <v>KORD MRFALSE!_06Z-GFS</v>
      </c>
      <c r="BT12" s="57" t="str">
        <f ca="1">IFERROR(IF($C$12="C",RTD("ice.xl",,"*H",BS12,$C$5,"D",$K12,,,1),RTD("ice.xl",,"*H",BS12,$C$5,"D",$K12,,,1)*(9/5)+$C$14),"-")</f>
        <v>-</v>
      </c>
      <c r="BU12" s="101" t="b">
        <f t="shared" ca="1" si="32"/>
        <v>0</v>
      </c>
      <c r="BV12" s="101" t="str">
        <f t="shared" ca="1" si="33"/>
        <v>KORD MRFALSE!_06Z-GFS</v>
      </c>
      <c r="BW12" s="57" t="str">
        <f ca="1">IFERROR(IF($C$12="C",RTD("ice.xl",,"*H",BV12,$C$5,"D",$K12,,,1),RTD("ice.xl",,"*H",BV12,$C$5,"D",$K12,,,1)*(9/5)+$C$14),"-")</f>
        <v>-</v>
      </c>
      <c r="BX12" s="101" t="b">
        <f t="shared" ca="1" si="34"/>
        <v>0</v>
      </c>
      <c r="BY12" s="101" t="str">
        <f t="shared" ca="1" si="35"/>
        <v>KORD MRFALSE!_06Z-GFS</v>
      </c>
      <c r="BZ12" s="57" t="str">
        <f ca="1">IFERROR(IF($C$12="C",RTD("ice.xl",,"*H",BY12,$C$5,"D",$K12,,,1),RTD("ice.xl",,"*H",BY12,$C$5,"D",$K12,,,1)*(9/5)+$C$14),"-")</f>
        <v>-</v>
      </c>
      <c r="CA12" s="101" t="b">
        <f t="shared" ca="1" si="36"/>
        <v>0</v>
      </c>
      <c r="CB12" s="101" t="str">
        <f t="shared" ca="1" si="37"/>
        <v>KORD MRFALSE!_06Z-GFS</v>
      </c>
      <c r="CC12" s="57" t="str">
        <f ca="1">IFERROR(IF($C$12="C",RTD("ice.xl",,"*H",CB12,$C$5,"D",$K12,,,1),RTD("ice.xl",,"*H",CB12,$C$5,"D",$K12,,,1)*(9/5)+$C$14),"-")</f>
        <v>-</v>
      </c>
      <c r="CD12" s="101" t="b">
        <f t="shared" ca="1" si="38"/>
        <v>0</v>
      </c>
      <c r="CE12" s="101" t="str">
        <f t="shared" ca="1" si="39"/>
        <v>KORD MRFALSE!_06Z-GFS</v>
      </c>
      <c r="CF12" s="57" t="str">
        <f ca="1">IFERROR(IF($C$12="C",RTD("ice.xl",,"*H",CE12,$C$5,"D",$K12,,,1),RTD("ice.xl",,"*H",CE12,$C$5,"D",$K12,,,1)*(9/5)+$C$14),"-")</f>
        <v>-</v>
      </c>
      <c r="CG12" s="101" t="b">
        <f t="shared" ca="1" si="40"/>
        <v>0</v>
      </c>
      <c r="CH12" s="101" t="str">
        <f t="shared" ca="1" si="41"/>
        <v>KORD MRFALSE!_06Z-GFS</v>
      </c>
      <c r="CI12" s="57" t="str">
        <f ca="1">IFERROR(IF($C$12="C",RTD("ice.xl",,"*H",CH12,$C$5,"D",$K12,,,1),RTD("ice.xl",,"*H",CH12,$C$5,"D",$K12,,,1)*(9/5)+$C$14),"-")</f>
        <v>-</v>
      </c>
      <c r="CJ12" s="101" t="b">
        <f t="shared" ca="1" si="42"/>
        <v>0</v>
      </c>
      <c r="CK12" s="101" t="str">
        <f t="shared" ca="1" si="43"/>
        <v>KORD MRFALSE!_06Z-GFS</v>
      </c>
      <c r="CL12" s="57" t="str">
        <f ca="1">IFERROR(IF($C$12="C",RTD("ice.xl",,"*H",CK12,$C$5,"D",$K12,,,1),RTD("ice.xl",,"*H",CK12,$C$5,"D",$K12,,,1)*(9/5)+$C$14),"-")</f>
        <v>-</v>
      </c>
      <c r="CM12" s="101">
        <f t="shared" si="44"/>
        <v>0</v>
      </c>
      <c r="CN12" s="101" t="str">
        <f t="shared" ref="CN12:CN49" si="146">$C$10&amp;" "&amp;"MR"&amp;CM12&amp;"!_"&amp;$BL$3</f>
        <v>KORD MR0!_06Z-GFS</v>
      </c>
      <c r="CO12" s="58">
        <f ca="1">IFERROR(IF($C$12="C",RTD("ice.xl",,"*H",CN12,$C$5,"D",$K12,,,1),RTD("ice.xl",,"*H",CN12,$C$5,"D",$K12,,,1)*(9/5)+$C$14),"-")</f>
        <v>82.364000000000004</v>
      </c>
      <c r="CP12" s="101">
        <f t="shared" ref="CP12:CP51" si="147">CP11+1</f>
        <v>1</v>
      </c>
      <c r="CQ12" s="101" t="str">
        <f t="shared" si="137"/>
        <v>KORD MR1!_06Z-GFS</v>
      </c>
      <c r="CR12" s="58">
        <f ca="1">IFERROR(IF($C$12="C",RTD("ice.xl",,"*H",CQ12,$C$5,"D",$K12,,,1),RTD("ice.xl",,"*H",CQ12,$C$5,"D",$K12,,,1)*(9/5)+$C$14),"-")</f>
        <v>69.224000000000004</v>
      </c>
      <c r="CS12" s="101">
        <f t="shared" si="138"/>
        <v>2</v>
      </c>
      <c r="CT12" s="101" t="str">
        <f t="shared" si="128"/>
        <v>KORD MR2!_06Z-GFS</v>
      </c>
      <c r="CU12" s="58">
        <f ca="1">IFERROR(IF($C$12="C",RTD("ice.xl",,"*H",CT12,$C$5,"D",$K12,,,1),RTD("ice.xl",,"*H",CT12,$C$5,"D",$K12,,,1)*(9/5)+$C$14),"-")</f>
        <v>69.943999999999988</v>
      </c>
      <c r="CV12" s="101">
        <f t="shared" si="129"/>
        <v>3</v>
      </c>
      <c r="CW12" s="101" t="str">
        <f t="shared" si="119"/>
        <v>KORD MR3!_06Z-GFS</v>
      </c>
      <c r="CX12" s="58">
        <f ca="1">IFERROR(IF($C$12="C",RTD("ice.xl",,"*H",CW12,$C$5,"D",$K12,,,1),RTD("ice.xl",,"*H",CW12,$C$5,"D",$K12,,,1)*(9/5)+$C$14),"-")</f>
        <v>66.218000000000004</v>
      </c>
      <c r="CY12" s="101">
        <f t="shared" si="120"/>
        <v>4</v>
      </c>
      <c r="CZ12" s="101" t="str">
        <f t="shared" si="111"/>
        <v>KORD MR4!_06Z-GFS</v>
      </c>
      <c r="DA12" s="58">
        <f ca="1">IFERROR(IF($C$12="C",RTD("ice.xl",,"*H",CZ12,$C$5,"D",$K12,,,1),RTD("ice.xl",,"*H",CZ12,$C$5,"D",$K12,,,1)*(9/5)+$C$14),"-")</f>
        <v>65.012</v>
      </c>
      <c r="DB12" s="101">
        <f t="shared" si="112"/>
        <v>5</v>
      </c>
      <c r="DC12" s="101" t="str">
        <f t="shared" si="103"/>
        <v>KORD MR5!_06Z-GFS</v>
      </c>
      <c r="DD12" s="58">
        <f ca="1">IFERROR(IF($C$12="C",RTD("ice.xl",,"*H",DC12,$C$5,"D",$K12,,,1),RTD("ice.xl",,"*H",DC12,$C$5,"D",$K12,,,1)*(9/5)+$C$14),"-")</f>
        <v>84.938000000000002</v>
      </c>
      <c r="DE12" s="101">
        <f t="shared" si="104"/>
        <v>6</v>
      </c>
      <c r="DF12" s="101" t="str">
        <f t="shared" si="98"/>
        <v>KORD MR6!_06Z-GFS</v>
      </c>
      <c r="DG12" s="105">
        <f ca="1">IFERROR(IF($C$12="C",RTD("ice.xl",,"*H",DF12,$C$5,"D",$K12,,,1),RTD("ice.xl",,"*H",DF12,$C$5,"D",$K12,,,1)*(9/5)+$C$14),"-")</f>
        <v>72.14</v>
      </c>
      <c r="DJ12" s="53" t="b">
        <f t="shared" ca="1" si="49"/>
        <v>0</v>
      </c>
      <c r="DK12" s="53" t="str">
        <f t="shared" ca="1" si="50"/>
        <v>KORD MRFALSE!_12Z-GFS</v>
      </c>
      <c r="DL12" s="103" t="str">
        <f ca="1">IFERROR(IF($C$12="C",RTD("ice.xl",,"*H",DK12,$C$5,"D",$K12,,,1),RTD("ice.xl",,"*H",DK12,$C$5,"D",$K12,,,1)*(9/5)+$C$14),"-")</f>
        <v>-</v>
      </c>
      <c r="DM12" s="101" t="b">
        <f t="shared" ca="1" si="51"/>
        <v>0</v>
      </c>
      <c r="DN12" s="101" t="str">
        <f t="shared" ca="1" si="52"/>
        <v>KORD MRFALSE!_12Z-GFS</v>
      </c>
      <c r="DO12" s="57" t="str">
        <f ca="1">IFERROR(IF($C$12="C",RTD("ice.xl",,"*H",DN12,$C$5,"D",$K12,,,1),RTD("ice.xl",,"*H",DN12,$C$5,"D",$K12,,,1)*(9/5)+$C$14),"-")</f>
        <v>-</v>
      </c>
      <c r="DP12" s="101" t="b">
        <f t="shared" ca="1" si="53"/>
        <v>0</v>
      </c>
      <c r="DQ12" s="101" t="str">
        <f t="shared" ca="1" si="54"/>
        <v>KORD MRFALSE!_12Z-GFS</v>
      </c>
      <c r="DR12" s="57" t="str">
        <f ca="1">IFERROR(IF($C$12="C",RTD("ice.xl",,"*H",DQ12,$C$5,"D",$K12,,,1),RTD("ice.xl",,"*H",DQ12,$C$5,"D",$K12,,,1)*(9/5)+$C$14),"-")</f>
        <v>-</v>
      </c>
      <c r="DS12" s="101" t="b">
        <f t="shared" ca="1" si="55"/>
        <v>0</v>
      </c>
      <c r="DT12" s="101" t="str">
        <f t="shared" ca="1" si="56"/>
        <v>KORD MRFALSE!_12Z-GFS</v>
      </c>
      <c r="DU12" s="57" t="str">
        <f ca="1">IFERROR(IF($C$12="C",RTD("ice.xl",,"*H",DT12,$C$5,"D",$K12,,,1),RTD("ice.xl",,"*H",DT12,$C$5,"D",$K12,,,1)*(9/5)+$C$14),"-")</f>
        <v>-</v>
      </c>
      <c r="DV12" s="101" t="b">
        <f t="shared" ca="1" si="57"/>
        <v>0</v>
      </c>
      <c r="DW12" s="101" t="str">
        <f t="shared" ca="1" si="58"/>
        <v>KORD MRFALSE!_12Z-GFS</v>
      </c>
      <c r="DX12" s="57" t="str">
        <f ca="1">IFERROR(IF($C$12="C",RTD("ice.xl",,"*H",DW12,$C$5,"D",$K12,,,1),RTD("ice.xl",,"*H",DW12,$C$5,"D",$K12,,,1)*(9/5)+$C$14),"-")</f>
        <v>-</v>
      </c>
      <c r="DY12" s="101" t="b">
        <f t="shared" ca="1" si="59"/>
        <v>0</v>
      </c>
      <c r="DZ12" s="101" t="str">
        <f t="shared" ca="1" si="60"/>
        <v>KORD MRFALSE!_12Z-GFS</v>
      </c>
      <c r="EA12" s="57" t="str">
        <f ca="1">IFERROR(IF($C$12="C",RTD("ice.xl",,"*H",DZ12,$C$5,"D",$K12,,,1),RTD("ice.xl",,"*H",DZ12,$C$5,"D",$K12,,,1)*(9/5)+$C$14),"-")</f>
        <v>-</v>
      </c>
      <c r="EB12" s="101" t="b">
        <f t="shared" ca="1" si="61"/>
        <v>0</v>
      </c>
      <c r="EC12" s="101" t="str">
        <f t="shared" ca="1" si="62"/>
        <v>KORD MRFALSE!_12Z-GFS</v>
      </c>
      <c r="ED12" s="57" t="str">
        <f ca="1">IFERROR(IF($C$12="C",RTD("ice.xl",,"*H",EC12,$C$5,"D",$K12,,,1),RTD("ice.xl",,"*H",EC12,$C$5,"D",$K12,,,1)*(9/5)+$C$14),"-")</f>
        <v>-</v>
      </c>
      <c r="EE12" s="101" t="b">
        <f t="shared" ca="1" si="63"/>
        <v>0</v>
      </c>
      <c r="EF12" s="101" t="str">
        <f t="shared" ca="1" si="64"/>
        <v>KORD MRFALSE!_12Z-GFS</v>
      </c>
      <c r="EG12" s="57" t="str">
        <f ca="1">IFERROR(IF($C$12="C",RTD("ice.xl",,"*H",EF12,$C$5,"D",$K12,,,1),RTD("ice.xl",,"*H",EF12,$C$5,"D",$K12,,,1)*(9/5)+$C$14),"-")</f>
        <v>-</v>
      </c>
      <c r="EH12" s="101" t="b">
        <f t="shared" ca="1" si="65"/>
        <v>0</v>
      </c>
      <c r="EI12" s="101" t="str">
        <f t="shared" ca="1" si="66"/>
        <v>KORD MRFALSE!_12Z-GFS</v>
      </c>
      <c r="EJ12" s="57" t="str">
        <f ca="1">IFERROR(IF($C$12="C",RTD("ice.xl",,"*H",EI12,$C$5,"D",$K12,,,1),RTD("ice.xl",,"*H",EI12,$C$5,"D",$K12,,,1)*(9/5)+$C$14),"-")</f>
        <v>-</v>
      </c>
      <c r="EK12" s="101">
        <f t="shared" si="67"/>
        <v>0</v>
      </c>
      <c r="EL12" s="101" t="str">
        <f t="shared" ref="EL12:EL49" si="148">$C$10&amp;" "&amp;"MR"&amp;EK12&amp;"!_"&amp;$DJ$3</f>
        <v>KORD MR0!_12Z-GFS</v>
      </c>
      <c r="EM12" s="58">
        <f ca="1">IFERROR(IF($C$12="C",RTD("ice.xl",,"*H",EL12,$C$5,"D",$K12,,,1),RTD("ice.xl",,"*H",EL12,$C$5,"D",$K12,,,1)*(9/5)+$C$14),"-")</f>
        <v>80.132000000000005</v>
      </c>
      <c r="EN12" s="101">
        <f t="shared" ref="EN12:EN51" si="149">EN11+1</f>
        <v>1</v>
      </c>
      <c r="EO12" s="101" t="str">
        <f t="shared" si="139"/>
        <v>KORD MR1!_12Z-GFS</v>
      </c>
      <c r="EP12" s="58">
        <f ca="1">IFERROR(IF($C$12="C",RTD("ice.xl",,"*H",EO12,$C$5,"D",$K12,,,1),RTD("ice.xl",,"*H",EO12,$C$5,"D",$K12,,,1)*(9/5)+$C$14),"-")</f>
        <v>81.644000000000005</v>
      </c>
      <c r="EQ12" s="101">
        <f t="shared" si="140"/>
        <v>2</v>
      </c>
      <c r="ER12" s="101" t="str">
        <f t="shared" si="130"/>
        <v>KORD MR2!_12Z-GFS</v>
      </c>
      <c r="ES12" s="58">
        <f ca="1">IFERROR(IF($C$12="C",RTD("ice.xl",,"*H",ER12,$C$5,"D",$K12,,,1),RTD("ice.xl",,"*H",ER12,$C$5,"D",$K12,,,1)*(9/5)+$C$14),"-")</f>
        <v>78.800000000000011</v>
      </c>
      <c r="ET12" s="101">
        <f t="shared" si="131"/>
        <v>3</v>
      </c>
      <c r="EU12" s="101" t="str">
        <f t="shared" si="121"/>
        <v>KORD MR3!_12Z-GFS</v>
      </c>
      <c r="EV12" s="58">
        <f ca="1">IFERROR(IF($C$12="C",RTD("ice.xl",,"*H",EU12,$C$5,"D",$K12,,,1),RTD("ice.xl",,"*H",EU12,$C$5,"D",$K12,,,1)*(9/5)+$C$14),"-")</f>
        <v>72.788000000000011</v>
      </c>
      <c r="EW12" s="101">
        <f t="shared" si="122"/>
        <v>4</v>
      </c>
      <c r="EX12" s="101" t="str">
        <f t="shared" si="113"/>
        <v>KORD MR4!_12Z-GFS</v>
      </c>
      <c r="EY12" s="58">
        <f ca="1">IFERROR(IF($C$12="C",RTD("ice.xl",,"*H",EX12,$C$5,"D",$K12,,,1),RTD("ice.xl",,"*H",EX12,$C$5,"D",$K12,,,1)*(9/5)+$C$14),"-")</f>
        <v>75.650000000000006</v>
      </c>
      <c r="EZ12" s="101">
        <f t="shared" si="114"/>
        <v>5</v>
      </c>
      <c r="FA12" s="101" t="str">
        <f t="shared" si="105"/>
        <v>KORD MR5!_12Z-GFS</v>
      </c>
      <c r="FB12" s="58">
        <f ca="1">IFERROR(IF($C$12="C",RTD("ice.xl",,"*H",FA12,$C$5,"D",$K12,,,1),RTD("ice.xl",,"*H",FA12,$C$5,"D",$K12,,,1)*(9/5)+$C$14),"-")</f>
        <v>81.716000000000008</v>
      </c>
      <c r="FC12" s="101">
        <f t="shared" si="106"/>
        <v>6</v>
      </c>
      <c r="FD12" s="101" t="str">
        <f t="shared" si="99"/>
        <v>KORD MR6!_12Z-GFS</v>
      </c>
      <c r="FE12" s="105">
        <f ca="1">IFERROR(IF($C$12="C",RTD("ice.xl",,"*H",FD12,$C$5,"D",$K12,,,1),RTD("ice.xl",,"*H",FD12,$C$5,"D",$K12,,,1)*(9/5)+$C$14),"-")</f>
        <v>86.072000000000003</v>
      </c>
      <c r="FH12" s="53" t="b">
        <f t="shared" ca="1" si="72"/>
        <v>0</v>
      </c>
      <c r="FI12" s="53" t="str">
        <f t="shared" ca="1" si="73"/>
        <v>KORD MRFALSE!_18Z-GFS</v>
      </c>
      <c r="FJ12" s="103" t="str">
        <f ca="1">IFERROR(IF($C$12="C",RTD("ice.xl",,"*H",FI12,$C$5,"D",$K12,,,1),RTD("ice.xl",,"*H",FI12,$C$5,"D",$K12,,,1)*(9/5)+$C$14),"-")</f>
        <v>-</v>
      </c>
      <c r="FK12" s="101" t="b">
        <f t="shared" ca="1" si="74"/>
        <v>0</v>
      </c>
      <c r="FL12" s="101" t="str">
        <f t="shared" ca="1" si="75"/>
        <v>KORD MRFALSE!_18Z-GFS</v>
      </c>
      <c r="FM12" s="57" t="str">
        <f ca="1">IFERROR(IF($C$12="C",RTD("ice.xl",,"*H",FL12,$C$5,"D",$K12,,,1),RTD("ice.xl",,"*H",FL12,$C$5,"D",$K12,,,1)*(9/5)+$C$14),"-")</f>
        <v>-</v>
      </c>
      <c r="FN12" s="101" t="b">
        <f t="shared" ca="1" si="76"/>
        <v>0</v>
      </c>
      <c r="FO12" s="101" t="str">
        <f t="shared" ca="1" si="77"/>
        <v>KORD MRFALSE!_18Z-GFS</v>
      </c>
      <c r="FP12" s="57" t="str">
        <f ca="1">IFERROR(IF($C$12="C",RTD("ice.xl",,"*H",FO12,$C$5,"D",$K12,,,1),RTD("ice.xl",,"*H",FO12,$C$5,"D",$K12,,,1)*(9/5)+$C$14),"-")</f>
        <v>-</v>
      </c>
      <c r="FQ12" s="101" t="b">
        <f t="shared" ca="1" si="78"/>
        <v>0</v>
      </c>
      <c r="FR12" s="101" t="str">
        <f t="shared" ca="1" si="79"/>
        <v>KORD MRFALSE!_18Z-GFS</v>
      </c>
      <c r="FS12" s="57" t="str">
        <f ca="1">IFERROR(IF($C$12="C",RTD("ice.xl",,"*H",FR12,$C$5,"D",$K12,,,1),RTD("ice.xl",,"*H",FR12,$C$5,"D",$K12,,,1)*(9/5)+$C$14),"-")</f>
        <v>-</v>
      </c>
      <c r="FT12" s="101" t="b">
        <f t="shared" ca="1" si="80"/>
        <v>0</v>
      </c>
      <c r="FU12" s="101" t="str">
        <f t="shared" ca="1" si="81"/>
        <v>KORD MRFALSE!_18Z-GFS</v>
      </c>
      <c r="FV12" s="57" t="str">
        <f ca="1">IFERROR(IF($C$12="C",RTD("ice.xl",,"*H",FU12,$C$5,"D",$K12,,,1),RTD("ice.xl",,"*H",FU12,$C$5,"D",$K12,,,1)*(9/5)+$C$14),"-")</f>
        <v>-</v>
      </c>
      <c r="FW12" s="101" t="b">
        <f t="shared" ca="1" si="82"/>
        <v>0</v>
      </c>
      <c r="FX12" s="101" t="str">
        <f t="shared" ca="1" si="83"/>
        <v>KORD MRFALSE!_18Z-GFS</v>
      </c>
      <c r="FY12" s="57" t="str">
        <f ca="1">IFERROR(IF($C$12="C",RTD("ice.xl",,"*H",FX12,$C$5,"D",$K12,,,1),RTD("ice.xl",,"*H",FX12,$C$5,"D",$K12,,,1)*(9/5)+$C$14),"-")</f>
        <v>-</v>
      </c>
      <c r="FZ12" s="101" t="b">
        <f t="shared" ca="1" si="84"/>
        <v>0</v>
      </c>
      <c r="GA12" s="101" t="str">
        <f t="shared" ca="1" si="85"/>
        <v>KORD MRFALSE!_18Z-GFS</v>
      </c>
      <c r="GB12" s="57" t="str">
        <f ca="1">IFERROR(IF($C$12="C",RTD("ice.xl",,"*H",GA12,$C$5,"D",$K12,,,1),RTD("ice.xl",,"*H",GA12,$C$5,"D",$K12,,,1)*(9/5)+$C$14),"-")</f>
        <v>-</v>
      </c>
      <c r="GC12" s="101" t="b">
        <f t="shared" ca="1" si="86"/>
        <v>0</v>
      </c>
      <c r="GD12" s="101" t="str">
        <f t="shared" ca="1" si="87"/>
        <v>KORD MRFALSE!_18Z-GFS</v>
      </c>
      <c r="GE12" s="57" t="str">
        <f ca="1">IFERROR(IF($C$12="C",RTD("ice.xl",,"*H",GD12,$C$5,"D",$K12,,,1),RTD("ice.xl",,"*H",GD12,$C$5,"D",$K12,,,1)*(9/5)+$C$14),"-")</f>
        <v>-</v>
      </c>
      <c r="GF12" s="101" t="b">
        <f t="shared" ca="1" si="88"/>
        <v>0</v>
      </c>
      <c r="GG12" s="101" t="str">
        <f t="shared" ca="1" si="89"/>
        <v>KORD MRFALSE!_18Z-GFS</v>
      </c>
      <c r="GH12" s="57" t="str">
        <f ca="1">IFERROR(IF($C$12="C",RTD("ice.xl",,"*H",GG12,$C$5,"D",$K12,,,1),RTD("ice.xl",,"*H",GG12,$C$5,"D",$K12,,,1)*(9/5)+$C$14),"-")</f>
        <v>-</v>
      </c>
      <c r="GI12" s="101">
        <f t="shared" si="90"/>
        <v>0</v>
      </c>
      <c r="GJ12" s="101" t="str">
        <f t="shared" ref="GJ12:GJ49" si="150">$C$10&amp;" "&amp;"MR"&amp;GI12&amp;"!_"&amp;$FH$3</f>
        <v>KORD MR0!_18Z-GFS</v>
      </c>
      <c r="GK12" s="58">
        <f ca="1">IFERROR(IF($C$12="C",RTD("ice.xl",,"*H",GJ12,$C$5,"D",$K12,,,1),RTD("ice.xl",,"*H",GJ12,$C$5,"D",$K12,,,1)*(9/5)+$C$14),"-")</f>
        <v>79.448000000000008</v>
      </c>
      <c r="GL12" s="101">
        <f t="shared" ref="GL12:GL51" si="151">GL11+1</f>
        <v>1</v>
      </c>
      <c r="GM12" s="101" t="str">
        <f t="shared" si="141"/>
        <v>KORD MR1!_18Z-GFS</v>
      </c>
      <c r="GN12" s="58">
        <f ca="1">IFERROR(IF($C$12="C",RTD("ice.xl",,"*H",GM12,$C$5,"D",$K12,,,1),RTD("ice.xl",,"*H",GM12,$C$5,"D",$K12,,,1)*(9/5)+$C$14),"-")</f>
        <v>82.039999999999992</v>
      </c>
      <c r="GO12" s="101">
        <f t="shared" si="142"/>
        <v>2</v>
      </c>
      <c r="GP12" s="101" t="str">
        <f t="shared" si="132"/>
        <v>KORD MR2!_18Z-GFS</v>
      </c>
      <c r="GQ12" s="58">
        <f ca="1">IFERROR(IF($C$12="C",RTD("ice.xl",,"*H",GP12,$C$5,"D",$K12,,,1),RTD("ice.xl",,"*H",GP12,$C$5,"D",$K12,,,1)*(9/5)+$C$14),"-")</f>
        <v>76.819999999999993</v>
      </c>
      <c r="GR12" s="101">
        <f t="shared" si="133"/>
        <v>3</v>
      </c>
      <c r="GS12" s="101" t="str">
        <f t="shared" si="123"/>
        <v>KORD MR3!_18Z-GFS</v>
      </c>
      <c r="GT12" s="58">
        <f ca="1">IFERROR(IF($C$12="C",RTD("ice.xl",,"*H",GS12,$C$5,"D",$K12,,,1),RTD("ice.xl",,"*H",GS12,$C$5,"D",$K12,,,1)*(9/5)+$C$14),"-")</f>
        <v>63.463999999999999</v>
      </c>
      <c r="GU12" s="101">
        <f t="shared" si="124"/>
        <v>4</v>
      </c>
      <c r="GV12" s="101" t="str">
        <f t="shared" si="115"/>
        <v>KORD MR4!_18Z-GFS</v>
      </c>
      <c r="GW12" s="58">
        <f ca="1">IFERROR(IF($C$12="C",RTD("ice.xl",,"*H",GV12,$C$5,"D",$K12,,,1),RTD("ice.xl",,"*H",GV12,$C$5,"D",$K12,,,1)*(9/5)+$C$14),"-")</f>
        <v>78.566000000000003</v>
      </c>
      <c r="GX12" s="101">
        <f t="shared" si="116"/>
        <v>5</v>
      </c>
      <c r="GY12" s="101" t="str">
        <f t="shared" si="107"/>
        <v>KORD MR5!_18Z-GFS</v>
      </c>
      <c r="GZ12" s="58">
        <f ca="1">IFERROR(IF($C$12="C",RTD("ice.xl",,"*H",GY12,$C$5,"D",$K12,,,1),RTD("ice.xl",,"*H",GY12,$C$5,"D",$K12,,,1)*(9/5)+$C$14),"-")</f>
        <v>79.123999999999995</v>
      </c>
      <c r="HA12" s="101">
        <f t="shared" si="108"/>
        <v>6</v>
      </c>
      <c r="HB12" s="101" t="str">
        <f t="shared" si="100"/>
        <v>KORD MR6!_18Z-GFS</v>
      </c>
      <c r="HC12" s="105">
        <f ca="1">IFERROR(IF($C$12="C",RTD("ice.xl",,"*H",HB12,$C$5,"D",$K12,,,1),RTD("ice.xl",,"*H",HB12,$C$5,"D",$K12,,,1)*(9/5)+$C$14),"-")</f>
        <v>79.628</v>
      </c>
    </row>
    <row r="13" spans="1:211" x14ac:dyDescent="0.35">
      <c r="C13" s="294">
        <f>'Accuracy Full Summary'!C18</f>
        <v>30</v>
      </c>
      <c r="F13" s="27">
        <v>0</v>
      </c>
      <c r="H13" s="131" t="str">
        <f ca="1">RTD("ice.xl", , "*H",$C$4,$L$4, "D",$K13, , , -1)</f>
        <v/>
      </c>
      <c r="I13" s="18"/>
      <c r="J13" s="56"/>
      <c r="K13" s="163">
        <f t="shared" ca="1" si="95"/>
        <v>44800</v>
      </c>
      <c r="L13" s="167" t="str">
        <f t="shared" ca="1" si="96"/>
        <v/>
      </c>
      <c r="N13" s="53" t="b">
        <f t="shared" ca="1" si="4"/>
        <v>0</v>
      </c>
      <c r="O13" s="358" t="str">
        <f t="shared" ca="1" si="5"/>
        <v>KORD MRFALSE!_00Z-GFS</v>
      </c>
      <c r="P13" s="103" t="str">
        <f ca="1">IFERROR(IF($C$12="C",RTD("ice.xl",,"*H",O13,$C$5,"D",$K13,,,1),RTD("ice.xl",,"*H",O13,$C$5,"D",$K13,,,1)*(9/5)+32),"-")</f>
        <v>-</v>
      </c>
      <c r="Q13" s="101" t="b">
        <f t="shared" ca="1" si="6"/>
        <v>0</v>
      </c>
      <c r="R13" s="101" t="str">
        <f t="shared" ca="1" si="7"/>
        <v>KORD MRFALSE!_00Z-GFS</v>
      </c>
      <c r="S13" s="57" t="str">
        <f ca="1">IFERROR(IF($C$12="C",RTD("ice.xl",,"*H",R13,$C$5,"D",$K13,,,1),RTD("ice.xl",,"*H",R13,$C$5,"D",$K13,,,1)*(9/5)+$C$14),"-")</f>
        <v>-</v>
      </c>
      <c r="T13" s="101" t="b">
        <f t="shared" ca="1" si="8"/>
        <v>0</v>
      </c>
      <c r="U13" s="101" t="str">
        <f t="shared" ca="1" si="9"/>
        <v>KORD MRFALSE!_00Z-GFS</v>
      </c>
      <c r="V13" s="57" t="str">
        <f ca="1">IFERROR(IF($C$12="C",RTD("ice.xl",,"*H",U13,$C$5,"D",$K13,,,1),RTD("ice.xl",,"*H",U13,$C$5,"D",$K13,,,1)*(9/5)+$C$14),"-")</f>
        <v>-</v>
      </c>
      <c r="W13" s="101" t="b">
        <f t="shared" ca="1" si="10"/>
        <v>0</v>
      </c>
      <c r="X13" s="101" t="str">
        <f t="shared" ca="1" si="11"/>
        <v>KORD MRFALSE!_00Z-GFS</v>
      </c>
      <c r="Y13" s="57" t="str">
        <f ca="1">IFERROR(IF($C$12="C",RTD("ice.xl",,"*H",X13,$C$5,"D",$K13,,,1),RTD("ice.xl",,"*H",X13,$C$5,"D",$K13,,,1)*(9/5)+$C$14),"-")</f>
        <v>-</v>
      </c>
      <c r="Z13" s="101" t="b">
        <f t="shared" ca="1" si="12"/>
        <v>0</v>
      </c>
      <c r="AA13" s="101" t="str">
        <f t="shared" ca="1" si="13"/>
        <v>KORD MRFALSE!_00Z-GFS</v>
      </c>
      <c r="AB13" s="57" t="str">
        <f ca="1">IFERROR(IF($C$12="C",RTD("ice.xl",,"*H",AA13,$C$5,"D",$K13,,,1),RTD("ice.xl",,"*H",AA13,$C$5,"D",$K13,,,1)*(9/5)+$C$14),"-")</f>
        <v>-</v>
      </c>
      <c r="AC13" s="101" t="b">
        <f t="shared" ca="1" si="14"/>
        <v>0</v>
      </c>
      <c r="AD13" s="101" t="str">
        <f t="shared" ca="1" si="15"/>
        <v>KORD MRFALSE!_00Z-GFS</v>
      </c>
      <c r="AE13" s="57" t="str">
        <f ca="1">IFERROR(IF($C$12="C",RTD("ice.xl",,"*H",AD13,$C$5,"D",$K13,,,1),RTD("ice.xl",,"*H",AD13,$C$5,"D",$K13,,,1)*(9/5)+$C$14),"-")</f>
        <v>-</v>
      </c>
      <c r="AF13" s="101" t="b">
        <f t="shared" ca="1" si="16"/>
        <v>0</v>
      </c>
      <c r="AG13" s="101" t="str">
        <f t="shared" ca="1" si="17"/>
        <v>KORD MRFALSE!_00Z-GFS</v>
      </c>
      <c r="AH13" s="57" t="str">
        <f ca="1">IFERROR(IF($C$12="C",RTD("ice.xl",,"*H",AG13,$C$5,"D",$K13,,,1),RTD("ice.xl",,"*H",AG13,$C$5,"D",$K13,,,1)*(9/5)+$C$14),"-")</f>
        <v>-</v>
      </c>
      <c r="AI13" s="101" t="b">
        <f t="shared" ca="1" si="18"/>
        <v>0</v>
      </c>
      <c r="AJ13" s="101" t="str">
        <f t="shared" ca="1" si="19"/>
        <v>KORD MRFALSE!_00Z-GFS</v>
      </c>
      <c r="AK13" s="57" t="str">
        <f ca="1">IFERROR(IF($C$12="C",RTD("ice.xl",,"*H",AJ13,$C$5,"D",$K13,,,1),RTD("ice.xl",,"*H",AJ13,$C$5,"D",$K13,,,1)*(9/5)+$C$14),"-")</f>
        <v>-</v>
      </c>
      <c r="AL13" s="101">
        <f t="shared" ref="AL13" si="152">N21</f>
        <v>0</v>
      </c>
      <c r="AM13" s="101" t="str">
        <f t="shared" ref="AM13:AM49" si="153">$C$10&amp;" "&amp;"MR"&amp;AL13&amp;"!_"&amp;$N$3</f>
        <v>KORD MR0!_00Z-GFS</v>
      </c>
      <c r="AN13" s="58">
        <f ca="1">IFERROR(IF($C$12="C",RTD("ice.xl",,"*H",AM13,$C$5,"D",$K13,,,1),RTD("ice.xl",,"*H",AM13,$C$5,"D",$K13,,,1)*(9/5)+$C$14),"-")</f>
        <v>80.798000000000002</v>
      </c>
      <c r="AO13" s="101">
        <f t="shared" ref="AO13:AO51" si="154">AO12+1</f>
        <v>1</v>
      </c>
      <c r="AP13" s="101" t="str">
        <f t="shared" si="144"/>
        <v>KORD MR1!_00Z-GFS</v>
      </c>
      <c r="AQ13" s="58">
        <f ca="1">IFERROR(IF($C$12="C",RTD("ice.xl",,"*H",AP13,$C$5,"D",$K13,,,1),RTD("ice.xl",,"*H",AP13,$C$5,"D",$K13,,,1)*(9/5)+$C$14),"-")</f>
        <v>70.34</v>
      </c>
      <c r="AR13" s="101">
        <f t="shared" si="145"/>
        <v>2</v>
      </c>
      <c r="AS13" s="101" t="str">
        <f t="shared" si="135"/>
        <v>KORD MR2!_00Z-GFS</v>
      </c>
      <c r="AT13" s="58">
        <f ca="1">IFERROR(IF($C$12="C",RTD("ice.xl",,"*H",AS13,$C$5,"D",$K13,,,1),RTD("ice.xl",,"*H",AS13,$C$5,"D",$K13,,,1)*(9/5)+$C$14),"-")</f>
        <v>74.516000000000005</v>
      </c>
      <c r="AU13" s="101">
        <f t="shared" si="136"/>
        <v>3</v>
      </c>
      <c r="AV13" s="101" t="str">
        <f t="shared" si="126"/>
        <v>KORD MR3!_00Z-GFS</v>
      </c>
      <c r="AW13" s="58">
        <f ca="1">IFERROR(IF($C$12="C",RTD("ice.xl",,"*H",AV13,$C$5,"D",$K13,,,1),RTD("ice.xl",,"*H",AV13,$C$5,"D",$K13,,,1)*(9/5)+$C$14),"-")</f>
        <v>66.56</v>
      </c>
      <c r="AX13" s="101">
        <f t="shared" si="127"/>
        <v>4</v>
      </c>
      <c r="AY13" s="101" t="str">
        <f t="shared" si="117"/>
        <v>KORD MR4!_00Z-GFS</v>
      </c>
      <c r="AZ13" s="58">
        <f ca="1">IFERROR(IF($C$12="C",RTD("ice.xl",,"*H",AY13,$C$5,"D",$K13,,,1),RTD("ice.xl",,"*H",AY13,$C$5,"D",$K13,,,1)*(9/5)+$C$14),"-")</f>
        <v>82.292000000000002</v>
      </c>
      <c r="BA13" s="101">
        <f t="shared" si="118"/>
        <v>5</v>
      </c>
      <c r="BB13" s="101" t="str">
        <f t="shared" si="109"/>
        <v>KORD MR5!_00Z-GFS</v>
      </c>
      <c r="BC13" s="58">
        <f ca="1">IFERROR(IF($C$12="C",RTD("ice.xl",,"*H",BB13,$C$5,"D",$K13,,,1),RTD("ice.xl",,"*H",BB13,$C$5,"D",$K13,,,1)*(9/5)+$C$14),"-")</f>
        <v>78.259999999999991</v>
      </c>
      <c r="BD13" s="101">
        <f t="shared" si="110"/>
        <v>6</v>
      </c>
      <c r="BE13" s="101" t="str">
        <f t="shared" si="101"/>
        <v>KORD MR6!_00Z-GFS</v>
      </c>
      <c r="BF13" s="58">
        <f ca="1">IFERROR(IF($C$12="C",RTD("ice.xl",,"*H",BE13,$C$5,"D",$K13,,,1),RTD("ice.xl",,"*H",BE13,$C$5,"D",$K13,,,1)*(9/5)+$C$14),"-")</f>
        <v>79.268000000000001</v>
      </c>
      <c r="BG13" s="101">
        <f t="shared" si="102"/>
        <v>7</v>
      </c>
      <c r="BH13" s="101" t="str">
        <f t="shared" si="97"/>
        <v>KORD MR7!_00Z-GFS</v>
      </c>
      <c r="BI13" s="105">
        <f ca="1">IFERROR(IF($C$12="C",RTD("ice.xl",,"*H",BH13,$C$5,"D",$K13,,,1),RTD("ice.xl",,"*H",BH13,$C$5,"D",$K13,,,1)*(9/5)+$C$14),"-")</f>
        <v>74.372</v>
      </c>
      <c r="BL13" s="53" t="b">
        <f t="shared" ca="1" si="26"/>
        <v>0</v>
      </c>
      <c r="BM13" s="53" t="str">
        <f t="shared" ca="1" si="27"/>
        <v>KORD MRFALSE!_06Z-GFS</v>
      </c>
      <c r="BN13" s="103" t="str">
        <f ca="1">IFERROR(IF($C$12="C",RTD("ice.xl",,"*H",BM13,$C$5,"D",$K13,,,1),RTD("ice.xl",,"*H",BM13,$C$5,"D",$K13,,,1)*(9/5)+$C$14),"-")</f>
        <v>-</v>
      </c>
      <c r="BO13" s="101" t="b">
        <f t="shared" ca="1" si="28"/>
        <v>0</v>
      </c>
      <c r="BP13" s="101" t="str">
        <f t="shared" ca="1" si="29"/>
        <v>KORD MRFALSE!_06Z-GFS</v>
      </c>
      <c r="BQ13" s="57" t="str">
        <f ca="1">IFERROR(IF($C$12="C",RTD("ice.xl",,"*H",BP13,$C$5,"D",$K13,,,1),RTD("ice.xl",,"*H",BP13,$C$5,"D",$K13,,,1)*(9/5)+$C$14),"-")</f>
        <v>-</v>
      </c>
      <c r="BR13" s="101" t="b">
        <f t="shared" ca="1" si="30"/>
        <v>0</v>
      </c>
      <c r="BS13" s="101" t="str">
        <f t="shared" ca="1" si="31"/>
        <v>KORD MRFALSE!_06Z-GFS</v>
      </c>
      <c r="BT13" s="57" t="str">
        <f ca="1">IFERROR(IF($C$12="C",RTD("ice.xl",,"*H",BS13,$C$5,"D",$K13,,,1),RTD("ice.xl",,"*H",BS13,$C$5,"D",$K13,,,1)*(9/5)+$C$14),"-")</f>
        <v>-</v>
      </c>
      <c r="BU13" s="101" t="b">
        <f t="shared" ca="1" si="32"/>
        <v>0</v>
      </c>
      <c r="BV13" s="101" t="str">
        <f t="shared" ca="1" si="33"/>
        <v>KORD MRFALSE!_06Z-GFS</v>
      </c>
      <c r="BW13" s="57" t="str">
        <f ca="1">IFERROR(IF($C$12="C",RTD("ice.xl",,"*H",BV13,$C$5,"D",$K13,,,1),RTD("ice.xl",,"*H",BV13,$C$5,"D",$K13,,,1)*(9/5)+$C$14),"-")</f>
        <v>-</v>
      </c>
      <c r="BX13" s="101" t="b">
        <f t="shared" ca="1" si="34"/>
        <v>0</v>
      </c>
      <c r="BY13" s="101" t="str">
        <f t="shared" ca="1" si="35"/>
        <v>KORD MRFALSE!_06Z-GFS</v>
      </c>
      <c r="BZ13" s="57" t="str">
        <f ca="1">IFERROR(IF($C$12="C",RTD("ice.xl",,"*H",BY13,$C$5,"D",$K13,,,1),RTD("ice.xl",,"*H",BY13,$C$5,"D",$K13,,,1)*(9/5)+$C$14),"-")</f>
        <v>-</v>
      </c>
      <c r="CA13" s="101" t="b">
        <f t="shared" ca="1" si="36"/>
        <v>0</v>
      </c>
      <c r="CB13" s="101" t="str">
        <f t="shared" ca="1" si="37"/>
        <v>KORD MRFALSE!_06Z-GFS</v>
      </c>
      <c r="CC13" s="57" t="str">
        <f ca="1">IFERROR(IF($C$12="C",RTD("ice.xl",,"*H",CB13,$C$5,"D",$K13,,,1),RTD("ice.xl",,"*H",CB13,$C$5,"D",$K13,,,1)*(9/5)+$C$14),"-")</f>
        <v>-</v>
      </c>
      <c r="CD13" s="101" t="b">
        <f t="shared" ca="1" si="38"/>
        <v>0</v>
      </c>
      <c r="CE13" s="101" t="str">
        <f t="shared" ca="1" si="39"/>
        <v>KORD MRFALSE!_06Z-GFS</v>
      </c>
      <c r="CF13" s="57" t="str">
        <f ca="1">IFERROR(IF($C$12="C",RTD("ice.xl",,"*H",CE13,$C$5,"D",$K13,,,1),RTD("ice.xl",,"*H",CE13,$C$5,"D",$K13,,,1)*(9/5)+$C$14),"-")</f>
        <v>-</v>
      </c>
      <c r="CG13" s="101" t="b">
        <f t="shared" ca="1" si="40"/>
        <v>0</v>
      </c>
      <c r="CH13" s="101" t="str">
        <f t="shared" ca="1" si="41"/>
        <v>KORD MRFALSE!_06Z-GFS</v>
      </c>
      <c r="CI13" s="57" t="str">
        <f ca="1">IFERROR(IF($C$12="C",RTD("ice.xl",,"*H",CH13,$C$5,"D",$K13,,,1),RTD("ice.xl",,"*H",CH13,$C$5,"D",$K13,,,1)*(9/5)+$C$14),"-")</f>
        <v>-</v>
      </c>
      <c r="CJ13" s="101">
        <f t="shared" si="42"/>
        <v>0</v>
      </c>
      <c r="CK13" s="101" t="str">
        <f t="shared" ref="CK13:CK49" si="155">$C$10&amp;" "&amp;"MR"&amp;CJ13&amp;"!_"&amp;$BL$3</f>
        <v>KORD MR0!_06Z-GFS</v>
      </c>
      <c r="CL13" s="58">
        <f ca="1">IFERROR(IF($C$12="C",RTD("ice.xl",,"*H",CK13,$C$5,"D",$K13,,,1),RTD("ice.xl",,"*H",CK13,$C$5,"D",$K13,,,1)*(9/5)+$C$14),"-")</f>
        <v>77.396000000000001</v>
      </c>
      <c r="CM13" s="101">
        <f t="shared" ref="CM13:CM51" si="156">CM12+1</f>
        <v>1</v>
      </c>
      <c r="CN13" s="101" t="str">
        <f t="shared" si="146"/>
        <v>KORD MR1!_06Z-GFS</v>
      </c>
      <c r="CO13" s="58">
        <f ca="1">IFERROR(IF($C$12="C",RTD("ice.xl",,"*H",CN13,$C$5,"D",$K13,,,1),RTD("ice.xl",,"*H",CN13,$C$5,"D",$K13,,,1)*(9/5)+$C$14),"-")</f>
        <v>67.496000000000009</v>
      </c>
      <c r="CP13" s="101">
        <f t="shared" si="147"/>
        <v>2</v>
      </c>
      <c r="CQ13" s="101" t="str">
        <f t="shared" si="137"/>
        <v>KORD MR2!_06Z-GFS</v>
      </c>
      <c r="CR13" s="58">
        <f ca="1">IFERROR(IF($C$12="C",RTD("ice.xl",,"*H",CQ13,$C$5,"D",$K13,,,1),RTD("ice.xl",,"*H",CQ13,$C$5,"D",$K13,,,1)*(9/5)+$C$14),"-")</f>
        <v>68.756</v>
      </c>
      <c r="CS13" s="101">
        <f t="shared" si="138"/>
        <v>3</v>
      </c>
      <c r="CT13" s="101" t="str">
        <f t="shared" si="128"/>
        <v>KORD MR3!_06Z-GFS</v>
      </c>
      <c r="CU13" s="58">
        <f ca="1">IFERROR(IF($C$12="C",RTD("ice.xl",,"*H",CT13,$C$5,"D",$K13,,,1),RTD("ice.xl",,"*H",CT13,$C$5,"D",$K13,,,1)*(9/5)+$C$14),"-")</f>
        <v>67.801999999999992</v>
      </c>
      <c r="CV13" s="101">
        <f t="shared" si="129"/>
        <v>4</v>
      </c>
      <c r="CW13" s="101" t="str">
        <f t="shared" si="119"/>
        <v>KORD MR4!_06Z-GFS</v>
      </c>
      <c r="CX13" s="58">
        <f ca="1">IFERROR(IF($C$12="C",RTD("ice.xl",,"*H",CW13,$C$5,"D",$K13,,,1),RTD("ice.xl",,"*H",CW13,$C$5,"D",$K13,,,1)*(9/5)+$C$14),"-")</f>
        <v>77.557999999999993</v>
      </c>
      <c r="CY13" s="101">
        <f t="shared" si="120"/>
        <v>5</v>
      </c>
      <c r="CZ13" s="101" t="str">
        <f t="shared" si="111"/>
        <v>KORD MR5!_06Z-GFS</v>
      </c>
      <c r="DA13" s="58">
        <f ca="1">IFERROR(IF($C$12="C",RTD("ice.xl",,"*H",CZ13,$C$5,"D",$K13,,,1),RTD("ice.xl",,"*H",CZ13,$C$5,"D",$K13,,,1)*(9/5)+$C$14),"-")</f>
        <v>81.716000000000008</v>
      </c>
      <c r="DB13" s="101">
        <f t="shared" si="112"/>
        <v>6</v>
      </c>
      <c r="DC13" s="101" t="str">
        <f t="shared" si="103"/>
        <v>KORD MR6!_06Z-GFS</v>
      </c>
      <c r="DD13" s="58">
        <f ca="1">IFERROR(IF($C$12="C",RTD("ice.xl",,"*H",DC13,$C$5,"D",$K13,,,1),RTD("ice.xl",,"*H",DC13,$C$5,"D",$K13,,,1)*(9/5)+$C$14),"-")</f>
        <v>69.98</v>
      </c>
      <c r="DE13" s="101">
        <f t="shared" si="104"/>
        <v>7</v>
      </c>
      <c r="DF13" s="101" t="str">
        <f t="shared" si="98"/>
        <v>KORD MR7!_06Z-GFS</v>
      </c>
      <c r="DG13" s="105">
        <f ca="1">IFERROR(IF($C$12="C",RTD("ice.xl",,"*H",DF13,$C$5,"D",$K13,,,1),RTD("ice.xl",,"*H",DF13,$C$5,"D",$K13,,,1)*(9/5)+$C$14),"-")</f>
        <v>76.74799999999999</v>
      </c>
      <c r="DJ13" s="53" t="b">
        <f t="shared" ca="1" si="49"/>
        <v>0</v>
      </c>
      <c r="DK13" s="53" t="str">
        <f t="shared" ca="1" si="50"/>
        <v>KORD MRFALSE!_12Z-GFS</v>
      </c>
      <c r="DL13" s="103" t="str">
        <f ca="1">IFERROR(IF($C$12="C",RTD("ice.xl",,"*H",DK13,$C$5,"D",$K13,,,1),RTD("ice.xl",,"*H",DK13,$C$5,"D",$K13,,,1)*(9/5)+$C$14),"-")</f>
        <v>-</v>
      </c>
      <c r="DM13" s="101" t="b">
        <f t="shared" ca="1" si="51"/>
        <v>0</v>
      </c>
      <c r="DN13" s="101" t="str">
        <f t="shared" ca="1" si="52"/>
        <v>KORD MRFALSE!_12Z-GFS</v>
      </c>
      <c r="DO13" s="57" t="str">
        <f ca="1">IFERROR(IF($C$12="C",RTD("ice.xl",,"*H",DN13,$C$5,"D",$K13,,,1),RTD("ice.xl",,"*H",DN13,$C$5,"D",$K13,,,1)*(9/5)+$C$14),"-")</f>
        <v>-</v>
      </c>
      <c r="DP13" s="101" t="b">
        <f t="shared" ca="1" si="53"/>
        <v>0</v>
      </c>
      <c r="DQ13" s="101" t="str">
        <f t="shared" ca="1" si="54"/>
        <v>KORD MRFALSE!_12Z-GFS</v>
      </c>
      <c r="DR13" s="57" t="str">
        <f ca="1">IFERROR(IF($C$12="C",RTD("ice.xl",,"*H",DQ13,$C$5,"D",$K13,,,1),RTD("ice.xl",,"*H",DQ13,$C$5,"D",$K13,,,1)*(9/5)+$C$14),"-")</f>
        <v>-</v>
      </c>
      <c r="DS13" s="101" t="b">
        <f t="shared" ca="1" si="55"/>
        <v>0</v>
      </c>
      <c r="DT13" s="101" t="str">
        <f t="shared" ca="1" si="56"/>
        <v>KORD MRFALSE!_12Z-GFS</v>
      </c>
      <c r="DU13" s="57" t="str">
        <f ca="1">IFERROR(IF($C$12="C",RTD("ice.xl",,"*H",DT13,$C$5,"D",$K13,,,1),RTD("ice.xl",,"*H",DT13,$C$5,"D",$K13,,,1)*(9/5)+$C$14),"-")</f>
        <v>-</v>
      </c>
      <c r="DV13" s="101" t="b">
        <f t="shared" ca="1" si="57"/>
        <v>0</v>
      </c>
      <c r="DW13" s="101" t="str">
        <f t="shared" ca="1" si="58"/>
        <v>KORD MRFALSE!_12Z-GFS</v>
      </c>
      <c r="DX13" s="57" t="str">
        <f ca="1">IFERROR(IF($C$12="C",RTD("ice.xl",,"*H",DW13,$C$5,"D",$K13,,,1),RTD("ice.xl",,"*H",DW13,$C$5,"D",$K13,,,1)*(9/5)+$C$14),"-")</f>
        <v>-</v>
      </c>
      <c r="DY13" s="101" t="b">
        <f t="shared" ca="1" si="59"/>
        <v>0</v>
      </c>
      <c r="DZ13" s="101" t="str">
        <f t="shared" ca="1" si="60"/>
        <v>KORD MRFALSE!_12Z-GFS</v>
      </c>
      <c r="EA13" s="57" t="str">
        <f ca="1">IFERROR(IF($C$12="C",RTD("ice.xl",,"*H",DZ13,$C$5,"D",$K13,,,1),RTD("ice.xl",,"*H",DZ13,$C$5,"D",$K13,,,1)*(9/5)+$C$14),"-")</f>
        <v>-</v>
      </c>
      <c r="EB13" s="101" t="b">
        <f t="shared" ca="1" si="61"/>
        <v>0</v>
      </c>
      <c r="EC13" s="101" t="str">
        <f t="shared" ca="1" si="62"/>
        <v>KORD MRFALSE!_12Z-GFS</v>
      </c>
      <c r="ED13" s="57" t="str">
        <f ca="1">IFERROR(IF($C$12="C",RTD("ice.xl",,"*H",EC13,$C$5,"D",$K13,,,1),RTD("ice.xl",,"*H",EC13,$C$5,"D",$K13,,,1)*(9/5)+$C$14),"-")</f>
        <v>-</v>
      </c>
      <c r="EE13" s="101" t="b">
        <f t="shared" ca="1" si="63"/>
        <v>0</v>
      </c>
      <c r="EF13" s="101" t="str">
        <f t="shared" ca="1" si="64"/>
        <v>KORD MRFALSE!_12Z-GFS</v>
      </c>
      <c r="EG13" s="57" t="str">
        <f ca="1">IFERROR(IF($C$12="C",RTD("ice.xl",,"*H",EF13,$C$5,"D",$K13,,,1),RTD("ice.xl",,"*H",EF13,$C$5,"D",$K13,,,1)*(9/5)+$C$14),"-")</f>
        <v>-</v>
      </c>
      <c r="EH13" s="101">
        <f t="shared" si="65"/>
        <v>0</v>
      </c>
      <c r="EI13" s="101" t="str">
        <f t="shared" ref="EI13:EI49" si="157">$C$10&amp;" "&amp;"MR"&amp;EH13&amp;"!_"&amp;$DJ$3</f>
        <v>KORD MR0!_12Z-GFS</v>
      </c>
      <c r="EJ13" s="58">
        <f ca="1">IFERROR(IF($C$12="C",RTD("ice.xl",,"*H",EI13,$C$5,"D",$K13,,,1),RTD("ice.xl",,"*H",EI13,$C$5,"D",$K13,,,1)*(9/5)+$C$14),"-")</f>
        <v>76.568000000000012</v>
      </c>
      <c r="EK13" s="101">
        <f t="shared" ref="EK13:EK51" si="158">EK12+1</f>
        <v>1</v>
      </c>
      <c r="EL13" s="101" t="str">
        <f t="shared" si="148"/>
        <v>KORD MR1!_12Z-GFS</v>
      </c>
      <c r="EM13" s="58">
        <f ca="1">IFERROR(IF($C$12="C",RTD("ice.xl",,"*H",EL13,$C$5,"D",$K13,,,1),RTD("ice.xl",,"*H",EL13,$C$5,"D",$K13,,,1)*(9/5)+$C$14),"-")</f>
        <v>82.975999999999999</v>
      </c>
      <c r="EN13" s="101">
        <f t="shared" si="149"/>
        <v>2</v>
      </c>
      <c r="EO13" s="101" t="str">
        <f t="shared" si="139"/>
        <v>KORD MR2!_12Z-GFS</v>
      </c>
      <c r="EP13" s="58">
        <f ca="1">IFERROR(IF($C$12="C",RTD("ice.xl",,"*H",EO13,$C$5,"D",$K13,,,1),RTD("ice.xl",,"*H",EO13,$C$5,"D",$K13,,,1)*(9/5)+$C$14),"-")</f>
        <v>79.988</v>
      </c>
      <c r="EQ13" s="101">
        <f t="shared" si="140"/>
        <v>3</v>
      </c>
      <c r="ER13" s="101" t="str">
        <f t="shared" si="130"/>
        <v>KORD MR3!_12Z-GFS</v>
      </c>
      <c r="ES13" s="58">
        <f ca="1">IFERROR(IF($C$12="C",RTD("ice.xl",,"*H",ER13,$C$5,"D",$K13,,,1),RTD("ice.xl",,"*H",ER13,$C$5,"D",$K13,,,1)*(9/5)+$C$14),"-")</f>
        <v>66.056000000000012</v>
      </c>
      <c r="ET13" s="101">
        <f t="shared" si="131"/>
        <v>4</v>
      </c>
      <c r="EU13" s="101" t="str">
        <f t="shared" si="121"/>
        <v>KORD MR4!_12Z-GFS</v>
      </c>
      <c r="EV13" s="58">
        <f ca="1">IFERROR(IF($C$12="C",RTD("ice.xl",,"*H",EU13,$C$5,"D",$K13,,,1),RTD("ice.xl",,"*H",EU13,$C$5,"D",$K13,,,1)*(9/5)+$C$14),"-")</f>
        <v>68.48599999999999</v>
      </c>
      <c r="EW13" s="101">
        <f t="shared" si="122"/>
        <v>5</v>
      </c>
      <c r="EX13" s="101" t="str">
        <f t="shared" si="113"/>
        <v>KORD MR5!_12Z-GFS</v>
      </c>
      <c r="EY13" s="58">
        <f ca="1">IFERROR(IF($C$12="C",RTD("ice.xl",,"*H",EX13,$C$5,"D",$K13,,,1),RTD("ice.xl",,"*H",EX13,$C$5,"D",$K13,,,1)*(9/5)+$C$14),"-")</f>
        <v>78.116</v>
      </c>
      <c r="EZ13" s="101">
        <f t="shared" si="114"/>
        <v>6</v>
      </c>
      <c r="FA13" s="101" t="str">
        <f t="shared" si="105"/>
        <v>KORD MR6!_12Z-GFS</v>
      </c>
      <c r="FB13" s="58">
        <f ca="1">IFERROR(IF($C$12="C",RTD("ice.xl",,"*H",FA13,$C$5,"D",$K13,,,1),RTD("ice.xl",,"*H",FA13,$C$5,"D",$K13,,,1)*(9/5)+$C$14),"-")</f>
        <v>88.7</v>
      </c>
      <c r="FC13" s="101">
        <f t="shared" si="106"/>
        <v>7</v>
      </c>
      <c r="FD13" s="101" t="str">
        <f t="shared" si="99"/>
        <v>KORD MR7!_12Z-GFS</v>
      </c>
      <c r="FE13" s="105">
        <f ca="1">IFERROR(IF($C$12="C",RTD("ice.xl",,"*H",FD13,$C$5,"D",$K13,,,1),RTD("ice.xl",,"*H",FD13,$C$5,"D",$K13,,,1)*(9/5)+$C$14),"-")</f>
        <v>71.78</v>
      </c>
      <c r="FH13" s="53" t="b">
        <f t="shared" ca="1" si="72"/>
        <v>0</v>
      </c>
      <c r="FI13" s="53" t="str">
        <f t="shared" ca="1" si="73"/>
        <v>KORD MRFALSE!_18Z-GFS</v>
      </c>
      <c r="FJ13" s="103" t="str">
        <f ca="1">IFERROR(IF($C$12="C",RTD("ice.xl",,"*H",FI13,$C$5,"D",$K13,,,1),RTD("ice.xl",,"*H",FI13,$C$5,"D",$K13,,,1)*(9/5)+$C$14),"-")</f>
        <v>-</v>
      </c>
      <c r="FK13" s="101" t="b">
        <f t="shared" ca="1" si="74"/>
        <v>0</v>
      </c>
      <c r="FL13" s="101" t="str">
        <f t="shared" ca="1" si="75"/>
        <v>KORD MRFALSE!_18Z-GFS</v>
      </c>
      <c r="FM13" s="57" t="str">
        <f ca="1">IFERROR(IF($C$12="C",RTD("ice.xl",,"*H",FL13,$C$5,"D",$K13,,,1),RTD("ice.xl",,"*H",FL13,$C$5,"D",$K13,,,1)*(9/5)+$C$14),"-")</f>
        <v>-</v>
      </c>
      <c r="FN13" s="101" t="b">
        <f t="shared" ca="1" si="76"/>
        <v>0</v>
      </c>
      <c r="FO13" s="101" t="str">
        <f t="shared" ca="1" si="77"/>
        <v>KORD MRFALSE!_18Z-GFS</v>
      </c>
      <c r="FP13" s="57" t="str">
        <f ca="1">IFERROR(IF($C$12="C",RTD("ice.xl",,"*H",FO13,$C$5,"D",$K13,,,1),RTD("ice.xl",,"*H",FO13,$C$5,"D",$K13,,,1)*(9/5)+$C$14),"-")</f>
        <v>-</v>
      </c>
      <c r="FQ13" s="101" t="b">
        <f t="shared" ca="1" si="78"/>
        <v>0</v>
      </c>
      <c r="FR13" s="101" t="str">
        <f t="shared" ca="1" si="79"/>
        <v>KORD MRFALSE!_18Z-GFS</v>
      </c>
      <c r="FS13" s="57" t="str">
        <f ca="1">IFERROR(IF($C$12="C",RTD("ice.xl",,"*H",FR13,$C$5,"D",$K13,,,1),RTD("ice.xl",,"*H",FR13,$C$5,"D",$K13,,,1)*(9/5)+$C$14),"-")</f>
        <v>-</v>
      </c>
      <c r="FT13" s="101" t="b">
        <f t="shared" ca="1" si="80"/>
        <v>0</v>
      </c>
      <c r="FU13" s="101" t="str">
        <f t="shared" ca="1" si="81"/>
        <v>KORD MRFALSE!_18Z-GFS</v>
      </c>
      <c r="FV13" s="57" t="str">
        <f ca="1">IFERROR(IF($C$12="C",RTD("ice.xl",,"*H",FU13,$C$5,"D",$K13,,,1),RTD("ice.xl",,"*H",FU13,$C$5,"D",$K13,,,1)*(9/5)+$C$14),"-")</f>
        <v>-</v>
      </c>
      <c r="FW13" s="101" t="b">
        <f t="shared" ca="1" si="82"/>
        <v>0</v>
      </c>
      <c r="FX13" s="101" t="str">
        <f t="shared" ca="1" si="83"/>
        <v>KORD MRFALSE!_18Z-GFS</v>
      </c>
      <c r="FY13" s="57" t="str">
        <f ca="1">IFERROR(IF($C$12="C",RTD("ice.xl",,"*H",FX13,$C$5,"D",$K13,,,1),RTD("ice.xl",,"*H",FX13,$C$5,"D",$K13,,,1)*(9/5)+$C$14),"-")</f>
        <v>-</v>
      </c>
      <c r="FZ13" s="101" t="b">
        <f t="shared" ca="1" si="84"/>
        <v>0</v>
      </c>
      <c r="GA13" s="101" t="str">
        <f t="shared" ca="1" si="85"/>
        <v>KORD MRFALSE!_18Z-GFS</v>
      </c>
      <c r="GB13" s="57" t="str">
        <f ca="1">IFERROR(IF($C$12="C",RTD("ice.xl",,"*H",GA13,$C$5,"D",$K13,,,1),RTD("ice.xl",,"*H",GA13,$C$5,"D",$K13,,,1)*(9/5)+$C$14),"-")</f>
        <v>-</v>
      </c>
      <c r="GC13" s="101" t="b">
        <f t="shared" ca="1" si="86"/>
        <v>0</v>
      </c>
      <c r="GD13" s="101" t="str">
        <f t="shared" ca="1" si="87"/>
        <v>KORD MRFALSE!_18Z-GFS</v>
      </c>
      <c r="GE13" s="57" t="str">
        <f ca="1">IFERROR(IF($C$12="C",RTD("ice.xl",,"*H",GD13,$C$5,"D",$K13,,,1),RTD("ice.xl",,"*H",GD13,$C$5,"D",$K13,,,1)*(9/5)+$C$14),"-")</f>
        <v>-</v>
      </c>
      <c r="GF13" s="101">
        <f t="shared" si="88"/>
        <v>0</v>
      </c>
      <c r="GG13" s="101" t="str">
        <f t="shared" ref="GG13:GG49" si="159">$C$10&amp;" "&amp;"MR"&amp;GF13&amp;"!_"&amp;$FH$3</f>
        <v>KORD MR0!_18Z-GFS</v>
      </c>
      <c r="GH13" s="58">
        <f ca="1">IFERROR(IF($C$12="C",RTD("ice.xl",,"*H",GG13,$C$5,"D",$K13,,,1),RTD("ice.xl",,"*H",GG13,$C$5,"D",$K13,,,1)*(9/5)+$C$14),"-")</f>
        <v>78.224000000000004</v>
      </c>
      <c r="GI13" s="101">
        <f t="shared" ref="GI13:GI51" si="160">GI12+1</f>
        <v>1</v>
      </c>
      <c r="GJ13" s="101" t="str">
        <f t="shared" si="150"/>
        <v>KORD MR1!_18Z-GFS</v>
      </c>
      <c r="GK13" s="58">
        <f ca="1">IFERROR(IF($C$12="C",RTD("ice.xl",,"*H",GJ13,$C$5,"D",$K13,,,1),RTD("ice.xl",,"*H",GJ13,$C$5,"D",$K13,,,1)*(9/5)+$C$14),"-")</f>
        <v>77.180000000000007</v>
      </c>
      <c r="GL13" s="101">
        <f t="shared" si="151"/>
        <v>2</v>
      </c>
      <c r="GM13" s="101" t="str">
        <f t="shared" si="141"/>
        <v>KORD MR2!_18Z-GFS</v>
      </c>
      <c r="GN13" s="58">
        <f ca="1">IFERROR(IF($C$12="C",RTD("ice.xl",,"*H",GM13,$C$5,"D",$K13,,,1),RTD("ice.xl",,"*H",GM13,$C$5,"D",$K13,,,1)*(9/5)+$C$14),"-")</f>
        <v>77.414000000000001</v>
      </c>
      <c r="GO13" s="101">
        <f t="shared" si="142"/>
        <v>3</v>
      </c>
      <c r="GP13" s="101" t="str">
        <f t="shared" si="132"/>
        <v>KORD MR3!_18Z-GFS</v>
      </c>
      <c r="GQ13" s="58">
        <f ca="1">IFERROR(IF($C$12="C",RTD("ice.xl",,"*H",GP13,$C$5,"D",$K13,,,1),RTD("ice.xl",,"*H",GP13,$C$5,"D",$K13,,,1)*(9/5)+$C$14),"-")</f>
        <v>60.692</v>
      </c>
      <c r="GR13" s="101">
        <f t="shared" si="133"/>
        <v>4</v>
      </c>
      <c r="GS13" s="101" t="str">
        <f t="shared" si="123"/>
        <v>KORD MR4!_18Z-GFS</v>
      </c>
      <c r="GT13" s="58">
        <f ca="1">IFERROR(IF($C$12="C",RTD("ice.xl",,"*H",GS13,$C$5,"D",$K13,,,1),RTD("ice.xl",,"*H",GS13,$C$5,"D",$K13,,,1)*(9/5)+$C$14),"-")</f>
        <v>79.556000000000012</v>
      </c>
      <c r="GU13" s="101">
        <f t="shared" si="124"/>
        <v>5</v>
      </c>
      <c r="GV13" s="101" t="str">
        <f t="shared" si="115"/>
        <v>KORD MR5!_18Z-GFS</v>
      </c>
      <c r="GW13" s="58">
        <f ca="1">IFERROR(IF($C$12="C",RTD("ice.xl",,"*H",GV13,$C$5,"D",$K13,,,1),RTD("ice.xl",,"*H",GV13,$C$5,"D",$K13,,,1)*(9/5)+$C$14),"-")</f>
        <v>82.292000000000002</v>
      </c>
      <c r="GX13" s="101">
        <f t="shared" si="116"/>
        <v>6</v>
      </c>
      <c r="GY13" s="101" t="str">
        <f t="shared" si="107"/>
        <v>KORD MR6!_18Z-GFS</v>
      </c>
      <c r="GZ13" s="58">
        <f ca="1">IFERROR(IF($C$12="C",RTD("ice.xl",,"*H",GY13,$C$5,"D",$K13,,,1),RTD("ice.xl",,"*H",GY13,$C$5,"D",$K13,,,1)*(9/5)+$C$14),"-")</f>
        <v>81.24799999999999</v>
      </c>
      <c r="HA13" s="101">
        <f t="shared" si="108"/>
        <v>7</v>
      </c>
      <c r="HB13" s="101" t="str">
        <f t="shared" si="100"/>
        <v>KORD MR7!_18Z-GFS</v>
      </c>
      <c r="HC13" s="105">
        <f ca="1">IFERROR(IF($C$12="C",RTD("ice.xl",,"*H",HB13,$C$5,"D",$K13,,,1),RTD("ice.xl",,"*H",HB13,$C$5,"D",$K13,,,1)*(9/5)+$C$14),"-")</f>
        <v>76.963999999999999</v>
      </c>
    </row>
    <row r="14" spans="1:211" x14ac:dyDescent="0.35">
      <c r="C14" s="39">
        <f>IF(C6="GWDD",0,32)</f>
        <v>32</v>
      </c>
      <c r="F14" s="27">
        <v>0</v>
      </c>
      <c r="H14" s="131" t="str">
        <f ca="1">RTD("ice.xl", , "*H",$C$4,$L$4, "D",$K14, , , -1)</f>
        <v/>
      </c>
      <c r="I14" s="18"/>
      <c r="J14" s="56"/>
      <c r="K14" s="163">
        <f t="shared" ca="1" si="95"/>
        <v>44799</v>
      </c>
      <c r="L14" s="167" t="str">
        <f t="shared" ca="1" si="96"/>
        <v/>
      </c>
      <c r="N14" s="53" t="b">
        <f t="shared" ca="1" si="4"/>
        <v>0</v>
      </c>
      <c r="O14" s="358" t="str">
        <f t="shared" ca="1" si="5"/>
        <v>KORD MRFALSE!_00Z-GFS</v>
      </c>
      <c r="P14" s="103" t="str">
        <f ca="1">IFERROR(IF($C$12="C",RTD("ice.xl",,"*H",O14,$C$5,"D",$K14,,,1),RTD("ice.xl",,"*H",O14,$C$5,"D",$K14,,,1)*(9/5)+32),"-")</f>
        <v>-</v>
      </c>
      <c r="Q14" s="101" t="b">
        <f t="shared" ca="1" si="6"/>
        <v>0</v>
      </c>
      <c r="R14" s="101" t="str">
        <f t="shared" ca="1" si="7"/>
        <v>KORD MRFALSE!_00Z-GFS</v>
      </c>
      <c r="S14" s="57" t="str">
        <f ca="1">IFERROR(IF($C$12="C",RTD("ice.xl",,"*H",R14,$C$5,"D",$K14,,,1),RTD("ice.xl",,"*H",R14,$C$5,"D",$K14,,,1)*(9/5)+$C$14),"-")</f>
        <v>-</v>
      </c>
      <c r="T14" s="101" t="b">
        <f t="shared" ca="1" si="8"/>
        <v>0</v>
      </c>
      <c r="U14" s="101" t="str">
        <f t="shared" ca="1" si="9"/>
        <v>KORD MRFALSE!_00Z-GFS</v>
      </c>
      <c r="V14" s="57" t="str">
        <f ca="1">IFERROR(IF($C$12="C",RTD("ice.xl",,"*H",U14,$C$5,"D",$K14,,,1),RTD("ice.xl",,"*H",U14,$C$5,"D",$K14,,,1)*(9/5)+$C$14),"-")</f>
        <v>-</v>
      </c>
      <c r="W14" s="101" t="b">
        <f t="shared" ca="1" si="10"/>
        <v>0</v>
      </c>
      <c r="X14" s="101" t="str">
        <f t="shared" ca="1" si="11"/>
        <v>KORD MRFALSE!_00Z-GFS</v>
      </c>
      <c r="Y14" s="57" t="str">
        <f ca="1">IFERROR(IF($C$12="C",RTD("ice.xl",,"*H",X14,$C$5,"D",$K14,,,1),RTD("ice.xl",,"*H",X14,$C$5,"D",$K14,,,1)*(9/5)+$C$14),"-")</f>
        <v>-</v>
      </c>
      <c r="Z14" s="101" t="b">
        <f t="shared" ca="1" si="12"/>
        <v>0</v>
      </c>
      <c r="AA14" s="101" t="str">
        <f t="shared" ca="1" si="13"/>
        <v>KORD MRFALSE!_00Z-GFS</v>
      </c>
      <c r="AB14" s="57" t="str">
        <f ca="1">IFERROR(IF($C$12="C",RTD("ice.xl",,"*H",AA14,$C$5,"D",$K14,,,1),RTD("ice.xl",,"*H",AA14,$C$5,"D",$K14,,,1)*(9/5)+$C$14),"-")</f>
        <v>-</v>
      </c>
      <c r="AC14" s="101" t="b">
        <f t="shared" ca="1" si="14"/>
        <v>0</v>
      </c>
      <c r="AD14" s="101" t="str">
        <f t="shared" ca="1" si="15"/>
        <v>KORD MRFALSE!_00Z-GFS</v>
      </c>
      <c r="AE14" s="57" t="str">
        <f ca="1">IFERROR(IF($C$12="C",RTD("ice.xl",,"*H",AD14,$C$5,"D",$K14,,,1),RTD("ice.xl",,"*H",AD14,$C$5,"D",$K14,,,1)*(9/5)+$C$14),"-")</f>
        <v>-</v>
      </c>
      <c r="AF14" s="101" t="b">
        <f t="shared" ca="1" si="16"/>
        <v>0</v>
      </c>
      <c r="AG14" s="101" t="str">
        <f t="shared" ca="1" si="17"/>
        <v>KORD MRFALSE!_00Z-GFS</v>
      </c>
      <c r="AH14" s="57" t="str">
        <f ca="1">IFERROR(IF($C$12="C",RTD("ice.xl",,"*H",AG14,$C$5,"D",$K14,,,1),RTD("ice.xl",,"*H",AG14,$C$5,"D",$K14,,,1)*(9/5)+$C$14),"-")</f>
        <v>-</v>
      </c>
      <c r="AI14" s="101">
        <f t="shared" ref="AI14" si="161">N21</f>
        <v>0</v>
      </c>
      <c r="AJ14" s="101" t="str">
        <f t="shared" ref="AJ14:AJ49" si="162">$C$10&amp;" "&amp;"MR"&amp;AI14&amp;"!_"&amp;$N$3</f>
        <v>KORD MR0!_00Z-GFS</v>
      </c>
      <c r="AK14" s="58">
        <f ca="1">IFERROR(IF($C$12="C",RTD("ice.xl",,"*H",AJ14,$C$5,"D",$K14,,,1),RTD("ice.xl",,"*H",AJ14,$C$5,"D",$K14,,,1)*(9/5)+$C$14),"-")</f>
        <v>78.295999999999992</v>
      </c>
      <c r="AL14" s="101">
        <f t="shared" ref="AL14:AL51" si="163">AL13+1</f>
        <v>1</v>
      </c>
      <c r="AM14" s="101" t="str">
        <f t="shared" si="153"/>
        <v>KORD MR1!_00Z-GFS</v>
      </c>
      <c r="AN14" s="58">
        <f ca="1">IFERROR(IF($C$12="C",RTD("ice.xl",,"*H",AM14,$C$5,"D",$K14,,,1),RTD("ice.xl",,"*H",AM14,$C$5,"D",$K14,,,1)*(9/5)+$C$14),"-")</f>
        <v>82.183999999999997</v>
      </c>
      <c r="AO14" s="101">
        <f t="shared" si="154"/>
        <v>2</v>
      </c>
      <c r="AP14" s="101" t="str">
        <f t="shared" si="144"/>
        <v>KORD MR2!_00Z-GFS</v>
      </c>
      <c r="AQ14" s="58">
        <f ca="1">IFERROR(IF($C$12="C",RTD("ice.xl",,"*H",AP14,$C$5,"D",$K14,,,1),RTD("ice.xl",,"*H",AP14,$C$5,"D",$K14,,,1)*(9/5)+$C$14),"-")</f>
        <v>78.98</v>
      </c>
      <c r="AR14" s="101">
        <f t="shared" si="145"/>
        <v>3</v>
      </c>
      <c r="AS14" s="101" t="str">
        <f t="shared" si="135"/>
        <v>KORD MR3!_00Z-GFS</v>
      </c>
      <c r="AT14" s="58">
        <f ca="1">IFERROR(IF($C$12="C",RTD("ice.xl",,"*H",AS14,$C$5,"D",$K14,,,1),RTD("ice.xl",,"*H",AS14,$C$5,"D",$K14,,,1)*(9/5)+$C$14),"-")</f>
        <v>74.84</v>
      </c>
      <c r="AU14" s="101">
        <f t="shared" si="136"/>
        <v>4</v>
      </c>
      <c r="AV14" s="101" t="str">
        <f t="shared" si="126"/>
        <v>KORD MR4!_00Z-GFS</v>
      </c>
      <c r="AW14" s="58">
        <f ca="1">IFERROR(IF($C$12="C",RTD("ice.xl",,"*H",AV14,$C$5,"D",$K14,,,1),RTD("ice.xl",,"*H",AV14,$C$5,"D",$K14,,,1)*(9/5)+$C$14),"-")</f>
        <v>80.545999999999992</v>
      </c>
      <c r="AX14" s="101">
        <f t="shared" si="127"/>
        <v>5</v>
      </c>
      <c r="AY14" s="101" t="str">
        <f t="shared" si="117"/>
        <v>KORD MR5!_00Z-GFS</v>
      </c>
      <c r="AZ14" s="58">
        <f ca="1">IFERROR(IF($C$12="C",RTD("ice.xl",,"*H",AY14,$C$5,"D",$K14,,,1),RTD("ice.xl",,"*H",AY14,$C$5,"D",$K14,,,1)*(9/5)+$C$14),"-")</f>
        <v>76.316000000000003</v>
      </c>
      <c r="BA14" s="101">
        <f t="shared" si="118"/>
        <v>6</v>
      </c>
      <c r="BB14" s="101" t="str">
        <f t="shared" si="109"/>
        <v>KORD MR6!_00Z-GFS</v>
      </c>
      <c r="BC14" s="58">
        <f ca="1">IFERROR(IF($C$12="C",RTD("ice.xl",,"*H",BB14,$C$5,"D",$K14,,,1),RTD("ice.xl",,"*H",BB14,$C$5,"D",$K14,,,1)*(9/5)+$C$14),"-")</f>
        <v>79.771999999999991</v>
      </c>
      <c r="BD14" s="101">
        <f t="shared" si="110"/>
        <v>7</v>
      </c>
      <c r="BE14" s="101" t="str">
        <f t="shared" si="101"/>
        <v>KORD MR7!_00Z-GFS</v>
      </c>
      <c r="BF14" s="58">
        <f ca="1">IFERROR(IF($C$12="C",RTD("ice.xl",,"*H",BE14,$C$5,"D",$K14,,,1),RTD("ice.xl",,"*H",BE14,$C$5,"D",$K14,,,1)*(9/5)+$C$14),"-")</f>
        <v>76.460000000000008</v>
      </c>
      <c r="BG14" s="101">
        <f t="shared" si="102"/>
        <v>8</v>
      </c>
      <c r="BH14" s="101" t="str">
        <f t="shared" si="97"/>
        <v>KORD MR8!_00Z-GFS</v>
      </c>
      <c r="BI14" s="105">
        <f ca="1">IFERROR(IF($C$12="C",RTD("ice.xl",,"*H",BH14,$C$5,"D",$K14,,,1),RTD("ice.xl",,"*H",BH14,$C$5,"D",$K14,,,1)*(9/5)+$C$14),"-")</f>
        <v>81.122</v>
      </c>
      <c r="BL14" s="53" t="b">
        <f t="shared" ca="1" si="26"/>
        <v>0</v>
      </c>
      <c r="BM14" s="53" t="str">
        <f t="shared" ca="1" si="27"/>
        <v>KORD MRFALSE!_06Z-GFS</v>
      </c>
      <c r="BN14" s="103" t="str">
        <f ca="1">IFERROR(IF($C$12="C",RTD("ice.xl",,"*H",BM14,$C$5,"D",$K14,,,1),RTD("ice.xl",,"*H",BM14,$C$5,"D",$K14,,,1)*(9/5)+$C$14),"-")</f>
        <v>-</v>
      </c>
      <c r="BO14" s="101" t="b">
        <f t="shared" ca="1" si="28"/>
        <v>0</v>
      </c>
      <c r="BP14" s="101" t="str">
        <f t="shared" ca="1" si="29"/>
        <v>KORD MRFALSE!_06Z-GFS</v>
      </c>
      <c r="BQ14" s="57" t="str">
        <f ca="1">IFERROR(IF($C$12="C",RTD("ice.xl",,"*H",BP14,$C$5,"D",$K14,,,1),RTD("ice.xl",,"*H",BP14,$C$5,"D",$K14,,,1)*(9/5)+$C$14),"-")</f>
        <v>-</v>
      </c>
      <c r="BR14" s="101" t="b">
        <f t="shared" ca="1" si="30"/>
        <v>0</v>
      </c>
      <c r="BS14" s="101" t="str">
        <f t="shared" ca="1" si="31"/>
        <v>KORD MRFALSE!_06Z-GFS</v>
      </c>
      <c r="BT14" s="57" t="str">
        <f ca="1">IFERROR(IF($C$12="C",RTD("ice.xl",,"*H",BS14,$C$5,"D",$K14,,,1),RTD("ice.xl",,"*H",BS14,$C$5,"D",$K14,,,1)*(9/5)+$C$14),"-")</f>
        <v>-</v>
      </c>
      <c r="BU14" s="101" t="b">
        <f t="shared" ca="1" si="32"/>
        <v>0</v>
      </c>
      <c r="BV14" s="101" t="str">
        <f t="shared" ca="1" si="33"/>
        <v>KORD MRFALSE!_06Z-GFS</v>
      </c>
      <c r="BW14" s="57" t="str">
        <f ca="1">IFERROR(IF($C$12="C",RTD("ice.xl",,"*H",BV14,$C$5,"D",$K14,,,1),RTD("ice.xl",,"*H",BV14,$C$5,"D",$K14,,,1)*(9/5)+$C$14),"-")</f>
        <v>-</v>
      </c>
      <c r="BX14" s="101" t="b">
        <f t="shared" ca="1" si="34"/>
        <v>0</v>
      </c>
      <c r="BY14" s="101" t="str">
        <f t="shared" ca="1" si="35"/>
        <v>KORD MRFALSE!_06Z-GFS</v>
      </c>
      <c r="BZ14" s="57" t="str">
        <f ca="1">IFERROR(IF($C$12="C",RTD("ice.xl",,"*H",BY14,$C$5,"D",$K14,,,1),RTD("ice.xl",,"*H",BY14,$C$5,"D",$K14,,,1)*(9/5)+$C$14),"-")</f>
        <v>-</v>
      </c>
      <c r="CA14" s="101" t="b">
        <f t="shared" ca="1" si="36"/>
        <v>0</v>
      </c>
      <c r="CB14" s="101" t="str">
        <f t="shared" ca="1" si="37"/>
        <v>KORD MRFALSE!_06Z-GFS</v>
      </c>
      <c r="CC14" s="57" t="str">
        <f ca="1">IFERROR(IF($C$12="C",RTD("ice.xl",,"*H",CB14,$C$5,"D",$K14,,,1),RTD("ice.xl",,"*H",CB14,$C$5,"D",$K14,,,1)*(9/5)+$C$14),"-")</f>
        <v>-</v>
      </c>
      <c r="CD14" s="101" t="b">
        <f t="shared" ca="1" si="38"/>
        <v>0</v>
      </c>
      <c r="CE14" s="101" t="str">
        <f t="shared" ca="1" si="39"/>
        <v>KORD MRFALSE!_06Z-GFS</v>
      </c>
      <c r="CF14" s="57" t="str">
        <f ca="1">IFERROR(IF($C$12="C",RTD("ice.xl",,"*H",CE14,$C$5,"D",$K14,,,1),RTD("ice.xl",,"*H",CE14,$C$5,"D",$K14,,,1)*(9/5)+$C$14),"-")</f>
        <v>-</v>
      </c>
      <c r="CG14" s="101">
        <f t="shared" si="40"/>
        <v>0</v>
      </c>
      <c r="CH14" s="101" t="str">
        <f t="shared" ref="CH14:CH49" si="164">$C$10&amp;" "&amp;"MR"&amp;CG14&amp;"!_"&amp;$BL$3</f>
        <v>KORD MR0!_06Z-GFS</v>
      </c>
      <c r="CI14" s="58">
        <f ca="1">IFERROR(IF($C$12="C",RTD("ice.xl",,"*H",CH14,$C$5,"D",$K14,,,1),RTD("ice.xl",,"*H",CH14,$C$5,"D",$K14,,,1)*(9/5)+$C$14),"-")</f>
        <v>73.724000000000004</v>
      </c>
      <c r="CJ14" s="101">
        <f t="shared" ref="CJ14:CJ51" si="165">CJ13+1</f>
        <v>1</v>
      </c>
      <c r="CK14" s="101" t="str">
        <f t="shared" si="155"/>
        <v>KORD MR1!_06Z-GFS</v>
      </c>
      <c r="CL14" s="58">
        <f ca="1">IFERROR(IF($C$12="C",RTD("ice.xl",,"*H",CK14,$C$5,"D",$K14,,,1),RTD("ice.xl",,"*H",CK14,$C$5,"D",$K14,,,1)*(9/5)+$C$14),"-")</f>
        <v>68.846000000000004</v>
      </c>
      <c r="CM14" s="101">
        <f t="shared" si="156"/>
        <v>2</v>
      </c>
      <c r="CN14" s="101" t="str">
        <f t="shared" si="146"/>
        <v>KORD MR2!_06Z-GFS</v>
      </c>
      <c r="CO14" s="58">
        <f ca="1">IFERROR(IF($C$12="C",RTD("ice.xl",,"*H",CN14,$C$5,"D",$K14,,,1),RTD("ice.xl",,"*H",CN14,$C$5,"D",$K14,,,1)*(9/5)+$C$14),"-")</f>
        <v>73.975999999999999</v>
      </c>
      <c r="CP14" s="101">
        <f t="shared" si="147"/>
        <v>3</v>
      </c>
      <c r="CQ14" s="101" t="str">
        <f t="shared" si="137"/>
        <v>KORD MR3!_06Z-GFS</v>
      </c>
      <c r="CR14" s="58">
        <f ca="1">IFERROR(IF($C$12="C",RTD("ice.xl",,"*H",CQ14,$C$5,"D",$K14,,,1),RTD("ice.xl",,"*H",CQ14,$C$5,"D",$K14,,,1)*(9/5)+$C$14),"-")</f>
        <v>71.204000000000008</v>
      </c>
      <c r="CS14" s="101">
        <f t="shared" si="138"/>
        <v>4</v>
      </c>
      <c r="CT14" s="101" t="str">
        <f t="shared" si="128"/>
        <v>KORD MR4!_06Z-GFS</v>
      </c>
      <c r="CU14" s="58">
        <f ca="1">IFERROR(IF($C$12="C",RTD("ice.xl",,"*H",CT14,$C$5,"D",$K14,,,1),RTD("ice.xl",,"*H",CT14,$C$5,"D",$K14,,,1)*(9/5)+$C$14),"-")</f>
        <v>77.27</v>
      </c>
      <c r="CV14" s="101">
        <f t="shared" si="129"/>
        <v>5</v>
      </c>
      <c r="CW14" s="101" t="str">
        <f t="shared" si="119"/>
        <v>KORD MR5!_06Z-GFS</v>
      </c>
      <c r="CX14" s="58">
        <f ca="1">IFERROR(IF($C$12="C",RTD("ice.xl",,"*H",CW14,$C$5,"D",$K14,,,1),RTD("ice.xl",,"*H",CW14,$C$5,"D",$K14,,,1)*(9/5)+$C$14),"-")</f>
        <v>77.27</v>
      </c>
      <c r="CY14" s="101">
        <f t="shared" si="120"/>
        <v>6</v>
      </c>
      <c r="CZ14" s="101" t="str">
        <f t="shared" si="111"/>
        <v>KORD MR6!_06Z-GFS</v>
      </c>
      <c r="DA14" s="58">
        <f ca="1">IFERROR(IF($C$12="C",RTD("ice.xl",,"*H",CZ14,$C$5,"D",$K14,,,1),RTD("ice.xl",,"*H",CZ14,$C$5,"D",$K14,,,1)*(9/5)+$C$14),"-")</f>
        <v>78.44</v>
      </c>
      <c r="DB14" s="101">
        <f t="shared" si="112"/>
        <v>7</v>
      </c>
      <c r="DC14" s="101" t="str">
        <f t="shared" si="103"/>
        <v>KORD MR7!_06Z-GFS</v>
      </c>
      <c r="DD14" s="58">
        <f ca="1">IFERROR(IF($C$12="C",RTD("ice.xl",,"*H",DC14,$C$5,"D",$K14,,,1),RTD("ice.xl",,"*H",DC14,$C$5,"D",$K14,,,1)*(9/5)+$C$14),"-")</f>
        <v>75.632000000000005</v>
      </c>
      <c r="DE14" s="101">
        <f t="shared" si="104"/>
        <v>8</v>
      </c>
      <c r="DF14" s="101" t="str">
        <f t="shared" si="98"/>
        <v>KORD MR8!_06Z-GFS</v>
      </c>
      <c r="DG14" s="105">
        <f ca="1">IFERROR(IF($C$12="C",RTD("ice.xl",,"*H",DF14,$C$5,"D",$K14,,,1),RTD("ice.xl",,"*H",DF14,$C$5,"D",$K14,,,1)*(9/5)+$C$14),"-")</f>
        <v>77.575999999999993</v>
      </c>
      <c r="DJ14" s="53" t="b">
        <f t="shared" ca="1" si="49"/>
        <v>0</v>
      </c>
      <c r="DK14" s="53" t="str">
        <f t="shared" ca="1" si="50"/>
        <v>KORD MRFALSE!_12Z-GFS</v>
      </c>
      <c r="DL14" s="103" t="str">
        <f ca="1">IFERROR(IF($C$12="C",RTD("ice.xl",,"*H",DK14,$C$5,"D",$K14,,,1),RTD("ice.xl",,"*H",DK14,$C$5,"D",$K14,,,1)*(9/5)+$C$14),"-")</f>
        <v>-</v>
      </c>
      <c r="DM14" s="101" t="b">
        <f t="shared" ca="1" si="51"/>
        <v>0</v>
      </c>
      <c r="DN14" s="101" t="str">
        <f t="shared" ca="1" si="52"/>
        <v>KORD MRFALSE!_12Z-GFS</v>
      </c>
      <c r="DO14" s="57" t="str">
        <f ca="1">IFERROR(IF($C$12="C",RTD("ice.xl",,"*H",DN14,$C$5,"D",$K14,,,1),RTD("ice.xl",,"*H",DN14,$C$5,"D",$K14,,,1)*(9/5)+$C$14),"-")</f>
        <v>-</v>
      </c>
      <c r="DP14" s="101" t="b">
        <f t="shared" ca="1" si="53"/>
        <v>0</v>
      </c>
      <c r="DQ14" s="101" t="str">
        <f t="shared" ca="1" si="54"/>
        <v>KORD MRFALSE!_12Z-GFS</v>
      </c>
      <c r="DR14" s="57" t="str">
        <f ca="1">IFERROR(IF($C$12="C",RTD("ice.xl",,"*H",DQ14,$C$5,"D",$K14,,,1),RTD("ice.xl",,"*H",DQ14,$C$5,"D",$K14,,,1)*(9/5)+$C$14),"-")</f>
        <v>-</v>
      </c>
      <c r="DS14" s="101" t="b">
        <f t="shared" ca="1" si="55"/>
        <v>0</v>
      </c>
      <c r="DT14" s="101" t="str">
        <f t="shared" ca="1" si="56"/>
        <v>KORD MRFALSE!_12Z-GFS</v>
      </c>
      <c r="DU14" s="57" t="str">
        <f ca="1">IFERROR(IF($C$12="C",RTD("ice.xl",,"*H",DT14,$C$5,"D",$K14,,,1),RTD("ice.xl",,"*H",DT14,$C$5,"D",$K14,,,1)*(9/5)+$C$14),"-")</f>
        <v>-</v>
      </c>
      <c r="DV14" s="101" t="b">
        <f t="shared" ca="1" si="57"/>
        <v>0</v>
      </c>
      <c r="DW14" s="101" t="str">
        <f t="shared" ca="1" si="58"/>
        <v>KORD MRFALSE!_12Z-GFS</v>
      </c>
      <c r="DX14" s="57" t="str">
        <f ca="1">IFERROR(IF($C$12="C",RTD("ice.xl",,"*H",DW14,$C$5,"D",$K14,,,1),RTD("ice.xl",,"*H",DW14,$C$5,"D",$K14,,,1)*(9/5)+$C$14),"-")</f>
        <v>-</v>
      </c>
      <c r="DY14" s="101" t="b">
        <f t="shared" ca="1" si="59"/>
        <v>0</v>
      </c>
      <c r="DZ14" s="101" t="str">
        <f t="shared" ca="1" si="60"/>
        <v>KORD MRFALSE!_12Z-GFS</v>
      </c>
      <c r="EA14" s="57" t="str">
        <f ca="1">IFERROR(IF($C$12="C",RTD("ice.xl",,"*H",DZ14,$C$5,"D",$K14,,,1),RTD("ice.xl",,"*H",DZ14,$C$5,"D",$K14,,,1)*(9/5)+$C$14),"-")</f>
        <v>-</v>
      </c>
      <c r="EB14" s="101" t="b">
        <f t="shared" ca="1" si="61"/>
        <v>0</v>
      </c>
      <c r="EC14" s="101" t="str">
        <f t="shared" ca="1" si="62"/>
        <v>KORD MRFALSE!_12Z-GFS</v>
      </c>
      <c r="ED14" s="57" t="str">
        <f ca="1">IFERROR(IF($C$12="C",RTD("ice.xl",,"*H",EC14,$C$5,"D",$K14,,,1),RTD("ice.xl",,"*H",EC14,$C$5,"D",$K14,,,1)*(9/5)+$C$14),"-")</f>
        <v>-</v>
      </c>
      <c r="EE14" s="101">
        <f t="shared" si="63"/>
        <v>0</v>
      </c>
      <c r="EF14" s="101" t="str">
        <f t="shared" ref="EF14:EF49" si="166">$C$10&amp;" "&amp;"MR"&amp;EE14&amp;"!_"&amp;$DJ$3</f>
        <v>KORD MR0!_12Z-GFS</v>
      </c>
      <c r="EG14" s="58">
        <f ca="1">IFERROR(IF($C$12="C",RTD("ice.xl",,"*H",EF14,$C$5,"D",$K14,,,1),RTD("ice.xl",,"*H",EF14,$C$5,"D",$K14,,,1)*(9/5)+$C$14),"-")</f>
        <v>74.695999999999998</v>
      </c>
      <c r="EH14" s="101">
        <f t="shared" ref="EH14:EH51" si="167">EH13+1</f>
        <v>1</v>
      </c>
      <c r="EI14" s="101" t="str">
        <f t="shared" si="157"/>
        <v>KORD MR1!_12Z-GFS</v>
      </c>
      <c r="EJ14" s="58">
        <f ca="1">IFERROR(IF($C$12="C",RTD("ice.xl",,"*H",EI14,$C$5,"D",$K14,,,1),RTD("ice.xl",,"*H",EI14,$C$5,"D",$K14,,,1)*(9/5)+$C$14),"-")</f>
        <v>80.744</v>
      </c>
      <c r="EK14" s="101">
        <f t="shared" si="158"/>
        <v>2</v>
      </c>
      <c r="EL14" s="101" t="str">
        <f t="shared" si="148"/>
        <v>KORD MR2!_12Z-GFS</v>
      </c>
      <c r="EM14" s="58">
        <f ca="1">IFERROR(IF($C$12="C",RTD("ice.xl",,"*H",EL14,$C$5,"D",$K14,,,1),RTD("ice.xl",,"*H",EL14,$C$5,"D",$K14,,,1)*(9/5)+$C$14),"-")</f>
        <v>77.144000000000005</v>
      </c>
      <c r="EN14" s="101">
        <f t="shared" si="149"/>
        <v>3</v>
      </c>
      <c r="EO14" s="101" t="str">
        <f t="shared" si="139"/>
        <v>KORD MR3!_12Z-GFS</v>
      </c>
      <c r="EP14" s="58">
        <f ca="1">IFERROR(IF($C$12="C",RTD("ice.xl",,"*H",EO14,$C$5,"D",$K14,,,1),RTD("ice.xl",,"*H",EO14,$C$5,"D",$K14,,,1)*(9/5)+$C$14),"-")</f>
        <v>65.984000000000009</v>
      </c>
      <c r="EQ14" s="101">
        <f t="shared" si="140"/>
        <v>4</v>
      </c>
      <c r="ER14" s="101" t="str">
        <f t="shared" si="130"/>
        <v>KORD MR4!_12Z-GFS</v>
      </c>
      <c r="ES14" s="58">
        <f ca="1">IFERROR(IF($C$12="C",RTD("ice.xl",,"*H",ER14,$C$5,"D",$K14,,,1),RTD("ice.xl",,"*H",ER14,$C$5,"D",$K14,,,1)*(9/5)+$C$14),"-")</f>
        <v>65.623999999999995</v>
      </c>
      <c r="ET14" s="101">
        <f t="shared" si="131"/>
        <v>5</v>
      </c>
      <c r="EU14" s="101" t="str">
        <f t="shared" si="121"/>
        <v>KORD MR5!_12Z-GFS</v>
      </c>
      <c r="EV14" s="58">
        <f ca="1">IFERROR(IF($C$12="C",RTD("ice.xl",,"*H",EU14,$C$5,"D",$K14,,,1),RTD("ice.xl",,"*H",EU14,$C$5,"D",$K14,,,1)*(9/5)+$C$14),"-")</f>
        <v>77.792000000000002</v>
      </c>
      <c r="EW14" s="101">
        <f t="shared" si="122"/>
        <v>6</v>
      </c>
      <c r="EX14" s="101" t="str">
        <f t="shared" si="113"/>
        <v>KORD MR6!_12Z-GFS</v>
      </c>
      <c r="EY14" s="58">
        <f ca="1">IFERROR(IF($C$12="C",RTD("ice.xl",,"*H",EX14,$C$5,"D",$K14,,,1),RTD("ice.xl",,"*H",EX14,$C$5,"D",$K14,,,1)*(9/5)+$C$14),"-")</f>
        <v>76.74799999999999</v>
      </c>
      <c r="EZ14" s="101">
        <f t="shared" si="114"/>
        <v>7</v>
      </c>
      <c r="FA14" s="101" t="str">
        <f t="shared" si="105"/>
        <v>KORD MR7!_12Z-GFS</v>
      </c>
      <c r="FB14" s="58">
        <f ca="1">IFERROR(IF($C$12="C",RTD("ice.xl",,"*H",FA14,$C$5,"D",$K14,,,1),RTD("ice.xl",,"*H",FA14,$C$5,"D",$K14,,,1)*(9/5)+$C$14),"-")</f>
        <v>82.795999999999992</v>
      </c>
      <c r="FC14" s="101">
        <f t="shared" si="106"/>
        <v>8</v>
      </c>
      <c r="FD14" s="101" t="str">
        <f t="shared" si="99"/>
        <v>KORD MR8!_12Z-GFS</v>
      </c>
      <c r="FE14" s="105">
        <f ca="1">IFERROR(IF($C$12="C",RTD("ice.xl",,"*H",FD14,$C$5,"D",$K14,,,1),RTD("ice.xl",,"*H",FD14,$C$5,"D",$K14,,,1)*(9/5)+$C$14),"-")</f>
        <v>73.147999999999996</v>
      </c>
      <c r="FH14" s="53" t="b">
        <f t="shared" ca="1" si="72"/>
        <v>0</v>
      </c>
      <c r="FI14" s="53" t="str">
        <f t="shared" ca="1" si="73"/>
        <v>KORD MRFALSE!_18Z-GFS</v>
      </c>
      <c r="FJ14" s="103" t="str">
        <f ca="1">IFERROR(IF($C$12="C",RTD("ice.xl",,"*H",FI14,$C$5,"D",$K14,,,1),RTD("ice.xl",,"*H",FI14,$C$5,"D",$K14,,,1)*(9/5)+$C$14),"-")</f>
        <v>-</v>
      </c>
      <c r="FK14" s="101" t="b">
        <f t="shared" ca="1" si="74"/>
        <v>0</v>
      </c>
      <c r="FL14" s="101" t="str">
        <f t="shared" ca="1" si="75"/>
        <v>KORD MRFALSE!_18Z-GFS</v>
      </c>
      <c r="FM14" s="57" t="str">
        <f ca="1">IFERROR(IF($C$12="C",RTD("ice.xl",,"*H",FL14,$C$5,"D",$K14,,,1),RTD("ice.xl",,"*H",FL14,$C$5,"D",$K14,,,1)*(9/5)+$C$14),"-")</f>
        <v>-</v>
      </c>
      <c r="FN14" s="101" t="b">
        <f t="shared" ca="1" si="76"/>
        <v>0</v>
      </c>
      <c r="FO14" s="101" t="str">
        <f t="shared" ca="1" si="77"/>
        <v>KORD MRFALSE!_18Z-GFS</v>
      </c>
      <c r="FP14" s="57" t="str">
        <f ca="1">IFERROR(IF($C$12="C",RTD("ice.xl",,"*H",FO14,$C$5,"D",$K14,,,1),RTD("ice.xl",,"*H",FO14,$C$5,"D",$K14,,,1)*(9/5)+$C$14),"-")</f>
        <v>-</v>
      </c>
      <c r="FQ14" s="101" t="b">
        <f t="shared" ca="1" si="78"/>
        <v>0</v>
      </c>
      <c r="FR14" s="101" t="str">
        <f t="shared" ca="1" si="79"/>
        <v>KORD MRFALSE!_18Z-GFS</v>
      </c>
      <c r="FS14" s="57" t="str">
        <f ca="1">IFERROR(IF($C$12="C",RTD("ice.xl",,"*H",FR14,$C$5,"D",$K14,,,1),RTD("ice.xl",,"*H",FR14,$C$5,"D",$K14,,,1)*(9/5)+$C$14),"-")</f>
        <v>-</v>
      </c>
      <c r="FT14" s="101" t="b">
        <f t="shared" ca="1" si="80"/>
        <v>0</v>
      </c>
      <c r="FU14" s="101" t="str">
        <f t="shared" ca="1" si="81"/>
        <v>KORD MRFALSE!_18Z-GFS</v>
      </c>
      <c r="FV14" s="57" t="str">
        <f ca="1">IFERROR(IF($C$12="C",RTD("ice.xl",,"*H",FU14,$C$5,"D",$K14,,,1),RTD("ice.xl",,"*H",FU14,$C$5,"D",$K14,,,1)*(9/5)+$C$14),"-")</f>
        <v>-</v>
      </c>
      <c r="FW14" s="101" t="b">
        <f t="shared" ca="1" si="82"/>
        <v>0</v>
      </c>
      <c r="FX14" s="101" t="str">
        <f t="shared" ca="1" si="83"/>
        <v>KORD MRFALSE!_18Z-GFS</v>
      </c>
      <c r="FY14" s="57" t="str">
        <f ca="1">IFERROR(IF($C$12="C",RTD("ice.xl",,"*H",FX14,$C$5,"D",$K14,,,1),RTD("ice.xl",,"*H",FX14,$C$5,"D",$K14,,,1)*(9/5)+$C$14),"-")</f>
        <v>-</v>
      </c>
      <c r="FZ14" s="101" t="b">
        <f t="shared" ca="1" si="84"/>
        <v>0</v>
      </c>
      <c r="GA14" s="101" t="str">
        <f t="shared" ca="1" si="85"/>
        <v>KORD MRFALSE!_18Z-GFS</v>
      </c>
      <c r="GB14" s="57" t="str">
        <f ca="1">IFERROR(IF($C$12="C",RTD("ice.xl",,"*H",GA14,$C$5,"D",$K14,,,1),RTD("ice.xl",,"*H",GA14,$C$5,"D",$K14,,,1)*(9/5)+$C$14),"-")</f>
        <v>-</v>
      </c>
      <c r="GC14" s="101">
        <f t="shared" si="86"/>
        <v>0</v>
      </c>
      <c r="GD14" s="101" t="str">
        <f t="shared" ref="GD14:GD49" si="168">$C$10&amp;" "&amp;"MR"&amp;GC14&amp;"!_"&amp;$FH$3</f>
        <v>KORD MR0!_18Z-GFS</v>
      </c>
      <c r="GE14" s="58">
        <f ca="1">IFERROR(IF($C$12="C",RTD("ice.xl",,"*H",GD14,$C$5,"D",$K14,,,1),RTD("ice.xl",,"*H",GD14,$C$5,"D",$K14,,,1)*(9/5)+$C$14),"-")</f>
        <v>81.24799999999999</v>
      </c>
      <c r="GF14" s="101">
        <f t="shared" ref="GF14:GF51" si="169">GF13+1</f>
        <v>1</v>
      </c>
      <c r="GG14" s="101" t="str">
        <f t="shared" si="159"/>
        <v>KORD MR1!_18Z-GFS</v>
      </c>
      <c r="GH14" s="58">
        <f ca="1">IFERROR(IF($C$12="C",RTD("ice.xl",,"*H",GG14,$C$5,"D",$K14,,,1),RTD("ice.xl",,"*H",GG14,$C$5,"D",$K14,,,1)*(9/5)+$C$14),"-")</f>
        <v>71.42</v>
      </c>
      <c r="GI14" s="101">
        <f t="shared" si="160"/>
        <v>2</v>
      </c>
      <c r="GJ14" s="101" t="str">
        <f t="shared" si="150"/>
        <v>KORD MR2!_18Z-GFS</v>
      </c>
      <c r="GK14" s="58">
        <f ca="1">IFERROR(IF($C$12="C",RTD("ice.xl",,"*H",GJ14,$C$5,"D",$K14,,,1),RTD("ice.xl",,"*H",GJ14,$C$5,"D",$K14,,,1)*(9/5)+$C$14),"-")</f>
        <v>74.623999999999995</v>
      </c>
      <c r="GL14" s="101">
        <f t="shared" si="151"/>
        <v>3</v>
      </c>
      <c r="GM14" s="101" t="str">
        <f t="shared" si="141"/>
        <v>KORD MR3!_18Z-GFS</v>
      </c>
      <c r="GN14" s="58">
        <f ca="1">IFERROR(IF($C$12="C",RTD("ice.xl",,"*H",GM14,$C$5,"D",$K14,,,1),RTD("ice.xl",,"*H",GM14,$C$5,"D",$K14,,,1)*(9/5)+$C$14),"-")</f>
        <v>65.300000000000011</v>
      </c>
      <c r="GO14" s="101">
        <f t="shared" si="142"/>
        <v>4</v>
      </c>
      <c r="GP14" s="101" t="str">
        <f t="shared" si="132"/>
        <v>KORD MR4!_18Z-GFS</v>
      </c>
      <c r="GQ14" s="58">
        <f ca="1">IFERROR(IF($C$12="C",RTD("ice.xl",,"*H",GP14,$C$5,"D",$K14,,,1),RTD("ice.xl",,"*H",GP14,$C$5,"D",$K14,,,1)*(9/5)+$C$14),"-")</f>
        <v>77.900000000000006</v>
      </c>
      <c r="GR14" s="101">
        <f t="shared" si="133"/>
        <v>5</v>
      </c>
      <c r="GS14" s="101" t="str">
        <f t="shared" si="123"/>
        <v>KORD MR5!_18Z-GFS</v>
      </c>
      <c r="GT14" s="58">
        <f ca="1">IFERROR(IF($C$12="C",RTD("ice.xl",,"*H",GS14,$C$5,"D",$K14,,,1),RTD("ice.xl",,"*H",GS14,$C$5,"D",$K14,,,1)*(9/5)+$C$14),"-")</f>
        <v>80.528000000000006</v>
      </c>
      <c r="GU14" s="101">
        <f t="shared" si="124"/>
        <v>6</v>
      </c>
      <c r="GV14" s="101" t="str">
        <f t="shared" si="115"/>
        <v>KORD MR6!_18Z-GFS</v>
      </c>
      <c r="GW14" s="58">
        <f ca="1">IFERROR(IF($C$12="C",RTD("ice.xl",,"*H",GV14,$C$5,"D",$K14,,,1),RTD("ice.xl",,"*H",GV14,$C$5,"D",$K14,,,1)*(9/5)+$C$14),"-")</f>
        <v>79.664000000000001</v>
      </c>
      <c r="GX14" s="101">
        <f t="shared" si="116"/>
        <v>7</v>
      </c>
      <c r="GY14" s="101" t="str">
        <f t="shared" si="107"/>
        <v>KORD MR7!_18Z-GFS</v>
      </c>
      <c r="GZ14" s="58">
        <f ca="1">IFERROR(IF($C$12="C",RTD("ice.xl",,"*H",GY14,$C$5,"D",$K14,,,1),RTD("ice.xl",,"*H",GY14,$C$5,"D",$K14,,,1)*(9/5)+$C$14),"-")</f>
        <v>72.98599999999999</v>
      </c>
      <c r="HA14" s="101">
        <f t="shared" si="108"/>
        <v>8</v>
      </c>
      <c r="HB14" s="101" t="str">
        <f t="shared" si="100"/>
        <v>KORD MR8!_18Z-GFS</v>
      </c>
      <c r="HC14" s="105">
        <f ca="1">IFERROR(IF($C$12="C",RTD("ice.xl",,"*H",HB14,$C$5,"D",$K14,,,1),RTD("ice.xl",,"*H",HB14,$C$5,"D",$K14,,,1)*(9/5)+$C$14),"-")</f>
        <v>63.031999999999996</v>
      </c>
    </row>
    <row r="15" spans="1:211" x14ac:dyDescent="0.35">
      <c r="F15" s="27">
        <v>0</v>
      </c>
      <c r="H15" s="131" t="str">
        <f ca="1">RTD("ice.xl", , "*H",$C$4,$L$4, "D",$K15, , , -1)</f>
        <v/>
      </c>
      <c r="I15" s="18"/>
      <c r="J15" s="56"/>
      <c r="K15" s="163">
        <f t="shared" ca="1" si="95"/>
        <v>44798</v>
      </c>
      <c r="L15" s="167" t="str">
        <f t="shared" ca="1" si="96"/>
        <v/>
      </c>
      <c r="N15" s="53" t="b">
        <f t="shared" ca="1" si="4"/>
        <v>0</v>
      </c>
      <c r="O15" s="358" t="str">
        <f t="shared" ca="1" si="5"/>
        <v>KORD MRFALSE!_00Z-GFS</v>
      </c>
      <c r="P15" s="103" t="str">
        <f ca="1">IFERROR(IF($C$12="C",RTD("ice.xl",,"*H",O15,$C$5,"D",$K15,,,1),RTD("ice.xl",,"*H",O15,$C$5,"D",$K15,,,1)*(9/5)+32),"-")</f>
        <v>-</v>
      </c>
      <c r="Q15" s="101" t="b">
        <f t="shared" ca="1" si="6"/>
        <v>0</v>
      </c>
      <c r="R15" s="101" t="str">
        <f t="shared" ca="1" si="7"/>
        <v>KORD MRFALSE!_00Z-GFS</v>
      </c>
      <c r="S15" s="57" t="str">
        <f ca="1">IFERROR(IF($C$12="C",RTD("ice.xl",,"*H",R15,$C$5,"D",$K15,,,1),RTD("ice.xl",,"*H",R15,$C$5,"D",$K15,,,1)*(9/5)+$C$14),"-")</f>
        <v>-</v>
      </c>
      <c r="T15" s="101" t="b">
        <f t="shared" ca="1" si="8"/>
        <v>0</v>
      </c>
      <c r="U15" s="101" t="str">
        <f t="shared" ca="1" si="9"/>
        <v>KORD MRFALSE!_00Z-GFS</v>
      </c>
      <c r="V15" s="57" t="str">
        <f ca="1">IFERROR(IF($C$12="C",RTD("ice.xl",,"*H",U15,$C$5,"D",$K15,,,1),RTD("ice.xl",,"*H",U15,$C$5,"D",$K15,,,1)*(9/5)+$C$14),"-")</f>
        <v>-</v>
      </c>
      <c r="W15" s="101" t="b">
        <f t="shared" ca="1" si="10"/>
        <v>0</v>
      </c>
      <c r="X15" s="101" t="str">
        <f t="shared" ca="1" si="11"/>
        <v>KORD MRFALSE!_00Z-GFS</v>
      </c>
      <c r="Y15" s="57" t="str">
        <f ca="1">IFERROR(IF($C$12="C",RTD("ice.xl",,"*H",X15,$C$5,"D",$K15,,,1),RTD("ice.xl",,"*H",X15,$C$5,"D",$K15,,,1)*(9/5)+$C$14),"-")</f>
        <v>-</v>
      </c>
      <c r="Z15" s="101" t="b">
        <f t="shared" ca="1" si="12"/>
        <v>0</v>
      </c>
      <c r="AA15" s="101" t="str">
        <f t="shared" ca="1" si="13"/>
        <v>KORD MRFALSE!_00Z-GFS</v>
      </c>
      <c r="AB15" s="57" t="str">
        <f ca="1">IFERROR(IF($C$12="C",RTD("ice.xl",,"*H",AA15,$C$5,"D",$K15,,,1),RTD("ice.xl",,"*H",AA15,$C$5,"D",$K15,,,1)*(9/5)+$C$14),"-")</f>
        <v>-</v>
      </c>
      <c r="AC15" s="101" t="b">
        <f t="shared" ca="1" si="14"/>
        <v>0</v>
      </c>
      <c r="AD15" s="101" t="str">
        <f t="shared" ca="1" si="15"/>
        <v>KORD MRFALSE!_00Z-GFS</v>
      </c>
      <c r="AE15" s="57" t="str">
        <f ca="1">IFERROR(IF($C$12="C",RTD("ice.xl",,"*H",AD15,$C$5,"D",$K15,,,1),RTD("ice.xl",,"*H",AD15,$C$5,"D",$K15,,,1)*(9/5)+$C$14),"-")</f>
        <v>-</v>
      </c>
      <c r="AF15" s="101">
        <f t="shared" ref="AF15" si="170">N21</f>
        <v>0</v>
      </c>
      <c r="AG15" s="101" t="str">
        <f t="shared" ref="AG15:AG49" si="171">$C$10&amp;" "&amp;"MR"&amp;AF15&amp;"!_"&amp;$N$3</f>
        <v>KORD MR0!_00Z-GFS</v>
      </c>
      <c r="AH15" s="58">
        <f ca="1">IFERROR(IF($C$12="C",RTD("ice.xl",,"*H",AG15,$C$5,"D",$K15,,,1),RTD("ice.xl",,"*H",AG15,$C$5,"D",$K15,,,1)*(9/5)+$C$14),"-")</f>
        <v>80.132000000000005</v>
      </c>
      <c r="AI15" s="101">
        <f t="shared" ref="AI15:AI51" si="172">AI14+1</f>
        <v>1</v>
      </c>
      <c r="AJ15" s="101" t="str">
        <f t="shared" si="162"/>
        <v>KORD MR1!_00Z-GFS</v>
      </c>
      <c r="AK15" s="58">
        <f ca="1">IFERROR(IF($C$12="C",RTD("ice.xl",,"*H",AJ15,$C$5,"D",$K15,,,1),RTD("ice.xl",,"*H",AJ15,$C$5,"D",$K15,,,1)*(9/5)+$C$14),"-")</f>
        <v>81.23</v>
      </c>
      <c r="AL15" s="101">
        <f t="shared" si="163"/>
        <v>2</v>
      </c>
      <c r="AM15" s="101" t="str">
        <f t="shared" si="153"/>
        <v>KORD MR2!_00Z-GFS</v>
      </c>
      <c r="AN15" s="58">
        <f ca="1">IFERROR(IF($C$12="C",RTD("ice.xl",,"*H",AM15,$C$5,"D",$K15,,,1),RTD("ice.xl",,"*H",AM15,$C$5,"D",$K15,,,1)*(9/5)+$C$14),"-")</f>
        <v>78.781999999999996</v>
      </c>
      <c r="AO15" s="101">
        <f t="shared" si="154"/>
        <v>3</v>
      </c>
      <c r="AP15" s="101" t="str">
        <f t="shared" si="144"/>
        <v>KORD MR3!_00Z-GFS</v>
      </c>
      <c r="AQ15" s="58">
        <f ca="1">IFERROR(IF($C$12="C",RTD("ice.xl",,"*H",AP15,$C$5,"D",$K15,,,1),RTD("ice.xl",,"*H",AP15,$C$5,"D",$K15,,,1)*(9/5)+$C$14),"-")</f>
        <v>76.460000000000008</v>
      </c>
      <c r="AR15" s="101">
        <f t="shared" si="145"/>
        <v>4</v>
      </c>
      <c r="AS15" s="101" t="str">
        <f t="shared" si="135"/>
        <v>KORD MR4!_00Z-GFS</v>
      </c>
      <c r="AT15" s="58">
        <f ca="1">IFERROR(IF($C$12="C",RTD("ice.xl",,"*H",AS15,$C$5,"D",$K15,,,1),RTD("ice.xl",,"*H",AS15,$C$5,"D",$K15,,,1)*(9/5)+$C$14),"-")</f>
        <v>77.180000000000007</v>
      </c>
      <c r="AU15" s="101">
        <f t="shared" si="136"/>
        <v>5</v>
      </c>
      <c r="AV15" s="101" t="str">
        <f t="shared" si="126"/>
        <v>KORD MR5!_00Z-GFS</v>
      </c>
      <c r="AW15" s="58">
        <f ca="1">IFERROR(IF($C$12="C",RTD("ice.xl",,"*H",AV15,$C$5,"D",$K15,,,1),RTD("ice.xl",,"*H",AV15,$C$5,"D",$K15,,,1)*(9/5)+$C$14),"-")</f>
        <v>73.724000000000004</v>
      </c>
      <c r="AX15" s="101">
        <f t="shared" si="127"/>
        <v>6</v>
      </c>
      <c r="AY15" s="101" t="str">
        <f t="shared" si="117"/>
        <v>KORD MR6!_00Z-GFS</v>
      </c>
      <c r="AZ15" s="58">
        <f ca="1">IFERROR(IF($C$12="C",RTD("ice.xl",,"*H",AY15,$C$5,"D",$K15,,,1),RTD("ice.xl",,"*H",AY15,$C$5,"D",$K15,,,1)*(9/5)+$C$14),"-")</f>
        <v>79.843999999999994</v>
      </c>
      <c r="BA15" s="101">
        <f t="shared" si="118"/>
        <v>7</v>
      </c>
      <c r="BB15" s="101" t="str">
        <f t="shared" si="109"/>
        <v>KORD MR7!_00Z-GFS</v>
      </c>
      <c r="BC15" s="58">
        <f ca="1">IFERROR(IF($C$12="C",RTD("ice.xl",,"*H",BB15,$C$5,"D",$K15,,,1),RTD("ice.xl",,"*H",BB15,$C$5,"D",$K15,,,1)*(9/5)+$C$14),"-")</f>
        <v>77.036000000000001</v>
      </c>
      <c r="BD15" s="101">
        <f t="shared" si="110"/>
        <v>8</v>
      </c>
      <c r="BE15" s="101" t="str">
        <f t="shared" si="101"/>
        <v>KORD MR8!_00Z-GFS</v>
      </c>
      <c r="BF15" s="58">
        <f ca="1">IFERROR(IF($C$12="C",RTD("ice.xl",,"*H",BE15,$C$5,"D",$K15,,,1),RTD("ice.xl",,"*H",BE15,$C$5,"D",$K15,,,1)*(9/5)+$C$14),"-")</f>
        <v>79.484000000000009</v>
      </c>
      <c r="BG15" s="101">
        <f t="shared" si="102"/>
        <v>9</v>
      </c>
      <c r="BH15" s="101" t="str">
        <f t="shared" si="97"/>
        <v>KORD MR9!_00Z-GFS</v>
      </c>
      <c r="BI15" s="105">
        <f ca="1">IFERROR(IF($C$12="C",RTD("ice.xl",,"*H",BH15,$C$5,"D",$K15,,,1),RTD("ice.xl",,"*H",BH15,$C$5,"D",$K15,,,1)*(9/5)+$C$14),"-")</f>
        <v>61.268000000000001</v>
      </c>
      <c r="BL15" s="53" t="b">
        <f t="shared" ca="1" si="26"/>
        <v>0</v>
      </c>
      <c r="BM15" s="53" t="str">
        <f t="shared" ca="1" si="27"/>
        <v>KORD MRFALSE!_06Z-GFS</v>
      </c>
      <c r="BN15" s="103" t="str">
        <f ca="1">IFERROR(IF($C$12="C",RTD("ice.xl",,"*H",BM15,$C$5,"D",$K15,,,1),RTD("ice.xl",,"*H",BM15,$C$5,"D",$K15,,,1)*(9/5)+$C$14),"-")</f>
        <v>-</v>
      </c>
      <c r="BO15" s="101" t="b">
        <f t="shared" ca="1" si="28"/>
        <v>0</v>
      </c>
      <c r="BP15" s="101" t="str">
        <f t="shared" ca="1" si="29"/>
        <v>KORD MRFALSE!_06Z-GFS</v>
      </c>
      <c r="BQ15" s="57" t="str">
        <f ca="1">IFERROR(IF($C$12="C",RTD("ice.xl",,"*H",BP15,$C$5,"D",$K15,,,1),RTD("ice.xl",,"*H",BP15,$C$5,"D",$K15,,,1)*(9/5)+$C$14),"-")</f>
        <v>-</v>
      </c>
      <c r="BR15" s="101" t="b">
        <f t="shared" ca="1" si="30"/>
        <v>0</v>
      </c>
      <c r="BS15" s="101" t="str">
        <f t="shared" ca="1" si="31"/>
        <v>KORD MRFALSE!_06Z-GFS</v>
      </c>
      <c r="BT15" s="57" t="str">
        <f ca="1">IFERROR(IF($C$12="C",RTD("ice.xl",,"*H",BS15,$C$5,"D",$K15,,,1),RTD("ice.xl",,"*H",BS15,$C$5,"D",$K15,,,1)*(9/5)+$C$14),"-")</f>
        <v>-</v>
      </c>
      <c r="BU15" s="101" t="b">
        <f t="shared" ca="1" si="32"/>
        <v>0</v>
      </c>
      <c r="BV15" s="101" t="str">
        <f t="shared" ca="1" si="33"/>
        <v>KORD MRFALSE!_06Z-GFS</v>
      </c>
      <c r="BW15" s="57" t="str">
        <f ca="1">IFERROR(IF($C$12="C",RTD("ice.xl",,"*H",BV15,$C$5,"D",$K15,,,1),RTD("ice.xl",,"*H",BV15,$C$5,"D",$K15,,,1)*(9/5)+$C$14),"-")</f>
        <v>-</v>
      </c>
      <c r="BX15" s="101" t="b">
        <f t="shared" ca="1" si="34"/>
        <v>0</v>
      </c>
      <c r="BY15" s="101" t="str">
        <f t="shared" ca="1" si="35"/>
        <v>KORD MRFALSE!_06Z-GFS</v>
      </c>
      <c r="BZ15" s="57" t="str">
        <f ca="1">IFERROR(IF($C$12="C",RTD("ice.xl",,"*H",BY15,$C$5,"D",$K15,,,1),RTD("ice.xl",,"*H",BY15,$C$5,"D",$K15,,,1)*(9/5)+$C$14),"-")</f>
        <v>-</v>
      </c>
      <c r="CA15" s="101" t="b">
        <f t="shared" ca="1" si="36"/>
        <v>0</v>
      </c>
      <c r="CB15" s="101" t="str">
        <f t="shared" ca="1" si="37"/>
        <v>KORD MRFALSE!_06Z-GFS</v>
      </c>
      <c r="CC15" s="57" t="str">
        <f ca="1">IFERROR(IF($C$12="C",RTD("ice.xl",,"*H",CB15,$C$5,"D",$K15,,,1),RTD("ice.xl",,"*H",CB15,$C$5,"D",$K15,,,1)*(9/5)+$C$14),"-")</f>
        <v>-</v>
      </c>
      <c r="CD15" s="101">
        <f t="shared" si="38"/>
        <v>0</v>
      </c>
      <c r="CE15" s="101" t="str">
        <f t="shared" ref="CE15:CE49" si="173">$C$10&amp;" "&amp;"MR"&amp;CD15&amp;"!_"&amp;$BL$3</f>
        <v>KORD MR0!_06Z-GFS</v>
      </c>
      <c r="CF15" s="58">
        <f ca="1">IFERROR(IF($C$12="C",RTD("ice.xl",,"*H",CE15,$C$5,"D",$K15,,,1),RTD("ice.xl",,"*H",CE15,$C$5,"D",$K15,,,1)*(9/5)+$C$14),"-")</f>
        <v>78.259999999999991</v>
      </c>
      <c r="CG15" s="101">
        <f t="shared" ref="CG15:CG51" si="174">CG14+1</f>
        <v>1</v>
      </c>
      <c r="CH15" s="101" t="str">
        <f t="shared" si="164"/>
        <v>KORD MR1!_06Z-GFS</v>
      </c>
      <c r="CI15" s="58">
        <f ca="1">IFERROR(IF($C$12="C",RTD("ice.xl",,"*H",CH15,$C$5,"D",$K15,,,1),RTD("ice.xl",,"*H",CH15,$C$5,"D",$K15,,,1)*(9/5)+$C$14),"-")</f>
        <v>78.44</v>
      </c>
      <c r="CJ15" s="101">
        <f t="shared" si="165"/>
        <v>2</v>
      </c>
      <c r="CK15" s="101" t="str">
        <f t="shared" si="155"/>
        <v>KORD MR2!_06Z-GFS</v>
      </c>
      <c r="CL15" s="58">
        <f ca="1">IFERROR(IF($C$12="C",RTD("ice.xl",,"*H",CK15,$C$5,"D",$K15,,,1),RTD("ice.xl",,"*H",CK15,$C$5,"D",$K15,,,1)*(9/5)+$C$14),"-")</f>
        <v>76.604000000000013</v>
      </c>
      <c r="CM15" s="101">
        <f t="shared" si="156"/>
        <v>3</v>
      </c>
      <c r="CN15" s="101" t="str">
        <f t="shared" si="146"/>
        <v>KORD MR3!_06Z-GFS</v>
      </c>
      <c r="CO15" s="58">
        <f ca="1">IFERROR(IF($C$12="C",RTD("ice.xl",,"*H",CN15,$C$5,"D",$K15,,,1),RTD("ice.xl",,"*H",CN15,$C$5,"D",$K15,,,1)*(9/5)+$C$14),"-")</f>
        <v>73.238</v>
      </c>
      <c r="CP15" s="101">
        <f t="shared" si="147"/>
        <v>4</v>
      </c>
      <c r="CQ15" s="101" t="str">
        <f t="shared" si="137"/>
        <v>KORD MR4!_06Z-GFS</v>
      </c>
      <c r="CR15" s="58">
        <f ca="1">IFERROR(IF($C$12="C",RTD("ice.xl",,"*H",CQ15,$C$5,"D",$K15,,,1),RTD("ice.xl",,"*H",CQ15,$C$5,"D",$K15,,,1)*(9/5)+$C$14),"-")</f>
        <v>71.960000000000008</v>
      </c>
      <c r="CS15" s="101">
        <f t="shared" si="138"/>
        <v>5</v>
      </c>
      <c r="CT15" s="101" t="str">
        <f t="shared" si="128"/>
        <v>KORD MR5!_06Z-GFS</v>
      </c>
      <c r="CU15" s="58">
        <f ca="1">IFERROR(IF($C$12="C",RTD("ice.xl",,"*H",CT15,$C$5,"D",$K15,,,1),RTD("ice.xl",,"*H",CT15,$C$5,"D",$K15,,,1)*(9/5)+$C$14),"-")</f>
        <v>76.891999999999996</v>
      </c>
      <c r="CV15" s="101">
        <f t="shared" si="129"/>
        <v>6</v>
      </c>
      <c r="CW15" s="101" t="str">
        <f t="shared" si="119"/>
        <v>KORD MR6!_06Z-GFS</v>
      </c>
      <c r="CX15" s="58">
        <f ca="1">IFERROR(IF($C$12="C",RTD("ice.xl",,"*H",CW15,$C$5,"D",$K15,,,1),RTD("ice.xl",,"*H",CW15,$C$5,"D",$K15,,,1)*(9/5)+$C$14),"-")</f>
        <v>81.193999999999988</v>
      </c>
      <c r="CY15" s="101">
        <f t="shared" si="120"/>
        <v>7</v>
      </c>
      <c r="CZ15" s="101" t="str">
        <f t="shared" si="111"/>
        <v>KORD MR7!_06Z-GFS</v>
      </c>
      <c r="DA15" s="58">
        <f ca="1">IFERROR(IF($C$12="C",RTD("ice.xl",,"*H",CZ15,$C$5,"D",$K15,,,1),RTD("ice.xl",,"*H",CZ15,$C$5,"D",$K15,,,1)*(9/5)+$C$14),"-")</f>
        <v>72.319999999999993</v>
      </c>
      <c r="DB15" s="101">
        <f t="shared" si="112"/>
        <v>8</v>
      </c>
      <c r="DC15" s="101" t="str">
        <f t="shared" si="103"/>
        <v>KORD MR8!_06Z-GFS</v>
      </c>
      <c r="DD15" s="58">
        <f ca="1">IFERROR(IF($C$12="C",RTD("ice.xl",,"*H",DC15,$C$5,"D",$K15,,,1),RTD("ice.xl",,"*H",DC15,$C$5,"D",$K15,,,1)*(9/5)+$C$14),"-")</f>
        <v>70.195999999999998</v>
      </c>
      <c r="DE15" s="101">
        <f t="shared" si="104"/>
        <v>9</v>
      </c>
      <c r="DF15" s="101" t="str">
        <f t="shared" si="98"/>
        <v>KORD MR9!_06Z-GFS</v>
      </c>
      <c r="DG15" s="105">
        <f ca="1">IFERROR(IF($C$12="C",RTD("ice.xl",,"*H",DF15,$C$5,"D",$K15,,,1),RTD("ice.xl",,"*H",DF15,$C$5,"D",$K15,,,1)*(9/5)+$C$14),"-")</f>
        <v>84.866</v>
      </c>
      <c r="DJ15" s="53" t="b">
        <f t="shared" ca="1" si="49"/>
        <v>0</v>
      </c>
      <c r="DK15" s="53" t="str">
        <f t="shared" ca="1" si="50"/>
        <v>KORD MRFALSE!_12Z-GFS</v>
      </c>
      <c r="DL15" s="103" t="str">
        <f ca="1">IFERROR(IF($C$12="C",RTD("ice.xl",,"*H",DK15,$C$5,"D",$K15,,,1),RTD("ice.xl",,"*H",DK15,$C$5,"D",$K15,,,1)*(9/5)+$C$14),"-")</f>
        <v>-</v>
      </c>
      <c r="DM15" s="101" t="b">
        <f t="shared" ca="1" si="51"/>
        <v>0</v>
      </c>
      <c r="DN15" s="101" t="str">
        <f t="shared" ca="1" si="52"/>
        <v>KORD MRFALSE!_12Z-GFS</v>
      </c>
      <c r="DO15" s="57" t="str">
        <f ca="1">IFERROR(IF($C$12="C",RTD("ice.xl",,"*H",DN15,$C$5,"D",$K15,,,1),RTD("ice.xl",,"*H",DN15,$C$5,"D",$K15,,,1)*(9/5)+$C$14),"-")</f>
        <v>-</v>
      </c>
      <c r="DP15" s="101" t="b">
        <f t="shared" ca="1" si="53"/>
        <v>0</v>
      </c>
      <c r="DQ15" s="101" t="str">
        <f t="shared" ca="1" si="54"/>
        <v>KORD MRFALSE!_12Z-GFS</v>
      </c>
      <c r="DR15" s="57" t="str">
        <f ca="1">IFERROR(IF($C$12="C",RTD("ice.xl",,"*H",DQ15,$C$5,"D",$K15,,,1),RTD("ice.xl",,"*H",DQ15,$C$5,"D",$K15,,,1)*(9/5)+$C$14),"-")</f>
        <v>-</v>
      </c>
      <c r="DS15" s="101" t="b">
        <f t="shared" ca="1" si="55"/>
        <v>0</v>
      </c>
      <c r="DT15" s="101" t="str">
        <f t="shared" ca="1" si="56"/>
        <v>KORD MRFALSE!_12Z-GFS</v>
      </c>
      <c r="DU15" s="57" t="str">
        <f ca="1">IFERROR(IF($C$12="C",RTD("ice.xl",,"*H",DT15,$C$5,"D",$K15,,,1),RTD("ice.xl",,"*H",DT15,$C$5,"D",$K15,,,1)*(9/5)+$C$14),"-")</f>
        <v>-</v>
      </c>
      <c r="DV15" s="101" t="b">
        <f t="shared" ca="1" si="57"/>
        <v>0</v>
      </c>
      <c r="DW15" s="101" t="str">
        <f t="shared" ca="1" si="58"/>
        <v>KORD MRFALSE!_12Z-GFS</v>
      </c>
      <c r="DX15" s="57" t="str">
        <f ca="1">IFERROR(IF($C$12="C",RTD("ice.xl",,"*H",DW15,$C$5,"D",$K15,,,1),RTD("ice.xl",,"*H",DW15,$C$5,"D",$K15,,,1)*(9/5)+$C$14),"-")</f>
        <v>-</v>
      </c>
      <c r="DY15" s="101" t="b">
        <f t="shared" ca="1" si="59"/>
        <v>0</v>
      </c>
      <c r="DZ15" s="101" t="str">
        <f t="shared" ca="1" si="60"/>
        <v>KORD MRFALSE!_12Z-GFS</v>
      </c>
      <c r="EA15" s="57" t="str">
        <f ca="1">IFERROR(IF($C$12="C",RTD("ice.xl",,"*H",DZ15,$C$5,"D",$K15,,,1),RTD("ice.xl",,"*H",DZ15,$C$5,"D",$K15,,,1)*(9/5)+$C$14),"-")</f>
        <v>-</v>
      </c>
      <c r="EB15" s="101">
        <f t="shared" si="61"/>
        <v>0</v>
      </c>
      <c r="EC15" s="101" t="str">
        <f t="shared" ref="EC15:EC49" si="175">$C$10&amp;" "&amp;"MR"&amp;EB15&amp;"!_"&amp;$DJ$3</f>
        <v>KORD MR0!_12Z-GFS</v>
      </c>
      <c r="ED15" s="58">
        <f ca="1">IFERROR(IF($C$12="C",RTD("ice.xl",,"*H",EC15,$C$5,"D",$K15,,,1),RTD("ice.xl",,"*H",EC15,$C$5,"D",$K15,,,1)*(9/5)+$C$14),"-")</f>
        <v>76.135999999999996</v>
      </c>
      <c r="EE15" s="101">
        <f t="shared" ref="EE15:EE51" si="176">EE14+1</f>
        <v>1</v>
      </c>
      <c r="EF15" s="101" t="str">
        <f t="shared" si="166"/>
        <v>KORD MR1!_12Z-GFS</v>
      </c>
      <c r="EG15" s="58">
        <f ca="1">IFERROR(IF($C$12="C",RTD("ice.xl",,"*H",EF15,$C$5,"D",$K15,,,1),RTD("ice.xl",,"*H",EF15,$C$5,"D",$K15,,,1)*(9/5)+$C$14),"-")</f>
        <v>76.927999999999997</v>
      </c>
      <c r="EH15" s="101">
        <f t="shared" si="167"/>
        <v>2</v>
      </c>
      <c r="EI15" s="101" t="str">
        <f t="shared" si="157"/>
        <v>KORD MR2!_12Z-GFS</v>
      </c>
      <c r="EJ15" s="58">
        <f ca="1">IFERROR(IF($C$12="C",RTD("ice.xl",,"*H",EI15,$C$5,"D",$K15,,,1),RTD("ice.xl",,"*H",EI15,$C$5,"D",$K15,,,1)*(9/5)+$C$14),"-")</f>
        <v>71.528000000000006</v>
      </c>
      <c r="EK15" s="101">
        <f t="shared" si="158"/>
        <v>3</v>
      </c>
      <c r="EL15" s="101" t="str">
        <f t="shared" si="148"/>
        <v>KORD MR3!_12Z-GFS</v>
      </c>
      <c r="EM15" s="58">
        <f ca="1">IFERROR(IF($C$12="C",RTD("ice.xl",,"*H",EL15,$C$5,"D",$K15,,,1),RTD("ice.xl",,"*H",EL15,$C$5,"D",$K15,,,1)*(9/5)+$C$14),"-")</f>
        <v>73.759999999999991</v>
      </c>
      <c r="EN15" s="101">
        <f t="shared" si="149"/>
        <v>4</v>
      </c>
      <c r="EO15" s="101" t="str">
        <f t="shared" si="139"/>
        <v>KORD MR4!_12Z-GFS</v>
      </c>
      <c r="EP15" s="58">
        <f ca="1">IFERROR(IF($C$12="C",RTD("ice.xl",,"*H",EO15,$C$5,"D",$K15,,,1),RTD("ice.xl",,"*H",EO15,$C$5,"D",$K15,,,1)*(9/5)+$C$14),"-")</f>
        <v>71.006</v>
      </c>
      <c r="EQ15" s="101">
        <f t="shared" si="140"/>
        <v>5</v>
      </c>
      <c r="ER15" s="101" t="str">
        <f t="shared" si="130"/>
        <v>KORD MR5!_12Z-GFS</v>
      </c>
      <c r="ES15" s="58">
        <f ca="1">IFERROR(IF($C$12="C",RTD("ice.xl",,"*H",ER15,$C$5,"D",$K15,,,1),RTD("ice.xl",,"*H",ER15,$C$5,"D",$K15,,,1)*(9/5)+$C$14),"-")</f>
        <v>77.828000000000003</v>
      </c>
      <c r="ET15" s="101">
        <f t="shared" si="131"/>
        <v>6</v>
      </c>
      <c r="EU15" s="101" t="str">
        <f t="shared" si="121"/>
        <v>KORD MR6!_12Z-GFS</v>
      </c>
      <c r="EV15" s="58">
        <f ca="1">IFERROR(IF($C$12="C",RTD("ice.xl",,"*H",EU15,$C$5,"D",$K15,,,1),RTD("ice.xl",,"*H",EU15,$C$5,"D",$K15,,,1)*(9/5)+$C$14),"-")</f>
        <v>72.23</v>
      </c>
      <c r="EW15" s="101">
        <f t="shared" si="122"/>
        <v>7</v>
      </c>
      <c r="EX15" s="101" t="str">
        <f t="shared" si="113"/>
        <v>KORD MR7!_12Z-GFS</v>
      </c>
      <c r="EY15" s="58">
        <f ca="1">IFERROR(IF($C$12="C",RTD("ice.xl",,"*H",EX15,$C$5,"D",$K15,,,1),RTD("ice.xl",,"*H",EX15,$C$5,"D",$K15,,,1)*(9/5)+$C$14),"-")</f>
        <v>78.98</v>
      </c>
      <c r="EZ15" s="101">
        <f t="shared" si="114"/>
        <v>8</v>
      </c>
      <c r="FA15" s="101" t="str">
        <f t="shared" si="105"/>
        <v>KORD MR8!_12Z-GFS</v>
      </c>
      <c r="FB15" s="58">
        <f ca="1">IFERROR(IF($C$12="C",RTD("ice.xl",,"*H",FA15,$C$5,"D",$K15,,,1),RTD("ice.xl",,"*H",FA15,$C$5,"D",$K15,,,1)*(9/5)+$C$14),"-")</f>
        <v>77.234000000000009</v>
      </c>
      <c r="FC15" s="101">
        <f t="shared" si="106"/>
        <v>9</v>
      </c>
      <c r="FD15" s="101" t="str">
        <f t="shared" si="99"/>
        <v>KORD MR9!_12Z-GFS</v>
      </c>
      <c r="FE15" s="105">
        <f ca="1">IFERROR(IF($C$12="C",RTD("ice.xl",,"*H",FD15,$C$5,"D",$K15,,,1),RTD("ice.xl",,"*H",FD15,$C$5,"D",$K15,,,1)*(9/5)+$C$14),"-")</f>
        <v>72.463999999999999</v>
      </c>
      <c r="FH15" s="53" t="b">
        <f t="shared" ca="1" si="72"/>
        <v>0</v>
      </c>
      <c r="FI15" s="53" t="str">
        <f t="shared" ca="1" si="73"/>
        <v>KORD MRFALSE!_18Z-GFS</v>
      </c>
      <c r="FJ15" s="103" t="str">
        <f ca="1">IFERROR(IF($C$12="C",RTD("ice.xl",,"*H",FI15,$C$5,"D",$K15,,,1),RTD("ice.xl",,"*H",FI15,$C$5,"D",$K15,,,1)*(9/5)+$C$14),"-")</f>
        <v>-</v>
      </c>
      <c r="FK15" s="101" t="b">
        <f t="shared" ca="1" si="74"/>
        <v>0</v>
      </c>
      <c r="FL15" s="101" t="str">
        <f t="shared" ca="1" si="75"/>
        <v>KORD MRFALSE!_18Z-GFS</v>
      </c>
      <c r="FM15" s="57" t="str">
        <f ca="1">IFERROR(IF($C$12="C",RTD("ice.xl",,"*H",FL15,$C$5,"D",$K15,,,1),RTD("ice.xl",,"*H",FL15,$C$5,"D",$K15,,,1)*(9/5)+$C$14),"-")</f>
        <v>-</v>
      </c>
      <c r="FN15" s="101" t="b">
        <f t="shared" ca="1" si="76"/>
        <v>0</v>
      </c>
      <c r="FO15" s="101" t="str">
        <f t="shared" ca="1" si="77"/>
        <v>KORD MRFALSE!_18Z-GFS</v>
      </c>
      <c r="FP15" s="57" t="str">
        <f ca="1">IFERROR(IF($C$12="C",RTD("ice.xl",,"*H",FO15,$C$5,"D",$K15,,,1),RTD("ice.xl",,"*H",FO15,$C$5,"D",$K15,,,1)*(9/5)+$C$14),"-")</f>
        <v>-</v>
      </c>
      <c r="FQ15" s="101" t="b">
        <f t="shared" ca="1" si="78"/>
        <v>0</v>
      </c>
      <c r="FR15" s="101" t="str">
        <f t="shared" ca="1" si="79"/>
        <v>KORD MRFALSE!_18Z-GFS</v>
      </c>
      <c r="FS15" s="57" t="str">
        <f ca="1">IFERROR(IF($C$12="C",RTD("ice.xl",,"*H",FR15,$C$5,"D",$K15,,,1),RTD("ice.xl",,"*H",FR15,$C$5,"D",$K15,,,1)*(9/5)+$C$14),"-")</f>
        <v>-</v>
      </c>
      <c r="FT15" s="101" t="b">
        <f t="shared" ca="1" si="80"/>
        <v>0</v>
      </c>
      <c r="FU15" s="101" t="str">
        <f t="shared" ca="1" si="81"/>
        <v>KORD MRFALSE!_18Z-GFS</v>
      </c>
      <c r="FV15" s="57" t="str">
        <f ca="1">IFERROR(IF($C$12="C",RTD("ice.xl",,"*H",FU15,$C$5,"D",$K15,,,1),RTD("ice.xl",,"*H",FU15,$C$5,"D",$K15,,,1)*(9/5)+$C$14),"-")</f>
        <v>-</v>
      </c>
      <c r="FW15" s="101" t="b">
        <f t="shared" ca="1" si="82"/>
        <v>0</v>
      </c>
      <c r="FX15" s="101" t="str">
        <f t="shared" ca="1" si="83"/>
        <v>KORD MRFALSE!_18Z-GFS</v>
      </c>
      <c r="FY15" s="57" t="str">
        <f ca="1">IFERROR(IF($C$12="C",RTD("ice.xl",,"*H",FX15,$C$5,"D",$K15,,,1),RTD("ice.xl",,"*H",FX15,$C$5,"D",$K15,,,1)*(9/5)+$C$14),"-")</f>
        <v>-</v>
      </c>
      <c r="FZ15" s="101">
        <f t="shared" si="84"/>
        <v>0</v>
      </c>
      <c r="GA15" s="101" t="str">
        <f t="shared" ref="GA15:GA49" si="177">$C$10&amp;" "&amp;"MR"&amp;FZ15&amp;"!_"&amp;$FH$3</f>
        <v>KORD MR0!_18Z-GFS</v>
      </c>
      <c r="GB15" s="58">
        <f ca="1">IFERROR(IF($C$12="C",RTD("ice.xl",,"*H",GA15,$C$5,"D",$K15,,,1),RTD("ice.xl",,"*H",GA15,$C$5,"D",$K15,,,1)*(9/5)+$C$14),"-")</f>
        <v>77.180000000000007</v>
      </c>
      <c r="GC15" s="101">
        <f t="shared" ref="GC15:GC51" si="178">GC14+1</f>
        <v>1</v>
      </c>
      <c r="GD15" s="101" t="str">
        <f t="shared" si="168"/>
        <v>KORD MR1!_18Z-GFS</v>
      </c>
      <c r="GE15" s="58">
        <f ca="1">IFERROR(IF($C$12="C",RTD("ice.xl",,"*H",GD15,$C$5,"D",$K15,,,1),RTD("ice.xl",,"*H",GD15,$C$5,"D",$K15,,,1)*(9/5)+$C$14),"-")</f>
        <v>74.984000000000009</v>
      </c>
      <c r="GF15" s="101">
        <f t="shared" si="169"/>
        <v>2</v>
      </c>
      <c r="GG15" s="101" t="str">
        <f t="shared" si="159"/>
        <v>KORD MR2!_18Z-GFS</v>
      </c>
      <c r="GH15" s="58">
        <f ca="1">IFERROR(IF($C$12="C",RTD("ice.xl",,"*H",GG15,$C$5,"D",$K15,,,1),RTD("ice.xl",,"*H",GG15,$C$5,"D",$K15,,,1)*(9/5)+$C$14),"-")</f>
        <v>74.156000000000006</v>
      </c>
      <c r="GI15" s="101">
        <f t="shared" si="160"/>
        <v>3</v>
      </c>
      <c r="GJ15" s="101" t="str">
        <f t="shared" si="150"/>
        <v>KORD MR3!_18Z-GFS</v>
      </c>
      <c r="GK15" s="58">
        <f ca="1">IFERROR(IF($C$12="C",RTD("ice.xl",,"*H",GJ15,$C$5,"D",$K15,,,1),RTD("ice.xl",,"*H",GJ15,$C$5,"D",$K15,,,1)*(9/5)+$C$14),"-")</f>
        <v>76.91</v>
      </c>
      <c r="GL15" s="101">
        <f t="shared" si="151"/>
        <v>4</v>
      </c>
      <c r="GM15" s="101" t="str">
        <f t="shared" si="141"/>
        <v>KORD MR4!_18Z-GFS</v>
      </c>
      <c r="GN15" s="58">
        <f ca="1">IFERROR(IF($C$12="C",RTD("ice.xl",,"*H",GM15,$C$5,"D",$K15,,,1),RTD("ice.xl",,"*H",GM15,$C$5,"D",$K15,,,1)*(9/5)+$C$14),"-")</f>
        <v>75.092000000000013</v>
      </c>
      <c r="GO15" s="101">
        <f t="shared" si="142"/>
        <v>5</v>
      </c>
      <c r="GP15" s="101" t="str">
        <f t="shared" si="132"/>
        <v>KORD MR5!_18Z-GFS</v>
      </c>
      <c r="GQ15" s="58">
        <f ca="1">IFERROR(IF($C$12="C",RTD("ice.xl",,"*H",GP15,$C$5,"D",$K15,,,1),RTD("ice.xl",,"*H",GP15,$C$5,"D",$K15,,,1)*(9/5)+$C$14),"-")</f>
        <v>78.674000000000007</v>
      </c>
      <c r="GR15" s="101">
        <f t="shared" si="133"/>
        <v>6</v>
      </c>
      <c r="GS15" s="101" t="str">
        <f t="shared" si="123"/>
        <v>KORD MR6!_18Z-GFS</v>
      </c>
      <c r="GT15" s="58">
        <f ca="1">IFERROR(IF($C$12="C",RTD("ice.xl",,"*H",GS15,$C$5,"D",$K15,,,1),RTD("ice.xl",,"*H",GS15,$C$5,"D",$K15,,,1)*(9/5)+$C$14),"-")</f>
        <v>75.325999999999993</v>
      </c>
      <c r="GU15" s="101">
        <f t="shared" si="124"/>
        <v>7</v>
      </c>
      <c r="GV15" s="101" t="str">
        <f t="shared" si="115"/>
        <v>KORD MR7!_18Z-GFS</v>
      </c>
      <c r="GW15" s="58">
        <f ca="1">IFERROR(IF($C$12="C",RTD("ice.xl",,"*H",GV15,$C$5,"D",$K15,,,1),RTD("ice.xl",,"*H",GV15,$C$5,"D",$K15,,,1)*(9/5)+$C$14),"-")</f>
        <v>70.825999999999993</v>
      </c>
      <c r="GX15" s="101">
        <f t="shared" si="116"/>
        <v>8</v>
      </c>
      <c r="GY15" s="101" t="str">
        <f t="shared" si="107"/>
        <v>KORD MR8!_18Z-GFS</v>
      </c>
      <c r="GZ15" s="58">
        <f ca="1">IFERROR(IF($C$12="C",RTD("ice.xl",,"*H",GY15,$C$5,"D",$K15,,,1),RTD("ice.xl",,"*H",GY15,$C$5,"D",$K15,,,1)*(9/5)+$C$14),"-")</f>
        <v>67.081999999999994</v>
      </c>
      <c r="HA15" s="101">
        <f t="shared" si="108"/>
        <v>9</v>
      </c>
      <c r="HB15" s="101" t="str">
        <f t="shared" si="100"/>
        <v>KORD MR9!_18Z-GFS</v>
      </c>
      <c r="HC15" s="105">
        <f ca="1">IFERROR(IF($C$12="C",RTD("ice.xl",,"*H",HB15,$C$5,"D",$K15,,,1),RTD("ice.xl",,"*H",HB15,$C$5,"D",$K15,,,1)*(9/5)+$C$14),"-")</f>
        <v>77.593999999999994</v>
      </c>
    </row>
    <row r="16" spans="1:211" x14ac:dyDescent="0.35">
      <c r="F16" s="27">
        <v>0</v>
      </c>
      <c r="H16" s="131" t="str">
        <f ca="1">RTD("ice.xl", , "*H",$C$4,$L$4, "D",$K16, , , -1)</f>
        <v/>
      </c>
      <c r="I16" s="18"/>
      <c r="J16" s="56"/>
      <c r="K16" s="163">
        <f t="shared" ca="1" si="95"/>
        <v>44797</v>
      </c>
      <c r="L16" s="167" t="str">
        <f t="shared" ca="1" si="96"/>
        <v/>
      </c>
      <c r="N16" s="53" t="b">
        <f t="shared" ca="1" si="4"/>
        <v>0</v>
      </c>
      <c r="O16" s="358" t="str">
        <f t="shared" ca="1" si="5"/>
        <v>KORD MRFALSE!_00Z-GFS</v>
      </c>
      <c r="P16" s="103" t="str">
        <f ca="1">IFERROR(IF($C$12="C",RTD("ice.xl",,"*H",O16,$C$5,"D",$K16,,,1),RTD("ice.xl",,"*H",O16,$C$5,"D",$K16,,,1)*(9/5)+32),"-")</f>
        <v>-</v>
      </c>
      <c r="Q16" s="101" t="b">
        <f t="shared" ca="1" si="6"/>
        <v>0</v>
      </c>
      <c r="R16" s="101" t="str">
        <f t="shared" ca="1" si="7"/>
        <v>KORD MRFALSE!_00Z-GFS</v>
      </c>
      <c r="S16" s="57" t="str">
        <f ca="1">IFERROR(IF($C$12="C",RTD("ice.xl",,"*H",R16,$C$5,"D",$K16,,,1),RTD("ice.xl",,"*H",R16,$C$5,"D",$K16,,,1)*(9/5)+$C$14),"-")</f>
        <v>-</v>
      </c>
      <c r="T16" s="101" t="b">
        <f t="shared" ca="1" si="8"/>
        <v>0</v>
      </c>
      <c r="U16" s="101" t="str">
        <f t="shared" ca="1" si="9"/>
        <v>KORD MRFALSE!_00Z-GFS</v>
      </c>
      <c r="V16" s="57" t="str">
        <f ca="1">IFERROR(IF($C$12="C",RTD("ice.xl",,"*H",U16,$C$5,"D",$K16,,,1),RTD("ice.xl",,"*H",U16,$C$5,"D",$K16,,,1)*(9/5)+$C$14),"-")</f>
        <v>-</v>
      </c>
      <c r="W16" s="101" t="b">
        <f t="shared" ca="1" si="10"/>
        <v>0</v>
      </c>
      <c r="X16" s="101" t="str">
        <f t="shared" ca="1" si="11"/>
        <v>KORD MRFALSE!_00Z-GFS</v>
      </c>
      <c r="Y16" s="57" t="str">
        <f ca="1">IFERROR(IF($C$12="C",RTD("ice.xl",,"*H",X16,$C$5,"D",$K16,,,1),RTD("ice.xl",,"*H",X16,$C$5,"D",$K16,,,1)*(9/5)+$C$14),"-")</f>
        <v>-</v>
      </c>
      <c r="Z16" s="101" t="b">
        <f t="shared" ca="1" si="12"/>
        <v>0</v>
      </c>
      <c r="AA16" s="101" t="str">
        <f t="shared" ca="1" si="13"/>
        <v>KORD MRFALSE!_00Z-GFS</v>
      </c>
      <c r="AB16" s="57" t="str">
        <f ca="1">IFERROR(IF($C$12="C",RTD("ice.xl",,"*H",AA16,$C$5,"D",$K16,,,1),RTD("ice.xl",,"*H",AA16,$C$5,"D",$K16,,,1)*(9/5)+$C$14),"-")</f>
        <v>-</v>
      </c>
      <c r="AC16" s="101">
        <f t="shared" ref="AC16" si="179">N21</f>
        <v>0</v>
      </c>
      <c r="AD16" s="101" t="str">
        <f t="shared" ref="AD16:AD49" si="180">$C$10&amp;" "&amp;"MR"&amp;AC16&amp;"!_"&amp;$N$3</f>
        <v>KORD MR0!_00Z-GFS</v>
      </c>
      <c r="AE16" s="58">
        <f ca="1">IFERROR(IF($C$12="C",RTD("ice.xl",,"*H",AD16,$C$5,"D",$K16,,,1),RTD("ice.xl",,"*H",AD16,$C$5,"D",$K16,,,1)*(9/5)+$C$14),"-")</f>
        <v>77.683999999999997</v>
      </c>
      <c r="AF16" s="101">
        <f t="shared" ref="AF16:AF51" si="181">AF15+1</f>
        <v>1</v>
      </c>
      <c r="AG16" s="101" t="str">
        <f t="shared" si="171"/>
        <v>KORD MR1!_00Z-GFS</v>
      </c>
      <c r="AH16" s="58">
        <f ca="1">IFERROR(IF($C$12="C",RTD("ice.xl",,"*H",AG16,$C$5,"D",$K16,,,1),RTD("ice.xl",,"*H",AG16,$C$5,"D",$K16,,,1)*(9/5)+$C$14),"-")</f>
        <v>75.2</v>
      </c>
      <c r="AI16" s="101">
        <f t="shared" si="172"/>
        <v>2</v>
      </c>
      <c r="AJ16" s="101" t="str">
        <f t="shared" si="162"/>
        <v>KORD MR2!_00Z-GFS</v>
      </c>
      <c r="AK16" s="58">
        <f ca="1">IFERROR(IF($C$12="C",RTD("ice.xl",,"*H",AJ16,$C$5,"D",$K16,,,1),RTD("ice.xl",,"*H",AJ16,$C$5,"D",$K16,,,1)*(9/5)+$C$14),"-")</f>
        <v>76.244</v>
      </c>
      <c r="AL16" s="101">
        <f t="shared" si="163"/>
        <v>3</v>
      </c>
      <c r="AM16" s="101" t="str">
        <f t="shared" si="153"/>
        <v>KORD MR3!_00Z-GFS</v>
      </c>
      <c r="AN16" s="58">
        <f ca="1">IFERROR(IF($C$12="C",RTD("ice.xl",,"*H",AM16,$C$5,"D",$K16,,,1),RTD("ice.xl",,"*H",AM16,$C$5,"D",$K16,,,1)*(9/5)+$C$14),"-")</f>
        <v>73.183999999999997</v>
      </c>
      <c r="AO16" s="101">
        <f t="shared" si="154"/>
        <v>4</v>
      </c>
      <c r="AP16" s="101" t="str">
        <f t="shared" si="144"/>
        <v>KORD MR4!_00Z-GFS</v>
      </c>
      <c r="AQ16" s="58">
        <f ca="1">IFERROR(IF($C$12="C",RTD("ice.xl",,"*H",AP16,$C$5,"D",$K16,,,1),RTD("ice.xl",,"*H",AP16,$C$5,"D",$K16,,,1)*(9/5)+$C$14),"-")</f>
        <v>75.542000000000002</v>
      </c>
      <c r="AR16" s="101">
        <f t="shared" si="145"/>
        <v>5</v>
      </c>
      <c r="AS16" s="101" t="str">
        <f t="shared" si="135"/>
        <v>KORD MR5!_00Z-GFS</v>
      </c>
      <c r="AT16" s="58">
        <f ca="1">IFERROR(IF($C$12="C",RTD("ice.xl",,"*H",AS16,$C$5,"D",$K16,,,1),RTD("ice.xl",,"*H",AS16,$C$5,"D",$K16,,,1)*(9/5)+$C$14),"-")</f>
        <v>75.433999999999997</v>
      </c>
      <c r="AU16" s="101">
        <f t="shared" si="136"/>
        <v>6</v>
      </c>
      <c r="AV16" s="101" t="str">
        <f t="shared" si="126"/>
        <v>KORD MR6!_00Z-GFS</v>
      </c>
      <c r="AW16" s="58">
        <f ca="1">IFERROR(IF($C$12="C",RTD("ice.xl",,"*H",AV16,$C$5,"D",$K16,,,1),RTD("ice.xl",,"*H",AV16,$C$5,"D",$K16,,,1)*(9/5)+$C$14),"-")</f>
        <v>77.738</v>
      </c>
      <c r="AX16" s="101">
        <f t="shared" si="127"/>
        <v>7</v>
      </c>
      <c r="AY16" s="101" t="str">
        <f t="shared" si="117"/>
        <v>KORD MR7!_00Z-GFS</v>
      </c>
      <c r="AZ16" s="58">
        <f ca="1">IFERROR(IF($C$12="C",RTD("ice.xl",,"*H",AY16,$C$5,"D",$K16,,,1),RTD("ice.xl",,"*H",AY16,$C$5,"D",$K16,,,1)*(9/5)+$C$14),"-")</f>
        <v>76.081999999999994</v>
      </c>
      <c r="BA16" s="101">
        <f t="shared" si="118"/>
        <v>8</v>
      </c>
      <c r="BB16" s="101" t="str">
        <f t="shared" si="109"/>
        <v>KORD MR8!_00Z-GFS</v>
      </c>
      <c r="BC16" s="58">
        <f ca="1">IFERROR(IF($C$12="C",RTD("ice.xl",,"*H",BB16,$C$5,"D",$K16,,,1),RTD("ice.xl",,"*H",BB16,$C$5,"D",$K16,,,1)*(9/5)+$C$14),"-")</f>
        <v>74.768000000000001</v>
      </c>
      <c r="BD16" s="101">
        <f t="shared" si="110"/>
        <v>9</v>
      </c>
      <c r="BE16" s="101" t="str">
        <f t="shared" si="101"/>
        <v>KORD MR9!_00Z-GFS</v>
      </c>
      <c r="BF16" s="58">
        <f ca="1">IFERROR(IF($C$12="C",RTD("ice.xl",,"*H",BE16,$C$5,"D",$K16,,,1),RTD("ice.xl",,"*H",BE16,$C$5,"D",$K16,,,1)*(9/5)+$C$14),"-")</f>
        <v>65.948000000000008</v>
      </c>
      <c r="BG16" s="101">
        <f t="shared" si="102"/>
        <v>10</v>
      </c>
      <c r="BH16" s="101" t="str">
        <f t="shared" si="97"/>
        <v>KORD MR10!_00Z-GFS</v>
      </c>
      <c r="BI16" s="105">
        <f ca="1">IFERROR(IF($C$12="C",RTD("ice.xl",,"*H",BH16,$C$5,"D",$K16,,,1),RTD("ice.xl",,"*H",BH16,$C$5,"D",$K16,,,1)*(9/5)+$C$14),"-")</f>
        <v>73.885999999999996</v>
      </c>
      <c r="BL16" s="53" t="b">
        <f t="shared" ca="1" si="26"/>
        <v>0</v>
      </c>
      <c r="BM16" s="53" t="str">
        <f t="shared" ca="1" si="27"/>
        <v>KORD MRFALSE!_06Z-GFS</v>
      </c>
      <c r="BN16" s="103" t="str">
        <f ca="1">IFERROR(IF($C$12="C",RTD("ice.xl",,"*H",BM16,$C$5,"D",$K16,,,1),RTD("ice.xl",,"*H",BM16,$C$5,"D",$K16,,,1)*(9/5)+$C$14),"-")</f>
        <v>-</v>
      </c>
      <c r="BO16" s="101" t="b">
        <f t="shared" ca="1" si="28"/>
        <v>0</v>
      </c>
      <c r="BP16" s="101" t="str">
        <f t="shared" ca="1" si="29"/>
        <v>KORD MRFALSE!_06Z-GFS</v>
      </c>
      <c r="BQ16" s="57" t="str">
        <f ca="1">IFERROR(IF($C$12="C",RTD("ice.xl",,"*H",BP16,$C$5,"D",$K16,,,1),RTD("ice.xl",,"*H",BP16,$C$5,"D",$K16,,,1)*(9/5)+$C$14),"-")</f>
        <v>-</v>
      </c>
      <c r="BR16" s="101" t="b">
        <f t="shared" ca="1" si="30"/>
        <v>0</v>
      </c>
      <c r="BS16" s="101" t="str">
        <f t="shared" ca="1" si="31"/>
        <v>KORD MRFALSE!_06Z-GFS</v>
      </c>
      <c r="BT16" s="57" t="str">
        <f ca="1">IFERROR(IF($C$12="C",RTD("ice.xl",,"*H",BS16,$C$5,"D",$K16,,,1),RTD("ice.xl",,"*H",BS16,$C$5,"D",$K16,,,1)*(9/5)+$C$14),"-")</f>
        <v>-</v>
      </c>
      <c r="BU16" s="101" t="b">
        <f t="shared" ca="1" si="32"/>
        <v>0</v>
      </c>
      <c r="BV16" s="101" t="str">
        <f t="shared" ca="1" si="33"/>
        <v>KORD MRFALSE!_06Z-GFS</v>
      </c>
      <c r="BW16" s="57" t="str">
        <f ca="1">IFERROR(IF($C$12="C",RTD("ice.xl",,"*H",BV16,$C$5,"D",$K16,,,1),RTD("ice.xl",,"*H",BV16,$C$5,"D",$K16,,,1)*(9/5)+$C$14),"-")</f>
        <v>-</v>
      </c>
      <c r="BX16" s="101" t="b">
        <f t="shared" ca="1" si="34"/>
        <v>0</v>
      </c>
      <c r="BY16" s="101" t="str">
        <f t="shared" ca="1" si="35"/>
        <v>KORD MRFALSE!_06Z-GFS</v>
      </c>
      <c r="BZ16" s="57" t="str">
        <f ca="1">IFERROR(IF($C$12="C",RTD("ice.xl",,"*H",BY16,$C$5,"D",$K16,,,1),RTD("ice.xl",,"*H",BY16,$C$5,"D",$K16,,,1)*(9/5)+$C$14),"-")</f>
        <v>-</v>
      </c>
      <c r="CA16" s="101">
        <f t="shared" si="36"/>
        <v>0</v>
      </c>
      <c r="CB16" s="101" t="str">
        <f t="shared" ref="CB16:CB49" si="182">$C$10&amp;" "&amp;"MR"&amp;CA16&amp;"!_"&amp;$BL$3</f>
        <v>KORD MR0!_06Z-GFS</v>
      </c>
      <c r="CC16" s="58">
        <f ca="1">IFERROR(IF($C$12="C",RTD("ice.xl",,"*H",CB16,$C$5,"D",$K16,,,1),RTD("ice.xl",,"*H",CB16,$C$5,"D",$K16,,,1)*(9/5)+$C$14),"-")</f>
        <v>76.171999999999997</v>
      </c>
      <c r="CD16" s="101">
        <f t="shared" ref="CD16:CD51" si="183">CD15+1</f>
        <v>1</v>
      </c>
      <c r="CE16" s="101" t="str">
        <f t="shared" si="173"/>
        <v>KORD MR1!_06Z-GFS</v>
      </c>
      <c r="CF16" s="58">
        <f ca="1">IFERROR(IF($C$12="C",RTD("ice.xl",,"*H",CE16,$C$5,"D",$K16,,,1),RTD("ice.xl",,"*H",CE16,$C$5,"D",$K16,,,1)*(9/5)+$C$14),"-")</f>
        <v>75.271999999999991</v>
      </c>
      <c r="CG16" s="101">
        <f t="shared" si="174"/>
        <v>2</v>
      </c>
      <c r="CH16" s="101" t="str">
        <f t="shared" si="164"/>
        <v>KORD MR2!_06Z-GFS</v>
      </c>
      <c r="CI16" s="58">
        <f ca="1">IFERROR(IF($C$12="C",RTD("ice.xl",,"*H",CH16,$C$5,"D",$K16,,,1),RTD("ice.xl",,"*H",CH16,$C$5,"D",$K16,,,1)*(9/5)+$C$14),"-")</f>
        <v>73.724000000000004</v>
      </c>
      <c r="CJ16" s="101">
        <f t="shared" si="165"/>
        <v>3</v>
      </c>
      <c r="CK16" s="101" t="str">
        <f t="shared" si="155"/>
        <v>KORD MR3!_06Z-GFS</v>
      </c>
      <c r="CL16" s="58">
        <f ca="1">IFERROR(IF($C$12="C",RTD("ice.xl",,"*H",CK16,$C$5,"D",$K16,,,1),RTD("ice.xl",,"*H",CK16,$C$5,"D",$K16,,,1)*(9/5)+$C$14),"-")</f>
        <v>77.216000000000008</v>
      </c>
      <c r="CM16" s="101">
        <f t="shared" si="156"/>
        <v>4</v>
      </c>
      <c r="CN16" s="101" t="str">
        <f t="shared" si="146"/>
        <v>KORD MR4!_06Z-GFS</v>
      </c>
      <c r="CO16" s="58">
        <f ca="1">IFERROR(IF($C$12="C",RTD("ice.xl",,"*H",CN16,$C$5,"D",$K16,,,1),RTD("ice.xl",,"*H",CN16,$C$5,"D",$K16,,,1)*(9/5)+$C$14),"-")</f>
        <v>69.512</v>
      </c>
      <c r="CP16" s="101">
        <f t="shared" si="147"/>
        <v>5</v>
      </c>
      <c r="CQ16" s="101" t="str">
        <f t="shared" si="137"/>
        <v>KORD MR5!_06Z-GFS</v>
      </c>
      <c r="CR16" s="58">
        <f ca="1">IFERROR(IF($C$12="C",RTD("ice.xl",,"*H",CQ16,$C$5,"D",$K16,,,1),RTD("ice.xl",,"*H",CQ16,$C$5,"D",$K16,,,1)*(9/5)+$C$14),"-")</f>
        <v>75.164000000000001</v>
      </c>
      <c r="CS16" s="101">
        <f t="shared" si="138"/>
        <v>6</v>
      </c>
      <c r="CT16" s="101" t="str">
        <f t="shared" si="128"/>
        <v>KORD MR6!_06Z-GFS</v>
      </c>
      <c r="CU16" s="58">
        <f ca="1">IFERROR(IF($C$12="C",RTD("ice.xl",,"*H",CT16,$C$5,"D",$K16,,,1),RTD("ice.xl",,"*H",CT16,$C$5,"D",$K16,,,1)*(9/5)+$C$14),"-")</f>
        <v>78.872</v>
      </c>
      <c r="CV16" s="101">
        <f t="shared" si="129"/>
        <v>7</v>
      </c>
      <c r="CW16" s="101" t="str">
        <f t="shared" si="119"/>
        <v>KORD MR7!_06Z-GFS</v>
      </c>
      <c r="CX16" s="58">
        <f ca="1">IFERROR(IF($C$12="C",RTD("ice.xl",,"*H",CW16,$C$5,"D",$K16,,,1),RTD("ice.xl",,"*H",CW16,$C$5,"D",$K16,,,1)*(9/5)+$C$14),"-")</f>
        <v>70.664000000000001</v>
      </c>
      <c r="CY16" s="101">
        <f t="shared" si="120"/>
        <v>8</v>
      </c>
      <c r="CZ16" s="101" t="str">
        <f t="shared" si="111"/>
        <v>KORD MR8!_06Z-GFS</v>
      </c>
      <c r="DA16" s="58">
        <f ca="1">IFERROR(IF($C$12="C",RTD("ice.xl",,"*H",CZ16,$C$5,"D",$K16,,,1),RTD("ice.xl",,"*H",CZ16,$C$5,"D",$K16,,,1)*(9/5)+$C$14),"-")</f>
        <v>65.551999999999992</v>
      </c>
      <c r="DB16" s="101">
        <f t="shared" si="112"/>
        <v>9</v>
      </c>
      <c r="DC16" s="101" t="str">
        <f t="shared" si="103"/>
        <v>KORD MR9!_06Z-GFS</v>
      </c>
      <c r="DD16" s="58">
        <f ca="1">IFERROR(IF($C$12="C",RTD("ice.xl",,"*H",DC16,$C$5,"D",$K16,,,1),RTD("ice.xl",,"*H",DC16,$C$5,"D",$K16,,,1)*(9/5)+$C$14),"-")</f>
        <v>84.092000000000013</v>
      </c>
      <c r="DE16" s="101">
        <f t="shared" si="104"/>
        <v>10</v>
      </c>
      <c r="DF16" s="101" t="str">
        <f t="shared" si="98"/>
        <v>KORD MR10!_06Z-GFS</v>
      </c>
      <c r="DG16" s="105">
        <f ca="1">IFERROR(IF($C$12="C",RTD("ice.xl",,"*H",DF16,$C$5,"D",$K16,,,1),RTD("ice.xl",,"*H",DF16,$C$5,"D",$K16,,,1)*(9/5)+$C$14),"-")</f>
        <v>69.835999999999999</v>
      </c>
      <c r="DJ16" s="53" t="b">
        <f t="shared" ca="1" si="49"/>
        <v>0</v>
      </c>
      <c r="DK16" s="53" t="str">
        <f t="shared" ca="1" si="50"/>
        <v>KORD MRFALSE!_12Z-GFS</v>
      </c>
      <c r="DL16" s="103" t="str">
        <f ca="1">IFERROR(IF($C$12="C",RTD("ice.xl",,"*H",DK16,$C$5,"D",$K16,,,1),RTD("ice.xl",,"*H",DK16,$C$5,"D",$K16,,,1)*(9/5)+$C$14),"-")</f>
        <v>-</v>
      </c>
      <c r="DM16" s="101" t="b">
        <f t="shared" ca="1" si="51"/>
        <v>0</v>
      </c>
      <c r="DN16" s="101" t="str">
        <f t="shared" ca="1" si="52"/>
        <v>KORD MRFALSE!_12Z-GFS</v>
      </c>
      <c r="DO16" s="57" t="str">
        <f ca="1">IFERROR(IF($C$12="C",RTD("ice.xl",,"*H",DN16,$C$5,"D",$K16,,,1),RTD("ice.xl",,"*H",DN16,$C$5,"D",$K16,,,1)*(9/5)+$C$14),"-")</f>
        <v>-</v>
      </c>
      <c r="DP16" s="101" t="b">
        <f t="shared" ca="1" si="53"/>
        <v>0</v>
      </c>
      <c r="DQ16" s="101" t="str">
        <f t="shared" ca="1" si="54"/>
        <v>KORD MRFALSE!_12Z-GFS</v>
      </c>
      <c r="DR16" s="57" t="str">
        <f ca="1">IFERROR(IF($C$12="C",RTD("ice.xl",,"*H",DQ16,$C$5,"D",$K16,,,1),RTD("ice.xl",,"*H",DQ16,$C$5,"D",$K16,,,1)*(9/5)+$C$14),"-")</f>
        <v>-</v>
      </c>
      <c r="DS16" s="101" t="b">
        <f t="shared" ca="1" si="55"/>
        <v>0</v>
      </c>
      <c r="DT16" s="101" t="str">
        <f t="shared" ca="1" si="56"/>
        <v>KORD MRFALSE!_12Z-GFS</v>
      </c>
      <c r="DU16" s="57" t="str">
        <f ca="1">IFERROR(IF($C$12="C",RTD("ice.xl",,"*H",DT16,$C$5,"D",$K16,,,1),RTD("ice.xl",,"*H",DT16,$C$5,"D",$K16,,,1)*(9/5)+$C$14),"-")</f>
        <v>-</v>
      </c>
      <c r="DV16" s="101" t="b">
        <f t="shared" ca="1" si="57"/>
        <v>0</v>
      </c>
      <c r="DW16" s="101" t="str">
        <f t="shared" ca="1" si="58"/>
        <v>KORD MRFALSE!_12Z-GFS</v>
      </c>
      <c r="DX16" s="57" t="str">
        <f ca="1">IFERROR(IF($C$12="C",RTD("ice.xl",,"*H",DW16,$C$5,"D",$K16,,,1),RTD("ice.xl",,"*H",DW16,$C$5,"D",$K16,,,1)*(9/5)+$C$14),"-")</f>
        <v>-</v>
      </c>
      <c r="DY16" s="101">
        <f t="shared" si="59"/>
        <v>0</v>
      </c>
      <c r="DZ16" s="101" t="str">
        <f t="shared" ref="DZ16:DZ49" si="184">$C$10&amp;" "&amp;"MR"&amp;DY16&amp;"!_"&amp;$DJ$3</f>
        <v>KORD MR0!_12Z-GFS</v>
      </c>
      <c r="EA16" s="58">
        <f ca="1">IFERROR(IF($C$12="C",RTD("ice.xl",,"*H",DZ16,$C$5,"D",$K16,,,1),RTD("ice.xl",,"*H",DZ16,$C$5,"D",$K16,,,1)*(9/5)+$C$14),"-")</f>
        <v>75.92</v>
      </c>
      <c r="EB16" s="101">
        <f t="shared" ref="EB16:EB51" si="185">EB15+1</f>
        <v>1</v>
      </c>
      <c r="EC16" s="101" t="str">
        <f t="shared" si="175"/>
        <v>KORD MR1!_12Z-GFS</v>
      </c>
      <c r="ED16" s="58">
        <f ca="1">IFERROR(IF($C$12="C",RTD("ice.xl",,"*H",EC16,$C$5,"D",$K16,,,1),RTD("ice.xl",,"*H",EC16,$C$5,"D",$K16,,,1)*(9/5)+$C$14),"-")</f>
        <v>74.516000000000005</v>
      </c>
      <c r="EE16" s="101">
        <f t="shared" si="176"/>
        <v>2</v>
      </c>
      <c r="EF16" s="101" t="str">
        <f t="shared" si="166"/>
        <v>KORD MR2!_12Z-GFS</v>
      </c>
      <c r="EG16" s="58">
        <f ca="1">IFERROR(IF($C$12="C",RTD("ice.xl",,"*H",EF16,$C$5,"D",$K16,,,1),RTD("ice.xl",,"*H",EF16,$C$5,"D",$K16,,,1)*(9/5)+$C$14),"-")</f>
        <v>77.144000000000005</v>
      </c>
      <c r="EH16" s="101">
        <f t="shared" si="167"/>
        <v>3</v>
      </c>
      <c r="EI16" s="101" t="str">
        <f t="shared" si="157"/>
        <v>KORD MR3!_12Z-GFS</v>
      </c>
      <c r="EJ16" s="58">
        <f ca="1">IFERROR(IF($C$12="C",RTD("ice.xl",,"*H",EI16,$C$5,"D",$K16,,,1),RTD("ice.xl",,"*H",EI16,$C$5,"D",$K16,,,1)*(9/5)+$C$14),"-")</f>
        <v>73.616</v>
      </c>
      <c r="EK16" s="101">
        <f t="shared" si="158"/>
        <v>4</v>
      </c>
      <c r="EL16" s="101" t="str">
        <f t="shared" si="148"/>
        <v>KORD MR4!_12Z-GFS</v>
      </c>
      <c r="EM16" s="58">
        <f ca="1">IFERROR(IF($C$12="C",RTD("ice.xl",,"*H",EL16,$C$5,"D",$K16,,,1),RTD("ice.xl",,"*H",EL16,$C$5,"D",$K16,,,1)*(9/5)+$C$14),"-")</f>
        <v>73.292000000000002</v>
      </c>
      <c r="EN16" s="101">
        <f t="shared" si="149"/>
        <v>5</v>
      </c>
      <c r="EO16" s="101" t="str">
        <f t="shared" si="139"/>
        <v>KORD MR5!_12Z-GFS</v>
      </c>
      <c r="EP16" s="58">
        <f ca="1">IFERROR(IF($C$12="C",RTD("ice.xl",,"*H",EO16,$C$5,"D",$K16,,,1),RTD("ice.xl",,"*H",EO16,$C$5,"D",$K16,,,1)*(9/5)+$C$14),"-")</f>
        <v>75.397999999999996</v>
      </c>
      <c r="EQ16" s="101">
        <f t="shared" si="140"/>
        <v>6</v>
      </c>
      <c r="ER16" s="101" t="str">
        <f t="shared" si="130"/>
        <v>KORD MR6!_12Z-GFS</v>
      </c>
      <c r="ES16" s="58">
        <f ca="1">IFERROR(IF($C$12="C",RTD("ice.xl",,"*H",ER16,$C$5,"D",$K16,,,1),RTD("ice.xl",,"*H",ER16,$C$5,"D",$K16,,,1)*(9/5)+$C$14),"-")</f>
        <v>80.06</v>
      </c>
      <c r="ET16" s="101">
        <f t="shared" si="131"/>
        <v>7</v>
      </c>
      <c r="EU16" s="101" t="str">
        <f t="shared" si="121"/>
        <v>KORD MR7!_12Z-GFS</v>
      </c>
      <c r="EV16" s="58">
        <f ca="1">IFERROR(IF($C$12="C",RTD("ice.xl",,"*H",EU16,$C$5,"D",$K16,,,1),RTD("ice.xl",,"*H",EU16,$C$5,"D",$K16,,,1)*(9/5)+$C$14),"-")</f>
        <v>79.304000000000002</v>
      </c>
      <c r="EW16" s="101">
        <f t="shared" si="122"/>
        <v>8</v>
      </c>
      <c r="EX16" s="101" t="str">
        <f t="shared" si="113"/>
        <v>KORD MR8!_12Z-GFS</v>
      </c>
      <c r="EY16" s="58">
        <f ca="1">IFERROR(IF($C$12="C",RTD("ice.xl",,"*H",EX16,$C$5,"D",$K16,,,1),RTD("ice.xl",,"*H",EX16,$C$5,"D",$K16,,,1)*(9/5)+$C$14),"-")</f>
        <v>80.204000000000008</v>
      </c>
      <c r="EZ16" s="101">
        <f t="shared" si="114"/>
        <v>9</v>
      </c>
      <c r="FA16" s="101" t="str">
        <f t="shared" si="105"/>
        <v>KORD MR9!_12Z-GFS</v>
      </c>
      <c r="FB16" s="58">
        <f ca="1">IFERROR(IF($C$12="C",RTD("ice.xl",,"*H",FA16,$C$5,"D",$K16,,,1),RTD("ice.xl",,"*H",FA16,$C$5,"D",$K16,,,1)*(9/5)+$C$14),"-")</f>
        <v>77.198000000000008</v>
      </c>
      <c r="FC16" s="101">
        <f t="shared" si="106"/>
        <v>10</v>
      </c>
      <c r="FD16" s="101" t="str">
        <f t="shared" si="99"/>
        <v>KORD MR10!_12Z-GFS</v>
      </c>
      <c r="FE16" s="105">
        <f ca="1">IFERROR(IF($C$12="C",RTD("ice.xl",,"*H",FD16,$C$5,"D",$K16,,,1),RTD("ice.xl",,"*H",FD16,$C$5,"D",$K16,,,1)*(9/5)+$C$14),"-")</f>
        <v>77.774000000000001</v>
      </c>
      <c r="FH16" s="53" t="b">
        <f t="shared" ca="1" si="72"/>
        <v>0</v>
      </c>
      <c r="FI16" s="53" t="str">
        <f t="shared" ca="1" si="73"/>
        <v>KORD MRFALSE!_18Z-GFS</v>
      </c>
      <c r="FJ16" s="103" t="str">
        <f ca="1">IFERROR(IF($C$12="C",RTD("ice.xl",,"*H",FI16,$C$5,"D",$K16,,,1),RTD("ice.xl",,"*H",FI16,$C$5,"D",$K16,,,1)*(9/5)+$C$14),"-")</f>
        <v>-</v>
      </c>
      <c r="FK16" s="101" t="b">
        <f t="shared" ca="1" si="74"/>
        <v>0</v>
      </c>
      <c r="FL16" s="101" t="str">
        <f t="shared" ca="1" si="75"/>
        <v>KORD MRFALSE!_18Z-GFS</v>
      </c>
      <c r="FM16" s="57" t="str">
        <f ca="1">IFERROR(IF($C$12="C",RTD("ice.xl",,"*H",FL16,$C$5,"D",$K16,,,1),RTD("ice.xl",,"*H",FL16,$C$5,"D",$K16,,,1)*(9/5)+$C$14),"-")</f>
        <v>-</v>
      </c>
      <c r="FN16" s="101" t="b">
        <f t="shared" ca="1" si="76"/>
        <v>0</v>
      </c>
      <c r="FO16" s="101" t="str">
        <f t="shared" ca="1" si="77"/>
        <v>KORD MRFALSE!_18Z-GFS</v>
      </c>
      <c r="FP16" s="57" t="str">
        <f ca="1">IFERROR(IF($C$12="C",RTD("ice.xl",,"*H",FO16,$C$5,"D",$K16,,,1),RTD("ice.xl",,"*H",FO16,$C$5,"D",$K16,,,1)*(9/5)+$C$14),"-")</f>
        <v>-</v>
      </c>
      <c r="FQ16" s="101" t="b">
        <f t="shared" ca="1" si="78"/>
        <v>0</v>
      </c>
      <c r="FR16" s="101" t="str">
        <f t="shared" ca="1" si="79"/>
        <v>KORD MRFALSE!_18Z-GFS</v>
      </c>
      <c r="FS16" s="57" t="str">
        <f ca="1">IFERROR(IF($C$12="C",RTD("ice.xl",,"*H",FR16,$C$5,"D",$K16,,,1),RTD("ice.xl",,"*H",FR16,$C$5,"D",$K16,,,1)*(9/5)+$C$14),"-")</f>
        <v>-</v>
      </c>
      <c r="FT16" s="101" t="b">
        <f t="shared" ca="1" si="80"/>
        <v>0</v>
      </c>
      <c r="FU16" s="101" t="str">
        <f t="shared" ca="1" si="81"/>
        <v>KORD MRFALSE!_18Z-GFS</v>
      </c>
      <c r="FV16" s="57" t="str">
        <f ca="1">IFERROR(IF($C$12="C",RTD("ice.xl",,"*H",FU16,$C$5,"D",$K16,,,1),RTD("ice.xl",,"*H",FU16,$C$5,"D",$K16,,,1)*(9/5)+$C$14),"-")</f>
        <v>-</v>
      </c>
      <c r="FW16" s="101">
        <f t="shared" si="82"/>
        <v>0</v>
      </c>
      <c r="FX16" s="101" t="str">
        <f t="shared" ref="FX16:FX49" si="186">$C$10&amp;" "&amp;"MR"&amp;FW16&amp;"!_"&amp;$FH$3</f>
        <v>KORD MR0!_18Z-GFS</v>
      </c>
      <c r="FY16" s="58">
        <f ca="1">IFERROR(IF($C$12="C",RTD("ice.xl",,"*H",FX16,$C$5,"D",$K16,,,1),RTD("ice.xl",,"*H",FX16,$C$5,"D",$K16,,,1)*(9/5)+$C$14),"-")</f>
        <v>78.116</v>
      </c>
      <c r="FZ16" s="101">
        <f t="shared" ref="FZ16:FZ51" si="187">FZ15+1</f>
        <v>1</v>
      </c>
      <c r="GA16" s="101" t="str">
        <f t="shared" si="177"/>
        <v>KORD MR1!_18Z-GFS</v>
      </c>
      <c r="GB16" s="58">
        <f ca="1">IFERROR(IF($C$12="C",RTD("ice.xl",,"*H",GA16,$C$5,"D",$K16,,,1),RTD("ice.xl",,"*H",GA16,$C$5,"D",$K16,,,1)*(9/5)+$C$14),"-")</f>
        <v>77.108000000000004</v>
      </c>
      <c r="GC16" s="101">
        <f t="shared" si="178"/>
        <v>2</v>
      </c>
      <c r="GD16" s="101" t="str">
        <f t="shared" si="168"/>
        <v>KORD MR2!_18Z-GFS</v>
      </c>
      <c r="GE16" s="58">
        <f ca="1">IFERROR(IF($C$12="C",RTD("ice.xl",,"*H",GD16,$C$5,"D",$K16,,,1),RTD("ice.xl",,"*H",GD16,$C$5,"D",$K16,,,1)*(9/5)+$C$14),"-")</f>
        <v>77.647999999999996</v>
      </c>
      <c r="GF16" s="101">
        <f t="shared" si="169"/>
        <v>3</v>
      </c>
      <c r="GG16" s="101" t="str">
        <f t="shared" si="159"/>
        <v>KORD MR3!_18Z-GFS</v>
      </c>
      <c r="GH16" s="58">
        <f ca="1">IFERROR(IF($C$12="C",RTD("ice.xl",,"*H",GG16,$C$5,"D",$K16,,,1),RTD("ice.xl",,"*H",GG16,$C$5,"D",$K16,,,1)*(9/5)+$C$14),"-")</f>
        <v>76.063999999999993</v>
      </c>
      <c r="GI16" s="101">
        <f t="shared" si="160"/>
        <v>4</v>
      </c>
      <c r="GJ16" s="101" t="str">
        <f t="shared" si="150"/>
        <v>KORD MR4!_18Z-GFS</v>
      </c>
      <c r="GK16" s="58">
        <f ca="1">IFERROR(IF($C$12="C",RTD("ice.xl",,"*H",GJ16,$C$5,"D",$K16,,,1),RTD("ice.xl",,"*H",GJ16,$C$5,"D",$K16,,,1)*(9/5)+$C$14),"-")</f>
        <v>73.795999999999992</v>
      </c>
      <c r="GL16" s="101">
        <f t="shared" si="151"/>
        <v>5</v>
      </c>
      <c r="GM16" s="101" t="str">
        <f t="shared" si="141"/>
        <v>KORD MR5!_18Z-GFS</v>
      </c>
      <c r="GN16" s="58">
        <f ca="1">IFERROR(IF($C$12="C",RTD("ice.xl",,"*H",GM16,$C$5,"D",$K16,,,1),RTD("ice.xl",,"*H",GM16,$C$5,"D",$K16,,,1)*(9/5)+$C$14),"-")</f>
        <v>75.740000000000009</v>
      </c>
      <c r="GO16" s="101">
        <f t="shared" si="142"/>
        <v>6</v>
      </c>
      <c r="GP16" s="101" t="str">
        <f t="shared" si="132"/>
        <v>KORD MR6!_18Z-GFS</v>
      </c>
      <c r="GQ16" s="58">
        <f ca="1">IFERROR(IF($C$12="C",RTD("ice.xl",,"*H",GP16,$C$5,"D",$K16,,,1),RTD("ice.xl",,"*H",GP16,$C$5,"D",$K16,,,1)*(9/5)+$C$14),"-")</f>
        <v>73.436000000000007</v>
      </c>
      <c r="GR16" s="101">
        <f t="shared" si="133"/>
        <v>7</v>
      </c>
      <c r="GS16" s="101" t="str">
        <f t="shared" si="123"/>
        <v>KORD MR7!_18Z-GFS</v>
      </c>
      <c r="GT16" s="58">
        <f ca="1">IFERROR(IF($C$12="C",RTD("ice.xl",,"*H",GS16,$C$5,"D",$K16,,,1),RTD("ice.xl",,"*H",GS16,$C$5,"D",$K16,,,1)*(9/5)+$C$14),"-")</f>
        <v>66.757999999999996</v>
      </c>
      <c r="GU16" s="101">
        <f t="shared" si="124"/>
        <v>8</v>
      </c>
      <c r="GV16" s="101" t="str">
        <f t="shared" si="115"/>
        <v>KORD MR8!_18Z-GFS</v>
      </c>
      <c r="GW16" s="58">
        <f ca="1">IFERROR(IF($C$12="C",RTD("ice.xl",,"*H",GV16,$C$5,"D",$K16,,,1),RTD("ice.xl",,"*H",GV16,$C$5,"D",$K16,,,1)*(9/5)+$C$14),"-")</f>
        <v>75.847999999999999</v>
      </c>
      <c r="GX16" s="101">
        <f t="shared" si="116"/>
        <v>9</v>
      </c>
      <c r="GY16" s="101" t="str">
        <f t="shared" si="107"/>
        <v>KORD MR9!_18Z-GFS</v>
      </c>
      <c r="GZ16" s="58">
        <f ca="1">IFERROR(IF($C$12="C",RTD("ice.xl",,"*H",GY16,$C$5,"D",$K16,,,1),RTD("ice.xl",,"*H",GY16,$C$5,"D",$K16,,,1)*(9/5)+$C$14),"-")</f>
        <v>81.842000000000013</v>
      </c>
      <c r="HA16" s="101">
        <f t="shared" si="108"/>
        <v>10</v>
      </c>
      <c r="HB16" s="101" t="str">
        <f t="shared" si="100"/>
        <v>KORD MR10!_18Z-GFS</v>
      </c>
      <c r="HC16" s="105">
        <f ca="1">IFERROR(IF($C$12="C",RTD("ice.xl",,"*H",HB16,$C$5,"D",$K16,,,1),RTD("ice.xl",,"*H",HB16,$C$5,"D",$K16,,,1)*(9/5)+$C$14),"-")</f>
        <v>79.664000000000001</v>
      </c>
    </row>
    <row r="17" spans="6:211" x14ac:dyDescent="0.35">
      <c r="F17" s="27">
        <v>0</v>
      </c>
      <c r="H17" s="131" t="str">
        <f ca="1">RTD("ice.xl", , "*H",$C$4,$L$4, "D",$K17, , , -1)</f>
        <v/>
      </c>
      <c r="I17" s="18"/>
      <c r="J17" s="56"/>
      <c r="K17" s="163">
        <f t="shared" ca="1" si="95"/>
        <v>44796</v>
      </c>
      <c r="L17" s="167" t="str">
        <f t="shared" ca="1" si="96"/>
        <v/>
      </c>
      <c r="N17" s="53" t="b">
        <f t="shared" ca="1" si="4"/>
        <v>0</v>
      </c>
      <c r="O17" s="358" t="str">
        <f t="shared" ca="1" si="5"/>
        <v>KORD MRFALSE!_00Z-GFS</v>
      </c>
      <c r="P17" s="103" t="str">
        <f ca="1">IFERROR(IF($C$12="C",RTD("ice.xl",,"*H",O17,$C$5,"D",$K17,,,1),RTD("ice.xl",,"*H",O17,$C$5,"D",$K17,,,1)*(9/5)+32),"-")</f>
        <v>-</v>
      </c>
      <c r="Q17" s="101" t="b">
        <f t="shared" ca="1" si="6"/>
        <v>0</v>
      </c>
      <c r="R17" s="101" t="str">
        <f t="shared" ca="1" si="7"/>
        <v>KORD MRFALSE!_00Z-GFS</v>
      </c>
      <c r="S17" s="57" t="str">
        <f ca="1">IFERROR(IF($C$12="C",RTD("ice.xl",,"*H",R17,$C$5,"D",$K17,,,1),RTD("ice.xl",,"*H",R17,$C$5,"D",$K17,,,1)*(9/5)+$C$14),"-")</f>
        <v>-</v>
      </c>
      <c r="T17" s="101" t="b">
        <f t="shared" ca="1" si="8"/>
        <v>0</v>
      </c>
      <c r="U17" s="101" t="str">
        <f t="shared" ca="1" si="9"/>
        <v>KORD MRFALSE!_00Z-GFS</v>
      </c>
      <c r="V17" s="57" t="str">
        <f ca="1">IFERROR(IF($C$12="C",RTD("ice.xl",,"*H",U17,$C$5,"D",$K17,,,1),RTD("ice.xl",,"*H",U17,$C$5,"D",$K17,,,1)*(9/5)+$C$14),"-")</f>
        <v>-</v>
      </c>
      <c r="W17" s="101" t="b">
        <f t="shared" ca="1" si="10"/>
        <v>0</v>
      </c>
      <c r="X17" s="101" t="str">
        <f t="shared" ca="1" si="11"/>
        <v>KORD MRFALSE!_00Z-GFS</v>
      </c>
      <c r="Y17" s="57" t="str">
        <f ca="1">IFERROR(IF($C$12="C",RTD("ice.xl",,"*H",X17,$C$5,"D",$K17,,,1),RTD("ice.xl",,"*H",X17,$C$5,"D",$K17,,,1)*(9/5)+$C$14),"-")</f>
        <v>-</v>
      </c>
      <c r="Z17" s="101">
        <f t="shared" ref="Z17" si="188">N21</f>
        <v>0</v>
      </c>
      <c r="AA17" s="101" t="str">
        <f t="shared" ref="AA17:AA49" si="189">$C$10&amp;" "&amp;"MR"&amp;Z17&amp;"!_"&amp;$N$3</f>
        <v>KORD MR0!_00Z-GFS</v>
      </c>
      <c r="AB17" s="58">
        <f ca="1">IFERROR(IF($C$12="C",RTD("ice.xl",,"*H",AA17,$C$5,"D",$K17,,,1),RTD("ice.xl",,"*H",AA17,$C$5,"D",$K17,,,1)*(9/5)+$C$14),"-")</f>
        <v>73.364000000000004</v>
      </c>
      <c r="AC17" s="101">
        <f t="shared" ref="AC17:AC51" si="190">AC16+1</f>
        <v>1</v>
      </c>
      <c r="AD17" s="101" t="str">
        <f t="shared" si="180"/>
        <v>KORD MR1!_00Z-GFS</v>
      </c>
      <c r="AE17" s="58">
        <f ca="1">IFERROR(IF($C$12="C",RTD("ice.xl",,"*H",AD17,$C$5,"D",$K17,,,1),RTD("ice.xl",,"*H",AD17,$C$5,"D",$K17,,,1)*(9/5)+$C$14),"-")</f>
        <v>73.039999999999992</v>
      </c>
      <c r="AF17" s="101">
        <f t="shared" si="181"/>
        <v>2</v>
      </c>
      <c r="AG17" s="101" t="str">
        <f t="shared" si="171"/>
        <v>KORD MR2!_00Z-GFS</v>
      </c>
      <c r="AH17" s="58">
        <f ca="1">IFERROR(IF($C$12="C",RTD("ice.xl",,"*H",AG17,$C$5,"D",$K17,,,1),RTD("ice.xl",,"*H",AG17,$C$5,"D",$K17,,,1)*(9/5)+$C$14),"-")</f>
        <v>73.580000000000013</v>
      </c>
      <c r="AI17" s="101">
        <f t="shared" si="172"/>
        <v>3</v>
      </c>
      <c r="AJ17" s="101" t="str">
        <f t="shared" si="162"/>
        <v>KORD MR3!_00Z-GFS</v>
      </c>
      <c r="AK17" s="58">
        <f ca="1">IFERROR(IF($C$12="C",RTD("ice.xl",,"*H",AJ17,$C$5,"D",$K17,,,1),RTD("ice.xl",,"*H",AJ17,$C$5,"D",$K17,,,1)*(9/5)+$C$14),"-")</f>
        <v>72.373999999999995</v>
      </c>
      <c r="AL17" s="101">
        <f t="shared" si="163"/>
        <v>4</v>
      </c>
      <c r="AM17" s="101" t="str">
        <f t="shared" si="153"/>
        <v>KORD MR4!_00Z-GFS</v>
      </c>
      <c r="AN17" s="58">
        <f ca="1">IFERROR(IF($C$12="C",RTD("ice.xl",,"*H",AM17,$C$5,"D",$K17,,,1),RTD("ice.xl",,"*H",AM17,$C$5,"D",$K17,,,1)*(9/5)+$C$14),"-")</f>
        <v>75.77600000000001</v>
      </c>
      <c r="AO17" s="101">
        <f t="shared" si="154"/>
        <v>5</v>
      </c>
      <c r="AP17" s="101" t="str">
        <f t="shared" si="144"/>
        <v>KORD MR5!_00Z-GFS</v>
      </c>
      <c r="AQ17" s="58">
        <f ca="1">IFERROR(IF($C$12="C",RTD("ice.xl",,"*H",AP17,$C$5,"D",$K17,,,1),RTD("ice.xl",,"*H",AP17,$C$5,"D",$K17,,,1)*(9/5)+$C$14),"-")</f>
        <v>74.569999999999993</v>
      </c>
      <c r="AR17" s="101">
        <f t="shared" si="145"/>
        <v>6</v>
      </c>
      <c r="AS17" s="101" t="str">
        <f t="shared" si="135"/>
        <v>KORD MR6!_00Z-GFS</v>
      </c>
      <c r="AT17" s="58">
        <f ca="1">IFERROR(IF($C$12="C",RTD("ice.xl",,"*H",AS17,$C$5,"D",$K17,,,1),RTD("ice.xl",,"*H",AS17,$C$5,"D",$K17,,,1)*(9/5)+$C$14),"-")</f>
        <v>75.02</v>
      </c>
      <c r="AU17" s="101">
        <f t="shared" si="136"/>
        <v>7</v>
      </c>
      <c r="AV17" s="101" t="str">
        <f t="shared" si="126"/>
        <v>KORD MR7!_00Z-GFS</v>
      </c>
      <c r="AW17" s="58">
        <f ca="1">IFERROR(IF($C$12="C",RTD("ice.xl",,"*H",AV17,$C$5,"D",$K17,,,1),RTD("ice.xl",,"*H",AV17,$C$5,"D",$K17,,,1)*(9/5)+$C$14),"-")</f>
        <v>74.156000000000006</v>
      </c>
      <c r="AX17" s="101">
        <f t="shared" si="127"/>
        <v>8</v>
      </c>
      <c r="AY17" s="101" t="str">
        <f t="shared" si="117"/>
        <v>KORD MR8!_00Z-GFS</v>
      </c>
      <c r="AZ17" s="58">
        <f ca="1">IFERROR(IF($C$12="C",RTD("ice.xl",,"*H",AY17,$C$5,"D",$K17,,,1),RTD("ice.xl",,"*H",AY17,$C$5,"D",$K17,,,1)*(9/5)+$C$14),"-")</f>
        <v>70.069999999999993</v>
      </c>
      <c r="BA17" s="101">
        <f t="shared" si="118"/>
        <v>9</v>
      </c>
      <c r="BB17" s="101" t="str">
        <f t="shared" si="109"/>
        <v>KORD MR9!_00Z-GFS</v>
      </c>
      <c r="BC17" s="58">
        <f ca="1">IFERROR(IF($C$12="C",RTD("ice.xl",,"*H",BB17,$C$5,"D",$K17,,,1),RTD("ice.xl",,"*H",BB17,$C$5,"D",$K17,,,1)*(9/5)+$C$14),"-")</f>
        <v>80.168000000000006</v>
      </c>
      <c r="BD17" s="101">
        <f t="shared" si="110"/>
        <v>10</v>
      </c>
      <c r="BE17" s="101" t="str">
        <f t="shared" si="101"/>
        <v>KORD MR10!_00Z-GFS</v>
      </c>
      <c r="BF17" s="58">
        <f ca="1">IFERROR(IF($C$12="C",RTD("ice.xl",,"*H",BE17,$C$5,"D",$K17,,,1),RTD("ice.xl",,"*H",BE17,$C$5,"D",$K17,,,1)*(9/5)+$C$14),"-")</f>
        <v>75.451999999999998</v>
      </c>
      <c r="BG17" s="101">
        <f t="shared" si="102"/>
        <v>11</v>
      </c>
      <c r="BH17" s="101" t="str">
        <f t="shared" si="97"/>
        <v>KORD MR11!_00Z-GFS</v>
      </c>
      <c r="BI17" s="105">
        <f ca="1">IFERROR(IF($C$12="C",RTD("ice.xl",,"*H",BH17,$C$5,"D",$K17,,,1),RTD("ice.xl",,"*H",BH17,$C$5,"D",$K17,,,1)*(9/5)+$C$14),"-")</f>
        <v>74.587999999999994</v>
      </c>
      <c r="BL17" s="53" t="b">
        <f t="shared" ca="1" si="26"/>
        <v>0</v>
      </c>
      <c r="BM17" s="53" t="str">
        <f t="shared" ca="1" si="27"/>
        <v>KORD MRFALSE!_06Z-GFS</v>
      </c>
      <c r="BN17" s="103" t="str">
        <f ca="1">IFERROR(IF($C$12="C",RTD("ice.xl",,"*H",BM17,$C$5,"D",$K17,,,1),RTD("ice.xl",,"*H",BM17,$C$5,"D",$K17,,,1)*(9/5)+$C$14),"-")</f>
        <v>-</v>
      </c>
      <c r="BO17" s="101" t="b">
        <f t="shared" ca="1" si="28"/>
        <v>0</v>
      </c>
      <c r="BP17" s="101" t="str">
        <f t="shared" ca="1" si="29"/>
        <v>KORD MRFALSE!_06Z-GFS</v>
      </c>
      <c r="BQ17" s="57" t="str">
        <f ca="1">IFERROR(IF($C$12="C",RTD("ice.xl",,"*H",BP17,$C$5,"D",$K17,,,1),RTD("ice.xl",,"*H",BP17,$C$5,"D",$K17,,,1)*(9/5)+$C$14),"-")</f>
        <v>-</v>
      </c>
      <c r="BR17" s="101" t="b">
        <f t="shared" ca="1" si="30"/>
        <v>0</v>
      </c>
      <c r="BS17" s="101" t="str">
        <f t="shared" ca="1" si="31"/>
        <v>KORD MRFALSE!_06Z-GFS</v>
      </c>
      <c r="BT17" s="57" t="str">
        <f ca="1">IFERROR(IF($C$12="C",RTD("ice.xl",,"*H",BS17,$C$5,"D",$K17,,,1),RTD("ice.xl",,"*H",BS17,$C$5,"D",$K17,,,1)*(9/5)+$C$14),"-")</f>
        <v>-</v>
      </c>
      <c r="BU17" s="101" t="b">
        <f t="shared" ca="1" si="32"/>
        <v>0</v>
      </c>
      <c r="BV17" s="101" t="str">
        <f t="shared" ca="1" si="33"/>
        <v>KORD MRFALSE!_06Z-GFS</v>
      </c>
      <c r="BW17" s="57" t="str">
        <f ca="1">IFERROR(IF($C$12="C",RTD("ice.xl",,"*H",BV17,$C$5,"D",$K17,,,1),RTD("ice.xl",,"*H",BV17,$C$5,"D",$K17,,,1)*(9/5)+$C$14),"-")</f>
        <v>-</v>
      </c>
      <c r="BX17" s="101">
        <f t="shared" si="34"/>
        <v>0</v>
      </c>
      <c r="BY17" s="101" t="str">
        <f t="shared" ref="BY17:BY49" si="191">$C$10&amp;" "&amp;"MR"&amp;BX17&amp;"!_"&amp;$BL$3</f>
        <v>KORD MR0!_06Z-GFS</v>
      </c>
      <c r="BZ17" s="58">
        <f ca="1">IFERROR(IF($C$12="C",RTD("ice.xl",,"*H",BY17,$C$5,"D",$K17,,,1),RTD("ice.xl",,"*H",BY17,$C$5,"D",$K17,,,1)*(9/5)+$C$14),"-")</f>
        <v>72.95</v>
      </c>
      <c r="CA17" s="101">
        <f t="shared" ref="CA17:CA51" si="192">CA16+1</f>
        <v>1</v>
      </c>
      <c r="CB17" s="101" t="str">
        <f t="shared" si="182"/>
        <v>KORD MR1!_06Z-GFS</v>
      </c>
      <c r="CC17" s="58">
        <f ca="1">IFERROR(IF($C$12="C",RTD("ice.xl",,"*H",CB17,$C$5,"D",$K17,,,1),RTD("ice.xl",,"*H",CB17,$C$5,"D",$K17,,,1)*(9/5)+$C$14),"-")</f>
        <v>71.27600000000001</v>
      </c>
      <c r="CD17" s="101">
        <f t="shared" si="183"/>
        <v>2</v>
      </c>
      <c r="CE17" s="101" t="str">
        <f t="shared" si="173"/>
        <v>KORD MR2!_06Z-GFS</v>
      </c>
      <c r="CF17" s="58">
        <f ca="1">IFERROR(IF($C$12="C",RTD("ice.xl",,"*H",CE17,$C$5,"D",$K17,,,1),RTD("ice.xl",,"*H",CE17,$C$5,"D",$K17,,,1)*(9/5)+$C$14),"-")</f>
        <v>71.366</v>
      </c>
      <c r="CG17" s="101">
        <f t="shared" si="174"/>
        <v>3</v>
      </c>
      <c r="CH17" s="101" t="str">
        <f t="shared" si="164"/>
        <v>KORD MR3!_06Z-GFS</v>
      </c>
      <c r="CI17" s="58">
        <f ca="1">IFERROR(IF($C$12="C",RTD("ice.xl",,"*H",CH17,$C$5,"D",$K17,,,1),RTD("ice.xl",,"*H",CH17,$C$5,"D",$K17,,,1)*(9/5)+$C$14),"-")</f>
        <v>75.38</v>
      </c>
      <c r="CJ17" s="101">
        <f t="shared" si="165"/>
        <v>4</v>
      </c>
      <c r="CK17" s="101" t="str">
        <f t="shared" si="155"/>
        <v>KORD MR4!_06Z-GFS</v>
      </c>
      <c r="CL17" s="58">
        <f ca="1">IFERROR(IF($C$12="C",RTD("ice.xl",,"*H",CK17,$C$5,"D",$K17,,,1),RTD("ice.xl",,"*H",CK17,$C$5,"D",$K17,,,1)*(9/5)+$C$14),"-")</f>
        <v>73.867999999999995</v>
      </c>
      <c r="CM17" s="101">
        <f t="shared" si="156"/>
        <v>5</v>
      </c>
      <c r="CN17" s="101" t="str">
        <f t="shared" si="146"/>
        <v>KORD MR5!_06Z-GFS</v>
      </c>
      <c r="CO17" s="58">
        <f ca="1">IFERROR(IF($C$12="C",RTD("ice.xl",,"*H",CN17,$C$5,"D",$K17,,,1),RTD("ice.xl",,"*H",CN17,$C$5,"D",$K17,,,1)*(9/5)+$C$14),"-")</f>
        <v>72.463999999999999</v>
      </c>
      <c r="CP17" s="101">
        <f t="shared" si="147"/>
        <v>6</v>
      </c>
      <c r="CQ17" s="101" t="str">
        <f t="shared" si="137"/>
        <v>KORD MR6!_06Z-GFS</v>
      </c>
      <c r="CR17" s="58">
        <f ca="1">IFERROR(IF($C$12="C",RTD("ice.xl",,"*H",CQ17,$C$5,"D",$K17,,,1),RTD("ice.xl",,"*H",CQ17,$C$5,"D",$K17,,,1)*(9/5)+$C$14),"-")</f>
        <v>76.963999999999999</v>
      </c>
      <c r="CS17" s="101">
        <f t="shared" si="138"/>
        <v>7</v>
      </c>
      <c r="CT17" s="101" t="str">
        <f t="shared" si="128"/>
        <v>KORD MR7!_06Z-GFS</v>
      </c>
      <c r="CU17" s="58">
        <f ca="1">IFERROR(IF($C$12="C",RTD("ice.xl",,"*H",CT17,$C$5,"D",$K17,,,1),RTD("ice.xl",,"*H",CT17,$C$5,"D",$K17,,,1)*(9/5)+$C$14),"-")</f>
        <v>68.81</v>
      </c>
      <c r="CV17" s="101">
        <f t="shared" si="129"/>
        <v>8</v>
      </c>
      <c r="CW17" s="101" t="str">
        <f t="shared" si="119"/>
        <v>KORD MR8!_06Z-GFS</v>
      </c>
      <c r="CX17" s="58">
        <f ca="1">IFERROR(IF($C$12="C",RTD("ice.xl",,"*H",CW17,$C$5,"D",$K17,,,1),RTD("ice.xl",,"*H",CW17,$C$5,"D",$K17,,,1)*(9/5)+$C$14),"-")</f>
        <v>76.171999999999997</v>
      </c>
      <c r="CY17" s="101">
        <f t="shared" si="120"/>
        <v>9</v>
      </c>
      <c r="CZ17" s="101" t="str">
        <f t="shared" si="111"/>
        <v>KORD MR9!_06Z-GFS</v>
      </c>
      <c r="DA17" s="58">
        <f ca="1">IFERROR(IF($C$12="C",RTD("ice.xl",,"*H",CZ17,$C$5,"D",$K17,,,1),RTD("ice.xl",,"*H",CZ17,$C$5,"D",$K17,,,1)*(9/5)+$C$14),"-")</f>
        <v>80.762</v>
      </c>
      <c r="DB17" s="101">
        <f t="shared" si="112"/>
        <v>10</v>
      </c>
      <c r="DC17" s="101" t="str">
        <f t="shared" si="103"/>
        <v>KORD MR10!_06Z-GFS</v>
      </c>
      <c r="DD17" s="58">
        <f ca="1">IFERROR(IF($C$12="C",RTD("ice.xl",,"*H",DC17,$C$5,"D",$K17,,,1),RTD("ice.xl",,"*H",DC17,$C$5,"D",$K17,,,1)*(9/5)+$C$14),"-")</f>
        <v>74.281999999999996</v>
      </c>
      <c r="DE17" s="101">
        <f t="shared" si="104"/>
        <v>11</v>
      </c>
      <c r="DF17" s="101" t="str">
        <f t="shared" si="98"/>
        <v>KORD MR11!_06Z-GFS</v>
      </c>
      <c r="DG17" s="105">
        <f ca="1">IFERROR(IF($C$12="C",RTD("ice.xl",,"*H",DF17,$C$5,"D",$K17,,,1),RTD("ice.xl",,"*H",DF17,$C$5,"D",$K17,,,1)*(9/5)+$C$14),"-")</f>
        <v>73.490000000000009</v>
      </c>
      <c r="DJ17" s="53" t="b">
        <f t="shared" ca="1" si="49"/>
        <v>0</v>
      </c>
      <c r="DK17" s="53" t="str">
        <f t="shared" ca="1" si="50"/>
        <v>KORD MRFALSE!_12Z-GFS</v>
      </c>
      <c r="DL17" s="103" t="str">
        <f ca="1">IFERROR(IF($C$12="C",RTD("ice.xl",,"*H",DK17,$C$5,"D",$K17,,,1),RTD("ice.xl",,"*H",DK17,$C$5,"D",$K17,,,1)*(9/5)+$C$14),"-")</f>
        <v>-</v>
      </c>
      <c r="DM17" s="101" t="b">
        <f t="shared" ca="1" si="51"/>
        <v>0</v>
      </c>
      <c r="DN17" s="101" t="str">
        <f t="shared" ca="1" si="52"/>
        <v>KORD MRFALSE!_12Z-GFS</v>
      </c>
      <c r="DO17" s="57" t="str">
        <f ca="1">IFERROR(IF($C$12="C",RTD("ice.xl",,"*H",DN17,$C$5,"D",$K17,,,1),RTD("ice.xl",,"*H",DN17,$C$5,"D",$K17,,,1)*(9/5)+$C$14),"-")</f>
        <v>-</v>
      </c>
      <c r="DP17" s="101" t="b">
        <f t="shared" ca="1" si="53"/>
        <v>0</v>
      </c>
      <c r="DQ17" s="101" t="str">
        <f t="shared" ca="1" si="54"/>
        <v>KORD MRFALSE!_12Z-GFS</v>
      </c>
      <c r="DR17" s="57" t="str">
        <f ca="1">IFERROR(IF($C$12="C",RTD("ice.xl",,"*H",DQ17,$C$5,"D",$K17,,,1),RTD("ice.xl",,"*H",DQ17,$C$5,"D",$K17,,,1)*(9/5)+$C$14),"-")</f>
        <v>-</v>
      </c>
      <c r="DS17" s="101" t="b">
        <f t="shared" ca="1" si="55"/>
        <v>0</v>
      </c>
      <c r="DT17" s="101" t="str">
        <f t="shared" ca="1" si="56"/>
        <v>KORD MRFALSE!_12Z-GFS</v>
      </c>
      <c r="DU17" s="57" t="str">
        <f ca="1">IFERROR(IF($C$12="C",RTD("ice.xl",,"*H",DT17,$C$5,"D",$K17,,,1),RTD("ice.xl",,"*H",DT17,$C$5,"D",$K17,,,1)*(9/5)+$C$14),"-")</f>
        <v>-</v>
      </c>
      <c r="DV17" s="101">
        <f t="shared" si="57"/>
        <v>0</v>
      </c>
      <c r="DW17" s="101" t="str">
        <f t="shared" ref="DW17:DW49" si="193">$C$10&amp;" "&amp;"MR"&amp;DV17&amp;"!_"&amp;$DJ$3</f>
        <v>KORD MR0!_12Z-GFS</v>
      </c>
      <c r="DX17" s="58">
        <f ca="1">IFERROR(IF($C$12="C",RTD("ice.xl",,"*H",DW17,$C$5,"D",$K17,,,1),RTD("ice.xl",,"*H",DW17,$C$5,"D",$K17,,,1)*(9/5)+$C$14),"-")</f>
        <v>72.050000000000011</v>
      </c>
      <c r="DY17" s="101">
        <f t="shared" ref="DY17:DY51" si="194">DY16+1</f>
        <v>1</v>
      </c>
      <c r="DZ17" s="101" t="str">
        <f t="shared" si="184"/>
        <v>KORD MR1!_12Z-GFS</v>
      </c>
      <c r="EA17" s="58">
        <f ca="1">IFERROR(IF($C$12="C",RTD("ice.xl",,"*H",DZ17,$C$5,"D",$K17,,,1),RTD("ice.xl",,"*H",DZ17,$C$5,"D",$K17,,,1)*(9/5)+$C$14),"-")</f>
        <v>74.26400000000001</v>
      </c>
      <c r="EB17" s="101">
        <f t="shared" si="185"/>
        <v>2</v>
      </c>
      <c r="EC17" s="101" t="str">
        <f t="shared" si="175"/>
        <v>KORD MR2!_12Z-GFS</v>
      </c>
      <c r="ED17" s="58">
        <f ca="1">IFERROR(IF($C$12="C",RTD("ice.xl",,"*H",EC17,$C$5,"D",$K17,,,1),RTD("ice.xl",,"*H",EC17,$C$5,"D",$K17,,,1)*(9/5)+$C$14),"-")</f>
        <v>74.156000000000006</v>
      </c>
      <c r="EE17" s="101">
        <f t="shared" si="176"/>
        <v>3</v>
      </c>
      <c r="EF17" s="101" t="str">
        <f t="shared" si="166"/>
        <v>KORD MR3!_12Z-GFS</v>
      </c>
      <c r="EG17" s="58">
        <f ca="1">IFERROR(IF($C$12="C",RTD("ice.xl",,"*H",EF17,$C$5,"D",$K17,,,1),RTD("ice.xl",,"*H",EF17,$C$5,"D",$K17,,,1)*(9/5)+$C$14),"-")</f>
        <v>71.617999999999995</v>
      </c>
      <c r="EH17" s="101">
        <f t="shared" si="167"/>
        <v>4</v>
      </c>
      <c r="EI17" s="101" t="str">
        <f t="shared" si="157"/>
        <v>KORD MR4!_12Z-GFS</v>
      </c>
      <c r="EJ17" s="58">
        <f ca="1">IFERROR(IF($C$12="C",RTD("ice.xl",,"*H",EI17,$C$5,"D",$K17,,,1),RTD("ice.xl",,"*H",EI17,$C$5,"D",$K17,,,1)*(9/5)+$C$14),"-")</f>
        <v>74.192000000000007</v>
      </c>
      <c r="EK17" s="101">
        <f t="shared" si="158"/>
        <v>5</v>
      </c>
      <c r="EL17" s="101" t="str">
        <f t="shared" si="148"/>
        <v>KORD MR5!_12Z-GFS</v>
      </c>
      <c r="EM17" s="58">
        <f ca="1">IFERROR(IF($C$12="C",RTD("ice.xl",,"*H",EL17,$C$5,"D",$K17,,,1),RTD("ice.xl",,"*H",EL17,$C$5,"D",$K17,,,1)*(9/5)+$C$14),"-")</f>
        <v>73.111999999999995</v>
      </c>
      <c r="EN17" s="101">
        <f t="shared" si="149"/>
        <v>6</v>
      </c>
      <c r="EO17" s="101" t="str">
        <f t="shared" si="139"/>
        <v>KORD MR6!_12Z-GFS</v>
      </c>
      <c r="EP17" s="58">
        <f ca="1">IFERROR(IF($C$12="C",RTD("ice.xl",,"*H",EO17,$C$5,"D",$K17,,,1),RTD("ice.xl",,"*H",EO17,$C$5,"D",$K17,,,1)*(9/5)+$C$14),"-")</f>
        <v>79.448000000000008</v>
      </c>
      <c r="EQ17" s="101">
        <f t="shared" si="140"/>
        <v>7</v>
      </c>
      <c r="ER17" s="101" t="str">
        <f t="shared" si="130"/>
        <v>KORD MR7!_12Z-GFS</v>
      </c>
      <c r="ES17" s="58">
        <f ca="1">IFERROR(IF($C$12="C",RTD("ice.xl",,"*H",ER17,$C$5,"D",$K17,,,1),RTD("ice.xl",,"*H",ER17,$C$5,"D",$K17,,,1)*(9/5)+$C$14),"-")</f>
        <v>80.132000000000005</v>
      </c>
      <c r="ET17" s="101">
        <f t="shared" si="131"/>
        <v>8</v>
      </c>
      <c r="EU17" s="101" t="str">
        <f t="shared" si="121"/>
        <v>KORD MR8!_12Z-GFS</v>
      </c>
      <c r="EV17" s="58">
        <f ca="1">IFERROR(IF($C$12="C",RTD("ice.xl",,"*H",EU17,$C$5,"D",$K17,,,1),RTD("ice.xl",,"*H",EU17,$C$5,"D",$K17,,,1)*(9/5)+$C$14),"-")</f>
        <v>81.931999999999988</v>
      </c>
      <c r="EW17" s="101">
        <f t="shared" si="122"/>
        <v>9</v>
      </c>
      <c r="EX17" s="101" t="str">
        <f t="shared" si="113"/>
        <v>KORD MR9!_12Z-GFS</v>
      </c>
      <c r="EY17" s="58">
        <f ca="1">IFERROR(IF($C$12="C",RTD("ice.xl",,"*H",EX17,$C$5,"D",$K17,,,1),RTD("ice.xl",,"*H",EX17,$C$5,"D",$K17,,,1)*(9/5)+$C$14),"-")</f>
        <v>82.039999999999992</v>
      </c>
      <c r="EZ17" s="101">
        <f t="shared" si="114"/>
        <v>10</v>
      </c>
      <c r="FA17" s="101" t="str">
        <f t="shared" si="105"/>
        <v>KORD MR10!_12Z-GFS</v>
      </c>
      <c r="FB17" s="58">
        <f ca="1">IFERROR(IF($C$12="C",RTD("ice.xl",,"*H",FA17,$C$5,"D",$K17,,,1),RTD("ice.xl",,"*H",FA17,$C$5,"D",$K17,,,1)*(9/5)+$C$14),"-")</f>
        <v>73.67</v>
      </c>
      <c r="FC17" s="101">
        <f t="shared" si="106"/>
        <v>11</v>
      </c>
      <c r="FD17" s="101" t="str">
        <f t="shared" si="99"/>
        <v>KORD MR11!_12Z-GFS</v>
      </c>
      <c r="FE17" s="105">
        <f ca="1">IFERROR(IF($C$12="C",RTD("ice.xl",,"*H",FD17,$C$5,"D",$K17,,,1),RTD("ice.xl",,"*H",FD17,$C$5,"D",$K17,,,1)*(9/5)+$C$14),"-")</f>
        <v>77.36</v>
      </c>
      <c r="FH17" s="53" t="b">
        <f t="shared" ca="1" si="72"/>
        <v>0</v>
      </c>
      <c r="FI17" s="53" t="str">
        <f t="shared" ca="1" si="73"/>
        <v>KORD MRFALSE!_18Z-GFS</v>
      </c>
      <c r="FJ17" s="103" t="str">
        <f ca="1">IFERROR(IF($C$12="C",RTD("ice.xl",,"*H",FI17,$C$5,"D",$K17,,,1),RTD("ice.xl",,"*H",FI17,$C$5,"D",$K17,,,1)*(9/5)+$C$14),"-")</f>
        <v>-</v>
      </c>
      <c r="FK17" s="101" t="b">
        <f t="shared" ca="1" si="74"/>
        <v>0</v>
      </c>
      <c r="FL17" s="101" t="str">
        <f t="shared" ca="1" si="75"/>
        <v>KORD MRFALSE!_18Z-GFS</v>
      </c>
      <c r="FM17" s="57" t="str">
        <f ca="1">IFERROR(IF($C$12="C",RTD("ice.xl",,"*H",FL17,$C$5,"D",$K17,,,1),RTD("ice.xl",,"*H",FL17,$C$5,"D",$K17,,,1)*(9/5)+$C$14),"-")</f>
        <v>-</v>
      </c>
      <c r="FN17" s="101" t="b">
        <f t="shared" ca="1" si="76"/>
        <v>0</v>
      </c>
      <c r="FO17" s="101" t="str">
        <f t="shared" ca="1" si="77"/>
        <v>KORD MRFALSE!_18Z-GFS</v>
      </c>
      <c r="FP17" s="57" t="str">
        <f ca="1">IFERROR(IF($C$12="C",RTD("ice.xl",,"*H",FO17,$C$5,"D",$K17,,,1),RTD("ice.xl",,"*H",FO17,$C$5,"D",$K17,,,1)*(9/5)+$C$14),"-")</f>
        <v>-</v>
      </c>
      <c r="FQ17" s="101" t="b">
        <f t="shared" ca="1" si="78"/>
        <v>0</v>
      </c>
      <c r="FR17" s="101" t="str">
        <f t="shared" ca="1" si="79"/>
        <v>KORD MRFALSE!_18Z-GFS</v>
      </c>
      <c r="FS17" s="57" t="str">
        <f ca="1">IFERROR(IF($C$12="C",RTD("ice.xl",,"*H",FR17,$C$5,"D",$K17,,,1),RTD("ice.xl",,"*H",FR17,$C$5,"D",$K17,,,1)*(9/5)+$C$14),"-")</f>
        <v>-</v>
      </c>
      <c r="FT17" s="101">
        <f t="shared" si="80"/>
        <v>0</v>
      </c>
      <c r="FU17" s="101" t="str">
        <f t="shared" ref="FU17:FU49" si="195">$C$10&amp;" "&amp;"MR"&amp;FT17&amp;"!_"&amp;$FH$3</f>
        <v>KORD MR0!_18Z-GFS</v>
      </c>
      <c r="FV17" s="58">
        <f ca="1">IFERROR(IF($C$12="C",RTD("ice.xl",,"*H",FU17,$C$5,"D",$K17,,,1),RTD("ice.xl",,"*H",FU17,$C$5,"D",$K17,,,1)*(9/5)+$C$14),"-")</f>
        <v>75.757999999999996</v>
      </c>
      <c r="FW17" s="101">
        <f t="shared" ref="FW17:FW51" si="196">FW16+1</f>
        <v>1</v>
      </c>
      <c r="FX17" s="101" t="str">
        <f t="shared" si="186"/>
        <v>KORD MR1!_18Z-GFS</v>
      </c>
      <c r="FY17" s="58">
        <f ca="1">IFERROR(IF($C$12="C",RTD("ice.xl",,"*H",FX17,$C$5,"D",$K17,,,1),RTD("ice.xl",,"*H",FX17,$C$5,"D",$K17,,,1)*(9/5)+$C$14),"-")</f>
        <v>75.00200000000001</v>
      </c>
      <c r="FZ17" s="101">
        <f t="shared" si="187"/>
        <v>2</v>
      </c>
      <c r="GA17" s="101" t="str">
        <f t="shared" si="177"/>
        <v>KORD MR2!_18Z-GFS</v>
      </c>
      <c r="GB17" s="58">
        <f ca="1">IFERROR(IF($C$12="C",RTD("ice.xl",,"*H",GA17,$C$5,"D",$K17,,,1),RTD("ice.xl",,"*H",GA17,$C$5,"D",$K17,,,1)*(9/5)+$C$14),"-")</f>
        <v>74.876000000000005</v>
      </c>
      <c r="GC17" s="101">
        <f t="shared" si="178"/>
        <v>3</v>
      </c>
      <c r="GD17" s="101" t="str">
        <f t="shared" si="168"/>
        <v>KORD MR3!_18Z-GFS</v>
      </c>
      <c r="GE17" s="58">
        <f ca="1">IFERROR(IF($C$12="C",RTD("ice.xl",,"*H",GD17,$C$5,"D",$K17,,,1),RTD("ice.xl",,"*H",GD17,$C$5,"D",$K17,,,1)*(9/5)+$C$14),"-")</f>
        <v>72.104000000000013</v>
      </c>
      <c r="GF17" s="101">
        <f t="shared" si="169"/>
        <v>4</v>
      </c>
      <c r="GG17" s="101" t="str">
        <f t="shared" si="159"/>
        <v>KORD MR4!_18Z-GFS</v>
      </c>
      <c r="GH17" s="58">
        <f ca="1">IFERROR(IF($C$12="C",RTD("ice.xl",,"*H",GG17,$C$5,"D",$K17,,,1),RTD("ice.xl",,"*H",GG17,$C$5,"D",$K17,,,1)*(9/5)+$C$14),"-")</f>
        <v>74.551999999999992</v>
      </c>
      <c r="GI17" s="101">
        <f t="shared" si="160"/>
        <v>5</v>
      </c>
      <c r="GJ17" s="101" t="str">
        <f t="shared" si="150"/>
        <v>KORD MR5!_18Z-GFS</v>
      </c>
      <c r="GK17" s="58">
        <f ca="1">IFERROR(IF($C$12="C",RTD("ice.xl",,"*H",GJ17,$C$5,"D",$K17,,,1),RTD("ice.xl",,"*H",GJ17,$C$5,"D",$K17,,,1)*(9/5)+$C$14),"-")</f>
        <v>74.516000000000005</v>
      </c>
      <c r="GL17" s="101">
        <f t="shared" si="151"/>
        <v>6</v>
      </c>
      <c r="GM17" s="101" t="str">
        <f t="shared" si="141"/>
        <v>KORD MR6!_18Z-GFS</v>
      </c>
      <c r="GN17" s="58">
        <f ca="1">IFERROR(IF($C$12="C",RTD("ice.xl",,"*H",GM17,$C$5,"D",$K17,,,1),RTD("ice.xl",,"*H",GM17,$C$5,"D",$K17,,,1)*(9/5)+$C$14),"-")</f>
        <v>71.474000000000004</v>
      </c>
      <c r="GO17" s="101">
        <f t="shared" si="142"/>
        <v>7</v>
      </c>
      <c r="GP17" s="101" t="str">
        <f t="shared" si="132"/>
        <v>KORD MR7!_18Z-GFS</v>
      </c>
      <c r="GQ17" s="58">
        <f ca="1">IFERROR(IF($C$12="C",RTD("ice.xl",,"*H",GP17,$C$5,"D",$K17,,,1),RTD("ice.xl",,"*H",GP17,$C$5,"D",$K17,,,1)*(9/5)+$C$14),"-")</f>
        <v>63.481999999999999</v>
      </c>
      <c r="GR17" s="101">
        <f t="shared" si="133"/>
        <v>8</v>
      </c>
      <c r="GS17" s="101" t="str">
        <f t="shared" si="123"/>
        <v>KORD MR8!_18Z-GFS</v>
      </c>
      <c r="GT17" s="58">
        <f ca="1">IFERROR(IF($C$12="C",RTD("ice.xl",,"*H",GS17,$C$5,"D",$K17,,,1),RTD("ice.xl",,"*H",GS17,$C$5,"D",$K17,,,1)*(9/5)+$C$14),"-")</f>
        <v>74.192000000000007</v>
      </c>
      <c r="GU17" s="101">
        <f t="shared" si="124"/>
        <v>9</v>
      </c>
      <c r="GV17" s="101" t="str">
        <f t="shared" si="115"/>
        <v>KORD MR9!_18Z-GFS</v>
      </c>
      <c r="GW17" s="58">
        <f ca="1">IFERROR(IF($C$12="C",RTD("ice.xl",,"*H",GV17,$C$5,"D",$K17,,,1),RTD("ice.xl",,"*H",GV17,$C$5,"D",$K17,,,1)*(9/5)+$C$14),"-")</f>
        <v>80.563999999999993</v>
      </c>
      <c r="GX17" s="101">
        <f t="shared" si="116"/>
        <v>10</v>
      </c>
      <c r="GY17" s="101" t="str">
        <f t="shared" si="107"/>
        <v>KORD MR10!_18Z-GFS</v>
      </c>
      <c r="GZ17" s="58">
        <f ca="1">IFERROR(IF($C$12="C",RTD("ice.xl",,"*H",GY17,$C$5,"D",$K17,,,1),RTD("ice.xl",,"*H",GY17,$C$5,"D",$K17,,,1)*(9/5)+$C$14),"-")</f>
        <v>81.212000000000003</v>
      </c>
      <c r="HA17" s="101">
        <f t="shared" si="108"/>
        <v>11</v>
      </c>
      <c r="HB17" s="101" t="str">
        <f t="shared" si="100"/>
        <v>KORD MR11!_18Z-GFS</v>
      </c>
      <c r="HC17" s="105">
        <f ca="1">IFERROR(IF($C$12="C",RTD("ice.xl",,"*H",HB17,$C$5,"D",$K17,,,1),RTD("ice.xl",,"*H",HB17,$C$5,"D",$K17,,,1)*(9/5)+$C$14),"-")</f>
        <v>71.563999999999993</v>
      </c>
    </row>
    <row r="18" spans="6:211" x14ac:dyDescent="0.35">
      <c r="F18" s="27">
        <v>0</v>
      </c>
      <c r="H18" s="131" t="str">
        <f ca="1">RTD("ice.xl", , "*H",$C$4,$L$4, "D",$K18, , , -1)</f>
        <v/>
      </c>
      <c r="I18" s="18"/>
      <c r="J18" s="56"/>
      <c r="K18" s="163">
        <f t="shared" ca="1" si="95"/>
        <v>44795</v>
      </c>
      <c r="L18" s="167" t="str">
        <f t="shared" ca="1" si="96"/>
        <v/>
      </c>
      <c r="N18" s="53" t="b">
        <f t="shared" ca="1" si="4"/>
        <v>0</v>
      </c>
      <c r="O18" s="358" t="str">
        <f t="shared" ca="1" si="5"/>
        <v>KORD MRFALSE!_00Z-GFS</v>
      </c>
      <c r="P18" s="103" t="str">
        <f ca="1">IFERROR(IF($C$12="C",RTD("ice.xl",,"*H",O18,$C$5,"D",$K18,,,1),RTD("ice.xl",,"*H",O18,$C$5,"D",$K18,,,1)*(9/5)+32),"-")</f>
        <v>-</v>
      </c>
      <c r="Q18" s="101" t="b">
        <f t="shared" ca="1" si="6"/>
        <v>0</v>
      </c>
      <c r="R18" s="101" t="str">
        <f t="shared" ca="1" si="7"/>
        <v>KORD MRFALSE!_00Z-GFS</v>
      </c>
      <c r="S18" s="57" t="str">
        <f ca="1">IFERROR(IF($C$12="C",RTD("ice.xl",,"*H",R18,$C$5,"D",$K18,,,1),RTD("ice.xl",,"*H",R18,$C$5,"D",$K18,,,1)*(9/5)+$C$14),"-")</f>
        <v>-</v>
      </c>
      <c r="T18" s="101" t="b">
        <f t="shared" ca="1" si="8"/>
        <v>0</v>
      </c>
      <c r="U18" s="101" t="str">
        <f t="shared" ca="1" si="9"/>
        <v>KORD MRFALSE!_00Z-GFS</v>
      </c>
      <c r="V18" s="57" t="str">
        <f ca="1">IFERROR(IF($C$12="C",RTD("ice.xl",,"*H",U18,$C$5,"D",$K18,,,1),RTD("ice.xl",,"*H",U18,$C$5,"D",$K18,,,1)*(9/5)+$C$14),"-")</f>
        <v>-</v>
      </c>
      <c r="W18" s="101">
        <f t="shared" ref="W18" si="197">N21</f>
        <v>0</v>
      </c>
      <c r="X18" s="101" t="str">
        <f t="shared" ref="X18:X49" si="198">$C$10&amp;" "&amp;"MR"&amp;W18&amp;"!_"&amp;$N$3</f>
        <v>KORD MR0!_00Z-GFS</v>
      </c>
      <c r="Y18" s="58">
        <f ca="1">IFERROR(IF($C$12="C",RTD("ice.xl",,"*H",X18,$C$5,"D",$K18,,,1),RTD("ice.xl",,"*H",X18,$C$5,"D",$K18,,,1)*(9/5)+$C$14),"-")</f>
        <v>72.24799999999999</v>
      </c>
      <c r="Z18" s="101">
        <f t="shared" ref="Z18:Z51" si="199">Z17+1</f>
        <v>1</v>
      </c>
      <c r="AA18" s="101" t="str">
        <f t="shared" si="189"/>
        <v>KORD MR1!_00Z-GFS</v>
      </c>
      <c r="AB18" s="58">
        <f ca="1">IFERROR(IF($C$12="C",RTD("ice.xl",,"*H",AA18,$C$5,"D",$K18,,,1),RTD("ice.xl",,"*H",AA18,$C$5,"D",$K18,,,1)*(9/5)+$C$14),"-")</f>
        <v>72.788000000000011</v>
      </c>
      <c r="AC18" s="101">
        <f t="shared" si="190"/>
        <v>2</v>
      </c>
      <c r="AD18" s="101" t="str">
        <f t="shared" si="180"/>
        <v>KORD MR2!_00Z-GFS</v>
      </c>
      <c r="AE18" s="58">
        <f ca="1">IFERROR(IF($C$12="C",RTD("ice.xl",,"*H",AD18,$C$5,"D",$K18,,,1),RTD("ice.xl",,"*H",AD18,$C$5,"D",$K18,,,1)*(9/5)+$C$14),"-")</f>
        <v>69.224000000000004</v>
      </c>
      <c r="AF18" s="101">
        <f t="shared" si="181"/>
        <v>3</v>
      </c>
      <c r="AG18" s="101" t="str">
        <f t="shared" si="171"/>
        <v>KORD MR3!_00Z-GFS</v>
      </c>
      <c r="AH18" s="58">
        <f ca="1">IFERROR(IF($C$12="C",RTD("ice.xl",,"*H",AG18,$C$5,"D",$K18,,,1),RTD("ice.xl",,"*H",AG18,$C$5,"D",$K18,,,1)*(9/5)+$C$14),"-")</f>
        <v>72.104000000000013</v>
      </c>
      <c r="AI18" s="101">
        <f t="shared" si="172"/>
        <v>4</v>
      </c>
      <c r="AJ18" s="101" t="str">
        <f t="shared" si="162"/>
        <v>KORD MR4!_00Z-GFS</v>
      </c>
      <c r="AK18" s="58">
        <f ca="1">IFERROR(IF($C$12="C",RTD("ice.xl",,"*H",AJ18,$C$5,"D",$K18,,,1),RTD("ice.xl",,"*H",AJ18,$C$5,"D",$K18,,,1)*(9/5)+$C$14),"-")</f>
        <v>73.507999999999996</v>
      </c>
      <c r="AL18" s="101">
        <f t="shared" si="163"/>
        <v>5</v>
      </c>
      <c r="AM18" s="101" t="str">
        <f t="shared" si="153"/>
        <v>KORD MR5!_00Z-GFS</v>
      </c>
      <c r="AN18" s="58">
        <f ca="1">IFERROR(IF($C$12="C",RTD("ice.xl",,"*H",AM18,$C$5,"D",$K18,,,1),RTD("ice.xl",,"*H",AM18,$C$5,"D",$K18,,,1)*(9/5)+$C$14),"-")</f>
        <v>74.876000000000005</v>
      </c>
      <c r="AO18" s="101">
        <f t="shared" si="154"/>
        <v>6</v>
      </c>
      <c r="AP18" s="101" t="str">
        <f t="shared" si="144"/>
        <v>KORD MR6!_00Z-GFS</v>
      </c>
      <c r="AQ18" s="58">
        <f ca="1">IFERROR(IF($C$12="C",RTD("ice.xl",,"*H",AP18,$C$5,"D",$K18,,,1),RTD("ice.xl",,"*H",AP18,$C$5,"D",$K18,,,1)*(9/5)+$C$14),"-")</f>
        <v>71.438000000000002</v>
      </c>
      <c r="AR18" s="101">
        <f t="shared" si="145"/>
        <v>7</v>
      </c>
      <c r="AS18" s="101" t="str">
        <f t="shared" si="135"/>
        <v>KORD MR7!_00Z-GFS</v>
      </c>
      <c r="AT18" s="58">
        <f ca="1">IFERROR(IF($C$12="C",RTD("ice.xl",,"*H",AS18,$C$5,"D",$K18,,,1),RTD("ice.xl",,"*H",AS18,$C$5,"D",$K18,,,1)*(9/5)+$C$14),"-")</f>
        <v>70.448000000000008</v>
      </c>
      <c r="AU18" s="101">
        <f t="shared" si="136"/>
        <v>8</v>
      </c>
      <c r="AV18" s="101" t="str">
        <f t="shared" si="126"/>
        <v>KORD MR8!_00Z-GFS</v>
      </c>
      <c r="AW18" s="58">
        <f ca="1">IFERROR(IF($C$12="C",RTD("ice.xl",,"*H",AV18,$C$5,"D",$K18,,,1),RTD("ice.xl",,"*H",AV18,$C$5,"D",$K18,,,1)*(9/5)+$C$14),"-")</f>
        <v>65.443999999999988</v>
      </c>
      <c r="AX18" s="101">
        <f t="shared" si="127"/>
        <v>9</v>
      </c>
      <c r="AY18" s="101" t="str">
        <f t="shared" si="117"/>
        <v>KORD MR9!_00Z-GFS</v>
      </c>
      <c r="AZ18" s="58">
        <f ca="1">IFERROR(IF($C$12="C",RTD("ice.xl",,"*H",AY18,$C$5,"D",$K18,,,1),RTD("ice.xl",,"*H",AY18,$C$5,"D",$K18,,,1)*(9/5)+$C$14),"-")</f>
        <v>80.384</v>
      </c>
      <c r="BA18" s="101">
        <f t="shared" si="118"/>
        <v>10</v>
      </c>
      <c r="BB18" s="101" t="str">
        <f t="shared" si="109"/>
        <v>KORD MR10!_00Z-GFS</v>
      </c>
      <c r="BC18" s="58">
        <f ca="1">IFERROR(IF($C$12="C",RTD("ice.xl",,"*H",BB18,$C$5,"D",$K18,,,1),RTD("ice.xl",,"*H",BB18,$C$5,"D",$K18,,,1)*(9/5)+$C$14),"-")</f>
        <v>73.831999999999994</v>
      </c>
      <c r="BD18" s="101">
        <f t="shared" si="110"/>
        <v>11</v>
      </c>
      <c r="BE18" s="101" t="str">
        <f t="shared" si="101"/>
        <v>KORD MR11!_00Z-GFS</v>
      </c>
      <c r="BF18" s="58">
        <f ca="1">IFERROR(IF($C$12="C",RTD("ice.xl",,"*H",BE18,$C$5,"D",$K18,,,1),RTD("ice.xl",,"*H",BE18,$C$5,"D",$K18,,,1)*(9/5)+$C$14),"-")</f>
        <v>74.192000000000007</v>
      </c>
      <c r="BG18" s="101">
        <f t="shared" si="102"/>
        <v>12</v>
      </c>
      <c r="BH18" s="101" t="str">
        <f t="shared" si="97"/>
        <v>KORD MR12!_00Z-GFS</v>
      </c>
      <c r="BI18" s="105">
        <f ca="1">IFERROR(IF($C$12="C",RTD("ice.xl",,"*H",BH18,$C$5,"D",$K18,,,1),RTD("ice.xl",,"*H",BH18,$C$5,"D",$K18,,,1)*(9/5)+$C$14),"-")</f>
        <v>83.822000000000003</v>
      </c>
      <c r="BL18" s="53" t="b">
        <f t="shared" ca="1" si="26"/>
        <v>0</v>
      </c>
      <c r="BM18" s="53" t="str">
        <f t="shared" ca="1" si="27"/>
        <v>KORD MRFALSE!_06Z-GFS</v>
      </c>
      <c r="BN18" s="103" t="str">
        <f ca="1">IFERROR(IF($C$12="C",RTD("ice.xl",,"*H",BM18,$C$5,"D",$K18,,,1),RTD("ice.xl",,"*H",BM18,$C$5,"D",$K18,,,1)*(9/5)+$C$14),"-")</f>
        <v>-</v>
      </c>
      <c r="BO18" s="101" t="b">
        <f t="shared" ca="1" si="28"/>
        <v>0</v>
      </c>
      <c r="BP18" s="101" t="str">
        <f t="shared" ca="1" si="29"/>
        <v>KORD MRFALSE!_06Z-GFS</v>
      </c>
      <c r="BQ18" s="57" t="str">
        <f ca="1">IFERROR(IF($C$12="C",RTD("ice.xl",,"*H",BP18,$C$5,"D",$K18,,,1),RTD("ice.xl",,"*H",BP18,$C$5,"D",$K18,,,1)*(9/5)+$C$14),"-")</f>
        <v>-</v>
      </c>
      <c r="BR18" s="101" t="b">
        <f t="shared" ca="1" si="30"/>
        <v>0</v>
      </c>
      <c r="BS18" s="101" t="str">
        <f t="shared" ca="1" si="31"/>
        <v>KORD MRFALSE!_06Z-GFS</v>
      </c>
      <c r="BT18" s="57" t="str">
        <f ca="1">IFERROR(IF($C$12="C",RTD("ice.xl",,"*H",BS18,$C$5,"D",$K18,,,1),RTD("ice.xl",,"*H",BS18,$C$5,"D",$K18,,,1)*(9/5)+$C$14),"-")</f>
        <v>-</v>
      </c>
      <c r="BU18" s="101">
        <f t="shared" si="32"/>
        <v>0</v>
      </c>
      <c r="BV18" s="101" t="str">
        <f t="shared" ref="BV18:BV49" si="200">$C$10&amp;" "&amp;"MR"&amp;BU18&amp;"!_"&amp;$BL$3</f>
        <v>KORD MR0!_06Z-GFS</v>
      </c>
      <c r="BW18" s="58">
        <f ca="1">IFERROR(IF($C$12="C",RTD("ice.xl",,"*H",BV18,$C$5,"D",$K18,,,1),RTD("ice.xl",,"*H",BV18,$C$5,"D",$K18,,,1)*(9/5)+$C$14),"-")</f>
        <v>72.662000000000006</v>
      </c>
      <c r="BX18" s="101">
        <f t="shared" ref="BX18:BX51" si="201">BX17+1</f>
        <v>1</v>
      </c>
      <c r="BY18" s="101" t="str">
        <f t="shared" si="191"/>
        <v>KORD MR1!_06Z-GFS</v>
      </c>
      <c r="BZ18" s="58">
        <f ca="1">IFERROR(IF($C$12="C",RTD("ice.xl",,"*H",BY18,$C$5,"D",$K18,,,1),RTD("ice.xl",,"*H",BY18,$C$5,"D",$K18,,,1)*(9/5)+$C$14),"-")</f>
        <v>72.212000000000003</v>
      </c>
      <c r="CA18" s="101">
        <f t="shared" si="192"/>
        <v>2</v>
      </c>
      <c r="CB18" s="101" t="str">
        <f t="shared" si="182"/>
        <v>KORD MR2!_06Z-GFS</v>
      </c>
      <c r="CC18" s="58">
        <f ca="1">IFERROR(IF($C$12="C",RTD("ice.xl",,"*H",CB18,$C$5,"D",$K18,,,1),RTD("ice.xl",,"*H",CB18,$C$5,"D",$K18,,,1)*(9/5)+$C$14),"-")</f>
        <v>71.240000000000009</v>
      </c>
      <c r="CD18" s="101">
        <f t="shared" si="183"/>
        <v>3</v>
      </c>
      <c r="CE18" s="101" t="str">
        <f t="shared" si="173"/>
        <v>KORD MR3!_06Z-GFS</v>
      </c>
      <c r="CF18" s="58">
        <f ca="1">IFERROR(IF($C$12="C",RTD("ice.xl",,"*H",CE18,$C$5,"D",$K18,,,1),RTD("ice.xl",,"*H",CE18,$C$5,"D",$K18,,,1)*(9/5)+$C$14),"-")</f>
        <v>72.5</v>
      </c>
      <c r="CG18" s="101">
        <f t="shared" si="174"/>
        <v>4</v>
      </c>
      <c r="CH18" s="101" t="str">
        <f t="shared" si="164"/>
        <v>KORD MR4!_06Z-GFS</v>
      </c>
      <c r="CI18" s="58">
        <f ca="1">IFERROR(IF($C$12="C",RTD("ice.xl",,"*H",CH18,$C$5,"D",$K18,,,1),RTD("ice.xl",,"*H",CH18,$C$5,"D",$K18,,,1)*(9/5)+$C$14),"-")</f>
        <v>72.5</v>
      </c>
      <c r="CJ18" s="101">
        <f t="shared" si="165"/>
        <v>5</v>
      </c>
      <c r="CK18" s="101" t="str">
        <f t="shared" si="155"/>
        <v>KORD MR5!_06Z-GFS</v>
      </c>
      <c r="CL18" s="58">
        <f ca="1">IFERROR(IF($C$12="C",RTD("ice.xl",,"*H",CK18,$C$5,"D",$K18,,,1),RTD("ice.xl",,"*H",CK18,$C$5,"D",$K18,,,1)*(9/5)+$C$14),"-")</f>
        <v>71.27600000000001</v>
      </c>
      <c r="CM18" s="101">
        <f t="shared" si="156"/>
        <v>6</v>
      </c>
      <c r="CN18" s="101" t="str">
        <f t="shared" si="146"/>
        <v>KORD MR6!_06Z-GFS</v>
      </c>
      <c r="CO18" s="58">
        <f ca="1">IFERROR(IF($C$12="C",RTD("ice.xl",,"*H",CN18,$C$5,"D",$K18,,,1),RTD("ice.xl",,"*H",CN18,$C$5,"D",$K18,,,1)*(9/5)+$C$14),"-")</f>
        <v>73.616</v>
      </c>
      <c r="CP18" s="101">
        <f t="shared" si="147"/>
        <v>7</v>
      </c>
      <c r="CQ18" s="101" t="str">
        <f t="shared" si="137"/>
        <v>KORD MR7!_06Z-GFS</v>
      </c>
      <c r="CR18" s="58">
        <f ca="1">IFERROR(IF($C$12="C",RTD("ice.xl",,"*H",CQ18,$C$5,"D",$K18,,,1),RTD("ice.xl",,"*H",CQ18,$C$5,"D",$K18,,,1)*(9/5)+$C$14),"-")</f>
        <v>66.77600000000001</v>
      </c>
      <c r="CS18" s="101">
        <f t="shared" si="138"/>
        <v>8</v>
      </c>
      <c r="CT18" s="101" t="str">
        <f t="shared" si="128"/>
        <v>KORD MR8!_06Z-GFS</v>
      </c>
      <c r="CU18" s="58">
        <f ca="1">IFERROR(IF($C$12="C",RTD("ice.xl",,"*H",CT18,$C$5,"D",$K18,,,1),RTD("ice.xl",,"*H",CT18,$C$5,"D",$K18,,,1)*(9/5)+$C$14),"-")</f>
        <v>72.283999999999992</v>
      </c>
      <c r="CV18" s="101">
        <f t="shared" si="129"/>
        <v>9</v>
      </c>
      <c r="CW18" s="101" t="str">
        <f t="shared" si="119"/>
        <v>KORD MR9!_06Z-GFS</v>
      </c>
      <c r="CX18" s="58">
        <f ca="1">IFERROR(IF($C$12="C",RTD("ice.xl",,"*H",CW18,$C$5,"D",$K18,,,1),RTD("ice.xl",,"*H",CW18,$C$5,"D",$K18,,,1)*(9/5)+$C$14),"-")</f>
        <v>74.246000000000009</v>
      </c>
      <c r="CY18" s="101">
        <f t="shared" si="120"/>
        <v>10</v>
      </c>
      <c r="CZ18" s="101" t="str">
        <f t="shared" si="111"/>
        <v>KORD MR10!_06Z-GFS</v>
      </c>
      <c r="DA18" s="58">
        <f ca="1">IFERROR(IF($C$12="C",RTD("ice.xl",,"*H",CZ18,$C$5,"D",$K18,,,1),RTD("ice.xl",,"*H",CZ18,$C$5,"D",$K18,,,1)*(9/5)+$C$14),"-")</f>
        <v>76.712000000000003</v>
      </c>
      <c r="DB18" s="101">
        <f t="shared" si="112"/>
        <v>11</v>
      </c>
      <c r="DC18" s="101" t="str">
        <f t="shared" si="103"/>
        <v>KORD MR11!_06Z-GFS</v>
      </c>
      <c r="DD18" s="58">
        <f ca="1">IFERROR(IF($C$12="C",RTD("ice.xl",,"*H",DC18,$C$5,"D",$K18,,,1),RTD("ice.xl",,"*H",DC18,$C$5,"D",$K18,,,1)*(9/5)+$C$14),"-")</f>
        <v>74.84</v>
      </c>
      <c r="DE18" s="101">
        <f t="shared" si="104"/>
        <v>12</v>
      </c>
      <c r="DF18" s="101" t="str">
        <f t="shared" si="98"/>
        <v>KORD MR12!_06Z-GFS</v>
      </c>
      <c r="DG18" s="105">
        <f ca="1">IFERROR(IF($C$12="C",RTD("ice.xl",,"*H",DF18,$C$5,"D",$K18,,,1),RTD("ice.xl",,"*H",DF18,$C$5,"D",$K18,,,1)*(9/5)+$C$14),"-")</f>
        <v>66.524000000000001</v>
      </c>
      <c r="DJ18" s="53" t="b">
        <f t="shared" ca="1" si="49"/>
        <v>0</v>
      </c>
      <c r="DK18" s="53" t="str">
        <f t="shared" ca="1" si="50"/>
        <v>KORD MRFALSE!_12Z-GFS</v>
      </c>
      <c r="DL18" s="103" t="str">
        <f ca="1">IFERROR(IF($C$12="C",RTD("ice.xl",,"*H",DK18,$C$5,"D",$K18,,,1),RTD("ice.xl",,"*H",DK18,$C$5,"D",$K18,,,1)*(9/5)+$C$14),"-")</f>
        <v>-</v>
      </c>
      <c r="DM18" s="101" t="b">
        <f t="shared" ca="1" si="51"/>
        <v>0</v>
      </c>
      <c r="DN18" s="101" t="str">
        <f t="shared" ca="1" si="52"/>
        <v>KORD MRFALSE!_12Z-GFS</v>
      </c>
      <c r="DO18" s="57" t="str">
        <f ca="1">IFERROR(IF($C$12="C",RTD("ice.xl",,"*H",DN18,$C$5,"D",$K18,,,1),RTD("ice.xl",,"*H",DN18,$C$5,"D",$K18,,,1)*(9/5)+$C$14),"-")</f>
        <v>-</v>
      </c>
      <c r="DP18" s="101" t="b">
        <f t="shared" ca="1" si="53"/>
        <v>0</v>
      </c>
      <c r="DQ18" s="101" t="str">
        <f t="shared" ca="1" si="54"/>
        <v>KORD MRFALSE!_12Z-GFS</v>
      </c>
      <c r="DR18" s="57" t="str">
        <f ca="1">IFERROR(IF($C$12="C",RTD("ice.xl",,"*H",DQ18,$C$5,"D",$K18,,,1),RTD("ice.xl",,"*H",DQ18,$C$5,"D",$K18,,,1)*(9/5)+$C$14),"-")</f>
        <v>-</v>
      </c>
      <c r="DS18" s="101">
        <f t="shared" si="55"/>
        <v>0</v>
      </c>
      <c r="DT18" s="101" t="str">
        <f t="shared" ref="DT18:DT49" si="202">$C$10&amp;" "&amp;"MR"&amp;DS18&amp;"!_"&amp;$DJ$3</f>
        <v>KORD MR0!_12Z-GFS</v>
      </c>
      <c r="DU18" s="58">
        <f ca="1">IFERROR(IF($C$12="C",RTD("ice.xl",,"*H",DT18,$C$5,"D",$K18,,,1),RTD("ice.xl",,"*H",DT18,$C$5,"D",$K18,,,1)*(9/5)+$C$14),"-")</f>
        <v>71.581999999999994</v>
      </c>
      <c r="DV18" s="101">
        <f t="shared" ref="DV18:DV51" si="203">DV17+1</f>
        <v>1</v>
      </c>
      <c r="DW18" s="101" t="str">
        <f t="shared" si="193"/>
        <v>KORD MR1!_12Z-GFS</v>
      </c>
      <c r="DX18" s="58">
        <f ca="1">IFERROR(IF($C$12="C",RTD("ice.xl",,"*H",DW18,$C$5,"D",$K18,,,1),RTD("ice.xl",,"*H",DW18,$C$5,"D",$K18,,,1)*(9/5)+$C$14),"-")</f>
        <v>72.931999999999988</v>
      </c>
      <c r="DY18" s="101">
        <f t="shared" si="194"/>
        <v>2</v>
      </c>
      <c r="DZ18" s="101" t="str">
        <f t="shared" si="184"/>
        <v>KORD MR2!_12Z-GFS</v>
      </c>
      <c r="EA18" s="58">
        <f ca="1">IFERROR(IF($C$12="C",RTD("ice.xl",,"*H",DZ18,$C$5,"D",$K18,,,1),RTD("ice.xl",,"*H",DZ18,$C$5,"D",$K18,,,1)*(9/5)+$C$14),"-")</f>
        <v>71.852000000000004</v>
      </c>
      <c r="EB18" s="101">
        <f t="shared" si="185"/>
        <v>3</v>
      </c>
      <c r="EC18" s="101" t="str">
        <f t="shared" si="175"/>
        <v>KORD MR3!_12Z-GFS</v>
      </c>
      <c r="ED18" s="58">
        <f ca="1">IFERROR(IF($C$12="C",RTD("ice.xl",,"*H",EC18,$C$5,"D",$K18,,,1),RTD("ice.xl",,"*H",EC18,$C$5,"D",$K18,,,1)*(9/5)+$C$14),"-")</f>
        <v>70.231999999999999</v>
      </c>
      <c r="EE18" s="101">
        <f t="shared" si="176"/>
        <v>4</v>
      </c>
      <c r="EF18" s="101" t="str">
        <f t="shared" si="166"/>
        <v>KORD MR4!_12Z-GFS</v>
      </c>
      <c r="EG18" s="58">
        <f ca="1">IFERROR(IF($C$12="C",RTD("ice.xl",,"*H",EF18,$C$5,"D",$K18,,,1),RTD("ice.xl",,"*H",EF18,$C$5,"D",$K18,,,1)*(9/5)+$C$14),"-")</f>
        <v>71.311999999999998</v>
      </c>
      <c r="EH18" s="101">
        <f t="shared" si="167"/>
        <v>5</v>
      </c>
      <c r="EI18" s="101" t="str">
        <f t="shared" si="157"/>
        <v>KORD MR5!_12Z-GFS</v>
      </c>
      <c r="EJ18" s="58">
        <f ca="1">IFERROR(IF($C$12="C",RTD("ice.xl",,"*H",EI18,$C$5,"D",$K18,,,1),RTD("ice.xl",,"*H",EI18,$C$5,"D",$K18,,,1)*(9/5)+$C$14),"-")</f>
        <v>70.069999999999993</v>
      </c>
      <c r="EK18" s="101">
        <f t="shared" si="158"/>
        <v>6</v>
      </c>
      <c r="EL18" s="101" t="str">
        <f t="shared" si="148"/>
        <v>KORD MR6!_12Z-GFS</v>
      </c>
      <c r="EM18" s="58">
        <f ca="1">IFERROR(IF($C$12="C",RTD("ice.xl",,"*H",EL18,$C$5,"D",$K18,,,1),RTD("ice.xl",,"*H",EL18,$C$5,"D",$K18,,,1)*(9/5)+$C$14),"-")</f>
        <v>77.756</v>
      </c>
      <c r="EN18" s="101">
        <f t="shared" si="149"/>
        <v>7</v>
      </c>
      <c r="EO18" s="101" t="str">
        <f t="shared" si="139"/>
        <v>KORD MR7!_12Z-GFS</v>
      </c>
      <c r="EP18" s="58">
        <f ca="1">IFERROR(IF($C$12="C",RTD("ice.xl",,"*H",EO18,$C$5,"D",$K18,,,1),RTD("ice.xl",,"*H",EO18,$C$5,"D",$K18,,,1)*(9/5)+$C$14),"-")</f>
        <v>77.216000000000008</v>
      </c>
      <c r="EQ18" s="101">
        <f t="shared" si="140"/>
        <v>8</v>
      </c>
      <c r="ER18" s="101" t="str">
        <f t="shared" si="130"/>
        <v>KORD MR8!_12Z-GFS</v>
      </c>
      <c r="ES18" s="58">
        <f ca="1">IFERROR(IF($C$12="C",RTD("ice.xl",,"*H",ER18,$C$5,"D",$K18,,,1),RTD("ice.xl",,"*H",ER18,$C$5,"D",$K18,,,1)*(9/5)+$C$14),"-")</f>
        <v>77.468000000000004</v>
      </c>
      <c r="ET18" s="101">
        <f t="shared" si="131"/>
        <v>9</v>
      </c>
      <c r="EU18" s="101" t="str">
        <f t="shared" si="121"/>
        <v>KORD MR9!_12Z-GFS</v>
      </c>
      <c r="EV18" s="58">
        <f ca="1">IFERROR(IF($C$12="C",RTD("ice.xl",,"*H",EU18,$C$5,"D",$K18,,,1),RTD("ice.xl",,"*H",EU18,$C$5,"D",$K18,,,1)*(9/5)+$C$14),"-")</f>
        <v>77.25200000000001</v>
      </c>
      <c r="EW18" s="101">
        <f t="shared" si="122"/>
        <v>10</v>
      </c>
      <c r="EX18" s="101" t="str">
        <f t="shared" si="113"/>
        <v>KORD MR10!_12Z-GFS</v>
      </c>
      <c r="EY18" s="58">
        <f ca="1">IFERROR(IF($C$12="C",RTD("ice.xl",,"*H",EX18,$C$5,"D",$K18,,,1),RTD("ice.xl",,"*H",EX18,$C$5,"D",$K18,,,1)*(9/5)+$C$14),"-")</f>
        <v>74.300000000000011</v>
      </c>
      <c r="EZ18" s="101">
        <f t="shared" si="114"/>
        <v>11</v>
      </c>
      <c r="FA18" s="101" t="str">
        <f t="shared" si="105"/>
        <v>KORD MR11!_12Z-GFS</v>
      </c>
      <c r="FB18" s="58">
        <f ca="1">IFERROR(IF($C$12="C",RTD("ice.xl",,"*H",FA18,$C$5,"D",$K18,,,1),RTD("ice.xl",,"*H",FA18,$C$5,"D",$K18,,,1)*(9/5)+$C$14),"-")</f>
        <v>74.335999999999999</v>
      </c>
      <c r="FC18" s="101">
        <f t="shared" si="106"/>
        <v>12</v>
      </c>
      <c r="FD18" s="101" t="str">
        <f t="shared" si="99"/>
        <v>KORD MR12!_12Z-GFS</v>
      </c>
      <c r="FE18" s="105">
        <f ca="1">IFERROR(IF($C$12="C",RTD("ice.xl",,"*H",FD18,$C$5,"D",$K18,,,1),RTD("ice.xl",,"*H",FD18,$C$5,"D",$K18,,,1)*(9/5)+$C$14),"-")</f>
        <v>77.414000000000001</v>
      </c>
      <c r="FH18" s="53" t="b">
        <f t="shared" ca="1" si="72"/>
        <v>0</v>
      </c>
      <c r="FI18" s="53" t="str">
        <f t="shared" ca="1" si="73"/>
        <v>KORD MRFALSE!_18Z-GFS</v>
      </c>
      <c r="FJ18" s="103" t="str">
        <f ca="1">IFERROR(IF($C$12="C",RTD("ice.xl",,"*H",FI18,$C$5,"D",$K18,,,1),RTD("ice.xl",,"*H",FI18,$C$5,"D",$K18,,,1)*(9/5)+$C$14),"-")</f>
        <v>-</v>
      </c>
      <c r="FK18" s="101" t="b">
        <f t="shared" ca="1" si="74"/>
        <v>0</v>
      </c>
      <c r="FL18" s="101" t="str">
        <f t="shared" ca="1" si="75"/>
        <v>KORD MRFALSE!_18Z-GFS</v>
      </c>
      <c r="FM18" s="57" t="str">
        <f ca="1">IFERROR(IF($C$12="C",RTD("ice.xl",,"*H",FL18,$C$5,"D",$K18,,,1),RTD("ice.xl",,"*H",FL18,$C$5,"D",$K18,,,1)*(9/5)+$C$14),"-")</f>
        <v>-</v>
      </c>
      <c r="FN18" s="101" t="b">
        <f t="shared" ca="1" si="76"/>
        <v>0</v>
      </c>
      <c r="FO18" s="101" t="str">
        <f t="shared" ca="1" si="77"/>
        <v>KORD MRFALSE!_18Z-GFS</v>
      </c>
      <c r="FP18" s="57" t="str">
        <f ca="1">IFERROR(IF($C$12="C",RTD("ice.xl",,"*H",FO18,$C$5,"D",$K18,,,1),RTD("ice.xl",,"*H",FO18,$C$5,"D",$K18,,,1)*(9/5)+$C$14),"-")</f>
        <v>-</v>
      </c>
      <c r="FQ18" s="101">
        <f t="shared" si="78"/>
        <v>0</v>
      </c>
      <c r="FR18" s="101" t="str">
        <f t="shared" ref="FR18:FR49" si="204">$C$10&amp;" "&amp;"MR"&amp;FQ18&amp;"!_"&amp;$FH$3</f>
        <v>KORD MR0!_18Z-GFS</v>
      </c>
      <c r="FS18" s="58">
        <f ca="1">IFERROR(IF($C$12="C",RTD("ice.xl",,"*H",FR18,$C$5,"D",$K18,,,1),RTD("ice.xl",,"*H",FR18,$C$5,"D",$K18,,,1)*(9/5)+$C$14),"-")</f>
        <v>73.111999999999995</v>
      </c>
      <c r="FT18" s="101">
        <f t="shared" ref="FT18:FT51" si="205">FT17+1</f>
        <v>1</v>
      </c>
      <c r="FU18" s="101" t="str">
        <f t="shared" si="195"/>
        <v>KORD MR1!_18Z-GFS</v>
      </c>
      <c r="FV18" s="58">
        <f ca="1">IFERROR(IF($C$12="C",RTD("ice.xl",,"*H",FU18,$C$5,"D",$K18,,,1),RTD("ice.xl",,"*H",FU18,$C$5,"D",$K18,,,1)*(9/5)+$C$14),"-")</f>
        <v>72.572000000000003</v>
      </c>
      <c r="FW18" s="101">
        <f t="shared" si="196"/>
        <v>2</v>
      </c>
      <c r="FX18" s="101" t="str">
        <f t="shared" si="186"/>
        <v>KORD MR2!_18Z-GFS</v>
      </c>
      <c r="FY18" s="58">
        <f ca="1">IFERROR(IF($C$12="C",RTD("ice.xl",,"*H",FX18,$C$5,"D",$K18,,,1),RTD("ice.xl",,"*H",FX18,$C$5,"D",$K18,,,1)*(9/5)+$C$14),"-")</f>
        <v>72.644000000000005</v>
      </c>
      <c r="FZ18" s="101">
        <f t="shared" si="187"/>
        <v>3</v>
      </c>
      <c r="GA18" s="101" t="str">
        <f t="shared" si="177"/>
        <v>KORD MR3!_18Z-GFS</v>
      </c>
      <c r="GB18" s="58">
        <f ca="1">IFERROR(IF($C$12="C",RTD("ice.xl",,"*H",GA18,$C$5,"D",$K18,,,1),RTD("ice.xl",,"*H",GA18,$C$5,"D",$K18,,,1)*(9/5)+$C$14),"-")</f>
        <v>71.599999999999994</v>
      </c>
      <c r="GC18" s="101">
        <f t="shared" si="178"/>
        <v>4</v>
      </c>
      <c r="GD18" s="101" t="str">
        <f t="shared" si="168"/>
        <v>KORD MR4!_18Z-GFS</v>
      </c>
      <c r="GE18" s="58">
        <f ca="1">IFERROR(IF($C$12="C",RTD("ice.xl",,"*H",GD18,$C$5,"D",$K18,,,1),RTD("ice.xl",,"*H",GD18,$C$5,"D",$K18,,,1)*(9/5)+$C$14),"-")</f>
        <v>70.825999999999993</v>
      </c>
      <c r="GF18" s="101">
        <f t="shared" si="169"/>
        <v>5</v>
      </c>
      <c r="GG18" s="101" t="str">
        <f t="shared" si="159"/>
        <v>KORD MR5!_18Z-GFS</v>
      </c>
      <c r="GH18" s="58">
        <f ca="1">IFERROR(IF($C$12="C",RTD("ice.xl",,"*H",GG18,$C$5,"D",$K18,,,1),RTD("ice.xl",,"*H",GG18,$C$5,"D",$K18,,,1)*(9/5)+$C$14),"-")</f>
        <v>71.240000000000009</v>
      </c>
      <c r="GI18" s="101">
        <f t="shared" si="160"/>
        <v>6</v>
      </c>
      <c r="GJ18" s="101" t="str">
        <f t="shared" si="150"/>
        <v>KORD MR6!_18Z-GFS</v>
      </c>
      <c r="GK18" s="58">
        <f ca="1">IFERROR(IF($C$12="C",RTD("ice.xl",,"*H",GJ18,$C$5,"D",$K18,,,1),RTD("ice.xl",,"*H",GJ18,$C$5,"D",$K18,,,1)*(9/5)+$C$14),"-")</f>
        <v>70.430000000000007</v>
      </c>
      <c r="GL18" s="101">
        <f t="shared" si="151"/>
        <v>7</v>
      </c>
      <c r="GM18" s="101" t="str">
        <f t="shared" si="141"/>
        <v>KORD MR7!_18Z-GFS</v>
      </c>
      <c r="GN18" s="58">
        <f ca="1">IFERROR(IF($C$12="C",RTD("ice.xl",,"*H",GM18,$C$5,"D",$K18,,,1),RTD("ice.xl",,"*H",GM18,$C$5,"D",$K18,,,1)*(9/5)+$C$14),"-")</f>
        <v>72.319999999999993</v>
      </c>
      <c r="GO18" s="101">
        <f t="shared" si="142"/>
        <v>8</v>
      </c>
      <c r="GP18" s="101" t="str">
        <f t="shared" si="132"/>
        <v>KORD MR8!_18Z-GFS</v>
      </c>
      <c r="GQ18" s="58">
        <f ca="1">IFERROR(IF($C$12="C",RTD("ice.xl",,"*H",GP18,$C$5,"D",$K18,,,1),RTD("ice.xl",,"*H",GP18,$C$5,"D",$K18,,,1)*(9/5)+$C$14),"-")</f>
        <v>70.051999999999992</v>
      </c>
      <c r="GR18" s="101">
        <f t="shared" si="133"/>
        <v>9</v>
      </c>
      <c r="GS18" s="101" t="str">
        <f t="shared" si="123"/>
        <v>KORD MR9!_18Z-GFS</v>
      </c>
      <c r="GT18" s="58">
        <f ca="1">IFERROR(IF($C$12="C",RTD("ice.xl",,"*H",GS18,$C$5,"D",$K18,,,1),RTD("ice.xl",,"*H",GS18,$C$5,"D",$K18,,,1)*(9/5)+$C$14),"-")</f>
        <v>78.692000000000007</v>
      </c>
      <c r="GU18" s="101">
        <f t="shared" si="124"/>
        <v>10</v>
      </c>
      <c r="GV18" s="101" t="str">
        <f t="shared" si="115"/>
        <v>KORD MR10!_18Z-GFS</v>
      </c>
      <c r="GW18" s="58">
        <f ca="1">IFERROR(IF($C$12="C",RTD("ice.xl",,"*H",GV18,$C$5,"D",$K18,,,1),RTD("ice.xl",,"*H",GV18,$C$5,"D",$K18,,,1)*(9/5)+$C$14),"-")</f>
        <v>78.44</v>
      </c>
      <c r="GX18" s="101">
        <f t="shared" si="116"/>
        <v>11</v>
      </c>
      <c r="GY18" s="101" t="str">
        <f t="shared" si="107"/>
        <v>KORD MR11!_18Z-GFS</v>
      </c>
      <c r="GZ18" s="58">
        <f ca="1">IFERROR(IF($C$12="C",RTD("ice.xl",,"*H",GY18,$C$5,"D",$K18,,,1),RTD("ice.xl",,"*H",GY18,$C$5,"D",$K18,,,1)*(9/5)+$C$14),"-")</f>
        <v>74.192000000000007</v>
      </c>
      <c r="HA18" s="101">
        <f t="shared" si="108"/>
        <v>12</v>
      </c>
      <c r="HB18" s="101" t="str">
        <f t="shared" si="100"/>
        <v>KORD MR12!_18Z-GFS</v>
      </c>
      <c r="HC18" s="105">
        <f ca="1">IFERROR(IF($C$12="C",RTD("ice.xl",,"*H",HB18,$C$5,"D",$K18,,,1),RTD("ice.xl",,"*H",HB18,$C$5,"D",$K18,,,1)*(9/5)+$C$14),"-")</f>
        <v>80.078000000000003</v>
      </c>
    </row>
    <row r="19" spans="6:211" x14ac:dyDescent="0.35">
      <c r="F19" s="27">
        <v>0</v>
      </c>
      <c r="H19" s="131" t="str">
        <f ca="1">RTD("ice.xl", , "*H",$C$4,$L$4, "D",$K19, , , -1)</f>
        <v/>
      </c>
      <c r="I19" s="18"/>
      <c r="J19" s="56"/>
      <c r="K19" s="163">
        <f t="shared" ca="1" si="95"/>
        <v>44794</v>
      </c>
      <c r="L19" s="167" t="str">
        <f t="shared" ca="1" si="96"/>
        <v/>
      </c>
      <c r="N19" s="53" t="b">
        <f t="shared" ca="1" si="4"/>
        <v>0</v>
      </c>
      <c r="O19" s="358" t="str">
        <f t="shared" ca="1" si="5"/>
        <v>KORD MRFALSE!_00Z-GFS</v>
      </c>
      <c r="P19" s="103" t="str">
        <f ca="1">IFERROR(IF($C$12="C",RTD("ice.xl",,"*H",O19,$C$5,"D",$K19,,,1),RTD("ice.xl",,"*H",O19,$C$5,"D",$K19,,,1)*(9/5)+32),"-")</f>
        <v>-</v>
      </c>
      <c r="Q19" s="101" t="b">
        <f t="shared" ca="1" si="6"/>
        <v>0</v>
      </c>
      <c r="R19" s="101" t="str">
        <f t="shared" ca="1" si="7"/>
        <v>KORD MRFALSE!_00Z-GFS</v>
      </c>
      <c r="S19" s="57" t="str">
        <f ca="1">IFERROR(IF($C$12="C",RTD("ice.xl",,"*H",R19,$C$5,"D",$K19,,,1),RTD("ice.xl",,"*H",R19,$C$5,"D",$K19,,,1)*(9/5)+$C$14),"-")</f>
        <v>-</v>
      </c>
      <c r="T19" s="101">
        <f t="shared" ref="T19" si="206">N21</f>
        <v>0</v>
      </c>
      <c r="U19" s="101" t="str">
        <f t="shared" ref="U19:U49" si="207">$C$10&amp;" "&amp;"MR"&amp;T19&amp;"!_"&amp;$N$3</f>
        <v>KORD MR0!_00Z-GFS</v>
      </c>
      <c r="V19" s="58">
        <f ca="1">IFERROR(IF($C$12="C",RTD("ice.xl",,"*H",U19,$C$5,"D",$K19,,,1),RTD("ice.xl",,"*H",U19,$C$5,"D",$K19,,,1)*(9/5)+$C$14),"-")</f>
        <v>70.915999999999997</v>
      </c>
      <c r="W19" s="101">
        <f t="shared" ref="W19:W51" si="208">W18+1</f>
        <v>1</v>
      </c>
      <c r="X19" s="101" t="str">
        <f t="shared" si="198"/>
        <v>KORD MR1!_00Z-GFS</v>
      </c>
      <c r="Y19" s="58">
        <f ca="1">IFERROR(IF($C$12="C",RTD("ice.xl",,"*H",X19,$C$5,"D",$K19,,,1),RTD("ice.xl",,"*H",X19,$C$5,"D",$K19,,,1)*(9/5)+$C$14),"-")</f>
        <v>71.024000000000001</v>
      </c>
      <c r="Z19" s="101">
        <f t="shared" si="199"/>
        <v>2</v>
      </c>
      <c r="AA19" s="101" t="str">
        <f t="shared" si="189"/>
        <v>KORD MR2!_00Z-GFS</v>
      </c>
      <c r="AB19" s="58">
        <f ca="1">IFERROR(IF($C$12="C",RTD("ice.xl",,"*H",AA19,$C$5,"D",$K19,,,1),RTD("ice.xl",,"*H",AA19,$C$5,"D",$K19,,,1)*(9/5)+$C$14),"-")</f>
        <v>69.259999999999991</v>
      </c>
      <c r="AC19" s="101">
        <f t="shared" si="190"/>
        <v>3</v>
      </c>
      <c r="AD19" s="101" t="str">
        <f t="shared" si="180"/>
        <v>KORD MR3!_00Z-GFS</v>
      </c>
      <c r="AE19" s="58">
        <f ca="1">IFERROR(IF($C$12="C",RTD("ice.xl",,"*H",AD19,$C$5,"D",$K19,,,1),RTD("ice.xl",,"*H",AD19,$C$5,"D",$K19,,,1)*(9/5)+$C$14),"-")</f>
        <v>72.319999999999993</v>
      </c>
      <c r="AF19" s="101">
        <f t="shared" si="181"/>
        <v>4</v>
      </c>
      <c r="AG19" s="101" t="str">
        <f t="shared" si="171"/>
        <v>KORD MR4!_00Z-GFS</v>
      </c>
      <c r="AH19" s="58">
        <f ca="1">IFERROR(IF($C$12="C",RTD("ice.xl",,"*H",AG19,$C$5,"D",$K19,,,1),RTD("ice.xl",,"*H",AG19,$C$5,"D",$K19,,,1)*(9/5)+$C$14),"-")</f>
        <v>73.292000000000002</v>
      </c>
      <c r="AI19" s="101">
        <f t="shared" si="172"/>
        <v>5</v>
      </c>
      <c r="AJ19" s="101" t="str">
        <f t="shared" si="162"/>
        <v>KORD MR5!_00Z-GFS</v>
      </c>
      <c r="AK19" s="58">
        <f ca="1">IFERROR(IF($C$12="C",RTD("ice.xl",,"*H",AJ19,$C$5,"D",$K19,,,1),RTD("ice.xl",,"*H",AJ19,$C$5,"D",$K19,,,1)*(9/5)+$C$14),"-")</f>
        <v>76.766000000000005</v>
      </c>
      <c r="AL19" s="101">
        <f t="shared" si="163"/>
        <v>6</v>
      </c>
      <c r="AM19" s="101" t="str">
        <f t="shared" si="153"/>
        <v>KORD MR6!_00Z-GFS</v>
      </c>
      <c r="AN19" s="58">
        <f ca="1">IFERROR(IF($C$12="C",RTD("ice.xl",,"*H",AM19,$C$5,"D",$K19,,,1),RTD("ice.xl",,"*H",AM19,$C$5,"D",$K19,,,1)*(9/5)+$C$14),"-")</f>
        <v>65.012</v>
      </c>
      <c r="AO19" s="101">
        <f t="shared" si="154"/>
        <v>7</v>
      </c>
      <c r="AP19" s="101" t="str">
        <f t="shared" si="144"/>
        <v>KORD MR7!_00Z-GFS</v>
      </c>
      <c r="AQ19" s="58">
        <f ca="1">IFERROR(IF($C$12="C",RTD("ice.xl",,"*H",AP19,$C$5,"D",$K19,,,1),RTD("ice.xl",,"*H",AP19,$C$5,"D",$K19,,,1)*(9/5)+$C$14),"-")</f>
        <v>69.835999999999999</v>
      </c>
      <c r="AR19" s="101">
        <f t="shared" si="145"/>
        <v>8</v>
      </c>
      <c r="AS19" s="101" t="str">
        <f t="shared" si="135"/>
        <v>KORD MR8!_00Z-GFS</v>
      </c>
      <c r="AT19" s="58">
        <f ca="1">IFERROR(IF($C$12="C",RTD("ice.xl",,"*H",AS19,$C$5,"D",$K19,,,1),RTD("ice.xl",,"*H",AS19,$C$5,"D",$K19,,,1)*(9/5)+$C$14),"-")</f>
        <v>66.77600000000001</v>
      </c>
      <c r="AU19" s="101">
        <f t="shared" si="136"/>
        <v>9</v>
      </c>
      <c r="AV19" s="101" t="str">
        <f t="shared" si="126"/>
        <v>KORD MR9!_00Z-GFS</v>
      </c>
      <c r="AW19" s="58">
        <f ca="1">IFERROR(IF($C$12="C",RTD("ice.xl",,"*H",AV19,$C$5,"D",$K19,,,1),RTD("ice.xl",,"*H",AV19,$C$5,"D",$K19,,,1)*(9/5)+$C$14),"-")</f>
        <v>76.837999999999994</v>
      </c>
      <c r="AX19" s="101">
        <f t="shared" si="127"/>
        <v>10</v>
      </c>
      <c r="AY19" s="101" t="str">
        <f t="shared" si="117"/>
        <v>KORD MR10!_00Z-GFS</v>
      </c>
      <c r="AZ19" s="58">
        <f ca="1">IFERROR(IF($C$12="C",RTD("ice.xl",,"*H",AY19,$C$5,"D",$K19,,,1),RTD("ice.xl",,"*H",AY19,$C$5,"D",$K19,,,1)*(9/5)+$C$14),"-")</f>
        <v>71.311999999999998</v>
      </c>
      <c r="BA19" s="101">
        <f t="shared" si="118"/>
        <v>11</v>
      </c>
      <c r="BB19" s="101" t="str">
        <f t="shared" si="109"/>
        <v>KORD MR11!_00Z-GFS</v>
      </c>
      <c r="BC19" s="58">
        <f ca="1">IFERROR(IF($C$12="C",RTD("ice.xl",,"*H",BB19,$C$5,"D",$K19,,,1),RTD("ice.xl",,"*H",BB19,$C$5,"D",$K19,,,1)*(9/5)+$C$14),"-")</f>
        <v>73.580000000000013</v>
      </c>
      <c r="BD19" s="101">
        <f t="shared" si="110"/>
        <v>12</v>
      </c>
      <c r="BE19" s="101" t="str">
        <f t="shared" si="101"/>
        <v>KORD MR12!_00Z-GFS</v>
      </c>
      <c r="BF19" s="58">
        <f ca="1">IFERROR(IF($C$12="C",RTD("ice.xl",,"*H",BE19,$C$5,"D",$K19,,,1),RTD("ice.xl",,"*H",BE19,$C$5,"D",$K19,,,1)*(9/5)+$C$14),"-")</f>
        <v>79.087999999999994</v>
      </c>
      <c r="BG19" s="101">
        <f t="shared" si="102"/>
        <v>13</v>
      </c>
      <c r="BH19" s="101" t="str">
        <f t="shared" si="97"/>
        <v>KORD MR13!_00Z-GFS</v>
      </c>
      <c r="BI19" s="105">
        <f ca="1">IFERROR(IF($C$12="C",RTD("ice.xl",,"*H",BH19,$C$5,"D",$K19,,,1),RTD("ice.xl",,"*H",BH19,$C$5,"D",$K19,,,1)*(9/5)+$C$14),"-")</f>
        <v>73.075999999999993</v>
      </c>
      <c r="BL19" s="53" t="b">
        <f t="shared" ca="1" si="26"/>
        <v>0</v>
      </c>
      <c r="BM19" s="53" t="str">
        <f t="shared" ca="1" si="27"/>
        <v>KORD MRFALSE!_06Z-GFS</v>
      </c>
      <c r="BN19" s="103" t="str">
        <f ca="1">IFERROR(IF($C$12="C",RTD("ice.xl",,"*H",BM19,$C$5,"D",$K19,,,1),RTD("ice.xl",,"*H",BM19,$C$5,"D",$K19,,,1)*(9/5)+$C$14),"-")</f>
        <v>-</v>
      </c>
      <c r="BO19" s="101" t="b">
        <f t="shared" ca="1" si="28"/>
        <v>0</v>
      </c>
      <c r="BP19" s="101" t="str">
        <f t="shared" ca="1" si="29"/>
        <v>KORD MRFALSE!_06Z-GFS</v>
      </c>
      <c r="BQ19" s="57" t="str">
        <f ca="1">IFERROR(IF($C$12="C",RTD("ice.xl",,"*H",BP19,$C$5,"D",$K19,,,1),RTD("ice.xl",,"*H",BP19,$C$5,"D",$K19,,,1)*(9/5)+$C$14),"-")</f>
        <v>-</v>
      </c>
      <c r="BR19" s="101">
        <f t="shared" si="30"/>
        <v>0</v>
      </c>
      <c r="BS19" s="101" t="str">
        <f t="shared" ref="BS19:BS49" si="209">$C$10&amp;" "&amp;"MR"&amp;BR19&amp;"!_"&amp;$BL$3</f>
        <v>KORD MR0!_06Z-GFS</v>
      </c>
      <c r="BT19" s="58">
        <f ca="1">IFERROR(IF($C$12="C",RTD("ice.xl",,"*H",BS19,$C$5,"D",$K19,,,1),RTD("ice.xl",,"*H",BS19,$C$5,"D",$K19,,,1)*(9/5)+$C$14),"-")</f>
        <v>72.608000000000004</v>
      </c>
      <c r="BU19" s="101">
        <f t="shared" ref="BU19:BU51" si="210">BU18+1</f>
        <v>1</v>
      </c>
      <c r="BV19" s="101" t="str">
        <f t="shared" si="200"/>
        <v>KORD MR1!_06Z-GFS</v>
      </c>
      <c r="BW19" s="58">
        <f ca="1">IFERROR(IF($C$12="C",RTD("ice.xl",,"*H",BV19,$C$5,"D",$K19,,,1),RTD("ice.xl",,"*H",BV19,$C$5,"D",$K19,,,1)*(9/5)+$C$14),"-")</f>
        <v>71.042000000000002</v>
      </c>
      <c r="BX19" s="101">
        <f t="shared" si="201"/>
        <v>2</v>
      </c>
      <c r="BY19" s="101" t="str">
        <f t="shared" si="191"/>
        <v>KORD MR2!_06Z-GFS</v>
      </c>
      <c r="BZ19" s="58">
        <f ca="1">IFERROR(IF($C$12="C",RTD("ice.xl",,"*H",BY19,$C$5,"D",$K19,,,1),RTD("ice.xl",,"*H",BY19,$C$5,"D",$K19,,,1)*(9/5)+$C$14),"-")</f>
        <v>72.968000000000004</v>
      </c>
      <c r="CA19" s="101">
        <f t="shared" si="192"/>
        <v>3</v>
      </c>
      <c r="CB19" s="101" t="str">
        <f t="shared" si="182"/>
        <v>KORD MR3!_06Z-GFS</v>
      </c>
      <c r="CC19" s="58">
        <f ca="1">IFERROR(IF($C$12="C",RTD("ice.xl",,"*H",CB19,$C$5,"D",$K19,,,1),RTD("ice.xl",,"*H",CB19,$C$5,"D",$K19,,,1)*(9/5)+$C$14),"-")</f>
        <v>70.592000000000013</v>
      </c>
      <c r="CD19" s="101">
        <f t="shared" si="183"/>
        <v>4</v>
      </c>
      <c r="CE19" s="101" t="str">
        <f t="shared" si="173"/>
        <v>KORD MR4!_06Z-GFS</v>
      </c>
      <c r="CF19" s="58">
        <f ca="1">IFERROR(IF($C$12="C",RTD("ice.xl",,"*H",CE19,$C$5,"D",$K19,,,1),RTD("ice.xl",,"*H",CE19,$C$5,"D",$K19,,,1)*(9/5)+$C$14),"-")</f>
        <v>73.400000000000006</v>
      </c>
      <c r="CG19" s="101">
        <f t="shared" si="174"/>
        <v>5</v>
      </c>
      <c r="CH19" s="101" t="str">
        <f t="shared" si="164"/>
        <v>KORD MR5!_06Z-GFS</v>
      </c>
      <c r="CI19" s="58">
        <f ca="1">IFERROR(IF($C$12="C",RTD("ice.xl",,"*H",CH19,$C$5,"D",$K19,,,1),RTD("ice.xl",,"*H",CH19,$C$5,"D",$K19,,,1)*(9/5)+$C$14),"-")</f>
        <v>70.069999999999993</v>
      </c>
      <c r="CJ19" s="101">
        <f t="shared" si="165"/>
        <v>6</v>
      </c>
      <c r="CK19" s="101" t="str">
        <f t="shared" si="155"/>
        <v>KORD MR6!_06Z-GFS</v>
      </c>
      <c r="CL19" s="58">
        <f ca="1">IFERROR(IF($C$12="C",RTD("ice.xl",,"*H",CK19,$C$5,"D",$K19,,,1),RTD("ice.xl",,"*H",CK19,$C$5,"D",$K19,,,1)*(9/5)+$C$14),"-")</f>
        <v>73.093999999999994</v>
      </c>
      <c r="CM19" s="101">
        <f t="shared" si="156"/>
        <v>7</v>
      </c>
      <c r="CN19" s="101" t="str">
        <f t="shared" si="146"/>
        <v>KORD MR7!_06Z-GFS</v>
      </c>
      <c r="CO19" s="58">
        <f ca="1">IFERROR(IF($C$12="C",RTD("ice.xl",,"*H",CN19,$C$5,"D",$K19,,,1),RTD("ice.xl",,"*H",CN19,$C$5,"D",$K19,,,1)*(9/5)+$C$14),"-")</f>
        <v>67.712000000000003</v>
      </c>
      <c r="CP19" s="101">
        <f t="shared" si="147"/>
        <v>8</v>
      </c>
      <c r="CQ19" s="101" t="str">
        <f t="shared" si="137"/>
        <v>KORD MR8!_06Z-GFS</v>
      </c>
      <c r="CR19" s="58">
        <f ca="1">IFERROR(IF($C$12="C",RTD("ice.xl",,"*H",CQ19,$C$5,"D",$K19,,,1),RTD("ice.xl",,"*H",CQ19,$C$5,"D",$K19,,,1)*(9/5)+$C$14),"-")</f>
        <v>70.123999999999995</v>
      </c>
      <c r="CS19" s="101">
        <f t="shared" si="138"/>
        <v>9</v>
      </c>
      <c r="CT19" s="101" t="str">
        <f t="shared" si="128"/>
        <v>KORD MR9!_06Z-GFS</v>
      </c>
      <c r="CU19" s="58">
        <f ca="1">IFERROR(IF($C$12="C",RTD("ice.xl",,"*H",CT19,$C$5,"D",$K19,,,1),RTD("ice.xl",,"*H",CT19,$C$5,"D",$K19,,,1)*(9/5)+$C$14),"-")</f>
        <v>75.451999999999998</v>
      </c>
      <c r="CV19" s="101">
        <f t="shared" si="129"/>
        <v>10</v>
      </c>
      <c r="CW19" s="101" t="str">
        <f t="shared" si="119"/>
        <v>KORD MR10!_06Z-GFS</v>
      </c>
      <c r="CX19" s="58">
        <f ca="1">IFERROR(IF($C$12="C",RTD("ice.xl",,"*H",CW19,$C$5,"D",$K19,,,1),RTD("ice.xl",,"*H",CW19,$C$5,"D",$K19,,,1)*(9/5)+$C$14),"-")</f>
        <v>74.804000000000002</v>
      </c>
      <c r="CY19" s="101">
        <f t="shared" si="120"/>
        <v>11</v>
      </c>
      <c r="CZ19" s="101" t="str">
        <f t="shared" si="111"/>
        <v>KORD MR11!_06Z-GFS</v>
      </c>
      <c r="DA19" s="58">
        <f ca="1">IFERROR(IF($C$12="C",RTD("ice.xl",,"*H",CZ19,$C$5,"D",$K19,,,1),RTD("ice.xl",,"*H",CZ19,$C$5,"D",$K19,,,1)*(9/5)+$C$14),"-")</f>
        <v>69.512</v>
      </c>
      <c r="DB19" s="101">
        <f t="shared" si="112"/>
        <v>12</v>
      </c>
      <c r="DC19" s="101" t="str">
        <f t="shared" si="103"/>
        <v>KORD MR12!_06Z-GFS</v>
      </c>
      <c r="DD19" s="58">
        <f ca="1">IFERROR(IF($C$12="C",RTD("ice.xl",,"*H",DC19,$C$5,"D",$K19,,,1),RTD("ice.xl",,"*H",DC19,$C$5,"D",$K19,,,1)*(9/5)+$C$14),"-")</f>
        <v>77.072000000000003</v>
      </c>
      <c r="DE19" s="101">
        <f t="shared" si="104"/>
        <v>13</v>
      </c>
      <c r="DF19" s="101" t="str">
        <f t="shared" si="98"/>
        <v>KORD MR13!_06Z-GFS</v>
      </c>
      <c r="DG19" s="105">
        <f ca="1">IFERROR(IF($C$12="C",RTD("ice.xl",,"*H",DF19,$C$5,"D",$K19,,,1),RTD("ice.xl",,"*H",DF19,$C$5,"D",$K19,,,1)*(9/5)+$C$14),"-")</f>
        <v>80.707999999999998</v>
      </c>
      <c r="DJ19" s="53" t="b">
        <f t="shared" ca="1" si="49"/>
        <v>0</v>
      </c>
      <c r="DK19" s="53" t="str">
        <f t="shared" ca="1" si="50"/>
        <v>KORD MRFALSE!_12Z-GFS</v>
      </c>
      <c r="DL19" s="103" t="str">
        <f ca="1">IFERROR(IF($C$12="C",RTD("ice.xl",,"*H",DK19,$C$5,"D",$K19,,,1),RTD("ice.xl",,"*H",DK19,$C$5,"D",$K19,,,1)*(9/5)+$C$14),"-")</f>
        <v>-</v>
      </c>
      <c r="DM19" s="101" t="b">
        <f t="shared" ca="1" si="51"/>
        <v>0</v>
      </c>
      <c r="DN19" s="101" t="str">
        <f t="shared" ca="1" si="52"/>
        <v>KORD MRFALSE!_12Z-GFS</v>
      </c>
      <c r="DO19" s="57" t="str">
        <f ca="1">IFERROR(IF($C$12="C",RTD("ice.xl",,"*H",DN19,$C$5,"D",$K19,,,1),RTD("ice.xl",,"*H",DN19,$C$5,"D",$K19,,,1)*(9/5)+$C$14),"-")</f>
        <v>-</v>
      </c>
      <c r="DP19" s="101">
        <f t="shared" si="53"/>
        <v>0</v>
      </c>
      <c r="DQ19" s="101" t="str">
        <f t="shared" ref="DQ19:DQ49" si="211">$C$10&amp;" "&amp;"MR"&amp;DP19&amp;"!_"&amp;$DJ$3</f>
        <v>KORD MR0!_12Z-GFS</v>
      </c>
      <c r="DR19" s="58">
        <f ca="1">IFERROR(IF($C$12="C",RTD("ice.xl",,"*H",DQ19,$C$5,"D",$K19,,,1),RTD("ice.xl",,"*H",DQ19,$C$5,"D",$K19,,,1)*(9/5)+$C$14),"-")</f>
        <v>71.456000000000003</v>
      </c>
      <c r="DS19" s="101">
        <f t="shared" ref="DS19:DS51" si="212">DS18+1</f>
        <v>1</v>
      </c>
      <c r="DT19" s="101" t="str">
        <f t="shared" si="202"/>
        <v>KORD MR1!_12Z-GFS</v>
      </c>
      <c r="DU19" s="58">
        <f ca="1">IFERROR(IF($C$12="C",RTD("ice.xl",,"*H",DT19,$C$5,"D",$K19,,,1),RTD("ice.xl",,"*H",DT19,$C$5,"D",$K19,,,1)*(9/5)+$C$14),"-")</f>
        <v>70.322000000000003</v>
      </c>
      <c r="DV19" s="101">
        <f t="shared" si="203"/>
        <v>2</v>
      </c>
      <c r="DW19" s="101" t="str">
        <f t="shared" si="193"/>
        <v>KORD MR2!_12Z-GFS</v>
      </c>
      <c r="DX19" s="58">
        <f ca="1">IFERROR(IF($C$12="C",RTD("ice.xl",,"*H",DW19,$C$5,"D",$K19,,,1),RTD("ice.xl",,"*H",DW19,$C$5,"D",$K19,,,1)*(9/5)+$C$14),"-")</f>
        <v>71.240000000000009</v>
      </c>
      <c r="DY19" s="101">
        <f t="shared" si="194"/>
        <v>3</v>
      </c>
      <c r="DZ19" s="101" t="str">
        <f t="shared" si="184"/>
        <v>KORD MR3!_12Z-GFS</v>
      </c>
      <c r="EA19" s="58">
        <f ca="1">IFERROR(IF($C$12="C",RTD("ice.xl",,"*H",DZ19,$C$5,"D",$K19,,,1),RTD("ice.xl",,"*H",DZ19,$C$5,"D",$K19,,,1)*(9/5)+$C$14),"-")</f>
        <v>71.942000000000007</v>
      </c>
      <c r="EB19" s="101">
        <f t="shared" si="185"/>
        <v>4</v>
      </c>
      <c r="EC19" s="101" t="str">
        <f t="shared" si="175"/>
        <v>KORD MR4!_12Z-GFS</v>
      </c>
      <c r="ED19" s="58">
        <f ca="1">IFERROR(IF($C$12="C",RTD("ice.xl",,"*H",EC19,$C$5,"D",$K19,,,1),RTD("ice.xl",,"*H",EC19,$C$5,"D",$K19,,,1)*(9/5)+$C$14),"-")</f>
        <v>74.551999999999992</v>
      </c>
      <c r="EE19" s="101">
        <f t="shared" si="176"/>
        <v>5</v>
      </c>
      <c r="EF19" s="101" t="str">
        <f t="shared" si="166"/>
        <v>KORD MR5!_12Z-GFS</v>
      </c>
      <c r="EG19" s="58">
        <f ca="1">IFERROR(IF($C$12="C",RTD("ice.xl",,"*H",EF19,$C$5,"D",$K19,,,1),RTD("ice.xl",,"*H",EF19,$C$5,"D",$K19,,,1)*(9/5)+$C$14),"-")</f>
        <v>72.518000000000001</v>
      </c>
      <c r="EH19" s="101">
        <f t="shared" si="167"/>
        <v>6</v>
      </c>
      <c r="EI19" s="101" t="str">
        <f t="shared" si="157"/>
        <v>KORD MR6!_12Z-GFS</v>
      </c>
      <c r="EJ19" s="58">
        <f ca="1">IFERROR(IF($C$12="C",RTD("ice.xl",,"*H",EI19,$C$5,"D",$K19,,,1),RTD("ice.xl",,"*H",EI19,$C$5,"D",$K19,,,1)*(9/5)+$C$14),"-")</f>
        <v>77.504000000000005</v>
      </c>
      <c r="EK19" s="101">
        <f t="shared" si="158"/>
        <v>7</v>
      </c>
      <c r="EL19" s="101" t="str">
        <f t="shared" si="148"/>
        <v>KORD MR7!_12Z-GFS</v>
      </c>
      <c r="EM19" s="58">
        <f ca="1">IFERROR(IF($C$12="C",RTD("ice.xl",,"*H",EL19,$C$5,"D",$K19,,,1),RTD("ice.xl",,"*H",EL19,$C$5,"D",$K19,,,1)*(9/5)+$C$14),"-")</f>
        <v>74.192000000000007</v>
      </c>
      <c r="EN19" s="101">
        <f t="shared" si="149"/>
        <v>8</v>
      </c>
      <c r="EO19" s="101" t="str">
        <f t="shared" si="139"/>
        <v>KORD MR8!_12Z-GFS</v>
      </c>
      <c r="EP19" s="58">
        <f ca="1">IFERROR(IF($C$12="C",RTD("ice.xl",,"*H",EO19,$C$5,"D",$K19,,,1),RTD("ice.xl",,"*H",EO19,$C$5,"D",$K19,,,1)*(9/5)+$C$14),"-")</f>
        <v>71.924000000000007</v>
      </c>
      <c r="EQ19" s="101">
        <f t="shared" si="140"/>
        <v>9</v>
      </c>
      <c r="ER19" s="101" t="str">
        <f t="shared" si="130"/>
        <v>KORD MR9!_12Z-GFS</v>
      </c>
      <c r="ES19" s="58">
        <f ca="1">IFERROR(IF($C$12="C",RTD("ice.xl",,"*H",ER19,$C$5,"D",$K19,,,1),RTD("ice.xl",,"*H",ER19,$C$5,"D",$K19,,,1)*(9/5)+$C$14),"-")</f>
        <v>76.891999999999996</v>
      </c>
      <c r="ET19" s="101">
        <f t="shared" si="131"/>
        <v>10</v>
      </c>
      <c r="EU19" s="101" t="str">
        <f t="shared" si="121"/>
        <v>KORD MR10!_12Z-GFS</v>
      </c>
      <c r="EV19" s="58">
        <f ca="1">IFERROR(IF($C$12="C",RTD("ice.xl",,"*H",EU19,$C$5,"D",$K19,,,1),RTD("ice.xl",,"*H",EU19,$C$5,"D",$K19,,,1)*(9/5)+$C$14),"-")</f>
        <v>75.902000000000001</v>
      </c>
      <c r="EW19" s="101">
        <f t="shared" si="122"/>
        <v>11</v>
      </c>
      <c r="EX19" s="101" t="str">
        <f t="shared" si="113"/>
        <v>KORD MR11!_12Z-GFS</v>
      </c>
      <c r="EY19" s="58">
        <f ca="1">IFERROR(IF($C$12="C",RTD("ice.xl",,"*H",EX19,$C$5,"D",$K19,,,1),RTD("ice.xl",,"*H",EX19,$C$5,"D",$K19,,,1)*(9/5)+$C$14),"-")</f>
        <v>72.86</v>
      </c>
      <c r="EZ19" s="101">
        <f t="shared" si="114"/>
        <v>12</v>
      </c>
      <c r="FA19" s="101" t="str">
        <f t="shared" si="105"/>
        <v>KORD MR12!_12Z-GFS</v>
      </c>
      <c r="FB19" s="58">
        <f ca="1">IFERROR(IF($C$12="C",RTD("ice.xl",,"*H",FA19,$C$5,"D",$K19,,,1),RTD("ice.xl",,"*H",FA19,$C$5,"D",$K19,,,1)*(9/5)+$C$14),"-")</f>
        <v>76.424000000000007</v>
      </c>
      <c r="FC19" s="101">
        <f t="shared" si="106"/>
        <v>13</v>
      </c>
      <c r="FD19" s="101" t="str">
        <f t="shared" si="99"/>
        <v>KORD MR13!_12Z-GFS</v>
      </c>
      <c r="FE19" s="105">
        <f ca="1">IFERROR(IF($C$12="C",RTD("ice.xl",,"*H",FD19,$C$5,"D",$K19,,,1),RTD("ice.xl",,"*H",FD19,$C$5,"D",$K19,,,1)*(9/5)+$C$14),"-")</f>
        <v>88.681999999999988</v>
      </c>
      <c r="FH19" s="53" t="b">
        <f t="shared" ca="1" si="72"/>
        <v>0</v>
      </c>
      <c r="FI19" s="53" t="str">
        <f t="shared" ca="1" si="73"/>
        <v>KORD MRFALSE!_18Z-GFS</v>
      </c>
      <c r="FJ19" s="103" t="str">
        <f ca="1">IFERROR(IF($C$12="C",RTD("ice.xl",,"*H",FI19,$C$5,"D",$K19,,,1),RTD("ice.xl",,"*H",FI19,$C$5,"D",$K19,,,1)*(9/5)+$C$14),"-")</f>
        <v>-</v>
      </c>
      <c r="FK19" s="101" t="b">
        <f t="shared" ca="1" si="74"/>
        <v>0</v>
      </c>
      <c r="FL19" s="101" t="str">
        <f t="shared" ca="1" si="75"/>
        <v>KORD MRFALSE!_18Z-GFS</v>
      </c>
      <c r="FM19" s="57" t="str">
        <f ca="1">IFERROR(IF($C$12="C",RTD("ice.xl",,"*H",FL19,$C$5,"D",$K19,,,1),RTD("ice.xl",,"*H",FL19,$C$5,"D",$K19,,,1)*(9/5)+$C$14),"-")</f>
        <v>-</v>
      </c>
      <c r="FN19" s="101">
        <f t="shared" si="76"/>
        <v>0</v>
      </c>
      <c r="FO19" s="101" t="str">
        <f t="shared" ref="FO19:FO49" si="213">$C$10&amp;" "&amp;"MR"&amp;FN19&amp;"!_"&amp;$FH$3</f>
        <v>KORD MR0!_18Z-GFS</v>
      </c>
      <c r="FP19" s="58">
        <f ca="1">IFERROR(IF($C$12="C",RTD("ice.xl",,"*H",FO19,$C$5,"D",$K19,,,1),RTD("ice.xl",,"*H",FO19,$C$5,"D",$K19,,,1)*(9/5)+$C$14),"-")</f>
        <v>72.122</v>
      </c>
      <c r="FQ19" s="101">
        <f t="shared" ref="FQ19:FQ51" si="214">FQ18+1</f>
        <v>1</v>
      </c>
      <c r="FR19" s="101" t="str">
        <f t="shared" si="204"/>
        <v>KORD MR1!_18Z-GFS</v>
      </c>
      <c r="FS19" s="58">
        <f ca="1">IFERROR(IF($C$12="C",RTD("ice.xl",,"*H",FR19,$C$5,"D",$K19,,,1),RTD("ice.xl",,"*H",FR19,$C$5,"D",$K19,,,1)*(9/5)+$C$14),"-")</f>
        <v>71.69</v>
      </c>
      <c r="FT19" s="101">
        <f t="shared" si="205"/>
        <v>2</v>
      </c>
      <c r="FU19" s="101" t="str">
        <f t="shared" si="195"/>
        <v>KORD MR2!_18Z-GFS</v>
      </c>
      <c r="FV19" s="58">
        <f ca="1">IFERROR(IF($C$12="C",RTD("ice.xl",,"*H",FU19,$C$5,"D",$K19,,,1),RTD("ice.xl",,"*H",FU19,$C$5,"D",$K19,,,1)*(9/5)+$C$14),"-")</f>
        <v>71.347999999999999</v>
      </c>
      <c r="FW19" s="101">
        <f t="shared" si="196"/>
        <v>3</v>
      </c>
      <c r="FX19" s="101" t="str">
        <f t="shared" si="186"/>
        <v>KORD MR3!_18Z-GFS</v>
      </c>
      <c r="FY19" s="58">
        <f ca="1">IFERROR(IF($C$12="C",RTD("ice.xl",,"*H",FX19,$C$5,"D",$K19,,,1),RTD("ice.xl",,"*H",FX19,$C$5,"D",$K19,,,1)*(9/5)+$C$14),"-")</f>
        <v>72.554000000000002</v>
      </c>
      <c r="FZ19" s="101">
        <f t="shared" si="187"/>
        <v>4</v>
      </c>
      <c r="GA19" s="101" t="str">
        <f t="shared" si="177"/>
        <v>KORD MR4!_18Z-GFS</v>
      </c>
      <c r="GB19" s="58">
        <f ca="1">IFERROR(IF($C$12="C",RTD("ice.xl",,"*H",GA19,$C$5,"D",$K19,,,1),RTD("ice.xl",,"*H",GA19,$C$5,"D",$K19,,,1)*(9/5)+$C$14),"-")</f>
        <v>71.960000000000008</v>
      </c>
      <c r="GC19" s="101">
        <f t="shared" si="178"/>
        <v>5</v>
      </c>
      <c r="GD19" s="101" t="str">
        <f t="shared" si="168"/>
        <v>KORD MR5!_18Z-GFS</v>
      </c>
      <c r="GE19" s="58">
        <f ca="1">IFERROR(IF($C$12="C",RTD("ice.xl",,"*H",GD19,$C$5,"D",$K19,,,1),RTD("ice.xl",,"*H",GD19,$C$5,"D",$K19,,,1)*(9/5)+$C$14),"-")</f>
        <v>73.328000000000003</v>
      </c>
      <c r="GF19" s="101">
        <f t="shared" si="169"/>
        <v>6</v>
      </c>
      <c r="GG19" s="101" t="str">
        <f t="shared" si="159"/>
        <v>KORD MR6!_18Z-GFS</v>
      </c>
      <c r="GH19" s="58">
        <f ca="1">IFERROR(IF($C$12="C",RTD("ice.xl",,"*H",GG19,$C$5,"D",$K19,,,1),RTD("ice.xl",,"*H",GG19,$C$5,"D",$K19,,,1)*(9/5)+$C$14),"-")</f>
        <v>69.908000000000001</v>
      </c>
      <c r="GI19" s="101">
        <f t="shared" si="160"/>
        <v>7</v>
      </c>
      <c r="GJ19" s="101" t="str">
        <f t="shared" si="150"/>
        <v>KORD MR7!_18Z-GFS</v>
      </c>
      <c r="GK19" s="58">
        <f ca="1">IFERROR(IF($C$12="C",RTD("ice.xl",,"*H",GJ19,$C$5,"D",$K19,,,1),RTD("ice.xl",,"*H",GJ19,$C$5,"D",$K19,,,1)*(9/5)+$C$14),"-")</f>
        <v>84.325999999999993</v>
      </c>
      <c r="GL19" s="101">
        <f t="shared" si="151"/>
        <v>8</v>
      </c>
      <c r="GM19" s="101" t="str">
        <f t="shared" si="141"/>
        <v>KORD MR8!_18Z-GFS</v>
      </c>
      <c r="GN19" s="58">
        <f ca="1">IFERROR(IF($C$12="C",RTD("ice.xl",,"*H",GM19,$C$5,"D",$K19,,,1),RTD("ice.xl",,"*H",GM19,$C$5,"D",$K19,,,1)*(9/5)+$C$14),"-")</f>
        <v>63.986000000000004</v>
      </c>
      <c r="GO19" s="101">
        <f t="shared" si="142"/>
        <v>9</v>
      </c>
      <c r="GP19" s="101" t="str">
        <f t="shared" si="132"/>
        <v>KORD MR9!_18Z-GFS</v>
      </c>
      <c r="GQ19" s="58">
        <f ca="1">IFERROR(IF($C$12="C",RTD("ice.xl",,"*H",GP19,$C$5,"D",$K19,,,1),RTD("ice.xl",,"*H",GP19,$C$5,"D",$K19,,,1)*(9/5)+$C$14),"-")</f>
        <v>75.343999999999994</v>
      </c>
      <c r="GR19" s="101">
        <f t="shared" si="133"/>
        <v>10</v>
      </c>
      <c r="GS19" s="101" t="str">
        <f t="shared" si="123"/>
        <v>KORD MR10!_18Z-GFS</v>
      </c>
      <c r="GT19" s="58">
        <f ca="1">IFERROR(IF($C$12="C",RTD("ice.xl",,"*H",GS19,$C$5,"D",$K19,,,1),RTD("ice.xl",,"*H",GS19,$C$5,"D",$K19,,,1)*(9/5)+$C$14),"-")</f>
        <v>79.34</v>
      </c>
      <c r="GU19" s="101">
        <f t="shared" si="124"/>
        <v>11</v>
      </c>
      <c r="GV19" s="101" t="str">
        <f t="shared" si="115"/>
        <v>KORD MR11!_18Z-GFS</v>
      </c>
      <c r="GW19" s="58">
        <f ca="1">IFERROR(IF($C$12="C",RTD("ice.xl",,"*H",GV19,$C$5,"D",$K19,,,1),RTD("ice.xl",,"*H",GV19,$C$5,"D",$K19,,,1)*(9/5)+$C$14),"-")</f>
        <v>79.358000000000004</v>
      </c>
      <c r="GX19" s="101">
        <f t="shared" si="116"/>
        <v>12</v>
      </c>
      <c r="GY19" s="101" t="str">
        <f t="shared" si="107"/>
        <v>KORD MR12!_18Z-GFS</v>
      </c>
      <c r="GZ19" s="58">
        <f ca="1">IFERROR(IF($C$12="C",RTD("ice.xl",,"*H",GY19,$C$5,"D",$K19,,,1),RTD("ice.xl",,"*H",GY19,$C$5,"D",$K19,,,1)*(9/5)+$C$14),"-")</f>
        <v>77.072000000000003</v>
      </c>
      <c r="HA19" s="101">
        <f t="shared" si="108"/>
        <v>13</v>
      </c>
      <c r="HB19" s="101" t="str">
        <f t="shared" si="100"/>
        <v>KORD MR13!_18Z-GFS</v>
      </c>
      <c r="HC19" s="105">
        <f ca="1">IFERROR(IF($C$12="C",RTD("ice.xl",,"*H",HB19,$C$5,"D",$K19,,,1),RTD("ice.xl",,"*H",HB19,$C$5,"D",$K19,,,1)*(9/5)+$C$14),"-")</f>
        <v>74.228000000000009</v>
      </c>
    </row>
    <row r="20" spans="6:211" x14ac:dyDescent="0.35">
      <c r="F20" s="27">
        <v>0</v>
      </c>
      <c r="H20" s="131" t="str">
        <f ca="1">RTD("ice.xl", , "*H",$C$4,$L$4, "D",$K20, , , -1)</f>
        <v/>
      </c>
      <c r="I20" s="18"/>
      <c r="J20" s="56"/>
      <c r="K20" s="163">
        <f t="shared" ca="1" si="95"/>
        <v>44793</v>
      </c>
      <c r="L20" s="167" t="str">
        <f t="shared" ca="1" si="96"/>
        <v/>
      </c>
      <c r="N20" s="53" t="b">
        <f t="shared" ca="1" si="4"/>
        <v>0</v>
      </c>
      <c r="O20" s="358" t="str">
        <f t="shared" ca="1" si="5"/>
        <v>KORD MRFALSE!_00Z-GFS</v>
      </c>
      <c r="P20" s="103" t="str">
        <f ca="1">IFERROR(IF($C$12="C",RTD("ice.xl",,"*H",O20,$C$5,"D",$K20,,,1),RTD("ice.xl",,"*H",O20,$C$5,"D",$K20,,,1)*(9/5)+32),"-")</f>
        <v>-</v>
      </c>
      <c r="Q20" s="101">
        <f t="shared" si="6"/>
        <v>0</v>
      </c>
      <c r="R20" s="101" t="str">
        <f t="shared" ref="R20:R49" si="215">$C$10&amp;" "&amp;"MR"&amp;Q20&amp;"!_"&amp;$N$3</f>
        <v>KORD MR0!_00Z-GFS</v>
      </c>
      <c r="S20" s="58">
        <f ca="1">IFERROR(IF($C$12="C",RTD("ice.xl",,"*H",R20,$C$5,"D",$K20,,,1),RTD("ice.xl",,"*H",R20,$C$5,"D",$K20,,,1)*(9/5)+$C$14),"-")</f>
        <v>70.915999999999997</v>
      </c>
      <c r="T20" s="101">
        <f>T19+1</f>
        <v>1</v>
      </c>
      <c r="U20" s="101" t="str">
        <f t="shared" si="207"/>
        <v>KORD MR1!_00Z-GFS</v>
      </c>
      <c r="V20" s="58">
        <f ca="1">IFERROR(IF($C$12="C",RTD("ice.xl",,"*H",U20,$C$5,"D",$K20,,,1),RTD("ice.xl",,"*H",U20,$C$5,"D",$K20,,,1)*(9/5)+$C$14),"-")</f>
        <v>70.951999999999998</v>
      </c>
      <c r="W20" s="101">
        <f t="shared" si="208"/>
        <v>2</v>
      </c>
      <c r="X20" s="101" t="str">
        <f t="shared" si="198"/>
        <v>KORD MR2!_00Z-GFS</v>
      </c>
      <c r="Y20" s="58">
        <f ca="1">IFERROR(IF($C$12="C",RTD("ice.xl",,"*H",X20,$C$5,"D",$K20,,,1),RTD("ice.xl",,"*H",X20,$C$5,"D",$K20,,,1)*(9/5)+$C$14),"-")</f>
        <v>74.930000000000007</v>
      </c>
      <c r="Z20" s="101">
        <f t="shared" si="199"/>
        <v>3</v>
      </c>
      <c r="AA20" s="101" t="str">
        <f t="shared" si="189"/>
        <v>KORD MR3!_00Z-GFS</v>
      </c>
      <c r="AB20" s="58">
        <f ca="1">IFERROR(IF($C$12="C",RTD("ice.xl",,"*H",AA20,$C$5,"D",$K20,,,1),RTD("ice.xl",,"*H",AA20,$C$5,"D",$K20,,,1)*(9/5)+$C$14),"-")</f>
        <v>73.328000000000003</v>
      </c>
      <c r="AC20" s="101">
        <f t="shared" si="190"/>
        <v>4</v>
      </c>
      <c r="AD20" s="101" t="str">
        <f t="shared" si="180"/>
        <v>KORD MR4!_00Z-GFS</v>
      </c>
      <c r="AE20" s="58">
        <f ca="1">IFERROR(IF($C$12="C",RTD("ice.xl",,"*H",AD20,$C$5,"D",$K20,,,1),RTD("ice.xl",,"*H",AD20,$C$5,"D",$K20,,,1)*(9/5)+$C$14),"-")</f>
        <v>76.712000000000003</v>
      </c>
      <c r="AF20" s="101">
        <f t="shared" si="181"/>
        <v>5</v>
      </c>
      <c r="AG20" s="101" t="str">
        <f t="shared" si="171"/>
        <v>KORD MR5!_00Z-GFS</v>
      </c>
      <c r="AH20" s="58">
        <f ca="1">IFERROR(IF($C$12="C",RTD("ice.xl",,"*H",AG20,$C$5,"D",$K20,,,1),RTD("ice.xl",,"*H",AG20,$C$5,"D",$K20,,,1)*(9/5)+$C$14),"-")</f>
        <v>74.713999999999999</v>
      </c>
      <c r="AI20" s="101">
        <f t="shared" si="172"/>
        <v>6</v>
      </c>
      <c r="AJ20" s="101" t="str">
        <f t="shared" si="162"/>
        <v>KORD MR6!_00Z-GFS</v>
      </c>
      <c r="AK20" s="58">
        <f ca="1">IFERROR(IF($C$12="C",RTD("ice.xl",,"*H",AJ20,$C$5,"D",$K20,,,1),RTD("ice.xl",,"*H",AJ20,$C$5,"D",$K20,,,1)*(9/5)+$C$14),"-")</f>
        <v>66.578000000000003</v>
      </c>
      <c r="AL20" s="101">
        <f t="shared" si="163"/>
        <v>7</v>
      </c>
      <c r="AM20" s="101" t="str">
        <f t="shared" si="153"/>
        <v>KORD MR7!_00Z-GFS</v>
      </c>
      <c r="AN20" s="58">
        <f ca="1">IFERROR(IF($C$12="C",RTD("ice.xl",,"*H",AM20,$C$5,"D",$K20,,,1),RTD("ice.xl",,"*H",AM20,$C$5,"D",$K20,,,1)*(9/5)+$C$14),"-")</f>
        <v>69.043999999999997</v>
      </c>
      <c r="AO20" s="101">
        <f t="shared" si="154"/>
        <v>8</v>
      </c>
      <c r="AP20" s="101" t="str">
        <f t="shared" si="144"/>
        <v>KORD MR8!_00Z-GFS</v>
      </c>
      <c r="AQ20" s="58">
        <f ca="1">IFERROR(IF($C$12="C",RTD("ice.xl",,"*H",AP20,$C$5,"D",$K20,,,1),RTD("ice.xl",,"*H",AP20,$C$5,"D",$K20,,,1)*(9/5)+$C$14),"-")</f>
        <v>71.492000000000004</v>
      </c>
      <c r="AR20" s="101">
        <f t="shared" si="145"/>
        <v>9</v>
      </c>
      <c r="AS20" s="101" t="str">
        <f t="shared" si="135"/>
        <v>KORD MR9!_00Z-GFS</v>
      </c>
      <c r="AT20" s="58">
        <f ca="1">IFERROR(IF($C$12="C",RTD("ice.xl",,"*H",AS20,$C$5,"D",$K20,,,1),RTD("ice.xl",,"*H",AS20,$C$5,"D",$K20,,,1)*(9/5)+$C$14),"-")</f>
        <v>75.974000000000004</v>
      </c>
      <c r="AU20" s="101">
        <f t="shared" si="136"/>
        <v>10</v>
      </c>
      <c r="AV20" s="101" t="str">
        <f t="shared" si="126"/>
        <v>KORD MR10!_00Z-GFS</v>
      </c>
      <c r="AW20" s="58">
        <f ca="1">IFERROR(IF($C$12="C",RTD("ice.xl",,"*H",AV20,$C$5,"D",$K20,,,1),RTD("ice.xl",,"*H",AV20,$C$5,"D",$K20,,,1)*(9/5)+$C$14),"-")</f>
        <v>67.712000000000003</v>
      </c>
      <c r="AX20" s="101">
        <f t="shared" si="127"/>
        <v>11</v>
      </c>
      <c r="AY20" s="101" t="str">
        <f t="shared" si="117"/>
        <v>KORD MR11!_00Z-GFS</v>
      </c>
      <c r="AZ20" s="58">
        <f ca="1">IFERROR(IF($C$12="C",RTD("ice.xl",,"*H",AY20,$C$5,"D",$K20,,,1),RTD("ice.xl",,"*H",AY20,$C$5,"D",$K20,,,1)*(9/5)+$C$14),"-")</f>
        <v>79.52</v>
      </c>
      <c r="BA20" s="101">
        <f t="shared" si="118"/>
        <v>12</v>
      </c>
      <c r="BB20" s="101" t="str">
        <f t="shared" si="109"/>
        <v>KORD MR12!_00Z-GFS</v>
      </c>
      <c r="BC20" s="58">
        <f ca="1">IFERROR(IF($C$12="C",RTD("ice.xl",,"*H",BB20,$C$5,"D",$K20,,,1),RTD("ice.xl",,"*H",BB20,$C$5,"D",$K20,,,1)*(9/5)+$C$14),"-")</f>
        <v>75.77600000000001</v>
      </c>
      <c r="BD20" s="101">
        <f t="shared" si="110"/>
        <v>13</v>
      </c>
      <c r="BE20" s="101" t="str">
        <f t="shared" si="101"/>
        <v>KORD MR13!_00Z-GFS</v>
      </c>
      <c r="BF20" s="58">
        <f ca="1">IFERROR(IF($C$12="C",RTD("ice.xl",,"*H",BE20,$C$5,"D",$K20,,,1),RTD("ice.xl",,"*H",BE20,$C$5,"D",$K20,,,1)*(9/5)+$C$14),"-")</f>
        <v>86.756</v>
      </c>
      <c r="BG20" s="101">
        <f t="shared" si="102"/>
        <v>14</v>
      </c>
      <c r="BH20" s="101" t="str">
        <f t="shared" si="97"/>
        <v>KORD MR14!_00Z-GFS</v>
      </c>
      <c r="BI20" s="105">
        <f ca="1">IFERROR(IF($C$12="C",RTD("ice.xl",,"*H",BH20,$C$5,"D",$K20,,,1),RTD("ice.xl",,"*H",BH20,$C$5,"D",$K20,,,1)*(9/5)+$C$14),"-")</f>
        <v>82.22</v>
      </c>
      <c r="BL20" s="53" t="b">
        <f t="shared" ca="1" si="26"/>
        <v>0</v>
      </c>
      <c r="BM20" s="53" t="str">
        <f t="shared" ca="1" si="27"/>
        <v>KORD MRFALSE!_06Z-GFS</v>
      </c>
      <c r="BN20" s="103" t="str">
        <f ca="1">IFERROR(IF($C$12="C",RTD("ice.xl",,"*H",BM20,$C$5,"D",$K20,,,1),RTD("ice.xl",,"*H",BM20,$C$5,"D",$K20,,,1)*(9/5)+$C$14),"-")</f>
        <v>-</v>
      </c>
      <c r="BO20" s="101">
        <f t="shared" si="28"/>
        <v>0</v>
      </c>
      <c r="BP20" s="101" t="str">
        <f t="shared" ref="BP20:BP49" si="216">$C$10&amp;" "&amp;"MR"&amp;BO20&amp;"!_"&amp;$BL$3</f>
        <v>KORD MR0!_06Z-GFS</v>
      </c>
      <c r="BQ20" s="58">
        <f ca="1">IFERROR(IF($C$12="C",RTD("ice.xl",,"*H",BP20,$C$5,"D",$K20,,,1),RTD("ice.xl",,"*H",BP20,$C$5,"D",$K20,,,1)*(9/5)+$C$14),"-")</f>
        <v>71.311999999999998</v>
      </c>
      <c r="BR20" s="101">
        <f>BR19+1</f>
        <v>1</v>
      </c>
      <c r="BS20" s="101" t="str">
        <f t="shared" si="209"/>
        <v>KORD MR1!_06Z-GFS</v>
      </c>
      <c r="BT20" s="58">
        <f ca="1">IFERROR(IF($C$12="C",RTD("ice.xl",,"*H",BS20,$C$5,"D",$K20,,,1),RTD("ice.xl",,"*H",BS20,$C$5,"D",$K20,,,1)*(9/5)+$C$14),"-")</f>
        <v>69.043999999999997</v>
      </c>
      <c r="BU20" s="101">
        <f t="shared" si="210"/>
        <v>2</v>
      </c>
      <c r="BV20" s="101" t="str">
        <f t="shared" si="200"/>
        <v>KORD MR2!_06Z-GFS</v>
      </c>
      <c r="BW20" s="58">
        <f ca="1">IFERROR(IF($C$12="C",RTD("ice.xl",,"*H",BV20,$C$5,"D",$K20,,,1),RTD("ice.xl",,"*H",BV20,$C$5,"D",$K20,,,1)*(9/5)+$C$14),"-")</f>
        <v>73.256</v>
      </c>
      <c r="BX20" s="101">
        <f t="shared" si="201"/>
        <v>3</v>
      </c>
      <c r="BY20" s="101" t="str">
        <f t="shared" si="191"/>
        <v>KORD MR3!_06Z-GFS</v>
      </c>
      <c r="BZ20" s="58">
        <f ca="1">IFERROR(IF($C$12="C",RTD("ice.xl",,"*H",BY20,$C$5,"D",$K20,,,1),RTD("ice.xl",,"*H",BY20,$C$5,"D",$K20,,,1)*(9/5)+$C$14),"-")</f>
        <v>73.688000000000002</v>
      </c>
      <c r="CA20" s="101">
        <f t="shared" si="192"/>
        <v>4</v>
      </c>
      <c r="CB20" s="101" t="str">
        <f t="shared" si="182"/>
        <v>KORD MR4!_06Z-GFS</v>
      </c>
      <c r="CC20" s="58">
        <f ca="1">IFERROR(IF($C$12="C",RTD("ice.xl",,"*H",CB20,$C$5,"D",$K20,,,1),RTD("ice.xl",,"*H",CB20,$C$5,"D",$K20,,,1)*(9/5)+$C$14),"-")</f>
        <v>77.108000000000004</v>
      </c>
      <c r="CD20" s="101">
        <f t="shared" si="183"/>
        <v>5</v>
      </c>
      <c r="CE20" s="101" t="str">
        <f t="shared" si="173"/>
        <v>KORD MR5!_06Z-GFS</v>
      </c>
      <c r="CF20" s="58">
        <f ca="1">IFERROR(IF($C$12="C",RTD("ice.xl",,"*H",CE20,$C$5,"D",$K20,,,1),RTD("ice.xl",,"*H",CE20,$C$5,"D",$K20,,,1)*(9/5)+$C$14),"-")</f>
        <v>76.74799999999999</v>
      </c>
      <c r="CG20" s="101">
        <f t="shared" si="174"/>
        <v>6</v>
      </c>
      <c r="CH20" s="101" t="str">
        <f t="shared" si="164"/>
        <v>KORD MR6!_06Z-GFS</v>
      </c>
      <c r="CI20" s="58">
        <f ca="1">IFERROR(IF($C$12="C",RTD("ice.xl",,"*H",CH20,$C$5,"D",$K20,,,1),RTD("ice.xl",,"*H",CH20,$C$5,"D",$K20,,,1)*(9/5)+$C$14),"-")</f>
        <v>76.91</v>
      </c>
      <c r="CJ20" s="101">
        <f t="shared" si="165"/>
        <v>7</v>
      </c>
      <c r="CK20" s="101" t="str">
        <f t="shared" si="155"/>
        <v>KORD MR7!_06Z-GFS</v>
      </c>
      <c r="CL20" s="58">
        <f ca="1">IFERROR(IF($C$12="C",RTD("ice.xl",,"*H",CK20,$C$5,"D",$K20,,,1),RTD("ice.xl",,"*H",CK20,$C$5,"D",$K20,,,1)*(9/5)+$C$14),"-")</f>
        <v>68.792000000000002</v>
      </c>
      <c r="CM20" s="101">
        <f t="shared" si="156"/>
        <v>8</v>
      </c>
      <c r="CN20" s="101" t="str">
        <f t="shared" si="146"/>
        <v>KORD MR8!_06Z-GFS</v>
      </c>
      <c r="CO20" s="58">
        <f ca="1">IFERROR(IF($C$12="C",RTD("ice.xl",,"*H",CN20,$C$5,"D",$K20,,,1),RTD("ice.xl",,"*H",CN20,$C$5,"D",$K20,,,1)*(9/5)+$C$14),"-")</f>
        <v>67.927999999999997</v>
      </c>
      <c r="CP20" s="101">
        <f t="shared" si="147"/>
        <v>9</v>
      </c>
      <c r="CQ20" s="101" t="str">
        <f t="shared" si="137"/>
        <v>KORD MR9!_06Z-GFS</v>
      </c>
      <c r="CR20" s="58">
        <f ca="1">IFERROR(IF($C$12="C",RTD("ice.xl",,"*H",CQ20,$C$5,"D",$K20,,,1),RTD("ice.xl",,"*H",CQ20,$C$5,"D",$K20,,,1)*(9/5)+$C$14),"-")</f>
        <v>75.77600000000001</v>
      </c>
      <c r="CS20" s="101">
        <f t="shared" si="138"/>
        <v>10</v>
      </c>
      <c r="CT20" s="101" t="str">
        <f t="shared" si="128"/>
        <v>KORD MR10!_06Z-GFS</v>
      </c>
      <c r="CU20" s="58">
        <f ca="1">IFERROR(IF($C$12="C",RTD("ice.xl",,"*H",CT20,$C$5,"D",$K20,,,1),RTD("ice.xl",,"*H",CT20,$C$5,"D",$K20,,,1)*(9/5)+$C$14),"-")</f>
        <v>72.536000000000001</v>
      </c>
      <c r="CV20" s="101">
        <f t="shared" si="129"/>
        <v>11</v>
      </c>
      <c r="CW20" s="101" t="str">
        <f t="shared" si="119"/>
        <v>KORD MR11!_06Z-GFS</v>
      </c>
      <c r="CX20" s="58">
        <f ca="1">IFERROR(IF($C$12="C",RTD("ice.xl",,"*H",CW20,$C$5,"D",$K20,,,1),RTD("ice.xl",,"*H",CW20,$C$5,"D",$K20,,,1)*(9/5)+$C$14),"-")</f>
        <v>66.343999999999994</v>
      </c>
      <c r="CY20" s="101">
        <f t="shared" si="120"/>
        <v>12</v>
      </c>
      <c r="CZ20" s="101" t="str">
        <f t="shared" si="111"/>
        <v>KORD MR12!_06Z-GFS</v>
      </c>
      <c r="DA20" s="58">
        <f ca="1">IFERROR(IF($C$12="C",RTD("ice.xl",,"*H",CZ20,$C$5,"D",$K20,,,1),RTD("ice.xl",,"*H",CZ20,$C$5,"D",$K20,,,1)*(9/5)+$C$14),"-")</f>
        <v>73.975999999999999</v>
      </c>
      <c r="DB20" s="101">
        <f t="shared" si="112"/>
        <v>13</v>
      </c>
      <c r="DC20" s="101" t="str">
        <f t="shared" si="103"/>
        <v>KORD MR13!_06Z-GFS</v>
      </c>
      <c r="DD20" s="58">
        <f ca="1">IFERROR(IF($C$12="C",RTD("ice.xl",,"*H",DC20,$C$5,"D",$K20,,,1),RTD("ice.xl",,"*H",DC20,$C$5,"D",$K20,,,1)*(9/5)+$C$14),"-")</f>
        <v>77.072000000000003</v>
      </c>
      <c r="DE20" s="101">
        <f t="shared" si="104"/>
        <v>14</v>
      </c>
      <c r="DF20" s="101" t="str">
        <f t="shared" si="98"/>
        <v>KORD MR14!_06Z-GFS</v>
      </c>
      <c r="DG20" s="105">
        <f ca="1">IFERROR(IF($C$12="C",RTD("ice.xl",,"*H",DF20,$C$5,"D",$K20,,,1),RTD("ice.xl",,"*H",DF20,$C$5,"D",$K20,,,1)*(9/5)+$C$14),"-")</f>
        <v>78.259999999999991</v>
      </c>
      <c r="DJ20" s="53" t="b">
        <f t="shared" ca="1" si="49"/>
        <v>0</v>
      </c>
      <c r="DK20" s="53" t="str">
        <f t="shared" ca="1" si="50"/>
        <v>KORD MRFALSE!_12Z-GFS</v>
      </c>
      <c r="DL20" s="103" t="str">
        <f ca="1">IFERROR(IF($C$12="C",RTD("ice.xl",,"*H",DK20,$C$5,"D",$K20,,,1),RTD("ice.xl",,"*H",DK20,$C$5,"D",$K20,,,1)*(9/5)+$C$14),"-")</f>
        <v>-</v>
      </c>
      <c r="DM20" s="101">
        <f t="shared" si="51"/>
        <v>0</v>
      </c>
      <c r="DN20" s="101" t="str">
        <f t="shared" ref="DN20:DN49" si="217">$C$10&amp;" "&amp;"MR"&amp;DM20&amp;"!_"&amp;$DJ$3</f>
        <v>KORD MR0!_12Z-GFS</v>
      </c>
      <c r="DO20" s="58">
        <f ca="1">IFERROR(IF($C$12="C",RTD("ice.xl",,"*H",DN20,$C$5,"D",$K20,,,1),RTD("ice.xl",,"*H",DN20,$C$5,"D",$K20,,,1)*(9/5)+$C$14),"-")</f>
        <v>71.347999999999999</v>
      </c>
      <c r="DP20" s="101">
        <f>DP19+1</f>
        <v>1</v>
      </c>
      <c r="DQ20" s="101" t="str">
        <f t="shared" si="211"/>
        <v>KORD MR1!_12Z-GFS</v>
      </c>
      <c r="DR20" s="58">
        <f ca="1">IFERROR(IF($C$12="C",RTD("ice.xl",,"*H",DQ20,$C$5,"D",$K20,,,1),RTD("ice.xl",,"*H",DQ20,$C$5,"D",$K20,,,1)*(9/5)+$C$14),"-")</f>
        <v>69.494</v>
      </c>
      <c r="DS20" s="101">
        <f t="shared" si="212"/>
        <v>2</v>
      </c>
      <c r="DT20" s="101" t="str">
        <f t="shared" si="202"/>
        <v>KORD MR2!_12Z-GFS</v>
      </c>
      <c r="DU20" s="58">
        <f ca="1">IFERROR(IF($C$12="C",RTD("ice.xl",,"*H",DT20,$C$5,"D",$K20,,,1),RTD("ice.xl",,"*H",DT20,$C$5,"D",$K20,,,1)*(9/5)+$C$14),"-")</f>
        <v>74.984000000000009</v>
      </c>
      <c r="DV20" s="101">
        <f t="shared" si="203"/>
        <v>3</v>
      </c>
      <c r="DW20" s="101" t="str">
        <f t="shared" si="193"/>
        <v>KORD MR3!_12Z-GFS</v>
      </c>
      <c r="DX20" s="58">
        <f ca="1">IFERROR(IF($C$12="C",RTD("ice.xl",,"*H",DW20,$C$5,"D",$K20,,,1),RTD("ice.xl",,"*H",DW20,$C$5,"D",$K20,,,1)*(9/5)+$C$14),"-")</f>
        <v>73.364000000000004</v>
      </c>
      <c r="DY20" s="101">
        <f t="shared" si="194"/>
        <v>4</v>
      </c>
      <c r="DZ20" s="101" t="str">
        <f t="shared" si="184"/>
        <v>KORD MR4!_12Z-GFS</v>
      </c>
      <c r="EA20" s="58">
        <f ca="1">IFERROR(IF($C$12="C",RTD("ice.xl",,"*H",DZ20,$C$5,"D",$K20,,,1),RTD("ice.xl",,"*H",DZ20,$C$5,"D",$K20,,,1)*(9/5)+$C$14),"-")</f>
        <v>71.311999999999998</v>
      </c>
      <c r="EB20" s="101">
        <f t="shared" si="185"/>
        <v>5</v>
      </c>
      <c r="EC20" s="101" t="str">
        <f t="shared" si="175"/>
        <v>KORD MR5!_12Z-GFS</v>
      </c>
      <c r="ED20" s="58">
        <f ca="1">IFERROR(IF($C$12="C",RTD("ice.xl",,"*H",EC20,$C$5,"D",$K20,,,1),RTD("ice.xl",,"*H",EC20,$C$5,"D",$K20,,,1)*(9/5)+$C$14),"-")</f>
        <v>75.77600000000001</v>
      </c>
      <c r="EE20" s="101">
        <f t="shared" si="176"/>
        <v>6</v>
      </c>
      <c r="EF20" s="101" t="str">
        <f t="shared" si="166"/>
        <v>KORD MR6!_12Z-GFS</v>
      </c>
      <c r="EG20" s="58">
        <f ca="1">IFERROR(IF($C$12="C",RTD("ice.xl",,"*H",EF20,$C$5,"D",$K20,,,1),RTD("ice.xl",,"*H",EF20,$C$5,"D",$K20,,,1)*(9/5)+$C$14),"-")</f>
        <v>77</v>
      </c>
      <c r="EH20" s="101">
        <f t="shared" si="167"/>
        <v>7</v>
      </c>
      <c r="EI20" s="101" t="str">
        <f t="shared" si="157"/>
        <v>KORD MR7!_12Z-GFS</v>
      </c>
      <c r="EJ20" s="58">
        <f ca="1">IFERROR(IF($C$12="C",RTD("ice.xl",,"*H",EI20,$C$5,"D",$K20,,,1),RTD("ice.xl",,"*H",EI20,$C$5,"D",$K20,,,1)*(9/5)+$C$14),"-")</f>
        <v>79.861999999999995</v>
      </c>
      <c r="EK20" s="101">
        <f t="shared" si="158"/>
        <v>8</v>
      </c>
      <c r="EL20" s="101" t="str">
        <f t="shared" si="148"/>
        <v>KORD MR8!_12Z-GFS</v>
      </c>
      <c r="EM20" s="58">
        <f ca="1">IFERROR(IF($C$12="C",RTD("ice.xl",,"*H",EL20,$C$5,"D",$K20,,,1),RTD("ice.xl",,"*H",EL20,$C$5,"D",$K20,,,1)*(9/5)+$C$14),"-")</f>
        <v>77.539999999999992</v>
      </c>
      <c r="EN20" s="101">
        <f t="shared" si="149"/>
        <v>9</v>
      </c>
      <c r="EO20" s="101" t="str">
        <f t="shared" si="139"/>
        <v>KORD MR9!_12Z-GFS</v>
      </c>
      <c r="EP20" s="58">
        <f ca="1">IFERROR(IF($C$12="C",RTD("ice.xl",,"*H",EO20,$C$5,"D",$K20,,,1),RTD("ice.xl",,"*H",EO20,$C$5,"D",$K20,,,1)*(9/5)+$C$14),"-")</f>
        <v>73.634</v>
      </c>
      <c r="EQ20" s="101">
        <f t="shared" si="140"/>
        <v>10</v>
      </c>
      <c r="ER20" s="101" t="str">
        <f t="shared" si="130"/>
        <v>KORD MR10!_12Z-GFS</v>
      </c>
      <c r="ES20" s="58">
        <f ca="1">IFERROR(IF($C$12="C",RTD("ice.xl",,"*H",ER20,$C$5,"D",$K20,,,1),RTD("ice.xl",,"*H",ER20,$C$5,"D",$K20,,,1)*(9/5)+$C$14),"-")</f>
        <v>73.795999999999992</v>
      </c>
      <c r="ET20" s="101">
        <f t="shared" si="131"/>
        <v>11</v>
      </c>
      <c r="EU20" s="101" t="str">
        <f t="shared" si="121"/>
        <v>KORD MR11!_12Z-GFS</v>
      </c>
      <c r="EV20" s="58">
        <f ca="1">IFERROR(IF($C$12="C",RTD("ice.xl",,"*H",EU20,$C$5,"D",$K20,,,1),RTD("ice.xl",,"*H",EU20,$C$5,"D",$K20,,,1)*(9/5)+$C$14),"-")</f>
        <v>70.016000000000005</v>
      </c>
      <c r="EW20" s="101">
        <f t="shared" si="122"/>
        <v>12</v>
      </c>
      <c r="EX20" s="101" t="str">
        <f t="shared" si="113"/>
        <v>KORD MR12!_12Z-GFS</v>
      </c>
      <c r="EY20" s="58">
        <f ca="1">IFERROR(IF($C$12="C",RTD("ice.xl",,"*H",EX20,$C$5,"D",$K20,,,1),RTD("ice.xl",,"*H",EX20,$C$5,"D",$K20,,,1)*(9/5)+$C$14),"-")</f>
        <v>72.391999999999996</v>
      </c>
      <c r="EZ20" s="101">
        <f t="shared" si="114"/>
        <v>13</v>
      </c>
      <c r="FA20" s="101" t="str">
        <f t="shared" si="105"/>
        <v>KORD MR13!_12Z-GFS</v>
      </c>
      <c r="FB20" s="58">
        <f ca="1">IFERROR(IF($C$12="C",RTD("ice.xl",,"*H",FA20,$C$5,"D",$K20,,,1),RTD("ice.xl",,"*H",FA20,$C$5,"D",$K20,,,1)*(9/5)+$C$14),"-")</f>
        <v>81.031999999999996</v>
      </c>
      <c r="FC20" s="101">
        <f t="shared" si="106"/>
        <v>14</v>
      </c>
      <c r="FD20" s="101" t="str">
        <f t="shared" si="99"/>
        <v>KORD MR14!_12Z-GFS</v>
      </c>
      <c r="FE20" s="105">
        <f ca="1">IFERROR(IF($C$12="C",RTD("ice.xl",,"*H",FD20,$C$5,"D",$K20,,,1),RTD("ice.xl",,"*H",FD20,$C$5,"D",$K20,,,1)*(9/5)+$C$14),"-")</f>
        <v>79.7</v>
      </c>
      <c r="FH20" s="53" t="b">
        <f t="shared" ca="1" si="72"/>
        <v>0</v>
      </c>
      <c r="FI20" s="53" t="str">
        <f t="shared" ca="1" si="73"/>
        <v>KORD MRFALSE!_18Z-GFS</v>
      </c>
      <c r="FJ20" s="103" t="str">
        <f ca="1">IFERROR(IF($C$12="C",RTD("ice.xl",,"*H",FI20,$C$5,"D",$K20,,,1),RTD("ice.xl",,"*H",FI20,$C$5,"D",$K20,,,1)*(9/5)+$C$14),"-")</f>
        <v>-</v>
      </c>
      <c r="FK20" s="101">
        <f t="shared" si="74"/>
        <v>0</v>
      </c>
      <c r="FL20" s="101" t="str">
        <f t="shared" ref="FL20:FL49" si="218">$C$10&amp;" "&amp;"MR"&amp;FK20&amp;"!_"&amp;$FH$3</f>
        <v>KORD MR0!_18Z-GFS</v>
      </c>
      <c r="FM20" s="58">
        <f ca="1">IFERROR(IF($C$12="C",RTD("ice.xl",,"*H",FL20,$C$5,"D",$K20,,,1),RTD("ice.xl",,"*H",FL20,$C$5,"D",$K20,,,1)*(9/5)+$C$14),"-")</f>
        <v>71.563999999999993</v>
      </c>
      <c r="FN20" s="101">
        <f>FN19+1</f>
        <v>1</v>
      </c>
      <c r="FO20" s="101" t="str">
        <f t="shared" si="213"/>
        <v>KORD MR1!_18Z-GFS</v>
      </c>
      <c r="FP20" s="58">
        <f ca="1">IFERROR(IF($C$12="C",RTD("ice.xl",,"*H",FO20,$C$5,"D",$K20,,,1),RTD("ice.xl",,"*H",FO20,$C$5,"D",$K20,,,1)*(9/5)+$C$14),"-")</f>
        <v>70.628</v>
      </c>
      <c r="FQ20" s="101">
        <f t="shared" si="214"/>
        <v>2</v>
      </c>
      <c r="FR20" s="101" t="str">
        <f t="shared" si="204"/>
        <v>KORD MR2!_18Z-GFS</v>
      </c>
      <c r="FS20" s="58">
        <f ca="1">IFERROR(IF($C$12="C",RTD("ice.xl",,"*H",FR20,$C$5,"D",$K20,,,1),RTD("ice.xl",,"*H",FR20,$C$5,"D",$K20,,,1)*(9/5)+$C$14),"-")</f>
        <v>75.77600000000001</v>
      </c>
      <c r="FT20" s="101">
        <f t="shared" si="205"/>
        <v>3</v>
      </c>
      <c r="FU20" s="101" t="str">
        <f t="shared" si="195"/>
        <v>KORD MR3!_18Z-GFS</v>
      </c>
      <c r="FV20" s="58">
        <f ca="1">IFERROR(IF($C$12="C",RTD("ice.xl",,"*H",FU20,$C$5,"D",$K20,,,1),RTD("ice.xl",,"*H",FU20,$C$5,"D",$K20,,,1)*(9/5)+$C$14),"-")</f>
        <v>75.92</v>
      </c>
      <c r="FW20" s="101">
        <f t="shared" si="196"/>
        <v>4</v>
      </c>
      <c r="FX20" s="101" t="str">
        <f t="shared" si="186"/>
        <v>KORD MR4!_18Z-GFS</v>
      </c>
      <c r="FY20" s="58">
        <f ca="1">IFERROR(IF($C$12="C",RTD("ice.xl",,"*H",FX20,$C$5,"D",$K20,,,1),RTD("ice.xl",,"*H",FX20,$C$5,"D",$K20,,,1)*(9/5)+$C$14),"-")</f>
        <v>76.207999999999998</v>
      </c>
      <c r="FZ20" s="101">
        <f t="shared" si="187"/>
        <v>5</v>
      </c>
      <c r="GA20" s="101" t="str">
        <f t="shared" si="177"/>
        <v>KORD MR5!_18Z-GFS</v>
      </c>
      <c r="GB20" s="58">
        <f ca="1">IFERROR(IF($C$12="C",RTD("ice.xl",,"*H",GA20,$C$5,"D",$K20,,,1),RTD("ice.xl",,"*H",GA20,$C$5,"D",$K20,,,1)*(9/5)+$C$14),"-")</f>
        <v>76.388000000000005</v>
      </c>
      <c r="GC20" s="101">
        <f t="shared" si="178"/>
        <v>6</v>
      </c>
      <c r="GD20" s="101" t="str">
        <f t="shared" si="168"/>
        <v>KORD MR6!_18Z-GFS</v>
      </c>
      <c r="GE20" s="58">
        <f ca="1">IFERROR(IF($C$12="C",RTD("ice.xl",,"*H",GD20,$C$5,"D",$K20,,,1),RTD("ice.xl",,"*H",GD20,$C$5,"D",$K20,,,1)*(9/5)+$C$14),"-")</f>
        <v>73.580000000000013</v>
      </c>
      <c r="GF20" s="101">
        <f t="shared" si="169"/>
        <v>7</v>
      </c>
      <c r="GG20" s="101" t="str">
        <f t="shared" si="159"/>
        <v>KORD MR7!_18Z-GFS</v>
      </c>
      <c r="GH20" s="58">
        <f ca="1">IFERROR(IF($C$12="C",RTD("ice.xl",,"*H",GG20,$C$5,"D",$K20,,,1),RTD("ice.xl",,"*H",GG20,$C$5,"D",$K20,,,1)*(9/5)+$C$14),"-")</f>
        <v>84.524000000000001</v>
      </c>
      <c r="GI20" s="101">
        <f t="shared" si="160"/>
        <v>8</v>
      </c>
      <c r="GJ20" s="101" t="str">
        <f t="shared" si="150"/>
        <v>KORD MR8!_18Z-GFS</v>
      </c>
      <c r="GK20" s="58">
        <f ca="1">IFERROR(IF($C$12="C",RTD("ice.xl",,"*H",GJ20,$C$5,"D",$K20,,,1),RTD("ice.xl",,"*H",GJ20,$C$5,"D",$K20,,,1)*(9/5)+$C$14),"-")</f>
        <v>64.147999999999996</v>
      </c>
      <c r="GL20" s="101">
        <f t="shared" si="151"/>
        <v>9</v>
      </c>
      <c r="GM20" s="101" t="str">
        <f t="shared" si="141"/>
        <v>KORD MR9!_18Z-GFS</v>
      </c>
      <c r="GN20" s="58">
        <f ca="1">IFERROR(IF($C$12="C",RTD("ice.xl",,"*H",GM20,$C$5,"D",$K20,,,1),RTD("ice.xl",,"*H",GM20,$C$5,"D",$K20,,,1)*(9/5)+$C$14),"-")</f>
        <v>73.688000000000002</v>
      </c>
      <c r="GO20" s="101">
        <f t="shared" si="142"/>
        <v>10</v>
      </c>
      <c r="GP20" s="101" t="str">
        <f t="shared" si="132"/>
        <v>KORD MR10!_18Z-GFS</v>
      </c>
      <c r="GQ20" s="58">
        <f ca="1">IFERROR(IF($C$12="C",RTD("ice.xl",,"*H",GP20,$C$5,"D",$K20,,,1),RTD("ice.xl",,"*H",GP20,$C$5,"D",$K20,,,1)*(9/5)+$C$14),"-")</f>
        <v>70.951999999999998</v>
      </c>
      <c r="GR20" s="101">
        <f t="shared" si="133"/>
        <v>11</v>
      </c>
      <c r="GS20" s="101" t="str">
        <f t="shared" si="123"/>
        <v>KORD MR11!_18Z-GFS</v>
      </c>
      <c r="GT20" s="58">
        <f ca="1">IFERROR(IF($C$12="C",RTD("ice.xl",,"*H",GS20,$C$5,"D",$K20,,,1),RTD("ice.xl",,"*H",GS20,$C$5,"D",$K20,,,1)*(9/5)+$C$14),"-")</f>
        <v>77.396000000000001</v>
      </c>
      <c r="GU20" s="101">
        <f t="shared" si="124"/>
        <v>12</v>
      </c>
      <c r="GV20" s="101" t="str">
        <f t="shared" si="115"/>
        <v>KORD MR12!_18Z-GFS</v>
      </c>
      <c r="GW20" s="58">
        <f ca="1">IFERROR(IF($C$12="C",RTD("ice.xl",,"*H",GV20,$C$5,"D",$K20,,,1),RTD("ice.xl",,"*H",GV20,$C$5,"D",$K20,,,1)*(9/5)+$C$14),"-")</f>
        <v>75.668000000000006</v>
      </c>
      <c r="GX20" s="101">
        <f t="shared" si="116"/>
        <v>13</v>
      </c>
      <c r="GY20" s="101" t="str">
        <f t="shared" si="107"/>
        <v>KORD MR13!_18Z-GFS</v>
      </c>
      <c r="GZ20" s="58">
        <f ca="1">IFERROR(IF($C$12="C",RTD("ice.xl",,"*H",GY20,$C$5,"D",$K20,,,1),RTD("ice.xl",,"*H",GY20,$C$5,"D",$K20,,,1)*(9/5)+$C$14),"-")</f>
        <v>70.484000000000009</v>
      </c>
      <c r="HA20" s="101">
        <f t="shared" si="108"/>
        <v>14</v>
      </c>
      <c r="HB20" s="101" t="str">
        <f t="shared" si="100"/>
        <v>KORD MR14!_18Z-GFS</v>
      </c>
      <c r="HC20" s="105">
        <f ca="1">IFERROR(IF($C$12="C",RTD("ice.xl",,"*H",HB20,$C$5,"D",$K20,,,1),RTD("ice.xl",,"*H",HB20,$C$5,"D",$K20,,,1)*(9/5)+$C$14),"-")</f>
        <v>69.692000000000007</v>
      </c>
    </row>
    <row r="21" spans="6:211" x14ac:dyDescent="0.35">
      <c r="F21" s="27">
        <v>0</v>
      </c>
      <c r="G21" s="27">
        <f>IF(F21&lt;=$C$13,1,0)</f>
        <v>1</v>
      </c>
      <c r="H21" s="131" t="str">
        <f ca="1">RTD("ice.xl", , "*H",$C$4,$L$4, "D",$K21, , , -1)</f>
        <v/>
      </c>
      <c r="I21" s="18"/>
      <c r="J21" s="56"/>
      <c r="K21" s="164">
        <f t="shared" ca="1" si="95"/>
        <v>44792</v>
      </c>
      <c r="L21" s="356" t="str">
        <f t="shared" ca="1" si="96"/>
        <v/>
      </c>
      <c r="N21" s="55">
        <v>0</v>
      </c>
      <c r="O21" s="359" t="str">
        <f t="shared" ref="O21:O49" si="219">$C$10&amp;" "&amp;"MR"&amp;N21&amp;"!_"&amp;$N$3</f>
        <v>KORD MR0!_00Z-GFS</v>
      </c>
      <c r="P21" s="106">
        <f ca="1">IFERROR(IF($C$12="C",RTD("ice.xl",,"*H",O21,$C$5,"D",$K21,,,1),RTD("ice.xl",,"*H",O21,$C$5,"D",$K21,,,1)*(9/5)+$C$14),"-")</f>
        <v>76.604000000000013</v>
      </c>
      <c r="Q21" s="102">
        <f>Q20+1</f>
        <v>1</v>
      </c>
      <c r="R21" s="102" t="str">
        <f t="shared" si="215"/>
        <v>KORD MR1!_00Z-GFS</v>
      </c>
      <c r="S21" s="59">
        <f ca="1">IFERROR(IF($C$12="C",RTD("ice.xl",,"*H",R21,$C$5,"D",$K21,,,1),RTD("ice.xl",,"*H",R21,$C$5,"D",$K21,,,1)*(9/5)+$C$14),"-")</f>
        <v>76.91</v>
      </c>
      <c r="T21" s="102">
        <f t="shared" ref="T21:T51" si="220">T20+1</f>
        <v>2</v>
      </c>
      <c r="U21" s="102" t="str">
        <f t="shared" si="207"/>
        <v>KORD MR2!_00Z-GFS</v>
      </c>
      <c r="V21" s="59">
        <f ca="1">IFERROR(IF($C$12="C",RTD("ice.xl",,"*H",U21,$C$5,"D",$K21,,,1),RTD("ice.xl",,"*H",U21,$C$5,"D",$K21,,,1)*(9/5)+$C$14),"-")</f>
        <v>76.531999999999996</v>
      </c>
      <c r="W21" s="102">
        <f t="shared" si="208"/>
        <v>3</v>
      </c>
      <c r="X21" s="102" t="str">
        <f t="shared" si="198"/>
        <v>KORD MR3!_00Z-GFS</v>
      </c>
      <c r="Y21" s="59">
        <f ca="1">IFERROR(IF($C$12="C",RTD("ice.xl",,"*H",X21,$C$5,"D",$K21,,,1),RTD("ice.xl",,"*H",X21,$C$5,"D",$K21,,,1)*(9/5)+$C$14),"-")</f>
        <v>77.234000000000009</v>
      </c>
      <c r="Z21" s="102">
        <f t="shared" si="199"/>
        <v>4</v>
      </c>
      <c r="AA21" s="102" t="str">
        <f t="shared" si="189"/>
        <v>KORD MR4!_00Z-GFS</v>
      </c>
      <c r="AB21" s="59">
        <f ca="1">IFERROR(IF($C$12="C",RTD("ice.xl",,"*H",AA21,$C$5,"D",$K21,,,1),RTD("ice.xl",,"*H",AA21,$C$5,"D",$K21,,,1)*(9/5)+$C$14),"-")</f>
        <v>76.225999999999999</v>
      </c>
      <c r="AC21" s="102">
        <f t="shared" si="190"/>
        <v>5</v>
      </c>
      <c r="AD21" s="102" t="str">
        <f t="shared" si="180"/>
        <v>KORD MR5!_00Z-GFS</v>
      </c>
      <c r="AE21" s="59">
        <f ca="1">IFERROR(IF($C$12="C",RTD("ice.xl",,"*H",AD21,$C$5,"D",$K21,,,1),RTD("ice.xl",,"*H",AD21,$C$5,"D",$K21,,,1)*(9/5)+$C$14),"-")</f>
        <v>74.048000000000002</v>
      </c>
      <c r="AF21" s="102">
        <f t="shared" si="181"/>
        <v>6</v>
      </c>
      <c r="AG21" s="102" t="str">
        <f t="shared" si="171"/>
        <v>KORD MR6!_00Z-GFS</v>
      </c>
      <c r="AH21" s="59">
        <f ca="1">IFERROR(IF($C$12="C",RTD("ice.xl",,"*H",AG21,$C$5,"D",$K21,,,1),RTD("ice.xl",,"*H",AG21,$C$5,"D",$K21,,,1)*(9/5)+$C$14),"-")</f>
        <v>76.622</v>
      </c>
      <c r="AI21" s="102">
        <f t="shared" si="172"/>
        <v>7</v>
      </c>
      <c r="AJ21" s="102" t="str">
        <f t="shared" si="162"/>
        <v>KORD MR7!_00Z-GFS</v>
      </c>
      <c r="AK21" s="59">
        <f ca="1">IFERROR(IF($C$12="C",RTD("ice.xl",,"*H",AJ21,$C$5,"D",$K21,,,1),RTD("ice.xl",,"*H",AJ21,$C$5,"D",$K21,,,1)*(9/5)+$C$14),"-")</f>
        <v>70.771999999999991</v>
      </c>
      <c r="AL21" s="102">
        <f t="shared" si="163"/>
        <v>8</v>
      </c>
      <c r="AM21" s="102" t="str">
        <f t="shared" si="153"/>
        <v>KORD MR8!_00Z-GFS</v>
      </c>
      <c r="AN21" s="59">
        <f ca="1">IFERROR(IF($C$12="C",RTD("ice.xl",,"*H",AM21,$C$5,"D",$K21,,,1),RTD("ice.xl",,"*H",AM21,$C$5,"D",$K21,,,1)*(9/5)+$C$14),"-")</f>
        <v>77.144000000000005</v>
      </c>
      <c r="AO21" s="102">
        <f t="shared" si="154"/>
        <v>9</v>
      </c>
      <c r="AP21" s="102" t="str">
        <f t="shared" si="144"/>
        <v>KORD MR9!_00Z-GFS</v>
      </c>
      <c r="AQ21" s="59">
        <f ca="1">IFERROR(IF($C$12="C",RTD("ice.xl",,"*H",AP21,$C$5,"D",$K21,,,1),RTD("ice.xl",,"*H",AP21,$C$5,"D",$K21,,,1)*(9/5)+$C$14),"-")</f>
        <v>74.048000000000002</v>
      </c>
      <c r="AR21" s="102">
        <f t="shared" si="145"/>
        <v>10</v>
      </c>
      <c r="AS21" s="102" t="str">
        <f t="shared" si="135"/>
        <v>KORD MR10!_00Z-GFS</v>
      </c>
      <c r="AT21" s="59">
        <f ca="1">IFERROR(IF($C$12="C",RTD("ice.xl",,"*H",AS21,$C$5,"D",$K21,,,1),RTD("ice.xl",,"*H",AS21,$C$5,"D",$K21,,,1)*(9/5)+$C$14),"-")</f>
        <v>71.671999999999997</v>
      </c>
      <c r="AU21" s="102">
        <f t="shared" si="136"/>
        <v>11</v>
      </c>
      <c r="AV21" s="102" t="str">
        <f t="shared" si="126"/>
        <v>KORD MR11!_00Z-GFS</v>
      </c>
      <c r="AW21" s="59">
        <f ca="1">IFERROR(IF($C$12="C",RTD("ice.xl",,"*H",AV21,$C$5,"D",$K21,,,1),RTD("ice.xl",,"*H",AV21,$C$5,"D",$K21,,,1)*(9/5)+$C$14),"-")</f>
        <v>77.48599999999999</v>
      </c>
      <c r="AX21" s="102">
        <f t="shared" si="127"/>
        <v>12</v>
      </c>
      <c r="AY21" s="102" t="str">
        <f t="shared" si="117"/>
        <v>KORD MR12!_00Z-GFS</v>
      </c>
      <c r="AZ21" s="59">
        <f ca="1">IFERROR(IF($C$12="C",RTD("ice.xl",,"*H",AY21,$C$5,"D",$K21,,,1),RTD("ice.xl",,"*H",AY21,$C$5,"D",$K21,,,1)*(9/5)+$C$14),"-")</f>
        <v>73.706000000000003</v>
      </c>
      <c r="BA21" s="102">
        <f t="shared" si="118"/>
        <v>13</v>
      </c>
      <c r="BB21" s="102" t="str">
        <f t="shared" si="109"/>
        <v>KORD MR13!_00Z-GFS</v>
      </c>
      <c r="BC21" s="59">
        <f ca="1">IFERROR(IF($C$12="C",RTD("ice.xl",,"*H",BB21,$C$5,"D",$K21,,,1),RTD("ice.xl",,"*H",BB21,$C$5,"D",$K21,,,1)*(9/5)+$C$14),"-")</f>
        <v>78.710000000000008</v>
      </c>
      <c r="BD21" s="102">
        <f t="shared" si="110"/>
        <v>14</v>
      </c>
      <c r="BE21" s="102" t="str">
        <f t="shared" si="101"/>
        <v>KORD MR14!_00Z-GFS</v>
      </c>
      <c r="BF21" s="59">
        <f ca="1">IFERROR(IF($C$12="C",RTD("ice.xl",,"*H",BE21,$C$5,"D",$K21,,,1),RTD("ice.xl",,"*H",BE21,$C$5,"D",$K21,,,1)*(9/5)+$C$14),"-")</f>
        <v>80.096000000000004</v>
      </c>
      <c r="BG21" s="102">
        <f t="shared" si="102"/>
        <v>15</v>
      </c>
      <c r="BH21" s="102" t="str">
        <f t="shared" si="97"/>
        <v>KORD MR15!_00Z-GFS</v>
      </c>
      <c r="BI21" s="107">
        <f ca="1">IFERROR(IF($C$12="C",RTD("ice.xl",,"*H",BH21,$C$5,"D",$K21,,,1),RTD("ice.xl",,"*H",BH21,$C$5,"D",$K21,,,1)*(9/5)+$C$14),"-")</f>
        <v>73.580000000000013</v>
      </c>
      <c r="BL21" s="55">
        <v>0</v>
      </c>
      <c r="BM21" s="55" t="str">
        <f t="shared" ref="BM21:BM49" si="221">$C$10&amp;" "&amp;"MR"&amp;BL21&amp;"!_"&amp;$BL$3</f>
        <v>KORD MR0!_06Z-GFS</v>
      </c>
      <c r="BN21" s="106">
        <f ca="1">IFERROR(IF($C$12="C",RTD("ice.xl",,"*H",BM21,$C$5,"D",$K21,,,1),RTD("ice.xl",,"*H",BM21,$C$5,"D",$K21,,,1)*(9/5)+$C$14),"-")</f>
        <v>76.496000000000009</v>
      </c>
      <c r="BO21" s="102">
        <f>BO20+1</f>
        <v>1</v>
      </c>
      <c r="BP21" s="102" t="str">
        <f t="shared" si="216"/>
        <v>KORD MR1!_06Z-GFS</v>
      </c>
      <c r="BQ21" s="59">
        <f ca="1">IFERROR(IF($C$12="C",RTD("ice.xl",,"*H",BP21,$C$5,"D",$K21,,,1),RTD("ice.xl",,"*H",BP21,$C$5,"D",$K21,,,1)*(9/5)+$C$14),"-")</f>
        <v>77.792000000000002</v>
      </c>
      <c r="BR21" s="102">
        <f t="shared" ref="BR21:BR51" si="222">BR20+1</f>
        <v>2</v>
      </c>
      <c r="BS21" s="102" t="str">
        <f t="shared" si="209"/>
        <v>KORD MR2!_06Z-GFS</v>
      </c>
      <c r="BT21" s="59">
        <f ca="1">IFERROR(IF($C$12="C",RTD("ice.xl",,"*H",BS21,$C$5,"D",$K21,,,1),RTD("ice.xl",,"*H",BS21,$C$5,"D",$K21,,,1)*(9/5)+$C$14),"-")</f>
        <v>77.323999999999998</v>
      </c>
      <c r="BU21" s="102">
        <f t="shared" si="210"/>
        <v>3</v>
      </c>
      <c r="BV21" s="102" t="str">
        <f t="shared" si="200"/>
        <v>KORD MR3!_06Z-GFS</v>
      </c>
      <c r="BW21" s="59">
        <f ca="1">IFERROR(IF($C$12="C",RTD("ice.xl",,"*H",BV21,$C$5,"D",$K21,,,1),RTD("ice.xl",,"*H",BV21,$C$5,"D",$K21,,,1)*(9/5)+$C$14),"-")</f>
        <v>76.783999999999992</v>
      </c>
      <c r="BX21" s="102">
        <f t="shared" si="201"/>
        <v>4</v>
      </c>
      <c r="BY21" s="102" t="str">
        <f t="shared" si="191"/>
        <v>KORD MR4!_06Z-GFS</v>
      </c>
      <c r="BZ21" s="59">
        <f ca="1">IFERROR(IF($C$12="C",RTD("ice.xl",,"*H",BY21,$C$5,"D",$K21,,,1),RTD("ice.xl",,"*H",BY21,$C$5,"D",$K21,,,1)*(9/5)+$C$14),"-")</f>
        <v>75.2</v>
      </c>
      <c r="CA21" s="102">
        <f t="shared" si="192"/>
        <v>5</v>
      </c>
      <c r="CB21" s="102" t="str">
        <f t="shared" si="182"/>
        <v>KORD MR5!_06Z-GFS</v>
      </c>
      <c r="CC21" s="59">
        <f ca="1">IFERROR(IF($C$12="C",RTD("ice.xl",,"*H",CB21,$C$5,"D",$K21,,,1),RTD("ice.xl",,"*H",CB21,$C$5,"D",$K21,,,1)*(9/5)+$C$14),"-")</f>
        <v>76.207999999999998</v>
      </c>
      <c r="CD21" s="102">
        <f t="shared" si="183"/>
        <v>6</v>
      </c>
      <c r="CE21" s="102" t="str">
        <f t="shared" si="173"/>
        <v>KORD MR6!_06Z-GFS</v>
      </c>
      <c r="CF21" s="59">
        <f ca="1">IFERROR(IF($C$12="C",RTD("ice.xl",,"*H",CE21,$C$5,"D",$K21,,,1),RTD("ice.xl",,"*H",CE21,$C$5,"D",$K21,,,1)*(9/5)+$C$14),"-")</f>
        <v>77.108000000000004</v>
      </c>
      <c r="CG21" s="102">
        <f t="shared" si="174"/>
        <v>7</v>
      </c>
      <c r="CH21" s="102" t="str">
        <f t="shared" si="164"/>
        <v>KORD MR7!_06Z-GFS</v>
      </c>
      <c r="CI21" s="59">
        <f ca="1">IFERROR(IF($C$12="C",RTD("ice.xl",,"*H",CH21,$C$5,"D",$K21,,,1),RTD("ice.xl",,"*H",CH21,$C$5,"D",$K21,,,1)*(9/5)+$C$14),"-")</f>
        <v>72.608000000000004</v>
      </c>
      <c r="CJ21" s="102">
        <f t="shared" si="165"/>
        <v>8</v>
      </c>
      <c r="CK21" s="102" t="str">
        <f t="shared" si="155"/>
        <v>KORD MR8!_06Z-GFS</v>
      </c>
      <c r="CL21" s="59">
        <f ca="1">IFERROR(IF($C$12="C",RTD("ice.xl",,"*H",CK21,$C$5,"D",$K21,,,1),RTD("ice.xl",,"*H",CK21,$C$5,"D",$K21,,,1)*(9/5)+$C$14),"-")</f>
        <v>69.99799999999999</v>
      </c>
      <c r="CM21" s="102">
        <f t="shared" si="156"/>
        <v>9</v>
      </c>
      <c r="CN21" s="102" t="str">
        <f t="shared" si="146"/>
        <v>KORD MR9!_06Z-GFS</v>
      </c>
      <c r="CO21" s="59">
        <f ca="1">IFERROR(IF($C$12="C",RTD("ice.xl",,"*H",CN21,$C$5,"D",$K21,,,1),RTD("ice.xl",,"*H",CN21,$C$5,"D",$K21,,,1)*(9/5)+$C$14),"-")</f>
        <v>72.536000000000001</v>
      </c>
      <c r="CP21" s="102">
        <f t="shared" si="147"/>
        <v>10</v>
      </c>
      <c r="CQ21" s="102" t="str">
        <f t="shared" si="137"/>
        <v>KORD MR10!_06Z-GFS</v>
      </c>
      <c r="CR21" s="59">
        <f ca="1">IFERROR(IF($C$12="C",RTD("ice.xl",,"*H",CQ21,$C$5,"D",$K21,,,1),RTD("ice.xl",,"*H",CQ21,$C$5,"D",$K21,,,1)*(9/5)+$C$14),"-")</f>
        <v>70.087999999999994</v>
      </c>
      <c r="CS21" s="102">
        <f t="shared" si="138"/>
        <v>11</v>
      </c>
      <c r="CT21" s="102" t="str">
        <f t="shared" si="128"/>
        <v>KORD MR11!_06Z-GFS</v>
      </c>
      <c r="CU21" s="59">
        <f ca="1">IFERROR(IF($C$12="C",RTD("ice.xl",,"*H",CT21,$C$5,"D",$K21,,,1),RTD("ice.xl",,"*H",CT21,$C$5,"D",$K21,,,1)*(9/5)+$C$14),"-")</f>
        <v>66.757999999999996</v>
      </c>
      <c r="CV21" s="102">
        <f t="shared" si="129"/>
        <v>12</v>
      </c>
      <c r="CW21" s="102" t="str">
        <f t="shared" si="119"/>
        <v>KORD MR12!_06Z-GFS</v>
      </c>
      <c r="CX21" s="59">
        <f ca="1">IFERROR(IF($C$12="C",RTD("ice.xl",,"*H",CW21,$C$5,"D",$K21,,,1),RTD("ice.xl",,"*H",CW21,$C$5,"D",$K21,,,1)*(9/5)+$C$14),"-")</f>
        <v>70.951999999999998</v>
      </c>
      <c r="CY21" s="102">
        <f t="shared" si="120"/>
        <v>13</v>
      </c>
      <c r="CZ21" s="102" t="str">
        <f t="shared" si="111"/>
        <v>KORD MR13!_06Z-GFS</v>
      </c>
      <c r="DA21" s="59">
        <f ca="1">IFERROR(IF($C$12="C",RTD("ice.xl",,"*H",CZ21,$C$5,"D",$K21,,,1),RTD("ice.xl",,"*H",CZ21,$C$5,"D",$K21,,,1)*(9/5)+$C$14),"-")</f>
        <v>73.688000000000002</v>
      </c>
      <c r="DB21" s="102">
        <f t="shared" si="112"/>
        <v>14</v>
      </c>
      <c r="DC21" s="102" t="str">
        <f t="shared" si="103"/>
        <v>KORD MR14!_06Z-GFS</v>
      </c>
      <c r="DD21" s="59">
        <f ca="1">IFERROR(IF($C$12="C",RTD("ice.xl",,"*H",DC21,$C$5,"D",$K21,,,1),RTD("ice.xl",,"*H",DC21,$C$5,"D",$K21,,,1)*(9/5)+$C$14),"-")</f>
        <v>76.009999999999991</v>
      </c>
      <c r="DE21" s="102">
        <f t="shared" si="104"/>
        <v>15</v>
      </c>
      <c r="DF21" s="102" t="str">
        <f t="shared" si="98"/>
        <v>KORD MR15!_06Z-GFS</v>
      </c>
      <c r="DG21" s="107">
        <f ca="1">IFERROR(IF($C$12="C",RTD("ice.xl",,"*H",DF21,$C$5,"D",$K21,,,1),RTD("ice.xl",,"*H",DF21,$C$5,"D",$K21,,,1)*(9/5)+$C$14),"-")</f>
        <v>84.11</v>
      </c>
      <c r="DJ21" s="55">
        <v>0</v>
      </c>
      <c r="DK21" s="55" t="str">
        <f t="shared" ref="DK21:DK49" si="223">$C$10&amp;" "&amp;"MR"&amp;DJ21&amp;"!_"&amp;$DJ$3</f>
        <v>KORD MR0!_12Z-GFS</v>
      </c>
      <c r="DL21" s="106">
        <f ca="1">IFERROR(IF($C$12="C",RTD("ice.xl",,"*H",DK21,$C$5,"D",$K21,,,1),RTD("ice.xl",,"*H",DK21,$C$5,"D",$K21,,,1)*(9/5)+$C$14),"-")</f>
        <v>77.288000000000011</v>
      </c>
      <c r="DM21" s="102">
        <f>DM20+1</f>
        <v>1</v>
      </c>
      <c r="DN21" s="102" t="str">
        <f t="shared" si="217"/>
        <v>KORD MR1!_12Z-GFS</v>
      </c>
      <c r="DO21" s="59">
        <f ca="1">IFERROR(IF($C$12="C",RTD("ice.xl",,"*H",DN21,$C$5,"D",$K21,,,1),RTD("ice.xl",,"*H",DN21,$C$5,"D",$K21,,,1)*(9/5)+$C$14),"-")</f>
        <v>77.468000000000004</v>
      </c>
      <c r="DP21" s="102">
        <f t="shared" ref="DP21:DP51" si="224">DP20+1</f>
        <v>2</v>
      </c>
      <c r="DQ21" s="102" t="str">
        <f t="shared" si="211"/>
        <v>KORD MR2!_12Z-GFS</v>
      </c>
      <c r="DR21" s="59">
        <f ca="1">IFERROR(IF($C$12="C",RTD("ice.xl",,"*H",DQ21,$C$5,"D",$K21,,,1),RTD("ice.xl",,"*H",DQ21,$C$5,"D",$K21,,,1)*(9/5)+$C$14),"-")</f>
        <v>77</v>
      </c>
      <c r="DS21" s="102">
        <f t="shared" si="212"/>
        <v>3</v>
      </c>
      <c r="DT21" s="102" t="str">
        <f t="shared" si="202"/>
        <v>KORD MR3!_12Z-GFS</v>
      </c>
      <c r="DU21" s="59">
        <f ca="1">IFERROR(IF($C$12="C",RTD("ice.xl",,"*H",DT21,$C$5,"D",$K21,,,1),RTD("ice.xl",,"*H",DT21,$C$5,"D",$K21,,,1)*(9/5)+$C$14),"-")</f>
        <v>76.225999999999999</v>
      </c>
      <c r="DV21" s="102">
        <f t="shared" si="203"/>
        <v>4</v>
      </c>
      <c r="DW21" s="102" t="str">
        <f t="shared" si="193"/>
        <v>KORD MR4!_12Z-GFS</v>
      </c>
      <c r="DX21" s="59">
        <f ca="1">IFERROR(IF($C$12="C",RTD("ice.xl",,"*H",DW21,$C$5,"D",$K21,,,1),RTD("ice.xl",,"*H",DW21,$C$5,"D",$K21,,,1)*(9/5)+$C$14),"-")</f>
        <v>77.234000000000009</v>
      </c>
      <c r="DY21" s="102">
        <f t="shared" si="194"/>
        <v>5</v>
      </c>
      <c r="DZ21" s="102" t="str">
        <f t="shared" si="184"/>
        <v>KORD MR5!_12Z-GFS</v>
      </c>
      <c r="EA21" s="59">
        <f ca="1">IFERROR(IF($C$12="C",RTD("ice.xl",,"*H",DZ21,$C$5,"D",$K21,,,1),RTD("ice.xl",,"*H",DZ21,$C$5,"D",$K21,,,1)*(9/5)+$C$14),"-")</f>
        <v>75.974000000000004</v>
      </c>
      <c r="EB21" s="102">
        <f t="shared" si="185"/>
        <v>6</v>
      </c>
      <c r="EC21" s="102" t="str">
        <f t="shared" si="175"/>
        <v>KORD MR6!_12Z-GFS</v>
      </c>
      <c r="ED21" s="59">
        <f ca="1">IFERROR(IF($C$12="C",RTD("ice.xl",,"*H",EC21,$C$5,"D",$K21,,,1),RTD("ice.xl",,"*H",EC21,$C$5,"D",$K21,,,1)*(9/5)+$C$14),"-")</f>
        <v>75.811999999999998</v>
      </c>
      <c r="EE21" s="102">
        <f t="shared" si="176"/>
        <v>7</v>
      </c>
      <c r="EF21" s="102" t="str">
        <f t="shared" si="166"/>
        <v>KORD MR7!_12Z-GFS</v>
      </c>
      <c r="EG21" s="59">
        <f ca="1">IFERROR(IF($C$12="C",RTD("ice.xl",,"*H",EF21,$C$5,"D",$K21,,,1),RTD("ice.xl",,"*H",EF21,$C$5,"D",$K21,,,1)*(9/5)+$C$14),"-")</f>
        <v>75.77600000000001</v>
      </c>
      <c r="EH21" s="102">
        <f t="shared" si="167"/>
        <v>8</v>
      </c>
      <c r="EI21" s="102" t="str">
        <f t="shared" si="157"/>
        <v>KORD MR8!_12Z-GFS</v>
      </c>
      <c r="EJ21" s="59">
        <f ca="1">IFERROR(IF($C$12="C",RTD("ice.xl",,"*H",EI21,$C$5,"D",$K21,,,1),RTD("ice.xl",,"*H",EI21,$C$5,"D",$K21,,,1)*(9/5)+$C$14),"-")</f>
        <v>77.647999999999996</v>
      </c>
      <c r="EK21" s="102">
        <f t="shared" si="158"/>
        <v>9</v>
      </c>
      <c r="EL21" s="102" t="str">
        <f t="shared" si="148"/>
        <v>KORD MR9!_12Z-GFS</v>
      </c>
      <c r="EM21" s="59">
        <f ca="1">IFERROR(IF($C$12="C",RTD("ice.xl",,"*H",EL21,$C$5,"D",$K21,,,1),RTD("ice.xl",,"*H",EL21,$C$5,"D",$K21,,,1)*(9/5)+$C$14),"-")</f>
        <v>73.274000000000001</v>
      </c>
      <c r="EN21" s="102">
        <f t="shared" si="149"/>
        <v>10</v>
      </c>
      <c r="EO21" s="102" t="str">
        <f t="shared" si="139"/>
        <v>KORD MR10!_12Z-GFS</v>
      </c>
      <c r="EP21" s="59">
        <f ca="1">IFERROR(IF($C$12="C",RTD("ice.xl",,"*H",EO21,$C$5,"D",$K21,,,1),RTD("ice.xl",,"*H",EO21,$C$5,"D",$K21,,,1)*(9/5)+$C$14),"-")</f>
        <v>71.492000000000004</v>
      </c>
      <c r="EQ21" s="102">
        <f t="shared" si="140"/>
        <v>11</v>
      </c>
      <c r="ER21" s="102" t="str">
        <f t="shared" si="130"/>
        <v>KORD MR11!_12Z-GFS</v>
      </c>
      <c r="ES21" s="59">
        <f ca="1">IFERROR(IF($C$12="C",RTD("ice.xl",,"*H",ER21,$C$5,"D",$K21,,,1),RTD("ice.xl",,"*H",ER21,$C$5,"D",$K21,,,1)*(9/5)+$C$14),"-")</f>
        <v>67.927999999999997</v>
      </c>
      <c r="ET21" s="102">
        <f t="shared" si="131"/>
        <v>12</v>
      </c>
      <c r="EU21" s="102" t="str">
        <f t="shared" si="121"/>
        <v>KORD MR12!_12Z-GFS</v>
      </c>
      <c r="EV21" s="59">
        <f ca="1">IFERROR(IF($C$12="C",RTD("ice.xl",,"*H",EU21,$C$5,"D",$K21,,,1),RTD("ice.xl",,"*H",EU21,$C$5,"D",$K21,,,1)*(9/5)+$C$14),"-")</f>
        <v>71.311999999999998</v>
      </c>
      <c r="EW21" s="102">
        <f t="shared" si="122"/>
        <v>13</v>
      </c>
      <c r="EX21" s="102" t="str">
        <f t="shared" si="113"/>
        <v>KORD MR13!_12Z-GFS</v>
      </c>
      <c r="EY21" s="59">
        <f ca="1">IFERROR(IF($C$12="C",RTD("ice.xl",,"*H",EX21,$C$5,"D",$K21,,,1),RTD("ice.xl",,"*H",EX21,$C$5,"D",$K21,,,1)*(9/5)+$C$14),"-")</f>
        <v>75.847999999999999</v>
      </c>
      <c r="EZ21" s="102">
        <f t="shared" si="114"/>
        <v>14</v>
      </c>
      <c r="FA21" s="102" t="str">
        <f t="shared" si="105"/>
        <v>KORD MR14!_12Z-GFS</v>
      </c>
      <c r="FB21" s="59">
        <f ca="1">IFERROR(IF($C$12="C",RTD("ice.xl",,"*H",FA21,$C$5,"D",$K21,,,1),RTD("ice.xl",,"*H",FA21,$C$5,"D",$K21,,,1)*(9/5)+$C$14),"-")</f>
        <v>78.512</v>
      </c>
      <c r="FC21" s="102">
        <f t="shared" si="106"/>
        <v>15</v>
      </c>
      <c r="FD21" s="102" t="str">
        <f t="shared" si="99"/>
        <v>KORD MR15!_12Z-GFS</v>
      </c>
      <c r="FE21" s="107">
        <f ca="1">IFERROR(IF($C$12="C",RTD("ice.xl",,"*H",FD21,$C$5,"D",$K21,,,1),RTD("ice.xl",,"*H",FD21,$C$5,"D",$K21,,,1)*(9/5)+$C$14),"-")</f>
        <v>74.623999999999995</v>
      </c>
      <c r="FH21" s="55">
        <v>0</v>
      </c>
      <c r="FI21" s="55" t="str">
        <f t="shared" ref="FI21:FI49" si="225">$C$10&amp;" "&amp;"MR"&amp;FH21&amp;"!_"&amp;$FH$3</f>
        <v>KORD MR0!_18Z-GFS</v>
      </c>
      <c r="FJ21" s="106">
        <f ca="1">IFERROR(IF($C$12="C",RTD("ice.xl",,"*H",FI21,$C$5,"D",$K21,,,1),RTD("ice.xl",,"*H",FI21,$C$5,"D",$K21,,,1)*(9/5)+$C$14),"-")</f>
        <v>77.072000000000003</v>
      </c>
      <c r="FK21" s="102">
        <f>FK20+1</f>
        <v>1</v>
      </c>
      <c r="FL21" s="102" t="str">
        <f t="shared" si="218"/>
        <v>KORD MR1!_18Z-GFS</v>
      </c>
      <c r="FM21" s="59">
        <f ca="1">IFERROR(IF($C$12="C",RTD("ice.xl",,"*H",FL21,$C$5,"D",$K21,,,1),RTD("ice.xl",,"*H",FL21,$C$5,"D",$K21,,,1)*(9/5)+$C$14),"-")</f>
        <v>77.198000000000008</v>
      </c>
      <c r="FN21" s="102">
        <f t="shared" ref="FN21:FN51" si="226">FN20+1</f>
        <v>2</v>
      </c>
      <c r="FO21" s="102" t="str">
        <f t="shared" si="213"/>
        <v>KORD MR2!_18Z-GFS</v>
      </c>
      <c r="FP21" s="59">
        <f ca="1">IFERROR(IF($C$12="C",RTD("ice.xl",,"*H",FO21,$C$5,"D",$K21,,,1),RTD("ice.xl",,"*H",FO21,$C$5,"D",$K21,,,1)*(9/5)+$C$14),"-")</f>
        <v>76.153999999999996</v>
      </c>
      <c r="FQ21" s="102">
        <f t="shared" si="214"/>
        <v>3</v>
      </c>
      <c r="FR21" s="102" t="str">
        <f t="shared" si="204"/>
        <v>KORD MR3!_18Z-GFS</v>
      </c>
      <c r="FS21" s="59">
        <f ca="1">IFERROR(IF($C$12="C",RTD("ice.xl",,"*H",FR21,$C$5,"D",$K21,,,1),RTD("ice.xl",,"*H",FR21,$C$5,"D",$K21,,,1)*(9/5)+$C$14),"-")</f>
        <v>75.757999999999996</v>
      </c>
      <c r="FT21" s="102">
        <f t="shared" si="205"/>
        <v>4</v>
      </c>
      <c r="FU21" s="102" t="str">
        <f t="shared" si="195"/>
        <v>KORD MR4!_18Z-GFS</v>
      </c>
      <c r="FV21" s="59">
        <f ca="1">IFERROR(IF($C$12="C",RTD("ice.xl",,"*H",FU21,$C$5,"D",$K21,,,1),RTD("ice.xl",,"*H",FU21,$C$5,"D",$K21,,,1)*(9/5)+$C$14),"-")</f>
        <v>75.77600000000001</v>
      </c>
      <c r="FW21" s="102">
        <f t="shared" si="196"/>
        <v>5</v>
      </c>
      <c r="FX21" s="102" t="str">
        <f t="shared" si="186"/>
        <v>KORD MR5!_18Z-GFS</v>
      </c>
      <c r="FY21" s="59">
        <f ca="1">IFERROR(IF($C$12="C",RTD("ice.xl",,"*H",FX21,$C$5,"D",$K21,,,1),RTD("ice.xl",,"*H",FX21,$C$5,"D",$K21,,,1)*(9/5)+$C$14),"-")</f>
        <v>75.164000000000001</v>
      </c>
      <c r="FZ21" s="102">
        <f t="shared" si="187"/>
        <v>6</v>
      </c>
      <c r="GA21" s="102" t="str">
        <f t="shared" si="177"/>
        <v>KORD MR6!_18Z-GFS</v>
      </c>
      <c r="GB21" s="59">
        <f ca="1">IFERROR(IF($C$12="C",RTD("ice.xl",,"*H",GA21,$C$5,"D",$K21,,,1),RTD("ice.xl",,"*H",GA21,$C$5,"D",$K21,,,1)*(9/5)+$C$14),"-")</f>
        <v>77.09</v>
      </c>
      <c r="GC21" s="102">
        <f t="shared" si="178"/>
        <v>7</v>
      </c>
      <c r="GD21" s="102" t="str">
        <f t="shared" si="168"/>
        <v>KORD MR7!_18Z-GFS</v>
      </c>
      <c r="GE21" s="59">
        <f ca="1">IFERROR(IF($C$12="C",RTD("ice.xl",,"*H",GD21,$C$5,"D",$K21,,,1),RTD("ice.xl",,"*H",GD21,$C$5,"D",$K21,,,1)*(9/5)+$C$14),"-")</f>
        <v>78.116</v>
      </c>
      <c r="GF21" s="102">
        <f t="shared" si="169"/>
        <v>8</v>
      </c>
      <c r="GG21" s="102" t="str">
        <f t="shared" si="159"/>
        <v>KORD MR8!_18Z-GFS</v>
      </c>
      <c r="GH21" s="59">
        <f ca="1">IFERROR(IF($C$12="C",RTD("ice.xl",,"*H",GG21,$C$5,"D",$K21,,,1),RTD("ice.xl",,"*H",GG21,$C$5,"D",$K21,,,1)*(9/5)+$C$14),"-")</f>
        <v>68.954000000000008</v>
      </c>
      <c r="GI21" s="102">
        <f t="shared" si="160"/>
        <v>9</v>
      </c>
      <c r="GJ21" s="102" t="str">
        <f t="shared" si="150"/>
        <v>KORD MR9!_18Z-GFS</v>
      </c>
      <c r="GK21" s="59">
        <f ca="1">IFERROR(IF($C$12="C",RTD("ice.xl",,"*H",GJ21,$C$5,"D",$K21,,,1),RTD("ice.xl",,"*H",GJ21,$C$5,"D",$K21,,,1)*(9/5)+$C$14),"-")</f>
        <v>71.384</v>
      </c>
      <c r="GL21" s="102">
        <f t="shared" si="151"/>
        <v>10</v>
      </c>
      <c r="GM21" s="102" t="str">
        <f t="shared" si="141"/>
        <v>KORD MR10!_18Z-GFS</v>
      </c>
      <c r="GN21" s="59">
        <f ca="1">IFERROR(IF($C$12="C",RTD("ice.xl",,"*H",GM21,$C$5,"D",$K21,,,1),RTD("ice.xl",,"*H",GM21,$C$5,"D",$K21,,,1)*(9/5)+$C$14),"-")</f>
        <v>66.271999999999991</v>
      </c>
      <c r="GO21" s="102">
        <f t="shared" si="142"/>
        <v>11</v>
      </c>
      <c r="GP21" s="102" t="str">
        <f t="shared" si="132"/>
        <v>KORD MR11!_18Z-GFS</v>
      </c>
      <c r="GQ21" s="59">
        <f ca="1">IFERROR(IF($C$12="C",RTD("ice.xl",,"*H",GP21,$C$5,"D",$K21,,,1),RTD("ice.xl",,"*H",GP21,$C$5,"D",$K21,,,1)*(9/5)+$C$14),"-")</f>
        <v>75.956000000000003</v>
      </c>
      <c r="GR21" s="102">
        <f t="shared" si="133"/>
        <v>12</v>
      </c>
      <c r="GS21" s="102" t="str">
        <f t="shared" si="123"/>
        <v>KORD MR12!_18Z-GFS</v>
      </c>
      <c r="GT21" s="59">
        <f ca="1">IFERROR(IF($C$12="C",RTD("ice.xl",,"*H",GS21,$C$5,"D",$K21,,,1),RTD("ice.xl",,"*H",GS21,$C$5,"D",$K21,,,1)*(9/5)+$C$14),"-")</f>
        <v>79.664000000000001</v>
      </c>
      <c r="GU21" s="102">
        <f t="shared" si="124"/>
        <v>13</v>
      </c>
      <c r="GV21" s="102" t="str">
        <f t="shared" si="115"/>
        <v>KORD MR13!_18Z-GFS</v>
      </c>
      <c r="GW21" s="59">
        <f ca="1">IFERROR(IF($C$12="C",RTD("ice.xl",,"*H",GV21,$C$5,"D",$K21,,,1),RTD("ice.xl",,"*H",GV21,$C$5,"D",$K21,,,1)*(9/5)+$C$14),"-")</f>
        <v>69.835999999999999</v>
      </c>
      <c r="GX21" s="102">
        <f t="shared" si="116"/>
        <v>14</v>
      </c>
      <c r="GY21" s="102" t="str">
        <f t="shared" si="107"/>
        <v>KORD MR14!_18Z-GFS</v>
      </c>
      <c r="GZ21" s="59">
        <f ca="1">IFERROR(IF($C$12="C",RTD("ice.xl",,"*H",GY21,$C$5,"D",$K21,,,1),RTD("ice.xl",,"*H",GY21,$C$5,"D",$K21,,,1)*(9/5)+$C$14),"-")</f>
        <v>70.304000000000002</v>
      </c>
      <c r="HA21" s="102">
        <f t="shared" si="108"/>
        <v>15</v>
      </c>
      <c r="HB21" s="102" t="str">
        <f t="shared" si="100"/>
        <v>KORD MR15!_18Z-GFS</v>
      </c>
      <c r="HC21" s="107">
        <f ca="1">IFERROR(IF($C$12="C",RTD("ice.xl",,"*H",HB21,$C$5,"D",$K21,,,1),RTD("ice.xl",,"*H",HB21,$C$5,"D",$K21,,,1)*(9/5)+$C$14),"-")</f>
        <v>75.092000000000013</v>
      </c>
    </row>
    <row r="22" spans="6:211" x14ac:dyDescent="0.35">
      <c r="F22" s="27">
        <v>1</v>
      </c>
      <c r="G22" s="27">
        <f t="shared" ref="G22:G51" si="227">IF(F22&lt;=$C$13,1,0)</f>
        <v>1</v>
      </c>
      <c r="H22" s="131">
        <f ca="1">RTD("ice.xl", , "*H",$C$4,$L$4, "D",$K22, , , -1)</f>
        <v>23.083300000000001</v>
      </c>
      <c r="I22" s="18"/>
      <c r="J22" s="56"/>
      <c r="K22" s="163">
        <f t="shared" ca="1" si="95"/>
        <v>44791</v>
      </c>
      <c r="L22" s="356">
        <f t="shared" ca="1" si="96"/>
        <v>73.549940000000007</v>
      </c>
      <c r="N22" s="53">
        <f>N21+1</f>
        <v>1</v>
      </c>
      <c r="O22" s="358" t="str">
        <f t="shared" si="219"/>
        <v>KORD MR1!_00Z-GFS</v>
      </c>
      <c r="P22" s="108">
        <f ca="1">IFERROR(IF($C$12="C",RTD("ice.xl",,"*H",O22,$C$5,"D",$K22,,,1),RTD("ice.xl",,"*H",O22,$C$5,"D",$K22,,,1)*(9/5)+$C$14),"-")</f>
        <v>72.716000000000008</v>
      </c>
      <c r="Q22" s="101">
        <f t="shared" ref="Q22:Q51" si="228">Q21+1</f>
        <v>2</v>
      </c>
      <c r="R22" s="101" t="str">
        <f t="shared" si="215"/>
        <v>KORD MR2!_00Z-GFS</v>
      </c>
      <c r="S22" s="58">
        <f ca="1">IFERROR(IF($C$12="C",RTD("ice.xl",,"*H",R22,$C$5,"D",$K22,,,1),RTD("ice.xl",,"*H",R22,$C$5,"D",$K22,,,1)*(9/5)+$C$14),"-")</f>
        <v>72.608000000000004</v>
      </c>
      <c r="T22" s="101">
        <f t="shared" si="220"/>
        <v>3</v>
      </c>
      <c r="U22" s="101" t="str">
        <f t="shared" si="207"/>
        <v>KORD MR3!_00Z-GFS</v>
      </c>
      <c r="V22" s="58">
        <f ca="1">IFERROR(IF($C$12="C",RTD("ice.xl",,"*H",U22,$C$5,"D",$K22,,,1),RTD("ice.xl",,"*H",U22,$C$5,"D",$K22,,,1)*(9/5)+$C$14),"-")</f>
        <v>73.22</v>
      </c>
      <c r="W22" s="101">
        <f t="shared" si="208"/>
        <v>4</v>
      </c>
      <c r="X22" s="101" t="str">
        <f t="shared" si="198"/>
        <v>KORD MR4!_00Z-GFS</v>
      </c>
      <c r="Y22" s="58">
        <f ca="1">IFERROR(IF($C$12="C",RTD("ice.xl",,"*H",X22,$C$5,"D",$K22,,,1),RTD("ice.xl",,"*H",X22,$C$5,"D",$K22,,,1)*(9/5)+$C$14),"-")</f>
        <v>73.472000000000008</v>
      </c>
      <c r="Z22" s="101">
        <f t="shared" si="199"/>
        <v>5</v>
      </c>
      <c r="AA22" s="101" t="str">
        <f t="shared" si="189"/>
        <v>KORD MR5!_00Z-GFS</v>
      </c>
      <c r="AB22" s="58">
        <f ca="1">IFERROR(IF($C$12="C",RTD("ice.xl",,"*H",AA22,$C$5,"D",$K22,,,1),RTD("ice.xl",,"*H",AA22,$C$5,"D",$K22,,,1)*(9/5)+$C$14),"-")</f>
        <v>72.75200000000001</v>
      </c>
      <c r="AC22" s="101">
        <f t="shared" si="190"/>
        <v>6</v>
      </c>
      <c r="AD22" s="101" t="str">
        <f t="shared" si="180"/>
        <v>KORD MR6!_00Z-GFS</v>
      </c>
      <c r="AE22" s="58">
        <f ca="1">IFERROR(IF($C$12="C",RTD("ice.xl",,"*H",AD22,$C$5,"D",$K22,,,1),RTD("ice.xl",,"*H",AD22,$C$5,"D",$K22,,,1)*(9/5)+$C$14),"-")</f>
        <v>75.38</v>
      </c>
      <c r="AF22" s="101">
        <f t="shared" si="181"/>
        <v>7</v>
      </c>
      <c r="AG22" s="101" t="str">
        <f t="shared" si="171"/>
        <v>KORD MR7!_00Z-GFS</v>
      </c>
      <c r="AH22" s="58">
        <f ca="1">IFERROR(IF($C$12="C",RTD("ice.xl",,"*H",AG22,$C$5,"D",$K22,,,1),RTD("ice.xl",,"*H",AG22,$C$5,"D",$K22,,,1)*(9/5)+$C$14),"-")</f>
        <v>69.152000000000001</v>
      </c>
      <c r="AI22" s="101">
        <f t="shared" si="172"/>
        <v>8</v>
      </c>
      <c r="AJ22" s="101" t="str">
        <f t="shared" si="162"/>
        <v>KORD MR8!_00Z-GFS</v>
      </c>
      <c r="AK22" s="58">
        <f ca="1">IFERROR(IF($C$12="C",RTD("ice.xl",,"*H",AJ22,$C$5,"D",$K22,,,1),RTD("ice.xl",,"*H",AJ22,$C$5,"D",$K22,,,1)*(9/5)+$C$14),"-")</f>
        <v>73.292000000000002</v>
      </c>
      <c r="AL22" s="101">
        <f t="shared" si="163"/>
        <v>9</v>
      </c>
      <c r="AM22" s="101" t="str">
        <f t="shared" si="153"/>
        <v>KORD MR9!_00Z-GFS</v>
      </c>
      <c r="AN22" s="58">
        <f ca="1">IFERROR(IF($C$12="C",RTD("ice.xl",,"*H",AM22,$C$5,"D",$K22,,,1),RTD("ice.xl",,"*H",AM22,$C$5,"D",$K22,,,1)*(9/5)+$C$14),"-")</f>
        <v>69.943999999999988</v>
      </c>
      <c r="AO22" s="101">
        <f t="shared" si="154"/>
        <v>10</v>
      </c>
      <c r="AP22" s="101" t="str">
        <f t="shared" si="144"/>
        <v>KORD MR10!_00Z-GFS</v>
      </c>
      <c r="AQ22" s="58">
        <f ca="1">IFERROR(IF($C$12="C",RTD("ice.xl",,"*H",AP22,$C$5,"D",$K22,,,1),RTD("ice.xl",,"*H",AP22,$C$5,"D",$K22,,,1)*(9/5)+$C$14),"-")</f>
        <v>70.231999999999999</v>
      </c>
      <c r="AR22" s="101">
        <f t="shared" si="145"/>
        <v>11</v>
      </c>
      <c r="AS22" s="101" t="str">
        <f t="shared" si="135"/>
        <v>KORD MR11!_00Z-GFS</v>
      </c>
      <c r="AT22" s="58">
        <f ca="1">IFERROR(IF($C$12="C",RTD("ice.xl",,"*H",AS22,$C$5,"D",$K22,,,1),RTD("ice.xl",,"*H",AS22,$C$5,"D",$K22,,,1)*(9/5)+$C$14),"-")</f>
        <v>77.539999999999992</v>
      </c>
      <c r="AU22" s="101">
        <f t="shared" si="136"/>
        <v>12</v>
      </c>
      <c r="AV22" s="101" t="str">
        <f t="shared" si="126"/>
        <v>KORD MR12!_00Z-GFS</v>
      </c>
      <c r="AW22" s="58">
        <f ca="1">IFERROR(IF($C$12="C",RTD("ice.xl",,"*H",AV22,$C$5,"D",$K22,,,1),RTD("ice.xl",,"*H",AV22,$C$5,"D",$K22,,,1)*(9/5)+$C$14),"-")</f>
        <v>74.39</v>
      </c>
      <c r="AX22" s="101">
        <f t="shared" si="127"/>
        <v>13</v>
      </c>
      <c r="AY22" s="101" t="str">
        <f t="shared" si="117"/>
        <v>KORD MR13!_00Z-GFS</v>
      </c>
      <c r="AZ22" s="58">
        <f ca="1">IFERROR(IF($C$12="C",RTD("ice.xl",,"*H",AY22,$C$5,"D",$K22,,,1),RTD("ice.xl",,"*H",AY22,$C$5,"D",$K22,,,1)*(9/5)+$C$14),"-")</f>
        <v>76.099999999999994</v>
      </c>
      <c r="BA22" s="101">
        <f t="shared" si="118"/>
        <v>14</v>
      </c>
      <c r="BB22" s="101" t="str">
        <f t="shared" si="109"/>
        <v>KORD MR14!_00Z-GFS</v>
      </c>
      <c r="BC22" s="58">
        <f ca="1">IFERROR(IF($C$12="C",RTD("ice.xl",,"*H",BB22,$C$5,"D",$K22,,,1),RTD("ice.xl",,"*H",BB22,$C$5,"D",$K22,,,1)*(9/5)+$C$14),"-")</f>
        <v>77.144000000000005</v>
      </c>
      <c r="BD22" s="101">
        <f t="shared" si="110"/>
        <v>15</v>
      </c>
      <c r="BE22" s="101" t="str">
        <f t="shared" si="101"/>
        <v>KORD MR15!_00Z-GFS</v>
      </c>
      <c r="BF22" s="58">
        <f ca="1">IFERROR(IF($C$12="C",RTD("ice.xl",,"*H",BE22,$C$5,"D",$K22,,,1),RTD("ice.xl",,"*H",BE22,$C$5,"D",$K22,,,1)*(9/5)+$C$14),"-")</f>
        <v>71.06</v>
      </c>
      <c r="BG22" s="101">
        <f t="shared" si="102"/>
        <v>16</v>
      </c>
      <c r="BH22" s="101" t="str">
        <f t="shared" si="97"/>
        <v>KORD MR16!_00Z-GFS</v>
      </c>
      <c r="BI22" s="105">
        <f ca="1">IFERROR(IF($C$12="C",RTD("ice.xl",,"*H",BH22,$C$5,"D",$K22,,,1),RTD("ice.xl",,"*H",BH22,$C$5,"D",$K22,,,1)*(9/5)+$C$14),"-")</f>
        <v>80.635999999999996</v>
      </c>
      <c r="BL22" s="53">
        <f>BL21+1</f>
        <v>1</v>
      </c>
      <c r="BM22" s="53" t="str">
        <f t="shared" si="221"/>
        <v>KORD MR1!_06Z-GFS</v>
      </c>
      <c r="BN22" s="108">
        <f ca="1">IFERROR(IF($C$12="C",RTD("ice.xl",,"*H",BM22,$C$5,"D",$K22,,,1),RTD("ice.xl",,"*H",BM22,$C$5,"D",$K22,,,1)*(9/5)+$C$14),"-")</f>
        <v>73.22</v>
      </c>
      <c r="BO22" s="101">
        <f t="shared" ref="BO22:BO51" si="229">BO21+1</f>
        <v>2</v>
      </c>
      <c r="BP22" s="101" t="str">
        <f t="shared" si="216"/>
        <v>KORD MR2!_06Z-GFS</v>
      </c>
      <c r="BQ22" s="58">
        <f ca="1">IFERROR(IF($C$12="C",RTD("ice.xl",,"*H",BP22,$C$5,"D",$K22,,,1),RTD("ice.xl",,"*H",BP22,$C$5,"D",$K22,,,1)*(9/5)+$C$14),"-")</f>
        <v>72.968000000000004</v>
      </c>
      <c r="BR22" s="101">
        <f t="shared" si="222"/>
        <v>3</v>
      </c>
      <c r="BS22" s="101" t="str">
        <f t="shared" si="209"/>
        <v>KORD MR3!_06Z-GFS</v>
      </c>
      <c r="BT22" s="58">
        <f ca="1">IFERROR(IF($C$12="C",RTD("ice.xl",,"*H",BS22,$C$5,"D",$K22,,,1),RTD("ice.xl",,"*H",BS22,$C$5,"D",$K22,,,1)*(9/5)+$C$14),"-")</f>
        <v>72.572000000000003</v>
      </c>
      <c r="BU22" s="101">
        <f t="shared" si="210"/>
        <v>4</v>
      </c>
      <c r="BV22" s="101" t="str">
        <f t="shared" si="200"/>
        <v>KORD MR4!_06Z-GFS</v>
      </c>
      <c r="BW22" s="58">
        <f ca="1">IFERROR(IF($C$12="C",RTD("ice.xl",,"*H",BV22,$C$5,"D",$K22,,,1),RTD("ice.xl",,"*H",BV22,$C$5,"D",$K22,,,1)*(9/5)+$C$14),"-")</f>
        <v>72.968000000000004</v>
      </c>
      <c r="BX22" s="101">
        <f t="shared" si="201"/>
        <v>5</v>
      </c>
      <c r="BY22" s="101" t="str">
        <f t="shared" si="191"/>
        <v>KORD MR5!_06Z-GFS</v>
      </c>
      <c r="BZ22" s="58">
        <f ca="1">IFERROR(IF($C$12="C",RTD("ice.xl",,"*H",BY22,$C$5,"D",$K22,,,1),RTD("ice.xl",,"*H",BY22,$C$5,"D",$K22,,,1)*(9/5)+$C$14),"-")</f>
        <v>73.688000000000002</v>
      </c>
      <c r="CA22" s="101">
        <f t="shared" si="192"/>
        <v>6</v>
      </c>
      <c r="CB22" s="101" t="str">
        <f t="shared" si="182"/>
        <v>KORD MR6!_06Z-GFS</v>
      </c>
      <c r="CC22" s="58">
        <f ca="1">IFERROR(IF($C$12="C",RTD("ice.xl",,"*H",CB22,$C$5,"D",$K22,,,1),RTD("ice.xl",,"*H",CB22,$C$5,"D",$K22,,,1)*(9/5)+$C$14),"-")</f>
        <v>73.292000000000002</v>
      </c>
      <c r="CD22" s="101">
        <f t="shared" si="183"/>
        <v>7</v>
      </c>
      <c r="CE22" s="101" t="str">
        <f t="shared" si="173"/>
        <v>KORD MR7!_06Z-GFS</v>
      </c>
      <c r="CF22" s="58">
        <f ca="1">IFERROR(IF($C$12="C",RTD("ice.xl",,"*H",CE22,$C$5,"D",$K22,,,1),RTD("ice.xl",,"*H",CE22,$C$5,"D",$K22,,,1)*(9/5)+$C$14),"-")</f>
        <v>75.47</v>
      </c>
      <c r="CG22" s="101">
        <f t="shared" si="174"/>
        <v>8</v>
      </c>
      <c r="CH22" s="101" t="str">
        <f t="shared" si="164"/>
        <v>KORD MR8!_06Z-GFS</v>
      </c>
      <c r="CI22" s="58">
        <f ca="1">IFERROR(IF($C$12="C",RTD("ice.xl",,"*H",CH22,$C$5,"D",$K22,,,1),RTD("ice.xl",,"*H",CH22,$C$5,"D",$K22,,,1)*(9/5)+$C$14),"-")</f>
        <v>71.42</v>
      </c>
      <c r="CJ22" s="101">
        <f t="shared" si="165"/>
        <v>9</v>
      </c>
      <c r="CK22" s="101" t="str">
        <f t="shared" si="155"/>
        <v>KORD MR9!_06Z-GFS</v>
      </c>
      <c r="CL22" s="58">
        <f ca="1">IFERROR(IF($C$12="C",RTD("ice.xl",,"*H",CK22,$C$5,"D",$K22,,,1),RTD("ice.xl",,"*H",CK22,$C$5,"D",$K22,,,1)*(9/5)+$C$14),"-")</f>
        <v>70.538000000000011</v>
      </c>
      <c r="CM22" s="101">
        <f t="shared" si="156"/>
        <v>10</v>
      </c>
      <c r="CN22" s="101" t="str">
        <f t="shared" si="146"/>
        <v>KORD MR10!_06Z-GFS</v>
      </c>
      <c r="CO22" s="58">
        <f ca="1">IFERROR(IF($C$12="C",RTD("ice.xl",,"*H",CN22,$C$5,"D",$K22,,,1),RTD("ice.xl",,"*H",CN22,$C$5,"D",$K22,,,1)*(9/5)+$C$14),"-")</f>
        <v>69.475999999999999</v>
      </c>
      <c r="CP22" s="101">
        <f t="shared" si="147"/>
        <v>11</v>
      </c>
      <c r="CQ22" s="101" t="str">
        <f t="shared" si="137"/>
        <v>KORD MR11!_06Z-GFS</v>
      </c>
      <c r="CR22" s="58">
        <f ca="1">IFERROR(IF($C$12="C",RTD("ice.xl",,"*H",CQ22,$C$5,"D",$K22,,,1),RTD("ice.xl",,"*H",CQ22,$C$5,"D",$K22,,,1)*(9/5)+$C$14),"-")</f>
        <v>73.813999999999993</v>
      </c>
      <c r="CS22" s="101">
        <f t="shared" si="138"/>
        <v>12</v>
      </c>
      <c r="CT22" s="101" t="str">
        <f t="shared" si="128"/>
        <v>KORD MR12!_06Z-GFS</v>
      </c>
      <c r="CU22" s="58">
        <f ca="1">IFERROR(IF($C$12="C",RTD("ice.xl",,"*H",CT22,$C$5,"D",$K22,,,1),RTD("ice.xl",,"*H",CT22,$C$5,"D",$K22,,,1)*(9/5)+$C$14),"-")</f>
        <v>69.097999999999999</v>
      </c>
      <c r="CV22" s="101">
        <f t="shared" si="129"/>
        <v>13</v>
      </c>
      <c r="CW22" s="101" t="str">
        <f t="shared" si="119"/>
        <v>KORD MR13!_06Z-GFS</v>
      </c>
      <c r="CX22" s="58">
        <f ca="1">IFERROR(IF($C$12="C",RTD("ice.xl",,"*H",CW22,$C$5,"D",$K22,,,1),RTD("ice.xl",,"*H",CW22,$C$5,"D",$K22,,,1)*(9/5)+$C$14),"-")</f>
        <v>70.807999999999993</v>
      </c>
      <c r="CY22" s="101">
        <f t="shared" si="120"/>
        <v>14</v>
      </c>
      <c r="CZ22" s="101" t="str">
        <f t="shared" si="111"/>
        <v>KORD MR14!_06Z-GFS</v>
      </c>
      <c r="DA22" s="58">
        <f ca="1">IFERROR(IF($C$12="C",RTD("ice.xl",,"*H",CZ22,$C$5,"D",$K22,,,1),RTD("ice.xl",,"*H",CZ22,$C$5,"D",$K22,,,1)*(9/5)+$C$14),"-")</f>
        <v>73.31</v>
      </c>
      <c r="DB22" s="101">
        <f t="shared" si="112"/>
        <v>15</v>
      </c>
      <c r="DC22" s="101" t="str">
        <f t="shared" si="103"/>
        <v>KORD MR15!_06Z-GFS</v>
      </c>
      <c r="DD22" s="58">
        <f ca="1">IFERROR(IF($C$12="C",RTD("ice.xl",,"*H",DC22,$C$5,"D",$K22,,,1),RTD("ice.xl",,"*H",DC22,$C$5,"D",$K22,,,1)*(9/5)+$C$14),"-")</f>
        <v>81.122</v>
      </c>
      <c r="DE22" s="101">
        <f t="shared" si="104"/>
        <v>16</v>
      </c>
      <c r="DF22" s="101" t="str">
        <f t="shared" si="98"/>
        <v>KORD MR16!_06Z-GFS</v>
      </c>
      <c r="DG22" s="105">
        <f ca="1">IFERROR(IF($C$12="C",RTD("ice.xl",,"*H",DF22,$C$5,"D",$K22,,,1),RTD("ice.xl",,"*H",DF22,$C$5,"D",$K22,,,1)*(9/5)+$C$14),"-")</f>
        <v>72.842000000000013</v>
      </c>
      <c r="DJ22" s="53">
        <f>DJ21+1</f>
        <v>1</v>
      </c>
      <c r="DK22" s="53" t="str">
        <f t="shared" si="223"/>
        <v>KORD MR1!_12Z-GFS</v>
      </c>
      <c r="DL22" s="108">
        <f ca="1">IFERROR(IF($C$12="C",RTD("ice.xl",,"*H",DK22,$C$5,"D",$K22,,,1),RTD("ice.xl",,"*H",DK22,$C$5,"D",$K22,,,1)*(9/5)+$C$14),"-")</f>
        <v>73.94</v>
      </c>
      <c r="DM22" s="101">
        <f t="shared" ref="DM22:DM51" si="230">DM21+1</f>
        <v>2</v>
      </c>
      <c r="DN22" s="101" t="str">
        <f t="shared" si="217"/>
        <v>KORD MR2!_12Z-GFS</v>
      </c>
      <c r="DO22" s="58">
        <f ca="1">IFERROR(IF($C$12="C",RTD("ice.xl",,"*H",DN22,$C$5,"D",$K22,,,1),RTD("ice.xl",,"*H",DN22,$C$5,"D",$K22,,,1)*(9/5)+$C$14),"-")</f>
        <v>72.86</v>
      </c>
      <c r="DP22" s="101">
        <f t="shared" si="224"/>
        <v>3</v>
      </c>
      <c r="DQ22" s="101" t="str">
        <f t="shared" si="211"/>
        <v>KORD MR3!_12Z-GFS</v>
      </c>
      <c r="DR22" s="58">
        <f ca="1">IFERROR(IF($C$12="C",RTD("ice.xl",,"*H",DQ22,$C$5,"D",$K22,,,1),RTD("ice.xl",,"*H",DQ22,$C$5,"D",$K22,,,1)*(9/5)+$C$14),"-")</f>
        <v>73.147999999999996</v>
      </c>
      <c r="DS22" s="101">
        <f t="shared" si="212"/>
        <v>4</v>
      </c>
      <c r="DT22" s="101" t="str">
        <f t="shared" si="202"/>
        <v>KORD MR4!_12Z-GFS</v>
      </c>
      <c r="DU22" s="58">
        <f ca="1">IFERROR(IF($C$12="C",RTD("ice.xl",,"*H",DT22,$C$5,"D",$K22,,,1),RTD("ice.xl",,"*H",DT22,$C$5,"D",$K22,,,1)*(9/5)+$C$14),"-")</f>
        <v>73.400000000000006</v>
      </c>
      <c r="DV22" s="101">
        <f t="shared" si="203"/>
        <v>5</v>
      </c>
      <c r="DW22" s="101" t="str">
        <f t="shared" si="193"/>
        <v>KORD MR5!_12Z-GFS</v>
      </c>
      <c r="DX22" s="58">
        <f ca="1">IFERROR(IF($C$12="C",RTD("ice.xl",,"*H",DW22,$C$5,"D",$K22,,,1),RTD("ice.xl",,"*H",DW22,$C$5,"D",$K22,,,1)*(9/5)+$C$14),"-")</f>
        <v>73.975999999999999</v>
      </c>
      <c r="DY22" s="101">
        <f t="shared" si="194"/>
        <v>6</v>
      </c>
      <c r="DZ22" s="101" t="str">
        <f t="shared" si="184"/>
        <v>KORD MR6!_12Z-GFS</v>
      </c>
      <c r="EA22" s="58">
        <f ca="1">IFERROR(IF($C$12="C",RTD("ice.xl",,"*H",DZ22,$C$5,"D",$K22,,,1),RTD("ice.xl",,"*H",DZ22,$C$5,"D",$K22,,,1)*(9/5)+$C$14),"-")</f>
        <v>73.31</v>
      </c>
      <c r="EB22" s="101">
        <f t="shared" si="185"/>
        <v>7</v>
      </c>
      <c r="EC22" s="101" t="str">
        <f t="shared" si="175"/>
        <v>KORD MR7!_12Z-GFS</v>
      </c>
      <c r="ED22" s="58">
        <f ca="1">IFERROR(IF($C$12="C",RTD("ice.xl",,"*H",EC22,$C$5,"D",$K22,,,1),RTD("ice.xl",,"*H",EC22,$C$5,"D",$K22,,,1)*(9/5)+$C$14),"-")</f>
        <v>72.968000000000004</v>
      </c>
      <c r="EE22" s="101">
        <f t="shared" si="176"/>
        <v>8</v>
      </c>
      <c r="EF22" s="101" t="str">
        <f t="shared" si="166"/>
        <v>KORD MR8!_12Z-GFS</v>
      </c>
      <c r="EG22" s="58">
        <f ca="1">IFERROR(IF($C$12="C",RTD("ice.xl",,"*H",EF22,$C$5,"D",$K22,,,1),RTD("ice.xl",,"*H",EF22,$C$5,"D",$K22,,,1)*(9/5)+$C$14),"-")</f>
        <v>73.346000000000004</v>
      </c>
      <c r="EH22" s="101">
        <f t="shared" si="167"/>
        <v>9</v>
      </c>
      <c r="EI22" s="101" t="str">
        <f t="shared" si="157"/>
        <v>KORD MR9!_12Z-GFS</v>
      </c>
      <c r="EJ22" s="58">
        <f ca="1">IFERROR(IF($C$12="C",RTD("ice.xl",,"*H",EI22,$C$5,"D",$K22,,,1),RTD("ice.xl",,"*H",EI22,$C$5,"D",$K22,,,1)*(9/5)+$C$14),"-")</f>
        <v>70.556000000000012</v>
      </c>
      <c r="EK22" s="101">
        <f t="shared" si="158"/>
        <v>10</v>
      </c>
      <c r="EL22" s="101" t="str">
        <f t="shared" si="148"/>
        <v>KORD MR10!_12Z-GFS</v>
      </c>
      <c r="EM22" s="58">
        <f ca="1">IFERROR(IF($C$12="C",RTD("ice.xl",,"*H",EL22,$C$5,"D",$K22,,,1),RTD("ice.xl",,"*H",EL22,$C$5,"D",$K22,,,1)*(9/5)+$C$14),"-")</f>
        <v>69.134</v>
      </c>
      <c r="EN22" s="101">
        <f t="shared" si="149"/>
        <v>11</v>
      </c>
      <c r="EO22" s="101" t="str">
        <f t="shared" si="139"/>
        <v>KORD MR11!_12Z-GFS</v>
      </c>
      <c r="EP22" s="58">
        <f ca="1">IFERROR(IF($C$12="C",RTD("ice.xl",,"*H",EO22,$C$5,"D",$K22,,,1),RTD("ice.xl",,"*H",EO22,$C$5,"D",$K22,,,1)*(9/5)+$C$14),"-")</f>
        <v>66.77600000000001</v>
      </c>
      <c r="EQ22" s="101">
        <f t="shared" si="140"/>
        <v>12</v>
      </c>
      <c r="ER22" s="101" t="str">
        <f t="shared" si="130"/>
        <v>KORD MR12!_12Z-GFS</v>
      </c>
      <c r="ES22" s="58">
        <f ca="1">IFERROR(IF($C$12="C",RTD("ice.xl",,"*H",ER22,$C$5,"D",$K22,,,1),RTD("ice.xl",,"*H",ER22,$C$5,"D",$K22,,,1)*(9/5)+$C$14),"-")</f>
        <v>71.240000000000009</v>
      </c>
      <c r="ET22" s="101">
        <f t="shared" si="131"/>
        <v>13</v>
      </c>
      <c r="EU22" s="101" t="str">
        <f t="shared" si="121"/>
        <v>KORD MR13!_12Z-GFS</v>
      </c>
      <c r="EV22" s="58">
        <f ca="1">IFERROR(IF($C$12="C",RTD("ice.xl",,"*H",EU22,$C$5,"D",$K22,,,1),RTD("ice.xl",,"*H",EU22,$C$5,"D",$K22,,,1)*(9/5)+$C$14),"-")</f>
        <v>71.456000000000003</v>
      </c>
      <c r="EW22" s="101">
        <f t="shared" si="122"/>
        <v>14</v>
      </c>
      <c r="EX22" s="101" t="str">
        <f t="shared" si="113"/>
        <v>KORD MR14!_12Z-GFS</v>
      </c>
      <c r="EY22" s="58">
        <f ca="1">IFERROR(IF($C$12="C",RTD("ice.xl",,"*H",EX22,$C$5,"D",$K22,,,1),RTD("ice.xl",,"*H",EX22,$C$5,"D",$K22,,,1)*(9/5)+$C$14),"-")</f>
        <v>76.891999999999996</v>
      </c>
      <c r="EZ22" s="101">
        <f t="shared" si="114"/>
        <v>15</v>
      </c>
      <c r="FA22" s="101" t="str">
        <f t="shared" si="105"/>
        <v>KORD MR15!_12Z-GFS</v>
      </c>
      <c r="FB22" s="58">
        <f ca="1">IFERROR(IF($C$12="C",RTD("ice.xl",,"*H",FA22,$C$5,"D",$K22,,,1),RTD("ice.xl",,"*H",FA22,$C$5,"D",$K22,,,1)*(9/5)+$C$14),"-")</f>
        <v>73.52600000000001</v>
      </c>
      <c r="FC22" s="101">
        <f t="shared" si="106"/>
        <v>16</v>
      </c>
      <c r="FD22" s="101" t="str">
        <f t="shared" si="99"/>
        <v>KORD MR16!_12Z-GFS</v>
      </c>
      <c r="FE22" s="105">
        <f ca="1">IFERROR(IF($C$12="C",RTD("ice.xl",,"*H",FD22,$C$5,"D",$K22,,,1),RTD("ice.xl",,"*H",FD22,$C$5,"D",$K22,,,1)*(9/5)+$C$14),"-")</f>
        <v>69.638000000000005</v>
      </c>
      <c r="FH22" s="53">
        <f>FH21+1</f>
        <v>1</v>
      </c>
      <c r="FI22" s="53" t="str">
        <f t="shared" si="225"/>
        <v>KORD MR1!_18Z-GFS</v>
      </c>
      <c r="FJ22" s="108">
        <f ca="1">IFERROR(IF($C$12="C",RTD("ice.xl",,"*H",FI22,$C$5,"D",$K22,,,1),RTD("ice.xl",,"*H",FI22,$C$5,"D",$K22,,,1)*(9/5)+$C$14),"-")</f>
        <v>72.355999999999995</v>
      </c>
      <c r="FK22" s="101">
        <f t="shared" ref="FK22:FK51" si="231">FK21+1</f>
        <v>2</v>
      </c>
      <c r="FL22" s="101" t="str">
        <f t="shared" si="218"/>
        <v>KORD MR2!_18Z-GFS</v>
      </c>
      <c r="FM22" s="58">
        <f ca="1">IFERROR(IF($C$12="C",RTD("ice.xl",,"*H",FL22,$C$5,"D",$K22,,,1),RTD("ice.xl",,"*H",FL22,$C$5,"D",$K22,,,1)*(9/5)+$C$14),"-")</f>
        <v>72.75200000000001</v>
      </c>
      <c r="FN22" s="101">
        <f t="shared" si="226"/>
        <v>3</v>
      </c>
      <c r="FO22" s="101" t="str">
        <f t="shared" si="213"/>
        <v>KORD MR3!_18Z-GFS</v>
      </c>
      <c r="FP22" s="58">
        <f ca="1">IFERROR(IF($C$12="C",RTD("ice.xl",,"*H",FO22,$C$5,"D",$K22,,,1),RTD("ice.xl",,"*H",FO22,$C$5,"D",$K22,,,1)*(9/5)+$C$14),"-")</f>
        <v>73.22</v>
      </c>
      <c r="FQ22" s="101">
        <f t="shared" si="214"/>
        <v>4</v>
      </c>
      <c r="FR22" s="101" t="str">
        <f t="shared" si="204"/>
        <v>KORD MR4!_18Z-GFS</v>
      </c>
      <c r="FS22" s="58">
        <f ca="1">IFERROR(IF($C$12="C",RTD("ice.xl",,"*H",FR22,$C$5,"D",$K22,,,1),RTD("ice.xl",,"*H",FR22,$C$5,"D",$K22,,,1)*(9/5)+$C$14),"-")</f>
        <v>73.795999999999992</v>
      </c>
      <c r="FT22" s="101">
        <f t="shared" si="205"/>
        <v>5</v>
      </c>
      <c r="FU22" s="101" t="str">
        <f t="shared" si="195"/>
        <v>KORD MR5!_18Z-GFS</v>
      </c>
      <c r="FV22" s="58">
        <f ca="1">IFERROR(IF($C$12="C",RTD("ice.xl",,"*H",FU22,$C$5,"D",$K22,,,1),RTD("ice.xl",,"*H",FU22,$C$5,"D",$K22,,,1)*(9/5)+$C$14),"-")</f>
        <v>73.111999999999995</v>
      </c>
      <c r="FW22" s="101">
        <f t="shared" si="196"/>
        <v>6</v>
      </c>
      <c r="FX22" s="101" t="str">
        <f t="shared" si="186"/>
        <v>KORD MR6!_18Z-GFS</v>
      </c>
      <c r="FY22" s="58">
        <f ca="1">IFERROR(IF($C$12="C",RTD("ice.xl",,"*H",FX22,$C$5,"D",$K22,,,1),RTD("ice.xl",,"*H",FX22,$C$5,"D",$K22,,,1)*(9/5)+$C$14),"-")</f>
        <v>73.111999999999995</v>
      </c>
      <c r="FZ22" s="101">
        <f t="shared" si="187"/>
        <v>7</v>
      </c>
      <c r="GA22" s="101" t="str">
        <f t="shared" si="177"/>
        <v>KORD MR7!_18Z-GFS</v>
      </c>
      <c r="GB22" s="58">
        <f ca="1">IFERROR(IF($C$12="C",RTD("ice.xl",,"*H",GA22,$C$5,"D",$K22,,,1),RTD("ice.xl",,"*H",GA22,$C$5,"D",$K22,,,1)*(9/5)+$C$14),"-")</f>
        <v>74.443999999999988</v>
      </c>
      <c r="GC22" s="101">
        <f t="shared" si="178"/>
        <v>8</v>
      </c>
      <c r="GD22" s="101" t="str">
        <f t="shared" si="168"/>
        <v>KORD MR8!_18Z-GFS</v>
      </c>
      <c r="GE22" s="58">
        <f ca="1">IFERROR(IF($C$12="C",RTD("ice.xl",,"*H",GD22,$C$5,"D",$K22,,,1),RTD("ice.xl",,"*H",GD22,$C$5,"D",$K22,,,1)*(9/5)+$C$14),"-")</f>
        <v>71.204000000000008</v>
      </c>
      <c r="GF22" s="101">
        <f t="shared" si="169"/>
        <v>9</v>
      </c>
      <c r="GG22" s="101" t="str">
        <f t="shared" si="159"/>
        <v>KORD MR9!_18Z-GFS</v>
      </c>
      <c r="GH22" s="58">
        <f ca="1">IFERROR(IF($C$12="C",RTD("ice.xl",,"*H",GG22,$C$5,"D",$K22,,,1),RTD("ice.xl",,"*H",GG22,$C$5,"D",$K22,,,1)*(9/5)+$C$14),"-")</f>
        <v>69.62</v>
      </c>
      <c r="GI22" s="101">
        <f t="shared" si="160"/>
        <v>10</v>
      </c>
      <c r="GJ22" s="101" t="str">
        <f t="shared" si="150"/>
        <v>KORD MR10!_18Z-GFS</v>
      </c>
      <c r="GK22" s="58">
        <f ca="1">IFERROR(IF($C$12="C",RTD("ice.xl",,"*H",GJ22,$C$5,"D",$K22,,,1),RTD("ice.xl",,"*H",GJ22,$C$5,"D",$K22,,,1)*(9/5)+$C$14),"-")</f>
        <v>67.855999999999995</v>
      </c>
      <c r="GL22" s="101">
        <f t="shared" si="151"/>
        <v>11</v>
      </c>
      <c r="GM22" s="101" t="str">
        <f t="shared" si="141"/>
        <v>KORD MR11!_18Z-GFS</v>
      </c>
      <c r="GN22" s="58">
        <f ca="1">IFERROR(IF($C$12="C",RTD("ice.xl",,"*H",GM22,$C$5,"D",$K22,,,1),RTD("ice.xl",,"*H",GM22,$C$5,"D",$K22,,,1)*(9/5)+$C$14),"-")</f>
        <v>71.888000000000005</v>
      </c>
      <c r="GO22" s="101">
        <f t="shared" si="142"/>
        <v>12</v>
      </c>
      <c r="GP22" s="101" t="str">
        <f t="shared" si="132"/>
        <v>KORD MR12!_18Z-GFS</v>
      </c>
      <c r="GQ22" s="58">
        <f ca="1">IFERROR(IF($C$12="C",RTD("ice.xl",,"*H",GP22,$C$5,"D",$K22,,,1),RTD("ice.xl",,"*H",GP22,$C$5,"D",$K22,,,1)*(9/5)+$C$14),"-")</f>
        <v>74.462000000000003</v>
      </c>
      <c r="GR22" s="101">
        <f t="shared" si="133"/>
        <v>13</v>
      </c>
      <c r="GS22" s="101" t="str">
        <f t="shared" si="123"/>
        <v>KORD MR13!_18Z-GFS</v>
      </c>
      <c r="GT22" s="58">
        <f ca="1">IFERROR(IF($C$12="C",RTD("ice.xl",,"*H",GS22,$C$5,"D",$K22,,,1),RTD("ice.xl",,"*H",GS22,$C$5,"D",$K22,,,1)*(9/5)+$C$14),"-")</f>
        <v>70.286000000000001</v>
      </c>
      <c r="GU22" s="101">
        <f t="shared" si="124"/>
        <v>14</v>
      </c>
      <c r="GV22" s="101" t="str">
        <f t="shared" si="115"/>
        <v>KORD MR14!_18Z-GFS</v>
      </c>
      <c r="GW22" s="58">
        <f ca="1">IFERROR(IF($C$12="C",RTD("ice.xl",,"*H",GV22,$C$5,"D",$K22,,,1),RTD("ice.xl",,"*H",GV22,$C$5,"D",$K22,,,1)*(9/5)+$C$14),"-")</f>
        <v>84.23599999999999</v>
      </c>
      <c r="GX22" s="101">
        <f t="shared" si="116"/>
        <v>15</v>
      </c>
      <c r="GY22" s="101" t="str">
        <f t="shared" si="107"/>
        <v>KORD MR15!_18Z-GFS</v>
      </c>
      <c r="GZ22" s="58">
        <f ca="1">IFERROR(IF($C$12="C",RTD("ice.xl",,"*H",GY22,$C$5,"D",$K22,,,1),RTD("ice.xl",,"*H",GY22,$C$5,"D",$K22,,,1)*(9/5)+$C$14),"-")</f>
        <v>79.448000000000008</v>
      </c>
      <c r="HA22" s="101">
        <f t="shared" si="108"/>
        <v>16</v>
      </c>
      <c r="HB22" s="101" t="str">
        <f t="shared" si="100"/>
        <v>KORD MR16!_18Z-GFS</v>
      </c>
      <c r="HC22" s="105">
        <f ca="1">IFERROR(IF($C$12="C",RTD("ice.xl",,"*H",HB22,$C$5,"D",$K22,,,1),RTD("ice.xl",,"*H",HB22,$C$5,"D",$K22,,,1)*(9/5)+$C$14),"-")</f>
        <v>87.98</v>
      </c>
    </row>
    <row r="23" spans="6:211" x14ac:dyDescent="0.35">
      <c r="F23" s="27">
        <v>2</v>
      </c>
      <c r="G23" s="27">
        <f t="shared" si="227"/>
        <v>1</v>
      </c>
      <c r="H23" s="131">
        <f ca="1">RTD("ice.xl", , "*H",$C$4,$L$4, "D",$K23, , , -1)</f>
        <v>22.273900000000001</v>
      </c>
      <c r="I23" s="18"/>
      <c r="J23" s="56"/>
      <c r="K23" s="163">
        <f t="shared" ca="1" si="95"/>
        <v>44790</v>
      </c>
      <c r="L23" s="356">
        <f t="shared" ca="1" si="96"/>
        <v>72.093019999999996</v>
      </c>
      <c r="N23" s="53">
        <f t="shared" ref="N23:N51" si="232">N22+1</f>
        <v>2</v>
      </c>
      <c r="O23" s="358" t="str">
        <f t="shared" si="219"/>
        <v>KORD MR2!_00Z-GFS</v>
      </c>
      <c r="P23" s="108">
        <f ca="1">IFERROR(IF($C$12="C",RTD("ice.xl",,"*H",O23,$C$5,"D",$K23,,,1),RTD("ice.xl",,"*H",O23,$C$5,"D",$K23,,,1)*(9/5)+$C$14),"-")</f>
        <v>71.978000000000009</v>
      </c>
      <c r="Q23" s="101">
        <f t="shared" si="228"/>
        <v>3</v>
      </c>
      <c r="R23" s="101" t="str">
        <f t="shared" si="215"/>
        <v>KORD MR3!_00Z-GFS</v>
      </c>
      <c r="S23" s="58">
        <f ca="1">IFERROR(IF($C$12="C",RTD("ice.xl",,"*H",R23,$C$5,"D",$K23,,,1),RTD("ice.xl",,"*H",R23,$C$5,"D",$K23,,,1)*(9/5)+$C$14),"-")</f>
        <v>72.518000000000001</v>
      </c>
      <c r="T23" s="101">
        <f t="shared" si="220"/>
        <v>4</v>
      </c>
      <c r="U23" s="101" t="str">
        <f t="shared" si="207"/>
        <v>KORD MR4!_00Z-GFS</v>
      </c>
      <c r="V23" s="58">
        <f ca="1">IFERROR(IF($C$12="C",RTD("ice.xl",,"*H",U23,$C$5,"D",$K23,,,1),RTD("ice.xl",,"*H",U23,$C$5,"D",$K23,,,1)*(9/5)+$C$14),"-")</f>
        <v>71.78</v>
      </c>
      <c r="W23" s="101">
        <f t="shared" si="208"/>
        <v>5</v>
      </c>
      <c r="X23" s="101" t="str">
        <f t="shared" si="198"/>
        <v>KORD MR5!_00Z-GFS</v>
      </c>
      <c r="Y23" s="58">
        <f ca="1">IFERROR(IF($C$12="C",RTD("ice.xl",,"*H",X23,$C$5,"D",$K23,,,1),RTD("ice.xl",,"*H",X23,$C$5,"D",$K23,,,1)*(9/5)+$C$14),"-")</f>
        <v>71.024000000000001</v>
      </c>
      <c r="Z23" s="101">
        <f t="shared" si="199"/>
        <v>6</v>
      </c>
      <c r="AA23" s="101" t="str">
        <f t="shared" si="189"/>
        <v>KORD MR6!_00Z-GFS</v>
      </c>
      <c r="AB23" s="58">
        <f ca="1">IFERROR(IF($C$12="C",RTD("ice.xl",,"*H",AA23,$C$5,"D",$K23,,,1),RTD("ice.xl",,"*H",AA23,$C$5,"D",$K23,,,1)*(9/5)+$C$14),"-")</f>
        <v>73.111999999999995</v>
      </c>
      <c r="AC23" s="101">
        <f t="shared" si="190"/>
        <v>7</v>
      </c>
      <c r="AD23" s="101" t="str">
        <f t="shared" si="180"/>
        <v>KORD MR7!_00Z-GFS</v>
      </c>
      <c r="AE23" s="58">
        <f ca="1">IFERROR(IF($C$12="C",RTD("ice.xl",,"*H",AD23,$C$5,"D",$K23,,,1),RTD("ice.xl",,"*H",AD23,$C$5,"D",$K23,,,1)*(9/5)+$C$14),"-")</f>
        <v>75.056000000000012</v>
      </c>
      <c r="AF23" s="101">
        <f t="shared" si="181"/>
        <v>8</v>
      </c>
      <c r="AG23" s="101" t="str">
        <f t="shared" si="171"/>
        <v>KORD MR8!_00Z-GFS</v>
      </c>
      <c r="AH23" s="58">
        <f ca="1">IFERROR(IF($C$12="C",RTD("ice.xl",,"*H",AG23,$C$5,"D",$K23,,,1),RTD("ice.xl",,"*H",AG23,$C$5,"D",$K23,,,1)*(9/5)+$C$14),"-")</f>
        <v>74.102000000000004</v>
      </c>
      <c r="AI23" s="101">
        <f t="shared" si="172"/>
        <v>9</v>
      </c>
      <c r="AJ23" s="101" t="str">
        <f t="shared" si="162"/>
        <v>KORD MR9!_00Z-GFS</v>
      </c>
      <c r="AK23" s="58">
        <f ca="1">IFERROR(IF($C$12="C",RTD("ice.xl",,"*H",AJ23,$C$5,"D",$K23,,,1),RTD("ice.xl",,"*H",AJ23,$C$5,"D",$K23,,,1)*(9/5)+$C$14),"-")</f>
        <v>67.604000000000013</v>
      </c>
      <c r="AL23" s="101">
        <f t="shared" si="163"/>
        <v>10</v>
      </c>
      <c r="AM23" s="101" t="str">
        <f t="shared" si="153"/>
        <v>KORD MR10!_00Z-GFS</v>
      </c>
      <c r="AN23" s="58">
        <f ca="1">IFERROR(IF($C$12="C",RTD("ice.xl",,"*H",AM23,$C$5,"D",$K23,,,1),RTD("ice.xl",,"*H",AM23,$C$5,"D",$K23,,,1)*(9/5)+$C$14),"-")</f>
        <v>72.266000000000005</v>
      </c>
      <c r="AO23" s="101">
        <f t="shared" si="154"/>
        <v>11</v>
      </c>
      <c r="AP23" s="101" t="str">
        <f t="shared" si="144"/>
        <v>KORD MR11!_00Z-GFS</v>
      </c>
      <c r="AQ23" s="58">
        <f ca="1">IFERROR(IF($C$12="C",RTD("ice.xl",,"*H",AP23,$C$5,"D",$K23,,,1),RTD("ice.xl",,"*H",AP23,$C$5,"D",$K23,,,1)*(9/5)+$C$14),"-")</f>
        <v>78.259999999999991</v>
      </c>
      <c r="AR23" s="101">
        <f t="shared" si="145"/>
        <v>12</v>
      </c>
      <c r="AS23" s="101" t="str">
        <f t="shared" si="135"/>
        <v>KORD MR12!_00Z-GFS</v>
      </c>
      <c r="AT23" s="58">
        <f ca="1">IFERROR(IF($C$12="C",RTD("ice.xl",,"*H",AS23,$C$5,"D",$K23,,,1),RTD("ice.xl",,"*H",AS23,$C$5,"D",$K23,,,1)*(9/5)+$C$14),"-")</f>
        <v>75.056000000000012</v>
      </c>
      <c r="AU23" s="101">
        <f t="shared" si="136"/>
        <v>13</v>
      </c>
      <c r="AV23" s="101" t="str">
        <f t="shared" si="126"/>
        <v>KORD MR13!_00Z-GFS</v>
      </c>
      <c r="AW23" s="58">
        <f ca="1">IFERROR(IF($C$12="C",RTD("ice.xl",,"*H",AV23,$C$5,"D",$K23,,,1),RTD("ice.xl",,"*H",AV23,$C$5,"D",$K23,,,1)*(9/5)+$C$14),"-")</f>
        <v>83.26400000000001</v>
      </c>
      <c r="AX23" s="101">
        <f t="shared" si="127"/>
        <v>14</v>
      </c>
      <c r="AY23" s="101" t="str">
        <f t="shared" si="117"/>
        <v>KORD MR14!_00Z-GFS</v>
      </c>
      <c r="AZ23" s="58">
        <f ca="1">IFERROR(IF($C$12="C",RTD("ice.xl",,"*H",AY23,$C$5,"D",$K23,,,1),RTD("ice.xl",,"*H",AY23,$C$5,"D",$K23,,,1)*(9/5)+$C$14),"-")</f>
        <v>73.921999999999997</v>
      </c>
      <c r="BA23" s="101">
        <f t="shared" si="118"/>
        <v>15</v>
      </c>
      <c r="BB23" s="101" t="str">
        <f t="shared" si="109"/>
        <v>KORD MR15!_00Z-GFS</v>
      </c>
      <c r="BC23" s="58">
        <f ca="1">IFERROR(IF($C$12="C",RTD("ice.xl",,"*H",BB23,$C$5,"D",$K23,,,1),RTD("ice.xl",,"*H",BB23,$C$5,"D",$K23,,,1)*(9/5)+$C$14),"-")</f>
        <v>78.313999999999993</v>
      </c>
      <c r="BD23" s="101">
        <f t="shared" si="110"/>
        <v>16</v>
      </c>
      <c r="BE23" s="101" t="str">
        <f t="shared" si="101"/>
        <v>KORD MR16!_00Z-GFS</v>
      </c>
      <c r="BF23" s="58">
        <f ca="1">IFERROR(IF($C$12="C",RTD("ice.xl",,"*H",BE23,$C$5,"D",$K23,,,1),RTD("ice.xl",,"*H",BE23,$C$5,"D",$K23,,,1)*(9/5)+$C$14),"-")</f>
        <v>76.891999999999996</v>
      </c>
      <c r="BG23" s="101">
        <f t="shared" si="102"/>
        <v>17</v>
      </c>
      <c r="BH23" s="101" t="str">
        <f t="shared" si="97"/>
        <v>KORD MR17!_00Z-GFS</v>
      </c>
      <c r="BI23" s="105">
        <f ca="1">IFERROR(IF($C$12="C",RTD("ice.xl",,"*H",BH23,$C$5,"D",$K23,,,1),RTD("ice.xl",,"*H",BH23,$C$5,"D",$K23,,,1)*(9/5)+$C$14),"-")</f>
        <v>77.018000000000001</v>
      </c>
      <c r="BL23" s="53">
        <f t="shared" ref="BL23:BL51" si="233">BL22+1</f>
        <v>2</v>
      </c>
      <c r="BM23" s="53" t="str">
        <f t="shared" si="221"/>
        <v>KORD MR2!_06Z-GFS</v>
      </c>
      <c r="BN23" s="108">
        <f ca="1">IFERROR(IF($C$12="C",RTD("ice.xl",,"*H",BM23,$C$5,"D",$K23,,,1),RTD("ice.xl",,"*H",BM23,$C$5,"D",$K23,,,1)*(9/5)+$C$14),"-")</f>
        <v>72.75200000000001</v>
      </c>
      <c r="BO23" s="101">
        <f t="shared" si="229"/>
        <v>3</v>
      </c>
      <c r="BP23" s="101" t="str">
        <f t="shared" si="216"/>
        <v>KORD MR3!_06Z-GFS</v>
      </c>
      <c r="BQ23" s="58">
        <f ca="1">IFERROR(IF($C$12="C",RTD("ice.xl",,"*H",BP23,$C$5,"D",$K23,,,1),RTD("ice.xl",,"*H",BP23,$C$5,"D",$K23,,,1)*(9/5)+$C$14),"-")</f>
        <v>72.01400000000001</v>
      </c>
      <c r="BR23" s="101">
        <f t="shared" si="222"/>
        <v>4</v>
      </c>
      <c r="BS23" s="101" t="str">
        <f t="shared" si="209"/>
        <v>KORD MR4!_06Z-GFS</v>
      </c>
      <c r="BT23" s="58">
        <f ca="1">IFERROR(IF($C$12="C",RTD("ice.xl",,"*H",BS23,$C$5,"D",$K23,,,1),RTD("ice.xl",,"*H",BS23,$C$5,"D",$K23,,,1)*(9/5)+$C$14),"-")</f>
        <v>72.14</v>
      </c>
      <c r="BU23" s="101">
        <f t="shared" si="210"/>
        <v>5</v>
      </c>
      <c r="BV23" s="101" t="str">
        <f t="shared" si="200"/>
        <v>KORD MR5!_06Z-GFS</v>
      </c>
      <c r="BW23" s="58">
        <f ca="1">IFERROR(IF($C$12="C",RTD("ice.xl",,"*H",BV23,$C$5,"D",$K23,,,1),RTD("ice.xl",,"*H",BV23,$C$5,"D",$K23,,,1)*(9/5)+$C$14),"-")</f>
        <v>71.924000000000007</v>
      </c>
      <c r="BX23" s="101">
        <f t="shared" si="201"/>
        <v>6</v>
      </c>
      <c r="BY23" s="101" t="str">
        <f t="shared" si="191"/>
        <v>KORD MR6!_06Z-GFS</v>
      </c>
      <c r="BZ23" s="58">
        <f ca="1">IFERROR(IF($C$12="C",RTD("ice.xl",,"*H",BY23,$C$5,"D",$K23,,,1),RTD("ice.xl",,"*H",BY23,$C$5,"D",$K23,,,1)*(9/5)+$C$14),"-")</f>
        <v>73.507999999999996</v>
      </c>
      <c r="CA23" s="101">
        <f t="shared" si="192"/>
        <v>7</v>
      </c>
      <c r="CB23" s="101" t="str">
        <f t="shared" si="182"/>
        <v>KORD MR7!_06Z-GFS</v>
      </c>
      <c r="CC23" s="58">
        <f ca="1">IFERROR(IF($C$12="C",RTD("ice.xl",,"*H",CB23,$C$5,"D",$K23,,,1),RTD("ice.xl",,"*H",CB23,$C$5,"D",$K23,,,1)*(9/5)+$C$14),"-")</f>
        <v>74.551999999999992</v>
      </c>
      <c r="CD23" s="101">
        <f t="shared" si="183"/>
        <v>8</v>
      </c>
      <c r="CE23" s="101" t="str">
        <f t="shared" si="173"/>
        <v>KORD MR8!_06Z-GFS</v>
      </c>
      <c r="CF23" s="58">
        <f ca="1">IFERROR(IF($C$12="C",RTD("ice.xl",,"*H",CE23,$C$5,"D",$K23,,,1),RTD("ice.xl",,"*H",CE23,$C$5,"D",$K23,,,1)*(9/5)+$C$14),"-")</f>
        <v>71.528000000000006</v>
      </c>
      <c r="CG23" s="101">
        <f t="shared" si="174"/>
        <v>9</v>
      </c>
      <c r="CH23" s="101" t="str">
        <f t="shared" si="164"/>
        <v>KORD MR9!_06Z-GFS</v>
      </c>
      <c r="CI23" s="58">
        <f ca="1">IFERROR(IF($C$12="C",RTD("ice.xl",,"*H",CH23,$C$5,"D",$K23,,,1),RTD("ice.xl",,"*H",CH23,$C$5,"D",$K23,,,1)*(9/5)+$C$14),"-")</f>
        <v>70.646000000000001</v>
      </c>
      <c r="CJ23" s="101">
        <f t="shared" si="165"/>
        <v>10</v>
      </c>
      <c r="CK23" s="101" t="str">
        <f t="shared" si="155"/>
        <v>KORD MR10!_06Z-GFS</v>
      </c>
      <c r="CL23" s="58">
        <f ca="1">IFERROR(IF($C$12="C",RTD("ice.xl",,"*H",CK23,$C$5,"D",$K23,,,1),RTD("ice.xl",,"*H",CK23,$C$5,"D",$K23,,,1)*(9/5)+$C$14),"-")</f>
        <v>70.177999999999997</v>
      </c>
      <c r="CM23" s="101">
        <f t="shared" si="156"/>
        <v>11</v>
      </c>
      <c r="CN23" s="101" t="str">
        <f t="shared" si="146"/>
        <v>KORD MR11!_06Z-GFS</v>
      </c>
      <c r="CO23" s="58">
        <f ca="1">IFERROR(IF($C$12="C",RTD("ice.xl",,"*H",CN23,$C$5,"D",$K23,,,1),RTD("ice.xl",,"*H",CN23,$C$5,"D",$K23,,,1)*(9/5)+$C$14),"-")</f>
        <v>75.02</v>
      </c>
      <c r="CP23" s="101">
        <f t="shared" si="147"/>
        <v>12</v>
      </c>
      <c r="CQ23" s="101" t="str">
        <f t="shared" si="137"/>
        <v>KORD MR12!_06Z-GFS</v>
      </c>
      <c r="CR23" s="58">
        <f ca="1">IFERROR(IF($C$12="C",RTD("ice.xl",,"*H",CQ23,$C$5,"D",$K23,,,1),RTD("ice.xl",,"*H",CQ23,$C$5,"D",$K23,,,1)*(9/5)+$C$14),"-")</f>
        <v>69.548000000000002</v>
      </c>
      <c r="CS23" s="101">
        <f t="shared" si="138"/>
        <v>13</v>
      </c>
      <c r="CT23" s="101" t="str">
        <f t="shared" si="128"/>
        <v>KORD MR13!_06Z-GFS</v>
      </c>
      <c r="CU23" s="58">
        <f ca="1">IFERROR(IF($C$12="C",RTD("ice.xl",,"*H",CT23,$C$5,"D",$K23,,,1),RTD("ice.xl",,"*H",CT23,$C$5,"D",$K23,,,1)*(9/5)+$C$14),"-")</f>
        <v>69.295999999999992</v>
      </c>
      <c r="CV23" s="101">
        <f t="shared" si="129"/>
        <v>14</v>
      </c>
      <c r="CW23" s="101" t="str">
        <f t="shared" si="119"/>
        <v>KORD MR14!_06Z-GFS</v>
      </c>
      <c r="CX23" s="58">
        <f ca="1">IFERROR(IF($C$12="C",RTD("ice.xl",,"*H",CW23,$C$5,"D",$K23,,,1),RTD("ice.xl",,"*H",CW23,$C$5,"D",$K23,,,1)*(9/5)+$C$14),"-")</f>
        <v>67.73</v>
      </c>
      <c r="CY23" s="101">
        <f t="shared" si="120"/>
        <v>15</v>
      </c>
      <c r="CZ23" s="101" t="str">
        <f t="shared" si="111"/>
        <v>KORD MR15!_06Z-GFS</v>
      </c>
      <c r="DA23" s="58">
        <f ca="1">IFERROR(IF($C$12="C",RTD("ice.xl",,"*H",CZ23,$C$5,"D",$K23,,,1),RTD("ice.xl",,"*H",CZ23,$C$5,"D",$K23,,,1)*(9/5)+$C$14),"-")</f>
        <v>80.024000000000001</v>
      </c>
      <c r="DB23" s="101">
        <f t="shared" si="112"/>
        <v>16</v>
      </c>
      <c r="DC23" s="101" t="str">
        <f t="shared" si="103"/>
        <v>KORD MR16!_06Z-GFS</v>
      </c>
      <c r="DD23" s="58">
        <f ca="1">IFERROR(IF($C$12="C",RTD("ice.xl",,"*H",DC23,$C$5,"D",$K23,,,1),RTD("ice.xl",,"*H",DC23,$C$5,"D",$K23,,,1)*(9/5)+$C$14),"-")</f>
        <v>78.854000000000013</v>
      </c>
      <c r="DE23" s="101">
        <f t="shared" si="104"/>
        <v>17</v>
      </c>
      <c r="DF23" s="101" t="str">
        <f t="shared" si="98"/>
        <v>KORD MR17!_06Z-GFS</v>
      </c>
      <c r="DG23" s="105">
        <f ca="1">IFERROR(IF($C$12="C",RTD("ice.xl",,"*H",DF23,$C$5,"D",$K23,,,1),RTD("ice.xl",,"*H",DF23,$C$5,"D",$K23,,,1)*(9/5)+$C$14),"-")</f>
        <v>82.111999999999995</v>
      </c>
      <c r="DJ23" s="53">
        <f t="shared" ref="DJ23:DJ51" si="234">DJ22+1</f>
        <v>2</v>
      </c>
      <c r="DK23" s="53" t="str">
        <f t="shared" si="223"/>
        <v>KORD MR2!_12Z-GFS</v>
      </c>
      <c r="DL23" s="108">
        <f ca="1">IFERROR(IF($C$12="C",RTD("ice.xl",,"*H",DK23,$C$5,"D",$K23,,,1),RTD("ice.xl",,"*H",DK23,$C$5,"D",$K23,,,1)*(9/5)+$C$14),"-")</f>
        <v>73.093999999999994</v>
      </c>
      <c r="DM23" s="101">
        <f t="shared" si="230"/>
        <v>3</v>
      </c>
      <c r="DN23" s="101" t="str">
        <f t="shared" si="217"/>
        <v>KORD MR3!_12Z-GFS</v>
      </c>
      <c r="DO23" s="58">
        <f ca="1">IFERROR(IF($C$12="C",RTD("ice.xl",,"*H",DN23,$C$5,"D",$K23,,,1),RTD("ice.xl",,"*H",DN23,$C$5,"D",$K23,,,1)*(9/5)+$C$14),"-")</f>
        <v>71.888000000000005</v>
      </c>
      <c r="DP23" s="101">
        <f t="shared" si="224"/>
        <v>4</v>
      </c>
      <c r="DQ23" s="101" t="str">
        <f t="shared" si="211"/>
        <v>KORD MR4!_12Z-GFS</v>
      </c>
      <c r="DR23" s="58">
        <f ca="1">IFERROR(IF($C$12="C",RTD("ice.xl",,"*H",DQ23,$C$5,"D",$K23,,,1),RTD("ice.xl",,"*H",DQ23,$C$5,"D",$K23,,,1)*(9/5)+$C$14),"-")</f>
        <v>71.888000000000005</v>
      </c>
      <c r="DS23" s="101">
        <f t="shared" si="212"/>
        <v>5</v>
      </c>
      <c r="DT23" s="101" t="str">
        <f t="shared" si="202"/>
        <v>KORD MR5!_12Z-GFS</v>
      </c>
      <c r="DU23" s="58">
        <f ca="1">IFERROR(IF($C$12="C",RTD("ice.xl",,"*H",DT23,$C$5,"D",$K23,,,1),RTD("ice.xl",,"*H",DT23,$C$5,"D",$K23,,,1)*(9/5)+$C$14),"-")</f>
        <v>72.98599999999999</v>
      </c>
      <c r="DV23" s="101">
        <f t="shared" si="203"/>
        <v>6</v>
      </c>
      <c r="DW23" s="101" t="str">
        <f t="shared" si="193"/>
        <v>KORD MR6!_12Z-GFS</v>
      </c>
      <c r="DX23" s="58">
        <f ca="1">IFERROR(IF($C$12="C",RTD("ice.xl",,"*H",DW23,$C$5,"D",$K23,,,1),RTD("ice.xl",,"*H",DW23,$C$5,"D",$K23,,,1)*(9/5)+$C$14),"-")</f>
        <v>72.212000000000003</v>
      </c>
      <c r="DY23" s="101">
        <f t="shared" si="194"/>
        <v>7</v>
      </c>
      <c r="DZ23" s="101" t="str">
        <f t="shared" si="184"/>
        <v>KORD MR7!_12Z-GFS</v>
      </c>
      <c r="EA23" s="58">
        <f ca="1">IFERROR(IF($C$12="C",RTD("ice.xl",,"*H",DZ23,$C$5,"D",$K23,,,1),RTD("ice.xl",,"*H",DZ23,$C$5,"D",$K23,,,1)*(9/5)+$C$14),"-")</f>
        <v>70.843999999999994</v>
      </c>
      <c r="EB23" s="101">
        <f t="shared" si="185"/>
        <v>8</v>
      </c>
      <c r="EC23" s="101" t="str">
        <f t="shared" si="175"/>
        <v>KORD MR8!_12Z-GFS</v>
      </c>
      <c r="ED23" s="58">
        <f ca="1">IFERROR(IF($C$12="C",RTD("ice.xl",,"*H",EC23,$C$5,"D",$K23,,,1),RTD("ice.xl",,"*H",EC23,$C$5,"D",$K23,,,1)*(9/5)+$C$14),"-")</f>
        <v>72.914000000000001</v>
      </c>
      <c r="EE23" s="101">
        <f t="shared" si="176"/>
        <v>9</v>
      </c>
      <c r="EF23" s="101" t="str">
        <f t="shared" si="166"/>
        <v>KORD MR9!_12Z-GFS</v>
      </c>
      <c r="EG23" s="58">
        <f ca="1">IFERROR(IF($C$12="C",RTD("ice.xl",,"*H",EF23,$C$5,"D",$K23,,,1),RTD("ice.xl",,"*H",EF23,$C$5,"D",$K23,,,1)*(9/5)+$C$14),"-")</f>
        <v>70.933999999999997</v>
      </c>
      <c r="EH23" s="101">
        <f t="shared" si="167"/>
        <v>10</v>
      </c>
      <c r="EI23" s="101" t="str">
        <f t="shared" si="157"/>
        <v>KORD MR10!_12Z-GFS</v>
      </c>
      <c r="EJ23" s="58">
        <f ca="1">IFERROR(IF($C$12="C",RTD("ice.xl",,"*H",EI23,$C$5,"D",$K23,,,1),RTD("ice.xl",,"*H",EI23,$C$5,"D",$K23,,,1)*(9/5)+$C$14),"-")</f>
        <v>69.656000000000006</v>
      </c>
      <c r="EK23" s="101">
        <f t="shared" si="158"/>
        <v>11</v>
      </c>
      <c r="EL23" s="101" t="str">
        <f t="shared" si="148"/>
        <v>KORD MR11!_12Z-GFS</v>
      </c>
      <c r="EM23" s="58">
        <f ca="1">IFERROR(IF($C$12="C",RTD("ice.xl",,"*H",EL23,$C$5,"D",$K23,,,1),RTD("ice.xl",,"*H",EL23,$C$5,"D",$K23,,,1)*(9/5)+$C$14),"-")</f>
        <v>67.388000000000005</v>
      </c>
      <c r="EN23" s="101">
        <f t="shared" si="149"/>
        <v>12</v>
      </c>
      <c r="EO23" s="101" t="str">
        <f t="shared" si="139"/>
        <v>KORD MR12!_12Z-GFS</v>
      </c>
      <c r="EP23" s="58">
        <f ca="1">IFERROR(IF($C$12="C",RTD("ice.xl",,"*H",EO23,$C$5,"D",$K23,,,1),RTD("ice.xl",,"*H",EO23,$C$5,"D",$K23,,,1)*(9/5)+$C$14),"-")</f>
        <v>72.806000000000012</v>
      </c>
      <c r="EQ23" s="101">
        <f t="shared" si="140"/>
        <v>13</v>
      </c>
      <c r="ER23" s="101" t="str">
        <f t="shared" si="130"/>
        <v>KORD MR13!_12Z-GFS</v>
      </c>
      <c r="ES23" s="58">
        <f ca="1">IFERROR(IF($C$12="C",RTD("ice.xl",,"*H",ER23,$C$5,"D",$K23,,,1),RTD("ice.xl",,"*H",ER23,$C$5,"D",$K23,,,1)*(9/5)+$C$14),"-")</f>
        <v>68.180000000000007</v>
      </c>
      <c r="ET23" s="101">
        <f t="shared" si="131"/>
        <v>14</v>
      </c>
      <c r="EU23" s="101" t="str">
        <f t="shared" si="121"/>
        <v>KORD MR14!_12Z-GFS</v>
      </c>
      <c r="EV23" s="58">
        <f ca="1">IFERROR(IF($C$12="C",RTD("ice.xl",,"*H",EU23,$C$5,"D",$K23,,,1),RTD("ice.xl",,"*H",EU23,$C$5,"D",$K23,,,1)*(9/5)+$C$14),"-")</f>
        <v>76.604000000000013</v>
      </c>
      <c r="EW23" s="101">
        <f t="shared" si="122"/>
        <v>15</v>
      </c>
      <c r="EX23" s="101" t="str">
        <f t="shared" si="113"/>
        <v>KORD MR15!_12Z-GFS</v>
      </c>
      <c r="EY23" s="58">
        <f ca="1">IFERROR(IF($C$12="C",RTD("ice.xl",,"*H",EX23,$C$5,"D",$K23,,,1),RTD("ice.xl",,"*H",EX23,$C$5,"D",$K23,,,1)*(9/5)+$C$14),"-")</f>
        <v>83.587999999999994</v>
      </c>
      <c r="EZ23" s="101">
        <f t="shared" si="114"/>
        <v>16</v>
      </c>
      <c r="FA23" s="101" t="str">
        <f t="shared" si="105"/>
        <v>KORD MR16!_12Z-GFS</v>
      </c>
      <c r="FB23" s="58">
        <f ca="1">IFERROR(IF($C$12="C",RTD("ice.xl",,"*H",FA23,$C$5,"D",$K23,,,1),RTD("ice.xl",,"*H",FA23,$C$5,"D",$K23,,,1)*(9/5)+$C$14),"-")</f>
        <v>62.492000000000004</v>
      </c>
      <c r="FC23" s="101">
        <f t="shared" si="106"/>
        <v>17</v>
      </c>
      <c r="FD23" s="101" t="str">
        <f t="shared" si="99"/>
        <v>KORD MR17!_12Z-GFS</v>
      </c>
      <c r="FE23" s="105">
        <f ca="1">IFERROR(IF($C$12="C",RTD("ice.xl",,"*H",FD23,$C$5,"D",$K23,,,1),RTD("ice.xl",,"*H",FD23,$C$5,"D",$K23,,,1)*(9/5)+$C$14),"-")</f>
        <v>77.09</v>
      </c>
      <c r="FH23" s="53">
        <f t="shared" ref="FH23:FH51" si="235">FH22+1</f>
        <v>2</v>
      </c>
      <c r="FI23" s="53" t="str">
        <f t="shared" si="225"/>
        <v>KORD MR2!_18Z-GFS</v>
      </c>
      <c r="FJ23" s="108">
        <f ca="1">IFERROR(IF($C$12="C",RTD("ice.xl",,"*H",FI23,$C$5,"D",$K23,,,1),RTD("ice.xl",,"*H",FI23,$C$5,"D",$K23,,,1)*(9/5)+$C$14),"-")</f>
        <v>72.085999999999999</v>
      </c>
      <c r="FK23" s="101">
        <f t="shared" si="231"/>
        <v>3</v>
      </c>
      <c r="FL23" s="101" t="str">
        <f t="shared" si="218"/>
        <v>KORD MR3!_18Z-GFS</v>
      </c>
      <c r="FM23" s="58">
        <f ca="1">IFERROR(IF($C$12="C",RTD("ice.xl",,"*H",FL23,$C$5,"D",$K23,,,1),RTD("ice.xl",,"*H",FL23,$C$5,"D",$K23,,,1)*(9/5)+$C$14),"-")</f>
        <v>72.24799999999999</v>
      </c>
      <c r="FN23" s="101">
        <f t="shared" si="226"/>
        <v>4</v>
      </c>
      <c r="FO23" s="101" t="str">
        <f t="shared" si="213"/>
        <v>KORD MR4!_18Z-GFS</v>
      </c>
      <c r="FP23" s="58">
        <f ca="1">IFERROR(IF($C$12="C",RTD("ice.xl",,"*H",FO23,$C$5,"D",$K23,,,1),RTD("ice.xl",,"*H",FO23,$C$5,"D",$K23,,,1)*(9/5)+$C$14),"-")</f>
        <v>71.996000000000009</v>
      </c>
      <c r="FQ23" s="101">
        <f t="shared" si="214"/>
        <v>5</v>
      </c>
      <c r="FR23" s="101" t="str">
        <f t="shared" si="204"/>
        <v>KORD MR5!_18Z-GFS</v>
      </c>
      <c r="FS23" s="58">
        <f ca="1">IFERROR(IF($C$12="C",RTD("ice.xl",,"*H",FR23,$C$5,"D",$K23,,,1),RTD("ice.xl",,"*H",FR23,$C$5,"D",$K23,,,1)*(9/5)+$C$14),"-")</f>
        <v>72.085999999999999</v>
      </c>
      <c r="FT23" s="101">
        <f t="shared" si="205"/>
        <v>6</v>
      </c>
      <c r="FU23" s="101" t="str">
        <f t="shared" si="195"/>
        <v>KORD MR6!_18Z-GFS</v>
      </c>
      <c r="FV23" s="58">
        <f ca="1">IFERROR(IF($C$12="C",RTD("ice.xl",,"*H",FU23,$C$5,"D",$K23,,,1),RTD("ice.xl",,"*H",FU23,$C$5,"D",$K23,,,1)*(9/5)+$C$14),"-")</f>
        <v>71.852000000000004</v>
      </c>
      <c r="FW23" s="101">
        <f t="shared" si="196"/>
        <v>7</v>
      </c>
      <c r="FX23" s="101" t="str">
        <f t="shared" si="186"/>
        <v>KORD MR7!_18Z-GFS</v>
      </c>
      <c r="FY23" s="58">
        <f ca="1">IFERROR(IF($C$12="C",RTD("ice.xl",,"*H",FX23,$C$5,"D",$K23,,,1),RTD("ice.xl",,"*H",FX23,$C$5,"D",$K23,,,1)*(9/5)+$C$14),"-")</f>
        <v>74.48</v>
      </c>
      <c r="FZ23" s="101">
        <f t="shared" si="187"/>
        <v>8</v>
      </c>
      <c r="GA23" s="101" t="str">
        <f t="shared" si="177"/>
        <v>KORD MR8!_18Z-GFS</v>
      </c>
      <c r="GB23" s="58">
        <f ca="1">IFERROR(IF($C$12="C",RTD("ice.xl",,"*H",GA23,$C$5,"D",$K23,,,1),RTD("ice.xl",,"*H",GA23,$C$5,"D",$K23,,,1)*(9/5)+$C$14),"-")</f>
        <v>71.240000000000009</v>
      </c>
      <c r="GC23" s="101">
        <f t="shared" si="178"/>
        <v>9</v>
      </c>
      <c r="GD23" s="101" t="str">
        <f t="shared" si="168"/>
        <v>KORD MR9!_18Z-GFS</v>
      </c>
      <c r="GE23" s="58">
        <f ca="1">IFERROR(IF($C$12="C",RTD("ice.xl",,"*H",GD23,$C$5,"D",$K23,,,1),RTD("ice.xl",,"*H",GD23,$C$5,"D",$K23,,,1)*(9/5)+$C$14),"-")</f>
        <v>71.347999999999999</v>
      </c>
      <c r="GF23" s="101">
        <f t="shared" si="169"/>
        <v>10</v>
      </c>
      <c r="GG23" s="101" t="str">
        <f t="shared" si="159"/>
        <v>KORD MR10!_18Z-GFS</v>
      </c>
      <c r="GH23" s="58">
        <f ca="1">IFERROR(IF($C$12="C",RTD("ice.xl",,"*H",GG23,$C$5,"D",$K23,,,1),RTD("ice.xl",,"*H",GG23,$C$5,"D",$K23,,,1)*(9/5)+$C$14),"-")</f>
        <v>70.268000000000001</v>
      </c>
      <c r="GI23" s="101">
        <f t="shared" si="160"/>
        <v>11</v>
      </c>
      <c r="GJ23" s="101" t="str">
        <f t="shared" si="150"/>
        <v>KORD MR11!_18Z-GFS</v>
      </c>
      <c r="GK23" s="58">
        <f ca="1">IFERROR(IF($C$12="C",RTD("ice.xl",,"*H",GJ23,$C$5,"D",$K23,,,1),RTD("ice.xl",,"*H",GJ23,$C$5,"D",$K23,,,1)*(9/5)+$C$14),"-")</f>
        <v>75.164000000000001</v>
      </c>
      <c r="GL23" s="101">
        <f t="shared" si="151"/>
        <v>12</v>
      </c>
      <c r="GM23" s="101" t="str">
        <f t="shared" si="141"/>
        <v>KORD MR12!_18Z-GFS</v>
      </c>
      <c r="GN23" s="58">
        <f ca="1">IFERROR(IF($C$12="C",RTD("ice.xl",,"*H",GM23,$C$5,"D",$K23,,,1),RTD("ice.xl",,"*H",GM23,$C$5,"D",$K23,,,1)*(9/5)+$C$14),"-")</f>
        <v>79.195999999999998</v>
      </c>
      <c r="GO23" s="101">
        <f t="shared" si="142"/>
        <v>13</v>
      </c>
      <c r="GP23" s="101" t="str">
        <f t="shared" si="132"/>
        <v>KORD MR13!_18Z-GFS</v>
      </c>
      <c r="GQ23" s="58">
        <f ca="1">IFERROR(IF($C$12="C",RTD("ice.xl",,"*H",GP23,$C$5,"D",$K23,,,1),RTD("ice.xl",,"*H",GP23,$C$5,"D",$K23,,,1)*(9/5)+$C$14),"-")</f>
        <v>73.328000000000003</v>
      </c>
      <c r="GR23" s="101">
        <f t="shared" si="133"/>
        <v>14</v>
      </c>
      <c r="GS23" s="101" t="str">
        <f t="shared" si="123"/>
        <v>KORD MR14!_18Z-GFS</v>
      </c>
      <c r="GT23" s="58">
        <f ca="1">IFERROR(IF($C$12="C",RTD("ice.xl",,"*H",GS23,$C$5,"D",$K23,,,1),RTD("ice.xl",,"*H",GS23,$C$5,"D",$K23,,,1)*(9/5)+$C$14),"-")</f>
        <v>83.084000000000003</v>
      </c>
      <c r="GU23" s="101">
        <f t="shared" si="124"/>
        <v>15</v>
      </c>
      <c r="GV23" s="101" t="str">
        <f t="shared" si="115"/>
        <v>KORD MR15!_18Z-GFS</v>
      </c>
      <c r="GW23" s="58">
        <f ca="1">IFERROR(IF($C$12="C",RTD("ice.xl",,"*H",GV23,$C$5,"D",$K23,,,1),RTD("ice.xl",,"*H",GV23,$C$5,"D",$K23,,,1)*(9/5)+$C$14),"-")</f>
        <v>85.19</v>
      </c>
      <c r="GX23" s="101">
        <f t="shared" si="116"/>
        <v>16</v>
      </c>
      <c r="GY23" s="101" t="str">
        <f t="shared" si="107"/>
        <v>KORD MR16!_18Z-GFS</v>
      </c>
      <c r="GZ23" s="58">
        <f ca="1">IFERROR(IF($C$12="C",RTD("ice.xl",,"*H",GY23,$C$5,"D",$K23,,,1),RTD("ice.xl",,"*H",GY23,$C$5,"D",$K23,,,1)*(9/5)+$C$14),"-")</f>
        <v>88.7</v>
      </c>
      <c r="HA23" s="101">
        <f t="shared" si="108"/>
        <v>17</v>
      </c>
      <c r="HB23" s="101" t="str">
        <f t="shared" si="100"/>
        <v>KORD MR17!_18Z-GFS</v>
      </c>
      <c r="HC23" s="105">
        <f ca="1">IFERROR(IF($C$12="C",RTD("ice.xl",,"*H",HB23,$C$5,"D",$K23,,,1),RTD("ice.xl",,"*H",HB23,$C$5,"D",$K23,,,1)*(9/5)+$C$14),"-")</f>
        <v>87.44</v>
      </c>
    </row>
    <row r="24" spans="6:211" x14ac:dyDescent="0.35">
      <c r="F24" s="27">
        <v>3</v>
      </c>
      <c r="G24" s="27">
        <f t="shared" si="227"/>
        <v>1</v>
      </c>
      <c r="H24" s="131">
        <f ca="1">RTD("ice.xl", , "*H",$C$4,$L$4, "D",$K24, , , -1)</f>
        <v>21.720800000000001</v>
      </c>
      <c r="I24" s="18"/>
      <c r="J24" s="56"/>
      <c r="K24" s="163">
        <f t="shared" ca="1" si="95"/>
        <v>44789</v>
      </c>
      <c r="L24" s="356">
        <f t="shared" ca="1" si="96"/>
        <v>71.097440000000006</v>
      </c>
      <c r="N24" s="53">
        <f t="shared" si="232"/>
        <v>3</v>
      </c>
      <c r="O24" s="358" t="str">
        <f t="shared" si="219"/>
        <v>KORD MR3!_00Z-GFS</v>
      </c>
      <c r="P24" s="108">
        <f ca="1">IFERROR(IF($C$12="C",RTD("ice.xl",,"*H",O24,$C$5,"D",$K24,,,1),RTD("ice.xl",,"*H",O24,$C$5,"D",$K24,,,1)*(9/5)+$C$14),"-")</f>
        <v>71.635999999999996</v>
      </c>
      <c r="Q24" s="101">
        <f t="shared" si="228"/>
        <v>4</v>
      </c>
      <c r="R24" s="101" t="str">
        <f t="shared" si="215"/>
        <v>KORD MR4!_00Z-GFS</v>
      </c>
      <c r="S24" s="58">
        <f ca="1">IFERROR(IF($C$12="C",RTD("ice.xl",,"*H",R24,$C$5,"D",$K24,,,1),RTD("ice.xl",,"*H",R24,$C$5,"D",$K24,,,1)*(9/5)+$C$14),"-")</f>
        <v>73.039999999999992</v>
      </c>
      <c r="T24" s="101">
        <f t="shared" si="220"/>
        <v>5</v>
      </c>
      <c r="U24" s="101" t="str">
        <f t="shared" si="207"/>
        <v>KORD MR5!_00Z-GFS</v>
      </c>
      <c r="V24" s="58">
        <f ca="1">IFERROR(IF($C$12="C",RTD("ice.xl",,"*H",U24,$C$5,"D",$K24,,,1),RTD("ice.xl",,"*H",U24,$C$5,"D",$K24,,,1)*(9/5)+$C$14),"-")</f>
        <v>72.212000000000003</v>
      </c>
      <c r="W24" s="101">
        <f t="shared" si="208"/>
        <v>6</v>
      </c>
      <c r="X24" s="101" t="str">
        <f t="shared" si="198"/>
        <v>KORD MR6!_00Z-GFS</v>
      </c>
      <c r="Y24" s="58">
        <f ca="1">IFERROR(IF($C$12="C",RTD("ice.xl",,"*H",X24,$C$5,"D",$K24,,,1),RTD("ice.xl",,"*H",X24,$C$5,"D",$K24,,,1)*(9/5)+$C$14),"-")</f>
        <v>72.716000000000008</v>
      </c>
      <c r="Z24" s="101">
        <f t="shared" si="199"/>
        <v>7</v>
      </c>
      <c r="AA24" s="101" t="str">
        <f t="shared" si="189"/>
        <v>KORD MR7!_00Z-GFS</v>
      </c>
      <c r="AB24" s="58">
        <f ca="1">IFERROR(IF($C$12="C",RTD("ice.xl",,"*H",AA24,$C$5,"D",$K24,,,1),RTD("ice.xl",,"*H",AA24,$C$5,"D",$K24,,,1)*(9/5)+$C$14),"-")</f>
        <v>74.26400000000001</v>
      </c>
      <c r="AC24" s="101">
        <f t="shared" si="190"/>
        <v>8</v>
      </c>
      <c r="AD24" s="101" t="str">
        <f t="shared" si="180"/>
        <v>KORD MR8!_00Z-GFS</v>
      </c>
      <c r="AE24" s="58">
        <f ca="1">IFERROR(IF($C$12="C",RTD("ice.xl",,"*H",AD24,$C$5,"D",$K24,,,1),RTD("ice.xl",,"*H",AD24,$C$5,"D",$K24,,,1)*(9/5)+$C$14),"-")</f>
        <v>73.52600000000001</v>
      </c>
      <c r="AF24" s="101">
        <f t="shared" si="181"/>
        <v>9</v>
      </c>
      <c r="AG24" s="101" t="str">
        <f t="shared" si="171"/>
        <v>KORD MR9!_00Z-GFS</v>
      </c>
      <c r="AH24" s="58">
        <f ca="1">IFERROR(IF($C$12="C",RTD("ice.xl",,"*H",AG24,$C$5,"D",$K24,,,1),RTD("ice.xl",,"*H",AG24,$C$5,"D",$K24,,,1)*(9/5)+$C$14),"-")</f>
        <v>65.516000000000005</v>
      </c>
      <c r="AI24" s="101">
        <f t="shared" si="172"/>
        <v>10</v>
      </c>
      <c r="AJ24" s="101" t="str">
        <f t="shared" si="162"/>
        <v>KORD MR10!_00Z-GFS</v>
      </c>
      <c r="AK24" s="58">
        <f ca="1">IFERROR(IF($C$12="C",RTD("ice.xl",,"*H",AJ24,$C$5,"D",$K24,,,1),RTD("ice.xl",,"*H",AJ24,$C$5,"D",$K24,,,1)*(9/5)+$C$14),"-")</f>
        <v>73.165999999999997</v>
      </c>
      <c r="AL24" s="101">
        <f t="shared" si="163"/>
        <v>11</v>
      </c>
      <c r="AM24" s="101" t="str">
        <f t="shared" si="153"/>
        <v>KORD MR11!_00Z-GFS</v>
      </c>
      <c r="AN24" s="58">
        <f ca="1">IFERROR(IF($C$12="C",RTD("ice.xl",,"*H",AM24,$C$5,"D",$K24,,,1),RTD("ice.xl",,"*H",AM24,$C$5,"D",$K24,,,1)*(9/5)+$C$14),"-")</f>
        <v>75.757999999999996</v>
      </c>
      <c r="AO24" s="101">
        <f t="shared" si="154"/>
        <v>12</v>
      </c>
      <c r="AP24" s="101" t="str">
        <f t="shared" si="144"/>
        <v>KORD MR12!_00Z-GFS</v>
      </c>
      <c r="AQ24" s="58">
        <f ca="1">IFERROR(IF($C$12="C",RTD("ice.xl",,"*H",AP24,$C$5,"D",$K24,,,1),RTD("ice.xl",,"*H",AP24,$C$5,"D",$K24,,,1)*(9/5)+$C$14),"-")</f>
        <v>74.048000000000002</v>
      </c>
      <c r="AR24" s="101">
        <f t="shared" si="145"/>
        <v>13</v>
      </c>
      <c r="AS24" s="101" t="str">
        <f t="shared" si="135"/>
        <v>KORD MR13!_00Z-GFS</v>
      </c>
      <c r="AT24" s="58">
        <f ca="1">IFERROR(IF($C$12="C",RTD("ice.xl",,"*H",AS24,$C$5,"D",$K24,,,1),RTD("ice.xl",,"*H",AS24,$C$5,"D",$K24,,,1)*(9/5)+$C$14),"-")</f>
        <v>81.878</v>
      </c>
      <c r="AU24" s="101">
        <f t="shared" si="136"/>
        <v>14</v>
      </c>
      <c r="AV24" s="101" t="str">
        <f t="shared" si="126"/>
        <v>KORD MR14!_00Z-GFS</v>
      </c>
      <c r="AW24" s="58">
        <f ca="1">IFERROR(IF($C$12="C",RTD("ice.xl",,"*H",AV24,$C$5,"D",$K24,,,1),RTD("ice.xl",,"*H",AV24,$C$5,"D",$K24,,,1)*(9/5)+$C$14),"-")</f>
        <v>73.147999999999996</v>
      </c>
      <c r="AX24" s="101">
        <f t="shared" si="127"/>
        <v>15</v>
      </c>
      <c r="AY24" s="101" t="str">
        <f t="shared" si="117"/>
        <v>KORD MR15!_00Z-GFS</v>
      </c>
      <c r="AZ24" s="58">
        <f ca="1">IFERROR(IF($C$12="C",RTD("ice.xl",,"*H",AY24,$C$5,"D",$K24,,,1),RTD("ice.xl",,"*H",AY24,$C$5,"D",$K24,,,1)*(9/5)+$C$14),"-")</f>
        <v>76.388000000000005</v>
      </c>
      <c r="BA24" s="101">
        <f t="shared" si="118"/>
        <v>16</v>
      </c>
      <c r="BB24" s="101" t="str">
        <f t="shared" si="109"/>
        <v>KORD MR16!_00Z-GFS</v>
      </c>
      <c r="BC24" s="58">
        <f ca="1">IFERROR(IF($C$12="C",RTD("ice.xl",,"*H",BB24,$C$5,"D",$K24,,,1),RTD("ice.xl",,"*H",BB24,$C$5,"D",$K24,,,1)*(9/5)+$C$14),"-")</f>
        <v>74.443999999999988</v>
      </c>
      <c r="BD24" s="101">
        <f t="shared" si="110"/>
        <v>17</v>
      </c>
      <c r="BE24" s="101" t="str">
        <f t="shared" si="101"/>
        <v>KORD MR17!_00Z-GFS</v>
      </c>
      <c r="BF24" s="58">
        <f ca="1">IFERROR(IF($C$12="C",RTD("ice.xl",,"*H",BE24,$C$5,"D",$K24,,,1),RTD("ice.xl",,"*H",BE24,$C$5,"D",$K24,,,1)*(9/5)+$C$14),"-")</f>
        <v>74.48</v>
      </c>
      <c r="BG24" s="101">
        <f t="shared" si="102"/>
        <v>18</v>
      </c>
      <c r="BH24" s="101" t="str">
        <f t="shared" si="97"/>
        <v>KORD MR18!_00Z-GFS</v>
      </c>
      <c r="BI24" s="105">
        <f ca="1">IFERROR(IF($C$12="C",RTD("ice.xl",,"*H",BH24,$C$5,"D",$K24,,,1),RTD("ice.xl",,"*H",BH24,$C$5,"D",$K24,,,1)*(9/5)+$C$14),"-")</f>
        <v>73.039999999999992</v>
      </c>
      <c r="BL24" s="53">
        <f t="shared" si="233"/>
        <v>3</v>
      </c>
      <c r="BM24" s="53" t="str">
        <f t="shared" si="221"/>
        <v>KORD MR3!_06Z-GFS</v>
      </c>
      <c r="BN24" s="108">
        <f ca="1">IFERROR(IF($C$12="C",RTD("ice.xl",,"*H",BM24,$C$5,"D",$K24,,,1),RTD("ice.xl",,"*H",BM24,$C$5,"D",$K24,,,1)*(9/5)+$C$14),"-")</f>
        <v>71.78</v>
      </c>
      <c r="BO24" s="101">
        <f t="shared" si="229"/>
        <v>4</v>
      </c>
      <c r="BP24" s="101" t="str">
        <f t="shared" si="216"/>
        <v>KORD MR4!_06Z-GFS</v>
      </c>
      <c r="BQ24" s="58">
        <f ca="1">IFERROR(IF($C$12="C",RTD("ice.xl",,"*H",BP24,$C$5,"D",$K24,,,1),RTD("ice.xl",,"*H",BP24,$C$5,"D",$K24,,,1)*(9/5)+$C$14),"-")</f>
        <v>71.744</v>
      </c>
      <c r="BR24" s="101">
        <f t="shared" si="222"/>
        <v>5</v>
      </c>
      <c r="BS24" s="101" t="str">
        <f t="shared" si="209"/>
        <v>KORD MR5!_06Z-GFS</v>
      </c>
      <c r="BT24" s="58">
        <f ca="1">IFERROR(IF($C$12="C",RTD("ice.xl",,"*H",BS24,$C$5,"D",$K24,,,1),RTD("ice.xl",,"*H",BS24,$C$5,"D",$K24,,,1)*(9/5)+$C$14),"-")</f>
        <v>72.319999999999993</v>
      </c>
      <c r="BU24" s="101">
        <f t="shared" si="210"/>
        <v>6</v>
      </c>
      <c r="BV24" s="101" t="str">
        <f t="shared" si="200"/>
        <v>KORD MR6!_06Z-GFS</v>
      </c>
      <c r="BW24" s="58">
        <f ca="1">IFERROR(IF($C$12="C",RTD("ice.xl",,"*H",BV24,$C$5,"D",$K24,,,1),RTD("ice.xl",,"*H",BV24,$C$5,"D",$K24,,,1)*(9/5)+$C$14),"-")</f>
        <v>72.068000000000012</v>
      </c>
      <c r="BX24" s="101">
        <f t="shared" si="201"/>
        <v>7</v>
      </c>
      <c r="BY24" s="101" t="str">
        <f t="shared" si="191"/>
        <v>KORD MR7!_06Z-GFS</v>
      </c>
      <c r="BZ24" s="58">
        <f ca="1">IFERROR(IF($C$12="C",RTD("ice.xl",,"*H",BY24,$C$5,"D",$K24,,,1),RTD("ice.xl",,"*H",BY24,$C$5,"D",$K24,,,1)*(9/5)+$C$14),"-")</f>
        <v>72.823999999999998</v>
      </c>
      <c r="CA24" s="101">
        <f t="shared" si="192"/>
        <v>8</v>
      </c>
      <c r="CB24" s="101" t="str">
        <f t="shared" si="182"/>
        <v>KORD MR8!_06Z-GFS</v>
      </c>
      <c r="CC24" s="58">
        <f ca="1">IFERROR(IF($C$12="C",RTD("ice.xl",,"*H",CB24,$C$5,"D",$K24,,,1),RTD("ice.xl",,"*H",CB24,$C$5,"D",$K24,,,1)*(9/5)+$C$14),"-")</f>
        <v>72.698000000000008</v>
      </c>
      <c r="CD24" s="101">
        <f t="shared" si="183"/>
        <v>9</v>
      </c>
      <c r="CE24" s="101" t="str">
        <f t="shared" si="173"/>
        <v>KORD MR9!_06Z-GFS</v>
      </c>
      <c r="CF24" s="58">
        <f ca="1">IFERROR(IF($C$12="C",RTD("ice.xl",,"*H",CE24,$C$5,"D",$K24,,,1),RTD("ice.xl",,"*H",CE24,$C$5,"D",$K24,,,1)*(9/5)+$C$14),"-")</f>
        <v>71.581999999999994</v>
      </c>
      <c r="CG24" s="101">
        <f t="shared" si="174"/>
        <v>10</v>
      </c>
      <c r="CH24" s="101" t="str">
        <f t="shared" si="164"/>
        <v>KORD MR10!_06Z-GFS</v>
      </c>
      <c r="CI24" s="58">
        <f ca="1">IFERROR(IF($C$12="C",RTD("ice.xl",,"*H",CH24,$C$5,"D",$K24,,,1),RTD("ice.xl",,"*H",CH24,$C$5,"D",$K24,,,1)*(9/5)+$C$14),"-")</f>
        <v>70.61</v>
      </c>
      <c r="CJ24" s="101">
        <f t="shared" si="165"/>
        <v>11</v>
      </c>
      <c r="CK24" s="101" t="str">
        <f t="shared" si="155"/>
        <v>KORD MR11!_06Z-GFS</v>
      </c>
      <c r="CL24" s="58">
        <f ca="1">IFERROR(IF($C$12="C",RTD("ice.xl",,"*H",CK24,$C$5,"D",$K24,,,1),RTD("ice.xl",,"*H",CK24,$C$5,"D",$K24,,,1)*(9/5)+$C$14),"-")</f>
        <v>74.48</v>
      </c>
      <c r="CM24" s="101">
        <f t="shared" si="156"/>
        <v>12</v>
      </c>
      <c r="CN24" s="101" t="str">
        <f t="shared" si="146"/>
        <v>KORD MR12!_06Z-GFS</v>
      </c>
      <c r="CO24" s="58">
        <f ca="1">IFERROR(IF($C$12="C",RTD("ice.xl",,"*H",CN24,$C$5,"D",$K24,,,1),RTD("ice.xl",,"*H",CN24,$C$5,"D",$K24,,,1)*(9/5)+$C$14),"-")</f>
        <v>76.963999999999999</v>
      </c>
      <c r="CP24" s="101">
        <f t="shared" si="147"/>
        <v>13</v>
      </c>
      <c r="CQ24" s="101" t="str">
        <f t="shared" si="137"/>
        <v>KORD MR13!_06Z-GFS</v>
      </c>
      <c r="CR24" s="58">
        <f ca="1">IFERROR(IF($C$12="C",RTD("ice.xl",,"*H",CQ24,$C$5,"D",$K24,,,1),RTD("ice.xl",,"*H",CQ24,$C$5,"D",$K24,,,1)*(9/5)+$C$14),"-")</f>
        <v>71.456000000000003</v>
      </c>
      <c r="CS24" s="101">
        <f t="shared" si="138"/>
        <v>14</v>
      </c>
      <c r="CT24" s="101" t="str">
        <f t="shared" si="128"/>
        <v>KORD MR14!_06Z-GFS</v>
      </c>
      <c r="CU24" s="58">
        <f ca="1">IFERROR(IF($C$12="C",RTD("ice.xl",,"*H",CT24,$C$5,"D",$K24,,,1),RTD("ice.xl",,"*H",CT24,$C$5,"D",$K24,,,1)*(9/5)+$C$14),"-")</f>
        <v>63.680000000000007</v>
      </c>
      <c r="CV24" s="101">
        <f t="shared" si="129"/>
        <v>15</v>
      </c>
      <c r="CW24" s="101" t="str">
        <f t="shared" si="119"/>
        <v>KORD MR15!_06Z-GFS</v>
      </c>
      <c r="CX24" s="58">
        <f ca="1">IFERROR(IF($C$12="C",RTD("ice.xl",,"*H",CW24,$C$5,"D",$K24,,,1),RTD("ice.xl",,"*H",CW24,$C$5,"D",$K24,,,1)*(9/5)+$C$14),"-")</f>
        <v>77.468000000000004</v>
      </c>
      <c r="CY24" s="101">
        <f t="shared" si="120"/>
        <v>16</v>
      </c>
      <c r="CZ24" s="101" t="str">
        <f t="shared" si="111"/>
        <v>KORD MR16!_06Z-GFS</v>
      </c>
      <c r="DA24" s="58">
        <f ca="1">IFERROR(IF($C$12="C",RTD("ice.xl",,"*H",CZ24,$C$5,"D",$K24,,,1),RTD("ice.xl",,"*H",CZ24,$C$5,"D",$K24,,,1)*(9/5)+$C$14),"-")</f>
        <v>74.66</v>
      </c>
      <c r="DB24" s="101">
        <f t="shared" si="112"/>
        <v>17</v>
      </c>
      <c r="DC24" s="101" t="str">
        <f t="shared" si="103"/>
        <v>KORD MR17!_06Z-GFS</v>
      </c>
      <c r="DD24" s="58">
        <f ca="1">IFERROR(IF($C$12="C",RTD("ice.xl",,"*H",DC24,$C$5,"D",$K24,,,1),RTD("ice.xl",,"*H",DC24,$C$5,"D",$K24,,,1)*(9/5)+$C$14),"-")</f>
        <v>78.331999999999994</v>
      </c>
      <c r="DE24" s="101">
        <f t="shared" si="104"/>
        <v>18</v>
      </c>
      <c r="DF24" s="101" t="str">
        <f t="shared" si="98"/>
        <v>KORD MR18!_06Z-GFS</v>
      </c>
      <c r="DG24" s="105">
        <f ca="1">IFERROR(IF($C$12="C",RTD("ice.xl",,"*H",DF24,$C$5,"D",$K24,,,1),RTD("ice.xl",,"*H",DF24,$C$5,"D",$K24,,,1)*(9/5)+$C$14),"-")</f>
        <v>77.144000000000005</v>
      </c>
      <c r="DJ24" s="53">
        <f t="shared" si="234"/>
        <v>3</v>
      </c>
      <c r="DK24" s="53" t="str">
        <f t="shared" si="223"/>
        <v>KORD MR3!_12Z-GFS</v>
      </c>
      <c r="DL24" s="108">
        <f ca="1">IFERROR(IF($C$12="C",RTD("ice.xl",,"*H",DK24,$C$5,"D",$K24,,,1),RTD("ice.xl",,"*H",DK24,$C$5,"D",$K24,,,1)*(9/5)+$C$14),"-")</f>
        <v>72.806000000000012</v>
      </c>
      <c r="DM24" s="101">
        <f t="shared" si="230"/>
        <v>4</v>
      </c>
      <c r="DN24" s="101" t="str">
        <f t="shared" si="217"/>
        <v>KORD MR4!_12Z-GFS</v>
      </c>
      <c r="DO24" s="58">
        <f ca="1">IFERROR(IF($C$12="C",RTD("ice.xl",,"*H",DN24,$C$5,"D",$K24,,,1),RTD("ice.xl",,"*H",DN24,$C$5,"D",$K24,,,1)*(9/5)+$C$14),"-")</f>
        <v>71.78</v>
      </c>
      <c r="DP24" s="101">
        <f t="shared" si="224"/>
        <v>5</v>
      </c>
      <c r="DQ24" s="101" t="str">
        <f t="shared" si="211"/>
        <v>KORD MR5!_12Z-GFS</v>
      </c>
      <c r="DR24" s="58">
        <f ca="1">IFERROR(IF($C$12="C",RTD("ice.xl",,"*H",DQ24,$C$5,"D",$K24,,,1),RTD("ice.xl",,"*H",DQ24,$C$5,"D",$K24,,,1)*(9/5)+$C$14),"-")</f>
        <v>73.004000000000005</v>
      </c>
      <c r="DS24" s="101">
        <f t="shared" si="212"/>
        <v>6</v>
      </c>
      <c r="DT24" s="101" t="str">
        <f t="shared" si="202"/>
        <v>KORD MR6!_12Z-GFS</v>
      </c>
      <c r="DU24" s="58">
        <f ca="1">IFERROR(IF($C$12="C",RTD("ice.xl",,"*H",DT24,$C$5,"D",$K24,,,1),RTD("ice.xl",,"*H",DT24,$C$5,"D",$K24,,,1)*(9/5)+$C$14),"-")</f>
        <v>71.27600000000001</v>
      </c>
      <c r="DV24" s="101">
        <f t="shared" si="203"/>
        <v>7</v>
      </c>
      <c r="DW24" s="101" t="str">
        <f t="shared" si="193"/>
        <v>KORD MR7!_12Z-GFS</v>
      </c>
      <c r="DX24" s="58">
        <f ca="1">IFERROR(IF($C$12="C",RTD("ice.xl",,"*H",DW24,$C$5,"D",$K24,,,1),RTD("ice.xl",,"*H",DW24,$C$5,"D",$K24,,,1)*(9/5)+$C$14),"-")</f>
        <v>71.653999999999996</v>
      </c>
      <c r="DY24" s="101">
        <f t="shared" si="194"/>
        <v>8</v>
      </c>
      <c r="DZ24" s="101" t="str">
        <f t="shared" si="184"/>
        <v>KORD MR8!_12Z-GFS</v>
      </c>
      <c r="EA24" s="58">
        <f ca="1">IFERROR(IF($C$12="C",RTD("ice.xl",,"*H",DZ24,$C$5,"D",$K24,,,1),RTD("ice.xl",,"*H",DZ24,$C$5,"D",$K24,,,1)*(9/5)+$C$14),"-")</f>
        <v>72.680000000000007</v>
      </c>
      <c r="EB24" s="101">
        <f t="shared" si="185"/>
        <v>9</v>
      </c>
      <c r="EC24" s="101" t="str">
        <f t="shared" si="175"/>
        <v>KORD MR9!_12Z-GFS</v>
      </c>
      <c r="ED24" s="58">
        <f ca="1">IFERROR(IF($C$12="C",RTD("ice.xl",,"*H",EC24,$C$5,"D",$K24,,,1),RTD("ice.xl",,"*H",EC24,$C$5,"D",$K24,,,1)*(9/5)+$C$14),"-")</f>
        <v>71.492000000000004</v>
      </c>
      <c r="EE24" s="101">
        <f t="shared" si="176"/>
        <v>10</v>
      </c>
      <c r="EF24" s="101" t="str">
        <f t="shared" si="166"/>
        <v>KORD MR10!_12Z-GFS</v>
      </c>
      <c r="EG24" s="58">
        <f ca="1">IFERROR(IF($C$12="C",RTD("ice.xl",,"*H",EF24,$C$5,"D",$K24,,,1),RTD("ice.xl",,"*H",EF24,$C$5,"D",$K24,,,1)*(9/5)+$C$14),"-")</f>
        <v>72.01400000000001</v>
      </c>
      <c r="EH24" s="101">
        <f t="shared" si="167"/>
        <v>11</v>
      </c>
      <c r="EI24" s="101" t="str">
        <f t="shared" si="157"/>
        <v>KORD MR11!_12Z-GFS</v>
      </c>
      <c r="EJ24" s="58">
        <f ca="1">IFERROR(IF($C$12="C",RTD("ice.xl",,"*H",EI24,$C$5,"D",$K24,,,1),RTD("ice.xl",,"*H",EI24,$C$5,"D",$K24,,,1)*(9/5)+$C$14),"-")</f>
        <v>75.974000000000004</v>
      </c>
      <c r="EK24" s="101">
        <f t="shared" si="158"/>
        <v>12</v>
      </c>
      <c r="EL24" s="101" t="str">
        <f t="shared" si="148"/>
        <v>KORD MR12!_12Z-GFS</v>
      </c>
      <c r="EM24" s="58">
        <f ca="1">IFERROR(IF($C$12="C",RTD("ice.xl",,"*H",EL24,$C$5,"D",$K24,,,1),RTD("ice.xl",,"*H",EL24,$C$5,"D",$K24,,,1)*(9/5)+$C$14),"-")</f>
        <v>76.676000000000002</v>
      </c>
      <c r="EN24" s="101">
        <f t="shared" si="149"/>
        <v>13</v>
      </c>
      <c r="EO24" s="101" t="str">
        <f t="shared" si="139"/>
        <v>KORD MR13!_12Z-GFS</v>
      </c>
      <c r="EP24" s="58">
        <f ca="1">IFERROR(IF($C$12="C",RTD("ice.xl",,"*H",EO24,$C$5,"D",$K24,,,1),RTD("ice.xl",,"*H",EO24,$C$5,"D",$K24,,,1)*(9/5)+$C$14),"-")</f>
        <v>66.164000000000001</v>
      </c>
      <c r="EQ24" s="101">
        <f t="shared" si="140"/>
        <v>14</v>
      </c>
      <c r="ER24" s="101" t="str">
        <f t="shared" si="130"/>
        <v>KORD MR14!_12Z-GFS</v>
      </c>
      <c r="ES24" s="58">
        <f ca="1">IFERROR(IF($C$12="C",RTD("ice.xl",,"*H",ER24,$C$5,"D",$K24,,,1),RTD("ice.xl",,"*H",ER24,$C$5,"D",$K24,,,1)*(9/5)+$C$14),"-")</f>
        <v>77.396000000000001</v>
      </c>
      <c r="ET24" s="101">
        <f t="shared" si="131"/>
        <v>15</v>
      </c>
      <c r="EU24" s="101" t="str">
        <f t="shared" si="121"/>
        <v>KORD MR15!_12Z-GFS</v>
      </c>
      <c r="EV24" s="58">
        <f ca="1">IFERROR(IF($C$12="C",RTD("ice.xl",,"*H",EU24,$C$5,"D",$K24,,,1),RTD("ice.xl",,"*H",EU24,$C$5,"D",$K24,,,1)*(9/5)+$C$14),"-")</f>
        <v>79.304000000000002</v>
      </c>
      <c r="EW24" s="101">
        <f t="shared" si="122"/>
        <v>16</v>
      </c>
      <c r="EX24" s="101" t="str">
        <f t="shared" si="113"/>
        <v>KORD MR16!_12Z-GFS</v>
      </c>
      <c r="EY24" s="58">
        <f ca="1">IFERROR(IF($C$12="C",RTD("ice.xl",,"*H",EX24,$C$5,"D",$K24,,,1),RTD("ice.xl",,"*H",EX24,$C$5,"D",$K24,,,1)*(9/5)+$C$14),"-")</f>
        <v>65.210000000000008</v>
      </c>
      <c r="EZ24" s="101">
        <f t="shared" si="114"/>
        <v>17</v>
      </c>
      <c r="FA24" s="101" t="str">
        <f t="shared" si="105"/>
        <v>KORD MR17!_12Z-GFS</v>
      </c>
      <c r="FB24" s="58">
        <f ca="1">IFERROR(IF($C$12="C",RTD("ice.xl",,"*H",FA24,$C$5,"D",$K24,,,1),RTD("ice.xl",,"*H",FA24,$C$5,"D",$K24,,,1)*(9/5)+$C$14),"-")</f>
        <v>87.224000000000004</v>
      </c>
      <c r="FC24" s="101">
        <f t="shared" si="106"/>
        <v>18</v>
      </c>
      <c r="FD24" s="101" t="str">
        <f t="shared" si="99"/>
        <v>KORD MR18!_12Z-GFS</v>
      </c>
      <c r="FE24" s="105">
        <f ca="1">IFERROR(IF($C$12="C",RTD("ice.xl",,"*H",FD24,$C$5,"D",$K24,,,1),RTD("ice.xl",,"*H",FD24,$C$5,"D",$K24,,,1)*(9/5)+$C$14),"-")</f>
        <v>75.956000000000003</v>
      </c>
      <c r="FH24" s="53">
        <f t="shared" si="235"/>
        <v>3</v>
      </c>
      <c r="FI24" s="53" t="str">
        <f t="shared" si="225"/>
        <v>KORD MR3!_18Z-GFS</v>
      </c>
      <c r="FJ24" s="108">
        <f ca="1">IFERROR(IF($C$12="C",RTD("ice.xl",,"*H",FI24,$C$5,"D",$K24,,,1),RTD("ice.xl",,"*H",FI24,$C$5,"D",$K24,,,1)*(9/5)+$C$14),"-")</f>
        <v>71.599999999999994</v>
      </c>
      <c r="FK24" s="101">
        <f t="shared" si="231"/>
        <v>4</v>
      </c>
      <c r="FL24" s="101" t="str">
        <f t="shared" si="218"/>
        <v>KORD MR4!_18Z-GFS</v>
      </c>
      <c r="FM24" s="58">
        <f ca="1">IFERROR(IF($C$12="C",RTD("ice.xl",,"*H",FL24,$C$5,"D",$K24,,,1),RTD("ice.xl",,"*H",FL24,$C$5,"D",$K24,,,1)*(9/5)+$C$14),"-")</f>
        <v>71.834000000000003</v>
      </c>
      <c r="FN24" s="101">
        <f t="shared" si="226"/>
        <v>5</v>
      </c>
      <c r="FO24" s="101" t="str">
        <f t="shared" si="213"/>
        <v>KORD MR5!_18Z-GFS</v>
      </c>
      <c r="FP24" s="58">
        <f ca="1">IFERROR(IF($C$12="C",RTD("ice.xl",,"*H",FO24,$C$5,"D",$K24,,,1),RTD("ice.xl",,"*H",FO24,$C$5,"D",$K24,,,1)*(9/5)+$C$14),"-")</f>
        <v>71.492000000000004</v>
      </c>
      <c r="FQ24" s="101">
        <f t="shared" si="214"/>
        <v>6</v>
      </c>
      <c r="FR24" s="101" t="str">
        <f t="shared" si="204"/>
        <v>KORD MR6!_18Z-GFS</v>
      </c>
      <c r="FS24" s="58">
        <f ca="1">IFERROR(IF($C$12="C",RTD("ice.xl",,"*H",FR24,$C$5,"D",$K24,,,1),RTD("ice.xl",,"*H",FR24,$C$5,"D",$K24,,,1)*(9/5)+$C$14),"-")</f>
        <v>71.653999999999996</v>
      </c>
      <c r="FT24" s="101">
        <f t="shared" si="205"/>
        <v>7</v>
      </c>
      <c r="FU24" s="101" t="str">
        <f t="shared" si="195"/>
        <v>KORD MR7!_18Z-GFS</v>
      </c>
      <c r="FV24" s="58">
        <f ca="1">IFERROR(IF($C$12="C",RTD("ice.xl",,"*H",FU24,$C$5,"D",$K24,,,1),RTD("ice.xl",,"*H",FU24,$C$5,"D",$K24,,,1)*(9/5)+$C$14),"-")</f>
        <v>74.048000000000002</v>
      </c>
      <c r="FW24" s="101">
        <f t="shared" si="196"/>
        <v>8</v>
      </c>
      <c r="FX24" s="101" t="str">
        <f t="shared" si="186"/>
        <v>KORD MR8!_18Z-GFS</v>
      </c>
      <c r="FY24" s="58">
        <f ca="1">IFERROR(IF($C$12="C",RTD("ice.xl",,"*H",FX24,$C$5,"D",$K24,,,1),RTD("ice.xl",,"*H",FX24,$C$5,"D",$K24,,,1)*(9/5)+$C$14),"-")</f>
        <v>73.652000000000001</v>
      </c>
      <c r="FZ24" s="101">
        <f t="shared" si="187"/>
        <v>9</v>
      </c>
      <c r="GA24" s="101" t="str">
        <f t="shared" si="177"/>
        <v>KORD MR9!_18Z-GFS</v>
      </c>
      <c r="GB24" s="58">
        <f ca="1">IFERROR(IF($C$12="C",RTD("ice.xl",,"*H",GA24,$C$5,"D",$K24,,,1),RTD("ice.xl",,"*H",GA24,$C$5,"D",$K24,,,1)*(9/5)+$C$14),"-")</f>
        <v>69.134</v>
      </c>
      <c r="GC24" s="101">
        <f t="shared" si="178"/>
        <v>10</v>
      </c>
      <c r="GD24" s="101" t="str">
        <f t="shared" si="168"/>
        <v>KORD MR10!_18Z-GFS</v>
      </c>
      <c r="GE24" s="58">
        <f ca="1">IFERROR(IF($C$12="C",RTD("ice.xl",,"*H",GD24,$C$5,"D",$K24,,,1),RTD("ice.xl",,"*H",GD24,$C$5,"D",$K24,,,1)*(9/5)+$C$14),"-")</f>
        <v>72.662000000000006</v>
      </c>
      <c r="GF24" s="101">
        <f t="shared" si="169"/>
        <v>11</v>
      </c>
      <c r="GG24" s="101" t="str">
        <f t="shared" si="159"/>
        <v>KORD MR11!_18Z-GFS</v>
      </c>
      <c r="GH24" s="58">
        <f ca="1">IFERROR(IF($C$12="C",RTD("ice.xl",,"*H",GG24,$C$5,"D",$K24,,,1),RTD("ice.xl",,"*H",GG24,$C$5,"D",$K24,,,1)*(9/5)+$C$14),"-")</f>
        <v>75.650000000000006</v>
      </c>
      <c r="GI24" s="101">
        <f t="shared" si="160"/>
        <v>12</v>
      </c>
      <c r="GJ24" s="101" t="str">
        <f t="shared" si="150"/>
        <v>KORD MR12!_18Z-GFS</v>
      </c>
      <c r="GK24" s="58">
        <f ca="1">IFERROR(IF($C$12="C",RTD("ice.xl",,"*H",GJ24,$C$5,"D",$K24,,,1),RTD("ice.xl",,"*H",GJ24,$C$5,"D",$K24,,,1)*(9/5)+$C$14),"-")</f>
        <v>79.268000000000001</v>
      </c>
      <c r="GL24" s="101">
        <f t="shared" si="151"/>
        <v>13</v>
      </c>
      <c r="GM24" s="101" t="str">
        <f t="shared" si="141"/>
        <v>KORD MR13!_18Z-GFS</v>
      </c>
      <c r="GN24" s="58">
        <f ca="1">IFERROR(IF($C$12="C",RTD("ice.xl",,"*H",GM24,$C$5,"D",$K24,,,1),RTD("ice.xl",,"*H",GM24,$C$5,"D",$K24,,,1)*(9/5)+$C$14),"-")</f>
        <v>73.328000000000003</v>
      </c>
      <c r="GO24" s="101">
        <f t="shared" si="142"/>
        <v>14</v>
      </c>
      <c r="GP24" s="101" t="str">
        <f t="shared" si="132"/>
        <v>KORD MR14!_18Z-GFS</v>
      </c>
      <c r="GQ24" s="58">
        <f ca="1">IFERROR(IF($C$12="C",RTD("ice.xl",,"*H",GP24,$C$5,"D",$K24,,,1),RTD("ice.xl",,"*H",GP24,$C$5,"D",$K24,,,1)*(9/5)+$C$14),"-")</f>
        <v>79.825999999999993</v>
      </c>
      <c r="GR24" s="101">
        <f t="shared" si="133"/>
        <v>15</v>
      </c>
      <c r="GS24" s="101" t="str">
        <f t="shared" si="123"/>
        <v>KORD MR15!_18Z-GFS</v>
      </c>
      <c r="GT24" s="58">
        <f ca="1">IFERROR(IF($C$12="C",RTD("ice.xl",,"*H",GS24,$C$5,"D",$K24,,,1),RTD("ice.xl",,"*H",GS24,$C$5,"D",$K24,,,1)*(9/5)+$C$14),"-")</f>
        <v>84.02</v>
      </c>
      <c r="GU24" s="101">
        <f t="shared" si="124"/>
        <v>16</v>
      </c>
      <c r="GV24" s="101" t="str">
        <f t="shared" si="115"/>
        <v>KORD MR16!_18Z-GFS</v>
      </c>
      <c r="GW24" s="58">
        <f ca="1">IFERROR(IF($C$12="C",RTD("ice.xl",,"*H",GV24,$C$5,"D",$K24,,,1),RTD("ice.xl",,"*H",GV24,$C$5,"D",$K24,,,1)*(9/5)+$C$14),"-")</f>
        <v>90.193999999999988</v>
      </c>
      <c r="GX24" s="101">
        <f t="shared" si="116"/>
        <v>17</v>
      </c>
      <c r="GY24" s="101" t="str">
        <f t="shared" si="107"/>
        <v>KORD MR17!_18Z-GFS</v>
      </c>
      <c r="GZ24" s="58">
        <f ca="1">IFERROR(IF($C$12="C",RTD("ice.xl",,"*H",GY24,$C$5,"D",$K24,,,1),RTD("ice.xl",,"*H",GY24,$C$5,"D",$K24,,,1)*(9/5)+$C$14),"-")</f>
        <v>89.132000000000005</v>
      </c>
      <c r="HA24" s="101">
        <f t="shared" si="108"/>
        <v>18</v>
      </c>
      <c r="HB24" s="101" t="str">
        <f t="shared" si="100"/>
        <v>KORD MR18!_18Z-GFS</v>
      </c>
      <c r="HC24" s="105">
        <f ca="1">IFERROR(IF($C$12="C",RTD("ice.xl",,"*H",HB24,$C$5,"D",$K24,,,1),RTD("ice.xl",,"*H",HB24,$C$5,"D",$K24,,,1)*(9/5)+$C$14),"-")</f>
        <v>82.111999999999995</v>
      </c>
    </row>
    <row r="25" spans="6:211" x14ac:dyDescent="0.35">
      <c r="F25" s="27">
        <v>4</v>
      </c>
      <c r="G25" s="27">
        <f t="shared" si="227"/>
        <v>1</v>
      </c>
      <c r="H25" s="131">
        <f ca="1">RTD("ice.xl", , "*H",$C$4,$L$4, "D",$K25, , , -1)</f>
        <v>21.322600000000001</v>
      </c>
      <c r="I25" s="18"/>
      <c r="J25" s="56"/>
      <c r="K25" s="163">
        <f t="shared" ca="1" si="95"/>
        <v>44788</v>
      </c>
      <c r="L25" s="356">
        <f t="shared" ca="1" si="96"/>
        <v>70.380680000000012</v>
      </c>
      <c r="N25" s="53">
        <f t="shared" si="232"/>
        <v>4</v>
      </c>
      <c r="O25" s="358" t="str">
        <f t="shared" si="219"/>
        <v>KORD MR4!_00Z-GFS</v>
      </c>
      <c r="P25" s="108">
        <f ca="1">IFERROR(IF($C$12="C",RTD("ice.xl",,"*H",O25,$C$5,"D",$K25,,,1),RTD("ice.xl",,"*H",O25,$C$5,"D",$K25,,,1)*(9/5)+$C$14),"-")</f>
        <v>70.88</v>
      </c>
      <c r="Q25" s="101">
        <f t="shared" si="228"/>
        <v>5</v>
      </c>
      <c r="R25" s="101" t="str">
        <f t="shared" si="215"/>
        <v>KORD MR5!_00Z-GFS</v>
      </c>
      <c r="S25" s="58">
        <f ca="1">IFERROR(IF($C$12="C",RTD("ice.xl",,"*H",R25,$C$5,"D",$K25,,,1),RTD("ice.xl",,"*H",R25,$C$5,"D",$K25,,,1)*(9/5)+$C$14),"-")</f>
        <v>69.99799999999999</v>
      </c>
      <c r="T25" s="101">
        <f t="shared" si="220"/>
        <v>6</v>
      </c>
      <c r="U25" s="101" t="str">
        <f t="shared" si="207"/>
        <v>KORD MR6!_00Z-GFS</v>
      </c>
      <c r="V25" s="58">
        <f ca="1">IFERROR(IF($C$12="C",RTD("ice.xl",,"*H",U25,$C$5,"D",$K25,,,1),RTD("ice.xl",,"*H",U25,$C$5,"D",$K25,,,1)*(9/5)+$C$14),"-")</f>
        <v>71.06</v>
      </c>
      <c r="W25" s="101">
        <f t="shared" si="208"/>
        <v>7</v>
      </c>
      <c r="X25" s="101" t="str">
        <f t="shared" si="198"/>
        <v>KORD MR7!_00Z-GFS</v>
      </c>
      <c r="Y25" s="58">
        <f ca="1">IFERROR(IF($C$12="C",RTD("ice.xl",,"*H",X25,$C$5,"D",$K25,,,1),RTD("ice.xl",,"*H",X25,$C$5,"D",$K25,,,1)*(9/5)+$C$14),"-")</f>
        <v>71.27600000000001</v>
      </c>
      <c r="Z25" s="101">
        <f t="shared" si="199"/>
        <v>8</v>
      </c>
      <c r="AA25" s="101" t="str">
        <f t="shared" si="189"/>
        <v>KORD MR8!_00Z-GFS</v>
      </c>
      <c r="AB25" s="58">
        <f ca="1">IFERROR(IF($C$12="C",RTD("ice.xl",,"*H",AA25,$C$5,"D",$K25,,,1),RTD("ice.xl",,"*H",AA25,$C$5,"D",$K25,,,1)*(9/5)+$C$14),"-")</f>
        <v>73.616</v>
      </c>
      <c r="AC25" s="101">
        <f t="shared" si="190"/>
        <v>9</v>
      </c>
      <c r="AD25" s="101" t="str">
        <f t="shared" si="180"/>
        <v>KORD MR9!_00Z-GFS</v>
      </c>
      <c r="AE25" s="58">
        <f ca="1">IFERROR(IF($C$12="C",RTD("ice.xl",,"*H",AD25,$C$5,"D",$K25,,,1),RTD("ice.xl",,"*H",AD25,$C$5,"D",$K25,,,1)*(9/5)+$C$14),"-")</f>
        <v>70.61</v>
      </c>
      <c r="AF25" s="101">
        <f t="shared" si="181"/>
        <v>10</v>
      </c>
      <c r="AG25" s="101" t="str">
        <f t="shared" si="171"/>
        <v>KORD MR10!_00Z-GFS</v>
      </c>
      <c r="AH25" s="58">
        <f ca="1">IFERROR(IF($C$12="C",RTD("ice.xl",,"*H",AG25,$C$5,"D",$K25,,,1),RTD("ice.xl",,"*H",AG25,$C$5,"D",$K25,,,1)*(9/5)+$C$14),"-")</f>
        <v>70.7</v>
      </c>
      <c r="AI25" s="101">
        <f t="shared" si="172"/>
        <v>11</v>
      </c>
      <c r="AJ25" s="101" t="str">
        <f t="shared" si="162"/>
        <v>KORD MR11!_00Z-GFS</v>
      </c>
      <c r="AK25" s="58">
        <f ca="1">IFERROR(IF($C$12="C",RTD("ice.xl",,"*H",AJ25,$C$5,"D",$K25,,,1),RTD("ice.xl",,"*H",AJ25,$C$5,"D",$K25,,,1)*(9/5)+$C$14),"-")</f>
        <v>74.012</v>
      </c>
      <c r="AL25" s="101">
        <f t="shared" si="163"/>
        <v>12</v>
      </c>
      <c r="AM25" s="101" t="str">
        <f t="shared" si="153"/>
        <v>KORD MR12!_00Z-GFS</v>
      </c>
      <c r="AN25" s="58">
        <f ca="1">IFERROR(IF($C$12="C",RTD("ice.xl",,"*H",AM25,$C$5,"D",$K25,,,1),RTD("ice.xl",,"*H",AM25,$C$5,"D",$K25,,,1)*(9/5)+$C$14),"-")</f>
        <v>70.394000000000005</v>
      </c>
      <c r="AO25" s="101">
        <f t="shared" si="154"/>
        <v>13</v>
      </c>
      <c r="AP25" s="101" t="str">
        <f t="shared" si="144"/>
        <v>KORD MR13!_00Z-GFS</v>
      </c>
      <c r="AQ25" s="58">
        <f ca="1">IFERROR(IF($C$12="C",RTD("ice.xl",,"*H",AP25,$C$5,"D",$K25,,,1),RTD("ice.xl",,"*H",AP25,$C$5,"D",$K25,,,1)*(9/5)+$C$14),"-")</f>
        <v>80.474000000000004</v>
      </c>
      <c r="AR25" s="101">
        <f t="shared" si="145"/>
        <v>14</v>
      </c>
      <c r="AS25" s="101" t="str">
        <f t="shared" si="135"/>
        <v>KORD MR14!_00Z-GFS</v>
      </c>
      <c r="AT25" s="58">
        <f ca="1">IFERROR(IF($C$12="C",RTD("ice.xl",,"*H",AS25,$C$5,"D",$K25,,,1),RTD("ice.xl",,"*H",AS25,$C$5,"D",$K25,,,1)*(9/5)+$C$14),"-")</f>
        <v>79.97</v>
      </c>
      <c r="AU25" s="101">
        <f t="shared" si="136"/>
        <v>15</v>
      </c>
      <c r="AV25" s="101" t="str">
        <f t="shared" si="126"/>
        <v>KORD MR15!_00Z-GFS</v>
      </c>
      <c r="AW25" s="58">
        <f ca="1">IFERROR(IF($C$12="C",RTD("ice.xl",,"*H",AV25,$C$5,"D",$K25,,,1),RTD("ice.xl",,"*H",AV25,$C$5,"D",$K25,,,1)*(9/5)+$C$14),"-")</f>
        <v>78.007999999999996</v>
      </c>
      <c r="AX25" s="101">
        <f t="shared" si="127"/>
        <v>16</v>
      </c>
      <c r="AY25" s="101" t="str">
        <f t="shared" si="117"/>
        <v>KORD MR16!_00Z-GFS</v>
      </c>
      <c r="AZ25" s="58">
        <f ca="1">IFERROR(IF($C$12="C",RTD("ice.xl",,"*H",AY25,$C$5,"D",$K25,,,1),RTD("ice.xl",,"*H",AY25,$C$5,"D",$K25,,,1)*(9/5)+$C$14),"-")</f>
        <v>85.531999999999996</v>
      </c>
      <c r="BA25" s="101">
        <f t="shared" si="118"/>
        <v>17</v>
      </c>
      <c r="BB25" s="101" t="str">
        <f t="shared" si="109"/>
        <v>KORD MR17!_00Z-GFS</v>
      </c>
      <c r="BC25" s="58">
        <f ca="1">IFERROR(IF($C$12="C",RTD("ice.xl",,"*H",BB25,$C$5,"D",$K25,,,1),RTD("ice.xl",,"*H",BB25,$C$5,"D",$K25,,,1)*(9/5)+$C$14),"-")</f>
        <v>73.957999999999998</v>
      </c>
      <c r="BD25" s="101">
        <f t="shared" si="110"/>
        <v>18</v>
      </c>
      <c r="BE25" s="101" t="str">
        <f t="shared" si="101"/>
        <v>KORD MR18!_00Z-GFS</v>
      </c>
      <c r="BF25" s="58">
        <f ca="1">IFERROR(IF($C$12="C",RTD("ice.xl",,"*H",BE25,$C$5,"D",$K25,,,1),RTD("ice.xl",,"*H",BE25,$C$5,"D",$K25,,,1)*(9/5)+$C$14),"-")</f>
        <v>72.536000000000001</v>
      </c>
      <c r="BG25" s="101">
        <f t="shared" si="102"/>
        <v>19</v>
      </c>
      <c r="BH25" s="101" t="str">
        <f t="shared" si="97"/>
        <v>KORD MR19!_00Z-GFS</v>
      </c>
      <c r="BI25" s="105">
        <f ca="1">IFERROR(IF($C$12="C",RTD("ice.xl",,"*H",BH25,$C$5,"D",$K25,,,1),RTD("ice.xl",,"*H",BH25,$C$5,"D",$K25,,,1)*(9/5)+$C$14),"-")</f>
        <v>80.725999999999999</v>
      </c>
      <c r="BL25" s="53">
        <f t="shared" si="233"/>
        <v>4</v>
      </c>
      <c r="BM25" s="53" t="str">
        <f t="shared" si="221"/>
        <v>KORD MR4!_06Z-GFS</v>
      </c>
      <c r="BN25" s="108">
        <f ca="1">IFERROR(IF($C$12="C",RTD("ice.xl",,"*H",BM25,$C$5,"D",$K25,,,1),RTD("ice.xl",,"*H",BM25,$C$5,"D",$K25,,,1)*(9/5)+$C$14),"-")</f>
        <v>71.204000000000008</v>
      </c>
      <c r="BO25" s="101">
        <f t="shared" si="229"/>
        <v>5</v>
      </c>
      <c r="BP25" s="101" t="str">
        <f t="shared" si="216"/>
        <v>KORD MR5!_06Z-GFS</v>
      </c>
      <c r="BQ25" s="58">
        <f ca="1">IFERROR(IF($C$12="C",RTD("ice.xl",,"*H",BP25,$C$5,"D",$K25,,,1),RTD("ice.xl",,"*H",BP25,$C$5,"D",$K25,,,1)*(9/5)+$C$14),"-")</f>
        <v>69.818000000000012</v>
      </c>
      <c r="BR25" s="101">
        <f t="shared" si="222"/>
        <v>6</v>
      </c>
      <c r="BS25" s="101" t="str">
        <f t="shared" si="209"/>
        <v>KORD MR6!_06Z-GFS</v>
      </c>
      <c r="BT25" s="58">
        <f ca="1">IFERROR(IF($C$12="C",RTD("ice.xl",,"*H",BS25,$C$5,"D",$K25,,,1),RTD("ice.xl",,"*H",BS25,$C$5,"D",$K25,,,1)*(9/5)+$C$14),"-")</f>
        <v>68.828000000000003</v>
      </c>
      <c r="BU25" s="101">
        <f t="shared" si="210"/>
        <v>7</v>
      </c>
      <c r="BV25" s="101" t="str">
        <f t="shared" si="200"/>
        <v>KORD MR7!_06Z-GFS</v>
      </c>
      <c r="BW25" s="58">
        <f ca="1">IFERROR(IF($C$12="C",RTD("ice.xl",,"*H",BV25,$C$5,"D",$K25,,,1),RTD("ice.xl",,"*H",BV25,$C$5,"D",$K25,,,1)*(9/5)+$C$14),"-")</f>
        <v>71.366</v>
      </c>
      <c r="BX25" s="101">
        <f t="shared" si="201"/>
        <v>8</v>
      </c>
      <c r="BY25" s="101" t="str">
        <f t="shared" si="191"/>
        <v>KORD MR8!_06Z-GFS</v>
      </c>
      <c r="BZ25" s="58">
        <f ca="1">IFERROR(IF($C$12="C",RTD("ice.xl",,"*H",BY25,$C$5,"D",$K25,,,1),RTD("ice.xl",,"*H",BY25,$C$5,"D",$K25,,,1)*(9/5)+$C$14),"-")</f>
        <v>73.039999999999992</v>
      </c>
      <c r="CA25" s="101">
        <f t="shared" si="192"/>
        <v>9</v>
      </c>
      <c r="CB25" s="101" t="str">
        <f t="shared" si="182"/>
        <v>KORD MR9!_06Z-GFS</v>
      </c>
      <c r="CC25" s="58">
        <f ca="1">IFERROR(IF($C$12="C",RTD("ice.xl",,"*H",CB25,$C$5,"D",$K25,,,1),RTD("ice.xl",,"*H",CB25,$C$5,"D",$K25,,,1)*(9/5)+$C$14),"-")</f>
        <v>71.240000000000009</v>
      </c>
      <c r="CD25" s="101">
        <f t="shared" si="183"/>
        <v>10</v>
      </c>
      <c r="CE25" s="101" t="str">
        <f t="shared" si="173"/>
        <v>KORD MR10!_06Z-GFS</v>
      </c>
      <c r="CF25" s="58">
        <f ca="1">IFERROR(IF($C$12="C",RTD("ice.xl",,"*H",CE25,$C$5,"D",$K25,,,1),RTD("ice.xl",,"*H",CE25,$C$5,"D",$K25,,,1)*(9/5)+$C$14),"-")</f>
        <v>70.52</v>
      </c>
      <c r="CG25" s="101">
        <f t="shared" si="174"/>
        <v>11</v>
      </c>
      <c r="CH25" s="101" t="str">
        <f t="shared" si="164"/>
        <v>KORD MR11!_06Z-GFS</v>
      </c>
      <c r="CI25" s="58">
        <f ca="1">IFERROR(IF($C$12="C",RTD("ice.xl",,"*H",CH25,$C$5,"D",$K25,,,1),RTD("ice.xl",,"*H",CH25,$C$5,"D",$K25,,,1)*(9/5)+$C$14),"-")</f>
        <v>73.724000000000004</v>
      </c>
      <c r="CJ25" s="101">
        <f t="shared" si="165"/>
        <v>12</v>
      </c>
      <c r="CK25" s="101" t="str">
        <f t="shared" si="155"/>
        <v>KORD MR12!_06Z-GFS</v>
      </c>
      <c r="CL25" s="58">
        <f ca="1">IFERROR(IF($C$12="C",RTD("ice.xl",,"*H",CK25,$C$5,"D",$K25,,,1),RTD("ice.xl",,"*H",CK25,$C$5,"D",$K25,,,1)*(9/5)+$C$14),"-")</f>
        <v>72.626000000000005</v>
      </c>
      <c r="CM25" s="101">
        <f t="shared" si="156"/>
        <v>13</v>
      </c>
      <c r="CN25" s="101" t="str">
        <f t="shared" si="146"/>
        <v>KORD MR13!_06Z-GFS</v>
      </c>
      <c r="CO25" s="58">
        <f ca="1">IFERROR(IF($C$12="C",RTD("ice.xl",,"*H",CN25,$C$5,"D",$K25,,,1),RTD("ice.xl",,"*H",CN25,$C$5,"D",$K25,,,1)*(9/5)+$C$14),"-")</f>
        <v>79.177999999999997</v>
      </c>
      <c r="CP25" s="101">
        <f t="shared" si="147"/>
        <v>14</v>
      </c>
      <c r="CQ25" s="101" t="str">
        <f t="shared" si="137"/>
        <v>KORD MR14!_06Z-GFS</v>
      </c>
      <c r="CR25" s="58">
        <f ca="1">IFERROR(IF($C$12="C",RTD("ice.xl",,"*H",CQ25,$C$5,"D",$K25,,,1),RTD("ice.xl",,"*H",CQ25,$C$5,"D",$K25,,,1)*(9/5)+$C$14),"-")</f>
        <v>70.88</v>
      </c>
      <c r="CS25" s="101">
        <f t="shared" si="138"/>
        <v>15</v>
      </c>
      <c r="CT25" s="101" t="str">
        <f t="shared" si="128"/>
        <v>KORD MR15!_06Z-GFS</v>
      </c>
      <c r="CU25" s="58">
        <f ca="1">IFERROR(IF($C$12="C",RTD("ice.xl",,"*H",CT25,$C$5,"D",$K25,,,1),RTD("ice.xl",,"*H",CT25,$C$5,"D",$K25,,,1)*(9/5)+$C$14),"-")</f>
        <v>71.024000000000001</v>
      </c>
      <c r="CV25" s="101">
        <f t="shared" si="129"/>
        <v>16</v>
      </c>
      <c r="CW25" s="101" t="str">
        <f t="shared" si="119"/>
        <v>KORD MR16!_06Z-GFS</v>
      </c>
      <c r="CX25" s="58">
        <f ca="1">IFERROR(IF($C$12="C",RTD("ice.xl",,"*H",CW25,$C$5,"D",$K25,,,1),RTD("ice.xl",,"*H",CW25,$C$5,"D",$K25,,,1)*(9/5)+$C$14),"-")</f>
        <v>81.319999999999993</v>
      </c>
      <c r="CY25" s="101">
        <f t="shared" si="120"/>
        <v>17</v>
      </c>
      <c r="CZ25" s="101" t="str">
        <f t="shared" si="111"/>
        <v>KORD MR17!_06Z-GFS</v>
      </c>
      <c r="DA25" s="58">
        <f ca="1">IFERROR(IF($C$12="C",RTD("ice.xl",,"*H",CZ25,$C$5,"D",$K25,,,1),RTD("ice.xl",,"*H",CZ25,$C$5,"D",$K25,,,1)*(9/5)+$C$14),"-")</f>
        <v>84.956000000000003</v>
      </c>
      <c r="DB25" s="101">
        <f t="shared" si="112"/>
        <v>18</v>
      </c>
      <c r="DC25" s="101" t="str">
        <f t="shared" si="103"/>
        <v>KORD MR18!_06Z-GFS</v>
      </c>
      <c r="DD25" s="58">
        <f ca="1">IFERROR(IF($C$12="C",RTD("ice.xl",,"*H",DC25,$C$5,"D",$K25,,,1),RTD("ice.xl",,"*H",DC25,$C$5,"D",$K25,,,1)*(9/5)+$C$14),"-")</f>
        <v>72.608000000000004</v>
      </c>
      <c r="DE25" s="101">
        <f t="shared" si="104"/>
        <v>19</v>
      </c>
      <c r="DF25" s="101" t="str">
        <f t="shared" si="98"/>
        <v>KORD MR19!_06Z-GFS</v>
      </c>
      <c r="DG25" s="105">
        <f ca="1">IFERROR(IF($C$12="C",RTD("ice.xl",,"*H",DF25,$C$5,"D",$K25,,,1),RTD("ice.xl",,"*H",DF25,$C$5,"D",$K25,,,1)*(9/5)+$C$14),"-")</f>
        <v>76.819999999999993</v>
      </c>
      <c r="DJ25" s="53">
        <f t="shared" si="234"/>
        <v>4</v>
      </c>
      <c r="DK25" s="53" t="str">
        <f t="shared" si="223"/>
        <v>KORD MR4!_12Z-GFS</v>
      </c>
      <c r="DL25" s="108">
        <f ca="1">IFERROR(IF($C$12="C",RTD("ice.xl",,"*H",DK25,$C$5,"D",$K25,,,1),RTD("ice.xl",,"*H",DK25,$C$5,"D",$K25,,,1)*(9/5)+$C$14),"-")</f>
        <v>71.707999999999998</v>
      </c>
      <c r="DM25" s="101">
        <f t="shared" si="230"/>
        <v>5</v>
      </c>
      <c r="DN25" s="101" t="str">
        <f t="shared" si="217"/>
        <v>KORD MR5!_12Z-GFS</v>
      </c>
      <c r="DO25" s="58">
        <f ca="1">IFERROR(IF($C$12="C",RTD("ice.xl",,"*H",DN25,$C$5,"D",$K25,,,1),RTD("ice.xl",,"*H",DN25,$C$5,"D",$K25,,,1)*(9/5)+$C$14),"-")</f>
        <v>71.186000000000007</v>
      </c>
      <c r="DP25" s="101">
        <f t="shared" si="224"/>
        <v>6</v>
      </c>
      <c r="DQ25" s="101" t="str">
        <f t="shared" si="211"/>
        <v>KORD MR6!_12Z-GFS</v>
      </c>
      <c r="DR25" s="58">
        <f ca="1">IFERROR(IF($C$12="C",RTD("ice.xl",,"*H",DQ25,$C$5,"D",$K25,,,1),RTD("ice.xl",,"*H",DQ25,$C$5,"D",$K25,,,1)*(9/5)+$C$14),"-")</f>
        <v>68.936000000000007</v>
      </c>
      <c r="DS25" s="101">
        <f t="shared" si="212"/>
        <v>7</v>
      </c>
      <c r="DT25" s="101" t="str">
        <f t="shared" si="202"/>
        <v>KORD MR7!_12Z-GFS</v>
      </c>
      <c r="DU25" s="58">
        <f ca="1">IFERROR(IF($C$12="C",RTD("ice.xl",,"*H",DT25,$C$5,"D",$K25,,,1),RTD("ice.xl",,"*H",DT25,$C$5,"D",$K25,,,1)*(9/5)+$C$14),"-")</f>
        <v>70.195999999999998</v>
      </c>
      <c r="DV25" s="101">
        <f t="shared" si="203"/>
        <v>8</v>
      </c>
      <c r="DW25" s="101" t="str">
        <f t="shared" si="193"/>
        <v>KORD MR8!_12Z-GFS</v>
      </c>
      <c r="DX25" s="58">
        <f ca="1">IFERROR(IF($C$12="C",RTD("ice.xl",,"*H",DW25,$C$5,"D",$K25,,,1),RTD("ice.xl",,"*H",DW25,$C$5,"D",$K25,,,1)*(9/5)+$C$14),"-")</f>
        <v>70.807999999999993</v>
      </c>
      <c r="DY25" s="101">
        <f t="shared" si="194"/>
        <v>9</v>
      </c>
      <c r="DZ25" s="101" t="str">
        <f t="shared" si="184"/>
        <v>KORD MR9!_12Z-GFS</v>
      </c>
      <c r="EA25" s="58">
        <f ca="1">IFERROR(IF($C$12="C",RTD("ice.xl",,"*H",DZ25,$C$5,"D",$K25,,,1),RTD("ice.xl",,"*H",DZ25,$C$5,"D",$K25,,,1)*(9/5)+$C$14),"-")</f>
        <v>72.068000000000012</v>
      </c>
      <c r="EB25" s="101">
        <f t="shared" si="185"/>
        <v>10</v>
      </c>
      <c r="EC25" s="101" t="str">
        <f t="shared" si="175"/>
        <v>KORD MR10!_12Z-GFS</v>
      </c>
      <c r="ED25" s="58">
        <f ca="1">IFERROR(IF($C$12="C",RTD("ice.xl",,"*H",EC25,$C$5,"D",$K25,,,1),RTD("ice.xl",,"*H",EC25,$C$5,"D",$K25,,,1)*(9/5)+$C$14),"-")</f>
        <v>76.819999999999993</v>
      </c>
      <c r="EE25" s="101">
        <f t="shared" si="176"/>
        <v>11</v>
      </c>
      <c r="EF25" s="101" t="str">
        <f t="shared" si="166"/>
        <v>KORD MR11!_12Z-GFS</v>
      </c>
      <c r="EG25" s="58">
        <f ca="1">IFERROR(IF($C$12="C",RTD("ice.xl",,"*H",EF25,$C$5,"D",$K25,,,1),RTD("ice.xl",,"*H",EF25,$C$5,"D",$K25,,,1)*(9/5)+$C$14),"-")</f>
        <v>77.180000000000007</v>
      </c>
      <c r="EH25" s="101">
        <f t="shared" si="167"/>
        <v>12</v>
      </c>
      <c r="EI25" s="101" t="str">
        <f t="shared" si="157"/>
        <v>KORD MR12!_12Z-GFS</v>
      </c>
      <c r="EJ25" s="58">
        <f ca="1">IFERROR(IF($C$12="C",RTD("ice.xl",,"*H",EI25,$C$5,"D",$K25,,,1),RTD("ice.xl",,"*H",EI25,$C$5,"D",$K25,,,1)*(9/5)+$C$14),"-")</f>
        <v>74.731999999999999</v>
      </c>
      <c r="EK25" s="101">
        <f t="shared" si="158"/>
        <v>13</v>
      </c>
      <c r="EL25" s="101" t="str">
        <f t="shared" si="148"/>
        <v>KORD MR13!_12Z-GFS</v>
      </c>
      <c r="EM25" s="58">
        <f ca="1">IFERROR(IF($C$12="C",RTD("ice.xl",,"*H",EL25,$C$5,"D",$K25,,,1),RTD("ice.xl",,"*H",EL25,$C$5,"D",$K25,,,1)*(9/5)+$C$14),"-")</f>
        <v>74.084000000000003</v>
      </c>
      <c r="EN25" s="101">
        <f t="shared" si="149"/>
        <v>14</v>
      </c>
      <c r="EO25" s="101" t="str">
        <f t="shared" si="139"/>
        <v>KORD MR14!_12Z-GFS</v>
      </c>
      <c r="EP25" s="58">
        <f ca="1">IFERROR(IF($C$12="C",RTD("ice.xl",,"*H",EO25,$C$5,"D",$K25,,,1),RTD("ice.xl",,"*H",EO25,$C$5,"D",$K25,,,1)*(9/5)+$C$14),"-")</f>
        <v>74.281999999999996</v>
      </c>
      <c r="EQ25" s="101">
        <f t="shared" si="140"/>
        <v>15</v>
      </c>
      <c r="ER25" s="101" t="str">
        <f t="shared" si="130"/>
        <v>KORD MR15!_12Z-GFS</v>
      </c>
      <c r="ES25" s="58">
        <f ca="1">IFERROR(IF($C$12="C",RTD("ice.xl",,"*H",ER25,$C$5,"D",$K25,,,1),RTD("ice.xl",,"*H",ER25,$C$5,"D",$K25,,,1)*(9/5)+$C$14),"-")</f>
        <v>75.956000000000003</v>
      </c>
      <c r="ET25" s="101">
        <f t="shared" si="131"/>
        <v>16</v>
      </c>
      <c r="EU25" s="101" t="str">
        <f t="shared" si="121"/>
        <v>KORD MR16!_12Z-GFS</v>
      </c>
      <c r="EV25" s="58">
        <f ca="1">IFERROR(IF($C$12="C",RTD("ice.xl",,"*H",EU25,$C$5,"D",$K25,,,1),RTD("ice.xl",,"*H",EU25,$C$5,"D",$K25,,,1)*(9/5)+$C$14),"-")</f>
        <v>74.731999999999999</v>
      </c>
      <c r="EW25" s="101">
        <f t="shared" si="122"/>
        <v>17</v>
      </c>
      <c r="EX25" s="101" t="str">
        <f t="shared" si="113"/>
        <v>KORD MR17!_12Z-GFS</v>
      </c>
      <c r="EY25" s="58">
        <f ca="1">IFERROR(IF($C$12="C",RTD("ice.xl",,"*H",EX25,$C$5,"D",$K25,,,1),RTD("ice.xl",,"*H",EX25,$C$5,"D",$K25,,,1)*(9/5)+$C$14),"-")</f>
        <v>83.084000000000003</v>
      </c>
      <c r="EZ25" s="101">
        <f t="shared" si="114"/>
        <v>18</v>
      </c>
      <c r="FA25" s="101" t="str">
        <f t="shared" si="105"/>
        <v>KORD MR18!_12Z-GFS</v>
      </c>
      <c r="FB25" s="58">
        <f ca="1">IFERROR(IF($C$12="C",RTD("ice.xl",,"*H",FA25,$C$5,"D",$K25,,,1),RTD("ice.xl",,"*H",FA25,$C$5,"D",$K25,,,1)*(9/5)+$C$14),"-")</f>
        <v>76.406000000000006</v>
      </c>
      <c r="FC25" s="101">
        <f t="shared" si="106"/>
        <v>19</v>
      </c>
      <c r="FD25" s="101" t="str">
        <f t="shared" si="99"/>
        <v>KORD MR19!_12Z-GFS</v>
      </c>
      <c r="FE25" s="105">
        <f ca="1">IFERROR(IF($C$12="C",RTD("ice.xl",,"*H",FD25,$C$5,"D",$K25,,,1),RTD("ice.xl",,"*H",FD25,$C$5,"D",$K25,,,1)*(9/5)+$C$14),"-")</f>
        <v>71.635999999999996</v>
      </c>
      <c r="FH25" s="53">
        <f t="shared" si="235"/>
        <v>4</v>
      </c>
      <c r="FI25" s="53" t="str">
        <f t="shared" si="225"/>
        <v>KORD MR4!_18Z-GFS</v>
      </c>
      <c r="FJ25" s="108">
        <f ca="1">IFERROR(IF($C$12="C",RTD("ice.xl",,"*H",FI25,$C$5,"D",$K25,,,1),RTD("ice.xl",,"*H",FI25,$C$5,"D",$K25,,,1)*(9/5)+$C$14),"-")</f>
        <v>71.168000000000006</v>
      </c>
      <c r="FK25" s="101">
        <f t="shared" si="231"/>
        <v>5</v>
      </c>
      <c r="FL25" s="101" t="str">
        <f t="shared" si="218"/>
        <v>KORD MR5!_18Z-GFS</v>
      </c>
      <c r="FM25" s="58">
        <f ca="1">IFERROR(IF($C$12="C",RTD("ice.xl",,"*H",FL25,$C$5,"D",$K25,,,1),RTD("ice.xl",,"*H",FL25,$C$5,"D",$K25,,,1)*(9/5)+$C$14),"-")</f>
        <v>68.27</v>
      </c>
      <c r="FN25" s="101">
        <f t="shared" si="226"/>
        <v>6</v>
      </c>
      <c r="FO25" s="101" t="str">
        <f t="shared" si="213"/>
        <v>KORD MR6!_18Z-GFS</v>
      </c>
      <c r="FP25" s="58">
        <f ca="1">IFERROR(IF($C$12="C",RTD("ice.xl",,"*H",FO25,$C$5,"D",$K25,,,1),RTD("ice.xl",,"*H",FO25,$C$5,"D",$K25,,,1)*(9/5)+$C$14),"-")</f>
        <v>70.52</v>
      </c>
      <c r="FQ25" s="101">
        <f t="shared" si="214"/>
        <v>7</v>
      </c>
      <c r="FR25" s="101" t="str">
        <f t="shared" si="204"/>
        <v>KORD MR7!_18Z-GFS</v>
      </c>
      <c r="FS25" s="58">
        <f ca="1">IFERROR(IF($C$12="C",RTD("ice.xl",,"*H",FR25,$C$5,"D",$K25,,,1),RTD("ice.xl",,"*H",FR25,$C$5,"D",$K25,,,1)*(9/5)+$C$14),"-")</f>
        <v>72.41</v>
      </c>
      <c r="FT25" s="101">
        <f t="shared" si="205"/>
        <v>8</v>
      </c>
      <c r="FU25" s="101" t="str">
        <f t="shared" si="195"/>
        <v>KORD MR8!_18Z-GFS</v>
      </c>
      <c r="FV25" s="58">
        <f ca="1">IFERROR(IF($C$12="C",RTD("ice.xl",,"*H",FU25,$C$5,"D",$K25,,,1),RTD("ice.xl",,"*H",FU25,$C$5,"D",$K25,,,1)*(9/5)+$C$14),"-")</f>
        <v>73.507999999999996</v>
      </c>
      <c r="FW25" s="101">
        <f t="shared" si="196"/>
        <v>9</v>
      </c>
      <c r="FX25" s="101" t="str">
        <f t="shared" si="186"/>
        <v>KORD MR9!_18Z-GFS</v>
      </c>
      <c r="FY25" s="58">
        <f ca="1">IFERROR(IF($C$12="C",RTD("ice.xl",,"*H",FX25,$C$5,"D",$K25,,,1),RTD("ice.xl",,"*H",FX25,$C$5,"D",$K25,,,1)*(9/5)+$C$14),"-")</f>
        <v>72.01400000000001</v>
      </c>
      <c r="FZ25" s="101">
        <f t="shared" si="187"/>
        <v>10</v>
      </c>
      <c r="GA25" s="101" t="str">
        <f t="shared" si="177"/>
        <v>KORD MR10!_18Z-GFS</v>
      </c>
      <c r="GB25" s="58">
        <f ca="1">IFERROR(IF($C$12="C",RTD("ice.xl",,"*H",GA25,$C$5,"D",$K25,,,1),RTD("ice.xl",,"*H",GA25,$C$5,"D",$K25,,,1)*(9/5)+$C$14),"-")</f>
        <v>72.463999999999999</v>
      </c>
      <c r="GC25" s="101">
        <f t="shared" si="178"/>
        <v>11</v>
      </c>
      <c r="GD25" s="101" t="str">
        <f t="shared" si="168"/>
        <v>KORD MR11!_18Z-GFS</v>
      </c>
      <c r="GE25" s="58">
        <f ca="1">IFERROR(IF($C$12="C",RTD("ice.xl",,"*H",GD25,$C$5,"D",$K25,,,1),RTD("ice.xl",,"*H",GD25,$C$5,"D",$K25,,,1)*(9/5)+$C$14),"-")</f>
        <v>74.048000000000002</v>
      </c>
      <c r="GF25" s="101">
        <f t="shared" si="169"/>
        <v>12</v>
      </c>
      <c r="GG25" s="101" t="str">
        <f t="shared" si="159"/>
        <v>KORD MR12!_18Z-GFS</v>
      </c>
      <c r="GH25" s="58">
        <f ca="1">IFERROR(IF($C$12="C",RTD("ice.xl",,"*H",GG25,$C$5,"D",$K25,,,1),RTD("ice.xl",,"*H",GG25,$C$5,"D",$K25,,,1)*(9/5)+$C$14),"-")</f>
        <v>78.007999999999996</v>
      </c>
      <c r="GI25" s="101">
        <f t="shared" si="160"/>
        <v>13</v>
      </c>
      <c r="GJ25" s="101" t="str">
        <f t="shared" si="150"/>
        <v>KORD MR13!_18Z-GFS</v>
      </c>
      <c r="GK25" s="58">
        <f ca="1">IFERROR(IF($C$12="C",RTD("ice.xl",,"*H",GJ25,$C$5,"D",$K25,,,1),RTD("ice.xl",,"*H",GJ25,$C$5,"D",$K25,,,1)*(9/5)+$C$14),"-")</f>
        <v>74.731999999999999</v>
      </c>
      <c r="GL25" s="101">
        <f t="shared" si="151"/>
        <v>14</v>
      </c>
      <c r="GM25" s="101" t="str">
        <f t="shared" si="141"/>
        <v>KORD MR14!_18Z-GFS</v>
      </c>
      <c r="GN25" s="58">
        <f ca="1">IFERROR(IF($C$12="C",RTD("ice.xl",,"*H",GM25,$C$5,"D",$K25,,,1),RTD("ice.xl",,"*H",GM25,$C$5,"D",$K25,,,1)*(9/5)+$C$14),"-")</f>
        <v>75.722000000000008</v>
      </c>
      <c r="GO25" s="101">
        <f t="shared" si="142"/>
        <v>15</v>
      </c>
      <c r="GP25" s="101" t="str">
        <f t="shared" si="132"/>
        <v>KORD MR15!_18Z-GFS</v>
      </c>
      <c r="GQ25" s="58">
        <f ca="1">IFERROR(IF($C$12="C",RTD("ice.xl",,"*H",GP25,$C$5,"D",$K25,,,1),RTD("ice.xl",,"*H",GP25,$C$5,"D",$K25,,,1)*(9/5)+$C$14),"-")</f>
        <v>83.12</v>
      </c>
      <c r="GR25" s="101">
        <f t="shared" si="133"/>
        <v>16</v>
      </c>
      <c r="GS25" s="101" t="str">
        <f t="shared" si="123"/>
        <v>KORD MR16!_18Z-GFS</v>
      </c>
      <c r="GT25" s="58">
        <f ca="1">IFERROR(IF($C$12="C",RTD("ice.xl",,"*H",GS25,$C$5,"D",$K25,,,1),RTD("ice.xl",,"*H",GS25,$C$5,"D",$K25,,,1)*(9/5)+$C$14),"-")</f>
        <v>89.456000000000003</v>
      </c>
      <c r="GU25" s="101">
        <f t="shared" si="124"/>
        <v>17</v>
      </c>
      <c r="GV25" s="101" t="str">
        <f t="shared" si="115"/>
        <v>KORD MR17!_18Z-GFS</v>
      </c>
      <c r="GW25" s="58">
        <f ca="1">IFERROR(IF($C$12="C",RTD("ice.xl",,"*H",GV25,$C$5,"D",$K25,,,1),RTD("ice.xl",,"*H",GV25,$C$5,"D",$K25,,,1)*(9/5)+$C$14),"-")</f>
        <v>90.787999999999997</v>
      </c>
      <c r="GX25" s="101">
        <f t="shared" si="116"/>
        <v>18</v>
      </c>
      <c r="GY25" s="101" t="str">
        <f t="shared" si="107"/>
        <v>KORD MR18!_18Z-GFS</v>
      </c>
      <c r="GZ25" s="58">
        <f ca="1">IFERROR(IF($C$12="C",RTD("ice.xl",,"*H",GY25,$C$5,"D",$K25,,,1),RTD("ice.xl",,"*H",GY25,$C$5,"D",$K25,,,1)*(9/5)+$C$14),"-")</f>
        <v>79.73599999999999</v>
      </c>
      <c r="HA25" s="101">
        <f t="shared" si="108"/>
        <v>19</v>
      </c>
      <c r="HB25" s="101" t="str">
        <f t="shared" si="100"/>
        <v>KORD MR19!_18Z-GFS</v>
      </c>
      <c r="HC25" s="105">
        <f ca="1">IFERROR(IF($C$12="C",RTD("ice.xl",,"*H",HB25,$C$5,"D",$K25,,,1),RTD("ice.xl",,"*H",HB25,$C$5,"D",$K25,,,1)*(9/5)+$C$14),"-")</f>
        <v>79.807999999999993</v>
      </c>
    </row>
    <row r="26" spans="6:211" x14ac:dyDescent="0.35">
      <c r="F26" s="27">
        <v>5</v>
      </c>
      <c r="G26" s="27">
        <f t="shared" si="227"/>
        <v>1</v>
      </c>
      <c r="H26" s="131">
        <f ca="1">RTD("ice.xl", , "*H",$C$4,$L$4, "D",$K26, , , -1)</f>
        <v>21.246700000000001</v>
      </c>
      <c r="I26" s="18"/>
      <c r="J26" s="56"/>
      <c r="K26" s="163">
        <f t="shared" ca="1" si="95"/>
        <v>44787</v>
      </c>
      <c r="L26" s="356">
        <f t="shared" ca="1" si="96"/>
        <v>70.244060000000005</v>
      </c>
      <c r="N26" s="53">
        <f t="shared" si="232"/>
        <v>5</v>
      </c>
      <c r="O26" s="358" t="str">
        <f t="shared" si="219"/>
        <v>KORD MR5!_00Z-GFS</v>
      </c>
      <c r="P26" s="108">
        <f ca="1">IFERROR(IF($C$12="C",RTD("ice.xl",,"*H",O26,$C$5,"D",$K26,,,1),RTD("ice.xl",,"*H",O26,$C$5,"D",$K26,,,1)*(9/5)+$C$14),"-")</f>
        <v>71.096000000000004</v>
      </c>
      <c r="Q26" s="101">
        <f t="shared" si="228"/>
        <v>6</v>
      </c>
      <c r="R26" s="101" t="str">
        <f t="shared" si="215"/>
        <v>KORD MR6!_00Z-GFS</v>
      </c>
      <c r="S26" s="58">
        <f ca="1">IFERROR(IF($C$12="C",RTD("ice.xl",,"*H",R26,$C$5,"D",$K26,,,1),RTD("ice.xl",,"*H",R26,$C$5,"D",$K26,,,1)*(9/5)+$C$14),"-")</f>
        <v>72.319999999999993</v>
      </c>
      <c r="T26" s="101">
        <f t="shared" si="220"/>
        <v>7</v>
      </c>
      <c r="U26" s="101" t="str">
        <f t="shared" si="207"/>
        <v>KORD MR7!_00Z-GFS</v>
      </c>
      <c r="V26" s="58">
        <f ca="1">IFERROR(IF($C$12="C",RTD("ice.xl",,"*H",U26,$C$5,"D",$K26,,,1),RTD("ice.xl",,"*H",U26,$C$5,"D",$K26,,,1)*(9/5)+$C$14),"-")</f>
        <v>70.933999999999997</v>
      </c>
      <c r="W26" s="101">
        <f t="shared" si="208"/>
        <v>8</v>
      </c>
      <c r="X26" s="101" t="str">
        <f t="shared" si="198"/>
        <v>KORD MR8!_00Z-GFS</v>
      </c>
      <c r="Y26" s="58">
        <f ca="1">IFERROR(IF($C$12="C",RTD("ice.xl",,"*H",X26,$C$5,"D",$K26,,,1),RTD("ice.xl",,"*H",X26,$C$5,"D",$K26,,,1)*(9/5)+$C$14),"-")</f>
        <v>73.274000000000001</v>
      </c>
      <c r="Z26" s="101">
        <f t="shared" si="199"/>
        <v>9</v>
      </c>
      <c r="AA26" s="101" t="str">
        <f t="shared" si="189"/>
        <v>KORD MR9!_00Z-GFS</v>
      </c>
      <c r="AB26" s="58">
        <f ca="1">IFERROR(IF($C$12="C",RTD("ice.xl",,"*H",AA26,$C$5,"D",$K26,,,1),RTD("ice.xl",,"*H",AA26,$C$5,"D",$K26,,,1)*(9/5)+$C$14),"-")</f>
        <v>77.323999999999998</v>
      </c>
      <c r="AC26" s="101">
        <f t="shared" si="190"/>
        <v>10</v>
      </c>
      <c r="AD26" s="101" t="str">
        <f t="shared" si="180"/>
        <v>KORD MR10!_00Z-GFS</v>
      </c>
      <c r="AE26" s="58">
        <f ca="1">IFERROR(IF($C$12="C",RTD("ice.xl",,"*H",AD26,$C$5,"D",$K26,,,1),RTD("ice.xl",,"*H",AD26,$C$5,"D",$K26,,,1)*(9/5)+$C$14),"-")</f>
        <v>71.581999999999994</v>
      </c>
      <c r="AF26" s="101">
        <f t="shared" si="181"/>
        <v>11</v>
      </c>
      <c r="AG26" s="101" t="str">
        <f t="shared" si="171"/>
        <v>KORD MR11!_00Z-GFS</v>
      </c>
      <c r="AH26" s="58">
        <f ca="1">IFERROR(IF($C$12="C",RTD("ice.xl",,"*H",AG26,$C$5,"D",$K26,,,1),RTD("ice.xl",,"*H",AG26,$C$5,"D",$K26,,,1)*(9/5)+$C$14),"-")</f>
        <v>74.84</v>
      </c>
      <c r="AI26" s="101">
        <f t="shared" si="172"/>
        <v>12</v>
      </c>
      <c r="AJ26" s="101" t="str">
        <f t="shared" si="162"/>
        <v>KORD MR12!_00Z-GFS</v>
      </c>
      <c r="AK26" s="58">
        <f ca="1">IFERROR(IF($C$12="C",RTD("ice.xl",,"*H",AJ26,$C$5,"D",$K26,,,1),RTD("ice.xl",,"*H",AJ26,$C$5,"D",$K26,,,1)*(9/5)+$C$14),"-")</f>
        <v>65.948000000000008</v>
      </c>
      <c r="AL26" s="101">
        <f t="shared" si="163"/>
        <v>13</v>
      </c>
      <c r="AM26" s="101" t="str">
        <f t="shared" si="153"/>
        <v>KORD MR13!_00Z-GFS</v>
      </c>
      <c r="AN26" s="58">
        <f ca="1">IFERROR(IF($C$12="C",RTD("ice.xl",,"*H",AM26,$C$5,"D",$K26,,,1),RTD("ice.xl",,"*H",AM26,$C$5,"D",$K26,,,1)*(9/5)+$C$14),"-")</f>
        <v>87.007999999999996</v>
      </c>
      <c r="AO26" s="101">
        <f t="shared" si="154"/>
        <v>14</v>
      </c>
      <c r="AP26" s="101" t="str">
        <f t="shared" si="144"/>
        <v>KORD MR14!_00Z-GFS</v>
      </c>
      <c r="AQ26" s="58">
        <f ca="1">IFERROR(IF($C$12="C",RTD("ice.xl",,"*H",AP26,$C$5,"D",$K26,,,1),RTD("ice.xl",,"*H",AP26,$C$5,"D",$K26,,,1)*(9/5)+$C$14),"-")</f>
        <v>84.397999999999996</v>
      </c>
      <c r="AR26" s="101">
        <f t="shared" si="145"/>
        <v>15</v>
      </c>
      <c r="AS26" s="101" t="str">
        <f t="shared" si="135"/>
        <v>KORD MR15!_00Z-GFS</v>
      </c>
      <c r="AT26" s="58">
        <f ca="1">IFERROR(IF($C$12="C",RTD("ice.xl",,"*H",AS26,$C$5,"D",$K26,,,1),RTD("ice.xl",,"*H",AS26,$C$5,"D",$K26,,,1)*(9/5)+$C$14),"-")</f>
        <v>82.147999999999996</v>
      </c>
      <c r="AU26" s="101">
        <f t="shared" si="136"/>
        <v>16</v>
      </c>
      <c r="AV26" s="101" t="str">
        <f t="shared" si="126"/>
        <v>KORD MR16!_00Z-GFS</v>
      </c>
      <c r="AW26" s="58">
        <f ca="1">IFERROR(IF($C$12="C",RTD("ice.xl",,"*H",AV26,$C$5,"D",$K26,,,1),RTD("ice.xl",,"*H",AV26,$C$5,"D",$K26,,,1)*(9/5)+$C$14),"-")</f>
        <v>84.307999999999993</v>
      </c>
      <c r="AX26" s="101">
        <f t="shared" si="127"/>
        <v>17</v>
      </c>
      <c r="AY26" s="101" t="str">
        <f t="shared" si="117"/>
        <v>KORD MR17!_00Z-GFS</v>
      </c>
      <c r="AZ26" s="58">
        <f ca="1">IFERROR(IF($C$12="C",RTD("ice.xl",,"*H",AY26,$C$5,"D",$K26,,,1),RTD("ice.xl",,"*H",AY26,$C$5,"D",$K26,,,1)*(9/5)+$C$14),"-")</f>
        <v>76.028000000000006</v>
      </c>
      <c r="BA26" s="101">
        <f t="shared" si="118"/>
        <v>18</v>
      </c>
      <c r="BB26" s="101" t="str">
        <f t="shared" si="109"/>
        <v>KORD MR18!_00Z-GFS</v>
      </c>
      <c r="BC26" s="58">
        <f ca="1">IFERROR(IF($C$12="C",RTD("ice.xl",,"*H",BB26,$C$5,"D",$K26,,,1),RTD("ice.xl",,"*H",BB26,$C$5,"D",$K26,,,1)*(9/5)+$C$14),"-")</f>
        <v>70.195999999999998</v>
      </c>
      <c r="BD26" s="101">
        <f t="shared" si="110"/>
        <v>19</v>
      </c>
      <c r="BE26" s="101" t="str">
        <f t="shared" si="101"/>
        <v>KORD MR19!_00Z-GFS</v>
      </c>
      <c r="BF26" s="58">
        <f ca="1">IFERROR(IF($C$12="C",RTD("ice.xl",,"*H",BE26,$C$5,"D",$K26,,,1),RTD("ice.xl",,"*H",BE26,$C$5,"D",$K26,,,1)*(9/5)+$C$14),"-")</f>
        <v>84.793999999999997</v>
      </c>
      <c r="BG26" s="101">
        <f t="shared" si="102"/>
        <v>20</v>
      </c>
      <c r="BH26" s="101" t="str">
        <f t="shared" si="97"/>
        <v>KORD MR20!_00Z-GFS</v>
      </c>
      <c r="BI26" s="105">
        <f ca="1">IFERROR(IF($C$12="C",RTD("ice.xl",,"*H",BH26,$C$5,"D",$K26,,,1),RTD("ice.xl",,"*H",BH26,$C$5,"D",$K26,,,1)*(9/5)+$C$14),"-")</f>
        <v>83.695999999999998</v>
      </c>
      <c r="BL26" s="53">
        <f t="shared" si="233"/>
        <v>5</v>
      </c>
      <c r="BM26" s="53" t="str">
        <f t="shared" si="221"/>
        <v>KORD MR5!_06Z-GFS</v>
      </c>
      <c r="BN26" s="108">
        <f ca="1">IFERROR(IF($C$12="C",RTD("ice.xl",,"*H",BM26,$C$5,"D",$K26,,,1),RTD("ice.xl",,"*H",BM26,$C$5,"D",$K26,,,1)*(9/5)+$C$14),"-")</f>
        <v>69.475999999999999</v>
      </c>
      <c r="BO26" s="101">
        <f t="shared" si="229"/>
        <v>6</v>
      </c>
      <c r="BP26" s="101" t="str">
        <f t="shared" si="216"/>
        <v>KORD MR6!_06Z-GFS</v>
      </c>
      <c r="BQ26" s="58">
        <f ca="1">IFERROR(IF($C$12="C",RTD("ice.xl",,"*H",BP26,$C$5,"D",$K26,,,1),RTD("ice.xl",,"*H",BP26,$C$5,"D",$K26,,,1)*(9/5)+$C$14),"-")</f>
        <v>71.78</v>
      </c>
      <c r="BR26" s="101">
        <f t="shared" si="222"/>
        <v>7</v>
      </c>
      <c r="BS26" s="101" t="str">
        <f t="shared" si="209"/>
        <v>KORD MR7!_06Z-GFS</v>
      </c>
      <c r="BT26" s="58">
        <f ca="1">IFERROR(IF($C$12="C",RTD("ice.xl",,"*H",BS26,$C$5,"D",$K26,,,1),RTD("ice.xl",,"*H",BS26,$C$5,"D",$K26,,,1)*(9/5)+$C$14),"-")</f>
        <v>71.456000000000003</v>
      </c>
      <c r="BU26" s="101">
        <f t="shared" si="210"/>
        <v>8</v>
      </c>
      <c r="BV26" s="101" t="str">
        <f t="shared" si="200"/>
        <v>KORD MR8!_06Z-GFS</v>
      </c>
      <c r="BW26" s="58">
        <f ca="1">IFERROR(IF($C$12="C",RTD("ice.xl",,"*H",BV26,$C$5,"D",$K26,,,1),RTD("ice.xl",,"*H",BV26,$C$5,"D",$K26,,,1)*(9/5)+$C$14),"-")</f>
        <v>74.516000000000005</v>
      </c>
      <c r="BX26" s="101">
        <f t="shared" si="201"/>
        <v>9</v>
      </c>
      <c r="BY26" s="101" t="str">
        <f t="shared" si="191"/>
        <v>KORD MR9!_06Z-GFS</v>
      </c>
      <c r="BZ26" s="58">
        <f ca="1">IFERROR(IF($C$12="C",RTD("ice.xl",,"*H",BY26,$C$5,"D",$K26,,,1),RTD("ice.xl",,"*H",BY26,$C$5,"D",$K26,,,1)*(9/5)+$C$14),"-")</f>
        <v>78.367999999999995</v>
      </c>
      <c r="CA26" s="101">
        <f t="shared" si="192"/>
        <v>10</v>
      </c>
      <c r="CB26" s="101" t="str">
        <f t="shared" si="182"/>
        <v>KORD MR10!_06Z-GFS</v>
      </c>
      <c r="CC26" s="58">
        <f ca="1">IFERROR(IF($C$12="C",RTD("ice.xl",,"*H",CB26,$C$5,"D",$K26,,,1),RTD("ice.xl",,"*H",CB26,$C$5,"D",$K26,,,1)*(9/5)+$C$14),"-")</f>
        <v>66.128</v>
      </c>
      <c r="CD26" s="101">
        <f t="shared" si="183"/>
        <v>11</v>
      </c>
      <c r="CE26" s="101" t="str">
        <f t="shared" si="173"/>
        <v>KORD MR11!_06Z-GFS</v>
      </c>
      <c r="CF26" s="58">
        <f ca="1">IFERROR(IF($C$12="C",RTD("ice.xl",,"*H",CE26,$C$5,"D",$K26,,,1),RTD("ice.xl",,"*H",CE26,$C$5,"D",$K26,,,1)*(9/5)+$C$14),"-")</f>
        <v>68.936000000000007</v>
      </c>
      <c r="CG26" s="101">
        <f t="shared" si="174"/>
        <v>12</v>
      </c>
      <c r="CH26" s="101" t="str">
        <f t="shared" si="164"/>
        <v>KORD MR12!_06Z-GFS</v>
      </c>
      <c r="CI26" s="58">
        <f ca="1">IFERROR(IF($C$12="C",RTD("ice.xl",,"*H",CH26,$C$5,"D",$K26,,,1),RTD("ice.xl",,"*H",CH26,$C$5,"D",$K26,,,1)*(9/5)+$C$14),"-")</f>
        <v>69.403999999999996</v>
      </c>
      <c r="CJ26" s="101">
        <f t="shared" si="165"/>
        <v>13</v>
      </c>
      <c r="CK26" s="101" t="str">
        <f t="shared" si="155"/>
        <v>KORD MR13!_06Z-GFS</v>
      </c>
      <c r="CL26" s="58">
        <f ca="1">IFERROR(IF($C$12="C",RTD("ice.xl",,"*H",CK26,$C$5,"D",$K26,,,1),RTD("ice.xl",,"*H",CK26,$C$5,"D",$K26,,,1)*(9/5)+$C$14),"-")</f>
        <v>73.849999999999994</v>
      </c>
      <c r="CM26" s="101">
        <f t="shared" si="156"/>
        <v>14</v>
      </c>
      <c r="CN26" s="101" t="str">
        <f t="shared" si="146"/>
        <v>KORD MR14!_06Z-GFS</v>
      </c>
      <c r="CO26" s="58">
        <f ca="1">IFERROR(IF($C$12="C",RTD("ice.xl",,"*H",CN26,$C$5,"D",$K26,,,1),RTD("ice.xl",,"*H",CN26,$C$5,"D",$K26,,,1)*(9/5)+$C$14),"-")</f>
        <v>70.951999999999998</v>
      </c>
      <c r="CP26" s="101">
        <f t="shared" si="147"/>
        <v>15</v>
      </c>
      <c r="CQ26" s="101" t="str">
        <f t="shared" si="137"/>
        <v>KORD MR15!_06Z-GFS</v>
      </c>
      <c r="CR26" s="58">
        <f ca="1">IFERROR(IF($C$12="C",RTD("ice.xl",,"*H",CQ26,$C$5,"D",$K26,,,1),RTD("ice.xl",,"*H",CQ26,$C$5,"D",$K26,,,1)*(9/5)+$C$14),"-")</f>
        <v>65.48</v>
      </c>
      <c r="CS26" s="101">
        <f t="shared" si="138"/>
        <v>16</v>
      </c>
      <c r="CT26" s="101" t="str">
        <f t="shared" si="128"/>
        <v>KORD MR16!_06Z-GFS</v>
      </c>
      <c r="CU26" s="58">
        <f ca="1">IFERROR(IF($C$12="C",RTD("ice.xl",,"*H",CT26,$C$5,"D",$K26,,,1),RTD("ice.xl",,"*H",CT26,$C$5,"D",$K26,,,1)*(9/5)+$C$14),"-")</f>
        <v>81.896000000000001</v>
      </c>
      <c r="CV26" s="101">
        <f t="shared" si="129"/>
        <v>17</v>
      </c>
      <c r="CW26" s="101" t="str">
        <f t="shared" si="119"/>
        <v>KORD MR17!_06Z-GFS</v>
      </c>
      <c r="CX26" s="58">
        <f ca="1">IFERROR(IF($C$12="C",RTD("ice.xl",,"*H",CW26,$C$5,"D",$K26,,,1),RTD("ice.xl",,"*H",CW26,$C$5,"D",$K26,,,1)*(9/5)+$C$14),"-")</f>
        <v>79.466000000000008</v>
      </c>
      <c r="CY26" s="101">
        <f t="shared" si="120"/>
        <v>18</v>
      </c>
      <c r="CZ26" s="101" t="str">
        <f t="shared" si="111"/>
        <v>KORD MR18!_06Z-GFS</v>
      </c>
      <c r="DA26" s="58">
        <f ca="1">IFERROR(IF($C$12="C",RTD("ice.xl",,"*H",CZ26,$C$5,"D",$K26,,,1),RTD("ice.xl",,"*H",CZ26,$C$5,"D",$K26,,,1)*(9/5)+$C$14),"-")</f>
        <v>80.27600000000001</v>
      </c>
      <c r="DB26" s="101">
        <f t="shared" si="112"/>
        <v>19</v>
      </c>
      <c r="DC26" s="101" t="str">
        <f t="shared" si="103"/>
        <v>KORD MR19!_06Z-GFS</v>
      </c>
      <c r="DD26" s="58">
        <f ca="1">IFERROR(IF($C$12="C",RTD("ice.xl",,"*H",DC26,$C$5,"D",$K26,,,1),RTD("ice.xl",,"*H",DC26,$C$5,"D",$K26,,,1)*(9/5)+$C$14),"-")</f>
        <v>74.174000000000007</v>
      </c>
      <c r="DE26" s="101">
        <f t="shared" si="104"/>
        <v>20</v>
      </c>
      <c r="DF26" s="101" t="str">
        <f t="shared" si="98"/>
        <v>KORD MR20!_06Z-GFS</v>
      </c>
      <c r="DG26" s="105">
        <f ca="1">IFERROR(IF($C$12="C",RTD("ice.xl",,"*H",DF26,$C$5,"D",$K26,,,1),RTD("ice.xl",,"*H",DF26,$C$5,"D",$K26,,,1)*(9/5)+$C$14),"-")</f>
        <v>85.927999999999997</v>
      </c>
      <c r="DJ26" s="53">
        <f t="shared" si="234"/>
        <v>5</v>
      </c>
      <c r="DK26" s="53" t="str">
        <f t="shared" si="223"/>
        <v>KORD MR5!_12Z-GFS</v>
      </c>
      <c r="DL26" s="108">
        <f ca="1">IFERROR(IF($C$12="C",RTD("ice.xl",,"*H",DK26,$C$5,"D",$K26,,,1),RTD("ice.xl",,"*H",DK26,$C$5,"D",$K26,,,1)*(9/5)+$C$14),"-")</f>
        <v>70.52</v>
      </c>
      <c r="DM26" s="101">
        <f t="shared" si="230"/>
        <v>6</v>
      </c>
      <c r="DN26" s="101" t="str">
        <f t="shared" si="217"/>
        <v>KORD MR6!_12Z-GFS</v>
      </c>
      <c r="DO26" s="58">
        <f ca="1">IFERROR(IF($C$12="C",RTD("ice.xl",,"*H",DN26,$C$5,"D",$K26,,,1),RTD("ice.xl",,"*H",DN26,$C$5,"D",$K26,,,1)*(9/5)+$C$14),"-")</f>
        <v>71.545999999999992</v>
      </c>
      <c r="DP26" s="101">
        <f t="shared" si="224"/>
        <v>7</v>
      </c>
      <c r="DQ26" s="101" t="str">
        <f t="shared" si="211"/>
        <v>KORD MR7!_12Z-GFS</v>
      </c>
      <c r="DR26" s="58">
        <f ca="1">IFERROR(IF($C$12="C",RTD("ice.xl",,"*H",DQ26,$C$5,"D",$K26,,,1),RTD("ice.xl",,"*H",DQ26,$C$5,"D",$K26,,,1)*(9/5)+$C$14),"-")</f>
        <v>69.835999999999999</v>
      </c>
      <c r="DS26" s="101">
        <f t="shared" si="212"/>
        <v>8</v>
      </c>
      <c r="DT26" s="101" t="str">
        <f t="shared" si="202"/>
        <v>KORD MR8!_12Z-GFS</v>
      </c>
      <c r="DU26" s="58">
        <f ca="1">IFERROR(IF($C$12="C",RTD("ice.xl",,"*H",DT26,$C$5,"D",$K26,,,1),RTD("ice.xl",,"*H",DT26,$C$5,"D",$K26,,,1)*(9/5)+$C$14),"-")</f>
        <v>70.933999999999997</v>
      </c>
      <c r="DV26" s="101">
        <f t="shared" si="203"/>
        <v>9</v>
      </c>
      <c r="DW26" s="101" t="str">
        <f t="shared" si="193"/>
        <v>KORD MR9!_12Z-GFS</v>
      </c>
      <c r="DX26" s="58">
        <f ca="1">IFERROR(IF($C$12="C",RTD("ice.xl",,"*H",DW26,$C$5,"D",$K26,,,1),RTD("ice.xl",,"*H",DW26,$C$5,"D",$K26,,,1)*(9/5)+$C$14),"-")</f>
        <v>73.903999999999996</v>
      </c>
      <c r="DY26" s="101">
        <f t="shared" si="194"/>
        <v>10</v>
      </c>
      <c r="DZ26" s="101" t="str">
        <f t="shared" si="184"/>
        <v>KORD MR10!_12Z-GFS</v>
      </c>
      <c r="EA26" s="58">
        <f ca="1">IFERROR(IF($C$12="C",RTD("ice.xl",,"*H",DZ26,$C$5,"D",$K26,,,1),RTD("ice.xl",,"*H",DZ26,$C$5,"D",$K26,,,1)*(9/5)+$C$14),"-")</f>
        <v>73.795999999999992</v>
      </c>
      <c r="EB26" s="101">
        <f t="shared" si="185"/>
        <v>11</v>
      </c>
      <c r="EC26" s="101" t="str">
        <f t="shared" si="175"/>
        <v>KORD MR11!_12Z-GFS</v>
      </c>
      <c r="ED26" s="58">
        <f ca="1">IFERROR(IF($C$12="C",RTD("ice.xl",,"*H",EC26,$C$5,"D",$K26,,,1),RTD("ice.xl",,"*H",EC26,$C$5,"D",$K26,,,1)*(9/5)+$C$14),"-")</f>
        <v>75.722000000000008</v>
      </c>
      <c r="EE26" s="101">
        <f t="shared" si="176"/>
        <v>12</v>
      </c>
      <c r="EF26" s="101" t="str">
        <f t="shared" si="166"/>
        <v>KORD MR12!_12Z-GFS</v>
      </c>
      <c r="EG26" s="58">
        <f ca="1">IFERROR(IF($C$12="C",RTD("ice.xl",,"*H",EF26,$C$5,"D",$K26,,,1),RTD("ice.xl",,"*H",EF26,$C$5,"D",$K26,,,1)*(9/5)+$C$14),"-")</f>
        <v>73.472000000000008</v>
      </c>
      <c r="EH26" s="101">
        <f t="shared" si="167"/>
        <v>13</v>
      </c>
      <c r="EI26" s="101" t="str">
        <f t="shared" si="157"/>
        <v>KORD MR13!_12Z-GFS</v>
      </c>
      <c r="EJ26" s="58">
        <f ca="1">IFERROR(IF($C$12="C",RTD("ice.xl",,"*H",EI26,$C$5,"D",$K26,,,1),RTD("ice.xl",,"*H",EI26,$C$5,"D",$K26,,,1)*(9/5)+$C$14),"-")</f>
        <v>74.768000000000001</v>
      </c>
      <c r="EK26" s="101">
        <f t="shared" si="158"/>
        <v>14</v>
      </c>
      <c r="EL26" s="101" t="str">
        <f t="shared" si="148"/>
        <v>KORD MR14!_12Z-GFS</v>
      </c>
      <c r="EM26" s="58">
        <f ca="1">IFERROR(IF($C$12="C",RTD("ice.xl",,"*H",EL26,$C$5,"D",$K26,,,1),RTD("ice.xl",,"*H",EL26,$C$5,"D",$K26,,,1)*(9/5)+$C$14),"-")</f>
        <v>71.27600000000001</v>
      </c>
      <c r="EN26" s="101">
        <f t="shared" si="149"/>
        <v>15</v>
      </c>
      <c r="EO26" s="101" t="str">
        <f t="shared" si="139"/>
        <v>KORD MR15!_12Z-GFS</v>
      </c>
      <c r="EP26" s="58">
        <f ca="1">IFERROR(IF($C$12="C",RTD("ice.xl",,"*H",EO26,$C$5,"D",$K26,,,1),RTD("ice.xl",,"*H",EO26,$C$5,"D",$K26,,,1)*(9/5)+$C$14),"-")</f>
        <v>72.86</v>
      </c>
      <c r="EQ26" s="101">
        <f t="shared" si="140"/>
        <v>16</v>
      </c>
      <c r="ER26" s="101" t="str">
        <f t="shared" si="130"/>
        <v>KORD MR16!_12Z-GFS</v>
      </c>
      <c r="ES26" s="58">
        <f ca="1">IFERROR(IF($C$12="C",RTD("ice.xl",,"*H",ER26,$C$5,"D",$K26,,,1),RTD("ice.xl",,"*H",ER26,$C$5,"D",$K26,,,1)*(9/5)+$C$14),"-")</f>
        <v>73.724000000000004</v>
      </c>
      <c r="ET26" s="101">
        <f t="shared" si="131"/>
        <v>17</v>
      </c>
      <c r="EU26" s="101" t="str">
        <f t="shared" si="121"/>
        <v>KORD MR17!_12Z-GFS</v>
      </c>
      <c r="EV26" s="58">
        <f ca="1">IFERROR(IF($C$12="C",RTD("ice.xl",,"*H",EU26,$C$5,"D",$K26,,,1),RTD("ice.xl",,"*H",EU26,$C$5,"D",$K26,,,1)*(9/5)+$C$14),"-")</f>
        <v>89.87</v>
      </c>
      <c r="EW26" s="101">
        <f t="shared" si="122"/>
        <v>18</v>
      </c>
      <c r="EX26" s="101" t="str">
        <f t="shared" si="113"/>
        <v>KORD MR18!_12Z-GFS</v>
      </c>
      <c r="EY26" s="58">
        <f ca="1">IFERROR(IF($C$12="C",RTD("ice.xl",,"*H",EX26,$C$5,"D",$K26,,,1),RTD("ice.xl",,"*H",EX26,$C$5,"D",$K26,,,1)*(9/5)+$C$14),"-")</f>
        <v>75.056000000000012</v>
      </c>
      <c r="EZ26" s="101">
        <f t="shared" si="114"/>
        <v>19</v>
      </c>
      <c r="FA26" s="101" t="str">
        <f t="shared" si="105"/>
        <v>KORD MR19!_12Z-GFS</v>
      </c>
      <c r="FB26" s="58">
        <f ca="1">IFERROR(IF($C$12="C",RTD("ice.xl",,"*H",FA26,$C$5,"D",$K26,,,1),RTD("ice.xl",,"*H",FA26,$C$5,"D",$K26,,,1)*(9/5)+$C$14),"-")</f>
        <v>70.376000000000005</v>
      </c>
      <c r="FC26" s="101">
        <f t="shared" si="106"/>
        <v>20</v>
      </c>
      <c r="FD26" s="101" t="str">
        <f t="shared" si="99"/>
        <v>KORD MR20!_12Z-GFS</v>
      </c>
      <c r="FE26" s="105">
        <f ca="1">IFERROR(IF($C$12="C",RTD("ice.xl",,"*H",FD26,$C$5,"D",$K26,,,1),RTD("ice.xl",,"*H",FD26,$C$5,"D",$K26,,,1)*(9/5)+$C$14),"-")</f>
        <v>76.891999999999996</v>
      </c>
      <c r="FH26" s="53">
        <f t="shared" si="235"/>
        <v>5</v>
      </c>
      <c r="FI26" s="53" t="str">
        <f t="shared" si="225"/>
        <v>KORD MR5!_18Z-GFS</v>
      </c>
      <c r="FJ26" s="108">
        <f ca="1">IFERROR(IF($C$12="C",RTD("ice.xl",,"*H",FI26,$C$5,"D",$K26,,,1),RTD("ice.xl",,"*H",FI26,$C$5,"D",$K26,,,1)*(9/5)+$C$14),"-")</f>
        <v>71.635999999999996</v>
      </c>
      <c r="FK26" s="101">
        <f t="shared" si="231"/>
        <v>6</v>
      </c>
      <c r="FL26" s="101" t="str">
        <f t="shared" si="218"/>
        <v>KORD MR6!_18Z-GFS</v>
      </c>
      <c r="FM26" s="58">
        <f ca="1">IFERROR(IF($C$12="C",RTD("ice.xl",,"*H",FL26,$C$5,"D",$K26,,,1),RTD("ice.xl",,"*H",FL26,$C$5,"D",$K26,,,1)*(9/5)+$C$14),"-")</f>
        <v>69.746000000000009</v>
      </c>
      <c r="FN26" s="101">
        <f t="shared" si="226"/>
        <v>7</v>
      </c>
      <c r="FO26" s="101" t="str">
        <f t="shared" si="213"/>
        <v>KORD MR7!_18Z-GFS</v>
      </c>
      <c r="FP26" s="58">
        <f ca="1">IFERROR(IF($C$12="C",RTD("ice.xl",,"*H",FO26,$C$5,"D",$K26,,,1),RTD("ice.xl",,"*H",FO26,$C$5,"D",$K26,,,1)*(9/5)+$C$14),"-")</f>
        <v>71.707999999999998</v>
      </c>
      <c r="FQ26" s="101">
        <f t="shared" si="214"/>
        <v>8</v>
      </c>
      <c r="FR26" s="101" t="str">
        <f t="shared" si="204"/>
        <v>KORD MR8!_18Z-GFS</v>
      </c>
      <c r="FS26" s="58">
        <f ca="1">IFERROR(IF($C$12="C",RTD("ice.xl",,"*H",FR26,$C$5,"D",$K26,,,1),RTD("ice.xl",,"*H",FR26,$C$5,"D",$K26,,,1)*(9/5)+$C$14),"-")</f>
        <v>76.604000000000013</v>
      </c>
      <c r="FT26" s="101">
        <f t="shared" si="205"/>
        <v>9</v>
      </c>
      <c r="FU26" s="101" t="str">
        <f t="shared" si="195"/>
        <v>KORD MR9!_18Z-GFS</v>
      </c>
      <c r="FV26" s="58">
        <f ca="1">IFERROR(IF($C$12="C",RTD("ice.xl",,"*H",FU26,$C$5,"D",$K26,,,1),RTD("ice.xl",,"*H",FU26,$C$5,"D",$K26,,,1)*(9/5)+$C$14),"-")</f>
        <v>78.367999999999995</v>
      </c>
      <c r="FW26" s="101">
        <f t="shared" si="196"/>
        <v>10</v>
      </c>
      <c r="FX26" s="101" t="str">
        <f t="shared" si="186"/>
        <v>KORD MR10!_18Z-GFS</v>
      </c>
      <c r="FY26" s="58">
        <f ca="1">IFERROR(IF($C$12="C",RTD("ice.xl",,"*H",FX26,$C$5,"D",$K26,,,1),RTD("ice.xl",,"*H",FX26,$C$5,"D",$K26,,,1)*(9/5)+$C$14),"-")</f>
        <v>70.286000000000001</v>
      </c>
      <c r="FZ26" s="101">
        <f t="shared" si="187"/>
        <v>11</v>
      </c>
      <c r="GA26" s="101" t="str">
        <f t="shared" si="177"/>
        <v>KORD MR11!_18Z-GFS</v>
      </c>
      <c r="GB26" s="58">
        <f ca="1">IFERROR(IF($C$12="C",RTD("ice.xl",,"*H",GA26,$C$5,"D",$K26,,,1),RTD("ice.xl",,"*H",GA26,$C$5,"D",$K26,,,1)*(9/5)+$C$14),"-")</f>
        <v>72.266000000000005</v>
      </c>
      <c r="GC26" s="101">
        <f t="shared" si="178"/>
        <v>12</v>
      </c>
      <c r="GD26" s="101" t="str">
        <f t="shared" si="168"/>
        <v>KORD MR12!_18Z-GFS</v>
      </c>
      <c r="GE26" s="58">
        <f ca="1">IFERROR(IF($C$12="C",RTD("ice.xl",,"*H",GD26,$C$5,"D",$K26,,,1),RTD("ice.xl",,"*H",GD26,$C$5,"D",$K26,,,1)*(9/5)+$C$14),"-")</f>
        <v>75.307999999999993</v>
      </c>
      <c r="GF26" s="101">
        <f t="shared" si="169"/>
        <v>13</v>
      </c>
      <c r="GG26" s="101" t="str">
        <f t="shared" si="159"/>
        <v>KORD MR13!_18Z-GFS</v>
      </c>
      <c r="GH26" s="58">
        <f ca="1">IFERROR(IF($C$12="C",RTD("ice.xl",,"*H",GG26,$C$5,"D",$K26,,,1),RTD("ice.xl",,"*H",GG26,$C$5,"D",$K26,,,1)*(9/5)+$C$14),"-")</f>
        <v>73.795999999999992</v>
      </c>
      <c r="GI26" s="101">
        <f t="shared" si="160"/>
        <v>14</v>
      </c>
      <c r="GJ26" s="101" t="str">
        <f t="shared" si="150"/>
        <v>KORD MR14!_18Z-GFS</v>
      </c>
      <c r="GK26" s="58">
        <f ca="1">IFERROR(IF($C$12="C",RTD("ice.xl",,"*H",GJ26,$C$5,"D",$K26,,,1),RTD("ice.xl",,"*H",GJ26,$C$5,"D",$K26,,,1)*(9/5)+$C$14),"-")</f>
        <v>72.5</v>
      </c>
      <c r="GL26" s="101">
        <f t="shared" si="151"/>
        <v>15</v>
      </c>
      <c r="GM26" s="101" t="str">
        <f t="shared" si="141"/>
        <v>KORD MR15!_18Z-GFS</v>
      </c>
      <c r="GN26" s="58">
        <f ca="1">IFERROR(IF($C$12="C",RTD("ice.xl",,"*H",GM26,$C$5,"D",$K26,,,1),RTD("ice.xl",,"*H",GM26,$C$5,"D",$K26,,,1)*(9/5)+$C$14),"-")</f>
        <v>79.771999999999991</v>
      </c>
      <c r="GO26" s="101">
        <f t="shared" si="142"/>
        <v>16</v>
      </c>
      <c r="GP26" s="101" t="str">
        <f t="shared" si="132"/>
        <v>KORD MR16!_18Z-GFS</v>
      </c>
      <c r="GQ26" s="58">
        <f ca="1">IFERROR(IF($C$12="C",RTD("ice.xl",,"*H",GP26,$C$5,"D",$K26,,,1),RTD("ice.xl",,"*H",GP26,$C$5,"D",$K26,,,1)*(9/5)+$C$14),"-")</f>
        <v>90.644000000000005</v>
      </c>
      <c r="GR26" s="101">
        <f t="shared" si="133"/>
        <v>17</v>
      </c>
      <c r="GS26" s="101" t="str">
        <f t="shared" si="123"/>
        <v>KORD MR17!_18Z-GFS</v>
      </c>
      <c r="GT26" s="58">
        <f ca="1">IFERROR(IF($C$12="C",RTD("ice.xl",,"*H",GS26,$C$5,"D",$K26,,,1),RTD("ice.xl",,"*H",GS26,$C$5,"D",$K26,,,1)*(9/5)+$C$14),"-")</f>
        <v>87.943999999999988</v>
      </c>
      <c r="GU26" s="101">
        <f t="shared" si="124"/>
        <v>18</v>
      </c>
      <c r="GV26" s="101" t="str">
        <f t="shared" si="115"/>
        <v>KORD MR18!_18Z-GFS</v>
      </c>
      <c r="GW26" s="58">
        <f ca="1">IFERROR(IF($C$12="C",RTD("ice.xl",,"*H",GV26,$C$5,"D",$K26,,,1),RTD("ice.xl",,"*H",GV26,$C$5,"D",$K26,,,1)*(9/5)+$C$14),"-")</f>
        <v>76.352000000000004</v>
      </c>
      <c r="GX26" s="101">
        <f t="shared" si="116"/>
        <v>19</v>
      </c>
      <c r="GY26" s="101" t="str">
        <f t="shared" si="107"/>
        <v>KORD MR19!_18Z-GFS</v>
      </c>
      <c r="GZ26" s="58">
        <f ca="1">IFERROR(IF($C$12="C",RTD("ice.xl",,"*H",GY26,$C$5,"D",$K26,,,1),RTD("ice.xl",,"*H",GY26,$C$5,"D",$K26,,,1)*(9/5)+$C$14),"-")</f>
        <v>79.466000000000008</v>
      </c>
      <c r="HA26" s="101">
        <f t="shared" si="108"/>
        <v>20</v>
      </c>
      <c r="HB26" s="101" t="str">
        <f t="shared" si="100"/>
        <v>KORD MR20!_18Z-GFS</v>
      </c>
      <c r="HC26" s="105">
        <f ca="1">IFERROR(IF($C$12="C",RTD("ice.xl",,"*H",HB26,$C$5,"D",$K26,,,1),RTD("ice.xl",,"*H",HB26,$C$5,"D",$K26,,,1)*(9/5)+$C$14),"-")</f>
        <v>75.271999999999991</v>
      </c>
    </row>
    <row r="27" spans="6:211" x14ac:dyDescent="0.35">
      <c r="F27" s="27">
        <v>6</v>
      </c>
      <c r="G27" s="27">
        <f t="shared" si="227"/>
        <v>1</v>
      </c>
      <c r="H27" s="131">
        <f ca="1">RTD("ice.xl", , "*H",$C$4,$L$4, "D",$K27, , , -1)</f>
        <v>23.033300000000001</v>
      </c>
      <c r="I27" s="18"/>
      <c r="J27" s="56"/>
      <c r="K27" s="163">
        <f t="shared" ca="1" si="95"/>
        <v>44786</v>
      </c>
      <c r="L27" s="356">
        <f t="shared" ca="1" si="96"/>
        <v>73.459940000000003</v>
      </c>
      <c r="N27" s="53">
        <f t="shared" si="232"/>
        <v>6</v>
      </c>
      <c r="O27" s="358" t="str">
        <f t="shared" si="219"/>
        <v>KORD MR6!_00Z-GFS</v>
      </c>
      <c r="P27" s="108">
        <f ca="1">IFERROR(IF($C$12="C",RTD("ice.xl",,"*H",O27,$C$5,"D",$K27,,,1),RTD("ice.xl",,"*H",O27,$C$5,"D",$K27,,,1)*(9/5)+$C$14),"-")</f>
        <v>71.960000000000008</v>
      </c>
      <c r="Q27" s="101">
        <f t="shared" si="228"/>
        <v>7</v>
      </c>
      <c r="R27" s="101" t="str">
        <f t="shared" si="215"/>
        <v>KORD MR7!_00Z-GFS</v>
      </c>
      <c r="S27" s="58">
        <f ca="1">IFERROR(IF($C$12="C",RTD("ice.xl",,"*H",R27,$C$5,"D",$K27,,,1),RTD("ice.xl",,"*H",R27,$C$5,"D",$K27,,,1)*(9/5)+$C$14),"-")</f>
        <v>71.635999999999996</v>
      </c>
      <c r="T27" s="101">
        <f t="shared" si="220"/>
        <v>8</v>
      </c>
      <c r="U27" s="101" t="str">
        <f t="shared" si="207"/>
        <v>KORD MR8!_00Z-GFS</v>
      </c>
      <c r="V27" s="58">
        <f ca="1">IFERROR(IF($C$12="C",RTD("ice.xl",,"*H",U27,$C$5,"D",$K27,,,1),RTD("ice.xl",,"*H",U27,$C$5,"D",$K27,,,1)*(9/5)+$C$14),"-")</f>
        <v>75.38</v>
      </c>
      <c r="W27" s="101">
        <f t="shared" si="208"/>
        <v>9</v>
      </c>
      <c r="X27" s="101" t="str">
        <f t="shared" si="198"/>
        <v>KORD MR9!_00Z-GFS</v>
      </c>
      <c r="Y27" s="58">
        <f ca="1">IFERROR(IF($C$12="C",RTD("ice.xl",,"*H",X27,$C$5,"D",$K27,,,1),RTD("ice.xl",,"*H",X27,$C$5,"D",$K27,,,1)*(9/5)+$C$14),"-")</f>
        <v>76.099999999999994</v>
      </c>
      <c r="Z27" s="101">
        <f t="shared" si="199"/>
        <v>10</v>
      </c>
      <c r="AA27" s="101" t="str">
        <f t="shared" si="189"/>
        <v>KORD MR10!_00Z-GFS</v>
      </c>
      <c r="AB27" s="58">
        <f ca="1">IFERROR(IF($C$12="C",RTD("ice.xl",,"*H",AA27,$C$5,"D",$K27,,,1),RTD("ice.xl",,"*H",AA27,$C$5,"D",$K27,,,1)*(9/5)+$C$14),"-")</f>
        <v>74.516000000000005</v>
      </c>
      <c r="AC27" s="101">
        <f t="shared" si="190"/>
        <v>11</v>
      </c>
      <c r="AD27" s="101" t="str">
        <f t="shared" si="180"/>
        <v>KORD MR11!_00Z-GFS</v>
      </c>
      <c r="AE27" s="58">
        <f ca="1">IFERROR(IF($C$12="C",RTD("ice.xl",,"*H",AD27,$C$5,"D",$K27,,,1),RTD("ice.xl",,"*H",AD27,$C$5,"D",$K27,,,1)*(9/5)+$C$14),"-")</f>
        <v>70.123999999999995</v>
      </c>
      <c r="AF27" s="101">
        <f t="shared" si="181"/>
        <v>12</v>
      </c>
      <c r="AG27" s="101" t="str">
        <f t="shared" si="171"/>
        <v>KORD MR12!_00Z-GFS</v>
      </c>
      <c r="AH27" s="58">
        <f ca="1">IFERROR(IF($C$12="C",RTD("ice.xl",,"*H",AG27,$C$5,"D",$K27,,,1),RTD("ice.xl",,"*H",AG27,$C$5,"D",$K27,,,1)*(9/5)+$C$14),"-")</f>
        <v>71.852000000000004</v>
      </c>
      <c r="AI27" s="101">
        <f t="shared" si="172"/>
        <v>13</v>
      </c>
      <c r="AJ27" s="101" t="str">
        <f t="shared" si="162"/>
        <v>KORD MR13!_00Z-GFS</v>
      </c>
      <c r="AK27" s="58">
        <f ca="1">IFERROR(IF($C$12="C",RTD("ice.xl",,"*H",AJ27,$C$5,"D",$K27,,,1),RTD("ice.xl",,"*H",AJ27,$C$5,"D",$K27,,,1)*(9/5)+$C$14),"-")</f>
        <v>84.451999999999998</v>
      </c>
      <c r="AL27" s="101">
        <f t="shared" si="163"/>
        <v>14</v>
      </c>
      <c r="AM27" s="101" t="str">
        <f t="shared" si="153"/>
        <v>KORD MR14!_00Z-GFS</v>
      </c>
      <c r="AN27" s="58">
        <f ca="1">IFERROR(IF($C$12="C",RTD("ice.xl",,"*H",AM27,$C$5,"D",$K27,,,1),RTD("ice.xl",,"*H",AM27,$C$5,"D",$K27,,,1)*(9/5)+$C$14),"-")</f>
        <v>75.307999999999993</v>
      </c>
      <c r="AO27" s="101">
        <f t="shared" si="154"/>
        <v>15</v>
      </c>
      <c r="AP27" s="101" t="str">
        <f t="shared" si="144"/>
        <v>KORD MR15!_00Z-GFS</v>
      </c>
      <c r="AQ27" s="58">
        <f ca="1">IFERROR(IF($C$12="C",RTD("ice.xl",,"*H",AP27,$C$5,"D",$K27,,,1),RTD("ice.xl",,"*H",AP27,$C$5,"D",$K27,,,1)*(9/5)+$C$14),"-")</f>
        <v>78.349999999999994</v>
      </c>
      <c r="AR27" s="101">
        <f t="shared" si="145"/>
        <v>16</v>
      </c>
      <c r="AS27" s="101" t="str">
        <f t="shared" si="135"/>
        <v>KORD MR16!_00Z-GFS</v>
      </c>
      <c r="AT27" s="58">
        <f ca="1">IFERROR(IF($C$12="C",RTD("ice.xl",,"*H",AS27,$C$5,"D",$K27,,,1),RTD("ice.xl",,"*H",AS27,$C$5,"D",$K27,,,1)*(9/5)+$C$14),"-")</f>
        <v>79.61</v>
      </c>
      <c r="AU27" s="101">
        <f t="shared" si="136"/>
        <v>17</v>
      </c>
      <c r="AV27" s="101" t="str">
        <f t="shared" si="126"/>
        <v>KORD MR17!_00Z-GFS</v>
      </c>
      <c r="AW27" s="58">
        <f ca="1">IFERROR(IF($C$12="C",RTD("ice.xl",,"*H",AV27,$C$5,"D",$K27,,,1),RTD("ice.xl",,"*H",AV27,$C$5,"D",$K27,,,1)*(9/5)+$C$14),"-")</f>
        <v>77.431999999999988</v>
      </c>
      <c r="AX27" s="101">
        <f t="shared" si="127"/>
        <v>18</v>
      </c>
      <c r="AY27" s="101" t="str">
        <f t="shared" si="117"/>
        <v>KORD MR18!_00Z-GFS</v>
      </c>
      <c r="AZ27" s="58">
        <f ca="1">IFERROR(IF($C$12="C",RTD("ice.xl",,"*H",AY27,$C$5,"D",$K27,,,1),RTD("ice.xl",,"*H",AY27,$C$5,"D",$K27,,,1)*(9/5)+$C$14),"-")</f>
        <v>68.09</v>
      </c>
      <c r="BA27" s="101">
        <f t="shared" si="118"/>
        <v>19</v>
      </c>
      <c r="BB27" s="101" t="str">
        <f t="shared" si="109"/>
        <v>KORD MR19!_00Z-GFS</v>
      </c>
      <c r="BC27" s="58">
        <f ca="1">IFERROR(IF($C$12="C",RTD("ice.xl",,"*H",BB27,$C$5,"D",$K27,,,1),RTD("ice.xl",,"*H",BB27,$C$5,"D",$K27,,,1)*(9/5)+$C$14),"-")</f>
        <v>82.994</v>
      </c>
      <c r="BD27" s="101">
        <f t="shared" si="110"/>
        <v>20</v>
      </c>
      <c r="BE27" s="101" t="str">
        <f t="shared" si="101"/>
        <v>KORD MR20!_00Z-GFS</v>
      </c>
      <c r="BF27" s="58">
        <f ca="1">IFERROR(IF($C$12="C",RTD("ice.xl",,"*H",BE27,$C$5,"D",$K27,,,1),RTD("ice.xl",,"*H",BE27,$C$5,"D",$K27,,,1)*(9/5)+$C$14),"-")</f>
        <v>79.592000000000013</v>
      </c>
      <c r="BG27" s="101">
        <f t="shared" si="102"/>
        <v>21</v>
      </c>
      <c r="BH27" s="101" t="str">
        <f t="shared" si="97"/>
        <v>KORD MR21!_00Z-GFS</v>
      </c>
      <c r="BI27" s="105">
        <f ca="1">IFERROR(IF($C$12="C",RTD("ice.xl",,"*H",BH27,$C$5,"D",$K27,,,1),RTD("ice.xl",,"*H",BH27,$C$5,"D",$K27,,,1)*(9/5)+$C$14),"-")</f>
        <v>77.665999999999997</v>
      </c>
      <c r="BL27" s="53">
        <f t="shared" si="233"/>
        <v>6</v>
      </c>
      <c r="BM27" s="53" t="str">
        <f t="shared" si="221"/>
        <v>KORD MR6!_06Z-GFS</v>
      </c>
      <c r="BN27" s="108">
        <f ca="1">IFERROR(IF($C$12="C",RTD("ice.xl",,"*H",BM27,$C$5,"D",$K27,,,1),RTD("ice.xl",,"*H",BM27,$C$5,"D",$K27,,,1)*(9/5)+$C$14),"-")</f>
        <v>73.778000000000006</v>
      </c>
      <c r="BO27" s="101">
        <f t="shared" si="229"/>
        <v>7</v>
      </c>
      <c r="BP27" s="101" t="str">
        <f t="shared" si="216"/>
        <v>KORD MR7!_06Z-GFS</v>
      </c>
      <c r="BQ27" s="58">
        <f ca="1">IFERROR(IF($C$12="C",RTD("ice.xl",,"*H",BP27,$C$5,"D",$K27,,,1),RTD("ice.xl",,"*H",BP27,$C$5,"D",$K27,,,1)*(9/5)+$C$14),"-")</f>
        <v>71.653999999999996</v>
      </c>
      <c r="BR27" s="101">
        <f t="shared" si="222"/>
        <v>8</v>
      </c>
      <c r="BS27" s="101" t="str">
        <f t="shared" si="209"/>
        <v>KORD MR8!_06Z-GFS</v>
      </c>
      <c r="BT27" s="58">
        <f ca="1">IFERROR(IF($C$12="C",RTD("ice.xl",,"*H",BS27,$C$5,"D",$K27,,,1),RTD("ice.xl",,"*H",BS27,$C$5,"D",$K27,,,1)*(9/5)+$C$14),"-")</f>
        <v>72.212000000000003</v>
      </c>
      <c r="BU27" s="101">
        <f t="shared" si="210"/>
        <v>9</v>
      </c>
      <c r="BV27" s="101" t="str">
        <f t="shared" si="200"/>
        <v>KORD MR9!_06Z-GFS</v>
      </c>
      <c r="BW27" s="58">
        <f ca="1">IFERROR(IF($C$12="C",RTD("ice.xl",,"*H",BV27,$C$5,"D",$K27,,,1),RTD("ice.xl",,"*H",BV27,$C$5,"D",$K27,,,1)*(9/5)+$C$14),"-")</f>
        <v>78.043999999999997</v>
      </c>
      <c r="BX27" s="101">
        <f t="shared" si="201"/>
        <v>10</v>
      </c>
      <c r="BY27" s="101" t="str">
        <f t="shared" si="191"/>
        <v>KORD MR10!_06Z-GFS</v>
      </c>
      <c r="BZ27" s="58">
        <f ca="1">IFERROR(IF($C$12="C",RTD("ice.xl",,"*H",BY27,$C$5,"D",$K27,,,1),RTD("ice.xl",,"*H",BY27,$C$5,"D",$K27,,,1)*(9/5)+$C$14),"-")</f>
        <v>71.671999999999997</v>
      </c>
      <c r="CA27" s="101">
        <f t="shared" si="192"/>
        <v>11</v>
      </c>
      <c r="CB27" s="101" t="str">
        <f t="shared" si="182"/>
        <v>KORD MR11!_06Z-GFS</v>
      </c>
      <c r="CC27" s="58">
        <f ca="1">IFERROR(IF($C$12="C",RTD("ice.xl",,"*H",CB27,$C$5,"D",$K27,,,1),RTD("ice.xl",,"*H",CB27,$C$5,"D",$K27,,,1)*(9/5)+$C$14),"-")</f>
        <v>62.024000000000001</v>
      </c>
      <c r="CD27" s="101">
        <f t="shared" si="183"/>
        <v>12</v>
      </c>
      <c r="CE27" s="101" t="str">
        <f t="shared" si="173"/>
        <v>KORD MR12!_06Z-GFS</v>
      </c>
      <c r="CF27" s="58">
        <f ca="1">IFERROR(IF($C$12="C",RTD("ice.xl",,"*H",CE27,$C$5,"D",$K27,,,1),RTD("ice.xl",,"*H",CE27,$C$5,"D",$K27,,,1)*(9/5)+$C$14),"-")</f>
        <v>68.611999999999995</v>
      </c>
      <c r="CG27" s="101">
        <f t="shared" si="174"/>
        <v>13</v>
      </c>
      <c r="CH27" s="101" t="str">
        <f t="shared" si="164"/>
        <v>KORD MR13!_06Z-GFS</v>
      </c>
      <c r="CI27" s="58">
        <f ca="1">IFERROR(IF($C$12="C",RTD("ice.xl",,"*H",CH27,$C$5,"D",$K27,,,1),RTD("ice.xl",,"*H",CH27,$C$5,"D",$K27,,,1)*(9/5)+$C$14),"-")</f>
        <v>71.744</v>
      </c>
      <c r="CJ27" s="101">
        <f t="shared" si="165"/>
        <v>14</v>
      </c>
      <c r="CK27" s="101" t="str">
        <f t="shared" si="155"/>
        <v>KORD MR14!_06Z-GFS</v>
      </c>
      <c r="CL27" s="58">
        <f ca="1">IFERROR(IF($C$12="C",RTD("ice.xl",,"*H",CK27,$C$5,"D",$K27,,,1),RTD("ice.xl",,"*H",CK27,$C$5,"D",$K27,,,1)*(9/5)+$C$14),"-")</f>
        <v>67.74799999999999</v>
      </c>
      <c r="CM27" s="101">
        <f t="shared" si="156"/>
        <v>15</v>
      </c>
      <c r="CN27" s="101" t="str">
        <f t="shared" si="146"/>
        <v>KORD MR15!_06Z-GFS</v>
      </c>
      <c r="CO27" s="58">
        <f ca="1">IFERROR(IF($C$12="C",RTD("ice.xl",,"*H",CN27,$C$5,"D",$K27,,,1),RTD("ice.xl",,"*H",CN27,$C$5,"D",$K27,,,1)*(9/5)+$C$14),"-")</f>
        <v>71.384</v>
      </c>
      <c r="CP27" s="101">
        <f t="shared" si="147"/>
        <v>16</v>
      </c>
      <c r="CQ27" s="101" t="str">
        <f t="shared" si="137"/>
        <v>KORD MR16!_06Z-GFS</v>
      </c>
      <c r="CR27" s="58">
        <f ca="1">IFERROR(IF($C$12="C",RTD("ice.xl",,"*H",CQ27,$C$5,"D",$K27,,,1),RTD("ice.xl",,"*H",CQ27,$C$5,"D",$K27,,,1)*(9/5)+$C$14),"-")</f>
        <v>82.831999999999994</v>
      </c>
      <c r="CS27" s="101">
        <f t="shared" si="138"/>
        <v>17</v>
      </c>
      <c r="CT27" s="101" t="str">
        <f t="shared" si="128"/>
        <v>KORD MR17!_06Z-GFS</v>
      </c>
      <c r="CU27" s="58">
        <f ca="1">IFERROR(IF($C$12="C",RTD("ice.xl",,"*H",CT27,$C$5,"D",$K27,,,1),RTD("ice.xl",,"*H",CT27,$C$5,"D",$K27,,,1)*(9/5)+$C$14),"-")</f>
        <v>74.768000000000001</v>
      </c>
      <c r="CV27" s="101">
        <f t="shared" si="129"/>
        <v>18</v>
      </c>
      <c r="CW27" s="101" t="str">
        <f t="shared" si="119"/>
        <v>KORD MR18!_06Z-GFS</v>
      </c>
      <c r="CX27" s="58">
        <f ca="1">IFERROR(IF($C$12="C",RTD("ice.xl",,"*H",CW27,$C$5,"D",$K27,,,1),RTD("ice.xl",,"*H",CW27,$C$5,"D",$K27,,,1)*(9/5)+$C$14),"-")</f>
        <v>78.76400000000001</v>
      </c>
      <c r="CY27" s="101">
        <f t="shared" si="120"/>
        <v>19</v>
      </c>
      <c r="CZ27" s="101" t="str">
        <f t="shared" si="111"/>
        <v>KORD MR19!_06Z-GFS</v>
      </c>
      <c r="DA27" s="58">
        <f ca="1">IFERROR(IF($C$12="C",RTD("ice.xl",,"*H",CZ27,$C$5,"D",$K27,,,1),RTD("ice.xl",,"*H",CZ27,$C$5,"D",$K27,,,1)*(9/5)+$C$14),"-")</f>
        <v>73.436000000000007</v>
      </c>
      <c r="DB27" s="101">
        <f t="shared" si="112"/>
        <v>20</v>
      </c>
      <c r="DC27" s="101" t="str">
        <f t="shared" si="103"/>
        <v>KORD MR20!_06Z-GFS</v>
      </c>
      <c r="DD27" s="58">
        <f ca="1">IFERROR(IF($C$12="C",RTD("ice.xl",,"*H",DC27,$C$5,"D",$K27,,,1),RTD("ice.xl",,"*H",DC27,$C$5,"D",$K27,,,1)*(9/5)+$C$14),"-")</f>
        <v>83.138000000000005</v>
      </c>
      <c r="DE27" s="101">
        <f t="shared" si="104"/>
        <v>21</v>
      </c>
      <c r="DF27" s="101" t="str">
        <f t="shared" si="98"/>
        <v>KORD MR21!_06Z-GFS</v>
      </c>
      <c r="DG27" s="105">
        <f ca="1">IFERROR(IF($C$12="C",RTD("ice.xl",,"*H",DF27,$C$5,"D",$K27,,,1),RTD("ice.xl",,"*H",DF27,$C$5,"D",$K27,,,1)*(9/5)+$C$14),"-")</f>
        <v>77.936000000000007</v>
      </c>
      <c r="DJ27" s="53">
        <f t="shared" si="234"/>
        <v>6</v>
      </c>
      <c r="DK27" s="53" t="str">
        <f t="shared" si="223"/>
        <v>KORD MR6!_12Z-GFS</v>
      </c>
      <c r="DL27" s="108">
        <f ca="1">IFERROR(IF($C$12="C",RTD("ice.xl",,"*H",DK27,$C$5,"D",$K27,,,1),RTD("ice.xl",,"*H",DK27,$C$5,"D",$K27,,,1)*(9/5)+$C$14),"-")</f>
        <v>72.355999999999995</v>
      </c>
      <c r="DM27" s="101">
        <f t="shared" si="230"/>
        <v>7</v>
      </c>
      <c r="DN27" s="101" t="str">
        <f t="shared" si="217"/>
        <v>KORD MR7!_12Z-GFS</v>
      </c>
      <c r="DO27" s="58">
        <f ca="1">IFERROR(IF($C$12="C",RTD("ice.xl",,"*H",DN27,$C$5,"D",$K27,,,1),RTD("ice.xl",,"*H",DN27,$C$5,"D",$K27,,,1)*(9/5)+$C$14),"-")</f>
        <v>72.104000000000013</v>
      </c>
      <c r="DP27" s="101">
        <f t="shared" si="224"/>
        <v>8</v>
      </c>
      <c r="DQ27" s="101" t="str">
        <f t="shared" si="211"/>
        <v>KORD MR8!_12Z-GFS</v>
      </c>
      <c r="DR27" s="58">
        <f ca="1">IFERROR(IF($C$12="C",RTD("ice.xl",,"*H",DQ27,$C$5,"D",$K27,,,1),RTD("ice.xl",,"*H",DQ27,$C$5,"D",$K27,,,1)*(9/5)+$C$14),"-")</f>
        <v>70.231999999999999</v>
      </c>
      <c r="DS27" s="101">
        <f t="shared" si="212"/>
        <v>9</v>
      </c>
      <c r="DT27" s="101" t="str">
        <f t="shared" si="202"/>
        <v>KORD MR9!_12Z-GFS</v>
      </c>
      <c r="DU27" s="58">
        <f ca="1">IFERROR(IF($C$12="C",RTD("ice.xl",,"*H",DT27,$C$5,"D",$K27,,,1),RTD("ice.xl",,"*H",DT27,$C$5,"D",$K27,,,1)*(9/5)+$C$14),"-")</f>
        <v>77.108000000000004</v>
      </c>
      <c r="DV27" s="101">
        <f t="shared" si="203"/>
        <v>10</v>
      </c>
      <c r="DW27" s="101" t="str">
        <f t="shared" si="193"/>
        <v>KORD MR10!_12Z-GFS</v>
      </c>
      <c r="DX27" s="58">
        <f ca="1">IFERROR(IF($C$12="C",RTD("ice.xl",,"*H",DW27,$C$5,"D",$K27,,,1),RTD("ice.xl",,"*H",DW27,$C$5,"D",$K27,,,1)*(9/5)+$C$14),"-")</f>
        <v>71.384</v>
      </c>
      <c r="DY27" s="101">
        <f t="shared" si="194"/>
        <v>11</v>
      </c>
      <c r="DZ27" s="101" t="str">
        <f t="shared" si="184"/>
        <v>KORD MR11!_12Z-GFS</v>
      </c>
      <c r="EA27" s="58">
        <f ca="1">IFERROR(IF($C$12="C",RTD("ice.xl",,"*H",DZ27,$C$5,"D",$K27,,,1),RTD("ice.xl",,"*H",DZ27,$C$5,"D",$K27,,,1)*(9/5)+$C$14),"-")</f>
        <v>73.075999999999993</v>
      </c>
      <c r="EB27" s="101">
        <f t="shared" si="185"/>
        <v>12</v>
      </c>
      <c r="EC27" s="101" t="str">
        <f t="shared" si="175"/>
        <v>KORD MR12!_12Z-GFS</v>
      </c>
      <c r="ED27" s="58">
        <f ca="1">IFERROR(IF($C$12="C",RTD("ice.xl",,"*H",EC27,$C$5,"D",$K27,,,1),RTD("ice.xl",,"*H",EC27,$C$5,"D",$K27,,,1)*(9/5)+$C$14),"-")</f>
        <v>70.394000000000005</v>
      </c>
      <c r="EE27" s="101">
        <f t="shared" si="176"/>
        <v>13</v>
      </c>
      <c r="EF27" s="101" t="str">
        <f t="shared" si="166"/>
        <v>KORD MR13!_12Z-GFS</v>
      </c>
      <c r="EG27" s="58">
        <f ca="1">IFERROR(IF($C$12="C",RTD("ice.xl",,"*H",EF27,$C$5,"D",$K27,,,1),RTD("ice.xl",,"*H",EF27,$C$5,"D",$K27,,,1)*(9/5)+$C$14),"-")</f>
        <v>73.147999999999996</v>
      </c>
      <c r="EH27" s="101">
        <f t="shared" si="167"/>
        <v>14</v>
      </c>
      <c r="EI27" s="101" t="str">
        <f t="shared" si="157"/>
        <v>KORD MR14!_12Z-GFS</v>
      </c>
      <c r="EJ27" s="58">
        <f ca="1">IFERROR(IF($C$12="C",RTD("ice.xl",,"*H",EI27,$C$5,"D",$K27,,,1),RTD("ice.xl",,"*H",EI27,$C$5,"D",$K27,,,1)*(9/5)+$C$14),"-")</f>
        <v>71.563999999999993</v>
      </c>
      <c r="EK27" s="101">
        <f t="shared" si="158"/>
        <v>15</v>
      </c>
      <c r="EL27" s="101" t="str">
        <f t="shared" si="148"/>
        <v>KORD MR15!_12Z-GFS</v>
      </c>
      <c r="EM27" s="58">
        <f ca="1">IFERROR(IF($C$12="C",RTD("ice.xl",,"*H",EL27,$C$5,"D",$K27,,,1),RTD("ice.xl",,"*H",EL27,$C$5,"D",$K27,,,1)*(9/5)+$C$14),"-")</f>
        <v>75.47</v>
      </c>
      <c r="EN27" s="101">
        <f t="shared" si="149"/>
        <v>16</v>
      </c>
      <c r="EO27" s="101" t="str">
        <f t="shared" si="139"/>
        <v>KORD MR16!_12Z-GFS</v>
      </c>
      <c r="EP27" s="58">
        <f ca="1">IFERROR(IF($C$12="C",RTD("ice.xl",,"*H",EO27,$C$5,"D",$K27,,,1),RTD("ice.xl",,"*H",EO27,$C$5,"D",$K27,,,1)*(9/5)+$C$14),"-")</f>
        <v>78.835999999999999</v>
      </c>
      <c r="EQ27" s="101">
        <f t="shared" si="140"/>
        <v>17</v>
      </c>
      <c r="ER27" s="101" t="str">
        <f t="shared" si="130"/>
        <v>KORD MR17!_12Z-GFS</v>
      </c>
      <c r="ES27" s="58">
        <f ca="1">IFERROR(IF($C$12="C",RTD("ice.xl",,"*H",ER27,$C$5,"D",$K27,,,1),RTD("ice.xl",,"*H",ER27,$C$5,"D",$K27,,,1)*(9/5)+$C$14),"-")</f>
        <v>90.68</v>
      </c>
      <c r="ET27" s="101">
        <f t="shared" si="131"/>
        <v>18</v>
      </c>
      <c r="EU27" s="101" t="str">
        <f t="shared" si="121"/>
        <v>KORD MR18!_12Z-GFS</v>
      </c>
      <c r="EV27" s="58">
        <f ca="1">IFERROR(IF($C$12="C",RTD("ice.xl",,"*H",EU27,$C$5,"D",$K27,,,1),RTD("ice.xl",,"*H",EU27,$C$5,"D",$K27,,,1)*(9/5)+$C$14),"-")</f>
        <v>76.460000000000008</v>
      </c>
      <c r="EW27" s="101">
        <f t="shared" si="122"/>
        <v>19</v>
      </c>
      <c r="EX27" s="101" t="str">
        <f t="shared" si="113"/>
        <v>KORD MR19!_12Z-GFS</v>
      </c>
      <c r="EY27" s="58">
        <f ca="1">IFERROR(IF($C$12="C",RTD("ice.xl",,"*H",EX27,$C$5,"D",$K27,,,1),RTD("ice.xl",,"*H",EX27,$C$5,"D",$K27,,,1)*(9/5)+$C$14),"-")</f>
        <v>69.548000000000002</v>
      </c>
      <c r="EZ27" s="101">
        <f t="shared" si="114"/>
        <v>20</v>
      </c>
      <c r="FA27" s="101" t="str">
        <f t="shared" si="105"/>
        <v>KORD MR20!_12Z-GFS</v>
      </c>
      <c r="FB27" s="58">
        <f ca="1">IFERROR(IF($C$12="C",RTD("ice.xl",,"*H",FA27,$C$5,"D",$K27,,,1),RTD("ice.xl",,"*H",FA27,$C$5,"D",$K27,,,1)*(9/5)+$C$14),"-")</f>
        <v>73.292000000000002</v>
      </c>
      <c r="FC27" s="101">
        <f t="shared" si="106"/>
        <v>21</v>
      </c>
      <c r="FD27" s="101" t="str">
        <f t="shared" si="99"/>
        <v>KORD MR21!_12Z-GFS</v>
      </c>
      <c r="FE27" s="105">
        <f ca="1">IFERROR(IF($C$12="C",RTD("ice.xl",,"*H",FD27,$C$5,"D",$K27,,,1),RTD("ice.xl",,"*H",FD27,$C$5,"D",$K27,,,1)*(9/5)+$C$14),"-")</f>
        <v>70.825999999999993</v>
      </c>
      <c r="FH27" s="53">
        <f t="shared" si="235"/>
        <v>6</v>
      </c>
      <c r="FI27" s="53" t="str">
        <f t="shared" si="225"/>
        <v>KORD MR6!_18Z-GFS</v>
      </c>
      <c r="FJ27" s="108">
        <f ca="1">IFERROR(IF($C$12="C",RTD("ice.xl",,"*H",FI27,$C$5,"D",$K27,,,1),RTD("ice.xl",,"*H",FI27,$C$5,"D",$K27,,,1)*(9/5)+$C$14),"-")</f>
        <v>70.322000000000003</v>
      </c>
      <c r="FK27" s="101">
        <f t="shared" si="231"/>
        <v>7</v>
      </c>
      <c r="FL27" s="101" t="str">
        <f t="shared" si="218"/>
        <v>KORD MR7!_18Z-GFS</v>
      </c>
      <c r="FM27" s="58">
        <f ca="1">IFERROR(IF($C$12="C",RTD("ice.xl",,"*H",FL27,$C$5,"D",$K27,,,1),RTD("ice.xl",,"*H",FL27,$C$5,"D",$K27,,,1)*(9/5)+$C$14),"-")</f>
        <v>73.256</v>
      </c>
      <c r="FN27" s="101">
        <f t="shared" si="226"/>
        <v>8</v>
      </c>
      <c r="FO27" s="101" t="str">
        <f t="shared" si="213"/>
        <v>KORD MR8!_18Z-GFS</v>
      </c>
      <c r="FP27" s="58">
        <f ca="1">IFERROR(IF($C$12="C",RTD("ice.xl",,"*H",FO27,$C$5,"D",$K27,,,1),RTD("ice.xl",,"*H",FO27,$C$5,"D",$K27,,,1)*(9/5)+$C$14),"-")</f>
        <v>75.488</v>
      </c>
      <c r="FQ27" s="101">
        <f t="shared" si="214"/>
        <v>9</v>
      </c>
      <c r="FR27" s="101" t="str">
        <f t="shared" si="204"/>
        <v>KORD MR9!_18Z-GFS</v>
      </c>
      <c r="FS27" s="58">
        <f ca="1">IFERROR(IF($C$12="C",RTD("ice.xl",,"*H",FR27,$C$5,"D",$K27,,,1),RTD("ice.xl",,"*H",FR27,$C$5,"D",$K27,,,1)*(9/5)+$C$14),"-")</f>
        <v>75.181999999999988</v>
      </c>
      <c r="FT27" s="101">
        <f t="shared" si="205"/>
        <v>10</v>
      </c>
      <c r="FU27" s="101" t="str">
        <f t="shared" si="195"/>
        <v>KORD MR10!_18Z-GFS</v>
      </c>
      <c r="FV27" s="58">
        <f ca="1">IFERROR(IF($C$12="C",RTD("ice.xl",,"*H",FU27,$C$5,"D",$K27,,,1),RTD("ice.xl",,"*H",FU27,$C$5,"D",$K27,,,1)*(9/5)+$C$14),"-")</f>
        <v>71.671999999999997</v>
      </c>
      <c r="FW27" s="101">
        <f t="shared" si="196"/>
        <v>11</v>
      </c>
      <c r="FX27" s="101" t="str">
        <f t="shared" si="186"/>
        <v>KORD MR11!_18Z-GFS</v>
      </c>
      <c r="FY27" s="58">
        <f ca="1">IFERROR(IF($C$12="C",RTD("ice.xl",,"*H",FX27,$C$5,"D",$K27,,,1),RTD("ice.xl",,"*H",FX27,$C$5,"D",$K27,,,1)*(9/5)+$C$14),"-")</f>
        <v>69.62</v>
      </c>
      <c r="FZ27" s="101">
        <f t="shared" si="187"/>
        <v>12</v>
      </c>
      <c r="GA27" s="101" t="str">
        <f t="shared" si="177"/>
        <v>KORD MR12!_18Z-GFS</v>
      </c>
      <c r="GB27" s="58">
        <f ca="1">IFERROR(IF($C$12="C",RTD("ice.xl",,"*H",GA27,$C$5,"D",$K27,,,1),RTD("ice.xl",,"*H",GA27,$C$5,"D",$K27,,,1)*(9/5)+$C$14),"-")</f>
        <v>71.27600000000001</v>
      </c>
      <c r="GC27" s="101">
        <f t="shared" si="178"/>
        <v>13</v>
      </c>
      <c r="GD27" s="101" t="str">
        <f t="shared" si="168"/>
        <v>KORD MR13!_18Z-GFS</v>
      </c>
      <c r="GE27" s="58">
        <f ca="1">IFERROR(IF($C$12="C",RTD("ice.xl",,"*H",GD27,$C$5,"D",$K27,,,1),RTD("ice.xl",,"*H",GD27,$C$5,"D",$K27,,,1)*(9/5)+$C$14),"-")</f>
        <v>72.788000000000011</v>
      </c>
      <c r="GF27" s="101">
        <f t="shared" si="169"/>
        <v>14</v>
      </c>
      <c r="GG27" s="101" t="str">
        <f t="shared" si="159"/>
        <v>KORD MR14!_18Z-GFS</v>
      </c>
      <c r="GH27" s="58">
        <f ca="1">IFERROR(IF($C$12="C",RTD("ice.xl",,"*H",GG27,$C$5,"D",$K27,,,1),RTD("ice.xl",,"*H",GG27,$C$5,"D",$K27,,,1)*(9/5)+$C$14),"-")</f>
        <v>76.244</v>
      </c>
      <c r="GI27" s="101">
        <f t="shared" si="160"/>
        <v>15</v>
      </c>
      <c r="GJ27" s="101" t="str">
        <f t="shared" si="150"/>
        <v>KORD MR15!_18Z-GFS</v>
      </c>
      <c r="GK27" s="58">
        <f ca="1">IFERROR(IF($C$12="C",RTD("ice.xl",,"*H",GJ27,$C$5,"D",$K27,,,1),RTD("ice.xl",,"*H",GJ27,$C$5,"D",$K27,,,1)*(9/5)+$C$14),"-")</f>
        <v>77.144000000000005</v>
      </c>
      <c r="GL27" s="101">
        <f t="shared" si="151"/>
        <v>16</v>
      </c>
      <c r="GM27" s="101" t="str">
        <f t="shared" si="141"/>
        <v>KORD MR16!_18Z-GFS</v>
      </c>
      <c r="GN27" s="58">
        <f ca="1">IFERROR(IF($C$12="C",RTD("ice.xl",,"*H",GM27,$C$5,"D",$K27,,,1),RTD("ice.xl",,"*H",GM27,$C$5,"D",$K27,,,1)*(9/5)+$C$14),"-")</f>
        <v>90.32</v>
      </c>
      <c r="GO27" s="101">
        <f t="shared" si="142"/>
        <v>17</v>
      </c>
      <c r="GP27" s="101" t="str">
        <f t="shared" si="132"/>
        <v>KORD MR17!_18Z-GFS</v>
      </c>
      <c r="GQ27" s="58">
        <f ca="1">IFERROR(IF($C$12="C",RTD("ice.xl",,"*H",GP27,$C$5,"D",$K27,,,1),RTD("ice.xl",,"*H",GP27,$C$5,"D",$K27,,,1)*(9/5)+$C$14),"-")</f>
        <v>83.587999999999994</v>
      </c>
      <c r="GR27" s="101">
        <f t="shared" si="133"/>
        <v>18</v>
      </c>
      <c r="GS27" s="101" t="str">
        <f t="shared" si="123"/>
        <v>KORD MR18!_18Z-GFS</v>
      </c>
      <c r="GT27" s="58">
        <f ca="1">IFERROR(IF($C$12="C",RTD("ice.xl",,"*H",GS27,$C$5,"D",$K27,,,1),RTD("ice.xl",,"*H",GS27,$C$5,"D",$K27,,,1)*(9/5)+$C$14),"-")</f>
        <v>76.460000000000008</v>
      </c>
      <c r="GU27" s="101">
        <f t="shared" si="124"/>
        <v>19</v>
      </c>
      <c r="GV27" s="101" t="str">
        <f t="shared" si="115"/>
        <v>KORD MR19!_18Z-GFS</v>
      </c>
      <c r="GW27" s="58">
        <f ca="1">IFERROR(IF($C$12="C",RTD("ice.xl",,"*H",GV27,$C$5,"D",$K27,,,1),RTD("ice.xl",,"*H",GV27,$C$5,"D",$K27,,,1)*(9/5)+$C$14),"-")</f>
        <v>76.604000000000013</v>
      </c>
      <c r="GX27" s="101">
        <f t="shared" si="116"/>
        <v>20</v>
      </c>
      <c r="GY27" s="101" t="str">
        <f t="shared" si="107"/>
        <v>KORD MR20!_18Z-GFS</v>
      </c>
      <c r="GZ27" s="58">
        <f ca="1">IFERROR(IF($C$12="C",RTD("ice.xl",,"*H",GY27,$C$5,"D",$K27,,,1),RTD("ice.xl",,"*H",GY27,$C$5,"D",$K27,,,1)*(9/5)+$C$14),"-")</f>
        <v>76.927999999999997</v>
      </c>
      <c r="HA27" s="101">
        <f t="shared" si="108"/>
        <v>21</v>
      </c>
      <c r="HB27" s="101" t="str">
        <f t="shared" si="100"/>
        <v>KORD MR21!_18Z-GFS</v>
      </c>
      <c r="HC27" s="105">
        <f ca="1">IFERROR(IF($C$12="C",RTD("ice.xl",,"*H",HB27,$C$5,"D",$K27,,,1),RTD("ice.xl",,"*H",HB27,$C$5,"D",$K27,,,1)*(9/5)+$C$14),"-")</f>
        <v>70.951999999999998</v>
      </c>
    </row>
    <row r="28" spans="6:211" x14ac:dyDescent="0.35">
      <c r="F28" s="27">
        <v>7</v>
      </c>
      <c r="G28" s="27">
        <f t="shared" si="227"/>
        <v>1</v>
      </c>
      <c r="H28" s="131">
        <f ca="1">RTD("ice.xl", , "*H",$C$4,$L$4, "D",$K28, , , -1)</f>
        <v>20.991700000000002</v>
      </c>
      <c r="I28" s="18"/>
      <c r="J28" s="56"/>
      <c r="K28" s="163">
        <f t="shared" ca="1" si="95"/>
        <v>44785</v>
      </c>
      <c r="L28" s="356">
        <f t="shared" ca="1" si="96"/>
        <v>69.785060000000001</v>
      </c>
      <c r="N28" s="53">
        <f t="shared" si="232"/>
        <v>7</v>
      </c>
      <c r="O28" s="358" t="str">
        <f t="shared" si="219"/>
        <v>KORD MR7!_00Z-GFS</v>
      </c>
      <c r="P28" s="108">
        <f ca="1">IFERROR(IF($C$12="C",RTD("ice.xl",,"*H",O28,$C$5,"D",$K28,,,1),RTD("ice.xl",,"*H",O28,$C$5,"D",$K28,,,1)*(9/5)+$C$14),"-")</f>
        <v>69.295999999999992</v>
      </c>
      <c r="Q28" s="101">
        <f t="shared" si="228"/>
        <v>8</v>
      </c>
      <c r="R28" s="101" t="str">
        <f t="shared" si="215"/>
        <v>KORD MR8!_00Z-GFS</v>
      </c>
      <c r="S28" s="58">
        <f ca="1">IFERROR(IF($C$12="C",RTD("ice.xl",,"*H",R28,$C$5,"D",$K28,,,1),RTD("ice.xl",,"*H",R28,$C$5,"D",$K28,,,1)*(9/5)+$C$14),"-")</f>
        <v>71.42</v>
      </c>
      <c r="T28" s="101">
        <f t="shared" si="220"/>
        <v>9</v>
      </c>
      <c r="U28" s="101" t="str">
        <f t="shared" si="207"/>
        <v>KORD MR9!_00Z-GFS</v>
      </c>
      <c r="V28" s="58">
        <f ca="1">IFERROR(IF($C$12="C",RTD("ice.xl",,"*H",U28,$C$5,"D",$K28,,,1),RTD("ice.xl",,"*H",U28,$C$5,"D",$K28,,,1)*(9/5)+$C$14),"-")</f>
        <v>72.14</v>
      </c>
      <c r="W28" s="101">
        <f t="shared" si="208"/>
        <v>10</v>
      </c>
      <c r="X28" s="101" t="str">
        <f t="shared" si="198"/>
        <v>KORD MR10!_00Z-GFS</v>
      </c>
      <c r="Y28" s="58">
        <f ca="1">IFERROR(IF($C$12="C",RTD("ice.xl",,"*H",X28,$C$5,"D",$K28,,,1),RTD("ice.xl",,"*H",X28,$C$5,"D",$K28,,,1)*(9/5)+$C$14),"-")</f>
        <v>71.168000000000006</v>
      </c>
      <c r="Z28" s="101">
        <f t="shared" si="199"/>
        <v>11</v>
      </c>
      <c r="AA28" s="101" t="str">
        <f t="shared" si="189"/>
        <v>KORD MR11!_00Z-GFS</v>
      </c>
      <c r="AB28" s="58">
        <f ca="1">IFERROR(IF($C$12="C",RTD("ice.xl",,"*H",AA28,$C$5,"D",$K28,,,1),RTD("ice.xl",,"*H",AA28,$C$5,"D",$K28,,,1)*(9/5)+$C$14),"-")</f>
        <v>69.224000000000004</v>
      </c>
      <c r="AC28" s="101">
        <f t="shared" si="190"/>
        <v>12</v>
      </c>
      <c r="AD28" s="101" t="str">
        <f t="shared" si="180"/>
        <v>KORD MR12!_00Z-GFS</v>
      </c>
      <c r="AE28" s="58">
        <f ca="1">IFERROR(IF($C$12="C",RTD("ice.xl",,"*H",AD28,$C$5,"D",$K28,,,1),RTD("ice.xl",,"*H",AD28,$C$5,"D",$K28,,,1)*(9/5)+$C$14),"-")</f>
        <v>72.14</v>
      </c>
      <c r="AF28" s="101">
        <f t="shared" si="181"/>
        <v>13</v>
      </c>
      <c r="AG28" s="101" t="str">
        <f t="shared" si="171"/>
        <v>KORD MR13!_00Z-GFS</v>
      </c>
      <c r="AH28" s="58">
        <f ca="1">IFERROR(IF($C$12="C",RTD("ice.xl",,"*H",AG28,$C$5,"D",$K28,,,1),RTD("ice.xl",,"*H",AG28,$C$5,"D",$K28,,,1)*(9/5)+$C$14),"-")</f>
        <v>76.171999999999997</v>
      </c>
      <c r="AI28" s="101">
        <f t="shared" si="172"/>
        <v>14</v>
      </c>
      <c r="AJ28" s="101" t="str">
        <f t="shared" si="162"/>
        <v>KORD MR14!_00Z-GFS</v>
      </c>
      <c r="AK28" s="58">
        <f ca="1">IFERROR(IF($C$12="C",RTD("ice.xl",,"*H",AJ28,$C$5,"D",$K28,,,1),RTD("ice.xl",,"*H",AJ28,$C$5,"D",$K28,,,1)*(9/5)+$C$14),"-")</f>
        <v>71.744</v>
      </c>
      <c r="AL28" s="101">
        <f t="shared" si="163"/>
        <v>15</v>
      </c>
      <c r="AM28" s="101" t="str">
        <f t="shared" si="153"/>
        <v>KORD MR15!_00Z-GFS</v>
      </c>
      <c r="AN28" s="58">
        <f ca="1">IFERROR(IF($C$12="C",RTD("ice.xl",,"*H",AM28,$C$5,"D",$K28,,,1),RTD("ice.xl",,"*H",AM28,$C$5,"D",$K28,,,1)*(9/5)+$C$14),"-")</f>
        <v>78.674000000000007</v>
      </c>
      <c r="AO28" s="101">
        <f t="shared" si="154"/>
        <v>16</v>
      </c>
      <c r="AP28" s="101" t="str">
        <f t="shared" si="144"/>
        <v>KORD MR16!_00Z-GFS</v>
      </c>
      <c r="AQ28" s="58">
        <f ca="1">IFERROR(IF($C$12="C",RTD("ice.xl",,"*H",AP28,$C$5,"D",$K28,,,1),RTD("ice.xl",,"*H",AP28,$C$5,"D",$K28,,,1)*(9/5)+$C$14),"-")</f>
        <v>78.76400000000001</v>
      </c>
      <c r="AR28" s="101">
        <f t="shared" si="145"/>
        <v>17</v>
      </c>
      <c r="AS28" s="101" t="str">
        <f t="shared" si="135"/>
        <v>KORD MR17!_00Z-GFS</v>
      </c>
      <c r="AT28" s="58">
        <f ca="1">IFERROR(IF($C$12="C",RTD("ice.xl",,"*H",AS28,$C$5,"D",$K28,,,1),RTD("ice.xl",,"*H",AS28,$C$5,"D",$K28,,,1)*(9/5)+$C$14),"-")</f>
        <v>71.222000000000008</v>
      </c>
      <c r="AU28" s="101">
        <f t="shared" si="136"/>
        <v>18</v>
      </c>
      <c r="AV28" s="101" t="str">
        <f t="shared" si="126"/>
        <v>KORD MR18!_00Z-GFS</v>
      </c>
      <c r="AW28" s="58">
        <f ca="1">IFERROR(IF($C$12="C",RTD("ice.xl",,"*H",AV28,$C$5,"D",$K28,,,1),RTD("ice.xl",,"*H",AV28,$C$5,"D",$K28,,,1)*(9/5)+$C$14),"-")</f>
        <v>66.092000000000013</v>
      </c>
      <c r="AX28" s="101">
        <f t="shared" si="127"/>
        <v>19</v>
      </c>
      <c r="AY28" s="101" t="str">
        <f t="shared" si="117"/>
        <v>KORD MR19!_00Z-GFS</v>
      </c>
      <c r="AZ28" s="58">
        <f ca="1">IFERROR(IF($C$12="C",RTD("ice.xl",,"*H",AY28,$C$5,"D",$K28,,,1),RTD("ice.xl",,"*H",AY28,$C$5,"D",$K28,,,1)*(9/5)+$C$14),"-")</f>
        <v>80.852000000000004</v>
      </c>
      <c r="BA28" s="101">
        <f t="shared" si="118"/>
        <v>20</v>
      </c>
      <c r="BB28" s="101" t="str">
        <f t="shared" si="109"/>
        <v>KORD MR20!_00Z-GFS</v>
      </c>
      <c r="BC28" s="58">
        <f ca="1">IFERROR(IF($C$12="C",RTD("ice.xl",,"*H",BB28,$C$5,"D",$K28,,,1),RTD("ice.xl",,"*H",BB28,$C$5,"D",$K28,,,1)*(9/5)+$C$14),"-")</f>
        <v>73.831999999999994</v>
      </c>
      <c r="BD28" s="101">
        <f t="shared" si="110"/>
        <v>21</v>
      </c>
      <c r="BE28" s="101" t="str">
        <f t="shared" si="101"/>
        <v>KORD MR21!_00Z-GFS</v>
      </c>
      <c r="BF28" s="58">
        <f ca="1">IFERROR(IF($C$12="C",RTD("ice.xl",,"*H",BE28,$C$5,"D",$K28,,,1),RTD("ice.xl",,"*H",BE28,$C$5,"D",$K28,,,1)*(9/5)+$C$14),"-")</f>
        <v>85.622</v>
      </c>
      <c r="BG28" s="101">
        <f t="shared" si="102"/>
        <v>22</v>
      </c>
      <c r="BH28" s="101" t="str">
        <f t="shared" si="97"/>
        <v>KORD MR22!_00Z-GFS</v>
      </c>
      <c r="BI28" s="105">
        <f ca="1">IFERROR(IF($C$12="C",RTD("ice.xl",,"*H",BH28,$C$5,"D",$K28,,,1),RTD("ice.xl",,"*H",BH28,$C$5,"D",$K28,,,1)*(9/5)+$C$14),"-")</f>
        <v>89.816000000000003</v>
      </c>
      <c r="BL28" s="53">
        <f t="shared" si="233"/>
        <v>7</v>
      </c>
      <c r="BM28" s="53" t="str">
        <f t="shared" si="221"/>
        <v>KORD MR7!_06Z-GFS</v>
      </c>
      <c r="BN28" s="108">
        <f ca="1">IFERROR(IF($C$12="C",RTD("ice.xl",,"*H",BM28,$C$5,"D",$K28,,,1),RTD("ice.xl",,"*H",BM28,$C$5,"D",$K28,,,1)*(9/5)+$C$14),"-")</f>
        <v>70.394000000000005</v>
      </c>
      <c r="BO28" s="101">
        <f t="shared" si="229"/>
        <v>8</v>
      </c>
      <c r="BP28" s="101" t="str">
        <f t="shared" si="216"/>
        <v>KORD MR8!_06Z-GFS</v>
      </c>
      <c r="BQ28" s="58">
        <f ca="1">IFERROR(IF($C$12="C",RTD("ice.xl",,"*H",BP28,$C$5,"D",$K28,,,1),RTD("ice.xl",,"*H",BP28,$C$5,"D",$K28,,,1)*(9/5)+$C$14),"-")</f>
        <v>70.358000000000004</v>
      </c>
      <c r="BR28" s="101">
        <f t="shared" si="222"/>
        <v>9</v>
      </c>
      <c r="BS28" s="101" t="str">
        <f t="shared" si="209"/>
        <v>KORD MR9!_06Z-GFS</v>
      </c>
      <c r="BT28" s="58">
        <f ca="1">IFERROR(IF($C$12="C",RTD("ice.xl",,"*H",BS28,$C$5,"D",$K28,,,1),RTD("ice.xl",,"*H",BS28,$C$5,"D",$K28,,,1)*(9/5)+$C$14),"-")</f>
        <v>72.536000000000001</v>
      </c>
      <c r="BU28" s="101">
        <f t="shared" si="210"/>
        <v>10</v>
      </c>
      <c r="BV28" s="101" t="str">
        <f t="shared" si="200"/>
        <v>KORD MR10!_06Z-GFS</v>
      </c>
      <c r="BW28" s="58">
        <f ca="1">IFERROR(IF($C$12="C",RTD("ice.xl",,"*H",BV28,$C$5,"D",$K28,,,1),RTD("ice.xl",,"*H",BV28,$C$5,"D",$K28,,,1)*(9/5)+$C$14),"-")</f>
        <v>70.268000000000001</v>
      </c>
      <c r="BX28" s="101">
        <f t="shared" si="201"/>
        <v>11</v>
      </c>
      <c r="BY28" s="101" t="str">
        <f t="shared" si="191"/>
        <v>KORD MR11!_06Z-GFS</v>
      </c>
      <c r="BZ28" s="58">
        <f ca="1">IFERROR(IF($C$12="C",RTD("ice.xl",,"*H",BY28,$C$5,"D",$K28,,,1),RTD("ice.xl",,"*H",BY28,$C$5,"D",$K28,,,1)*(9/5)+$C$14),"-")</f>
        <v>69.116</v>
      </c>
      <c r="CA28" s="101">
        <f t="shared" si="192"/>
        <v>12</v>
      </c>
      <c r="CB28" s="101" t="str">
        <f t="shared" si="182"/>
        <v>KORD MR12!_06Z-GFS</v>
      </c>
      <c r="CC28" s="58">
        <f ca="1">IFERROR(IF($C$12="C",RTD("ice.xl",,"*H",CB28,$C$5,"D",$K28,,,1),RTD("ice.xl",,"*H",CB28,$C$5,"D",$K28,,,1)*(9/5)+$C$14),"-")</f>
        <v>71.204000000000008</v>
      </c>
      <c r="CD28" s="101">
        <f t="shared" si="183"/>
        <v>13</v>
      </c>
      <c r="CE28" s="101" t="str">
        <f t="shared" si="173"/>
        <v>KORD MR13!_06Z-GFS</v>
      </c>
      <c r="CF28" s="58">
        <f ca="1">IFERROR(IF($C$12="C",RTD("ice.xl",,"*H",CE28,$C$5,"D",$K28,,,1),RTD("ice.xl",,"*H",CE28,$C$5,"D",$K28,,,1)*(9/5)+$C$14),"-")</f>
        <v>70.807999999999993</v>
      </c>
      <c r="CG28" s="101">
        <f t="shared" si="174"/>
        <v>14</v>
      </c>
      <c r="CH28" s="101" t="str">
        <f t="shared" si="164"/>
        <v>KORD MR14!_06Z-GFS</v>
      </c>
      <c r="CI28" s="58">
        <f ca="1">IFERROR(IF($C$12="C",RTD("ice.xl",,"*H",CH28,$C$5,"D",$K28,,,1),RTD("ice.xl",,"*H",CH28,$C$5,"D",$K28,,,1)*(9/5)+$C$14),"-")</f>
        <v>71.132000000000005</v>
      </c>
      <c r="CJ28" s="101">
        <f t="shared" si="165"/>
        <v>15</v>
      </c>
      <c r="CK28" s="101" t="str">
        <f t="shared" si="155"/>
        <v>KORD MR15!_06Z-GFS</v>
      </c>
      <c r="CL28" s="58">
        <f ca="1">IFERROR(IF($C$12="C",RTD("ice.xl",,"*H",CK28,$C$5,"D",$K28,,,1),RTD("ice.xl",,"*H",CK28,$C$5,"D",$K28,,,1)*(9/5)+$C$14),"-")</f>
        <v>71.707999999999998</v>
      </c>
      <c r="CM28" s="101">
        <f t="shared" si="156"/>
        <v>16</v>
      </c>
      <c r="CN28" s="101" t="str">
        <f t="shared" si="146"/>
        <v>KORD MR16!_06Z-GFS</v>
      </c>
      <c r="CO28" s="58">
        <f ca="1">IFERROR(IF($C$12="C",RTD("ice.xl",,"*H",CN28,$C$5,"D",$K28,,,1),RTD("ice.xl",,"*H",CN28,$C$5,"D",$K28,,,1)*(9/5)+$C$14),"-")</f>
        <v>80.456000000000003</v>
      </c>
      <c r="CP28" s="101">
        <f t="shared" si="147"/>
        <v>17</v>
      </c>
      <c r="CQ28" s="101" t="str">
        <f t="shared" si="137"/>
        <v>KORD MR17!_06Z-GFS</v>
      </c>
      <c r="CR28" s="58">
        <f ca="1">IFERROR(IF($C$12="C",RTD("ice.xl",,"*H",CQ28,$C$5,"D",$K28,,,1),RTD("ice.xl",,"*H",CQ28,$C$5,"D",$K28,,,1)*(9/5)+$C$14),"-")</f>
        <v>70.7</v>
      </c>
      <c r="CS28" s="101">
        <f t="shared" si="138"/>
        <v>18</v>
      </c>
      <c r="CT28" s="101" t="str">
        <f t="shared" si="128"/>
        <v>KORD MR18!_06Z-GFS</v>
      </c>
      <c r="CU28" s="58">
        <f ca="1">IFERROR(IF($C$12="C",RTD("ice.xl",,"*H",CT28,$C$5,"D",$K28,,,1),RTD("ice.xl",,"*H",CT28,$C$5,"D",$K28,,,1)*(9/5)+$C$14),"-")</f>
        <v>72.968000000000004</v>
      </c>
      <c r="CV28" s="101">
        <f t="shared" si="129"/>
        <v>19</v>
      </c>
      <c r="CW28" s="101" t="str">
        <f t="shared" si="119"/>
        <v>KORD MR19!_06Z-GFS</v>
      </c>
      <c r="CX28" s="58">
        <f ca="1">IFERROR(IF($C$12="C",RTD("ice.xl",,"*H",CW28,$C$5,"D",$K28,,,1),RTD("ice.xl",,"*H",CW28,$C$5,"D",$K28,,,1)*(9/5)+$C$14),"-")</f>
        <v>81.212000000000003</v>
      </c>
      <c r="CY28" s="101">
        <f t="shared" si="120"/>
        <v>20</v>
      </c>
      <c r="CZ28" s="101" t="str">
        <f t="shared" si="111"/>
        <v>KORD MR20!_06Z-GFS</v>
      </c>
      <c r="DA28" s="58">
        <f ca="1">IFERROR(IF($C$12="C",RTD("ice.xl",,"*H",CZ28,$C$5,"D",$K28,,,1),RTD("ice.xl",,"*H",CZ28,$C$5,"D",$K28,,,1)*(9/5)+$C$14),"-")</f>
        <v>81.608000000000004</v>
      </c>
      <c r="DB28" s="101">
        <f t="shared" si="112"/>
        <v>21</v>
      </c>
      <c r="DC28" s="101" t="str">
        <f t="shared" si="103"/>
        <v>KORD MR21!_06Z-GFS</v>
      </c>
      <c r="DD28" s="58">
        <f ca="1">IFERROR(IF($C$12="C",RTD("ice.xl",,"*H",DC28,$C$5,"D",$K28,,,1),RTD("ice.xl",,"*H",DC28,$C$5,"D",$K28,,,1)*(9/5)+$C$14),"-")</f>
        <v>73.364000000000004</v>
      </c>
      <c r="DE28" s="101">
        <f t="shared" si="104"/>
        <v>22</v>
      </c>
      <c r="DF28" s="101" t="str">
        <f t="shared" si="98"/>
        <v>KORD MR22!_06Z-GFS</v>
      </c>
      <c r="DG28" s="105">
        <f ca="1">IFERROR(IF($C$12="C",RTD("ice.xl",,"*H",DF28,$C$5,"D",$K28,,,1),RTD("ice.xl",,"*H",DF28,$C$5,"D",$K28,,,1)*(9/5)+$C$14),"-")</f>
        <v>84.938000000000002</v>
      </c>
      <c r="DJ28" s="53">
        <f t="shared" si="234"/>
        <v>7</v>
      </c>
      <c r="DK28" s="53" t="str">
        <f t="shared" si="223"/>
        <v>KORD MR7!_12Z-GFS</v>
      </c>
      <c r="DL28" s="108">
        <f ca="1">IFERROR(IF($C$12="C",RTD("ice.xl",,"*H",DK28,$C$5,"D",$K28,,,1),RTD("ice.xl",,"*H",DK28,$C$5,"D",$K28,,,1)*(9/5)+$C$14),"-")</f>
        <v>70.376000000000005</v>
      </c>
      <c r="DM28" s="101">
        <f t="shared" si="230"/>
        <v>8</v>
      </c>
      <c r="DN28" s="101" t="str">
        <f t="shared" si="217"/>
        <v>KORD MR8!_12Z-GFS</v>
      </c>
      <c r="DO28" s="58">
        <f ca="1">IFERROR(IF($C$12="C",RTD("ice.xl",,"*H",DN28,$C$5,"D",$K28,,,1),RTD("ice.xl",,"*H",DN28,$C$5,"D",$K28,,,1)*(9/5)+$C$14),"-")</f>
        <v>70.34</v>
      </c>
      <c r="DP28" s="101">
        <f t="shared" si="224"/>
        <v>9</v>
      </c>
      <c r="DQ28" s="101" t="str">
        <f t="shared" si="211"/>
        <v>KORD MR9!_12Z-GFS</v>
      </c>
      <c r="DR28" s="58">
        <f ca="1">IFERROR(IF($C$12="C",RTD("ice.xl",,"*H",DQ28,$C$5,"D",$K28,,,1),RTD("ice.xl",,"*H",DQ28,$C$5,"D",$K28,,,1)*(9/5)+$C$14),"-")</f>
        <v>71.816000000000003</v>
      </c>
      <c r="DS28" s="101">
        <f t="shared" si="212"/>
        <v>10</v>
      </c>
      <c r="DT28" s="101" t="str">
        <f t="shared" si="202"/>
        <v>KORD MR10!_12Z-GFS</v>
      </c>
      <c r="DU28" s="58">
        <f ca="1">IFERROR(IF($C$12="C",RTD("ice.xl",,"*H",DT28,$C$5,"D",$K28,,,1),RTD("ice.xl",,"*H",DT28,$C$5,"D",$K28,,,1)*(9/5)+$C$14),"-")</f>
        <v>71.599999999999994</v>
      </c>
      <c r="DV28" s="101">
        <f t="shared" si="203"/>
        <v>11</v>
      </c>
      <c r="DW28" s="101" t="str">
        <f t="shared" si="193"/>
        <v>KORD MR11!_12Z-GFS</v>
      </c>
      <c r="DX28" s="58">
        <f ca="1">IFERROR(IF($C$12="C",RTD("ice.xl",,"*H",DW28,$C$5,"D",$K28,,,1),RTD("ice.xl",,"*H",DW28,$C$5,"D",$K28,,,1)*(9/5)+$C$14),"-")</f>
        <v>71.924000000000007</v>
      </c>
      <c r="DY28" s="101">
        <f t="shared" si="194"/>
        <v>12</v>
      </c>
      <c r="DZ28" s="101" t="str">
        <f t="shared" si="184"/>
        <v>KORD MR12!_12Z-GFS</v>
      </c>
      <c r="EA28" s="58">
        <f ca="1">IFERROR(IF($C$12="C",RTD("ice.xl",,"*H",DZ28,$C$5,"D",$K28,,,1),RTD("ice.xl",,"*H",DZ28,$C$5,"D",$K28,,,1)*(9/5)+$C$14),"-")</f>
        <v>68.611999999999995</v>
      </c>
      <c r="EB28" s="101">
        <f t="shared" si="185"/>
        <v>13</v>
      </c>
      <c r="EC28" s="101" t="str">
        <f t="shared" si="175"/>
        <v>KORD MR13!_12Z-GFS</v>
      </c>
      <c r="ED28" s="58">
        <f ca="1">IFERROR(IF($C$12="C",RTD("ice.xl",,"*H",EC28,$C$5,"D",$K28,,,1),RTD("ice.xl",,"*H",EC28,$C$5,"D",$K28,,,1)*(9/5)+$C$14),"-")</f>
        <v>71.204000000000008</v>
      </c>
      <c r="EE28" s="101">
        <f t="shared" si="176"/>
        <v>14</v>
      </c>
      <c r="EF28" s="101" t="str">
        <f t="shared" si="166"/>
        <v>KORD MR14!_12Z-GFS</v>
      </c>
      <c r="EG28" s="58">
        <f ca="1">IFERROR(IF($C$12="C",RTD("ice.xl",,"*H",EF28,$C$5,"D",$K28,,,1),RTD("ice.xl",,"*H",EF28,$C$5,"D",$K28,,,1)*(9/5)+$C$14),"-")</f>
        <v>68.557999999999993</v>
      </c>
      <c r="EH28" s="101">
        <f t="shared" si="167"/>
        <v>15</v>
      </c>
      <c r="EI28" s="101" t="str">
        <f t="shared" si="157"/>
        <v>KORD MR15!_12Z-GFS</v>
      </c>
      <c r="EJ28" s="58">
        <f ca="1">IFERROR(IF($C$12="C",RTD("ice.xl",,"*H",EI28,$C$5,"D",$K28,,,1),RTD("ice.xl",,"*H",EI28,$C$5,"D",$K28,,,1)*(9/5)+$C$14),"-")</f>
        <v>73.597999999999999</v>
      </c>
      <c r="EK28" s="101">
        <f t="shared" si="158"/>
        <v>16</v>
      </c>
      <c r="EL28" s="101" t="str">
        <f t="shared" si="148"/>
        <v>KORD MR16!_12Z-GFS</v>
      </c>
      <c r="EM28" s="58">
        <f ca="1">IFERROR(IF($C$12="C",RTD("ice.xl",,"*H",EL28,$C$5,"D",$K28,,,1),RTD("ice.xl",,"*H",EL28,$C$5,"D",$K28,,,1)*(9/5)+$C$14),"-")</f>
        <v>73.795999999999992</v>
      </c>
      <c r="EN28" s="101">
        <f t="shared" si="149"/>
        <v>17</v>
      </c>
      <c r="EO28" s="101" t="str">
        <f t="shared" si="139"/>
        <v>KORD MR17!_12Z-GFS</v>
      </c>
      <c r="EP28" s="58">
        <f ca="1">IFERROR(IF($C$12="C",RTD("ice.xl",,"*H",EO28,$C$5,"D",$K28,,,1),RTD("ice.xl",,"*H",EO28,$C$5,"D",$K28,,,1)*(9/5)+$C$14),"-")</f>
        <v>78.854000000000013</v>
      </c>
      <c r="EQ28" s="101">
        <f t="shared" si="140"/>
        <v>18</v>
      </c>
      <c r="ER28" s="101" t="str">
        <f t="shared" si="130"/>
        <v>KORD MR18!_12Z-GFS</v>
      </c>
      <c r="ES28" s="58">
        <f ca="1">IFERROR(IF($C$12="C",RTD("ice.xl",,"*H",ER28,$C$5,"D",$K28,,,1),RTD("ice.xl",,"*H",ER28,$C$5,"D",$K28,,,1)*(9/5)+$C$14),"-")</f>
        <v>77.45</v>
      </c>
      <c r="ET28" s="101">
        <f t="shared" si="131"/>
        <v>19</v>
      </c>
      <c r="EU28" s="101" t="str">
        <f t="shared" si="121"/>
        <v>KORD MR19!_12Z-GFS</v>
      </c>
      <c r="EV28" s="58">
        <f ca="1">IFERROR(IF($C$12="C",RTD("ice.xl",,"*H",EU28,$C$5,"D",$K28,,,1),RTD("ice.xl",,"*H",EU28,$C$5,"D",$K28,,,1)*(9/5)+$C$14),"-")</f>
        <v>66.343999999999994</v>
      </c>
      <c r="EW28" s="101">
        <f t="shared" si="122"/>
        <v>20</v>
      </c>
      <c r="EX28" s="101" t="str">
        <f t="shared" si="113"/>
        <v>KORD MR20!_12Z-GFS</v>
      </c>
      <c r="EY28" s="58">
        <f ca="1">IFERROR(IF($C$12="C",RTD("ice.xl",,"*H",EX28,$C$5,"D",$K28,,,1),RTD("ice.xl",,"*H",EX28,$C$5,"D",$K28,,,1)*(9/5)+$C$14),"-")</f>
        <v>71.528000000000006</v>
      </c>
      <c r="EZ28" s="101">
        <f t="shared" si="114"/>
        <v>21</v>
      </c>
      <c r="FA28" s="101" t="str">
        <f t="shared" si="105"/>
        <v>KORD MR21!_12Z-GFS</v>
      </c>
      <c r="FB28" s="58">
        <f ca="1">IFERROR(IF($C$12="C",RTD("ice.xl",,"*H",FA28,$C$5,"D",$K28,,,1),RTD("ice.xl",,"*H",FA28,$C$5,"D",$K28,,,1)*(9/5)+$C$14),"-")</f>
        <v>70.141999999999996</v>
      </c>
      <c r="FC28" s="101">
        <f t="shared" si="106"/>
        <v>22</v>
      </c>
      <c r="FD28" s="101" t="str">
        <f t="shared" si="99"/>
        <v>KORD MR22!_12Z-GFS</v>
      </c>
      <c r="FE28" s="105">
        <f ca="1">IFERROR(IF($C$12="C",RTD("ice.xl",,"*H",FD28,$C$5,"D",$K28,,,1),RTD("ice.xl",,"*H",FD28,$C$5,"D",$K28,,,1)*(9/5)+$C$14),"-")</f>
        <v>73.795999999999992</v>
      </c>
      <c r="FH28" s="53">
        <f t="shared" si="235"/>
        <v>7</v>
      </c>
      <c r="FI28" s="53" t="str">
        <f t="shared" si="225"/>
        <v>KORD MR7!_18Z-GFS</v>
      </c>
      <c r="FJ28" s="108">
        <f ca="1">IFERROR(IF($C$12="C",RTD("ice.xl",,"*H",FI28,$C$5,"D",$K28,,,1),RTD("ice.xl",,"*H",FI28,$C$5,"D",$K28,,,1)*(9/5)+$C$14),"-")</f>
        <v>69.908000000000001</v>
      </c>
      <c r="FK28" s="101">
        <f t="shared" si="231"/>
        <v>8</v>
      </c>
      <c r="FL28" s="101" t="str">
        <f t="shared" si="218"/>
        <v>KORD MR8!_18Z-GFS</v>
      </c>
      <c r="FM28" s="58">
        <f ca="1">IFERROR(IF($C$12="C",RTD("ice.xl",,"*H",FL28,$C$5,"D",$K28,,,1),RTD("ice.xl",,"*H",FL28,$C$5,"D",$K28,,,1)*(9/5)+$C$14),"-")</f>
        <v>72.158000000000001</v>
      </c>
      <c r="FN28" s="101">
        <f t="shared" si="226"/>
        <v>9</v>
      </c>
      <c r="FO28" s="101" t="str">
        <f t="shared" si="213"/>
        <v>KORD MR9!_18Z-GFS</v>
      </c>
      <c r="FP28" s="58">
        <f ca="1">IFERROR(IF($C$12="C",RTD("ice.xl",,"*H",FO28,$C$5,"D",$K28,,,1),RTD("ice.xl",,"*H",FO28,$C$5,"D",$K28,,,1)*(9/5)+$C$14),"-")</f>
        <v>72.031999999999996</v>
      </c>
      <c r="FQ28" s="101">
        <f t="shared" si="214"/>
        <v>10</v>
      </c>
      <c r="FR28" s="101" t="str">
        <f t="shared" si="204"/>
        <v>KORD MR10!_18Z-GFS</v>
      </c>
      <c r="FS28" s="58">
        <f ca="1">IFERROR(IF($C$12="C",RTD("ice.xl",,"*H",FR28,$C$5,"D",$K28,,,1),RTD("ice.xl",,"*H",FR28,$C$5,"D",$K28,,,1)*(9/5)+$C$14),"-")</f>
        <v>71.402000000000001</v>
      </c>
      <c r="FT28" s="101">
        <f t="shared" si="205"/>
        <v>11</v>
      </c>
      <c r="FU28" s="101" t="str">
        <f t="shared" si="195"/>
        <v>KORD MR11!_18Z-GFS</v>
      </c>
      <c r="FV28" s="58">
        <f ca="1">IFERROR(IF($C$12="C",RTD("ice.xl",,"*H",FU28,$C$5,"D",$K28,,,1),RTD("ice.xl",,"*H",FU28,$C$5,"D",$K28,,,1)*(9/5)+$C$14),"-")</f>
        <v>67.819999999999993</v>
      </c>
      <c r="FW28" s="101">
        <f t="shared" si="196"/>
        <v>12</v>
      </c>
      <c r="FX28" s="101" t="str">
        <f t="shared" si="186"/>
        <v>KORD MR12!_18Z-GFS</v>
      </c>
      <c r="FY28" s="58">
        <f ca="1">IFERROR(IF($C$12="C",RTD("ice.xl",,"*H",FX28,$C$5,"D",$K28,,,1),RTD("ice.xl",,"*H",FX28,$C$5,"D",$K28,,,1)*(9/5)+$C$14),"-")</f>
        <v>69.835999999999999</v>
      </c>
      <c r="FZ28" s="101">
        <f t="shared" si="187"/>
        <v>13</v>
      </c>
      <c r="GA28" s="101" t="str">
        <f t="shared" si="177"/>
        <v>KORD MR13!_18Z-GFS</v>
      </c>
      <c r="GB28" s="58">
        <f ca="1">IFERROR(IF($C$12="C",RTD("ice.xl",,"*H",GA28,$C$5,"D",$K28,,,1),RTD("ice.xl",,"*H",GA28,$C$5,"D",$K28,,,1)*(9/5)+$C$14),"-")</f>
        <v>70.628</v>
      </c>
      <c r="GC28" s="101">
        <f t="shared" si="178"/>
        <v>14</v>
      </c>
      <c r="GD28" s="101" t="str">
        <f t="shared" si="168"/>
        <v>KORD MR14!_18Z-GFS</v>
      </c>
      <c r="GE28" s="58">
        <f ca="1">IFERROR(IF($C$12="C",RTD("ice.xl",,"*H",GD28,$C$5,"D",$K28,,,1),RTD("ice.xl",,"*H",GD28,$C$5,"D",$K28,,,1)*(9/5)+$C$14),"-")</f>
        <v>73.004000000000005</v>
      </c>
      <c r="GF28" s="101">
        <f t="shared" si="169"/>
        <v>15</v>
      </c>
      <c r="GG28" s="101" t="str">
        <f t="shared" si="159"/>
        <v>KORD MR15!_18Z-GFS</v>
      </c>
      <c r="GH28" s="58">
        <f ca="1">IFERROR(IF($C$12="C",RTD("ice.xl",,"*H",GG28,$C$5,"D",$K28,,,1),RTD("ice.xl",,"*H",GG28,$C$5,"D",$K28,,,1)*(9/5)+$C$14),"-")</f>
        <v>74.75</v>
      </c>
      <c r="GI28" s="101">
        <f t="shared" si="160"/>
        <v>16</v>
      </c>
      <c r="GJ28" s="101" t="str">
        <f t="shared" si="150"/>
        <v>KORD MR16!_18Z-GFS</v>
      </c>
      <c r="GK28" s="58">
        <f ca="1">IFERROR(IF($C$12="C",RTD("ice.xl",,"*H",GJ28,$C$5,"D",$K28,,,1),RTD("ice.xl",,"*H",GJ28,$C$5,"D",$K28,,,1)*(9/5)+$C$14),"-")</f>
        <v>84.343999999999994</v>
      </c>
      <c r="GL28" s="101">
        <f t="shared" si="151"/>
        <v>17</v>
      </c>
      <c r="GM28" s="101" t="str">
        <f t="shared" si="141"/>
        <v>KORD MR17!_18Z-GFS</v>
      </c>
      <c r="GN28" s="58">
        <f ca="1">IFERROR(IF($C$12="C",RTD("ice.xl",,"*H",GM28,$C$5,"D",$K28,,,1),RTD("ice.xl",,"*H",GM28,$C$5,"D",$K28,,,1)*(9/5)+$C$14),"-")</f>
        <v>80.725999999999999</v>
      </c>
      <c r="GO28" s="101">
        <f t="shared" si="142"/>
        <v>18</v>
      </c>
      <c r="GP28" s="101" t="str">
        <f t="shared" si="132"/>
        <v>KORD MR18!_18Z-GFS</v>
      </c>
      <c r="GQ28" s="58">
        <f ca="1">IFERROR(IF($C$12="C",RTD("ice.xl",,"*H",GP28,$C$5,"D",$K28,,,1),RTD("ice.xl",,"*H",GP28,$C$5,"D",$K28,,,1)*(9/5)+$C$14),"-")</f>
        <v>82.436000000000007</v>
      </c>
      <c r="GR28" s="101">
        <f t="shared" si="133"/>
        <v>19</v>
      </c>
      <c r="GS28" s="101" t="str">
        <f t="shared" si="123"/>
        <v>KORD MR19!_18Z-GFS</v>
      </c>
      <c r="GT28" s="58">
        <f ca="1">IFERROR(IF($C$12="C",RTD("ice.xl",,"*H",GS28,$C$5,"D",$K28,,,1),RTD("ice.xl",,"*H",GS28,$C$5,"D",$K28,,,1)*(9/5)+$C$14),"-")</f>
        <v>72.463999999999999</v>
      </c>
      <c r="GU28" s="101">
        <f t="shared" si="124"/>
        <v>20</v>
      </c>
      <c r="GV28" s="101" t="str">
        <f t="shared" si="115"/>
        <v>KORD MR20!_18Z-GFS</v>
      </c>
      <c r="GW28" s="58">
        <f ca="1">IFERROR(IF($C$12="C",RTD("ice.xl",,"*H",GV28,$C$5,"D",$K28,,,1),RTD("ice.xl",,"*H",GV28,$C$5,"D",$K28,,,1)*(9/5)+$C$14),"-")</f>
        <v>87.35</v>
      </c>
      <c r="GX28" s="101">
        <f t="shared" si="116"/>
        <v>21</v>
      </c>
      <c r="GY28" s="101" t="str">
        <f t="shared" si="107"/>
        <v>KORD MR21!_18Z-GFS</v>
      </c>
      <c r="GZ28" s="58">
        <f ca="1">IFERROR(IF($C$12="C",RTD("ice.xl",,"*H",GY28,$C$5,"D",$K28,,,1),RTD("ice.xl",,"*H",GY28,$C$5,"D",$K28,,,1)*(9/5)+$C$14),"-")</f>
        <v>70.556000000000012</v>
      </c>
      <c r="HA28" s="101">
        <f t="shared" si="108"/>
        <v>22</v>
      </c>
      <c r="HB28" s="101" t="str">
        <f t="shared" si="100"/>
        <v>KORD MR22!_18Z-GFS</v>
      </c>
      <c r="HC28" s="105">
        <f ca="1">IFERROR(IF($C$12="C",RTD("ice.xl",,"*H",HB28,$C$5,"D",$K28,,,1),RTD("ice.xl",,"*H",HB28,$C$5,"D",$K28,,,1)*(9/5)+$C$14),"-")</f>
        <v>80.096000000000004</v>
      </c>
    </row>
    <row r="29" spans="6:211" x14ac:dyDescent="0.35">
      <c r="F29" s="27">
        <v>8</v>
      </c>
      <c r="G29" s="27">
        <f t="shared" si="227"/>
        <v>1</v>
      </c>
      <c r="H29" s="131">
        <f ca="1">RTD("ice.xl", , "*H",$C$4,$L$4, "D",$K29, , , -1)</f>
        <v>22.668800000000001</v>
      </c>
      <c r="I29" s="18"/>
      <c r="J29" s="56"/>
      <c r="K29" s="163">
        <f t="shared" ca="1" si="95"/>
        <v>44784</v>
      </c>
      <c r="L29" s="356">
        <f t="shared" ca="1" si="96"/>
        <v>72.803840000000008</v>
      </c>
      <c r="N29" s="53">
        <f t="shared" si="232"/>
        <v>8</v>
      </c>
      <c r="O29" s="358" t="str">
        <f t="shared" si="219"/>
        <v>KORD MR8!_00Z-GFS</v>
      </c>
      <c r="P29" s="108">
        <f ca="1">IFERROR(IF($C$12="C",RTD("ice.xl",,"*H",O29,$C$5,"D",$K29,,,1),RTD("ice.xl",,"*H",O29,$C$5,"D",$K29,,,1)*(9/5)+$C$14),"-")</f>
        <v>71.852000000000004</v>
      </c>
      <c r="Q29" s="101">
        <f t="shared" si="228"/>
        <v>9</v>
      </c>
      <c r="R29" s="101" t="str">
        <f t="shared" si="215"/>
        <v>KORD MR9!_00Z-GFS</v>
      </c>
      <c r="S29" s="58">
        <f ca="1">IFERROR(IF($C$12="C",RTD("ice.xl",,"*H",R29,$C$5,"D",$K29,,,1),RTD("ice.xl",,"*H",R29,$C$5,"D",$K29,,,1)*(9/5)+$C$14),"-")</f>
        <v>72.158000000000001</v>
      </c>
      <c r="T29" s="101">
        <f t="shared" si="220"/>
        <v>10</v>
      </c>
      <c r="U29" s="101" t="str">
        <f t="shared" si="207"/>
        <v>KORD MR10!_00Z-GFS</v>
      </c>
      <c r="V29" s="58">
        <f ca="1">IFERROR(IF($C$12="C",RTD("ice.xl",,"*H",U29,$C$5,"D",$K29,,,1),RTD("ice.xl",,"*H",U29,$C$5,"D",$K29,,,1)*(9/5)+$C$14),"-")</f>
        <v>72.86</v>
      </c>
      <c r="W29" s="101">
        <f t="shared" si="208"/>
        <v>11</v>
      </c>
      <c r="X29" s="101" t="str">
        <f t="shared" si="198"/>
        <v>KORD MR11!_00Z-GFS</v>
      </c>
      <c r="Y29" s="58">
        <f ca="1">IFERROR(IF($C$12="C",RTD("ice.xl",,"*H",X29,$C$5,"D",$K29,,,1),RTD("ice.xl",,"*H",X29,$C$5,"D",$K29,,,1)*(9/5)+$C$14),"-")</f>
        <v>71.888000000000005</v>
      </c>
      <c r="Z29" s="101">
        <f t="shared" si="199"/>
        <v>12</v>
      </c>
      <c r="AA29" s="101" t="str">
        <f t="shared" si="189"/>
        <v>KORD MR12!_00Z-GFS</v>
      </c>
      <c r="AB29" s="58">
        <f ca="1">IFERROR(IF($C$12="C",RTD("ice.xl",,"*H",AA29,$C$5,"D",$K29,,,1),RTD("ice.xl",,"*H",AA29,$C$5,"D",$K29,,,1)*(9/5)+$C$14),"-")</f>
        <v>75.632000000000005</v>
      </c>
      <c r="AC29" s="101">
        <f t="shared" si="190"/>
        <v>13</v>
      </c>
      <c r="AD29" s="101" t="str">
        <f t="shared" si="180"/>
        <v>KORD MR13!_00Z-GFS</v>
      </c>
      <c r="AE29" s="58">
        <f ca="1">IFERROR(IF($C$12="C",RTD("ice.xl",,"*H",AD29,$C$5,"D",$K29,,,1),RTD("ice.xl",,"*H",AD29,$C$5,"D",$K29,,,1)*(9/5)+$C$14),"-")</f>
        <v>73.400000000000006</v>
      </c>
      <c r="AF29" s="101">
        <f t="shared" si="181"/>
        <v>14</v>
      </c>
      <c r="AG29" s="101" t="str">
        <f t="shared" si="171"/>
        <v>KORD MR14!_00Z-GFS</v>
      </c>
      <c r="AH29" s="58">
        <f ca="1">IFERROR(IF($C$12="C",RTD("ice.xl",,"*H",AG29,$C$5,"D",$K29,,,1),RTD("ice.xl",,"*H",AG29,$C$5,"D",$K29,,,1)*(9/5)+$C$14),"-")</f>
        <v>76.207999999999998</v>
      </c>
      <c r="AI29" s="101">
        <f t="shared" si="172"/>
        <v>15</v>
      </c>
      <c r="AJ29" s="101" t="str">
        <f t="shared" si="162"/>
        <v>KORD MR15!_00Z-GFS</v>
      </c>
      <c r="AK29" s="58">
        <f ca="1">IFERROR(IF($C$12="C",RTD("ice.xl",,"*H",AJ29,$C$5,"D",$K29,,,1),RTD("ice.xl",,"*H",AJ29,$C$5,"D",$K29,,,1)*(9/5)+$C$14),"-")</f>
        <v>75.146000000000001</v>
      </c>
      <c r="AL29" s="101">
        <f t="shared" si="163"/>
        <v>16</v>
      </c>
      <c r="AM29" s="101" t="str">
        <f t="shared" si="153"/>
        <v>KORD MR16!_00Z-GFS</v>
      </c>
      <c r="AN29" s="58">
        <f ca="1">IFERROR(IF($C$12="C",RTD("ice.xl",,"*H",AM29,$C$5,"D",$K29,,,1),RTD("ice.xl",,"*H",AM29,$C$5,"D",$K29,,,1)*(9/5)+$C$14),"-")</f>
        <v>76.963999999999999</v>
      </c>
      <c r="AO29" s="101">
        <f t="shared" si="154"/>
        <v>17</v>
      </c>
      <c r="AP29" s="101" t="str">
        <f t="shared" si="144"/>
        <v>KORD MR17!_00Z-GFS</v>
      </c>
      <c r="AQ29" s="58">
        <f ca="1">IFERROR(IF($C$12="C",RTD("ice.xl",,"*H",AP29,$C$5,"D",$K29,,,1),RTD("ice.xl",,"*H",AP29,$C$5,"D",$K29,,,1)*(9/5)+$C$14),"-")</f>
        <v>71.671999999999997</v>
      </c>
      <c r="AR29" s="101">
        <f t="shared" si="145"/>
        <v>18</v>
      </c>
      <c r="AS29" s="101" t="str">
        <f t="shared" si="135"/>
        <v>KORD MR18!_00Z-GFS</v>
      </c>
      <c r="AT29" s="58">
        <f ca="1">IFERROR(IF($C$12="C",RTD("ice.xl",,"*H",AS29,$C$5,"D",$K29,,,1),RTD("ice.xl",,"*H",AS29,$C$5,"D",$K29,,,1)*(9/5)+$C$14),"-")</f>
        <v>67.460000000000008</v>
      </c>
      <c r="AU29" s="101">
        <f t="shared" si="136"/>
        <v>19</v>
      </c>
      <c r="AV29" s="101" t="str">
        <f t="shared" si="126"/>
        <v>KORD MR19!_00Z-GFS</v>
      </c>
      <c r="AW29" s="58">
        <f ca="1">IFERROR(IF($C$12="C",RTD("ice.xl",,"*H",AV29,$C$5,"D",$K29,,,1),RTD("ice.xl",,"*H",AV29,$C$5,"D",$K29,,,1)*(9/5)+$C$14),"-")</f>
        <v>76.91</v>
      </c>
      <c r="AX29" s="101">
        <f t="shared" si="127"/>
        <v>20</v>
      </c>
      <c r="AY29" s="101" t="str">
        <f t="shared" si="117"/>
        <v>KORD MR20!_00Z-GFS</v>
      </c>
      <c r="AZ29" s="58">
        <f ca="1">IFERROR(IF($C$12="C",RTD("ice.xl",,"*H",AY29,$C$5,"D",$K29,,,1),RTD("ice.xl",,"*H",AY29,$C$5,"D",$K29,,,1)*(9/5)+$C$14),"-")</f>
        <v>72.644000000000005</v>
      </c>
      <c r="BA29" s="101">
        <f t="shared" si="118"/>
        <v>21</v>
      </c>
      <c r="BB29" s="101" t="str">
        <f t="shared" si="109"/>
        <v>KORD MR21!_00Z-GFS</v>
      </c>
      <c r="BC29" s="58">
        <f ca="1">IFERROR(IF($C$12="C",RTD("ice.xl",,"*H",BB29,$C$5,"D",$K29,,,1),RTD("ice.xl",,"*H",BB29,$C$5,"D",$K29,,,1)*(9/5)+$C$14),"-")</f>
        <v>76.244</v>
      </c>
      <c r="BD29" s="101">
        <f t="shared" si="110"/>
        <v>22</v>
      </c>
      <c r="BE29" s="101" t="str">
        <f t="shared" si="101"/>
        <v>KORD MR22!_00Z-GFS</v>
      </c>
      <c r="BF29" s="58">
        <f ca="1">IFERROR(IF($C$12="C",RTD("ice.xl",,"*H",BE29,$C$5,"D",$K29,,,1),RTD("ice.xl",,"*H",BE29,$C$5,"D",$K29,,,1)*(9/5)+$C$14),"-")</f>
        <v>86.828000000000003</v>
      </c>
      <c r="BG29" s="101">
        <f t="shared" si="102"/>
        <v>23</v>
      </c>
      <c r="BH29" s="101" t="str">
        <f t="shared" si="97"/>
        <v>KORD MR23!_00Z-GFS</v>
      </c>
      <c r="BI29" s="105">
        <f ca="1">IFERROR(IF($C$12="C",RTD("ice.xl",,"*H",BH29,$C$5,"D",$K29,,,1),RTD("ice.xl",,"*H",BH29,$C$5,"D",$K29,,,1)*(9/5)+$C$14),"-")</f>
        <v>76.37</v>
      </c>
      <c r="BL29" s="53">
        <f t="shared" si="233"/>
        <v>8</v>
      </c>
      <c r="BM29" s="53" t="str">
        <f t="shared" si="221"/>
        <v>KORD MR8!_06Z-GFS</v>
      </c>
      <c r="BN29" s="108">
        <f ca="1">IFERROR(IF($C$12="C",RTD("ice.xl",,"*H",BM29,$C$5,"D",$K29,,,1),RTD("ice.xl",,"*H",BM29,$C$5,"D",$K29,,,1)*(9/5)+$C$14),"-")</f>
        <v>71.240000000000009</v>
      </c>
      <c r="BO29" s="101">
        <f t="shared" si="229"/>
        <v>9</v>
      </c>
      <c r="BP29" s="101" t="str">
        <f t="shared" si="216"/>
        <v>KORD MR9!_06Z-GFS</v>
      </c>
      <c r="BQ29" s="58">
        <f ca="1">IFERROR(IF($C$12="C",RTD("ice.xl",,"*H",BP29,$C$5,"D",$K29,,,1),RTD("ice.xl",,"*H",BP29,$C$5,"D",$K29,,,1)*(9/5)+$C$14),"-")</f>
        <v>72.01400000000001</v>
      </c>
      <c r="BR29" s="101">
        <f t="shared" si="222"/>
        <v>10</v>
      </c>
      <c r="BS29" s="101" t="str">
        <f t="shared" si="209"/>
        <v>KORD MR10!_06Z-GFS</v>
      </c>
      <c r="BT29" s="58">
        <f ca="1">IFERROR(IF($C$12="C",RTD("ice.xl",,"*H",BS29,$C$5,"D",$K29,,,1),RTD("ice.xl",,"*H",BS29,$C$5,"D",$K29,,,1)*(9/5)+$C$14),"-")</f>
        <v>71.438000000000002</v>
      </c>
      <c r="BU29" s="101">
        <f t="shared" si="210"/>
        <v>11</v>
      </c>
      <c r="BV29" s="101" t="str">
        <f t="shared" si="200"/>
        <v>KORD MR11!_06Z-GFS</v>
      </c>
      <c r="BW29" s="58">
        <f ca="1">IFERROR(IF($C$12="C",RTD("ice.xl",,"*H",BV29,$C$5,"D",$K29,,,1),RTD("ice.xl",,"*H",BV29,$C$5,"D",$K29,,,1)*(9/5)+$C$14),"-")</f>
        <v>70.789999999999992</v>
      </c>
      <c r="BX29" s="101">
        <f t="shared" si="201"/>
        <v>12</v>
      </c>
      <c r="BY29" s="101" t="str">
        <f t="shared" si="191"/>
        <v>KORD MR12!_06Z-GFS</v>
      </c>
      <c r="BZ29" s="58">
        <f ca="1">IFERROR(IF($C$12="C",RTD("ice.xl",,"*H",BY29,$C$5,"D",$K29,,,1),RTD("ice.xl",,"*H",BY29,$C$5,"D",$K29,,,1)*(9/5)+$C$14),"-")</f>
        <v>72.193999999999988</v>
      </c>
      <c r="CA29" s="101">
        <f t="shared" si="192"/>
        <v>13</v>
      </c>
      <c r="CB29" s="101" t="str">
        <f t="shared" si="182"/>
        <v>KORD MR13!_06Z-GFS</v>
      </c>
      <c r="CC29" s="58">
        <f ca="1">IFERROR(IF($C$12="C",RTD("ice.xl",,"*H",CB29,$C$5,"D",$K29,,,1),RTD("ice.xl",,"*H",CB29,$C$5,"D",$K29,,,1)*(9/5)+$C$14),"-")</f>
        <v>72.319999999999993</v>
      </c>
      <c r="CD29" s="101">
        <f t="shared" si="183"/>
        <v>14</v>
      </c>
      <c r="CE29" s="101" t="str">
        <f t="shared" si="173"/>
        <v>KORD MR14!_06Z-GFS</v>
      </c>
      <c r="CF29" s="58">
        <f ca="1">IFERROR(IF($C$12="C",RTD("ice.xl",,"*H",CE29,$C$5,"D",$K29,,,1),RTD("ice.xl",,"*H",CE29,$C$5,"D",$K29,,,1)*(9/5)+$C$14),"-")</f>
        <v>74.335999999999999</v>
      </c>
      <c r="CG29" s="101">
        <f t="shared" si="174"/>
        <v>15</v>
      </c>
      <c r="CH29" s="101" t="str">
        <f t="shared" si="164"/>
        <v>KORD MR15!_06Z-GFS</v>
      </c>
      <c r="CI29" s="58">
        <f ca="1">IFERROR(IF($C$12="C",RTD("ice.xl",,"*H",CH29,$C$5,"D",$K29,,,1),RTD("ice.xl",,"*H",CH29,$C$5,"D",$K29,,,1)*(9/5)+$C$14),"-")</f>
        <v>76.28</v>
      </c>
      <c r="CJ29" s="101">
        <f t="shared" si="165"/>
        <v>16</v>
      </c>
      <c r="CK29" s="101" t="str">
        <f t="shared" si="155"/>
        <v>KORD MR16!_06Z-GFS</v>
      </c>
      <c r="CL29" s="58">
        <f ca="1">IFERROR(IF($C$12="C",RTD("ice.xl",,"*H",CK29,$C$5,"D",$K29,,,1),RTD("ice.xl",,"*H",CK29,$C$5,"D",$K29,,,1)*(9/5)+$C$14),"-")</f>
        <v>78.331999999999994</v>
      </c>
      <c r="CM29" s="101">
        <f t="shared" si="156"/>
        <v>17</v>
      </c>
      <c r="CN29" s="101" t="str">
        <f t="shared" si="146"/>
        <v>KORD MR17!_06Z-GFS</v>
      </c>
      <c r="CO29" s="58">
        <f ca="1">IFERROR(IF($C$12="C",RTD("ice.xl",,"*H",CN29,$C$5,"D",$K29,,,1),RTD("ice.xl",,"*H",CN29,$C$5,"D",$K29,,,1)*(9/5)+$C$14),"-")</f>
        <v>74.587999999999994</v>
      </c>
      <c r="CP29" s="101">
        <f t="shared" si="147"/>
        <v>18</v>
      </c>
      <c r="CQ29" s="101" t="str">
        <f t="shared" si="137"/>
        <v>KORD MR18!_06Z-GFS</v>
      </c>
      <c r="CR29" s="58">
        <f ca="1">IFERROR(IF($C$12="C",RTD("ice.xl",,"*H",CQ29,$C$5,"D",$K29,,,1),RTD("ice.xl",,"*H",CQ29,$C$5,"D",$K29,,,1)*(9/5)+$C$14),"-")</f>
        <v>78.62</v>
      </c>
      <c r="CS29" s="101">
        <f t="shared" si="138"/>
        <v>19</v>
      </c>
      <c r="CT29" s="101" t="str">
        <f t="shared" si="128"/>
        <v>KORD MR19!_06Z-GFS</v>
      </c>
      <c r="CU29" s="58">
        <f ca="1">IFERROR(IF($C$12="C",RTD("ice.xl",,"*H",CT29,$C$5,"D",$K29,,,1),RTD("ice.xl",,"*H",CT29,$C$5,"D",$K29,,,1)*(9/5)+$C$14),"-")</f>
        <v>80.816000000000003</v>
      </c>
      <c r="CV29" s="101">
        <f t="shared" si="129"/>
        <v>20</v>
      </c>
      <c r="CW29" s="101" t="str">
        <f t="shared" si="119"/>
        <v>KORD MR20!_06Z-GFS</v>
      </c>
      <c r="CX29" s="58">
        <f ca="1">IFERROR(IF($C$12="C",RTD("ice.xl",,"*H",CW29,$C$5,"D",$K29,,,1),RTD("ice.xl",,"*H",CW29,$C$5,"D",$K29,,,1)*(9/5)+$C$14),"-")</f>
        <v>87.403999999999996</v>
      </c>
      <c r="CY29" s="101">
        <f t="shared" si="120"/>
        <v>21</v>
      </c>
      <c r="CZ29" s="101" t="str">
        <f t="shared" si="111"/>
        <v>KORD MR21!_06Z-GFS</v>
      </c>
      <c r="DA29" s="58">
        <f ca="1">IFERROR(IF($C$12="C",RTD("ice.xl",,"*H",CZ29,$C$5,"D",$K29,,,1),RTD("ice.xl",,"*H",CZ29,$C$5,"D",$K29,,,1)*(9/5)+$C$14),"-")</f>
        <v>70.664000000000001</v>
      </c>
      <c r="DB29" s="101">
        <f t="shared" si="112"/>
        <v>22</v>
      </c>
      <c r="DC29" s="101" t="str">
        <f t="shared" si="103"/>
        <v>KORD MR22!_06Z-GFS</v>
      </c>
      <c r="DD29" s="58">
        <f ca="1">IFERROR(IF($C$12="C",RTD("ice.xl",,"*H",DC29,$C$5,"D",$K29,,,1),RTD("ice.xl",,"*H",DC29,$C$5,"D",$K29,,,1)*(9/5)+$C$14),"-")</f>
        <v>84.343999999999994</v>
      </c>
      <c r="DE29" s="101">
        <f t="shared" si="104"/>
        <v>23</v>
      </c>
      <c r="DF29" s="101" t="str">
        <f t="shared" si="98"/>
        <v>KORD MR23!_06Z-GFS</v>
      </c>
      <c r="DG29" s="105">
        <f ca="1">IFERROR(IF($C$12="C",RTD("ice.xl",,"*H",DF29,$C$5,"D",$K29,,,1),RTD("ice.xl",,"*H",DF29,$C$5,"D",$K29,,,1)*(9/5)+$C$14),"-")</f>
        <v>73.688000000000002</v>
      </c>
      <c r="DJ29" s="53">
        <f t="shared" si="234"/>
        <v>8</v>
      </c>
      <c r="DK29" s="53" t="str">
        <f t="shared" si="223"/>
        <v>KORD MR8!_12Z-GFS</v>
      </c>
      <c r="DL29" s="108">
        <f ca="1">IFERROR(IF($C$12="C",RTD("ice.xl",,"*H",DK29,$C$5,"D",$K29,,,1),RTD("ice.xl",,"*H",DK29,$C$5,"D",$K29,,,1)*(9/5)+$C$14),"-")</f>
        <v>71.204000000000008</v>
      </c>
      <c r="DM29" s="101">
        <f t="shared" si="230"/>
        <v>9</v>
      </c>
      <c r="DN29" s="101" t="str">
        <f t="shared" si="217"/>
        <v>KORD MR9!_12Z-GFS</v>
      </c>
      <c r="DO29" s="58">
        <f ca="1">IFERROR(IF($C$12="C",RTD("ice.xl",,"*H",DN29,$C$5,"D",$K29,,,1),RTD("ice.xl",,"*H",DN29,$C$5,"D",$K29,,,1)*(9/5)+$C$14),"-")</f>
        <v>72.24799999999999</v>
      </c>
      <c r="DP29" s="101">
        <f t="shared" si="224"/>
        <v>10</v>
      </c>
      <c r="DQ29" s="101" t="str">
        <f t="shared" si="211"/>
        <v>KORD MR10!_12Z-GFS</v>
      </c>
      <c r="DR29" s="58">
        <f ca="1">IFERROR(IF($C$12="C",RTD("ice.xl",,"*H",DQ29,$C$5,"D",$K29,,,1),RTD("ice.xl",,"*H",DQ29,$C$5,"D",$K29,,,1)*(9/5)+$C$14),"-")</f>
        <v>72.122</v>
      </c>
      <c r="DS29" s="101">
        <f t="shared" si="212"/>
        <v>11</v>
      </c>
      <c r="DT29" s="101" t="str">
        <f t="shared" si="202"/>
        <v>KORD MR11!_12Z-GFS</v>
      </c>
      <c r="DU29" s="58">
        <f ca="1">IFERROR(IF($C$12="C",RTD("ice.xl",,"*H",DT29,$C$5,"D",$K29,,,1),RTD("ice.xl",,"*H",DT29,$C$5,"D",$K29,,,1)*(9/5)+$C$14),"-")</f>
        <v>71.456000000000003</v>
      </c>
      <c r="DV29" s="101">
        <f t="shared" si="203"/>
        <v>12</v>
      </c>
      <c r="DW29" s="101" t="str">
        <f t="shared" si="193"/>
        <v>KORD MR12!_12Z-GFS</v>
      </c>
      <c r="DX29" s="58">
        <f ca="1">IFERROR(IF($C$12="C",RTD("ice.xl",,"*H",DW29,$C$5,"D",$K29,,,1),RTD("ice.xl",,"*H",DW29,$C$5,"D",$K29,,,1)*(9/5)+$C$14),"-")</f>
        <v>69.152000000000001</v>
      </c>
      <c r="DY29" s="101">
        <f t="shared" si="194"/>
        <v>13</v>
      </c>
      <c r="DZ29" s="101" t="str">
        <f t="shared" si="184"/>
        <v>KORD MR13!_12Z-GFS</v>
      </c>
      <c r="EA29" s="58">
        <f ca="1">IFERROR(IF($C$12="C",RTD("ice.xl",,"*H",DZ29,$C$5,"D",$K29,,,1),RTD("ice.xl",,"*H",DZ29,$C$5,"D",$K29,,,1)*(9/5)+$C$14),"-")</f>
        <v>73.418000000000006</v>
      </c>
      <c r="EB29" s="101">
        <f t="shared" si="185"/>
        <v>14</v>
      </c>
      <c r="EC29" s="101" t="str">
        <f t="shared" si="175"/>
        <v>KORD MR14!_12Z-GFS</v>
      </c>
      <c r="ED29" s="58">
        <f ca="1">IFERROR(IF($C$12="C",RTD("ice.xl",,"*H",EC29,$C$5,"D",$K29,,,1),RTD("ice.xl",,"*H",EC29,$C$5,"D",$K29,,,1)*(9/5)+$C$14),"-")</f>
        <v>70.664000000000001</v>
      </c>
      <c r="EE29" s="101">
        <f t="shared" si="176"/>
        <v>15</v>
      </c>
      <c r="EF29" s="101" t="str">
        <f t="shared" si="166"/>
        <v>KORD MR15!_12Z-GFS</v>
      </c>
      <c r="EG29" s="58">
        <f ca="1">IFERROR(IF($C$12="C",RTD("ice.xl",,"*H",EF29,$C$5,"D",$K29,,,1),RTD("ice.xl",,"*H",EF29,$C$5,"D",$K29,,,1)*(9/5)+$C$14),"-")</f>
        <v>77.25200000000001</v>
      </c>
      <c r="EH29" s="101">
        <f t="shared" si="167"/>
        <v>16</v>
      </c>
      <c r="EI29" s="101" t="str">
        <f t="shared" si="157"/>
        <v>KORD MR16!_12Z-GFS</v>
      </c>
      <c r="EJ29" s="58">
        <f ca="1">IFERROR(IF($C$12="C",RTD("ice.xl",,"*H",EI29,$C$5,"D",$K29,,,1),RTD("ice.xl",,"*H",EI29,$C$5,"D",$K29,,,1)*(9/5)+$C$14),"-")</f>
        <v>74.551999999999992</v>
      </c>
      <c r="EK29" s="101">
        <f t="shared" si="158"/>
        <v>17</v>
      </c>
      <c r="EL29" s="101" t="str">
        <f t="shared" si="148"/>
        <v>KORD MR17!_12Z-GFS</v>
      </c>
      <c r="EM29" s="58">
        <f ca="1">IFERROR(IF($C$12="C",RTD("ice.xl",,"*H",EL29,$C$5,"D",$K29,,,1),RTD("ice.xl",,"*H",EL29,$C$5,"D",$K29,,,1)*(9/5)+$C$14),"-")</f>
        <v>77.09</v>
      </c>
      <c r="EN29" s="101">
        <f t="shared" si="149"/>
        <v>18</v>
      </c>
      <c r="EO29" s="101" t="str">
        <f t="shared" si="139"/>
        <v>KORD MR18!_12Z-GFS</v>
      </c>
      <c r="EP29" s="58">
        <f ca="1">IFERROR(IF($C$12="C",RTD("ice.xl",,"*H",EO29,$C$5,"D",$K29,,,1),RTD("ice.xl",,"*H",EO29,$C$5,"D",$K29,,,1)*(9/5)+$C$14),"-")</f>
        <v>76.531999999999996</v>
      </c>
      <c r="EQ29" s="101">
        <f t="shared" si="140"/>
        <v>19</v>
      </c>
      <c r="ER29" s="101" t="str">
        <f t="shared" si="130"/>
        <v>KORD MR19!_12Z-GFS</v>
      </c>
      <c r="ES29" s="58">
        <f ca="1">IFERROR(IF($C$12="C",RTD("ice.xl",,"*H",ER29,$C$5,"D",$K29,,,1),RTD("ice.xl",,"*H",ER29,$C$5,"D",$K29,,,1)*(9/5)+$C$14),"-")</f>
        <v>70.646000000000001</v>
      </c>
      <c r="ET29" s="101">
        <f t="shared" si="131"/>
        <v>20</v>
      </c>
      <c r="EU29" s="101" t="str">
        <f t="shared" si="121"/>
        <v>KORD MR20!_12Z-GFS</v>
      </c>
      <c r="EV29" s="58">
        <f ca="1">IFERROR(IF($C$12="C",RTD("ice.xl",,"*H",EU29,$C$5,"D",$K29,,,1),RTD("ice.xl",,"*H",EU29,$C$5,"D",$K29,,,1)*(9/5)+$C$14),"-")</f>
        <v>76.19</v>
      </c>
      <c r="EW29" s="101">
        <f t="shared" si="122"/>
        <v>21</v>
      </c>
      <c r="EX29" s="101" t="str">
        <f t="shared" si="113"/>
        <v>KORD MR21!_12Z-GFS</v>
      </c>
      <c r="EY29" s="58">
        <f ca="1">IFERROR(IF($C$12="C",RTD("ice.xl",,"*H",EX29,$C$5,"D",$K29,,,1),RTD("ice.xl",,"*H",EX29,$C$5,"D",$K29,,,1)*(9/5)+$C$14),"-")</f>
        <v>76.963999999999999</v>
      </c>
      <c r="EZ29" s="101">
        <f t="shared" si="114"/>
        <v>22</v>
      </c>
      <c r="FA29" s="101" t="str">
        <f t="shared" si="105"/>
        <v>KORD MR22!_12Z-GFS</v>
      </c>
      <c r="FB29" s="58">
        <f ca="1">IFERROR(IF($C$12="C",RTD("ice.xl",,"*H",FA29,$C$5,"D",$K29,,,1),RTD("ice.xl",,"*H",FA29,$C$5,"D",$K29,,,1)*(9/5)+$C$14),"-")</f>
        <v>71.27600000000001</v>
      </c>
      <c r="FC29" s="101">
        <f t="shared" si="106"/>
        <v>23</v>
      </c>
      <c r="FD29" s="101" t="str">
        <f t="shared" si="99"/>
        <v>KORD MR23!_12Z-GFS</v>
      </c>
      <c r="FE29" s="105">
        <f ca="1">IFERROR(IF($C$12="C",RTD("ice.xl",,"*H",FD29,$C$5,"D",$K29,,,1),RTD("ice.xl",,"*H",FD29,$C$5,"D",$K29,,,1)*(9/5)+$C$14),"-")</f>
        <v>76.352000000000004</v>
      </c>
      <c r="FH29" s="53">
        <f t="shared" si="235"/>
        <v>8</v>
      </c>
      <c r="FI29" s="53" t="str">
        <f t="shared" si="225"/>
        <v>KORD MR8!_18Z-GFS</v>
      </c>
      <c r="FJ29" s="108">
        <f ca="1">IFERROR(IF($C$12="C",RTD("ice.xl",,"*H",FI29,$C$5,"D",$K29,,,1),RTD("ice.xl",,"*H",FI29,$C$5,"D",$K29,,,1)*(9/5)+$C$14),"-")</f>
        <v>71.671999999999997</v>
      </c>
      <c r="FK29" s="101">
        <f t="shared" si="231"/>
        <v>9</v>
      </c>
      <c r="FL29" s="101" t="str">
        <f t="shared" si="218"/>
        <v>KORD MR9!_18Z-GFS</v>
      </c>
      <c r="FM29" s="58">
        <f ca="1">IFERROR(IF($C$12="C",RTD("ice.xl",,"*H",FL29,$C$5,"D",$K29,,,1),RTD("ice.xl",,"*H",FL29,$C$5,"D",$K29,,,1)*(9/5)+$C$14),"-")</f>
        <v>72.283999999999992</v>
      </c>
      <c r="FN29" s="101">
        <f t="shared" si="226"/>
        <v>10</v>
      </c>
      <c r="FO29" s="101" t="str">
        <f t="shared" si="213"/>
        <v>KORD MR10!_18Z-GFS</v>
      </c>
      <c r="FP29" s="58">
        <f ca="1">IFERROR(IF($C$12="C",RTD("ice.xl",,"*H",FO29,$C$5,"D",$K29,,,1),RTD("ice.xl",,"*H",FO29,$C$5,"D",$K29,,,1)*(9/5)+$C$14),"-")</f>
        <v>72.716000000000008</v>
      </c>
      <c r="FQ29" s="101">
        <f t="shared" si="214"/>
        <v>11</v>
      </c>
      <c r="FR29" s="101" t="str">
        <f t="shared" si="204"/>
        <v>KORD MR11!_18Z-GFS</v>
      </c>
      <c r="FS29" s="58">
        <f ca="1">IFERROR(IF($C$12="C",RTD("ice.xl",,"*H",FR29,$C$5,"D",$K29,,,1),RTD("ice.xl",,"*H",FR29,$C$5,"D",$K29,,,1)*(9/5)+$C$14),"-")</f>
        <v>69.872</v>
      </c>
      <c r="FT29" s="101">
        <f t="shared" si="205"/>
        <v>12</v>
      </c>
      <c r="FU29" s="101" t="str">
        <f t="shared" si="195"/>
        <v>KORD MR12!_18Z-GFS</v>
      </c>
      <c r="FV29" s="58">
        <f ca="1">IFERROR(IF($C$12="C",RTD("ice.xl",,"*H",FU29,$C$5,"D",$K29,,,1),RTD("ice.xl",,"*H",FU29,$C$5,"D",$K29,,,1)*(9/5)+$C$14),"-")</f>
        <v>68.611999999999995</v>
      </c>
      <c r="FW29" s="101">
        <f t="shared" si="196"/>
        <v>13</v>
      </c>
      <c r="FX29" s="101" t="str">
        <f t="shared" si="186"/>
        <v>KORD MR13!_18Z-GFS</v>
      </c>
      <c r="FY29" s="58">
        <f ca="1">IFERROR(IF($C$12="C",RTD("ice.xl",,"*H",FX29,$C$5,"D",$K29,,,1),RTD("ice.xl",,"*H",FX29,$C$5,"D",$K29,,,1)*(9/5)+$C$14),"-")</f>
        <v>72.104000000000013</v>
      </c>
      <c r="FZ29" s="101">
        <f t="shared" si="187"/>
        <v>14</v>
      </c>
      <c r="GA29" s="101" t="str">
        <f t="shared" si="177"/>
        <v>KORD MR14!_18Z-GFS</v>
      </c>
      <c r="GB29" s="58">
        <f ca="1">IFERROR(IF($C$12="C",RTD("ice.xl",,"*H",GA29,$C$5,"D",$K29,,,1),RTD("ice.xl",,"*H",GA29,$C$5,"D",$K29,,,1)*(9/5)+$C$14),"-")</f>
        <v>77.054000000000002</v>
      </c>
      <c r="GC29" s="101">
        <f t="shared" si="178"/>
        <v>15</v>
      </c>
      <c r="GD29" s="101" t="str">
        <f t="shared" si="168"/>
        <v>KORD MR15!_18Z-GFS</v>
      </c>
      <c r="GE29" s="58">
        <f ca="1">IFERROR(IF($C$12="C",RTD("ice.xl",,"*H",GD29,$C$5,"D",$K29,,,1),RTD("ice.xl",,"*H",GD29,$C$5,"D",$K29,,,1)*(9/5)+$C$14),"-")</f>
        <v>70.195999999999998</v>
      </c>
      <c r="GF29" s="101">
        <f t="shared" si="169"/>
        <v>16</v>
      </c>
      <c r="GG29" s="101" t="str">
        <f t="shared" si="159"/>
        <v>KORD MR16!_18Z-GFS</v>
      </c>
      <c r="GH29" s="58">
        <f ca="1">IFERROR(IF($C$12="C",RTD("ice.xl",,"*H",GG29,$C$5,"D",$K29,,,1),RTD("ice.xl",,"*H",GG29,$C$5,"D",$K29,,,1)*(9/5)+$C$14),"-")</f>
        <v>79.231999999999999</v>
      </c>
      <c r="GI29" s="101">
        <f t="shared" si="160"/>
        <v>17</v>
      </c>
      <c r="GJ29" s="101" t="str">
        <f t="shared" si="150"/>
        <v>KORD MR17!_18Z-GFS</v>
      </c>
      <c r="GK29" s="58">
        <f ca="1">IFERROR(IF($C$12="C",RTD("ice.xl",,"*H",GJ29,$C$5,"D",$K29,,,1),RTD("ice.xl",,"*H",GJ29,$C$5,"D",$K29,,,1)*(9/5)+$C$14),"-")</f>
        <v>80.384</v>
      </c>
      <c r="GL29" s="101">
        <f t="shared" si="151"/>
        <v>18</v>
      </c>
      <c r="GM29" s="101" t="str">
        <f t="shared" si="141"/>
        <v>KORD MR18!_18Z-GFS</v>
      </c>
      <c r="GN29" s="58">
        <f ca="1">IFERROR(IF($C$12="C",RTD("ice.xl",,"*H",GM29,$C$5,"D",$K29,,,1),RTD("ice.xl",,"*H",GM29,$C$5,"D",$K29,,,1)*(9/5)+$C$14),"-")</f>
        <v>75.614000000000004</v>
      </c>
      <c r="GO29" s="101">
        <f t="shared" si="142"/>
        <v>19</v>
      </c>
      <c r="GP29" s="101" t="str">
        <f t="shared" si="132"/>
        <v>KORD MR19!_18Z-GFS</v>
      </c>
      <c r="GQ29" s="58">
        <f ca="1">IFERROR(IF($C$12="C",RTD("ice.xl",,"*H",GP29,$C$5,"D",$K29,,,1),RTD("ice.xl",,"*H",GP29,$C$5,"D",$K29,,,1)*(9/5)+$C$14),"-")</f>
        <v>70.268000000000001</v>
      </c>
      <c r="GR29" s="101">
        <f t="shared" si="133"/>
        <v>20</v>
      </c>
      <c r="GS29" s="101" t="str">
        <f t="shared" si="123"/>
        <v>KORD MR20!_18Z-GFS</v>
      </c>
      <c r="GT29" s="58">
        <f ca="1">IFERROR(IF($C$12="C",RTD("ice.xl",,"*H",GS29,$C$5,"D",$K29,,,1),RTD("ice.xl",,"*H",GS29,$C$5,"D",$K29,,,1)*(9/5)+$C$14),"-")</f>
        <v>90.59</v>
      </c>
      <c r="GU29" s="101">
        <f t="shared" si="124"/>
        <v>21</v>
      </c>
      <c r="GV29" s="101" t="str">
        <f t="shared" si="115"/>
        <v>KORD MR21!_18Z-GFS</v>
      </c>
      <c r="GW29" s="58">
        <f ca="1">IFERROR(IF($C$12="C",RTD("ice.xl",,"*H",GV29,$C$5,"D",$K29,,,1),RTD("ice.xl",,"*H",GV29,$C$5,"D",$K29,,,1)*(9/5)+$C$14),"-")</f>
        <v>83.984000000000009</v>
      </c>
      <c r="GX29" s="101">
        <f t="shared" si="116"/>
        <v>22</v>
      </c>
      <c r="GY29" s="101" t="str">
        <f t="shared" si="107"/>
        <v>KORD MR22!_18Z-GFS</v>
      </c>
      <c r="GZ29" s="58">
        <f ca="1">IFERROR(IF($C$12="C",RTD("ice.xl",,"*H",GY29,$C$5,"D",$K29,,,1),RTD("ice.xl",,"*H",GY29,$C$5,"D",$K29,,,1)*(9/5)+$C$14),"-")</f>
        <v>77.756</v>
      </c>
      <c r="HA29" s="101">
        <f t="shared" si="108"/>
        <v>23</v>
      </c>
      <c r="HB29" s="101" t="str">
        <f t="shared" si="100"/>
        <v>KORD MR23!_18Z-GFS</v>
      </c>
      <c r="HC29" s="105">
        <f ca="1">IFERROR(IF($C$12="C",RTD("ice.xl",,"*H",HB29,$C$5,"D",$K29,,,1),RTD("ice.xl",,"*H",HB29,$C$5,"D",$K29,,,1)*(9/5)+$C$14),"-")</f>
        <v>79.286000000000001</v>
      </c>
    </row>
    <row r="30" spans="6:211" x14ac:dyDescent="0.35">
      <c r="F30" s="27">
        <v>9</v>
      </c>
      <c r="G30" s="27">
        <f t="shared" si="227"/>
        <v>1</v>
      </c>
      <c r="H30" s="131">
        <f ca="1">RTD("ice.xl", , "*H",$C$4,$L$4, "D",$K30, , , -1)</f>
        <v>23.308299999999999</v>
      </c>
      <c r="I30" s="18"/>
      <c r="J30" s="56"/>
      <c r="K30" s="163">
        <f t="shared" ca="1" si="95"/>
        <v>44783</v>
      </c>
      <c r="L30" s="356">
        <f t="shared" ca="1" si="96"/>
        <v>73.954939999999993</v>
      </c>
      <c r="N30" s="53">
        <f t="shared" si="232"/>
        <v>9</v>
      </c>
      <c r="O30" s="358" t="str">
        <f t="shared" si="219"/>
        <v>KORD MR9!_00Z-GFS</v>
      </c>
      <c r="P30" s="108">
        <f ca="1">IFERROR(IF($C$12="C",RTD("ice.xl",,"*H",O30,$C$5,"D",$K30,,,1),RTD("ice.xl",,"*H",O30,$C$5,"D",$K30,,,1)*(9/5)+$C$14),"-")</f>
        <v>71.528000000000006</v>
      </c>
      <c r="Q30" s="101">
        <f t="shared" si="228"/>
        <v>10</v>
      </c>
      <c r="R30" s="101" t="str">
        <f t="shared" si="215"/>
        <v>KORD MR10!_00Z-GFS</v>
      </c>
      <c r="S30" s="58">
        <f ca="1">IFERROR(IF($C$12="C",RTD("ice.xl",,"*H",R30,$C$5,"D",$K30,,,1),RTD("ice.xl",,"*H",R30,$C$5,"D",$K30,,,1)*(9/5)+$C$14),"-")</f>
        <v>72.680000000000007</v>
      </c>
      <c r="T30" s="101">
        <f t="shared" si="220"/>
        <v>11</v>
      </c>
      <c r="U30" s="101" t="str">
        <f t="shared" si="207"/>
        <v>KORD MR11!_00Z-GFS</v>
      </c>
      <c r="V30" s="58">
        <f ca="1">IFERROR(IF($C$12="C",RTD("ice.xl",,"*H",U30,$C$5,"D",$K30,,,1),RTD("ice.xl",,"*H",U30,$C$5,"D",$K30,,,1)*(9/5)+$C$14),"-")</f>
        <v>72.823999999999998</v>
      </c>
      <c r="W30" s="101">
        <f t="shared" si="208"/>
        <v>12</v>
      </c>
      <c r="X30" s="101" t="str">
        <f t="shared" si="198"/>
        <v>KORD MR12!_00Z-GFS</v>
      </c>
      <c r="Y30" s="58">
        <f ca="1">IFERROR(IF($C$12="C",RTD("ice.xl",,"*H",X30,$C$5,"D",$K30,,,1),RTD("ice.xl",,"*H",X30,$C$5,"D",$K30,,,1)*(9/5)+$C$14),"-")</f>
        <v>74.138000000000005</v>
      </c>
      <c r="Z30" s="101">
        <f t="shared" si="199"/>
        <v>13</v>
      </c>
      <c r="AA30" s="101" t="str">
        <f t="shared" si="189"/>
        <v>KORD MR13!_00Z-GFS</v>
      </c>
      <c r="AB30" s="58">
        <f ca="1">IFERROR(IF($C$12="C",RTD("ice.xl",,"*H",AA30,$C$5,"D",$K30,,,1),RTD("ice.xl",,"*H",AA30,$C$5,"D",$K30,,,1)*(9/5)+$C$14),"-")</f>
        <v>76.460000000000008</v>
      </c>
      <c r="AC30" s="101">
        <f t="shared" si="190"/>
        <v>14</v>
      </c>
      <c r="AD30" s="101" t="str">
        <f t="shared" si="180"/>
        <v>KORD MR14!_00Z-GFS</v>
      </c>
      <c r="AE30" s="58">
        <f ca="1">IFERROR(IF($C$12="C",RTD("ice.xl",,"*H",AD30,$C$5,"D",$K30,,,1),RTD("ice.xl",,"*H",AD30,$C$5,"D",$K30,,,1)*(9/5)+$C$14),"-")</f>
        <v>75.956000000000003</v>
      </c>
      <c r="AF30" s="101">
        <f t="shared" si="181"/>
        <v>15</v>
      </c>
      <c r="AG30" s="101" t="str">
        <f t="shared" si="171"/>
        <v>KORD MR15!_00Z-GFS</v>
      </c>
      <c r="AH30" s="58">
        <f ca="1">IFERROR(IF($C$12="C",RTD("ice.xl",,"*H",AG30,$C$5,"D",$K30,,,1),RTD("ice.xl",,"*H",AG30,$C$5,"D",$K30,,,1)*(9/5)+$C$14),"-")</f>
        <v>69.385999999999996</v>
      </c>
      <c r="AI30" s="101">
        <f t="shared" si="172"/>
        <v>16</v>
      </c>
      <c r="AJ30" s="101" t="str">
        <f t="shared" si="162"/>
        <v>KORD MR16!_00Z-GFS</v>
      </c>
      <c r="AK30" s="58">
        <f ca="1">IFERROR(IF($C$12="C",RTD("ice.xl",,"*H",AJ30,$C$5,"D",$K30,,,1),RTD("ice.xl",,"*H",AJ30,$C$5,"D",$K30,,,1)*(9/5)+$C$14),"-")</f>
        <v>72.068000000000012</v>
      </c>
      <c r="AL30" s="101">
        <f t="shared" si="163"/>
        <v>17</v>
      </c>
      <c r="AM30" s="101" t="str">
        <f t="shared" si="153"/>
        <v>KORD MR17!_00Z-GFS</v>
      </c>
      <c r="AN30" s="58">
        <f ca="1">IFERROR(IF($C$12="C",RTD("ice.xl",,"*H",AM30,$C$5,"D",$K30,,,1),RTD("ice.xl",,"*H",AM30,$C$5,"D",$K30,,,1)*(9/5)+$C$14),"-")</f>
        <v>76.388000000000005</v>
      </c>
      <c r="AO30" s="101">
        <f t="shared" si="154"/>
        <v>18</v>
      </c>
      <c r="AP30" s="101" t="str">
        <f t="shared" si="144"/>
        <v>KORD MR18!_00Z-GFS</v>
      </c>
      <c r="AQ30" s="58">
        <f ca="1">IFERROR(IF($C$12="C",RTD("ice.xl",,"*H",AP30,$C$5,"D",$K30,,,1),RTD("ice.xl",,"*H",AP30,$C$5,"D",$K30,,,1)*(9/5)+$C$14),"-")</f>
        <v>87.152000000000001</v>
      </c>
      <c r="AR30" s="101">
        <f t="shared" si="145"/>
        <v>19</v>
      </c>
      <c r="AS30" s="101" t="str">
        <f t="shared" si="135"/>
        <v>KORD MR19!_00Z-GFS</v>
      </c>
      <c r="AT30" s="58">
        <f ca="1">IFERROR(IF($C$12="C",RTD("ice.xl",,"*H",AS30,$C$5,"D",$K30,,,1),RTD("ice.xl",,"*H",AS30,$C$5,"D",$K30,,,1)*(9/5)+$C$14),"-")</f>
        <v>73.147999999999996</v>
      </c>
      <c r="AU30" s="101">
        <f t="shared" si="136"/>
        <v>20</v>
      </c>
      <c r="AV30" s="101" t="str">
        <f t="shared" si="126"/>
        <v>KORD MR20!_00Z-GFS</v>
      </c>
      <c r="AW30" s="58">
        <f ca="1">IFERROR(IF($C$12="C",RTD("ice.xl",,"*H",AV30,$C$5,"D",$K30,,,1),RTD("ice.xl",,"*H",AV30,$C$5,"D",$K30,,,1)*(9/5)+$C$14),"-")</f>
        <v>72.445999999999998</v>
      </c>
      <c r="AX30" s="101">
        <f t="shared" si="127"/>
        <v>21</v>
      </c>
      <c r="AY30" s="101" t="str">
        <f t="shared" si="117"/>
        <v>KORD MR21!_00Z-GFS</v>
      </c>
      <c r="AZ30" s="58">
        <f ca="1">IFERROR(IF($C$12="C",RTD("ice.xl",,"*H",AY30,$C$5,"D",$K30,,,1),RTD("ice.xl",,"*H",AY30,$C$5,"D",$K30,,,1)*(9/5)+$C$14),"-")</f>
        <v>83.912000000000006</v>
      </c>
      <c r="BA30" s="101">
        <f t="shared" si="118"/>
        <v>22</v>
      </c>
      <c r="BB30" s="101" t="str">
        <f t="shared" si="109"/>
        <v>KORD MR22!_00Z-GFS</v>
      </c>
      <c r="BC30" s="58">
        <f ca="1">IFERROR(IF($C$12="C",RTD("ice.xl",,"*H",BB30,$C$5,"D",$K30,,,1),RTD("ice.xl",,"*H",BB30,$C$5,"D",$K30,,,1)*(9/5)+$C$14),"-")</f>
        <v>85.693999999999988</v>
      </c>
      <c r="BD30" s="101">
        <f t="shared" si="110"/>
        <v>23</v>
      </c>
      <c r="BE30" s="101" t="str">
        <f t="shared" si="101"/>
        <v>KORD MR23!_00Z-GFS</v>
      </c>
      <c r="BF30" s="58">
        <f ca="1">IFERROR(IF($C$12="C",RTD("ice.xl",,"*H",BE30,$C$5,"D",$K30,,,1),RTD("ice.xl",,"*H",BE30,$C$5,"D",$K30,,,1)*(9/5)+$C$14),"-")</f>
        <v>83.39</v>
      </c>
      <c r="BG30" s="101">
        <f t="shared" si="102"/>
        <v>24</v>
      </c>
      <c r="BH30" s="101" t="str">
        <f t="shared" si="97"/>
        <v>KORD MR24!_00Z-GFS</v>
      </c>
      <c r="BI30" s="105">
        <f ca="1">IFERROR(IF($C$12="C",RTD("ice.xl",,"*H",BH30,$C$5,"D",$K30,,,1),RTD("ice.xl",,"*H",BH30,$C$5,"D",$K30,,,1)*(9/5)+$C$14),"-")</f>
        <v>83.984000000000009</v>
      </c>
      <c r="BL30" s="53">
        <f t="shared" si="233"/>
        <v>9</v>
      </c>
      <c r="BM30" s="53" t="str">
        <f t="shared" si="221"/>
        <v>KORD MR9!_06Z-GFS</v>
      </c>
      <c r="BN30" s="108">
        <f ca="1">IFERROR(IF($C$12="C",RTD("ice.xl",,"*H",BM30,$C$5,"D",$K30,,,1),RTD("ice.xl",,"*H",BM30,$C$5,"D",$K30,,,1)*(9/5)+$C$14),"-")</f>
        <v>71.960000000000008</v>
      </c>
      <c r="BO30" s="101">
        <f t="shared" si="229"/>
        <v>10</v>
      </c>
      <c r="BP30" s="101" t="str">
        <f t="shared" si="216"/>
        <v>KORD MR10!_06Z-GFS</v>
      </c>
      <c r="BQ30" s="58">
        <f ca="1">IFERROR(IF($C$12="C",RTD("ice.xl",,"*H",BP30,$C$5,"D",$K30,,,1),RTD("ice.xl",,"*H",BP30,$C$5,"D",$K30,,,1)*(9/5)+$C$14),"-")</f>
        <v>72.01400000000001</v>
      </c>
      <c r="BR30" s="101">
        <f t="shared" si="222"/>
        <v>11</v>
      </c>
      <c r="BS30" s="101" t="str">
        <f t="shared" si="209"/>
        <v>KORD MR11!_06Z-GFS</v>
      </c>
      <c r="BT30" s="58">
        <f ca="1">IFERROR(IF($C$12="C",RTD("ice.xl",,"*H",BS30,$C$5,"D",$K30,,,1),RTD("ice.xl",,"*H",BS30,$C$5,"D",$K30,,,1)*(9/5)+$C$14),"-")</f>
        <v>72.77</v>
      </c>
      <c r="BU30" s="101">
        <f t="shared" si="210"/>
        <v>12</v>
      </c>
      <c r="BV30" s="101" t="str">
        <f t="shared" si="200"/>
        <v>KORD MR12!_06Z-GFS</v>
      </c>
      <c r="BW30" s="58">
        <f ca="1">IFERROR(IF($C$12="C",RTD("ice.xl",,"*H",BV30,$C$5,"D",$K30,,,1),RTD("ice.xl",,"*H",BV30,$C$5,"D",$K30,,,1)*(9/5)+$C$14),"-")</f>
        <v>73.543999999999997</v>
      </c>
      <c r="BX30" s="101">
        <f t="shared" si="201"/>
        <v>13</v>
      </c>
      <c r="BY30" s="101" t="str">
        <f t="shared" si="191"/>
        <v>KORD MR13!_06Z-GFS</v>
      </c>
      <c r="BZ30" s="58">
        <f ca="1">IFERROR(IF($C$12="C",RTD("ice.xl",,"*H",BY30,$C$5,"D",$K30,,,1),RTD("ice.xl",,"*H",BY30,$C$5,"D",$K30,,,1)*(9/5)+$C$14),"-")</f>
        <v>74.966000000000008</v>
      </c>
      <c r="CA30" s="101">
        <f t="shared" si="192"/>
        <v>14</v>
      </c>
      <c r="CB30" s="101" t="str">
        <f t="shared" si="182"/>
        <v>KORD MR14!_06Z-GFS</v>
      </c>
      <c r="CC30" s="58">
        <f ca="1">IFERROR(IF($C$12="C",RTD("ice.xl",,"*H",CB30,$C$5,"D",$K30,,,1),RTD("ice.xl",,"*H",CB30,$C$5,"D",$K30,,,1)*(9/5)+$C$14),"-")</f>
        <v>78.512</v>
      </c>
      <c r="CD30" s="101">
        <f t="shared" si="183"/>
        <v>15</v>
      </c>
      <c r="CE30" s="101" t="str">
        <f t="shared" si="173"/>
        <v>KORD MR15!_06Z-GFS</v>
      </c>
      <c r="CF30" s="58">
        <f ca="1">IFERROR(IF($C$12="C",RTD("ice.xl",,"*H",CE30,$C$5,"D",$K30,,,1),RTD("ice.xl",,"*H",CE30,$C$5,"D",$K30,,,1)*(9/5)+$C$14),"-")</f>
        <v>73.867999999999995</v>
      </c>
      <c r="CG30" s="101">
        <f t="shared" si="174"/>
        <v>16</v>
      </c>
      <c r="CH30" s="101" t="str">
        <f t="shared" si="164"/>
        <v>KORD MR16!_06Z-GFS</v>
      </c>
      <c r="CI30" s="58">
        <f ca="1">IFERROR(IF($C$12="C",RTD("ice.xl",,"*H",CH30,$C$5,"D",$K30,,,1),RTD("ice.xl",,"*H",CH30,$C$5,"D",$K30,,,1)*(9/5)+$C$14),"-")</f>
        <v>76.262</v>
      </c>
      <c r="CJ30" s="101">
        <f t="shared" si="165"/>
        <v>17</v>
      </c>
      <c r="CK30" s="101" t="str">
        <f t="shared" si="155"/>
        <v>KORD MR17!_06Z-GFS</v>
      </c>
      <c r="CL30" s="58">
        <f ca="1">IFERROR(IF($C$12="C",RTD("ice.xl",,"*H",CK30,$C$5,"D",$K30,,,1),RTD("ice.xl",,"*H",CK30,$C$5,"D",$K30,,,1)*(9/5)+$C$14),"-")</f>
        <v>75.847999999999999</v>
      </c>
      <c r="CM30" s="101">
        <f t="shared" si="156"/>
        <v>18</v>
      </c>
      <c r="CN30" s="101" t="str">
        <f t="shared" si="146"/>
        <v>KORD MR18!_06Z-GFS</v>
      </c>
      <c r="CO30" s="58">
        <f ca="1">IFERROR(IF($C$12="C",RTD("ice.xl",,"*H",CN30,$C$5,"D",$K30,,,1),RTD("ice.xl",,"*H",CN30,$C$5,"D",$K30,,,1)*(9/5)+$C$14),"-")</f>
        <v>78.007999999999996</v>
      </c>
      <c r="CP30" s="101">
        <f t="shared" si="147"/>
        <v>19</v>
      </c>
      <c r="CQ30" s="101" t="str">
        <f t="shared" si="137"/>
        <v>KORD MR19!_06Z-GFS</v>
      </c>
      <c r="CR30" s="58">
        <f ca="1">IFERROR(IF($C$12="C",RTD("ice.xl",,"*H",CQ30,$C$5,"D",$K30,,,1),RTD("ice.xl",,"*H",CQ30,$C$5,"D",$K30,,,1)*(9/5)+$C$14),"-")</f>
        <v>77.180000000000007</v>
      </c>
      <c r="CS30" s="101">
        <f t="shared" si="138"/>
        <v>20</v>
      </c>
      <c r="CT30" s="101" t="str">
        <f t="shared" si="128"/>
        <v>KORD MR20!_06Z-GFS</v>
      </c>
      <c r="CU30" s="58">
        <f ca="1">IFERROR(IF($C$12="C",RTD("ice.xl",,"*H",CT30,$C$5,"D",$K30,,,1),RTD("ice.xl",,"*H",CT30,$C$5,"D",$K30,,,1)*(9/5)+$C$14),"-")</f>
        <v>86.792000000000002</v>
      </c>
      <c r="CV30" s="101">
        <f t="shared" si="129"/>
        <v>21</v>
      </c>
      <c r="CW30" s="101" t="str">
        <f t="shared" si="119"/>
        <v>KORD MR21!_06Z-GFS</v>
      </c>
      <c r="CX30" s="58">
        <f ca="1">IFERROR(IF($C$12="C",RTD("ice.xl",,"*H",CW30,$C$5,"D",$K30,,,1),RTD("ice.xl",,"*H",CW30,$C$5,"D",$K30,,,1)*(9/5)+$C$14),"-")</f>
        <v>75.164000000000001</v>
      </c>
      <c r="CY30" s="101">
        <f t="shared" si="120"/>
        <v>22</v>
      </c>
      <c r="CZ30" s="101" t="str">
        <f t="shared" si="111"/>
        <v>KORD MR22!_06Z-GFS</v>
      </c>
      <c r="DA30" s="58">
        <f ca="1">IFERROR(IF($C$12="C",RTD("ice.xl",,"*H",CZ30,$C$5,"D",$K30,,,1),RTD("ice.xl",,"*H",CZ30,$C$5,"D",$K30,,,1)*(9/5)+$C$14),"-")</f>
        <v>83.984000000000009</v>
      </c>
      <c r="DB30" s="101">
        <f t="shared" si="112"/>
        <v>23</v>
      </c>
      <c r="DC30" s="101" t="str">
        <f t="shared" si="103"/>
        <v>KORD MR23!_06Z-GFS</v>
      </c>
      <c r="DD30" s="58">
        <f ca="1">IFERROR(IF($C$12="C",RTD("ice.xl",,"*H",DC30,$C$5,"D",$K30,,,1),RTD("ice.xl",,"*H",DC30,$C$5,"D",$K30,,,1)*(9/5)+$C$14),"-")</f>
        <v>81.085999999999999</v>
      </c>
      <c r="DE30" s="101">
        <f t="shared" si="104"/>
        <v>24</v>
      </c>
      <c r="DF30" s="101" t="str">
        <f t="shared" si="98"/>
        <v>KORD MR24!_06Z-GFS</v>
      </c>
      <c r="DG30" s="105">
        <f ca="1">IFERROR(IF($C$12="C",RTD("ice.xl",,"*H",DF30,$C$5,"D",$K30,,,1),RTD("ice.xl",,"*H",DF30,$C$5,"D",$K30,,,1)*(9/5)+$C$14),"-")</f>
        <v>89.924000000000007</v>
      </c>
      <c r="DJ30" s="53">
        <f t="shared" si="234"/>
        <v>9</v>
      </c>
      <c r="DK30" s="53" t="str">
        <f t="shared" si="223"/>
        <v>KORD MR9!_12Z-GFS</v>
      </c>
      <c r="DL30" s="108">
        <f ca="1">IFERROR(IF($C$12="C",RTD("ice.xl",,"*H",DK30,$C$5,"D",$K30,,,1),RTD("ice.xl",,"*H",DK30,$C$5,"D",$K30,,,1)*(9/5)+$C$14),"-")</f>
        <v>73.256</v>
      </c>
      <c r="DM30" s="101">
        <f t="shared" si="230"/>
        <v>10</v>
      </c>
      <c r="DN30" s="101" t="str">
        <f t="shared" si="217"/>
        <v>KORD MR10!_12Z-GFS</v>
      </c>
      <c r="DO30" s="58">
        <f ca="1">IFERROR(IF($C$12="C",RTD("ice.xl",,"*H",DN30,$C$5,"D",$K30,,,1),RTD("ice.xl",,"*H",DN30,$C$5,"D",$K30,,,1)*(9/5)+$C$14),"-")</f>
        <v>72.283999999999992</v>
      </c>
      <c r="DP30" s="101">
        <f t="shared" si="224"/>
        <v>11</v>
      </c>
      <c r="DQ30" s="101" t="str">
        <f t="shared" si="211"/>
        <v>KORD MR11!_12Z-GFS</v>
      </c>
      <c r="DR30" s="58">
        <f ca="1">IFERROR(IF($C$12="C",RTD("ice.xl",,"*H",DQ30,$C$5,"D",$K30,,,1),RTD("ice.xl",,"*H",DQ30,$C$5,"D",$K30,,,1)*(9/5)+$C$14),"-")</f>
        <v>72.193999999999988</v>
      </c>
      <c r="DS30" s="101">
        <f t="shared" si="212"/>
        <v>12</v>
      </c>
      <c r="DT30" s="101" t="str">
        <f t="shared" si="202"/>
        <v>KORD MR12!_12Z-GFS</v>
      </c>
      <c r="DU30" s="58">
        <f ca="1">IFERROR(IF($C$12="C",RTD("ice.xl",,"*H",DT30,$C$5,"D",$K30,,,1),RTD("ice.xl",,"*H",DT30,$C$5,"D",$K30,,,1)*(9/5)+$C$14),"-")</f>
        <v>73.183999999999997</v>
      </c>
      <c r="DV30" s="101">
        <f t="shared" si="203"/>
        <v>13</v>
      </c>
      <c r="DW30" s="101" t="str">
        <f t="shared" si="193"/>
        <v>KORD MR13!_12Z-GFS</v>
      </c>
      <c r="DX30" s="58">
        <f ca="1">IFERROR(IF($C$12="C",RTD("ice.xl",,"*H",DW30,$C$5,"D",$K30,,,1),RTD("ice.xl",,"*H",DW30,$C$5,"D",$K30,,,1)*(9/5)+$C$14),"-")</f>
        <v>74.48</v>
      </c>
      <c r="DY30" s="101">
        <f t="shared" si="194"/>
        <v>14</v>
      </c>
      <c r="DZ30" s="101" t="str">
        <f t="shared" si="184"/>
        <v>KORD MR14!_12Z-GFS</v>
      </c>
      <c r="EA30" s="58">
        <f ca="1">IFERROR(IF($C$12="C",RTD("ice.xl",,"*H",DZ30,$C$5,"D",$K30,,,1),RTD("ice.xl",,"*H",DZ30,$C$5,"D",$K30,,,1)*(9/5)+$C$14),"-")</f>
        <v>76.531999999999996</v>
      </c>
      <c r="EB30" s="101">
        <f t="shared" si="185"/>
        <v>15</v>
      </c>
      <c r="EC30" s="101" t="str">
        <f t="shared" si="175"/>
        <v>KORD MR15!_12Z-GFS</v>
      </c>
      <c r="ED30" s="58">
        <f ca="1">IFERROR(IF($C$12="C",RTD("ice.xl",,"*H",EC30,$C$5,"D",$K30,,,1),RTD("ice.xl",,"*H",EC30,$C$5,"D",$K30,,,1)*(9/5)+$C$14),"-")</f>
        <v>73.039999999999992</v>
      </c>
      <c r="EE30" s="101">
        <f t="shared" si="176"/>
        <v>16</v>
      </c>
      <c r="EF30" s="101" t="str">
        <f t="shared" si="166"/>
        <v>KORD MR16!_12Z-GFS</v>
      </c>
      <c r="EG30" s="58">
        <f ca="1">IFERROR(IF($C$12="C",RTD("ice.xl",,"*H",EF30,$C$5,"D",$K30,,,1),RTD("ice.xl",,"*H",EF30,$C$5,"D",$K30,,,1)*(9/5)+$C$14),"-")</f>
        <v>72.176000000000002</v>
      </c>
      <c r="EH30" s="101">
        <f t="shared" si="167"/>
        <v>17</v>
      </c>
      <c r="EI30" s="101" t="str">
        <f t="shared" si="157"/>
        <v>KORD MR17!_12Z-GFS</v>
      </c>
      <c r="EJ30" s="58">
        <f ca="1">IFERROR(IF($C$12="C",RTD("ice.xl",,"*H",EI30,$C$5,"D",$K30,,,1),RTD("ice.xl",,"*H",EI30,$C$5,"D",$K30,,,1)*(9/5)+$C$14),"-")</f>
        <v>76.64</v>
      </c>
      <c r="EK30" s="101">
        <f t="shared" si="158"/>
        <v>18</v>
      </c>
      <c r="EL30" s="101" t="str">
        <f t="shared" si="148"/>
        <v>KORD MR18!_12Z-GFS</v>
      </c>
      <c r="EM30" s="58">
        <f ca="1">IFERROR(IF($C$12="C",RTD("ice.xl",,"*H",EL30,$C$5,"D",$K30,,,1),RTD("ice.xl",,"*H",EL30,$C$5,"D",$K30,,,1)*(9/5)+$C$14),"-")</f>
        <v>86.431999999999988</v>
      </c>
      <c r="EN30" s="101">
        <f t="shared" si="149"/>
        <v>19</v>
      </c>
      <c r="EO30" s="101" t="str">
        <f t="shared" si="139"/>
        <v>KORD MR19!_12Z-GFS</v>
      </c>
      <c r="EP30" s="58">
        <f ca="1">IFERROR(IF($C$12="C",RTD("ice.xl",,"*H",EO30,$C$5,"D",$K30,,,1),RTD("ice.xl",,"*H",EO30,$C$5,"D",$K30,,,1)*(9/5)+$C$14),"-")</f>
        <v>76.424000000000007</v>
      </c>
      <c r="EQ30" s="101">
        <f t="shared" si="140"/>
        <v>20</v>
      </c>
      <c r="ER30" s="101" t="str">
        <f t="shared" si="130"/>
        <v>KORD MR20!_12Z-GFS</v>
      </c>
      <c r="ES30" s="58">
        <f ca="1">IFERROR(IF($C$12="C",RTD("ice.xl",,"*H",ER30,$C$5,"D",$K30,,,1),RTD("ice.xl",,"*H",ER30,$C$5,"D",$K30,,,1)*(9/5)+$C$14),"-")</f>
        <v>77.216000000000008</v>
      </c>
      <c r="ET30" s="101">
        <f t="shared" si="131"/>
        <v>21</v>
      </c>
      <c r="EU30" s="101" t="str">
        <f t="shared" si="121"/>
        <v>KORD MR21!_12Z-GFS</v>
      </c>
      <c r="EV30" s="58">
        <f ca="1">IFERROR(IF($C$12="C",RTD("ice.xl",,"*H",EU30,$C$5,"D",$K30,,,1),RTD("ice.xl",,"*H",EU30,$C$5,"D",$K30,,,1)*(9/5)+$C$14),"-")</f>
        <v>78.943999999999988</v>
      </c>
      <c r="EW30" s="101">
        <f t="shared" si="122"/>
        <v>22</v>
      </c>
      <c r="EX30" s="101" t="str">
        <f t="shared" si="113"/>
        <v>KORD MR22!_12Z-GFS</v>
      </c>
      <c r="EY30" s="58">
        <f ca="1">IFERROR(IF($C$12="C",RTD("ice.xl",,"*H",EX30,$C$5,"D",$K30,,,1),RTD("ice.xl",,"*H",EX30,$C$5,"D",$K30,,,1)*(9/5)+$C$14),"-")</f>
        <v>69.421999999999997</v>
      </c>
      <c r="EZ30" s="101">
        <f t="shared" si="114"/>
        <v>23</v>
      </c>
      <c r="FA30" s="101" t="str">
        <f t="shared" si="105"/>
        <v>KORD MR23!_12Z-GFS</v>
      </c>
      <c r="FB30" s="58">
        <f ca="1">IFERROR(IF($C$12="C",RTD("ice.xl",,"*H",FA30,$C$5,"D",$K30,,,1),RTD("ice.xl",,"*H",FA30,$C$5,"D",$K30,,,1)*(9/5)+$C$14),"-")</f>
        <v>73.256</v>
      </c>
      <c r="FC30" s="101">
        <f t="shared" si="106"/>
        <v>24</v>
      </c>
      <c r="FD30" s="101" t="str">
        <f t="shared" si="99"/>
        <v>KORD MR24!_12Z-GFS</v>
      </c>
      <c r="FE30" s="105">
        <f ca="1">IFERROR(IF($C$12="C",RTD("ice.xl",,"*H",FD30,$C$5,"D",$K30,,,1),RTD("ice.xl",,"*H",FD30,$C$5,"D",$K30,,,1)*(9/5)+$C$14),"-")</f>
        <v>81.86</v>
      </c>
      <c r="FH30" s="53">
        <f t="shared" si="235"/>
        <v>9</v>
      </c>
      <c r="FI30" s="53" t="str">
        <f t="shared" si="225"/>
        <v>KORD MR9!_18Z-GFS</v>
      </c>
      <c r="FJ30" s="108">
        <f ca="1">IFERROR(IF($C$12="C",RTD("ice.xl",,"*H",FI30,$C$5,"D",$K30,,,1),RTD("ice.xl",,"*H",FI30,$C$5,"D",$K30,,,1)*(9/5)+$C$14),"-")</f>
        <v>71.617999999999995</v>
      </c>
      <c r="FK30" s="101">
        <f t="shared" si="231"/>
        <v>10</v>
      </c>
      <c r="FL30" s="101" t="str">
        <f t="shared" si="218"/>
        <v>KORD MR10!_18Z-GFS</v>
      </c>
      <c r="FM30" s="58">
        <f ca="1">IFERROR(IF($C$12="C",RTD("ice.xl",,"*H",FL30,$C$5,"D",$K30,,,1),RTD("ice.xl",,"*H",FL30,$C$5,"D",$K30,,,1)*(9/5)+$C$14),"-")</f>
        <v>72.680000000000007</v>
      </c>
      <c r="FN30" s="101">
        <f t="shared" si="226"/>
        <v>11</v>
      </c>
      <c r="FO30" s="101" t="str">
        <f t="shared" si="213"/>
        <v>KORD MR11!_18Z-GFS</v>
      </c>
      <c r="FP30" s="58">
        <f ca="1">IFERROR(IF($C$12="C",RTD("ice.xl",,"*H",FO30,$C$5,"D",$K30,,,1),RTD("ice.xl",,"*H",FO30,$C$5,"D",$K30,,,1)*(9/5)+$C$14),"-")</f>
        <v>72.716000000000008</v>
      </c>
      <c r="FQ30" s="101">
        <f t="shared" si="214"/>
        <v>12</v>
      </c>
      <c r="FR30" s="101" t="str">
        <f t="shared" si="204"/>
        <v>KORD MR12!_18Z-GFS</v>
      </c>
      <c r="FS30" s="58">
        <f ca="1">IFERROR(IF($C$12="C",RTD("ice.xl",,"*H",FR30,$C$5,"D",$K30,,,1),RTD("ice.xl",,"*H",FR30,$C$5,"D",$K30,,,1)*(9/5)+$C$14),"-")</f>
        <v>73.507999999999996</v>
      </c>
      <c r="FT30" s="101">
        <f t="shared" si="205"/>
        <v>13</v>
      </c>
      <c r="FU30" s="101" t="str">
        <f t="shared" si="195"/>
        <v>KORD MR13!_18Z-GFS</v>
      </c>
      <c r="FV30" s="58">
        <f ca="1">IFERROR(IF($C$12="C",RTD("ice.xl",,"*H",FU30,$C$5,"D",$K30,,,1),RTD("ice.xl",,"*H",FU30,$C$5,"D",$K30,,,1)*(9/5)+$C$14),"-")</f>
        <v>77.900000000000006</v>
      </c>
      <c r="FW30" s="101">
        <f t="shared" si="196"/>
        <v>14</v>
      </c>
      <c r="FX30" s="101" t="str">
        <f t="shared" si="186"/>
        <v>KORD MR14!_18Z-GFS</v>
      </c>
      <c r="FY30" s="58">
        <f ca="1">IFERROR(IF($C$12="C",RTD("ice.xl",,"*H",FX30,$C$5,"D",$K30,,,1),RTD("ice.xl",,"*H",FX30,$C$5,"D",$K30,,,1)*(9/5)+$C$14),"-")</f>
        <v>73.454000000000008</v>
      </c>
      <c r="FZ30" s="101">
        <f t="shared" si="187"/>
        <v>15</v>
      </c>
      <c r="GA30" s="101" t="str">
        <f t="shared" si="177"/>
        <v>KORD MR15!_18Z-GFS</v>
      </c>
      <c r="GB30" s="58">
        <f ca="1">IFERROR(IF($C$12="C",RTD("ice.xl",,"*H",GA30,$C$5,"D",$K30,,,1),RTD("ice.xl",,"*H",GA30,$C$5,"D",$K30,,,1)*(9/5)+$C$14),"-")</f>
        <v>69.494</v>
      </c>
      <c r="GC30" s="101">
        <f t="shared" si="178"/>
        <v>16</v>
      </c>
      <c r="GD30" s="101" t="str">
        <f t="shared" si="168"/>
        <v>KORD MR16!_18Z-GFS</v>
      </c>
      <c r="GE30" s="58">
        <f ca="1">IFERROR(IF($C$12="C",RTD("ice.xl",,"*H",GD30,$C$5,"D",$K30,,,1),RTD("ice.xl",,"*H",GD30,$C$5,"D",$K30,,,1)*(9/5)+$C$14),"-")</f>
        <v>75.00200000000001</v>
      </c>
      <c r="GF30" s="101">
        <f t="shared" si="169"/>
        <v>17</v>
      </c>
      <c r="GG30" s="101" t="str">
        <f t="shared" si="159"/>
        <v>KORD MR17!_18Z-GFS</v>
      </c>
      <c r="GH30" s="58">
        <f ca="1">IFERROR(IF($C$12="C",RTD("ice.xl",,"*H",GG30,$C$5,"D",$K30,,,1),RTD("ice.xl",,"*H",GG30,$C$5,"D",$K30,,,1)*(9/5)+$C$14),"-")</f>
        <v>78.331999999999994</v>
      </c>
      <c r="GI30" s="101">
        <f t="shared" si="160"/>
        <v>18</v>
      </c>
      <c r="GJ30" s="101" t="str">
        <f t="shared" si="150"/>
        <v>KORD MR18!_18Z-GFS</v>
      </c>
      <c r="GK30" s="58">
        <f ca="1">IFERROR(IF($C$12="C",RTD("ice.xl",,"*H",GJ30,$C$5,"D",$K30,,,1),RTD("ice.xl",,"*H",GJ30,$C$5,"D",$K30,,,1)*(9/5)+$C$14),"-")</f>
        <v>72.463999999999999</v>
      </c>
      <c r="GL30" s="101">
        <f t="shared" si="151"/>
        <v>19</v>
      </c>
      <c r="GM30" s="101" t="str">
        <f t="shared" si="141"/>
        <v>KORD MR19!_18Z-GFS</v>
      </c>
      <c r="GN30" s="58">
        <f ca="1">IFERROR(IF($C$12="C",RTD("ice.xl",,"*H",GM30,$C$5,"D",$K30,,,1),RTD("ice.xl",,"*H",GM30,$C$5,"D",$K30,,,1)*(9/5)+$C$14),"-")</f>
        <v>68.180000000000007</v>
      </c>
      <c r="GO30" s="101">
        <f t="shared" si="142"/>
        <v>20</v>
      </c>
      <c r="GP30" s="101" t="str">
        <f t="shared" si="132"/>
        <v>KORD MR20!_18Z-GFS</v>
      </c>
      <c r="GQ30" s="58">
        <f ca="1">IFERROR(IF($C$12="C",RTD("ice.xl",,"*H",GP30,$C$5,"D",$K30,,,1),RTD("ice.xl",,"*H",GP30,$C$5,"D",$K30,,,1)*(9/5)+$C$14),"-")</f>
        <v>86.936000000000007</v>
      </c>
      <c r="GR30" s="101">
        <f t="shared" si="133"/>
        <v>21</v>
      </c>
      <c r="GS30" s="101" t="str">
        <f t="shared" si="123"/>
        <v>KORD MR21!_18Z-GFS</v>
      </c>
      <c r="GT30" s="58">
        <f ca="1">IFERROR(IF($C$12="C",RTD("ice.xl",,"*H",GS30,$C$5,"D",$K30,,,1),RTD("ice.xl",,"*H",GS30,$C$5,"D",$K30,,,1)*(9/5)+$C$14),"-")</f>
        <v>84.614000000000004</v>
      </c>
      <c r="GU30" s="101">
        <f t="shared" si="124"/>
        <v>22</v>
      </c>
      <c r="GV30" s="101" t="str">
        <f t="shared" si="115"/>
        <v>KORD MR22!_18Z-GFS</v>
      </c>
      <c r="GW30" s="58">
        <f ca="1">IFERROR(IF($C$12="C",RTD("ice.xl",,"*H",GV30,$C$5,"D",$K30,,,1),RTD("ice.xl",,"*H",GV30,$C$5,"D",$K30,,,1)*(9/5)+$C$14),"-")</f>
        <v>73.183999999999997</v>
      </c>
      <c r="GX30" s="101">
        <f t="shared" si="116"/>
        <v>23</v>
      </c>
      <c r="GY30" s="101" t="str">
        <f t="shared" si="107"/>
        <v>KORD MR23!_18Z-GFS</v>
      </c>
      <c r="GZ30" s="58">
        <f ca="1">IFERROR(IF($C$12="C",RTD("ice.xl",,"*H",GY30,$C$5,"D",$K30,,,1),RTD("ice.xl",,"*H",GY30,$C$5,"D",$K30,,,1)*(9/5)+$C$14),"-")</f>
        <v>74.443999999999988</v>
      </c>
      <c r="HA30" s="101">
        <f t="shared" si="108"/>
        <v>24</v>
      </c>
      <c r="HB30" s="101" t="str">
        <f t="shared" si="100"/>
        <v>KORD MR24!_18Z-GFS</v>
      </c>
      <c r="HC30" s="105">
        <f ca="1">IFERROR(IF($C$12="C",RTD("ice.xl",,"*H",HB30,$C$5,"D",$K30,,,1),RTD("ice.xl",,"*H",HB30,$C$5,"D",$K30,,,1)*(9/5)+$C$14),"-")</f>
        <v>93.488</v>
      </c>
    </row>
    <row r="31" spans="6:211" x14ac:dyDescent="0.35">
      <c r="F31" s="27">
        <v>10</v>
      </c>
      <c r="G31" s="27">
        <f t="shared" si="227"/>
        <v>1</v>
      </c>
      <c r="H31" s="131">
        <f ca="1">RTD("ice.xl", , "*H",$C$4,$L$4, "D",$K31, , , -1)</f>
        <v>20.465499999999999</v>
      </c>
      <c r="I31" s="18"/>
      <c r="J31" s="56"/>
      <c r="K31" s="163">
        <f t="shared" ca="1" si="95"/>
        <v>44782</v>
      </c>
      <c r="L31" s="356">
        <f t="shared" ca="1" si="96"/>
        <v>68.837899999999991</v>
      </c>
      <c r="N31" s="53">
        <f t="shared" si="232"/>
        <v>10</v>
      </c>
      <c r="O31" s="358" t="str">
        <f t="shared" si="219"/>
        <v>KORD MR10!_00Z-GFS</v>
      </c>
      <c r="P31" s="108">
        <f ca="1">IFERROR(IF($C$12="C",RTD("ice.xl",,"*H",O31,$C$5,"D",$K31,,,1),RTD("ice.xl",,"*H",O31,$C$5,"D",$K31,,,1)*(9/5)+$C$14),"-")</f>
        <v>70.213999999999999</v>
      </c>
      <c r="Q31" s="101">
        <f t="shared" si="228"/>
        <v>11</v>
      </c>
      <c r="R31" s="101" t="str">
        <f t="shared" si="215"/>
        <v>KORD MR11!_00Z-GFS</v>
      </c>
      <c r="S31" s="58">
        <f ca="1">IFERROR(IF($C$12="C",RTD("ice.xl",,"*H",R31,$C$5,"D",$K31,,,1),RTD("ice.xl",,"*H",R31,$C$5,"D",$K31,,,1)*(9/5)+$C$14),"-")</f>
        <v>70.52</v>
      </c>
      <c r="T31" s="101">
        <f t="shared" si="220"/>
        <v>12</v>
      </c>
      <c r="U31" s="101" t="str">
        <f t="shared" si="207"/>
        <v>KORD MR12!_00Z-GFS</v>
      </c>
      <c r="V31" s="58">
        <f ca="1">IFERROR(IF($C$12="C",RTD("ice.xl",,"*H",U31,$C$5,"D",$K31,,,1),RTD("ice.xl",,"*H",U31,$C$5,"D",$K31,,,1)*(9/5)+$C$14),"-")</f>
        <v>72.608000000000004</v>
      </c>
      <c r="W31" s="101">
        <f t="shared" si="208"/>
        <v>13</v>
      </c>
      <c r="X31" s="101" t="str">
        <f t="shared" si="198"/>
        <v>KORD MR13!_00Z-GFS</v>
      </c>
      <c r="Y31" s="58">
        <f ca="1">IFERROR(IF($C$12="C",RTD("ice.xl",,"*H",X31,$C$5,"D",$K31,,,1),RTD("ice.xl",,"*H",X31,$C$5,"D",$K31,,,1)*(9/5)+$C$14),"-")</f>
        <v>72.608000000000004</v>
      </c>
      <c r="Z31" s="101">
        <f t="shared" si="199"/>
        <v>14</v>
      </c>
      <c r="AA31" s="101" t="str">
        <f t="shared" si="189"/>
        <v>KORD MR14!_00Z-GFS</v>
      </c>
      <c r="AB31" s="58">
        <f ca="1">IFERROR(IF($C$12="C",RTD("ice.xl",,"*H",AA31,$C$5,"D",$K31,,,1),RTD("ice.xl",,"*H",AA31,$C$5,"D",$K31,,,1)*(9/5)+$C$14),"-")</f>
        <v>73.994</v>
      </c>
      <c r="AC31" s="101">
        <f t="shared" si="190"/>
        <v>15</v>
      </c>
      <c r="AD31" s="101" t="str">
        <f t="shared" si="180"/>
        <v>KORD MR15!_00Z-GFS</v>
      </c>
      <c r="AE31" s="58">
        <f ca="1">IFERROR(IF($C$12="C",RTD("ice.xl",,"*H",AD31,$C$5,"D",$K31,,,1),RTD("ice.xl",,"*H",AD31,$C$5,"D",$K31,,,1)*(9/5)+$C$14),"-")</f>
        <v>66.992000000000004</v>
      </c>
      <c r="AF31" s="101">
        <f t="shared" si="181"/>
        <v>16</v>
      </c>
      <c r="AG31" s="101" t="str">
        <f t="shared" si="171"/>
        <v>KORD MR16!_00Z-GFS</v>
      </c>
      <c r="AH31" s="58">
        <f ca="1">IFERROR(IF($C$12="C",RTD("ice.xl",,"*H",AG31,$C$5,"D",$K31,,,1),RTD("ice.xl",,"*H",AG31,$C$5,"D",$K31,,,1)*(9/5)+$C$14),"-")</f>
        <v>68.81</v>
      </c>
      <c r="AI31" s="101">
        <f t="shared" si="172"/>
        <v>17</v>
      </c>
      <c r="AJ31" s="101" t="str">
        <f t="shared" si="162"/>
        <v>KORD MR17!_00Z-GFS</v>
      </c>
      <c r="AK31" s="58">
        <f ca="1">IFERROR(IF($C$12="C",RTD("ice.xl",,"*H",AJ31,$C$5,"D",$K31,,,1),RTD("ice.xl",,"*H",AJ31,$C$5,"D",$K31,,,1)*(9/5)+$C$14),"-")</f>
        <v>78.728000000000009</v>
      </c>
      <c r="AL31" s="101">
        <f t="shared" si="163"/>
        <v>18</v>
      </c>
      <c r="AM31" s="101" t="str">
        <f t="shared" si="153"/>
        <v>KORD MR18!_00Z-GFS</v>
      </c>
      <c r="AN31" s="58">
        <f ca="1">IFERROR(IF($C$12="C",RTD("ice.xl",,"*H",AM31,$C$5,"D",$K31,,,1),RTD("ice.xl",,"*H",AM31,$C$5,"D",$K31,,,1)*(9/5)+$C$14),"-")</f>
        <v>77.593999999999994</v>
      </c>
      <c r="AO31" s="101">
        <f t="shared" si="154"/>
        <v>19</v>
      </c>
      <c r="AP31" s="101" t="str">
        <f t="shared" si="144"/>
        <v>KORD MR19!_00Z-GFS</v>
      </c>
      <c r="AQ31" s="58">
        <f ca="1">IFERROR(IF($C$12="C",RTD("ice.xl",,"*H",AP31,$C$5,"D",$K31,,,1),RTD("ice.xl",,"*H",AP31,$C$5,"D",$K31,,,1)*(9/5)+$C$14),"-")</f>
        <v>79.268000000000001</v>
      </c>
      <c r="AR31" s="101">
        <f t="shared" si="145"/>
        <v>20</v>
      </c>
      <c r="AS31" s="101" t="str">
        <f t="shared" si="135"/>
        <v>KORD MR20!_00Z-GFS</v>
      </c>
      <c r="AT31" s="58">
        <f ca="1">IFERROR(IF($C$12="C",RTD("ice.xl",,"*H",AS31,$C$5,"D",$K31,,,1),RTD("ice.xl",,"*H",AS31,$C$5,"D",$K31,,,1)*(9/5)+$C$14),"-")</f>
        <v>80.545999999999992</v>
      </c>
      <c r="AU31" s="101">
        <f t="shared" si="136"/>
        <v>21</v>
      </c>
      <c r="AV31" s="101" t="str">
        <f t="shared" si="126"/>
        <v>KORD MR21!_00Z-GFS</v>
      </c>
      <c r="AW31" s="58">
        <f ca="1">IFERROR(IF($C$12="C",RTD("ice.xl",,"*H",AV31,$C$5,"D",$K31,,,1),RTD("ice.xl",,"*H",AV31,$C$5,"D",$K31,,,1)*(9/5)+$C$14),"-")</f>
        <v>78.188000000000002</v>
      </c>
      <c r="AX31" s="101">
        <f t="shared" si="127"/>
        <v>22</v>
      </c>
      <c r="AY31" s="101" t="str">
        <f t="shared" si="117"/>
        <v>KORD MR22!_00Z-GFS</v>
      </c>
      <c r="AZ31" s="58">
        <f ca="1">IFERROR(IF($C$12="C",RTD("ice.xl",,"*H",AY31,$C$5,"D",$K31,,,1),RTD("ice.xl",,"*H",AY31,$C$5,"D",$K31,,,1)*(9/5)+$C$14),"-")</f>
        <v>83.12</v>
      </c>
      <c r="BA31" s="101">
        <f t="shared" si="118"/>
        <v>23</v>
      </c>
      <c r="BB31" s="101" t="str">
        <f t="shared" si="109"/>
        <v>KORD MR23!_00Z-GFS</v>
      </c>
      <c r="BC31" s="58">
        <f ca="1">IFERROR(IF($C$12="C",RTD("ice.xl",,"*H",BB31,$C$5,"D",$K31,,,1),RTD("ice.xl",,"*H",BB31,$C$5,"D",$K31,,,1)*(9/5)+$C$14),"-")</f>
        <v>75.740000000000009</v>
      </c>
      <c r="BD31" s="101">
        <f t="shared" si="110"/>
        <v>24</v>
      </c>
      <c r="BE31" s="101" t="str">
        <f t="shared" si="101"/>
        <v>KORD MR24!_00Z-GFS</v>
      </c>
      <c r="BF31" s="58">
        <f ca="1">IFERROR(IF($C$12="C",RTD("ice.xl",,"*H",BE31,$C$5,"D",$K31,,,1),RTD("ice.xl",,"*H",BE31,$C$5,"D",$K31,,,1)*(9/5)+$C$14),"-")</f>
        <v>79.807999999999993</v>
      </c>
      <c r="BG31" s="101">
        <f t="shared" si="102"/>
        <v>25</v>
      </c>
      <c r="BH31" s="101" t="str">
        <f t="shared" si="97"/>
        <v>KORD MR25!_00Z-GFS</v>
      </c>
      <c r="BI31" s="105">
        <f ca="1">IFERROR(IF($C$12="C",RTD("ice.xl",,"*H",BH31,$C$5,"D",$K31,,,1),RTD("ice.xl",,"*H",BH31,$C$5,"D",$K31,,,1)*(9/5)+$C$14),"-")</f>
        <v>89.816000000000003</v>
      </c>
      <c r="BL31" s="53">
        <f t="shared" si="233"/>
        <v>10</v>
      </c>
      <c r="BM31" s="53" t="str">
        <f t="shared" si="221"/>
        <v>KORD MR10!_06Z-GFS</v>
      </c>
      <c r="BN31" s="108">
        <f ca="1">IFERROR(IF($C$12="C",RTD("ice.xl",,"*H",BM31,$C$5,"D",$K31,,,1),RTD("ice.xl",,"*H",BM31,$C$5,"D",$K31,,,1)*(9/5)+$C$14),"-")</f>
        <v>70.087999999999994</v>
      </c>
      <c r="BO31" s="101">
        <f t="shared" si="229"/>
        <v>11</v>
      </c>
      <c r="BP31" s="101" t="str">
        <f t="shared" si="216"/>
        <v>KORD MR11!_06Z-GFS</v>
      </c>
      <c r="BQ31" s="58">
        <f ca="1">IFERROR(IF($C$12="C",RTD("ice.xl",,"*H",BP31,$C$5,"D",$K31,,,1),RTD("ice.xl",,"*H",BP31,$C$5,"D",$K31,,,1)*(9/5)+$C$14),"-")</f>
        <v>70.268000000000001</v>
      </c>
      <c r="BR31" s="101">
        <f t="shared" si="222"/>
        <v>12</v>
      </c>
      <c r="BS31" s="101" t="str">
        <f t="shared" si="209"/>
        <v>KORD MR12!_06Z-GFS</v>
      </c>
      <c r="BT31" s="58">
        <f ca="1">IFERROR(IF($C$12="C",RTD("ice.xl",,"*H",BS31,$C$5,"D",$K31,,,1),RTD("ice.xl",,"*H",BS31,$C$5,"D",$K31,,,1)*(9/5)+$C$14),"-")</f>
        <v>72.463999999999999</v>
      </c>
      <c r="BU31" s="101">
        <f t="shared" si="210"/>
        <v>13</v>
      </c>
      <c r="BV31" s="101" t="str">
        <f t="shared" si="200"/>
        <v>KORD MR13!_06Z-GFS</v>
      </c>
      <c r="BW31" s="58">
        <f ca="1">IFERROR(IF($C$12="C",RTD("ice.xl",,"*H",BV31,$C$5,"D",$K31,,,1),RTD("ice.xl",,"*H",BV31,$C$5,"D",$K31,,,1)*(9/5)+$C$14),"-")</f>
        <v>71.347999999999999</v>
      </c>
      <c r="BX31" s="101">
        <f t="shared" si="201"/>
        <v>14</v>
      </c>
      <c r="BY31" s="101" t="str">
        <f t="shared" si="191"/>
        <v>KORD MR14!_06Z-GFS</v>
      </c>
      <c r="BZ31" s="58">
        <f ca="1">IFERROR(IF($C$12="C",RTD("ice.xl",,"*H",BY31,$C$5,"D",$K31,,,1),RTD("ice.xl",,"*H",BY31,$C$5,"D",$K31,,,1)*(9/5)+$C$14),"-")</f>
        <v>74.66</v>
      </c>
      <c r="CA31" s="101">
        <f t="shared" si="192"/>
        <v>15</v>
      </c>
      <c r="CB31" s="101" t="str">
        <f t="shared" si="182"/>
        <v>KORD MR15!_06Z-GFS</v>
      </c>
      <c r="CC31" s="58">
        <f ca="1">IFERROR(IF($C$12="C",RTD("ice.xl",,"*H",CB31,$C$5,"D",$K31,,,1),RTD("ice.xl",,"*H",CB31,$C$5,"D",$K31,,,1)*(9/5)+$C$14),"-")</f>
        <v>69.548000000000002</v>
      </c>
      <c r="CD31" s="101">
        <f t="shared" si="183"/>
        <v>16</v>
      </c>
      <c r="CE31" s="101" t="str">
        <f t="shared" si="173"/>
        <v>KORD MR16!_06Z-GFS</v>
      </c>
      <c r="CF31" s="58">
        <f ca="1">IFERROR(IF($C$12="C",RTD("ice.xl",,"*H",CE31,$C$5,"D",$K31,,,1),RTD("ice.xl",,"*H",CE31,$C$5,"D",$K31,,,1)*(9/5)+$C$14),"-")</f>
        <v>71.563999999999993</v>
      </c>
      <c r="CG31" s="101">
        <f t="shared" si="174"/>
        <v>17</v>
      </c>
      <c r="CH31" s="101" t="str">
        <f t="shared" si="164"/>
        <v>KORD MR17!_06Z-GFS</v>
      </c>
      <c r="CI31" s="58">
        <f ca="1">IFERROR(IF($C$12="C",RTD("ice.xl",,"*H",CH31,$C$5,"D",$K31,,,1),RTD("ice.xl",,"*H",CH31,$C$5,"D",$K31,,,1)*(9/5)+$C$14),"-")</f>
        <v>69.835999999999999</v>
      </c>
      <c r="CJ31" s="101">
        <f t="shared" si="165"/>
        <v>18</v>
      </c>
      <c r="CK31" s="101" t="str">
        <f t="shared" si="155"/>
        <v>KORD MR18!_06Z-GFS</v>
      </c>
      <c r="CL31" s="58">
        <f ca="1">IFERROR(IF($C$12="C",RTD("ice.xl",,"*H",CK31,$C$5,"D",$K31,,,1),RTD("ice.xl",,"*H",CK31,$C$5,"D",$K31,,,1)*(9/5)+$C$14),"-")</f>
        <v>71.617999999999995</v>
      </c>
      <c r="CM31" s="101">
        <f t="shared" si="156"/>
        <v>19</v>
      </c>
      <c r="CN31" s="101" t="str">
        <f t="shared" si="146"/>
        <v>KORD MR19!_06Z-GFS</v>
      </c>
      <c r="CO31" s="58">
        <f ca="1">IFERROR(IF($C$12="C",RTD("ice.xl",,"*H",CN31,$C$5,"D",$K31,,,1),RTD("ice.xl",,"*H",CN31,$C$5,"D",$K31,,,1)*(9/5)+$C$14),"-")</f>
        <v>74.516000000000005</v>
      </c>
      <c r="CP31" s="101">
        <f t="shared" si="147"/>
        <v>20</v>
      </c>
      <c r="CQ31" s="101" t="str">
        <f t="shared" si="137"/>
        <v>KORD MR20!_06Z-GFS</v>
      </c>
      <c r="CR31" s="58">
        <f ca="1">IFERROR(IF($C$12="C",RTD("ice.xl",,"*H",CQ31,$C$5,"D",$K31,,,1),RTD("ice.xl",,"*H",CQ31,$C$5,"D",$K31,,,1)*(9/5)+$C$14),"-")</f>
        <v>79.16</v>
      </c>
      <c r="CS31" s="101">
        <f t="shared" si="138"/>
        <v>21</v>
      </c>
      <c r="CT31" s="101" t="str">
        <f t="shared" si="128"/>
        <v>KORD MR21!_06Z-GFS</v>
      </c>
      <c r="CU31" s="58">
        <f ca="1">IFERROR(IF($C$12="C",RTD("ice.xl",,"*H",CT31,$C$5,"D",$K31,,,1),RTD("ice.xl",,"*H",CT31,$C$5,"D",$K31,,,1)*(9/5)+$C$14),"-")</f>
        <v>81.14</v>
      </c>
      <c r="CV31" s="101">
        <f t="shared" si="129"/>
        <v>22</v>
      </c>
      <c r="CW31" s="101" t="str">
        <f t="shared" si="119"/>
        <v>KORD MR22!_06Z-GFS</v>
      </c>
      <c r="CX31" s="58">
        <f ca="1">IFERROR(IF($C$12="C",RTD("ice.xl",,"*H",CW31,$C$5,"D",$K31,,,1),RTD("ice.xl",,"*H",CW31,$C$5,"D",$K31,,,1)*(9/5)+$C$14),"-")</f>
        <v>78.152000000000001</v>
      </c>
      <c r="CY31" s="101">
        <f t="shared" si="120"/>
        <v>23</v>
      </c>
      <c r="CZ31" s="101" t="str">
        <f t="shared" si="111"/>
        <v>KORD MR23!_06Z-GFS</v>
      </c>
      <c r="DA31" s="58">
        <f ca="1">IFERROR(IF($C$12="C",RTD("ice.xl",,"*H",CZ31,$C$5,"D",$K31,,,1),RTD("ice.xl",,"*H",CZ31,$C$5,"D",$K31,,,1)*(9/5)+$C$14),"-")</f>
        <v>86.792000000000002</v>
      </c>
      <c r="DB31" s="101">
        <f t="shared" si="112"/>
        <v>24</v>
      </c>
      <c r="DC31" s="101" t="str">
        <f t="shared" si="103"/>
        <v>KORD MR24!_06Z-GFS</v>
      </c>
      <c r="DD31" s="58">
        <f ca="1">IFERROR(IF($C$12="C",RTD("ice.xl",,"*H",DC31,$C$5,"D",$K31,,,1),RTD("ice.xl",,"*H",DC31,$C$5,"D",$K31,,,1)*(9/5)+$C$14),"-")</f>
        <v>86.468000000000004</v>
      </c>
      <c r="DE31" s="101">
        <f t="shared" si="104"/>
        <v>25</v>
      </c>
      <c r="DF31" s="101" t="str">
        <f t="shared" si="98"/>
        <v>KORD MR25!_06Z-GFS</v>
      </c>
      <c r="DG31" s="105">
        <f ca="1">IFERROR(IF($C$12="C",RTD("ice.xl",,"*H",DF31,$C$5,"D",$K31,,,1),RTD("ice.xl",,"*H",DF31,$C$5,"D",$K31,,,1)*(9/5)+$C$14),"-")</f>
        <v>81.391999999999996</v>
      </c>
      <c r="DJ31" s="53">
        <f t="shared" si="234"/>
        <v>10</v>
      </c>
      <c r="DK31" s="53" t="str">
        <f t="shared" si="223"/>
        <v>KORD MR10!_12Z-GFS</v>
      </c>
      <c r="DL31" s="108">
        <f ca="1">IFERROR(IF($C$12="C",RTD("ice.xl",,"*H",DK31,$C$5,"D",$K31,,,1),RTD("ice.xl",,"*H",DK31,$C$5,"D",$K31,,,1)*(9/5)+$C$14),"-")</f>
        <v>70.376000000000005</v>
      </c>
      <c r="DM31" s="101">
        <f t="shared" si="230"/>
        <v>11</v>
      </c>
      <c r="DN31" s="101" t="str">
        <f t="shared" si="217"/>
        <v>KORD MR11!_12Z-GFS</v>
      </c>
      <c r="DO31" s="58">
        <f ca="1">IFERROR(IF($C$12="C",RTD("ice.xl",,"*H",DN31,$C$5,"D",$K31,,,1),RTD("ice.xl",,"*H",DN31,$C$5,"D",$K31,,,1)*(9/5)+$C$14),"-")</f>
        <v>69.872</v>
      </c>
      <c r="DP31" s="101">
        <f t="shared" si="224"/>
        <v>12</v>
      </c>
      <c r="DQ31" s="101" t="str">
        <f t="shared" si="211"/>
        <v>KORD MR12!_12Z-GFS</v>
      </c>
      <c r="DR31" s="58">
        <f ca="1">IFERROR(IF($C$12="C",RTD("ice.xl",,"*H",DQ31,$C$5,"D",$K31,,,1),RTD("ice.xl",,"*H",DQ31,$C$5,"D",$K31,,,1)*(9/5)+$C$14),"-")</f>
        <v>70.7</v>
      </c>
      <c r="DS31" s="101">
        <f t="shared" si="212"/>
        <v>13</v>
      </c>
      <c r="DT31" s="101" t="str">
        <f t="shared" si="202"/>
        <v>KORD MR13!_12Z-GFS</v>
      </c>
      <c r="DU31" s="58">
        <f ca="1">IFERROR(IF($C$12="C",RTD("ice.xl",,"*H",DT31,$C$5,"D",$K31,,,1),RTD("ice.xl",,"*H",DT31,$C$5,"D",$K31,,,1)*(9/5)+$C$14),"-")</f>
        <v>72.788000000000011</v>
      </c>
      <c r="DV31" s="101">
        <f t="shared" si="203"/>
        <v>14</v>
      </c>
      <c r="DW31" s="101" t="str">
        <f t="shared" si="193"/>
        <v>KORD MR14!_12Z-GFS</v>
      </c>
      <c r="DX31" s="58">
        <f ca="1">IFERROR(IF($C$12="C",RTD("ice.xl",,"*H",DW31,$C$5,"D",$K31,,,1),RTD("ice.xl",,"*H",DW31,$C$5,"D",$K31,,,1)*(9/5)+$C$14),"-")</f>
        <v>72.823999999999998</v>
      </c>
      <c r="DY31" s="101">
        <f t="shared" si="194"/>
        <v>15</v>
      </c>
      <c r="DZ31" s="101" t="str">
        <f t="shared" si="184"/>
        <v>KORD MR15!_12Z-GFS</v>
      </c>
      <c r="EA31" s="58">
        <f ca="1">IFERROR(IF($C$12="C",RTD("ice.xl",,"*H",DZ31,$C$5,"D",$K31,,,1),RTD("ice.xl",,"*H",DZ31,$C$5,"D",$K31,,,1)*(9/5)+$C$14),"-")</f>
        <v>71.06</v>
      </c>
      <c r="EB31" s="101">
        <f t="shared" si="185"/>
        <v>16</v>
      </c>
      <c r="EC31" s="101" t="str">
        <f t="shared" si="175"/>
        <v>KORD MR16!_12Z-GFS</v>
      </c>
      <c r="ED31" s="58">
        <f ca="1">IFERROR(IF($C$12="C",RTD("ice.xl",,"*H",EC31,$C$5,"D",$K31,,,1),RTD("ice.xl",,"*H",EC31,$C$5,"D",$K31,,,1)*(9/5)+$C$14),"-")</f>
        <v>69.097999999999999</v>
      </c>
      <c r="EE31" s="101">
        <f t="shared" si="176"/>
        <v>17</v>
      </c>
      <c r="EF31" s="101" t="str">
        <f t="shared" si="166"/>
        <v>KORD MR17!_12Z-GFS</v>
      </c>
      <c r="EG31" s="58">
        <f ca="1">IFERROR(IF($C$12="C",RTD("ice.xl",,"*H",EF31,$C$5,"D",$K31,,,1),RTD("ice.xl",,"*H",EF31,$C$5,"D",$K31,,,1)*(9/5)+$C$14),"-")</f>
        <v>71.402000000000001</v>
      </c>
      <c r="EH31" s="101">
        <f t="shared" si="167"/>
        <v>18</v>
      </c>
      <c r="EI31" s="101" t="str">
        <f t="shared" si="157"/>
        <v>KORD MR18!_12Z-GFS</v>
      </c>
      <c r="EJ31" s="58">
        <f ca="1">IFERROR(IF($C$12="C",RTD("ice.xl",,"*H",EI31,$C$5,"D",$K31,,,1),RTD("ice.xl",,"*H",EI31,$C$5,"D",$K31,,,1)*(9/5)+$C$14),"-")</f>
        <v>81.427999999999997</v>
      </c>
      <c r="EK31" s="101">
        <f t="shared" si="158"/>
        <v>19</v>
      </c>
      <c r="EL31" s="101" t="str">
        <f t="shared" si="148"/>
        <v>KORD MR19!_12Z-GFS</v>
      </c>
      <c r="EM31" s="58">
        <f ca="1">IFERROR(IF($C$12="C",RTD("ice.xl",,"*H",EL31,$C$5,"D",$K31,,,1),RTD("ice.xl",,"*H",EL31,$C$5,"D",$K31,,,1)*(9/5)+$C$14),"-")</f>
        <v>79.016000000000005</v>
      </c>
      <c r="EN31" s="101">
        <f t="shared" si="149"/>
        <v>20</v>
      </c>
      <c r="EO31" s="101" t="str">
        <f t="shared" si="139"/>
        <v>KORD MR20!_12Z-GFS</v>
      </c>
      <c r="EP31" s="58">
        <f ca="1">IFERROR(IF($C$12="C",RTD("ice.xl",,"*H",EO31,$C$5,"D",$K31,,,1),RTD("ice.xl",,"*H",EO31,$C$5,"D",$K31,,,1)*(9/5)+$C$14),"-")</f>
        <v>82.111999999999995</v>
      </c>
      <c r="EQ31" s="101">
        <f t="shared" si="140"/>
        <v>21</v>
      </c>
      <c r="ER31" s="101" t="str">
        <f t="shared" si="130"/>
        <v>KORD MR21!_12Z-GFS</v>
      </c>
      <c r="ES31" s="58">
        <f ca="1">IFERROR(IF($C$12="C",RTD("ice.xl",,"*H",ER31,$C$5,"D",$K31,,,1),RTD("ice.xl",,"*H",ER31,$C$5,"D",$K31,,,1)*(9/5)+$C$14),"-")</f>
        <v>77.036000000000001</v>
      </c>
      <c r="ET31" s="101">
        <f t="shared" si="131"/>
        <v>22</v>
      </c>
      <c r="EU31" s="101" t="str">
        <f t="shared" si="121"/>
        <v>KORD MR22!_12Z-GFS</v>
      </c>
      <c r="EV31" s="58">
        <f ca="1">IFERROR(IF($C$12="C",RTD("ice.xl",,"*H",EU31,$C$5,"D",$K31,,,1),RTD("ice.xl",,"*H",EU31,$C$5,"D",$K31,,,1)*(9/5)+$C$14),"-")</f>
        <v>88.466000000000008</v>
      </c>
      <c r="EW31" s="101">
        <f t="shared" si="122"/>
        <v>23</v>
      </c>
      <c r="EX31" s="101" t="str">
        <f t="shared" si="113"/>
        <v>KORD MR23!_12Z-GFS</v>
      </c>
      <c r="EY31" s="58">
        <f ca="1">IFERROR(IF($C$12="C",RTD("ice.xl",,"*H",EX31,$C$5,"D",$K31,,,1),RTD("ice.xl",,"*H",EX31,$C$5,"D",$K31,,,1)*(9/5)+$C$14),"-")</f>
        <v>71.384</v>
      </c>
      <c r="EZ31" s="101">
        <f t="shared" si="114"/>
        <v>24</v>
      </c>
      <c r="FA31" s="101" t="str">
        <f t="shared" si="105"/>
        <v>KORD MR24!_12Z-GFS</v>
      </c>
      <c r="FB31" s="58">
        <f ca="1">IFERROR(IF($C$12="C",RTD("ice.xl",,"*H",FA31,$C$5,"D",$K31,,,1),RTD("ice.xl",,"*H",FA31,$C$5,"D",$K31,,,1)*(9/5)+$C$14),"-")</f>
        <v>89.528000000000006</v>
      </c>
      <c r="FC31" s="101">
        <f t="shared" si="106"/>
        <v>25</v>
      </c>
      <c r="FD31" s="101" t="str">
        <f t="shared" si="99"/>
        <v>KORD MR25!_12Z-GFS</v>
      </c>
      <c r="FE31" s="105">
        <f ca="1">IFERROR(IF($C$12="C",RTD("ice.xl",,"*H",FD31,$C$5,"D",$K31,,,1),RTD("ice.xl",,"*H",FD31,$C$5,"D",$K31,,,1)*(9/5)+$C$14),"-")</f>
        <v>90.391999999999996</v>
      </c>
      <c r="FH31" s="53">
        <f t="shared" si="235"/>
        <v>10</v>
      </c>
      <c r="FI31" s="53" t="str">
        <f t="shared" si="225"/>
        <v>KORD MR10!_18Z-GFS</v>
      </c>
      <c r="FJ31" s="108">
        <f ca="1">IFERROR(IF($C$12="C",RTD("ice.xl",,"*H",FI31,$C$5,"D",$K31,,,1),RTD("ice.xl",,"*H",FI31,$C$5,"D",$K31,,,1)*(9/5)+$C$14),"-")</f>
        <v>70.73599999999999</v>
      </c>
      <c r="FK31" s="101">
        <f t="shared" si="231"/>
        <v>11</v>
      </c>
      <c r="FL31" s="101" t="str">
        <f t="shared" si="218"/>
        <v>KORD MR11!_18Z-GFS</v>
      </c>
      <c r="FM31" s="58">
        <f ca="1">IFERROR(IF($C$12="C",RTD("ice.xl",,"*H",FL31,$C$5,"D",$K31,,,1),RTD("ice.xl",,"*H",FL31,$C$5,"D",$K31,,,1)*(9/5)+$C$14),"-")</f>
        <v>70.34</v>
      </c>
      <c r="FN31" s="101">
        <f t="shared" si="226"/>
        <v>12</v>
      </c>
      <c r="FO31" s="101" t="str">
        <f t="shared" si="213"/>
        <v>KORD MR12!_18Z-GFS</v>
      </c>
      <c r="FP31" s="58">
        <f ca="1">IFERROR(IF($C$12="C",RTD("ice.xl",,"*H",FO31,$C$5,"D",$K31,,,1),RTD("ice.xl",,"*H",FO31,$C$5,"D",$K31,,,1)*(9/5)+$C$14),"-")</f>
        <v>72.5</v>
      </c>
      <c r="FQ31" s="101">
        <f t="shared" si="214"/>
        <v>13</v>
      </c>
      <c r="FR31" s="101" t="str">
        <f t="shared" si="204"/>
        <v>KORD MR13!_18Z-GFS</v>
      </c>
      <c r="FS31" s="58">
        <f ca="1">IFERROR(IF($C$12="C",RTD("ice.xl",,"*H",FR31,$C$5,"D",$K31,,,1),RTD("ice.xl",,"*H",FR31,$C$5,"D",$K31,,,1)*(9/5)+$C$14),"-")</f>
        <v>74.084000000000003</v>
      </c>
      <c r="FT31" s="101">
        <f t="shared" si="205"/>
        <v>14</v>
      </c>
      <c r="FU31" s="101" t="str">
        <f t="shared" si="195"/>
        <v>KORD MR14!_18Z-GFS</v>
      </c>
      <c r="FV31" s="58">
        <f ca="1">IFERROR(IF($C$12="C",RTD("ice.xl",,"*H",FU31,$C$5,"D",$K31,,,1),RTD("ice.xl",,"*H",FU31,$C$5,"D",$K31,,,1)*(9/5)+$C$14),"-")</f>
        <v>68.683999999999997</v>
      </c>
      <c r="FW31" s="101">
        <f t="shared" si="196"/>
        <v>15</v>
      </c>
      <c r="FX31" s="101" t="str">
        <f t="shared" si="186"/>
        <v>KORD MR15!_18Z-GFS</v>
      </c>
      <c r="FY31" s="58">
        <f ca="1">IFERROR(IF($C$12="C",RTD("ice.xl",,"*H",FX31,$C$5,"D",$K31,,,1),RTD("ice.xl",,"*H",FX31,$C$5,"D",$K31,,,1)*(9/5)+$C$14),"-")</f>
        <v>67.891999999999996</v>
      </c>
      <c r="FZ31" s="101">
        <f t="shared" si="187"/>
        <v>16</v>
      </c>
      <c r="GA31" s="101" t="str">
        <f t="shared" si="177"/>
        <v>KORD MR16!_18Z-GFS</v>
      </c>
      <c r="GB31" s="58">
        <f ca="1">IFERROR(IF($C$12="C",RTD("ice.xl",,"*H",GA31,$C$5,"D",$K31,,,1),RTD("ice.xl",,"*H",GA31,$C$5,"D",$K31,,,1)*(9/5)+$C$14),"-")</f>
        <v>72.158000000000001</v>
      </c>
      <c r="GC31" s="101">
        <f t="shared" si="178"/>
        <v>17</v>
      </c>
      <c r="GD31" s="101" t="str">
        <f t="shared" si="168"/>
        <v>KORD MR17!_18Z-GFS</v>
      </c>
      <c r="GE31" s="58">
        <f ca="1">IFERROR(IF($C$12="C",RTD("ice.xl",,"*H",GD31,$C$5,"D",$K31,,,1),RTD("ice.xl",,"*H",GD31,$C$5,"D",$K31,,,1)*(9/5)+$C$14),"-")</f>
        <v>73.903999999999996</v>
      </c>
      <c r="GF31" s="101">
        <f t="shared" si="169"/>
        <v>18</v>
      </c>
      <c r="GG31" s="101" t="str">
        <f t="shared" si="159"/>
        <v>KORD MR18!_18Z-GFS</v>
      </c>
      <c r="GH31" s="58">
        <f ca="1">IFERROR(IF($C$12="C",RTD("ice.xl",,"*H",GG31,$C$5,"D",$K31,,,1),RTD("ice.xl",,"*H",GG31,$C$5,"D",$K31,,,1)*(9/5)+$C$14),"-")</f>
        <v>71.204000000000008</v>
      </c>
      <c r="GI31" s="101">
        <f t="shared" si="160"/>
        <v>19</v>
      </c>
      <c r="GJ31" s="101" t="str">
        <f t="shared" si="150"/>
        <v>KORD MR19!_18Z-GFS</v>
      </c>
      <c r="GK31" s="58">
        <f ca="1">IFERROR(IF($C$12="C",RTD("ice.xl",,"*H",GJ31,$C$5,"D",$K31,,,1),RTD("ice.xl",,"*H",GJ31,$C$5,"D",$K31,,,1)*(9/5)+$C$14),"-")</f>
        <v>70.52</v>
      </c>
      <c r="GL31" s="101">
        <f t="shared" si="151"/>
        <v>20</v>
      </c>
      <c r="GM31" s="101" t="str">
        <f t="shared" si="141"/>
        <v>KORD MR20!_18Z-GFS</v>
      </c>
      <c r="GN31" s="58">
        <f ca="1">IFERROR(IF($C$12="C",RTD("ice.xl",,"*H",GM31,$C$5,"D",$K31,,,1),RTD("ice.xl",,"*H",GM31,$C$5,"D",$K31,,,1)*(9/5)+$C$14),"-")</f>
        <v>84.433999999999997</v>
      </c>
      <c r="GO31" s="101">
        <f t="shared" si="142"/>
        <v>21</v>
      </c>
      <c r="GP31" s="101" t="str">
        <f t="shared" si="132"/>
        <v>KORD MR21!_18Z-GFS</v>
      </c>
      <c r="GQ31" s="58">
        <f ca="1">IFERROR(IF($C$12="C",RTD("ice.xl",,"*H",GP31,$C$5,"D",$K31,,,1),RTD("ice.xl",,"*H",GP31,$C$5,"D",$K31,,,1)*(9/5)+$C$14),"-")</f>
        <v>78.656000000000006</v>
      </c>
      <c r="GR31" s="101">
        <f t="shared" si="133"/>
        <v>22</v>
      </c>
      <c r="GS31" s="101" t="str">
        <f t="shared" si="123"/>
        <v>KORD MR22!_18Z-GFS</v>
      </c>
      <c r="GT31" s="58">
        <f ca="1">IFERROR(IF($C$12="C",RTD("ice.xl",,"*H",GS31,$C$5,"D",$K31,,,1),RTD("ice.xl",,"*H",GS31,$C$5,"D",$K31,,,1)*(9/5)+$C$14),"-")</f>
        <v>83.443999999999988</v>
      </c>
      <c r="GU31" s="101">
        <f t="shared" si="124"/>
        <v>23</v>
      </c>
      <c r="GV31" s="101" t="str">
        <f t="shared" si="115"/>
        <v>KORD MR23!_18Z-GFS</v>
      </c>
      <c r="GW31" s="58">
        <f ca="1">IFERROR(IF($C$12="C",RTD("ice.xl",,"*H",GV31,$C$5,"D",$K31,,,1),RTD("ice.xl",,"*H",GV31,$C$5,"D",$K31,,,1)*(9/5)+$C$14),"-")</f>
        <v>74.48</v>
      </c>
      <c r="GX31" s="101">
        <f t="shared" si="116"/>
        <v>24</v>
      </c>
      <c r="GY31" s="101" t="str">
        <f t="shared" si="107"/>
        <v>KORD MR24!_18Z-GFS</v>
      </c>
      <c r="GZ31" s="58">
        <f ca="1">IFERROR(IF($C$12="C",RTD("ice.xl",,"*H",GY31,$C$5,"D",$K31,,,1),RTD("ice.xl",,"*H",GY31,$C$5,"D",$K31,,,1)*(9/5)+$C$14),"-")</f>
        <v>95.701999999999998</v>
      </c>
      <c r="HA31" s="101">
        <f t="shared" si="108"/>
        <v>25</v>
      </c>
      <c r="HB31" s="101" t="str">
        <f t="shared" si="100"/>
        <v>KORD MR25!_18Z-GFS</v>
      </c>
      <c r="HC31" s="105">
        <f ca="1">IFERROR(IF($C$12="C",RTD("ice.xl",,"*H",HB31,$C$5,"D",$K31,,,1),RTD("ice.xl",,"*H",HB31,$C$5,"D",$K31,,,1)*(9/5)+$C$14),"-")</f>
        <v>72.5</v>
      </c>
    </row>
    <row r="32" spans="6:211" x14ac:dyDescent="0.35">
      <c r="F32" s="27">
        <v>11</v>
      </c>
      <c r="G32" s="27">
        <f t="shared" si="227"/>
        <v>1</v>
      </c>
      <c r="H32" s="131">
        <f ca="1">RTD("ice.xl", , "*H",$C$4,$L$4, "D",$K32, , , -1)</f>
        <v>22.481100000000001</v>
      </c>
      <c r="I32" s="18"/>
      <c r="J32" s="56"/>
      <c r="K32" s="163">
        <f t="shared" ca="1" si="95"/>
        <v>44781</v>
      </c>
      <c r="L32" s="356">
        <f t="shared" ca="1" si="96"/>
        <v>72.465980000000002</v>
      </c>
      <c r="N32" s="53">
        <f t="shared" si="232"/>
        <v>11</v>
      </c>
      <c r="O32" s="358" t="str">
        <f t="shared" si="219"/>
        <v>KORD MR11!_00Z-GFS</v>
      </c>
      <c r="P32" s="108">
        <f ca="1">IFERROR(IF($C$12="C",RTD("ice.xl",,"*H",O32,$C$5,"D",$K32,,,1),RTD("ice.xl",,"*H",O32,$C$5,"D",$K32,,,1)*(9/5)+$C$14),"-")</f>
        <v>73.507999999999996</v>
      </c>
      <c r="Q32" s="101">
        <f t="shared" si="228"/>
        <v>12</v>
      </c>
      <c r="R32" s="101" t="str">
        <f t="shared" si="215"/>
        <v>KORD MR12!_00Z-GFS</v>
      </c>
      <c r="S32" s="58">
        <f ca="1">IFERROR(IF($C$12="C",RTD("ice.xl",,"*H",R32,$C$5,"D",$K32,,,1),RTD("ice.xl",,"*H",R32,$C$5,"D",$K32,,,1)*(9/5)+$C$14),"-")</f>
        <v>79.16</v>
      </c>
      <c r="T32" s="101">
        <f t="shared" si="220"/>
        <v>13</v>
      </c>
      <c r="U32" s="101" t="str">
        <f t="shared" si="207"/>
        <v>KORD MR13!_00Z-GFS</v>
      </c>
      <c r="V32" s="58">
        <f ca="1">IFERROR(IF($C$12="C",RTD("ice.xl",,"*H",U32,$C$5,"D",$K32,,,1),RTD("ice.xl",,"*H",U32,$C$5,"D",$K32,,,1)*(9/5)+$C$14),"-")</f>
        <v>71.132000000000005</v>
      </c>
      <c r="W32" s="101">
        <f t="shared" si="208"/>
        <v>14</v>
      </c>
      <c r="X32" s="101" t="str">
        <f t="shared" si="198"/>
        <v>KORD MR14!_00Z-GFS</v>
      </c>
      <c r="Y32" s="58">
        <f ca="1">IFERROR(IF($C$12="C",RTD("ice.xl",,"*H",X32,$C$5,"D",$K32,,,1),RTD("ice.xl",,"*H",X32,$C$5,"D",$K32,,,1)*(9/5)+$C$14),"-")</f>
        <v>70.376000000000005</v>
      </c>
      <c r="Z32" s="101">
        <f t="shared" si="199"/>
        <v>15</v>
      </c>
      <c r="AA32" s="101" t="str">
        <f t="shared" si="189"/>
        <v>KORD MR15!_00Z-GFS</v>
      </c>
      <c r="AB32" s="58">
        <f ca="1">IFERROR(IF($C$12="C",RTD("ice.xl",,"*H",AA32,$C$5,"D",$K32,,,1),RTD("ice.xl",,"*H",AA32,$C$5,"D",$K32,,,1)*(9/5)+$C$14),"-")</f>
        <v>75.181999999999988</v>
      </c>
      <c r="AC32" s="101">
        <f t="shared" si="190"/>
        <v>16</v>
      </c>
      <c r="AD32" s="101" t="str">
        <f t="shared" si="180"/>
        <v>KORD MR16!_00Z-GFS</v>
      </c>
      <c r="AE32" s="58">
        <f ca="1">IFERROR(IF($C$12="C",RTD("ice.xl",,"*H",AD32,$C$5,"D",$K32,,,1),RTD("ice.xl",,"*H",AD32,$C$5,"D",$K32,,,1)*(9/5)+$C$14),"-")</f>
        <v>73.795999999999992</v>
      </c>
      <c r="AF32" s="101">
        <f t="shared" si="181"/>
        <v>17</v>
      </c>
      <c r="AG32" s="101" t="str">
        <f t="shared" si="171"/>
        <v>KORD MR17!_00Z-GFS</v>
      </c>
      <c r="AH32" s="58">
        <f ca="1">IFERROR(IF($C$12="C",RTD("ice.xl",,"*H",AG32,$C$5,"D",$K32,,,1),RTD("ice.xl",,"*H",AG32,$C$5,"D",$K32,,,1)*(9/5)+$C$14),"-")</f>
        <v>76.676000000000002</v>
      </c>
      <c r="AI32" s="101">
        <f t="shared" si="172"/>
        <v>18</v>
      </c>
      <c r="AJ32" s="101" t="str">
        <f t="shared" si="162"/>
        <v>KORD MR18!_00Z-GFS</v>
      </c>
      <c r="AK32" s="58">
        <f ca="1">IFERROR(IF($C$12="C",RTD("ice.xl",,"*H",AJ32,$C$5,"D",$K32,,,1),RTD("ice.xl",,"*H",AJ32,$C$5,"D",$K32,,,1)*(9/5)+$C$14),"-")</f>
        <v>76.945999999999998</v>
      </c>
      <c r="AL32" s="101">
        <f t="shared" si="163"/>
        <v>19</v>
      </c>
      <c r="AM32" s="101" t="str">
        <f t="shared" si="153"/>
        <v>KORD MR19!_00Z-GFS</v>
      </c>
      <c r="AN32" s="58">
        <f ca="1">IFERROR(IF($C$12="C",RTD("ice.xl",,"*H",AM32,$C$5,"D",$K32,,,1),RTD("ice.xl",,"*H",AM32,$C$5,"D",$K32,,,1)*(9/5)+$C$14),"-")</f>
        <v>82.616</v>
      </c>
      <c r="AO32" s="101">
        <f t="shared" si="154"/>
        <v>20</v>
      </c>
      <c r="AP32" s="101" t="str">
        <f t="shared" si="144"/>
        <v>KORD MR20!_00Z-GFS</v>
      </c>
      <c r="AQ32" s="58">
        <f ca="1">IFERROR(IF($C$12="C",RTD("ice.xl",,"*H",AP32,$C$5,"D",$K32,,,1),RTD("ice.xl",,"*H",AP32,$C$5,"D",$K32,,,1)*(9/5)+$C$14),"-")</f>
        <v>79.951999999999998</v>
      </c>
      <c r="AR32" s="101">
        <f t="shared" si="145"/>
        <v>21</v>
      </c>
      <c r="AS32" s="101" t="str">
        <f t="shared" si="135"/>
        <v>KORD MR21!_00Z-GFS</v>
      </c>
      <c r="AT32" s="58">
        <f ca="1">IFERROR(IF($C$12="C",RTD("ice.xl",,"*H",AS32,$C$5,"D",$K32,,,1),RTD("ice.xl",,"*H",AS32,$C$5,"D",$K32,,,1)*(9/5)+$C$14),"-")</f>
        <v>73.94</v>
      </c>
      <c r="AU32" s="101">
        <f t="shared" si="136"/>
        <v>22</v>
      </c>
      <c r="AV32" s="101" t="str">
        <f t="shared" si="126"/>
        <v>KORD MR22!_00Z-GFS</v>
      </c>
      <c r="AW32" s="58">
        <f ca="1">IFERROR(IF($C$12="C",RTD("ice.xl",,"*H",AV32,$C$5,"D",$K32,,,1),RTD("ice.xl",,"*H",AV32,$C$5,"D",$K32,,,1)*(9/5)+$C$14),"-")</f>
        <v>78.710000000000008</v>
      </c>
      <c r="AX32" s="101">
        <f t="shared" si="127"/>
        <v>23</v>
      </c>
      <c r="AY32" s="101" t="str">
        <f t="shared" si="117"/>
        <v>KORD MR23!_00Z-GFS</v>
      </c>
      <c r="AZ32" s="58">
        <f ca="1">IFERROR(IF($C$12="C",RTD("ice.xl",,"*H",AY32,$C$5,"D",$K32,,,1),RTD("ice.xl",,"*H",AY32,$C$5,"D",$K32,,,1)*(9/5)+$C$14),"-")</f>
        <v>72.734000000000009</v>
      </c>
      <c r="BA32" s="101">
        <f t="shared" si="118"/>
        <v>24</v>
      </c>
      <c r="BB32" s="101" t="str">
        <f t="shared" si="109"/>
        <v>KORD MR24!_00Z-GFS</v>
      </c>
      <c r="BC32" s="58">
        <f ca="1">IFERROR(IF($C$12="C",RTD("ice.xl",,"*H",BB32,$C$5,"D",$K32,,,1),RTD("ice.xl",,"*H",BB32,$C$5,"D",$K32,,,1)*(9/5)+$C$14),"-")</f>
        <v>75.847999999999999</v>
      </c>
      <c r="BD32" s="101">
        <f t="shared" si="110"/>
        <v>25</v>
      </c>
      <c r="BE32" s="101" t="str">
        <f t="shared" si="101"/>
        <v>KORD MR25!_00Z-GFS</v>
      </c>
      <c r="BF32" s="58">
        <f ca="1">IFERROR(IF($C$12="C",RTD("ice.xl",,"*H",BE32,$C$5,"D",$K32,,,1),RTD("ice.xl",,"*H",BE32,$C$5,"D",$K32,,,1)*(9/5)+$C$14),"-")</f>
        <v>88.376000000000005</v>
      </c>
      <c r="BG32" s="101">
        <f t="shared" si="102"/>
        <v>26</v>
      </c>
      <c r="BH32" s="101" t="str">
        <f t="shared" si="97"/>
        <v>KORD MR26!_00Z-GFS</v>
      </c>
      <c r="BI32" s="105">
        <f ca="1">IFERROR(IF($C$12="C",RTD("ice.xl",,"*H",BH32,$C$5,"D",$K32,,,1),RTD("ice.xl",,"*H",BH32,$C$5,"D",$K32,,,1)*(9/5)+$C$14),"-")</f>
        <v>77</v>
      </c>
      <c r="BL32" s="53">
        <f t="shared" si="233"/>
        <v>11</v>
      </c>
      <c r="BM32" s="53" t="str">
        <f t="shared" si="221"/>
        <v>KORD MR11!_06Z-GFS</v>
      </c>
      <c r="BN32" s="108">
        <f ca="1">IFERROR(IF($C$12="C",RTD("ice.xl",,"*H",BM32,$C$5,"D",$K32,,,1),RTD("ice.xl",,"*H",BM32,$C$5,"D",$K32,,,1)*(9/5)+$C$14),"-")</f>
        <v>74.156000000000006</v>
      </c>
      <c r="BO32" s="101">
        <f t="shared" si="229"/>
        <v>12</v>
      </c>
      <c r="BP32" s="101" t="str">
        <f t="shared" si="216"/>
        <v>KORD MR12!_06Z-GFS</v>
      </c>
      <c r="BQ32" s="58">
        <f ca="1">IFERROR(IF($C$12="C",RTD("ice.xl",,"*H",BP32,$C$5,"D",$K32,,,1),RTD("ice.xl",,"*H",BP32,$C$5,"D",$K32,,,1)*(9/5)+$C$14),"-")</f>
        <v>77.900000000000006</v>
      </c>
      <c r="BR32" s="101">
        <f t="shared" si="222"/>
        <v>13</v>
      </c>
      <c r="BS32" s="101" t="str">
        <f t="shared" si="209"/>
        <v>KORD MR13!_06Z-GFS</v>
      </c>
      <c r="BT32" s="58">
        <f ca="1">IFERROR(IF($C$12="C",RTD("ice.xl",,"*H",BS32,$C$5,"D",$K32,,,1),RTD("ice.xl",,"*H",BS32,$C$5,"D",$K32,,,1)*(9/5)+$C$14),"-")</f>
        <v>74.03</v>
      </c>
      <c r="BU32" s="101">
        <f t="shared" si="210"/>
        <v>14</v>
      </c>
      <c r="BV32" s="101" t="str">
        <f t="shared" si="200"/>
        <v>KORD MR14!_06Z-GFS</v>
      </c>
      <c r="BW32" s="58">
        <f ca="1">IFERROR(IF($C$12="C",RTD("ice.xl",,"*H",BV32,$C$5,"D",$K32,,,1),RTD("ice.xl",,"*H",BV32,$C$5,"D",$K32,,,1)*(9/5)+$C$14),"-")</f>
        <v>72.914000000000001</v>
      </c>
      <c r="BX32" s="101">
        <f t="shared" si="201"/>
        <v>15</v>
      </c>
      <c r="BY32" s="101" t="str">
        <f t="shared" si="191"/>
        <v>KORD MR15!_06Z-GFS</v>
      </c>
      <c r="BZ32" s="58">
        <f ca="1">IFERROR(IF($C$12="C",RTD("ice.xl",,"*H",BY32,$C$5,"D",$K32,,,1),RTD("ice.xl",,"*H",BY32,$C$5,"D",$K32,,,1)*(9/5)+$C$14),"-")</f>
        <v>78.403999999999996</v>
      </c>
      <c r="CA32" s="101">
        <f t="shared" si="192"/>
        <v>16</v>
      </c>
      <c r="CB32" s="101" t="str">
        <f t="shared" si="182"/>
        <v>KORD MR16!_06Z-GFS</v>
      </c>
      <c r="CC32" s="58">
        <f ca="1">IFERROR(IF($C$12="C",RTD("ice.xl",,"*H",CB32,$C$5,"D",$K32,,,1),RTD("ice.xl",,"*H",CB32,$C$5,"D",$K32,,,1)*(9/5)+$C$14),"-")</f>
        <v>68.756</v>
      </c>
      <c r="CD32" s="101">
        <f t="shared" si="183"/>
        <v>17</v>
      </c>
      <c r="CE32" s="101" t="str">
        <f t="shared" si="173"/>
        <v>KORD MR17!_06Z-GFS</v>
      </c>
      <c r="CF32" s="58">
        <f ca="1">IFERROR(IF($C$12="C",RTD("ice.xl",,"*H",CE32,$C$5,"D",$K32,,,1),RTD("ice.xl",,"*H",CE32,$C$5,"D",$K32,,,1)*(9/5)+$C$14),"-")</f>
        <v>66.740000000000009</v>
      </c>
      <c r="CG32" s="101">
        <f t="shared" si="174"/>
        <v>18</v>
      </c>
      <c r="CH32" s="101" t="str">
        <f t="shared" si="164"/>
        <v>KORD MR18!_06Z-GFS</v>
      </c>
      <c r="CI32" s="58">
        <f ca="1">IFERROR(IF($C$12="C",RTD("ice.xl",,"*H",CH32,$C$5,"D",$K32,,,1),RTD("ice.xl",,"*H",CH32,$C$5,"D",$K32,,,1)*(9/5)+$C$14),"-")</f>
        <v>70.664000000000001</v>
      </c>
      <c r="CJ32" s="101">
        <f t="shared" si="165"/>
        <v>19</v>
      </c>
      <c r="CK32" s="101" t="str">
        <f t="shared" si="155"/>
        <v>KORD MR19!_06Z-GFS</v>
      </c>
      <c r="CL32" s="58">
        <f ca="1">IFERROR(IF($C$12="C",RTD("ice.xl",,"*H",CK32,$C$5,"D",$K32,,,1),RTD("ice.xl",,"*H",CK32,$C$5,"D",$K32,,,1)*(9/5)+$C$14),"-")</f>
        <v>76.028000000000006</v>
      </c>
      <c r="CM32" s="101">
        <f t="shared" si="156"/>
        <v>20</v>
      </c>
      <c r="CN32" s="101" t="str">
        <f t="shared" si="146"/>
        <v>KORD MR20!_06Z-GFS</v>
      </c>
      <c r="CO32" s="58">
        <f ca="1">IFERROR(IF($C$12="C",RTD("ice.xl",,"*H",CN32,$C$5,"D",$K32,,,1),RTD("ice.xl",,"*H",CN32,$C$5,"D",$K32,,,1)*(9/5)+$C$14),"-")</f>
        <v>75.02</v>
      </c>
      <c r="CP32" s="101">
        <f t="shared" si="147"/>
        <v>21</v>
      </c>
      <c r="CQ32" s="101" t="str">
        <f t="shared" si="137"/>
        <v>KORD MR21!_06Z-GFS</v>
      </c>
      <c r="CR32" s="58">
        <f ca="1">IFERROR(IF($C$12="C",RTD("ice.xl",,"*H",CQ32,$C$5,"D",$K32,,,1),RTD("ice.xl",,"*H",CQ32,$C$5,"D",$K32,,,1)*(9/5)+$C$14),"-")</f>
        <v>75.415999999999997</v>
      </c>
      <c r="CS32" s="101">
        <f t="shared" si="138"/>
        <v>22</v>
      </c>
      <c r="CT32" s="101" t="str">
        <f t="shared" si="128"/>
        <v>KORD MR22!_06Z-GFS</v>
      </c>
      <c r="CU32" s="58">
        <f ca="1">IFERROR(IF($C$12="C",RTD("ice.xl",,"*H",CT32,$C$5,"D",$K32,,,1),RTD("ice.xl",,"*H",CT32,$C$5,"D",$K32,,,1)*(9/5)+$C$14),"-")</f>
        <v>74.048000000000002</v>
      </c>
      <c r="CV32" s="101">
        <f t="shared" si="129"/>
        <v>23</v>
      </c>
      <c r="CW32" s="101" t="str">
        <f t="shared" si="119"/>
        <v>KORD MR23!_06Z-GFS</v>
      </c>
      <c r="CX32" s="58">
        <f ca="1">IFERROR(IF($C$12="C",RTD("ice.xl",,"*H",CW32,$C$5,"D",$K32,,,1),RTD("ice.xl",,"*H",CW32,$C$5,"D",$K32,,,1)*(9/5)+$C$14),"-")</f>
        <v>79.7</v>
      </c>
      <c r="CY32" s="101">
        <f t="shared" si="120"/>
        <v>24</v>
      </c>
      <c r="CZ32" s="101" t="str">
        <f t="shared" si="111"/>
        <v>KORD MR24!_06Z-GFS</v>
      </c>
      <c r="DA32" s="58">
        <f ca="1">IFERROR(IF($C$12="C",RTD("ice.xl",,"*H",CZ32,$C$5,"D",$K32,,,1),RTD("ice.xl",,"*H",CZ32,$C$5,"D",$K32,,,1)*(9/5)+$C$14),"-")</f>
        <v>86.431999999999988</v>
      </c>
      <c r="DB32" s="101">
        <f t="shared" si="112"/>
        <v>25</v>
      </c>
      <c r="DC32" s="101" t="str">
        <f t="shared" si="103"/>
        <v>KORD MR25!_06Z-GFS</v>
      </c>
      <c r="DD32" s="58">
        <f ca="1">IFERROR(IF($C$12="C",RTD("ice.xl",,"*H",DC32,$C$5,"D",$K32,,,1),RTD("ice.xl",,"*H",DC32,$C$5,"D",$K32,,,1)*(9/5)+$C$14),"-")</f>
        <v>78.259999999999991</v>
      </c>
      <c r="DE32" s="101">
        <f t="shared" si="104"/>
        <v>26</v>
      </c>
      <c r="DF32" s="101" t="str">
        <f t="shared" si="98"/>
        <v>KORD MR26!_06Z-GFS</v>
      </c>
      <c r="DG32" s="105">
        <f ca="1">IFERROR(IF($C$12="C",RTD("ice.xl",,"*H",DF32,$C$5,"D",$K32,,,1),RTD("ice.xl",,"*H",DF32,$C$5,"D",$K32,,,1)*(9/5)+$C$14),"-")</f>
        <v>81.427999999999997</v>
      </c>
      <c r="DJ32" s="53">
        <f t="shared" si="234"/>
        <v>11</v>
      </c>
      <c r="DK32" s="53" t="str">
        <f t="shared" si="223"/>
        <v>KORD MR11!_12Z-GFS</v>
      </c>
      <c r="DL32" s="108">
        <f ca="1">IFERROR(IF($C$12="C",RTD("ice.xl",,"*H",DK32,$C$5,"D",$K32,,,1),RTD("ice.xl",,"*H",DK32,$C$5,"D",$K32,,,1)*(9/5)+$C$14),"-")</f>
        <v>74.354000000000013</v>
      </c>
      <c r="DM32" s="101">
        <f t="shared" si="230"/>
        <v>12</v>
      </c>
      <c r="DN32" s="101" t="str">
        <f t="shared" si="217"/>
        <v>KORD MR12!_12Z-GFS</v>
      </c>
      <c r="DO32" s="58">
        <f ca="1">IFERROR(IF($C$12="C",RTD("ice.xl",,"*H",DN32,$C$5,"D",$K32,,,1),RTD("ice.xl",,"*H",DN32,$C$5,"D",$K32,,,1)*(9/5)+$C$14),"-")</f>
        <v>74.48</v>
      </c>
      <c r="DP32" s="101">
        <f t="shared" si="224"/>
        <v>13</v>
      </c>
      <c r="DQ32" s="101" t="str">
        <f t="shared" si="211"/>
        <v>KORD MR13!_12Z-GFS</v>
      </c>
      <c r="DR32" s="58">
        <f ca="1">IFERROR(IF($C$12="C",RTD("ice.xl",,"*H",DQ32,$C$5,"D",$K32,,,1),RTD("ice.xl",,"*H",DQ32,$C$5,"D",$K32,,,1)*(9/5)+$C$14),"-")</f>
        <v>78.908000000000001</v>
      </c>
      <c r="DS32" s="101">
        <f t="shared" si="212"/>
        <v>14</v>
      </c>
      <c r="DT32" s="101" t="str">
        <f t="shared" si="202"/>
        <v>KORD MR14!_12Z-GFS</v>
      </c>
      <c r="DU32" s="58">
        <f ca="1">IFERROR(IF($C$12="C",RTD("ice.xl",,"*H",DT32,$C$5,"D",$K32,,,1),RTD("ice.xl",,"*H",DT32,$C$5,"D",$K32,,,1)*(9/5)+$C$14),"-")</f>
        <v>77.792000000000002</v>
      </c>
      <c r="DV32" s="101">
        <f t="shared" si="203"/>
        <v>15</v>
      </c>
      <c r="DW32" s="101" t="str">
        <f t="shared" si="193"/>
        <v>KORD MR15!_12Z-GFS</v>
      </c>
      <c r="DX32" s="58">
        <f ca="1">IFERROR(IF($C$12="C",RTD("ice.xl",,"*H",DW32,$C$5,"D",$K32,,,1),RTD("ice.xl",,"*H",DW32,$C$5,"D",$K32,,,1)*(9/5)+$C$14),"-")</f>
        <v>77.792000000000002</v>
      </c>
      <c r="DY32" s="101">
        <f t="shared" si="194"/>
        <v>16</v>
      </c>
      <c r="DZ32" s="101" t="str">
        <f t="shared" si="184"/>
        <v>KORD MR16!_12Z-GFS</v>
      </c>
      <c r="EA32" s="58">
        <f ca="1">IFERROR(IF($C$12="C",RTD("ice.xl",,"*H",DZ32,$C$5,"D",$K32,,,1),RTD("ice.xl",,"*H",DZ32,$C$5,"D",$K32,,,1)*(9/5)+$C$14),"-")</f>
        <v>73.436000000000007</v>
      </c>
      <c r="EB32" s="101">
        <f t="shared" si="185"/>
        <v>17</v>
      </c>
      <c r="EC32" s="101" t="str">
        <f t="shared" si="175"/>
        <v>KORD MR17!_12Z-GFS</v>
      </c>
      <c r="ED32" s="58">
        <f ca="1">IFERROR(IF($C$12="C",RTD("ice.xl",,"*H",EC32,$C$5,"D",$K32,,,1),RTD("ice.xl",,"*H",EC32,$C$5,"D",$K32,,,1)*(9/5)+$C$14),"-")</f>
        <v>73.075999999999993</v>
      </c>
      <c r="EE32" s="101">
        <f t="shared" si="176"/>
        <v>18</v>
      </c>
      <c r="EF32" s="101" t="str">
        <f t="shared" si="166"/>
        <v>KORD MR18!_12Z-GFS</v>
      </c>
      <c r="EG32" s="58">
        <f ca="1">IFERROR(IF($C$12="C",RTD("ice.xl",,"*H",EF32,$C$5,"D",$K32,,,1),RTD("ice.xl",,"*H",EF32,$C$5,"D",$K32,,,1)*(9/5)+$C$14),"-")</f>
        <v>73.580000000000013</v>
      </c>
      <c r="EH32" s="101">
        <f t="shared" si="167"/>
        <v>19</v>
      </c>
      <c r="EI32" s="101" t="str">
        <f t="shared" si="157"/>
        <v>KORD MR19!_12Z-GFS</v>
      </c>
      <c r="EJ32" s="58">
        <f ca="1">IFERROR(IF($C$12="C",RTD("ice.xl",,"*H",EI32,$C$5,"D",$K32,,,1),RTD("ice.xl",,"*H",EI32,$C$5,"D",$K32,,,1)*(9/5)+$C$14),"-")</f>
        <v>74.695999999999998</v>
      </c>
      <c r="EK32" s="101">
        <f t="shared" si="158"/>
        <v>20</v>
      </c>
      <c r="EL32" s="101" t="str">
        <f t="shared" si="148"/>
        <v>KORD MR20!_12Z-GFS</v>
      </c>
      <c r="EM32" s="58">
        <f ca="1">IFERROR(IF($C$12="C",RTD("ice.xl",,"*H",EL32,$C$5,"D",$K32,,,1),RTD("ice.xl",,"*H",EL32,$C$5,"D",$K32,,,1)*(9/5)+$C$14),"-")</f>
        <v>90.787999999999997</v>
      </c>
      <c r="EN32" s="101">
        <f t="shared" si="149"/>
        <v>21</v>
      </c>
      <c r="EO32" s="101" t="str">
        <f t="shared" si="139"/>
        <v>KORD MR21!_12Z-GFS</v>
      </c>
      <c r="EP32" s="58">
        <f ca="1">IFERROR(IF($C$12="C",RTD("ice.xl",,"*H",EO32,$C$5,"D",$K32,,,1),RTD("ice.xl",,"*H",EO32,$C$5,"D",$K32,,,1)*(9/5)+$C$14),"-")</f>
        <v>81.085999999999999</v>
      </c>
      <c r="EQ32" s="101">
        <f t="shared" si="140"/>
        <v>22</v>
      </c>
      <c r="ER32" s="101" t="str">
        <f t="shared" si="130"/>
        <v>KORD MR22!_12Z-GFS</v>
      </c>
      <c r="ES32" s="58">
        <f ca="1">IFERROR(IF($C$12="C",RTD("ice.xl",,"*H",ER32,$C$5,"D",$K32,,,1),RTD("ice.xl",,"*H",ER32,$C$5,"D",$K32,,,1)*(9/5)+$C$14),"-")</f>
        <v>89.204000000000008</v>
      </c>
      <c r="ET32" s="101">
        <f t="shared" si="131"/>
        <v>23</v>
      </c>
      <c r="EU32" s="101" t="str">
        <f t="shared" si="121"/>
        <v>KORD MR23!_12Z-GFS</v>
      </c>
      <c r="EV32" s="58">
        <f ca="1">IFERROR(IF($C$12="C",RTD("ice.xl",,"*H",EU32,$C$5,"D",$K32,,,1),RTD("ice.xl",,"*H",EU32,$C$5,"D",$K32,,,1)*(9/5)+$C$14),"-")</f>
        <v>81.75200000000001</v>
      </c>
      <c r="EW32" s="101">
        <f t="shared" si="122"/>
        <v>24</v>
      </c>
      <c r="EX32" s="101" t="str">
        <f t="shared" si="113"/>
        <v>KORD MR24!_12Z-GFS</v>
      </c>
      <c r="EY32" s="58">
        <f ca="1">IFERROR(IF($C$12="C",RTD("ice.xl",,"*H",EX32,$C$5,"D",$K32,,,1),RTD("ice.xl",,"*H",EX32,$C$5,"D",$K32,,,1)*(9/5)+$C$14),"-")</f>
        <v>91.112000000000009</v>
      </c>
      <c r="EZ32" s="101">
        <f t="shared" si="114"/>
        <v>25</v>
      </c>
      <c r="FA32" s="101" t="str">
        <f t="shared" si="105"/>
        <v>KORD MR25!_12Z-GFS</v>
      </c>
      <c r="FB32" s="58">
        <f ca="1">IFERROR(IF($C$12="C",RTD("ice.xl",,"*H",FA32,$C$5,"D",$K32,,,1),RTD("ice.xl",,"*H",FA32,$C$5,"D",$K32,,,1)*(9/5)+$C$14),"-")</f>
        <v>87.602000000000004</v>
      </c>
      <c r="FC32" s="101">
        <f t="shared" si="106"/>
        <v>26</v>
      </c>
      <c r="FD32" s="101" t="str">
        <f t="shared" si="99"/>
        <v>KORD MR26!_12Z-GFS</v>
      </c>
      <c r="FE32" s="105">
        <f ca="1">IFERROR(IF($C$12="C",RTD("ice.xl",,"*H",FD32,$C$5,"D",$K32,,,1),RTD("ice.xl",,"*H",FD32,$C$5,"D",$K32,,,1)*(9/5)+$C$14),"-")</f>
        <v>86.864000000000004</v>
      </c>
      <c r="FH32" s="53">
        <f t="shared" si="235"/>
        <v>11</v>
      </c>
      <c r="FI32" s="53" t="str">
        <f t="shared" si="225"/>
        <v>KORD MR11!_18Z-GFS</v>
      </c>
      <c r="FJ32" s="108">
        <f ca="1">IFERROR(IF($C$12="C",RTD("ice.xl",,"*H",FI32,$C$5,"D",$K32,,,1),RTD("ice.xl",,"*H",FI32,$C$5,"D",$K32,,,1)*(9/5)+$C$14),"-")</f>
        <v>75.596000000000004</v>
      </c>
      <c r="FK32" s="101">
        <f t="shared" si="231"/>
        <v>12</v>
      </c>
      <c r="FL32" s="101" t="str">
        <f t="shared" si="218"/>
        <v>KORD MR12!_18Z-GFS</v>
      </c>
      <c r="FM32" s="58">
        <f ca="1">IFERROR(IF($C$12="C",RTD("ice.xl",,"*H",FL32,$C$5,"D",$K32,,,1),RTD("ice.xl",,"*H",FL32,$C$5,"D",$K32,,,1)*(9/5)+$C$14),"-")</f>
        <v>79.7</v>
      </c>
      <c r="FN32" s="101">
        <f t="shared" si="226"/>
        <v>13</v>
      </c>
      <c r="FO32" s="101" t="str">
        <f t="shared" si="213"/>
        <v>KORD MR13!_18Z-GFS</v>
      </c>
      <c r="FP32" s="58">
        <f ca="1">IFERROR(IF($C$12="C",RTD("ice.xl",,"*H",FO32,$C$5,"D",$K32,,,1),RTD("ice.xl",,"*H",FO32,$C$5,"D",$K32,,,1)*(9/5)+$C$14),"-")</f>
        <v>74.948000000000008</v>
      </c>
      <c r="FQ32" s="101">
        <f t="shared" si="214"/>
        <v>14</v>
      </c>
      <c r="FR32" s="101" t="str">
        <f t="shared" si="204"/>
        <v>KORD MR14!_18Z-GFS</v>
      </c>
      <c r="FS32" s="58">
        <f ca="1">IFERROR(IF($C$12="C",RTD("ice.xl",,"*H",FR32,$C$5,"D",$K32,,,1),RTD("ice.xl",,"*H",FR32,$C$5,"D",$K32,,,1)*(9/5)+$C$14),"-")</f>
        <v>72.644000000000005</v>
      </c>
      <c r="FT32" s="101">
        <f t="shared" si="205"/>
        <v>15</v>
      </c>
      <c r="FU32" s="101" t="str">
        <f t="shared" si="195"/>
        <v>KORD MR15!_18Z-GFS</v>
      </c>
      <c r="FV32" s="58">
        <f ca="1">IFERROR(IF($C$12="C",RTD("ice.xl",,"*H",FU32,$C$5,"D",$K32,,,1),RTD("ice.xl",,"*H",FU32,$C$5,"D",$K32,,,1)*(9/5)+$C$14),"-")</f>
        <v>74.372</v>
      </c>
      <c r="FW32" s="101">
        <f t="shared" si="196"/>
        <v>16</v>
      </c>
      <c r="FX32" s="101" t="str">
        <f t="shared" si="186"/>
        <v>KORD MR16!_18Z-GFS</v>
      </c>
      <c r="FY32" s="58">
        <f ca="1">IFERROR(IF($C$12="C",RTD("ice.xl",,"*H",FX32,$C$5,"D",$K32,,,1),RTD("ice.xl",,"*H",FX32,$C$5,"D",$K32,,,1)*(9/5)+$C$14),"-")</f>
        <v>73.364000000000004</v>
      </c>
      <c r="FZ32" s="101">
        <f t="shared" si="187"/>
        <v>17</v>
      </c>
      <c r="GA32" s="101" t="str">
        <f t="shared" si="177"/>
        <v>KORD MR17!_18Z-GFS</v>
      </c>
      <c r="GB32" s="58">
        <f ca="1">IFERROR(IF($C$12="C",RTD("ice.xl",,"*H",GA32,$C$5,"D",$K32,,,1),RTD("ice.xl",,"*H",GA32,$C$5,"D",$K32,,,1)*(9/5)+$C$14),"-")</f>
        <v>76.676000000000002</v>
      </c>
      <c r="GC32" s="101">
        <f t="shared" si="178"/>
        <v>18</v>
      </c>
      <c r="GD32" s="101" t="str">
        <f t="shared" si="168"/>
        <v>KORD MR18!_18Z-GFS</v>
      </c>
      <c r="GE32" s="58">
        <f ca="1">IFERROR(IF($C$12="C",RTD("ice.xl",,"*H",GD32,$C$5,"D",$K32,,,1),RTD("ice.xl",,"*H",GD32,$C$5,"D",$K32,,,1)*(9/5)+$C$14),"-")</f>
        <v>88.466000000000008</v>
      </c>
      <c r="GF32" s="101">
        <f t="shared" si="169"/>
        <v>19</v>
      </c>
      <c r="GG32" s="101" t="str">
        <f t="shared" si="159"/>
        <v>KORD MR19!_18Z-GFS</v>
      </c>
      <c r="GH32" s="58">
        <f ca="1">IFERROR(IF($C$12="C",RTD("ice.xl",,"*H",GG32,$C$5,"D",$K32,,,1),RTD("ice.xl",,"*H",GG32,$C$5,"D",$K32,,,1)*(9/5)+$C$14),"-")</f>
        <v>82.057999999999993</v>
      </c>
      <c r="GI32" s="101">
        <f t="shared" si="160"/>
        <v>20</v>
      </c>
      <c r="GJ32" s="101" t="str">
        <f t="shared" si="150"/>
        <v>KORD MR20!_18Z-GFS</v>
      </c>
      <c r="GK32" s="58">
        <f ca="1">IFERROR(IF($C$12="C",RTD("ice.xl",,"*H",GJ32,$C$5,"D",$K32,,,1),RTD("ice.xl",,"*H",GJ32,$C$5,"D",$K32,,,1)*(9/5)+$C$14),"-")</f>
        <v>83.210000000000008</v>
      </c>
      <c r="GL32" s="101">
        <f t="shared" si="151"/>
        <v>21</v>
      </c>
      <c r="GM32" s="101" t="str">
        <f t="shared" si="141"/>
        <v>KORD MR21!_18Z-GFS</v>
      </c>
      <c r="GN32" s="58">
        <f ca="1">IFERROR(IF($C$12="C",RTD("ice.xl",,"*H",GM32,$C$5,"D",$K32,,,1),RTD("ice.xl",,"*H",GM32,$C$5,"D",$K32,,,1)*(9/5)+$C$14),"-")</f>
        <v>80.671999999999997</v>
      </c>
      <c r="GO32" s="101">
        <f t="shared" si="142"/>
        <v>22</v>
      </c>
      <c r="GP32" s="101" t="str">
        <f t="shared" si="132"/>
        <v>KORD MR22!_18Z-GFS</v>
      </c>
      <c r="GQ32" s="58">
        <f ca="1">IFERROR(IF($C$12="C",RTD("ice.xl",,"*H",GP32,$C$5,"D",$K32,,,1),RTD("ice.xl",,"*H",GP32,$C$5,"D",$K32,,,1)*(9/5)+$C$14),"-")</f>
        <v>78.007999999999996</v>
      </c>
      <c r="GR32" s="101">
        <f t="shared" si="133"/>
        <v>23</v>
      </c>
      <c r="GS32" s="101" t="str">
        <f t="shared" si="123"/>
        <v>KORD MR23!_18Z-GFS</v>
      </c>
      <c r="GT32" s="58">
        <f ca="1">IFERROR(IF($C$12="C",RTD("ice.xl",,"*H",GS32,$C$5,"D",$K32,,,1),RTD("ice.xl",,"*H",GS32,$C$5,"D",$K32,,,1)*(9/5)+$C$14),"-")</f>
        <v>84.181999999999988</v>
      </c>
      <c r="GU32" s="101">
        <f t="shared" si="124"/>
        <v>24</v>
      </c>
      <c r="GV32" s="101" t="str">
        <f t="shared" si="115"/>
        <v>KORD MR24!_18Z-GFS</v>
      </c>
      <c r="GW32" s="58">
        <f ca="1">IFERROR(IF($C$12="C",RTD("ice.xl",,"*H",GV32,$C$5,"D",$K32,,,1),RTD("ice.xl",,"*H",GV32,$C$5,"D",$K32,,,1)*(9/5)+$C$14),"-")</f>
        <v>93.74</v>
      </c>
      <c r="GX32" s="101">
        <f t="shared" si="116"/>
        <v>25</v>
      </c>
      <c r="GY32" s="101" t="str">
        <f t="shared" si="107"/>
        <v>KORD MR25!_18Z-GFS</v>
      </c>
      <c r="GZ32" s="58">
        <f ca="1">IFERROR(IF($C$12="C",RTD("ice.xl",,"*H",GY32,$C$5,"D",$K32,,,1),RTD("ice.xl",,"*H",GY32,$C$5,"D",$K32,,,1)*(9/5)+$C$14),"-")</f>
        <v>89.042000000000002</v>
      </c>
      <c r="HA32" s="101">
        <f t="shared" si="108"/>
        <v>26</v>
      </c>
      <c r="HB32" s="101" t="str">
        <f t="shared" si="100"/>
        <v>KORD MR26!_18Z-GFS</v>
      </c>
      <c r="HC32" s="105">
        <f ca="1">IFERROR(IF($C$12="C",RTD("ice.xl",,"*H",HB32,$C$5,"D",$K32,,,1),RTD("ice.xl",,"*H",HB32,$C$5,"D",$K32,,,1)*(9/5)+$C$14),"-")</f>
        <v>77.828000000000003</v>
      </c>
    </row>
    <row r="33" spans="6:211" x14ac:dyDescent="0.35">
      <c r="F33" s="27">
        <v>12</v>
      </c>
      <c r="G33" s="27">
        <f t="shared" si="227"/>
        <v>1</v>
      </c>
      <c r="H33" s="131">
        <f ca="1">RTD("ice.xl", , "*H",$C$4,$L$4, "D",$K33, , , -1)</f>
        <v>25.648399999999999</v>
      </c>
      <c r="I33" s="18"/>
      <c r="J33" s="56"/>
      <c r="K33" s="163">
        <f t="shared" ca="1" si="95"/>
        <v>44780</v>
      </c>
      <c r="L33" s="356">
        <f t="shared" ca="1" si="96"/>
        <v>78.167119999999997</v>
      </c>
      <c r="N33" s="53">
        <f t="shared" si="232"/>
        <v>12</v>
      </c>
      <c r="O33" s="358" t="str">
        <f t="shared" si="219"/>
        <v>KORD MR12!_00Z-GFS</v>
      </c>
      <c r="P33" s="108">
        <f ca="1">IFERROR(IF($C$12="C",RTD("ice.xl",,"*H",O33,$C$5,"D",$K33,,,1),RTD("ice.xl",,"*H",O33,$C$5,"D",$K33,,,1)*(9/5)+$C$14),"-")</f>
        <v>79.556000000000012</v>
      </c>
      <c r="Q33" s="101">
        <f t="shared" si="228"/>
        <v>13</v>
      </c>
      <c r="R33" s="101" t="str">
        <f t="shared" si="215"/>
        <v>KORD MR13!_00Z-GFS</v>
      </c>
      <c r="S33" s="58">
        <f ca="1">IFERROR(IF($C$12="C",RTD("ice.xl",,"*H",R33,$C$5,"D",$K33,,,1),RTD("ice.xl",,"*H",R33,$C$5,"D",$K33,,,1)*(9/5)+$C$14),"-")</f>
        <v>82.490000000000009</v>
      </c>
      <c r="T33" s="101">
        <f t="shared" si="220"/>
        <v>14</v>
      </c>
      <c r="U33" s="101" t="str">
        <f t="shared" si="207"/>
        <v>KORD MR14!_00Z-GFS</v>
      </c>
      <c r="V33" s="58">
        <f ca="1">IFERROR(IF($C$12="C",RTD("ice.xl",,"*H",U33,$C$5,"D",$K33,,,1),RTD("ice.xl",,"*H",U33,$C$5,"D",$K33,,,1)*(9/5)+$C$14),"-")</f>
        <v>84.056000000000012</v>
      </c>
      <c r="W33" s="101">
        <f t="shared" si="208"/>
        <v>15</v>
      </c>
      <c r="X33" s="101" t="str">
        <f t="shared" si="198"/>
        <v>KORD MR15!_00Z-GFS</v>
      </c>
      <c r="Y33" s="58">
        <f ca="1">IFERROR(IF($C$12="C",RTD("ice.xl",,"*H",X33,$C$5,"D",$K33,,,1),RTD("ice.xl",,"*H",X33,$C$5,"D",$K33,,,1)*(9/5)+$C$14),"-")</f>
        <v>85.891999999999996</v>
      </c>
      <c r="Z33" s="101">
        <f t="shared" si="199"/>
        <v>16</v>
      </c>
      <c r="AA33" s="101" t="str">
        <f t="shared" si="189"/>
        <v>KORD MR16!_00Z-GFS</v>
      </c>
      <c r="AB33" s="58">
        <f ca="1">IFERROR(IF($C$12="C",RTD("ice.xl",,"*H",AA33,$C$5,"D",$K33,,,1),RTD("ice.xl",,"*H",AA33,$C$5,"D",$K33,,,1)*(9/5)+$C$14),"-")</f>
        <v>87.692000000000007</v>
      </c>
      <c r="AC33" s="101">
        <f t="shared" si="190"/>
        <v>17</v>
      </c>
      <c r="AD33" s="101" t="str">
        <f t="shared" si="180"/>
        <v>KORD MR17!_00Z-GFS</v>
      </c>
      <c r="AE33" s="58">
        <f ca="1">IFERROR(IF($C$12="C",RTD("ice.xl",,"*H",AD33,$C$5,"D",$K33,,,1),RTD("ice.xl",,"*H",AD33,$C$5,"D",$K33,,,1)*(9/5)+$C$14),"-")</f>
        <v>89.725999999999999</v>
      </c>
      <c r="AF33" s="101">
        <f t="shared" si="181"/>
        <v>18</v>
      </c>
      <c r="AG33" s="101" t="str">
        <f t="shared" si="171"/>
        <v>KORD MR18!_00Z-GFS</v>
      </c>
      <c r="AH33" s="58">
        <f ca="1">IFERROR(IF($C$12="C",RTD("ice.xl",,"*H",AG33,$C$5,"D",$K33,,,1),RTD("ice.xl",,"*H",AG33,$C$5,"D",$K33,,,1)*(9/5)+$C$14),"-")</f>
        <v>86.288000000000011</v>
      </c>
      <c r="AI33" s="101">
        <f t="shared" si="172"/>
        <v>19</v>
      </c>
      <c r="AJ33" s="101" t="str">
        <f t="shared" si="162"/>
        <v>KORD MR19!_00Z-GFS</v>
      </c>
      <c r="AK33" s="58">
        <f ca="1">IFERROR(IF($C$12="C",RTD("ice.xl",,"*H",AJ33,$C$5,"D",$K33,,,1),RTD("ice.xl",,"*H",AJ33,$C$5,"D",$K33,,,1)*(9/5)+$C$14),"-")</f>
        <v>79.52</v>
      </c>
      <c r="AL33" s="101">
        <f t="shared" si="163"/>
        <v>20</v>
      </c>
      <c r="AM33" s="101" t="str">
        <f t="shared" si="153"/>
        <v>KORD MR20!_00Z-GFS</v>
      </c>
      <c r="AN33" s="58">
        <f ca="1">IFERROR(IF($C$12="C",RTD("ice.xl",,"*H",AM33,$C$5,"D",$K33,,,1),RTD("ice.xl",,"*H",AM33,$C$5,"D",$K33,,,1)*(9/5)+$C$14),"-")</f>
        <v>79.484000000000009</v>
      </c>
      <c r="AO33" s="101">
        <f t="shared" si="154"/>
        <v>21</v>
      </c>
      <c r="AP33" s="101" t="str">
        <f t="shared" si="144"/>
        <v>KORD MR21!_00Z-GFS</v>
      </c>
      <c r="AQ33" s="58">
        <f ca="1">IFERROR(IF($C$12="C",RTD("ice.xl",,"*H",AP33,$C$5,"D",$K33,,,1),RTD("ice.xl",,"*H",AP33,$C$5,"D",$K33,,,1)*(9/5)+$C$14),"-")</f>
        <v>73.147999999999996</v>
      </c>
      <c r="AR33" s="101">
        <f t="shared" si="145"/>
        <v>22</v>
      </c>
      <c r="AS33" s="101" t="str">
        <f t="shared" si="135"/>
        <v>KORD MR22!_00Z-GFS</v>
      </c>
      <c r="AT33" s="58">
        <f ca="1">IFERROR(IF($C$12="C",RTD("ice.xl",,"*H",AS33,$C$5,"D",$K33,,,1),RTD("ice.xl",,"*H",AS33,$C$5,"D",$K33,,,1)*(9/5)+$C$14),"-")</f>
        <v>76.117999999999995</v>
      </c>
      <c r="AU33" s="101">
        <f t="shared" si="136"/>
        <v>23</v>
      </c>
      <c r="AV33" s="101" t="str">
        <f t="shared" si="126"/>
        <v>KORD MR23!_00Z-GFS</v>
      </c>
      <c r="AW33" s="58">
        <f ca="1">IFERROR(IF($C$12="C",RTD("ice.xl",,"*H",AV33,$C$5,"D",$K33,,,1),RTD("ice.xl",,"*H",AV33,$C$5,"D",$K33,,,1)*(9/5)+$C$14),"-")</f>
        <v>85.604000000000013</v>
      </c>
      <c r="AX33" s="101">
        <f t="shared" si="127"/>
        <v>24</v>
      </c>
      <c r="AY33" s="101" t="str">
        <f t="shared" si="117"/>
        <v>KORD MR24!_00Z-GFS</v>
      </c>
      <c r="AZ33" s="58">
        <f ca="1">IFERROR(IF($C$12="C",RTD("ice.xl",,"*H",AY33,$C$5,"D",$K33,,,1),RTD("ice.xl",,"*H",AY33,$C$5,"D",$K33,,,1)*(9/5)+$C$14),"-")</f>
        <v>75.181999999999988</v>
      </c>
      <c r="BA33" s="101">
        <f t="shared" si="118"/>
        <v>25</v>
      </c>
      <c r="BB33" s="101" t="str">
        <f t="shared" si="109"/>
        <v>KORD MR25!_00Z-GFS</v>
      </c>
      <c r="BC33" s="58">
        <f ca="1">IFERROR(IF($C$12="C",RTD("ice.xl",,"*H",BB33,$C$5,"D",$K33,,,1),RTD("ice.xl",,"*H",BB33,$C$5,"D",$K33,,,1)*(9/5)+$C$14),"-")</f>
        <v>88.177999999999997</v>
      </c>
      <c r="BD33" s="101">
        <f t="shared" si="110"/>
        <v>26</v>
      </c>
      <c r="BE33" s="101" t="str">
        <f t="shared" si="101"/>
        <v>KORD MR26!_00Z-GFS</v>
      </c>
      <c r="BF33" s="58">
        <f ca="1">IFERROR(IF($C$12="C",RTD("ice.xl",,"*H",BE33,$C$5,"D",$K33,,,1),RTD("ice.xl",,"*H",BE33,$C$5,"D",$K33,,,1)*(9/5)+$C$14),"-")</f>
        <v>72.355999999999995</v>
      </c>
      <c r="BG33" s="101">
        <f t="shared" si="102"/>
        <v>27</v>
      </c>
      <c r="BH33" s="101" t="str">
        <f t="shared" si="97"/>
        <v>KORD MR27!_00Z-GFS</v>
      </c>
      <c r="BI33" s="105">
        <f ca="1">IFERROR(IF($C$12="C",RTD("ice.xl",,"*H",BH33,$C$5,"D",$K33,,,1),RTD("ice.xl",,"*H",BH33,$C$5,"D",$K33,,,1)*(9/5)+$C$14),"-")</f>
        <v>73.075999999999993</v>
      </c>
      <c r="BL33" s="53">
        <f t="shared" si="233"/>
        <v>12</v>
      </c>
      <c r="BM33" s="53" t="str">
        <f t="shared" si="221"/>
        <v>KORD MR12!_06Z-GFS</v>
      </c>
      <c r="BN33" s="108">
        <f ca="1">IFERROR(IF($C$12="C",RTD("ice.xl",,"*H",BM33,$C$5,"D",$K33,,,1),RTD("ice.xl",,"*H",BM33,$C$5,"D",$K33,,,1)*(9/5)+$C$14),"-")</f>
        <v>75.451999999999998</v>
      </c>
      <c r="BO33" s="101">
        <f t="shared" si="229"/>
        <v>13</v>
      </c>
      <c r="BP33" s="101" t="str">
        <f t="shared" si="216"/>
        <v>KORD MR13!_06Z-GFS</v>
      </c>
      <c r="BQ33" s="58">
        <f ca="1">IFERROR(IF($C$12="C",RTD("ice.xl",,"*H",BP33,$C$5,"D",$K33,,,1),RTD("ice.xl",,"*H",BP33,$C$5,"D",$K33,,,1)*(9/5)+$C$14),"-")</f>
        <v>80.186000000000007</v>
      </c>
      <c r="BR33" s="101">
        <f t="shared" si="222"/>
        <v>14</v>
      </c>
      <c r="BS33" s="101" t="str">
        <f t="shared" si="209"/>
        <v>KORD MR14!_06Z-GFS</v>
      </c>
      <c r="BT33" s="58">
        <f ca="1">IFERROR(IF($C$12="C",RTD("ice.xl",,"*H",BS33,$C$5,"D",$K33,,,1),RTD("ice.xl",,"*H",BS33,$C$5,"D",$K33,,,1)*(9/5)+$C$14),"-")</f>
        <v>82.867999999999995</v>
      </c>
      <c r="BU33" s="101">
        <f t="shared" si="210"/>
        <v>15</v>
      </c>
      <c r="BV33" s="101" t="str">
        <f t="shared" si="200"/>
        <v>KORD MR15!_06Z-GFS</v>
      </c>
      <c r="BW33" s="58">
        <f ca="1">IFERROR(IF($C$12="C",RTD("ice.xl",,"*H",BV33,$C$5,"D",$K33,,,1),RTD("ice.xl",,"*H",BV33,$C$5,"D",$K33,,,1)*(9/5)+$C$14),"-")</f>
        <v>84.596000000000004</v>
      </c>
      <c r="BX33" s="101">
        <f t="shared" si="201"/>
        <v>16</v>
      </c>
      <c r="BY33" s="101" t="str">
        <f t="shared" si="191"/>
        <v>KORD MR16!_06Z-GFS</v>
      </c>
      <c r="BZ33" s="58">
        <f ca="1">IFERROR(IF($C$12="C",RTD("ice.xl",,"*H",BY33,$C$5,"D",$K33,,,1),RTD("ice.xl",,"*H",BY33,$C$5,"D",$K33,,,1)*(9/5)+$C$14),"-")</f>
        <v>83.66</v>
      </c>
      <c r="CA33" s="101">
        <f t="shared" si="192"/>
        <v>17</v>
      </c>
      <c r="CB33" s="101" t="str">
        <f t="shared" si="182"/>
        <v>KORD MR17!_06Z-GFS</v>
      </c>
      <c r="CC33" s="58">
        <f ca="1">IFERROR(IF($C$12="C",RTD("ice.xl",,"*H",CB33,$C$5,"D",$K33,,,1),RTD("ice.xl",,"*H",CB33,$C$5,"D",$K33,,,1)*(9/5)+$C$14),"-")</f>
        <v>85.478000000000009</v>
      </c>
      <c r="CD33" s="101">
        <f t="shared" si="183"/>
        <v>18</v>
      </c>
      <c r="CE33" s="101" t="str">
        <f t="shared" si="173"/>
        <v>KORD MR18!_06Z-GFS</v>
      </c>
      <c r="CF33" s="58">
        <f ca="1">IFERROR(IF($C$12="C",RTD("ice.xl",,"*H",CE33,$C$5,"D",$K33,,,1),RTD("ice.xl",,"*H",CE33,$C$5,"D",$K33,,,1)*(9/5)+$C$14),"-")</f>
        <v>85.891999999999996</v>
      </c>
      <c r="CG33" s="101">
        <f t="shared" si="174"/>
        <v>19</v>
      </c>
      <c r="CH33" s="101" t="str">
        <f t="shared" si="164"/>
        <v>KORD MR19!_06Z-GFS</v>
      </c>
      <c r="CI33" s="58">
        <f ca="1">IFERROR(IF($C$12="C",RTD("ice.xl",,"*H",CH33,$C$5,"D",$K33,,,1),RTD("ice.xl",,"*H",CH33,$C$5,"D",$K33,,,1)*(9/5)+$C$14),"-")</f>
        <v>81.914000000000001</v>
      </c>
      <c r="CJ33" s="101">
        <f t="shared" si="165"/>
        <v>20</v>
      </c>
      <c r="CK33" s="101" t="str">
        <f t="shared" si="155"/>
        <v>KORD MR20!_06Z-GFS</v>
      </c>
      <c r="CL33" s="58">
        <f ca="1">IFERROR(IF($C$12="C",RTD("ice.xl",,"*H",CK33,$C$5,"D",$K33,,,1),RTD("ice.xl",,"*H",CK33,$C$5,"D",$K33,,,1)*(9/5)+$C$14),"-")</f>
        <v>80.456000000000003</v>
      </c>
      <c r="CM33" s="101">
        <f t="shared" si="156"/>
        <v>21</v>
      </c>
      <c r="CN33" s="101" t="str">
        <f t="shared" si="146"/>
        <v>KORD MR21!_06Z-GFS</v>
      </c>
      <c r="CO33" s="58">
        <f ca="1">IFERROR(IF($C$12="C",RTD("ice.xl",,"*H",CN33,$C$5,"D",$K33,,,1),RTD("ice.xl",,"*H",CN33,$C$5,"D",$K33,,,1)*(9/5)+$C$14),"-")</f>
        <v>71.960000000000008</v>
      </c>
      <c r="CP33" s="101">
        <f t="shared" si="147"/>
        <v>22</v>
      </c>
      <c r="CQ33" s="101" t="str">
        <f t="shared" si="137"/>
        <v>KORD MR22!_06Z-GFS</v>
      </c>
      <c r="CR33" s="58">
        <f ca="1">IFERROR(IF($C$12="C",RTD("ice.xl",,"*H",CQ33,$C$5,"D",$K33,,,1),RTD("ice.xl",,"*H",CQ33,$C$5,"D",$K33,,,1)*(9/5)+$C$14),"-")</f>
        <v>71.06</v>
      </c>
      <c r="CS33" s="101">
        <f t="shared" si="138"/>
        <v>23</v>
      </c>
      <c r="CT33" s="101" t="str">
        <f t="shared" si="128"/>
        <v>KORD MR23!_06Z-GFS</v>
      </c>
      <c r="CU33" s="58">
        <f ca="1">IFERROR(IF($C$12="C",RTD("ice.xl",,"*H",CT33,$C$5,"D",$K33,,,1),RTD("ice.xl",,"*H",CT33,$C$5,"D",$K33,,,1)*(9/5)+$C$14),"-")</f>
        <v>88.73599999999999</v>
      </c>
      <c r="CV33" s="101">
        <f t="shared" si="129"/>
        <v>24</v>
      </c>
      <c r="CW33" s="101" t="str">
        <f t="shared" si="119"/>
        <v>KORD MR24!_06Z-GFS</v>
      </c>
      <c r="CX33" s="58">
        <f ca="1">IFERROR(IF($C$12="C",RTD("ice.xl",,"*H",CW33,$C$5,"D",$K33,,,1),RTD("ice.xl",,"*H",CW33,$C$5,"D",$K33,,,1)*(9/5)+$C$14),"-")</f>
        <v>87.584000000000003</v>
      </c>
      <c r="CY33" s="101">
        <f t="shared" si="120"/>
        <v>25</v>
      </c>
      <c r="CZ33" s="101" t="str">
        <f t="shared" si="111"/>
        <v>KORD MR25!_06Z-GFS</v>
      </c>
      <c r="DA33" s="58">
        <f ca="1">IFERROR(IF($C$12="C",RTD("ice.xl",,"*H",CZ33,$C$5,"D",$K33,,,1),RTD("ice.xl",,"*H",CZ33,$C$5,"D",$K33,,,1)*(9/5)+$C$14),"-")</f>
        <v>83.695999999999998</v>
      </c>
      <c r="DB33" s="101">
        <f t="shared" si="112"/>
        <v>26</v>
      </c>
      <c r="DC33" s="101" t="str">
        <f t="shared" si="103"/>
        <v>KORD MR26!_06Z-GFS</v>
      </c>
      <c r="DD33" s="58">
        <f ca="1">IFERROR(IF($C$12="C",RTD("ice.xl",,"*H",DC33,$C$5,"D",$K33,,,1),RTD("ice.xl",,"*H",DC33,$C$5,"D",$K33,,,1)*(9/5)+$C$14),"-")</f>
        <v>75.38</v>
      </c>
      <c r="DE33" s="101">
        <f t="shared" si="104"/>
        <v>27</v>
      </c>
      <c r="DF33" s="101" t="str">
        <f t="shared" si="98"/>
        <v>KORD MR27!_06Z-GFS</v>
      </c>
      <c r="DG33" s="105">
        <f ca="1">IFERROR(IF($C$12="C",RTD("ice.xl",,"*H",DF33,$C$5,"D",$K33,,,1),RTD("ice.xl",,"*H",DF33,$C$5,"D",$K33,,,1)*(9/5)+$C$14),"-")</f>
        <v>78.512</v>
      </c>
      <c r="DJ33" s="53">
        <f t="shared" si="234"/>
        <v>12</v>
      </c>
      <c r="DK33" s="53" t="str">
        <f t="shared" si="223"/>
        <v>KORD MR12!_12Z-GFS</v>
      </c>
      <c r="DL33" s="108">
        <f ca="1">IFERROR(IF($C$12="C",RTD("ice.xl",,"*H",DK33,$C$5,"D",$K33,,,1),RTD("ice.xl",,"*H",DK33,$C$5,"D",$K33,,,1)*(9/5)+$C$14),"-")</f>
        <v>73.418000000000006</v>
      </c>
      <c r="DM33" s="101">
        <f t="shared" si="230"/>
        <v>13</v>
      </c>
      <c r="DN33" s="101" t="str">
        <f t="shared" si="217"/>
        <v>KORD MR13!_12Z-GFS</v>
      </c>
      <c r="DO33" s="58">
        <f ca="1">IFERROR(IF($C$12="C",RTD("ice.xl",,"*H",DN33,$C$5,"D",$K33,,,1),RTD("ice.xl",,"*H",DN33,$C$5,"D",$K33,,,1)*(9/5)+$C$14),"-")</f>
        <v>79.556000000000012</v>
      </c>
      <c r="DP33" s="101">
        <f t="shared" si="224"/>
        <v>14</v>
      </c>
      <c r="DQ33" s="101" t="str">
        <f t="shared" si="211"/>
        <v>KORD MR14!_12Z-GFS</v>
      </c>
      <c r="DR33" s="58">
        <f ca="1">IFERROR(IF($C$12="C",RTD("ice.xl",,"*H",DQ33,$C$5,"D",$K33,,,1),RTD("ice.xl",,"*H",DQ33,$C$5,"D",$K33,,,1)*(9/5)+$C$14),"-")</f>
        <v>80.132000000000005</v>
      </c>
      <c r="DS33" s="101">
        <f t="shared" si="212"/>
        <v>15</v>
      </c>
      <c r="DT33" s="101" t="str">
        <f t="shared" si="202"/>
        <v>KORD MR15!_12Z-GFS</v>
      </c>
      <c r="DU33" s="58">
        <f ca="1">IFERROR(IF($C$12="C",RTD("ice.xl",,"*H",DT33,$C$5,"D",$K33,,,1),RTD("ice.xl",,"*H",DT33,$C$5,"D",$K33,,,1)*(9/5)+$C$14),"-")</f>
        <v>86.09</v>
      </c>
      <c r="DV33" s="101">
        <f t="shared" si="203"/>
        <v>16</v>
      </c>
      <c r="DW33" s="101" t="str">
        <f t="shared" si="193"/>
        <v>KORD MR16!_12Z-GFS</v>
      </c>
      <c r="DX33" s="58">
        <f ca="1">IFERROR(IF($C$12="C",RTD("ice.xl",,"*H",DW33,$C$5,"D",$K33,,,1),RTD("ice.xl",,"*H",DW33,$C$5,"D",$K33,,,1)*(9/5)+$C$14),"-")</f>
        <v>85.316000000000003</v>
      </c>
      <c r="DY33" s="101">
        <f t="shared" si="194"/>
        <v>17</v>
      </c>
      <c r="DZ33" s="101" t="str">
        <f t="shared" si="184"/>
        <v>KORD MR17!_12Z-GFS</v>
      </c>
      <c r="EA33" s="58">
        <f ca="1">IFERROR(IF($C$12="C",RTD("ice.xl",,"*H",DZ33,$C$5,"D",$K33,,,1),RTD("ice.xl",,"*H",DZ33,$C$5,"D",$K33,,,1)*(9/5)+$C$14),"-")</f>
        <v>87.728000000000009</v>
      </c>
      <c r="EB33" s="101">
        <f t="shared" si="185"/>
        <v>18</v>
      </c>
      <c r="EC33" s="101" t="str">
        <f t="shared" si="175"/>
        <v>KORD MR18!_12Z-GFS</v>
      </c>
      <c r="ED33" s="58">
        <f ca="1">IFERROR(IF($C$12="C",RTD("ice.xl",,"*H",EC33,$C$5,"D",$K33,,,1),RTD("ice.xl",,"*H",EC33,$C$5,"D",$K33,,,1)*(9/5)+$C$14),"-")</f>
        <v>73.652000000000001</v>
      </c>
      <c r="EE33" s="101">
        <f t="shared" si="176"/>
        <v>19</v>
      </c>
      <c r="EF33" s="101" t="str">
        <f t="shared" si="166"/>
        <v>KORD MR19!_12Z-GFS</v>
      </c>
      <c r="EG33" s="58">
        <f ca="1">IFERROR(IF($C$12="C",RTD("ice.xl",,"*H",EF33,$C$5,"D",$K33,,,1),RTD("ice.xl",,"*H",EF33,$C$5,"D",$K33,,,1)*(9/5)+$C$14),"-")</f>
        <v>82.652000000000001</v>
      </c>
      <c r="EH33" s="101">
        <f t="shared" si="167"/>
        <v>20</v>
      </c>
      <c r="EI33" s="101" t="str">
        <f t="shared" si="157"/>
        <v>KORD MR20!_12Z-GFS</v>
      </c>
      <c r="EJ33" s="58">
        <f ca="1">IFERROR(IF($C$12="C",RTD("ice.xl",,"*H",EI33,$C$5,"D",$K33,,,1),RTD("ice.xl",,"*H",EI33,$C$5,"D",$K33,,,1)*(9/5)+$C$14),"-")</f>
        <v>85.550000000000011</v>
      </c>
      <c r="EK33" s="101">
        <f t="shared" si="158"/>
        <v>21</v>
      </c>
      <c r="EL33" s="101" t="str">
        <f t="shared" si="148"/>
        <v>KORD MR21!_12Z-GFS</v>
      </c>
      <c r="EM33" s="58">
        <f ca="1">IFERROR(IF($C$12="C",RTD("ice.xl",,"*H",EL33,$C$5,"D",$K33,,,1),RTD("ice.xl",,"*H",EL33,$C$5,"D",$K33,,,1)*(9/5)+$C$14),"-")</f>
        <v>82.957999999999998</v>
      </c>
      <c r="EN33" s="101">
        <f t="shared" si="149"/>
        <v>22</v>
      </c>
      <c r="EO33" s="101" t="str">
        <f t="shared" si="139"/>
        <v>KORD MR22!_12Z-GFS</v>
      </c>
      <c r="EP33" s="58">
        <f ca="1">IFERROR(IF($C$12="C",RTD("ice.xl",,"*H",EO33,$C$5,"D",$K33,,,1),RTD("ice.xl",,"*H",EO33,$C$5,"D",$K33,,,1)*(9/5)+$C$14),"-")</f>
        <v>84.506</v>
      </c>
      <c r="EQ33" s="101">
        <f t="shared" si="140"/>
        <v>23</v>
      </c>
      <c r="ER33" s="101" t="str">
        <f t="shared" si="130"/>
        <v>KORD MR23!_12Z-GFS</v>
      </c>
      <c r="ES33" s="58">
        <f ca="1">IFERROR(IF($C$12="C",RTD("ice.xl",,"*H",ER33,$C$5,"D",$K33,,,1),RTD("ice.xl",,"*H",ER33,$C$5,"D",$K33,,,1)*(9/5)+$C$14),"-")</f>
        <v>86.144000000000005</v>
      </c>
      <c r="ET33" s="101">
        <f t="shared" si="131"/>
        <v>24</v>
      </c>
      <c r="EU33" s="101" t="str">
        <f t="shared" si="121"/>
        <v>KORD MR24!_12Z-GFS</v>
      </c>
      <c r="EV33" s="58">
        <f ca="1">IFERROR(IF($C$12="C",RTD("ice.xl",,"*H",EU33,$C$5,"D",$K33,,,1),RTD("ice.xl",,"*H",EU33,$C$5,"D",$K33,,,1)*(9/5)+$C$14),"-")</f>
        <v>90.463999999999999</v>
      </c>
      <c r="EW33" s="101">
        <f t="shared" si="122"/>
        <v>25</v>
      </c>
      <c r="EX33" s="101" t="str">
        <f t="shared" si="113"/>
        <v>KORD MR25!_12Z-GFS</v>
      </c>
      <c r="EY33" s="58">
        <f ca="1">IFERROR(IF($C$12="C",RTD("ice.xl",,"*H",EX33,$C$5,"D",$K33,,,1),RTD("ice.xl",,"*H",EX33,$C$5,"D",$K33,,,1)*(9/5)+$C$14),"-")</f>
        <v>82.22</v>
      </c>
      <c r="EZ33" s="101">
        <f t="shared" si="114"/>
        <v>26</v>
      </c>
      <c r="FA33" s="101" t="str">
        <f t="shared" si="105"/>
        <v>KORD MR26!_12Z-GFS</v>
      </c>
      <c r="FB33" s="58">
        <f ca="1">IFERROR(IF($C$12="C",RTD("ice.xl",,"*H",FA33,$C$5,"D",$K33,,,1),RTD("ice.xl",,"*H",FA33,$C$5,"D",$K33,,,1)*(9/5)+$C$14),"-")</f>
        <v>83.966000000000008</v>
      </c>
      <c r="FC33" s="101">
        <f t="shared" si="106"/>
        <v>27</v>
      </c>
      <c r="FD33" s="101" t="str">
        <f t="shared" si="99"/>
        <v>KORD MR27!_12Z-GFS</v>
      </c>
      <c r="FE33" s="105">
        <f ca="1">IFERROR(IF($C$12="C",RTD("ice.xl",,"*H",FD33,$C$5,"D",$K33,,,1),RTD("ice.xl",,"*H",FD33,$C$5,"D",$K33,,,1)*(9/5)+$C$14),"-")</f>
        <v>77.828000000000003</v>
      </c>
      <c r="FH33" s="53">
        <f t="shared" si="235"/>
        <v>12</v>
      </c>
      <c r="FI33" s="53" t="str">
        <f t="shared" si="225"/>
        <v>KORD MR12!_18Z-GFS</v>
      </c>
      <c r="FJ33" s="108">
        <f ca="1">IFERROR(IF($C$12="C",RTD("ice.xl",,"*H",FI33,$C$5,"D",$K33,,,1),RTD("ice.xl",,"*H",FI33,$C$5,"D",$K33,,,1)*(9/5)+$C$14),"-")</f>
        <v>78.188000000000002</v>
      </c>
      <c r="FK33" s="101">
        <f t="shared" si="231"/>
        <v>13</v>
      </c>
      <c r="FL33" s="101" t="str">
        <f t="shared" si="218"/>
        <v>KORD MR13!_18Z-GFS</v>
      </c>
      <c r="FM33" s="58">
        <f ca="1">IFERROR(IF($C$12="C",RTD("ice.xl",,"*H",FL33,$C$5,"D",$K33,,,1),RTD("ice.xl",,"*H",FL33,$C$5,"D",$K33,,,1)*(9/5)+$C$14),"-")</f>
        <v>83.57</v>
      </c>
      <c r="FN33" s="101">
        <f t="shared" si="226"/>
        <v>14</v>
      </c>
      <c r="FO33" s="101" t="str">
        <f t="shared" si="213"/>
        <v>KORD MR14!_18Z-GFS</v>
      </c>
      <c r="FP33" s="58">
        <f ca="1">IFERROR(IF($C$12="C",RTD("ice.xl",,"*H",FO33,$C$5,"D",$K33,,,1),RTD("ice.xl",,"*H",FO33,$C$5,"D",$K33,,,1)*(9/5)+$C$14),"-")</f>
        <v>85.783999999999992</v>
      </c>
      <c r="FQ33" s="101">
        <f t="shared" si="214"/>
        <v>15</v>
      </c>
      <c r="FR33" s="101" t="str">
        <f t="shared" si="204"/>
        <v>KORD MR15!_18Z-GFS</v>
      </c>
      <c r="FS33" s="58">
        <f ca="1">IFERROR(IF($C$12="C",RTD("ice.xl",,"*H",FR33,$C$5,"D",$K33,,,1),RTD("ice.xl",,"*H",FR33,$C$5,"D",$K33,,,1)*(9/5)+$C$14),"-")</f>
        <v>85.658000000000001</v>
      </c>
      <c r="FT33" s="101">
        <f t="shared" si="205"/>
        <v>16</v>
      </c>
      <c r="FU33" s="101" t="str">
        <f t="shared" si="195"/>
        <v>KORD MR16!_18Z-GFS</v>
      </c>
      <c r="FV33" s="58">
        <f ca="1">IFERROR(IF($C$12="C",RTD("ice.xl",,"*H",FU33,$C$5,"D",$K33,,,1),RTD("ice.xl",,"*H",FU33,$C$5,"D",$K33,,,1)*(9/5)+$C$14),"-")</f>
        <v>86.018000000000001</v>
      </c>
      <c r="FW33" s="101">
        <f t="shared" si="196"/>
        <v>17</v>
      </c>
      <c r="FX33" s="101" t="str">
        <f t="shared" si="186"/>
        <v>KORD MR17!_18Z-GFS</v>
      </c>
      <c r="FY33" s="58">
        <f ca="1">IFERROR(IF($C$12="C",RTD("ice.xl",,"*H",FX33,$C$5,"D",$K33,,,1),RTD("ice.xl",,"*H",FX33,$C$5,"D",$K33,,,1)*(9/5)+$C$14),"-")</f>
        <v>91.183999999999997</v>
      </c>
      <c r="FZ33" s="101">
        <f t="shared" si="187"/>
        <v>18</v>
      </c>
      <c r="GA33" s="101" t="str">
        <f t="shared" si="177"/>
        <v>KORD MR18!_18Z-GFS</v>
      </c>
      <c r="GB33" s="58">
        <f ca="1">IFERROR(IF($C$12="C",RTD("ice.xl",,"*H",GA33,$C$5,"D",$K33,,,1),RTD("ice.xl",,"*H",GA33,$C$5,"D",$K33,,,1)*(9/5)+$C$14),"-")</f>
        <v>83.786000000000001</v>
      </c>
      <c r="GC33" s="101">
        <f t="shared" si="178"/>
        <v>19</v>
      </c>
      <c r="GD33" s="101" t="str">
        <f t="shared" si="168"/>
        <v>KORD MR19!_18Z-GFS</v>
      </c>
      <c r="GE33" s="58">
        <f ca="1">IFERROR(IF($C$12="C",RTD("ice.xl",,"*H",GD33,$C$5,"D",$K33,,,1),RTD("ice.xl",,"*H",GD33,$C$5,"D",$K33,,,1)*(9/5)+$C$14),"-")</f>
        <v>79.304000000000002</v>
      </c>
      <c r="GF33" s="101">
        <f t="shared" si="169"/>
        <v>20</v>
      </c>
      <c r="GG33" s="101" t="str">
        <f t="shared" si="159"/>
        <v>KORD MR20!_18Z-GFS</v>
      </c>
      <c r="GH33" s="58">
        <f ca="1">IFERROR(IF($C$12="C",RTD("ice.xl",,"*H",GG33,$C$5,"D",$K33,,,1),RTD("ice.xl",,"*H",GG33,$C$5,"D",$K33,,,1)*(9/5)+$C$14),"-")</f>
        <v>88.051999999999992</v>
      </c>
      <c r="GI33" s="101">
        <f t="shared" si="160"/>
        <v>21</v>
      </c>
      <c r="GJ33" s="101" t="str">
        <f t="shared" si="150"/>
        <v>KORD MR21!_18Z-GFS</v>
      </c>
      <c r="GK33" s="58">
        <f ca="1">IFERROR(IF($C$12="C",RTD("ice.xl",,"*H",GJ33,$C$5,"D",$K33,,,1),RTD("ice.xl",,"*H",GJ33,$C$5,"D",$K33,,,1)*(9/5)+$C$14),"-")</f>
        <v>80.06</v>
      </c>
      <c r="GL33" s="101">
        <f t="shared" si="151"/>
        <v>22</v>
      </c>
      <c r="GM33" s="101" t="str">
        <f t="shared" si="141"/>
        <v>KORD MR22!_18Z-GFS</v>
      </c>
      <c r="GN33" s="58">
        <f ca="1">IFERROR(IF($C$12="C",RTD("ice.xl",,"*H",GM33,$C$5,"D",$K33,,,1),RTD("ice.xl",,"*H",GM33,$C$5,"D",$K33,,,1)*(9/5)+$C$14),"-")</f>
        <v>73.436000000000007</v>
      </c>
      <c r="GO33" s="101">
        <f t="shared" si="142"/>
        <v>23</v>
      </c>
      <c r="GP33" s="101" t="str">
        <f t="shared" si="132"/>
        <v>KORD MR23!_18Z-GFS</v>
      </c>
      <c r="GQ33" s="58">
        <f ca="1">IFERROR(IF($C$12="C",RTD("ice.xl",,"*H",GP33,$C$5,"D",$K33,,,1),RTD("ice.xl",,"*H",GP33,$C$5,"D",$K33,,,1)*(9/5)+$C$14),"-")</f>
        <v>80.635999999999996</v>
      </c>
      <c r="GR33" s="101">
        <f t="shared" si="133"/>
        <v>24</v>
      </c>
      <c r="GS33" s="101" t="str">
        <f t="shared" si="123"/>
        <v>KORD MR24!_18Z-GFS</v>
      </c>
      <c r="GT33" s="58">
        <f ca="1">IFERROR(IF($C$12="C",RTD("ice.xl",,"*H",GS33,$C$5,"D",$K33,,,1),RTD("ice.xl",,"*H",GS33,$C$5,"D",$K33,,,1)*(9/5)+$C$14),"-")</f>
        <v>93.415999999999997</v>
      </c>
      <c r="GU33" s="101">
        <f t="shared" si="124"/>
        <v>25</v>
      </c>
      <c r="GV33" s="101" t="str">
        <f t="shared" si="115"/>
        <v>KORD MR25!_18Z-GFS</v>
      </c>
      <c r="GW33" s="58">
        <f ca="1">IFERROR(IF($C$12="C",RTD("ice.xl",,"*H",GV33,$C$5,"D",$K33,,,1),RTD("ice.xl",,"*H",GV33,$C$5,"D",$K33,,,1)*(9/5)+$C$14),"-")</f>
        <v>92.677999999999997</v>
      </c>
      <c r="GX33" s="101">
        <f t="shared" si="116"/>
        <v>26</v>
      </c>
      <c r="GY33" s="101" t="str">
        <f t="shared" si="107"/>
        <v>KORD MR26!_18Z-GFS</v>
      </c>
      <c r="GZ33" s="58">
        <f ca="1">IFERROR(IF($C$12="C",RTD("ice.xl",,"*H",GY33,$C$5,"D",$K33,,,1),RTD("ice.xl",,"*H",GY33,$C$5,"D",$K33,,,1)*(9/5)+$C$14),"-")</f>
        <v>84.596000000000004</v>
      </c>
      <c r="HA33" s="101">
        <f t="shared" si="108"/>
        <v>27</v>
      </c>
      <c r="HB33" s="101" t="str">
        <f t="shared" si="100"/>
        <v>KORD MR27!_18Z-GFS</v>
      </c>
      <c r="HC33" s="105">
        <f ca="1">IFERROR(IF($C$12="C",RTD("ice.xl",,"*H",HB33,$C$5,"D",$K33,,,1),RTD("ice.xl",,"*H",HB33,$C$5,"D",$K33,,,1)*(9/5)+$C$14),"-")</f>
        <v>82.652000000000001</v>
      </c>
    </row>
    <row r="34" spans="6:211" x14ac:dyDescent="0.35">
      <c r="F34" s="27">
        <v>13</v>
      </c>
      <c r="G34" s="27">
        <f t="shared" si="227"/>
        <v>1</v>
      </c>
      <c r="H34" s="131">
        <f ca="1">RTD("ice.xl", , "*H",$C$4,$L$4, "D",$K34, , , -1)</f>
        <v>28.808299999999999</v>
      </c>
      <c r="I34" s="18"/>
      <c r="J34" s="56"/>
      <c r="K34" s="163">
        <f t="shared" ca="1" si="95"/>
        <v>44779</v>
      </c>
      <c r="L34" s="356">
        <f t="shared" ca="1" si="96"/>
        <v>83.854939999999999</v>
      </c>
      <c r="N34" s="53">
        <f t="shared" si="232"/>
        <v>13</v>
      </c>
      <c r="O34" s="358" t="str">
        <f t="shared" si="219"/>
        <v>KORD MR13!_00Z-GFS</v>
      </c>
      <c r="P34" s="108">
        <f ca="1">IFERROR(IF($C$12="C",RTD("ice.xl",,"*H",O34,$C$5,"D",$K34,,,1),RTD("ice.xl",,"*H",O34,$C$5,"D",$K34,,,1)*(9/5)+$C$14),"-")</f>
        <v>82.831999999999994</v>
      </c>
      <c r="Q34" s="101">
        <f t="shared" si="228"/>
        <v>14</v>
      </c>
      <c r="R34" s="101" t="str">
        <f t="shared" si="215"/>
        <v>KORD MR14!_00Z-GFS</v>
      </c>
      <c r="S34" s="58">
        <f ca="1">IFERROR(IF($C$12="C",RTD("ice.xl",,"*H",R34,$C$5,"D",$K34,,,1),RTD("ice.xl",,"*H",R34,$C$5,"D",$K34,,,1)*(9/5)+$C$14),"-")</f>
        <v>82.688000000000002</v>
      </c>
      <c r="T34" s="101">
        <f t="shared" si="220"/>
        <v>15</v>
      </c>
      <c r="U34" s="101" t="str">
        <f t="shared" si="207"/>
        <v>KORD MR15!_00Z-GFS</v>
      </c>
      <c r="V34" s="58">
        <f ca="1">IFERROR(IF($C$12="C",RTD("ice.xl",,"*H",U34,$C$5,"D",$K34,,,1),RTD("ice.xl",,"*H",U34,$C$5,"D",$K34,,,1)*(9/5)+$C$14),"-")</f>
        <v>83.228000000000009</v>
      </c>
      <c r="W34" s="101">
        <f t="shared" si="208"/>
        <v>16</v>
      </c>
      <c r="X34" s="101" t="str">
        <f t="shared" si="198"/>
        <v>KORD MR16!_00Z-GFS</v>
      </c>
      <c r="Y34" s="58">
        <f ca="1">IFERROR(IF($C$12="C",RTD("ice.xl",,"*H",X34,$C$5,"D",$K34,,,1),RTD("ice.xl",,"*H",X34,$C$5,"D",$K34,,,1)*(9/5)+$C$14),"-")</f>
        <v>83.533999999999992</v>
      </c>
      <c r="Z34" s="101">
        <f t="shared" si="199"/>
        <v>17</v>
      </c>
      <c r="AA34" s="101" t="str">
        <f t="shared" si="189"/>
        <v>KORD MR17!_00Z-GFS</v>
      </c>
      <c r="AB34" s="58">
        <f ca="1">IFERROR(IF($C$12="C",RTD("ice.xl",,"*H",AA34,$C$5,"D",$K34,,,1),RTD("ice.xl",,"*H",AA34,$C$5,"D",$K34,,,1)*(9/5)+$C$14),"-")</f>
        <v>83.012</v>
      </c>
      <c r="AC34" s="101">
        <f t="shared" si="190"/>
        <v>18</v>
      </c>
      <c r="AD34" s="101" t="str">
        <f t="shared" si="180"/>
        <v>KORD MR18!_00Z-GFS</v>
      </c>
      <c r="AE34" s="58">
        <f ca="1">IFERROR(IF($C$12="C",RTD("ice.xl",,"*H",AD34,$C$5,"D",$K34,,,1),RTD("ice.xl",,"*H",AD34,$C$5,"D",$K34,,,1)*(9/5)+$C$14),"-")</f>
        <v>81.355999999999995</v>
      </c>
      <c r="AF34" s="101">
        <f t="shared" si="181"/>
        <v>19</v>
      </c>
      <c r="AG34" s="101" t="str">
        <f t="shared" si="171"/>
        <v>KORD MR19!_00Z-GFS</v>
      </c>
      <c r="AH34" s="58">
        <f ca="1">IFERROR(IF($C$12="C",RTD("ice.xl",,"*H",AG34,$C$5,"D",$K34,,,1),RTD("ice.xl",,"*H",AG34,$C$5,"D",$K34,,,1)*(9/5)+$C$14),"-")</f>
        <v>76.352000000000004</v>
      </c>
      <c r="AI34" s="101">
        <f t="shared" si="172"/>
        <v>20</v>
      </c>
      <c r="AJ34" s="101" t="str">
        <f t="shared" si="162"/>
        <v>KORD MR20!_00Z-GFS</v>
      </c>
      <c r="AK34" s="58">
        <f ca="1">IFERROR(IF($C$12="C",RTD("ice.xl",,"*H",AJ34,$C$5,"D",$K34,,,1),RTD("ice.xl",,"*H",AJ34,$C$5,"D",$K34,,,1)*(9/5)+$C$14),"-")</f>
        <v>89.78</v>
      </c>
      <c r="AL34" s="101">
        <f t="shared" si="163"/>
        <v>21</v>
      </c>
      <c r="AM34" s="101" t="str">
        <f t="shared" si="153"/>
        <v>KORD MR21!_00Z-GFS</v>
      </c>
      <c r="AN34" s="58">
        <f ca="1">IFERROR(IF($C$12="C",RTD("ice.xl",,"*H",AM34,$C$5,"D",$K34,,,1),RTD("ice.xl",,"*H",AM34,$C$5,"D",$K34,,,1)*(9/5)+$C$14),"-")</f>
        <v>71.996000000000009</v>
      </c>
      <c r="AO34" s="101">
        <f t="shared" si="154"/>
        <v>22</v>
      </c>
      <c r="AP34" s="101" t="str">
        <f t="shared" si="144"/>
        <v>KORD MR22!_00Z-GFS</v>
      </c>
      <c r="AQ34" s="58">
        <f ca="1">IFERROR(IF($C$12="C",RTD("ice.xl",,"*H",AP34,$C$5,"D",$K34,,,1),RTD("ice.xl",,"*H",AP34,$C$5,"D",$K34,,,1)*(9/5)+$C$14),"-")</f>
        <v>72.823999999999998</v>
      </c>
      <c r="AR34" s="101">
        <f t="shared" si="145"/>
        <v>23</v>
      </c>
      <c r="AS34" s="101" t="str">
        <f t="shared" si="135"/>
        <v>KORD MR23!_00Z-GFS</v>
      </c>
      <c r="AT34" s="58">
        <f ca="1">IFERROR(IF($C$12="C",RTD("ice.xl",,"*H",AS34,$C$5,"D",$K34,,,1),RTD("ice.xl",,"*H",AS34,$C$5,"D",$K34,,,1)*(9/5)+$C$14),"-")</f>
        <v>81.355999999999995</v>
      </c>
      <c r="AU34" s="101">
        <f t="shared" si="136"/>
        <v>24</v>
      </c>
      <c r="AV34" s="101" t="str">
        <f t="shared" si="126"/>
        <v>KORD MR24!_00Z-GFS</v>
      </c>
      <c r="AW34" s="58">
        <f ca="1">IFERROR(IF($C$12="C",RTD("ice.xl",,"*H",AV34,$C$5,"D",$K34,,,1),RTD("ice.xl",,"*H",AV34,$C$5,"D",$K34,,,1)*(9/5)+$C$14),"-")</f>
        <v>85.171999999999997</v>
      </c>
      <c r="AX34" s="101">
        <f t="shared" si="127"/>
        <v>25</v>
      </c>
      <c r="AY34" s="101" t="str">
        <f t="shared" si="117"/>
        <v>KORD MR25!_00Z-GFS</v>
      </c>
      <c r="AZ34" s="58">
        <f ca="1">IFERROR(IF($C$12="C",RTD("ice.xl",,"*H",AY34,$C$5,"D",$K34,,,1),RTD("ice.xl",,"*H",AY34,$C$5,"D",$K34,,,1)*(9/5)+$C$14),"-")</f>
        <v>81.463999999999999</v>
      </c>
      <c r="BA34" s="101">
        <f t="shared" si="118"/>
        <v>26</v>
      </c>
      <c r="BB34" s="101" t="str">
        <f t="shared" si="109"/>
        <v>KORD MR26!_00Z-GFS</v>
      </c>
      <c r="BC34" s="58">
        <f ca="1">IFERROR(IF($C$12="C",RTD("ice.xl",,"*H",BB34,$C$5,"D",$K34,,,1),RTD("ice.xl",,"*H",BB34,$C$5,"D",$K34,,,1)*(9/5)+$C$14),"-")</f>
        <v>74.048000000000002</v>
      </c>
      <c r="BD34" s="101">
        <f t="shared" si="110"/>
        <v>27</v>
      </c>
      <c r="BE34" s="101" t="str">
        <f t="shared" si="101"/>
        <v>KORD MR27!_00Z-GFS</v>
      </c>
      <c r="BF34" s="58">
        <f ca="1">IFERROR(IF($C$12="C",RTD("ice.xl",,"*H",BE34,$C$5,"D",$K34,,,1),RTD("ice.xl",,"*H",BE34,$C$5,"D",$K34,,,1)*(9/5)+$C$14),"-")</f>
        <v>69.007999999999996</v>
      </c>
      <c r="BG34" s="101">
        <f t="shared" si="102"/>
        <v>28</v>
      </c>
      <c r="BH34" s="101" t="str">
        <f t="shared" si="97"/>
        <v>KORD MR28!_00Z-GFS</v>
      </c>
      <c r="BI34" s="105">
        <f ca="1">IFERROR(IF($C$12="C",RTD("ice.xl",,"*H",BH34,$C$5,"D",$K34,,,1),RTD("ice.xl",,"*H",BH34,$C$5,"D",$K34,,,1)*(9/5)+$C$14),"-")</f>
        <v>86.647999999999996</v>
      </c>
      <c r="BL34" s="53">
        <f t="shared" si="233"/>
        <v>13</v>
      </c>
      <c r="BM34" s="53" t="str">
        <f t="shared" si="221"/>
        <v>KORD MR13!_06Z-GFS</v>
      </c>
      <c r="BN34" s="108">
        <f ca="1">IFERROR(IF($C$12="C",RTD("ice.xl",,"*H",BM34,$C$5,"D",$K34,,,1),RTD("ice.xl",,"*H",BM34,$C$5,"D",$K34,,,1)*(9/5)+$C$14),"-")</f>
        <v>83.335999999999999</v>
      </c>
      <c r="BO34" s="101">
        <f t="shared" si="229"/>
        <v>14</v>
      </c>
      <c r="BP34" s="101" t="str">
        <f t="shared" si="216"/>
        <v>KORD MR14!_06Z-GFS</v>
      </c>
      <c r="BQ34" s="58">
        <f ca="1">IFERROR(IF($C$12="C",RTD("ice.xl",,"*H",BP34,$C$5,"D",$K34,,,1),RTD("ice.xl",,"*H",BP34,$C$5,"D",$K34,,,1)*(9/5)+$C$14),"-")</f>
        <v>83.192000000000007</v>
      </c>
      <c r="BR34" s="101">
        <f t="shared" si="222"/>
        <v>15</v>
      </c>
      <c r="BS34" s="101" t="str">
        <f t="shared" si="209"/>
        <v>KORD MR15!_06Z-GFS</v>
      </c>
      <c r="BT34" s="58">
        <f ca="1">IFERROR(IF($C$12="C",RTD("ice.xl",,"*H",BS34,$C$5,"D",$K34,,,1),RTD("ice.xl",,"*H",BS34,$C$5,"D",$K34,,,1)*(9/5)+$C$14),"-")</f>
        <v>83.084000000000003</v>
      </c>
      <c r="BU34" s="101">
        <f t="shared" si="210"/>
        <v>16</v>
      </c>
      <c r="BV34" s="101" t="str">
        <f t="shared" si="200"/>
        <v>KORD MR16!_06Z-GFS</v>
      </c>
      <c r="BW34" s="58">
        <f ca="1">IFERROR(IF($C$12="C",RTD("ice.xl",,"*H",BV34,$C$5,"D",$K34,,,1),RTD("ice.xl",,"*H",BV34,$C$5,"D",$K34,,,1)*(9/5)+$C$14),"-")</f>
        <v>82.831999999999994</v>
      </c>
      <c r="BX34" s="101">
        <f t="shared" si="201"/>
        <v>17</v>
      </c>
      <c r="BY34" s="101" t="str">
        <f t="shared" si="191"/>
        <v>KORD MR17!_06Z-GFS</v>
      </c>
      <c r="BZ34" s="58">
        <f ca="1">IFERROR(IF($C$12="C",RTD("ice.xl",,"*H",BY34,$C$5,"D",$K34,,,1),RTD("ice.xl",,"*H",BY34,$C$5,"D",$K34,,,1)*(9/5)+$C$14),"-")</f>
        <v>83.66</v>
      </c>
      <c r="CA34" s="101">
        <f t="shared" si="192"/>
        <v>18</v>
      </c>
      <c r="CB34" s="101" t="str">
        <f t="shared" si="182"/>
        <v>KORD MR18!_06Z-GFS</v>
      </c>
      <c r="CC34" s="58">
        <f ca="1">IFERROR(IF($C$12="C",RTD("ice.xl",,"*H",CB34,$C$5,"D",$K34,,,1),RTD("ice.xl",,"*H",CB34,$C$5,"D",$K34,,,1)*(9/5)+$C$14),"-")</f>
        <v>81.95</v>
      </c>
      <c r="CD34" s="101">
        <f t="shared" si="183"/>
        <v>19</v>
      </c>
      <c r="CE34" s="101" t="str">
        <f t="shared" si="173"/>
        <v>KORD MR19!_06Z-GFS</v>
      </c>
      <c r="CF34" s="58">
        <f ca="1">IFERROR(IF($C$12="C",RTD("ice.xl",,"*H",CE34,$C$5,"D",$K34,,,1),RTD("ice.xl",,"*H",CE34,$C$5,"D",$K34,,,1)*(9/5)+$C$14),"-")</f>
        <v>76.91</v>
      </c>
      <c r="CG34" s="101">
        <f t="shared" si="174"/>
        <v>20</v>
      </c>
      <c r="CH34" s="101" t="str">
        <f t="shared" si="164"/>
        <v>KORD MR20!_06Z-GFS</v>
      </c>
      <c r="CI34" s="58">
        <f ca="1">IFERROR(IF($C$12="C",RTD("ice.xl",,"*H",CH34,$C$5,"D",$K34,,,1),RTD("ice.xl",,"*H",CH34,$C$5,"D",$K34,,,1)*(9/5)+$C$14),"-")</f>
        <v>86.504000000000005</v>
      </c>
      <c r="CJ34" s="101">
        <f t="shared" si="165"/>
        <v>21</v>
      </c>
      <c r="CK34" s="101" t="str">
        <f t="shared" si="155"/>
        <v>KORD MR21!_06Z-GFS</v>
      </c>
      <c r="CL34" s="58">
        <f ca="1">IFERROR(IF($C$12="C",RTD("ice.xl",,"*H",CK34,$C$5,"D",$K34,,,1),RTD("ice.xl",,"*H",CK34,$C$5,"D",$K34,,,1)*(9/5)+$C$14),"-")</f>
        <v>77.144000000000005</v>
      </c>
      <c r="CM34" s="101">
        <f t="shared" si="156"/>
        <v>22</v>
      </c>
      <c r="CN34" s="101" t="str">
        <f t="shared" si="146"/>
        <v>KORD MR22!_06Z-GFS</v>
      </c>
      <c r="CO34" s="58">
        <f ca="1">IFERROR(IF($C$12="C",RTD("ice.xl",,"*H",CN34,$C$5,"D",$K34,,,1),RTD("ice.xl",,"*H",CN34,$C$5,"D",$K34,,,1)*(9/5)+$C$14),"-")</f>
        <v>70.592000000000013</v>
      </c>
      <c r="CP34" s="101">
        <f t="shared" si="147"/>
        <v>23</v>
      </c>
      <c r="CQ34" s="101" t="str">
        <f t="shared" si="137"/>
        <v>KORD MR23!_06Z-GFS</v>
      </c>
      <c r="CR34" s="58">
        <f ca="1">IFERROR(IF($C$12="C",RTD("ice.xl",,"*H",CQ34,$C$5,"D",$K34,,,1),RTD("ice.xl",,"*H",CQ34,$C$5,"D",$K34,,,1)*(9/5)+$C$14),"-")</f>
        <v>87.007999999999996</v>
      </c>
      <c r="CS34" s="101">
        <f t="shared" si="138"/>
        <v>24</v>
      </c>
      <c r="CT34" s="101" t="str">
        <f t="shared" si="128"/>
        <v>KORD MR24!_06Z-GFS</v>
      </c>
      <c r="CU34" s="58">
        <f ca="1">IFERROR(IF($C$12="C",RTD("ice.xl",,"*H",CT34,$C$5,"D",$K34,,,1),RTD("ice.xl",,"*H",CT34,$C$5,"D",$K34,,,1)*(9/5)+$C$14),"-")</f>
        <v>81.427999999999997</v>
      </c>
      <c r="CV34" s="101">
        <f t="shared" si="129"/>
        <v>25</v>
      </c>
      <c r="CW34" s="101" t="str">
        <f t="shared" si="119"/>
        <v>KORD MR25!_06Z-GFS</v>
      </c>
      <c r="CX34" s="58">
        <f ca="1">IFERROR(IF($C$12="C",RTD("ice.xl",,"*H",CW34,$C$5,"D",$K34,,,1),RTD("ice.xl",,"*H",CW34,$C$5,"D",$K34,,,1)*(9/5)+$C$14),"-")</f>
        <v>89.384</v>
      </c>
      <c r="CY34" s="101">
        <f t="shared" si="120"/>
        <v>26</v>
      </c>
      <c r="CZ34" s="101" t="str">
        <f t="shared" si="111"/>
        <v>KORD MR26!_06Z-GFS</v>
      </c>
      <c r="DA34" s="58">
        <f ca="1">IFERROR(IF($C$12="C",RTD("ice.xl",,"*H",CZ34,$C$5,"D",$K34,,,1),RTD("ice.xl",,"*H",CZ34,$C$5,"D",$K34,,,1)*(9/5)+$C$14),"-")</f>
        <v>75.56</v>
      </c>
      <c r="DB34" s="101">
        <f t="shared" si="112"/>
        <v>27</v>
      </c>
      <c r="DC34" s="101" t="str">
        <f t="shared" si="103"/>
        <v>KORD MR27!_06Z-GFS</v>
      </c>
      <c r="DD34" s="58">
        <f ca="1">IFERROR(IF($C$12="C",RTD("ice.xl",,"*H",DC34,$C$5,"D",$K34,,,1),RTD("ice.xl",,"*H",DC34,$C$5,"D",$K34,,,1)*(9/5)+$C$14),"-")</f>
        <v>87.043999999999997</v>
      </c>
      <c r="DE34" s="101">
        <f t="shared" si="104"/>
        <v>28</v>
      </c>
      <c r="DF34" s="101" t="str">
        <f t="shared" si="98"/>
        <v>KORD MR28!_06Z-GFS</v>
      </c>
      <c r="DG34" s="105">
        <f ca="1">IFERROR(IF($C$12="C",RTD("ice.xl",,"*H",DF34,$C$5,"D",$K34,,,1),RTD("ice.xl",,"*H",DF34,$C$5,"D",$K34,,,1)*(9/5)+$C$14),"-")</f>
        <v>78.656000000000006</v>
      </c>
      <c r="DJ34" s="53">
        <f t="shared" si="234"/>
        <v>13</v>
      </c>
      <c r="DK34" s="53" t="str">
        <f t="shared" si="223"/>
        <v>KORD MR13!_12Z-GFS</v>
      </c>
      <c r="DL34" s="108">
        <f ca="1">IFERROR(IF($C$12="C",RTD("ice.xl",,"*H",DK34,$C$5,"D",$K34,,,1),RTD("ice.xl",,"*H",DK34,$C$5,"D",$K34,,,1)*(9/5)+$C$14),"-")</f>
        <v>84.164000000000001</v>
      </c>
      <c r="DM34" s="101">
        <f t="shared" si="230"/>
        <v>14</v>
      </c>
      <c r="DN34" s="101" t="str">
        <f t="shared" si="217"/>
        <v>KORD MR14!_12Z-GFS</v>
      </c>
      <c r="DO34" s="58">
        <f ca="1">IFERROR(IF($C$12="C",RTD("ice.xl",,"*H",DN34,$C$5,"D",$K34,,,1),RTD("ice.xl",,"*H",DN34,$C$5,"D",$K34,,,1)*(9/5)+$C$14),"-")</f>
        <v>83.408000000000001</v>
      </c>
      <c r="DP34" s="101">
        <f t="shared" si="224"/>
        <v>15</v>
      </c>
      <c r="DQ34" s="101" t="str">
        <f t="shared" si="211"/>
        <v>KORD MR15!_12Z-GFS</v>
      </c>
      <c r="DR34" s="58">
        <f ca="1">IFERROR(IF($C$12="C",RTD("ice.xl",,"*H",DQ34,$C$5,"D",$K34,,,1),RTD("ice.xl",,"*H",DQ34,$C$5,"D",$K34,,,1)*(9/5)+$C$14),"-")</f>
        <v>83.335999999999999</v>
      </c>
      <c r="DS34" s="101">
        <f t="shared" si="212"/>
        <v>16</v>
      </c>
      <c r="DT34" s="101" t="str">
        <f t="shared" si="202"/>
        <v>KORD MR16!_12Z-GFS</v>
      </c>
      <c r="DU34" s="58">
        <f ca="1">IFERROR(IF($C$12="C",RTD("ice.xl",,"*H",DT34,$C$5,"D",$K34,,,1),RTD("ice.xl",,"*H",DT34,$C$5,"D",$K34,,,1)*(9/5)+$C$14),"-")</f>
        <v>82.382000000000005</v>
      </c>
      <c r="DV34" s="101">
        <f t="shared" si="203"/>
        <v>17</v>
      </c>
      <c r="DW34" s="101" t="str">
        <f t="shared" si="193"/>
        <v>KORD MR17!_12Z-GFS</v>
      </c>
      <c r="DX34" s="58">
        <f ca="1">IFERROR(IF($C$12="C",RTD("ice.xl",,"*H",DW34,$C$5,"D",$K34,,,1),RTD("ice.xl",,"*H",DW34,$C$5,"D",$K34,,,1)*(9/5)+$C$14),"-")</f>
        <v>83.26400000000001</v>
      </c>
      <c r="DY34" s="101">
        <f t="shared" si="194"/>
        <v>18</v>
      </c>
      <c r="DZ34" s="101" t="str">
        <f t="shared" si="184"/>
        <v>KORD MR18!_12Z-GFS</v>
      </c>
      <c r="EA34" s="58">
        <f ca="1">IFERROR(IF($C$12="C",RTD("ice.xl",,"*H",DZ34,$C$5,"D",$K34,,,1),RTD("ice.xl",,"*H",DZ34,$C$5,"D",$K34,,,1)*(9/5)+$C$14),"-")</f>
        <v>84.02</v>
      </c>
      <c r="EB34" s="101">
        <f t="shared" si="185"/>
        <v>19</v>
      </c>
      <c r="EC34" s="101" t="str">
        <f t="shared" si="175"/>
        <v>KORD MR19!_12Z-GFS</v>
      </c>
      <c r="ED34" s="58">
        <f ca="1">IFERROR(IF($C$12="C",RTD("ice.xl",,"*H",EC34,$C$5,"D",$K34,,,1),RTD("ice.xl",,"*H",EC34,$C$5,"D",$K34,,,1)*(9/5)+$C$14),"-")</f>
        <v>79.322000000000003</v>
      </c>
      <c r="EE34" s="101">
        <f t="shared" si="176"/>
        <v>20</v>
      </c>
      <c r="EF34" s="101" t="str">
        <f t="shared" si="166"/>
        <v>KORD MR20!_12Z-GFS</v>
      </c>
      <c r="EG34" s="58">
        <f ca="1">IFERROR(IF($C$12="C",RTD("ice.xl",,"*H",EF34,$C$5,"D",$K34,,,1),RTD("ice.xl",,"*H",EF34,$C$5,"D",$K34,,,1)*(9/5)+$C$14),"-")</f>
        <v>78.02600000000001</v>
      </c>
      <c r="EH34" s="101">
        <f t="shared" si="167"/>
        <v>21</v>
      </c>
      <c r="EI34" s="101" t="str">
        <f t="shared" si="157"/>
        <v>KORD MR21!_12Z-GFS</v>
      </c>
      <c r="EJ34" s="58">
        <f ca="1">IFERROR(IF($C$12="C",RTD("ice.xl",,"*H",EI34,$C$5,"D",$K34,,,1),RTD("ice.xl",,"*H",EI34,$C$5,"D",$K34,,,1)*(9/5)+$C$14),"-")</f>
        <v>86.431999999999988</v>
      </c>
      <c r="EK34" s="101">
        <f t="shared" si="158"/>
        <v>22</v>
      </c>
      <c r="EL34" s="101" t="str">
        <f t="shared" si="148"/>
        <v>KORD MR22!_12Z-GFS</v>
      </c>
      <c r="EM34" s="58">
        <f ca="1">IFERROR(IF($C$12="C",RTD("ice.xl",,"*H",EL34,$C$5,"D",$K34,,,1),RTD("ice.xl",,"*H",EL34,$C$5,"D",$K34,,,1)*(9/5)+$C$14),"-")</f>
        <v>76.568000000000012</v>
      </c>
      <c r="EN34" s="101">
        <f t="shared" si="149"/>
        <v>23</v>
      </c>
      <c r="EO34" s="101" t="str">
        <f t="shared" si="139"/>
        <v>KORD MR23!_12Z-GFS</v>
      </c>
      <c r="EP34" s="58">
        <f ca="1">IFERROR(IF($C$12="C",RTD("ice.xl",,"*H",EO34,$C$5,"D",$K34,,,1),RTD("ice.xl",,"*H",EO34,$C$5,"D",$K34,,,1)*(9/5)+$C$14),"-")</f>
        <v>84.524000000000001</v>
      </c>
      <c r="EQ34" s="101">
        <f t="shared" si="140"/>
        <v>24</v>
      </c>
      <c r="ER34" s="101" t="str">
        <f t="shared" si="130"/>
        <v>KORD MR24!_12Z-GFS</v>
      </c>
      <c r="ES34" s="58">
        <f ca="1">IFERROR(IF($C$12="C",RTD("ice.xl",,"*H",ER34,$C$5,"D",$K34,,,1),RTD("ice.xl",,"*H",ER34,$C$5,"D",$K34,,,1)*(9/5)+$C$14),"-")</f>
        <v>88.88</v>
      </c>
      <c r="ET34" s="101">
        <f t="shared" si="131"/>
        <v>25</v>
      </c>
      <c r="EU34" s="101" t="str">
        <f t="shared" si="121"/>
        <v>KORD MR25!_12Z-GFS</v>
      </c>
      <c r="EV34" s="58">
        <f ca="1">IFERROR(IF($C$12="C",RTD("ice.xl",,"*H",EU34,$C$5,"D",$K34,,,1),RTD("ice.xl",,"*H",EU34,$C$5,"D",$K34,,,1)*(9/5)+$C$14),"-")</f>
        <v>84.00200000000001</v>
      </c>
      <c r="EW34" s="101">
        <f t="shared" si="122"/>
        <v>26</v>
      </c>
      <c r="EX34" s="101" t="str">
        <f t="shared" si="113"/>
        <v>KORD MR26!_12Z-GFS</v>
      </c>
      <c r="EY34" s="58">
        <f ca="1">IFERROR(IF($C$12="C",RTD("ice.xl",,"*H",EX34,$C$5,"D",$K34,,,1),RTD("ice.xl",,"*H",EX34,$C$5,"D",$K34,,,1)*(9/5)+$C$14),"-")</f>
        <v>82.147999999999996</v>
      </c>
      <c r="EZ34" s="101">
        <f t="shared" si="114"/>
        <v>27</v>
      </c>
      <c r="FA34" s="101" t="str">
        <f t="shared" si="105"/>
        <v>KORD MR27!_12Z-GFS</v>
      </c>
      <c r="FB34" s="58">
        <f ca="1">IFERROR(IF($C$12="C",RTD("ice.xl",,"*H",FA34,$C$5,"D",$K34,,,1),RTD("ice.xl",,"*H",FA34,$C$5,"D",$K34,,,1)*(9/5)+$C$14),"-")</f>
        <v>75.830000000000013</v>
      </c>
      <c r="FC34" s="101">
        <f t="shared" si="106"/>
        <v>28</v>
      </c>
      <c r="FD34" s="101" t="str">
        <f t="shared" si="99"/>
        <v>KORD MR28!_12Z-GFS</v>
      </c>
      <c r="FE34" s="105">
        <f ca="1">IFERROR(IF($C$12="C",RTD("ice.xl",,"*H",FD34,$C$5,"D",$K34,,,1),RTD("ice.xl",,"*H",FD34,$C$5,"D",$K34,,,1)*(9/5)+$C$14),"-")</f>
        <v>75.632000000000005</v>
      </c>
      <c r="FH34" s="53">
        <f t="shared" si="235"/>
        <v>13</v>
      </c>
      <c r="FI34" s="53" t="str">
        <f t="shared" si="225"/>
        <v>KORD MR13!_18Z-GFS</v>
      </c>
      <c r="FJ34" s="108">
        <f ca="1">IFERROR(IF($C$12="C",RTD("ice.xl",,"*H",FI34,$C$5,"D",$K34,,,1),RTD("ice.xl",,"*H",FI34,$C$5,"D",$K34,,,1)*(9/5)+$C$14),"-")</f>
        <v>83.084000000000003</v>
      </c>
      <c r="FK34" s="101">
        <f t="shared" si="231"/>
        <v>14</v>
      </c>
      <c r="FL34" s="101" t="str">
        <f t="shared" si="218"/>
        <v>KORD MR14!_18Z-GFS</v>
      </c>
      <c r="FM34" s="58">
        <f ca="1">IFERROR(IF($C$12="C",RTD("ice.xl",,"*H",FL34,$C$5,"D",$K34,,,1),RTD("ice.xl",,"*H",FL34,$C$5,"D",$K34,,,1)*(9/5)+$C$14),"-")</f>
        <v>83.066000000000003</v>
      </c>
      <c r="FN34" s="101">
        <f t="shared" si="226"/>
        <v>15</v>
      </c>
      <c r="FO34" s="101" t="str">
        <f t="shared" si="213"/>
        <v>KORD MR15!_18Z-GFS</v>
      </c>
      <c r="FP34" s="58">
        <f ca="1">IFERROR(IF($C$12="C",RTD("ice.xl",,"*H",FO34,$C$5,"D",$K34,,,1),RTD("ice.xl",,"*H",FO34,$C$5,"D",$K34,,,1)*(9/5)+$C$14),"-")</f>
        <v>83.012</v>
      </c>
      <c r="FQ34" s="101">
        <f t="shared" si="214"/>
        <v>16</v>
      </c>
      <c r="FR34" s="101" t="str">
        <f t="shared" si="204"/>
        <v>KORD MR16!_18Z-GFS</v>
      </c>
      <c r="FS34" s="58">
        <f ca="1">IFERROR(IF($C$12="C",RTD("ice.xl",,"*H",FR34,$C$5,"D",$K34,,,1),RTD("ice.xl",,"*H",FR34,$C$5,"D",$K34,,,1)*(9/5)+$C$14),"-")</f>
        <v>83.300000000000011</v>
      </c>
      <c r="FT34" s="101">
        <f t="shared" si="205"/>
        <v>17</v>
      </c>
      <c r="FU34" s="101" t="str">
        <f t="shared" si="195"/>
        <v>KORD MR17!_18Z-GFS</v>
      </c>
      <c r="FV34" s="58">
        <f ca="1">IFERROR(IF($C$12="C",RTD("ice.xl",,"*H",FU34,$C$5,"D",$K34,,,1),RTD("ice.xl",,"*H",FU34,$C$5,"D",$K34,,,1)*(9/5)+$C$14),"-")</f>
        <v>82.85</v>
      </c>
      <c r="FW34" s="101">
        <f t="shared" si="196"/>
        <v>18</v>
      </c>
      <c r="FX34" s="101" t="str">
        <f t="shared" si="186"/>
        <v>KORD MR18!_18Z-GFS</v>
      </c>
      <c r="FY34" s="58">
        <f ca="1">IFERROR(IF($C$12="C",RTD("ice.xl",,"*H",FX34,$C$5,"D",$K34,,,1),RTD("ice.xl",,"*H",FX34,$C$5,"D",$K34,,,1)*(9/5)+$C$14),"-")</f>
        <v>80.545999999999992</v>
      </c>
      <c r="FZ34" s="101">
        <f t="shared" si="187"/>
        <v>19</v>
      </c>
      <c r="GA34" s="101" t="str">
        <f t="shared" si="177"/>
        <v>KORD MR19!_18Z-GFS</v>
      </c>
      <c r="GB34" s="58">
        <f ca="1">IFERROR(IF($C$12="C",RTD("ice.xl",,"*H",GA34,$C$5,"D",$K34,,,1),RTD("ice.xl",,"*H",GA34,$C$5,"D",$K34,,,1)*(9/5)+$C$14),"-")</f>
        <v>78.926000000000002</v>
      </c>
      <c r="GC34" s="101">
        <f t="shared" si="178"/>
        <v>20</v>
      </c>
      <c r="GD34" s="101" t="str">
        <f t="shared" si="168"/>
        <v>KORD MR20!_18Z-GFS</v>
      </c>
      <c r="GE34" s="58">
        <f ca="1">IFERROR(IF($C$12="C",RTD("ice.xl",,"*H",GD34,$C$5,"D",$K34,,,1),RTD("ice.xl",,"*H",GD34,$C$5,"D",$K34,,,1)*(9/5)+$C$14),"-")</f>
        <v>85.316000000000003</v>
      </c>
      <c r="GF34" s="101">
        <f t="shared" si="169"/>
        <v>21</v>
      </c>
      <c r="GG34" s="101" t="str">
        <f t="shared" si="159"/>
        <v>KORD MR21!_18Z-GFS</v>
      </c>
      <c r="GH34" s="58">
        <f ca="1">IFERROR(IF($C$12="C",RTD("ice.xl",,"*H",GG34,$C$5,"D",$K34,,,1),RTD("ice.xl",,"*H",GG34,$C$5,"D",$K34,,,1)*(9/5)+$C$14),"-")</f>
        <v>75.451999999999998</v>
      </c>
      <c r="GI34" s="101">
        <f t="shared" si="160"/>
        <v>22</v>
      </c>
      <c r="GJ34" s="101" t="str">
        <f t="shared" si="150"/>
        <v>KORD MR22!_18Z-GFS</v>
      </c>
      <c r="GK34" s="58">
        <f ca="1">IFERROR(IF($C$12="C",RTD("ice.xl",,"*H",GJ34,$C$5,"D",$K34,,,1),RTD("ice.xl",,"*H",GJ34,$C$5,"D",$K34,,,1)*(9/5)+$C$14),"-")</f>
        <v>68.900000000000006</v>
      </c>
      <c r="GL34" s="101">
        <f t="shared" si="151"/>
        <v>23</v>
      </c>
      <c r="GM34" s="101" t="str">
        <f t="shared" si="141"/>
        <v>KORD MR23!_18Z-GFS</v>
      </c>
      <c r="GN34" s="58">
        <f ca="1">IFERROR(IF($C$12="C",RTD("ice.xl",,"*H",GM34,$C$5,"D",$K34,,,1),RTD("ice.xl",,"*H",GM34,$C$5,"D",$K34,,,1)*(9/5)+$C$14),"-")</f>
        <v>77.036000000000001</v>
      </c>
      <c r="GO34" s="101">
        <f t="shared" si="142"/>
        <v>24</v>
      </c>
      <c r="GP34" s="101" t="str">
        <f t="shared" si="132"/>
        <v>KORD MR24!_18Z-GFS</v>
      </c>
      <c r="GQ34" s="58">
        <f ca="1">IFERROR(IF($C$12="C",RTD("ice.xl",,"*H",GP34,$C$5,"D",$K34,,,1),RTD("ice.xl",,"*H",GP34,$C$5,"D",$K34,,,1)*(9/5)+$C$14),"-")</f>
        <v>92.66</v>
      </c>
      <c r="GR34" s="101">
        <f t="shared" si="133"/>
        <v>25</v>
      </c>
      <c r="GS34" s="101" t="str">
        <f t="shared" si="123"/>
        <v>KORD MR25!_18Z-GFS</v>
      </c>
      <c r="GT34" s="58">
        <f ca="1">IFERROR(IF($C$12="C",RTD("ice.xl",,"*H",GS34,$C$5,"D",$K34,,,1),RTD("ice.xl",,"*H",GS34,$C$5,"D",$K34,,,1)*(9/5)+$C$14),"-")</f>
        <v>92.768000000000001</v>
      </c>
      <c r="GU34" s="101">
        <f t="shared" si="124"/>
        <v>26</v>
      </c>
      <c r="GV34" s="101" t="str">
        <f t="shared" si="115"/>
        <v>KORD MR26!_18Z-GFS</v>
      </c>
      <c r="GW34" s="58">
        <f ca="1">IFERROR(IF($C$12="C",RTD("ice.xl",,"*H",GV34,$C$5,"D",$K34,,,1),RTD("ice.xl",,"*H",GV34,$C$5,"D",$K34,,,1)*(9/5)+$C$14),"-")</f>
        <v>86.234000000000009</v>
      </c>
      <c r="GX34" s="101">
        <f t="shared" si="116"/>
        <v>27</v>
      </c>
      <c r="GY34" s="101" t="str">
        <f t="shared" si="107"/>
        <v>KORD MR27!_18Z-GFS</v>
      </c>
      <c r="GZ34" s="58">
        <f ca="1">IFERROR(IF($C$12="C",RTD("ice.xl",,"*H",GY34,$C$5,"D",$K34,,,1),RTD("ice.xl",,"*H",GY34,$C$5,"D",$K34,,,1)*(9/5)+$C$14),"-")</f>
        <v>82.472000000000008</v>
      </c>
      <c r="HA34" s="101">
        <f t="shared" si="108"/>
        <v>28</v>
      </c>
      <c r="HB34" s="101" t="str">
        <f t="shared" si="100"/>
        <v>KORD MR28!_18Z-GFS</v>
      </c>
      <c r="HC34" s="105">
        <f ca="1">IFERROR(IF($C$12="C",RTD("ice.xl",,"*H",HB34,$C$5,"D",$K34,,,1),RTD("ice.xl",,"*H",HB34,$C$5,"D",$K34,,,1)*(9/5)+$C$14),"-")</f>
        <v>90.23</v>
      </c>
    </row>
    <row r="35" spans="6:211" x14ac:dyDescent="0.35">
      <c r="F35" s="27">
        <v>14</v>
      </c>
      <c r="G35" s="27">
        <f t="shared" si="227"/>
        <v>1</v>
      </c>
      <c r="H35" s="131">
        <f ca="1">RTD("ice.xl", , "*H",$C$4,$L$4, "D",$K35, , , -1)</f>
        <v>25.912500000000001</v>
      </c>
      <c r="I35" s="18"/>
      <c r="J35" s="56"/>
      <c r="K35" s="163">
        <f t="shared" ca="1" si="95"/>
        <v>44778</v>
      </c>
      <c r="L35" s="356">
        <f t="shared" ca="1" si="96"/>
        <v>78.642500000000013</v>
      </c>
      <c r="N35" s="53">
        <f t="shared" si="232"/>
        <v>14</v>
      </c>
      <c r="O35" s="358" t="str">
        <f t="shared" si="219"/>
        <v>KORD MR14!_00Z-GFS</v>
      </c>
      <c r="P35" s="108">
        <f ca="1">IFERROR(IF($C$12="C",RTD("ice.xl",,"*H",O35,$C$5,"D",$K35,,,1),RTD("ice.xl",,"*H",O35,$C$5,"D",$K35,,,1)*(9/5)+$C$14),"-")</f>
        <v>78.331999999999994</v>
      </c>
      <c r="Q35" s="101">
        <f t="shared" si="228"/>
        <v>15</v>
      </c>
      <c r="R35" s="101" t="str">
        <f t="shared" si="215"/>
        <v>KORD MR15!_00Z-GFS</v>
      </c>
      <c r="S35" s="58">
        <f ca="1">IFERROR(IF($C$12="C",RTD("ice.xl",,"*H",R35,$C$5,"D",$K35,,,1),RTD("ice.xl",,"*H",R35,$C$5,"D",$K35,,,1)*(9/5)+$C$14),"-")</f>
        <v>76.712000000000003</v>
      </c>
      <c r="T35" s="101">
        <f t="shared" si="220"/>
        <v>16</v>
      </c>
      <c r="U35" s="101" t="str">
        <f t="shared" si="207"/>
        <v>KORD MR16!_00Z-GFS</v>
      </c>
      <c r="V35" s="58">
        <f ca="1">IFERROR(IF($C$12="C",RTD("ice.xl",,"*H",U35,$C$5,"D",$K35,,,1),RTD("ice.xl",,"*H",U35,$C$5,"D",$K35,,,1)*(9/5)+$C$14),"-")</f>
        <v>76.963999999999999</v>
      </c>
      <c r="W35" s="101">
        <f t="shared" si="208"/>
        <v>17</v>
      </c>
      <c r="X35" s="101" t="str">
        <f t="shared" si="198"/>
        <v>KORD MR17!_00Z-GFS</v>
      </c>
      <c r="Y35" s="58">
        <f ca="1">IFERROR(IF($C$12="C",RTD("ice.xl",,"*H",X35,$C$5,"D",$K35,,,1),RTD("ice.xl",,"*H",X35,$C$5,"D",$K35,,,1)*(9/5)+$C$14),"-")</f>
        <v>75.830000000000013</v>
      </c>
      <c r="Z35" s="101">
        <f t="shared" si="199"/>
        <v>18</v>
      </c>
      <c r="AA35" s="101" t="str">
        <f t="shared" si="189"/>
        <v>KORD MR18!_00Z-GFS</v>
      </c>
      <c r="AB35" s="58">
        <f ca="1">IFERROR(IF($C$12="C",RTD("ice.xl",,"*H",AA35,$C$5,"D",$K35,,,1),RTD("ice.xl",,"*H",AA35,$C$5,"D",$K35,,,1)*(9/5)+$C$14),"-")</f>
        <v>74.695999999999998</v>
      </c>
      <c r="AC35" s="101">
        <f t="shared" si="190"/>
        <v>19</v>
      </c>
      <c r="AD35" s="101" t="str">
        <f t="shared" si="180"/>
        <v>KORD MR19!_00Z-GFS</v>
      </c>
      <c r="AE35" s="58">
        <f ca="1">IFERROR(IF($C$12="C",RTD("ice.xl",,"*H",AD35,$C$5,"D",$K35,,,1),RTD("ice.xl",,"*H",AD35,$C$5,"D",$K35,,,1)*(9/5)+$C$14),"-")</f>
        <v>71.204000000000008</v>
      </c>
      <c r="AF35" s="101">
        <f t="shared" si="181"/>
        <v>20</v>
      </c>
      <c r="AG35" s="101" t="str">
        <f t="shared" si="171"/>
        <v>KORD MR20!_00Z-GFS</v>
      </c>
      <c r="AH35" s="58">
        <f ca="1">IFERROR(IF($C$12="C",RTD("ice.xl",,"*H",AG35,$C$5,"D",$K35,,,1),RTD("ice.xl",,"*H",AG35,$C$5,"D",$K35,,,1)*(9/5)+$C$14),"-")</f>
        <v>84.128</v>
      </c>
      <c r="AI35" s="101">
        <f t="shared" si="172"/>
        <v>21</v>
      </c>
      <c r="AJ35" s="101" t="str">
        <f t="shared" si="162"/>
        <v>KORD MR21!_00Z-GFS</v>
      </c>
      <c r="AK35" s="58">
        <f ca="1">IFERROR(IF($C$12="C",RTD("ice.xl",,"*H",AJ35,$C$5,"D",$K35,,,1),RTD("ice.xl",,"*H",AJ35,$C$5,"D",$K35,,,1)*(9/5)+$C$14),"-")</f>
        <v>78.908000000000001</v>
      </c>
      <c r="AL35" s="101">
        <f t="shared" si="163"/>
        <v>22</v>
      </c>
      <c r="AM35" s="101" t="str">
        <f t="shared" si="153"/>
        <v>KORD MR22!_00Z-GFS</v>
      </c>
      <c r="AN35" s="58">
        <f ca="1">IFERROR(IF($C$12="C",RTD("ice.xl",,"*H",AM35,$C$5,"D",$K35,,,1),RTD("ice.xl",,"*H",AM35,$C$5,"D",$K35,,,1)*(9/5)+$C$14),"-")</f>
        <v>78.872</v>
      </c>
      <c r="AO35" s="101">
        <f t="shared" si="154"/>
        <v>23</v>
      </c>
      <c r="AP35" s="101" t="str">
        <f t="shared" si="144"/>
        <v>KORD MR23!_00Z-GFS</v>
      </c>
      <c r="AQ35" s="58">
        <f ca="1">IFERROR(IF($C$12="C",RTD("ice.xl",,"*H",AP35,$C$5,"D",$K35,,,1),RTD("ice.xl",,"*H",AP35,$C$5,"D",$K35,,,1)*(9/5)+$C$14),"-")</f>
        <v>74.354000000000013</v>
      </c>
      <c r="AR35" s="101">
        <f t="shared" si="145"/>
        <v>24</v>
      </c>
      <c r="AS35" s="101" t="str">
        <f t="shared" si="135"/>
        <v>KORD MR24!_00Z-GFS</v>
      </c>
      <c r="AT35" s="58">
        <f ca="1">IFERROR(IF($C$12="C",RTD("ice.xl",,"*H",AS35,$C$5,"D",$K35,,,1),RTD("ice.xl",,"*H",AS35,$C$5,"D",$K35,,,1)*(9/5)+$C$14),"-")</f>
        <v>89.330000000000013</v>
      </c>
      <c r="AU35" s="101">
        <f t="shared" si="136"/>
        <v>25</v>
      </c>
      <c r="AV35" s="101" t="str">
        <f t="shared" si="126"/>
        <v>KORD MR25!_00Z-GFS</v>
      </c>
      <c r="AW35" s="58">
        <f ca="1">IFERROR(IF($C$12="C",RTD("ice.xl",,"*H",AV35,$C$5,"D",$K35,,,1),RTD("ice.xl",,"*H",AV35,$C$5,"D",$K35,,,1)*(9/5)+$C$14),"-")</f>
        <v>72.518000000000001</v>
      </c>
      <c r="AX35" s="101">
        <f t="shared" si="127"/>
        <v>26</v>
      </c>
      <c r="AY35" s="101" t="str">
        <f t="shared" si="117"/>
        <v>KORD MR26!_00Z-GFS</v>
      </c>
      <c r="AZ35" s="58">
        <f ca="1">IFERROR(IF($C$12="C",RTD("ice.xl",,"*H",AY35,$C$5,"D",$K35,,,1),RTD("ice.xl",,"*H",AY35,$C$5,"D",$K35,,,1)*(9/5)+$C$14),"-")</f>
        <v>72.212000000000003</v>
      </c>
      <c r="BA35" s="101">
        <f t="shared" si="118"/>
        <v>27</v>
      </c>
      <c r="BB35" s="101" t="str">
        <f t="shared" si="109"/>
        <v>KORD MR27!_00Z-GFS</v>
      </c>
      <c r="BC35" s="58">
        <f ca="1">IFERROR(IF($C$12="C",RTD("ice.xl",,"*H",BB35,$C$5,"D",$K35,,,1),RTD("ice.xl",,"*H",BB35,$C$5,"D",$K35,,,1)*(9/5)+$C$14),"-")</f>
        <v>77.25200000000001</v>
      </c>
      <c r="BD35" s="101">
        <f t="shared" si="110"/>
        <v>28</v>
      </c>
      <c r="BE35" s="101" t="str">
        <f t="shared" si="101"/>
        <v>KORD MR28!_00Z-GFS</v>
      </c>
      <c r="BF35" s="58">
        <f ca="1">IFERROR(IF($C$12="C",RTD("ice.xl",,"*H",BE35,$C$5,"D",$K35,,,1),RTD("ice.xl",,"*H",BE35,$C$5,"D",$K35,,,1)*(9/5)+$C$14),"-")</f>
        <v>86.972000000000008</v>
      </c>
      <c r="BG35" s="101">
        <f t="shared" si="102"/>
        <v>29</v>
      </c>
      <c r="BH35" s="101" t="str">
        <f t="shared" si="97"/>
        <v>KORD MR29!_00Z-GFS</v>
      </c>
      <c r="BI35" s="105">
        <f ca="1">IFERROR(IF($C$12="C",RTD("ice.xl",,"*H",BH35,$C$5,"D",$K35,,,1),RTD("ice.xl",,"*H",BH35,$C$5,"D",$K35,,,1)*(9/5)+$C$14),"-")</f>
        <v>79.123999999999995</v>
      </c>
      <c r="BL35" s="53">
        <f t="shared" si="233"/>
        <v>14</v>
      </c>
      <c r="BM35" s="53" t="str">
        <f t="shared" si="221"/>
        <v>KORD MR14!_06Z-GFS</v>
      </c>
      <c r="BN35" s="108">
        <f ca="1">IFERROR(IF($C$12="C",RTD("ice.xl",,"*H",BM35,$C$5,"D",$K35,,,1),RTD("ice.xl",,"*H",BM35,$C$5,"D",$K35,,,1)*(9/5)+$C$14),"-")</f>
        <v>78.080000000000013</v>
      </c>
      <c r="BO35" s="101">
        <f t="shared" si="229"/>
        <v>15</v>
      </c>
      <c r="BP35" s="101" t="str">
        <f t="shared" si="216"/>
        <v>KORD MR15!_06Z-GFS</v>
      </c>
      <c r="BQ35" s="58">
        <f ca="1">IFERROR(IF($C$12="C",RTD("ice.xl",,"*H",BP35,$C$5,"D",$K35,,,1),RTD("ice.xl",,"*H",BP35,$C$5,"D",$K35,,,1)*(9/5)+$C$14),"-")</f>
        <v>77.846000000000004</v>
      </c>
      <c r="BR35" s="101">
        <f t="shared" si="222"/>
        <v>16</v>
      </c>
      <c r="BS35" s="101" t="str">
        <f t="shared" si="209"/>
        <v>KORD MR16!_06Z-GFS</v>
      </c>
      <c r="BT35" s="58">
        <f ca="1">IFERROR(IF($C$12="C",RTD("ice.xl",,"*H",BS35,$C$5,"D",$K35,,,1),RTD("ice.xl",,"*H",BS35,$C$5,"D",$K35,,,1)*(9/5)+$C$14),"-")</f>
        <v>76.855999999999995</v>
      </c>
      <c r="BU35" s="101">
        <f t="shared" si="210"/>
        <v>17</v>
      </c>
      <c r="BV35" s="101" t="str">
        <f t="shared" si="200"/>
        <v>KORD MR17!_06Z-GFS</v>
      </c>
      <c r="BW35" s="58">
        <f ca="1">IFERROR(IF($C$12="C",RTD("ice.xl",,"*H",BV35,$C$5,"D",$K35,,,1),RTD("ice.xl",,"*H",BV35,$C$5,"D",$K35,,,1)*(9/5)+$C$14),"-")</f>
        <v>75.811999999999998</v>
      </c>
      <c r="BX35" s="101">
        <f t="shared" si="201"/>
        <v>18</v>
      </c>
      <c r="BY35" s="101" t="str">
        <f t="shared" si="191"/>
        <v>KORD MR18!_06Z-GFS</v>
      </c>
      <c r="BZ35" s="58">
        <f ca="1">IFERROR(IF($C$12="C",RTD("ice.xl",,"*H",BY35,$C$5,"D",$K35,,,1),RTD("ice.xl",,"*H",BY35,$C$5,"D",$K35,,,1)*(9/5)+$C$14),"-")</f>
        <v>74.551999999999992</v>
      </c>
      <c r="CA35" s="101">
        <f t="shared" si="192"/>
        <v>19</v>
      </c>
      <c r="CB35" s="101" t="str">
        <f t="shared" si="182"/>
        <v>KORD MR19!_06Z-GFS</v>
      </c>
      <c r="CC35" s="58">
        <f ca="1">IFERROR(IF($C$12="C",RTD("ice.xl",,"*H",CB35,$C$5,"D",$K35,,,1),RTD("ice.xl",,"*H",CB35,$C$5,"D",$K35,,,1)*(9/5)+$C$14),"-")</f>
        <v>72.608000000000004</v>
      </c>
      <c r="CD35" s="101">
        <f t="shared" si="183"/>
        <v>20</v>
      </c>
      <c r="CE35" s="101" t="str">
        <f t="shared" si="173"/>
        <v>KORD MR20!_06Z-GFS</v>
      </c>
      <c r="CF35" s="58">
        <f ca="1">IFERROR(IF($C$12="C",RTD("ice.xl",,"*H",CE35,$C$5,"D",$K35,,,1),RTD("ice.xl",,"*H",CE35,$C$5,"D",$K35,,,1)*(9/5)+$C$14),"-")</f>
        <v>78.295999999999992</v>
      </c>
      <c r="CG35" s="101">
        <f t="shared" si="174"/>
        <v>21</v>
      </c>
      <c r="CH35" s="101" t="str">
        <f t="shared" si="164"/>
        <v>KORD MR21!_06Z-GFS</v>
      </c>
      <c r="CI35" s="58">
        <f ca="1">IFERROR(IF($C$12="C",RTD("ice.xl",,"*H",CH35,$C$5,"D",$K35,,,1),RTD("ice.xl",,"*H",CH35,$C$5,"D",$K35,,,1)*(9/5)+$C$14),"-")</f>
        <v>86.36</v>
      </c>
      <c r="CJ35" s="101">
        <f t="shared" si="165"/>
        <v>22</v>
      </c>
      <c r="CK35" s="101" t="str">
        <f t="shared" si="155"/>
        <v>KORD MR22!_06Z-GFS</v>
      </c>
      <c r="CL35" s="58">
        <f ca="1">IFERROR(IF($C$12="C",RTD("ice.xl",,"*H",CK35,$C$5,"D",$K35,,,1),RTD("ice.xl",,"*H",CK35,$C$5,"D",$K35,,,1)*(9/5)+$C$14),"-")</f>
        <v>78.224000000000004</v>
      </c>
      <c r="CM35" s="101">
        <f t="shared" si="156"/>
        <v>23</v>
      </c>
      <c r="CN35" s="101" t="str">
        <f t="shared" si="146"/>
        <v>KORD MR23!_06Z-GFS</v>
      </c>
      <c r="CO35" s="58">
        <f ca="1">IFERROR(IF($C$12="C",RTD("ice.xl",,"*H",CN35,$C$5,"D",$K35,,,1),RTD("ice.xl",,"*H",CN35,$C$5,"D",$K35,,,1)*(9/5)+$C$14),"-")</f>
        <v>86.198000000000008</v>
      </c>
      <c r="CP35" s="101">
        <f t="shared" si="147"/>
        <v>24</v>
      </c>
      <c r="CQ35" s="101" t="str">
        <f t="shared" si="137"/>
        <v>KORD MR24!_06Z-GFS</v>
      </c>
      <c r="CR35" s="58">
        <f ca="1">IFERROR(IF($C$12="C",RTD("ice.xl",,"*H",CQ35,$C$5,"D",$K35,,,1),RTD("ice.xl",,"*H",CQ35,$C$5,"D",$K35,,,1)*(9/5)+$C$14),"-")</f>
        <v>73.813999999999993</v>
      </c>
      <c r="CS35" s="101">
        <f t="shared" si="138"/>
        <v>25</v>
      </c>
      <c r="CT35" s="101" t="str">
        <f t="shared" si="128"/>
        <v>KORD MR25!_06Z-GFS</v>
      </c>
      <c r="CU35" s="58">
        <f ca="1">IFERROR(IF($C$12="C",RTD("ice.xl",,"*H",CT35,$C$5,"D",$K35,,,1),RTD("ice.xl",,"*H",CT35,$C$5,"D",$K35,,,1)*(9/5)+$C$14),"-")</f>
        <v>86.072000000000003</v>
      </c>
      <c r="CV35" s="101">
        <f t="shared" si="129"/>
        <v>26</v>
      </c>
      <c r="CW35" s="101" t="str">
        <f t="shared" si="119"/>
        <v>KORD MR26!_06Z-GFS</v>
      </c>
      <c r="CX35" s="58">
        <f ca="1">IFERROR(IF($C$12="C",RTD("ice.xl",,"*H",CW35,$C$5,"D",$K35,,,1),RTD("ice.xl",,"*H",CW35,$C$5,"D",$K35,,,1)*(9/5)+$C$14),"-")</f>
        <v>73.706000000000003</v>
      </c>
      <c r="CY35" s="101">
        <f t="shared" si="120"/>
        <v>27</v>
      </c>
      <c r="CZ35" s="101" t="str">
        <f t="shared" si="111"/>
        <v>KORD MR27!_06Z-GFS</v>
      </c>
      <c r="DA35" s="58">
        <f ca="1">IFERROR(IF($C$12="C",RTD("ice.xl",,"*H",CZ35,$C$5,"D",$K35,,,1),RTD("ice.xl",,"*H",CZ35,$C$5,"D",$K35,,,1)*(9/5)+$C$14),"-")</f>
        <v>84.811999999999998</v>
      </c>
      <c r="DB35" s="101">
        <f t="shared" si="112"/>
        <v>28</v>
      </c>
      <c r="DC35" s="101" t="str">
        <f t="shared" si="103"/>
        <v>KORD MR28!_06Z-GFS</v>
      </c>
      <c r="DD35" s="58">
        <f ca="1">IFERROR(IF($C$12="C",RTD("ice.xl",,"*H",DC35,$C$5,"D",$K35,,,1),RTD("ice.xl",,"*H",DC35,$C$5,"D",$K35,,,1)*(9/5)+$C$14),"-")</f>
        <v>78.44</v>
      </c>
      <c r="DE35" s="101">
        <f t="shared" si="104"/>
        <v>29</v>
      </c>
      <c r="DF35" s="101" t="str">
        <f t="shared" si="98"/>
        <v>KORD MR29!_06Z-GFS</v>
      </c>
      <c r="DG35" s="105">
        <f ca="1">IFERROR(IF($C$12="C",RTD("ice.xl",,"*H",DF35,$C$5,"D",$K35,,,1),RTD("ice.xl",,"*H",DF35,$C$5,"D",$K35,,,1)*(9/5)+$C$14),"-")</f>
        <v>74.192000000000007</v>
      </c>
      <c r="DJ35" s="53">
        <f t="shared" si="234"/>
        <v>14</v>
      </c>
      <c r="DK35" s="53" t="str">
        <f t="shared" si="223"/>
        <v>KORD MR14!_12Z-GFS</v>
      </c>
      <c r="DL35" s="108">
        <f ca="1">IFERROR(IF($C$12="C",RTD("ice.xl",,"*H",DK35,$C$5,"D",$K35,,,1),RTD("ice.xl",,"*H",DK35,$C$5,"D",$K35,,,1)*(9/5)+$C$14),"-")</f>
        <v>78.962000000000003</v>
      </c>
      <c r="DM35" s="101">
        <f t="shared" si="230"/>
        <v>15</v>
      </c>
      <c r="DN35" s="101" t="str">
        <f t="shared" si="217"/>
        <v>KORD MR15!_12Z-GFS</v>
      </c>
      <c r="DO35" s="58">
        <f ca="1">IFERROR(IF($C$12="C",RTD("ice.xl",,"*H",DN35,$C$5,"D",$K35,,,1),RTD("ice.xl",,"*H",DN35,$C$5,"D",$K35,,,1)*(9/5)+$C$14),"-")</f>
        <v>78.692000000000007</v>
      </c>
      <c r="DP35" s="101">
        <f t="shared" si="224"/>
        <v>16</v>
      </c>
      <c r="DQ35" s="101" t="str">
        <f t="shared" si="211"/>
        <v>KORD MR16!_12Z-GFS</v>
      </c>
      <c r="DR35" s="58">
        <f ca="1">IFERROR(IF($C$12="C",RTD("ice.xl",,"*H",DQ35,$C$5,"D",$K35,,,1),RTD("ice.xl",,"*H",DQ35,$C$5,"D",$K35,,,1)*(9/5)+$C$14),"-")</f>
        <v>77.162000000000006</v>
      </c>
      <c r="DS35" s="101">
        <f t="shared" si="212"/>
        <v>17</v>
      </c>
      <c r="DT35" s="101" t="str">
        <f t="shared" si="202"/>
        <v>KORD MR17!_12Z-GFS</v>
      </c>
      <c r="DU35" s="58">
        <f ca="1">IFERROR(IF($C$12="C",RTD("ice.xl",,"*H",DT35,$C$5,"D",$K35,,,1),RTD("ice.xl",,"*H",DT35,$C$5,"D",$K35,,,1)*(9/5)+$C$14),"-")</f>
        <v>75.128</v>
      </c>
      <c r="DV35" s="101">
        <f t="shared" si="203"/>
        <v>18</v>
      </c>
      <c r="DW35" s="101" t="str">
        <f t="shared" si="193"/>
        <v>KORD MR18!_12Z-GFS</v>
      </c>
      <c r="DX35" s="58">
        <f ca="1">IFERROR(IF($C$12="C",RTD("ice.xl",,"*H",DW35,$C$5,"D",$K35,,,1),RTD("ice.xl",,"*H",DW35,$C$5,"D",$K35,,,1)*(9/5)+$C$14),"-")</f>
        <v>75.38</v>
      </c>
      <c r="DY35" s="101">
        <f t="shared" si="194"/>
        <v>19</v>
      </c>
      <c r="DZ35" s="101" t="str">
        <f t="shared" si="184"/>
        <v>KORD MR19!_12Z-GFS</v>
      </c>
      <c r="EA35" s="58">
        <f ca="1">IFERROR(IF($C$12="C",RTD("ice.xl",,"*H",DZ35,$C$5,"D",$K35,,,1),RTD("ice.xl",,"*H",DZ35,$C$5,"D",$K35,,,1)*(9/5)+$C$14),"-")</f>
        <v>74.174000000000007</v>
      </c>
      <c r="EB35" s="101">
        <f t="shared" si="185"/>
        <v>20</v>
      </c>
      <c r="EC35" s="101" t="str">
        <f t="shared" si="175"/>
        <v>KORD MR20!_12Z-GFS</v>
      </c>
      <c r="ED35" s="58">
        <f ca="1">IFERROR(IF($C$12="C",RTD("ice.xl",,"*H",EC35,$C$5,"D",$K35,,,1),RTD("ice.xl",,"*H",EC35,$C$5,"D",$K35,,,1)*(9/5)+$C$14),"-")</f>
        <v>73.31</v>
      </c>
      <c r="EE35" s="101">
        <f t="shared" si="176"/>
        <v>21</v>
      </c>
      <c r="EF35" s="101" t="str">
        <f t="shared" si="166"/>
        <v>KORD MR21!_12Z-GFS</v>
      </c>
      <c r="EG35" s="58">
        <f ca="1">IFERROR(IF($C$12="C",RTD("ice.xl",,"*H",EF35,$C$5,"D",$K35,,,1),RTD("ice.xl",,"*H",EF35,$C$5,"D",$K35,,,1)*(9/5)+$C$14),"-")</f>
        <v>86.683999999999997</v>
      </c>
      <c r="EH35" s="101">
        <f t="shared" si="167"/>
        <v>22</v>
      </c>
      <c r="EI35" s="101" t="str">
        <f t="shared" si="157"/>
        <v>KORD MR22!_12Z-GFS</v>
      </c>
      <c r="EJ35" s="58">
        <f ca="1">IFERROR(IF($C$12="C",RTD("ice.xl",,"*H",EI35,$C$5,"D",$K35,,,1),RTD("ice.xl",,"*H",EI35,$C$5,"D",$K35,,,1)*(9/5)+$C$14),"-")</f>
        <v>77.936000000000007</v>
      </c>
      <c r="EK35" s="101">
        <f t="shared" si="158"/>
        <v>23</v>
      </c>
      <c r="EL35" s="101" t="str">
        <f t="shared" si="148"/>
        <v>KORD MR23!_12Z-GFS</v>
      </c>
      <c r="EM35" s="58">
        <f ca="1">IFERROR(IF($C$12="C",RTD("ice.xl",,"*H",EL35,$C$5,"D",$K35,,,1),RTD("ice.xl",,"*H",EL35,$C$5,"D",$K35,,,1)*(9/5)+$C$14),"-")</f>
        <v>89.924000000000007</v>
      </c>
      <c r="EN35" s="101">
        <f t="shared" si="149"/>
        <v>24</v>
      </c>
      <c r="EO35" s="101" t="str">
        <f t="shared" si="139"/>
        <v>KORD MR24!_12Z-GFS</v>
      </c>
      <c r="EP35" s="58">
        <f ca="1">IFERROR(IF($C$12="C",RTD("ice.xl",,"*H",EO35,$C$5,"D",$K35,,,1),RTD("ice.xl",,"*H",EO35,$C$5,"D",$K35,,,1)*(9/5)+$C$14),"-")</f>
        <v>90.5</v>
      </c>
      <c r="EQ35" s="101">
        <f t="shared" si="140"/>
        <v>25</v>
      </c>
      <c r="ER35" s="101" t="str">
        <f t="shared" si="130"/>
        <v>KORD MR25!_12Z-GFS</v>
      </c>
      <c r="ES35" s="58">
        <f ca="1">IFERROR(IF($C$12="C",RTD("ice.xl",,"*H",ER35,$C$5,"D",$K35,,,1),RTD("ice.xl",,"*H",ER35,$C$5,"D",$K35,,,1)*(9/5)+$C$14),"-")</f>
        <v>93.686000000000007</v>
      </c>
      <c r="ET35" s="101">
        <f t="shared" si="131"/>
        <v>26</v>
      </c>
      <c r="EU35" s="101" t="str">
        <f t="shared" si="121"/>
        <v>KORD MR26!_12Z-GFS</v>
      </c>
      <c r="EV35" s="58">
        <f ca="1">IFERROR(IF($C$12="C",RTD("ice.xl",,"*H",EU35,$C$5,"D",$K35,,,1),RTD("ice.xl",,"*H",EU35,$C$5,"D",$K35,,,1)*(9/5)+$C$14),"-")</f>
        <v>73.580000000000013</v>
      </c>
      <c r="EW35" s="101">
        <f t="shared" si="122"/>
        <v>27</v>
      </c>
      <c r="EX35" s="101" t="str">
        <f t="shared" si="113"/>
        <v>KORD MR27!_12Z-GFS</v>
      </c>
      <c r="EY35" s="58">
        <f ca="1">IFERROR(IF($C$12="C",RTD("ice.xl",,"*H",EX35,$C$5,"D",$K35,,,1),RTD("ice.xl",,"*H",EX35,$C$5,"D",$K35,,,1)*(9/5)+$C$14),"-")</f>
        <v>74.228000000000009</v>
      </c>
      <c r="EZ35" s="101">
        <f t="shared" si="114"/>
        <v>28</v>
      </c>
      <c r="FA35" s="101" t="str">
        <f t="shared" si="105"/>
        <v>KORD MR28!_12Z-GFS</v>
      </c>
      <c r="FB35" s="58">
        <f ca="1">IFERROR(IF($C$12="C",RTD("ice.xl",,"*H",FA35,$C$5,"D",$K35,,,1),RTD("ice.xl",,"*H",FA35,$C$5,"D",$K35,,,1)*(9/5)+$C$14),"-")</f>
        <v>79.592000000000013</v>
      </c>
      <c r="FC35" s="101">
        <f t="shared" si="106"/>
        <v>29</v>
      </c>
      <c r="FD35" s="101" t="str">
        <f t="shared" si="99"/>
        <v>KORD MR29!_12Z-GFS</v>
      </c>
      <c r="FE35" s="105">
        <f ca="1">IFERROR(IF($C$12="C",RTD("ice.xl",,"*H",FD35,$C$5,"D",$K35,,,1),RTD("ice.xl",,"*H",FD35,$C$5,"D",$K35,,,1)*(9/5)+$C$14),"-")</f>
        <v>81.031999999999996</v>
      </c>
      <c r="FH35" s="53">
        <f t="shared" si="235"/>
        <v>14</v>
      </c>
      <c r="FI35" s="53" t="str">
        <f t="shared" si="225"/>
        <v>KORD MR14!_18Z-GFS</v>
      </c>
      <c r="FJ35" s="108">
        <f ca="1">IFERROR(IF($C$12="C",RTD("ice.xl",,"*H",FI35,$C$5,"D",$K35,,,1),RTD("ice.xl",,"*H",FI35,$C$5,"D",$K35,,,1)*(9/5)+$C$14),"-")</f>
        <v>78.295999999999992</v>
      </c>
      <c r="FK35" s="101">
        <f t="shared" si="231"/>
        <v>15</v>
      </c>
      <c r="FL35" s="101" t="str">
        <f t="shared" si="218"/>
        <v>KORD MR15!_18Z-GFS</v>
      </c>
      <c r="FM35" s="58">
        <f ca="1">IFERROR(IF($C$12="C",RTD("ice.xl",,"*H",FL35,$C$5,"D",$K35,,,1),RTD("ice.xl",,"*H",FL35,$C$5,"D",$K35,,,1)*(9/5)+$C$14),"-")</f>
        <v>76.604000000000013</v>
      </c>
      <c r="FN35" s="101">
        <f t="shared" si="226"/>
        <v>16</v>
      </c>
      <c r="FO35" s="101" t="str">
        <f t="shared" si="213"/>
        <v>KORD MR16!_18Z-GFS</v>
      </c>
      <c r="FP35" s="58">
        <f ca="1">IFERROR(IF($C$12="C",RTD("ice.xl",,"*H",FO35,$C$5,"D",$K35,,,1),RTD("ice.xl",,"*H",FO35,$C$5,"D",$K35,,,1)*(9/5)+$C$14),"-")</f>
        <v>75.650000000000006</v>
      </c>
      <c r="FQ35" s="101">
        <f t="shared" si="214"/>
        <v>17</v>
      </c>
      <c r="FR35" s="101" t="str">
        <f t="shared" si="204"/>
        <v>KORD MR17!_18Z-GFS</v>
      </c>
      <c r="FS35" s="58">
        <f ca="1">IFERROR(IF($C$12="C",RTD("ice.xl",,"*H",FR35,$C$5,"D",$K35,,,1),RTD("ice.xl",,"*H",FR35,$C$5,"D",$K35,,,1)*(9/5)+$C$14),"-")</f>
        <v>74.551999999999992</v>
      </c>
      <c r="FT35" s="101">
        <f t="shared" si="205"/>
        <v>18</v>
      </c>
      <c r="FU35" s="101" t="str">
        <f t="shared" si="195"/>
        <v>KORD MR18!_18Z-GFS</v>
      </c>
      <c r="FV35" s="58">
        <f ca="1">IFERROR(IF($C$12="C",RTD("ice.xl",,"*H",FU35,$C$5,"D",$K35,,,1),RTD("ice.xl",,"*H",FU35,$C$5,"D",$K35,,,1)*(9/5)+$C$14),"-")</f>
        <v>74.731999999999999</v>
      </c>
      <c r="FW35" s="101">
        <f t="shared" si="196"/>
        <v>19</v>
      </c>
      <c r="FX35" s="101" t="str">
        <f t="shared" si="186"/>
        <v>KORD MR19!_18Z-GFS</v>
      </c>
      <c r="FY35" s="58">
        <f ca="1">IFERROR(IF($C$12="C",RTD("ice.xl",,"*H",FX35,$C$5,"D",$K35,,,1),RTD("ice.xl",,"*H",FX35,$C$5,"D",$K35,,,1)*(9/5)+$C$14),"-")</f>
        <v>71.311999999999998</v>
      </c>
      <c r="FZ35" s="101">
        <f t="shared" si="187"/>
        <v>20</v>
      </c>
      <c r="GA35" s="101" t="str">
        <f t="shared" si="177"/>
        <v>KORD MR20!_18Z-GFS</v>
      </c>
      <c r="GB35" s="58">
        <f ca="1">IFERROR(IF($C$12="C",RTD("ice.xl",,"*H",GA35,$C$5,"D",$K35,,,1),RTD("ice.xl",,"*H",GA35,$C$5,"D",$K35,,,1)*(9/5)+$C$14),"-")</f>
        <v>78.116</v>
      </c>
      <c r="GC35" s="101">
        <f t="shared" si="178"/>
        <v>21</v>
      </c>
      <c r="GD35" s="101" t="str">
        <f t="shared" si="168"/>
        <v>KORD MR21!_18Z-GFS</v>
      </c>
      <c r="GE35" s="58">
        <f ca="1">IFERROR(IF($C$12="C",RTD("ice.xl",,"*H",GD35,$C$5,"D",$K35,,,1),RTD("ice.xl",,"*H",GD35,$C$5,"D",$K35,,,1)*(9/5)+$C$14),"-")</f>
        <v>81.716000000000008</v>
      </c>
      <c r="GF35" s="101">
        <f t="shared" si="169"/>
        <v>22</v>
      </c>
      <c r="GG35" s="101" t="str">
        <f t="shared" si="159"/>
        <v>KORD MR22!_18Z-GFS</v>
      </c>
      <c r="GH35" s="58">
        <f ca="1">IFERROR(IF($C$12="C",RTD("ice.xl",,"*H",GG35,$C$5,"D",$K35,,,1),RTD("ice.xl",,"*H",GG35,$C$5,"D",$K35,,,1)*(9/5)+$C$14),"-")</f>
        <v>69.007999999999996</v>
      </c>
      <c r="GI35" s="101">
        <f t="shared" si="160"/>
        <v>23</v>
      </c>
      <c r="GJ35" s="101" t="str">
        <f t="shared" si="150"/>
        <v>KORD MR23!_18Z-GFS</v>
      </c>
      <c r="GK35" s="58">
        <f ca="1">IFERROR(IF($C$12="C",RTD("ice.xl",,"*H",GJ35,$C$5,"D",$K35,,,1),RTD("ice.xl",,"*H",GJ35,$C$5,"D",$K35,,,1)*(9/5)+$C$14),"-")</f>
        <v>75.164000000000001</v>
      </c>
      <c r="GL35" s="101">
        <f t="shared" si="151"/>
        <v>24</v>
      </c>
      <c r="GM35" s="101" t="str">
        <f t="shared" si="141"/>
        <v>KORD MR24!_18Z-GFS</v>
      </c>
      <c r="GN35" s="58">
        <f ca="1">IFERROR(IF($C$12="C",RTD("ice.xl",,"*H",GM35,$C$5,"D",$K35,,,1),RTD("ice.xl",,"*H",GM35,$C$5,"D",$K35,,,1)*(9/5)+$C$14),"-")</f>
        <v>91.183999999999997</v>
      </c>
      <c r="GO35" s="101">
        <f t="shared" si="142"/>
        <v>25</v>
      </c>
      <c r="GP35" s="101" t="str">
        <f t="shared" si="132"/>
        <v>KORD MR25!_18Z-GFS</v>
      </c>
      <c r="GQ35" s="58">
        <f ca="1">IFERROR(IF($C$12="C",RTD("ice.xl",,"*H",GP35,$C$5,"D",$K35,,,1),RTD("ice.xl",,"*H",GP35,$C$5,"D",$K35,,,1)*(9/5)+$C$14),"-")</f>
        <v>95.108000000000004</v>
      </c>
      <c r="GR35" s="101">
        <f t="shared" si="133"/>
        <v>26</v>
      </c>
      <c r="GS35" s="101" t="str">
        <f t="shared" si="123"/>
        <v>KORD MR26!_18Z-GFS</v>
      </c>
      <c r="GT35" s="58">
        <f ca="1">IFERROR(IF($C$12="C",RTD("ice.xl",,"*H",GS35,$C$5,"D",$K35,,,1),RTD("ice.xl",,"*H",GS35,$C$5,"D",$K35,,,1)*(9/5)+$C$14),"-")</f>
        <v>83.372</v>
      </c>
      <c r="GU35" s="101">
        <f t="shared" si="124"/>
        <v>27</v>
      </c>
      <c r="GV35" s="101" t="str">
        <f t="shared" si="115"/>
        <v>KORD MR27!_18Z-GFS</v>
      </c>
      <c r="GW35" s="58">
        <f ca="1">IFERROR(IF($C$12="C",RTD("ice.xl",,"*H",GV35,$C$5,"D",$K35,,,1),RTD("ice.xl",,"*H",GV35,$C$5,"D",$K35,,,1)*(9/5)+$C$14),"-")</f>
        <v>80.384</v>
      </c>
      <c r="GX35" s="101">
        <f t="shared" si="116"/>
        <v>28</v>
      </c>
      <c r="GY35" s="101" t="str">
        <f t="shared" si="107"/>
        <v>KORD MR28!_18Z-GFS</v>
      </c>
      <c r="GZ35" s="58">
        <f ca="1">IFERROR(IF($C$12="C",RTD("ice.xl",,"*H",GY35,$C$5,"D",$K35,,,1),RTD("ice.xl",,"*H",GY35,$C$5,"D",$K35,,,1)*(9/5)+$C$14),"-")</f>
        <v>91.436000000000007</v>
      </c>
      <c r="HA35" s="101">
        <f t="shared" si="108"/>
        <v>29</v>
      </c>
      <c r="HB35" s="101" t="str">
        <f t="shared" si="100"/>
        <v>KORD MR29!_18Z-GFS</v>
      </c>
      <c r="HC35" s="105">
        <f ca="1">IFERROR(IF($C$12="C",RTD("ice.xl",,"*H",HB35,$C$5,"D",$K35,,,1),RTD("ice.xl",,"*H",HB35,$C$5,"D",$K35,,,1)*(9/5)+$C$14),"-")</f>
        <v>93.75800000000001</v>
      </c>
    </row>
    <row r="36" spans="6:211" x14ac:dyDescent="0.35">
      <c r="F36" s="27">
        <v>15</v>
      </c>
      <c r="G36" s="27">
        <f t="shared" si="227"/>
        <v>1</v>
      </c>
      <c r="H36" s="131">
        <f ca="1">RTD("ice.xl", , "*H",$C$4,$L$4, "D",$K36, , , -1)</f>
        <v>24.617599999999999</v>
      </c>
      <c r="I36" s="18"/>
      <c r="J36" s="56"/>
      <c r="K36" s="163">
        <f t="shared" ca="1" si="95"/>
        <v>44777</v>
      </c>
      <c r="L36" s="356">
        <f t="shared" ca="1" si="96"/>
        <v>76.311679999999996</v>
      </c>
      <c r="N36" s="53">
        <f t="shared" si="232"/>
        <v>15</v>
      </c>
      <c r="O36" s="358" t="str">
        <f t="shared" si="219"/>
        <v>KORD MR15!_00Z-GFS</v>
      </c>
      <c r="P36" s="108">
        <f ca="1">IFERROR(IF($C$12="C",RTD("ice.xl",,"*H",O36,$C$5,"D",$K36,,,1),RTD("ice.xl",,"*H",O36,$C$5,"D",$K36,,,1)*(9/5)+$C$14),"-")</f>
        <v>76.135999999999996</v>
      </c>
      <c r="Q36" s="101">
        <f t="shared" si="228"/>
        <v>16</v>
      </c>
      <c r="R36" s="101" t="str">
        <f t="shared" si="215"/>
        <v>KORD MR16!_00Z-GFS</v>
      </c>
      <c r="S36" s="58">
        <f ca="1">IFERROR(IF($C$12="C",RTD("ice.xl",,"*H",R36,$C$5,"D",$K36,,,1),RTD("ice.xl",,"*H",R36,$C$5,"D",$K36,,,1)*(9/5)+$C$14),"-")</f>
        <v>74.623999999999995</v>
      </c>
      <c r="T36" s="101">
        <f t="shared" si="220"/>
        <v>17</v>
      </c>
      <c r="U36" s="101" t="str">
        <f t="shared" si="207"/>
        <v>KORD MR17!_00Z-GFS</v>
      </c>
      <c r="V36" s="58">
        <f ca="1">IFERROR(IF($C$12="C",RTD("ice.xl",,"*H",U36,$C$5,"D",$K36,,,1),RTD("ice.xl",,"*H",U36,$C$5,"D",$K36,,,1)*(9/5)+$C$14),"-")</f>
        <v>71.456000000000003</v>
      </c>
      <c r="W36" s="101">
        <f t="shared" si="208"/>
        <v>18</v>
      </c>
      <c r="X36" s="101" t="str">
        <f t="shared" si="198"/>
        <v>KORD MR18!_00Z-GFS</v>
      </c>
      <c r="Y36" s="58">
        <f ca="1">IFERROR(IF($C$12="C",RTD("ice.xl",,"*H",X36,$C$5,"D",$K36,,,1),RTD("ice.xl",,"*H",X36,$C$5,"D",$K36,,,1)*(9/5)+$C$14),"-")</f>
        <v>75.02</v>
      </c>
      <c r="Z36" s="101">
        <f t="shared" si="199"/>
        <v>19</v>
      </c>
      <c r="AA36" s="101" t="str">
        <f t="shared" si="189"/>
        <v>KORD MR19!_00Z-GFS</v>
      </c>
      <c r="AB36" s="58">
        <f ca="1">IFERROR(IF($C$12="C",RTD("ice.xl",,"*H",AA36,$C$5,"D",$K36,,,1),RTD("ice.xl",,"*H",AA36,$C$5,"D",$K36,,,1)*(9/5)+$C$14),"-")</f>
        <v>70.861999999999995</v>
      </c>
      <c r="AC36" s="101">
        <f t="shared" si="190"/>
        <v>20</v>
      </c>
      <c r="AD36" s="101" t="str">
        <f t="shared" si="180"/>
        <v>KORD MR20!_00Z-GFS</v>
      </c>
      <c r="AE36" s="58">
        <f ca="1">IFERROR(IF($C$12="C",RTD("ice.xl",,"*H",AD36,$C$5,"D",$K36,,,1),RTD("ice.xl",,"*H",AD36,$C$5,"D",$K36,,,1)*(9/5)+$C$14),"-")</f>
        <v>85.531999999999996</v>
      </c>
      <c r="AF36" s="101">
        <f t="shared" si="181"/>
        <v>21</v>
      </c>
      <c r="AG36" s="101" t="str">
        <f t="shared" si="171"/>
        <v>KORD MR21!_00Z-GFS</v>
      </c>
      <c r="AH36" s="58">
        <f ca="1">IFERROR(IF($C$12="C",RTD("ice.xl",,"*H",AG36,$C$5,"D",$K36,,,1),RTD("ice.xl",,"*H",AG36,$C$5,"D",$K36,,,1)*(9/5)+$C$14),"-")</f>
        <v>85.316000000000003</v>
      </c>
      <c r="AI36" s="101">
        <f t="shared" si="172"/>
        <v>22</v>
      </c>
      <c r="AJ36" s="101" t="str">
        <f t="shared" si="162"/>
        <v>KORD MR22!_00Z-GFS</v>
      </c>
      <c r="AK36" s="58">
        <f ca="1">IFERROR(IF($C$12="C",RTD("ice.xl",,"*H",AJ36,$C$5,"D",$K36,,,1),RTD("ice.xl",,"*H",AJ36,$C$5,"D",$K36,,,1)*(9/5)+$C$14),"-")</f>
        <v>89.671999999999997</v>
      </c>
      <c r="AL36" s="101">
        <f t="shared" si="163"/>
        <v>23</v>
      </c>
      <c r="AM36" s="101" t="str">
        <f t="shared" si="153"/>
        <v>KORD MR23!_00Z-GFS</v>
      </c>
      <c r="AN36" s="58">
        <f ca="1">IFERROR(IF($C$12="C",RTD("ice.xl",,"*H",AM36,$C$5,"D",$K36,,,1),RTD("ice.xl",,"*H",AM36,$C$5,"D",$K36,,,1)*(9/5)+$C$14),"-")</f>
        <v>86.539999999999992</v>
      </c>
      <c r="AO36" s="101">
        <f t="shared" si="154"/>
        <v>24</v>
      </c>
      <c r="AP36" s="101" t="str">
        <f t="shared" si="144"/>
        <v>KORD MR24!_00Z-GFS</v>
      </c>
      <c r="AQ36" s="58">
        <f ca="1">IFERROR(IF($C$12="C",RTD("ice.xl",,"*H",AP36,$C$5,"D",$K36,,,1),RTD("ice.xl",,"*H",AP36,$C$5,"D",$K36,,,1)*(9/5)+$C$14),"-")</f>
        <v>91.652000000000001</v>
      </c>
      <c r="AR36" s="101">
        <f t="shared" si="145"/>
        <v>25</v>
      </c>
      <c r="AS36" s="101" t="str">
        <f t="shared" si="135"/>
        <v>KORD MR25!_00Z-GFS</v>
      </c>
      <c r="AT36" s="58">
        <f ca="1">IFERROR(IF($C$12="C",RTD("ice.xl",,"*H",AS36,$C$5,"D",$K36,,,1),RTD("ice.xl",,"*H",AS36,$C$5,"D",$K36,,,1)*(9/5)+$C$14),"-")</f>
        <v>68.611999999999995</v>
      </c>
      <c r="AU36" s="101">
        <f t="shared" si="136"/>
        <v>26</v>
      </c>
      <c r="AV36" s="101" t="str">
        <f t="shared" si="126"/>
        <v>KORD MR26!_00Z-GFS</v>
      </c>
      <c r="AW36" s="58">
        <f ca="1">IFERROR(IF($C$12="C",RTD("ice.xl",,"*H",AV36,$C$5,"D",$K36,,,1),RTD("ice.xl",,"*H",AV36,$C$5,"D",$K36,,,1)*(9/5)+$C$14),"-")</f>
        <v>66.218000000000004</v>
      </c>
      <c r="AX36" s="101">
        <f t="shared" si="127"/>
        <v>27</v>
      </c>
      <c r="AY36" s="101" t="str">
        <f t="shared" si="117"/>
        <v>KORD MR27!_00Z-GFS</v>
      </c>
      <c r="AZ36" s="58">
        <f ca="1">IFERROR(IF($C$12="C",RTD("ice.xl",,"*H",AY36,$C$5,"D",$K36,,,1),RTD("ice.xl",,"*H",AY36,$C$5,"D",$K36,,,1)*(9/5)+$C$14),"-")</f>
        <v>82.183999999999997</v>
      </c>
      <c r="BA36" s="101">
        <f t="shared" si="118"/>
        <v>28</v>
      </c>
      <c r="BB36" s="101" t="str">
        <f t="shared" si="109"/>
        <v>KORD MR28!_00Z-GFS</v>
      </c>
      <c r="BC36" s="58">
        <f ca="1">IFERROR(IF($C$12="C",RTD("ice.xl",,"*H",BB36,$C$5,"D",$K36,,,1),RTD("ice.xl",,"*H",BB36,$C$5,"D",$K36,,,1)*(9/5)+$C$14),"-")</f>
        <v>83.335999999999999</v>
      </c>
      <c r="BD36" s="101">
        <f t="shared" si="110"/>
        <v>29</v>
      </c>
      <c r="BE36" s="101" t="str">
        <f t="shared" si="101"/>
        <v>KORD MR29!_00Z-GFS</v>
      </c>
      <c r="BF36" s="58">
        <f ca="1">IFERROR(IF($C$12="C",RTD("ice.xl",,"*H",BE36,$C$5,"D",$K36,,,1),RTD("ice.xl",,"*H",BE36,$C$5,"D",$K36,,,1)*(9/5)+$C$14),"-")</f>
        <v>76.063999999999993</v>
      </c>
      <c r="BG36" s="101">
        <f t="shared" si="102"/>
        <v>30</v>
      </c>
      <c r="BH36" s="101" t="str">
        <f t="shared" si="97"/>
        <v>KORD MR30!_00Z-GFS</v>
      </c>
      <c r="BI36" s="105">
        <f ca="1">IFERROR(IF($C$12="C",RTD("ice.xl",,"*H",BH36,$C$5,"D",$K36,,,1),RTD("ice.xl",,"*H",BH36,$C$5,"D",$K36,,,1)*(9/5)+$C$14),"-")</f>
        <v>85.891999999999996</v>
      </c>
      <c r="BL36" s="53">
        <f t="shared" si="233"/>
        <v>15</v>
      </c>
      <c r="BM36" s="53" t="str">
        <f t="shared" si="221"/>
        <v>KORD MR15!_06Z-GFS</v>
      </c>
      <c r="BN36" s="108">
        <f ca="1">IFERROR(IF($C$12="C",RTD("ice.xl",,"*H",BM36,$C$5,"D",$K36,,,1),RTD("ice.xl",,"*H",BM36,$C$5,"D",$K36,,,1)*(9/5)+$C$14),"-")</f>
        <v>77.647999999999996</v>
      </c>
      <c r="BO36" s="101">
        <f t="shared" si="229"/>
        <v>16</v>
      </c>
      <c r="BP36" s="101" t="str">
        <f t="shared" si="216"/>
        <v>KORD MR16!_06Z-GFS</v>
      </c>
      <c r="BQ36" s="58">
        <f ca="1">IFERROR(IF($C$12="C",RTD("ice.xl",,"*H",BP36,$C$5,"D",$K36,,,1),RTD("ice.xl",,"*H",BP36,$C$5,"D",$K36,,,1)*(9/5)+$C$14),"-")</f>
        <v>74.695999999999998</v>
      </c>
      <c r="BR36" s="101">
        <f t="shared" si="222"/>
        <v>17</v>
      </c>
      <c r="BS36" s="101" t="str">
        <f t="shared" si="209"/>
        <v>KORD MR17!_06Z-GFS</v>
      </c>
      <c r="BT36" s="58">
        <f ca="1">IFERROR(IF($C$12="C",RTD("ice.xl",,"*H",BS36,$C$5,"D",$K36,,,1),RTD("ice.xl",,"*H",BS36,$C$5,"D",$K36,,,1)*(9/5)+$C$14),"-")</f>
        <v>72.842000000000013</v>
      </c>
      <c r="BU36" s="101">
        <f t="shared" si="210"/>
        <v>18</v>
      </c>
      <c r="BV36" s="101" t="str">
        <f t="shared" si="200"/>
        <v>KORD MR18!_06Z-GFS</v>
      </c>
      <c r="BW36" s="58">
        <f ca="1">IFERROR(IF($C$12="C",RTD("ice.xl",,"*H",BV36,$C$5,"D",$K36,,,1),RTD("ice.xl",,"*H",BV36,$C$5,"D",$K36,,,1)*(9/5)+$C$14),"-")</f>
        <v>74.930000000000007</v>
      </c>
      <c r="BX36" s="101">
        <f t="shared" si="201"/>
        <v>19</v>
      </c>
      <c r="BY36" s="101" t="str">
        <f t="shared" si="191"/>
        <v>KORD MR19!_06Z-GFS</v>
      </c>
      <c r="BZ36" s="58">
        <f ca="1">IFERROR(IF($C$12="C",RTD("ice.xl",,"*H",BY36,$C$5,"D",$K36,,,1),RTD("ice.xl",,"*H",BY36,$C$5,"D",$K36,,,1)*(9/5)+$C$14),"-")</f>
        <v>71.635999999999996</v>
      </c>
      <c r="CA36" s="101">
        <f t="shared" si="192"/>
        <v>20</v>
      </c>
      <c r="CB36" s="101" t="str">
        <f t="shared" si="182"/>
        <v>KORD MR20!_06Z-GFS</v>
      </c>
      <c r="CC36" s="58">
        <f ca="1">IFERROR(IF($C$12="C",RTD("ice.xl",,"*H",CB36,$C$5,"D",$K36,,,1),RTD("ice.xl",,"*H",CB36,$C$5,"D",$K36,,,1)*(9/5)+$C$14),"-")</f>
        <v>72.95</v>
      </c>
      <c r="CD36" s="101">
        <f t="shared" si="183"/>
        <v>21</v>
      </c>
      <c r="CE36" s="101" t="str">
        <f t="shared" si="173"/>
        <v>KORD MR21!_06Z-GFS</v>
      </c>
      <c r="CF36" s="58">
        <f ca="1">IFERROR(IF($C$12="C",RTD("ice.xl",,"*H",CE36,$C$5,"D",$K36,,,1),RTD("ice.xl",,"*H",CE36,$C$5,"D",$K36,,,1)*(9/5)+$C$14),"-")</f>
        <v>87.943999999999988</v>
      </c>
      <c r="CG36" s="101">
        <f t="shared" si="174"/>
        <v>22</v>
      </c>
      <c r="CH36" s="101" t="str">
        <f t="shared" si="164"/>
        <v>KORD MR22!_06Z-GFS</v>
      </c>
      <c r="CI36" s="58">
        <f ca="1">IFERROR(IF($C$12="C",RTD("ice.xl",,"*H",CH36,$C$5,"D",$K36,,,1),RTD("ice.xl",,"*H",CH36,$C$5,"D",$K36,,,1)*(9/5)+$C$14),"-")</f>
        <v>93.343999999999994</v>
      </c>
      <c r="CJ36" s="101">
        <f t="shared" si="165"/>
        <v>23</v>
      </c>
      <c r="CK36" s="101" t="str">
        <f t="shared" si="155"/>
        <v>KORD MR23!_06Z-GFS</v>
      </c>
      <c r="CL36" s="58">
        <f ca="1">IFERROR(IF($C$12="C",RTD("ice.xl",,"*H",CK36,$C$5,"D",$K36,,,1),RTD("ice.xl",,"*H",CK36,$C$5,"D",$K36,,,1)*(9/5)+$C$14),"-")</f>
        <v>86.216000000000008</v>
      </c>
      <c r="CM36" s="101">
        <f t="shared" si="156"/>
        <v>24</v>
      </c>
      <c r="CN36" s="101" t="str">
        <f t="shared" si="146"/>
        <v>KORD MR24!_06Z-GFS</v>
      </c>
      <c r="CO36" s="58">
        <f ca="1">IFERROR(IF($C$12="C",RTD("ice.xl",,"*H",CN36,$C$5,"D",$K36,,,1),RTD("ice.xl",,"*H",CN36,$C$5,"D",$K36,,,1)*(9/5)+$C$14),"-")</f>
        <v>78.692000000000007</v>
      </c>
      <c r="CP36" s="101">
        <f t="shared" si="147"/>
        <v>25</v>
      </c>
      <c r="CQ36" s="101" t="str">
        <f t="shared" si="137"/>
        <v>KORD MR25!_06Z-GFS</v>
      </c>
      <c r="CR36" s="58">
        <f ca="1">IFERROR(IF($C$12="C",RTD("ice.xl",,"*H",CQ36,$C$5,"D",$K36,,,1),RTD("ice.xl",,"*H",CQ36,$C$5,"D",$K36,,,1)*(9/5)+$C$14),"-")</f>
        <v>76.693999999999988</v>
      </c>
      <c r="CS36" s="101">
        <f t="shared" si="138"/>
        <v>26</v>
      </c>
      <c r="CT36" s="101" t="str">
        <f t="shared" si="128"/>
        <v>KORD MR26!_06Z-GFS</v>
      </c>
      <c r="CU36" s="58">
        <f ca="1">IFERROR(IF($C$12="C",RTD("ice.xl",,"*H",CT36,$C$5,"D",$K36,,,1),RTD("ice.xl",,"*H",CT36,$C$5,"D",$K36,,,1)*(9/5)+$C$14),"-")</f>
        <v>87.007999999999996</v>
      </c>
      <c r="CV36" s="101">
        <f t="shared" si="129"/>
        <v>27</v>
      </c>
      <c r="CW36" s="101" t="str">
        <f t="shared" si="119"/>
        <v>KORD MR27!_06Z-GFS</v>
      </c>
      <c r="CX36" s="58">
        <f ca="1">IFERROR(IF($C$12="C",RTD("ice.xl",,"*H",CW36,$C$5,"D",$K36,,,1),RTD("ice.xl",,"*H",CW36,$C$5,"D",$K36,,,1)*(9/5)+$C$14),"-")</f>
        <v>83.948000000000008</v>
      </c>
      <c r="CY36" s="101">
        <f t="shared" si="120"/>
        <v>28</v>
      </c>
      <c r="CZ36" s="101" t="str">
        <f t="shared" si="111"/>
        <v>KORD MR28!_06Z-GFS</v>
      </c>
      <c r="DA36" s="58">
        <f ca="1">IFERROR(IF($C$12="C",RTD("ice.xl",,"*H",CZ36,$C$5,"D",$K36,,,1),RTD("ice.xl",,"*H",CZ36,$C$5,"D",$K36,,,1)*(9/5)+$C$14),"-")</f>
        <v>77.521999999999991</v>
      </c>
      <c r="DB36" s="101">
        <f t="shared" si="112"/>
        <v>29</v>
      </c>
      <c r="DC36" s="101" t="str">
        <f t="shared" si="103"/>
        <v>KORD MR29!_06Z-GFS</v>
      </c>
      <c r="DD36" s="58">
        <f ca="1">IFERROR(IF($C$12="C",RTD("ice.xl",,"*H",DC36,$C$5,"D",$K36,,,1),RTD("ice.xl",,"*H",DC36,$C$5,"D",$K36,,,1)*(9/5)+$C$14),"-")</f>
        <v>71.024000000000001</v>
      </c>
      <c r="DE36" s="101">
        <f t="shared" si="104"/>
        <v>30</v>
      </c>
      <c r="DF36" s="101" t="str">
        <f t="shared" si="98"/>
        <v>KORD MR30!_06Z-GFS</v>
      </c>
      <c r="DG36" s="105">
        <f ca="1">IFERROR(IF($C$12="C",RTD("ice.xl",,"*H",DF36,$C$5,"D",$K36,,,1),RTD("ice.xl",,"*H",DF36,$C$5,"D",$K36,,,1)*(9/5)+$C$14),"-")</f>
        <v>88.52</v>
      </c>
      <c r="DJ36" s="53">
        <f t="shared" si="234"/>
        <v>15</v>
      </c>
      <c r="DK36" s="53" t="str">
        <f t="shared" si="223"/>
        <v>KORD MR15!_12Z-GFS</v>
      </c>
      <c r="DL36" s="108">
        <f ca="1">IFERROR(IF($C$12="C",RTD("ice.xl",,"*H",DK36,$C$5,"D",$K36,,,1),RTD("ice.xl",,"*H",DK36,$C$5,"D",$K36,,,1)*(9/5)+$C$14),"-")</f>
        <v>75.433999999999997</v>
      </c>
      <c r="DM36" s="101">
        <f t="shared" si="230"/>
        <v>16</v>
      </c>
      <c r="DN36" s="101" t="str">
        <f t="shared" si="217"/>
        <v>KORD MR16!_12Z-GFS</v>
      </c>
      <c r="DO36" s="58">
        <f ca="1">IFERROR(IF($C$12="C",RTD("ice.xl",,"*H",DN36,$C$5,"D",$K36,,,1),RTD("ice.xl",,"*H",DN36,$C$5,"D",$K36,,,1)*(9/5)+$C$14),"-")</f>
        <v>75.181999999999988</v>
      </c>
      <c r="DP36" s="101">
        <f t="shared" si="224"/>
        <v>17</v>
      </c>
      <c r="DQ36" s="101" t="str">
        <f t="shared" si="211"/>
        <v>KORD MR17!_12Z-GFS</v>
      </c>
      <c r="DR36" s="58">
        <f ca="1">IFERROR(IF($C$12="C",RTD("ice.xl",,"*H",DQ36,$C$5,"D",$K36,,,1),RTD("ice.xl",,"*H",DQ36,$C$5,"D",$K36,,,1)*(9/5)+$C$14),"-")</f>
        <v>72.98599999999999</v>
      </c>
      <c r="DS36" s="101">
        <f t="shared" si="212"/>
        <v>18</v>
      </c>
      <c r="DT36" s="101" t="str">
        <f t="shared" si="202"/>
        <v>KORD MR18!_12Z-GFS</v>
      </c>
      <c r="DU36" s="58">
        <f ca="1">IFERROR(IF($C$12="C",RTD("ice.xl",,"*H",DT36,$C$5,"D",$K36,,,1),RTD("ice.xl",,"*H",DT36,$C$5,"D",$K36,,,1)*(9/5)+$C$14),"-")</f>
        <v>73.328000000000003</v>
      </c>
      <c r="DV36" s="101">
        <f t="shared" si="203"/>
        <v>19</v>
      </c>
      <c r="DW36" s="101" t="str">
        <f t="shared" si="193"/>
        <v>KORD MR19!_12Z-GFS</v>
      </c>
      <c r="DX36" s="58">
        <f ca="1">IFERROR(IF($C$12="C",RTD("ice.xl",,"*H",DW36,$C$5,"D",$K36,,,1),RTD("ice.xl",,"*H",DW36,$C$5,"D",$K36,,,1)*(9/5)+$C$14),"-")</f>
        <v>71.617999999999995</v>
      </c>
      <c r="DY36" s="101">
        <f t="shared" si="194"/>
        <v>20</v>
      </c>
      <c r="DZ36" s="101" t="str">
        <f t="shared" si="184"/>
        <v>KORD MR20!_12Z-GFS</v>
      </c>
      <c r="EA36" s="58">
        <f ca="1">IFERROR(IF($C$12="C",RTD("ice.xl",,"*H",DZ36,$C$5,"D",$K36,,,1),RTD("ice.xl",,"*H",DZ36,$C$5,"D",$K36,,,1)*(9/5)+$C$14),"-")</f>
        <v>72.716000000000008</v>
      </c>
      <c r="EB36" s="101">
        <f t="shared" si="185"/>
        <v>21</v>
      </c>
      <c r="EC36" s="101" t="str">
        <f t="shared" si="175"/>
        <v>KORD MR21!_12Z-GFS</v>
      </c>
      <c r="ED36" s="58">
        <f ca="1">IFERROR(IF($C$12="C",RTD("ice.xl",,"*H",EC36,$C$5,"D",$K36,,,1),RTD("ice.xl",,"*H",EC36,$C$5,"D",$K36,,,1)*(9/5)+$C$14),"-")</f>
        <v>89.311999999999998</v>
      </c>
      <c r="EE36" s="101">
        <f t="shared" si="176"/>
        <v>22</v>
      </c>
      <c r="EF36" s="101" t="str">
        <f t="shared" si="166"/>
        <v>KORD MR22!_12Z-GFS</v>
      </c>
      <c r="EG36" s="58">
        <f ca="1">IFERROR(IF($C$12="C",RTD("ice.xl",,"*H",EF36,$C$5,"D",$K36,,,1),RTD("ice.xl",,"*H",EF36,$C$5,"D",$K36,,,1)*(9/5)+$C$14),"-")</f>
        <v>91.075999999999993</v>
      </c>
      <c r="EH36" s="101">
        <f t="shared" si="167"/>
        <v>23</v>
      </c>
      <c r="EI36" s="101" t="str">
        <f t="shared" si="157"/>
        <v>KORD MR23!_12Z-GFS</v>
      </c>
      <c r="EJ36" s="58">
        <f ca="1">IFERROR(IF($C$12="C",RTD("ice.xl",,"*H",EI36,$C$5,"D",$K36,,,1),RTD("ice.xl",,"*H",EI36,$C$5,"D",$K36,,,1)*(9/5)+$C$14),"-")</f>
        <v>92.641999999999996</v>
      </c>
      <c r="EK36" s="101">
        <f t="shared" si="158"/>
        <v>24</v>
      </c>
      <c r="EL36" s="101" t="str">
        <f t="shared" si="148"/>
        <v>KORD MR24!_12Z-GFS</v>
      </c>
      <c r="EM36" s="58">
        <f ca="1">IFERROR(IF($C$12="C",RTD("ice.xl",,"*H",EL36,$C$5,"D",$K36,,,1),RTD("ice.xl",,"*H",EL36,$C$5,"D",$K36,,,1)*(9/5)+$C$14),"-")</f>
        <v>92.587999999999994</v>
      </c>
      <c r="EN36" s="101">
        <f t="shared" si="149"/>
        <v>25</v>
      </c>
      <c r="EO36" s="101" t="str">
        <f t="shared" si="139"/>
        <v>KORD MR25!_12Z-GFS</v>
      </c>
      <c r="EP36" s="58">
        <f ca="1">IFERROR(IF($C$12="C",RTD("ice.xl",,"*H",EO36,$C$5,"D",$K36,,,1),RTD("ice.xl",,"*H",EO36,$C$5,"D",$K36,,,1)*(9/5)+$C$14),"-")</f>
        <v>92.426000000000002</v>
      </c>
      <c r="EQ36" s="101">
        <f t="shared" si="140"/>
        <v>26</v>
      </c>
      <c r="ER36" s="101" t="str">
        <f t="shared" si="130"/>
        <v>KORD MR26!_12Z-GFS</v>
      </c>
      <c r="ES36" s="58">
        <f ca="1">IFERROR(IF($C$12="C",RTD("ice.xl",,"*H",ER36,$C$5,"D",$K36,,,1),RTD("ice.xl",,"*H",ER36,$C$5,"D",$K36,,,1)*(9/5)+$C$14),"-")</f>
        <v>69.548000000000002</v>
      </c>
      <c r="ET36" s="101">
        <f t="shared" si="131"/>
        <v>27</v>
      </c>
      <c r="EU36" s="101" t="str">
        <f t="shared" si="121"/>
        <v>KORD MR27!_12Z-GFS</v>
      </c>
      <c r="EV36" s="58">
        <f ca="1">IFERROR(IF($C$12="C",RTD("ice.xl",,"*H",EU36,$C$5,"D",$K36,,,1),RTD("ice.xl",,"*H",EU36,$C$5,"D",$K36,,,1)*(9/5)+$C$14),"-")</f>
        <v>70.25</v>
      </c>
      <c r="EW36" s="101">
        <f t="shared" si="122"/>
        <v>28</v>
      </c>
      <c r="EX36" s="101" t="str">
        <f t="shared" si="113"/>
        <v>KORD MR28!_12Z-GFS</v>
      </c>
      <c r="EY36" s="58">
        <f ca="1">IFERROR(IF($C$12="C",RTD("ice.xl",,"*H",EX36,$C$5,"D",$K36,,,1),RTD("ice.xl",,"*H",EX36,$C$5,"D",$K36,,,1)*(9/5)+$C$14),"-")</f>
        <v>74.228000000000009</v>
      </c>
      <c r="EZ36" s="101">
        <f t="shared" si="114"/>
        <v>29</v>
      </c>
      <c r="FA36" s="101" t="str">
        <f t="shared" si="105"/>
        <v>KORD MR29!_12Z-GFS</v>
      </c>
      <c r="FB36" s="58">
        <f ca="1">IFERROR(IF($C$12="C",RTD("ice.xl",,"*H",FA36,$C$5,"D",$K36,,,1),RTD("ice.xl",,"*H",FA36,$C$5,"D",$K36,,,1)*(9/5)+$C$14),"-")</f>
        <v>81.176000000000002</v>
      </c>
      <c r="FC36" s="101">
        <f t="shared" si="106"/>
        <v>30</v>
      </c>
      <c r="FD36" s="101" t="str">
        <f t="shared" si="99"/>
        <v>KORD MR30!_12Z-GFS</v>
      </c>
      <c r="FE36" s="105">
        <f ca="1">IFERROR(IF($C$12="C",RTD("ice.xl",,"*H",FD36,$C$5,"D",$K36,,,1),RTD("ice.xl",,"*H",FD36,$C$5,"D",$K36,,,1)*(9/5)+$C$14),"-")</f>
        <v>92.012</v>
      </c>
      <c r="FH36" s="53">
        <f t="shared" si="235"/>
        <v>15</v>
      </c>
      <c r="FI36" s="53" t="str">
        <f t="shared" si="225"/>
        <v>KORD MR15!_18Z-GFS</v>
      </c>
      <c r="FJ36" s="108">
        <f ca="1">IFERROR(IF($C$12="C",RTD("ice.xl",,"*H",FI36,$C$5,"D",$K36,,,1),RTD("ice.xl",,"*H",FI36,$C$5,"D",$K36,,,1)*(9/5)+$C$14),"-")</f>
        <v>75.524000000000001</v>
      </c>
      <c r="FK36" s="101">
        <f t="shared" si="231"/>
        <v>16</v>
      </c>
      <c r="FL36" s="101" t="str">
        <f t="shared" si="218"/>
        <v>KORD MR16!_18Z-GFS</v>
      </c>
      <c r="FM36" s="58">
        <f ca="1">IFERROR(IF($C$12="C",RTD("ice.xl",,"*H",FL36,$C$5,"D",$K36,,,1),RTD("ice.xl",,"*H",FL36,$C$5,"D",$K36,,,1)*(9/5)+$C$14),"-")</f>
        <v>73.831999999999994</v>
      </c>
      <c r="FN36" s="101">
        <f t="shared" si="226"/>
        <v>17</v>
      </c>
      <c r="FO36" s="101" t="str">
        <f t="shared" si="213"/>
        <v>KORD MR17!_18Z-GFS</v>
      </c>
      <c r="FP36" s="58">
        <f ca="1">IFERROR(IF($C$12="C",RTD("ice.xl",,"*H",FO36,$C$5,"D",$K36,,,1),RTD("ice.xl",,"*H",FO36,$C$5,"D",$K36,,,1)*(9/5)+$C$14),"-")</f>
        <v>72.319999999999993</v>
      </c>
      <c r="FQ36" s="101">
        <f t="shared" si="214"/>
        <v>18</v>
      </c>
      <c r="FR36" s="101" t="str">
        <f t="shared" si="204"/>
        <v>KORD MR18!_18Z-GFS</v>
      </c>
      <c r="FS36" s="58">
        <f ca="1">IFERROR(IF($C$12="C",RTD("ice.xl",,"*H",FR36,$C$5,"D",$K36,,,1),RTD("ice.xl",,"*H",FR36,$C$5,"D",$K36,,,1)*(9/5)+$C$14),"-")</f>
        <v>72.823999999999998</v>
      </c>
      <c r="FT36" s="101">
        <f t="shared" si="205"/>
        <v>19</v>
      </c>
      <c r="FU36" s="101" t="str">
        <f t="shared" si="195"/>
        <v>KORD MR19!_18Z-GFS</v>
      </c>
      <c r="FV36" s="58">
        <f ca="1">IFERROR(IF($C$12="C",RTD("ice.xl",,"*H",FU36,$C$5,"D",$K36,,,1),RTD("ice.xl",,"*H",FU36,$C$5,"D",$K36,,,1)*(9/5)+$C$14),"-")</f>
        <v>70.123999999999995</v>
      </c>
      <c r="FW36" s="101">
        <f t="shared" si="196"/>
        <v>20</v>
      </c>
      <c r="FX36" s="101" t="str">
        <f t="shared" si="186"/>
        <v>KORD MR20!_18Z-GFS</v>
      </c>
      <c r="FY36" s="58">
        <f ca="1">IFERROR(IF($C$12="C",RTD("ice.xl",,"*H",FX36,$C$5,"D",$K36,,,1),RTD("ice.xl",,"*H",FX36,$C$5,"D",$K36,,,1)*(9/5)+$C$14),"-")</f>
        <v>89.63600000000001</v>
      </c>
      <c r="FZ36" s="101">
        <f t="shared" si="187"/>
        <v>21</v>
      </c>
      <c r="GA36" s="101" t="str">
        <f t="shared" si="177"/>
        <v>KORD MR21!_18Z-GFS</v>
      </c>
      <c r="GB36" s="58">
        <f ca="1">IFERROR(IF($C$12="C",RTD("ice.xl",,"*H",GA36,$C$5,"D",$K36,,,1),RTD("ice.xl",,"*H",GA36,$C$5,"D",$K36,,,1)*(9/5)+$C$14),"-")</f>
        <v>90.284000000000006</v>
      </c>
      <c r="GC36" s="101">
        <f t="shared" si="178"/>
        <v>22</v>
      </c>
      <c r="GD36" s="101" t="str">
        <f t="shared" si="168"/>
        <v>KORD MR22!_18Z-GFS</v>
      </c>
      <c r="GE36" s="58">
        <f ca="1">IFERROR(IF($C$12="C",RTD("ice.xl",,"*H",GD36,$C$5,"D",$K36,,,1),RTD("ice.xl",,"*H",GD36,$C$5,"D",$K36,,,1)*(9/5)+$C$14),"-")</f>
        <v>86.882000000000005</v>
      </c>
      <c r="GF36" s="101">
        <f t="shared" si="169"/>
        <v>23</v>
      </c>
      <c r="GG36" s="101" t="str">
        <f t="shared" si="159"/>
        <v>KORD MR23!_18Z-GFS</v>
      </c>
      <c r="GH36" s="58">
        <f ca="1">IFERROR(IF($C$12="C",RTD("ice.xl",,"*H",GG36,$C$5,"D",$K36,,,1),RTD("ice.xl",,"*H",GG36,$C$5,"D",$K36,,,1)*(9/5)+$C$14),"-")</f>
        <v>83.192000000000007</v>
      </c>
      <c r="GI36" s="101">
        <f t="shared" si="160"/>
        <v>24</v>
      </c>
      <c r="GJ36" s="101" t="str">
        <f t="shared" si="150"/>
        <v>KORD MR24!_18Z-GFS</v>
      </c>
      <c r="GK36" s="58">
        <f ca="1">IFERROR(IF($C$12="C",RTD("ice.xl",,"*H",GJ36,$C$5,"D",$K36,,,1),RTD("ice.xl",,"*H",GJ36,$C$5,"D",$K36,,,1)*(9/5)+$C$14),"-")</f>
        <v>90.41</v>
      </c>
      <c r="GL36" s="101">
        <f t="shared" si="151"/>
        <v>25</v>
      </c>
      <c r="GM36" s="101" t="str">
        <f t="shared" si="141"/>
        <v>KORD MR25!_18Z-GFS</v>
      </c>
      <c r="GN36" s="58">
        <f ca="1">IFERROR(IF($C$12="C",RTD("ice.xl",,"*H",GM36,$C$5,"D",$K36,,,1),RTD("ice.xl",,"*H",GM36,$C$5,"D",$K36,,,1)*(9/5)+$C$14),"-")</f>
        <v>93.65</v>
      </c>
      <c r="GO36" s="101">
        <f t="shared" si="142"/>
        <v>26</v>
      </c>
      <c r="GP36" s="101" t="str">
        <f t="shared" si="132"/>
        <v>KORD MR26!_18Z-GFS</v>
      </c>
      <c r="GQ36" s="58">
        <f ca="1">IFERROR(IF($C$12="C",RTD("ice.xl",,"*H",GP36,$C$5,"D",$K36,,,1),RTD("ice.xl",,"*H",GP36,$C$5,"D",$K36,,,1)*(9/5)+$C$14),"-")</f>
        <v>78.962000000000003</v>
      </c>
      <c r="GR36" s="101">
        <f t="shared" si="133"/>
        <v>27</v>
      </c>
      <c r="GS36" s="101" t="str">
        <f t="shared" si="123"/>
        <v>KORD MR27!_18Z-GFS</v>
      </c>
      <c r="GT36" s="58">
        <f ca="1">IFERROR(IF($C$12="C",RTD("ice.xl",,"*H",GS36,$C$5,"D",$K36,,,1),RTD("ice.xl",,"*H",GS36,$C$5,"D",$K36,,,1)*(9/5)+$C$14),"-")</f>
        <v>76.045999999999992</v>
      </c>
      <c r="GU36" s="101">
        <f t="shared" si="124"/>
        <v>28</v>
      </c>
      <c r="GV36" s="101" t="str">
        <f t="shared" si="115"/>
        <v>KORD MR28!_18Z-GFS</v>
      </c>
      <c r="GW36" s="58">
        <f ca="1">IFERROR(IF($C$12="C",RTD("ice.xl",,"*H",GV36,$C$5,"D",$K36,,,1),RTD("ice.xl",,"*H",GV36,$C$5,"D",$K36,,,1)*(9/5)+$C$14),"-")</f>
        <v>90.536000000000001</v>
      </c>
      <c r="GX36" s="101">
        <f t="shared" si="116"/>
        <v>29</v>
      </c>
      <c r="GY36" s="101" t="str">
        <f t="shared" si="107"/>
        <v>KORD MR29!_18Z-GFS</v>
      </c>
      <c r="GZ36" s="58">
        <f ca="1">IFERROR(IF($C$12="C",RTD("ice.xl",,"*H",GY36,$C$5,"D",$K36,,,1),RTD("ice.xl",,"*H",GY36,$C$5,"D",$K36,,,1)*(9/5)+$C$14),"-")</f>
        <v>93.091999999999999</v>
      </c>
      <c r="HA36" s="101">
        <f t="shared" si="108"/>
        <v>30</v>
      </c>
      <c r="HB36" s="101" t="str">
        <f t="shared" si="100"/>
        <v>KORD MR30!_18Z-GFS</v>
      </c>
      <c r="HC36" s="105">
        <f ca="1">IFERROR(IF($C$12="C",RTD("ice.xl",,"*H",HB36,$C$5,"D",$K36,,,1),RTD("ice.xl",,"*H",HB36,$C$5,"D",$K36,,,1)*(9/5)+$C$14),"-")</f>
        <v>86.18</v>
      </c>
    </row>
    <row r="37" spans="6:211" x14ac:dyDescent="0.35">
      <c r="F37" s="27">
        <v>16</v>
      </c>
      <c r="G37" s="27">
        <f t="shared" si="227"/>
        <v>1</v>
      </c>
      <c r="H37" s="131">
        <f ca="1">RTD("ice.xl", , "*H",$C$4,$L$4, "D",$K37, , , -1)</f>
        <v>27.292300000000001</v>
      </c>
      <c r="I37" s="18"/>
      <c r="J37" s="56"/>
      <c r="K37" s="163">
        <f t="shared" ca="1" si="95"/>
        <v>44776</v>
      </c>
      <c r="L37" s="356">
        <f t="shared" ca="1" si="96"/>
        <v>81.126139999999992</v>
      </c>
      <c r="N37" s="53">
        <f t="shared" si="232"/>
        <v>16</v>
      </c>
      <c r="O37" s="358" t="str">
        <f t="shared" si="219"/>
        <v>KORD MR16!_00Z-GFS</v>
      </c>
      <c r="P37" s="108">
        <f ca="1">IFERROR(IF($C$12="C",RTD("ice.xl",,"*H",O37,$C$5,"D",$K37,,,1),RTD("ice.xl",,"*H",O37,$C$5,"D",$K37,,,1)*(9/5)+$C$14),"-")</f>
        <v>84.77600000000001</v>
      </c>
      <c r="Q37" s="101">
        <f t="shared" si="228"/>
        <v>17</v>
      </c>
      <c r="R37" s="101" t="str">
        <f t="shared" si="215"/>
        <v>KORD MR17!_00Z-GFS</v>
      </c>
      <c r="S37" s="58">
        <f ca="1">IFERROR(IF($C$12="C",RTD("ice.xl",,"*H",R37,$C$5,"D",$K37,,,1),RTD("ice.xl",,"*H",R37,$C$5,"D",$K37,,,1)*(9/5)+$C$14),"-")</f>
        <v>81.24799999999999</v>
      </c>
      <c r="T37" s="101">
        <f t="shared" si="220"/>
        <v>18</v>
      </c>
      <c r="U37" s="101" t="str">
        <f t="shared" si="207"/>
        <v>KORD MR18!_00Z-GFS</v>
      </c>
      <c r="V37" s="58">
        <f ca="1">IFERROR(IF($C$12="C",RTD("ice.xl",,"*H",U37,$C$5,"D",$K37,,,1),RTD("ice.xl",,"*H",U37,$C$5,"D",$K37,,,1)*(9/5)+$C$14),"-")</f>
        <v>83.587999999999994</v>
      </c>
      <c r="W37" s="101">
        <f t="shared" si="208"/>
        <v>19</v>
      </c>
      <c r="X37" s="101" t="str">
        <f t="shared" si="198"/>
        <v>KORD MR19!_00Z-GFS</v>
      </c>
      <c r="Y37" s="58">
        <f ca="1">IFERROR(IF($C$12="C",RTD("ice.xl",,"*H",X37,$C$5,"D",$K37,,,1),RTD("ice.xl",,"*H",X37,$C$5,"D",$K37,,,1)*(9/5)+$C$14),"-")</f>
        <v>82.22</v>
      </c>
      <c r="Z37" s="101">
        <f t="shared" si="199"/>
        <v>20</v>
      </c>
      <c r="AA37" s="101" t="str">
        <f t="shared" si="189"/>
        <v>KORD MR20!_00Z-GFS</v>
      </c>
      <c r="AB37" s="58">
        <f ca="1">IFERROR(IF($C$12="C",RTD("ice.xl",,"*H",AA37,$C$5,"D",$K37,,,1),RTD("ice.xl",,"*H",AA37,$C$5,"D",$K37,,,1)*(9/5)+$C$14),"-")</f>
        <v>85.604000000000013</v>
      </c>
      <c r="AC37" s="101">
        <f t="shared" si="190"/>
        <v>21</v>
      </c>
      <c r="AD37" s="101" t="str">
        <f t="shared" si="180"/>
        <v>KORD MR21!_00Z-GFS</v>
      </c>
      <c r="AE37" s="58">
        <f ca="1">IFERROR(IF($C$12="C",RTD("ice.xl",,"*H",AD37,$C$5,"D",$K37,,,1),RTD("ice.xl",,"*H",AD37,$C$5,"D",$K37,,,1)*(9/5)+$C$14),"-")</f>
        <v>87.475999999999999</v>
      </c>
      <c r="AF37" s="101">
        <f t="shared" si="181"/>
        <v>22</v>
      </c>
      <c r="AG37" s="101" t="str">
        <f t="shared" si="171"/>
        <v>KORD MR22!_00Z-GFS</v>
      </c>
      <c r="AH37" s="58">
        <f ca="1">IFERROR(IF($C$12="C",RTD("ice.xl",,"*H",AG37,$C$5,"D",$K37,,,1),RTD("ice.xl",,"*H",AG37,$C$5,"D",$K37,,,1)*(9/5)+$C$14),"-")</f>
        <v>85.74799999999999</v>
      </c>
      <c r="AI37" s="101">
        <f t="shared" si="172"/>
        <v>23</v>
      </c>
      <c r="AJ37" s="101" t="str">
        <f t="shared" si="162"/>
        <v>KORD MR23!_00Z-GFS</v>
      </c>
      <c r="AK37" s="58">
        <f ca="1">IFERROR(IF($C$12="C",RTD("ice.xl",,"*H",AJ37,$C$5,"D",$K37,,,1),RTD("ice.xl",,"*H",AJ37,$C$5,"D",$K37,,,1)*(9/5)+$C$14),"-")</f>
        <v>79.7</v>
      </c>
      <c r="AL37" s="101">
        <f t="shared" si="163"/>
        <v>24</v>
      </c>
      <c r="AM37" s="101" t="str">
        <f t="shared" si="153"/>
        <v>KORD MR24!_00Z-GFS</v>
      </c>
      <c r="AN37" s="58">
        <f ca="1">IFERROR(IF($C$12="C",RTD("ice.xl",,"*H",AM37,$C$5,"D",$K37,,,1),RTD("ice.xl",,"*H",AM37,$C$5,"D",$K37,,,1)*(9/5)+$C$14),"-")</f>
        <v>87.080000000000013</v>
      </c>
      <c r="AO37" s="101">
        <f t="shared" si="154"/>
        <v>25</v>
      </c>
      <c r="AP37" s="101" t="str">
        <f t="shared" si="144"/>
        <v>KORD MR25!_00Z-GFS</v>
      </c>
      <c r="AQ37" s="58">
        <f ca="1">IFERROR(IF($C$12="C",RTD("ice.xl",,"*H",AP37,$C$5,"D",$K37,,,1),RTD("ice.xl",,"*H",AP37,$C$5,"D",$K37,,,1)*(9/5)+$C$14),"-")</f>
        <v>67.891999999999996</v>
      </c>
      <c r="AR37" s="101">
        <f t="shared" si="145"/>
        <v>26</v>
      </c>
      <c r="AS37" s="101" t="str">
        <f t="shared" si="135"/>
        <v>KORD MR26!_00Z-GFS</v>
      </c>
      <c r="AT37" s="58">
        <f ca="1">IFERROR(IF($C$12="C",RTD("ice.xl",,"*H",AS37,$C$5,"D",$K37,,,1),RTD("ice.xl",,"*H",AS37,$C$5,"D",$K37,,,1)*(9/5)+$C$14),"-")</f>
        <v>70.376000000000005</v>
      </c>
      <c r="AU37" s="101">
        <f t="shared" si="136"/>
        <v>27</v>
      </c>
      <c r="AV37" s="101" t="str">
        <f t="shared" si="126"/>
        <v>KORD MR27!_00Z-GFS</v>
      </c>
      <c r="AW37" s="58">
        <f ca="1">IFERROR(IF($C$12="C",RTD("ice.xl",,"*H",AV37,$C$5,"D",$K37,,,1),RTD("ice.xl",,"*H",AV37,$C$5,"D",$K37,,,1)*(9/5)+$C$14),"-")</f>
        <v>81.212000000000003</v>
      </c>
      <c r="AX37" s="101">
        <f t="shared" si="127"/>
        <v>28</v>
      </c>
      <c r="AY37" s="101" t="str">
        <f t="shared" si="117"/>
        <v>KORD MR28!_00Z-GFS</v>
      </c>
      <c r="AZ37" s="58">
        <f ca="1">IFERROR(IF($C$12="C",RTD("ice.xl",,"*H",AY37,$C$5,"D",$K37,,,1),RTD("ice.xl",,"*H",AY37,$C$5,"D",$K37,,,1)*(9/5)+$C$14),"-")</f>
        <v>84.271999999999991</v>
      </c>
      <c r="BA37" s="101">
        <f t="shared" si="118"/>
        <v>29</v>
      </c>
      <c r="BB37" s="101" t="str">
        <f t="shared" si="109"/>
        <v>KORD MR29!_00Z-GFS</v>
      </c>
      <c r="BC37" s="58">
        <f ca="1">IFERROR(IF($C$12="C",RTD("ice.xl",,"*H",BB37,$C$5,"D",$K37,,,1),RTD("ice.xl",,"*H",BB37,$C$5,"D",$K37,,,1)*(9/5)+$C$14),"-")</f>
        <v>84.056000000000012</v>
      </c>
      <c r="BD37" s="101">
        <f t="shared" si="110"/>
        <v>30</v>
      </c>
      <c r="BE37" s="101" t="str">
        <f t="shared" si="101"/>
        <v>KORD MR30!_00Z-GFS</v>
      </c>
      <c r="BF37" s="58">
        <f ca="1">IFERROR(IF($C$12="C",RTD("ice.xl",,"*H",BE37,$C$5,"D",$K37,,,1),RTD("ice.xl",,"*H",BE37,$C$5,"D",$K37,,,1)*(9/5)+$C$14),"-")</f>
        <v>76.171999999999997</v>
      </c>
      <c r="BG37" s="101">
        <f t="shared" si="102"/>
        <v>31</v>
      </c>
      <c r="BH37" s="101" t="str">
        <f t="shared" si="97"/>
        <v>KORD MR31!_00Z-GFS</v>
      </c>
      <c r="BI37" s="105">
        <f ca="1">IFERROR(IF($C$12="C",RTD("ice.xl",,"*H",BH37,$C$5,"D",$K37,,,1),RTD("ice.xl",,"*H",BH37,$C$5,"D",$K37,,,1)*(9/5)+$C$14),"-")</f>
        <v>71.635999999999996</v>
      </c>
      <c r="BL37" s="53">
        <f t="shared" si="233"/>
        <v>16</v>
      </c>
      <c r="BM37" s="53" t="str">
        <f t="shared" si="221"/>
        <v>KORD MR16!_06Z-GFS</v>
      </c>
      <c r="BN37" s="108">
        <f ca="1">IFERROR(IF($C$12="C",RTD("ice.xl",,"*H",BM37,$C$5,"D",$K37,,,1),RTD("ice.xl",,"*H",BM37,$C$5,"D",$K37,,,1)*(9/5)+$C$14),"-")</f>
        <v>81.878</v>
      </c>
      <c r="BO37" s="101">
        <f t="shared" si="229"/>
        <v>17</v>
      </c>
      <c r="BP37" s="101" t="str">
        <f t="shared" si="216"/>
        <v>KORD MR17!_06Z-GFS</v>
      </c>
      <c r="BQ37" s="58">
        <f ca="1">IFERROR(IF($C$12="C",RTD("ice.xl",,"*H",BP37,$C$5,"D",$K37,,,1),RTD("ice.xl",,"*H",BP37,$C$5,"D",$K37,,,1)*(9/5)+$C$14),"-")</f>
        <v>84.56</v>
      </c>
      <c r="BR37" s="101">
        <f t="shared" si="222"/>
        <v>18</v>
      </c>
      <c r="BS37" s="101" t="str">
        <f t="shared" si="209"/>
        <v>KORD MR18!_06Z-GFS</v>
      </c>
      <c r="BT37" s="58">
        <f ca="1">IFERROR(IF($C$12="C",RTD("ice.xl",,"*H",BS37,$C$5,"D",$K37,,,1),RTD("ice.xl",,"*H",BS37,$C$5,"D",$K37,,,1)*(9/5)+$C$14),"-")</f>
        <v>82.472000000000008</v>
      </c>
      <c r="BU37" s="101">
        <f t="shared" si="210"/>
        <v>19</v>
      </c>
      <c r="BV37" s="101" t="str">
        <f t="shared" si="200"/>
        <v>KORD MR19!_06Z-GFS</v>
      </c>
      <c r="BW37" s="58">
        <f ca="1">IFERROR(IF($C$12="C",RTD("ice.xl",,"*H",BV37,$C$5,"D",$K37,,,1),RTD("ice.xl",,"*H",BV37,$C$5,"D",$K37,,,1)*(9/5)+$C$14),"-")</f>
        <v>84.524000000000001</v>
      </c>
      <c r="BX37" s="101">
        <f t="shared" si="201"/>
        <v>20</v>
      </c>
      <c r="BY37" s="101" t="str">
        <f t="shared" si="191"/>
        <v>KORD MR20!_06Z-GFS</v>
      </c>
      <c r="BZ37" s="58">
        <f ca="1">IFERROR(IF($C$12="C",RTD("ice.xl",,"*H",BY37,$C$5,"D",$K37,,,1),RTD("ice.xl",,"*H",BY37,$C$5,"D",$K37,,,1)*(9/5)+$C$14),"-")</f>
        <v>86.918000000000006</v>
      </c>
      <c r="CA37" s="101">
        <f t="shared" si="192"/>
        <v>21</v>
      </c>
      <c r="CB37" s="101" t="str">
        <f t="shared" si="182"/>
        <v>KORD MR21!_06Z-GFS</v>
      </c>
      <c r="CC37" s="58">
        <f ca="1">IFERROR(IF($C$12="C",RTD("ice.xl",,"*H",CB37,$C$5,"D",$K37,,,1),RTD("ice.xl",,"*H",CB37,$C$5,"D",$K37,,,1)*(9/5)+$C$14),"-")</f>
        <v>82.706000000000003</v>
      </c>
      <c r="CD37" s="101">
        <f t="shared" si="183"/>
        <v>22</v>
      </c>
      <c r="CE37" s="101" t="str">
        <f t="shared" si="173"/>
        <v>KORD MR22!_06Z-GFS</v>
      </c>
      <c r="CF37" s="58">
        <f ca="1">IFERROR(IF($C$12="C",RTD("ice.xl",,"*H",CE37,$C$5,"D",$K37,,,1),RTD("ice.xl",,"*H",CE37,$C$5,"D",$K37,,,1)*(9/5)+$C$14),"-")</f>
        <v>78.403999999999996</v>
      </c>
      <c r="CG37" s="101">
        <f t="shared" si="174"/>
        <v>23</v>
      </c>
      <c r="CH37" s="101" t="str">
        <f t="shared" si="164"/>
        <v>KORD MR23!_06Z-GFS</v>
      </c>
      <c r="CI37" s="58">
        <f ca="1">IFERROR(IF($C$12="C",RTD("ice.xl",,"*H",CH37,$C$5,"D",$K37,,,1),RTD("ice.xl",,"*H",CH37,$C$5,"D",$K37,,,1)*(9/5)+$C$14),"-")</f>
        <v>80.024000000000001</v>
      </c>
      <c r="CJ37" s="101">
        <f t="shared" si="165"/>
        <v>24</v>
      </c>
      <c r="CK37" s="101" t="str">
        <f t="shared" si="155"/>
        <v>KORD MR24!_06Z-GFS</v>
      </c>
      <c r="CL37" s="58">
        <f ca="1">IFERROR(IF($C$12="C",RTD("ice.xl",,"*H",CK37,$C$5,"D",$K37,,,1),RTD("ice.xl",,"*H",CK37,$C$5,"D",$K37,,,1)*(9/5)+$C$14),"-")</f>
        <v>79.484000000000009</v>
      </c>
      <c r="CM37" s="101">
        <f t="shared" si="156"/>
        <v>25</v>
      </c>
      <c r="CN37" s="101" t="str">
        <f t="shared" si="146"/>
        <v>KORD MR25!_06Z-GFS</v>
      </c>
      <c r="CO37" s="58">
        <f ca="1">IFERROR(IF($C$12="C",RTD("ice.xl",,"*H",CN37,$C$5,"D",$K37,,,1),RTD("ice.xl",,"*H",CN37,$C$5,"D",$K37,,,1)*(9/5)+$C$14),"-")</f>
        <v>71.186000000000007</v>
      </c>
      <c r="CP37" s="101">
        <f t="shared" si="147"/>
        <v>26</v>
      </c>
      <c r="CQ37" s="101" t="str">
        <f t="shared" si="137"/>
        <v>KORD MR26!_06Z-GFS</v>
      </c>
      <c r="CR37" s="58">
        <f ca="1">IFERROR(IF($C$12="C",RTD("ice.xl",,"*H",CQ37,$C$5,"D",$K37,,,1),RTD("ice.xl",,"*H",CQ37,$C$5,"D",$K37,,,1)*(9/5)+$C$14),"-")</f>
        <v>87.53</v>
      </c>
      <c r="CS37" s="101">
        <f t="shared" si="138"/>
        <v>27</v>
      </c>
      <c r="CT37" s="101" t="str">
        <f t="shared" si="128"/>
        <v>KORD MR27!_06Z-GFS</v>
      </c>
      <c r="CU37" s="58">
        <f ca="1">IFERROR(IF($C$12="C",RTD("ice.xl",,"*H",CT37,$C$5,"D",$K37,,,1),RTD("ice.xl",,"*H",CT37,$C$5,"D",$K37,,,1)*(9/5)+$C$14),"-")</f>
        <v>81.75200000000001</v>
      </c>
      <c r="CV37" s="101">
        <f t="shared" si="129"/>
        <v>28</v>
      </c>
      <c r="CW37" s="101" t="str">
        <f t="shared" si="119"/>
        <v>KORD MR28!_06Z-GFS</v>
      </c>
      <c r="CX37" s="58">
        <f ca="1">IFERROR(IF($C$12="C",RTD("ice.xl",,"*H",CW37,$C$5,"D",$K37,,,1),RTD("ice.xl",,"*H",CW37,$C$5,"D",$K37,,,1)*(9/5)+$C$14),"-")</f>
        <v>72.193999999999988</v>
      </c>
      <c r="CY37" s="101">
        <f t="shared" si="120"/>
        <v>29</v>
      </c>
      <c r="CZ37" s="101" t="str">
        <f t="shared" si="111"/>
        <v>KORD MR29!_06Z-GFS</v>
      </c>
      <c r="DA37" s="58">
        <f ca="1">IFERROR(IF($C$12="C",RTD("ice.xl",,"*H",CZ37,$C$5,"D",$K37,,,1),RTD("ice.xl",,"*H",CZ37,$C$5,"D",$K37,,,1)*(9/5)+$C$14),"-")</f>
        <v>68.72</v>
      </c>
      <c r="DB37" s="101">
        <f t="shared" si="112"/>
        <v>30</v>
      </c>
      <c r="DC37" s="101" t="str">
        <f t="shared" si="103"/>
        <v>KORD MR30!_06Z-GFS</v>
      </c>
      <c r="DD37" s="58">
        <f ca="1">IFERROR(IF($C$12="C",RTD("ice.xl",,"*H",DC37,$C$5,"D",$K37,,,1),RTD("ice.xl",,"*H",DC37,$C$5,"D",$K37,,,1)*(9/5)+$C$14),"-")</f>
        <v>87.385999999999996</v>
      </c>
      <c r="DE37" s="101">
        <f t="shared" si="104"/>
        <v>31</v>
      </c>
      <c r="DF37" s="101" t="str">
        <f t="shared" si="98"/>
        <v>KORD MR31!_06Z-GFS</v>
      </c>
      <c r="DG37" s="105">
        <f ca="1">IFERROR(IF($C$12="C",RTD("ice.xl",,"*H",DF37,$C$5,"D",$K37,,,1),RTD("ice.xl",,"*H",DF37,$C$5,"D",$K37,,,1)*(9/5)+$C$14),"-")</f>
        <v>82.057999999999993</v>
      </c>
      <c r="DJ37" s="53">
        <f t="shared" si="234"/>
        <v>16</v>
      </c>
      <c r="DK37" s="53" t="str">
        <f t="shared" si="223"/>
        <v>KORD MR16!_12Z-GFS</v>
      </c>
      <c r="DL37" s="108">
        <f ca="1">IFERROR(IF($C$12="C",RTD("ice.xl",,"*H",DK37,$C$5,"D",$K37,,,1),RTD("ice.xl",,"*H",DK37,$C$5,"D",$K37,,,1)*(9/5)+$C$14),"-")</f>
        <v>82.795999999999992</v>
      </c>
      <c r="DM37" s="101">
        <f t="shared" si="230"/>
        <v>17</v>
      </c>
      <c r="DN37" s="101" t="str">
        <f t="shared" si="217"/>
        <v>KORD MR17!_12Z-GFS</v>
      </c>
      <c r="DO37" s="58">
        <f ca="1">IFERROR(IF($C$12="C",RTD("ice.xl",,"*H",DN37,$C$5,"D",$K37,,,1),RTD("ice.xl",,"*H",DN37,$C$5,"D",$K37,,,1)*(9/5)+$C$14),"-")</f>
        <v>84.740000000000009</v>
      </c>
      <c r="DP37" s="101">
        <f t="shared" si="224"/>
        <v>18</v>
      </c>
      <c r="DQ37" s="101" t="str">
        <f t="shared" si="211"/>
        <v>KORD MR18!_12Z-GFS</v>
      </c>
      <c r="DR37" s="58">
        <f ca="1">IFERROR(IF($C$12="C",RTD("ice.xl",,"*H",DQ37,$C$5,"D",$K37,,,1),RTD("ice.xl",,"*H",DQ37,$C$5,"D",$K37,,,1)*(9/5)+$C$14),"-")</f>
        <v>81.104000000000013</v>
      </c>
      <c r="DS37" s="101">
        <f t="shared" si="212"/>
        <v>19</v>
      </c>
      <c r="DT37" s="101" t="str">
        <f t="shared" si="202"/>
        <v>KORD MR19!_12Z-GFS</v>
      </c>
      <c r="DU37" s="58">
        <f ca="1">IFERROR(IF($C$12="C",RTD("ice.xl",,"*H",DT37,$C$5,"D",$K37,,,1),RTD("ice.xl",,"*H",DT37,$C$5,"D",$K37,,,1)*(9/5)+$C$14),"-")</f>
        <v>82.867999999999995</v>
      </c>
      <c r="DV37" s="101">
        <f t="shared" si="203"/>
        <v>20</v>
      </c>
      <c r="DW37" s="101" t="str">
        <f t="shared" si="193"/>
        <v>KORD MR20!_12Z-GFS</v>
      </c>
      <c r="DX37" s="58">
        <f ca="1">IFERROR(IF($C$12="C",RTD("ice.xl",,"*H",DW37,$C$5,"D",$K37,,,1),RTD("ice.xl",,"*H",DW37,$C$5,"D",$K37,,,1)*(9/5)+$C$14),"-")</f>
        <v>86.756</v>
      </c>
      <c r="DY37" s="101">
        <f t="shared" si="194"/>
        <v>21</v>
      </c>
      <c r="DZ37" s="101" t="str">
        <f t="shared" si="184"/>
        <v>KORD MR21!_12Z-GFS</v>
      </c>
      <c r="EA37" s="58">
        <f ca="1">IFERROR(IF($C$12="C",RTD("ice.xl",,"*H",DZ37,$C$5,"D",$K37,,,1),RTD("ice.xl",,"*H",DZ37,$C$5,"D",$K37,,,1)*(9/5)+$C$14),"-")</f>
        <v>86.990000000000009</v>
      </c>
      <c r="EB37" s="101">
        <f t="shared" si="185"/>
        <v>22</v>
      </c>
      <c r="EC37" s="101" t="str">
        <f t="shared" si="175"/>
        <v>KORD MR22!_12Z-GFS</v>
      </c>
      <c r="ED37" s="58">
        <f ca="1">IFERROR(IF($C$12="C",RTD("ice.xl",,"*H",EC37,$C$5,"D",$K37,,,1),RTD("ice.xl",,"*H",EC37,$C$5,"D",$K37,,,1)*(9/5)+$C$14),"-")</f>
        <v>83.48</v>
      </c>
      <c r="EE37" s="101">
        <f t="shared" si="176"/>
        <v>23</v>
      </c>
      <c r="EF37" s="101" t="str">
        <f t="shared" si="166"/>
        <v>KORD MR23!_12Z-GFS</v>
      </c>
      <c r="EG37" s="58">
        <f ca="1">IFERROR(IF($C$12="C",RTD("ice.xl",,"*H",EF37,$C$5,"D",$K37,,,1),RTD("ice.xl",,"*H",EF37,$C$5,"D",$K37,,,1)*(9/5)+$C$14),"-")</f>
        <v>86.072000000000003</v>
      </c>
      <c r="EH37" s="101">
        <f t="shared" si="167"/>
        <v>24</v>
      </c>
      <c r="EI37" s="101" t="str">
        <f t="shared" si="157"/>
        <v>KORD MR24!_12Z-GFS</v>
      </c>
      <c r="EJ37" s="58">
        <f ca="1">IFERROR(IF($C$12="C",RTD("ice.xl",,"*H",EI37,$C$5,"D",$K37,,,1),RTD("ice.xl",,"*H",EI37,$C$5,"D",$K37,,,1)*(9/5)+$C$14),"-")</f>
        <v>85.352000000000004</v>
      </c>
      <c r="EK37" s="101">
        <f t="shared" si="158"/>
        <v>25</v>
      </c>
      <c r="EL37" s="101" t="str">
        <f t="shared" si="148"/>
        <v>KORD MR25!_12Z-GFS</v>
      </c>
      <c r="EM37" s="58">
        <f ca="1">IFERROR(IF($C$12="C",RTD("ice.xl",,"*H",EL37,$C$5,"D",$K37,,,1),RTD("ice.xl",,"*H",EL37,$C$5,"D",$K37,,,1)*(9/5)+$C$14),"-")</f>
        <v>88.016000000000005</v>
      </c>
      <c r="EN37" s="101">
        <f t="shared" si="149"/>
        <v>26</v>
      </c>
      <c r="EO37" s="101" t="str">
        <f t="shared" si="139"/>
        <v>KORD MR26!_12Z-GFS</v>
      </c>
      <c r="EP37" s="58">
        <f ca="1">IFERROR(IF($C$12="C",RTD("ice.xl",,"*H",EO37,$C$5,"D",$K37,,,1),RTD("ice.xl",,"*H",EO37,$C$5,"D",$K37,,,1)*(9/5)+$C$14),"-")</f>
        <v>72.644000000000005</v>
      </c>
      <c r="EQ37" s="101">
        <f t="shared" si="140"/>
        <v>27</v>
      </c>
      <c r="ER37" s="101" t="str">
        <f t="shared" si="130"/>
        <v>KORD MR27!_12Z-GFS</v>
      </c>
      <c r="ES37" s="58">
        <f ca="1">IFERROR(IF($C$12="C",RTD("ice.xl",,"*H",ER37,$C$5,"D",$K37,,,1),RTD("ice.xl",,"*H",ER37,$C$5,"D",$K37,,,1)*(9/5)+$C$14),"-")</f>
        <v>68.396000000000001</v>
      </c>
      <c r="ET37" s="101">
        <f t="shared" si="131"/>
        <v>28</v>
      </c>
      <c r="EU37" s="101" t="str">
        <f t="shared" si="121"/>
        <v>KORD MR28!_12Z-GFS</v>
      </c>
      <c r="EV37" s="58">
        <f ca="1">IFERROR(IF($C$12="C",RTD("ice.xl",,"*H",EU37,$C$5,"D",$K37,,,1),RTD("ice.xl",,"*H",EU37,$C$5,"D",$K37,,,1)*(9/5)+$C$14),"-")</f>
        <v>68.900000000000006</v>
      </c>
      <c r="EW37" s="101">
        <f t="shared" si="122"/>
        <v>29</v>
      </c>
      <c r="EX37" s="101" t="str">
        <f t="shared" si="113"/>
        <v>KORD MR29!_12Z-GFS</v>
      </c>
      <c r="EY37" s="58">
        <f ca="1">IFERROR(IF($C$12="C",RTD("ice.xl",,"*H",EX37,$C$5,"D",$K37,,,1),RTD("ice.xl",,"*H",EX37,$C$5,"D",$K37,,,1)*(9/5)+$C$14),"-")</f>
        <v>82.903999999999996</v>
      </c>
      <c r="EZ37" s="101">
        <f t="shared" si="114"/>
        <v>30</v>
      </c>
      <c r="FA37" s="101" t="str">
        <f t="shared" si="105"/>
        <v>KORD MR30!_12Z-GFS</v>
      </c>
      <c r="FB37" s="58">
        <f ca="1">IFERROR(IF($C$12="C",RTD("ice.xl",,"*H",FA37,$C$5,"D",$K37,,,1),RTD("ice.xl",,"*H",FA37,$C$5,"D",$K37,,,1)*(9/5)+$C$14),"-")</f>
        <v>85.478000000000009</v>
      </c>
      <c r="FC37" s="101">
        <f t="shared" si="106"/>
        <v>31</v>
      </c>
      <c r="FD37" s="101" t="str">
        <f t="shared" si="99"/>
        <v>KORD MR31!_12Z-GFS</v>
      </c>
      <c r="FE37" s="105">
        <f ca="1">IFERROR(IF($C$12="C",RTD("ice.xl",,"*H",FD37,$C$5,"D",$K37,,,1),RTD("ice.xl",,"*H",FD37,$C$5,"D",$K37,,,1)*(9/5)+$C$14),"-")</f>
        <v>81.050000000000011</v>
      </c>
      <c r="FH37" s="53">
        <f t="shared" si="235"/>
        <v>16</v>
      </c>
      <c r="FI37" s="53" t="str">
        <f t="shared" si="225"/>
        <v>KORD MR16!_18Z-GFS</v>
      </c>
      <c r="FJ37" s="108">
        <f ca="1">IFERROR(IF($C$12="C",RTD("ice.xl",,"*H",FI37,$C$5,"D",$K37,,,1),RTD("ice.xl",,"*H",FI37,$C$5,"D",$K37,,,1)*(9/5)+$C$14),"-")</f>
        <v>83.084000000000003</v>
      </c>
      <c r="FK37" s="101">
        <f t="shared" si="231"/>
        <v>17</v>
      </c>
      <c r="FL37" s="101" t="str">
        <f t="shared" si="218"/>
        <v>KORD MR17!_18Z-GFS</v>
      </c>
      <c r="FM37" s="58">
        <f ca="1">IFERROR(IF($C$12="C",RTD("ice.xl",,"*H",FL37,$C$5,"D",$K37,,,1),RTD("ice.xl",,"*H",FL37,$C$5,"D",$K37,,,1)*(9/5)+$C$14),"-")</f>
        <v>85.244</v>
      </c>
      <c r="FN37" s="101">
        <f t="shared" si="226"/>
        <v>18</v>
      </c>
      <c r="FO37" s="101" t="str">
        <f t="shared" si="213"/>
        <v>KORD MR18!_18Z-GFS</v>
      </c>
      <c r="FP37" s="58">
        <f ca="1">IFERROR(IF($C$12="C",RTD("ice.xl",,"*H",FO37,$C$5,"D",$K37,,,1),RTD("ice.xl",,"*H",FO37,$C$5,"D",$K37,,,1)*(9/5)+$C$14),"-")</f>
        <v>82.724000000000004</v>
      </c>
      <c r="FQ37" s="101">
        <f t="shared" si="214"/>
        <v>19</v>
      </c>
      <c r="FR37" s="101" t="str">
        <f t="shared" si="204"/>
        <v>KORD MR19!_18Z-GFS</v>
      </c>
      <c r="FS37" s="58">
        <f ca="1">IFERROR(IF($C$12="C",RTD("ice.xl",,"*H",FR37,$C$5,"D",$K37,,,1),RTD("ice.xl",,"*H",FR37,$C$5,"D",$K37,,,1)*(9/5)+$C$14),"-")</f>
        <v>87.800000000000011</v>
      </c>
      <c r="FT37" s="101">
        <f t="shared" si="205"/>
        <v>20</v>
      </c>
      <c r="FU37" s="101" t="str">
        <f t="shared" si="195"/>
        <v>KORD MR20!_18Z-GFS</v>
      </c>
      <c r="FV37" s="58">
        <f ca="1">IFERROR(IF($C$12="C",RTD("ice.xl",,"*H",FU37,$C$5,"D",$K37,,,1),RTD("ice.xl",,"*H",FU37,$C$5,"D",$K37,,,1)*(9/5)+$C$14),"-")</f>
        <v>85.424000000000007</v>
      </c>
      <c r="FW37" s="101">
        <f t="shared" si="196"/>
        <v>21</v>
      </c>
      <c r="FX37" s="101" t="str">
        <f t="shared" si="186"/>
        <v>KORD MR21!_18Z-GFS</v>
      </c>
      <c r="FY37" s="58">
        <f ca="1">IFERROR(IF($C$12="C",RTD("ice.xl",,"*H",FX37,$C$5,"D",$K37,,,1),RTD("ice.xl",,"*H",FX37,$C$5,"D",$K37,,,1)*(9/5)+$C$14),"-")</f>
        <v>82.093999999999994</v>
      </c>
      <c r="FZ37" s="101">
        <f t="shared" si="187"/>
        <v>22</v>
      </c>
      <c r="GA37" s="101" t="str">
        <f t="shared" si="177"/>
        <v>KORD MR22!_18Z-GFS</v>
      </c>
      <c r="GB37" s="58">
        <f ca="1">IFERROR(IF($C$12="C",RTD("ice.xl",,"*H",GA37,$C$5,"D",$K37,,,1),RTD("ice.xl",,"*H",GA37,$C$5,"D",$K37,,,1)*(9/5)+$C$14),"-")</f>
        <v>83.156000000000006</v>
      </c>
      <c r="GC37" s="101">
        <f t="shared" si="178"/>
        <v>23</v>
      </c>
      <c r="GD37" s="101" t="str">
        <f t="shared" si="168"/>
        <v>KORD MR23!_18Z-GFS</v>
      </c>
      <c r="GE37" s="58">
        <f ca="1">IFERROR(IF($C$12="C",RTD("ice.xl",,"*H",GD37,$C$5,"D",$K37,,,1),RTD("ice.xl",,"*H",GD37,$C$5,"D",$K37,,,1)*(9/5)+$C$14),"-")</f>
        <v>88.033999999999992</v>
      </c>
      <c r="GF37" s="101">
        <f t="shared" si="169"/>
        <v>24</v>
      </c>
      <c r="GG37" s="101" t="str">
        <f t="shared" si="159"/>
        <v>KORD MR24!_18Z-GFS</v>
      </c>
      <c r="GH37" s="58">
        <f ca="1">IFERROR(IF($C$12="C",RTD("ice.xl",,"*H",GG37,$C$5,"D",$K37,,,1),RTD("ice.xl",,"*H",GG37,$C$5,"D",$K37,,,1)*(9/5)+$C$14),"-")</f>
        <v>89.509999999999991</v>
      </c>
      <c r="GI37" s="101">
        <f t="shared" si="160"/>
        <v>25</v>
      </c>
      <c r="GJ37" s="101" t="str">
        <f t="shared" si="150"/>
        <v>KORD MR25!_18Z-GFS</v>
      </c>
      <c r="GK37" s="58">
        <f ca="1">IFERROR(IF($C$12="C",RTD("ice.xl",,"*H",GJ37,$C$5,"D",$K37,,,1),RTD("ice.xl",,"*H",GJ37,$C$5,"D",$K37,,,1)*(9/5)+$C$14),"-")</f>
        <v>90.932000000000002</v>
      </c>
      <c r="GL37" s="101">
        <f t="shared" si="151"/>
        <v>26</v>
      </c>
      <c r="GM37" s="101" t="str">
        <f t="shared" si="141"/>
        <v>KORD MR26!_18Z-GFS</v>
      </c>
      <c r="GN37" s="58">
        <f ca="1">IFERROR(IF($C$12="C",RTD("ice.xl",,"*H",GM37,$C$5,"D",$K37,,,1),RTD("ice.xl",,"*H",GM37,$C$5,"D",$K37,,,1)*(9/5)+$C$14),"-")</f>
        <v>77.323999999999998</v>
      </c>
      <c r="GO37" s="101">
        <f t="shared" si="142"/>
        <v>27</v>
      </c>
      <c r="GP37" s="101" t="str">
        <f t="shared" si="132"/>
        <v>KORD MR27!_18Z-GFS</v>
      </c>
      <c r="GQ37" s="58">
        <f ca="1">IFERROR(IF($C$12="C",RTD("ice.xl",,"*H",GP37,$C$5,"D",$K37,,,1),RTD("ice.xl",,"*H",GP37,$C$5,"D",$K37,,,1)*(9/5)+$C$14),"-")</f>
        <v>76.244</v>
      </c>
      <c r="GR37" s="101">
        <f t="shared" si="133"/>
        <v>28</v>
      </c>
      <c r="GS37" s="101" t="str">
        <f t="shared" si="123"/>
        <v>KORD MR28!_18Z-GFS</v>
      </c>
      <c r="GT37" s="58">
        <f ca="1">IFERROR(IF($C$12="C",RTD("ice.xl",,"*H",GS37,$C$5,"D",$K37,,,1),RTD("ice.xl",,"*H",GS37,$C$5,"D",$K37,,,1)*(9/5)+$C$14),"-")</f>
        <v>89.27600000000001</v>
      </c>
      <c r="GU37" s="101">
        <f t="shared" si="124"/>
        <v>29</v>
      </c>
      <c r="GV37" s="101" t="str">
        <f t="shared" si="115"/>
        <v>KORD MR29!_18Z-GFS</v>
      </c>
      <c r="GW37" s="58">
        <f ca="1">IFERROR(IF($C$12="C",RTD("ice.xl",,"*H",GV37,$C$5,"D",$K37,,,1),RTD("ice.xl",,"*H",GV37,$C$5,"D",$K37,,,1)*(9/5)+$C$14),"-")</f>
        <v>92.48</v>
      </c>
      <c r="GX37" s="101">
        <f t="shared" si="116"/>
        <v>30</v>
      </c>
      <c r="GY37" s="101" t="str">
        <f t="shared" si="107"/>
        <v>KORD MR30!_18Z-GFS</v>
      </c>
      <c r="GZ37" s="58">
        <f ca="1">IFERROR(IF($C$12="C",RTD("ice.xl",,"*H",GY37,$C$5,"D",$K37,,,1),RTD("ice.xl",,"*H",GY37,$C$5,"D",$K37,,,1)*(9/5)+$C$14),"-")</f>
        <v>87.457999999999998</v>
      </c>
      <c r="HA37" s="101">
        <f t="shared" si="108"/>
        <v>31</v>
      </c>
      <c r="HB37" s="101" t="str">
        <f t="shared" si="100"/>
        <v>KORD MR31!_18Z-GFS</v>
      </c>
      <c r="HC37" s="105">
        <f ca="1">IFERROR(IF($C$12="C",RTD("ice.xl",,"*H",HB37,$C$5,"D",$K37,,,1),RTD("ice.xl",,"*H",HB37,$C$5,"D",$K37,,,1)*(9/5)+$C$14),"-")</f>
        <v>65.192000000000007</v>
      </c>
    </row>
    <row r="38" spans="6:211" x14ac:dyDescent="0.35">
      <c r="F38" s="27">
        <v>17</v>
      </c>
      <c r="G38" s="27">
        <f t="shared" si="227"/>
        <v>1</v>
      </c>
      <c r="H38" s="131">
        <f ca="1">RTD("ice.xl", , "*H",$C$4,$L$4, "D",$K38, , , -1)</f>
        <v>26.070799999999998</v>
      </c>
      <c r="I38" s="18"/>
      <c r="J38" s="56"/>
      <c r="K38" s="163">
        <f t="shared" ca="1" si="95"/>
        <v>44775</v>
      </c>
      <c r="L38" s="356">
        <f t="shared" ca="1" si="96"/>
        <v>78.92743999999999</v>
      </c>
      <c r="N38" s="53">
        <f t="shared" si="232"/>
        <v>17</v>
      </c>
      <c r="O38" s="358" t="str">
        <f t="shared" si="219"/>
        <v>KORD MR17!_00Z-GFS</v>
      </c>
      <c r="P38" s="108">
        <f ca="1">IFERROR(IF($C$12="C",RTD("ice.xl",,"*H",O38,$C$5,"D",$K38,,,1),RTD("ice.xl",,"*H",O38,$C$5,"D",$K38,,,1)*(9/5)+$C$14),"-")</f>
        <v>78.421999999999997</v>
      </c>
      <c r="Q38" s="101">
        <f t="shared" si="228"/>
        <v>18</v>
      </c>
      <c r="R38" s="101" t="str">
        <f t="shared" si="215"/>
        <v>KORD MR18!_00Z-GFS</v>
      </c>
      <c r="S38" s="58">
        <f ca="1">IFERROR(IF($C$12="C",RTD("ice.xl",,"*H",R38,$C$5,"D",$K38,,,1),RTD("ice.xl",,"*H",R38,$C$5,"D",$K38,,,1)*(9/5)+$C$14),"-")</f>
        <v>77.72</v>
      </c>
      <c r="T38" s="101">
        <f t="shared" si="220"/>
        <v>19</v>
      </c>
      <c r="U38" s="101" t="str">
        <f t="shared" si="207"/>
        <v>KORD MR19!_00Z-GFS</v>
      </c>
      <c r="V38" s="58">
        <f ca="1">IFERROR(IF($C$12="C",RTD("ice.xl",,"*H",U38,$C$5,"D",$K38,,,1),RTD("ice.xl",,"*H",U38,$C$5,"D",$K38,,,1)*(9/5)+$C$14),"-")</f>
        <v>77.036000000000001</v>
      </c>
      <c r="W38" s="101">
        <f t="shared" si="208"/>
        <v>20</v>
      </c>
      <c r="X38" s="101" t="str">
        <f t="shared" si="198"/>
        <v>KORD MR20!_00Z-GFS</v>
      </c>
      <c r="Y38" s="58">
        <f ca="1">IFERROR(IF($C$12="C",RTD("ice.xl",,"*H",X38,$C$5,"D",$K38,,,1),RTD("ice.xl",,"*H",X38,$C$5,"D",$K38,,,1)*(9/5)+$C$14),"-")</f>
        <v>75.830000000000013</v>
      </c>
      <c r="Z38" s="101">
        <f t="shared" si="199"/>
        <v>21</v>
      </c>
      <c r="AA38" s="101" t="str">
        <f t="shared" si="189"/>
        <v>KORD MR21!_00Z-GFS</v>
      </c>
      <c r="AB38" s="58">
        <f ca="1">IFERROR(IF($C$12="C",RTD("ice.xl",,"*H",AA38,$C$5,"D",$K38,,,1),RTD("ice.xl",,"*H",AA38,$C$5,"D",$K38,,,1)*(9/5)+$C$14),"-")</f>
        <v>76.028000000000006</v>
      </c>
      <c r="AC38" s="101">
        <f t="shared" si="190"/>
        <v>22</v>
      </c>
      <c r="AD38" s="101" t="str">
        <f t="shared" si="180"/>
        <v>KORD MR22!_00Z-GFS</v>
      </c>
      <c r="AE38" s="58">
        <f ca="1">IFERROR(IF($C$12="C",RTD("ice.xl",,"*H",AD38,$C$5,"D",$K38,,,1),RTD("ice.xl",,"*H",AD38,$C$5,"D",$K38,,,1)*(9/5)+$C$14),"-")</f>
        <v>77</v>
      </c>
      <c r="AF38" s="101">
        <f t="shared" si="181"/>
        <v>23</v>
      </c>
      <c r="AG38" s="101" t="str">
        <f t="shared" si="171"/>
        <v>KORD MR23!_00Z-GFS</v>
      </c>
      <c r="AH38" s="58">
        <f ca="1">IFERROR(IF($C$12="C",RTD("ice.xl",,"*H",AG38,$C$5,"D",$K38,,,1),RTD("ice.xl",,"*H",AG38,$C$5,"D",$K38,,,1)*(9/5)+$C$14),"-")</f>
        <v>76.063999999999993</v>
      </c>
      <c r="AI38" s="101">
        <f t="shared" si="172"/>
        <v>24</v>
      </c>
      <c r="AJ38" s="101" t="str">
        <f t="shared" si="162"/>
        <v>KORD MR24!_00Z-GFS</v>
      </c>
      <c r="AK38" s="58">
        <f ca="1">IFERROR(IF($C$12="C",RTD("ice.xl",,"*H",AJ38,$C$5,"D",$K38,,,1),RTD("ice.xl",,"*H",AJ38,$C$5,"D",$K38,,,1)*(9/5)+$C$14),"-")</f>
        <v>78.188000000000002</v>
      </c>
      <c r="AL38" s="101">
        <f t="shared" si="163"/>
        <v>25</v>
      </c>
      <c r="AM38" s="101" t="str">
        <f t="shared" si="153"/>
        <v>KORD MR25!_00Z-GFS</v>
      </c>
      <c r="AN38" s="58">
        <f ca="1">IFERROR(IF($C$12="C",RTD("ice.xl",,"*H",AM38,$C$5,"D",$K38,,,1),RTD("ice.xl",,"*H",AM38,$C$5,"D",$K38,,,1)*(9/5)+$C$14),"-")</f>
        <v>80.960000000000008</v>
      </c>
      <c r="AO38" s="101">
        <f t="shared" si="154"/>
        <v>26</v>
      </c>
      <c r="AP38" s="101" t="str">
        <f t="shared" si="144"/>
        <v>KORD MR26!_00Z-GFS</v>
      </c>
      <c r="AQ38" s="58">
        <f ca="1">IFERROR(IF($C$12="C",RTD("ice.xl",,"*H",AP38,$C$5,"D",$K38,,,1),RTD("ice.xl",,"*H",AP38,$C$5,"D",$K38,,,1)*(9/5)+$C$14),"-")</f>
        <v>75.38</v>
      </c>
      <c r="AR38" s="101">
        <f t="shared" si="145"/>
        <v>27</v>
      </c>
      <c r="AS38" s="101" t="str">
        <f t="shared" si="135"/>
        <v>KORD MR27!_00Z-GFS</v>
      </c>
      <c r="AT38" s="58">
        <f ca="1">IFERROR(IF($C$12="C",RTD("ice.xl",,"*H",AS38,$C$5,"D",$K38,,,1),RTD("ice.xl",,"*H",AS38,$C$5,"D",$K38,,,1)*(9/5)+$C$14),"-")</f>
        <v>81.373999999999995</v>
      </c>
      <c r="AU38" s="101">
        <f t="shared" si="136"/>
        <v>28</v>
      </c>
      <c r="AV38" s="101" t="str">
        <f t="shared" si="126"/>
        <v>KORD MR28!_00Z-GFS</v>
      </c>
      <c r="AW38" s="58">
        <f ca="1">IFERROR(IF($C$12="C",RTD("ice.xl",,"*H",AV38,$C$5,"D",$K38,,,1),RTD("ice.xl",,"*H",AV38,$C$5,"D",$K38,,,1)*(9/5)+$C$14),"-")</f>
        <v>84.884</v>
      </c>
      <c r="AX38" s="101">
        <f t="shared" si="127"/>
        <v>29</v>
      </c>
      <c r="AY38" s="101" t="str">
        <f t="shared" si="117"/>
        <v>KORD MR29!_00Z-GFS</v>
      </c>
      <c r="AZ38" s="58">
        <f ca="1">IFERROR(IF($C$12="C",RTD("ice.xl",,"*H",AY38,$C$5,"D",$K38,,,1),RTD("ice.xl",,"*H",AY38,$C$5,"D",$K38,,,1)*(9/5)+$C$14),"-")</f>
        <v>85.28</v>
      </c>
      <c r="BA38" s="101">
        <f t="shared" si="118"/>
        <v>30</v>
      </c>
      <c r="BB38" s="101" t="str">
        <f t="shared" si="109"/>
        <v>KORD MR30!_00Z-GFS</v>
      </c>
      <c r="BC38" s="58">
        <f ca="1">IFERROR(IF($C$12="C",RTD("ice.xl",,"*H",BB38,$C$5,"D",$K38,,,1),RTD("ice.xl",,"*H",BB38,$C$5,"D",$K38,,,1)*(9/5)+$C$14),"-")</f>
        <v>69.043999999999997</v>
      </c>
      <c r="BD38" s="101">
        <f t="shared" si="110"/>
        <v>31</v>
      </c>
      <c r="BE38" s="101" t="str">
        <f t="shared" si="101"/>
        <v>KORD MR31!_00Z-GFS</v>
      </c>
      <c r="BF38" s="58">
        <f ca="1">IFERROR(IF($C$12="C",RTD("ice.xl",,"*H",BE38,$C$5,"D",$K38,,,1),RTD("ice.xl",,"*H",BE38,$C$5,"D",$K38,,,1)*(9/5)+$C$14),"-")</f>
        <v>69.99799999999999</v>
      </c>
      <c r="BG38" s="101">
        <f t="shared" si="102"/>
        <v>32</v>
      </c>
      <c r="BH38" s="101" t="str">
        <f t="shared" si="97"/>
        <v>KORD MR32!_00Z-GFS</v>
      </c>
      <c r="BI38" s="105">
        <f ca="1">IFERROR(IF($C$12="C",RTD("ice.xl",,"*H",BH38,$C$5,"D",$K38,,,1),RTD("ice.xl",,"*H",BH38,$C$5,"D",$K38,,,1)*(9/5)+$C$14),"-")</f>
        <v>67.388000000000005</v>
      </c>
      <c r="BL38" s="53">
        <f t="shared" si="233"/>
        <v>17</v>
      </c>
      <c r="BM38" s="53" t="str">
        <f t="shared" si="221"/>
        <v>KORD MR17!_06Z-GFS</v>
      </c>
      <c r="BN38" s="108">
        <f ca="1">IFERROR(IF($C$12="C",RTD("ice.xl",,"*H",BM38,$C$5,"D",$K38,,,1),RTD("ice.xl",,"*H",BM38,$C$5,"D",$K38,,,1)*(9/5)+$C$14),"-")</f>
        <v>79.7</v>
      </c>
      <c r="BO38" s="101">
        <f t="shared" si="229"/>
        <v>18</v>
      </c>
      <c r="BP38" s="101" t="str">
        <f t="shared" si="216"/>
        <v>KORD MR18!_06Z-GFS</v>
      </c>
      <c r="BQ38" s="58">
        <f ca="1">IFERROR(IF($C$12="C",RTD("ice.xl",,"*H",BP38,$C$5,"D",$K38,,,1),RTD("ice.xl",,"*H",BP38,$C$5,"D",$K38,,,1)*(9/5)+$C$14),"-")</f>
        <v>78.080000000000013</v>
      </c>
      <c r="BR38" s="101">
        <f t="shared" si="222"/>
        <v>19</v>
      </c>
      <c r="BS38" s="101" t="str">
        <f t="shared" si="209"/>
        <v>KORD MR19!_06Z-GFS</v>
      </c>
      <c r="BT38" s="58">
        <f ca="1">IFERROR(IF($C$12="C",RTD("ice.xl",,"*H",BS38,$C$5,"D",$K38,,,1),RTD("ice.xl",,"*H",BS38,$C$5,"D",$K38,,,1)*(9/5)+$C$14),"-")</f>
        <v>76.352000000000004</v>
      </c>
      <c r="BU38" s="101">
        <f t="shared" si="210"/>
        <v>20</v>
      </c>
      <c r="BV38" s="101" t="str">
        <f t="shared" si="200"/>
        <v>KORD MR20!_06Z-GFS</v>
      </c>
      <c r="BW38" s="58">
        <f ca="1">IFERROR(IF($C$12="C",RTD("ice.xl",,"*H",BV38,$C$5,"D",$K38,,,1),RTD("ice.xl",,"*H",BV38,$C$5,"D",$K38,,,1)*(9/5)+$C$14),"-")</f>
        <v>77.864000000000004</v>
      </c>
      <c r="BX38" s="101">
        <f t="shared" si="201"/>
        <v>21</v>
      </c>
      <c r="BY38" s="101" t="str">
        <f t="shared" si="191"/>
        <v>KORD MR21!_06Z-GFS</v>
      </c>
      <c r="BZ38" s="58">
        <f ca="1">IFERROR(IF($C$12="C",RTD("ice.xl",,"*H",BY38,$C$5,"D",$K38,,,1),RTD("ice.xl",,"*H",BY38,$C$5,"D",$K38,,,1)*(9/5)+$C$14),"-")</f>
        <v>73.057999999999993</v>
      </c>
      <c r="CA38" s="101">
        <f t="shared" si="192"/>
        <v>22</v>
      </c>
      <c r="CB38" s="101" t="str">
        <f t="shared" si="182"/>
        <v>KORD MR22!_06Z-GFS</v>
      </c>
      <c r="CC38" s="58">
        <f ca="1">IFERROR(IF($C$12="C",RTD("ice.xl",,"*H",CB38,$C$5,"D",$K38,,,1),RTD("ice.xl",,"*H",CB38,$C$5,"D",$K38,,,1)*(9/5)+$C$14),"-")</f>
        <v>72.806000000000012</v>
      </c>
      <c r="CD38" s="101">
        <f t="shared" si="183"/>
        <v>23</v>
      </c>
      <c r="CE38" s="101" t="str">
        <f t="shared" si="173"/>
        <v>KORD MR23!_06Z-GFS</v>
      </c>
      <c r="CF38" s="58">
        <f ca="1">IFERROR(IF($C$12="C",RTD("ice.xl",,"*H",CE38,$C$5,"D",$K38,,,1),RTD("ice.xl",,"*H",CE38,$C$5,"D",$K38,,,1)*(9/5)+$C$14),"-")</f>
        <v>78.728000000000009</v>
      </c>
      <c r="CG38" s="101">
        <f t="shared" si="174"/>
        <v>24</v>
      </c>
      <c r="CH38" s="101" t="str">
        <f t="shared" si="164"/>
        <v>KORD MR24!_06Z-GFS</v>
      </c>
      <c r="CI38" s="58">
        <f ca="1">IFERROR(IF($C$12="C",RTD("ice.xl",,"*H",CH38,$C$5,"D",$K38,,,1),RTD("ice.xl",,"*H",CH38,$C$5,"D",$K38,,,1)*(9/5)+$C$14),"-")</f>
        <v>75.146000000000001</v>
      </c>
      <c r="CJ38" s="101">
        <f t="shared" si="165"/>
        <v>25</v>
      </c>
      <c r="CK38" s="101" t="str">
        <f t="shared" si="155"/>
        <v>KORD MR25!_06Z-GFS</v>
      </c>
      <c r="CL38" s="58">
        <f ca="1">IFERROR(IF($C$12="C",RTD("ice.xl",,"*H",CK38,$C$5,"D",$K38,,,1),RTD("ice.xl",,"*H",CK38,$C$5,"D",$K38,,,1)*(9/5)+$C$14),"-")</f>
        <v>78.331999999999994</v>
      </c>
      <c r="CM38" s="101">
        <f t="shared" si="156"/>
        <v>26</v>
      </c>
      <c r="CN38" s="101" t="str">
        <f t="shared" si="146"/>
        <v>KORD MR26!_06Z-GFS</v>
      </c>
      <c r="CO38" s="58">
        <f ca="1">IFERROR(IF($C$12="C",RTD("ice.xl",,"*H",CN38,$C$5,"D",$K38,,,1),RTD("ice.xl",,"*H",CN38,$C$5,"D",$K38,,,1)*(9/5)+$C$14),"-")</f>
        <v>86.323999999999998</v>
      </c>
      <c r="CP38" s="101">
        <f t="shared" si="147"/>
        <v>27</v>
      </c>
      <c r="CQ38" s="101" t="str">
        <f t="shared" si="137"/>
        <v>KORD MR27!_06Z-GFS</v>
      </c>
      <c r="CR38" s="58">
        <f ca="1">IFERROR(IF($C$12="C",RTD("ice.xl",,"*H",CQ38,$C$5,"D",$K38,,,1),RTD("ice.xl",,"*H",CQ38,$C$5,"D",$K38,,,1)*(9/5)+$C$14),"-")</f>
        <v>78.403999999999996</v>
      </c>
      <c r="CS38" s="101">
        <f t="shared" si="138"/>
        <v>28</v>
      </c>
      <c r="CT38" s="101" t="str">
        <f t="shared" si="128"/>
        <v>KORD MR28!_06Z-GFS</v>
      </c>
      <c r="CU38" s="58">
        <f ca="1">IFERROR(IF($C$12="C",RTD("ice.xl",,"*H",CT38,$C$5,"D",$K38,,,1),RTD("ice.xl",,"*H",CT38,$C$5,"D",$K38,,,1)*(9/5)+$C$14),"-")</f>
        <v>71.725999999999999</v>
      </c>
      <c r="CV38" s="101">
        <f t="shared" si="129"/>
        <v>29</v>
      </c>
      <c r="CW38" s="101" t="str">
        <f t="shared" si="119"/>
        <v>KORD MR29!_06Z-GFS</v>
      </c>
      <c r="CX38" s="58">
        <f ca="1">IFERROR(IF($C$12="C",RTD("ice.xl",,"*H",CW38,$C$5,"D",$K38,,,1),RTD("ice.xl",,"*H",CW38,$C$5,"D",$K38,,,1)*(9/5)+$C$14),"-")</f>
        <v>67.51400000000001</v>
      </c>
      <c r="CY38" s="101">
        <f t="shared" si="120"/>
        <v>30</v>
      </c>
      <c r="CZ38" s="101" t="str">
        <f t="shared" si="111"/>
        <v>KORD MR30!_06Z-GFS</v>
      </c>
      <c r="DA38" s="58">
        <f ca="1">IFERROR(IF($C$12="C",RTD("ice.xl",,"*H",CZ38,$C$5,"D",$K38,,,1),RTD("ice.xl",,"*H",CZ38,$C$5,"D",$K38,,,1)*(9/5)+$C$14),"-")</f>
        <v>80.222000000000008</v>
      </c>
      <c r="DB38" s="101">
        <f t="shared" si="112"/>
        <v>31</v>
      </c>
      <c r="DC38" s="101" t="str">
        <f t="shared" si="103"/>
        <v>KORD MR31!_06Z-GFS</v>
      </c>
      <c r="DD38" s="58">
        <f ca="1">IFERROR(IF($C$12="C",RTD("ice.xl",,"*H",DC38,$C$5,"D",$K38,,,1),RTD("ice.xl",,"*H",DC38,$C$5,"D",$K38,,,1)*(9/5)+$C$14),"-")</f>
        <v>75.668000000000006</v>
      </c>
      <c r="DE38" s="101">
        <f t="shared" si="104"/>
        <v>32</v>
      </c>
      <c r="DF38" s="101" t="str">
        <f t="shared" si="98"/>
        <v>KORD MR32!_06Z-GFS</v>
      </c>
      <c r="DG38" s="105">
        <f ca="1">IFERROR(IF($C$12="C",RTD("ice.xl",,"*H",DF38,$C$5,"D",$K38,,,1),RTD("ice.xl",,"*H",DF38,$C$5,"D",$K38,,,1)*(9/5)+$C$14),"-")</f>
        <v>74.12</v>
      </c>
      <c r="DJ38" s="53">
        <f t="shared" si="234"/>
        <v>17</v>
      </c>
      <c r="DK38" s="53" t="str">
        <f t="shared" si="223"/>
        <v>KORD MR17!_12Z-GFS</v>
      </c>
      <c r="DL38" s="108">
        <f ca="1">IFERROR(IF($C$12="C",RTD("ice.xl",,"*H",DK38,$C$5,"D",$K38,,,1),RTD("ice.xl",,"*H",DK38,$C$5,"D",$K38,,,1)*(9/5)+$C$14),"-")</f>
        <v>80.960000000000008</v>
      </c>
      <c r="DM38" s="101">
        <f t="shared" si="230"/>
        <v>18</v>
      </c>
      <c r="DN38" s="101" t="str">
        <f t="shared" si="217"/>
        <v>KORD MR18!_12Z-GFS</v>
      </c>
      <c r="DO38" s="58">
        <f ca="1">IFERROR(IF($C$12="C",RTD("ice.xl",,"*H",DN38,$C$5,"D",$K38,,,1),RTD("ice.xl",,"*H",DN38,$C$5,"D",$K38,,,1)*(9/5)+$C$14),"-")</f>
        <v>79.304000000000002</v>
      </c>
      <c r="DP38" s="101">
        <f t="shared" si="224"/>
        <v>19</v>
      </c>
      <c r="DQ38" s="101" t="str">
        <f t="shared" si="211"/>
        <v>KORD MR19!_12Z-GFS</v>
      </c>
      <c r="DR38" s="58">
        <f ca="1">IFERROR(IF($C$12="C",RTD("ice.xl",,"*H",DQ38,$C$5,"D",$K38,,,1),RTD("ice.xl",,"*H",DQ38,$C$5,"D",$K38,,,1)*(9/5)+$C$14),"-")</f>
        <v>75.811999999999998</v>
      </c>
      <c r="DS38" s="101">
        <f t="shared" si="212"/>
        <v>20</v>
      </c>
      <c r="DT38" s="101" t="str">
        <f t="shared" si="202"/>
        <v>KORD MR20!_12Z-GFS</v>
      </c>
      <c r="DU38" s="58">
        <f ca="1">IFERROR(IF($C$12="C",RTD("ice.xl",,"*H",DT38,$C$5,"D",$K38,,,1),RTD("ice.xl",,"*H",DT38,$C$5,"D",$K38,,,1)*(9/5)+$C$14),"-")</f>
        <v>77.828000000000003</v>
      </c>
      <c r="DV38" s="101">
        <f t="shared" si="203"/>
        <v>21</v>
      </c>
      <c r="DW38" s="101" t="str">
        <f t="shared" si="193"/>
        <v>KORD MR21!_12Z-GFS</v>
      </c>
      <c r="DX38" s="58">
        <f ca="1">IFERROR(IF($C$12="C",RTD("ice.xl",,"*H",DW38,$C$5,"D",$K38,,,1),RTD("ice.xl",,"*H",DW38,$C$5,"D",$K38,,,1)*(9/5)+$C$14),"-")</f>
        <v>74.587999999999994</v>
      </c>
      <c r="DY38" s="101">
        <f t="shared" si="194"/>
        <v>22</v>
      </c>
      <c r="DZ38" s="101" t="str">
        <f t="shared" si="184"/>
        <v>KORD MR22!_12Z-GFS</v>
      </c>
      <c r="EA38" s="58">
        <f ca="1">IFERROR(IF($C$12="C",RTD("ice.xl",,"*H",DZ38,$C$5,"D",$K38,,,1),RTD("ice.xl",,"*H",DZ38,$C$5,"D",$K38,,,1)*(9/5)+$C$14),"-")</f>
        <v>76.117999999999995</v>
      </c>
      <c r="EB38" s="101">
        <f t="shared" si="185"/>
        <v>23</v>
      </c>
      <c r="EC38" s="101" t="str">
        <f t="shared" si="175"/>
        <v>KORD MR23!_12Z-GFS</v>
      </c>
      <c r="ED38" s="58">
        <f ca="1">IFERROR(IF($C$12="C",RTD("ice.xl",,"*H",EC38,$C$5,"D",$K38,,,1),RTD("ice.xl",,"*H",EC38,$C$5,"D",$K38,,,1)*(9/5)+$C$14),"-")</f>
        <v>81.734000000000009</v>
      </c>
      <c r="EE38" s="101">
        <f t="shared" si="176"/>
        <v>24</v>
      </c>
      <c r="EF38" s="101" t="str">
        <f t="shared" si="166"/>
        <v>KORD MR24!_12Z-GFS</v>
      </c>
      <c r="EG38" s="58">
        <f ca="1">IFERROR(IF($C$12="C",RTD("ice.xl",,"*H",EF38,$C$5,"D",$K38,,,1),RTD("ice.xl",,"*H",EF38,$C$5,"D",$K38,,,1)*(9/5)+$C$14),"-")</f>
        <v>75.128</v>
      </c>
      <c r="EH38" s="101">
        <f t="shared" si="167"/>
        <v>25</v>
      </c>
      <c r="EI38" s="101" t="str">
        <f t="shared" si="157"/>
        <v>KORD MR25!_12Z-GFS</v>
      </c>
      <c r="EJ38" s="58">
        <f ca="1">IFERROR(IF($C$12="C",RTD("ice.xl",,"*H",EI38,$C$5,"D",$K38,,,1),RTD("ice.xl",,"*H",EI38,$C$5,"D",$K38,,,1)*(9/5)+$C$14),"-")</f>
        <v>81.75200000000001</v>
      </c>
      <c r="EK38" s="101">
        <f t="shared" si="158"/>
        <v>26</v>
      </c>
      <c r="EL38" s="101" t="str">
        <f t="shared" si="148"/>
        <v>KORD MR26!_12Z-GFS</v>
      </c>
      <c r="EM38" s="58">
        <f ca="1">IFERROR(IF($C$12="C",RTD("ice.xl",,"*H",EL38,$C$5,"D",$K38,,,1),RTD("ice.xl",,"*H",EL38,$C$5,"D",$K38,,,1)*(9/5)+$C$14),"-")</f>
        <v>78.872</v>
      </c>
      <c r="EN38" s="101">
        <f t="shared" si="149"/>
        <v>27</v>
      </c>
      <c r="EO38" s="101" t="str">
        <f t="shared" si="139"/>
        <v>KORD MR27!_12Z-GFS</v>
      </c>
      <c r="EP38" s="58">
        <f ca="1">IFERROR(IF($C$12="C",RTD("ice.xl",,"*H",EO38,$C$5,"D",$K38,,,1),RTD("ice.xl",,"*H",EO38,$C$5,"D",$K38,,,1)*(9/5)+$C$14),"-")</f>
        <v>69.728000000000009</v>
      </c>
      <c r="EQ38" s="101">
        <f t="shared" si="140"/>
        <v>28</v>
      </c>
      <c r="ER38" s="101" t="str">
        <f t="shared" si="130"/>
        <v>KORD MR28!_12Z-GFS</v>
      </c>
      <c r="ES38" s="58">
        <f ca="1">IFERROR(IF($C$12="C",RTD("ice.xl",,"*H",ER38,$C$5,"D",$K38,,,1),RTD("ice.xl",,"*H",ER38,$C$5,"D",$K38,,,1)*(9/5)+$C$14),"-")</f>
        <v>64.472000000000008</v>
      </c>
      <c r="ET38" s="101">
        <f t="shared" si="131"/>
        <v>29</v>
      </c>
      <c r="EU38" s="101" t="str">
        <f t="shared" si="121"/>
        <v>KORD MR29!_12Z-GFS</v>
      </c>
      <c r="EV38" s="58">
        <f ca="1">IFERROR(IF($C$12="C",RTD("ice.xl",,"*H",EU38,$C$5,"D",$K38,,,1),RTD("ice.xl",,"*H",EU38,$C$5,"D",$K38,,,1)*(9/5)+$C$14),"-")</f>
        <v>81.427999999999997</v>
      </c>
      <c r="EW38" s="101">
        <f t="shared" si="122"/>
        <v>30</v>
      </c>
      <c r="EX38" s="101" t="str">
        <f t="shared" si="113"/>
        <v>KORD MR30!_12Z-GFS</v>
      </c>
      <c r="EY38" s="58">
        <f ca="1">IFERROR(IF($C$12="C",RTD("ice.xl",,"*H",EX38,$C$5,"D",$K38,,,1),RTD("ice.xl",,"*H",EX38,$C$5,"D",$K38,,,1)*(9/5)+$C$14),"-")</f>
        <v>73.22</v>
      </c>
      <c r="EZ38" s="101">
        <f t="shared" si="114"/>
        <v>31</v>
      </c>
      <c r="FA38" s="101" t="str">
        <f t="shared" si="105"/>
        <v>KORD MR31!_12Z-GFS</v>
      </c>
      <c r="FB38" s="58">
        <f ca="1">IFERROR(IF($C$12="C",RTD("ice.xl",,"*H",FA38,$C$5,"D",$K38,,,1),RTD("ice.xl",,"*H",FA38,$C$5,"D",$K38,,,1)*(9/5)+$C$14),"-")</f>
        <v>80.311999999999998</v>
      </c>
      <c r="FC38" s="101">
        <f t="shared" si="106"/>
        <v>32</v>
      </c>
      <c r="FD38" s="101" t="str">
        <f t="shared" si="99"/>
        <v>KORD MR32!_12Z-GFS</v>
      </c>
      <c r="FE38" s="105">
        <f ca="1">IFERROR(IF($C$12="C",RTD("ice.xl",,"*H",FD38,$C$5,"D",$K38,,,1),RTD("ice.xl",,"*H",FD38,$C$5,"D",$K38,,,1)*(9/5)+$C$14),"-")</f>
        <v>86.288000000000011</v>
      </c>
      <c r="FH38" s="53">
        <f t="shared" si="235"/>
        <v>17</v>
      </c>
      <c r="FI38" s="53" t="str">
        <f t="shared" si="225"/>
        <v>KORD MR17!_18Z-GFS</v>
      </c>
      <c r="FJ38" s="108">
        <f ca="1">IFERROR(IF($C$12="C",RTD("ice.xl",,"*H",FI38,$C$5,"D",$K38,,,1),RTD("ice.xl",,"*H",FI38,$C$5,"D",$K38,,,1)*(9/5)+$C$14),"-")</f>
        <v>78.061999999999998</v>
      </c>
      <c r="FK38" s="101">
        <f t="shared" si="231"/>
        <v>18</v>
      </c>
      <c r="FL38" s="101" t="str">
        <f t="shared" si="218"/>
        <v>KORD MR18!_18Z-GFS</v>
      </c>
      <c r="FM38" s="58">
        <f ca="1">IFERROR(IF($C$12="C",RTD("ice.xl",,"*H",FL38,$C$5,"D",$K38,,,1),RTD("ice.xl",,"*H",FL38,$C$5,"D",$K38,,,1)*(9/5)+$C$14),"-")</f>
        <v>78.295999999999992</v>
      </c>
      <c r="FN38" s="101">
        <f t="shared" si="226"/>
        <v>19</v>
      </c>
      <c r="FO38" s="101" t="str">
        <f t="shared" si="213"/>
        <v>KORD MR19!_18Z-GFS</v>
      </c>
      <c r="FP38" s="58">
        <f ca="1">IFERROR(IF($C$12="C",RTD("ice.xl",,"*H",FO38,$C$5,"D",$K38,,,1),RTD("ice.xl",,"*H",FO38,$C$5,"D",$K38,,,1)*(9/5)+$C$14),"-")</f>
        <v>77.828000000000003</v>
      </c>
      <c r="FQ38" s="101">
        <f t="shared" si="214"/>
        <v>20</v>
      </c>
      <c r="FR38" s="101" t="str">
        <f t="shared" si="204"/>
        <v>KORD MR20!_18Z-GFS</v>
      </c>
      <c r="FS38" s="58">
        <f ca="1">IFERROR(IF($C$12="C",RTD("ice.xl",,"*H",FR38,$C$5,"D",$K38,,,1),RTD("ice.xl",,"*H",FR38,$C$5,"D",$K38,,,1)*(9/5)+$C$14),"-")</f>
        <v>75.164000000000001</v>
      </c>
      <c r="FT38" s="101">
        <f t="shared" si="205"/>
        <v>21</v>
      </c>
      <c r="FU38" s="101" t="str">
        <f t="shared" si="195"/>
        <v>KORD MR21!_18Z-GFS</v>
      </c>
      <c r="FV38" s="58">
        <f ca="1">IFERROR(IF($C$12="C",RTD("ice.xl",,"*H",FU38,$C$5,"D",$K38,,,1),RTD("ice.xl",,"*H",FU38,$C$5,"D",$K38,,,1)*(9/5)+$C$14),"-")</f>
        <v>73.724000000000004</v>
      </c>
      <c r="FW38" s="101">
        <f t="shared" si="196"/>
        <v>22</v>
      </c>
      <c r="FX38" s="101" t="str">
        <f t="shared" si="186"/>
        <v>KORD MR22!_18Z-GFS</v>
      </c>
      <c r="FY38" s="58">
        <f ca="1">IFERROR(IF($C$12="C",RTD("ice.xl",,"*H",FX38,$C$5,"D",$K38,,,1),RTD("ice.xl",,"*H",FX38,$C$5,"D",$K38,,,1)*(9/5)+$C$14),"-")</f>
        <v>73.111999999999995</v>
      </c>
      <c r="FZ38" s="101">
        <f t="shared" si="187"/>
        <v>23</v>
      </c>
      <c r="GA38" s="101" t="str">
        <f t="shared" si="177"/>
        <v>KORD MR23!_18Z-GFS</v>
      </c>
      <c r="GB38" s="58">
        <f ca="1">IFERROR(IF($C$12="C",RTD("ice.xl",,"*H",GA38,$C$5,"D",$K38,,,1),RTD("ice.xl",,"*H",GA38,$C$5,"D",$K38,,,1)*(9/5)+$C$14),"-")</f>
        <v>79.25</v>
      </c>
      <c r="GC38" s="101">
        <f t="shared" si="178"/>
        <v>24</v>
      </c>
      <c r="GD38" s="101" t="str">
        <f t="shared" si="168"/>
        <v>KORD MR24!_18Z-GFS</v>
      </c>
      <c r="GE38" s="58">
        <f ca="1">IFERROR(IF($C$12="C",RTD("ice.xl",,"*H",GD38,$C$5,"D",$K38,,,1),RTD("ice.xl",,"*H",GD38,$C$5,"D",$K38,,,1)*(9/5)+$C$14),"-")</f>
        <v>83.876000000000005</v>
      </c>
      <c r="GF38" s="101">
        <f t="shared" si="169"/>
        <v>25</v>
      </c>
      <c r="GG38" s="101" t="str">
        <f t="shared" si="159"/>
        <v>KORD MR25!_18Z-GFS</v>
      </c>
      <c r="GH38" s="58">
        <f ca="1">IFERROR(IF($C$12="C",RTD("ice.xl",,"*H",GG38,$C$5,"D",$K38,,,1),RTD("ice.xl",,"*H",GG38,$C$5,"D",$K38,,,1)*(9/5)+$C$14),"-")</f>
        <v>83.768000000000001</v>
      </c>
      <c r="GI38" s="101">
        <f t="shared" si="160"/>
        <v>26</v>
      </c>
      <c r="GJ38" s="101" t="str">
        <f t="shared" si="150"/>
        <v>KORD MR26!_18Z-GFS</v>
      </c>
      <c r="GK38" s="58">
        <f ca="1">IFERROR(IF($C$12="C",RTD("ice.xl",,"*H",GJ38,$C$5,"D",$K38,,,1),RTD("ice.xl",,"*H",GJ38,$C$5,"D",$K38,,,1)*(9/5)+$C$14),"-")</f>
        <v>78.224000000000004</v>
      </c>
      <c r="GL38" s="101">
        <f t="shared" si="151"/>
        <v>27</v>
      </c>
      <c r="GM38" s="101" t="str">
        <f t="shared" si="141"/>
        <v>KORD MR27!_18Z-GFS</v>
      </c>
      <c r="GN38" s="58">
        <f ca="1">IFERROR(IF($C$12="C",RTD("ice.xl",,"*H",GM38,$C$5,"D",$K38,,,1),RTD("ice.xl",,"*H",GM38,$C$5,"D",$K38,,,1)*(9/5)+$C$14),"-")</f>
        <v>78.926000000000002</v>
      </c>
      <c r="GO38" s="101">
        <f t="shared" si="142"/>
        <v>28</v>
      </c>
      <c r="GP38" s="101" t="str">
        <f t="shared" si="132"/>
        <v>KORD MR28!_18Z-GFS</v>
      </c>
      <c r="GQ38" s="58">
        <f ca="1">IFERROR(IF($C$12="C",RTD("ice.xl",,"*H",GP38,$C$5,"D",$K38,,,1),RTD("ice.xl",,"*H",GP38,$C$5,"D",$K38,,,1)*(9/5)+$C$14),"-")</f>
        <v>85.153999999999996</v>
      </c>
      <c r="GR38" s="101">
        <f t="shared" si="133"/>
        <v>29</v>
      </c>
      <c r="GS38" s="101" t="str">
        <f t="shared" si="123"/>
        <v>KORD MR29!_18Z-GFS</v>
      </c>
      <c r="GT38" s="58">
        <f ca="1">IFERROR(IF($C$12="C",RTD("ice.xl",,"*H",GS38,$C$5,"D",$K38,,,1),RTD("ice.xl",,"*H",GS38,$C$5,"D",$K38,,,1)*(9/5)+$C$14),"-")</f>
        <v>84.38</v>
      </c>
      <c r="GU38" s="101">
        <f t="shared" si="124"/>
        <v>30</v>
      </c>
      <c r="GV38" s="101" t="str">
        <f t="shared" si="115"/>
        <v>KORD MR30!_18Z-GFS</v>
      </c>
      <c r="GW38" s="58">
        <f ca="1">IFERROR(IF($C$12="C",RTD("ice.xl",,"*H",GV38,$C$5,"D",$K38,,,1),RTD("ice.xl",,"*H",GV38,$C$5,"D",$K38,,,1)*(9/5)+$C$14),"-")</f>
        <v>81.24799999999999</v>
      </c>
      <c r="GX38" s="101">
        <f t="shared" si="116"/>
        <v>31</v>
      </c>
      <c r="GY38" s="101" t="str">
        <f t="shared" si="107"/>
        <v>KORD MR31!_18Z-GFS</v>
      </c>
      <c r="GZ38" s="58">
        <f ca="1">IFERROR(IF($C$12="C",RTD("ice.xl",,"*H",GY38,$C$5,"D",$K38,,,1),RTD("ice.xl",,"*H",GY38,$C$5,"D",$K38,,,1)*(9/5)+$C$14),"-")</f>
        <v>72.463999999999999</v>
      </c>
      <c r="HA38" s="101">
        <f t="shared" si="108"/>
        <v>32</v>
      </c>
      <c r="HB38" s="101" t="str">
        <f t="shared" si="100"/>
        <v>KORD MR32!_18Z-GFS</v>
      </c>
      <c r="HC38" s="105">
        <f ca="1">IFERROR(IF($C$12="C",RTD("ice.xl",,"*H",HB38,$C$5,"D",$K38,,,1),RTD("ice.xl",,"*H",HB38,$C$5,"D",$K38,,,1)*(9/5)+$C$14),"-")</f>
        <v>82.256</v>
      </c>
    </row>
    <row r="39" spans="6:211" x14ac:dyDescent="0.35">
      <c r="F39" s="27">
        <v>18</v>
      </c>
      <c r="G39" s="27">
        <f t="shared" si="227"/>
        <v>1</v>
      </c>
      <c r="H39" s="131">
        <f ca="1">RTD("ice.xl", , "*H",$C$4,$L$4, "D",$K39, , , -1)</f>
        <v>25.689299999999999</v>
      </c>
      <c r="I39" s="18"/>
      <c r="J39" s="56"/>
      <c r="K39" s="163">
        <f t="shared" ca="1" si="95"/>
        <v>44774</v>
      </c>
      <c r="L39" s="356">
        <f t="shared" ca="1" si="96"/>
        <v>78.240740000000002</v>
      </c>
      <c r="N39" s="53">
        <f t="shared" si="232"/>
        <v>18</v>
      </c>
      <c r="O39" s="358" t="str">
        <f t="shared" si="219"/>
        <v>KORD MR18!_00Z-GFS</v>
      </c>
      <c r="P39" s="108">
        <f ca="1">IFERROR(IF($C$12="C",RTD("ice.xl",,"*H",O39,$C$5,"D",$K39,,,1),RTD("ice.xl",,"*H",O39,$C$5,"D",$K39,,,1)*(9/5)+$C$14),"-")</f>
        <v>76.531999999999996</v>
      </c>
      <c r="Q39" s="101">
        <f t="shared" si="228"/>
        <v>19</v>
      </c>
      <c r="R39" s="101" t="str">
        <f t="shared" si="215"/>
        <v>KORD MR19!_00Z-GFS</v>
      </c>
      <c r="S39" s="58">
        <f ca="1">IFERROR(IF($C$12="C",RTD("ice.xl",,"*H",R39,$C$5,"D",$K39,,,1),RTD("ice.xl",,"*H",R39,$C$5,"D",$K39,,,1)*(9/5)+$C$14),"-")</f>
        <v>77.593999999999994</v>
      </c>
      <c r="T39" s="101">
        <f t="shared" si="220"/>
        <v>20</v>
      </c>
      <c r="U39" s="101" t="str">
        <f t="shared" si="207"/>
        <v>KORD MR20!_00Z-GFS</v>
      </c>
      <c r="V39" s="58">
        <f ca="1">IFERROR(IF($C$12="C",RTD("ice.xl",,"*H",U39,$C$5,"D",$K39,,,1),RTD("ice.xl",,"*H",U39,$C$5,"D",$K39,,,1)*(9/5)+$C$14),"-")</f>
        <v>78.692000000000007</v>
      </c>
      <c r="W39" s="101">
        <f t="shared" si="208"/>
        <v>21</v>
      </c>
      <c r="X39" s="101" t="str">
        <f t="shared" si="198"/>
        <v>KORD MR21!_00Z-GFS</v>
      </c>
      <c r="Y39" s="58">
        <f ca="1">IFERROR(IF($C$12="C",RTD("ice.xl",,"*H",X39,$C$5,"D",$K39,,,1),RTD("ice.xl",,"*H",X39,$C$5,"D",$K39,,,1)*(9/5)+$C$14),"-")</f>
        <v>81.14</v>
      </c>
      <c r="Z39" s="101">
        <f t="shared" si="199"/>
        <v>22</v>
      </c>
      <c r="AA39" s="101" t="str">
        <f t="shared" si="189"/>
        <v>KORD MR22!_00Z-GFS</v>
      </c>
      <c r="AB39" s="58">
        <f ca="1">IFERROR(IF($C$12="C",RTD("ice.xl",,"*H",AA39,$C$5,"D",$K39,,,1),RTD("ice.xl",,"*H",AA39,$C$5,"D",$K39,,,1)*(9/5)+$C$14),"-")</f>
        <v>80.222000000000008</v>
      </c>
      <c r="AC39" s="101">
        <f t="shared" si="190"/>
        <v>23</v>
      </c>
      <c r="AD39" s="101" t="str">
        <f t="shared" si="180"/>
        <v>KORD MR23!_00Z-GFS</v>
      </c>
      <c r="AE39" s="58">
        <f ca="1">IFERROR(IF($C$12="C",RTD("ice.xl",,"*H",AD39,$C$5,"D",$K39,,,1),RTD("ice.xl",,"*H",AD39,$C$5,"D",$K39,,,1)*(9/5)+$C$14),"-")</f>
        <v>78.872</v>
      </c>
      <c r="AF39" s="101">
        <f t="shared" si="181"/>
        <v>24</v>
      </c>
      <c r="AG39" s="101" t="str">
        <f t="shared" si="171"/>
        <v>KORD MR24!_00Z-GFS</v>
      </c>
      <c r="AH39" s="58">
        <f ca="1">IFERROR(IF($C$12="C",RTD("ice.xl",,"*H",AG39,$C$5,"D",$K39,,,1),RTD("ice.xl",,"*H",AG39,$C$5,"D",$K39,,,1)*(9/5)+$C$14),"-")</f>
        <v>75.596000000000004</v>
      </c>
      <c r="AI39" s="101">
        <f t="shared" si="172"/>
        <v>25</v>
      </c>
      <c r="AJ39" s="101" t="str">
        <f t="shared" si="162"/>
        <v>KORD MR25!_00Z-GFS</v>
      </c>
      <c r="AK39" s="58">
        <f ca="1">IFERROR(IF($C$12="C",RTD("ice.xl",,"*H",AJ39,$C$5,"D",$K39,,,1),RTD("ice.xl",,"*H",AJ39,$C$5,"D",$K39,,,1)*(9/5)+$C$14),"-")</f>
        <v>76.676000000000002</v>
      </c>
      <c r="AL39" s="101">
        <f t="shared" si="163"/>
        <v>26</v>
      </c>
      <c r="AM39" s="101" t="str">
        <f t="shared" si="153"/>
        <v>KORD MR26!_00Z-GFS</v>
      </c>
      <c r="AN39" s="58">
        <f ca="1">IFERROR(IF($C$12="C",RTD("ice.xl",,"*H",AM39,$C$5,"D",$K39,,,1),RTD("ice.xl",,"*H",AM39,$C$5,"D",$K39,,,1)*(9/5)+$C$14),"-")</f>
        <v>76.388000000000005</v>
      </c>
      <c r="AO39" s="101">
        <f t="shared" si="154"/>
        <v>27</v>
      </c>
      <c r="AP39" s="101" t="str">
        <f t="shared" si="144"/>
        <v>KORD MR27!_00Z-GFS</v>
      </c>
      <c r="AQ39" s="58">
        <f ca="1">IFERROR(IF($C$12="C",RTD("ice.xl",,"*H",AP39,$C$5,"D",$K39,,,1),RTD("ice.xl",,"*H",AP39,$C$5,"D",$K39,,,1)*(9/5)+$C$14),"-")</f>
        <v>75.56</v>
      </c>
      <c r="AR39" s="101">
        <f t="shared" si="145"/>
        <v>28</v>
      </c>
      <c r="AS39" s="101" t="str">
        <f t="shared" si="135"/>
        <v>KORD MR28!_00Z-GFS</v>
      </c>
      <c r="AT39" s="58">
        <f ca="1">IFERROR(IF($C$12="C",RTD("ice.xl",,"*H",AS39,$C$5,"D",$K39,,,1),RTD("ice.xl",,"*H",AS39,$C$5,"D",$K39,,,1)*(9/5)+$C$14),"-")</f>
        <v>78.76400000000001</v>
      </c>
      <c r="AU39" s="101">
        <f t="shared" si="136"/>
        <v>29</v>
      </c>
      <c r="AV39" s="101" t="str">
        <f t="shared" si="126"/>
        <v>KORD MR29!_00Z-GFS</v>
      </c>
      <c r="AW39" s="58">
        <f ca="1">IFERROR(IF($C$12="C",RTD("ice.xl",,"*H",AV39,$C$5,"D",$K39,,,1),RTD("ice.xl",,"*H",AV39,$C$5,"D",$K39,,,1)*(9/5)+$C$14),"-")</f>
        <v>76.819999999999993</v>
      </c>
      <c r="AX39" s="101">
        <f t="shared" si="127"/>
        <v>30</v>
      </c>
      <c r="AY39" s="101" t="str">
        <f t="shared" si="117"/>
        <v>KORD MR30!_00Z-GFS</v>
      </c>
      <c r="AZ39" s="58">
        <f ca="1">IFERROR(IF($C$12="C",RTD("ice.xl",,"*H",AY39,$C$5,"D",$K39,,,1),RTD("ice.xl",,"*H",AY39,$C$5,"D",$K39,,,1)*(9/5)+$C$14),"-")</f>
        <v>75.164000000000001</v>
      </c>
      <c r="BA39" s="101">
        <f t="shared" si="118"/>
        <v>31</v>
      </c>
      <c r="BB39" s="101" t="str">
        <f t="shared" si="109"/>
        <v>KORD MR31!_00Z-GFS</v>
      </c>
      <c r="BC39" s="58">
        <f ca="1">IFERROR(IF($C$12="C",RTD("ice.xl",,"*H",BB39,$C$5,"D",$K39,,,1),RTD("ice.xl",,"*H",BB39,$C$5,"D",$K39,,,1)*(9/5)+$C$14),"-")</f>
        <v>75.47</v>
      </c>
      <c r="BD39" s="101">
        <f t="shared" si="110"/>
        <v>32</v>
      </c>
      <c r="BE39" s="101" t="str">
        <f t="shared" si="101"/>
        <v>KORD MR32!_00Z-GFS</v>
      </c>
      <c r="BF39" s="58">
        <f ca="1">IFERROR(IF($C$12="C",RTD("ice.xl",,"*H",BE39,$C$5,"D",$K39,,,1),RTD("ice.xl",,"*H",BE39,$C$5,"D",$K39,,,1)*(9/5)+$C$14),"-")</f>
        <v>65.731999999999999</v>
      </c>
      <c r="BG39" s="101">
        <f t="shared" si="102"/>
        <v>33</v>
      </c>
      <c r="BH39" s="101" t="str">
        <f t="shared" si="97"/>
        <v>KORD MR33!_00Z-GFS</v>
      </c>
      <c r="BI39" s="105">
        <f ca="1">IFERROR(IF($C$12="C",RTD("ice.xl",,"*H",BH39,$C$5,"D",$K39,,,1),RTD("ice.xl",,"*H",BH39,$C$5,"D",$K39,,,1)*(9/5)+$C$14),"-")</f>
        <v>78.548000000000002</v>
      </c>
      <c r="BL39" s="53">
        <f t="shared" si="233"/>
        <v>18</v>
      </c>
      <c r="BM39" s="53" t="str">
        <f t="shared" si="221"/>
        <v>KORD MR18!_06Z-GFS</v>
      </c>
      <c r="BN39" s="108">
        <f ca="1">IFERROR(IF($C$12="C",RTD("ice.xl",,"*H",BM39,$C$5,"D",$K39,,,1),RTD("ice.xl",,"*H",BM39,$C$5,"D",$K39,,,1)*(9/5)+$C$14),"-")</f>
        <v>76.063999999999993</v>
      </c>
      <c r="BO39" s="101">
        <f t="shared" si="229"/>
        <v>19</v>
      </c>
      <c r="BP39" s="101" t="str">
        <f t="shared" si="216"/>
        <v>KORD MR19!_06Z-GFS</v>
      </c>
      <c r="BQ39" s="58">
        <f ca="1">IFERROR(IF($C$12="C",RTD("ice.xl",,"*H",BP39,$C$5,"D",$K39,,,1),RTD("ice.xl",,"*H",BP39,$C$5,"D",$K39,,,1)*(9/5)+$C$14),"-")</f>
        <v>76.981999999999999</v>
      </c>
      <c r="BR39" s="101">
        <f t="shared" si="222"/>
        <v>20</v>
      </c>
      <c r="BS39" s="101" t="str">
        <f t="shared" si="209"/>
        <v>KORD MR20!_06Z-GFS</v>
      </c>
      <c r="BT39" s="58">
        <f ca="1">IFERROR(IF($C$12="C",RTD("ice.xl",,"*H",BS39,$C$5,"D",$K39,,,1),RTD("ice.xl",,"*H",BS39,$C$5,"D",$K39,,,1)*(9/5)+$C$14),"-")</f>
        <v>78.043999999999997</v>
      </c>
      <c r="BU39" s="101">
        <f t="shared" si="210"/>
        <v>21</v>
      </c>
      <c r="BV39" s="101" t="str">
        <f t="shared" si="200"/>
        <v>KORD MR21!_06Z-GFS</v>
      </c>
      <c r="BW39" s="58">
        <f ca="1">IFERROR(IF($C$12="C",RTD("ice.xl",,"*H",BV39,$C$5,"D",$K39,,,1),RTD("ice.xl",,"*H",BV39,$C$5,"D",$K39,,,1)*(9/5)+$C$14),"-")</f>
        <v>78.44</v>
      </c>
      <c r="BX39" s="101">
        <f t="shared" si="201"/>
        <v>22</v>
      </c>
      <c r="BY39" s="101" t="str">
        <f t="shared" si="191"/>
        <v>KORD MR22!_06Z-GFS</v>
      </c>
      <c r="BZ39" s="58">
        <f ca="1">IFERROR(IF($C$12="C",RTD("ice.xl",,"*H",BY39,$C$5,"D",$K39,,,1),RTD("ice.xl",,"*H",BY39,$C$5,"D",$K39,,,1)*(9/5)+$C$14),"-")</f>
        <v>78.854000000000013</v>
      </c>
      <c r="CA39" s="101">
        <f t="shared" si="192"/>
        <v>23</v>
      </c>
      <c r="CB39" s="101" t="str">
        <f t="shared" si="182"/>
        <v>KORD MR23!_06Z-GFS</v>
      </c>
      <c r="CC39" s="58">
        <f ca="1">IFERROR(IF($C$12="C",RTD("ice.xl",,"*H",CB39,$C$5,"D",$K39,,,1),RTD("ice.xl",,"*H",CB39,$C$5,"D",$K39,,,1)*(9/5)+$C$14),"-")</f>
        <v>76.550000000000011</v>
      </c>
      <c r="CD39" s="101">
        <f t="shared" si="183"/>
        <v>24</v>
      </c>
      <c r="CE39" s="101" t="str">
        <f t="shared" si="173"/>
        <v>KORD MR24!_06Z-GFS</v>
      </c>
      <c r="CF39" s="58">
        <f ca="1">IFERROR(IF($C$12="C",RTD("ice.xl",,"*H",CE39,$C$5,"D",$K39,,,1),RTD("ice.xl",,"*H",CE39,$C$5,"D",$K39,,,1)*(9/5)+$C$14),"-")</f>
        <v>76.712000000000003</v>
      </c>
      <c r="CG39" s="101">
        <f t="shared" si="174"/>
        <v>25</v>
      </c>
      <c r="CH39" s="101" t="str">
        <f t="shared" si="164"/>
        <v>KORD MR25!_06Z-GFS</v>
      </c>
      <c r="CI39" s="58">
        <f ca="1">IFERROR(IF($C$12="C",RTD("ice.xl",,"*H",CH39,$C$5,"D",$K39,,,1),RTD("ice.xl",,"*H",CH39,$C$5,"D",$K39,,,1)*(9/5)+$C$14),"-")</f>
        <v>76.460000000000008</v>
      </c>
      <c r="CJ39" s="101">
        <f t="shared" si="165"/>
        <v>26</v>
      </c>
      <c r="CK39" s="101" t="str">
        <f t="shared" si="155"/>
        <v>KORD MR26!_06Z-GFS</v>
      </c>
      <c r="CL39" s="58">
        <f ca="1">IFERROR(IF($C$12="C",RTD("ice.xl",,"*H",CK39,$C$5,"D",$K39,,,1),RTD("ice.xl",,"*H",CK39,$C$5,"D",$K39,,,1)*(9/5)+$C$14),"-")</f>
        <v>77.81</v>
      </c>
      <c r="CM39" s="101">
        <f t="shared" si="156"/>
        <v>27</v>
      </c>
      <c r="CN39" s="101" t="str">
        <f t="shared" si="146"/>
        <v>KORD MR27!_06Z-GFS</v>
      </c>
      <c r="CO39" s="58">
        <f ca="1">IFERROR(IF($C$12="C",RTD("ice.xl",,"*H",CN39,$C$5,"D",$K39,,,1),RTD("ice.xl",,"*H",CN39,$C$5,"D",$K39,,,1)*(9/5)+$C$14),"-")</f>
        <v>75.614000000000004</v>
      </c>
      <c r="CP39" s="101">
        <f t="shared" si="147"/>
        <v>28</v>
      </c>
      <c r="CQ39" s="101" t="str">
        <f t="shared" si="137"/>
        <v>KORD MR28!_06Z-GFS</v>
      </c>
      <c r="CR39" s="58">
        <f ca="1">IFERROR(IF($C$12="C",RTD("ice.xl",,"*H",CQ39,$C$5,"D",$K39,,,1),RTD("ice.xl",,"*H",CQ39,$C$5,"D",$K39,,,1)*(9/5)+$C$14),"-")</f>
        <v>78.494</v>
      </c>
      <c r="CS39" s="101">
        <f t="shared" si="138"/>
        <v>29</v>
      </c>
      <c r="CT39" s="101" t="str">
        <f t="shared" si="128"/>
        <v>KORD MR29!_06Z-GFS</v>
      </c>
      <c r="CU39" s="58">
        <f ca="1">IFERROR(IF($C$12="C",RTD("ice.xl",,"*H",CT39,$C$5,"D",$K39,,,1),RTD("ice.xl",,"*H",CT39,$C$5,"D",$K39,,,1)*(9/5)+$C$14),"-")</f>
        <v>80.852000000000004</v>
      </c>
      <c r="CV39" s="101">
        <f t="shared" si="129"/>
        <v>30</v>
      </c>
      <c r="CW39" s="101" t="str">
        <f t="shared" si="119"/>
        <v>KORD MR30!_06Z-GFS</v>
      </c>
      <c r="CX39" s="58">
        <f ca="1">IFERROR(IF($C$12="C",RTD("ice.xl",,"*H",CW39,$C$5,"D",$K39,,,1),RTD("ice.xl",,"*H",CW39,$C$5,"D",$K39,,,1)*(9/5)+$C$14),"-")</f>
        <v>76.531999999999996</v>
      </c>
      <c r="CY39" s="101">
        <f t="shared" si="120"/>
        <v>31</v>
      </c>
      <c r="CZ39" s="101" t="str">
        <f t="shared" si="111"/>
        <v>KORD MR31!_06Z-GFS</v>
      </c>
      <c r="DA39" s="58">
        <f ca="1">IFERROR(IF($C$12="C",RTD("ice.xl",,"*H",CZ39,$C$5,"D",$K39,,,1),RTD("ice.xl",,"*H",CZ39,$C$5,"D",$K39,,,1)*(9/5)+$C$14),"-")</f>
        <v>76.352000000000004</v>
      </c>
      <c r="DB39" s="101">
        <f t="shared" si="112"/>
        <v>32</v>
      </c>
      <c r="DC39" s="101" t="str">
        <f t="shared" si="103"/>
        <v>KORD MR32!_06Z-GFS</v>
      </c>
      <c r="DD39" s="58">
        <f ca="1">IFERROR(IF($C$12="C",RTD("ice.xl",,"*H",DC39,$C$5,"D",$K39,,,1),RTD("ice.xl",,"*H",DC39,$C$5,"D",$K39,,,1)*(9/5)+$C$14),"-")</f>
        <v>71.06</v>
      </c>
      <c r="DE39" s="101">
        <f t="shared" si="104"/>
        <v>33</v>
      </c>
      <c r="DF39" s="101" t="str">
        <f t="shared" si="98"/>
        <v>KORD MR33!_06Z-GFS</v>
      </c>
      <c r="DG39" s="105">
        <f ca="1">IFERROR(IF($C$12="C",RTD("ice.xl",,"*H",DF39,$C$5,"D",$K39,,,1),RTD("ice.xl",,"*H",DF39,$C$5,"D",$K39,,,1)*(9/5)+$C$14),"-")</f>
        <v>78.89</v>
      </c>
      <c r="DJ39" s="53">
        <f t="shared" si="234"/>
        <v>18</v>
      </c>
      <c r="DK39" s="53" t="str">
        <f t="shared" si="223"/>
        <v>KORD MR18!_12Z-GFS</v>
      </c>
      <c r="DL39" s="108">
        <f ca="1">IFERROR(IF($C$12="C",RTD("ice.xl",,"*H",DK39,$C$5,"D",$K39,,,1),RTD("ice.xl",,"*H",DK39,$C$5,"D",$K39,,,1)*(9/5)+$C$14),"-")</f>
        <v>77.323999999999998</v>
      </c>
      <c r="DM39" s="101">
        <f t="shared" si="230"/>
        <v>19</v>
      </c>
      <c r="DN39" s="101" t="str">
        <f t="shared" si="217"/>
        <v>KORD MR19!_12Z-GFS</v>
      </c>
      <c r="DO39" s="58">
        <f ca="1">IFERROR(IF($C$12="C",RTD("ice.xl",,"*H",DN39,$C$5,"D",$K39,,,1),RTD("ice.xl",,"*H",DN39,$C$5,"D",$K39,,,1)*(9/5)+$C$14),"-")</f>
        <v>75.668000000000006</v>
      </c>
      <c r="DP39" s="101">
        <f t="shared" si="224"/>
        <v>20</v>
      </c>
      <c r="DQ39" s="101" t="str">
        <f t="shared" si="211"/>
        <v>KORD MR20!_12Z-GFS</v>
      </c>
      <c r="DR39" s="58">
        <f ca="1">IFERROR(IF($C$12="C",RTD("ice.xl",,"*H",DQ39,$C$5,"D",$K39,,,1),RTD("ice.xl",,"*H",DQ39,$C$5,"D",$K39,,,1)*(9/5)+$C$14),"-")</f>
        <v>77.575999999999993</v>
      </c>
      <c r="DS39" s="101">
        <f t="shared" si="212"/>
        <v>21</v>
      </c>
      <c r="DT39" s="101" t="str">
        <f t="shared" si="202"/>
        <v>KORD MR21!_12Z-GFS</v>
      </c>
      <c r="DU39" s="58">
        <f ca="1">IFERROR(IF($C$12="C",RTD("ice.xl",,"*H",DT39,$C$5,"D",$K39,,,1),RTD("ice.xl",,"*H",DT39,$C$5,"D",$K39,,,1)*(9/5)+$C$14),"-")</f>
        <v>79.376000000000005</v>
      </c>
      <c r="DV39" s="101">
        <f t="shared" si="203"/>
        <v>22</v>
      </c>
      <c r="DW39" s="101" t="str">
        <f t="shared" si="193"/>
        <v>KORD MR22!_12Z-GFS</v>
      </c>
      <c r="DX39" s="58">
        <f ca="1">IFERROR(IF($C$12="C",RTD("ice.xl",,"*H",DW39,$C$5,"D",$K39,,,1),RTD("ice.xl",,"*H",DW39,$C$5,"D",$K39,,,1)*(9/5)+$C$14),"-")</f>
        <v>80.168000000000006</v>
      </c>
      <c r="DY39" s="101">
        <f t="shared" si="194"/>
        <v>23</v>
      </c>
      <c r="DZ39" s="101" t="str">
        <f t="shared" si="184"/>
        <v>KORD MR23!_12Z-GFS</v>
      </c>
      <c r="EA39" s="58">
        <f ca="1">IFERROR(IF($C$12="C",RTD("ice.xl",,"*H",DZ39,$C$5,"D",$K39,,,1),RTD("ice.xl",,"*H",DZ39,$C$5,"D",$K39,,,1)*(9/5)+$C$14),"-")</f>
        <v>78.800000000000011</v>
      </c>
      <c r="EB39" s="101">
        <f t="shared" si="185"/>
        <v>24</v>
      </c>
      <c r="EC39" s="101" t="str">
        <f t="shared" si="175"/>
        <v>KORD MR24!_12Z-GFS</v>
      </c>
      <c r="ED39" s="58">
        <f ca="1">IFERROR(IF($C$12="C",RTD("ice.xl",,"*H",EC39,$C$5,"D",$K39,,,1),RTD("ice.xl",,"*H",EC39,$C$5,"D",$K39,,,1)*(9/5)+$C$14),"-")</f>
        <v>77.36</v>
      </c>
      <c r="EE39" s="101">
        <f t="shared" si="176"/>
        <v>25</v>
      </c>
      <c r="EF39" s="101" t="str">
        <f t="shared" si="166"/>
        <v>KORD MR25!_12Z-GFS</v>
      </c>
      <c r="EG39" s="58">
        <f ca="1">IFERROR(IF($C$12="C",RTD("ice.xl",,"*H",EF39,$C$5,"D",$K39,,,1),RTD("ice.xl",,"*H",EF39,$C$5,"D",$K39,,,1)*(9/5)+$C$14),"-")</f>
        <v>76.819999999999993</v>
      </c>
      <c r="EH39" s="101">
        <f t="shared" si="167"/>
        <v>26</v>
      </c>
      <c r="EI39" s="101" t="str">
        <f t="shared" si="157"/>
        <v>KORD MR26!_12Z-GFS</v>
      </c>
      <c r="EJ39" s="58">
        <f ca="1">IFERROR(IF($C$12="C",RTD("ice.xl",,"*H",EI39,$C$5,"D",$K39,,,1),RTD("ice.xl",,"*H",EI39,$C$5,"D",$K39,,,1)*(9/5)+$C$14),"-")</f>
        <v>78.548000000000002</v>
      </c>
      <c r="EK39" s="101">
        <f t="shared" si="158"/>
        <v>27</v>
      </c>
      <c r="EL39" s="101" t="str">
        <f t="shared" si="148"/>
        <v>KORD MR27!_12Z-GFS</v>
      </c>
      <c r="EM39" s="58">
        <f ca="1">IFERROR(IF($C$12="C",RTD("ice.xl",,"*H",EL39,$C$5,"D",$K39,,,1),RTD("ice.xl",,"*H",EL39,$C$5,"D",$K39,,,1)*(9/5)+$C$14),"-")</f>
        <v>79.448000000000008</v>
      </c>
      <c r="EN39" s="101">
        <f t="shared" si="149"/>
        <v>28</v>
      </c>
      <c r="EO39" s="101" t="str">
        <f t="shared" si="139"/>
        <v>KORD MR28!_12Z-GFS</v>
      </c>
      <c r="EP39" s="58">
        <f ca="1">IFERROR(IF($C$12="C",RTD("ice.xl",,"*H",EO39,$C$5,"D",$K39,,,1),RTD("ice.xl",,"*H",EO39,$C$5,"D",$K39,,,1)*(9/5)+$C$14),"-")</f>
        <v>75.524000000000001</v>
      </c>
      <c r="EQ39" s="101">
        <f t="shared" si="140"/>
        <v>29</v>
      </c>
      <c r="ER39" s="101" t="str">
        <f t="shared" si="130"/>
        <v>KORD MR29!_12Z-GFS</v>
      </c>
      <c r="ES39" s="58">
        <f ca="1">IFERROR(IF($C$12="C",RTD("ice.xl",,"*H",ER39,$C$5,"D",$K39,,,1),RTD("ice.xl",,"*H",ER39,$C$5,"D",$K39,,,1)*(9/5)+$C$14),"-")</f>
        <v>81.931999999999988</v>
      </c>
      <c r="ET39" s="101">
        <f t="shared" si="131"/>
        <v>30</v>
      </c>
      <c r="EU39" s="101" t="str">
        <f t="shared" si="121"/>
        <v>KORD MR30!_12Z-GFS</v>
      </c>
      <c r="EV39" s="58">
        <f ca="1">IFERROR(IF($C$12="C",RTD("ice.xl",,"*H",EU39,$C$5,"D",$K39,,,1),RTD("ice.xl",,"*H",EU39,$C$5,"D",$K39,,,1)*(9/5)+$C$14),"-")</f>
        <v>84.343999999999994</v>
      </c>
      <c r="EW39" s="101">
        <f t="shared" si="122"/>
        <v>31</v>
      </c>
      <c r="EX39" s="101" t="str">
        <f t="shared" si="113"/>
        <v>KORD MR31!_12Z-GFS</v>
      </c>
      <c r="EY39" s="58">
        <f ca="1">IFERROR(IF($C$12="C",RTD("ice.xl",,"*H",EX39,$C$5,"D",$K39,,,1),RTD("ice.xl",,"*H",EX39,$C$5,"D",$K39,,,1)*(9/5)+$C$14),"-")</f>
        <v>79.951999999999998</v>
      </c>
      <c r="EZ39" s="101">
        <f t="shared" si="114"/>
        <v>32</v>
      </c>
      <c r="FA39" s="101" t="str">
        <f t="shared" si="105"/>
        <v>KORD MR32!_12Z-GFS</v>
      </c>
      <c r="FB39" s="58">
        <f ca="1">IFERROR(IF($C$12="C",RTD("ice.xl",,"*H",FA39,$C$5,"D",$K39,,,1),RTD("ice.xl",,"*H",FA39,$C$5,"D",$K39,,,1)*(9/5)+$C$14),"-")</f>
        <v>78.98</v>
      </c>
      <c r="FC39" s="101">
        <f t="shared" si="106"/>
        <v>33</v>
      </c>
      <c r="FD39" s="101" t="str">
        <f t="shared" si="99"/>
        <v>KORD MR33!_12Z-GFS</v>
      </c>
      <c r="FE39" s="105">
        <f ca="1">IFERROR(IF($C$12="C",RTD("ice.xl",,"*H",FD39,$C$5,"D",$K39,,,1),RTD("ice.xl",,"*H",FD39,$C$5,"D",$K39,,,1)*(9/5)+$C$14),"-")</f>
        <v>77.792000000000002</v>
      </c>
      <c r="FH39" s="53">
        <f t="shared" si="235"/>
        <v>18</v>
      </c>
      <c r="FI39" s="53" t="str">
        <f t="shared" si="225"/>
        <v>KORD MR18!_18Z-GFS</v>
      </c>
      <c r="FJ39" s="108">
        <f ca="1">IFERROR(IF($C$12="C",RTD("ice.xl",,"*H",FI39,$C$5,"D",$K39,,,1),RTD("ice.xl",,"*H",FI39,$C$5,"D",$K39,,,1)*(9/5)+$C$14),"-")</f>
        <v>76.855999999999995</v>
      </c>
      <c r="FK39" s="101">
        <f t="shared" si="231"/>
        <v>19</v>
      </c>
      <c r="FL39" s="101" t="str">
        <f t="shared" si="218"/>
        <v>KORD MR19!_18Z-GFS</v>
      </c>
      <c r="FM39" s="58">
        <f ca="1">IFERROR(IF($C$12="C",RTD("ice.xl",,"*H",FL39,$C$5,"D",$K39,,,1),RTD("ice.xl",,"*H",FL39,$C$5,"D",$K39,,,1)*(9/5)+$C$14),"-")</f>
        <v>78.043999999999997</v>
      </c>
      <c r="FN39" s="101">
        <f t="shared" si="226"/>
        <v>20</v>
      </c>
      <c r="FO39" s="101" t="str">
        <f t="shared" si="213"/>
        <v>KORD MR20!_18Z-GFS</v>
      </c>
      <c r="FP39" s="58">
        <f ca="1">IFERROR(IF($C$12="C",RTD("ice.xl",,"*H",FO39,$C$5,"D",$K39,,,1),RTD("ice.xl",,"*H",FO39,$C$5,"D",$K39,,,1)*(9/5)+$C$14),"-")</f>
        <v>78.313999999999993</v>
      </c>
      <c r="FQ39" s="101">
        <f t="shared" si="214"/>
        <v>21</v>
      </c>
      <c r="FR39" s="101" t="str">
        <f t="shared" si="204"/>
        <v>KORD MR21!_18Z-GFS</v>
      </c>
      <c r="FS39" s="58">
        <f ca="1">IFERROR(IF($C$12="C",RTD("ice.xl",,"*H",FR39,$C$5,"D",$K39,,,1),RTD("ice.xl",,"*H",FR39,$C$5,"D",$K39,,,1)*(9/5)+$C$14),"-")</f>
        <v>79.628</v>
      </c>
      <c r="FT39" s="101">
        <f t="shared" si="205"/>
        <v>22</v>
      </c>
      <c r="FU39" s="101" t="str">
        <f t="shared" si="195"/>
        <v>KORD MR22!_18Z-GFS</v>
      </c>
      <c r="FV39" s="58">
        <f ca="1">IFERROR(IF($C$12="C",RTD("ice.xl",,"*H",FU39,$C$5,"D",$K39,,,1),RTD("ice.xl",,"*H",FU39,$C$5,"D",$K39,,,1)*(9/5)+$C$14),"-")</f>
        <v>77.936000000000007</v>
      </c>
      <c r="FW39" s="101">
        <f t="shared" si="196"/>
        <v>23</v>
      </c>
      <c r="FX39" s="101" t="str">
        <f t="shared" si="186"/>
        <v>KORD MR23!_18Z-GFS</v>
      </c>
      <c r="FY39" s="58">
        <f ca="1">IFERROR(IF($C$12="C",RTD("ice.xl",,"*H",FX39,$C$5,"D",$K39,,,1),RTD("ice.xl",,"*H",FX39,$C$5,"D",$K39,,,1)*(9/5)+$C$14),"-")</f>
        <v>77.09</v>
      </c>
      <c r="FZ39" s="101">
        <f t="shared" si="187"/>
        <v>24</v>
      </c>
      <c r="GA39" s="101" t="str">
        <f t="shared" si="177"/>
        <v>KORD MR24!_18Z-GFS</v>
      </c>
      <c r="GB39" s="58">
        <f ca="1">IFERROR(IF($C$12="C",RTD("ice.xl",,"*H",GA39,$C$5,"D",$K39,,,1),RTD("ice.xl",,"*H",GA39,$C$5,"D",$K39,,,1)*(9/5)+$C$14),"-")</f>
        <v>77</v>
      </c>
      <c r="GC39" s="101">
        <f t="shared" si="178"/>
        <v>25</v>
      </c>
      <c r="GD39" s="101" t="str">
        <f t="shared" si="168"/>
        <v>KORD MR25!_18Z-GFS</v>
      </c>
      <c r="GE39" s="58">
        <f ca="1">IFERROR(IF($C$12="C",RTD("ice.xl",,"*H",GD39,$C$5,"D",$K39,,,1),RTD("ice.xl",,"*H",GD39,$C$5,"D",$K39,,,1)*(9/5)+$C$14),"-")</f>
        <v>77.936000000000007</v>
      </c>
      <c r="GF39" s="101">
        <f t="shared" si="169"/>
        <v>26</v>
      </c>
      <c r="GG39" s="101" t="str">
        <f t="shared" si="159"/>
        <v>KORD MR26!_18Z-GFS</v>
      </c>
      <c r="GH39" s="58">
        <f ca="1">IFERROR(IF($C$12="C",RTD("ice.xl",,"*H",GG39,$C$5,"D",$K39,,,1),RTD("ice.xl",,"*H",GG39,$C$5,"D",$K39,,,1)*(9/5)+$C$14),"-")</f>
        <v>76.28</v>
      </c>
      <c r="GI39" s="101">
        <f t="shared" si="160"/>
        <v>27</v>
      </c>
      <c r="GJ39" s="101" t="str">
        <f t="shared" si="150"/>
        <v>KORD MR27!_18Z-GFS</v>
      </c>
      <c r="GK39" s="58">
        <f ca="1">IFERROR(IF($C$12="C",RTD("ice.xl",,"*H",GJ39,$C$5,"D",$K39,,,1),RTD("ice.xl",,"*H",GJ39,$C$5,"D",$K39,,,1)*(9/5)+$C$14),"-")</f>
        <v>75.866</v>
      </c>
      <c r="GL39" s="101">
        <f t="shared" si="151"/>
        <v>28</v>
      </c>
      <c r="GM39" s="101" t="str">
        <f t="shared" si="141"/>
        <v>KORD MR28!_18Z-GFS</v>
      </c>
      <c r="GN39" s="58">
        <f ca="1">IFERROR(IF($C$12="C",RTD("ice.xl",,"*H",GM39,$C$5,"D",$K39,,,1),RTD("ice.xl",,"*H",GM39,$C$5,"D",$K39,,,1)*(9/5)+$C$14),"-")</f>
        <v>80.168000000000006</v>
      </c>
      <c r="GO39" s="101">
        <f t="shared" si="142"/>
        <v>29</v>
      </c>
      <c r="GP39" s="101" t="str">
        <f t="shared" si="132"/>
        <v>KORD MR29!_18Z-GFS</v>
      </c>
      <c r="GQ39" s="58">
        <f ca="1">IFERROR(IF($C$12="C",RTD("ice.xl",,"*H",GP39,$C$5,"D",$K39,,,1),RTD("ice.xl",,"*H",GP39,$C$5,"D",$K39,,,1)*(9/5)+$C$14),"-")</f>
        <v>86.072000000000003</v>
      </c>
      <c r="GR39" s="101">
        <f t="shared" si="133"/>
        <v>30</v>
      </c>
      <c r="GS39" s="101" t="str">
        <f t="shared" si="123"/>
        <v>KORD MR30!_18Z-GFS</v>
      </c>
      <c r="GT39" s="58">
        <f ca="1">IFERROR(IF($C$12="C",RTD("ice.xl",,"*H",GS39,$C$5,"D",$K39,,,1),RTD("ice.xl",,"*H",GS39,$C$5,"D",$K39,,,1)*(9/5)+$C$14),"-")</f>
        <v>75.992000000000004</v>
      </c>
      <c r="GU39" s="101">
        <f t="shared" si="124"/>
        <v>31</v>
      </c>
      <c r="GV39" s="101" t="str">
        <f t="shared" si="115"/>
        <v>KORD MR31!_18Z-GFS</v>
      </c>
      <c r="GW39" s="58">
        <f ca="1">IFERROR(IF($C$12="C",RTD("ice.xl",,"*H",GV39,$C$5,"D",$K39,,,1),RTD("ice.xl",,"*H",GV39,$C$5,"D",$K39,,,1)*(9/5)+$C$14),"-")</f>
        <v>79.286000000000001</v>
      </c>
      <c r="GX39" s="101">
        <f t="shared" si="116"/>
        <v>32</v>
      </c>
      <c r="GY39" s="101" t="str">
        <f t="shared" si="107"/>
        <v>KORD MR32!_18Z-GFS</v>
      </c>
      <c r="GZ39" s="58">
        <f ca="1">IFERROR(IF($C$12="C",RTD("ice.xl",,"*H",GY39,$C$5,"D",$K39,,,1),RTD("ice.xl",,"*H",GY39,$C$5,"D",$K39,,,1)*(9/5)+$C$14),"-")</f>
        <v>81.644000000000005</v>
      </c>
      <c r="HA39" s="101">
        <f t="shared" si="108"/>
        <v>33</v>
      </c>
      <c r="HB39" s="101" t="str">
        <f t="shared" si="100"/>
        <v>KORD MR33!_18Z-GFS</v>
      </c>
      <c r="HC39" s="105">
        <f ca="1">IFERROR(IF($C$12="C",RTD("ice.xl",,"*H",HB39,$C$5,"D",$K39,,,1),RTD("ice.xl",,"*H",HB39,$C$5,"D",$K39,,,1)*(9/5)+$C$14),"-")</f>
        <v>73.075999999999993</v>
      </c>
    </row>
    <row r="40" spans="6:211" x14ac:dyDescent="0.35">
      <c r="F40" s="27">
        <v>19</v>
      </c>
      <c r="G40" s="27">
        <f t="shared" si="227"/>
        <v>1</v>
      </c>
      <c r="H40" s="131">
        <f ca="1">RTD("ice.xl", , "*H",$C$4,$L$4, "D",$K40, , , -1)</f>
        <v>24.770800000000001</v>
      </c>
      <c r="I40" s="18"/>
      <c r="J40" s="56"/>
      <c r="K40" s="163">
        <f t="shared" ca="1" si="95"/>
        <v>44773</v>
      </c>
      <c r="L40" s="356">
        <f t="shared" ca="1" si="96"/>
        <v>76.587440000000001</v>
      </c>
      <c r="N40" s="53">
        <f t="shared" si="232"/>
        <v>19</v>
      </c>
      <c r="O40" s="358" t="str">
        <f t="shared" si="219"/>
        <v>KORD MR19!_00Z-GFS</v>
      </c>
      <c r="P40" s="108">
        <f ca="1">IFERROR(IF($C$12="C",RTD("ice.xl",,"*H",O40,$C$5,"D",$K40,,,1),RTD("ice.xl",,"*H",O40,$C$5,"D",$K40,,,1)*(9/5)+$C$14),"-")</f>
        <v>74.426000000000002</v>
      </c>
      <c r="Q40" s="101">
        <f t="shared" si="228"/>
        <v>20</v>
      </c>
      <c r="R40" s="101" t="str">
        <f t="shared" si="215"/>
        <v>KORD MR20!_00Z-GFS</v>
      </c>
      <c r="S40" s="58">
        <f ca="1">IFERROR(IF($C$12="C",RTD("ice.xl",,"*H",R40,$C$5,"D",$K40,,,1),RTD("ice.xl",,"*H",R40,$C$5,"D",$K40,,,1)*(9/5)+$C$14),"-")</f>
        <v>75.271999999999991</v>
      </c>
      <c r="T40" s="101">
        <f t="shared" si="220"/>
        <v>21</v>
      </c>
      <c r="U40" s="101" t="str">
        <f t="shared" si="207"/>
        <v>KORD MR21!_00Z-GFS</v>
      </c>
      <c r="V40" s="58">
        <f ca="1">IFERROR(IF($C$12="C",RTD("ice.xl",,"*H",U40,$C$5,"D",$K40,,,1),RTD("ice.xl",,"*H",U40,$C$5,"D",$K40,,,1)*(9/5)+$C$14),"-")</f>
        <v>75.433999999999997</v>
      </c>
      <c r="W40" s="101">
        <f t="shared" si="208"/>
        <v>22</v>
      </c>
      <c r="X40" s="101" t="str">
        <f t="shared" si="198"/>
        <v>KORD MR22!_00Z-GFS</v>
      </c>
      <c r="Y40" s="58">
        <f ca="1">IFERROR(IF($C$12="C",RTD("ice.xl",,"*H",X40,$C$5,"D",$K40,,,1),RTD("ice.xl",,"*H",X40,$C$5,"D",$K40,,,1)*(9/5)+$C$14),"-")</f>
        <v>75.451999999999998</v>
      </c>
      <c r="Z40" s="101">
        <f t="shared" si="199"/>
        <v>23</v>
      </c>
      <c r="AA40" s="101" t="str">
        <f t="shared" si="189"/>
        <v>KORD MR23!_00Z-GFS</v>
      </c>
      <c r="AB40" s="58">
        <f ca="1">IFERROR(IF($C$12="C",RTD("ice.xl",,"*H",AA40,$C$5,"D",$K40,,,1),RTD("ice.xl",,"*H",AA40,$C$5,"D",$K40,,,1)*(9/5)+$C$14),"-")</f>
        <v>75.596000000000004</v>
      </c>
      <c r="AC40" s="101">
        <f t="shared" si="190"/>
        <v>24</v>
      </c>
      <c r="AD40" s="101" t="str">
        <f t="shared" si="180"/>
        <v>KORD MR24!_00Z-GFS</v>
      </c>
      <c r="AE40" s="58">
        <f ca="1">IFERROR(IF($C$12="C",RTD("ice.xl",,"*H",AD40,$C$5,"D",$K40,,,1),RTD("ice.xl",,"*H",AD40,$C$5,"D",$K40,,,1)*(9/5)+$C$14),"-")</f>
        <v>73.472000000000008</v>
      </c>
      <c r="AF40" s="101">
        <f t="shared" si="181"/>
        <v>25</v>
      </c>
      <c r="AG40" s="101" t="str">
        <f t="shared" si="171"/>
        <v>KORD MR25!_00Z-GFS</v>
      </c>
      <c r="AH40" s="58">
        <f ca="1">IFERROR(IF($C$12="C",RTD("ice.xl",,"*H",AG40,$C$5,"D",$K40,,,1),RTD("ice.xl",,"*H",AG40,$C$5,"D",$K40,,,1)*(9/5)+$C$14),"-")</f>
        <v>73.436000000000007</v>
      </c>
      <c r="AI40" s="101">
        <f t="shared" si="172"/>
        <v>26</v>
      </c>
      <c r="AJ40" s="101" t="str">
        <f t="shared" si="162"/>
        <v>KORD MR26!_00Z-GFS</v>
      </c>
      <c r="AK40" s="58">
        <f ca="1">IFERROR(IF($C$12="C",RTD("ice.xl",,"*H",AJ40,$C$5,"D",$K40,,,1),RTD("ice.xl",,"*H",AJ40,$C$5,"D",$K40,,,1)*(9/5)+$C$14),"-")</f>
        <v>73.885999999999996</v>
      </c>
      <c r="AL40" s="101">
        <f t="shared" si="163"/>
        <v>27</v>
      </c>
      <c r="AM40" s="101" t="str">
        <f t="shared" si="153"/>
        <v>KORD MR27!_00Z-GFS</v>
      </c>
      <c r="AN40" s="58">
        <f ca="1">IFERROR(IF($C$12="C",RTD("ice.xl",,"*H",AM40,$C$5,"D",$K40,,,1),RTD("ice.xl",,"*H",AM40,$C$5,"D",$K40,,,1)*(9/5)+$C$14),"-")</f>
        <v>73.597999999999999</v>
      </c>
      <c r="AO40" s="101">
        <f t="shared" si="154"/>
        <v>28</v>
      </c>
      <c r="AP40" s="101" t="str">
        <f t="shared" si="144"/>
        <v>KORD MR28!_00Z-GFS</v>
      </c>
      <c r="AQ40" s="58">
        <f ca="1">IFERROR(IF($C$12="C",RTD("ice.xl",,"*H",AP40,$C$5,"D",$K40,,,1),RTD("ice.xl",,"*H",AP40,$C$5,"D",$K40,,,1)*(9/5)+$C$14),"-")</f>
        <v>80.69</v>
      </c>
      <c r="AR40" s="101">
        <f t="shared" si="145"/>
        <v>29</v>
      </c>
      <c r="AS40" s="101" t="str">
        <f t="shared" si="135"/>
        <v>KORD MR29!_00Z-GFS</v>
      </c>
      <c r="AT40" s="58">
        <f ca="1">IFERROR(IF($C$12="C",RTD("ice.xl",,"*H",AS40,$C$5,"D",$K40,,,1),RTD("ice.xl",,"*H",AS40,$C$5,"D",$K40,,,1)*(9/5)+$C$14),"-")</f>
        <v>72.823999999999998</v>
      </c>
      <c r="AU40" s="101">
        <f t="shared" si="136"/>
        <v>30</v>
      </c>
      <c r="AV40" s="101" t="str">
        <f t="shared" si="126"/>
        <v>KORD MR30!_00Z-GFS</v>
      </c>
      <c r="AW40" s="58">
        <f ca="1">IFERROR(IF($C$12="C",RTD("ice.xl",,"*H",AV40,$C$5,"D",$K40,,,1),RTD("ice.xl",,"*H",AV40,$C$5,"D",$K40,,,1)*(9/5)+$C$14),"-")</f>
        <v>79.861999999999995</v>
      </c>
      <c r="AX40" s="101">
        <f t="shared" si="127"/>
        <v>31</v>
      </c>
      <c r="AY40" s="101" t="str">
        <f t="shared" si="117"/>
        <v>KORD MR31!_00Z-GFS</v>
      </c>
      <c r="AZ40" s="58">
        <f ca="1">IFERROR(IF($C$12="C",RTD("ice.xl",,"*H",AY40,$C$5,"D",$K40,,,1),RTD("ice.xl",,"*H",AY40,$C$5,"D",$K40,,,1)*(9/5)+$C$14),"-")</f>
        <v>71.114000000000004</v>
      </c>
      <c r="BA40" s="101">
        <f t="shared" si="118"/>
        <v>32</v>
      </c>
      <c r="BB40" s="101" t="str">
        <f t="shared" si="109"/>
        <v>KORD MR32!_00Z-GFS</v>
      </c>
      <c r="BC40" s="58">
        <f ca="1">IFERROR(IF($C$12="C",RTD("ice.xl",,"*H",BB40,$C$5,"D",$K40,,,1),RTD("ice.xl",,"*H",BB40,$C$5,"D",$K40,,,1)*(9/5)+$C$14),"-")</f>
        <v>70.448000000000008</v>
      </c>
      <c r="BD40" s="101">
        <f t="shared" si="110"/>
        <v>33</v>
      </c>
      <c r="BE40" s="101" t="str">
        <f t="shared" si="101"/>
        <v>KORD MR33!_00Z-GFS</v>
      </c>
      <c r="BF40" s="58">
        <f ca="1">IFERROR(IF($C$12="C",RTD("ice.xl",,"*H",BE40,$C$5,"D",$K40,,,1),RTD("ice.xl",,"*H",BE40,$C$5,"D",$K40,,,1)*(9/5)+$C$14),"-")</f>
        <v>83.984000000000009</v>
      </c>
      <c r="BG40" s="101">
        <f t="shared" si="102"/>
        <v>34</v>
      </c>
      <c r="BH40" s="101" t="str">
        <f t="shared" si="97"/>
        <v>KORD MR34!_00Z-GFS</v>
      </c>
      <c r="BI40" s="105">
        <f ca="1">IFERROR(IF($C$12="C",RTD("ice.xl",,"*H",BH40,$C$5,"D",$K40,,,1),RTD("ice.xl",,"*H",BH40,$C$5,"D",$K40,,,1)*(9/5)+$C$14),"-")</f>
        <v>71.707999999999998</v>
      </c>
      <c r="BL40" s="53">
        <f t="shared" si="233"/>
        <v>19</v>
      </c>
      <c r="BM40" s="53" t="str">
        <f t="shared" si="221"/>
        <v>KORD MR19!_06Z-GFS</v>
      </c>
      <c r="BN40" s="108">
        <f ca="1">IFERROR(IF($C$12="C",RTD("ice.xl",,"*H",BM40,$C$5,"D",$K40,,,1),RTD("ice.xl",,"*H",BM40,$C$5,"D",$K40,,,1)*(9/5)+$C$14),"-")</f>
        <v>74.768000000000001</v>
      </c>
      <c r="BO40" s="101">
        <f t="shared" si="229"/>
        <v>20</v>
      </c>
      <c r="BP40" s="101" t="str">
        <f t="shared" si="216"/>
        <v>KORD MR20!_06Z-GFS</v>
      </c>
      <c r="BQ40" s="58">
        <f ca="1">IFERROR(IF($C$12="C",RTD("ice.xl",,"*H",BP40,$C$5,"D",$K40,,,1),RTD("ice.xl",,"*H",BP40,$C$5,"D",$K40,,,1)*(9/5)+$C$14),"-")</f>
        <v>74.641999999999996</v>
      </c>
      <c r="BR40" s="101">
        <f t="shared" si="222"/>
        <v>21</v>
      </c>
      <c r="BS40" s="101" t="str">
        <f t="shared" si="209"/>
        <v>KORD MR21!_06Z-GFS</v>
      </c>
      <c r="BT40" s="58">
        <f ca="1">IFERROR(IF($C$12="C",RTD("ice.xl",,"*H",BS40,$C$5,"D",$K40,,,1),RTD("ice.xl",,"*H",BS40,$C$5,"D",$K40,,,1)*(9/5)+$C$14),"-")</f>
        <v>74.912000000000006</v>
      </c>
      <c r="BU40" s="101">
        <f t="shared" si="210"/>
        <v>22</v>
      </c>
      <c r="BV40" s="101" t="str">
        <f t="shared" si="200"/>
        <v>KORD MR22!_06Z-GFS</v>
      </c>
      <c r="BW40" s="58">
        <f ca="1">IFERROR(IF($C$12="C",RTD("ice.xl",,"*H",BV40,$C$5,"D",$K40,,,1),RTD("ice.xl",,"*H",BV40,$C$5,"D",$K40,,,1)*(9/5)+$C$14),"-")</f>
        <v>75.704000000000008</v>
      </c>
      <c r="BX40" s="101">
        <f t="shared" si="201"/>
        <v>23</v>
      </c>
      <c r="BY40" s="101" t="str">
        <f t="shared" si="191"/>
        <v>KORD MR23!_06Z-GFS</v>
      </c>
      <c r="BZ40" s="58">
        <f ca="1">IFERROR(IF($C$12="C",RTD("ice.xl",,"*H",BY40,$C$5,"D",$K40,,,1),RTD("ice.xl",,"*H",BY40,$C$5,"D",$K40,,,1)*(9/5)+$C$14),"-")</f>
        <v>76.442000000000007</v>
      </c>
      <c r="CA40" s="101">
        <f t="shared" si="192"/>
        <v>24</v>
      </c>
      <c r="CB40" s="101" t="str">
        <f t="shared" si="182"/>
        <v>KORD MR24!_06Z-GFS</v>
      </c>
      <c r="CC40" s="58">
        <f ca="1">IFERROR(IF($C$12="C",RTD("ice.xl",,"*H",CB40,$C$5,"D",$K40,,,1),RTD("ice.xl",,"*H",CB40,$C$5,"D",$K40,,,1)*(9/5)+$C$14),"-")</f>
        <v>73.688000000000002</v>
      </c>
      <c r="CD40" s="101">
        <f t="shared" si="183"/>
        <v>25</v>
      </c>
      <c r="CE40" s="101" t="str">
        <f t="shared" si="173"/>
        <v>KORD MR25!_06Z-GFS</v>
      </c>
      <c r="CF40" s="58">
        <f ca="1">IFERROR(IF($C$12="C",RTD("ice.xl",,"*H",CE40,$C$5,"D",$K40,,,1),RTD("ice.xl",,"*H",CE40,$C$5,"D",$K40,,,1)*(9/5)+$C$14),"-")</f>
        <v>73.957999999999998</v>
      </c>
      <c r="CG40" s="101">
        <f t="shared" si="174"/>
        <v>26</v>
      </c>
      <c r="CH40" s="101" t="str">
        <f t="shared" si="164"/>
        <v>KORD MR26!_06Z-GFS</v>
      </c>
      <c r="CI40" s="58">
        <f ca="1">IFERROR(IF($C$12="C",RTD("ice.xl",,"*H",CH40,$C$5,"D",$K40,,,1),RTD("ice.xl",,"*H",CH40,$C$5,"D",$K40,,,1)*(9/5)+$C$14),"-")</f>
        <v>75.056000000000012</v>
      </c>
      <c r="CJ40" s="101">
        <f t="shared" si="165"/>
        <v>27</v>
      </c>
      <c r="CK40" s="101" t="str">
        <f t="shared" si="155"/>
        <v>KORD MR27!_06Z-GFS</v>
      </c>
      <c r="CL40" s="58">
        <f ca="1">IFERROR(IF($C$12="C",RTD("ice.xl",,"*H",CK40,$C$5,"D",$K40,,,1),RTD("ice.xl",,"*H",CK40,$C$5,"D",$K40,,,1)*(9/5)+$C$14),"-")</f>
        <v>73.724000000000004</v>
      </c>
      <c r="CM40" s="101">
        <f t="shared" si="156"/>
        <v>28</v>
      </c>
      <c r="CN40" s="101" t="str">
        <f t="shared" si="146"/>
        <v>KORD MR28!_06Z-GFS</v>
      </c>
      <c r="CO40" s="58">
        <f ca="1">IFERROR(IF($C$12="C",RTD("ice.xl",,"*H",CN40,$C$5,"D",$K40,,,1),RTD("ice.xl",,"*H",CN40,$C$5,"D",$K40,,,1)*(9/5)+$C$14),"-")</f>
        <v>77.306000000000012</v>
      </c>
      <c r="CP40" s="101">
        <f t="shared" si="147"/>
        <v>29</v>
      </c>
      <c r="CQ40" s="101" t="str">
        <f t="shared" si="137"/>
        <v>KORD MR29!_06Z-GFS</v>
      </c>
      <c r="CR40" s="58">
        <f ca="1">IFERROR(IF($C$12="C",RTD("ice.xl",,"*H",CQ40,$C$5,"D",$K40,,,1),RTD("ice.xl",,"*H",CQ40,$C$5,"D",$K40,,,1)*(9/5)+$C$14),"-")</f>
        <v>77.342000000000013</v>
      </c>
      <c r="CS40" s="101">
        <f t="shared" si="138"/>
        <v>30</v>
      </c>
      <c r="CT40" s="101" t="str">
        <f t="shared" si="128"/>
        <v>KORD MR30!_06Z-GFS</v>
      </c>
      <c r="CU40" s="58">
        <f ca="1">IFERROR(IF($C$12="C",RTD("ice.xl",,"*H",CT40,$C$5,"D",$K40,,,1),RTD("ice.xl",,"*H",CT40,$C$5,"D",$K40,,,1)*(9/5)+$C$14),"-")</f>
        <v>74.623999999999995</v>
      </c>
      <c r="CV40" s="101">
        <f t="shared" si="129"/>
        <v>31</v>
      </c>
      <c r="CW40" s="101" t="str">
        <f t="shared" si="119"/>
        <v>KORD MR31!_06Z-GFS</v>
      </c>
      <c r="CX40" s="58">
        <f ca="1">IFERROR(IF($C$12="C",RTD("ice.xl",,"*H",CW40,$C$5,"D",$K40,,,1),RTD("ice.xl",,"*H",CW40,$C$5,"D",$K40,,,1)*(9/5)+$C$14),"-")</f>
        <v>74.66</v>
      </c>
      <c r="CY40" s="101">
        <f t="shared" si="120"/>
        <v>32</v>
      </c>
      <c r="CZ40" s="101" t="str">
        <f t="shared" si="111"/>
        <v>KORD MR32!_06Z-GFS</v>
      </c>
      <c r="DA40" s="58">
        <f ca="1">IFERROR(IF($C$12="C",RTD("ice.xl",,"*H",CZ40,$C$5,"D",$K40,,,1),RTD("ice.xl",,"*H",CZ40,$C$5,"D",$K40,,,1)*(9/5)+$C$14),"-")</f>
        <v>71.168000000000006</v>
      </c>
      <c r="DB40" s="101">
        <f t="shared" si="112"/>
        <v>33</v>
      </c>
      <c r="DC40" s="101" t="str">
        <f t="shared" si="103"/>
        <v>KORD MR33!_06Z-GFS</v>
      </c>
      <c r="DD40" s="58">
        <f ca="1">IFERROR(IF($C$12="C",RTD("ice.xl",,"*H",DC40,$C$5,"D",$K40,,,1),RTD("ice.xl",,"*H",DC40,$C$5,"D",$K40,,,1)*(9/5)+$C$14),"-")</f>
        <v>79.087999999999994</v>
      </c>
      <c r="DE40" s="101">
        <f t="shared" si="104"/>
        <v>34</v>
      </c>
      <c r="DF40" s="101" t="str">
        <f t="shared" si="98"/>
        <v>KORD MR34!_06Z-GFS</v>
      </c>
      <c r="DG40" s="105">
        <f ca="1">IFERROR(IF($C$12="C",RTD("ice.xl",,"*H",DF40,$C$5,"D",$K40,,,1),RTD("ice.xl",,"*H",DF40,$C$5,"D",$K40,,,1)*(9/5)+$C$14),"-")</f>
        <v>84.65</v>
      </c>
      <c r="DJ40" s="53">
        <f t="shared" si="234"/>
        <v>19</v>
      </c>
      <c r="DK40" s="53" t="str">
        <f t="shared" si="223"/>
        <v>KORD MR19!_12Z-GFS</v>
      </c>
      <c r="DL40" s="108">
        <f ca="1">IFERROR(IF($C$12="C",RTD("ice.xl",,"*H",DK40,$C$5,"D",$K40,,,1),RTD("ice.xl",,"*H",DK40,$C$5,"D",$K40,,,1)*(9/5)+$C$14),"-")</f>
        <v>76.568000000000012</v>
      </c>
      <c r="DM40" s="101">
        <f t="shared" si="230"/>
        <v>20</v>
      </c>
      <c r="DN40" s="101" t="str">
        <f t="shared" si="217"/>
        <v>KORD MR20!_12Z-GFS</v>
      </c>
      <c r="DO40" s="58">
        <f ca="1">IFERROR(IF($C$12="C",RTD("ice.xl",,"*H",DN40,$C$5,"D",$K40,,,1),RTD("ice.xl",,"*H",DN40,$C$5,"D",$K40,,,1)*(9/5)+$C$14),"-")</f>
        <v>75.23599999999999</v>
      </c>
      <c r="DP40" s="101">
        <f t="shared" si="224"/>
        <v>21</v>
      </c>
      <c r="DQ40" s="101" t="str">
        <f t="shared" si="211"/>
        <v>KORD MR21!_12Z-GFS</v>
      </c>
      <c r="DR40" s="58">
        <f ca="1">IFERROR(IF($C$12="C",RTD("ice.xl",,"*H",DQ40,$C$5,"D",$K40,,,1),RTD("ice.xl",,"*H",DQ40,$C$5,"D",$K40,,,1)*(9/5)+$C$14),"-")</f>
        <v>75.415999999999997</v>
      </c>
      <c r="DS40" s="101">
        <f t="shared" si="212"/>
        <v>22</v>
      </c>
      <c r="DT40" s="101" t="str">
        <f t="shared" si="202"/>
        <v>KORD MR22!_12Z-GFS</v>
      </c>
      <c r="DU40" s="58">
        <f ca="1">IFERROR(IF($C$12="C",RTD("ice.xl",,"*H",DT40,$C$5,"D",$K40,,,1),RTD("ice.xl",,"*H",DT40,$C$5,"D",$K40,,,1)*(9/5)+$C$14),"-")</f>
        <v>75.632000000000005</v>
      </c>
      <c r="DV40" s="101">
        <f t="shared" si="203"/>
        <v>23</v>
      </c>
      <c r="DW40" s="101" t="str">
        <f t="shared" si="193"/>
        <v>KORD MR23!_12Z-GFS</v>
      </c>
      <c r="DX40" s="58">
        <f ca="1">IFERROR(IF($C$12="C",RTD("ice.xl",,"*H",DW40,$C$5,"D",$K40,,,1),RTD("ice.xl",,"*H",DW40,$C$5,"D",$K40,,,1)*(9/5)+$C$14),"-")</f>
        <v>75.884</v>
      </c>
      <c r="DY40" s="101">
        <f t="shared" si="194"/>
        <v>24</v>
      </c>
      <c r="DZ40" s="101" t="str">
        <f t="shared" si="184"/>
        <v>KORD MR24!_12Z-GFS</v>
      </c>
      <c r="EA40" s="58">
        <f ca="1">IFERROR(IF($C$12="C",RTD("ice.xl",,"*H",DZ40,$C$5,"D",$K40,,,1),RTD("ice.xl",,"*H",DZ40,$C$5,"D",$K40,,,1)*(9/5)+$C$14),"-")</f>
        <v>75.56</v>
      </c>
      <c r="EB40" s="101">
        <f t="shared" si="185"/>
        <v>25</v>
      </c>
      <c r="EC40" s="101" t="str">
        <f t="shared" si="175"/>
        <v>KORD MR25!_12Z-GFS</v>
      </c>
      <c r="ED40" s="58">
        <f ca="1">IFERROR(IF($C$12="C",RTD("ice.xl",,"*H",EC40,$C$5,"D",$K40,,,1),RTD("ice.xl",,"*H",EC40,$C$5,"D",$K40,,,1)*(9/5)+$C$14),"-")</f>
        <v>74.228000000000009</v>
      </c>
      <c r="EE40" s="101">
        <f t="shared" si="176"/>
        <v>26</v>
      </c>
      <c r="EF40" s="101" t="str">
        <f t="shared" si="166"/>
        <v>KORD MR26!_12Z-GFS</v>
      </c>
      <c r="EG40" s="58">
        <f ca="1">IFERROR(IF($C$12="C",RTD("ice.xl",,"*H",EF40,$C$5,"D",$K40,,,1),RTD("ice.xl",,"*H",EF40,$C$5,"D",$K40,,,1)*(9/5)+$C$14),"-")</f>
        <v>74.228000000000009</v>
      </c>
      <c r="EH40" s="101">
        <f t="shared" si="167"/>
        <v>27</v>
      </c>
      <c r="EI40" s="101" t="str">
        <f t="shared" si="157"/>
        <v>KORD MR27!_12Z-GFS</v>
      </c>
      <c r="EJ40" s="58">
        <f ca="1">IFERROR(IF($C$12="C",RTD("ice.xl",,"*H",EI40,$C$5,"D",$K40,,,1),RTD("ice.xl",,"*H",EI40,$C$5,"D",$K40,,,1)*(9/5)+$C$14),"-")</f>
        <v>75.23599999999999</v>
      </c>
      <c r="EK40" s="101">
        <f t="shared" si="158"/>
        <v>28</v>
      </c>
      <c r="EL40" s="101" t="str">
        <f t="shared" si="148"/>
        <v>KORD MR28!_12Z-GFS</v>
      </c>
      <c r="EM40" s="58">
        <f ca="1">IFERROR(IF($C$12="C",RTD("ice.xl",,"*H",EL40,$C$5,"D",$K40,,,1),RTD("ice.xl",,"*H",EL40,$C$5,"D",$K40,,,1)*(9/5)+$C$14),"-")</f>
        <v>77.575999999999993</v>
      </c>
      <c r="EN40" s="101">
        <f t="shared" si="149"/>
        <v>29</v>
      </c>
      <c r="EO40" s="101" t="str">
        <f t="shared" si="139"/>
        <v>KORD MR29!_12Z-GFS</v>
      </c>
      <c r="EP40" s="58">
        <f ca="1">IFERROR(IF($C$12="C",RTD("ice.xl",,"*H",EO40,$C$5,"D",$K40,,,1),RTD("ice.xl",,"*H",EO40,$C$5,"D",$K40,,,1)*(9/5)+$C$14),"-")</f>
        <v>75.488</v>
      </c>
      <c r="EQ40" s="101">
        <f t="shared" si="140"/>
        <v>30</v>
      </c>
      <c r="ER40" s="101" t="str">
        <f t="shared" si="130"/>
        <v>KORD MR30!_12Z-GFS</v>
      </c>
      <c r="ES40" s="58">
        <f ca="1">IFERROR(IF($C$12="C",RTD("ice.xl",,"*H",ER40,$C$5,"D",$K40,,,1),RTD("ice.xl",,"*H",ER40,$C$5,"D",$K40,,,1)*(9/5)+$C$14),"-")</f>
        <v>80.204000000000008</v>
      </c>
      <c r="ET40" s="101">
        <f t="shared" si="131"/>
        <v>31</v>
      </c>
      <c r="EU40" s="101" t="str">
        <f t="shared" si="121"/>
        <v>KORD MR31!_12Z-GFS</v>
      </c>
      <c r="EV40" s="58">
        <f ca="1">IFERROR(IF($C$12="C",RTD("ice.xl",,"*H",EU40,$C$5,"D",$K40,,,1),RTD("ice.xl",,"*H",EU40,$C$5,"D",$K40,,,1)*(9/5)+$C$14),"-")</f>
        <v>71.293999999999997</v>
      </c>
      <c r="EW40" s="101">
        <f t="shared" si="122"/>
        <v>32</v>
      </c>
      <c r="EX40" s="101" t="str">
        <f t="shared" si="113"/>
        <v>KORD MR32!_12Z-GFS</v>
      </c>
      <c r="EY40" s="58">
        <f ca="1">IFERROR(IF($C$12="C",RTD("ice.xl",,"*H",EX40,$C$5,"D",$K40,,,1),RTD("ice.xl",,"*H",EX40,$C$5,"D",$K40,,,1)*(9/5)+$C$14),"-")</f>
        <v>69.548000000000002</v>
      </c>
      <c r="EZ40" s="101">
        <f t="shared" si="114"/>
        <v>33</v>
      </c>
      <c r="FA40" s="101" t="str">
        <f t="shared" si="105"/>
        <v>KORD MR33!_12Z-GFS</v>
      </c>
      <c r="FB40" s="58">
        <f ca="1">IFERROR(IF($C$12="C",RTD("ice.xl",,"*H",FA40,$C$5,"D",$K40,,,1),RTD("ice.xl",,"*H",FA40,$C$5,"D",$K40,,,1)*(9/5)+$C$14),"-")</f>
        <v>83.048000000000002</v>
      </c>
      <c r="FC40" s="101">
        <f t="shared" si="106"/>
        <v>34</v>
      </c>
      <c r="FD40" s="101" t="str">
        <f t="shared" si="99"/>
        <v>KORD MR34!_12Z-GFS</v>
      </c>
      <c r="FE40" s="105">
        <f ca="1">IFERROR(IF($C$12="C",RTD("ice.xl",,"*H",FD40,$C$5,"D",$K40,,,1),RTD("ice.xl",,"*H",FD40,$C$5,"D",$K40,,,1)*(9/5)+$C$14),"-")</f>
        <v>86.18</v>
      </c>
      <c r="FH40" s="53">
        <f t="shared" si="235"/>
        <v>19</v>
      </c>
      <c r="FI40" s="53" t="str">
        <f t="shared" si="225"/>
        <v>KORD MR19!_18Z-GFS</v>
      </c>
      <c r="FJ40" s="108">
        <f ca="1">IFERROR(IF($C$12="C",RTD("ice.xl",,"*H",FI40,$C$5,"D",$K40,,,1),RTD("ice.xl",,"*H",FI40,$C$5,"D",$K40,,,1)*(9/5)+$C$14),"-")</f>
        <v>74.695999999999998</v>
      </c>
      <c r="FK40" s="101">
        <f t="shared" si="231"/>
        <v>20</v>
      </c>
      <c r="FL40" s="101" t="str">
        <f t="shared" si="218"/>
        <v>KORD MR20!_18Z-GFS</v>
      </c>
      <c r="FM40" s="58">
        <f ca="1">IFERROR(IF($C$12="C",RTD("ice.xl",,"*H",FL40,$C$5,"D",$K40,,,1),RTD("ice.xl",,"*H",FL40,$C$5,"D",$K40,,,1)*(9/5)+$C$14),"-")</f>
        <v>75.038000000000011</v>
      </c>
      <c r="FN40" s="101">
        <f t="shared" si="226"/>
        <v>21</v>
      </c>
      <c r="FO40" s="101" t="str">
        <f t="shared" si="213"/>
        <v>KORD MR21!_18Z-GFS</v>
      </c>
      <c r="FP40" s="58">
        <f ca="1">IFERROR(IF($C$12="C",RTD("ice.xl",,"*H",FO40,$C$5,"D",$K40,,,1),RTD("ice.xl",,"*H",FO40,$C$5,"D",$K40,,,1)*(9/5)+$C$14),"-")</f>
        <v>75.722000000000008</v>
      </c>
      <c r="FQ40" s="101">
        <f t="shared" si="214"/>
        <v>22</v>
      </c>
      <c r="FR40" s="101" t="str">
        <f t="shared" si="204"/>
        <v>KORD MR22!_18Z-GFS</v>
      </c>
      <c r="FS40" s="58">
        <f ca="1">IFERROR(IF($C$12="C",RTD("ice.xl",,"*H",FR40,$C$5,"D",$K40,,,1),RTD("ice.xl",,"*H",FR40,$C$5,"D",$K40,,,1)*(9/5)+$C$14),"-")</f>
        <v>75.164000000000001</v>
      </c>
      <c r="FT40" s="101">
        <f t="shared" si="205"/>
        <v>23</v>
      </c>
      <c r="FU40" s="101" t="str">
        <f t="shared" si="195"/>
        <v>KORD MR23!_18Z-GFS</v>
      </c>
      <c r="FV40" s="58">
        <f ca="1">IFERROR(IF($C$12="C",RTD("ice.xl",,"*H",FU40,$C$5,"D",$K40,,,1),RTD("ice.xl",,"*H",FU40,$C$5,"D",$K40,,,1)*(9/5)+$C$14),"-")</f>
        <v>75.56</v>
      </c>
      <c r="FW40" s="101">
        <f t="shared" si="196"/>
        <v>24</v>
      </c>
      <c r="FX40" s="101" t="str">
        <f t="shared" si="186"/>
        <v>KORD MR24!_18Z-GFS</v>
      </c>
      <c r="FY40" s="58">
        <f ca="1">IFERROR(IF($C$12="C",RTD("ice.xl",,"*H",FX40,$C$5,"D",$K40,,,1),RTD("ice.xl",,"*H",FX40,$C$5,"D",$K40,,,1)*(9/5)+$C$14),"-")</f>
        <v>74.066000000000003</v>
      </c>
      <c r="FZ40" s="101">
        <f t="shared" si="187"/>
        <v>25</v>
      </c>
      <c r="GA40" s="101" t="str">
        <f t="shared" si="177"/>
        <v>KORD MR25!_18Z-GFS</v>
      </c>
      <c r="GB40" s="58">
        <f ca="1">IFERROR(IF($C$12="C",RTD("ice.xl",,"*H",GA40,$C$5,"D",$K40,,,1),RTD("ice.xl",,"*H",GA40,$C$5,"D",$K40,,,1)*(9/5)+$C$14),"-")</f>
        <v>75.056000000000012</v>
      </c>
      <c r="GC40" s="101">
        <f t="shared" si="178"/>
        <v>26</v>
      </c>
      <c r="GD40" s="101" t="str">
        <f t="shared" si="168"/>
        <v>KORD MR26!_18Z-GFS</v>
      </c>
      <c r="GE40" s="58">
        <f ca="1">IFERROR(IF($C$12="C",RTD("ice.xl",,"*H",GD40,$C$5,"D",$K40,,,1),RTD("ice.xl",,"*H",GD40,$C$5,"D",$K40,,,1)*(9/5)+$C$14),"-")</f>
        <v>74.156000000000006</v>
      </c>
      <c r="GF40" s="101">
        <f t="shared" si="169"/>
        <v>27</v>
      </c>
      <c r="GG40" s="101" t="str">
        <f t="shared" si="159"/>
        <v>KORD MR27!_18Z-GFS</v>
      </c>
      <c r="GH40" s="58">
        <f ca="1">IFERROR(IF($C$12="C",RTD("ice.xl",,"*H",GG40,$C$5,"D",$K40,,,1),RTD("ice.xl",,"*H",GG40,$C$5,"D",$K40,,,1)*(9/5)+$C$14),"-")</f>
        <v>73.543999999999997</v>
      </c>
      <c r="GI40" s="101">
        <f t="shared" si="160"/>
        <v>28</v>
      </c>
      <c r="GJ40" s="101" t="str">
        <f t="shared" si="150"/>
        <v>KORD MR28!_18Z-GFS</v>
      </c>
      <c r="GK40" s="58">
        <f ca="1">IFERROR(IF($C$12="C",RTD("ice.xl",,"*H",GJ40,$C$5,"D",$K40,,,1),RTD("ice.xl",,"*H",GJ40,$C$5,"D",$K40,,,1)*(9/5)+$C$14),"-")</f>
        <v>74.66</v>
      </c>
      <c r="GL40" s="101">
        <f t="shared" si="151"/>
        <v>29</v>
      </c>
      <c r="GM40" s="101" t="str">
        <f t="shared" si="141"/>
        <v>KORD MR29!_18Z-GFS</v>
      </c>
      <c r="GN40" s="58">
        <f ca="1">IFERROR(IF($C$12="C",RTD("ice.xl",,"*H",GM40,$C$5,"D",$K40,,,1),RTD("ice.xl",,"*H",GM40,$C$5,"D",$K40,,,1)*(9/5)+$C$14),"-")</f>
        <v>77.828000000000003</v>
      </c>
      <c r="GO40" s="101">
        <f t="shared" si="142"/>
        <v>30</v>
      </c>
      <c r="GP40" s="101" t="str">
        <f t="shared" si="132"/>
        <v>KORD MR30!_18Z-GFS</v>
      </c>
      <c r="GQ40" s="58">
        <f ca="1">IFERROR(IF($C$12="C",RTD("ice.xl",,"*H",GP40,$C$5,"D",$K40,,,1),RTD("ice.xl",,"*H",GP40,$C$5,"D",$K40,,,1)*(9/5)+$C$14),"-")</f>
        <v>76.424000000000007</v>
      </c>
      <c r="GR40" s="101">
        <f t="shared" si="133"/>
        <v>31</v>
      </c>
      <c r="GS40" s="101" t="str">
        <f t="shared" si="123"/>
        <v>KORD MR31!_18Z-GFS</v>
      </c>
      <c r="GT40" s="58">
        <f ca="1">IFERROR(IF($C$12="C",RTD("ice.xl",,"*H",GS40,$C$5,"D",$K40,,,1),RTD("ice.xl",,"*H",GS40,$C$5,"D",$K40,,,1)*(9/5)+$C$14),"-")</f>
        <v>78.403999999999996</v>
      </c>
      <c r="GU40" s="101">
        <f t="shared" si="124"/>
        <v>32</v>
      </c>
      <c r="GV40" s="101" t="str">
        <f t="shared" si="115"/>
        <v>KORD MR32!_18Z-GFS</v>
      </c>
      <c r="GW40" s="58">
        <f ca="1">IFERROR(IF($C$12="C",RTD("ice.xl",,"*H",GV40,$C$5,"D",$K40,,,1),RTD("ice.xl",,"*H",GV40,$C$5,"D",$K40,,,1)*(9/5)+$C$14),"-")</f>
        <v>76.51400000000001</v>
      </c>
      <c r="GX40" s="101">
        <f t="shared" si="116"/>
        <v>33</v>
      </c>
      <c r="GY40" s="101" t="str">
        <f t="shared" si="107"/>
        <v>KORD MR33!_18Z-GFS</v>
      </c>
      <c r="GZ40" s="58">
        <f ca="1">IFERROR(IF($C$12="C",RTD("ice.xl",,"*H",GY40,$C$5,"D",$K40,,,1),RTD("ice.xl",,"*H",GY40,$C$5,"D",$K40,,,1)*(9/5)+$C$14),"-")</f>
        <v>82.652000000000001</v>
      </c>
      <c r="HA40" s="101">
        <f t="shared" si="108"/>
        <v>34</v>
      </c>
      <c r="HB40" s="101" t="str">
        <f t="shared" si="100"/>
        <v>KORD MR34!_18Z-GFS</v>
      </c>
      <c r="HC40" s="105">
        <f ca="1">IFERROR(IF($C$12="C",RTD("ice.xl",,"*H",HB40,$C$5,"D",$K40,,,1),RTD("ice.xl",,"*H",HB40,$C$5,"D",$K40,,,1)*(9/5)+$C$14),"-")</f>
        <v>80.492000000000004</v>
      </c>
    </row>
    <row r="41" spans="6:211" x14ac:dyDescent="0.35">
      <c r="F41" s="27">
        <v>20</v>
      </c>
      <c r="G41" s="27">
        <f t="shared" si="227"/>
        <v>1</v>
      </c>
      <c r="H41" s="131">
        <f ca="1">RTD("ice.xl", , "*H",$C$4,$L$4, "D",$K41, , , -1)</f>
        <v>23.383299999999998</v>
      </c>
      <c r="I41" s="18"/>
      <c r="J41" s="56"/>
      <c r="K41" s="163">
        <f t="shared" ca="1" si="95"/>
        <v>44772</v>
      </c>
      <c r="L41" s="356">
        <f t="shared" ca="1" si="96"/>
        <v>74.089939999999999</v>
      </c>
      <c r="N41" s="53">
        <f t="shared" si="232"/>
        <v>20</v>
      </c>
      <c r="O41" s="358" t="str">
        <f t="shared" si="219"/>
        <v>KORD MR20!_00Z-GFS</v>
      </c>
      <c r="P41" s="108">
        <f ca="1">IFERROR(IF($C$12="C",RTD("ice.xl",,"*H",O41,$C$5,"D",$K41,,,1),RTD("ice.xl",,"*H",O41,$C$5,"D",$K41,,,1)*(9/5)+$C$14),"-")</f>
        <v>72.14</v>
      </c>
      <c r="Q41" s="101">
        <f t="shared" si="228"/>
        <v>21</v>
      </c>
      <c r="R41" s="101" t="str">
        <f t="shared" si="215"/>
        <v>KORD MR21!_00Z-GFS</v>
      </c>
      <c r="S41" s="58">
        <f ca="1">IFERROR(IF($C$12="C",RTD("ice.xl",,"*H",R41,$C$5,"D",$K41,,,1),RTD("ice.xl",,"*H",R41,$C$5,"D",$K41,,,1)*(9/5)+$C$14),"-")</f>
        <v>72.193999999999988</v>
      </c>
      <c r="T41" s="101">
        <f t="shared" si="220"/>
        <v>22</v>
      </c>
      <c r="U41" s="101" t="str">
        <f t="shared" si="207"/>
        <v>KORD MR22!_00Z-GFS</v>
      </c>
      <c r="V41" s="58">
        <f ca="1">IFERROR(IF($C$12="C",RTD("ice.xl",,"*H",U41,$C$5,"D",$K41,,,1),RTD("ice.xl",,"*H",U41,$C$5,"D",$K41,,,1)*(9/5)+$C$14),"-")</f>
        <v>72.554000000000002</v>
      </c>
      <c r="W41" s="101">
        <f t="shared" si="208"/>
        <v>23</v>
      </c>
      <c r="X41" s="101" t="str">
        <f t="shared" si="198"/>
        <v>KORD MR23!_00Z-GFS</v>
      </c>
      <c r="Y41" s="58">
        <f ca="1">IFERROR(IF($C$12="C",RTD("ice.xl",,"*H",X41,$C$5,"D",$K41,,,1),RTD("ice.xl",,"*H",X41,$C$5,"D",$K41,,,1)*(9/5)+$C$14),"-")</f>
        <v>71.42</v>
      </c>
      <c r="Z41" s="101">
        <f t="shared" si="199"/>
        <v>24</v>
      </c>
      <c r="AA41" s="101" t="str">
        <f t="shared" si="189"/>
        <v>KORD MR24!_00Z-GFS</v>
      </c>
      <c r="AB41" s="58">
        <f ca="1">IFERROR(IF($C$12="C",RTD("ice.xl",,"*H",AA41,$C$5,"D",$K41,,,1),RTD("ice.xl",,"*H",AA41,$C$5,"D",$K41,,,1)*(9/5)+$C$14),"-")</f>
        <v>71.852000000000004</v>
      </c>
      <c r="AC41" s="101">
        <f t="shared" si="190"/>
        <v>25</v>
      </c>
      <c r="AD41" s="101" t="str">
        <f t="shared" si="180"/>
        <v>KORD MR25!_00Z-GFS</v>
      </c>
      <c r="AE41" s="58">
        <f ca="1">IFERROR(IF($C$12="C",RTD("ice.xl",,"*H",AD41,$C$5,"D",$K41,,,1),RTD("ice.xl",,"*H",AD41,$C$5,"D",$K41,,,1)*(9/5)+$C$14),"-")</f>
        <v>70.7</v>
      </c>
      <c r="AF41" s="101">
        <f t="shared" si="181"/>
        <v>26</v>
      </c>
      <c r="AG41" s="101" t="str">
        <f t="shared" si="171"/>
        <v>KORD MR26!_00Z-GFS</v>
      </c>
      <c r="AH41" s="58">
        <f ca="1">IFERROR(IF($C$12="C",RTD("ice.xl",,"*H",AG41,$C$5,"D",$K41,,,1),RTD("ice.xl",,"*H",AG41,$C$5,"D",$K41,,,1)*(9/5)+$C$14),"-")</f>
        <v>69.584000000000003</v>
      </c>
      <c r="AI41" s="101">
        <f t="shared" si="172"/>
        <v>27</v>
      </c>
      <c r="AJ41" s="101" t="str">
        <f t="shared" si="162"/>
        <v>KORD MR27!_00Z-GFS</v>
      </c>
      <c r="AK41" s="58">
        <f ca="1">IFERROR(IF($C$12="C",RTD("ice.xl",,"*H",AJ41,$C$5,"D",$K41,,,1),RTD("ice.xl",,"*H",AJ41,$C$5,"D",$K41,,,1)*(9/5)+$C$14),"-")</f>
        <v>69.53</v>
      </c>
      <c r="AL41" s="101">
        <f t="shared" si="163"/>
        <v>28</v>
      </c>
      <c r="AM41" s="101" t="str">
        <f t="shared" si="153"/>
        <v>KORD MR28!_00Z-GFS</v>
      </c>
      <c r="AN41" s="58">
        <f ca="1">IFERROR(IF($C$12="C",RTD("ice.xl",,"*H",AM41,$C$5,"D",$K41,,,1),RTD("ice.xl",,"*H",AM41,$C$5,"D",$K41,,,1)*(9/5)+$C$14),"-")</f>
        <v>75.488</v>
      </c>
      <c r="AO41" s="101">
        <f t="shared" si="154"/>
        <v>29</v>
      </c>
      <c r="AP41" s="101" t="str">
        <f t="shared" si="144"/>
        <v>KORD MR29!_00Z-GFS</v>
      </c>
      <c r="AQ41" s="58">
        <f ca="1">IFERROR(IF($C$12="C",RTD("ice.xl",,"*H",AP41,$C$5,"D",$K41,,,1),RTD("ice.xl",,"*H",AP41,$C$5,"D",$K41,,,1)*(9/5)+$C$14),"-")</f>
        <v>78.943999999999988</v>
      </c>
      <c r="AR41" s="101">
        <f t="shared" si="145"/>
        <v>30</v>
      </c>
      <c r="AS41" s="101" t="str">
        <f t="shared" si="135"/>
        <v>KORD MR30!_00Z-GFS</v>
      </c>
      <c r="AT41" s="58">
        <f ca="1">IFERROR(IF($C$12="C",RTD("ice.xl",,"*H",AS41,$C$5,"D",$K41,,,1),RTD("ice.xl",,"*H",AS41,$C$5,"D",$K41,,,1)*(9/5)+$C$14),"-")</f>
        <v>72.716000000000008</v>
      </c>
      <c r="AU41" s="101">
        <f t="shared" si="136"/>
        <v>31</v>
      </c>
      <c r="AV41" s="101" t="str">
        <f t="shared" si="126"/>
        <v>KORD MR31!_00Z-GFS</v>
      </c>
      <c r="AW41" s="58">
        <f ca="1">IFERROR(IF($C$12="C",RTD("ice.xl",,"*H",AV41,$C$5,"D",$K41,,,1),RTD("ice.xl",,"*H",AV41,$C$5,"D",$K41,,,1)*(9/5)+$C$14),"-")</f>
        <v>68.306000000000012</v>
      </c>
      <c r="AX41" s="101">
        <f t="shared" si="127"/>
        <v>32</v>
      </c>
      <c r="AY41" s="101" t="str">
        <f t="shared" si="117"/>
        <v>KORD MR32!_00Z-GFS</v>
      </c>
      <c r="AZ41" s="58">
        <f ca="1">IFERROR(IF($C$12="C",RTD("ice.xl",,"*H",AY41,$C$5,"D",$K41,,,1),RTD("ice.xl",,"*H",AY41,$C$5,"D",$K41,,,1)*(9/5)+$C$14),"-")</f>
        <v>73.364000000000004</v>
      </c>
      <c r="BA41" s="101">
        <f t="shared" si="118"/>
        <v>33</v>
      </c>
      <c r="BB41" s="101" t="str">
        <f t="shared" si="109"/>
        <v>KORD MR33!_00Z-GFS</v>
      </c>
      <c r="BC41" s="58">
        <f ca="1">IFERROR(IF($C$12="C",RTD("ice.xl",,"*H",BB41,$C$5,"D",$K41,,,1),RTD("ice.xl",,"*H",BB41,$C$5,"D",$K41,,,1)*(9/5)+$C$14),"-")</f>
        <v>81.716000000000008</v>
      </c>
      <c r="BD41" s="101">
        <f t="shared" si="110"/>
        <v>34</v>
      </c>
      <c r="BE41" s="101" t="str">
        <f t="shared" si="101"/>
        <v>KORD MR34!_00Z-GFS</v>
      </c>
      <c r="BF41" s="58">
        <f ca="1">IFERROR(IF($C$12="C",RTD("ice.xl",,"*H",BE41,$C$5,"D",$K41,,,1),RTD("ice.xl",,"*H",BE41,$C$5,"D",$K41,,,1)*(9/5)+$C$14),"-")</f>
        <v>80.204000000000008</v>
      </c>
      <c r="BG41" s="101">
        <f t="shared" si="102"/>
        <v>35</v>
      </c>
      <c r="BH41" s="101" t="str">
        <f t="shared" si="97"/>
        <v>KORD MR35!_00Z-GFS</v>
      </c>
      <c r="BI41" s="105">
        <f ca="1">IFERROR(IF($C$12="C",RTD("ice.xl",,"*H",BH41,$C$5,"D",$K41,,,1),RTD("ice.xl",,"*H",BH41,$C$5,"D",$K41,,,1)*(9/5)+$C$14),"-")</f>
        <v>75.704000000000008</v>
      </c>
      <c r="BL41" s="53">
        <f t="shared" si="233"/>
        <v>20</v>
      </c>
      <c r="BM41" s="53" t="str">
        <f t="shared" si="221"/>
        <v>KORD MR20!_06Z-GFS</v>
      </c>
      <c r="BN41" s="108">
        <f ca="1">IFERROR(IF($C$12="C",RTD("ice.xl",,"*H",BM41,$C$5,"D",$K41,,,1),RTD("ice.xl",,"*H",BM41,$C$5,"D",$K41,,,1)*(9/5)+$C$14),"-")</f>
        <v>72.626000000000005</v>
      </c>
      <c r="BO41" s="101">
        <f t="shared" si="229"/>
        <v>21</v>
      </c>
      <c r="BP41" s="101" t="str">
        <f t="shared" si="216"/>
        <v>KORD MR21!_06Z-GFS</v>
      </c>
      <c r="BQ41" s="58">
        <f ca="1">IFERROR(IF($C$12="C",RTD("ice.xl",,"*H",BP41,$C$5,"D",$K41,,,1),RTD("ice.xl",,"*H",BP41,$C$5,"D",$K41,,,1)*(9/5)+$C$14),"-")</f>
        <v>71.78</v>
      </c>
      <c r="BR41" s="101">
        <f t="shared" si="222"/>
        <v>22</v>
      </c>
      <c r="BS41" s="101" t="str">
        <f t="shared" si="209"/>
        <v>KORD MR22!_06Z-GFS</v>
      </c>
      <c r="BT41" s="58">
        <f ca="1">IFERROR(IF($C$12="C",RTD("ice.xl",,"*H",BS41,$C$5,"D",$K41,,,1),RTD("ice.xl",,"*H",BS41,$C$5,"D",$K41,,,1)*(9/5)+$C$14),"-")</f>
        <v>72.77</v>
      </c>
      <c r="BU41" s="101">
        <f t="shared" si="210"/>
        <v>23</v>
      </c>
      <c r="BV41" s="101" t="str">
        <f t="shared" si="200"/>
        <v>KORD MR23!_06Z-GFS</v>
      </c>
      <c r="BW41" s="58">
        <f ca="1">IFERROR(IF($C$12="C",RTD("ice.xl",,"*H",BV41,$C$5,"D",$K41,,,1),RTD("ice.xl",,"*H",BV41,$C$5,"D",$K41,,,1)*(9/5)+$C$14),"-")</f>
        <v>72.680000000000007</v>
      </c>
      <c r="BX41" s="101">
        <f t="shared" si="201"/>
        <v>24</v>
      </c>
      <c r="BY41" s="101" t="str">
        <f t="shared" si="191"/>
        <v>KORD MR24!_06Z-GFS</v>
      </c>
      <c r="BZ41" s="58">
        <f ca="1">IFERROR(IF($C$12="C",RTD("ice.xl",,"*H",BY41,$C$5,"D",$K41,,,1),RTD("ice.xl",,"*H",BY41,$C$5,"D",$K41,,,1)*(9/5)+$C$14),"-")</f>
        <v>72.5</v>
      </c>
      <c r="CA41" s="101">
        <f t="shared" si="192"/>
        <v>25</v>
      </c>
      <c r="CB41" s="101" t="str">
        <f t="shared" si="182"/>
        <v>KORD MR25!_06Z-GFS</v>
      </c>
      <c r="CC41" s="58">
        <f ca="1">IFERROR(IF($C$12="C",RTD("ice.xl",,"*H",CB41,$C$5,"D",$K41,,,1),RTD("ice.xl",,"*H",CB41,$C$5,"D",$K41,,,1)*(9/5)+$C$14),"-")</f>
        <v>71.671999999999997</v>
      </c>
      <c r="CD41" s="101">
        <f t="shared" si="183"/>
        <v>26</v>
      </c>
      <c r="CE41" s="101" t="str">
        <f t="shared" si="173"/>
        <v>KORD MR26!_06Z-GFS</v>
      </c>
      <c r="CF41" s="58">
        <f ca="1">IFERROR(IF($C$12="C",RTD("ice.xl",,"*H",CE41,$C$5,"D",$K41,,,1),RTD("ice.xl",,"*H",CE41,$C$5,"D",$K41,,,1)*(9/5)+$C$14),"-")</f>
        <v>72.662000000000006</v>
      </c>
      <c r="CG41" s="101">
        <f t="shared" si="174"/>
        <v>27</v>
      </c>
      <c r="CH41" s="101" t="str">
        <f t="shared" si="164"/>
        <v>KORD MR27!_06Z-GFS</v>
      </c>
      <c r="CI41" s="58">
        <f ca="1">IFERROR(IF($C$12="C",RTD("ice.xl",,"*H",CH41,$C$5,"D",$K41,,,1),RTD("ice.xl",,"*H",CH41,$C$5,"D",$K41,,,1)*(9/5)+$C$14),"-")</f>
        <v>72.536000000000001</v>
      </c>
      <c r="CJ41" s="101">
        <f t="shared" si="165"/>
        <v>28</v>
      </c>
      <c r="CK41" s="101" t="str">
        <f t="shared" si="155"/>
        <v>KORD MR28!_06Z-GFS</v>
      </c>
      <c r="CL41" s="58">
        <f ca="1">IFERROR(IF($C$12="C",RTD("ice.xl",,"*H",CK41,$C$5,"D",$K41,,,1),RTD("ice.xl",,"*H",CK41,$C$5,"D",$K41,,,1)*(9/5)+$C$14),"-")</f>
        <v>74.26400000000001</v>
      </c>
      <c r="CM41" s="101">
        <f t="shared" si="156"/>
        <v>29</v>
      </c>
      <c r="CN41" s="101" t="str">
        <f t="shared" si="146"/>
        <v>KORD MR29!_06Z-GFS</v>
      </c>
      <c r="CO41" s="58">
        <f ca="1">IFERROR(IF($C$12="C",RTD("ice.xl",,"*H",CN41,$C$5,"D",$K41,,,1),RTD("ice.xl",,"*H",CN41,$C$5,"D",$K41,,,1)*(9/5)+$C$14),"-")</f>
        <v>73.759999999999991</v>
      </c>
      <c r="CP41" s="101">
        <f t="shared" si="147"/>
        <v>30</v>
      </c>
      <c r="CQ41" s="101" t="str">
        <f t="shared" si="137"/>
        <v>KORD MR30!_06Z-GFS</v>
      </c>
      <c r="CR41" s="58">
        <f ca="1">IFERROR(IF($C$12="C",RTD("ice.xl",,"*H",CQ41,$C$5,"D",$K41,,,1),RTD("ice.xl",,"*H",CQ41,$C$5,"D",$K41,,,1)*(9/5)+$C$14),"-")</f>
        <v>71.888000000000005</v>
      </c>
      <c r="CS41" s="101">
        <f t="shared" si="138"/>
        <v>31</v>
      </c>
      <c r="CT41" s="101" t="str">
        <f t="shared" si="128"/>
        <v>KORD MR31!_06Z-GFS</v>
      </c>
      <c r="CU41" s="58">
        <f ca="1">IFERROR(IF($C$12="C",RTD("ice.xl",,"*H",CT41,$C$5,"D",$K41,,,1),RTD("ice.xl",,"*H",CT41,$C$5,"D",$K41,,,1)*(9/5)+$C$14),"-")</f>
        <v>74.462000000000003</v>
      </c>
      <c r="CV41" s="101">
        <f t="shared" si="129"/>
        <v>32</v>
      </c>
      <c r="CW41" s="101" t="str">
        <f t="shared" si="119"/>
        <v>KORD MR32!_06Z-GFS</v>
      </c>
      <c r="CX41" s="58">
        <f ca="1">IFERROR(IF($C$12="C",RTD("ice.xl",,"*H",CW41,$C$5,"D",$K41,,,1),RTD("ice.xl",,"*H",CW41,$C$5,"D",$K41,,,1)*(9/5)+$C$14),"-")</f>
        <v>71.024000000000001</v>
      </c>
      <c r="CY41" s="101">
        <f t="shared" si="120"/>
        <v>33</v>
      </c>
      <c r="CZ41" s="101" t="str">
        <f t="shared" si="111"/>
        <v>KORD MR33!_06Z-GFS</v>
      </c>
      <c r="DA41" s="58">
        <f ca="1">IFERROR(IF($C$12="C",RTD("ice.xl",,"*H",CZ41,$C$5,"D",$K41,,,1),RTD("ice.xl",,"*H",CZ41,$C$5,"D",$K41,,,1)*(9/5)+$C$14),"-")</f>
        <v>83.156000000000006</v>
      </c>
      <c r="DB41" s="101">
        <f t="shared" si="112"/>
        <v>34</v>
      </c>
      <c r="DC41" s="101" t="str">
        <f t="shared" si="103"/>
        <v>KORD MR34!_06Z-GFS</v>
      </c>
      <c r="DD41" s="58">
        <f ca="1">IFERROR(IF($C$12="C",RTD("ice.xl",,"*H",DC41,$C$5,"D",$K41,,,1),RTD("ice.xl",,"*H",DC41,$C$5,"D",$K41,,,1)*(9/5)+$C$14),"-")</f>
        <v>81.24799999999999</v>
      </c>
      <c r="DE41" s="101">
        <f t="shared" si="104"/>
        <v>35</v>
      </c>
      <c r="DF41" s="101" t="str">
        <f t="shared" si="98"/>
        <v>KORD MR35!_06Z-GFS</v>
      </c>
      <c r="DG41" s="105">
        <f ca="1">IFERROR(IF($C$12="C",RTD("ice.xl",,"*H",DF41,$C$5,"D",$K41,,,1),RTD("ice.xl",,"*H",DF41,$C$5,"D",$K41,,,1)*(9/5)+$C$14),"-")</f>
        <v>75.361999999999995</v>
      </c>
      <c r="DJ41" s="53">
        <f t="shared" si="234"/>
        <v>20</v>
      </c>
      <c r="DK41" s="53" t="str">
        <f t="shared" si="223"/>
        <v>KORD MR20!_12Z-GFS</v>
      </c>
      <c r="DL41" s="108">
        <f ca="1">IFERROR(IF($C$12="C",RTD("ice.xl",,"*H",DK41,$C$5,"D",$K41,,,1),RTD("ice.xl",,"*H",DK41,$C$5,"D",$K41,,,1)*(9/5)+$C$14),"-")</f>
        <v>74.786000000000001</v>
      </c>
      <c r="DM41" s="101">
        <f t="shared" si="230"/>
        <v>21</v>
      </c>
      <c r="DN41" s="101" t="str">
        <f t="shared" si="217"/>
        <v>KORD MR21!_12Z-GFS</v>
      </c>
      <c r="DO41" s="58">
        <f ca="1">IFERROR(IF($C$12="C",RTD("ice.xl",,"*H",DN41,$C$5,"D",$K41,,,1),RTD("ice.xl",,"*H",DN41,$C$5,"D",$K41,,,1)*(9/5)+$C$14),"-")</f>
        <v>72.427999999999997</v>
      </c>
      <c r="DP41" s="101">
        <f t="shared" si="224"/>
        <v>22</v>
      </c>
      <c r="DQ41" s="101" t="str">
        <f t="shared" si="211"/>
        <v>KORD MR22!_12Z-GFS</v>
      </c>
      <c r="DR41" s="58">
        <f ca="1">IFERROR(IF($C$12="C",RTD("ice.xl",,"*H",DQ41,$C$5,"D",$K41,,,1),RTD("ice.xl",,"*H",DQ41,$C$5,"D",$K41,,,1)*(9/5)+$C$14),"-")</f>
        <v>72.842000000000013</v>
      </c>
      <c r="DS41" s="101">
        <f t="shared" si="212"/>
        <v>23</v>
      </c>
      <c r="DT41" s="101" t="str">
        <f t="shared" si="202"/>
        <v>KORD MR23!_12Z-GFS</v>
      </c>
      <c r="DU41" s="58">
        <f ca="1">IFERROR(IF($C$12="C",RTD("ice.xl",,"*H",DT41,$C$5,"D",$K41,,,1),RTD("ice.xl",,"*H",DT41,$C$5,"D",$K41,,,1)*(9/5)+$C$14),"-")</f>
        <v>71.960000000000008</v>
      </c>
      <c r="DV41" s="101">
        <f t="shared" si="203"/>
        <v>24</v>
      </c>
      <c r="DW41" s="101" t="str">
        <f t="shared" si="193"/>
        <v>KORD MR24!_12Z-GFS</v>
      </c>
      <c r="DX41" s="58">
        <f ca="1">IFERROR(IF($C$12="C",RTD("ice.xl",,"*H",DW41,$C$5,"D",$K41,,,1),RTD("ice.xl",,"*H",DW41,$C$5,"D",$K41,,,1)*(9/5)+$C$14),"-")</f>
        <v>72.572000000000003</v>
      </c>
      <c r="DY41" s="101">
        <f t="shared" si="194"/>
        <v>25</v>
      </c>
      <c r="DZ41" s="101" t="str">
        <f t="shared" si="184"/>
        <v>KORD MR25!_12Z-GFS</v>
      </c>
      <c r="EA41" s="58">
        <f ca="1">IFERROR(IF($C$12="C",RTD("ice.xl",,"*H",DZ41,$C$5,"D",$K41,,,1),RTD("ice.xl",,"*H",DZ41,$C$5,"D",$K41,,,1)*(9/5)+$C$14),"-")</f>
        <v>71.168000000000006</v>
      </c>
      <c r="EB41" s="101">
        <f t="shared" si="185"/>
        <v>26</v>
      </c>
      <c r="EC41" s="101" t="str">
        <f t="shared" si="175"/>
        <v>KORD MR26!_12Z-GFS</v>
      </c>
      <c r="ED41" s="58">
        <f ca="1">IFERROR(IF($C$12="C",RTD("ice.xl",,"*H",EC41,$C$5,"D",$K41,,,1),RTD("ice.xl",,"*H",EC41,$C$5,"D",$K41,,,1)*(9/5)+$C$14),"-")</f>
        <v>71.347999999999999</v>
      </c>
      <c r="EE41" s="101">
        <f t="shared" si="176"/>
        <v>27</v>
      </c>
      <c r="EF41" s="101" t="str">
        <f t="shared" si="166"/>
        <v>KORD MR27!_12Z-GFS</v>
      </c>
      <c r="EG41" s="58">
        <f ca="1">IFERROR(IF($C$12="C",RTD("ice.xl",,"*H",EF41,$C$5,"D",$K41,,,1),RTD("ice.xl",,"*H",EF41,$C$5,"D",$K41,,,1)*(9/5)+$C$14),"-")</f>
        <v>72.283999999999992</v>
      </c>
      <c r="EH41" s="101">
        <f t="shared" si="167"/>
        <v>28</v>
      </c>
      <c r="EI41" s="101" t="str">
        <f t="shared" si="157"/>
        <v>KORD MR28!_12Z-GFS</v>
      </c>
      <c r="EJ41" s="58">
        <f ca="1">IFERROR(IF($C$12="C",RTD("ice.xl",,"*H",EI41,$C$5,"D",$K41,,,1),RTD("ice.xl",,"*H",EI41,$C$5,"D",$K41,,,1)*(9/5)+$C$14),"-")</f>
        <v>73.093999999999994</v>
      </c>
      <c r="EK41" s="101">
        <f t="shared" si="158"/>
        <v>29</v>
      </c>
      <c r="EL41" s="101" t="str">
        <f t="shared" si="148"/>
        <v>KORD MR29!_12Z-GFS</v>
      </c>
      <c r="EM41" s="58">
        <f ca="1">IFERROR(IF($C$12="C",RTD("ice.xl",,"*H",EL41,$C$5,"D",$K41,,,1),RTD("ice.xl",,"*H",EL41,$C$5,"D",$K41,,,1)*(9/5)+$C$14),"-")</f>
        <v>74.804000000000002</v>
      </c>
      <c r="EN41" s="101">
        <f t="shared" si="149"/>
        <v>30</v>
      </c>
      <c r="EO41" s="101" t="str">
        <f t="shared" si="139"/>
        <v>KORD MR30!_12Z-GFS</v>
      </c>
      <c r="EP41" s="58">
        <f ca="1">IFERROR(IF($C$12="C",RTD("ice.xl",,"*H",EO41,$C$5,"D",$K41,,,1),RTD("ice.xl",,"*H",EO41,$C$5,"D",$K41,,,1)*(9/5)+$C$14),"-")</f>
        <v>76.171999999999997</v>
      </c>
      <c r="EQ41" s="101">
        <f t="shared" si="140"/>
        <v>31</v>
      </c>
      <c r="ER41" s="101" t="str">
        <f t="shared" si="130"/>
        <v>KORD MR31!_12Z-GFS</v>
      </c>
      <c r="ES41" s="58">
        <f ca="1">IFERROR(IF($C$12="C",RTD("ice.xl",,"*H",ER41,$C$5,"D",$K41,,,1),RTD("ice.xl",,"*H",ER41,$C$5,"D",$K41,,,1)*(9/5)+$C$14),"-")</f>
        <v>75.307999999999993</v>
      </c>
      <c r="ET41" s="101">
        <f t="shared" si="131"/>
        <v>32</v>
      </c>
      <c r="EU41" s="101" t="str">
        <f t="shared" si="121"/>
        <v>KORD MR32!_12Z-GFS</v>
      </c>
      <c r="EV41" s="58">
        <f ca="1">IFERROR(IF($C$12="C",RTD("ice.xl",,"*H",EU41,$C$5,"D",$K41,,,1),RTD("ice.xl",,"*H",EU41,$C$5,"D",$K41,,,1)*(9/5)+$C$14),"-")</f>
        <v>70.88</v>
      </c>
      <c r="EW41" s="101">
        <f t="shared" si="122"/>
        <v>33</v>
      </c>
      <c r="EX41" s="101" t="str">
        <f t="shared" si="113"/>
        <v>KORD MR33!_12Z-GFS</v>
      </c>
      <c r="EY41" s="58">
        <f ca="1">IFERROR(IF($C$12="C",RTD("ice.xl",,"*H",EX41,$C$5,"D",$K41,,,1),RTD("ice.xl",,"*H",EX41,$C$5,"D",$K41,,,1)*(9/5)+$C$14),"-")</f>
        <v>79.268000000000001</v>
      </c>
      <c r="EZ41" s="101">
        <f t="shared" si="114"/>
        <v>34</v>
      </c>
      <c r="FA41" s="101" t="str">
        <f t="shared" si="105"/>
        <v>KORD MR34!_12Z-GFS</v>
      </c>
      <c r="FB41" s="58">
        <f ca="1">IFERROR(IF($C$12="C",RTD("ice.xl",,"*H",FA41,$C$5,"D",$K41,,,1),RTD("ice.xl",,"*H",FA41,$C$5,"D",$K41,,,1)*(9/5)+$C$14),"-")</f>
        <v>80.27600000000001</v>
      </c>
      <c r="FC41" s="101">
        <f t="shared" si="106"/>
        <v>35</v>
      </c>
      <c r="FD41" s="101" t="str">
        <f t="shared" si="99"/>
        <v>KORD MR35!_12Z-GFS</v>
      </c>
      <c r="FE41" s="105">
        <f ca="1">IFERROR(IF($C$12="C",RTD("ice.xl",,"*H",FD41,$C$5,"D",$K41,,,1),RTD("ice.xl",,"*H",FD41,$C$5,"D",$K41,,,1)*(9/5)+$C$14),"-")</f>
        <v>73.580000000000013</v>
      </c>
      <c r="FH41" s="53">
        <f t="shared" si="235"/>
        <v>20</v>
      </c>
      <c r="FI41" s="53" t="str">
        <f t="shared" si="225"/>
        <v>KORD MR20!_18Z-GFS</v>
      </c>
      <c r="FJ41" s="108">
        <f ca="1">IFERROR(IF($C$12="C",RTD("ice.xl",,"*H",FI41,$C$5,"D",$K41,,,1),RTD("ice.xl",,"*H",FI41,$C$5,"D",$K41,,,1)*(9/5)+$C$14),"-")</f>
        <v>71.816000000000003</v>
      </c>
      <c r="FK41" s="101">
        <f t="shared" si="231"/>
        <v>21</v>
      </c>
      <c r="FL41" s="101" t="str">
        <f t="shared" si="218"/>
        <v>KORD MR21!_18Z-GFS</v>
      </c>
      <c r="FM41" s="58">
        <f ca="1">IFERROR(IF($C$12="C",RTD("ice.xl",,"*H",FL41,$C$5,"D",$K41,,,1),RTD("ice.xl",,"*H",FL41,$C$5,"D",$K41,,,1)*(9/5)+$C$14),"-")</f>
        <v>72.5</v>
      </c>
      <c r="FN41" s="101">
        <f t="shared" si="226"/>
        <v>22</v>
      </c>
      <c r="FO41" s="101" t="str">
        <f t="shared" si="213"/>
        <v>KORD MR22!_18Z-GFS</v>
      </c>
      <c r="FP41" s="58">
        <f ca="1">IFERROR(IF($C$12="C",RTD("ice.xl",,"*H",FO41,$C$5,"D",$K41,,,1),RTD("ice.xl",,"*H",FO41,$C$5,"D",$K41,,,1)*(9/5)+$C$14),"-")</f>
        <v>71.456000000000003</v>
      </c>
      <c r="FQ41" s="101">
        <f t="shared" si="214"/>
        <v>23</v>
      </c>
      <c r="FR41" s="101" t="str">
        <f t="shared" si="204"/>
        <v>KORD MR23!_18Z-GFS</v>
      </c>
      <c r="FS41" s="58">
        <f ca="1">IFERROR(IF($C$12="C",RTD("ice.xl",,"*H",FR41,$C$5,"D",$K41,,,1),RTD("ice.xl",,"*H",FR41,$C$5,"D",$K41,,,1)*(9/5)+$C$14),"-")</f>
        <v>71.960000000000008</v>
      </c>
      <c r="FT41" s="101">
        <f t="shared" si="205"/>
        <v>24</v>
      </c>
      <c r="FU41" s="101" t="str">
        <f t="shared" si="195"/>
        <v>KORD MR24!_18Z-GFS</v>
      </c>
      <c r="FV41" s="58">
        <f ca="1">IFERROR(IF($C$12="C",RTD("ice.xl",,"*H",FU41,$C$5,"D",$K41,,,1),RTD("ice.xl",,"*H",FU41,$C$5,"D",$K41,,,1)*(9/5)+$C$14),"-")</f>
        <v>71.942000000000007</v>
      </c>
      <c r="FW41" s="101">
        <f t="shared" si="196"/>
        <v>25</v>
      </c>
      <c r="FX41" s="101" t="str">
        <f t="shared" si="186"/>
        <v>KORD MR25!_18Z-GFS</v>
      </c>
      <c r="FY41" s="58">
        <f ca="1">IFERROR(IF($C$12="C",RTD("ice.xl",,"*H",FX41,$C$5,"D",$K41,,,1),RTD("ice.xl",,"*H",FX41,$C$5,"D",$K41,,,1)*(9/5)+$C$14),"-")</f>
        <v>72.031999999999996</v>
      </c>
      <c r="FZ41" s="101">
        <f t="shared" si="187"/>
        <v>26</v>
      </c>
      <c r="GA41" s="101" t="str">
        <f t="shared" si="177"/>
        <v>KORD MR26!_18Z-GFS</v>
      </c>
      <c r="GB41" s="58">
        <f ca="1">IFERROR(IF($C$12="C",RTD("ice.xl",,"*H",GA41,$C$5,"D",$K41,,,1),RTD("ice.xl",,"*H",GA41,$C$5,"D",$K41,,,1)*(9/5)+$C$14),"-")</f>
        <v>70.412000000000006</v>
      </c>
      <c r="GC41" s="101">
        <f t="shared" si="178"/>
        <v>27</v>
      </c>
      <c r="GD41" s="101" t="str">
        <f t="shared" si="168"/>
        <v>KORD MR27!_18Z-GFS</v>
      </c>
      <c r="GE41" s="58">
        <f ca="1">IFERROR(IF($C$12="C",RTD("ice.xl",,"*H",GD41,$C$5,"D",$K41,,,1),RTD("ice.xl",,"*H",GD41,$C$5,"D",$K41,,,1)*(9/5)+$C$14),"-")</f>
        <v>70.34</v>
      </c>
      <c r="GF41" s="101">
        <f t="shared" si="169"/>
        <v>28</v>
      </c>
      <c r="GG41" s="101" t="str">
        <f t="shared" si="159"/>
        <v>KORD MR28!_18Z-GFS</v>
      </c>
      <c r="GH41" s="58">
        <f ca="1">IFERROR(IF($C$12="C",RTD("ice.xl",,"*H",GG41,$C$5,"D",$K41,,,1),RTD("ice.xl",,"*H",GG41,$C$5,"D",$K41,,,1)*(9/5)+$C$14),"-")</f>
        <v>72.104000000000013</v>
      </c>
      <c r="GI41" s="101">
        <f t="shared" si="160"/>
        <v>29</v>
      </c>
      <c r="GJ41" s="101" t="str">
        <f t="shared" si="150"/>
        <v>KORD MR29!_18Z-GFS</v>
      </c>
      <c r="GK41" s="58">
        <f ca="1">IFERROR(IF($C$12="C",RTD("ice.xl",,"*H",GJ41,$C$5,"D",$K41,,,1),RTD("ice.xl",,"*H",GJ41,$C$5,"D",$K41,,,1)*(9/5)+$C$14),"-")</f>
        <v>71.599999999999994</v>
      </c>
      <c r="GL41" s="101">
        <f t="shared" si="151"/>
        <v>30</v>
      </c>
      <c r="GM41" s="101" t="str">
        <f t="shared" si="141"/>
        <v>KORD MR30!_18Z-GFS</v>
      </c>
      <c r="GN41" s="58">
        <f ca="1">IFERROR(IF($C$12="C",RTD("ice.xl",,"*H",GM41,$C$5,"D",$K41,,,1),RTD("ice.xl",,"*H",GM41,$C$5,"D",$K41,,,1)*(9/5)+$C$14),"-")</f>
        <v>70.807999999999993</v>
      </c>
      <c r="GO41" s="101">
        <f t="shared" si="142"/>
        <v>31</v>
      </c>
      <c r="GP41" s="101" t="str">
        <f t="shared" si="132"/>
        <v>KORD MR31!_18Z-GFS</v>
      </c>
      <c r="GQ41" s="58">
        <f ca="1">IFERROR(IF($C$12="C",RTD("ice.xl",,"*H",GP41,$C$5,"D",$K41,,,1),RTD("ice.xl",,"*H",GP41,$C$5,"D",$K41,,,1)*(9/5)+$C$14),"-")</f>
        <v>76.712000000000003</v>
      </c>
      <c r="GR41" s="101">
        <f t="shared" si="133"/>
        <v>32</v>
      </c>
      <c r="GS41" s="101" t="str">
        <f t="shared" si="123"/>
        <v>KORD MR32!_18Z-GFS</v>
      </c>
      <c r="GT41" s="58">
        <f ca="1">IFERROR(IF($C$12="C",RTD("ice.xl",,"*H",GS41,$C$5,"D",$K41,,,1),RTD("ice.xl",,"*H",GS41,$C$5,"D",$K41,,,1)*(9/5)+$C$14),"-")</f>
        <v>74.551999999999992</v>
      </c>
      <c r="GU41" s="101">
        <f t="shared" si="124"/>
        <v>33</v>
      </c>
      <c r="GV41" s="101" t="str">
        <f t="shared" si="115"/>
        <v>KORD MR33!_18Z-GFS</v>
      </c>
      <c r="GW41" s="58">
        <f ca="1">IFERROR(IF($C$12="C",RTD("ice.xl",,"*H",GV41,$C$5,"D",$K41,,,1),RTD("ice.xl",,"*H",GV41,$C$5,"D",$K41,,,1)*(9/5)+$C$14),"-")</f>
        <v>81.896000000000001</v>
      </c>
      <c r="GX41" s="101">
        <f t="shared" si="116"/>
        <v>34</v>
      </c>
      <c r="GY41" s="101" t="str">
        <f t="shared" si="107"/>
        <v>KORD MR34!_18Z-GFS</v>
      </c>
      <c r="GZ41" s="58">
        <f ca="1">IFERROR(IF($C$12="C",RTD("ice.xl",,"*H",GY41,$C$5,"D",$K41,,,1),RTD("ice.xl",,"*H",GY41,$C$5,"D",$K41,,,1)*(9/5)+$C$14),"-")</f>
        <v>81.176000000000002</v>
      </c>
      <c r="HA41" s="101">
        <f t="shared" si="108"/>
        <v>35</v>
      </c>
      <c r="HB41" s="101" t="str">
        <f t="shared" si="100"/>
        <v>KORD MR35!_18Z-GFS</v>
      </c>
      <c r="HC41" s="105">
        <f ca="1">IFERROR(IF($C$12="C",RTD("ice.xl",,"*H",HB41,$C$5,"D",$K41,,,1),RTD("ice.xl",,"*H",HB41,$C$5,"D",$K41,,,1)*(9/5)+$C$14),"-")</f>
        <v>77.972000000000008</v>
      </c>
    </row>
    <row r="42" spans="6:211" x14ac:dyDescent="0.35">
      <c r="F42" s="27">
        <v>21</v>
      </c>
      <c r="G42" s="27">
        <f t="shared" si="227"/>
        <v>1</v>
      </c>
      <c r="H42" s="131">
        <f ca="1">RTD("ice.xl", , "*H",$C$4,$L$4, "D",$K42, , , -1)</f>
        <v>22.2958</v>
      </c>
      <c r="I42" s="18"/>
      <c r="J42" s="56"/>
      <c r="K42" s="163">
        <f t="shared" ca="1" si="95"/>
        <v>44771</v>
      </c>
      <c r="L42" s="356">
        <f t="shared" ca="1" si="96"/>
        <v>72.132440000000003</v>
      </c>
      <c r="N42" s="53">
        <f t="shared" si="232"/>
        <v>21</v>
      </c>
      <c r="O42" s="358" t="str">
        <f t="shared" si="219"/>
        <v>KORD MR21!_00Z-GFS</v>
      </c>
      <c r="P42" s="108">
        <f ca="1">IFERROR(IF($C$12="C",RTD("ice.xl",,"*H",O42,$C$5,"D",$K42,,,1),RTD("ice.xl",,"*H",O42,$C$5,"D",$K42,,,1)*(9/5)+$C$14),"-")</f>
        <v>69.44</v>
      </c>
      <c r="Q42" s="101">
        <f t="shared" si="228"/>
        <v>22</v>
      </c>
      <c r="R42" s="101" t="str">
        <f t="shared" si="215"/>
        <v>KORD MR22!_00Z-GFS</v>
      </c>
      <c r="S42" s="58">
        <f ca="1">IFERROR(IF($C$12="C",RTD("ice.xl",,"*H",R42,$C$5,"D",$K42,,,1),RTD("ice.xl",,"*H",R42,$C$5,"D",$K42,,,1)*(9/5)+$C$14),"-")</f>
        <v>69.710000000000008</v>
      </c>
      <c r="T42" s="101">
        <f t="shared" si="220"/>
        <v>23</v>
      </c>
      <c r="U42" s="101" t="str">
        <f t="shared" si="207"/>
        <v>KORD MR23!_00Z-GFS</v>
      </c>
      <c r="V42" s="58">
        <f ca="1">IFERROR(IF($C$12="C",RTD("ice.xl",,"*H",U42,$C$5,"D",$K42,,,1),RTD("ice.xl",,"*H",U42,$C$5,"D",$K42,,,1)*(9/5)+$C$14),"-")</f>
        <v>68.504000000000005</v>
      </c>
      <c r="W42" s="101">
        <f t="shared" si="208"/>
        <v>24</v>
      </c>
      <c r="X42" s="101" t="str">
        <f t="shared" si="198"/>
        <v>KORD MR24!_00Z-GFS</v>
      </c>
      <c r="Y42" s="58">
        <f ca="1">IFERROR(IF($C$12="C",RTD("ice.xl",,"*H",X42,$C$5,"D",$K42,,,1),RTD("ice.xl",,"*H",X42,$C$5,"D",$K42,,,1)*(9/5)+$C$14),"-")</f>
        <v>67.135999999999996</v>
      </c>
      <c r="Z42" s="101">
        <f t="shared" si="199"/>
        <v>25</v>
      </c>
      <c r="AA42" s="101" t="str">
        <f t="shared" si="189"/>
        <v>KORD MR25!_00Z-GFS</v>
      </c>
      <c r="AB42" s="58">
        <f ca="1">IFERROR(IF($C$12="C",RTD("ice.xl",,"*H",AA42,$C$5,"D",$K42,,,1),RTD("ice.xl",,"*H",AA42,$C$5,"D",$K42,,,1)*(9/5)+$C$14),"-")</f>
        <v>68.701999999999998</v>
      </c>
      <c r="AC42" s="101">
        <f t="shared" si="190"/>
        <v>26</v>
      </c>
      <c r="AD42" s="101" t="str">
        <f t="shared" si="180"/>
        <v>KORD MR26!_00Z-GFS</v>
      </c>
      <c r="AE42" s="58">
        <f ca="1">IFERROR(IF($C$12="C",RTD("ice.xl",,"*H",AD42,$C$5,"D",$K42,,,1),RTD("ice.xl",,"*H",AD42,$C$5,"D",$K42,,,1)*(9/5)+$C$14),"-")</f>
        <v>66.793999999999997</v>
      </c>
      <c r="AF42" s="101">
        <f t="shared" si="181"/>
        <v>27</v>
      </c>
      <c r="AG42" s="101" t="str">
        <f t="shared" si="171"/>
        <v>KORD MR27!_00Z-GFS</v>
      </c>
      <c r="AH42" s="58">
        <f ca="1">IFERROR(IF($C$12="C",RTD("ice.xl",,"*H",AG42,$C$5,"D",$K42,,,1),RTD("ice.xl",,"*H",AG42,$C$5,"D",$K42,,,1)*(9/5)+$C$14),"-")</f>
        <v>66.073999999999998</v>
      </c>
      <c r="AI42" s="101">
        <f t="shared" si="172"/>
        <v>28</v>
      </c>
      <c r="AJ42" s="101" t="str">
        <f t="shared" si="162"/>
        <v>KORD MR28!_00Z-GFS</v>
      </c>
      <c r="AK42" s="58">
        <f ca="1">IFERROR(IF($C$12="C",RTD("ice.xl",,"*H",AJ42,$C$5,"D",$K42,,,1),RTD("ice.xl",,"*H",AJ42,$C$5,"D",$K42,,,1)*(9/5)+$C$14),"-")</f>
        <v>71.096000000000004</v>
      </c>
      <c r="AL42" s="101">
        <f t="shared" si="163"/>
        <v>29</v>
      </c>
      <c r="AM42" s="101" t="str">
        <f t="shared" si="153"/>
        <v>KORD MR29!_00Z-GFS</v>
      </c>
      <c r="AN42" s="58">
        <f ca="1">IFERROR(IF($C$12="C",RTD("ice.xl",,"*H",AM42,$C$5,"D",$K42,,,1),RTD("ice.xl",,"*H",AM42,$C$5,"D",$K42,,,1)*(9/5)+$C$14),"-")</f>
        <v>74.26400000000001</v>
      </c>
      <c r="AO42" s="101">
        <f t="shared" si="154"/>
        <v>30</v>
      </c>
      <c r="AP42" s="101" t="str">
        <f t="shared" si="144"/>
        <v>KORD MR30!_00Z-GFS</v>
      </c>
      <c r="AQ42" s="58">
        <f ca="1">IFERROR(IF($C$12="C",RTD("ice.xl",,"*H",AP42,$C$5,"D",$K42,,,1),RTD("ice.xl",,"*H",AP42,$C$5,"D",$K42,,,1)*(9/5)+$C$14),"-")</f>
        <v>73.652000000000001</v>
      </c>
      <c r="AR42" s="101">
        <f t="shared" si="145"/>
        <v>31</v>
      </c>
      <c r="AS42" s="101" t="str">
        <f t="shared" si="135"/>
        <v>KORD MR31!_00Z-GFS</v>
      </c>
      <c r="AT42" s="58">
        <f ca="1">IFERROR(IF($C$12="C",RTD("ice.xl",,"*H",AS42,$C$5,"D",$K42,,,1),RTD("ice.xl",,"*H",AS42,$C$5,"D",$K42,,,1)*(9/5)+$C$14),"-")</f>
        <v>69.295999999999992</v>
      </c>
      <c r="AU42" s="101">
        <f t="shared" si="136"/>
        <v>32</v>
      </c>
      <c r="AV42" s="101" t="str">
        <f t="shared" si="126"/>
        <v>KORD MR32!_00Z-GFS</v>
      </c>
      <c r="AW42" s="58">
        <f ca="1">IFERROR(IF($C$12="C",RTD("ice.xl",,"*H",AV42,$C$5,"D",$K42,,,1),RTD("ice.xl",,"*H",AV42,$C$5,"D",$K42,,,1)*(9/5)+$C$14),"-")</f>
        <v>73.52600000000001</v>
      </c>
      <c r="AX42" s="101">
        <f t="shared" si="127"/>
        <v>33</v>
      </c>
      <c r="AY42" s="101" t="str">
        <f t="shared" si="117"/>
        <v>KORD MR33!_00Z-GFS</v>
      </c>
      <c r="AZ42" s="58">
        <f ca="1">IFERROR(IF($C$12="C",RTD("ice.xl",,"*H",AY42,$C$5,"D",$K42,,,1),RTD("ice.xl",,"*H",AY42,$C$5,"D",$K42,,,1)*(9/5)+$C$14),"-")</f>
        <v>73.147999999999996</v>
      </c>
      <c r="BA42" s="101">
        <f t="shared" si="118"/>
        <v>34</v>
      </c>
      <c r="BB42" s="101" t="str">
        <f t="shared" si="109"/>
        <v>KORD MR34!_00Z-GFS</v>
      </c>
      <c r="BC42" s="58">
        <f ca="1">IFERROR(IF($C$12="C",RTD("ice.xl",,"*H",BB42,$C$5,"D",$K42,,,1),RTD("ice.xl",,"*H",BB42,$C$5,"D",$K42,,,1)*(9/5)+$C$14),"-")</f>
        <v>81.104000000000013</v>
      </c>
      <c r="BD42" s="101">
        <f t="shared" si="110"/>
        <v>35</v>
      </c>
      <c r="BE42" s="101" t="str">
        <f t="shared" si="101"/>
        <v>KORD MR35!_00Z-GFS</v>
      </c>
      <c r="BF42" s="58">
        <f ca="1">IFERROR(IF($C$12="C",RTD("ice.xl",,"*H",BE42,$C$5,"D",$K42,,,1),RTD("ice.xl",,"*H",BE42,$C$5,"D",$K42,,,1)*(9/5)+$C$14),"-")</f>
        <v>70.376000000000005</v>
      </c>
      <c r="BG42" s="101">
        <f t="shared" si="102"/>
        <v>36</v>
      </c>
      <c r="BH42" s="101" t="str">
        <f t="shared" si="97"/>
        <v>KORD MR36!_00Z-GFS</v>
      </c>
      <c r="BI42" s="105">
        <f ca="1">IFERROR(IF($C$12="C",RTD("ice.xl",,"*H",BH42,$C$5,"D",$K42,,,1),RTD("ice.xl",,"*H",BH42,$C$5,"D",$K42,,,1)*(9/5)+$C$14),"-")</f>
        <v>75.992000000000004</v>
      </c>
      <c r="BL42" s="53">
        <f t="shared" si="233"/>
        <v>21</v>
      </c>
      <c r="BM42" s="53" t="str">
        <f t="shared" si="221"/>
        <v>KORD MR21!_06Z-GFS</v>
      </c>
      <c r="BN42" s="108">
        <f ca="1">IFERROR(IF($C$12="C",RTD("ice.xl",,"*H",BM42,$C$5,"D",$K42,,,1),RTD("ice.xl",,"*H",BM42,$C$5,"D",$K42,,,1)*(9/5)+$C$14),"-")</f>
        <v>69.566000000000003</v>
      </c>
      <c r="BO42" s="101">
        <f t="shared" si="229"/>
        <v>22</v>
      </c>
      <c r="BP42" s="101" t="str">
        <f t="shared" si="216"/>
        <v>KORD MR22!_06Z-GFS</v>
      </c>
      <c r="BQ42" s="58">
        <f ca="1">IFERROR(IF($C$12="C",RTD("ice.xl",,"*H",BP42,$C$5,"D",$K42,,,1),RTD("ice.xl",,"*H",BP42,$C$5,"D",$K42,,,1)*(9/5)+$C$14),"-")</f>
        <v>69.602000000000004</v>
      </c>
      <c r="BR42" s="101">
        <f t="shared" si="222"/>
        <v>23</v>
      </c>
      <c r="BS42" s="101" t="str">
        <f t="shared" si="209"/>
        <v>KORD MR23!_06Z-GFS</v>
      </c>
      <c r="BT42" s="58">
        <f ca="1">IFERROR(IF($C$12="C",RTD("ice.xl",,"*H",BS42,$C$5,"D",$K42,,,1),RTD("ice.xl",,"*H",BS42,$C$5,"D",$K42,,,1)*(9/5)+$C$14),"-")</f>
        <v>69.367999999999995</v>
      </c>
      <c r="BU42" s="101">
        <f t="shared" si="210"/>
        <v>24</v>
      </c>
      <c r="BV42" s="101" t="str">
        <f t="shared" si="200"/>
        <v>KORD MR24!_06Z-GFS</v>
      </c>
      <c r="BW42" s="58">
        <f ca="1">IFERROR(IF($C$12="C",RTD("ice.xl",,"*H",BV42,$C$5,"D",$K42,,,1),RTD("ice.xl",,"*H",BV42,$C$5,"D",$K42,,,1)*(9/5)+$C$14),"-")</f>
        <v>68.828000000000003</v>
      </c>
      <c r="BX42" s="101">
        <f t="shared" si="201"/>
        <v>25</v>
      </c>
      <c r="BY42" s="101" t="str">
        <f t="shared" si="191"/>
        <v>KORD MR25!_06Z-GFS</v>
      </c>
      <c r="BZ42" s="58">
        <f ca="1">IFERROR(IF($C$12="C",RTD("ice.xl",,"*H",BY42,$C$5,"D",$K42,,,1),RTD("ice.xl",,"*H",BY42,$C$5,"D",$K42,,,1)*(9/5)+$C$14),"-")</f>
        <v>67.424000000000007</v>
      </c>
      <c r="CA42" s="101">
        <f t="shared" si="192"/>
        <v>26</v>
      </c>
      <c r="CB42" s="101" t="str">
        <f t="shared" si="182"/>
        <v>KORD MR26!_06Z-GFS</v>
      </c>
      <c r="CC42" s="58">
        <f ca="1">IFERROR(IF($C$12="C",RTD("ice.xl",,"*H",CB42,$C$5,"D",$K42,,,1),RTD("ice.xl",,"*H",CB42,$C$5,"D",$K42,,,1)*(9/5)+$C$14),"-")</f>
        <v>68.521999999999991</v>
      </c>
      <c r="CD42" s="101">
        <f t="shared" si="183"/>
        <v>27</v>
      </c>
      <c r="CE42" s="101" t="str">
        <f t="shared" si="173"/>
        <v>KORD MR27!_06Z-GFS</v>
      </c>
      <c r="CF42" s="58">
        <f ca="1">IFERROR(IF($C$12="C",RTD("ice.xl",,"*H",CE42,$C$5,"D",$K42,,,1),RTD("ice.xl",,"*H",CE42,$C$5,"D",$K42,,,1)*(9/5)+$C$14),"-")</f>
        <v>69.385999999999996</v>
      </c>
      <c r="CG42" s="101">
        <f t="shared" si="174"/>
        <v>28</v>
      </c>
      <c r="CH42" s="101" t="str">
        <f t="shared" si="164"/>
        <v>KORD MR28!_06Z-GFS</v>
      </c>
      <c r="CI42" s="58">
        <f ca="1">IFERROR(IF($C$12="C",RTD("ice.xl",,"*H",CH42,$C$5,"D",$K42,,,1),RTD("ice.xl",,"*H",CH42,$C$5,"D",$K42,,,1)*(9/5)+$C$14),"-")</f>
        <v>72.176000000000002</v>
      </c>
      <c r="CJ42" s="101">
        <f t="shared" si="165"/>
        <v>29</v>
      </c>
      <c r="CK42" s="101" t="str">
        <f t="shared" si="155"/>
        <v>KORD MR29!_06Z-GFS</v>
      </c>
      <c r="CL42" s="58">
        <f ca="1">IFERROR(IF($C$12="C",RTD("ice.xl",,"*H",CK42,$C$5,"D",$K42,,,1),RTD("ice.xl",,"*H",CK42,$C$5,"D",$K42,,,1)*(9/5)+$C$14),"-")</f>
        <v>72.662000000000006</v>
      </c>
      <c r="CM42" s="101">
        <f t="shared" si="156"/>
        <v>30</v>
      </c>
      <c r="CN42" s="101" t="str">
        <f t="shared" si="146"/>
        <v>KORD MR30!_06Z-GFS</v>
      </c>
      <c r="CO42" s="58">
        <f ca="1">IFERROR(IF($C$12="C",RTD("ice.xl",,"*H",CN42,$C$5,"D",$K42,,,1),RTD("ice.xl",,"*H",CN42,$C$5,"D",$K42,,,1)*(9/5)+$C$14),"-")</f>
        <v>66.92</v>
      </c>
      <c r="CP42" s="101">
        <f t="shared" si="147"/>
        <v>31</v>
      </c>
      <c r="CQ42" s="101" t="str">
        <f t="shared" si="137"/>
        <v>KORD MR31!_06Z-GFS</v>
      </c>
      <c r="CR42" s="58">
        <f ca="1">IFERROR(IF($C$12="C",RTD("ice.xl",,"*H",CQ42,$C$5,"D",$K42,,,1),RTD("ice.xl",,"*H",CQ42,$C$5,"D",$K42,,,1)*(9/5)+$C$14),"-")</f>
        <v>77.63</v>
      </c>
      <c r="CS42" s="101">
        <f t="shared" si="138"/>
        <v>32</v>
      </c>
      <c r="CT42" s="101" t="str">
        <f t="shared" si="128"/>
        <v>KORD MR32!_06Z-GFS</v>
      </c>
      <c r="CU42" s="58">
        <f ca="1">IFERROR(IF($C$12="C",RTD("ice.xl",,"*H",CT42,$C$5,"D",$K42,,,1),RTD("ice.xl",,"*H",CT42,$C$5,"D",$K42,,,1)*(9/5)+$C$14),"-")</f>
        <v>72.068000000000012</v>
      </c>
      <c r="CV42" s="101">
        <f t="shared" si="129"/>
        <v>33</v>
      </c>
      <c r="CW42" s="101" t="str">
        <f t="shared" si="119"/>
        <v>KORD MR33!_06Z-GFS</v>
      </c>
      <c r="CX42" s="58">
        <f ca="1">IFERROR(IF($C$12="C",RTD("ice.xl",,"*H",CW42,$C$5,"D",$K42,,,1),RTD("ice.xl",,"*H",CW42,$C$5,"D",$K42,,,1)*(9/5)+$C$14),"-")</f>
        <v>81.463999999999999</v>
      </c>
      <c r="CY42" s="101">
        <f t="shared" si="120"/>
        <v>34</v>
      </c>
      <c r="CZ42" s="101" t="str">
        <f t="shared" si="111"/>
        <v>KORD MR34!_06Z-GFS</v>
      </c>
      <c r="DA42" s="58">
        <f ca="1">IFERROR(IF($C$12="C",RTD("ice.xl",,"*H",CZ42,$C$5,"D",$K42,,,1),RTD("ice.xl",,"*H",CZ42,$C$5,"D",$K42,,,1)*(9/5)+$C$14),"-")</f>
        <v>78.421999999999997</v>
      </c>
      <c r="DB42" s="101">
        <f t="shared" si="112"/>
        <v>35</v>
      </c>
      <c r="DC42" s="101" t="str">
        <f t="shared" si="103"/>
        <v>KORD MR35!_06Z-GFS</v>
      </c>
      <c r="DD42" s="58">
        <f ca="1">IFERROR(IF($C$12="C",RTD("ice.xl",,"*H",DC42,$C$5,"D",$K42,,,1),RTD("ice.xl",,"*H",DC42,$C$5,"D",$K42,,,1)*(9/5)+$C$14),"-")</f>
        <v>72.391999999999996</v>
      </c>
      <c r="DE42" s="101">
        <f t="shared" si="104"/>
        <v>36</v>
      </c>
      <c r="DF42" s="101" t="str">
        <f t="shared" si="98"/>
        <v>KORD MR36!_06Z-GFS</v>
      </c>
      <c r="DG42" s="105">
        <f ca="1">IFERROR(IF($C$12="C",RTD("ice.xl",,"*H",DF42,$C$5,"D",$K42,,,1),RTD("ice.xl",,"*H",DF42,$C$5,"D",$K42,,,1)*(9/5)+$C$14),"-")</f>
        <v>84.47</v>
      </c>
      <c r="DJ42" s="53">
        <f t="shared" si="234"/>
        <v>21</v>
      </c>
      <c r="DK42" s="53" t="str">
        <f t="shared" si="223"/>
        <v>KORD MR21!_12Z-GFS</v>
      </c>
      <c r="DL42" s="108">
        <f ca="1">IFERROR(IF($C$12="C",RTD("ice.xl",,"*H",DK42,$C$5,"D",$K42,,,1),RTD("ice.xl",,"*H",DK42,$C$5,"D",$K42,,,1)*(9/5)+$C$14),"-")</f>
        <v>70.843999999999994</v>
      </c>
      <c r="DM42" s="101">
        <f t="shared" si="230"/>
        <v>22</v>
      </c>
      <c r="DN42" s="101" t="str">
        <f t="shared" si="217"/>
        <v>KORD MR22!_12Z-GFS</v>
      </c>
      <c r="DO42" s="58">
        <f ca="1">IFERROR(IF($C$12="C",RTD("ice.xl",,"*H",DN42,$C$5,"D",$K42,,,1),RTD("ice.xl",,"*H",DN42,$C$5,"D",$K42,,,1)*(9/5)+$C$14),"-")</f>
        <v>69.943999999999988</v>
      </c>
      <c r="DP42" s="101">
        <f t="shared" si="224"/>
        <v>23</v>
      </c>
      <c r="DQ42" s="101" t="str">
        <f t="shared" si="211"/>
        <v>KORD MR23!_12Z-GFS</v>
      </c>
      <c r="DR42" s="58">
        <f ca="1">IFERROR(IF($C$12="C",RTD("ice.xl",,"*H",DQ42,$C$5,"D",$K42,,,1),RTD("ice.xl",,"*H",DQ42,$C$5,"D",$K42,,,1)*(9/5)+$C$14),"-")</f>
        <v>69.259999999999991</v>
      </c>
      <c r="DS42" s="101">
        <f t="shared" si="212"/>
        <v>24</v>
      </c>
      <c r="DT42" s="101" t="str">
        <f t="shared" si="202"/>
        <v>KORD MR24!_12Z-GFS</v>
      </c>
      <c r="DU42" s="58">
        <f ca="1">IFERROR(IF($C$12="C",RTD("ice.xl",,"*H",DT42,$C$5,"D",$K42,,,1),RTD("ice.xl",,"*H",DT42,$C$5,"D",$K42,,,1)*(9/5)+$C$14),"-")</f>
        <v>68.36</v>
      </c>
      <c r="DV42" s="101">
        <f t="shared" si="203"/>
        <v>25</v>
      </c>
      <c r="DW42" s="101" t="str">
        <f t="shared" si="193"/>
        <v>KORD MR25!_12Z-GFS</v>
      </c>
      <c r="DX42" s="58">
        <f ca="1">IFERROR(IF($C$12="C",RTD("ice.xl",,"*H",DW42,$C$5,"D",$K42,,,1),RTD("ice.xl",,"*H",DW42,$C$5,"D",$K42,,,1)*(9/5)+$C$14),"-")</f>
        <v>67.693999999999988</v>
      </c>
      <c r="DY42" s="101">
        <f t="shared" si="194"/>
        <v>26</v>
      </c>
      <c r="DZ42" s="101" t="str">
        <f t="shared" si="184"/>
        <v>KORD MR26!_12Z-GFS</v>
      </c>
      <c r="EA42" s="58">
        <f ca="1">IFERROR(IF($C$12="C",RTD("ice.xl",,"*H",DZ42,$C$5,"D",$K42,,,1),RTD("ice.xl",,"*H",DZ42,$C$5,"D",$K42,,,1)*(9/5)+$C$14),"-")</f>
        <v>67.352000000000004</v>
      </c>
      <c r="EB42" s="101">
        <f t="shared" si="185"/>
        <v>27</v>
      </c>
      <c r="EC42" s="101" t="str">
        <f t="shared" si="175"/>
        <v>KORD MR27!_12Z-GFS</v>
      </c>
      <c r="ED42" s="58">
        <f ca="1">IFERROR(IF($C$12="C",RTD("ice.xl",,"*H",EC42,$C$5,"D",$K42,,,1),RTD("ice.xl",,"*H",EC42,$C$5,"D",$K42,,,1)*(9/5)+$C$14),"-")</f>
        <v>67.406000000000006</v>
      </c>
      <c r="EE42" s="101">
        <f t="shared" si="176"/>
        <v>28</v>
      </c>
      <c r="EF42" s="101" t="str">
        <f t="shared" si="166"/>
        <v>KORD MR28!_12Z-GFS</v>
      </c>
      <c r="EG42" s="58">
        <f ca="1">IFERROR(IF($C$12="C",RTD("ice.xl",,"*H",EF42,$C$5,"D",$K42,,,1),RTD("ice.xl",,"*H",EF42,$C$5,"D",$K42,,,1)*(9/5)+$C$14),"-")</f>
        <v>70.646000000000001</v>
      </c>
      <c r="EH42" s="101">
        <f t="shared" si="167"/>
        <v>29</v>
      </c>
      <c r="EI42" s="101" t="str">
        <f t="shared" si="157"/>
        <v>KORD MR29!_12Z-GFS</v>
      </c>
      <c r="EJ42" s="58">
        <f ca="1">IFERROR(IF($C$12="C",RTD("ice.xl",,"*H",EI42,$C$5,"D",$K42,,,1),RTD("ice.xl",,"*H",EI42,$C$5,"D",$K42,,,1)*(9/5)+$C$14),"-")</f>
        <v>72.085999999999999</v>
      </c>
      <c r="EK42" s="101">
        <f t="shared" si="158"/>
        <v>30</v>
      </c>
      <c r="EL42" s="101" t="str">
        <f t="shared" si="148"/>
        <v>KORD MR30!_12Z-GFS</v>
      </c>
      <c r="EM42" s="58">
        <f ca="1">IFERROR(IF($C$12="C",RTD("ice.xl",,"*H",EL42,$C$5,"D",$K42,,,1),RTD("ice.xl",,"*H",EL42,$C$5,"D",$K42,,,1)*(9/5)+$C$14),"-")</f>
        <v>75.811999999999998</v>
      </c>
      <c r="EN42" s="101">
        <f t="shared" si="149"/>
        <v>31</v>
      </c>
      <c r="EO42" s="101" t="str">
        <f t="shared" si="139"/>
        <v>KORD MR31!_12Z-GFS</v>
      </c>
      <c r="EP42" s="58">
        <f ca="1">IFERROR(IF($C$12="C",RTD("ice.xl",,"*H",EO42,$C$5,"D",$K42,,,1),RTD("ice.xl",,"*H",EO42,$C$5,"D",$K42,,,1)*(9/5)+$C$14),"-")</f>
        <v>76.099999999999994</v>
      </c>
      <c r="EQ42" s="101">
        <f t="shared" si="140"/>
        <v>32</v>
      </c>
      <c r="ER42" s="101" t="str">
        <f t="shared" si="130"/>
        <v>KORD MR32!_12Z-GFS</v>
      </c>
      <c r="ES42" s="58">
        <f ca="1">IFERROR(IF($C$12="C",RTD("ice.xl",,"*H",ER42,$C$5,"D",$K42,,,1),RTD("ice.xl",,"*H",ER42,$C$5,"D",$K42,,,1)*(9/5)+$C$14),"-")</f>
        <v>67.081999999999994</v>
      </c>
      <c r="ET42" s="101">
        <f t="shared" si="131"/>
        <v>33</v>
      </c>
      <c r="EU42" s="101" t="str">
        <f t="shared" si="121"/>
        <v>KORD MR33!_12Z-GFS</v>
      </c>
      <c r="EV42" s="58">
        <f ca="1">IFERROR(IF($C$12="C",RTD("ice.xl",,"*H",EU42,$C$5,"D",$K42,,,1),RTD("ice.xl",,"*H",EU42,$C$5,"D",$K42,,,1)*(9/5)+$C$14),"-")</f>
        <v>76.604000000000013</v>
      </c>
      <c r="EW42" s="101">
        <f t="shared" si="122"/>
        <v>34</v>
      </c>
      <c r="EX42" s="101" t="str">
        <f t="shared" si="113"/>
        <v>KORD MR34!_12Z-GFS</v>
      </c>
      <c r="EY42" s="58">
        <f ca="1">IFERROR(IF($C$12="C",RTD("ice.xl",,"*H",EX42,$C$5,"D",$K42,,,1),RTD("ice.xl",,"*H",EX42,$C$5,"D",$K42,,,1)*(9/5)+$C$14),"-")</f>
        <v>78.98</v>
      </c>
      <c r="EZ42" s="101">
        <f t="shared" si="114"/>
        <v>35</v>
      </c>
      <c r="FA42" s="101" t="str">
        <f t="shared" si="105"/>
        <v>KORD MR35!_12Z-GFS</v>
      </c>
      <c r="FB42" s="58">
        <f ca="1">IFERROR(IF($C$12="C",RTD("ice.xl",,"*H",FA42,$C$5,"D",$K42,,,1),RTD("ice.xl",,"*H",FA42,$C$5,"D",$K42,,,1)*(9/5)+$C$14),"-")</f>
        <v>73.183999999999997</v>
      </c>
      <c r="FC42" s="101">
        <f t="shared" si="106"/>
        <v>36</v>
      </c>
      <c r="FD42" s="101" t="str">
        <f t="shared" si="99"/>
        <v>KORD MR36!_12Z-GFS</v>
      </c>
      <c r="FE42" s="105">
        <f ca="1">IFERROR(IF($C$12="C",RTD("ice.xl",,"*H",FD42,$C$5,"D",$K42,,,1),RTD("ice.xl",,"*H",FD42,$C$5,"D",$K42,,,1)*(9/5)+$C$14),"-")</f>
        <v>74.551999999999992</v>
      </c>
      <c r="FH42" s="53">
        <f t="shared" si="235"/>
        <v>21</v>
      </c>
      <c r="FI42" s="53" t="str">
        <f t="shared" si="225"/>
        <v>KORD MR21!_18Z-GFS</v>
      </c>
      <c r="FJ42" s="108">
        <f ca="1">IFERROR(IF($C$12="C",RTD("ice.xl",,"*H",FI42,$C$5,"D",$K42,,,1),RTD("ice.xl",,"*H",FI42,$C$5,"D",$K42,,,1)*(9/5)+$C$14),"-")</f>
        <v>69.566000000000003</v>
      </c>
      <c r="FK42" s="101">
        <f t="shared" si="231"/>
        <v>22</v>
      </c>
      <c r="FL42" s="101" t="str">
        <f t="shared" si="218"/>
        <v>KORD MR22!_18Z-GFS</v>
      </c>
      <c r="FM42" s="58">
        <f ca="1">IFERROR(IF($C$12="C",RTD("ice.xl",,"*H",FL42,$C$5,"D",$K42,,,1),RTD("ice.xl",,"*H",FL42,$C$5,"D",$K42,,,1)*(9/5)+$C$14),"-")</f>
        <v>69.638000000000005</v>
      </c>
      <c r="FN42" s="101">
        <f t="shared" si="226"/>
        <v>23</v>
      </c>
      <c r="FO42" s="101" t="str">
        <f t="shared" si="213"/>
        <v>KORD MR23!_18Z-GFS</v>
      </c>
      <c r="FP42" s="58">
        <f ca="1">IFERROR(IF($C$12="C",RTD("ice.xl",,"*H",FO42,$C$5,"D",$K42,,,1),RTD("ice.xl",,"*H",FO42,$C$5,"D",$K42,,,1)*(9/5)+$C$14),"-")</f>
        <v>68.539999999999992</v>
      </c>
      <c r="FQ42" s="101">
        <f t="shared" si="214"/>
        <v>24</v>
      </c>
      <c r="FR42" s="101" t="str">
        <f t="shared" si="204"/>
        <v>KORD MR24!_18Z-GFS</v>
      </c>
      <c r="FS42" s="58">
        <f ca="1">IFERROR(IF($C$12="C",RTD("ice.xl",,"*H",FR42,$C$5,"D",$K42,,,1),RTD("ice.xl",,"*H",FR42,$C$5,"D",$K42,,,1)*(9/5)+$C$14),"-")</f>
        <v>67.658000000000001</v>
      </c>
      <c r="FT42" s="101">
        <f t="shared" si="205"/>
        <v>25</v>
      </c>
      <c r="FU42" s="101" t="str">
        <f t="shared" si="195"/>
        <v>KORD MR25!_18Z-GFS</v>
      </c>
      <c r="FV42" s="58">
        <f ca="1">IFERROR(IF($C$12="C",RTD("ice.xl",,"*H",FU42,$C$5,"D",$K42,,,1),RTD("ice.xl",,"*H",FU42,$C$5,"D",$K42,,,1)*(9/5)+$C$14),"-")</f>
        <v>67.891999999999996</v>
      </c>
      <c r="FW42" s="101">
        <f t="shared" si="196"/>
        <v>26</v>
      </c>
      <c r="FX42" s="101" t="str">
        <f t="shared" si="186"/>
        <v>KORD MR26!_18Z-GFS</v>
      </c>
      <c r="FY42" s="58">
        <f ca="1">IFERROR(IF($C$12="C",RTD("ice.xl",,"*H",FX42,$C$5,"D",$K42,,,1),RTD("ice.xl",,"*H",FX42,$C$5,"D",$K42,,,1)*(9/5)+$C$14),"-")</f>
        <v>66.524000000000001</v>
      </c>
      <c r="FZ42" s="101">
        <f t="shared" si="187"/>
        <v>27</v>
      </c>
      <c r="GA42" s="101" t="str">
        <f t="shared" si="177"/>
        <v>KORD MR27!_18Z-GFS</v>
      </c>
      <c r="GB42" s="58">
        <f ca="1">IFERROR(IF($C$12="C",RTD("ice.xl",,"*H",GA42,$C$5,"D",$K42,,,1),RTD("ice.xl",,"*H",GA42,$C$5,"D",$K42,,,1)*(9/5)+$C$14),"-")</f>
        <v>68.108000000000004</v>
      </c>
      <c r="GC42" s="101">
        <f t="shared" si="178"/>
        <v>28</v>
      </c>
      <c r="GD42" s="101" t="str">
        <f t="shared" si="168"/>
        <v>KORD MR28!_18Z-GFS</v>
      </c>
      <c r="GE42" s="58">
        <f ca="1">IFERROR(IF($C$12="C",RTD("ice.xl",,"*H",GD42,$C$5,"D",$K42,,,1),RTD("ice.xl",,"*H",GD42,$C$5,"D",$K42,,,1)*(9/5)+$C$14),"-")</f>
        <v>68.936000000000007</v>
      </c>
      <c r="GF42" s="101">
        <f t="shared" si="169"/>
        <v>29</v>
      </c>
      <c r="GG42" s="101" t="str">
        <f t="shared" si="159"/>
        <v>KORD MR29!_18Z-GFS</v>
      </c>
      <c r="GH42" s="58">
        <f ca="1">IFERROR(IF($C$12="C",RTD("ice.xl",,"*H",GG42,$C$5,"D",$K42,,,1),RTD("ice.xl",,"*H",GG42,$C$5,"D",$K42,,,1)*(9/5)+$C$14),"-")</f>
        <v>70.322000000000003</v>
      </c>
      <c r="GI42" s="101">
        <f t="shared" si="160"/>
        <v>30</v>
      </c>
      <c r="GJ42" s="101" t="str">
        <f t="shared" si="150"/>
        <v>KORD MR30!_18Z-GFS</v>
      </c>
      <c r="GK42" s="58">
        <f ca="1">IFERROR(IF($C$12="C",RTD("ice.xl",,"*H",GJ42,$C$5,"D",$K42,,,1),RTD("ice.xl",,"*H",GJ42,$C$5,"D",$K42,,,1)*(9/5)+$C$14),"-")</f>
        <v>71.725999999999999</v>
      </c>
      <c r="GL42" s="101">
        <f t="shared" si="151"/>
        <v>31</v>
      </c>
      <c r="GM42" s="101" t="str">
        <f t="shared" si="141"/>
        <v>KORD MR31!_18Z-GFS</v>
      </c>
      <c r="GN42" s="58">
        <f ca="1">IFERROR(IF($C$12="C",RTD("ice.xl",,"*H",GM42,$C$5,"D",$K42,,,1),RTD("ice.xl",,"*H",GM42,$C$5,"D",$K42,,,1)*(9/5)+$C$14),"-")</f>
        <v>77.396000000000001</v>
      </c>
      <c r="GO42" s="101">
        <f t="shared" si="142"/>
        <v>32</v>
      </c>
      <c r="GP42" s="101" t="str">
        <f t="shared" si="132"/>
        <v>KORD MR32!_18Z-GFS</v>
      </c>
      <c r="GQ42" s="58">
        <f ca="1">IFERROR(IF($C$12="C",RTD("ice.xl",,"*H",GP42,$C$5,"D",$K42,,,1),RTD("ice.xl",,"*H",GP42,$C$5,"D",$K42,,,1)*(9/5)+$C$14),"-")</f>
        <v>69.152000000000001</v>
      </c>
      <c r="GR42" s="101">
        <f t="shared" si="133"/>
        <v>33</v>
      </c>
      <c r="GS42" s="101" t="str">
        <f t="shared" si="123"/>
        <v>KORD MR33!_18Z-GFS</v>
      </c>
      <c r="GT42" s="58">
        <f ca="1">IFERROR(IF($C$12="C",RTD("ice.xl",,"*H",GS42,$C$5,"D",$K42,,,1),RTD("ice.xl",,"*H",GS42,$C$5,"D",$K42,,,1)*(9/5)+$C$14),"-")</f>
        <v>81.95</v>
      </c>
      <c r="GU42" s="101">
        <f t="shared" si="124"/>
        <v>34</v>
      </c>
      <c r="GV42" s="101" t="str">
        <f t="shared" si="115"/>
        <v>KORD MR34!_18Z-GFS</v>
      </c>
      <c r="GW42" s="58">
        <f ca="1">IFERROR(IF($C$12="C",RTD("ice.xl",,"*H",GV42,$C$5,"D",$K42,,,1),RTD("ice.xl",,"*H",GV42,$C$5,"D",$K42,,,1)*(9/5)+$C$14),"-")</f>
        <v>82.472000000000008</v>
      </c>
      <c r="GX42" s="101">
        <f t="shared" si="116"/>
        <v>35</v>
      </c>
      <c r="GY42" s="101" t="str">
        <f t="shared" si="107"/>
        <v>KORD MR35!_18Z-GFS</v>
      </c>
      <c r="GZ42" s="58">
        <f ca="1">IFERROR(IF($C$12="C",RTD("ice.xl",,"*H",GY42,$C$5,"D",$K42,,,1),RTD("ice.xl",,"*H",GY42,$C$5,"D",$K42,,,1)*(9/5)+$C$14),"-")</f>
        <v>78.89</v>
      </c>
      <c r="HA42" s="101">
        <f t="shared" si="108"/>
        <v>36</v>
      </c>
      <c r="HB42" s="101" t="str">
        <f t="shared" si="100"/>
        <v>KORD MR36!_18Z-GFS</v>
      </c>
      <c r="HC42" s="105">
        <f ca="1">IFERROR(IF($C$12="C",RTD("ice.xl",,"*H",HB42,$C$5,"D",$K42,,,1),RTD("ice.xl",,"*H",HB42,$C$5,"D",$K42,,,1)*(9/5)+$C$14),"-")</f>
        <v>84.488</v>
      </c>
    </row>
    <row r="43" spans="6:211" x14ac:dyDescent="0.35">
      <c r="F43" s="27">
        <v>22</v>
      </c>
      <c r="G43" s="27">
        <f t="shared" si="227"/>
        <v>1</v>
      </c>
      <c r="H43" s="131">
        <f ca="1">RTD("ice.xl", , "*H",$C$4,$L$4, "D",$K43, , , -1)</f>
        <v>23.229199999999999</v>
      </c>
      <c r="I43" s="18"/>
      <c r="J43" s="56"/>
      <c r="K43" s="163">
        <f t="shared" ca="1" si="95"/>
        <v>44770</v>
      </c>
      <c r="L43" s="356">
        <f t="shared" ca="1" si="96"/>
        <v>73.812559999999991</v>
      </c>
      <c r="N43" s="53">
        <f t="shared" si="232"/>
        <v>22</v>
      </c>
      <c r="O43" s="358" t="str">
        <f t="shared" si="219"/>
        <v>KORD MR22!_00Z-GFS</v>
      </c>
      <c r="P43" s="108">
        <f ca="1">IFERROR(IF($C$12="C",RTD("ice.xl",,"*H",O43,$C$5,"D",$K43,,,1),RTD("ice.xl",,"*H",O43,$C$5,"D",$K43,,,1)*(9/5)+$C$14),"-")</f>
        <v>73.652000000000001</v>
      </c>
      <c r="Q43" s="101">
        <f t="shared" si="228"/>
        <v>23</v>
      </c>
      <c r="R43" s="101" t="str">
        <f t="shared" si="215"/>
        <v>KORD MR23!_00Z-GFS</v>
      </c>
      <c r="S43" s="58">
        <f ca="1">IFERROR(IF($C$12="C",RTD("ice.xl",,"*H",R43,$C$5,"D",$K43,,,1),RTD("ice.xl",,"*H",R43,$C$5,"D",$K43,,,1)*(9/5)+$C$14),"-")</f>
        <v>73.903999999999996</v>
      </c>
      <c r="T43" s="101">
        <f t="shared" si="220"/>
        <v>24</v>
      </c>
      <c r="U43" s="101" t="str">
        <f t="shared" si="207"/>
        <v>KORD MR24!_00Z-GFS</v>
      </c>
      <c r="V43" s="58">
        <f ca="1">IFERROR(IF($C$12="C",RTD("ice.xl",,"*H",U43,$C$5,"D",$K43,,,1),RTD("ice.xl",,"*H",U43,$C$5,"D",$K43,,,1)*(9/5)+$C$14),"-")</f>
        <v>71.78</v>
      </c>
      <c r="W43" s="101">
        <f t="shared" si="208"/>
        <v>25</v>
      </c>
      <c r="X43" s="101" t="str">
        <f t="shared" si="198"/>
        <v>KORD MR25!_00Z-GFS</v>
      </c>
      <c r="Y43" s="58">
        <f ca="1">IFERROR(IF($C$12="C",RTD("ice.xl",,"*H",X43,$C$5,"D",$K43,,,1),RTD("ice.xl",,"*H",X43,$C$5,"D",$K43,,,1)*(9/5)+$C$14),"-")</f>
        <v>72.896000000000001</v>
      </c>
      <c r="Z43" s="101">
        <f t="shared" si="199"/>
        <v>26</v>
      </c>
      <c r="AA43" s="101" t="str">
        <f t="shared" si="189"/>
        <v>KORD MR26!_00Z-GFS</v>
      </c>
      <c r="AB43" s="58">
        <f ca="1">IFERROR(IF($C$12="C",RTD("ice.xl",,"*H",AA43,$C$5,"D",$K43,,,1),RTD("ice.xl",,"*H",AA43,$C$5,"D",$K43,,,1)*(9/5)+$C$14),"-")</f>
        <v>70.394000000000005</v>
      </c>
      <c r="AC43" s="101">
        <f t="shared" si="190"/>
        <v>27</v>
      </c>
      <c r="AD43" s="101" t="str">
        <f t="shared" si="180"/>
        <v>KORD MR27!_00Z-GFS</v>
      </c>
      <c r="AE43" s="58">
        <f ca="1">IFERROR(IF($C$12="C",RTD("ice.xl",,"*H",AD43,$C$5,"D",$K43,,,1),RTD("ice.xl",,"*H",AD43,$C$5,"D",$K43,,,1)*(9/5)+$C$14),"-")</f>
        <v>70.304000000000002</v>
      </c>
      <c r="AF43" s="101">
        <f t="shared" si="181"/>
        <v>28</v>
      </c>
      <c r="AG43" s="101" t="str">
        <f t="shared" si="171"/>
        <v>KORD MR28!_00Z-GFS</v>
      </c>
      <c r="AH43" s="58">
        <f ca="1">IFERROR(IF($C$12="C",RTD("ice.xl",,"*H",AG43,$C$5,"D",$K43,,,1),RTD("ice.xl",,"*H",AG43,$C$5,"D",$K43,,,1)*(9/5)+$C$14),"-")</f>
        <v>71.204000000000008</v>
      </c>
      <c r="AI43" s="101">
        <f t="shared" si="172"/>
        <v>29</v>
      </c>
      <c r="AJ43" s="101" t="str">
        <f t="shared" si="162"/>
        <v>KORD MR29!_00Z-GFS</v>
      </c>
      <c r="AK43" s="58">
        <f ca="1">IFERROR(IF($C$12="C",RTD("ice.xl",,"*H",AJ43,$C$5,"D",$K43,,,1),RTD("ice.xl",,"*H",AJ43,$C$5,"D",$K43,,,1)*(9/5)+$C$14),"-")</f>
        <v>73.903999999999996</v>
      </c>
      <c r="AL43" s="101">
        <f t="shared" si="163"/>
        <v>30</v>
      </c>
      <c r="AM43" s="101" t="str">
        <f t="shared" si="153"/>
        <v>KORD MR30!_00Z-GFS</v>
      </c>
      <c r="AN43" s="58">
        <f ca="1">IFERROR(IF($C$12="C",RTD("ice.xl",,"*H",AM43,$C$5,"D",$K43,,,1),RTD("ice.xl",,"*H",AM43,$C$5,"D",$K43,,,1)*(9/5)+$C$14),"-")</f>
        <v>73.813999999999993</v>
      </c>
      <c r="AO43" s="101">
        <f t="shared" si="154"/>
        <v>31</v>
      </c>
      <c r="AP43" s="101" t="str">
        <f t="shared" si="144"/>
        <v>KORD MR31!_00Z-GFS</v>
      </c>
      <c r="AQ43" s="58">
        <f ca="1">IFERROR(IF($C$12="C",RTD("ice.xl",,"*H",AP43,$C$5,"D",$K43,,,1),RTD("ice.xl",,"*H",AP43,$C$5,"D",$K43,,,1)*(9/5)+$C$14),"-")</f>
        <v>76.207999999999998</v>
      </c>
      <c r="AR43" s="101">
        <f t="shared" si="145"/>
        <v>32</v>
      </c>
      <c r="AS43" s="101" t="str">
        <f t="shared" si="135"/>
        <v>KORD MR32!_00Z-GFS</v>
      </c>
      <c r="AT43" s="58">
        <f ca="1">IFERROR(IF($C$12="C",RTD("ice.xl",,"*H",AS43,$C$5,"D",$K43,,,1),RTD("ice.xl",,"*H",AS43,$C$5,"D",$K43,,,1)*(9/5)+$C$14),"-")</f>
        <v>75.956000000000003</v>
      </c>
      <c r="AU43" s="101">
        <f t="shared" si="136"/>
        <v>33</v>
      </c>
      <c r="AV43" s="101" t="str">
        <f t="shared" si="126"/>
        <v>KORD MR33!_00Z-GFS</v>
      </c>
      <c r="AW43" s="58">
        <f ca="1">IFERROR(IF($C$12="C",RTD("ice.xl",,"*H",AV43,$C$5,"D",$K43,,,1),RTD("ice.xl",,"*H",AV43,$C$5,"D",$K43,,,1)*(9/5)+$C$14),"-")</f>
        <v>71.924000000000007</v>
      </c>
      <c r="AX43" s="101">
        <f t="shared" si="127"/>
        <v>34</v>
      </c>
      <c r="AY43" s="101" t="str">
        <f t="shared" si="117"/>
        <v>KORD MR34!_00Z-GFS</v>
      </c>
      <c r="AZ43" s="58">
        <f ca="1">IFERROR(IF($C$12="C",RTD("ice.xl",,"*H",AY43,$C$5,"D",$K43,,,1),RTD("ice.xl",,"*H",AY43,$C$5,"D",$K43,,,1)*(9/5)+$C$14),"-")</f>
        <v>82.183999999999997</v>
      </c>
      <c r="BA43" s="101">
        <f t="shared" si="118"/>
        <v>35</v>
      </c>
      <c r="BB43" s="101" t="str">
        <f t="shared" si="109"/>
        <v>KORD MR35!_00Z-GFS</v>
      </c>
      <c r="BC43" s="58">
        <f ca="1">IFERROR(IF($C$12="C",RTD("ice.xl",,"*H",BB43,$C$5,"D",$K43,,,1),RTD("ice.xl",,"*H",BB43,$C$5,"D",$K43,,,1)*(9/5)+$C$14),"-")</f>
        <v>81.931999999999988</v>
      </c>
      <c r="BD43" s="101">
        <f t="shared" si="110"/>
        <v>36</v>
      </c>
      <c r="BE43" s="101" t="str">
        <f t="shared" si="101"/>
        <v>KORD MR36!_00Z-GFS</v>
      </c>
      <c r="BF43" s="58">
        <f ca="1">IFERROR(IF($C$12="C",RTD("ice.xl",,"*H",BE43,$C$5,"D",$K43,,,1),RTD("ice.xl",,"*H",BE43,$C$5,"D",$K43,,,1)*(9/5)+$C$14),"-")</f>
        <v>75.092000000000013</v>
      </c>
      <c r="BG43" s="101">
        <f t="shared" si="102"/>
        <v>37</v>
      </c>
      <c r="BH43" s="101" t="str">
        <f t="shared" si="97"/>
        <v>KORD MR37!_00Z-GFS</v>
      </c>
      <c r="BI43" s="105">
        <f ca="1">IFERROR(IF($C$12="C",RTD("ice.xl",,"*H",BH43,$C$5,"D",$K43,,,1),RTD("ice.xl",,"*H",BH43,$C$5,"D",$K43,,,1)*(9/5)+$C$14),"-")</f>
        <v>70.412000000000006</v>
      </c>
      <c r="BL43" s="53">
        <f t="shared" si="233"/>
        <v>22</v>
      </c>
      <c r="BM43" s="53" t="str">
        <f t="shared" si="221"/>
        <v>KORD MR22!_06Z-GFS</v>
      </c>
      <c r="BN43" s="108">
        <f ca="1">IFERROR(IF($C$12="C",RTD("ice.xl",,"*H",BM43,$C$5,"D",$K43,,,1),RTD("ice.xl",,"*H",BM43,$C$5,"D",$K43,,,1)*(9/5)+$C$14),"-")</f>
        <v>72.5</v>
      </c>
      <c r="BO43" s="101">
        <f t="shared" si="229"/>
        <v>23</v>
      </c>
      <c r="BP43" s="101" t="str">
        <f t="shared" si="216"/>
        <v>KORD MR23!_06Z-GFS</v>
      </c>
      <c r="BQ43" s="58">
        <f ca="1">IFERROR(IF($C$12="C",RTD("ice.xl",,"*H",BP43,$C$5,"D",$K43,,,1),RTD("ice.xl",,"*H",BP43,$C$5,"D",$K43,,,1)*(9/5)+$C$14),"-")</f>
        <v>73.616</v>
      </c>
      <c r="BR43" s="101">
        <f t="shared" si="222"/>
        <v>24</v>
      </c>
      <c r="BS43" s="101" t="str">
        <f t="shared" si="209"/>
        <v>KORD MR24!_06Z-GFS</v>
      </c>
      <c r="BT43" s="58">
        <f ca="1">IFERROR(IF($C$12="C",RTD("ice.xl",,"*H",BS43,$C$5,"D",$K43,,,1),RTD("ice.xl",,"*H",BS43,$C$5,"D",$K43,,,1)*(9/5)+$C$14),"-")</f>
        <v>73.183999999999997</v>
      </c>
      <c r="BU43" s="101">
        <f t="shared" si="210"/>
        <v>25</v>
      </c>
      <c r="BV43" s="101" t="str">
        <f t="shared" si="200"/>
        <v>KORD MR25!_06Z-GFS</v>
      </c>
      <c r="BW43" s="58">
        <f ca="1">IFERROR(IF($C$12="C",RTD("ice.xl",,"*H",BV43,$C$5,"D",$K43,,,1),RTD("ice.xl",,"*H",BV43,$C$5,"D",$K43,,,1)*(9/5)+$C$14),"-")</f>
        <v>71.42</v>
      </c>
      <c r="BX43" s="101">
        <f t="shared" si="201"/>
        <v>26</v>
      </c>
      <c r="BY43" s="101" t="str">
        <f t="shared" si="191"/>
        <v>KORD MR26!_06Z-GFS</v>
      </c>
      <c r="BZ43" s="58">
        <f ca="1">IFERROR(IF($C$12="C",RTD("ice.xl",,"*H",BY43,$C$5,"D",$K43,,,1),RTD("ice.xl",,"*H",BY43,$C$5,"D",$K43,,,1)*(9/5)+$C$14),"-")</f>
        <v>73.957999999999998</v>
      </c>
      <c r="CA43" s="101">
        <f t="shared" si="192"/>
        <v>27</v>
      </c>
      <c r="CB43" s="101" t="str">
        <f t="shared" si="182"/>
        <v>KORD MR27!_06Z-GFS</v>
      </c>
      <c r="CC43" s="58">
        <f ca="1">IFERROR(IF($C$12="C",RTD("ice.xl",,"*H",CB43,$C$5,"D",$K43,,,1),RTD("ice.xl",,"*H",CB43,$C$5,"D",$K43,,,1)*(9/5)+$C$14),"-")</f>
        <v>72.608000000000004</v>
      </c>
      <c r="CD43" s="101">
        <f t="shared" si="183"/>
        <v>28</v>
      </c>
      <c r="CE43" s="101" t="str">
        <f t="shared" si="173"/>
        <v>KORD MR28!_06Z-GFS</v>
      </c>
      <c r="CF43" s="58">
        <f ca="1">IFERROR(IF($C$12="C",RTD("ice.xl",,"*H",CE43,$C$5,"D",$K43,,,1),RTD("ice.xl",,"*H",CE43,$C$5,"D",$K43,,,1)*(9/5)+$C$14),"-")</f>
        <v>73.957999999999998</v>
      </c>
      <c r="CG43" s="101">
        <f t="shared" si="174"/>
        <v>29</v>
      </c>
      <c r="CH43" s="101" t="str">
        <f t="shared" si="164"/>
        <v>KORD MR29!_06Z-GFS</v>
      </c>
      <c r="CI43" s="58">
        <f ca="1">IFERROR(IF($C$12="C",RTD("ice.xl",,"*H",CH43,$C$5,"D",$K43,,,1),RTD("ice.xl",,"*H",CH43,$C$5,"D",$K43,,,1)*(9/5)+$C$14),"-")</f>
        <v>74.156000000000006</v>
      </c>
      <c r="CJ43" s="101">
        <f t="shared" si="165"/>
        <v>30</v>
      </c>
      <c r="CK43" s="101" t="str">
        <f t="shared" si="155"/>
        <v>KORD MR30!_06Z-GFS</v>
      </c>
      <c r="CL43" s="58">
        <f ca="1">IFERROR(IF($C$12="C",RTD("ice.xl",,"*H",CK43,$C$5,"D",$K43,,,1),RTD("ice.xl",,"*H",CK43,$C$5,"D",$K43,,,1)*(9/5)+$C$14),"-")</f>
        <v>70.861999999999995</v>
      </c>
      <c r="CM43" s="101">
        <f t="shared" si="156"/>
        <v>31</v>
      </c>
      <c r="CN43" s="101" t="str">
        <f t="shared" si="146"/>
        <v>KORD MR31!_06Z-GFS</v>
      </c>
      <c r="CO43" s="58">
        <f ca="1">IFERROR(IF($C$12="C",RTD("ice.xl",,"*H",CN43,$C$5,"D",$K43,,,1),RTD("ice.xl",,"*H",CN43,$C$5,"D",$K43,,,1)*(9/5)+$C$14),"-")</f>
        <v>88.286000000000001</v>
      </c>
      <c r="CP43" s="101">
        <f t="shared" si="147"/>
        <v>32</v>
      </c>
      <c r="CQ43" s="101" t="str">
        <f t="shared" si="137"/>
        <v>KORD MR32!_06Z-GFS</v>
      </c>
      <c r="CR43" s="58">
        <f ca="1">IFERROR(IF($C$12="C",RTD("ice.xl",,"*H",CQ43,$C$5,"D",$K43,,,1),RTD("ice.xl",,"*H",CQ43,$C$5,"D",$K43,,,1)*(9/5)+$C$14),"-")</f>
        <v>83.516000000000005</v>
      </c>
      <c r="CS43" s="101">
        <f t="shared" si="138"/>
        <v>33</v>
      </c>
      <c r="CT43" s="101" t="str">
        <f t="shared" si="128"/>
        <v>KORD MR33!_06Z-GFS</v>
      </c>
      <c r="CU43" s="58">
        <f ca="1">IFERROR(IF($C$12="C",RTD("ice.xl",,"*H",CT43,$C$5,"D",$K43,,,1),RTD("ice.xl",,"*H",CT43,$C$5,"D",$K43,,,1)*(9/5)+$C$14),"-")</f>
        <v>81.301999999999992</v>
      </c>
      <c r="CV43" s="101">
        <f t="shared" si="129"/>
        <v>34</v>
      </c>
      <c r="CW43" s="101" t="str">
        <f t="shared" si="119"/>
        <v>KORD MR34!_06Z-GFS</v>
      </c>
      <c r="CX43" s="58">
        <f ca="1">IFERROR(IF($C$12="C",RTD("ice.xl",,"*H",CW43,$C$5,"D",$K43,,,1),RTD("ice.xl",,"*H",CW43,$C$5,"D",$K43,,,1)*(9/5)+$C$14),"-")</f>
        <v>75.038000000000011</v>
      </c>
      <c r="CY43" s="101">
        <f t="shared" si="120"/>
        <v>35</v>
      </c>
      <c r="CZ43" s="101" t="str">
        <f t="shared" si="111"/>
        <v>KORD MR35!_06Z-GFS</v>
      </c>
      <c r="DA43" s="58">
        <f ca="1">IFERROR(IF($C$12="C",RTD("ice.xl",,"*H",CZ43,$C$5,"D",$K43,,,1),RTD("ice.xl",,"*H",CZ43,$C$5,"D",$K43,,,1)*(9/5)+$C$14),"-")</f>
        <v>69.76400000000001</v>
      </c>
      <c r="DB43" s="101">
        <f t="shared" si="112"/>
        <v>36</v>
      </c>
      <c r="DC43" s="101" t="str">
        <f t="shared" si="103"/>
        <v>KORD MR36!_06Z-GFS</v>
      </c>
      <c r="DD43" s="58">
        <f ca="1">IFERROR(IF($C$12="C",RTD("ice.xl",,"*H",DC43,$C$5,"D",$K43,,,1),RTD("ice.xl",,"*H",DC43,$C$5,"D",$K43,,,1)*(9/5)+$C$14),"-")</f>
        <v>85.1</v>
      </c>
      <c r="DE43" s="101">
        <f t="shared" si="104"/>
        <v>37</v>
      </c>
      <c r="DF43" s="101" t="str">
        <f t="shared" si="98"/>
        <v>KORD MR37!_06Z-GFS</v>
      </c>
      <c r="DG43" s="105">
        <f ca="1">IFERROR(IF($C$12="C",RTD("ice.xl",,"*H",DF43,$C$5,"D",$K43,,,1),RTD("ice.xl",,"*H",DF43,$C$5,"D",$K43,,,1)*(9/5)+$C$14),"-")</f>
        <v>76.442000000000007</v>
      </c>
      <c r="DJ43" s="53">
        <f t="shared" si="234"/>
        <v>22</v>
      </c>
      <c r="DK43" s="53" t="str">
        <f t="shared" si="223"/>
        <v>KORD MR22!_12Z-GFS</v>
      </c>
      <c r="DL43" s="108">
        <f ca="1">IFERROR(IF($C$12="C",RTD("ice.xl",,"*H",DK43,$C$5,"D",$K43,,,1),RTD("ice.xl",,"*H",DK43,$C$5,"D",$K43,,,1)*(9/5)+$C$14),"-")</f>
        <v>72.463999999999999</v>
      </c>
      <c r="DM43" s="101">
        <f t="shared" si="230"/>
        <v>23</v>
      </c>
      <c r="DN43" s="101" t="str">
        <f t="shared" si="217"/>
        <v>KORD MR23!_12Z-GFS</v>
      </c>
      <c r="DO43" s="58">
        <f ca="1">IFERROR(IF($C$12="C",RTD("ice.xl",,"*H",DN43,$C$5,"D",$K43,,,1),RTD("ice.xl",,"*H",DN43,$C$5,"D",$K43,,,1)*(9/5)+$C$14),"-")</f>
        <v>74.372</v>
      </c>
      <c r="DP43" s="101">
        <f t="shared" si="224"/>
        <v>24</v>
      </c>
      <c r="DQ43" s="101" t="str">
        <f t="shared" si="211"/>
        <v>KORD MR24!_12Z-GFS</v>
      </c>
      <c r="DR43" s="58">
        <f ca="1">IFERROR(IF($C$12="C",RTD("ice.xl",,"*H",DQ43,$C$5,"D",$K43,,,1),RTD("ice.xl",,"*H",DQ43,$C$5,"D",$K43,,,1)*(9/5)+$C$14),"-")</f>
        <v>71.384</v>
      </c>
      <c r="DS43" s="101">
        <f t="shared" si="212"/>
        <v>25</v>
      </c>
      <c r="DT43" s="101" t="str">
        <f t="shared" si="202"/>
        <v>KORD MR25!_12Z-GFS</v>
      </c>
      <c r="DU43" s="58">
        <f ca="1">IFERROR(IF($C$12="C",RTD("ice.xl",,"*H",DT43,$C$5,"D",$K43,,,1),RTD("ice.xl",,"*H",DT43,$C$5,"D",$K43,,,1)*(9/5)+$C$14),"-")</f>
        <v>72.24799999999999</v>
      </c>
      <c r="DV43" s="101">
        <f t="shared" si="203"/>
        <v>26</v>
      </c>
      <c r="DW43" s="101" t="str">
        <f t="shared" si="193"/>
        <v>KORD MR26!_12Z-GFS</v>
      </c>
      <c r="DX43" s="58">
        <f ca="1">IFERROR(IF($C$12="C",RTD("ice.xl",,"*H",DW43,$C$5,"D",$K43,,,1),RTD("ice.xl",,"*H",DW43,$C$5,"D",$K43,,,1)*(9/5)+$C$14),"-")</f>
        <v>71.492000000000004</v>
      </c>
      <c r="DY43" s="101">
        <f t="shared" si="194"/>
        <v>27</v>
      </c>
      <c r="DZ43" s="101" t="str">
        <f t="shared" si="184"/>
        <v>KORD MR27!_12Z-GFS</v>
      </c>
      <c r="EA43" s="58">
        <f ca="1">IFERROR(IF($C$12="C",RTD("ice.xl",,"*H",DZ43,$C$5,"D",$K43,,,1),RTD("ice.xl",,"*H",DZ43,$C$5,"D",$K43,,,1)*(9/5)+$C$14),"-")</f>
        <v>71.906000000000006</v>
      </c>
      <c r="EB43" s="101">
        <f t="shared" si="185"/>
        <v>28</v>
      </c>
      <c r="EC43" s="101" t="str">
        <f t="shared" si="175"/>
        <v>KORD MR28!_12Z-GFS</v>
      </c>
      <c r="ED43" s="58">
        <f ca="1">IFERROR(IF($C$12="C",RTD("ice.xl",,"*H",EC43,$C$5,"D",$K43,,,1),RTD("ice.xl",,"*H",EC43,$C$5,"D",$K43,,,1)*(9/5)+$C$14),"-")</f>
        <v>73.328000000000003</v>
      </c>
      <c r="EE43" s="101">
        <f t="shared" si="176"/>
        <v>29</v>
      </c>
      <c r="EF43" s="101" t="str">
        <f t="shared" si="166"/>
        <v>KORD MR29!_12Z-GFS</v>
      </c>
      <c r="EG43" s="58">
        <f ca="1">IFERROR(IF($C$12="C",RTD("ice.xl",,"*H",EF43,$C$5,"D",$K43,,,1),RTD("ice.xl",,"*H",EF43,$C$5,"D",$K43,,,1)*(9/5)+$C$14),"-")</f>
        <v>72.914000000000001</v>
      </c>
      <c r="EH43" s="101">
        <f t="shared" si="167"/>
        <v>30</v>
      </c>
      <c r="EI43" s="101" t="str">
        <f t="shared" si="157"/>
        <v>KORD MR30!_12Z-GFS</v>
      </c>
      <c r="EJ43" s="58">
        <f ca="1">IFERROR(IF($C$12="C",RTD("ice.xl",,"*H",EI43,$C$5,"D",$K43,,,1),RTD("ice.xl",,"*H",EI43,$C$5,"D",$K43,,,1)*(9/5)+$C$14),"-")</f>
        <v>74.48</v>
      </c>
      <c r="EK43" s="101">
        <f t="shared" si="158"/>
        <v>31</v>
      </c>
      <c r="EL43" s="101" t="str">
        <f t="shared" si="148"/>
        <v>KORD MR31!_12Z-GFS</v>
      </c>
      <c r="EM43" s="58">
        <f ca="1">IFERROR(IF($C$12="C",RTD("ice.xl",,"*H",EL43,$C$5,"D",$K43,,,1),RTD("ice.xl",,"*H",EL43,$C$5,"D",$K43,,,1)*(9/5)+$C$14),"-")</f>
        <v>78.403999999999996</v>
      </c>
      <c r="EN43" s="101">
        <f t="shared" si="149"/>
        <v>32</v>
      </c>
      <c r="EO43" s="101" t="str">
        <f t="shared" si="139"/>
        <v>KORD MR32!_12Z-GFS</v>
      </c>
      <c r="EP43" s="58">
        <f ca="1">IFERROR(IF($C$12="C",RTD("ice.xl",,"*H",EO43,$C$5,"D",$K43,,,1),RTD("ice.xl",,"*H",EO43,$C$5,"D",$K43,,,1)*(9/5)+$C$14),"-")</f>
        <v>76.171999999999997</v>
      </c>
      <c r="EQ43" s="101">
        <f t="shared" si="140"/>
        <v>33</v>
      </c>
      <c r="ER43" s="101" t="str">
        <f t="shared" si="130"/>
        <v>KORD MR33!_12Z-GFS</v>
      </c>
      <c r="ES43" s="58">
        <f ca="1">IFERROR(IF($C$12="C",RTD("ice.xl",,"*H",ER43,$C$5,"D",$K43,,,1),RTD("ice.xl",,"*H",ER43,$C$5,"D",$K43,,,1)*(9/5)+$C$14),"-")</f>
        <v>73.652000000000001</v>
      </c>
      <c r="ET43" s="101">
        <f t="shared" si="131"/>
        <v>34</v>
      </c>
      <c r="EU43" s="101" t="str">
        <f t="shared" si="121"/>
        <v>KORD MR34!_12Z-GFS</v>
      </c>
      <c r="EV43" s="58">
        <f ca="1">IFERROR(IF($C$12="C",RTD("ice.xl",,"*H",EU43,$C$5,"D",$K43,,,1),RTD("ice.xl",,"*H",EU43,$C$5,"D",$K43,,,1)*(9/5)+$C$14),"-")</f>
        <v>94.207999999999998</v>
      </c>
      <c r="EW43" s="101">
        <f t="shared" si="122"/>
        <v>35</v>
      </c>
      <c r="EX43" s="101" t="str">
        <f t="shared" si="113"/>
        <v>KORD MR35!_12Z-GFS</v>
      </c>
      <c r="EY43" s="58">
        <f ca="1">IFERROR(IF($C$12="C",RTD("ice.xl",,"*H",EX43,$C$5,"D",$K43,,,1),RTD("ice.xl",,"*H",EX43,$C$5,"D",$K43,,,1)*(9/5)+$C$14),"-")</f>
        <v>82.364000000000004</v>
      </c>
      <c r="EZ43" s="101">
        <f t="shared" si="114"/>
        <v>36</v>
      </c>
      <c r="FA43" s="101" t="str">
        <f t="shared" si="105"/>
        <v>KORD MR36!_12Z-GFS</v>
      </c>
      <c r="FB43" s="58">
        <f ca="1">IFERROR(IF($C$12="C",RTD("ice.xl",,"*H",FA43,$C$5,"D",$K43,,,1),RTD("ice.xl",,"*H",FA43,$C$5,"D",$K43,,,1)*(9/5)+$C$14),"-")</f>
        <v>76.063999999999993</v>
      </c>
      <c r="FC43" s="101">
        <f t="shared" si="106"/>
        <v>37</v>
      </c>
      <c r="FD43" s="101" t="str">
        <f t="shared" si="99"/>
        <v>KORD MR37!_12Z-GFS</v>
      </c>
      <c r="FE43" s="105">
        <f ca="1">IFERROR(IF($C$12="C",RTD("ice.xl",,"*H",FD43,$C$5,"D",$K43,,,1),RTD("ice.xl",,"*H",FD43,$C$5,"D",$K43,,,1)*(9/5)+$C$14),"-")</f>
        <v>88.268000000000001</v>
      </c>
      <c r="FH43" s="53">
        <f t="shared" si="235"/>
        <v>22</v>
      </c>
      <c r="FI43" s="53" t="str">
        <f t="shared" si="225"/>
        <v>KORD MR22!_18Z-GFS</v>
      </c>
      <c r="FJ43" s="108">
        <f ca="1">IFERROR(IF($C$12="C",RTD("ice.xl",,"*H",FI43,$C$5,"D",$K43,,,1),RTD("ice.xl",,"*H",FI43,$C$5,"D",$K43,,,1)*(9/5)+$C$14),"-")</f>
        <v>73.543999999999997</v>
      </c>
      <c r="FK43" s="101">
        <f t="shared" si="231"/>
        <v>23</v>
      </c>
      <c r="FL43" s="101" t="str">
        <f t="shared" si="218"/>
        <v>KORD MR23!_18Z-GFS</v>
      </c>
      <c r="FM43" s="58">
        <f ca="1">IFERROR(IF($C$12="C",RTD("ice.xl",,"*H",FL43,$C$5,"D",$K43,,,1),RTD("ice.xl",,"*H",FL43,$C$5,"D",$K43,,,1)*(9/5)+$C$14),"-")</f>
        <v>72.806000000000012</v>
      </c>
      <c r="FN43" s="101">
        <f t="shared" si="226"/>
        <v>24</v>
      </c>
      <c r="FO43" s="101" t="str">
        <f t="shared" si="213"/>
        <v>KORD MR24!_18Z-GFS</v>
      </c>
      <c r="FP43" s="58">
        <f ca="1">IFERROR(IF($C$12="C",RTD("ice.xl",,"*H",FO43,$C$5,"D",$K43,,,1),RTD("ice.xl",,"*H",FO43,$C$5,"D",$K43,,,1)*(9/5)+$C$14),"-")</f>
        <v>71.204000000000008</v>
      </c>
      <c r="FQ43" s="101">
        <f t="shared" si="214"/>
        <v>25</v>
      </c>
      <c r="FR43" s="101" t="str">
        <f t="shared" si="204"/>
        <v>KORD MR25!_18Z-GFS</v>
      </c>
      <c r="FS43" s="58">
        <f ca="1">IFERROR(IF($C$12="C",RTD("ice.xl",,"*H",FR43,$C$5,"D",$K43,,,1),RTD("ice.xl",,"*H",FR43,$C$5,"D",$K43,,,1)*(9/5)+$C$14),"-")</f>
        <v>71.744</v>
      </c>
      <c r="FT43" s="101">
        <f t="shared" si="205"/>
        <v>26</v>
      </c>
      <c r="FU43" s="101" t="str">
        <f t="shared" si="195"/>
        <v>KORD MR26!_18Z-GFS</v>
      </c>
      <c r="FV43" s="58">
        <f ca="1">IFERROR(IF($C$12="C",RTD("ice.xl",,"*H",FU43,$C$5,"D",$K43,,,1),RTD("ice.xl",,"*H",FU43,$C$5,"D",$K43,,,1)*(9/5)+$C$14),"-")</f>
        <v>70.195999999999998</v>
      </c>
      <c r="FW43" s="101">
        <f t="shared" si="196"/>
        <v>27</v>
      </c>
      <c r="FX43" s="101" t="str">
        <f t="shared" si="186"/>
        <v>KORD MR27!_18Z-GFS</v>
      </c>
      <c r="FY43" s="58">
        <f ca="1">IFERROR(IF($C$12="C",RTD("ice.xl",,"*H",FX43,$C$5,"D",$K43,,,1),RTD("ice.xl",,"*H",FX43,$C$5,"D",$K43,,,1)*(9/5)+$C$14),"-")</f>
        <v>72.644000000000005</v>
      </c>
      <c r="FZ43" s="101">
        <f t="shared" si="187"/>
        <v>28</v>
      </c>
      <c r="GA43" s="101" t="str">
        <f t="shared" si="177"/>
        <v>KORD MR28!_18Z-GFS</v>
      </c>
      <c r="GB43" s="58">
        <f ca="1">IFERROR(IF($C$12="C",RTD("ice.xl",,"*H",GA43,$C$5,"D",$K43,,,1),RTD("ice.xl",,"*H",GA43,$C$5,"D",$K43,,,1)*(9/5)+$C$14),"-")</f>
        <v>69.692000000000007</v>
      </c>
      <c r="GC43" s="101">
        <f t="shared" si="178"/>
        <v>29</v>
      </c>
      <c r="GD43" s="101" t="str">
        <f t="shared" si="168"/>
        <v>KORD MR29!_18Z-GFS</v>
      </c>
      <c r="GE43" s="58">
        <f ca="1">IFERROR(IF($C$12="C",RTD("ice.xl",,"*H",GD43,$C$5,"D",$K43,,,1),RTD("ice.xl",,"*H",GD43,$C$5,"D",$K43,,,1)*(9/5)+$C$14),"-")</f>
        <v>74.912000000000006</v>
      </c>
      <c r="GF43" s="101">
        <f t="shared" si="169"/>
        <v>30</v>
      </c>
      <c r="GG43" s="101" t="str">
        <f t="shared" si="159"/>
        <v>KORD MR30!_18Z-GFS</v>
      </c>
      <c r="GH43" s="58">
        <f ca="1">IFERROR(IF($C$12="C",RTD("ice.xl",,"*H",GG43,$C$5,"D",$K43,,,1),RTD("ice.xl",,"*H",GG43,$C$5,"D",$K43,,,1)*(9/5)+$C$14),"-")</f>
        <v>74.66</v>
      </c>
      <c r="GI43" s="101">
        <f t="shared" si="160"/>
        <v>31</v>
      </c>
      <c r="GJ43" s="101" t="str">
        <f t="shared" si="150"/>
        <v>KORD MR31!_18Z-GFS</v>
      </c>
      <c r="GK43" s="58">
        <f ca="1">IFERROR(IF($C$12="C",RTD("ice.xl",,"*H",GJ43,$C$5,"D",$K43,,,1),RTD("ice.xl",,"*H",GJ43,$C$5,"D",$K43,,,1)*(9/5)+$C$14),"-")</f>
        <v>78.89</v>
      </c>
      <c r="GL43" s="101">
        <f t="shared" si="151"/>
        <v>32</v>
      </c>
      <c r="GM43" s="101" t="str">
        <f t="shared" si="141"/>
        <v>KORD MR32!_18Z-GFS</v>
      </c>
      <c r="GN43" s="58">
        <f ca="1">IFERROR(IF($C$12="C",RTD("ice.xl",,"*H",GM43,$C$5,"D",$K43,,,1),RTD("ice.xl",,"*H",GM43,$C$5,"D",$K43,,,1)*(9/5)+$C$14),"-")</f>
        <v>76.28</v>
      </c>
      <c r="GO43" s="101">
        <f t="shared" si="142"/>
        <v>33</v>
      </c>
      <c r="GP43" s="101" t="str">
        <f t="shared" si="132"/>
        <v>KORD MR33!_18Z-GFS</v>
      </c>
      <c r="GQ43" s="58">
        <f ca="1">IFERROR(IF($C$12="C",RTD("ice.xl",,"*H",GP43,$C$5,"D",$K43,,,1),RTD("ice.xl",,"*H",GP43,$C$5,"D",$K43,,,1)*(9/5)+$C$14),"-")</f>
        <v>79.915999999999997</v>
      </c>
      <c r="GR43" s="101">
        <f t="shared" si="133"/>
        <v>34</v>
      </c>
      <c r="GS43" s="101" t="str">
        <f t="shared" si="123"/>
        <v>KORD MR34!_18Z-GFS</v>
      </c>
      <c r="GT43" s="58">
        <f ca="1">IFERROR(IF($C$12="C",RTD("ice.xl",,"*H",GS43,$C$5,"D",$K43,,,1),RTD("ice.xl",,"*H",GS43,$C$5,"D",$K43,,,1)*(9/5)+$C$14),"-")</f>
        <v>84.47</v>
      </c>
      <c r="GU43" s="101">
        <f t="shared" si="124"/>
        <v>35</v>
      </c>
      <c r="GV43" s="101" t="str">
        <f t="shared" si="115"/>
        <v>KORD MR35!_18Z-GFS</v>
      </c>
      <c r="GW43" s="58">
        <f ca="1">IFERROR(IF($C$12="C",RTD("ice.xl",,"*H",GV43,$C$5,"D",$K43,,,1),RTD("ice.xl",,"*H",GV43,$C$5,"D",$K43,,,1)*(9/5)+$C$14),"-")</f>
        <v>78.44</v>
      </c>
      <c r="GX43" s="101">
        <f t="shared" si="116"/>
        <v>36</v>
      </c>
      <c r="GY43" s="101" t="str">
        <f t="shared" si="107"/>
        <v>KORD MR36!_18Z-GFS</v>
      </c>
      <c r="GZ43" s="58">
        <f ca="1">IFERROR(IF($C$12="C",RTD("ice.xl",,"*H",GY43,$C$5,"D",$K43,,,1),RTD("ice.xl",,"*H",GY43,$C$5,"D",$K43,,,1)*(9/5)+$C$14),"-")</f>
        <v>81.608000000000004</v>
      </c>
      <c r="HA43" s="101">
        <f t="shared" si="108"/>
        <v>37</v>
      </c>
      <c r="HB43" s="101" t="str">
        <f t="shared" si="100"/>
        <v>KORD MR37!_18Z-GFS</v>
      </c>
      <c r="HC43" s="105">
        <f ca="1">IFERROR(IF($C$12="C",RTD("ice.xl",,"*H",HB43,$C$5,"D",$K43,,,1),RTD("ice.xl",,"*H",HB43,$C$5,"D",$K43,,,1)*(9/5)+$C$14),"-")</f>
        <v>63.176000000000002</v>
      </c>
    </row>
    <row r="44" spans="6:211" x14ac:dyDescent="0.35">
      <c r="F44" s="27">
        <v>23</v>
      </c>
      <c r="G44" s="27">
        <f t="shared" si="227"/>
        <v>1</v>
      </c>
      <c r="H44" s="131">
        <f ca="1">RTD("ice.xl", , "*H",$C$4,$L$4, "D",$K44, , , -1)</f>
        <v>23.910299999999999</v>
      </c>
      <c r="I44" s="18"/>
      <c r="J44" s="56"/>
      <c r="K44" s="163">
        <f t="shared" ca="1" si="95"/>
        <v>44769</v>
      </c>
      <c r="L44" s="356">
        <f t="shared" ca="1" si="96"/>
        <v>75.038539999999998</v>
      </c>
      <c r="N44" s="53">
        <f t="shared" si="232"/>
        <v>23</v>
      </c>
      <c r="O44" s="358" t="str">
        <f t="shared" si="219"/>
        <v>KORD MR23!_00Z-GFS</v>
      </c>
      <c r="P44" s="108">
        <f ca="1">IFERROR(IF($C$12="C",RTD("ice.xl",,"*H",O44,$C$5,"D",$K44,,,1),RTD("ice.xl",,"*H",O44,$C$5,"D",$K44,,,1)*(9/5)+$C$14),"-")</f>
        <v>74.443999999999988</v>
      </c>
      <c r="Q44" s="101">
        <f t="shared" si="228"/>
        <v>24</v>
      </c>
      <c r="R44" s="101" t="str">
        <f t="shared" si="215"/>
        <v>KORD MR24!_00Z-GFS</v>
      </c>
      <c r="S44" s="58">
        <f ca="1">IFERROR(IF($C$12="C",RTD("ice.xl",,"*H",R44,$C$5,"D",$K44,,,1),RTD("ice.xl",,"*H",R44,$C$5,"D",$K44,,,1)*(9/5)+$C$14),"-")</f>
        <v>75.092000000000013</v>
      </c>
      <c r="T44" s="101">
        <f t="shared" si="220"/>
        <v>25</v>
      </c>
      <c r="U44" s="101" t="str">
        <f t="shared" si="207"/>
        <v>KORD MR25!_00Z-GFS</v>
      </c>
      <c r="V44" s="58">
        <f ca="1">IFERROR(IF($C$12="C",RTD("ice.xl",,"*H",U44,$C$5,"D",$K44,,,1),RTD("ice.xl",,"*H",U44,$C$5,"D",$K44,,,1)*(9/5)+$C$14),"-")</f>
        <v>76.658000000000001</v>
      </c>
      <c r="W44" s="101">
        <f t="shared" si="208"/>
        <v>26</v>
      </c>
      <c r="X44" s="101" t="str">
        <f t="shared" si="198"/>
        <v>KORD MR26!_00Z-GFS</v>
      </c>
      <c r="Y44" s="58">
        <f ca="1">IFERROR(IF($C$12="C",RTD("ice.xl",,"*H",X44,$C$5,"D",$K44,,,1),RTD("ice.xl",,"*H",X44,$C$5,"D",$K44,,,1)*(9/5)+$C$14),"-")</f>
        <v>75.793999999999997</v>
      </c>
      <c r="Z44" s="101">
        <f t="shared" si="199"/>
        <v>27</v>
      </c>
      <c r="AA44" s="101" t="str">
        <f t="shared" si="189"/>
        <v>KORD MR27!_00Z-GFS</v>
      </c>
      <c r="AB44" s="58">
        <f ca="1">IFERROR(IF($C$12="C",RTD("ice.xl",,"*H",AA44,$C$5,"D",$K44,,,1),RTD("ice.xl",,"*H",AA44,$C$5,"D",$K44,,,1)*(9/5)+$C$14),"-")</f>
        <v>74.516000000000005</v>
      </c>
      <c r="AC44" s="101">
        <f t="shared" si="190"/>
        <v>28</v>
      </c>
      <c r="AD44" s="101" t="str">
        <f t="shared" si="180"/>
        <v>KORD MR28!_00Z-GFS</v>
      </c>
      <c r="AE44" s="58">
        <f ca="1">IFERROR(IF($C$12="C",RTD("ice.xl",,"*H",AD44,$C$5,"D",$K44,,,1),RTD("ice.xl",,"*H",AD44,$C$5,"D",$K44,,,1)*(9/5)+$C$14),"-")</f>
        <v>73.075999999999993</v>
      </c>
      <c r="AF44" s="101">
        <f t="shared" si="181"/>
        <v>29</v>
      </c>
      <c r="AG44" s="101" t="str">
        <f t="shared" si="171"/>
        <v>KORD MR29!_00Z-GFS</v>
      </c>
      <c r="AH44" s="58">
        <f ca="1">IFERROR(IF($C$12="C",RTD("ice.xl",,"*H",AG44,$C$5,"D",$K44,,,1),RTD("ice.xl",,"*H",AG44,$C$5,"D",$K44,,,1)*(9/5)+$C$14),"-")</f>
        <v>76.676000000000002</v>
      </c>
      <c r="AI44" s="101">
        <f t="shared" si="172"/>
        <v>30</v>
      </c>
      <c r="AJ44" s="101" t="str">
        <f t="shared" si="162"/>
        <v>KORD MR30!_00Z-GFS</v>
      </c>
      <c r="AK44" s="58">
        <f ca="1">IFERROR(IF($C$12="C",RTD("ice.xl",,"*H",AJ44,$C$5,"D",$K44,,,1),RTD("ice.xl",,"*H",AJ44,$C$5,"D",$K44,,,1)*(9/5)+$C$14),"-")</f>
        <v>78.457999999999998</v>
      </c>
      <c r="AL44" s="101">
        <f t="shared" si="163"/>
        <v>31</v>
      </c>
      <c r="AM44" s="101" t="str">
        <f t="shared" si="153"/>
        <v>KORD MR31!_00Z-GFS</v>
      </c>
      <c r="AN44" s="58">
        <f ca="1">IFERROR(IF($C$12="C",RTD("ice.xl",,"*H",AM44,$C$5,"D",$K44,,,1),RTD("ice.xl",,"*H",AM44,$C$5,"D",$K44,,,1)*(9/5)+$C$14),"-")</f>
        <v>67.855999999999995</v>
      </c>
      <c r="AO44" s="101">
        <f t="shared" si="154"/>
        <v>32</v>
      </c>
      <c r="AP44" s="101" t="str">
        <f t="shared" si="144"/>
        <v>KORD MR32!_00Z-GFS</v>
      </c>
      <c r="AQ44" s="58">
        <f ca="1">IFERROR(IF($C$12="C",RTD("ice.xl",,"*H",AP44,$C$5,"D",$K44,,,1),RTD("ice.xl",,"*H",AP44,$C$5,"D",$K44,,,1)*(9/5)+$C$14),"-")</f>
        <v>84.847999999999999</v>
      </c>
      <c r="AR44" s="101">
        <f t="shared" si="145"/>
        <v>33</v>
      </c>
      <c r="AS44" s="101" t="str">
        <f t="shared" si="135"/>
        <v>KORD MR33!_00Z-GFS</v>
      </c>
      <c r="AT44" s="58">
        <f ca="1">IFERROR(IF($C$12="C",RTD("ice.xl",,"*H",AS44,$C$5,"D",$K44,,,1),RTD("ice.xl",,"*H",AS44,$C$5,"D",$K44,,,1)*(9/5)+$C$14),"-")</f>
        <v>73.580000000000013</v>
      </c>
      <c r="AU44" s="101">
        <f t="shared" si="136"/>
        <v>34</v>
      </c>
      <c r="AV44" s="101" t="str">
        <f t="shared" si="126"/>
        <v>KORD MR34!_00Z-GFS</v>
      </c>
      <c r="AW44" s="58">
        <f ca="1">IFERROR(IF($C$12="C",RTD("ice.xl",,"*H",AV44,$C$5,"D",$K44,,,1),RTD("ice.xl",,"*H",AV44,$C$5,"D",$K44,,,1)*(9/5)+$C$14),"-")</f>
        <v>78.224000000000004</v>
      </c>
      <c r="AX44" s="101">
        <f t="shared" si="127"/>
        <v>35</v>
      </c>
      <c r="AY44" s="101" t="str">
        <f t="shared" si="117"/>
        <v>KORD MR35!_00Z-GFS</v>
      </c>
      <c r="AZ44" s="58">
        <f ca="1">IFERROR(IF($C$12="C",RTD("ice.xl",,"*H",AY44,$C$5,"D",$K44,,,1),RTD("ice.xl",,"*H",AY44,$C$5,"D",$K44,,,1)*(9/5)+$C$14),"-")</f>
        <v>80.78</v>
      </c>
      <c r="BA44" s="101">
        <f t="shared" si="118"/>
        <v>36</v>
      </c>
      <c r="BB44" s="101" t="str">
        <f t="shared" si="109"/>
        <v>KORD MR36!_00Z-GFS</v>
      </c>
      <c r="BC44" s="58">
        <f ca="1">IFERROR(IF($C$12="C",RTD("ice.xl",,"*H",BB44,$C$5,"D",$K44,,,1),RTD("ice.xl",,"*H",BB44,$C$5,"D",$K44,,,1)*(9/5)+$C$14),"-")</f>
        <v>78.475999999999999</v>
      </c>
      <c r="BD44" s="101">
        <f t="shared" si="110"/>
        <v>37</v>
      </c>
      <c r="BE44" s="101" t="str">
        <f t="shared" si="101"/>
        <v>KORD MR37!_00Z-GFS</v>
      </c>
      <c r="BF44" s="58">
        <f ca="1">IFERROR(IF($C$12="C",RTD("ice.xl",,"*H",BE44,$C$5,"D",$K44,,,1),RTD("ice.xl",,"*H",BE44,$C$5,"D",$K44,,,1)*(9/5)+$C$14),"-")</f>
        <v>67.568000000000012</v>
      </c>
      <c r="BG44" s="101">
        <f t="shared" si="102"/>
        <v>38</v>
      </c>
      <c r="BH44" s="101" t="str">
        <f t="shared" si="97"/>
        <v>KORD MR38!_00Z-GFS</v>
      </c>
      <c r="BI44" s="105">
        <f ca="1">IFERROR(IF($C$12="C",RTD("ice.xl",,"*H",BH44,$C$5,"D",$K44,,,1),RTD("ice.xl",,"*H",BH44,$C$5,"D",$K44,,,1)*(9/5)+$C$14),"-")</f>
        <v>84.77600000000001</v>
      </c>
      <c r="BL44" s="53">
        <f t="shared" si="233"/>
        <v>23</v>
      </c>
      <c r="BM44" s="53" t="str">
        <f t="shared" si="221"/>
        <v>KORD MR23!_06Z-GFS</v>
      </c>
      <c r="BN44" s="108">
        <f ca="1">IFERROR(IF($C$12="C",RTD("ice.xl",,"*H",BM44,$C$5,"D",$K44,,,1),RTD("ice.xl",,"*H",BM44,$C$5,"D",$K44,,,1)*(9/5)+$C$14),"-")</f>
        <v>74.695999999999998</v>
      </c>
      <c r="BO44" s="101">
        <f t="shared" si="229"/>
        <v>24</v>
      </c>
      <c r="BP44" s="101" t="str">
        <f t="shared" si="216"/>
        <v>KORD MR24!_06Z-GFS</v>
      </c>
      <c r="BQ44" s="58">
        <f ca="1">IFERROR(IF($C$12="C",RTD("ice.xl",,"*H",BP44,$C$5,"D",$K44,,,1),RTD("ice.xl",,"*H",BP44,$C$5,"D",$K44,,,1)*(9/5)+$C$14),"-")</f>
        <v>74.228000000000009</v>
      </c>
      <c r="BR44" s="101">
        <f t="shared" si="222"/>
        <v>25</v>
      </c>
      <c r="BS44" s="101" t="str">
        <f t="shared" si="209"/>
        <v>KORD MR25!_06Z-GFS</v>
      </c>
      <c r="BT44" s="58">
        <f ca="1">IFERROR(IF($C$12="C",RTD("ice.xl",,"*H",BS44,$C$5,"D",$K44,,,1),RTD("ice.xl",,"*H",BS44,$C$5,"D",$K44,,,1)*(9/5)+$C$14),"-")</f>
        <v>75.884</v>
      </c>
      <c r="BU44" s="101">
        <f t="shared" si="210"/>
        <v>26</v>
      </c>
      <c r="BV44" s="101" t="str">
        <f t="shared" si="200"/>
        <v>KORD MR26!_06Z-GFS</v>
      </c>
      <c r="BW44" s="58">
        <f ca="1">IFERROR(IF($C$12="C",RTD("ice.xl",,"*H",BV44,$C$5,"D",$K44,,,1),RTD("ice.xl",,"*H",BV44,$C$5,"D",$K44,,,1)*(9/5)+$C$14),"-")</f>
        <v>76.424000000000007</v>
      </c>
      <c r="BX44" s="101">
        <f t="shared" si="201"/>
        <v>27</v>
      </c>
      <c r="BY44" s="101" t="str">
        <f t="shared" si="191"/>
        <v>KORD MR27!_06Z-GFS</v>
      </c>
      <c r="BZ44" s="58">
        <f ca="1">IFERROR(IF($C$12="C",RTD("ice.xl",,"*H",BY44,$C$5,"D",$K44,,,1),RTD("ice.xl",,"*H",BY44,$C$5,"D",$K44,,,1)*(9/5)+$C$14),"-")</f>
        <v>77.504000000000005</v>
      </c>
      <c r="CA44" s="101">
        <f t="shared" si="192"/>
        <v>28</v>
      </c>
      <c r="CB44" s="101" t="str">
        <f t="shared" si="182"/>
        <v>KORD MR28!_06Z-GFS</v>
      </c>
      <c r="CC44" s="58">
        <f ca="1">IFERROR(IF($C$12="C",RTD("ice.xl",,"*H",CB44,$C$5,"D",$K44,,,1),RTD("ice.xl",,"*H",CB44,$C$5,"D",$K44,,,1)*(9/5)+$C$14),"-")</f>
        <v>77.900000000000006</v>
      </c>
      <c r="CD44" s="101">
        <f t="shared" si="183"/>
        <v>29</v>
      </c>
      <c r="CE44" s="101" t="str">
        <f t="shared" si="173"/>
        <v>KORD MR29!_06Z-GFS</v>
      </c>
      <c r="CF44" s="58">
        <f ca="1">IFERROR(IF($C$12="C",RTD("ice.xl",,"*H",CE44,$C$5,"D",$K44,,,1),RTD("ice.xl",,"*H",CE44,$C$5,"D",$K44,,,1)*(9/5)+$C$14),"-")</f>
        <v>78.584000000000003</v>
      </c>
      <c r="CG44" s="101">
        <f t="shared" si="174"/>
        <v>30</v>
      </c>
      <c r="CH44" s="101" t="str">
        <f t="shared" si="164"/>
        <v>KORD MR30!_06Z-GFS</v>
      </c>
      <c r="CI44" s="58">
        <f ca="1">IFERROR(IF($C$12="C",RTD("ice.xl",,"*H",CH44,$C$5,"D",$K44,,,1),RTD("ice.xl",,"*H",CH44,$C$5,"D",$K44,,,1)*(9/5)+$C$14),"-")</f>
        <v>78.692000000000007</v>
      </c>
      <c r="CJ44" s="101">
        <f t="shared" si="165"/>
        <v>31</v>
      </c>
      <c r="CK44" s="101" t="str">
        <f t="shared" si="155"/>
        <v>KORD MR31!_06Z-GFS</v>
      </c>
      <c r="CL44" s="58">
        <f ca="1">IFERROR(IF($C$12="C",RTD("ice.xl",,"*H",CK44,$C$5,"D",$K44,,,1),RTD("ice.xl",,"*H",CK44,$C$5,"D",$K44,,,1)*(9/5)+$C$14),"-")</f>
        <v>85.028000000000006</v>
      </c>
      <c r="CM44" s="101">
        <f t="shared" si="156"/>
        <v>32</v>
      </c>
      <c r="CN44" s="101" t="str">
        <f t="shared" si="146"/>
        <v>KORD MR32!_06Z-GFS</v>
      </c>
      <c r="CO44" s="58">
        <f ca="1">IFERROR(IF($C$12="C",RTD("ice.xl",,"*H",CN44,$C$5,"D",$K44,,,1),RTD("ice.xl",,"*H",CN44,$C$5,"D",$K44,,,1)*(9/5)+$C$14),"-")</f>
        <v>82.111999999999995</v>
      </c>
      <c r="CP44" s="101">
        <f t="shared" si="147"/>
        <v>33</v>
      </c>
      <c r="CQ44" s="101" t="str">
        <f t="shared" si="137"/>
        <v>KORD MR33!_06Z-GFS</v>
      </c>
      <c r="CR44" s="58">
        <f ca="1">IFERROR(IF($C$12="C",RTD("ice.xl",,"*H",CQ44,$C$5,"D",$K44,,,1),RTD("ice.xl",,"*H",CQ44,$C$5,"D",$K44,,,1)*(9/5)+$C$14),"-")</f>
        <v>83.516000000000005</v>
      </c>
      <c r="CS44" s="101">
        <f t="shared" si="138"/>
        <v>34</v>
      </c>
      <c r="CT44" s="101" t="str">
        <f t="shared" si="128"/>
        <v>KORD MR34!_06Z-GFS</v>
      </c>
      <c r="CU44" s="58">
        <f ca="1">IFERROR(IF($C$12="C",RTD("ice.xl",,"*H",CT44,$C$5,"D",$K44,,,1),RTD("ice.xl",,"*H",CT44,$C$5,"D",$K44,,,1)*(9/5)+$C$14),"-")</f>
        <v>70.807999999999993</v>
      </c>
      <c r="CV44" s="101">
        <f t="shared" si="129"/>
        <v>35</v>
      </c>
      <c r="CW44" s="101" t="str">
        <f t="shared" si="119"/>
        <v>KORD MR35!_06Z-GFS</v>
      </c>
      <c r="CX44" s="58">
        <f ca="1">IFERROR(IF($C$12="C",RTD("ice.xl",,"*H",CW44,$C$5,"D",$K44,,,1),RTD("ice.xl",,"*H",CW44,$C$5,"D",$K44,,,1)*(9/5)+$C$14),"-")</f>
        <v>69.908000000000001</v>
      </c>
      <c r="CY44" s="101">
        <f t="shared" si="120"/>
        <v>36</v>
      </c>
      <c r="CZ44" s="101" t="str">
        <f t="shared" si="111"/>
        <v>KORD MR36!_06Z-GFS</v>
      </c>
      <c r="DA44" s="58">
        <f ca="1">IFERROR(IF($C$12="C",RTD("ice.xl",,"*H",CZ44,$C$5,"D",$K44,,,1),RTD("ice.xl",,"*H",CZ44,$C$5,"D",$K44,,,1)*(9/5)+$C$14),"-")</f>
        <v>80.366</v>
      </c>
      <c r="DB44" s="101">
        <f t="shared" si="112"/>
        <v>37</v>
      </c>
      <c r="DC44" s="101" t="str">
        <f t="shared" si="103"/>
        <v>KORD MR37!_06Z-GFS</v>
      </c>
      <c r="DD44" s="58">
        <f ca="1">IFERROR(IF($C$12="C",RTD("ice.xl",,"*H",DC44,$C$5,"D",$K44,,,1),RTD("ice.xl",,"*H",DC44,$C$5,"D",$K44,,,1)*(9/5)+$C$14),"-")</f>
        <v>72.212000000000003</v>
      </c>
      <c r="DE44" s="101">
        <f t="shared" si="104"/>
        <v>38</v>
      </c>
      <c r="DF44" s="101" t="str">
        <f t="shared" si="98"/>
        <v>KORD MR38!_06Z-GFS</v>
      </c>
      <c r="DG44" s="105">
        <f ca="1">IFERROR(IF($C$12="C",RTD("ice.xl",,"*H",DF44,$C$5,"D",$K44,,,1),RTD("ice.xl",,"*H",DF44,$C$5,"D",$K44,,,1)*(9/5)+$C$14),"-")</f>
        <v>77.396000000000001</v>
      </c>
      <c r="DJ44" s="53">
        <f t="shared" si="234"/>
        <v>23</v>
      </c>
      <c r="DK44" s="53" t="str">
        <f t="shared" si="223"/>
        <v>KORD MR23!_12Z-GFS</v>
      </c>
      <c r="DL44" s="108">
        <f ca="1">IFERROR(IF($C$12="C",RTD("ice.xl",,"*H",DK44,$C$5,"D",$K44,,,1),RTD("ice.xl",,"*H",DK44,$C$5,"D",$K44,,,1)*(9/5)+$C$14),"-")</f>
        <v>76.099999999999994</v>
      </c>
      <c r="DM44" s="101">
        <f t="shared" si="230"/>
        <v>24</v>
      </c>
      <c r="DN44" s="101" t="str">
        <f t="shared" si="217"/>
        <v>KORD MR24!_12Z-GFS</v>
      </c>
      <c r="DO44" s="58">
        <f ca="1">IFERROR(IF($C$12="C",RTD("ice.xl",,"*H",DN44,$C$5,"D",$K44,,,1),RTD("ice.xl",,"*H",DN44,$C$5,"D",$K44,,,1)*(9/5)+$C$14),"-")</f>
        <v>74.551999999999992</v>
      </c>
      <c r="DP44" s="101">
        <f t="shared" si="224"/>
        <v>25</v>
      </c>
      <c r="DQ44" s="101" t="str">
        <f t="shared" si="211"/>
        <v>KORD MR25!_12Z-GFS</v>
      </c>
      <c r="DR44" s="58">
        <f ca="1">IFERROR(IF($C$12="C",RTD("ice.xl",,"*H",DQ44,$C$5,"D",$K44,,,1),RTD("ice.xl",,"*H",DQ44,$C$5,"D",$K44,,,1)*(9/5)+$C$14),"-")</f>
        <v>75.56</v>
      </c>
      <c r="DS44" s="101">
        <f t="shared" si="212"/>
        <v>26</v>
      </c>
      <c r="DT44" s="101" t="str">
        <f t="shared" si="202"/>
        <v>KORD MR26!_12Z-GFS</v>
      </c>
      <c r="DU44" s="58">
        <f ca="1">IFERROR(IF($C$12="C",RTD("ice.xl",,"*H",DT44,$C$5,"D",$K44,,,1),RTD("ice.xl",,"*H",DT44,$C$5,"D",$K44,,,1)*(9/5)+$C$14),"-")</f>
        <v>74.318000000000012</v>
      </c>
      <c r="DV44" s="101">
        <f t="shared" si="203"/>
        <v>27</v>
      </c>
      <c r="DW44" s="101" t="str">
        <f t="shared" si="193"/>
        <v>KORD MR27!_12Z-GFS</v>
      </c>
      <c r="DX44" s="58">
        <f ca="1">IFERROR(IF($C$12="C",RTD("ice.xl",,"*H",DW44,$C$5,"D",$K44,,,1),RTD("ice.xl",,"*H",DW44,$C$5,"D",$K44,,,1)*(9/5)+$C$14),"-")</f>
        <v>77.683999999999997</v>
      </c>
      <c r="DY44" s="101">
        <f t="shared" si="194"/>
        <v>28</v>
      </c>
      <c r="DZ44" s="101" t="str">
        <f t="shared" si="184"/>
        <v>KORD MR28!_12Z-GFS</v>
      </c>
      <c r="EA44" s="58">
        <f ca="1">IFERROR(IF($C$12="C",RTD("ice.xl",,"*H",DZ44,$C$5,"D",$K44,,,1),RTD("ice.xl",,"*H",DZ44,$C$5,"D",$K44,,,1)*(9/5)+$C$14),"-")</f>
        <v>77</v>
      </c>
      <c r="EB44" s="101">
        <f t="shared" si="185"/>
        <v>29</v>
      </c>
      <c r="EC44" s="101" t="str">
        <f t="shared" si="175"/>
        <v>KORD MR29!_12Z-GFS</v>
      </c>
      <c r="ED44" s="58">
        <f ca="1">IFERROR(IF($C$12="C",RTD("ice.xl",,"*H",EC44,$C$5,"D",$K44,,,1),RTD("ice.xl",,"*H",EC44,$C$5,"D",$K44,,,1)*(9/5)+$C$14),"-")</f>
        <v>76.568000000000012</v>
      </c>
      <c r="EE44" s="101">
        <f t="shared" si="176"/>
        <v>30</v>
      </c>
      <c r="EF44" s="101" t="str">
        <f t="shared" si="166"/>
        <v>KORD MR30!_12Z-GFS</v>
      </c>
      <c r="EG44" s="58">
        <f ca="1">IFERROR(IF($C$12="C",RTD("ice.xl",,"*H",EF44,$C$5,"D",$K44,,,1),RTD("ice.xl",,"*H",EF44,$C$5,"D",$K44,,,1)*(9/5)+$C$14),"-")</f>
        <v>76.74799999999999</v>
      </c>
      <c r="EH44" s="101">
        <f t="shared" si="167"/>
        <v>31</v>
      </c>
      <c r="EI44" s="101" t="str">
        <f t="shared" si="157"/>
        <v>KORD MR31!_12Z-GFS</v>
      </c>
      <c r="EJ44" s="58">
        <f ca="1">IFERROR(IF($C$12="C",RTD("ice.xl",,"*H",EI44,$C$5,"D",$K44,,,1),RTD("ice.xl",,"*H",EI44,$C$5,"D",$K44,,,1)*(9/5)+$C$14),"-")</f>
        <v>75.506</v>
      </c>
      <c r="EK44" s="101">
        <f t="shared" si="158"/>
        <v>32</v>
      </c>
      <c r="EL44" s="101" t="str">
        <f t="shared" si="148"/>
        <v>KORD MR32!_12Z-GFS</v>
      </c>
      <c r="EM44" s="58">
        <f ca="1">IFERROR(IF($C$12="C",RTD("ice.xl",,"*H",EL44,$C$5,"D",$K44,,,1),RTD("ice.xl",,"*H",EL44,$C$5,"D",$K44,,,1)*(9/5)+$C$14),"-")</f>
        <v>79.016000000000005</v>
      </c>
      <c r="EN44" s="101">
        <f t="shared" si="149"/>
        <v>33</v>
      </c>
      <c r="EO44" s="101" t="str">
        <f t="shared" si="139"/>
        <v>KORD MR33!_12Z-GFS</v>
      </c>
      <c r="EP44" s="58">
        <f ca="1">IFERROR(IF($C$12="C",RTD("ice.xl",,"*H",EO44,$C$5,"D",$K44,,,1),RTD("ice.xl",,"*H",EO44,$C$5,"D",$K44,,,1)*(9/5)+$C$14),"-")</f>
        <v>69.349999999999994</v>
      </c>
      <c r="EQ44" s="101">
        <f t="shared" si="140"/>
        <v>34</v>
      </c>
      <c r="ER44" s="101" t="str">
        <f t="shared" si="130"/>
        <v>KORD MR34!_12Z-GFS</v>
      </c>
      <c r="ES44" s="58">
        <f ca="1">IFERROR(IF($C$12="C",RTD("ice.xl",,"*H",ER44,$C$5,"D",$K44,,,1),RTD("ice.xl",,"*H",ER44,$C$5,"D",$K44,,,1)*(9/5)+$C$14),"-")</f>
        <v>93.902000000000001</v>
      </c>
      <c r="ET44" s="101">
        <f t="shared" si="131"/>
        <v>35</v>
      </c>
      <c r="EU44" s="101" t="str">
        <f t="shared" si="121"/>
        <v>KORD MR35!_12Z-GFS</v>
      </c>
      <c r="EV44" s="58">
        <f ca="1">IFERROR(IF($C$12="C",RTD("ice.xl",,"*H",EU44,$C$5,"D",$K44,,,1),RTD("ice.xl",,"*H",EU44,$C$5,"D",$K44,,,1)*(9/5)+$C$14),"-")</f>
        <v>89.798000000000002</v>
      </c>
      <c r="EW44" s="101">
        <f t="shared" si="122"/>
        <v>36</v>
      </c>
      <c r="EX44" s="101" t="str">
        <f t="shared" si="113"/>
        <v>KORD MR36!_12Z-GFS</v>
      </c>
      <c r="EY44" s="58">
        <f ca="1">IFERROR(IF($C$12="C",RTD("ice.xl",,"*H",EX44,$C$5,"D",$K44,,,1),RTD("ice.xl",,"*H",EX44,$C$5,"D",$K44,,,1)*(9/5)+$C$14),"-")</f>
        <v>82.580000000000013</v>
      </c>
      <c r="EZ44" s="101">
        <f t="shared" si="114"/>
        <v>37</v>
      </c>
      <c r="FA44" s="101" t="str">
        <f t="shared" si="105"/>
        <v>KORD MR37!_12Z-GFS</v>
      </c>
      <c r="FB44" s="58">
        <f ca="1">IFERROR(IF($C$12="C",RTD("ice.xl",,"*H",FA44,$C$5,"D",$K44,,,1),RTD("ice.xl",,"*H",FA44,$C$5,"D",$K44,,,1)*(9/5)+$C$14),"-")</f>
        <v>83.984000000000009</v>
      </c>
      <c r="FC44" s="101">
        <f t="shared" si="106"/>
        <v>38</v>
      </c>
      <c r="FD44" s="101" t="str">
        <f t="shared" si="99"/>
        <v>KORD MR38!_12Z-GFS</v>
      </c>
      <c r="FE44" s="105">
        <f ca="1">IFERROR(IF($C$12="C",RTD("ice.xl",,"*H",FD44,$C$5,"D",$K44,,,1),RTD("ice.xl",,"*H",FD44,$C$5,"D",$K44,,,1)*(9/5)+$C$14),"-")</f>
        <v>63.536000000000001</v>
      </c>
      <c r="FH44" s="53">
        <f t="shared" si="235"/>
        <v>23</v>
      </c>
      <c r="FI44" s="53" t="str">
        <f t="shared" si="225"/>
        <v>KORD MR23!_18Z-GFS</v>
      </c>
      <c r="FJ44" s="108">
        <f ca="1">IFERROR(IF($C$12="C",RTD("ice.xl",,"*H",FI44,$C$5,"D",$K44,,,1),RTD("ice.xl",,"*H",FI44,$C$5,"D",$K44,,,1)*(9/5)+$C$14),"-")</f>
        <v>75.02</v>
      </c>
      <c r="FK44" s="101">
        <f t="shared" si="231"/>
        <v>24</v>
      </c>
      <c r="FL44" s="101" t="str">
        <f t="shared" si="218"/>
        <v>KORD MR24!_18Z-GFS</v>
      </c>
      <c r="FM44" s="58">
        <f ca="1">IFERROR(IF($C$12="C",RTD("ice.xl",,"*H",FL44,$C$5,"D",$K44,,,1),RTD("ice.xl",,"*H",FL44,$C$5,"D",$K44,,,1)*(9/5)+$C$14),"-")</f>
        <v>73.795999999999992</v>
      </c>
      <c r="FN44" s="101">
        <f t="shared" si="226"/>
        <v>25</v>
      </c>
      <c r="FO44" s="101" t="str">
        <f t="shared" si="213"/>
        <v>KORD MR25!_18Z-GFS</v>
      </c>
      <c r="FP44" s="58">
        <f ca="1">IFERROR(IF($C$12="C",RTD("ice.xl",,"*H",FO44,$C$5,"D",$K44,,,1),RTD("ice.xl",,"*H",FO44,$C$5,"D",$K44,,,1)*(9/5)+$C$14),"-")</f>
        <v>76.891999999999996</v>
      </c>
      <c r="FQ44" s="101">
        <f t="shared" si="214"/>
        <v>26</v>
      </c>
      <c r="FR44" s="101" t="str">
        <f t="shared" si="204"/>
        <v>KORD MR26!_18Z-GFS</v>
      </c>
      <c r="FS44" s="58">
        <f ca="1">IFERROR(IF($C$12="C",RTD("ice.xl",,"*H",FR44,$C$5,"D",$K44,,,1),RTD("ice.xl",,"*H",FR44,$C$5,"D",$K44,,,1)*(9/5)+$C$14),"-")</f>
        <v>73.903999999999996</v>
      </c>
      <c r="FT44" s="101">
        <f t="shared" si="205"/>
        <v>27</v>
      </c>
      <c r="FU44" s="101" t="str">
        <f t="shared" si="195"/>
        <v>KORD MR27!_18Z-GFS</v>
      </c>
      <c r="FV44" s="58">
        <f ca="1">IFERROR(IF($C$12="C",RTD("ice.xl",,"*H",FU44,$C$5,"D",$K44,,,1),RTD("ice.xl",,"*H",FU44,$C$5,"D",$K44,,,1)*(9/5)+$C$14),"-")</f>
        <v>75.415999999999997</v>
      </c>
      <c r="FW44" s="101">
        <f t="shared" si="196"/>
        <v>28</v>
      </c>
      <c r="FX44" s="101" t="str">
        <f t="shared" si="186"/>
        <v>KORD MR28!_18Z-GFS</v>
      </c>
      <c r="FY44" s="58">
        <f ca="1">IFERROR(IF($C$12="C",RTD("ice.xl",,"*H",FX44,$C$5,"D",$K44,,,1),RTD("ice.xl",,"*H",FX44,$C$5,"D",$K44,,,1)*(9/5)+$C$14),"-")</f>
        <v>78.548000000000002</v>
      </c>
      <c r="FZ44" s="101">
        <f t="shared" si="187"/>
        <v>29</v>
      </c>
      <c r="GA44" s="101" t="str">
        <f t="shared" si="177"/>
        <v>KORD MR29!_18Z-GFS</v>
      </c>
      <c r="GB44" s="58">
        <f ca="1">IFERROR(IF($C$12="C",RTD("ice.xl",,"*H",GA44,$C$5,"D",$K44,,,1),RTD("ice.xl",,"*H",GA44,$C$5,"D",$K44,,,1)*(9/5)+$C$14),"-")</f>
        <v>77.323999999999998</v>
      </c>
      <c r="GC44" s="101">
        <f t="shared" si="178"/>
        <v>30</v>
      </c>
      <c r="GD44" s="101" t="str">
        <f t="shared" si="168"/>
        <v>KORD MR30!_18Z-GFS</v>
      </c>
      <c r="GE44" s="58">
        <f ca="1">IFERROR(IF($C$12="C",RTD("ice.xl",,"*H",GD44,$C$5,"D",$K44,,,1),RTD("ice.xl",,"*H",GD44,$C$5,"D",$K44,,,1)*(9/5)+$C$14),"-")</f>
        <v>81.445999999999998</v>
      </c>
      <c r="GF44" s="101">
        <f t="shared" si="169"/>
        <v>31</v>
      </c>
      <c r="GG44" s="101" t="str">
        <f t="shared" si="159"/>
        <v>KORD MR31!_18Z-GFS</v>
      </c>
      <c r="GH44" s="58">
        <f ca="1">IFERROR(IF($C$12="C",RTD("ice.xl",,"*H",GG44,$C$5,"D",$K44,,,1),RTD("ice.xl",,"*H",GG44,$C$5,"D",$K44,,,1)*(9/5)+$C$14),"-")</f>
        <v>81.644000000000005</v>
      </c>
      <c r="GI44" s="101">
        <f t="shared" si="160"/>
        <v>32</v>
      </c>
      <c r="GJ44" s="101" t="str">
        <f t="shared" si="150"/>
        <v>KORD MR32!_18Z-GFS</v>
      </c>
      <c r="GK44" s="58">
        <f ca="1">IFERROR(IF($C$12="C",RTD("ice.xl",,"*H",GJ44,$C$5,"D",$K44,,,1),RTD("ice.xl",,"*H",GJ44,$C$5,"D",$K44,,,1)*(9/5)+$C$14),"-")</f>
        <v>74.948000000000008</v>
      </c>
      <c r="GL44" s="101">
        <f t="shared" si="151"/>
        <v>33</v>
      </c>
      <c r="GM44" s="101" t="str">
        <f t="shared" si="141"/>
        <v>KORD MR33!_18Z-GFS</v>
      </c>
      <c r="GN44" s="58">
        <f ca="1">IFERROR(IF($C$12="C",RTD("ice.xl",,"*H",GM44,$C$5,"D",$K44,,,1),RTD("ice.xl",,"*H",GM44,$C$5,"D",$K44,,,1)*(9/5)+$C$14),"-")</f>
        <v>82.616</v>
      </c>
      <c r="GO44" s="101">
        <f t="shared" si="142"/>
        <v>34</v>
      </c>
      <c r="GP44" s="101" t="str">
        <f t="shared" si="132"/>
        <v>KORD MR34!_18Z-GFS</v>
      </c>
      <c r="GQ44" s="58">
        <f ca="1">IFERROR(IF($C$12="C",RTD("ice.xl",,"*H",GP44,$C$5,"D",$K44,,,1),RTD("ice.xl",,"*H",GP44,$C$5,"D",$K44,,,1)*(9/5)+$C$14),"-")</f>
        <v>91.778000000000006</v>
      </c>
      <c r="GR44" s="101">
        <f t="shared" si="133"/>
        <v>35</v>
      </c>
      <c r="GS44" s="101" t="str">
        <f t="shared" si="123"/>
        <v>KORD MR35!_18Z-GFS</v>
      </c>
      <c r="GT44" s="58">
        <f ca="1">IFERROR(IF($C$12="C",RTD("ice.xl",,"*H",GS44,$C$5,"D",$K44,,,1),RTD("ice.xl",,"*H",GS44,$C$5,"D",$K44,,,1)*(9/5)+$C$14),"-")</f>
        <v>80.402000000000001</v>
      </c>
      <c r="GU44" s="101">
        <f t="shared" si="124"/>
        <v>36</v>
      </c>
      <c r="GV44" s="101" t="str">
        <f t="shared" si="115"/>
        <v>KORD MR36!_18Z-GFS</v>
      </c>
      <c r="GW44" s="58">
        <f ca="1">IFERROR(IF($C$12="C",RTD("ice.xl",,"*H",GV44,$C$5,"D",$K44,,,1),RTD("ice.xl",,"*H",GV44,$C$5,"D",$K44,,,1)*(9/5)+$C$14),"-")</f>
        <v>78.872</v>
      </c>
      <c r="GX44" s="101">
        <f t="shared" si="116"/>
        <v>37</v>
      </c>
      <c r="GY44" s="101" t="str">
        <f t="shared" si="107"/>
        <v>KORD MR37!_18Z-GFS</v>
      </c>
      <c r="GZ44" s="58">
        <f ca="1">IFERROR(IF($C$12="C",RTD("ice.xl",,"*H",GY44,$C$5,"D",$K44,,,1),RTD("ice.xl",,"*H",GY44,$C$5,"D",$K44,,,1)*(9/5)+$C$14),"-")</f>
        <v>70.843999999999994</v>
      </c>
      <c r="HA44" s="101">
        <f t="shared" si="108"/>
        <v>38</v>
      </c>
      <c r="HB44" s="101" t="str">
        <f t="shared" si="100"/>
        <v>KORD MR38!_18Z-GFS</v>
      </c>
      <c r="HC44" s="105">
        <f ca="1">IFERROR(IF($C$12="C",RTD("ice.xl",,"*H",HB44,$C$5,"D",$K44,,,1),RTD("ice.xl",,"*H",HB44,$C$5,"D",$K44,,,1)*(9/5)+$C$14),"-")</f>
        <v>66.38</v>
      </c>
    </row>
    <row r="45" spans="6:211" x14ac:dyDescent="0.35">
      <c r="F45" s="27">
        <v>24</v>
      </c>
      <c r="G45" s="27">
        <f t="shared" si="227"/>
        <v>1</v>
      </c>
      <c r="H45" s="131">
        <f ca="1">RTD("ice.xl", , "*H",$C$4,$L$4, "D",$K45, , , -1)</f>
        <v>23.004200000000001</v>
      </c>
      <c r="I45" s="18"/>
      <c r="J45" s="56"/>
      <c r="K45" s="163">
        <f t="shared" ca="1" si="95"/>
        <v>44768</v>
      </c>
      <c r="L45" s="356">
        <f t="shared" ca="1" si="96"/>
        <v>73.407560000000004</v>
      </c>
      <c r="N45" s="53">
        <f t="shared" si="232"/>
        <v>24</v>
      </c>
      <c r="O45" s="358" t="str">
        <f t="shared" si="219"/>
        <v>KORD MR24!_00Z-GFS</v>
      </c>
      <c r="P45" s="108">
        <f ca="1">IFERROR(IF($C$12="C",RTD("ice.xl",,"*H",O45,$C$5,"D",$K45,,,1),RTD("ice.xl",,"*H",O45,$C$5,"D",$K45,,,1)*(9/5)+$C$14),"-")</f>
        <v>72.481999999999999</v>
      </c>
      <c r="Q45" s="101">
        <f t="shared" si="228"/>
        <v>25</v>
      </c>
      <c r="R45" s="101" t="str">
        <f t="shared" si="215"/>
        <v>KORD MR25!_00Z-GFS</v>
      </c>
      <c r="S45" s="58">
        <f ca="1">IFERROR(IF($C$12="C",RTD("ice.xl",,"*H",R45,$C$5,"D",$K45,,,1),RTD("ice.xl",,"*H",R45,$C$5,"D",$K45,,,1)*(9/5)+$C$14),"-")</f>
        <v>70.807999999999993</v>
      </c>
      <c r="T45" s="101">
        <f t="shared" si="220"/>
        <v>26</v>
      </c>
      <c r="U45" s="101" t="str">
        <f t="shared" si="207"/>
        <v>KORD MR26!_00Z-GFS</v>
      </c>
      <c r="V45" s="58">
        <f ca="1">IFERROR(IF($C$12="C",RTD("ice.xl",,"*H",U45,$C$5,"D",$K45,,,1),RTD("ice.xl",,"*H",U45,$C$5,"D",$K45,,,1)*(9/5)+$C$14),"-")</f>
        <v>71.492000000000004</v>
      </c>
      <c r="W45" s="101">
        <f t="shared" si="208"/>
        <v>27</v>
      </c>
      <c r="X45" s="101" t="str">
        <f t="shared" si="198"/>
        <v>KORD MR27!_00Z-GFS</v>
      </c>
      <c r="Y45" s="58">
        <f ca="1">IFERROR(IF($C$12="C",RTD("ice.xl",,"*H",X45,$C$5,"D",$K45,,,1),RTD("ice.xl",,"*H",X45,$C$5,"D",$K45,,,1)*(9/5)+$C$14),"-")</f>
        <v>73.256</v>
      </c>
      <c r="Z45" s="101">
        <f t="shared" si="199"/>
        <v>28</v>
      </c>
      <c r="AA45" s="101" t="str">
        <f t="shared" si="189"/>
        <v>KORD MR28!_00Z-GFS</v>
      </c>
      <c r="AB45" s="58">
        <f ca="1">IFERROR(IF($C$12="C",RTD("ice.xl",,"*H",AA45,$C$5,"D",$K45,,,1),RTD("ice.xl",,"*H",AA45,$C$5,"D",$K45,,,1)*(9/5)+$C$14),"-")</f>
        <v>74.335999999999999</v>
      </c>
      <c r="AC45" s="101">
        <f t="shared" si="190"/>
        <v>29</v>
      </c>
      <c r="AD45" s="101" t="str">
        <f t="shared" si="180"/>
        <v>KORD MR29!_00Z-GFS</v>
      </c>
      <c r="AE45" s="58">
        <f ca="1">IFERROR(IF($C$12="C",RTD("ice.xl",,"*H",AD45,$C$5,"D",$K45,,,1),RTD("ice.xl",,"*H",AD45,$C$5,"D",$K45,,,1)*(9/5)+$C$14),"-")</f>
        <v>75.23599999999999</v>
      </c>
      <c r="AF45" s="101">
        <f t="shared" si="181"/>
        <v>30</v>
      </c>
      <c r="AG45" s="101" t="str">
        <f t="shared" si="171"/>
        <v>KORD MR30!_00Z-GFS</v>
      </c>
      <c r="AH45" s="58">
        <f ca="1">IFERROR(IF($C$12="C",RTD("ice.xl",,"*H",AG45,$C$5,"D",$K45,,,1),RTD("ice.xl",,"*H",AG45,$C$5,"D",$K45,,,1)*(9/5)+$C$14),"-")</f>
        <v>67.135999999999996</v>
      </c>
      <c r="AI45" s="101">
        <f t="shared" si="172"/>
        <v>31</v>
      </c>
      <c r="AJ45" s="101" t="str">
        <f t="shared" si="162"/>
        <v>KORD MR31!_00Z-GFS</v>
      </c>
      <c r="AK45" s="58">
        <f ca="1">IFERROR(IF($C$12="C",RTD("ice.xl",,"*H",AJ45,$C$5,"D",$K45,,,1),RTD("ice.xl",,"*H",AJ45,$C$5,"D",$K45,,,1)*(9/5)+$C$14),"-")</f>
        <v>70.484000000000009</v>
      </c>
      <c r="AL45" s="101">
        <f t="shared" si="163"/>
        <v>32</v>
      </c>
      <c r="AM45" s="101" t="str">
        <f t="shared" si="153"/>
        <v>KORD MR32!_00Z-GFS</v>
      </c>
      <c r="AN45" s="58">
        <f ca="1">IFERROR(IF($C$12="C",RTD("ice.xl",,"*H",AM45,$C$5,"D",$K45,,,1),RTD("ice.xl",,"*H",AM45,$C$5,"D",$K45,,,1)*(9/5)+$C$14),"-")</f>
        <v>78.331999999999994</v>
      </c>
      <c r="AO45" s="101">
        <f t="shared" si="154"/>
        <v>33</v>
      </c>
      <c r="AP45" s="101" t="str">
        <f t="shared" si="144"/>
        <v>KORD MR33!_00Z-GFS</v>
      </c>
      <c r="AQ45" s="58">
        <f ca="1">IFERROR(IF($C$12="C",RTD("ice.xl",,"*H",AP45,$C$5,"D",$K45,,,1),RTD("ice.xl",,"*H",AP45,$C$5,"D",$K45,,,1)*(9/5)+$C$14),"-")</f>
        <v>91.112000000000009</v>
      </c>
      <c r="AR45" s="101">
        <f t="shared" si="145"/>
        <v>34</v>
      </c>
      <c r="AS45" s="101" t="str">
        <f t="shared" si="135"/>
        <v>KORD MR34!_00Z-GFS</v>
      </c>
      <c r="AT45" s="58">
        <f ca="1">IFERROR(IF($C$12="C",RTD("ice.xl",,"*H",AS45,$C$5,"D",$K45,,,1),RTD("ice.xl",,"*H",AS45,$C$5,"D",$K45,,,1)*(9/5)+$C$14),"-")</f>
        <v>90.536000000000001</v>
      </c>
      <c r="AU45" s="101">
        <f t="shared" si="136"/>
        <v>35</v>
      </c>
      <c r="AV45" s="101" t="str">
        <f t="shared" si="126"/>
        <v>KORD MR35!_00Z-GFS</v>
      </c>
      <c r="AW45" s="58">
        <f ca="1">IFERROR(IF($C$12="C",RTD("ice.xl",,"*H",AV45,$C$5,"D",$K45,,,1),RTD("ice.xl",,"*H",AV45,$C$5,"D",$K45,,,1)*(9/5)+$C$14),"-")</f>
        <v>71.456000000000003</v>
      </c>
      <c r="AX45" s="101">
        <f t="shared" si="127"/>
        <v>36</v>
      </c>
      <c r="AY45" s="101" t="str">
        <f t="shared" si="117"/>
        <v>KORD MR36!_00Z-GFS</v>
      </c>
      <c r="AZ45" s="58">
        <f ca="1">IFERROR(IF($C$12="C",RTD("ice.xl",,"*H",AY45,$C$5,"D",$K45,,,1),RTD("ice.xl",,"*H",AY45,$C$5,"D",$K45,,,1)*(9/5)+$C$14),"-")</f>
        <v>92.408000000000015</v>
      </c>
      <c r="BA45" s="101">
        <f t="shared" si="118"/>
        <v>37</v>
      </c>
      <c r="BB45" s="101" t="str">
        <f t="shared" si="109"/>
        <v>KORD MR37!_00Z-GFS</v>
      </c>
      <c r="BC45" s="58">
        <f ca="1">IFERROR(IF($C$12="C",RTD("ice.xl",,"*H",BB45,$C$5,"D",$K45,,,1),RTD("ice.xl",,"*H",BB45,$C$5,"D",$K45,,,1)*(9/5)+$C$14),"-")</f>
        <v>69.061999999999998</v>
      </c>
      <c r="BD45" s="101">
        <f t="shared" si="110"/>
        <v>38</v>
      </c>
      <c r="BE45" s="101" t="str">
        <f t="shared" si="101"/>
        <v>KORD MR38!_00Z-GFS</v>
      </c>
      <c r="BF45" s="58">
        <f ca="1">IFERROR(IF($C$12="C",RTD("ice.xl",,"*H",BE45,$C$5,"D",$K45,,,1),RTD("ice.xl",,"*H",BE45,$C$5,"D",$K45,,,1)*(9/5)+$C$14),"-")</f>
        <v>88.16</v>
      </c>
      <c r="BG45" s="101">
        <f t="shared" si="102"/>
        <v>39</v>
      </c>
      <c r="BH45" s="101" t="str">
        <f t="shared" si="97"/>
        <v>KORD MR39!_00Z-GFS</v>
      </c>
      <c r="BI45" s="105">
        <f ca="1">IFERROR(IF($C$12="C",RTD("ice.xl",,"*H",BH45,$C$5,"D",$K45,,,1),RTD("ice.xl",,"*H",BH45,$C$5,"D",$K45,,,1)*(9/5)+$C$14),"-")</f>
        <v>76.855999999999995</v>
      </c>
      <c r="BL45" s="53">
        <f t="shared" si="233"/>
        <v>24</v>
      </c>
      <c r="BM45" s="53" t="str">
        <f t="shared" si="221"/>
        <v>KORD MR24!_06Z-GFS</v>
      </c>
      <c r="BN45" s="108">
        <f ca="1">IFERROR(IF($C$12="C",RTD("ice.xl",,"*H",BM45,$C$5,"D",$K45,,,1),RTD("ice.xl",,"*H",BM45,$C$5,"D",$K45,,,1)*(9/5)+$C$14),"-")</f>
        <v>72.319999999999993</v>
      </c>
      <c r="BO45" s="101">
        <f t="shared" si="229"/>
        <v>25</v>
      </c>
      <c r="BP45" s="101" t="str">
        <f t="shared" si="216"/>
        <v>KORD MR25!_06Z-GFS</v>
      </c>
      <c r="BQ45" s="58">
        <f ca="1">IFERROR(IF($C$12="C",RTD("ice.xl",,"*H",BP45,$C$5,"D",$K45,,,1),RTD("ice.xl",,"*H",BP45,$C$5,"D",$K45,,,1)*(9/5)+$C$14),"-")</f>
        <v>71.996000000000009</v>
      </c>
      <c r="BR45" s="101">
        <f t="shared" si="222"/>
        <v>26</v>
      </c>
      <c r="BS45" s="101" t="str">
        <f t="shared" si="209"/>
        <v>KORD MR26!_06Z-GFS</v>
      </c>
      <c r="BT45" s="58">
        <f ca="1">IFERROR(IF($C$12="C",RTD("ice.xl",,"*H",BS45,$C$5,"D",$K45,,,1),RTD("ice.xl",,"*H",BS45,$C$5,"D",$K45,,,1)*(9/5)+$C$14),"-")</f>
        <v>71.384</v>
      </c>
      <c r="BU45" s="101">
        <f t="shared" si="210"/>
        <v>27</v>
      </c>
      <c r="BV45" s="101" t="str">
        <f t="shared" si="200"/>
        <v>KORD MR27!_06Z-GFS</v>
      </c>
      <c r="BW45" s="58">
        <f ca="1">IFERROR(IF($C$12="C",RTD("ice.xl",,"*H",BV45,$C$5,"D",$K45,,,1),RTD("ice.xl",,"*H",BV45,$C$5,"D",$K45,,,1)*(9/5)+$C$14),"-")</f>
        <v>72.896000000000001</v>
      </c>
      <c r="BX45" s="101">
        <f t="shared" si="201"/>
        <v>28</v>
      </c>
      <c r="BY45" s="101" t="str">
        <f t="shared" si="191"/>
        <v>KORD MR28!_06Z-GFS</v>
      </c>
      <c r="BZ45" s="58">
        <f ca="1">IFERROR(IF($C$12="C",RTD("ice.xl",,"*H",BY45,$C$5,"D",$K45,,,1),RTD("ice.xl",,"*H",BY45,$C$5,"D",$K45,,,1)*(9/5)+$C$14),"-")</f>
        <v>74.462000000000003</v>
      </c>
      <c r="CA45" s="101">
        <f t="shared" si="192"/>
        <v>29</v>
      </c>
      <c r="CB45" s="101" t="str">
        <f t="shared" si="182"/>
        <v>KORD MR29!_06Z-GFS</v>
      </c>
      <c r="CC45" s="58">
        <f ca="1">IFERROR(IF($C$12="C",RTD("ice.xl",,"*H",CB45,$C$5,"D",$K45,,,1),RTD("ice.xl",,"*H",CB45,$C$5,"D",$K45,,,1)*(9/5)+$C$14),"-")</f>
        <v>72.463999999999999</v>
      </c>
      <c r="CD45" s="101">
        <f t="shared" si="183"/>
        <v>30</v>
      </c>
      <c r="CE45" s="101" t="str">
        <f t="shared" si="173"/>
        <v>KORD MR30!_06Z-GFS</v>
      </c>
      <c r="CF45" s="58">
        <f ca="1">IFERROR(IF($C$12="C",RTD("ice.xl",,"*H",CE45,$C$5,"D",$K45,,,1),RTD("ice.xl",,"*H",CE45,$C$5,"D",$K45,,,1)*(9/5)+$C$14),"-")</f>
        <v>75.632000000000005</v>
      </c>
      <c r="CG45" s="101">
        <f t="shared" si="174"/>
        <v>31</v>
      </c>
      <c r="CH45" s="101" t="str">
        <f t="shared" si="164"/>
        <v>KORD MR31!_06Z-GFS</v>
      </c>
      <c r="CI45" s="58">
        <f ca="1">IFERROR(IF($C$12="C",RTD("ice.xl",,"*H",CH45,$C$5,"D",$K45,,,1),RTD("ice.xl",,"*H",CH45,$C$5,"D",$K45,,,1)*(9/5)+$C$14),"-")</f>
        <v>76.963999999999999</v>
      </c>
      <c r="CJ45" s="101">
        <f t="shared" si="165"/>
        <v>32</v>
      </c>
      <c r="CK45" s="101" t="str">
        <f t="shared" si="155"/>
        <v>KORD MR32!_06Z-GFS</v>
      </c>
      <c r="CL45" s="58">
        <f ca="1">IFERROR(IF($C$12="C",RTD("ice.xl",,"*H",CK45,$C$5,"D",$K45,,,1),RTD("ice.xl",,"*H",CK45,$C$5,"D",$K45,,,1)*(9/5)+$C$14),"-")</f>
        <v>80.960000000000008</v>
      </c>
      <c r="CM45" s="101">
        <f t="shared" si="156"/>
        <v>33</v>
      </c>
      <c r="CN45" s="101" t="str">
        <f t="shared" si="146"/>
        <v>KORD MR33!_06Z-GFS</v>
      </c>
      <c r="CO45" s="58">
        <f ca="1">IFERROR(IF($C$12="C",RTD("ice.xl",,"*H",CN45,$C$5,"D",$K45,,,1),RTD("ice.xl",,"*H",CN45,$C$5,"D",$K45,,,1)*(9/5)+$C$14),"-")</f>
        <v>77.539999999999992</v>
      </c>
      <c r="CP45" s="101">
        <f t="shared" si="147"/>
        <v>34</v>
      </c>
      <c r="CQ45" s="101" t="str">
        <f t="shared" si="137"/>
        <v>KORD MR34!_06Z-GFS</v>
      </c>
      <c r="CR45" s="58">
        <f ca="1">IFERROR(IF($C$12="C",RTD("ice.xl",,"*H",CQ45,$C$5,"D",$K45,,,1),RTD("ice.xl",,"*H",CQ45,$C$5,"D",$K45,,,1)*(9/5)+$C$14),"-")</f>
        <v>70.951999999999998</v>
      </c>
      <c r="CS45" s="101">
        <f t="shared" si="138"/>
        <v>35</v>
      </c>
      <c r="CT45" s="101" t="str">
        <f t="shared" si="128"/>
        <v>KORD MR35!_06Z-GFS</v>
      </c>
      <c r="CU45" s="58">
        <f ca="1">IFERROR(IF($C$12="C",RTD("ice.xl",,"*H",CT45,$C$5,"D",$K45,,,1),RTD("ice.xl",,"*H",CT45,$C$5,"D",$K45,,,1)*(9/5)+$C$14),"-")</f>
        <v>75.073999999999998</v>
      </c>
      <c r="CV45" s="101">
        <f t="shared" si="129"/>
        <v>36</v>
      </c>
      <c r="CW45" s="101" t="str">
        <f t="shared" si="119"/>
        <v>KORD MR36!_06Z-GFS</v>
      </c>
      <c r="CX45" s="58">
        <f ca="1">IFERROR(IF($C$12="C",RTD("ice.xl",,"*H",CW45,$C$5,"D",$K45,,,1),RTD("ice.xl",,"*H",CW45,$C$5,"D",$K45,,,1)*(9/5)+$C$14),"-")</f>
        <v>76.963999999999999</v>
      </c>
      <c r="CY45" s="101">
        <f t="shared" si="120"/>
        <v>37</v>
      </c>
      <c r="CZ45" s="101" t="str">
        <f t="shared" si="111"/>
        <v>KORD MR37!_06Z-GFS</v>
      </c>
      <c r="DA45" s="58">
        <f ca="1">IFERROR(IF($C$12="C",RTD("ice.xl",,"*H",CZ45,$C$5,"D",$K45,,,1),RTD("ice.xl",,"*H",CZ45,$C$5,"D",$K45,,,1)*(9/5)+$C$14),"-")</f>
        <v>70.573999999999998</v>
      </c>
      <c r="DB45" s="101">
        <f t="shared" si="112"/>
        <v>38</v>
      </c>
      <c r="DC45" s="101" t="str">
        <f t="shared" si="103"/>
        <v>KORD MR38!_06Z-GFS</v>
      </c>
      <c r="DD45" s="58">
        <f ca="1">IFERROR(IF($C$12="C",RTD("ice.xl",,"*H",DC45,$C$5,"D",$K45,,,1),RTD("ice.xl",,"*H",DC45,$C$5,"D",$K45,,,1)*(9/5)+$C$14),"-")</f>
        <v>76.135999999999996</v>
      </c>
      <c r="DE45" s="101">
        <f t="shared" si="104"/>
        <v>39</v>
      </c>
      <c r="DF45" s="101" t="str">
        <f t="shared" si="98"/>
        <v>KORD MR39!_06Z-GFS</v>
      </c>
      <c r="DG45" s="105">
        <f ca="1">IFERROR(IF($C$12="C",RTD("ice.xl",,"*H",DF45,$C$5,"D",$K45,,,1),RTD("ice.xl",,"*H",DF45,$C$5,"D",$K45,,,1)*(9/5)+$C$14),"-")</f>
        <v>73.364000000000004</v>
      </c>
      <c r="DJ45" s="53">
        <f t="shared" si="234"/>
        <v>24</v>
      </c>
      <c r="DK45" s="53" t="str">
        <f t="shared" si="223"/>
        <v>KORD MR24!_12Z-GFS</v>
      </c>
      <c r="DL45" s="108">
        <f ca="1">IFERROR(IF($C$12="C",RTD("ice.xl",,"*H",DK45,$C$5,"D",$K45,,,1),RTD("ice.xl",,"*H",DK45,$C$5,"D",$K45,,,1)*(9/5)+$C$14),"-")</f>
        <v>73.67</v>
      </c>
      <c r="DM45" s="101">
        <f t="shared" si="230"/>
        <v>25</v>
      </c>
      <c r="DN45" s="101" t="str">
        <f t="shared" si="217"/>
        <v>KORD MR25!_12Z-GFS</v>
      </c>
      <c r="DO45" s="58">
        <f ca="1">IFERROR(IF($C$12="C",RTD("ice.xl",,"*H",DN45,$C$5,"D",$K45,,,1),RTD("ice.xl",,"*H",DN45,$C$5,"D",$K45,,,1)*(9/5)+$C$14),"-")</f>
        <v>72.337999999999994</v>
      </c>
      <c r="DP45" s="101">
        <f t="shared" si="224"/>
        <v>26</v>
      </c>
      <c r="DQ45" s="101" t="str">
        <f t="shared" si="211"/>
        <v>KORD MR26!_12Z-GFS</v>
      </c>
      <c r="DR45" s="58">
        <f ca="1">IFERROR(IF($C$12="C",RTD("ice.xl",,"*H",DQ45,$C$5,"D",$K45,,,1),RTD("ice.xl",,"*H",DQ45,$C$5,"D",$K45,,,1)*(9/5)+$C$14),"-")</f>
        <v>70.087999999999994</v>
      </c>
      <c r="DS45" s="101">
        <f t="shared" si="212"/>
        <v>27</v>
      </c>
      <c r="DT45" s="101" t="str">
        <f t="shared" si="202"/>
        <v>KORD MR27!_12Z-GFS</v>
      </c>
      <c r="DU45" s="58">
        <f ca="1">IFERROR(IF($C$12="C",RTD("ice.xl",,"*H",DT45,$C$5,"D",$K45,,,1),RTD("ice.xl",,"*H",DT45,$C$5,"D",$K45,,,1)*(9/5)+$C$14),"-")</f>
        <v>70.933999999999997</v>
      </c>
      <c r="DV45" s="101">
        <f t="shared" si="203"/>
        <v>28</v>
      </c>
      <c r="DW45" s="101" t="str">
        <f t="shared" si="193"/>
        <v>KORD MR28!_12Z-GFS</v>
      </c>
      <c r="DX45" s="58">
        <f ca="1">IFERROR(IF($C$12="C",RTD("ice.xl",,"*H",DW45,$C$5,"D",$K45,,,1),RTD("ice.xl",,"*H",DW45,$C$5,"D",$K45,,,1)*(9/5)+$C$14),"-")</f>
        <v>74.156000000000006</v>
      </c>
      <c r="DY45" s="101">
        <f t="shared" si="194"/>
        <v>29</v>
      </c>
      <c r="DZ45" s="101" t="str">
        <f t="shared" si="184"/>
        <v>KORD MR29!_12Z-GFS</v>
      </c>
      <c r="EA45" s="58">
        <f ca="1">IFERROR(IF($C$12="C",RTD("ice.xl",,"*H",DZ45,$C$5,"D",$K45,,,1),RTD("ice.xl",,"*H",DZ45,$C$5,"D",$K45,,,1)*(9/5)+$C$14),"-")</f>
        <v>74.300000000000011</v>
      </c>
      <c r="EB45" s="101">
        <f t="shared" si="185"/>
        <v>30</v>
      </c>
      <c r="EC45" s="101" t="str">
        <f t="shared" si="175"/>
        <v>KORD MR30!_12Z-GFS</v>
      </c>
      <c r="ED45" s="58">
        <f ca="1">IFERROR(IF($C$12="C",RTD("ice.xl",,"*H",EC45,$C$5,"D",$K45,,,1),RTD("ice.xl",,"*H",EC45,$C$5,"D",$K45,,,1)*(9/5)+$C$14),"-")</f>
        <v>74.462000000000003</v>
      </c>
      <c r="EE45" s="101">
        <f t="shared" si="176"/>
        <v>31</v>
      </c>
      <c r="EF45" s="101" t="str">
        <f t="shared" si="166"/>
        <v>KORD MR31!_12Z-GFS</v>
      </c>
      <c r="EG45" s="58">
        <f ca="1">IFERROR(IF($C$12="C",RTD("ice.xl",,"*H",EF45,$C$5,"D",$K45,,,1),RTD("ice.xl",,"*H",EF45,$C$5,"D",$K45,,,1)*(9/5)+$C$14),"-")</f>
        <v>73.778000000000006</v>
      </c>
      <c r="EH45" s="101">
        <f t="shared" si="167"/>
        <v>32</v>
      </c>
      <c r="EI45" s="101" t="str">
        <f t="shared" si="157"/>
        <v>KORD MR32!_12Z-GFS</v>
      </c>
      <c r="EJ45" s="58">
        <f ca="1">IFERROR(IF($C$12="C",RTD("ice.xl",,"*H",EI45,$C$5,"D",$K45,,,1),RTD("ice.xl",,"*H",EI45,$C$5,"D",$K45,,,1)*(9/5)+$C$14),"-")</f>
        <v>81.896000000000001</v>
      </c>
      <c r="EK45" s="101">
        <f t="shared" si="158"/>
        <v>33</v>
      </c>
      <c r="EL45" s="101" t="str">
        <f t="shared" si="148"/>
        <v>KORD MR33!_12Z-GFS</v>
      </c>
      <c r="EM45" s="58">
        <f ca="1">IFERROR(IF($C$12="C",RTD("ice.xl",,"*H",EL45,$C$5,"D",$K45,,,1),RTD("ice.xl",,"*H",EL45,$C$5,"D",$K45,,,1)*(9/5)+$C$14),"-")</f>
        <v>65.102000000000004</v>
      </c>
      <c r="EN45" s="101">
        <f t="shared" si="149"/>
        <v>34</v>
      </c>
      <c r="EO45" s="101" t="str">
        <f t="shared" si="139"/>
        <v>KORD MR34!_12Z-GFS</v>
      </c>
      <c r="EP45" s="58">
        <f ca="1">IFERROR(IF($C$12="C",RTD("ice.xl",,"*H",EO45,$C$5,"D",$K45,,,1),RTD("ice.xl",,"*H",EO45,$C$5,"D",$K45,,,1)*(9/5)+$C$14),"-")</f>
        <v>86.828000000000003</v>
      </c>
      <c r="EQ45" s="101">
        <f t="shared" si="140"/>
        <v>35</v>
      </c>
      <c r="ER45" s="101" t="str">
        <f t="shared" si="130"/>
        <v>KORD MR35!_12Z-GFS</v>
      </c>
      <c r="ES45" s="58">
        <f ca="1">IFERROR(IF($C$12="C",RTD("ice.xl",,"*H",ER45,$C$5,"D",$K45,,,1),RTD("ice.xl",,"*H",ER45,$C$5,"D",$K45,,,1)*(9/5)+$C$14),"-")</f>
        <v>89.240000000000009</v>
      </c>
      <c r="ET45" s="101">
        <f t="shared" si="131"/>
        <v>36</v>
      </c>
      <c r="EU45" s="101" t="str">
        <f t="shared" si="121"/>
        <v>KORD MR36!_12Z-GFS</v>
      </c>
      <c r="EV45" s="58">
        <f ca="1">IFERROR(IF($C$12="C",RTD("ice.xl",,"*H",EU45,$C$5,"D",$K45,,,1),RTD("ice.xl",,"*H",EU45,$C$5,"D",$K45,,,1)*(9/5)+$C$14),"-")</f>
        <v>89.42</v>
      </c>
      <c r="EW45" s="101">
        <f t="shared" si="122"/>
        <v>37</v>
      </c>
      <c r="EX45" s="101" t="str">
        <f t="shared" si="113"/>
        <v>KORD MR37!_12Z-GFS</v>
      </c>
      <c r="EY45" s="58">
        <f ca="1">IFERROR(IF($C$12="C",RTD("ice.xl",,"*H",EX45,$C$5,"D",$K45,,,1),RTD("ice.xl",,"*H",EX45,$C$5,"D",$K45,,,1)*(9/5)+$C$14),"-")</f>
        <v>85.91</v>
      </c>
      <c r="EZ45" s="101">
        <f t="shared" si="114"/>
        <v>38</v>
      </c>
      <c r="FA45" s="101" t="str">
        <f t="shared" si="105"/>
        <v>KORD MR38!_12Z-GFS</v>
      </c>
      <c r="FB45" s="58">
        <f ca="1">IFERROR(IF($C$12="C",RTD("ice.xl",,"*H",FA45,$C$5,"D",$K45,,,1),RTD("ice.xl",,"*H",FA45,$C$5,"D",$K45,,,1)*(9/5)+$C$14),"-")</f>
        <v>68.396000000000001</v>
      </c>
      <c r="FC45" s="101">
        <f t="shared" si="106"/>
        <v>39</v>
      </c>
      <c r="FD45" s="101" t="str">
        <f t="shared" si="99"/>
        <v>KORD MR39!_12Z-GFS</v>
      </c>
      <c r="FE45" s="105">
        <f ca="1">IFERROR(IF($C$12="C",RTD("ice.xl",,"*H",FD45,$C$5,"D",$K45,,,1),RTD("ice.xl",,"*H",FD45,$C$5,"D",$K45,,,1)*(9/5)+$C$14),"-")</f>
        <v>76.873999999999995</v>
      </c>
      <c r="FH45" s="53">
        <f t="shared" si="235"/>
        <v>24</v>
      </c>
      <c r="FI45" s="53" t="str">
        <f t="shared" si="225"/>
        <v>KORD MR24!_18Z-GFS</v>
      </c>
      <c r="FJ45" s="108">
        <f ca="1">IFERROR(IF($C$12="C",RTD("ice.xl",,"*H",FI45,$C$5,"D",$K45,,,1),RTD("ice.xl",,"*H",FI45,$C$5,"D",$K45,,,1)*(9/5)+$C$14),"-")</f>
        <v>72.24799999999999</v>
      </c>
      <c r="FK45" s="101">
        <f t="shared" si="231"/>
        <v>25</v>
      </c>
      <c r="FL45" s="101" t="str">
        <f t="shared" si="218"/>
        <v>KORD MR25!_18Z-GFS</v>
      </c>
      <c r="FM45" s="58">
        <f ca="1">IFERROR(IF($C$12="C",RTD("ice.xl",,"*H",FL45,$C$5,"D",$K45,,,1),RTD("ice.xl",,"*H",FL45,$C$5,"D",$K45,,,1)*(9/5)+$C$14),"-")</f>
        <v>70.34</v>
      </c>
      <c r="FN45" s="101">
        <f t="shared" si="226"/>
        <v>26</v>
      </c>
      <c r="FO45" s="101" t="str">
        <f t="shared" si="213"/>
        <v>KORD MR26!_18Z-GFS</v>
      </c>
      <c r="FP45" s="58">
        <f ca="1">IFERROR(IF($C$12="C",RTD("ice.xl",,"*H",FO45,$C$5,"D",$K45,,,1),RTD("ice.xl",,"*H",FO45,$C$5,"D",$K45,,,1)*(9/5)+$C$14),"-")</f>
        <v>68.756</v>
      </c>
      <c r="FQ45" s="101">
        <f t="shared" si="214"/>
        <v>27</v>
      </c>
      <c r="FR45" s="101" t="str">
        <f t="shared" si="204"/>
        <v>KORD MR27!_18Z-GFS</v>
      </c>
      <c r="FS45" s="58">
        <f ca="1">IFERROR(IF($C$12="C",RTD("ice.xl",,"*H",FR45,$C$5,"D",$K45,,,1),RTD("ice.xl",,"*H",FR45,$C$5,"D",$K45,,,1)*(9/5)+$C$14),"-")</f>
        <v>73.849999999999994</v>
      </c>
      <c r="FT45" s="101">
        <f t="shared" si="205"/>
        <v>28</v>
      </c>
      <c r="FU45" s="101" t="str">
        <f t="shared" si="195"/>
        <v>KORD MR28!_18Z-GFS</v>
      </c>
      <c r="FV45" s="58">
        <f ca="1">IFERROR(IF($C$12="C",RTD("ice.xl",,"*H",FU45,$C$5,"D",$K45,,,1),RTD("ice.xl",,"*H",FU45,$C$5,"D",$K45,,,1)*(9/5)+$C$14),"-")</f>
        <v>75.668000000000006</v>
      </c>
      <c r="FW45" s="101">
        <f t="shared" si="196"/>
        <v>29</v>
      </c>
      <c r="FX45" s="101" t="str">
        <f t="shared" si="186"/>
        <v>KORD MR29!_18Z-GFS</v>
      </c>
      <c r="FY45" s="58">
        <f ca="1">IFERROR(IF($C$12="C",RTD("ice.xl",,"*H",FX45,$C$5,"D",$K45,,,1),RTD("ice.xl",,"*H",FX45,$C$5,"D",$K45,,,1)*(9/5)+$C$14),"-")</f>
        <v>74.768000000000001</v>
      </c>
      <c r="FZ45" s="101">
        <f t="shared" si="187"/>
        <v>30</v>
      </c>
      <c r="GA45" s="101" t="str">
        <f t="shared" si="177"/>
        <v>KORD MR30!_18Z-GFS</v>
      </c>
      <c r="GB45" s="58">
        <f ca="1">IFERROR(IF($C$12="C",RTD("ice.xl",,"*H",GA45,$C$5,"D",$K45,,,1),RTD("ice.xl",,"*H",GA45,$C$5,"D",$K45,,,1)*(9/5)+$C$14),"-")</f>
        <v>72.355999999999995</v>
      </c>
      <c r="GC45" s="101">
        <f t="shared" si="178"/>
        <v>31</v>
      </c>
      <c r="GD45" s="101" t="str">
        <f t="shared" si="168"/>
        <v>KORD MR31!_18Z-GFS</v>
      </c>
      <c r="GE45" s="58">
        <f ca="1">IFERROR(IF($C$12="C",RTD("ice.xl",,"*H",GD45,$C$5,"D",$K45,,,1),RTD("ice.xl",,"*H",GD45,$C$5,"D",$K45,,,1)*(9/5)+$C$14),"-")</f>
        <v>84.524000000000001</v>
      </c>
      <c r="GF45" s="101">
        <f t="shared" si="169"/>
        <v>32</v>
      </c>
      <c r="GG45" s="101" t="str">
        <f t="shared" si="159"/>
        <v>KORD MR32!_18Z-GFS</v>
      </c>
      <c r="GH45" s="58">
        <f ca="1">IFERROR(IF($C$12="C",RTD("ice.xl",,"*H",GG45,$C$5,"D",$K45,,,1),RTD("ice.xl",,"*H",GG45,$C$5,"D",$K45,,,1)*(9/5)+$C$14),"-")</f>
        <v>75.686000000000007</v>
      </c>
      <c r="GI45" s="101">
        <f t="shared" si="160"/>
        <v>33</v>
      </c>
      <c r="GJ45" s="101" t="str">
        <f t="shared" si="150"/>
        <v>KORD MR33!_18Z-GFS</v>
      </c>
      <c r="GK45" s="58">
        <f ca="1">IFERROR(IF($C$12="C",RTD("ice.xl",,"*H",GJ45,$C$5,"D",$K45,,,1),RTD("ice.xl",,"*H",GJ45,$C$5,"D",$K45,,,1)*(9/5)+$C$14),"-")</f>
        <v>86.521999999999991</v>
      </c>
      <c r="GL45" s="101">
        <f t="shared" si="151"/>
        <v>34</v>
      </c>
      <c r="GM45" s="101" t="str">
        <f t="shared" si="141"/>
        <v>KORD MR34!_18Z-GFS</v>
      </c>
      <c r="GN45" s="58">
        <f ca="1">IFERROR(IF($C$12="C",RTD("ice.xl",,"*H",GM45,$C$5,"D",$K45,,,1),RTD("ice.xl",,"*H",GM45,$C$5,"D",$K45,,,1)*(9/5)+$C$14),"-")</f>
        <v>94.658000000000015</v>
      </c>
      <c r="GO45" s="101">
        <f t="shared" si="142"/>
        <v>35</v>
      </c>
      <c r="GP45" s="101" t="str">
        <f t="shared" si="132"/>
        <v>KORD MR35!_18Z-GFS</v>
      </c>
      <c r="GQ45" s="58">
        <f ca="1">IFERROR(IF($C$12="C",RTD("ice.xl",,"*H",GP45,$C$5,"D",$K45,,,1),RTD("ice.xl",,"*H",GP45,$C$5,"D",$K45,,,1)*(9/5)+$C$14),"-")</f>
        <v>77.018000000000001</v>
      </c>
      <c r="GR45" s="101">
        <f t="shared" si="133"/>
        <v>36</v>
      </c>
      <c r="GS45" s="101" t="str">
        <f t="shared" si="123"/>
        <v>KORD MR36!_18Z-GFS</v>
      </c>
      <c r="GT45" s="58">
        <f ca="1">IFERROR(IF($C$12="C",RTD("ice.xl",,"*H",GS45,$C$5,"D",$K45,,,1),RTD("ice.xl",,"*H",GS45,$C$5,"D",$K45,,,1)*(9/5)+$C$14),"-")</f>
        <v>76.334000000000003</v>
      </c>
      <c r="GU45" s="101">
        <f t="shared" si="124"/>
        <v>37</v>
      </c>
      <c r="GV45" s="101" t="str">
        <f t="shared" si="115"/>
        <v>KORD MR37!_18Z-GFS</v>
      </c>
      <c r="GW45" s="58">
        <f ca="1">IFERROR(IF($C$12="C",RTD("ice.xl",,"*H",GV45,$C$5,"D",$K45,,,1),RTD("ice.xl",,"*H",GV45,$C$5,"D",$K45,,,1)*(9/5)+$C$14),"-")</f>
        <v>73.093999999999994</v>
      </c>
      <c r="GX45" s="101">
        <f t="shared" si="116"/>
        <v>38</v>
      </c>
      <c r="GY45" s="101" t="str">
        <f t="shared" si="107"/>
        <v>KORD MR38!_18Z-GFS</v>
      </c>
      <c r="GZ45" s="58">
        <f ca="1">IFERROR(IF($C$12="C",RTD("ice.xl",,"*H",GY45,$C$5,"D",$K45,,,1),RTD("ice.xl",,"*H",GY45,$C$5,"D",$K45,,,1)*(9/5)+$C$14),"-")</f>
        <v>70.718000000000004</v>
      </c>
      <c r="HA45" s="101">
        <f t="shared" si="108"/>
        <v>39</v>
      </c>
      <c r="HB45" s="101" t="str">
        <f t="shared" si="100"/>
        <v>KORD MR39!_18Z-GFS</v>
      </c>
      <c r="HC45" s="105">
        <f ca="1">IFERROR(IF($C$12="C",RTD("ice.xl",,"*H",HB45,$C$5,"D",$K45,,,1),RTD("ice.xl",,"*H",HB45,$C$5,"D",$K45,,,1)*(9/5)+$C$14),"-")</f>
        <v>77.539999999999992</v>
      </c>
    </row>
    <row r="46" spans="6:211" x14ac:dyDescent="0.35">
      <c r="F46" s="27">
        <v>25</v>
      </c>
      <c r="G46" s="27">
        <f t="shared" si="227"/>
        <v>1</v>
      </c>
      <c r="H46" s="131">
        <f ca="1">RTD("ice.xl", , "*H",$C$4,$L$4, "D",$K46, , , -1)</f>
        <v>21.6875</v>
      </c>
      <c r="I46" s="18"/>
      <c r="J46" s="56"/>
      <c r="K46" s="163">
        <f t="shared" ca="1" si="95"/>
        <v>44767</v>
      </c>
      <c r="L46" s="356">
        <f t="shared" ca="1" si="96"/>
        <v>71.037499999999994</v>
      </c>
      <c r="N46" s="53">
        <f t="shared" si="232"/>
        <v>25</v>
      </c>
      <c r="O46" s="358" t="str">
        <f t="shared" si="219"/>
        <v>KORD MR25!_00Z-GFS</v>
      </c>
      <c r="P46" s="108">
        <f ca="1">IFERROR(IF($C$12="C",RTD("ice.xl",,"*H",O46,$C$5,"D",$K46,,,1),RTD("ice.xl",,"*H",O46,$C$5,"D",$K46,,,1)*(9/5)+$C$14),"-")</f>
        <v>69.584000000000003</v>
      </c>
      <c r="Q46" s="101">
        <f t="shared" si="228"/>
        <v>26</v>
      </c>
      <c r="R46" s="101" t="str">
        <f t="shared" si="215"/>
        <v>KORD MR26!_00Z-GFS</v>
      </c>
      <c r="S46" s="58">
        <f ca="1">IFERROR(IF($C$12="C",RTD("ice.xl",,"*H",R46,$C$5,"D",$K46,,,1),RTD("ice.xl",,"*H",R46,$C$5,"D",$K46,,,1)*(9/5)+$C$14),"-")</f>
        <v>69.872</v>
      </c>
      <c r="T46" s="101">
        <f t="shared" si="220"/>
        <v>27</v>
      </c>
      <c r="U46" s="101" t="str">
        <f t="shared" si="207"/>
        <v>KORD MR27!_00Z-GFS</v>
      </c>
      <c r="V46" s="58">
        <f ca="1">IFERROR(IF($C$12="C",RTD("ice.xl",,"*H",U46,$C$5,"D",$K46,,,1),RTD("ice.xl",,"*H",U46,$C$5,"D",$K46,,,1)*(9/5)+$C$14),"-")</f>
        <v>69.403999999999996</v>
      </c>
      <c r="W46" s="101">
        <f t="shared" si="208"/>
        <v>28</v>
      </c>
      <c r="X46" s="101" t="str">
        <f t="shared" si="198"/>
        <v>KORD MR28!_00Z-GFS</v>
      </c>
      <c r="Y46" s="58">
        <f ca="1">IFERROR(IF($C$12="C",RTD("ice.xl",,"*H",X46,$C$5,"D",$K46,,,1),RTD("ice.xl",,"*H",X46,$C$5,"D",$K46,,,1)*(9/5)+$C$14),"-")</f>
        <v>70.771999999999991</v>
      </c>
      <c r="Z46" s="101">
        <f t="shared" si="199"/>
        <v>29</v>
      </c>
      <c r="AA46" s="101" t="str">
        <f t="shared" si="189"/>
        <v>KORD MR29!_00Z-GFS</v>
      </c>
      <c r="AB46" s="58">
        <f ca="1">IFERROR(IF($C$12="C",RTD("ice.xl",,"*H",AA46,$C$5,"D",$K46,,,1),RTD("ice.xl",,"*H",AA46,$C$5,"D",$K46,,,1)*(9/5)+$C$14),"-")</f>
        <v>73.075999999999993</v>
      </c>
      <c r="AC46" s="101">
        <f t="shared" si="190"/>
        <v>30</v>
      </c>
      <c r="AD46" s="101" t="str">
        <f t="shared" si="180"/>
        <v>KORD MR30!_00Z-GFS</v>
      </c>
      <c r="AE46" s="58">
        <f ca="1">IFERROR(IF($C$12="C",RTD("ice.xl",,"*H",AD46,$C$5,"D",$K46,,,1),RTD("ice.xl",,"*H",AD46,$C$5,"D",$K46,,,1)*(9/5)+$C$14),"-")</f>
        <v>70.628</v>
      </c>
      <c r="AF46" s="101">
        <f t="shared" si="181"/>
        <v>31</v>
      </c>
      <c r="AG46" s="101" t="str">
        <f t="shared" si="171"/>
        <v>KORD MR31!_00Z-GFS</v>
      </c>
      <c r="AH46" s="58">
        <f ca="1">IFERROR(IF($C$12="C",RTD("ice.xl",,"*H",AG46,$C$5,"D",$K46,,,1),RTD("ice.xl",,"*H",AG46,$C$5,"D",$K46,,,1)*(9/5)+$C$14),"-")</f>
        <v>70.34</v>
      </c>
      <c r="AI46" s="101">
        <f t="shared" si="172"/>
        <v>32</v>
      </c>
      <c r="AJ46" s="101" t="str">
        <f t="shared" si="162"/>
        <v>KORD MR32!_00Z-GFS</v>
      </c>
      <c r="AK46" s="58">
        <f ca="1">IFERROR(IF($C$12="C",RTD("ice.xl",,"*H",AJ46,$C$5,"D",$K46,,,1),RTD("ice.xl",,"*H",AJ46,$C$5,"D",$K46,,,1)*(9/5)+$C$14),"-")</f>
        <v>84.325999999999993</v>
      </c>
      <c r="AL46" s="101">
        <f t="shared" si="163"/>
        <v>33</v>
      </c>
      <c r="AM46" s="101" t="str">
        <f t="shared" si="153"/>
        <v>KORD MR33!_00Z-GFS</v>
      </c>
      <c r="AN46" s="58">
        <f ca="1">IFERROR(IF($C$12="C",RTD("ice.xl",,"*H",AM46,$C$5,"D",$K46,,,1),RTD("ice.xl",,"*H",AM46,$C$5,"D",$K46,,,1)*(9/5)+$C$14),"-")</f>
        <v>85.568000000000012</v>
      </c>
      <c r="AO46" s="101">
        <f t="shared" si="154"/>
        <v>34</v>
      </c>
      <c r="AP46" s="101" t="str">
        <f t="shared" si="144"/>
        <v>KORD MR34!_00Z-GFS</v>
      </c>
      <c r="AQ46" s="58">
        <f ca="1">IFERROR(IF($C$12="C",RTD("ice.xl",,"*H",AP46,$C$5,"D",$K46,,,1),RTD("ice.xl",,"*H",AP46,$C$5,"D",$K46,,,1)*(9/5)+$C$14),"-")</f>
        <v>91.832000000000008</v>
      </c>
      <c r="AR46" s="101">
        <f t="shared" si="145"/>
        <v>35</v>
      </c>
      <c r="AS46" s="101" t="str">
        <f t="shared" si="135"/>
        <v>KORD MR35!_00Z-GFS</v>
      </c>
      <c r="AT46" s="58">
        <f ca="1">IFERROR(IF($C$12="C",RTD("ice.xl",,"*H",AS46,$C$5,"D",$K46,,,1),RTD("ice.xl",,"*H",AS46,$C$5,"D",$K46,,,1)*(9/5)+$C$14),"-")</f>
        <v>85.712000000000003</v>
      </c>
      <c r="AU46" s="101">
        <f t="shared" si="136"/>
        <v>36</v>
      </c>
      <c r="AV46" s="101" t="str">
        <f t="shared" si="126"/>
        <v>KORD MR36!_00Z-GFS</v>
      </c>
      <c r="AW46" s="58">
        <f ca="1">IFERROR(IF($C$12="C",RTD("ice.xl",,"*H",AV46,$C$5,"D",$K46,,,1),RTD("ice.xl",,"*H",AV46,$C$5,"D",$K46,,,1)*(9/5)+$C$14),"-")</f>
        <v>91.31</v>
      </c>
      <c r="AX46" s="101">
        <f t="shared" si="127"/>
        <v>37</v>
      </c>
      <c r="AY46" s="101" t="str">
        <f t="shared" si="117"/>
        <v>KORD MR37!_00Z-GFS</v>
      </c>
      <c r="AZ46" s="58">
        <f ca="1">IFERROR(IF($C$12="C",RTD("ice.xl",,"*H",AY46,$C$5,"D",$K46,,,1),RTD("ice.xl",,"*H",AY46,$C$5,"D",$K46,,,1)*(9/5)+$C$14),"-")</f>
        <v>78.76400000000001</v>
      </c>
      <c r="BA46" s="101">
        <f t="shared" si="118"/>
        <v>38</v>
      </c>
      <c r="BB46" s="101" t="str">
        <f t="shared" si="109"/>
        <v>KORD MR38!_00Z-GFS</v>
      </c>
      <c r="BC46" s="58">
        <f ca="1">IFERROR(IF($C$12="C",RTD("ice.xl",,"*H",BB46,$C$5,"D",$K46,,,1),RTD("ice.xl",,"*H",BB46,$C$5,"D",$K46,,,1)*(9/5)+$C$14),"-")</f>
        <v>87.007999999999996</v>
      </c>
      <c r="BD46" s="101">
        <f t="shared" si="110"/>
        <v>39</v>
      </c>
      <c r="BE46" s="101" t="str">
        <f t="shared" si="101"/>
        <v>KORD MR39!_00Z-GFS</v>
      </c>
      <c r="BF46" s="58">
        <f ca="1">IFERROR(IF($C$12="C",RTD("ice.xl",,"*H",BE46,$C$5,"D",$K46,,,1),RTD("ice.xl",,"*H",BE46,$C$5,"D",$K46,,,1)*(9/5)+$C$14),"-")</f>
        <v>80.545999999999992</v>
      </c>
      <c r="BG46" s="101">
        <f t="shared" si="102"/>
        <v>40</v>
      </c>
      <c r="BH46" s="101" t="str">
        <f t="shared" si="97"/>
        <v>KORD MR40!_00Z-GFS</v>
      </c>
      <c r="BI46" s="105">
        <f ca="1">IFERROR(IF($C$12="C",RTD("ice.xl",,"*H",BH46,$C$5,"D",$K46,,,1),RTD("ice.xl",,"*H",BH46,$C$5,"D",$K46,,,1)*(9/5)+$C$14),"-")</f>
        <v>77.611999999999995</v>
      </c>
      <c r="BL46" s="53">
        <f t="shared" si="233"/>
        <v>25</v>
      </c>
      <c r="BM46" s="53" t="str">
        <f t="shared" si="221"/>
        <v>KORD MR25!_06Z-GFS</v>
      </c>
      <c r="BN46" s="108">
        <f ca="1">IFERROR(IF($C$12="C",RTD("ice.xl",,"*H",BM46,$C$5,"D",$K46,,,1),RTD("ice.xl",,"*H",BM46,$C$5,"D",$K46,,,1)*(9/5)+$C$14),"-")</f>
        <v>70.16</v>
      </c>
      <c r="BO46" s="101">
        <f t="shared" si="229"/>
        <v>26</v>
      </c>
      <c r="BP46" s="101" t="str">
        <f t="shared" si="216"/>
        <v>KORD MR26!_06Z-GFS</v>
      </c>
      <c r="BQ46" s="58">
        <f ca="1">IFERROR(IF($C$12="C",RTD("ice.xl",,"*H",BP46,$C$5,"D",$K46,,,1),RTD("ice.xl",,"*H",BP46,$C$5,"D",$K46,,,1)*(9/5)+$C$14),"-")</f>
        <v>68.306000000000012</v>
      </c>
      <c r="BR46" s="101">
        <f t="shared" si="222"/>
        <v>27</v>
      </c>
      <c r="BS46" s="101" t="str">
        <f t="shared" si="209"/>
        <v>KORD MR27!_06Z-GFS</v>
      </c>
      <c r="BT46" s="58">
        <f ca="1">IFERROR(IF($C$12="C",RTD("ice.xl",,"*H",BS46,$C$5,"D",$K46,,,1),RTD("ice.xl",,"*H",BS46,$C$5,"D",$K46,,,1)*(9/5)+$C$14),"-")</f>
        <v>69.656000000000006</v>
      </c>
      <c r="BU46" s="101">
        <f t="shared" si="210"/>
        <v>28</v>
      </c>
      <c r="BV46" s="101" t="str">
        <f t="shared" si="200"/>
        <v>KORD MR28!_06Z-GFS</v>
      </c>
      <c r="BW46" s="58">
        <f ca="1">IFERROR(IF($C$12="C",RTD("ice.xl",,"*H",BV46,$C$5,"D",$K46,,,1),RTD("ice.xl",,"*H",BV46,$C$5,"D",$K46,,,1)*(9/5)+$C$14),"-")</f>
        <v>70.195999999999998</v>
      </c>
      <c r="BX46" s="101">
        <f t="shared" si="201"/>
        <v>29</v>
      </c>
      <c r="BY46" s="101" t="str">
        <f t="shared" si="191"/>
        <v>KORD MR29!_06Z-GFS</v>
      </c>
      <c r="BZ46" s="58">
        <f ca="1">IFERROR(IF($C$12="C",RTD("ice.xl",,"*H",BY46,$C$5,"D",$K46,,,1),RTD("ice.xl",,"*H",BY46,$C$5,"D",$K46,,,1)*(9/5)+$C$14),"-")</f>
        <v>72.068000000000012</v>
      </c>
      <c r="CA46" s="101">
        <f t="shared" si="192"/>
        <v>30</v>
      </c>
      <c r="CB46" s="101" t="str">
        <f t="shared" si="182"/>
        <v>KORD MR30!_06Z-GFS</v>
      </c>
      <c r="CC46" s="58">
        <f ca="1">IFERROR(IF($C$12="C",RTD("ice.xl",,"*H",CB46,$C$5,"D",$K46,,,1),RTD("ice.xl",,"*H",CB46,$C$5,"D",$K46,,,1)*(9/5)+$C$14),"-")</f>
        <v>73.688000000000002</v>
      </c>
      <c r="CD46" s="101">
        <f t="shared" si="183"/>
        <v>31</v>
      </c>
      <c r="CE46" s="101" t="str">
        <f t="shared" si="173"/>
        <v>KORD MR31!_06Z-GFS</v>
      </c>
      <c r="CF46" s="58">
        <f ca="1">IFERROR(IF($C$12="C",RTD("ice.xl",,"*H",CE46,$C$5,"D",$K46,,,1),RTD("ice.xl",,"*H",CE46,$C$5,"D",$K46,,,1)*(9/5)+$C$14),"-")</f>
        <v>75.271999999999991</v>
      </c>
      <c r="CG46" s="101">
        <f t="shared" si="174"/>
        <v>32</v>
      </c>
      <c r="CH46" s="101" t="str">
        <f t="shared" si="164"/>
        <v>KORD MR32!_06Z-GFS</v>
      </c>
      <c r="CI46" s="58">
        <f ca="1">IFERROR(IF($C$12="C",RTD("ice.xl",,"*H",CH46,$C$5,"D",$K46,,,1),RTD("ice.xl",,"*H",CH46,$C$5,"D",$K46,,,1)*(9/5)+$C$14),"-")</f>
        <v>73.94</v>
      </c>
      <c r="CJ46" s="101">
        <f t="shared" si="165"/>
        <v>33</v>
      </c>
      <c r="CK46" s="101" t="str">
        <f t="shared" si="155"/>
        <v>KORD MR33!_06Z-GFS</v>
      </c>
      <c r="CL46" s="58">
        <f ca="1">IFERROR(IF($C$12="C",RTD("ice.xl",,"*H",CK46,$C$5,"D",$K46,,,1),RTD("ice.xl",,"*H",CK46,$C$5,"D",$K46,,,1)*(9/5)+$C$14),"-")</f>
        <v>78.710000000000008</v>
      </c>
      <c r="CM46" s="101">
        <f t="shared" si="156"/>
        <v>34</v>
      </c>
      <c r="CN46" s="101" t="str">
        <f t="shared" si="146"/>
        <v>KORD MR34!_06Z-GFS</v>
      </c>
      <c r="CO46" s="58">
        <f ca="1">IFERROR(IF($C$12="C",RTD("ice.xl",,"*H",CN46,$C$5,"D",$K46,,,1),RTD("ice.xl",,"*H",CN46,$C$5,"D",$K46,,,1)*(9/5)+$C$14),"-")</f>
        <v>76.712000000000003</v>
      </c>
      <c r="CP46" s="101">
        <f t="shared" si="147"/>
        <v>35</v>
      </c>
      <c r="CQ46" s="101" t="str">
        <f t="shared" si="137"/>
        <v>KORD MR35!_06Z-GFS</v>
      </c>
      <c r="CR46" s="58">
        <f ca="1">IFERROR(IF($C$12="C",RTD("ice.xl",,"*H",CQ46,$C$5,"D",$K46,,,1),RTD("ice.xl",,"*H",CQ46,$C$5,"D",$K46,,,1)*(9/5)+$C$14),"-")</f>
        <v>84.056000000000012</v>
      </c>
      <c r="CS46" s="101">
        <f t="shared" si="138"/>
        <v>36</v>
      </c>
      <c r="CT46" s="101" t="str">
        <f t="shared" si="128"/>
        <v>KORD MR36!_06Z-GFS</v>
      </c>
      <c r="CU46" s="58">
        <f ca="1">IFERROR(IF($C$12="C",RTD("ice.xl",,"*H",CT46,$C$5,"D",$K46,,,1),RTD("ice.xl",,"*H",CT46,$C$5,"D",$K46,,,1)*(9/5)+$C$14),"-")</f>
        <v>75.740000000000009</v>
      </c>
      <c r="CV46" s="101">
        <f t="shared" si="129"/>
        <v>37</v>
      </c>
      <c r="CW46" s="101" t="str">
        <f t="shared" si="119"/>
        <v>KORD MR37!_06Z-GFS</v>
      </c>
      <c r="CX46" s="58">
        <f ca="1">IFERROR(IF($C$12="C",RTD("ice.xl",,"*H",CW46,$C$5,"D",$K46,,,1),RTD("ice.xl",,"*H",CW46,$C$5,"D",$K46,,,1)*(9/5)+$C$14),"-")</f>
        <v>68.288000000000011</v>
      </c>
      <c r="CY46" s="101">
        <f t="shared" si="120"/>
        <v>38</v>
      </c>
      <c r="CZ46" s="101" t="str">
        <f t="shared" si="111"/>
        <v>KORD MR38!_06Z-GFS</v>
      </c>
      <c r="DA46" s="58">
        <f ca="1">IFERROR(IF($C$12="C",RTD("ice.xl",,"*H",CZ46,$C$5,"D",$K46,,,1),RTD("ice.xl",,"*H",CZ46,$C$5,"D",$K46,,,1)*(9/5)+$C$14),"-")</f>
        <v>75.307999999999993</v>
      </c>
      <c r="DB46" s="101">
        <f t="shared" si="112"/>
        <v>39</v>
      </c>
      <c r="DC46" s="101" t="str">
        <f t="shared" si="103"/>
        <v>KORD MR39!_06Z-GFS</v>
      </c>
      <c r="DD46" s="58">
        <f ca="1">IFERROR(IF($C$12="C",RTD("ice.xl",,"*H",DC46,$C$5,"D",$K46,,,1),RTD("ice.xl",,"*H",DC46,$C$5,"D",$K46,,,1)*(9/5)+$C$14),"-")</f>
        <v>73.22</v>
      </c>
      <c r="DE46" s="101">
        <f t="shared" si="104"/>
        <v>40</v>
      </c>
      <c r="DF46" s="101" t="str">
        <f t="shared" si="98"/>
        <v>KORD MR40!_06Z-GFS</v>
      </c>
      <c r="DG46" s="105">
        <f ca="1">IFERROR(IF($C$12="C",RTD("ice.xl",,"*H",DF46,$C$5,"D",$K46,,,1),RTD("ice.xl",,"*H",DF46,$C$5,"D",$K46,,,1)*(9/5)+$C$14),"-")</f>
        <v>73.346000000000004</v>
      </c>
      <c r="DJ46" s="53">
        <f t="shared" si="234"/>
        <v>25</v>
      </c>
      <c r="DK46" s="53" t="str">
        <f t="shared" si="223"/>
        <v>KORD MR25!_12Z-GFS</v>
      </c>
      <c r="DL46" s="108">
        <f ca="1">IFERROR(IF($C$12="C",RTD("ice.xl",,"*H",DK46,$C$5,"D",$K46,,,1),RTD("ice.xl",,"*H",DK46,$C$5,"D",$K46,,,1)*(9/5)+$C$14),"-")</f>
        <v>71.311999999999998</v>
      </c>
      <c r="DM46" s="101">
        <f t="shared" si="230"/>
        <v>26</v>
      </c>
      <c r="DN46" s="101" t="str">
        <f t="shared" si="217"/>
        <v>KORD MR26!_12Z-GFS</v>
      </c>
      <c r="DO46" s="58">
        <f ca="1">IFERROR(IF($C$12="C",RTD("ice.xl",,"*H",DN46,$C$5,"D",$K46,,,1),RTD("ice.xl",,"*H",DN46,$C$5,"D",$K46,,,1)*(9/5)+$C$14),"-")</f>
        <v>68.323999999999998</v>
      </c>
      <c r="DP46" s="101">
        <f t="shared" si="224"/>
        <v>27</v>
      </c>
      <c r="DQ46" s="101" t="str">
        <f t="shared" si="211"/>
        <v>KORD MR27!_12Z-GFS</v>
      </c>
      <c r="DR46" s="58">
        <f ca="1">IFERROR(IF($C$12="C",RTD("ice.xl",,"*H",DQ46,$C$5,"D",$K46,,,1),RTD("ice.xl",,"*H",DQ46,$C$5,"D",$K46,,,1)*(9/5)+$C$14),"-")</f>
        <v>67.64</v>
      </c>
      <c r="DS46" s="101">
        <f t="shared" si="212"/>
        <v>28</v>
      </c>
      <c r="DT46" s="101" t="str">
        <f t="shared" si="202"/>
        <v>KORD MR28!_12Z-GFS</v>
      </c>
      <c r="DU46" s="58">
        <f ca="1">IFERROR(IF($C$12="C",RTD("ice.xl",,"*H",DT46,$C$5,"D",$K46,,,1),RTD("ice.xl",,"*H",DT46,$C$5,"D",$K46,,,1)*(9/5)+$C$14),"-")</f>
        <v>70.141999999999996</v>
      </c>
      <c r="DV46" s="101">
        <f t="shared" si="203"/>
        <v>29</v>
      </c>
      <c r="DW46" s="101" t="str">
        <f t="shared" si="193"/>
        <v>KORD MR29!_12Z-GFS</v>
      </c>
      <c r="DX46" s="58">
        <f ca="1">IFERROR(IF($C$12="C",RTD("ice.xl",,"*H",DW46,$C$5,"D",$K46,,,1),RTD("ice.xl",,"*H",DW46,$C$5,"D",$K46,,,1)*(9/5)+$C$14),"-")</f>
        <v>70.664000000000001</v>
      </c>
      <c r="DY46" s="101">
        <f t="shared" si="194"/>
        <v>30</v>
      </c>
      <c r="DZ46" s="101" t="str">
        <f t="shared" si="184"/>
        <v>KORD MR30!_12Z-GFS</v>
      </c>
      <c r="EA46" s="58">
        <f ca="1">IFERROR(IF($C$12="C",RTD("ice.xl",,"*H",DZ46,$C$5,"D",$K46,,,1),RTD("ice.xl",,"*H",DZ46,$C$5,"D",$K46,,,1)*(9/5)+$C$14),"-")</f>
        <v>72.427999999999997</v>
      </c>
      <c r="EB46" s="101">
        <f t="shared" si="185"/>
        <v>31</v>
      </c>
      <c r="EC46" s="101" t="str">
        <f t="shared" si="175"/>
        <v>KORD MR31!_12Z-GFS</v>
      </c>
      <c r="ED46" s="58">
        <f ca="1">IFERROR(IF($C$12="C",RTD("ice.xl",,"*H",EC46,$C$5,"D",$K46,,,1),RTD("ice.xl",,"*H",EC46,$C$5,"D",$K46,,,1)*(9/5)+$C$14),"-")</f>
        <v>72.24799999999999</v>
      </c>
      <c r="EE46" s="101">
        <f t="shared" si="176"/>
        <v>32</v>
      </c>
      <c r="EF46" s="101" t="str">
        <f t="shared" si="166"/>
        <v>KORD MR32!_12Z-GFS</v>
      </c>
      <c r="EG46" s="58">
        <f ca="1">IFERROR(IF($C$12="C",RTD("ice.xl",,"*H",EF46,$C$5,"D",$K46,,,1),RTD("ice.xl",,"*H",EF46,$C$5,"D",$K46,,,1)*(9/5)+$C$14),"-")</f>
        <v>79.681999999999988</v>
      </c>
      <c r="EH46" s="101">
        <f t="shared" si="167"/>
        <v>33</v>
      </c>
      <c r="EI46" s="101" t="str">
        <f t="shared" si="157"/>
        <v>KORD MR33!_12Z-GFS</v>
      </c>
      <c r="EJ46" s="58">
        <f ca="1">IFERROR(IF($C$12="C",RTD("ice.xl",,"*H",EI46,$C$5,"D",$K46,,,1),RTD("ice.xl",,"*H",EI46,$C$5,"D",$K46,,,1)*(9/5)+$C$14),"-")</f>
        <v>76.51400000000001</v>
      </c>
      <c r="EK46" s="101">
        <f t="shared" si="158"/>
        <v>34</v>
      </c>
      <c r="EL46" s="101" t="str">
        <f t="shared" si="148"/>
        <v>KORD MR34!_12Z-GFS</v>
      </c>
      <c r="EM46" s="58">
        <f ca="1">IFERROR(IF($C$12="C",RTD("ice.xl",,"*H",EL46,$C$5,"D",$K46,,,1),RTD("ice.xl",,"*H",EL46,$C$5,"D",$K46,,,1)*(9/5)+$C$14),"-")</f>
        <v>84.00200000000001</v>
      </c>
      <c r="EN46" s="101">
        <f t="shared" si="149"/>
        <v>35</v>
      </c>
      <c r="EO46" s="101" t="str">
        <f t="shared" si="139"/>
        <v>KORD MR35!_12Z-GFS</v>
      </c>
      <c r="EP46" s="58">
        <f ca="1">IFERROR(IF($C$12="C",RTD("ice.xl",,"*H",EO46,$C$5,"D",$K46,,,1),RTD("ice.xl",,"*H",EO46,$C$5,"D",$K46,,,1)*(9/5)+$C$14),"-")</f>
        <v>81.050000000000011</v>
      </c>
      <c r="EQ46" s="101">
        <f t="shared" si="140"/>
        <v>36</v>
      </c>
      <c r="ER46" s="101" t="str">
        <f t="shared" si="130"/>
        <v>KORD MR36!_12Z-GFS</v>
      </c>
      <c r="ES46" s="58">
        <f ca="1">IFERROR(IF($C$12="C",RTD("ice.xl",,"*H",ER46,$C$5,"D",$K46,,,1),RTD("ice.xl",,"*H",ER46,$C$5,"D",$K46,,,1)*(9/5)+$C$14),"-")</f>
        <v>84.974000000000004</v>
      </c>
      <c r="ET46" s="101">
        <f t="shared" si="131"/>
        <v>37</v>
      </c>
      <c r="EU46" s="101" t="str">
        <f t="shared" si="121"/>
        <v>KORD MR37!_12Z-GFS</v>
      </c>
      <c r="EV46" s="58">
        <f ca="1">IFERROR(IF($C$12="C",RTD("ice.xl",,"*H",EU46,$C$5,"D",$K46,,,1),RTD("ice.xl",,"*H",EU46,$C$5,"D",$K46,,,1)*(9/5)+$C$14),"-")</f>
        <v>79.573999999999998</v>
      </c>
      <c r="EW46" s="101">
        <f t="shared" si="122"/>
        <v>38</v>
      </c>
      <c r="EX46" s="101" t="str">
        <f t="shared" si="113"/>
        <v>KORD MR38!_12Z-GFS</v>
      </c>
      <c r="EY46" s="58">
        <f ca="1">IFERROR(IF($C$12="C",RTD("ice.xl",,"*H",EX46,$C$5,"D",$K46,,,1),RTD("ice.xl",,"*H",EX46,$C$5,"D",$K46,,,1)*(9/5)+$C$14),"-")</f>
        <v>78.224000000000004</v>
      </c>
      <c r="EZ46" s="101">
        <f t="shared" si="114"/>
        <v>39</v>
      </c>
      <c r="FA46" s="101" t="str">
        <f t="shared" si="105"/>
        <v>KORD MR39!_12Z-GFS</v>
      </c>
      <c r="FB46" s="58">
        <f ca="1">IFERROR(IF($C$12="C",RTD("ice.xl",,"*H",FA46,$C$5,"D",$K46,,,1),RTD("ice.xl",,"*H",FA46,$C$5,"D",$K46,,,1)*(9/5)+$C$14),"-")</f>
        <v>75.343999999999994</v>
      </c>
      <c r="FC46" s="101">
        <f t="shared" si="106"/>
        <v>40</v>
      </c>
      <c r="FD46" s="101" t="str">
        <f t="shared" si="99"/>
        <v>KORD MR40!_12Z-GFS</v>
      </c>
      <c r="FE46" s="105">
        <f ca="1">IFERROR(IF($C$12="C",RTD("ice.xl",,"*H",FD46,$C$5,"D",$K46,,,1),RTD("ice.xl",,"*H",FD46,$C$5,"D",$K46,,,1)*(9/5)+$C$14),"-")</f>
        <v>76.891999999999996</v>
      </c>
      <c r="FH46" s="53">
        <f t="shared" si="235"/>
        <v>25</v>
      </c>
      <c r="FI46" s="53" t="str">
        <f t="shared" si="225"/>
        <v>KORD MR25!_18Z-GFS</v>
      </c>
      <c r="FJ46" s="108">
        <f ca="1">IFERROR(IF($C$12="C",RTD("ice.xl",,"*H",FI46,$C$5,"D",$K46,,,1),RTD("ice.xl",,"*H",FI46,$C$5,"D",$K46,,,1)*(9/5)+$C$14),"-")</f>
        <v>68.557999999999993</v>
      </c>
      <c r="FK46" s="101">
        <f t="shared" si="231"/>
        <v>26</v>
      </c>
      <c r="FL46" s="101" t="str">
        <f t="shared" si="218"/>
        <v>KORD MR26!_18Z-GFS</v>
      </c>
      <c r="FM46" s="58">
        <f ca="1">IFERROR(IF($C$12="C",RTD("ice.xl",,"*H",FL46,$C$5,"D",$K46,,,1),RTD("ice.xl",,"*H",FL46,$C$5,"D",$K46,,,1)*(9/5)+$C$14),"-")</f>
        <v>67.478000000000009</v>
      </c>
      <c r="FN46" s="101">
        <f t="shared" si="226"/>
        <v>27</v>
      </c>
      <c r="FO46" s="101" t="str">
        <f t="shared" si="213"/>
        <v>KORD MR27!_18Z-GFS</v>
      </c>
      <c r="FP46" s="58">
        <f ca="1">IFERROR(IF($C$12="C",RTD("ice.xl",,"*H",FO46,$C$5,"D",$K46,,,1),RTD("ice.xl",,"*H",FO46,$C$5,"D",$K46,,,1)*(9/5)+$C$14),"-")</f>
        <v>70.52</v>
      </c>
      <c r="FQ46" s="101">
        <f t="shared" si="214"/>
        <v>28</v>
      </c>
      <c r="FR46" s="101" t="str">
        <f t="shared" si="204"/>
        <v>KORD MR28!_18Z-GFS</v>
      </c>
      <c r="FS46" s="58">
        <f ca="1">IFERROR(IF($C$12="C",RTD("ice.xl",,"*H",FR46,$C$5,"D",$K46,,,1),RTD("ice.xl",,"*H",FR46,$C$5,"D",$K46,,,1)*(9/5)+$C$14),"-")</f>
        <v>72.536000000000001</v>
      </c>
      <c r="FT46" s="101">
        <f t="shared" si="205"/>
        <v>29</v>
      </c>
      <c r="FU46" s="101" t="str">
        <f t="shared" si="195"/>
        <v>KORD MR29!_18Z-GFS</v>
      </c>
      <c r="FV46" s="58">
        <f ca="1">IFERROR(IF($C$12="C",RTD("ice.xl",,"*H",FU46,$C$5,"D",$K46,,,1),RTD("ice.xl",,"*H",FU46,$C$5,"D",$K46,,,1)*(9/5)+$C$14),"-")</f>
        <v>71.744</v>
      </c>
      <c r="FW46" s="101">
        <f t="shared" si="196"/>
        <v>30</v>
      </c>
      <c r="FX46" s="101" t="str">
        <f t="shared" si="186"/>
        <v>KORD MR30!_18Z-GFS</v>
      </c>
      <c r="FY46" s="58">
        <f ca="1">IFERROR(IF($C$12="C",RTD("ice.xl",,"*H",FX46,$C$5,"D",$K46,,,1),RTD("ice.xl",,"*H",FX46,$C$5,"D",$K46,,,1)*(9/5)+$C$14),"-")</f>
        <v>71.563999999999993</v>
      </c>
      <c r="FZ46" s="101">
        <f t="shared" si="187"/>
        <v>31</v>
      </c>
      <c r="GA46" s="101" t="str">
        <f t="shared" si="177"/>
        <v>KORD MR31!_18Z-GFS</v>
      </c>
      <c r="GB46" s="58">
        <f ca="1">IFERROR(IF($C$12="C",RTD("ice.xl",,"*H",GA46,$C$5,"D",$K46,,,1),RTD("ice.xl",,"*H",GA46,$C$5,"D",$K46,,,1)*(9/5)+$C$14),"-")</f>
        <v>80.78</v>
      </c>
      <c r="GC46" s="101">
        <f t="shared" si="178"/>
        <v>32</v>
      </c>
      <c r="GD46" s="101" t="str">
        <f t="shared" si="168"/>
        <v>KORD MR32!_18Z-GFS</v>
      </c>
      <c r="GE46" s="58">
        <f ca="1">IFERROR(IF($C$12="C",RTD("ice.xl",,"*H",GD46,$C$5,"D",$K46,,,1),RTD("ice.xl",,"*H",GD46,$C$5,"D",$K46,,,1)*(9/5)+$C$14),"-")</f>
        <v>72.319999999999993</v>
      </c>
      <c r="GF46" s="101">
        <f t="shared" si="169"/>
        <v>33</v>
      </c>
      <c r="GG46" s="101" t="str">
        <f t="shared" si="159"/>
        <v>KORD MR33!_18Z-GFS</v>
      </c>
      <c r="GH46" s="58">
        <f ca="1">IFERROR(IF($C$12="C",RTD("ice.xl",,"*H",GG46,$C$5,"D",$K46,,,1),RTD("ice.xl",,"*H",GG46,$C$5,"D",$K46,,,1)*(9/5)+$C$14),"-")</f>
        <v>80.528000000000006</v>
      </c>
      <c r="GI46" s="101">
        <f t="shared" si="160"/>
        <v>34</v>
      </c>
      <c r="GJ46" s="101" t="str">
        <f t="shared" si="150"/>
        <v>KORD MR34!_18Z-GFS</v>
      </c>
      <c r="GK46" s="58">
        <f ca="1">IFERROR(IF($C$12="C",RTD("ice.xl",,"*H",GJ46,$C$5,"D",$K46,,,1),RTD("ice.xl",,"*H",GJ46,$C$5,"D",$K46,,,1)*(9/5)+$C$14),"-")</f>
        <v>91.147999999999996</v>
      </c>
      <c r="GL46" s="101">
        <f t="shared" si="151"/>
        <v>35</v>
      </c>
      <c r="GM46" s="101" t="str">
        <f t="shared" si="141"/>
        <v>KORD MR35!_18Z-GFS</v>
      </c>
      <c r="GN46" s="58">
        <f ca="1">IFERROR(IF($C$12="C",RTD("ice.xl",,"*H",GM46,$C$5,"D",$K46,,,1),RTD("ice.xl",,"*H",GM46,$C$5,"D",$K46,,,1)*(9/5)+$C$14),"-")</f>
        <v>71.06</v>
      </c>
      <c r="GO46" s="101">
        <f t="shared" si="142"/>
        <v>36</v>
      </c>
      <c r="GP46" s="101" t="str">
        <f t="shared" si="132"/>
        <v>KORD MR36!_18Z-GFS</v>
      </c>
      <c r="GQ46" s="58">
        <f ca="1">IFERROR(IF($C$12="C",RTD("ice.xl",,"*H",GP46,$C$5,"D",$K46,,,1),RTD("ice.xl",,"*H",GP46,$C$5,"D",$K46,,,1)*(9/5)+$C$14),"-")</f>
        <v>75.271999999999991</v>
      </c>
      <c r="GR46" s="101">
        <f t="shared" si="133"/>
        <v>37</v>
      </c>
      <c r="GS46" s="101" t="str">
        <f t="shared" si="123"/>
        <v>KORD MR37!_18Z-GFS</v>
      </c>
      <c r="GT46" s="58">
        <f ca="1">IFERROR(IF($C$12="C",RTD("ice.xl",,"*H",GS46,$C$5,"D",$K46,,,1),RTD("ice.xl",,"*H",GS46,$C$5,"D",$K46,,,1)*(9/5)+$C$14),"-")</f>
        <v>73.543999999999997</v>
      </c>
      <c r="GU46" s="101">
        <f t="shared" si="124"/>
        <v>38</v>
      </c>
      <c r="GV46" s="101" t="str">
        <f t="shared" si="115"/>
        <v>KORD MR38!_18Z-GFS</v>
      </c>
      <c r="GW46" s="58">
        <f ca="1">IFERROR(IF($C$12="C",RTD("ice.xl",,"*H",GV46,$C$5,"D",$K46,,,1),RTD("ice.xl",,"*H",GV46,$C$5,"D",$K46,,,1)*(9/5)+$C$14),"-")</f>
        <v>83.300000000000011</v>
      </c>
      <c r="GX46" s="101">
        <f t="shared" si="116"/>
        <v>39</v>
      </c>
      <c r="GY46" s="101" t="str">
        <f t="shared" si="107"/>
        <v>KORD MR39!_18Z-GFS</v>
      </c>
      <c r="GZ46" s="58">
        <f ca="1">IFERROR(IF($C$12="C",RTD("ice.xl",,"*H",GY46,$C$5,"D",$K46,,,1),RTD("ice.xl",,"*H",GY46,$C$5,"D",$K46,,,1)*(9/5)+$C$14),"-")</f>
        <v>77.36</v>
      </c>
      <c r="HA46" s="101">
        <f t="shared" si="108"/>
        <v>40</v>
      </c>
      <c r="HB46" s="101" t="str">
        <f t="shared" si="100"/>
        <v>KORD MR40!_18Z-GFS</v>
      </c>
      <c r="HC46" s="105">
        <f ca="1">IFERROR(IF($C$12="C",RTD("ice.xl",,"*H",HB46,$C$5,"D",$K46,,,1),RTD("ice.xl",,"*H",HB46,$C$5,"D",$K46,,,1)*(9/5)+$C$14),"-")</f>
        <v>76.135999999999996</v>
      </c>
    </row>
    <row r="47" spans="6:211" x14ac:dyDescent="0.35">
      <c r="F47" s="27">
        <v>26</v>
      </c>
      <c r="G47" s="27">
        <f t="shared" si="227"/>
        <v>1</v>
      </c>
      <c r="H47" s="131">
        <f ca="1">RTD("ice.xl", , "*H",$C$4,$L$4, "D",$K47, , , -1)</f>
        <v>25.9114</v>
      </c>
      <c r="I47" s="18"/>
      <c r="J47" s="56"/>
      <c r="K47" s="163">
        <f t="shared" ca="1" si="95"/>
        <v>44766</v>
      </c>
      <c r="L47" s="356">
        <f t="shared" ca="1" si="96"/>
        <v>78.640520000000009</v>
      </c>
      <c r="N47" s="53">
        <f t="shared" si="232"/>
        <v>26</v>
      </c>
      <c r="O47" s="358" t="str">
        <f t="shared" si="219"/>
        <v>KORD MR26!_00Z-GFS</v>
      </c>
      <c r="P47" s="108">
        <f ca="1">IFERROR(IF($C$12="C",RTD("ice.xl",,"*H",O47,$C$5,"D",$K47,,,1),RTD("ice.xl",,"*H",O47,$C$5,"D",$K47,,,1)*(9/5)+$C$14),"-")</f>
        <v>76.316000000000003</v>
      </c>
      <c r="Q47" s="101">
        <f t="shared" si="228"/>
        <v>27</v>
      </c>
      <c r="R47" s="101" t="str">
        <f t="shared" si="215"/>
        <v>KORD MR27!_00Z-GFS</v>
      </c>
      <c r="S47" s="58">
        <f ca="1">IFERROR(IF($C$12="C",RTD("ice.xl",,"*H",R47,$C$5,"D",$K47,,,1),RTD("ice.xl",,"*H",R47,$C$5,"D",$K47,,,1)*(9/5)+$C$14),"-")</f>
        <v>76.693999999999988</v>
      </c>
      <c r="T47" s="101">
        <f t="shared" si="220"/>
        <v>28</v>
      </c>
      <c r="U47" s="101" t="str">
        <f t="shared" si="207"/>
        <v>KORD MR28!_00Z-GFS</v>
      </c>
      <c r="V47" s="58">
        <f ca="1">IFERROR(IF($C$12="C",RTD("ice.xl",,"*H",U47,$C$5,"D",$K47,,,1),RTD("ice.xl",,"*H",U47,$C$5,"D",$K47,,,1)*(9/5)+$C$14),"-")</f>
        <v>79.051999999999992</v>
      </c>
      <c r="W47" s="101">
        <f t="shared" si="208"/>
        <v>29</v>
      </c>
      <c r="X47" s="101" t="str">
        <f t="shared" si="198"/>
        <v>KORD MR29!_00Z-GFS</v>
      </c>
      <c r="Y47" s="58">
        <f ca="1">IFERROR(IF($C$12="C",RTD("ice.xl",,"*H",X47,$C$5,"D",$K47,,,1),RTD("ice.xl",,"*H",X47,$C$5,"D",$K47,,,1)*(9/5)+$C$14),"-")</f>
        <v>76.891999999999996</v>
      </c>
      <c r="Z47" s="101">
        <f t="shared" si="199"/>
        <v>30</v>
      </c>
      <c r="AA47" s="101" t="str">
        <f t="shared" si="189"/>
        <v>KORD MR30!_00Z-GFS</v>
      </c>
      <c r="AB47" s="58">
        <f ca="1">IFERROR(IF($C$12="C",RTD("ice.xl",,"*H",AA47,$C$5,"D",$K47,,,1),RTD("ice.xl",,"*H",AA47,$C$5,"D",$K47,,,1)*(9/5)+$C$14),"-")</f>
        <v>76.74799999999999</v>
      </c>
      <c r="AC47" s="101">
        <f t="shared" si="190"/>
        <v>31</v>
      </c>
      <c r="AD47" s="101" t="str">
        <f t="shared" si="180"/>
        <v>KORD MR31!_00Z-GFS</v>
      </c>
      <c r="AE47" s="58">
        <f ca="1">IFERROR(IF($C$12="C",RTD("ice.xl",,"*H",AD47,$C$5,"D",$K47,,,1),RTD("ice.xl",,"*H",AD47,$C$5,"D",$K47,,,1)*(9/5)+$C$14),"-")</f>
        <v>72.5</v>
      </c>
      <c r="AF47" s="101">
        <f t="shared" si="181"/>
        <v>32</v>
      </c>
      <c r="AG47" s="101" t="str">
        <f t="shared" si="171"/>
        <v>KORD MR32!_00Z-GFS</v>
      </c>
      <c r="AH47" s="58">
        <f ca="1">IFERROR(IF($C$12="C",RTD("ice.xl",,"*H",AG47,$C$5,"D",$K47,,,1),RTD("ice.xl",,"*H",AG47,$C$5,"D",$K47,,,1)*(9/5)+$C$14),"-")</f>
        <v>75.2</v>
      </c>
      <c r="AI47" s="101">
        <f t="shared" si="172"/>
        <v>33</v>
      </c>
      <c r="AJ47" s="101" t="str">
        <f t="shared" si="162"/>
        <v>KORD MR33!_00Z-GFS</v>
      </c>
      <c r="AK47" s="58">
        <f ca="1">IFERROR(IF($C$12="C",RTD("ice.xl",,"*H",AJ47,$C$5,"D",$K47,,,1),RTD("ice.xl",,"*H",AJ47,$C$5,"D",$K47,,,1)*(9/5)+$C$14),"-")</f>
        <v>86.144000000000005</v>
      </c>
      <c r="AL47" s="101">
        <f t="shared" si="163"/>
        <v>34</v>
      </c>
      <c r="AM47" s="101" t="str">
        <f t="shared" si="153"/>
        <v>KORD MR34!_00Z-GFS</v>
      </c>
      <c r="AN47" s="58">
        <f ca="1">IFERROR(IF($C$12="C",RTD("ice.xl",,"*H",AM47,$C$5,"D",$K47,,,1),RTD("ice.xl",,"*H",AM47,$C$5,"D",$K47,,,1)*(9/5)+$C$14),"-")</f>
        <v>89.311999999999998</v>
      </c>
      <c r="AO47" s="101">
        <f t="shared" si="154"/>
        <v>35</v>
      </c>
      <c r="AP47" s="101" t="str">
        <f t="shared" si="144"/>
        <v>KORD MR35!_00Z-GFS</v>
      </c>
      <c r="AQ47" s="58">
        <f ca="1">IFERROR(IF($C$12="C",RTD("ice.xl",,"*H",AP47,$C$5,"D",$K47,,,1),RTD("ice.xl",,"*H",AP47,$C$5,"D",$K47,,,1)*(9/5)+$C$14),"-")</f>
        <v>81.931999999999988</v>
      </c>
      <c r="AR47" s="101">
        <f t="shared" si="145"/>
        <v>36</v>
      </c>
      <c r="AS47" s="101" t="str">
        <f t="shared" si="135"/>
        <v>KORD MR36!_00Z-GFS</v>
      </c>
      <c r="AT47" s="58">
        <f ca="1">IFERROR(IF($C$12="C",RTD("ice.xl",,"*H",AS47,$C$5,"D",$K47,,,1),RTD("ice.xl",,"*H",AS47,$C$5,"D",$K47,,,1)*(9/5)+$C$14),"-")</f>
        <v>84.524000000000001</v>
      </c>
      <c r="AU47" s="101">
        <f t="shared" si="136"/>
        <v>37</v>
      </c>
      <c r="AV47" s="101" t="str">
        <f t="shared" si="126"/>
        <v>KORD MR37!_00Z-GFS</v>
      </c>
      <c r="AW47" s="58">
        <f ca="1">IFERROR(IF($C$12="C",RTD("ice.xl",,"*H",AV47,$C$5,"D",$K47,,,1),RTD("ice.xl",,"*H",AV47,$C$5,"D",$K47,,,1)*(9/5)+$C$14),"-")</f>
        <v>77.288000000000011</v>
      </c>
      <c r="AX47" s="101">
        <f t="shared" si="127"/>
        <v>38</v>
      </c>
      <c r="AY47" s="101" t="str">
        <f t="shared" si="117"/>
        <v>KORD MR38!_00Z-GFS</v>
      </c>
      <c r="AZ47" s="58">
        <f ca="1">IFERROR(IF($C$12="C",RTD("ice.xl",,"*H",AY47,$C$5,"D",$K47,,,1),RTD("ice.xl",,"*H",AY47,$C$5,"D",$K47,,,1)*(9/5)+$C$14),"-")</f>
        <v>78.98</v>
      </c>
      <c r="BA47" s="101">
        <f t="shared" si="118"/>
        <v>39</v>
      </c>
      <c r="BB47" s="101" t="str">
        <f t="shared" si="109"/>
        <v>KORD MR39!_00Z-GFS</v>
      </c>
      <c r="BC47" s="58">
        <f ca="1">IFERROR(IF($C$12="C",RTD("ice.xl",,"*H",BB47,$C$5,"D",$K47,,,1),RTD("ice.xl",,"*H",BB47,$C$5,"D",$K47,,,1)*(9/5)+$C$14),"-")</f>
        <v>77.072000000000003</v>
      </c>
      <c r="BD47" s="101">
        <f t="shared" si="110"/>
        <v>40</v>
      </c>
      <c r="BE47" s="101" t="str">
        <f t="shared" si="101"/>
        <v>KORD MR40!_00Z-GFS</v>
      </c>
      <c r="BF47" s="58">
        <f ca="1">IFERROR(IF($C$12="C",RTD("ice.xl",,"*H",BE47,$C$5,"D",$K47,,,1),RTD("ice.xl",,"*H",BE47,$C$5,"D",$K47,,,1)*(9/5)+$C$14),"-")</f>
        <v>76.712000000000003</v>
      </c>
      <c r="BG47" s="101">
        <f t="shared" si="102"/>
        <v>41</v>
      </c>
      <c r="BH47" s="101" t="str">
        <f t="shared" si="97"/>
        <v>KORD MR41!_00Z-GFS</v>
      </c>
      <c r="BI47" s="105">
        <f ca="1">IFERROR(IF($C$12="C",RTD("ice.xl",,"*H",BH47,$C$5,"D",$K47,,,1),RTD("ice.xl",,"*H",BH47,$C$5,"D",$K47,,,1)*(9/5)+$C$14),"-")</f>
        <v>76.676000000000002</v>
      </c>
      <c r="BL47" s="53">
        <f t="shared" si="233"/>
        <v>26</v>
      </c>
      <c r="BM47" s="53" t="str">
        <f t="shared" si="221"/>
        <v>KORD MR26!_06Z-GFS</v>
      </c>
      <c r="BN47" s="108">
        <f ca="1">IFERROR(IF($C$12="C",RTD("ice.xl",,"*H",BM47,$C$5,"D",$K47,,,1),RTD("ice.xl",,"*H",BM47,$C$5,"D",$K47,,,1)*(9/5)+$C$14),"-")</f>
        <v>76.316000000000003</v>
      </c>
      <c r="BO47" s="101">
        <f t="shared" si="229"/>
        <v>27</v>
      </c>
      <c r="BP47" s="101" t="str">
        <f t="shared" si="216"/>
        <v>KORD MR27!_06Z-GFS</v>
      </c>
      <c r="BQ47" s="58">
        <f ca="1">IFERROR(IF($C$12="C",RTD("ice.xl",,"*H",BP47,$C$5,"D",$K47,,,1),RTD("ice.xl",,"*H",BP47,$C$5,"D",$K47,,,1)*(9/5)+$C$14),"-")</f>
        <v>75.92</v>
      </c>
      <c r="BR47" s="101">
        <f t="shared" si="222"/>
        <v>28</v>
      </c>
      <c r="BS47" s="101" t="str">
        <f t="shared" si="209"/>
        <v>KORD MR28!_06Z-GFS</v>
      </c>
      <c r="BT47" s="58">
        <f ca="1">IFERROR(IF($C$12="C",RTD("ice.xl",,"*H",BS47,$C$5,"D",$K47,,,1),RTD("ice.xl",,"*H",BS47,$C$5,"D",$K47,,,1)*(9/5)+$C$14),"-")</f>
        <v>80.924000000000007</v>
      </c>
      <c r="BU47" s="101">
        <f t="shared" si="210"/>
        <v>29</v>
      </c>
      <c r="BV47" s="101" t="str">
        <f t="shared" si="200"/>
        <v>KORD MR29!_06Z-GFS</v>
      </c>
      <c r="BW47" s="58">
        <f ca="1">IFERROR(IF($C$12="C",RTD("ice.xl",,"*H",BV47,$C$5,"D",$K47,,,1),RTD("ice.xl",,"*H",BV47,$C$5,"D",$K47,,,1)*(9/5)+$C$14),"-")</f>
        <v>77.792000000000002</v>
      </c>
      <c r="BX47" s="101">
        <f t="shared" si="201"/>
        <v>30</v>
      </c>
      <c r="BY47" s="101" t="str">
        <f t="shared" si="191"/>
        <v>KORD MR30!_06Z-GFS</v>
      </c>
      <c r="BZ47" s="58">
        <f ca="1">IFERROR(IF($C$12="C",RTD("ice.xl",,"*H",BY47,$C$5,"D",$K47,,,1),RTD("ice.xl",,"*H",BY47,$C$5,"D",$K47,,,1)*(9/5)+$C$14),"-")</f>
        <v>74.623999999999995</v>
      </c>
      <c r="CA47" s="101">
        <f t="shared" si="192"/>
        <v>31</v>
      </c>
      <c r="CB47" s="101" t="str">
        <f t="shared" si="182"/>
        <v>KORD MR31!_06Z-GFS</v>
      </c>
      <c r="CC47" s="58">
        <f ca="1">IFERROR(IF($C$12="C",RTD("ice.xl",,"*H",CB47,$C$5,"D",$K47,,,1),RTD("ice.xl",,"*H",CB47,$C$5,"D",$K47,,,1)*(9/5)+$C$14),"-")</f>
        <v>75.343999999999994</v>
      </c>
      <c r="CD47" s="101">
        <f t="shared" si="183"/>
        <v>32</v>
      </c>
      <c r="CE47" s="101" t="str">
        <f t="shared" si="173"/>
        <v>KORD MR32!_06Z-GFS</v>
      </c>
      <c r="CF47" s="58">
        <f ca="1">IFERROR(IF($C$12="C",RTD("ice.xl",,"*H",CE47,$C$5,"D",$K47,,,1),RTD("ice.xl",,"*H",CE47,$C$5,"D",$K47,,,1)*(9/5)+$C$14),"-")</f>
        <v>66.164000000000001</v>
      </c>
      <c r="CG47" s="101">
        <f t="shared" si="174"/>
        <v>33</v>
      </c>
      <c r="CH47" s="101" t="str">
        <f t="shared" si="164"/>
        <v>KORD MR33!_06Z-GFS</v>
      </c>
      <c r="CI47" s="58">
        <f ca="1">IFERROR(IF($C$12="C",RTD("ice.xl",,"*H",CH47,$C$5,"D",$K47,,,1),RTD("ice.xl",,"*H",CH47,$C$5,"D",$K47,,,1)*(9/5)+$C$14),"-")</f>
        <v>82.724000000000004</v>
      </c>
      <c r="CJ47" s="101">
        <f t="shared" si="165"/>
        <v>34</v>
      </c>
      <c r="CK47" s="101" t="str">
        <f t="shared" si="155"/>
        <v>KORD MR34!_06Z-GFS</v>
      </c>
      <c r="CL47" s="58">
        <f ca="1">IFERROR(IF($C$12="C",RTD("ice.xl",,"*H",CK47,$C$5,"D",$K47,,,1),RTD("ice.xl",,"*H",CK47,$C$5,"D",$K47,,,1)*(9/5)+$C$14),"-")</f>
        <v>79.7</v>
      </c>
      <c r="CM47" s="101">
        <f t="shared" si="156"/>
        <v>35</v>
      </c>
      <c r="CN47" s="101" t="str">
        <f t="shared" si="146"/>
        <v>KORD MR35!_06Z-GFS</v>
      </c>
      <c r="CO47" s="58">
        <f ca="1">IFERROR(IF($C$12="C",RTD("ice.xl",,"*H",CN47,$C$5,"D",$K47,,,1),RTD("ice.xl",,"*H",CN47,$C$5,"D",$K47,,,1)*(9/5)+$C$14),"-")</f>
        <v>88.915999999999997</v>
      </c>
      <c r="CP47" s="101">
        <f t="shared" si="147"/>
        <v>36</v>
      </c>
      <c r="CQ47" s="101" t="str">
        <f t="shared" si="137"/>
        <v>KORD MR36!_06Z-GFS</v>
      </c>
      <c r="CR47" s="58">
        <f ca="1">IFERROR(IF($C$12="C",RTD("ice.xl",,"*H",CQ47,$C$5,"D",$K47,,,1),RTD("ice.xl",,"*H",CQ47,$C$5,"D",$K47,,,1)*(9/5)+$C$14),"-")</f>
        <v>72.5</v>
      </c>
      <c r="CS47" s="101">
        <f t="shared" si="138"/>
        <v>37</v>
      </c>
      <c r="CT47" s="101" t="str">
        <f t="shared" si="128"/>
        <v>KORD MR37!_06Z-GFS</v>
      </c>
      <c r="CU47" s="58">
        <f ca="1">IFERROR(IF($C$12="C",RTD("ice.xl",,"*H",CT47,$C$5,"D",$K47,,,1),RTD("ice.xl",,"*H",CT47,$C$5,"D",$K47,,,1)*(9/5)+$C$14),"-")</f>
        <v>70.051999999999992</v>
      </c>
      <c r="CV47" s="101">
        <f t="shared" si="129"/>
        <v>38</v>
      </c>
      <c r="CW47" s="101" t="str">
        <f t="shared" si="119"/>
        <v>KORD MR38!_06Z-GFS</v>
      </c>
      <c r="CX47" s="58">
        <f ca="1">IFERROR(IF($C$12="C",RTD("ice.xl",,"*H",CW47,$C$5,"D",$K47,,,1),RTD("ice.xl",,"*H",CW47,$C$5,"D",$K47,,,1)*(9/5)+$C$14),"-")</f>
        <v>76.819999999999993</v>
      </c>
      <c r="CY47" s="101">
        <f t="shared" si="120"/>
        <v>39</v>
      </c>
      <c r="CZ47" s="101" t="str">
        <f t="shared" si="111"/>
        <v>KORD MR39!_06Z-GFS</v>
      </c>
      <c r="DA47" s="58">
        <f ca="1">IFERROR(IF($C$12="C",RTD("ice.xl",,"*H",CZ47,$C$5,"D",$K47,,,1),RTD("ice.xl",,"*H",CZ47,$C$5,"D",$K47,,,1)*(9/5)+$C$14),"-")</f>
        <v>76.063999999999993</v>
      </c>
      <c r="DB47" s="101">
        <f t="shared" si="112"/>
        <v>40</v>
      </c>
      <c r="DC47" s="101" t="str">
        <f t="shared" si="103"/>
        <v>KORD MR40!_06Z-GFS</v>
      </c>
      <c r="DD47" s="58">
        <f ca="1">IFERROR(IF($C$12="C",RTD("ice.xl",,"*H",DC47,$C$5,"D",$K47,,,1),RTD("ice.xl",,"*H",DC47,$C$5,"D",$K47,,,1)*(9/5)+$C$14),"-")</f>
        <v>79.051999999999992</v>
      </c>
      <c r="DE47" s="101">
        <f t="shared" si="104"/>
        <v>41</v>
      </c>
      <c r="DF47" s="101" t="str">
        <f t="shared" si="98"/>
        <v>KORD MR41!_06Z-GFS</v>
      </c>
      <c r="DG47" s="105">
        <f ca="1">IFERROR(IF($C$12="C",RTD("ice.xl",,"*H",DF47,$C$5,"D",$K47,,,1),RTD("ice.xl",,"*H",DF47,$C$5,"D",$K47,,,1)*(9/5)+$C$14),"-")</f>
        <v>76.531999999999996</v>
      </c>
      <c r="DJ47" s="53">
        <f t="shared" si="234"/>
        <v>26</v>
      </c>
      <c r="DK47" s="53" t="str">
        <f t="shared" si="223"/>
        <v>KORD MR26!_12Z-GFS</v>
      </c>
      <c r="DL47" s="108">
        <f ca="1">IFERROR(IF($C$12="C",RTD("ice.xl",,"*H",DK47,$C$5,"D",$K47,,,1),RTD("ice.xl",,"*H",DK47,$C$5,"D",$K47,,,1)*(9/5)+$C$14),"-")</f>
        <v>76.388000000000005</v>
      </c>
      <c r="DM47" s="101">
        <f t="shared" si="230"/>
        <v>27</v>
      </c>
      <c r="DN47" s="101" t="str">
        <f t="shared" si="217"/>
        <v>KORD MR27!_12Z-GFS</v>
      </c>
      <c r="DO47" s="58">
        <f ca="1">IFERROR(IF($C$12="C",RTD("ice.xl",,"*H",DN47,$C$5,"D",$K47,,,1),RTD("ice.xl",,"*H",DN47,$C$5,"D",$K47,,,1)*(9/5)+$C$14),"-")</f>
        <v>77.25200000000001</v>
      </c>
      <c r="DP47" s="101">
        <f t="shared" si="224"/>
        <v>28</v>
      </c>
      <c r="DQ47" s="101" t="str">
        <f t="shared" si="211"/>
        <v>KORD MR28!_12Z-GFS</v>
      </c>
      <c r="DR47" s="58">
        <f ca="1">IFERROR(IF($C$12="C",RTD("ice.xl",,"*H",DQ47,$C$5,"D",$K47,,,1),RTD("ice.xl",,"*H",DQ47,$C$5,"D",$K47,,,1)*(9/5)+$C$14),"-")</f>
        <v>79.718000000000004</v>
      </c>
      <c r="DS47" s="101">
        <f t="shared" si="212"/>
        <v>29</v>
      </c>
      <c r="DT47" s="101" t="str">
        <f t="shared" si="202"/>
        <v>KORD MR29!_12Z-GFS</v>
      </c>
      <c r="DU47" s="58">
        <f ca="1">IFERROR(IF($C$12="C",RTD("ice.xl",,"*H",DT47,$C$5,"D",$K47,,,1),RTD("ice.xl",,"*H",DT47,$C$5,"D",$K47,,,1)*(9/5)+$C$14),"-")</f>
        <v>77.108000000000004</v>
      </c>
      <c r="DV47" s="101">
        <f t="shared" si="203"/>
        <v>30</v>
      </c>
      <c r="DW47" s="101" t="str">
        <f t="shared" si="193"/>
        <v>KORD MR30!_12Z-GFS</v>
      </c>
      <c r="DX47" s="58">
        <f ca="1">IFERROR(IF($C$12="C",RTD("ice.xl",,"*H",DW47,$C$5,"D",$K47,,,1),RTD("ice.xl",,"*H",DW47,$C$5,"D",$K47,,,1)*(9/5)+$C$14),"-")</f>
        <v>77.575999999999993</v>
      </c>
      <c r="DY47" s="101">
        <f t="shared" si="194"/>
        <v>31</v>
      </c>
      <c r="DZ47" s="101" t="str">
        <f t="shared" si="184"/>
        <v>KORD MR31!_12Z-GFS</v>
      </c>
      <c r="EA47" s="58">
        <f ca="1">IFERROR(IF($C$12="C",RTD("ice.xl",,"*H",DZ47,$C$5,"D",$K47,,,1),RTD("ice.xl",,"*H",DZ47,$C$5,"D",$K47,,,1)*(9/5)+$C$14),"-")</f>
        <v>74.443999999999988</v>
      </c>
      <c r="EB47" s="101">
        <f t="shared" si="185"/>
        <v>32</v>
      </c>
      <c r="EC47" s="101" t="str">
        <f t="shared" si="175"/>
        <v>KORD MR32!_12Z-GFS</v>
      </c>
      <c r="ED47" s="58">
        <f ca="1">IFERROR(IF($C$12="C",RTD("ice.xl",,"*H",EC47,$C$5,"D",$K47,,,1),RTD("ice.xl",,"*H",EC47,$C$5,"D",$K47,,,1)*(9/5)+$C$14),"-")</f>
        <v>70.231999999999999</v>
      </c>
      <c r="EE47" s="101">
        <f t="shared" si="176"/>
        <v>33</v>
      </c>
      <c r="EF47" s="101" t="str">
        <f t="shared" si="166"/>
        <v>KORD MR33!_12Z-GFS</v>
      </c>
      <c r="EG47" s="58">
        <f ca="1">IFERROR(IF($C$12="C",RTD("ice.xl",,"*H",EF47,$C$5,"D",$K47,,,1),RTD("ice.xl",,"*H",EF47,$C$5,"D",$K47,,,1)*(9/5)+$C$14),"-")</f>
        <v>79.73599999999999</v>
      </c>
      <c r="EH47" s="101">
        <f t="shared" si="167"/>
        <v>34</v>
      </c>
      <c r="EI47" s="101" t="str">
        <f t="shared" si="157"/>
        <v>KORD MR34!_12Z-GFS</v>
      </c>
      <c r="EJ47" s="58">
        <f ca="1">IFERROR(IF($C$12="C",RTD("ice.xl",,"*H",EI47,$C$5,"D",$K47,,,1),RTD("ice.xl",,"*H",EI47,$C$5,"D",$K47,,,1)*(9/5)+$C$14),"-")</f>
        <v>86.72</v>
      </c>
      <c r="EK47" s="101">
        <f t="shared" si="158"/>
        <v>35</v>
      </c>
      <c r="EL47" s="101" t="str">
        <f t="shared" si="148"/>
        <v>KORD MR35!_12Z-GFS</v>
      </c>
      <c r="EM47" s="58">
        <f ca="1">IFERROR(IF($C$12="C",RTD("ice.xl",,"*H",EL47,$C$5,"D",$K47,,,1),RTD("ice.xl",,"*H",EL47,$C$5,"D",$K47,,,1)*(9/5)+$C$14),"-")</f>
        <v>88.087999999999994</v>
      </c>
      <c r="EN47" s="101">
        <f t="shared" si="149"/>
        <v>36</v>
      </c>
      <c r="EO47" s="101" t="str">
        <f t="shared" si="139"/>
        <v>KORD MR36!_12Z-GFS</v>
      </c>
      <c r="EP47" s="58">
        <f ca="1">IFERROR(IF($C$12="C",RTD("ice.xl",,"*H",EO47,$C$5,"D",$K47,,,1),RTD("ice.xl",,"*H",EO47,$C$5,"D",$K47,,,1)*(9/5)+$C$14),"-")</f>
        <v>81.968000000000004</v>
      </c>
      <c r="EQ47" s="101">
        <f t="shared" si="140"/>
        <v>37</v>
      </c>
      <c r="ER47" s="101" t="str">
        <f t="shared" si="130"/>
        <v>KORD MR37!_12Z-GFS</v>
      </c>
      <c r="ES47" s="58">
        <f ca="1">IFERROR(IF($C$12="C",RTD("ice.xl",,"*H",ER47,$C$5,"D",$K47,,,1),RTD("ice.xl",,"*H",ER47,$C$5,"D",$K47,,,1)*(9/5)+$C$14),"-")</f>
        <v>74.822000000000003</v>
      </c>
      <c r="ET47" s="101">
        <f t="shared" si="131"/>
        <v>38</v>
      </c>
      <c r="EU47" s="101" t="str">
        <f t="shared" si="121"/>
        <v>KORD MR38!_12Z-GFS</v>
      </c>
      <c r="EV47" s="58">
        <f ca="1">IFERROR(IF($C$12="C",RTD("ice.xl",,"*H",EU47,$C$5,"D",$K47,,,1),RTD("ice.xl",,"*H",EU47,$C$5,"D",$K47,,,1)*(9/5)+$C$14),"-")</f>
        <v>75.415999999999997</v>
      </c>
      <c r="EW47" s="101">
        <f t="shared" si="122"/>
        <v>39</v>
      </c>
      <c r="EX47" s="101" t="str">
        <f t="shared" si="113"/>
        <v>KORD MR39!_12Z-GFS</v>
      </c>
      <c r="EY47" s="58">
        <f ca="1">IFERROR(IF($C$12="C",RTD("ice.xl",,"*H",EX47,$C$5,"D",$K47,,,1),RTD("ice.xl",,"*H",EX47,$C$5,"D",$K47,,,1)*(9/5)+$C$14),"-")</f>
        <v>76.117999999999995</v>
      </c>
      <c r="EZ47" s="101">
        <f t="shared" si="114"/>
        <v>40</v>
      </c>
      <c r="FA47" s="101" t="str">
        <f t="shared" si="105"/>
        <v>KORD MR40!_12Z-GFS</v>
      </c>
      <c r="FB47" s="58">
        <f ca="1">IFERROR(IF($C$12="C",RTD("ice.xl",,"*H",FA47,$C$5,"D",$K47,,,1),RTD("ice.xl",,"*H",FA47,$C$5,"D",$K47,,,1)*(9/5)+$C$14),"-")</f>
        <v>76.063999999999993</v>
      </c>
      <c r="FC47" s="101">
        <f t="shared" si="106"/>
        <v>41</v>
      </c>
      <c r="FD47" s="101" t="str">
        <f t="shared" si="99"/>
        <v>KORD MR41!_12Z-GFS</v>
      </c>
      <c r="FE47" s="105">
        <f ca="1">IFERROR(IF($C$12="C",RTD("ice.xl",,"*H",FD47,$C$5,"D",$K47,,,1),RTD("ice.xl",,"*H",FD47,$C$5,"D",$K47,,,1)*(9/5)+$C$14),"-")</f>
        <v>76.712000000000003</v>
      </c>
      <c r="FH47" s="53">
        <f t="shared" si="235"/>
        <v>26</v>
      </c>
      <c r="FI47" s="53" t="str">
        <f t="shared" si="225"/>
        <v>KORD MR26!_18Z-GFS</v>
      </c>
      <c r="FJ47" s="108">
        <f ca="1">IFERROR(IF($C$12="C",RTD("ice.xl",,"*H",FI47,$C$5,"D",$K47,,,1),RTD("ice.xl",,"*H",FI47,$C$5,"D",$K47,,,1)*(9/5)+$C$14),"-")</f>
        <v>75.77600000000001</v>
      </c>
      <c r="FK47" s="101">
        <f t="shared" si="231"/>
        <v>27</v>
      </c>
      <c r="FL47" s="101" t="str">
        <f t="shared" si="218"/>
        <v>KORD MR27!_18Z-GFS</v>
      </c>
      <c r="FM47" s="58">
        <f ca="1">IFERROR(IF($C$12="C",RTD("ice.xl",,"*H",FL47,$C$5,"D",$K47,,,1),RTD("ice.xl",,"*H",FL47,$C$5,"D",$K47,,,1)*(9/5)+$C$14),"-")</f>
        <v>77.072000000000003</v>
      </c>
      <c r="FN47" s="101">
        <f t="shared" si="226"/>
        <v>28</v>
      </c>
      <c r="FO47" s="101" t="str">
        <f t="shared" si="213"/>
        <v>KORD MR28!_18Z-GFS</v>
      </c>
      <c r="FP47" s="58">
        <f ca="1">IFERROR(IF($C$12="C",RTD("ice.xl",,"*H",FO47,$C$5,"D",$K47,,,1),RTD("ice.xl",,"*H",FO47,$C$5,"D",$K47,,,1)*(9/5)+$C$14),"-")</f>
        <v>79.087999999999994</v>
      </c>
      <c r="FQ47" s="101">
        <f t="shared" si="214"/>
        <v>29</v>
      </c>
      <c r="FR47" s="101" t="str">
        <f t="shared" si="204"/>
        <v>KORD MR29!_18Z-GFS</v>
      </c>
      <c r="FS47" s="58">
        <f ca="1">IFERROR(IF($C$12="C",RTD("ice.xl",,"*H",FR47,$C$5,"D",$K47,,,1),RTD("ice.xl",,"*H",FR47,$C$5,"D",$K47,,,1)*(9/5)+$C$14),"-")</f>
        <v>74.102000000000004</v>
      </c>
      <c r="FT47" s="101">
        <f t="shared" si="205"/>
        <v>30</v>
      </c>
      <c r="FU47" s="101" t="str">
        <f t="shared" si="195"/>
        <v>KORD MR30!_18Z-GFS</v>
      </c>
      <c r="FV47" s="58">
        <f ca="1">IFERROR(IF($C$12="C",RTD("ice.xl",,"*H",FU47,$C$5,"D",$K47,,,1),RTD("ice.xl",,"*H",FU47,$C$5,"D",$K47,,,1)*(9/5)+$C$14),"-")</f>
        <v>73.885999999999996</v>
      </c>
      <c r="FW47" s="101">
        <f t="shared" si="196"/>
        <v>31</v>
      </c>
      <c r="FX47" s="101" t="str">
        <f t="shared" si="186"/>
        <v>KORD MR31!_18Z-GFS</v>
      </c>
      <c r="FY47" s="58">
        <f ca="1">IFERROR(IF($C$12="C",RTD("ice.xl",,"*H",FX47,$C$5,"D",$K47,,,1),RTD("ice.xl",,"*H",FX47,$C$5,"D",$K47,,,1)*(9/5)+$C$14),"-")</f>
        <v>78.835999999999999</v>
      </c>
      <c r="FZ47" s="101">
        <f t="shared" si="187"/>
        <v>32</v>
      </c>
      <c r="GA47" s="101" t="str">
        <f t="shared" si="177"/>
        <v>KORD MR32!_18Z-GFS</v>
      </c>
      <c r="GB47" s="58">
        <f ca="1">IFERROR(IF($C$12="C",RTD("ice.xl",,"*H",GA47,$C$5,"D",$K47,,,1),RTD("ice.xl",,"*H",GA47,$C$5,"D",$K47,,,1)*(9/5)+$C$14),"-")</f>
        <v>77.25200000000001</v>
      </c>
      <c r="GC47" s="101">
        <f t="shared" si="178"/>
        <v>33</v>
      </c>
      <c r="GD47" s="101" t="str">
        <f t="shared" si="168"/>
        <v>KORD MR33!_18Z-GFS</v>
      </c>
      <c r="GE47" s="58">
        <f ca="1">IFERROR(IF($C$12="C",RTD("ice.xl",,"*H",GD47,$C$5,"D",$K47,,,1),RTD("ice.xl",,"*H",GD47,$C$5,"D",$K47,,,1)*(9/5)+$C$14),"-")</f>
        <v>76.927999999999997</v>
      </c>
      <c r="GF47" s="101">
        <f t="shared" si="169"/>
        <v>34</v>
      </c>
      <c r="GG47" s="101" t="str">
        <f t="shared" si="159"/>
        <v>KORD MR34!_18Z-GFS</v>
      </c>
      <c r="GH47" s="58">
        <f ca="1">IFERROR(IF($C$12="C",RTD("ice.xl",,"*H",GG47,$C$5,"D",$K47,,,1),RTD("ice.xl",,"*H",GG47,$C$5,"D",$K47,,,1)*(9/5)+$C$14),"-")</f>
        <v>90.104000000000013</v>
      </c>
      <c r="GI47" s="101">
        <f t="shared" si="160"/>
        <v>35</v>
      </c>
      <c r="GJ47" s="101" t="str">
        <f t="shared" si="150"/>
        <v>KORD MR35!_18Z-GFS</v>
      </c>
      <c r="GK47" s="58">
        <f ca="1">IFERROR(IF($C$12="C",RTD("ice.xl",,"*H",GJ47,$C$5,"D",$K47,,,1),RTD("ice.xl",,"*H",GJ47,$C$5,"D",$K47,,,1)*(9/5)+$C$14),"-")</f>
        <v>67.262</v>
      </c>
      <c r="GL47" s="101">
        <f t="shared" si="151"/>
        <v>36</v>
      </c>
      <c r="GM47" s="101" t="str">
        <f t="shared" si="141"/>
        <v>KORD MR36!_18Z-GFS</v>
      </c>
      <c r="GN47" s="58">
        <f ca="1">IFERROR(IF($C$12="C",RTD("ice.xl",,"*H",GM47,$C$5,"D",$K47,,,1),RTD("ice.xl",,"*H",GM47,$C$5,"D",$K47,,,1)*(9/5)+$C$14),"-")</f>
        <v>75.164000000000001</v>
      </c>
      <c r="GO47" s="101">
        <f t="shared" si="142"/>
        <v>37</v>
      </c>
      <c r="GP47" s="101" t="str">
        <f t="shared" si="132"/>
        <v>KORD MR37!_18Z-GFS</v>
      </c>
      <c r="GQ47" s="58">
        <f ca="1">IFERROR(IF($C$12="C",RTD("ice.xl",,"*H",GP47,$C$5,"D",$K47,,,1),RTD("ice.xl",,"*H",GP47,$C$5,"D",$K47,,,1)*(9/5)+$C$14),"-")</f>
        <v>83.768000000000001</v>
      </c>
      <c r="GR47" s="101">
        <f t="shared" si="133"/>
        <v>38</v>
      </c>
      <c r="GS47" s="101" t="str">
        <f t="shared" si="123"/>
        <v>KORD MR38!_18Z-GFS</v>
      </c>
      <c r="GT47" s="58">
        <f ca="1">IFERROR(IF($C$12="C",RTD("ice.xl",,"*H",GS47,$C$5,"D",$K47,,,1),RTD("ice.xl",,"*H",GS47,$C$5,"D",$K47,,,1)*(9/5)+$C$14),"-")</f>
        <v>85.045999999999992</v>
      </c>
      <c r="GU47" s="101">
        <f t="shared" si="124"/>
        <v>39</v>
      </c>
      <c r="GV47" s="101" t="str">
        <f t="shared" si="115"/>
        <v>KORD MR39!_18Z-GFS</v>
      </c>
      <c r="GW47" s="58">
        <f ca="1">IFERROR(IF($C$12="C",RTD("ice.xl",,"*H",GV47,$C$5,"D",$K47,,,1),RTD("ice.xl",,"*H",GV47,$C$5,"D",$K47,,,1)*(9/5)+$C$14),"-")</f>
        <v>75.271999999999991</v>
      </c>
      <c r="GX47" s="101">
        <f t="shared" si="116"/>
        <v>40</v>
      </c>
      <c r="GY47" s="101" t="str">
        <f t="shared" si="107"/>
        <v>KORD MR40!_18Z-GFS</v>
      </c>
      <c r="GZ47" s="58">
        <f ca="1">IFERROR(IF($C$12="C",RTD("ice.xl",,"*H",GY47,$C$5,"D",$K47,,,1),RTD("ice.xl",,"*H",GY47,$C$5,"D",$K47,,,1)*(9/5)+$C$14),"-")</f>
        <v>76.153999999999996</v>
      </c>
      <c r="HA47" s="101">
        <f t="shared" si="108"/>
        <v>41</v>
      </c>
      <c r="HB47" s="101" t="str">
        <f t="shared" si="100"/>
        <v>KORD MR41!_18Z-GFS</v>
      </c>
      <c r="HC47" s="105">
        <f ca="1">IFERROR(IF($C$12="C",RTD("ice.xl",,"*H",HB47,$C$5,"D",$K47,,,1),RTD("ice.xl",,"*H",HB47,$C$5,"D",$K47,,,1)*(9/5)+$C$14),"-")</f>
        <v>86.18</v>
      </c>
    </row>
    <row r="48" spans="6:211" x14ac:dyDescent="0.35">
      <c r="F48" s="27">
        <v>27</v>
      </c>
      <c r="G48" s="27">
        <f t="shared" si="227"/>
        <v>1</v>
      </c>
      <c r="H48" s="131">
        <f ca="1">RTD("ice.xl", , "*H",$C$4,$L$4, "D",$K48, , , -1)</f>
        <v>24.393899999999999</v>
      </c>
      <c r="I48" s="18"/>
      <c r="J48" s="56"/>
      <c r="K48" s="163">
        <f t="shared" ca="1" si="95"/>
        <v>44765</v>
      </c>
      <c r="L48" s="356">
        <f t="shared" ca="1" si="96"/>
        <v>75.909019999999998</v>
      </c>
      <c r="N48" s="53">
        <f t="shared" si="232"/>
        <v>27</v>
      </c>
      <c r="O48" s="358" t="str">
        <f t="shared" si="219"/>
        <v>KORD MR27!_00Z-GFS</v>
      </c>
      <c r="P48" s="108">
        <f ca="1">IFERROR(IF($C$12="C",RTD("ice.xl",,"*H",O48,$C$5,"D",$K48,,,1),RTD("ice.xl",,"*H",O48,$C$5,"D",$K48,,,1)*(9/5)+$C$14),"-")</f>
        <v>80.528000000000006</v>
      </c>
      <c r="Q48" s="101">
        <f t="shared" si="228"/>
        <v>28</v>
      </c>
      <c r="R48" s="101" t="str">
        <f t="shared" si="215"/>
        <v>KORD MR28!_00Z-GFS</v>
      </c>
      <c r="S48" s="58">
        <f ca="1">IFERROR(IF($C$12="C",RTD("ice.xl",,"*H",R48,$C$5,"D",$K48,,,1),RTD("ice.xl",,"*H",R48,$C$5,"D",$K48,,,1)*(9/5)+$C$14),"-")</f>
        <v>81.463999999999999</v>
      </c>
      <c r="T48" s="101">
        <f t="shared" si="220"/>
        <v>29</v>
      </c>
      <c r="U48" s="101" t="str">
        <f t="shared" si="207"/>
        <v>KORD MR29!_00Z-GFS</v>
      </c>
      <c r="V48" s="58">
        <f ca="1">IFERROR(IF($C$12="C",RTD("ice.xl",,"*H",U48,$C$5,"D",$K48,,,1),RTD("ice.xl",,"*H",U48,$C$5,"D",$K48,,,1)*(9/5)+$C$14),"-")</f>
        <v>82.364000000000004</v>
      </c>
      <c r="W48" s="101">
        <f t="shared" si="208"/>
        <v>30</v>
      </c>
      <c r="X48" s="101" t="str">
        <f t="shared" si="198"/>
        <v>KORD MR30!_00Z-GFS</v>
      </c>
      <c r="Y48" s="58">
        <f ca="1">IFERROR(IF($C$12="C",RTD("ice.xl",,"*H",X48,$C$5,"D",$K48,,,1),RTD("ice.xl",,"*H",X48,$C$5,"D",$K48,,,1)*(9/5)+$C$14),"-")</f>
        <v>84.451999999999998</v>
      </c>
      <c r="Z48" s="101">
        <f t="shared" si="199"/>
        <v>31</v>
      </c>
      <c r="AA48" s="101" t="str">
        <f t="shared" si="189"/>
        <v>KORD MR31!_00Z-GFS</v>
      </c>
      <c r="AB48" s="58">
        <f ca="1">IFERROR(IF($C$12="C",RTD("ice.xl",,"*H",AA48,$C$5,"D",$K48,,,1),RTD("ice.xl",,"*H",AA48,$C$5,"D",$K48,,,1)*(9/5)+$C$14),"-")</f>
        <v>83.192000000000007</v>
      </c>
      <c r="AC48" s="101">
        <f t="shared" si="190"/>
        <v>32</v>
      </c>
      <c r="AD48" s="101" t="str">
        <f t="shared" si="180"/>
        <v>KORD MR32!_00Z-GFS</v>
      </c>
      <c r="AE48" s="58">
        <f ca="1">IFERROR(IF($C$12="C",RTD("ice.xl",,"*H",AD48,$C$5,"D",$K48,,,1),RTD("ice.xl",,"*H",AD48,$C$5,"D",$K48,,,1)*(9/5)+$C$14),"-")</f>
        <v>78.512</v>
      </c>
      <c r="AF48" s="101">
        <f t="shared" si="181"/>
        <v>33</v>
      </c>
      <c r="AG48" s="101" t="str">
        <f t="shared" si="171"/>
        <v>KORD MR33!_00Z-GFS</v>
      </c>
      <c r="AH48" s="58">
        <f ca="1">IFERROR(IF($C$12="C",RTD("ice.xl",,"*H",AG48,$C$5,"D",$K48,,,1),RTD("ice.xl",,"*H",AG48,$C$5,"D",$K48,,,1)*(9/5)+$C$14),"-")</f>
        <v>76.388000000000005</v>
      </c>
      <c r="AI48" s="101">
        <f t="shared" si="172"/>
        <v>34</v>
      </c>
      <c r="AJ48" s="101" t="str">
        <f t="shared" si="162"/>
        <v>KORD MR34!_00Z-GFS</v>
      </c>
      <c r="AK48" s="58">
        <f ca="1">IFERROR(IF($C$12="C",RTD("ice.xl",,"*H",AJ48,$C$5,"D",$K48,,,1),RTD("ice.xl",,"*H",AJ48,$C$5,"D",$K48,,,1)*(9/5)+$C$14),"-")</f>
        <v>85.244</v>
      </c>
      <c r="AL48" s="101">
        <f t="shared" si="163"/>
        <v>35</v>
      </c>
      <c r="AM48" s="101" t="str">
        <f t="shared" si="153"/>
        <v>KORD MR35!_00Z-GFS</v>
      </c>
      <c r="AN48" s="58">
        <f ca="1">IFERROR(IF($C$12="C",RTD("ice.xl",,"*H",AM48,$C$5,"D",$K48,,,1),RTD("ice.xl",,"*H",AM48,$C$5,"D",$K48,,,1)*(9/5)+$C$14),"-")</f>
        <v>81.104000000000013</v>
      </c>
      <c r="AO48" s="101">
        <f t="shared" si="154"/>
        <v>36</v>
      </c>
      <c r="AP48" s="101" t="str">
        <f t="shared" si="144"/>
        <v>KORD MR36!_00Z-GFS</v>
      </c>
      <c r="AQ48" s="58">
        <f ca="1">IFERROR(IF($C$12="C",RTD("ice.xl",,"*H",AP48,$C$5,"D",$K48,,,1),RTD("ice.xl",,"*H",AP48,$C$5,"D",$K48,,,1)*(9/5)+$C$14),"-")</f>
        <v>77.431999999999988</v>
      </c>
      <c r="AR48" s="101">
        <f t="shared" si="145"/>
        <v>37</v>
      </c>
      <c r="AS48" s="101" t="str">
        <f t="shared" si="135"/>
        <v>KORD MR37!_00Z-GFS</v>
      </c>
      <c r="AT48" s="58">
        <f ca="1">IFERROR(IF($C$12="C",RTD("ice.xl",,"*H",AS48,$C$5,"D",$K48,,,1),RTD("ice.xl",,"*H",AS48,$C$5,"D",$K48,,,1)*(9/5)+$C$14),"-")</f>
        <v>75.451999999999998</v>
      </c>
      <c r="AU48" s="101">
        <f t="shared" si="136"/>
        <v>38</v>
      </c>
      <c r="AV48" s="101" t="str">
        <f t="shared" si="126"/>
        <v>KORD MR38!_00Z-GFS</v>
      </c>
      <c r="AW48" s="58">
        <f ca="1">IFERROR(IF($C$12="C",RTD("ice.xl",,"*H",AV48,$C$5,"D",$K48,,,1),RTD("ice.xl",,"*H",AV48,$C$5,"D",$K48,,,1)*(9/5)+$C$14),"-")</f>
        <v>77.216000000000008</v>
      </c>
      <c r="AX48" s="101">
        <f t="shared" si="127"/>
        <v>39</v>
      </c>
      <c r="AY48" s="101" t="str">
        <f t="shared" si="117"/>
        <v>KORD MR39!_00Z-GFS</v>
      </c>
      <c r="AZ48" s="58">
        <f ca="1">IFERROR(IF($C$12="C",RTD("ice.xl",,"*H",AY48,$C$5,"D",$K48,,,1),RTD("ice.xl",,"*H",AY48,$C$5,"D",$K48,,,1)*(9/5)+$C$14),"-")</f>
        <v>79.051999999999992</v>
      </c>
      <c r="BA48" s="101">
        <f t="shared" si="118"/>
        <v>40</v>
      </c>
      <c r="BB48" s="101" t="str">
        <f t="shared" si="109"/>
        <v>KORD MR40!_00Z-GFS</v>
      </c>
      <c r="BC48" s="58">
        <f ca="1">IFERROR(IF($C$12="C",RTD("ice.xl",,"*H",BB48,$C$5,"D",$K48,,,1),RTD("ice.xl",,"*H",BB48,$C$5,"D",$K48,,,1)*(9/5)+$C$14),"-")</f>
        <v>75.073999999999998</v>
      </c>
      <c r="BD48" s="101">
        <f t="shared" si="110"/>
        <v>41</v>
      </c>
      <c r="BE48" s="101" t="str">
        <f t="shared" si="101"/>
        <v>KORD MR41!_00Z-GFS</v>
      </c>
      <c r="BF48" s="58">
        <f ca="1">IFERROR(IF($C$12="C",RTD("ice.xl",,"*H",BE48,$C$5,"D",$K48,,,1),RTD("ice.xl",,"*H",BE48,$C$5,"D",$K48,,,1)*(9/5)+$C$14),"-")</f>
        <v>77.575999999999993</v>
      </c>
      <c r="BG48" s="101">
        <f t="shared" si="102"/>
        <v>42</v>
      </c>
      <c r="BH48" s="101" t="str">
        <f t="shared" si="97"/>
        <v>KORD MR42!_00Z-GFS</v>
      </c>
      <c r="BI48" s="105">
        <f ca="1">IFERROR(IF($C$12="C",RTD("ice.xl",,"*H",BH48,$C$5,"D",$K48,,,1),RTD("ice.xl",,"*H",BH48,$C$5,"D",$K48,,,1)*(9/5)+$C$14),"-")</f>
        <v>86.683999999999997</v>
      </c>
      <c r="BL48" s="53">
        <f t="shared" si="233"/>
        <v>27</v>
      </c>
      <c r="BM48" s="53" t="str">
        <f t="shared" si="221"/>
        <v>KORD MR27!_06Z-GFS</v>
      </c>
      <c r="BN48" s="108">
        <f ca="1">IFERROR(IF($C$12="C",RTD("ice.xl",,"*H",BM48,$C$5,"D",$K48,,,1),RTD("ice.xl",,"*H",BM48,$C$5,"D",$K48,,,1)*(9/5)+$C$14),"-")</f>
        <v>81.716000000000008</v>
      </c>
      <c r="BO48" s="101">
        <f t="shared" si="229"/>
        <v>28</v>
      </c>
      <c r="BP48" s="101" t="str">
        <f t="shared" si="216"/>
        <v>KORD MR28!_06Z-GFS</v>
      </c>
      <c r="BQ48" s="58">
        <f ca="1">IFERROR(IF($C$12="C",RTD("ice.xl",,"*H",BP48,$C$5,"D",$K48,,,1),RTD("ice.xl",,"*H",BP48,$C$5,"D",$K48,,,1)*(9/5)+$C$14),"-")</f>
        <v>82.616</v>
      </c>
      <c r="BR48" s="101">
        <f t="shared" si="222"/>
        <v>29</v>
      </c>
      <c r="BS48" s="101" t="str">
        <f t="shared" si="209"/>
        <v>KORD MR29!_06Z-GFS</v>
      </c>
      <c r="BT48" s="58">
        <f ca="1">IFERROR(IF($C$12="C",RTD("ice.xl",,"*H",BS48,$C$5,"D",$K48,,,1),RTD("ice.xl",,"*H",BS48,$C$5,"D",$K48,,,1)*(9/5)+$C$14),"-")</f>
        <v>80.563999999999993</v>
      </c>
      <c r="BU48" s="101">
        <f t="shared" si="210"/>
        <v>30</v>
      </c>
      <c r="BV48" s="101" t="str">
        <f t="shared" si="200"/>
        <v>KORD MR30!_06Z-GFS</v>
      </c>
      <c r="BW48" s="58">
        <f ca="1">IFERROR(IF($C$12="C",RTD("ice.xl",,"*H",BV48,$C$5,"D",$K48,,,1),RTD("ice.xl",,"*H",BV48,$C$5,"D",$K48,,,1)*(9/5)+$C$14),"-")</f>
        <v>82.328000000000003</v>
      </c>
      <c r="BX48" s="101">
        <f t="shared" si="201"/>
        <v>31</v>
      </c>
      <c r="BY48" s="101" t="str">
        <f t="shared" si="191"/>
        <v>KORD MR31!_06Z-GFS</v>
      </c>
      <c r="BZ48" s="58">
        <f ca="1">IFERROR(IF($C$12="C",RTD("ice.xl",,"*H",BY48,$C$5,"D",$K48,,,1),RTD("ice.xl",,"*H",BY48,$C$5,"D",$K48,,,1)*(9/5)+$C$14),"-")</f>
        <v>84.956000000000003</v>
      </c>
      <c r="CA48" s="101">
        <f t="shared" si="192"/>
        <v>32</v>
      </c>
      <c r="CB48" s="101" t="str">
        <f t="shared" si="182"/>
        <v>KORD MR32!_06Z-GFS</v>
      </c>
      <c r="CC48" s="58">
        <f ca="1">IFERROR(IF($C$12="C",RTD("ice.xl",,"*H",CB48,$C$5,"D",$K48,,,1),RTD("ice.xl",,"*H",CB48,$C$5,"D",$K48,,,1)*(9/5)+$C$14),"-")</f>
        <v>73.292000000000002</v>
      </c>
      <c r="CD48" s="101">
        <f t="shared" si="183"/>
        <v>33</v>
      </c>
      <c r="CE48" s="101" t="str">
        <f t="shared" si="173"/>
        <v>KORD MR33!_06Z-GFS</v>
      </c>
      <c r="CF48" s="58">
        <f ca="1">IFERROR(IF($C$12="C",RTD("ice.xl",,"*H",CE48,$C$5,"D",$K48,,,1),RTD("ice.xl",,"*H",CE48,$C$5,"D",$K48,,,1)*(9/5)+$C$14),"-")</f>
        <v>78.367999999999995</v>
      </c>
      <c r="CG48" s="101">
        <f t="shared" si="174"/>
        <v>34</v>
      </c>
      <c r="CH48" s="101" t="str">
        <f t="shared" si="164"/>
        <v>KORD MR34!_06Z-GFS</v>
      </c>
      <c r="CI48" s="58">
        <f ca="1">IFERROR(IF($C$12="C",RTD("ice.xl",,"*H",CH48,$C$5,"D",$K48,,,1),RTD("ice.xl",,"*H",CH48,$C$5,"D",$K48,,,1)*(9/5)+$C$14),"-")</f>
        <v>86.72</v>
      </c>
      <c r="CJ48" s="101">
        <f t="shared" si="165"/>
        <v>35</v>
      </c>
      <c r="CK48" s="101" t="str">
        <f t="shared" si="155"/>
        <v>KORD MR35!_06Z-GFS</v>
      </c>
      <c r="CL48" s="58">
        <f ca="1">IFERROR(IF($C$12="C",RTD("ice.xl",,"*H",CK48,$C$5,"D",$K48,,,1),RTD("ice.xl",,"*H",CK48,$C$5,"D",$K48,,,1)*(9/5)+$C$14),"-")</f>
        <v>81.283999999999992</v>
      </c>
      <c r="CM48" s="101">
        <f t="shared" si="156"/>
        <v>36</v>
      </c>
      <c r="CN48" s="101" t="str">
        <f t="shared" si="146"/>
        <v>KORD MR36!_06Z-GFS</v>
      </c>
      <c r="CO48" s="58">
        <f ca="1">IFERROR(IF($C$12="C",RTD("ice.xl",,"*H",CN48,$C$5,"D",$K48,,,1),RTD("ice.xl",,"*H",CN48,$C$5,"D",$K48,,,1)*(9/5)+$C$14),"-")</f>
        <v>75.757999999999996</v>
      </c>
      <c r="CP48" s="101">
        <f t="shared" si="147"/>
        <v>37</v>
      </c>
      <c r="CQ48" s="101" t="str">
        <f t="shared" si="137"/>
        <v>KORD MR37!_06Z-GFS</v>
      </c>
      <c r="CR48" s="58">
        <f ca="1">IFERROR(IF($C$12="C",RTD("ice.xl",,"*H",CQ48,$C$5,"D",$K48,,,1),RTD("ice.xl",,"*H",CQ48,$C$5,"D",$K48,,,1)*(9/5)+$C$14),"-")</f>
        <v>79.213999999999999</v>
      </c>
      <c r="CS48" s="101">
        <f t="shared" si="138"/>
        <v>38</v>
      </c>
      <c r="CT48" s="101" t="str">
        <f t="shared" si="128"/>
        <v>KORD MR38!_06Z-GFS</v>
      </c>
      <c r="CU48" s="58">
        <f ca="1">IFERROR(IF($C$12="C",RTD("ice.xl",,"*H",CT48,$C$5,"D",$K48,,,1),RTD("ice.xl",,"*H",CT48,$C$5,"D",$K48,,,1)*(9/5)+$C$14),"-")</f>
        <v>80.492000000000004</v>
      </c>
      <c r="CV48" s="101">
        <f t="shared" si="129"/>
        <v>39</v>
      </c>
      <c r="CW48" s="101" t="str">
        <f t="shared" si="119"/>
        <v>KORD MR39!_06Z-GFS</v>
      </c>
      <c r="CX48" s="58">
        <f ca="1">IFERROR(IF($C$12="C",RTD("ice.xl",,"*H",CW48,$C$5,"D",$K48,,,1),RTD("ice.xl",,"*H",CW48,$C$5,"D",$K48,,,1)*(9/5)+$C$14),"-")</f>
        <v>72.24799999999999</v>
      </c>
      <c r="CY48" s="101">
        <f t="shared" si="120"/>
        <v>40</v>
      </c>
      <c r="CZ48" s="101" t="str">
        <f t="shared" si="111"/>
        <v>KORD MR40!_06Z-GFS</v>
      </c>
      <c r="DA48" s="58">
        <f ca="1">IFERROR(IF($C$12="C",RTD("ice.xl",,"*H",CZ48,$C$5,"D",$K48,,,1),RTD("ice.xl",,"*H",CZ48,$C$5,"D",$K48,,,1)*(9/5)+$C$14),"-")</f>
        <v>77.072000000000003</v>
      </c>
      <c r="DB48" s="101">
        <f t="shared" si="112"/>
        <v>41</v>
      </c>
      <c r="DC48" s="101" t="str">
        <f t="shared" si="103"/>
        <v>KORD MR41!_06Z-GFS</v>
      </c>
      <c r="DD48" s="58">
        <f ca="1">IFERROR(IF($C$12="C",RTD("ice.xl",,"*H",DC48,$C$5,"D",$K48,,,1),RTD("ice.xl",,"*H",DC48,$C$5,"D",$K48,,,1)*(9/5)+$C$14),"-")</f>
        <v>77.323999999999998</v>
      </c>
      <c r="DE48" s="101">
        <f t="shared" si="104"/>
        <v>42</v>
      </c>
      <c r="DF48" s="101" t="str">
        <f t="shared" si="98"/>
        <v>KORD MR42!_06Z-GFS</v>
      </c>
      <c r="DG48" s="105">
        <f ca="1">IFERROR(IF($C$12="C",RTD("ice.xl",,"*H",DF48,$C$5,"D",$K48,,,1),RTD("ice.xl",,"*H",DF48,$C$5,"D",$K48,,,1)*(9/5)+$C$14),"-")</f>
        <v>82.075999999999993</v>
      </c>
      <c r="DJ48" s="53">
        <f t="shared" si="234"/>
        <v>27</v>
      </c>
      <c r="DK48" s="53" t="str">
        <f t="shared" si="223"/>
        <v>KORD MR27!_12Z-GFS</v>
      </c>
      <c r="DL48" s="108">
        <f ca="1">IFERROR(IF($C$12="C",RTD("ice.xl",,"*H",DK48,$C$5,"D",$K48,,,1),RTD("ice.xl",,"*H",DK48,$C$5,"D",$K48,,,1)*(9/5)+$C$14),"-")</f>
        <v>82.004000000000005</v>
      </c>
      <c r="DM48" s="101">
        <f t="shared" si="230"/>
        <v>28</v>
      </c>
      <c r="DN48" s="101" t="str">
        <f t="shared" si="217"/>
        <v>KORD MR28!_12Z-GFS</v>
      </c>
      <c r="DO48" s="58">
        <f ca="1">IFERROR(IF($C$12="C",RTD("ice.xl",,"*H",DN48,$C$5,"D",$K48,,,1),RTD("ice.xl",,"*H",DN48,$C$5,"D",$K48,,,1)*(9/5)+$C$14),"-")</f>
        <v>82.436000000000007</v>
      </c>
      <c r="DP48" s="101">
        <f t="shared" si="224"/>
        <v>29</v>
      </c>
      <c r="DQ48" s="101" t="str">
        <f t="shared" si="211"/>
        <v>KORD MR29!_12Z-GFS</v>
      </c>
      <c r="DR48" s="58">
        <f ca="1">IFERROR(IF($C$12="C",RTD("ice.xl",,"*H",DQ48,$C$5,"D",$K48,,,1),RTD("ice.xl",,"*H",DQ48,$C$5,"D",$K48,,,1)*(9/5)+$C$14),"-")</f>
        <v>79.16</v>
      </c>
      <c r="DS48" s="101">
        <f t="shared" si="212"/>
        <v>30</v>
      </c>
      <c r="DT48" s="101" t="str">
        <f t="shared" si="202"/>
        <v>KORD MR30!_12Z-GFS</v>
      </c>
      <c r="DU48" s="58">
        <f ca="1">IFERROR(IF($C$12="C",RTD("ice.xl",,"*H",DT48,$C$5,"D",$K48,,,1),RTD("ice.xl",,"*H",DT48,$C$5,"D",$K48,,,1)*(9/5)+$C$14),"-")</f>
        <v>82.22</v>
      </c>
      <c r="DV48" s="101">
        <f t="shared" si="203"/>
        <v>31</v>
      </c>
      <c r="DW48" s="101" t="str">
        <f t="shared" si="193"/>
        <v>KORD MR31!_12Z-GFS</v>
      </c>
      <c r="DX48" s="58">
        <f ca="1">IFERROR(IF($C$12="C",RTD("ice.xl",,"*H",DW48,$C$5,"D",$K48,,,1),RTD("ice.xl",,"*H",DW48,$C$5,"D",$K48,,,1)*(9/5)+$C$14),"-")</f>
        <v>85.171999999999997</v>
      </c>
      <c r="DY48" s="101">
        <f t="shared" si="194"/>
        <v>32</v>
      </c>
      <c r="DZ48" s="101" t="str">
        <f t="shared" si="184"/>
        <v>KORD MR32!_12Z-GFS</v>
      </c>
      <c r="EA48" s="58">
        <f ca="1">IFERROR(IF($C$12="C",RTD("ice.xl",,"*H",DZ48,$C$5,"D",$K48,,,1),RTD("ice.xl",,"*H",DZ48,$C$5,"D",$K48,,,1)*(9/5)+$C$14),"-")</f>
        <v>77.683999999999997</v>
      </c>
      <c r="EB48" s="101">
        <f t="shared" si="185"/>
        <v>33</v>
      </c>
      <c r="EC48" s="101" t="str">
        <f t="shared" si="175"/>
        <v>KORD MR33!_12Z-GFS</v>
      </c>
      <c r="ED48" s="58">
        <f ca="1">IFERROR(IF($C$12="C",RTD("ice.xl",,"*H",EC48,$C$5,"D",$K48,,,1),RTD("ice.xl",,"*H",EC48,$C$5,"D",$K48,,,1)*(9/5)+$C$14),"-")</f>
        <v>83.156000000000006</v>
      </c>
      <c r="EE48" s="101">
        <f t="shared" si="176"/>
        <v>34</v>
      </c>
      <c r="EF48" s="101" t="str">
        <f t="shared" si="166"/>
        <v>KORD MR34!_12Z-GFS</v>
      </c>
      <c r="EG48" s="58">
        <f ca="1">IFERROR(IF($C$12="C",RTD("ice.xl",,"*H",EF48,$C$5,"D",$K48,,,1),RTD("ice.xl",,"*H",EF48,$C$5,"D",$K48,,,1)*(9/5)+$C$14),"-")</f>
        <v>88.322000000000003</v>
      </c>
      <c r="EH48" s="101">
        <f t="shared" si="167"/>
        <v>35</v>
      </c>
      <c r="EI48" s="101" t="str">
        <f t="shared" si="157"/>
        <v>KORD MR35!_12Z-GFS</v>
      </c>
      <c r="EJ48" s="58">
        <f ca="1">IFERROR(IF($C$12="C",RTD("ice.xl",,"*H",EI48,$C$5,"D",$K48,,,1),RTD("ice.xl",,"*H",EI48,$C$5,"D",$K48,,,1)*(9/5)+$C$14),"-")</f>
        <v>84.433999999999997</v>
      </c>
      <c r="EK48" s="101">
        <f t="shared" si="158"/>
        <v>36</v>
      </c>
      <c r="EL48" s="101" t="str">
        <f t="shared" si="148"/>
        <v>KORD MR36!_12Z-GFS</v>
      </c>
      <c r="EM48" s="58">
        <f ca="1">IFERROR(IF($C$12="C",RTD("ice.xl",,"*H",EL48,$C$5,"D",$K48,,,1),RTD("ice.xl",,"*H",EL48,$C$5,"D",$K48,,,1)*(9/5)+$C$14),"-")</f>
        <v>76.316000000000003</v>
      </c>
      <c r="EN48" s="101">
        <f t="shared" si="149"/>
        <v>37</v>
      </c>
      <c r="EO48" s="101" t="str">
        <f t="shared" si="139"/>
        <v>KORD MR37!_12Z-GFS</v>
      </c>
      <c r="EP48" s="58">
        <f ca="1">IFERROR(IF($C$12="C",RTD("ice.xl",,"*H",EO48,$C$5,"D",$K48,,,1),RTD("ice.xl",,"*H",EO48,$C$5,"D",$K48,,,1)*(9/5)+$C$14),"-")</f>
        <v>73.039999999999992</v>
      </c>
      <c r="EQ48" s="101">
        <f t="shared" si="140"/>
        <v>38</v>
      </c>
      <c r="ER48" s="101" t="str">
        <f t="shared" si="130"/>
        <v>KORD MR38!_12Z-GFS</v>
      </c>
      <c r="ES48" s="58">
        <f ca="1">IFERROR(IF($C$12="C",RTD("ice.xl",,"*H",ER48,$C$5,"D",$K48,,,1),RTD("ice.xl",,"*H",ER48,$C$5,"D",$K48,,,1)*(9/5)+$C$14),"-")</f>
        <v>73.580000000000013</v>
      </c>
      <c r="ET48" s="101">
        <f t="shared" si="131"/>
        <v>39</v>
      </c>
      <c r="EU48" s="101" t="str">
        <f t="shared" si="121"/>
        <v>KORD MR39!_12Z-GFS</v>
      </c>
      <c r="EV48" s="58">
        <f ca="1">IFERROR(IF($C$12="C",RTD("ice.xl",,"*H",EU48,$C$5,"D",$K48,,,1),RTD("ice.xl",,"*H",EU48,$C$5,"D",$K48,,,1)*(9/5)+$C$14),"-")</f>
        <v>80.599999999999994</v>
      </c>
      <c r="EW48" s="101">
        <f t="shared" si="122"/>
        <v>40</v>
      </c>
      <c r="EX48" s="101" t="str">
        <f t="shared" si="113"/>
        <v>KORD MR40!_12Z-GFS</v>
      </c>
      <c r="EY48" s="58">
        <f ca="1">IFERROR(IF($C$12="C",RTD("ice.xl",,"*H",EX48,$C$5,"D",$K48,,,1),RTD("ice.xl",,"*H",EX48,$C$5,"D",$K48,,,1)*(9/5)+$C$14),"-")</f>
        <v>82.778000000000006</v>
      </c>
      <c r="EZ48" s="101">
        <f t="shared" si="114"/>
        <v>41</v>
      </c>
      <c r="FA48" s="101" t="str">
        <f t="shared" si="105"/>
        <v>KORD MR41!_12Z-GFS</v>
      </c>
      <c r="FB48" s="58">
        <f ca="1">IFERROR(IF($C$12="C",RTD("ice.xl",,"*H",FA48,$C$5,"D",$K48,,,1),RTD("ice.xl",,"*H",FA48,$C$5,"D",$K48,,,1)*(9/5)+$C$14),"-")</f>
        <v>71.528000000000006</v>
      </c>
      <c r="FC48" s="101">
        <f t="shared" si="106"/>
        <v>42</v>
      </c>
      <c r="FD48" s="101" t="str">
        <f t="shared" si="99"/>
        <v>KORD MR42!_12Z-GFS</v>
      </c>
      <c r="FE48" s="105">
        <f ca="1">IFERROR(IF($C$12="C",RTD("ice.xl",,"*H",FD48,$C$5,"D",$K48,,,1),RTD("ice.xl",,"*H",FD48,$C$5,"D",$K48,,,1)*(9/5)+$C$14),"-")</f>
        <v>73.813999999999993</v>
      </c>
      <c r="FH48" s="53">
        <f t="shared" si="235"/>
        <v>27</v>
      </c>
      <c r="FI48" s="53" t="str">
        <f t="shared" si="225"/>
        <v>KORD MR27!_18Z-GFS</v>
      </c>
      <c r="FJ48" s="108">
        <f ca="1">IFERROR(IF($C$12="C",RTD("ice.xl",,"*H",FI48,$C$5,"D",$K48,,,1),RTD("ice.xl",,"*H",FI48,$C$5,"D",$K48,,,1)*(9/5)+$C$14),"-")</f>
        <v>82.165999999999997</v>
      </c>
      <c r="FK48" s="101">
        <f t="shared" si="231"/>
        <v>28</v>
      </c>
      <c r="FL48" s="101" t="str">
        <f t="shared" si="218"/>
        <v>KORD MR28!_18Z-GFS</v>
      </c>
      <c r="FM48" s="58">
        <f ca="1">IFERROR(IF($C$12="C",RTD("ice.xl",,"*H",FL48,$C$5,"D",$K48,,,1),RTD("ice.xl",,"*H",FL48,$C$5,"D",$K48,,,1)*(9/5)+$C$14),"-")</f>
        <v>82.472000000000008</v>
      </c>
      <c r="FN48" s="101">
        <f t="shared" si="226"/>
        <v>29</v>
      </c>
      <c r="FO48" s="101" t="str">
        <f t="shared" si="213"/>
        <v>KORD MR29!_18Z-GFS</v>
      </c>
      <c r="FP48" s="58">
        <f ca="1">IFERROR(IF($C$12="C",RTD("ice.xl",,"*H",FO48,$C$5,"D",$K48,,,1),RTD("ice.xl",,"*H",FO48,$C$5,"D",$K48,,,1)*(9/5)+$C$14),"-")</f>
        <v>81.536000000000001</v>
      </c>
      <c r="FQ48" s="101">
        <f t="shared" si="214"/>
        <v>30</v>
      </c>
      <c r="FR48" s="101" t="str">
        <f t="shared" si="204"/>
        <v>KORD MR30!_18Z-GFS</v>
      </c>
      <c r="FS48" s="58">
        <f ca="1">IFERROR(IF($C$12="C",RTD("ice.xl",,"*H",FR48,$C$5,"D",$K48,,,1),RTD("ice.xl",,"*H",FR48,$C$5,"D",$K48,,,1)*(9/5)+$C$14),"-")</f>
        <v>81.085999999999999</v>
      </c>
      <c r="FT48" s="101">
        <f t="shared" si="205"/>
        <v>31</v>
      </c>
      <c r="FU48" s="101" t="str">
        <f t="shared" si="195"/>
        <v>KORD MR31!_18Z-GFS</v>
      </c>
      <c r="FV48" s="58">
        <f ca="1">IFERROR(IF($C$12="C",RTD("ice.xl",,"*H",FU48,$C$5,"D",$K48,,,1),RTD("ice.xl",,"*H",FU48,$C$5,"D",$K48,,,1)*(9/5)+$C$14),"-")</f>
        <v>81.427999999999997</v>
      </c>
      <c r="FW48" s="101">
        <f t="shared" si="196"/>
        <v>32</v>
      </c>
      <c r="FX48" s="101" t="str">
        <f t="shared" si="186"/>
        <v>KORD MR32!_18Z-GFS</v>
      </c>
      <c r="FY48" s="58">
        <f ca="1">IFERROR(IF($C$12="C",RTD("ice.xl",,"*H",FX48,$C$5,"D",$K48,,,1),RTD("ice.xl",,"*H",FX48,$C$5,"D",$K48,,,1)*(9/5)+$C$14),"-")</f>
        <v>86.162000000000006</v>
      </c>
      <c r="FZ48" s="101">
        <f t="shared" si="187"/>
        <v>33</v>
      </c>
      <c r="GA48" s="101" t="str">
        <f t="shared" si="177"/>
        <v>KORD MR33!_18Z-GFS</v>
      </c>
      <c r="GB48" s="58">
        <f ca="1">IFERROR(IF($C$12="C",RTD("ice.xl",,"*H",GA48,$C$5,"D",$K48,,,1),RTD("ice.xl",,"*H",GA48,$C$5,"D",$K48,,,1)*(9/5)+$C$14),"-")</f>
        <v>86.25200000000001</v>
      </c>
      <c r="GC48" s="101">
        <f t="shared" si="178"/>
        <v>34</v>
      </c>
      <c r="GD48" s="101" t="str">
        <f t="shared" si="168"/>
        <v>KORD MR34!_18Z-GFS</v>
      </c>
      <c r="GE48" s="58">
        <f ca="1">IFERROR(IF($C$12="C",RTD("ice.xl",,"*H",GD48,$C$5,"D",$K48,,,1),RTD("ice.xl",,"*H",GD48,$C$5,"D",$K48,,,1)*(9/5)+$C$14),"-")</f>
        <v>86.323999999999998</v>
      </c>
      <c r="GF48" s="101">
        <f t="shared" si="169"/>
        <v>35</v>
      </c>
      <c r="GG48" s="101" t="str">
        <f t="shared" si="159"/>
        <v>KORD MR35!_18Z-GFS</v>
      </c>
      <c r="GH48" s="58">
        <f ca="1">IFERROR(IF($C$12="C",RTD("ice.xl",,"*H",GG48,$C$5,"D",$K48,,,1),RTD("ice.xl",,"*H",GG48,$C$5,"D",$K48,,,1)*(9/5)+$C$14),"-")</f>
        <v>77.072000000000003</v>
      </c>
      <c r="GI48" s="101">
        <f t="shared" si="160"/>
        <v>36</v>
      </c>
      <c r="GJ48" s="101" t="str">
        <f t="shared" si="150"/>
        <v>KORD MR36!_18Z-GFS</v>
      </c>
      <c r="GK48" s="58">
        <f ca="1">IFERROR(IF($C$12="C",RTD("ice.xl",,"*H",GJ48,$C$5,"D",$K48,,,1),RTD("ice.xl",,"*H",GJ48,$C$5,"D",$K48,,,1)*(9/5)+$C$14),"-")</f>
        <v>74.372</v>
      </c>
      <c r="GL48" s="101">
        <f t="shared" si="151"/>
        <v>37</v>
      </c>
      <c r="GM48" s="101" t="str">
        <f t="shared" si="141"/>
        <v>KORD MR37!_18Z-GFS</v>
      </c>
      <c r="GN48" s="58">
        <f ca="1">IFERROR(IF($C$12="C",RTD("ice.xl",,"*H",GM48,$C$5,"D",$K48,,,1),RTD("ice.xl",,"*H",GM48,$C$5,"D",$K48,,,1)*(9/5)+$C$14),"-")</f>
        <v>79.195999999999998</v>
      </c>
      <c r="GO48" s="101">
        <f t="shared" si="142"/>
        <v>38</v>
      </c>
      <c r="GP48" s="101" t="str">
        <f t="shared" si="132"/>
        <v>KORD MR38!_18Z-GFS</v>
      </c>
      <c r="GQ48" s="58">
        <f ca="1">IFERROR(IF($C$12="C",RTD("ice.xl",,"*H",GP48,$C$5,"D",$K48,,,1),RTD("ice.xl",,"*H",GP48,$C$5,"D",$K48,,,1)*(9/5)+$C$14),"-")</f>
        <v>81.337999999999994</v>
      </c>
      <c r="GR48" s="101">
        <f t="shared" si="133"/>
        <v>39</v>
      </c>
      <c r="GS48" s="101" t="str">
        <f t="shared" si="123"/>
        <v>KORD MR39!_18Z-GFS</v>
      </c>
      <c r="GT48" s="58">
        <f ca="1">IFERROR(IF($C$12="C",RTD("ice.xl",,"*H",GS48,$C$5,"D",$K48,,,1),RTD("ice.xl",,"*H",GS48,$C$5,"D",$K48,,,1)*(9/5)+$C$14),"-")</f>
        <v>83.966000000000008</v>
      </c>
      <c r="GU48" s="101">
        <f t="shared" si="124"/>
        <v>40</v>
      </c>
      <c r="GV48" s="101" t="str">
        <f t="shared" si="115"/>
        <v>KORD MR40!_18Z-GFS</v>
      </c>
      <c r="GW48" s="58">
        <f ca="1">IFERROR(IF($C$12="C",RTD("ice.xl",,"*H",GV48,$C$5,"D",$K48,,,1),RTD("ice.xl",,"*H",GV48,$C$5,"D",$K48,,,1)*(9/5)+$C$14),"-")</f>
        <v>75.2</v>
      </c>
      <c r="GX48" s="101">
        <f t="shared" si="116"/>
        <v>41</v>
      </c>
      <c r="GY48" s="101" t="str">
        <f t="shared" si="107"/>
        <v>KORD MR41!_18Z-GFS</v>
      </c>
      <c r="GZ48" s="58">
        <f ca="1">IFERROR(IF($C$12="C",RTD("ice.xl",,"*H",GY48,$C$5,"D",$K48,,,1),RTD("ice.xl",,"*H",GY48,$C$5,"D",$K48,,,1)*(9/5)+$C$14),"-")</f>
        <v>83.804000000000002</v>
      </c>
      <c r="HA48" s="101">
        <f t="shared" si="108"/>
        <v>42</v>
      </c>
      <c r="HB48" s="101" t="str">
        <f t="shared" si="100"/>
        <v>KORD MR42!_18Z-GFS</v>
      </c>
      <c r="HC48" s="105">
        <f ca="1">IFERROR(IF($C$12="C",RTD("ice.xl",,"*H",HB48,$C$5,"D",$K48,,,1),RTD("ice.xl",,"*H",HB48,$C$5,"D",$K48,,,1)*(9/5)+$C$14),"-")</f>
        <v>86.216000000000008</v>
      </c>
    </row>
    <row r="49" spans="5:211" x14ac:dyDescent="0.35">
      <c r="F49" s="27">
        <v>28</v>
      </c>
      <c r="G49" s="27">
        <f t="shared" si="227"/>
        <v>1</v>
      </c>
      <c r="H49" s="131">
        <f ca="1">RTD("ice.xl", , "*H",$C$4,$L$4, "D",$K49, , , -1)</f>
        <v>26.716000000000001</v>
      </c>
      <c r="I49" s="18"/>
      <c r="J49" s="56"/>
      <c r="K49" s="163">
        <f t="shared" ca="1" si="95"/>
        <v>44764</v>
      </c>
      <c r="L49" s="356">
        <f t="shared" ca="1" si="96"/>
        <v>80.088800000000006</v>
      </c>
      <c r="N49" s="53">
        <f t="shared" si="232"/>
        <v>28</v>
      </c>
      <c r="O49" s="358" t="str">
        <f t="shared" si="219"/>
        <v>KORD MR28!_00Z-GFS</v>
      </c>
      <c r="P49" s="108">
        <f ca="1">IFERROR(IF($C$12="C",RTD("ice.xl",,"*H",O49,$C$5,"D",$K49,,,1),RTD("ice.xl",,"*H",O49,$C$5,"D",$K49,,,1)*(9/5)+$C$14),"-")</f>
        <v>77.647999999999996</v>
      </c>
      <c r="Q49" s="101">
        <f t="shared" si="228"/>
        <v>29</v>
      </c>
      <c r="R49" s="101" t="str">
        <f t="shared" si="215"/>
        <v>KORD MR29!_00Z-GFS</v>
      </c>
      <c r="S49" s="58">
        <f ca="1">IFERROR(IF($C$12="C",RTD("ice.xl",,"*H",R49,$C$5,"D",$K49,,,1),RTD("ice.xl",,"*H",R49,$C$5,"D",$K49,,,1)*(9/5)+$C$14),"-")</f>
        <v>74.677999999999997</v>
      </c>
      <c r="T49" s="101">
        <f t="shared" si="220"/>
        <v>30</v>
      </c>
      <c r="U49" s="101" t="str">
        <f t="shared" si="207"/>
        <v>KORD MR30!_00Z-GFS</v>
      </c>
      <c r="V49" s="58">
        <f ca="1">IFERROR(IF($C$12="C",RTD("ice.xl",,"*H",U49,$C$5,"D",$K49,,,1),RTD("ice.xl",,"*H",U49,$C$5,"D",$K49,,,1)*(9/5)+$C$14),"-")</f>
        <v>79.087999999999994</v>
      </c>
      <c r="W49" s="101">
        <f t="shared" si="208"/>
        <v>31</v>
      </c>
      <c r="X49" s="101" t="str">
        <f t="shared" si="198"/>
        <v>KORD MR31!_00Z-GFS</v>
      </c>
      <c r="Y49" s="58">
        <f ca="1">IFERROR(IF($C$12="C",RTD("ice.xl",,"*H",X49,$C$5,"D",$K49,,,1),RTD("ice.xl",,"*H",X49,$C$5,"D",$K49,,,1)*(9/5)+$C$14),"-")</f>
        <v>81.823999999999998</v>
      </c>
      <c r="Z49" s="101">
        <f t="shared" si="199"/>
        <v>32</v>
      </c>
      <c r="AA49" s="101" t="str">
        <f t="shared" si="189"/>
        <v>KORD MR32!_00Z-GFS</v>
      </c>
      <c r="AB49" s="58">
        <f ca="1">IFERROR(IF($C$12="C",RTD("ice.xl",,"*H",AA49,$C$5,"D",$K49,,,1),RTD("ice.xl",,"*H",AA49,$C$5,"D",$K49,,,1)*(9/5)+$C$14),"-")</f>
        <v>83.912000000000006</v>
      </c>
      <c r="AC49" s="101">
        <f t="shared" si="190"/>
        <v>33</v>
      </c>
      <c r="AD49" s="101" t="str">
        <f t="shared" si="180"/>
        <v>KORD MR33!_00Z-GFS</v>
      </c>
      <c r="AE49" s="58">
        <f ca="1">IFERROR(IF($C$12="C",RTD("ice.xl",,"*H",AD49,$C$5,"D",$K49,,,1),RTD("ice.xl",,"*H",AD49,$C$5,"D",$K49,,,1)*(9/5)+$C$14),"-")</f>
        <v>79.592000000000013</v>
      </c>
      <c r="AF49" s="101">
        <f t="shared" si="181"/>
        <v>34</v>
      </c>
      <c r="AG49" s="101" t="str">
        <f t="shared" si="171"/>
        <v>KORD MR34!_00Z-GFS</v>
      </c>
      <c r="AH49" s="58">
        <f ca="1">IFERROR(IF($C$12="C",RTD("ice.xl",,"*H",AG49,$C$5,"D",$K49,,,1),RTD("ice.xl",,"*H",AG49,$C$5,"D",$K49,,,1)*(9/5)+$C$14),"-")</f>
        <v>81.355999999999995</v>
      </c>
      <c r="AI49" s="101">
        <f t="shared" si="172"/>
        <v>35</v>
      </c>
      <c r="AJ49" s="101" t="str">
        <f t="shared" si="162"/>
        <v>KORD MR35!_00Z-GFS</v>
      </c>
      <c r="AK49" s="58">
        <f ca="1">IFERROR(IF($C$12="C",RTD("ice.xl",,"*H",AJ49,$C$5,"D",$K49,,,1),RTD("ice.xl",,"*H",AJ49,$C$5,"D",$K49,,,1)*(9/5)+$C$14),"-")</f>
        <v>80.024000000000001</v>
      </c>
      <c r="AL49" s="101">
        <f t="shared" si="163"/>
        <v>36</v>
      </c>
      <c r="AM49" s="101" t="str">
        <f t="shared" si="153"/>
        <v>KORD MR36!_00Z-GFS</v>
      </c>
      <c r="AN49" s="58">
        <f ca="1">IFERROR(IF($C$12="C",RTD("ice.xl",,"*H",AM49,$C$5,"D",$K49,,,1),RTD("ice.xl",,"*H",AM49,$C$5,"D",$K49,,,1)*(9/5)+$C$14),"-")</f>
        <v>74.768000000000001</v>
      </c>
      <c r="AO49" s="101">
        <f t="shared" si="154"/>
        <v>37</v>
      </c>
      <c r="AP49" s="101" t="str">
        <f t="shared" si="144"/>
        <v>KORD MR37!_00Z-GFS</v>
      </c>
      <c r="AQ49" s="58">
        <f ca="1">IFERROR(IF($C$12="C",RTD("ice.xl",,"*H",AP49,$C$5,"D",$K49,,,1),RTD("ice.xl",,"*H",AP49,$C$5,"D",$K49,,,1)*(9/5)+$C$14),"-")</f>
        <v>73.111999999999995</v>
      </c>
      <c r="AR49" s="101">
        <f t="shared" si="145"/>
        <v>38</v>
      </c>
      <c r="AS49" s="101" t="str">
        <f t="shared" si="135"/>
        <v>KORD MR38!_00Z-GFS</v>
      </c>
      <c r="AT49" s="58">
        <f ca="1">IFERROR(IF($C$12="C",RTD("ice.xl",,"*H",AS49,$C$5,"D",$K49,,,1),RTD("ice.xl",,"*H",AS49,$C$5,"D",$K49,,,1)*(9/5)+$C$14),"-")</f>
        <v>76.927999999999997</v>
      </c>
      <c r="AU49" s="101">
        <f t="shared" si="136"/>
        <v>39</v>
      </c>
      <c r="AV49" s="101" t="str">
        <f t="shared" si="126"/>
        <v>KORD MR39!_00Z-GFS</v>
      </c>
      <c r="AW49" s="58">
        <f ca="1">IFERROR(IF($C$12="C",RTD("ice.xl",,"*H",AV49,$C$5,"D",$K49,,,1),RTD("ice.xl",,"*H",AV49,$C$5,"D",$K49,,,1)*(9/5)+$C$14),"-")</f>
        <v>79.664000000000001</v>
      </c>
      <c r="AX49" s="101">
        <f t="shared" si="127"/>
        <v>40</v>
      </c>
      <c r="AY49" s="101" t="str">
        <f t="shared" si="117"/>
        <v>KORD MR40!_00Z-GFS</v>
      </c>
      <c r="AZ49" s="58">
        <f ca="1">IFERROR(IF($C$12="C",RTD("ice.xl",,"*H",AY49,$C$5,"D",$K49,,,1),RTD("ice.xl",,"*H",AY49,$C$5,"D",$K49,,,1)*(9/5)+$C$14),"-")</f>
        <v>73.94</v>
      </c>
      <c r="BA49" s="101">
        <f t="shared" si="118"/>
        <v>41</v>
      </c>
      <c r="BB49" s="101" t="str">
        <f t="shared" si="109"/>
        <v>KORD MR41!_00Z-GFS</v>
      </c>
      <c r="BC49" s="58">
        <f ca="1">IFERROR(IF($C$12="C",RTD("ice.xl",,"*H",BB49,$C$5,"D",$K49,,,1),RTD("ice.xl",,"*H",BB49,$C$5,"D",$K49,,,1)*(9/5)+$C$14),"-")</f>
        <v>80.330000000000013</v>
      </c>
      <c r="BD49" s="101">
        <f t="shared" si="110"/>
        <v>42</v>
      </c>
      <c r="BE49" s="101" t="str">
        <f t="shared" si="101"/>
        <v>KORD MR42!_00Z-GFS</v>
      </c>
      <c r="BF49" s="58">
        <f ca="1">IFERROR(IF($C$12="C",RTD("ice.xl",,"*H",BE49,$C$5,"D",$K49,,,1),RTD("ice.xl",,"*H",BE49,$C$5,"D",$K49,,,1)*(9/5)+$C$14),"-")</f>
        <v>85.081999999999994</v>
      </c>
      <c r="BG49" s="101">
        <f t="shared" si="102"/>
        <v>43</v>
      </c>
      <c r="BH49" s="101" t="str">
        <f t="shared" si="97"/>
        <v>KORD MR43!_00Z-GFS</v>
      </c>
      <c r="BI49" s="105">
        <f ca="1">IFERROR(IF($C$12="C",RTD("ice.xl",,"*H",BH49,$C$5,"D",$K49,,,1),RTD("ice.xl",,"*H",BH49,$C$5,"D",$K49,,,1)*(9/5)+$C$14),"-")</f>
        <v>71.888000000000005</v>
      </c>
      <c r="BL49" s="53">
        <f t="shared" si="233"/>
        <v>28</v>
      </c>
      <c r="BM49" s="53" t="str">
        <f t="shared" si="221"/>
        <v>KORD MR28!_06Z-GFS</v>
      </c>
      <c r="BN49" s="108">
        <f ca="1">IFERROR(IF($C$12="C",RTD("ice.xl",,"*H",BM49,$C$5,"D",$K49,,,1),RTD("ice.xl",,"*H",BM49,$C$5,"D",$K49,,,1)*(9/5)+$C$14),"-")</f>
        <v>78.584000000000003</v>
      </c>
      <c r="BO49" s="101">
        <f t="shared" si="229"/>
        <v>29</v>
      </c>
      <c r="BP49" s="101" t="str">
        <f t="shared" si="216"/>
        <v>KORD MR29!_06Z-GFS</v>
      </c>
      <c r="BQ49" s="58">
        <f ca="1">IFERROR(IF($C$12="C",RTD("ice.xl",,"*H",BP49,$C$5,"D",$K49,,,1),RTD("ice.xl",,"*H",BP49,$C$5,"D",$K49,,,1)*(9/5)+$C$14),"-")</f>
        <v>77.414000000000001</v>
      </c>
      <c r="BR49" s="101">
        <f t="shared" si="222"/>
        <v>30</v>
      </c>
      <c r="BS49" s="101" t="str">
        <f t="shared" si="209"/>
        <v>KORD MR30!_06Z-GFS</v>
      </c>
      <c r="BT49" s="58">
        <f ca="1">IFERROR(IF($C$12="C",RTD("ice.xl",,"*H",BS49,$C$5,"D",$K49,,,1),RTD("ice.xl",,"*H",BS49,$C$5,"D",$K49,,,1)*(9/5)+$C$14),"-")</f>
        <v>77.306000000000012</v>
      </c>
      <c r="BU49" s="101">
        <f t="shared" si="210"/>
        <v>31</v>
      </c>
      <c r="BV49" s="101" t="str">
        <f t="shared" si="200"/>
        <v>KORD MR31!_06Z-GFS</v>
      </c>
      <c r="BW49" s="58">
        <f ca="1">IFERROR(IF($C$12="C",RTD("ice.xl",,"*H",BV49,$C$5,"D",$K49,,,1),RTD("ice.xl",,"*H",BV49,$C$5,"D",$K49,,,1)*(9/5)+$C$14),"-")</f>
        <v>82.075999999999993</v>
      </c>
      <c r="BX49" s="101">
        <f t="shared" si="201"/>
        <v>32</v>
      </c>
      <c r="BY49" s="101" t="str">
        <f t="shared" si="191"/>
        <v>KORD MR32!_06Z-GFS</v>
      </c>
      <c r="BZ49" s="58">
        <f ca="1">IFERROR(IF($C$12="C",RTD("ice.xl",,"*H",BY49,$C$5,"D",$K49,,,1),RTD("ice.xl",,"*H",BY49,$C$5,"D",$K49,,,1)*(9/5)+$C$14),"-")</f>
        <v>77.396000000000001</v>
      </c>
      <c r="CA49" s="101">
        <f t="shared" si="192"/>
        <v>33</v>
      </c>
      <c r="CB49" s="101" t="str">
        <f t="shared" si="182"/>
        <v>KORD MR33!_06Z-GFS</v>
      </c>
      <c r="CC49" s="58">
        <f ca="1">IFERROR(IF($C$12="C",RTD("ice.xl",,"*H",CB49,$C$5,"D",$K49,,,1),RTD("ice.xl",,"*H",CB49,$C$5,"D",$K49,,,1)*(9/5)+$C$14),"-")</f>
        <v>79.573999999999998</v>
      </c>
      <c r="CD49" s="101">
        <f t="shared" si="183"/>
        <v>34</v>
      </c>
      <c r="CE49" s="101" t="str">
        <f t="shared" si="173"/>
        <v>KORD MR34!_06Z-GFS</v>
      </c>
      <c r="CF49" s="58">
        <f ca="1">IFERROR(IF($C$12="C",RTD("ice.xl",,"*H",CE49,$C$5,"D",$K49,,,1),RTD("ice.xl",,"*H",CE49,$C$5,"D",$K49,,,1)*(9/5)+$C$14),"-")</f>
        <v>82.472000000000008</v>
      </c>
      <c r="CG49" s="101">
        <f t="shared" si="174"/>
        <v>35</v>
      </c>
      <c r="CH49" s="101" t="str">
        <f t="shared" si="164"/>
        <v>KORD MR35!_06Z-GFS</v>
      </c>
      <c r="CI49" s="58">
        <f ca="1">IFERROR(IF($C$12="C",RTD("ice.xl",,"*H",CH49,$C$5,"D",$K49,,,1),RTD("ice.xl",,"*H",CH49,$C$5,"D",$K49,,,1)*(9/5)+$C$14),"-")</f>
        <v>79.268000000000001</v>
      </c>
      <c r="CJ49" s="101">
        <f t="shared" si="165"/>
        <v>36</v>
      </c>
      <c r="CK49" s="101" t="str">
        <f t="shared" si="155"/>
        <v>KORD MR36!_06Z-GFS</v>
      </c>
      <c r="CL49" s="58">
        <f ca="1">IFERROR(IF($C$12="C",RTD("ice.xl",,"*H",CK49,$C$5,"D",$K49,,,1),RTD("ice.xl",,"*H",CK49,$C$5,"D",$K49,,,1)*(9/5)+$C$14),"-")</f>
        <v>76.783999999999992</v>
      </c>
      <c r="CM49" s="101">
        <f t="shared" si="156"/>
        <v>37</v>
      </c>
      <c r="CN49" s="101" t="str">
        <f t="shared" si="146"/>
        <v>KORD MR37!_06Z-GFS</v>
      </c>
      <c r="CO49" s="58">
        <f ca="1">IFERROR(IF($C$12="C",RTD("ice.xl",,"*H",CN49,$C$5,"D",$K49,,,1),RTD("ice.xl",,"*H",CN49,$C$5,"D",$K49,,,1)*(9/5)+$C$14),"-")</f>
        <v>75.415999999999997</v>
      </c>
      <c r="CP49" s="101">
        <f t="shared" si="147"/>
        <v>38</v>
      </c>
      <c r="CQ49" s="101" t="str">
        <f t="shared" si="137"/>
        <v>KORD MR38!_06Z-GFS</v>
      </c>
      <c r="CR49" s="58">
        <f ca="1">IFERROR(IF($C$12="C",RTD("ice.xl",,"*H",CQ49,$C$5,"D",$K49,,,1),RTD("ice.xl",,"*H",CQ49,$C$5,"D",$K49,,,1)*(9/5)+$C$14),"-")</f>
        <v>78.494</v>
      </c>
      <c r="CS49" s="101">
        <f t="shared" si="138"/>
        <v>39</v>
      </c>
      <c r="CT49" s="101" t="str">
        <f t="shared" si="128"/>
        <v>KORD MR39!_06Z-GFS</v>
      </c>
      <c r="CU49" s="58">
        <f ca="1">IFERROR(IF($C$12="C",RTD("ice.xl",,"*H",CT49,$C$5,"D",$K49,,,1),RTD("ice.xl",,"*H",CT49,$C$5,"D",$K49,,,1)*(9/5)+$C$14),"-")</f>
        <v>69.385999999999996</v>
      </c>
      <c r="CV49" s="101">
        <f t="shared" si="129"/>
        <v>40</v>
      </c>
      <c r="CW49" s="101" t="str">
        <f t="shared" si="119"/>
        <v>KORD MR40!_06Z-GFS</v>
      </c>
      <c r="CX49" s="58">
        <f ca="1">IFERROR(IF($C$12="C",RTD("ice.xl",,"*H",CW49,$C$5,"D",$K49,,,1),RTD("ice.xl",,"*H",CW49,$C$5,"D",$K49,,,1)*(9/5)+$C$14),"-")</f>
        <v>76.19</v>
      </c>
      <c r="CY49" s="101">
        <f t="shared" si="120"/>
        <v>41</v>
      </c>
      <c r="CZ49" s="101" t="str">
        <f t="shared" si="111"/>
        <v>KORD MR41!_06Z-GFS</v>
      </c>
      <c r="DA49" s="58">
        <f ca="1">IFERROR(IF($C$12="C",RTD("ice.xl",,"*H",CZ49,$C$5,"D",$K49,,,1),RTD("ice.xl",,"*H",CZ49,$C$5,"D",$K49,,,1)*(9/5)+$C$14),"-")</f>
        <v>76.64</v>
      </c>
      <c r="DB49" s="101">
        <f t="shared" si="112"/>
        <v>42</v>
      </c>
      <c r="DC49" s="101" t="str">
        <f t="shared" si="103"/>
        <v>KORD MR42!_06Z-GFS</v>
      </c>
      <c r="DD49" s="58">
        <f ca="1">IFERROR(IF($C$12="C",RTD("ice.xl",,"*H",DC49,$C$5,"D",$K49,,,1),RTD("ice.xl",,"*H",DC49,$C$5,"D",$K49,,,1)*(9/5)+$C$14),"-")</f>
        <v>82.4</v>
      </c>
      <c r="DE49" s="101">
        <f t="shared" si="104"/>
        <v>43</v>
      </c>
      <c r="DF49" s="101" t="str">
        <f t="shared" si="98"/>
        <v>KORD MR43!_06Z-GFS</v>
      </c>
      <c r="DG49" s="105">
        <f ca="1">IFERROR(IF($C$12="C",RTD("ice.xl",,"*H",DF49,$C$5,"D",$K49,,,1),RTD("ice.xl",,"*H",DF49,$C$5,"D",$K49,,,1)*(9/5)+$C$14),"-")</f>
        <v>81.068000000000012</v>
      </c>
      <c r="DJ49" s="53">
        <f t="shared" si="234"/>
        <v>28</v>
      </c>
      <c r="DK49" s="53" t="str">
        <f t="shared" si="223"/>
        <v>KORD MR28!_12Z-GFS</v>
      </c>
      <c r="DL49" s="108">
        <f ca="1">IFERROR(IF($C$12="C",RTD("ice.xl",,"*H",DK49,$C$5,"D",$K49,,,1),RTD("ice.xl",,"*H",DK49,$C$5,"D",$K49,,,1)*(9/5)+$C$14),"-")</f>
        <v>79.771999999999991</v>
      </c>
      <c r="DM49" s="101">
        <f t="shared" si="230"/>
        <v>29</v>
      </c>
      <c r="DN49" s="101" t="str">
        <f t="shared" si="217"/>
        <v>KORD MR29!_12Z-GFS</v>
      </c>
      <c r="DO49" s="58">
        <f ca="1">IFERROR(IF($C$12="C",RTD("ice.xl",,"*H",DN49,$C$5,"D",$K49,,,1),RTD("ice.xl",,"*H",DN49,$C$5,"D",$K49,,,1)*(9/5)+$C$14),"-")</f>
        <v>74.731999999999999</v>
      </c>
      <c r="DP49" s="101">
        <f t="shared" si="224"/>
        <v>30</v>
      </c>
      <c r="DQ49" s="101" t="str">
        <f t="shared" si="211"/>
        <v>KORD MR30!_12Z-GFS</v>
      </c>
      <c r="DR49" s="58">
        <f ca="1">IFERROR(IF($C$12="C",RTD("ice.xl",,"*H",DQ49,$C$5,"D",$K49,,,1),RTD("ice.xl",,"*H",DQ49,$C$5,"D",$K49,,,1)*(9/5)+$C$14),"-")</f>
        <v>77.072000000000003</v>
      </c>
      <c r="DS49" s="101">
        <f t="shared" si="212"/>
        <v>31</v>
      </c>
      <c r="DT49" s="101" t="str">
        <f t="shared" si="202"/>
        <v>KORD MR31!_12Z-GFS</v>
      </c>
      <c r="DU49" s="58">
        <f ca="1">IFERROR(IF($C$12="C",RTD("ice.xl",,"*H",DT49,$C$5,"D",$K49,,,1),RTD("ice.xl",,"*H",DT49,$C$5,"D",$K49,,,1)*(9/5)+$C$14),"-")</f>
        <v>83.084000000000003</v>
      </c>
      <c r="DV49" s="101">
        <f t="shared" si="203"/>
        <v>32</v>
      </c>
      <c r="DW49" s="101" t="str">
        <f t="shared" si="193"/>
        <v>KORD MR32!_12Z-GFS</v>
      </c>
      <c r="DX49" s="58">
        <f ca="1">IFERROR(IF($C$12="C",RTD("ice.xl",,"*H",DW49,$C$5,"D",$K49,,,1),RTD("ice.xl",,"*H",DW49,$C$5,"D",$K49,,,1)*(9/5)+$C$14),"-")</f>
        <v>83.156000000000006</v>
      </c>
      <c r="DY49" s="101">
        <f t="shared" si="194"/>
        <v>33</v>
      </c>
      <c r="DZ49" s="101" t="str">
        <f t="shared" si="184"/>
        <v>KORD MR33!_12Z-GFS</v>
      </c>
      <c r="EA49" s="58">
        <f ca="1">IFERROR(IF($C$12="C",RTD("ice.xl",,"*H",DZ49,$C$5,"D",$K49,,,1),RTD("ice.xl",,"*H",DZ49,$C$5,"D",$K49,,,1)*(9/5)+$C$14),"-")</f>
        <v>82.436000000000007</v>
      </c>
      <c r="EB49" s="101">
        <f t="shared" si="185"/>
        <v>34</v>
      </c>
      <c r="EC49" s="101" t="str">
        <f t="shared" si="175"/>
        <v>KORD MR34!_12Z-GFS</v>
      </c>
      <c r="ED49" s="58">
        <f ca="1">IFERROR(IF($C$12="C",RTD("ice.xl",,"*H",EC49,$C$5,"D",$K49,,,1),RTD("ice.xl",,"*H",EC49,$C$5,"D",$K49,,,1)*(9/5)+$C$14),"-")</f>
        <v>81.842000000000013</v>
      </c>
      <c r="EE49" s="101">
        <f t="shared" si="176"/>
        <v>35</v>
      </c>
      <c r="EF49" s="101" t="str">
        <f t="shared" si="166"/>
        <v>KORD MR35!_12Z-GFS</v>
      </c>
      <c r="EG49" s="58">
        <f ca="1">IFERROR(IF($C$12="C",RTD("ice.xl",,"*H",EF49,$C$5,"D",$K49,,,1),RTD("ice.xl",,"*H",EF49,$C$5,"D",$K49,,,1)*(9/5)+$C$14),"-")</f>
        <v>79.915999999999997</v>
      </c>
      <c r="EH49" s="101">
        <f t="shared" si="167"/>
        <v>36</v>
      </c>
      <c r="EI49" s="101" t="str">
        <f t="shared" si="157"/>
        <v>KORD MR36!_12Z-GFS</v>
      </c>
      <c r="EJ49" s="58">
        <f ca="1">IFERROR(IF($C$12="C",RTD("ice.xl",,"*H",EI49,$C$5,"D",$K49,,,1),RTD("ice.xl",,"*H",EI49,$C$5,"D",$K49,,,1)*(9/5)+$C$14),"-")</f>
        <v>73.183999999999997</v>
      </c>
      <c r="EK49" s="101">
        <f t="shared" si="158"/>
        <v>37</v>
      </c>
      <c r="EL49" s="101" t="str">
        <f t="shared" si="148"/>
        <v>KORD MR37!_12Z-GFS</v>
      </c>
      <c r="EM49" s="58">
        <f ca="1">IFERROR(IF($C$12="C",RTD("ice.xl",,"*H",EL49,$C$5,"D",$K49,,,1),RTD("ice.xl",,"*H",EL49,$C$5,"D",$K49,,,1)*(9/5)+$C$14),"-")</f>
        <v>78.152000000000001</v>
      </c>
      <c r="EN49" s="101">
        <f t="shared" si="149"/>
        <v>38</v>
      </c>
      <c r="EO49" s="101" t="str">
        <f t="shared" si="139"/>
        <v>KORD MR38!_12Z-GFS</v>
      </c>
      <c r="EP49" s="58">
        <f ca="1">IFERROR(IF($C$12="C",RTD("ice.xl",,"*H",EO49,$C$5,"D",$K49,,,1),RTD("ice.xl",,"*H",EO49,$C$5,"D",$K49,,,1)*(9/5)+$C$14),"-")</f>
        <v>77.126000000000005</v>
      </c>
      <c r="EQ49" s="101">
        <f t="shared" si="140"/>
        <v>39</v>
      </c>
      <c r="ER49" s="101" t="str">
        <f t="shared" si="130"/>
        <v>KORD MR39!_12Z-GFS</v>
      </c>
      <c r="ES49" s="58">
        <f ca="1">IFERROR(IF($C$12="C",RTD("ice.xl",,"*H",ER49,$C$5,"D",$K49,,,1),RTD("ice.xl",,"*H",ER49,$C$5,"D",$K49,,,1)*(9/5)+$C$14),"-")</f>
        <v>87.043999999999997</v>
      </c>
      <c r="ET49" s="101">
        <f t="shared" si="131"/>
        <v>40</v>
      </c>
      <c r="EU49" s="101" t="str">
        <f t="shared" si="121"/>
        <v>KORD MR40!_12Z-GFS</v>
      </c>
      <c r="EV49" s="58">
        <f ca="1">IFERROR(IF($C$12="C",RTD("ice.xl",,"*H",EU49,$C$5,"D",$K49,,,1),RTD("ice.xl",,"*H",EU49,$C$5,"D",$K49,,,1)*(9/5)+$C$14),"-")</f>
        <v>83.84</v>
      </c>
      <c r="EW49" s="101">
        <f t="shared" si="122"/>
        <v>41</v>
      </c>
      <c r="EX49" s="101" t="str">
        <f t="shared" si="113"/>
        <v>KORD MR41!_12Z-GFS</v>
      </c>
      <c r="EY49" s="58">
        <f ca="1">IFERROR(IF($C$12="C",RTD("ice.xl",,"*H",EX49,$C$5,"D",$K49,,,1),RTD("ice.xl",,"*H",EX49,$C$5,"D",$K49,,,1)*(9/5)+$C$14),"-")</f>
        <v>86.144000000000005</v>
      </c>
      <c r="EZ49" s="101">
        <f t="shared" si="114"/>
        <v>42</v>
      </c>
      <c r="FA49" s="101" t="str">
        <f t="shared" si="105"/>
        <v>KORD MR42!_12Z-GFS</v>
      </c>
      <c r="FB49" s="58">
        <f ca="1">IFERROR(IF($C$12="C",RTD("ice.xl",,"*H",FA49,$C$5,"D",$K49,,,1),RTD("ice.xl",,"*H",FA49,$C$5,"D",$K49,,,1)*(9/5)+$C$14),"-")</f>
        <v>79.412000000000006</v>
      </c>
      <c r="FC49" s="101">
        <f t="shared" si="106"/>
        <v>43</v>
      </c>
      <c r="FD49" s="101" t="str">
        <f t="shared" si="99"/>
        <v>KORD MR43!_12Z-GFS</v>
      </c>
      <c r="FE49" s="105">
        <f ca="1">IFERROR(IF($C$12="C",RTD("ice.xl",,"*H",FD49,$C$5,"D",$K49,,,1),RTD("ice.xl",,"*H",FD49,$C$5,"D",$K49,,,1)*(9/5)+$C$14),"-")</f>
        <v>68.414000000000001</v>
      </c>
      <c r="FH49" s="53">
        <f t="shared" si="235"/>
        <v>28</v>
      </c>
      <c r="FI49" s="53" t="str">
        <f t="shared" si="225"/>
        <v>KORD MR28!_18Z-GFS</v>
      </c>
      <c r="FJ49" s="108">
        <f ca="1">IFERROR(IF($C$12="C",RTD("ice.xl",,"*H",FI49,$C$5,"D",$K49,,,1),RTD("ice.xl",,"*H",FI49,$C$5,"D",$K49,,,1)*(9/5)+$C$14),"-")</f>
        <v>75.56</v>
      </c>
      <c r="FK49" s="101">
        <f t="shared" si="231"/>
        <v>29</v>
      </c>
      <c r="FL49" s="101" t="str">
        <f t="shared" si="218"/>
        <v>KORD MR29!_18Z-GFS</v>
      </c>
      <c r="FM49" s="58">
        <f ca="1">IFERROR(IF($C$12="C",RTD("ice.xl",,"*H",FL49,$C$5,"D",$K49,,,1),RTD("ice.xl",,"*H",FL49,$C$5,"D",$K49,,,1)*(9/5)+$C$14),"-")</f>
        <v>76.316000000000003</v>
      </c>
      <c r="FN49" s="101">
        <f t="shared" si="226"/>
        <v>30</v>
      </c>
      <c r="FO49" s="101" t="str">
        <f t="shared" si="213"/>
        <v>KORD MR30!_18Z-GFS</v>
      </c>
      <c r="FP49" s="58">
        <f ca="1">IFERROR(IF($C$12="C",RTD("ice.xl",,"*H",FO49,$C$5,"D",$K49,,,1),RTD("ice.xl",,"*H",FO49,$C$5,"D",$K49,,,1)*(9/5)+$C$14),"-")</f>
        <v>81.788000000000011</v>
      </c>
      <c r="FQ49" s="101">
        <f t="shared" si="214"/>
        <v>31</v>
      </c>
      <c r="FR49" s="101" t="str">
        <f t="shared" si="204"/>
        <v>KORD MR31!_18Z-GFS</v>
      </c>
      <c r="FS49" s="58">
        <f ca="1">IFERROR(IF($C$12="C",RTD("ice.xl",,"*H",FR49,$C$5,"D",$K49,,,1),RTD("ice.xl",,"*H",FR49,$C$5,"D",$K49,,,1)*(9/5)+$C$14),"-")</f>
        <v>77</v>
      </c>
      <c r="FT49" s="101">
        <f t="shared" si="205"/>
        <v>32</v>
      </c>
      <c r="FU49" s="101" t="str">
        <f t="shared" si="195"/>
        <v>KORD MR32!_18Z-GFS</v>
      </c>
      <c r="FV49" s="58">
        <f ca="1">IFERROR(IF($C$12="C",RTD("ice.xl",,"*H",FU49,$C$5,"D",$K49,,,1),RTD("ice.xl",,"*H",FU49,$C$5,"D",$K49,,,1)*(9/5)+$C$14),"-")</f>
        <v>80.635999999999996</v>
      </c>
      <c r="FW49" s="101">
        <f t="shared" si="196"/>
        <v>33</v>
      </c>
      <c r="FX49" s="101" t="str">
        <f t="shared" si="186"/>
        <v>KORD MR33!_18Z-GFS</v>
      </c>
      <c r="FY49" s="58">
        <f ca="1">IFERROR(IF($C$12="C",RTD("ice.xl",,"*H",FX49,$C$5,"D",$K49,,,1),RTD("ice.xl",,"*H",FX49,$C$5,"D",$K49,,,1)*(9/5)+$C$14),"-")</f>
        <v>80.816000000000003</v>
      </c>
      <c r="FZ49" s="101">
        <f t="shared" si="187"/>
        <v>34</v>
      </c>
      <c r="GA49" s="101" t="str">
        <f t="shared" si="177"/>
        <v>KORD MR34!_18Z-GFS</v>
      </c>
      <c r="GB49" s="58">
        <f ca="1">IFERROR(IF($C$12="C",RTD("ice.xl",,"*H",GA49,$C$5,"D",$K49,,,1),RTD("ice.xl",,"*H",GA49,$C$5,"D",$K49,,,1)*(9/5)+$C$14),"-")</f>
        <v>81.283999999999992</v>
      </c>
      <c r="GC49" s="101">
        <f t="shared" si="178"/>
        <v>35</v>
      </c>
      <c r="GD49" s="101" t="str">
        <f t="shared" si="168"/>
        <v>KORD MR35!_18Z-GFS</v>
      </c>
      <c r="GE49" s="58">
        <f ca="1">IFERROR(IF($C$12="C",RTD("ice.xl",,"*H",GD49,$C$5,"D",$K49,,,1),RTD("ice.xl",,"*H",GD49,$C$5,"D",$K49,,,1)*(9/5)+$C$14),"-")</f>
        <v>79.933999999999997</v>
      </c>
      <c r="GF49" s="101">
        <f t="shared" si="169"/>
        <v>36</v>
      </c>
      <c r="GG49" s="101" t="str">
        <f t="shared" si="159"/>
        <v>KORD MR36!_18Z-GFS</v>
      </c>
      <c r="GH49" s="58">
        <f ca="1">IFERROR(IF($C$12="C",RTD("ice.xl",,"*H",GG49,$C$5,"D",$K49,,,1),RTD("ice.xl",,"*H",GG49,$C$5,"D",$K49,,,1)*(9/5)+$C$14),"-")</f>
        <v>71.960000000000008</v>
      </c>
      <c r="GI49" s="101">
        <f t="shared" si="160"/>
        <v>37</v>
      </c>
      <c r="GJ49" s="101" t="str">
        <f t="shared" si="150"/>
        <v>KORD MR37!_18Z-GFS</v>
      </c>
      <c r="GK49" s="58">
        <f ca="1">IFERROR(IF($C$12="C",RTD("ice.xl",,"*H",GJ49,$C$5,"D",$K49,,,1),RTD("ice.xl",,"*H",GJ49,$C$5,"D",$K49,,,1)*(9/5)+$C$14),"-")</f>
        <v>74.587999999999994</v>
      </c>
      <c r="GL49" s="101">
        <f t="shared" si="151"/>
        <v>38</v>
      </c>
      <c r="GM49" s="101" t="str">
        <f t="shared" si="141"/>
        <v>KORD MR38!_18Z-GFS</v>
      </c>
      <c r="GN49" s="58">
        <f ca="1">IFERROR(IF($C$12="C",RTD("ice.xl",,"*H",GM49,$C$5,"D",$K49,,,1),RTD("ice.xl",,"*H",GM49,$C$5,"D",$K49,,,1)*(9/5)+$C$14),"-")</f>
        <v>77.25200000000001</v>
      </c>
      <c r="GO49" s="101">
        <f t="shared" si="142"/>
        <v>39</v>
      </c>
      <c r="GP49" s="101" t="str">
        <f t="shared" si="132"/>
        <v>KORD MR39!_18Z-GFS</v>
      </c>
      <c r="GQ49" s="58">
        <f ca="1">IFERROR(IF($C$12="C",RTD("ice.xl",,"*H",GP49,$C$5,"D",$K49,,,1),RTD("ice.xl",,"*H",GP49,$C$5,"D",$K49,,,1)*(9/5)+$C$14),"-")</f>
        <v>88.771999999999991</v>
      </c>
      <c r="GR49" s="101">
        <f t="shared" si="133"/>
        <v>40</v>
      </c>
      <c r="GS49" s="101" t="str">
        <f t="shared" si="123"/>
        <v>KORD MR40!_18Z-GFS</v>
      </c>
      <c r="GT49" s="58">
        <f ca="1">IFERROR(IF($C$12="C",RTD("ice.xl",,"*H",GS49,$C$5,"D",$K49,,,1),RTD("ice.xl",,"*H",GS49,$C$5,"D",$K49,,,1)*(9/5)+$C$14),"-")</f>
        <v>73.039999999999992</v>
      </c>
      <c r="GU49" s="101">
        <f t="shared" si="124"/>
        <v>41</v>
      </c>
      <c r="GV49" s="101" t="str">
        <f t="shared" si="115"/>
        <v>KORD MR41!_18Z-GFS</v>
      </c>
      <c r="GW49" s="58">
        <f ca="1">IFERROR(IF($C$12="C",RTD("ice.xl",,"*H",GV49,$C$5,"D",$K49,,,1),RTD("ice.xl",,"*H",GV49,$C$5,"D",$K49,,,1)*(9/5)+$C$14),"-")</f>
        <v>77.936000000000007</v>
      </c>
      <c r="GX49" s="101">
        <f t="shared" si="116"/>
        <v>42</v>
      </c>
      <c r="GY49" s="101" t="str">
        <f t="shared" si="107"/>
        <v>KORD MR42!_18Z-GFS</v>
      </c>
      <c r="GZ49" s="58">
        <f ca="1">IFERROR(IF($C$12="C",RTD("ice.xl",,"*H",GY49,$C$5,"D",$K49,,,1),RTD("ice.xl",,"*H",GY49,$C$5,"D",$K49,,,1)*(9/5)+$C$14),"-")</f>
        <v>89.653999999999996</v>
      </c>
      <c r="HA49" s="101">
        <f t="shared" si="108"/>
        <v>43</v>
      </c>
      <c r="HB49" s="101" t="str">
        <f t="shared" si="100"/>
        <v>KORD MR43!_18Z-GFS</v>
      </c>
      <c r="HC49" s="105">
        <f ca="1">IFERROR(IF($C$12="C",RTD("ice.xl",,"*H",HB49,$C$5,"D",$K49,,,1),RTD("ice.xl",,"*H",HB49,$C$5,"D",$K49,,,1)*(9/5)+$C$14),"-")</f>
        <v>84.524000000000001</v>
      </c>
    </row>
    <row r="50" spans="5:211" x14ac:dyDescent="0.35">
      <c r="F50" s="27">
        <v>29</v>
      </c>
      <c r="G50" s="27">
        <f t="shared" si="227"/>
        <v>1</v>
      </c>
      <c r="H50" s="131">
        <f ca="1">RTD("ice.xl", , "*H",$C$4,$L$4, "D",$K50, , , -1)</f>
        <v>27.707699999999999</v>
      </c>
      <c r="I50" s="18"/>
      <c r="J50" s="56"/>
      <c r="K50" s="163">
        <f t="shared" ca="1" si="95"/>
        <v>44763</v>
      </c>
      <c r="L50" s="356">
        <f t="shared" ca="1" si="96"/>
        <v>81.873860000000008</v>
      </c>
      <c r="N50" s="53">
        <f t="shared" si="232"/>
        <v>29</v>
      </c>
      <c r="O50" s="358" t="str">
        <f t="shared" ref="O50:O51" si="236">$C$10&amp;" "&amp;"MR"&amp;N50&amp;"!_"&amp;$N$3</f>
        <v>KORD MR29!_00Z-GFS</v>
      </c>
      <c r="P50" s="108">
        <f ca="1">IFERROR(IF($C$12="C",RTD("ice.xl",,"*H",O50,$C$5,"D",$K50,,,1),RTD("ice.xl",,"*H",O50,$C$5,"D",$K50,,,1)*(9/5)+$C$14),"-")</f>
        <v>78.76400000000001</v>
      </c>
      <c r="Q50" s="101">
        <f t="shared" si="228"/>
        <v>30</v>
      </c>
      <c r="R50" s="101" t="str">
        <f t="shared" ref="R50:R51" si="237">$C$10&amp;" "&amp;"MR"&amp;Q50&amp;"!_"&amp;$N$3</f>
        <v>KORD MR30!_00Z-GFS</v>
      </c>
      <c r="S50" s="58">
        <f ca="1">IFERROR(IF($C$12="C",RTD("ice.xl",,"*H",R50,$C$5,"D",$K50,,,1),RTD("ice.xl",,"*H",R50,$C$5,"D",$K50,,,1)*(9/5)+$C$14),"-")</f>
        <v>78.421999999999997</v>
      </c>
      <c r="T50" s="101">
        <f t="shared" si="220"/>
        <v>31</v>
      </c>
      <c r="U50" s="101" t="str">
        <f t="shared" ref="U50:U51" si="238">$C$10&amp;" "&amp;"MR"&amp;T50&amp;"!_"&amp;$N$3</f>
        <v>KORD MR31!_00Z-GFS</v>
      </c>
      <c r="V50" s="58">
        <f ca="1">IFERROR(IF($C$12="C",RTD("ice.xl",,"*H",U50,$C$5,"D",$K50,,,1),RTD("ice.xl",,"*H",U50,$C$5,"D",$K50,,,1)*(9/5)+$C$14),"-")</f>
        <v>79.484000000000009</v>
      </c>
      <c r="W50" s="101">
        <f t="shared" si="208"/>
        <v>32</v>
      </c>
      <c r="X50" s="101" t="str">
        <f t="shared" ref="X50:X51" si="239">$C$10&amp;" "&amp;"MR"&amp;W50&amp;"!_"&amp;$N$3</f>
        <v>KORD MR32!_00Z-GFS</v>
      </c>
      <c r="Y50" s="58">
        <f ca="1">IFERROR(IF($C$12="C",RTD("ice.xl",,"*H",X50,$C$5,"D",$K50,,,1),RTD("ice.xl",,"*H",X50,$C$5,"D",$K50,,,1)*(9/5)+$C$14),"-")</f>
        <v>79.358000000000004</v>
      </c>
      <c r="Z50" s="101">
        <f t="shared" si="199"/>
        <v>33</v>
      </c>
      <c r="AA50" s="101" t="str">
        <f t="shared" ref="AA50:AA51" si="240">$C$10&amp;" "&amp;"MR"&amp;Z50&amp;"!_"&amp;$N$3</f>
        <v>KORD MR33!_00Z-GFS</v>
      </c>
      <c r="AB50" s="58">
        <f ca="1">IFERROR(IF($C$12="C",RTD("ice.xl",,"*H",AA50,$C$5,"D",$K50,,,1),RTD("ice.xl",,"*H",AA50,$C$5,"D",$K50,,,1)*(9/5)+$C$14),"-")</f>
        <v>79.087999999999994</v>
      </c>
      <c r="AC50" s="101">
        <f t="shared" si="190"/>
        <v>34</v>
      </c>
      <c r="AD50" s="101" t="str">
        <f t="shared" ref="AD50:AD51" si="241">$C$10&amp;" "&amp;"MR"&amp;AC50&amp;"!_"&amp;$N$3</f>
        <v>KORD MR34!_00Z-GFS</v>
      </c>
      <c r="AE50" s="58">
        <f ca="1">IFERROR(IF($C$12="C",RTD("ice.xl",,"*H",AD50,$C$5,"D",$K50,,,1),RTD("ice.xl",,"*H",AD50,$C$5,"D",$K50,,,1)*(9/5)+$C$14),"-")</f>
        <v>77.954000000000008</v>
      </c>
      <c r="AF50" s="101">
        <f t="shared" si="181"/>
        <v>35</v>
      </c>
      <c r="AG50" s="101" t="str">
        <f t="shared" ref="AG50:AG51" si="242">$C$10&amp;" "&amp;"MR"&amp;AF50&amp;"!_"&amp;$N$3</f>
        <v>KORD MR35!_00Z-GFS</v>
      </c>
      <c r="AH50" s="58">
        <f ca="1">IFERROR(IF($C$12="C",RTD("ice.xl",,"*H",AG50,$C$5,"D",$K50,,,1),RTD("ice.xl",,"*H",AG50,$C$5,"D",$K50,,,1)*(9/5)+$C$14),"-")</f>
        <v>77.954000000000008</v>
      </c>
      <c r="AI50" s="101">
        <f t="shared" si="172"/>
        <v>36</v>
      </c>
      <c r="AJ50" s="101" t="str">
        <f t="shared" ref="AJ50:AJ51" si="243">$C$10&amp;" "&amp;"MR"&amp;AI50&amp;"!_"&amp;$N$3</f>
        <v>KORD MR36!_00Z-GFS</v>
      </c>
      <c r="AK50" s="58">
        <f ca="1">IFERROR(IF($C$12="C",RTD("ice.xl",,"*H",AJ50,$C$5,"D",$K50,,,1),RTD("ice.xl",,"*H",AJ50,$C$5,"D",$K50,,,1)*(9/5)+$C$14),"-")</f>
        <v>72.662000000000006</v>
      </c>
      <c r="AL50" s="101">
        <f t="shared" si="163"/>
        <v>37</v>
      </c>
      <c r="AM50" s="101" t="str">
        <f t="shared" ref="AM50:AM51" si="244">$C$10&amp;" "&amp;"MR"&amp;AL50&amp;"!_"&amp;$N$3</f>
        <v>KORD MR37!_00Z-GFS</v>
      </c>
      <c r="AN50" s="58">
        <f ca="1">IFERROR(IF($C$12="C",RTD("ice.xl",,"*H",AM50,$C$5,"D",$K50,,,1),RTD("ice.xl",,"*H",AM50,$C$5,"D",$K50,,,1)*(9/5)+$C$14),"-")</f>
        <v>72.5</v>
      </c>
      <c r="AO50" s="101">
        <f t="shared" si="154"/>
        <v>38</v>
      </c>
      <c r="AP50" s="101" t="str">
        <f t="shared" ref="AP50:AP51" si="245">$C$10&amp;" "&amp;"MR"&amp;AO50&amp;"!_"&amp;$N$3</f>
        <v>KORD MR38!_00Z-GFS</v>
      </c>
      <c r="AQ50" s="58">
        <f ca="1">IFERROR(IF($C$12="C",RTD("ice.xl",,"*H",AP50,$C$5,"D",$K50,,,1),RTD("ice.xl",,"*H",AP50,$C$5,"D",$K50,,,1)*(9/5)+$C$14),"-")</f>
        <v>84.632000000000005</v>
      </c>
      <c r="AR50" s="101">
        <f t="shared" si="145"/>
        <v>39</v>
      </c>
      <c r="AS50" s="101" t="str">
        <f t="shared" ref="AS50:AS51" si="246">$C$10&amp;" "&amp;"MR"&amp;AR50&amp;"!_"&amp;$N$3</f>
        <v>KORD MR39!_00Z-GFS</v>
      </c>
      <c r="AT50" s="58">
        <f ca="1">IFERROR(IF($C$12="C",RTD("ice.xl",,"*H",AS50,$C$5,"D",$K50,,,1),RTD("ice.xl",,"*H",AS50,$C$5,"D",$K50,,,1)*(9/5)+$C$14),"-")</f>
        <v>82.597999999999999</v>
      </c>
      <c r="AU50" s="101">
        <f t="shared" si="136"/>
        <v>40</v>
      </c>
      <c r="AV50" s="101" t="str">
        <f t="shared" ref="AV50:AV51" si="247">$C$10&amp;" "&amp;"MR"&amp;AU50&amp;"!_"&amp;$N$3</f>
        <v>KORD MR40!_00Z-GFS</v>
      </c>
      <c r="AW50" s="58">
        <f ca="1">IFERROR(IF($C$12="C",RTD("ice.xl",,"*H",AV50,$C$5,"D",$K50,,,1),RTD("ice.xl",,"*H",AV50,$C$5,"D",$K50,,,1)*(9/5)+$C$14),"-")</f>
        <v>76.658000000000001</v>
      </c>
      <c r="AX50" s="101">
        <f t="shared" si="127"/>
        <v>41</v>
      </c>
      <c r="AY50" s="101" t="str">
        <f t="shared" ref="AY50:AY51" si="248">$C$10&amp;" "&amp;"MR"&amp;AX50&amp;"!_"&amp;$N$3</f>
        <v>KORD MR41!_00Z-GFS</v>
      </c>
      <c r="AZ50" s="58">
        <f ca="1">IFERROR(IF($C$12="C",RTD("ice.xl",,"*H",AY50,$C$5,"D",$K50,,,1),RTD("ice.xl",,"*H",AY50,$C$5,"D",$K50,,,1)*(9/5)+$C$14),"-")</f>
        <v>79.915999999999997</v>
      </c>
      <c r="BA50" s="101">
        <f t="shared" si="118"/>
        <v>42</v>
      </c>
      <c r="BB50" s="101" t="str">
        <f t="shared" ref="BB50:BB51" si="249">$C$10&amp;" "&amp;"MR"&amp;BA50&amp;"!_"&amp;$N$3</f>
        <v>KORD MR42!_00Z-GFS</v>
      </c>
      <c r="BC50" s="58">
        <f ca="1">IFERROR(IF($C$12="C",RTD("ice.xl",,"*H",BB50,$C$5,"D",$K50,,,1),RTD("ice.xl",,"*H",BB50,$C$5,"D",$K50,,,1)*(9/5)+$C$14),"-")</f>
        <v>88.34</v>
      </c>
      <c r="BD50" s="101">
        <f t="shared" si="110"/>
        <v>43</v>
      </c>
      <c r="BE50" s="101" t="str">
        <f t="shared" ref="BE50:BE51" si="250">$C$10&amp;" "&amp;"MR"&amp;BD50&amp;"!_"&amp;$N$3</f>
        <v>KORD MR43!_00Z-GFS</v>
      </c>
      <c r="BF50" s="58">
        <f ca="1">IFERROR(IF($C$12="C",RTD("ice.xl",,"*H",BE50,$C$5,"D",$K50,,,1),RTD("ice.xl",,"*H",BE50,$C$5,"D",$K50,,,1)*(9/5)+$C$14),"-")</f>
        <v>77.180000000000007</v>
      </c>
      <c r="BG50" s="101">
        <f t="shared" si="102"/>
        <v>44</v>
      </c>
      <c r="BH50" s="101" t="str">
        <f t="shared" ref="BH50:BH51" si="251">$C$10&amp;" "&amp;"MR"&amp;BG50&amp;"!_"&amp;$N$3</f>
        <v>KORD MR44!_00Z-GFS</v>
      </c>
      <c r="BI50" s="105">
        <f ca="1">IFERROR(IF($C$12="C",RTD("ice.xl",,"*H",BH50,$C$5,"D",$K50,,,1),RTD("ice.xl",,"*H",BH50,$C$5,"D",$K50,,,1)*(9/5)+$C$14),"-")</f>
        <v>84.811999999999998</v>
      </c>
      <c r="BL50" s="53">
        <f t="shared" si="233"/>
        <v>29</v>
      </c>
      <c r="BM50" s="53" t="str">
        <f t="shared" ref="BM50:BM51" si="252">$C$10&amp;" "&amp;"MR"&amp;BL50&amp;"!_"&amp;$BL$3</f>
        <v>KORD MR29!_06Z-GFS</v>
      </c>
      <c r="BN50" s="147">
        <f ca="1">IFERROR(IF($C$12="C",RTD("ice.xl",,"*H",BM50,$C$5,"D",$K50,,,1),RTD("ice.xl",,"*H",BM50,$C$5,"D",$K50,,,1)*(9/5)+$C$14),"-")</f>
        <v>79.051999999999992</v>
      </c>
      <c r="BO50" s="148">
        <f t="shared" si="229"/>
        <v>30</v>
      </c>
      <c r="BP50" s="148" t="str">
        <f t="shared" ref="BP50:BP51" si="253">$C$10&amp;" "&amp;"MR"&amp;BO50&amp;"!_"&amp;$BL$3</f>
        <v>KORD MR30!_06Z-GFS</v>
      </c>
      <c r="BQ50" s="149">
        <f ca="1">IFERROR(IF($C$12="C",RTD("ice.xl",,"*H",BP50,$C$5,"D",$K50,,,1),RTD("ice.xl",,"*H",BP50,$C$5,"D",$K50,,,1)*(9/5)+$C$14),"-")</f>
        <v>78.475999999999999</v>
      </c>
      <c r="BR50" s="148">
        <f t="shared" si="222"/>
        <v>31</v>
      </c>
      <c r="BS50" s="148" t="str">
        <f t="shared" ref="BS50:BS51" si="254">$C$10&amp;" "&amp;"MR"&amp;BR50&amp;"!_"&amp;$BL$3</f>
        <v>KORD MR31!_06Z-GFS</v>
      </c>
      <c r="BT50" s="149">
        <f ca="1">IFERROR(IF($C$12="C",RTD("ice.xl",,"*H",BS50,$C$5,"D",$K50,,,1),RTD("ice.xl",,"*H",BS50,$C$5,"D",$K50,,,1)*(9/5)+$C$14),"-")</f>
        <v>79.915999999999997</v>
      </c>
      <c r="BU50" s="148">
        <f t="shared" si="210"/>
        <v>32</v>
      </c>
      <c r="BV50" s="148" t="str">
        <f t="shared" ref="BV50:BV51" si="255">$C$10&amp;" "&amp;"MR"&amp;BU50&amp;"!_"&amp;$BL$3</f>
        <v>KORD MR32!_06Z-GFS</v>
      </c>
      <c r="BW50" s="149">
        <f ca="1">IFERROR(IF($C$12="C",RTD("ice.xl",,"*H",BV50,$C$5,"D",$K50,,,1),RTD("ice.xl",,"*H",BV50,$C$5,"D",$K50,,,1)*(9/5)+$C$14),"-")</f>
        <v>79.951999999999998</v>
      </c>
      <c r="BX50" s="148">
        <f t="shared" si="201"/>
        <v>33</v>
      </c>
      <c r="BY50" s="148" t="str">
        <f t="shared" ref="BY50:BY51" si="256">$C$10&amp;" "&amp;"MR"&amp;BX50&amp;"!_"&amp;$BL$3</f>
        <v>KORD MR33!_06Z-GFS</v>
      </c>
      <c r="BZ50" s="149">
        <f ca="1">IFERROR(IF($C$12="C",RTD("ice.xl",,"*H",BY50,$C$5,"D",$K50,,,1),RTD("ice.xl",,"*H",BY50,$C$5,"D",$K50,,,1)*(9/5)+$C$14),"-")</f>
        <v>79.087999999999994</v>
      </c>
      <c r="CA50" s="148">
        <f t="shared" si="192"/>
        <v>34</v>
      </c>
      <c r="CB50" s="148" t="str">
        <f t="shared" ref="CB50:CB51" si="257">$C$10&amp;" "&amp;"MR"&amp;CA50&amp;"!_"&amp;$BL$3</f>
        <v>KORD MR34!_06Z-GFS</v>
      </c>
      <c r="CC50" s="149">
        <f ca="1">IFERROR(IF($C$12="C",RTD("ice.xl",,"*H",CB50,$C$5,"D",$K50,,,1),RTD("ice.xl",,"*H",CB50,$C$5,"D",$K50,,,1)*(9/5)+$C$14),"-")</f>
        <v>78.116</v>
      </c>
      <c r="CD50" s="148">
        <f t="shared" si="183"/>
        <v>35</v>
      </c>
      <c r="CE50" s="148" t="str">
        <f t="shared" ref="CE50:CE51" si="258">$C$10&amp;" "&amp;"MR"&amp;CD50&amp;"!_"&amp;$BL$3</f>
        <v>KORD MR35!_06Z-GFS</v>
      </c>
      <c r="CF50" s="149">
        <f ca="1">IFERROR(IF($C$12="C",RTD("ice.xl",,"*H",CE50,$C$5,"D",$K50,,,1),RTD("ice.xl",,"*H",CE50,$C$5,"D",$K50,,,1)*(9/5)+$C$14),"-")</f>
        <v>72.75200000000001</v>
      </c>
      <c r="CG50" s="148">
        <f t="shared" si="174"/>
        <v>36</v>
      </c>
      <c r="CH50" s="148" t="str">
        <f t="shared" ref="CH50:CH51" si="259">$C$10&amp;" "&amp;"MR"&amp;CG50&amp;"!_"&amp;$BL$3</f>
        <v>KORD MR36!_06Z-GFS</v>
      </c>
      <c r="CI50" s="149">
        <f ca="1">IFERROR(IF($C$12="C",RTD("ice.xl",,"*H",CH50,$C$5,"D",$K50,,,1),RTD("ice.xl",,"*H",CH50,$C$5,"D",$K50,,,1)*(9/5)+$C$14),"-")</f>
        <v>75.218000000000004</v>
      </c>
      <c r="CJ50" s="148">
        <f t="shared" si="165"/>
        <v>37</v>
      </c>
      <c r="CK50" s="148" t="str">
        <f t="shared" ref="CK50:CK51" si="260">$C$10&amp;" "&amp;"MR"&amp;CJ50&amp;"!_"&amp;$BL$3</f>
        <v>KORD MR37!_06Z-GFS</v>
      </c>
      <c r="CL50" s="149">
        <f ca="1">IFERROR(IF($C$12="C",RTD("ice.xl",,"*H",CK50,$C$5,"D",$K50,,,1),RTD("ice.xl",,"*H",CK50,$C$5,"D",$K50,,,1)*(9/5)+$C$14),"-")</f>
        <v>76.244</v>
      </c>
      <c r="CM50" s="148">
        <f t="shared" si="156"/>
        <v>38</v>
      </c>
      <c r="CN50" s="148" t="str">
        <f t="shared" ref="CN50:CN51" si="261">$C$10&amp;" "&amp;"MR"&amp;CM50&amp;"!_"&amp;$BL$3</f>
        <v>KORD MR38!_06Z-GFS</v>
      </c>
      <c r="CO50" s="149">
        <f ca="1">IFERROR(IF($C$12="C",RTD("ice.xl",,"*H",CN50,$C$5,"D",$K50,,,1),RTD("ice.xl",,"*H",CN50,$C$5,"D",$K50,,,1)*(9/5)+$C$14),"-")</f>
        <v>74.768000000000001</v>
      </c>
      <c r="CP50" s="148">
        <f t="shared" si="147"/>
        <v>39</v>
      </c>
      <c r="CQ50" s="148" t="str">
        <f t="shared" ref="CQ50:CQ51" si="262">$C$10&amp;" "&amp;"MR"&amp;CP50&amp;"!_"&amp;$BL$3</f>
        <v>KORD MR39!_06Z-GFS</v>
      </c>
      <c r="CR50" s="149">
        <f ca="1">IFERROR(IF($C$12="C",RTD("ice.xl",,"*H",CQ50,$C$5,"D",$K50,,,1),RTD("ice.xl",,"*H",CQ50,$C$5,"D",$K50,,,1)*(9/5)+$C$14),"-")</f>
        <v>71.311999999999998</v>
      </c>
      <c r="CS50" s="148">
        <f t="shared" si="138"/>
        <v>40</v>
      </c>
      <c r="CT50" s="148" t="str">
        <f t="shared" ref="CT50:CT51" si="263">$C$10&amp;" "&amp;"MR"&amp;CS50&amp;"!_"&amp;$BL$3</f>
        <v>KORD MR40!_06Z-GFS</v>
      </c>
      <c r="CU50" s="149">
        <f ca="1">IFERROR(IF($C$12="C",RTD("ice.xl",,"*H",CT50,$C$5,"D",$K50,,,1),RTD("ice.xl",,"*H",CT50,$C$5,"D",$K50,,,1)*(9/5)+$C$14),"-")</f>
        <v>86.683999999999997</v>
      </c>
      <c r="CV50" s="148">
        <f t="shared" si="129"/>
        <v>41</v>
      </c>
      <c r="CW50" s="148" t="str">
        <f t="shared" ref="CW50:CW51" si="264">$C$10&amp;" "&amp;"MR"&amp;CV50&amp;"!_"&amp;$BL$3</f>
        <v>KORD MR41!_06Z-GFS</v>
      </c>
      <c r="CX50" s="149">
        <f ca="1">IFERROR(IF($C$12="C",RTD("ice.xl",,"*H",CW50,$C$5,"D",$K50,,,1),RTD("ice.xl",,"*H",CW50,$C$5,"D",$K50,,,1)*(9/5)+$C$14),"-")</f>
        <v>83.768000000000001</v>
      </c>
      <c r="CY50" s="148">
        <f t="shared" si="120"/>
        <v>42</v>
      </c>
      <c r="CZ50" s="148" t="str">
        <f t="shared" ref="CZ50:CZ51" si="265">$C$10&amp;" "&amp;"MR"&amp;CY50&amp;"!_"&amp;$BL$3</f>
        <v>KORD MR42!_06Z-GFS</v>
      </c>
      <c r="DA50" s="149">
        <f ca="1">IFERROR(IF($C$12="C",RTD("ice.xl",,"*H",CZ50,$C$5,"D",$K50,,,1),RTD("ice.xl",,"*H",CZ50,$C$5,"D",$K50,,,1)*(9/5)+$C$14),"-")</f>
        <v>88.843999999999994</v>
      </c>
      <c r="DB50" s="148">
        <f t="shared" si="112"/>
        <v>43</v>
      </c>
      <c r="DC50" s="148" t="str">
        <f t="shared" ref="DC50:DC51" si="266">$C$10&amp;" "&amp;"MR"&amp;DB50&amp;"!_"&amp;$BL$3</f>
        <v>KORD MR43!_06Z-GFS</v>
      </c>
      <c r="DD50" s="149">
        <f ca="1">IFERROR(IF($C$12="C",RTD("ice.xl",,"*H",DC50,$C$5,"D",$K50,,,1),RTD("ice.xl",,"*H",DC50,$C$5,"D",$K50,,,1)*(9/5)+$C$14),"-")</f>
        <v>83.39</v>
      </c>
      <c r="DE50" s="148">
        <f t="shared" si="104"/>
        <v>44</v>
      </c>
      <c r="DF50" s="148" t="str">
        <f t="shared" ref="DF50:DF51" si="267">$C$10&amp;" "&amp;"MR"&amp;DE50&amp;"!_"&amp;$BL$3</f>
        <v>KORD MR44!_06Z-GFS</v>
      </c>
      <c r="DG50" s="150">
        <f ca="1">IFERROR(IF($C$12="C",RTD("ice.xl",,"*H",DF50,$C$5,"D",$K50,,,1),RTD("ice.xl",,"*H",DF50,$C$5,"D",$K50,,,1)*(9/5)+$C$14),"-")</f>
        <v>87.872</v>
      </c>
      <c r="DJ50" s="53">
        <f t="shared" si="234"/>
        <v>29</v>
      </c>
      <c r="DK50" s="53" t="str">
        <f t="shared" ref="DK50:DK51" si="268">$C$10&amp;" "&amp;"MR"&amp;DJ50&amp;"!_"&amp;$DJ$3</f>
        <v>KORD MR29!_12Z-GFS</v>
      </c>
      <c r="DL50" s="147">
        <f ca="1">IFERROR(IF($C$12="C",RTD("ice.xl",,"*H",DK50,$C$5,"D",$K50,,,1),RTD("ice.xl",,"*H",DK50,$C$5,"D",$K50,,,1)*(9/5)+$C$14),"-")</f>
        <v>80.492000000000004</v>
      </c>
      <c r="DM50" s="148">
        <f t="shared" si="230"/>
        <v>30</v>
      </c>
      <c r="DN50" s="148" t="str">
        <f t="shared" ref="DN50:DN51" si="269">$C$10&amp;" "&amp;"MR"&amp;DM50&amp;"!_"&amp;$DJ$3</f>
        <v>KORD MR30!_12Z-GFS</v>
      </c>
      <c r="DO50" s="149">
        <f ca="1">IFERROR(IF($C$12="C",RTD("ice.xl",,"*H",DN50,$C$5,"D",$K50,,,1),RTD("ice.xl",,"*H",DN50,$C$5,"D",$K50,,,1)*(9/5)+$C$14),"-")</f>
        <v>78.943999999999988</v>
      </c>
      <c r="DP50" s="148">
        <f t="shared" si="224"/>
        <v>31</v>
      </c>
      <c r="DQ50" s="148" t="str">
        <f t="shared" ref="DQ50:DQ51" si="270">$C$10&amp;" "&amp;"MR"&amp;DP50&amp;"!_"&amp;$DJ$3</f>
        <v>KORD MR31!_12Z-GFS</v>
      </c>
      <c r="DR50" s="149">
        <f ca="1">IFERROR(IF($C$12="C",RTD("ice.xl",,"*H",DQ50,$C$5,"D",$K50,,,1),RTD("ice.xl",,"*H",DQ50,$C$5,"D",$K50,,,1)*(9/5)+$C$14),"-")</f>
        <v>79.592000000000013</v>
      </c>
      <c r="DS50" s="148">
        <f t="shared" si="212"/>
        <v>32</v>
      </c>
      <c r="DT50" s="148" t="str">
        <f t="shared" ref="DT50:DT51" si="271">$C$10&amp;" "&amp;"MR"&amp;DS50&amp;"!_"&amp;$DJ$3</f>
        <v>KORD MR32!_12Z-GFS</v>
      </c>
      <c r="DU50" s="149">
        <f ca="1">IFERROR(IF($C$12="C",RTD("ice.xl",,"*H",DT50,$C$5,"D",$K50,,,1),RTD("ice.xl",,"*H",DT50,$C$5,"D",$K50,,,1)*(9/5)+$C$14),"-")</f>
        <v>79.843999999999994</v>
      </c>
      <c r="DV50" s="148">
        <f t="shared" si="203"/>
        <v>33</v>
      </c>
      <c r="DW50" s="148" t="str">
        <f t="shared" ref="DW50:DW51" si="272">$C$10&amp;" "&amp;"MR"&amp;DV50&amp;"!_"&amp;$DJ$3</f>
        <v>KORD MR33!_12Z-GFS</v>
      </c>
      <c r="DX50" s="149">
        <f ca="1">IFERROR(IF($C$12="C",RTD("ice.xl",,"*H",DW50,$C$5,"D",$K50,,,1),RTD("ice.xl",,"*H",DW50,$C$5,"D",$K50,,,1)*(9/5)+$C$14),"-")</f>
        <v>79.556000000000012</v>
      </c>
      <c r="DY50" s="148">
        <f t="shared" si="194"/>
        <v>34</v>
      </c>
      <c r="DZ50" s="148" t="str">
        <f t="shared" ref="DZ50:DZ51" si="273">$C$10&amp;" "&amp;"MR"&amp;DY50&amp;"!_"&amp;$DJ$3</f>
        <v>KORD MR34!_12Z-GFS</v>
      </c>
      <c r="EA50" s="149">
        <f ca="1">IFERROR(IF($C$12="C",RTD("ice.xl",,"*H",DZ50,$C$5,"D",$K50,,,1),RTD("ice.xl",,"*H",DZ50,$C$5,"D",$K50,,,1)*(9/5)+$C$14),"-")</f>
        <v>79.177999999999997</v>
      </c>
      <c r="EB50" s="148">
        <f t="shared" si="185"/>
        <v>35</v>
      </c>
      <c r="EC50" s="148" t="str">
        <f t="shared" ref="EC50:EC51" si="274">$C$10&amp;" "&amp;"MR"&amp;EB50&amp;"!_"&amp;$DJ$3</f>
        <v>KORD MR35!_12Z-GFS</v>
      </c>
      <c r="ED50" s="149">
        <f ca="1">IFERROR(IF($C$12="C",RTD("ice.xl",,"*H",EC50,$C$5,"D",$K50,,,1),RTD("ice.xl",,"*H",EC50,$C$5,"D",$K50,,,1)*(9/5)+$C$14),"-")</f>
        <v>74.605999999999995</v>
      </c>
      <c r="EE50" s="148">
        <f t="shared" si="176"/>
        <v>36</v>
      </c>
      <c r="EF50" s="148" t="str">
        <f t="shared" ref="EF50:EF51" si="275">$C$10&amp;" "&amp;"MR"&amp;EE50&amp;"!_"&amp;$DJ$3</f>
        <v>KORD MR36!_12Z-GFS</v>
      </c>
      <c r="EG50" s="149">
        <f ca="1">IFERROR(IF($C$12="C",RTD("ice.xl",,"*H",EF50,$C$5,"D",$K50,,,1),RTD("ice.xl",,"*H",EF50,$C$5,"D",$K50,,,1)*(9/5)+$C$14),"-")</f>
        <v>81.031999999999996</v>
      </c>
      <c r="EH50" s="148">
        <f t="shared" si="167"/>
        <v>37</v>
      </c>
      <c r="EI50" s="148" t="str">
        <f t="shared" ref="EI50:EI51" si="276">$C$10&amp;" "&amp;"MR"&amp;EH50&amp;"!_"&amp;$DJ$3</f>
        <v>KORD MR37!_12Z-GFS</v>
      </c>
      <c r="EJ50" s="149">
        <f ca="1">IFERROR(IF($C$12="C",RTD("ice.xl",,"*H",EI50,$C$5,"D",$K50,,,1),RTD("ice.xl",,"*H",EI50,$C$5,"D",$K50,,,1)*(9/5)+$C$14),"-")</f>
        <v>77.936000000000007</v>
      </c>
      <c r="EK50" s="148">
        <f t="shared" si="158"/>
        <v>38</v>
      </c>
      <c r="EL50" s="148" t="str">
        <f t="shared" ref="EL50:EL51" si="277">$C$10&amp;" "&amp;"MR"&amp;EK50&amp;"!_"&amp;$DJ$3</f>
        <v>KORD MR38!_12Z-GFS</v>
      </c>
      <c r="EM50" s="149">
        <f ca="1">IFERROR(IF($C$12="C",RTD("ice.xl",,"*H",EL50,$C$5,"D",$K50,,,1),RTD("ice.xl",,"*H",EL50,$C$5,"D",$K50,,,1)*(9/5)+$C$14),"-")</f>
        <v>77.72</v>
      </c>
      <c r="EN50" s="148">
        <f t="shared" si="149"/>
        <v>39</v>
      </c>
      <c r="EO50" s="148" t="str">
        <f t="shared" ref="EO50:EO51" si="278">$C$10&amp;" "&amp;"MR"&amp;EN50&amp;"!_"&amp;$DJ$3</f>
        <v>KORD MR39!_12Z-GFS</v>
      </c>
      <c r="EP50" s="149">
        <f ca="1">IFERROR(IF($C$12="C",RTD("ice.xl",,"*H",EO50,$C$5,"D",$K50,,,1),RTD("ice.xl",,"*H",EO50,$C$5,"D",$K50,,,1)*(9/5)+$C$14),"-")</f>
        <v>86.323999999999998</v>
      </c>
      <c r="EQ50" s="148">
        <f t="shared" si="140"/>
        <v>40</v>
      </c>
      <c r="ER50" s="148" t="str">
        <f t="shared" ref="ER50:ER51" si="279">$C$10&amp;" "&amp;"MR"&amp;EQ50&amp;"!_"&amp;$DJ$3</f>
        <v>KORD MR40!_12Z-GFS</v>
      </c>
      <c r="ES50" s="149">
        <f ca="1">IFERROR(IF($C$12="C",RTD("ice.xl",,"*H",ER50,$C$5,"D",$K50,,,1),RTD("ice.xl",,"*H",ER50,$C$5,"D",$K50,,,1)*(9/5)+$C$14),"-")</f>
        <v>88.07</v>
      </c>
      <c r="ET50" s="148">
        <f t="shared" si="131"/>
        <v>41</v>
      </c>
      <c r="EU50" s="148" t="str">
        <f t="shared" ref="EU50:EU51" si="280">$C$10&amp;" "&amp;"MR"&amp;ET50&amp;"!_"&amp;$DJ$3</f>
        <v>KORD MR41!_12Z-GFS</v>
      </c>
      <c r="EV50" s="149">
        <f ca="1">IFERROR(IF($C$12="C",RTD("ice.xl",,"*H",EU50,$C$5,"D",$K50,,,1),RTD("ice.xl",,"*H",EU50,$C$5,"D",$K50,,,1)*(9/5)+$C$14),"-")</f>
        <v>85.388000000000005</v>
      </c>
      <c r="EW50" s="148">
        <f t="shared" si="122"/>
        <v>42</v>
      </c>
      <c r="EX50" s="148" t="str">
        <f t="shared" ref="EX50:EX51" si="281">$C$10&amp;" "&amp;"MR"&amp;EW50&amp;"!_"&amp;$DJ$3</f>
        <v>KORD MR42!_12Z-GFS</v>
      </c>
      <c r="EY50" s="149">
        <f ca="1">IFERROR(IF($C$12="C",RTD("ice.xl",,"*H",EX50,$C$5,"D",$K50,,,1),RTD("ice.xl",,"*H",EX50,$C$5,"D",$K50,,,1)*(9/5)+$C$14),"-")</f>
        <v>91.075999999999993</v>
      </c>
      <c r="EZ50" s="148">
        <f t="shared" si="114"/>
        <v>43</v>
      </c>
      <c r="FA50" s="148" t="str">
        <f t="shared" ref="FA50:FA51" si="282">$C$10&amp;" "&amp;"MR"&amp;EZ50&amp;"!_"&amp;$DJ$3</f>
        <v>KORD MR43!_12Z-GFS</v>
      </c>
      <c r="FB50" s="149">
        <f ca="1">IFERROR(IF($C$12="C",RTD("ice.xl",,"*H",FA50,$C$5,"D",$K50,,,1),RTD("ice.xl",,"*H",FA50,$C$5,"D",$K50,,,1)*(9/5)+$C$14),"-")</f>
        <v>73.994</v>
      </c>
      <c r="FC50" s="148">
        <f t="shared" si="106"/>
        <v>44</v>
      </c>
      <c r="FD50" s="148" t="str">
        <f t="shared" ref="FD50:FD51" si="283">$C$10&amp;" "&amp;"MR"&amp;FC50&amp;"!_"&amp;$DJ$3</f>
        <v>KORD MR44!_12Z-GFS</v>
      </c>
      <c r="FE50" s="150">
        <f ca="1">IFERROR(IF($C$12="C",RTD("ice.xl",,"*H",FD50,$C$5,"D",$K50,,,1),RTD("ice.xl",,"*H",FD50,$C$5,"D",$K50,,,1)*(9/5)+$C$14),"-")</f>
        <v>85.028000000000006</v>
      </c>
      <c r="FH50" s="53">
        <f t="shared" si="235"/>
        <v>29</v>
      </c>
      <c r="FI50" s="53" t="str">
        <f t="shared" ref="FI50:FI51" si="284">$C$10&amp;" "&amp;"MR"&amp;FH50&amp;"!_"&amp;$FH$3</f>
        <v>KORD MR29!_18Z-GFS</v>
      </c>
      <c r="FJ50" s="147">
        <f ca="1">IFERROR(IF($C$12="C",RTD("ice.xl",,"*H",FI50,$C$5,"D",$K50,,,1),RTD("ice.xl",,"*H",FI50,$C$5,"D",$K50,,,1)*(9/5)+$C$14),"-")</f>
        <v>78.602000000000004</v>
      </c>
      <c r="FK50" s="148">
        <f t="shared" si="231"/>
        <v>30</v>
      </c>
      <c r="FL50" s="148" t="str">
        <f t="shared" ref="FL50:FL51" si="285">$C$10&amp;" "&amp;"MR"&amp;FK50&amp;"!_"&amp;$FH$3</f>
        <v>KORD MR30!_18Z-GFS</v>
      </c>
      <c r="FM50" s="149">
        <f ca="1">IFERROR(IF($C$12="C",RTD("ice.xl",,"*H",FL50,$C$5,"D",$K50,,,1),RTD("ice.xl",,"*H",FL50,$C$5,"D",$K50,,,1)*(9/5)+$C$14),"-")</f>
        <v>78.512</v>
      </c>
      <c r="FN50" s="148">
        <f t="shared" si="226"/>
        <v>31</v>
      </c>
      <c r="FO50" s="148" t="str">
        <f t="shared" ref="FO50:FO51" si="286">$C$10&amp;" "&amp;"MR"&amp;FN50&amp;"!_"&amp;$FH$3</f>
        <v>KORD MR31!_18Z-GFS</v>
      </c>
      <c r="FP50" s="149">
        <f ca="1">IFERROR(IF($C$12="C",RTD("ice.xl",,"*H",FO50,$C$5,"D",$K50,,,1),RTD("ice.xl",,"*H",FO50,$C$5,"D",$K50,,,1)*(9/5)+$C$14),"-")</f>
        <v>79.664000000000001</v>
      </c>
      <c r="FQ50" s="148">
        <f t="shared" si="214"/>
        <v>32</v>
      </c>
      <c r="FR50" s="148" t="str">
        <f t="shared" ref="FR50:FR51" si="287">$C$10&amp;" "&amp;"MR"&amp;FQ50&amp;"!_"&amp;$FH$3</f>
        <v>KORD MR32!_18Z-GFS</v>
      </c>
      <c r="FS50" s="149">
        <f ca="1">IFERROR(IF($C$12="C",RTD("ice.xl",,"*H",FR50,$C$5,"D",$K50,,,1),RTD("ice.xl",,"*H",FR50,$C$5,"D",$K50,,,1)*(9/5)+$C$14),"-")</f>
        <v>78.566000000000003</v>
      </c>
      <c r="FT50" s="148">
        <f t="shared" si="205"/>
        <v>33</v>
      </c>
      <c r="FU50" s="148" t="str">
        <f t="shared" ref="FU50:FU51" si="288">$C$10&amp;" "&amp;"MR"&amp;FT50&amp;"!_"&amp;$FH$3</f>
        <v>KORD MR33!_18Z-GFS</v>
      </c>
      <c r="FV50" s="149">
        <f ca="1">IFERROR(IF($C$12="C",RTD("ice.xl",,"*H",FU50,$C$5,"D",$K50,,,1),RTD("ice.xl",,"*H",FU50,$C$5,"D",$K50,,,1)*(9/5)+$C$14),"-")</f>
        <v>77.81</v>
      </c>
      <c r="FW50" s="148">
        <f t="shared" si="196"/>
        <v>34</v>
      </c>
      <c r="FX50" s="148" t="str">
        <f t="shared" ref="FX50:FX51" si="289">$C$10&amp;" "&amp;"MR"&amp;FW50&amp;"!_"&amp;$FH$3</f>
        <v>KORD MR34!_18Z-GFS</v>
      </c>
      <c r="FY50" s="149">
        <f ca="1">IFERROR(IF($C$12="C",RTD("ice.xl",,"*H",FX50,$C$5,"D",$K50,,,1),RTD("ice.xl",,"*H",FX50,$C$5,"D",$K50,,,1)*(9/5)+$C$14),"-")</f>
        <v>77.828000000000003</v>
      </c>
      <c r="FZ50" s="148">
        <f t="shared" si="187"/>
        <v>35</v>
      </c>
      <c r="GA50" s="148" t="str">
        <f t="shared" ref="GA50:GA51" si="290">$C$10&amp;" "&amp;"MR"&amp;FZ50&amp;"!_"&amp;$FH$3</f>
        <v>KORD MR35!_18Z-GFS</v>
      </c>
      <c r="GB50" s="149">
        <f ca="1">IFERROR(IF($C$12="C",RTD("ice.xl",,"*H",GA50,$C$5,"D",$K50,,,1),RTD("ice.xl",,"*H",GA50,$C$5,"D",$K50,,,1)*(9/5)+$C$14),"-")</f>
        <v>75.704000000000008</v>
      </c>
      <c r="GC50" s="148">
        <f t="shared" si="178"/>
        <v>36</v>
      </c>
      <c r="GD50" s="148" t="str">
        <f t="shared" ref="GD50:GD51" si="291">$C$10&amp;" "&amp;"MR"&amp;GC50&amp;"!_"&amp;$FH$3</f>
        <v>KORD MR36!_18Z-GFS</v>
      </c>
      <c r="GE50" s="149">
        <f ca="1">IFERROR(IF($C$12="C",RTD("ice.xl",,"*H",GD50,$C$5,"D",$K50,,,1),RTD("ice.xl",,"*H",GD50,$C$5,"D",$K50,,,1)*(9/5)+$C$14),"-")</f>
        <v>79.7</v>
      </c>
      <c r="GF50" s="148">
        <f t="shared" si="169"/>
        <v>37</v>
      </c>
      <c r="GG50" s="148" t="str">
        <f t="shared" ref="GG50:GG51" si="292">$C$10&amp;" "&amp;"MR"&amp;GF50&amp;"!_"&amp;$FH$3</f>
        <v>KORD MR37!_18Z-GFS</v>
      </c>
      <c r="GH50" s="149">
        <f ca="1">IFERROR(IF($C$12="C",RTD("ice.xl",,"*H",GG50,$C$5,"D",$K50,,,1),RTD("ice.xl",,"*H",GG50,$C$5,"D",$K50,,,1)*(9/5)+$C$14),"-")</f>
        <v>83.228000000000009</v>
      </c>
      <c r="GI50" s="148">
        <f t="shared" si="160"/>
        <v>38</v>
      </c>
      <c r="GJ50" s="148" t="str">
        <f t="shared" ref="GJ50:GJ51" si="293">$C$10&amp;" "&amp;"MR"&amp;GI50&amp;"!_"&amp;$FH$3</f>
        <v>KORD MR38!_18Z-GFS</v>
      </c>
      <c r="GK50" s="149">
        <f ca="1">IFERROR(IF($C$12="C",RTD("ice.xl",,"*H",GJ50,$C$5,"D",$K50,,,1),RTD("ice.xl",,"*H",GJ50,$C$5,"D",$K50,,,1)*(9/5)+$C$14),"-")</f>
        <v>78.44</v>
      </c>
      <c r="GL50" s="148">
        <f t="shared" si="151"/>
        <v>39</v>
      </c>
      <c r="GM50" s="148" t="str">
        <f t="shared" ref="GM50:GM51" si="294">$C$10&amp;" "&amp;"MR"&amp;GL50&amp;"!_"&amp;$FH$3</f>
        <v>KORD MR39!_18Z-GFS</v>
      </c>
      <c r="GN50" s="149">
        <f ca="1">IFERROR(IF($C$12="C",RTD("ice.xl",,"*H",GM50,$C$5,"D",$K50,,,1),RTD("ice.xl",,"*H",GM50,$C$5,"D",$K50,,,1)*(9/5)+$C$14),"-")</f>
        <v>84.524000000000001</v>
      </c>
      <c r="GO50" s="148">
        <f t="shared" si="142"/>
        <v>40</v>
      </c>
      <c r="GP50" s="148" t="str">
        <f t="shared" ref="GP50:GP51" si="295">$C$10&amp;" "&amp;"MR"&amp;GO50&amp;"!_"&amp;$FH$3</f>
        <v>KORD MR40!_18Z-GFS</v>
      </c>
      <c r="GQ50" s="149">
        <f ca="1">IFERROR(IF($C$12="C",RTD("ice.xl",,"*H",GP50,$C$5,"D",$K50,,,1),RTD("ice.xl",,"*H",GP50,$C$5,"D",$K50,,,1)*(9/5)+$C$14),"-")</f>
        <v>68.216000000000008</v>
      </c>
      <c r="GR50" s="148">
        <f t="shared" si="133"/>
        <v>41</v>
      </c>
      <c r="GS50" s="148" t="str">
        <f t="shared" ref="GS50:GS51" si="296">$C$10&amp;" "&amp;"MR"&amp;GR50&amp;"!_"&amp;$FH$3</f>
        <v>KORD MR41!_18Z-GFS</v>
      </c>
      <c r="GT50" s="149">
        <f ca="1">IFERROR(IF($C$12="C",RTD("ice.xl",,"*H",GS50,$C$5,"D",$K50,,,1),RTD("ice.xl",,"*H",GS50,$C$5,"D",$K50,,,1)*(9/5)+$C$14),"-")</f>
        <v>85.496000000000009</v>
      </c>
      <c r="GU50" s="148">
        <f t="shared" si="124"/>
        <v>42</v>
      </c>
      <c r="GV50" s="148" t="str">
        <f t="shared" ref="GV50:GV51" si="297">$C$10&amp;" "&amp;"MR"&amp;GU50&amp;"!_"&amp;$FH$3</f>
        <v>KORD MR42!_18Z-GFS</v>
      </c>
      <c r="GW50" s="149">
        <f ca="1">IFERROR(IF($C$12="C",RTD("ice.xl",,"*H",GV50,$C$5,"D",$K50,,,1),RTD("ice.xl",,"*H",GV50,$C$5,"D",$K50,,,1)*(9/5)+$C$14),"-")</f>
        <v>90.75200000000001</v>
      </c>
      <c r="GX50" s="148">
        <f t="shared" si="116"/>
        <v>43</v>
      </c>
      <c r="GY50" s="148" t="str">
        <f t="shared" ref="GY50:GY51" si="298">$C$10&amp;" "&amp;"MR"&amp;GX50&amp;"!_"&amp;$FH$3</f>
        <v>KORD MR43!_18Z-GFS</v>
      </c>
      <c r="GZ50" s="149">
        <f ca="1">IFERROR(IF($C$12="C",RTD("ice.xl",,"*H",GY50,$C$5,"D",$K50,,,1),RTD("ice.xl",,"*H",GY50,$C$5,"D",$K50,,,1)*(9/5)+$C$14),"-")</f>
        <v>82.543999999999997</v>
      </c>
      <c r="HA50" s="148">
        <f t="shared" si="108"/>
        <v>44</v>
      </c>
      <c r="HB50" s="148" t="str">
        <f t="shared" ref="HB50:HB51" si="299">$C$10&amp;" "&amp;"MR"&amp;HA50&amp;"!_"&amp;$FH$3</f>
        <v>KORD MR44!_18Z-GFS</v>
      </c>
      <c r="HC50" s="150">
        <f ca="1">IFERROR(IF($C$12="C",RTD("ice.xl",,"*H",HB50,$C$5,"D",$K50,,,1),RTD("ice.xl",,"*H",HB50,$C$5,"D",$K50,,,1)*(9/5)+$C$14),"-")</f>
        <v>74.66</v>
      </c>
    </row>
    <row r="51" spans="5:211" ht="15" thickBot="1" x14ac:dyDescent="0.4">
      <c r="F51" s="27">
        <v>30</v>
      </c>
      <c r="G51" s="27">
        <f t="shared" si="227"/>
        <v>1</v>
      </c>
      <c r="H51" s="131">
        <f ca="1">RTD("ice.xl", , "*H",$C$4,$L$4, "D",$K51, , , -1)</f>
        <v>27.316700000000001</v>
      </c>
      <c r="I51" s="18"/>
      <c r="J51" s="56"/>
      <c r="K51" s="165">
        <f t="shared" ca="1" si="95"/>
        <v>44762</v>
      </c>
      <c r="L51" s="357">
        <f t="shared" ca="1" si="96"/>
        <v>81.170060000000007</v>
      </c>
      <c r="N51" s="53">
        <f t="shared" si="232"/>
        <v>30</v>
      </c>
      <c r="O51" s="358" t="str">
        <f t="shared" si="236"/>
        <v>KORD MR30!_00Z-GFS</v>
      </c>
      <c r="P51" s="108">
        <f ca="1">IFERROR(IF($C$12="C",RTD("ice.xl",,"*H",O51,$C$5,"D",$K51,,,1),RTD("ice.xl",,"*H",O51,$C$5,"D",$K51,,,1)*(9/5)+$C$14),"-")</f>
        <v>77.738</v>
      </c>
      <c r="Q51" s="101">
        <f t="shared" si="228"/>
        <v>31</v>
      </c>
      <c r="R51" s="101" t="str">
        <f t="shared" si="237"/>
        <v>KORD MR31!_00Z-GFS</v>
      </c>
      <c r="S51" s="58">
        <f ca="1">IFERROR(IF($C$12="C",RTD("ice.xl",,"*H",R51,$C$5,"D",$K51,,,1),RTD("ice.xl",,"*H",R51,$C$5,"D",$K51,,,1)*(9/5)+$C$14),"-")</f>
        <v>79.52</v>
      </c>
      <c r="T51" s="101">
        <f t="shared" si="220"/>
        <v>32</v>
      </c>
      <c r="U51" s="101" t="str">
        <f t="shared" si="238"/>
        <v>KORD MR32!_00Z-GFS</v>
      </c>
      <c r="V51" s="58">
        <f ca="1">IFERROR(IF($C$12="C",RTD("ice.xl",,"*H",U51,$C$5,"D",$K51,,,1),RTD("ice.xl",,"*H",U51,$C$5,"D",$K51,,,1)*(9/5)+$C$14),"-")</f>
        <v>78.908000000000001</v>
      </c>
      <c r="W51" s="101">
        <f t="shared" si="208"/>
        <v>33</v>
      </c>
      <c r="X51" s="101" t="str">
        <f t="shared" si="239"/>
        <v>KORD MR33!_00Z-GFS</v>
      </c>
      <c r="Y51" s="58">
        <f ca="1">IFERROR(IF($C$12="C",RTD("ice.xl",,"*H",X51,$C$5,"D",$K51,,,1),RTD("ice.xl",,"*H",X51,$C$5,"D",$K51,,,1)*(9/5)+$C$14),"-")</f>
        <v>81.24799999999999</v>
      </c>
      <c r="Z51" s="101">
        <f t="shared" si="199"/>
        <v>34</v>
      </c>
      <c r="AA51" s="101" t="str">
        <f t="shared" si="240"/>
        <v>KORD MR34!_00Z-GFS</v>
      </c>
      <c r="AB51" s="58">
        <f ca="1">IFERROR(IF($C$12="C",RTD("ice.xl",,"*H",AA51,$C$5,"D",$K51,,,1),RTD("ice.xl",,"*H",AA51,$C$5,"D",$K51,,,1)*(9/5)+$C$14),"-")</f>
        <v>82.867999999999995</v>
      </c>
      <c r="AC51" s="101">
        <f t="shared" si="190"/>
        <v>35</v>
      </c>
      <c r="AD51" s="101" t="str">
        <f t="shared" si="241"/>
        <v>KORD MR35!_00Z-GFS</v>
      </c>
      <c r="AE51" s="58">
        <f ca="1">IFERROR(IF($C$12="C",RTD("ice.xl",,"*H",AD51,$C$5,"D",$K51,,,1),RTD("ice.xl",,"*H",AD51,$C$5,"D",$K51,,,1)*(9/5)+$C$14),"-")</f>
        <v>78.043999999999997</v>
      </c>
      <c r="AF51" s="101">
        <f t="shared" si="181"/>
        <v>36</v>
      </c>
      <c r="AG51" s="101" t="str">
        <f t="shared" si="242"/>
        <v>KORD MR36!_00Z-GFS</v>
      </c>
      <c r="AH51" s="58">
        <f ca="1">IFERROR(IF($C$12="C",RTD("ice.xl",,"*H",AG51,$C$5,"D",$K51,,,1),RTD("ice.xl",,"*H",AG51,$C$5,"D",$K51,,,1)*(9/5)+$C$14),"-")</f>
        <v>73.400000000000006</v>
      </c>
      <c r="AI51" s="101">
        <f t="shared" si="172"/>
        <v>37</v>
      </c>
      <c r="AJ51" s="101" t="str">
        <f t="shared" si="243"/>
        <v>KORD MR37!_00Z-GFS</v>
      </c>
      <c r="AK51" s="58">
        <f ca="1">IFERROR(IF($C$12="C",RTD("ice.xl",,"*H",AJ51,$C$5,"D",$K51,,,1),RTD("ice.xl",,"*H",AJ51,$C$5,"D",$K51,,,1)*(9/5)+$C$14),"-")</f>
        <v>81.644000000000005</v>
      </c>
      <c r="AL51" s="101">
        <f t="shared" si="163"/>
        <v>38</v>
      </c>
      <c r="AM51" s="101" t="str">
        <f t="shared" si="244"/>
        <v>KORD MR38!_00Z-GFS</v>
      </c>
      <c r="AN51" s="58">
        <f ca="1">IFERROR(IF($C$12="C",RTD("ice.xl",,"*H",AM51,$C$5,"D",$K51,,,1),RTD("ice.xl",,"*H",AM51,$C$5,"D",$K51,,,1)*(9/5)+$C$14),"-")</f>
        <v>83.66</v>
      </c>
      <c r="AO51" s="101">
        <f t="shared" si="154"/>
        <v>39</v>
      </c>
      <c r="AP51" s="101" t="str">
        <f t="shared" si="245"/>
        <v>KORD MR39!_00Z-GFS</v>
      </c>
      <c r="AQ51" s="58">
        <f ca="1">IFERROR(IF($C$12="C",RTD("ice.xl",,"*H",AP51,$C$5,"D",$K51,,,1),RTD("ice.xl",,"*H",AP51,$C$5,"D",$K51,,,1)*(9/5)+$C$14),"-")</f>
        <v>84.128</v>
      </c>
      <c r="AR51" s="101">
        <f t="shared" si="145"/>
        <v>40</v>
      </c>
      <c r="AS51" s="101" t="str">
        <f t="shared" si="246"/>
        <v>KORD MR40!_00Z-GFS</v>
      </c>
      <c r="AT51" s="58">
        <f ca="1">IFERROR(IF($C$12="C",RTD("ice.xl",,"*H",AS51,$C$5,"D",$K51,,,1),RTD("ice.xl",,"*H",AS51,$C$5,"D",$K51,,,1)*(9/5)+$C$14),"-")</f>
        <v>83.228000000000009</v>
      </c>
      <c r="AU51" s="101">
        <f t="shared" si="136"/>
        <v>41</v>
      </c>
      <c r="AV51" s="101" t="str">
        <f t="shared" si="247"/>
        <v>KORD MR41!_00Z-GFS</v>
      </c>
      <c r="AW51" s="58">
        <f ca="1">IFERROR(IF($C$12="C",RTD("ice.xl",,"*H",AV51,$C$5,"D",$K51,,,1),RTD("ice.xl",,"*H",AV51,$C$5,"D",$K51,,,1)*(9/5)+$C$14),"-")</f>
        <v>78.728000000000009</v>
      </c>
      <c r="AX51" s="101">
        <f t="shared" si="127"/>
        <v>42</v>
      </c>
      <c r="AY51" s="101" t="str">
        <f t="shared" si="248"/>
        <v>KORD MR42!_00Z-GFS</v>
      </c>
      <c r="AZ51" s="58">
        <f ca="1">IFERROR(IF($C$12="C",RTD("ice.xl",,"*H",AY51,$C$5,"D",$K51,,,1),RTD("ice.xl",,"*H",AY51,$C$5,"D",$K51,,,1)*(9/5)+$C$14),"-")</f>
        <v>88.7</v>
      </c>
      <c r="BA51" s="101">
        <f t="shared" si="118"/>
        <v>43</v>
      </c>
      <c r="BB51" s="101" t="str">
        <f t="shared" si="249"/>
        <v>KORD MR43!_00Z-GFS</v>
      </c>
      <c r="BC51" s="58">
        <f ca="1">IFERROR(IF($C$12="C",RTD("ice.xl",,"*H",BB51,$C$5,"D",$K51,,,1),RTD("ice.xl",,"*H",BB51,$C$5,"D",$K51,,,1)*(9/5)+$C$14),"-")</f>
        <v>78.872</v>
      </c>
      <c r="BD51" s="101">
        <f t="shared" si="110"/>
        <v>44</v>
      </c>
      <c r="BE51" s="101" t="str">
        <f t="shared" si="250"/>
        <v>KORD MR44!_00Z-GFS</v>
      </c>
      <c r="BF51" s="58">
        <f ca="1">IFERROR(IF($C$12="C",RTD("ice.xl",,"*H",BE51,$C$5,"D",$K51,,,1),RTD("ice.xl",,"*H",BE51,$C$5,"D",$K51,,,1)*(9/5)+$C$14),"-")</f>
        <v>85.658000000000001</v>
      </c>
      <c r="BG51" s="101">
        <f t="shared" si="102"/>
        <v>45</v>
      </c>
      <c r="BH51" s="101" t="str">
        <f t="shared" si="251"/>
        <v>KORD MR45!_00Z-GFS</v>
      </c>
      <c r="BI51" s="105">
        <f ca="1">IFERROR(IF($C$12="C",RTD("ice.xl",,"*H",BH51,$C$5,"D",$K51,,,1),RTD("ice.xl",,"*H",BH51,$C$5,"D",$K51,,,1)*(9/5)+$C$14),"-")</f>
        <v>75.2</v>
      </c>
      <c r="BL51" s="53">
        <f t="shared" si="233"/>
        <v>30</v>
      </c>
      <c r="BM51" s="53" t="str">
        <f t="shared" si="252"/>
        <v>KORD MR30!_06Z-GFS</v>
      </c>
      <c r="BN51" s="109">
        <f ca="1">IFERROR(IF($C$12="C",RTD("ice.xl",,"*H",BM51,$C$5,"D",$K51,,,1),RTD("ice.xl",,"*H",BM51,$C$5,"D",$K51,,,1)*(9/5)+$C$14),"-")</f>
        <v>78.367999999999995</v>
      </c>
      <c r="BO51" s="110">
        <f t="shared" si="229"/>
        <v>31</v>
      </c>
      <c r="BP51" s="110" t="str">
        <f t="shared" si="253"/>
        <v>KORD MR31!_06Z-GFS</v>
      </c>
      <c r="BQ51" s="111">
        <f ca="1">IFERROR(IF($C$12="C",RTD("ice.xl",,"*H",BP51,$C$5,"D",$K51,,,1),RTD("ice.xl",,"*H",BP51,$C$5,"D",$K51,,,1)*(9/5)+$C$14),"-")</f>
        <v>79.807999999999993</v>
      </c>
      <c r="BR51" s="110">
        <f t="shared" si="222"/>
        <v>32</v>
      </c>
      <c r="BS51" s="110" t="str">
        <f t="shared" si="254"/>
        <v>KORD MR32!_06Z-GFS</v>
      </c>
      <c r="BT51" s="111">
        <f ca="1">IFERROR(IF($C$12="C",RTD("ice.xl",,"*H",BS51,$C$5,"D",$K51,,,1),RTD("ice.xl",,"*H",BS51,$C$5,"D",$K51,,,1)*(9/5)+$C$14),"-")</f>
        <v>80.456000000000003</v>
      </c>
      <c r="BU51" s="110">
        <f t="shared" si="210"/>
        <v>33</v>
      </c>
      <c r="BV51" s="110" t="str">
        <f t="shared" si="255"/>
        <v>KORD MR33!_06Z-GFS</v>
      </c>
      <c r="BW51" s="111">
        <f ca="1">IFERROR(IF($C$12="C",RTD("ice.xl",,"*H",BV51,$C$5,"D",$K51,,,1),RTD("ice.xl",,"*H",BV51,$C$5,"D",$K51,,,1)*(9/5)+$C$14),"-")</f>
        <v>79.951999999999998</v>
      </c>
      <c r="BX51" s="110">
        <f t="shared" si="201"/>
        <v>34</v>
      </c>
      <c r="BY51" s="110" t="str">
        <f t="shared" si="256"/>
        <v>KORD MR34!_06Z-GFS</v>
      </c>
      <c r="BZ51" s="111">
        <f ca="1">IFERROR(IF($C$12="C",RTD("ice.xl",,"*H",BY51,$C$5,"D",$K51,,,1),RTD("ice.xl",,"*H",BY51,$C$5,"D",$K51,,,1)*(9/5)+$C$14),"-")</f>
        <v>81.878</v>
      </c>
      <c r="CA51" s="110">
        <f t="shared" si="192"/>
        <v>35</v>
      </c>
      <c r="CB51" s="110" t="str">
        <f t="shared" si="257"/>
        <v>KORD MR35!_06Z-GFS</v>
      </c>
      <c r="CC51" s="111">
        <f ca="1">IFERROR(IF($C$12="C",RTD("ice.xl",,"*H",CB51,$C$5,"D",$K51,,,1),RTD("ice.xl",,"*H",CB51,$C$5,"D",$K51,,,1)*(9/5)+$C$14),"-")</f>
        <v>76.801999999999992</v>
      </c>
      <c r="CD51" s="110">
        <f t="shared" si="183"/>
        <v>36</v>
      </c>
      <c r="CE51" s="110" t="str">
        <f t="shared" si="258"/>
        <v>KORD MR36!_06Z-GFS</v>
      </c>
      <c r="CF51" s="111">
        <f ca="1">IFERROR(IF($C$12="C",RTD("ice.xl",,"*H",CE51,$C$5,"D",$K51,,,1),RTD("ice.xl",,"*H",CE51,$C$5,"D",$K51,,,1)*(9/5)+$C$14),"-")</f>
        <v>73.957999999999998</v>
      </c>
      <c r="CG51" s="110">
        <f t="shared" si="174"/>
        <v>37</v>
      </c>
      <c r="CH51" s="110" t="str">
        <f t="shared" si="259"/>
        <v>KORD MR37!_06Z-GFS</v>
      </c>
      <c r="CI51" s="111">
        <f ca="1">IFERROR(IF($C$12="C",RTD("ice.xl",,"*H",CH51,$C$5,"D",$K51,,,1),RTD("ice.xl",,"*H",CH51,$C$5,"D",$K51,,,1)*(9/5)+$C$14),"-")</f>
        <v>79.538000000000011</v>
      </c>
      <c r="CJ51" s="110">
        <f t="shared" si="165"/>
        <v>38</v>
      </c>
      <c r="CK51" s="110" t="str">
        <f t="shared" si="260"/>
        <v>KORD MR38!_06Z-GFS</v>
      </c>
      <c r="CL51" s="111">
        <f ca="1">IFERROR(IF($C$12="C",RTD("ice.xl",,"*H",CK51,$C$5,"D",$K51,,,1),RTD("ice.xl",,"*H",CK51,$C$5,"D",$K51,,,1)*(9/5)+$C$14),"-")</f>
        <v>72.031999999999996</v>
      </c>
      <c r="CM51" s="110">
        <f t="shared" si="156"/>
        <v>39</v>
      </c>
      <c r="CN51" s="110" t="str">
        <f t="shared" si="261"/>
        <v>KORD MR39!_06Z-GFS</v>
      </c>
      <c r="CO51" s="111">
        <f ca="1">IFERROR(IF($C$12="C",RTD("ice.xl",,"*H",CN51,$C$5,"D",$K51,,,1),RTD("ice.xl",,"*H",CN51,$C$5,"D",$K51,,,1)*(9/5)+$C$14),"-")</f>
        <v>84.307999999999993</v>
      </c>
      <c r="CP51" s="110">
        <f t="shared" si="147"/>
        <v>40</v>
      </c>
      <c r="CQ51" s="110" t="str">
        <f t="shared" si="262"/>
        <v>KORD MR40!_06Z-GFS</v>
      </c>
      <c r="CR51" s="111">
        <f ca="1">IFERROR(IF($C$12="C",RTD("ice.xl",,"*H",CQ51,$C$5,"D",$K51,,,1),RTD("ice.xl",,"*H",CQ51,$C$5,"D",$K51,,,1)*(9/5)+$C$14),"-")</f>
        <v>87.475999999999999</v>
      </c>
      <c r="CS51" s="110">
        <f t="shared" si="138"/>
        <v>41</v>
      </c>
      <c r="CT51" s="110" t="str">
        <f t="shared" si="263"/>
        <v>KORD MR41!_06Z-GFS</v>
      </c>
      <c r="CU51" s="111">
        <f ca="1">IFERROR(IF($C$12="C",RTD("ice.xl",,"*H",CT51,$C$5,"D",$K51,,,1),RTD("ice.xl",,"*H",CT51,$C$5,"D",$K51,,,1)*(9/5)+$C$14),"-")</f>
        <v>90.013999999999996</v>
      </c>
      <c r="CV51" s="110">
        <f t="shared" si="129"/>
        <v>42</v>
      </c>
      <c r="CW51" s="110" t="str">
        <f t="shared" si="264"/>
        <v>KORD MR42!_06Z-GFS</v>
      </c>
      <c r="CX51" s="111">
        <f ca="1">IFERROR(IF($C$12="C",RTD("ice.xl",,"*H",CW51,$C$5,"D",$K51,,,1),RTD("ice.xl",,"*H",CW51,$C$5,"D",$K51,,,1)*(9/5)+$C$14),"-")</f>
        <v>82.831999999999994</v>
      </c>
      <c r="CY51" s="110">
        <f t="shared" si="120"/>
        <v>43</v>
      </c>
      <c r="CZ51" s="110" t="str">
        <f t="shared" si="265"/>
        <v>KORD MR43!_06Z-GFS</v>
      </c>
      <c r="DA51" s="111">
        <f ca="1">IFERROR(IF($C$12="C",RTD("ice.xl",,"*H",CZ51,$C$5,"D",$K51,,,1),RTD("ice.xl",,"*H",CZ51,$C$5,"D",$K51,,,1)*(9/5)+$C$14),"-")</f>
        <v>87.259999999999991</v>
      </c>
      <c r="DB51" s="110">
        <f t="shared" si="112"/>
        <v>44</v>
      </c>
      <c r="DC51" s="110" t="str">
        <f t="shared" si="266"/>
        <v>KORD MR44!_06Z-GFS</v>
      </c>
      <c r="DD51" s="111">
        <f ca="1">IFERROR(IF($C$12="C",RTD("ice.xl",,"*H",DC51,$C$5,"D",$K51,,,1),RTD("ice.xl",,"*H",DC51,$C$5,"D",$K51,,,1)*(9/5)+$C$14),"-")</f>
        <v>84.596000000000004</v>
      </c>
      <c r="DE51" s="110">
        <f t="shared" si="104"/>
        <v>45</v>
      </c>
      <c r="DF51" s="110" t="str">
        <f t="shared" si="267"/>
        <v>KORD MR45!_06Z-GFS</v>
      </c>
      <c r="DG51" s="112">
        <f ca="1">IFERROR(IF($C$12="C",RTD("ice.xl",,"*H",DF51,$C$5,"D",$K51,,,1),RTD("ice.xl",,"*H",DF51,$C$5,"D",$K51,,,1)*(9/5)+$C$14),"-")</f>
        <v>75.668000000000006</v>
      </c>
      <c r="DJ51" s="53">
        <f t="shared" si="234"/>
        <v>30</v>
      </c>
      <c r="DK51" s="53" t="str">
        <f t="shared" si="268"/>
        <v>KORD MR30!_12Z-GFS</v>
      </c>
      <c r="DL51" s="109">
        <f ca="1">IFERROR(IF($C$12="C",RTD("ice.xl",,"*H",DK51,$C$5,"D",$K51,,,1),RTD("ice.xl",,"*H",DK51,$C$5,"D",$K51,,,1)*(9/5)+$C$14),"-")</f>
        <v>78.926000000000002</v>
      </c>
      <c r="DM51" s="110">
        <f t="shared" si="230"/>
        <v>31</v>
      </c>
      <c r="DN51" s="110" t="str">
        <f t="shared" si="269"/>
        <v>KORD MR31!_12Z-GFS</v>
      </c>
      <c r="DO51" s="111">
        <f ca="1">IFERROR(IF($C$12="C",RTD("ice.xl",,"*H",DN51,$C$5,"D",$K51,,,1),RTD("ice.xl",,"*H",DN51,$C$5,"D",$K51,,,1)*(9/5)+$C$14),"-")</f>
        <v>79.771999999999991</v>
      </c>
      <c r="DP51" s="110">
        <f t="shared" si="224"/>
        <v>32</v>
      </c>
      <c r="DQ51" s="110" t="str">
        <f t="shared" si="270"/>
        <v>KORD MR32!_12Z-GFS</v>
      </c>
      <c r="DR51" s="111">
        <f ca="1">IFERROR(IF($C$12="C",RTD("ice.xl",,"*H",DQ51,$C$5,"D",$K51,,,1),RTD("ice.xl",,"*H",DQ51,$C$5,"D",$K51,,,1)*(9/5)+$C$14),"-")</f>
        <v>79.825999999999993</v>
      </c>
      <c r="DS51" s="110">
        <f t="shared" si="212"/>
        <v>33</v>
      </c>
      <c r="DT51" s="110" t="str">
        <f t="shared" si="271"/>
        <v>KORD MR33!_12Z-GFS</v>
      </c>
      <c r="DU51" s="111">
        <f ca="1">IFERROR(IF($C$12="C",RTD("ice.xl",,"*H",DT51,$C$5,"D",$K51,,,1),RTD("ice.xl",,"*H",DT51,$C$5,"D",$K51,,,1)*(9/5)+$C$14),"-")</f>
        <v>80.456000000000003</v>
      </c>
      <c r="DV51" s="110">
        <f t="shared" si="203"/>
        <v>34</v>
      </c>
      <c r="DW51" s="110" t="str">
        <f t="shared" si="272"/>
        <v>KORD MR34!_12Z-GFS</v>
      </c>
      <c r="DX51" s="111">
        <f ca="1">IFERROR(IF($C$12="C",RTD("ice.xl",,"*H",DW51,$C$5,"D",$K51,,,1),RTD("ice.xl",,"*H",DW51,$C$5,"D",$K51,,,1)*(9/5)+$C$14),"-")</f>
        <v>83.12</v>
      </c>
      <c r="DY51" s="110">
        <f t="shared" si="194"/>
        <v>35</v>
      </c>
      <c r="DZ51" s="110" t="str">
        <f t="shared" si="273"/>
        <v>KORD MR35!_12Z-GFS</v>
      </c>
      <c r="EA51" s="111">
        <f ca="1">IFERROR(IF($C$12="C",RTD("ice.xl",,"*H",DZ51,$C$5,"D",$K51,,,1),RTD("ice.xl",,"*H",DZ51,$C$5,"D",$K51,,,1)*(9/5)+$C$14),"-")</f>
        <v>81.463999999999999</v>
      </c>
      <c r="EB51" s="110">
        <f t="shared" si="185"/>
        <v>36</v>
      </c>
      <c r="EC51" s="110" t="str">
        <f t="shared" si="274"/>
        <v>KORD MR36!_12Z-GFS</v>
      </c>
      <c r="ED51" s="111">
        <f ca="1">IFERROR(IF($C$12="C",RTD("ice.xl",,"*H",EC51,$C$5,"D",$K51,,,1),RTD("ice.xl",,"*H",EC51,$C$5,"D",$K51,,,1)*(9/5)+$C$14),"-")</f>
        <v>78.872</v>
      </c>
      <c r="EE51" s="110">
        <f t="shared" si="176"/>
        <v>37</v>
      </c>
      <c r="EF51" s="110" t="str">
        <f t="shared" si="275"/>
        <v>KORD MR37!_12Z-GFS</v>
      </c>
      <c r="EG51" s="111">
        <f ca="1">IFERROR(IF($C$12="C",RTD("ice.xl",,"*H",EF51,$C$5,"D",$K51,,,1),RTD("ice.xl",,"*H",EF51,$C$5,"D",$K51,,,1)*(9/5)+$C$14),"-")</f>
        <v>78.566000000000003</v>
      </c>
      <c r="EH51" s="110">
        <f t="shared" si="167"/>
        <v>38</v>
      </c>
      <c r="EI51" s="110" t="str">
        <f t="shared" si="276"/>
        <v>KORD MR38!_12Z-GFS</v>
      </c>
      <c r="EJ51" s="111">
        <f ca="1">IFERROR(IF($C$12="C",RTD("ice.xl",,"*H",EI51,$C$5,"D",$K51,,,1),RTD("ice.xl",,"*H",EI51,$C$5,"D",$K51,,,1)*(9/5)+$C$14),"-")</f>
        <v>79.915999999999997</v>
      </c>
      <c r="EK51" s="110">
        <f t="shared" si="158"/>
        <v>39</v>
      </c>
      <c r="EL51" s="110" t="str">
        <f t="shared" si="277"/>
        <v>KORD MR39!_12Z-GFS</v>
      </c>
      <c r="EM51" s="111">
        <f ca="1">IFERROR(IF($C$12="C",RTD("ice.xl",,"*H",EL51,$C$5,"D",$K51,,,1),RTD("ice.xl",,"*H",EL51,$C$5,"D",$K51,,,1)*(9/5)+$C$14),"-")</f>
        <v>81.319999999999993</v>
      </c>
      <c r="EN51" s="110">
        <f t="shared" si="149"/>
        <v>40</v>
      </c>
      <c r="EO51" s="110" t="str">
        <f t="shared" si="278"/>
        <v>KORD MR40!_12Z-GFS</v>
      </c>
      <c r="EP51" s="111">
        <f ca="1">IFERROR(IF($C$12="C",RTD("ice.xl",,"*H",EO51,$C$5,"D",$K51,,,1),RTD("ice.xl",,"*H",EO51,$C$5,"D",$K51,,,1)*(9/5)+$C$14),"-")</f>
        <v>83.894000000000005</v>
      </c>
      <c r="EQ51" s="110">
        <f t="shared" si="140"/>
        <v>41</v>
      </c>
      <c r="ER51" s="110" t="str">
        <f t="shared" si="279"/>
        <v>KORD MR41!_12Z-GFS</v>
      </c>
      <c r="ES51" s="111">
        <f ca="1">IFERROR(IF($C$12="C",RTD("ice.xl",,"*H",ER51,$C$5,"D",$K51,,,1),RTD("ice.xl",,"*H",ER51,$C$5,"D",$K51,,,1)*(9/5)+$C$14),"-")</f>
        <v>78.98</v>
      </c>
      <c r="ET51" s="110">
        <f t="shared" si="131"/>
        <v>42</v>
      </c>
      <c r="EU51" s="110" t="str">
        <f t="shared" si="280"/>
        <v>KORD MR42!_12Z-GFS</v>
      </c>
      <c r="EV51" s="111">
        <f ca="1">IFERROR(IF($C$12="C",RTD("ice.xl",,"*H",EU51,$C$5,"D",$K51,,,1),RTD("ice.xl",,"*H",EU51,$C$5,"D",$K51,,,1)*(9/5)+$C$14),"-")</f>
        <v>90.104000000000013</v>
      </c>
      <c r="EW51" s="110">
        <f t="shared" si="122"/>
        <v>43</v>
      </c>
      <c r="EX51" s="110" t="str">
        <f t="shared" si="281"/>
        <v>KORD MR43!_12Z-GFS</v>
      </c>
      <c r="EY51" s="111">
        <f ca="1">IFERROR(IF($C$12="C",RTD("ice.xl",,"*H",EX51,$C$5,"D",$K51,,,1),RTD("ice.xl",,"*H",EX51,$C$5,"D",$K51,,,1)*(9/5)+$C$14),"-")</f>
        <v>70.988</v>
      </c>
      <c r="EZ51" s="110">
        <f t="shared" si="114"/>
        <v>44</v>
      </c>
      <c r="FA51" s="110" t="str">
        <f t="shared" si="282"/>
        <v>KORD MR44!_12Z-GFS</v>
      </c>
      <c r="FB51" s="111">
        <f ca="1">IFERROR(IF($C$12="C",RTD("ice.xl",,"*H",FA51,$C$5,"D",$K51,,,1),RTD("ice.xl",,"*H",FA51,$C$5,"D",$K51,,,1)*(9/5)+$C$14),"-")</f>
        <v>84.668000000000006</v>
      </c>
      <c r="FC51" s="110">
        <f t="shared" si="106"/>
        <v>45</v>
      </c>
      <c r="FD51" s="110" t="str">
        <f t="shared" si="283"/>
        <v>KORD MR45!_12Z-GFS</v>
      </c>
      <c r="FE51" s="112">
        <f ca="1">IFERROR(IF($C$12="C",RTD("ice.xl",,"*H",FD51,$C$5,"D",$K51,,,1),RTD("ice.xl",,"*H",FD51,$C$5,"D",$K51,,,1)*(9/5)+$C$14),"-")</f>
        <v>78.295999999999992</v>
      </c>
      <c r="FH51" s="53">
        <f t="shared" si="235"/>
        <v>30</v>
      </c>
      <c r="FI51" s="53" t="str">
        <f t="shared" si="284"/>
        <v>KORD MR30!_18Z-GFS</v>
      </c>
      <c r="FJ51" s="109">
        <f ca="1">IFERROR(IF($C$12="C",RTD("ice.xl",,"*H",FI51,$C$5,"D",$K51,,,1),RTD("ice.xl",,"*H",FI51,$C$5,"D",$K51,,,1)*(9/5)+$C$14),"-")</f>
        <v>78.403999999999996</v>
      </c>
      <c r="FK51" s="110">
        <f t="shared" si="231"/>
        <v>31</v>
      </c>
      <c r="FL51" s="110" t="str">
        <f t="shared" si="285"/>
        <v>KORD MR31!_18Z-GFS</v>
      </c>
      <c r="FM51" s="111">
        <f ca="1">IFERROR(IF($C$12="C",RTD("ice.xl",,"*H",FL51,$C$5,"D",$K51,,,1),RTD("ice.xl",,"*H",FL51,$C$5,"D",$K51,,,1)*(9/5)+$C$14),"-")</f>
        <v>80.384</v>
      </c>
      <c r="FN51" s="110">
        <f t="shared" si="226"/>
        <v>32</v>
      </c>
      <c r="FO51" s="110" t="str">
        <f t="shared" si="286"/>
        <v>KORD MR32!_18Z-GFS</v>
      </c>
      <c r="FP51" s="111">
        <f ca="1">IFERROR(IF($C$12="C",RTD("ice.xl",,"*H",FO51,$C$5,"D",$K51,,,1),RTD("ice.xl",,"*H",FO51,$C$5,"D",$K51,,,1)*(9/5)+$C$14),"-")</f>
        <v>79.484000000000009</v>
      </c>
      <c r="FQ51" s="110">
        <f t="shared" si="214"/>
        <v>33</v>
      </c>
      <c r="FR51" s="110" t="str">
        <f t="shared" si="287"/>
        <v>KORD MR33!_18Z-GFS</v>
      </c>
      <c r="FS51" s="111">
        <f ca="1">IFERROR(IF($C$12="C",RTD("ice.xl",,"*H",FR51,$C$5,"D",$K51,,,1),RTD("ice.xl",,"*H",FR51,$C$5,"D",$K51,,,1)*(9/5)+$C$14),"-")</f>
        <v>80.078000000000003</v>
      </c>
      <c r="FT51" s="110">
        <f t="shared" si="205"/>
        <v>34</v>
      </c>
      <c r="FU51" s="110" t="str">
        <f t="shared" si="288"/>
        <v>KORD MR34!_18Z-GFS</v>
      </c>
      <c r="FV51" s="111">
        <f ca="1">IFERROR(IF($C$12="C",RTD("ice.xl",,"*H",FU51,$C$5,"D",$K51,,,1),RTD("ice.xl",,"*H",FU51,$C$5,"D",$K51,,,1)*(9/5)+$C$14),"-")</f>
        <v>81.823999999999998</v>
      </c>
      <c r="FW51" s="110">
        <f t="shared" si="196"/>
        <v>35</v>
      </c>
      <c r="FX51" s="110" t="str">
        <f t="shared" si="289"/>
        <v>KORD MR35!_18Z-GFS</v>
      </c>
      <c r="FY51" s="111">
        <f ca="1">IFERROR(IF($C$12="C",RTD("ice.xl",,"*H",FX51,$C$5,"D",$K51,,,1),RTD("ice.xl",,"*H",FX51,$C$5,"D",$K51,,,1)*(9/5)+$C$14),"-")</f>
        <v>75.415999999999997</v>
      </c>
      <c r="FZ51" s="110">
        <f t="shared" si="187"/>
        <v>36</v>
      </c>
      <c r="GA51" s="110" t="str">
        <f t="shared" si="290"/>
        <v>KORD MR36!_18Z-GFS</v>
      </c>
      <c r="GB51" s="111">
        <f ca="1">IFERROR(IF($C$12="C",RTD("ice.xl",,"*H",GA51,$C$5,"D",$K51,,,1),RTD("ice.xl",,"*H",GA51,$C$5,"D",$K51,,,1)*(9/5)+$C$14),"-")</f>
        <v>83.66</v>
      </c>
      <c r="GC51" s="110">
        <f t="shared" si="178"/>
        <v>37</v>
      </c>
      <c r="GD51" s="110" t="str">
        <f t="shared" si="291"/>
        <v>KORD MR37!_18Z-GFS</v>
      </c>
      <c r="GE51" s="111">
        <f ca="1">IFERROR(IF($C$12="C",RTD("ice.xl",,"*H",GD51,$C$5,"D",$K51,,,1),RTD("ice.xl",,"*H",GD51,$C$5,"D",$K51,,,1)*(9/5)+$C$14),"-")</f>
        <v>81.24799999999999</v>
      </c>
      <c r="GF51" s="110">
        <f t="shared" si="169"/>
        <v>38</v>
      </c>
      <c r="GG51" s="110" t="str">
        <f t="shared" si="292"/>
        <v>KORD MR38!_18Z-GFS</v>
      </c>
      <c r="GH51" s="111">
        <f ca="1">IFERROR(IF($C$12="C",RTD("ice.xl",,"*H",GG51,$C$5,"D",$K51,,,1),RTD("ice.xl",,"*H",GG51,$C$5,"D",$K51,,,1)*(9/5)+$C$14),"-")</f>
        <v>75.596000000000004</v>
      </c>
      <c r="GI51" s="110">
        <f t="shared" si="160"/>
        <v>39</v>
      </c>
      <c r="GJ51" s="110" t="str">
        <f t="shared" si="293"/>
        <v>KORD MR39!_18Z-GFS</v>
      </c>
      <c r="GK51" s="111">
        <f ca="1">IFERROR(IF($C$12="C",RTD("ice.xl",,"*H",GJ51,$C$5,"D",$K51,,,1),RTD("ice.xl",,"*H",GJ51,$C$5,"D",$K51,,,1)*(9/5)+$C$14),"-")</f>
        <v>77.468000000000004</v>
      </c>
      <c r="GL51" s="110">
        <f t="shared" si="151"/>
        <v>40</v>
      </c>
      <c r="GM51" s="110" t="str">
        <f t="shared" si="294"/>
        <v>KORD MR40!_18Z-GFS</v>
      </c>
      <c r="GN51" s="111">
        <f ca="1">IFERROR(IF($C$12="C",RTD("ice.xl",,"*H",GM51,$C$5,"D",$K51,,,1),RTD("ice.xl",,"*H",GM51,$C$5,"D",$K51,,,1)*(9/5)+$C$14),"-")</f>
        <v>75.704000000000008</v>
      </c>
      <c r="GO51" s="110">
        <f t="shared" si="142"/>
        <v>41</v>
      </c>
      <c r="GP51" s="110" t="str">
        <f t="shared" si="295"/>
        <v>KORD MR41!_18Z-GFS</v>
      </c>
      <c r="GQ51" s="111">
        <f ca="1">IFERROR(IF($C$12="C",RTD("ice.xl",,"*H",GP51,$C$5,"D",$K51,,,1),RTD("ice.xl",,"*H",GP51,$C$5,"D",$K51,,,1)*(9/5)+$C$14),"-")</f>
        <v>90.212000000000018</v>
      </c>
      <c r="GR51" s="110">
        <f t="shared" si="133"/>
        <v>42</v>
      </c>
      <c r="GS51" s="110" t="str">
        <f t="shared" si="296"/>
        <v>KORD MR42!_18Z-GFS</v>
      </c>
      <c r="GT51" s="111">
        <f ca="1">IFERROR(IF($C$12="C",RTD("ice.xl",,"*H",GS51,$C$5,"D",$K51,,,1),RTD("ice.xl",,"*H",GS51,$C$5,"D",$K51,,,1)*(9/5)+$C$14),"-")</f>
        <v>87.781999999999996</v>
      </c>
      <c r="GU51" s="110">
        <f t="shared" si="124"/>
        <v>43</v>
      </c>
      <c r="GV51" s="110" t="str">
        <f t="shared" si="297"/>
        <v>KORD MR43!_18Z-GFS</v>
      </c>
      <c r="GW51" s="111">
        <f ca="1">IFERROR(IF($C$12="C",RTD("ice.xl",,"*H",GV51,$C$5,"D",$K51,,,1),RTD("ice.xl",,"*H",GV51,$C$5,"D",$K51,,,1)*(9/5)+$C$14),"-")</f>
        <v>82.688000000000002</v>
      </c>
      <c r="GX51" s="110">
        <f t="shared" si="116"/>
        <v>44</v>
      </c>
      <c r="GY51" s="110" t="str">
        <f t="shared" si="298"/>
        <v>KORD MR44!_18Z-GFS</v>
      </c>
      <c r="GZ51" s="111">
        <f ca="1">IFERROR(IF($C$12="C",RTD("ice.xl",,"*H",GY51,$C$5,"D",$K51,,,1),RTD("ice.xl",,"*H",GY51,$C$5,"D",$K51,,,1)*(9/5)+$C$14),"-")</f>
        <v>76.531999999999996</v>
      </c>
      <c r="HA51" s="110">
        <f t="shared" si="108"/>
        <v>45</v>
      </c>
      <c r="HB51" s="110" t="str">
        <f t="shared" si="299"/>
        <v>KORD MR45!_18Z-GFS</v>
      </c>
      <c r="HC51" s="112">
        <f ca="1">IFERROR(IF($C$12="C",RTD("ice.xl",,"*H",HB51,$C$5,"D",$K51,,,1),RTD("ice.xl",,"*H",HB51,$C$5,"D",$K51,,,1)*(9/5)+$C$14),"-")</f>
        <v>76.028000000000006</v>
      </c>
    </row>
    <row r="52" spans="5:211" x14ac:dyDescent="0.35">
      <c r="E52"/>
      <c r="F52"/>
      <c r="G52"/>
      <c r="K52"/>
      <c r="L52"/>
      <c r="N52"/>
      <c r="O52" s="18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</row>
    <row r="53" spans="5:211" x14ac:dyDescent="0.35">
      <c r="E53"/>
      <c r="F53"/>
      <c r="G53"/>
      <c r="K53"/>
      <c r="L53"/>
      <c r="M53"/>
      <c r="N53"/>
      <c r="O53" s="18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</row>
    <row r="54" spans="5:211" x14ac:dyDescent="0.35">
      <c r="E54"/>
      <c r="F54"/>
      <c r="G54"/>
      <c r="K54"/>
      <c r="L54"/>
      <c r="M54"/>
      <c r="N54"/>
      <c r="O54" s="18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</row>
    <row r="55" spans="5:211" ht="15" thickBot="1" x14ac:dyDescent="0.4">
      <c r="E55"/>
      <c r="F55"/>
      <c r="G55"/>
      <c r="K55"/>
      <c r="L55"/>
      <c r="N55"/>
      <c r="O55" s="18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</row>
    <row r="56" spans="5:211" ht="31.5" thickBot="1" x14ac:dyDescent="0.4">
      <c r="E56"/>
      <c r="F56"/>
      <c r="G56"/>
      <c r="K56" s="436" t="s">
        <v>3231</v>
      </c>
      <c r="L56" s="437"/>
      <c r="N56" s="439" t="s">
        <v>3201</v>
      </c>
      <c r="O56" s="439"/>
      <c r="P56" s="439"/>
      <c r="Q56" s="439"/>
      <c r="R56" s="439"/>
      <c r="S56" s="439"/>
      <c r="T56" s="439"/>
      <c r="U56" s="439"/>
      <c r="V56" s="439"/>
      <c r="W56" s="439"/>
      <c r="X56" s="439"/>
      <c r="Y56" s="439"/>
      <c r="Z56" s="439"/>
      <c r="AA56" s="439"/>
      <c r="AB56" s="439"/>
      <c r="AC56" s="439"/>
      <c r="AD56" s="439"/>
      <c r="AE56" s="439"/>
      <c r="AF56" s="439"/>
      <c r="AG56" s="439"/>
      <c r="AH56" s="439"/>
      <c r="AI56" s="439"/>
      <c r="AJ56" s="439"/>
      <c r="AK56" s="439"/>
      <c r="AL56" s="439"/>
      <c r="AM56" s="439"/>
      <c r="AN56" s="439"/>
      <c r="AO56" s="439"/>
      <c r="AP56" s="439"/>
      <c r="AQ56" s="439"/>
      <c r="AR56" s="439"/>
      <c r="AS56" s="439"/>
      <c r="AT56" s="439"/>
      <c r="AU56" s="439"/>
      <c r="AV56" s="439"/>
      <c r="AW56" s="439"/>
      <c r="AX56" s="439"/>
      <c r="AY56" s="439"/>
      <c r="AZ56" s="439"/>
      <c r="BA56" s="439"/>
      <c r="BB56" s="439"/>
      <c r="BC56" s="439"/>
      <c r="BD56" s="439"/>
      <c r="BE56" s="439"/>
      <c r="BF56" s="439"/>
      <c r="BG56" s="439"/>
      <c r="BH56" s="439"/>
      <c r="BI56" s="439"/>
      <c r="BL56" s="439" t="s">
        <v>3236</v>
      </c>
      <c r="BM56" s="439"/>
      <c r="BN56" s="439"/>
      <c r="BO56" s="439"/>
      <c r="BP56" s="439"/>
      <c r="BQ56" s="439"/>
      <c r="BR56" s="439"/>
      <c r="BS56" s="439"/>
      <c r="BT56" s="439"/>
      <c r="BU56" s="439"/>
      <c r="BV56" s="439"/>
      <c r="BW56" s="439"/>
      <c r="BX56" s="439"/>
      <c r="BY56" s="439"/>
      <c r="BZ56" s="439"/>
      <c r="CA56" s="439"/>
      <c r="CB56" s="439"/>
      <c r="CC56" s="439"/>
      <c r="CD56" s="439"/>
      <c r="CE56" s="439"/>
      <c r="CF56" s="439"/>
      <c r="CG56" s="439"/>
      <c r="CH56" s="439"/>
      <c r="CI56" s="439"/>
      <c r="CJ56" s="439"/>
      <c r="CK56" s="439"/>
      <c r="CL56" s="439"/>
      <c r="CM56" s="439"/>
      <c r="CN56" s="439"/>
      <c r="CO56" s="439"/>
      <c r="CP56" s="439"/>
      <c r="CQ56" s="439"/>
      <c r="CR56" s="439"/>
      <c r="CS56" s="439"/>
      <c r="CT56" s="439"/>
      <c r="CU56" s="439"/>
      <c r="CV56" s="439"/>
      <c r="CW56" s="439"/>
      <c r="CX56" s="439"/>
      <c r="CY56" s="439"/>
      <c r="CZ56" s="439"/>
      <c r="DA56" s="439"/>
      <c r="DB56" s="439"/>
      <c r="DC56" s="439"/>
      <c r="DD56" s="439"/>
      <c r="DE56" s="439"/>
      <c r="DF56" s="439"/>
      <c r="DG56" s="439"/>
      <c r="DJ56" s="439" t="s">
        <v>3237</v>
      </c>
      <c r="DK56" s="439"/>
      <c r="DL56" s="439"/>
      <c r="DM56" s="439"/>
      <c r="DN56" s="439"/>
      <c r="DO56" s="439"/>
      <c r="DP56" s="439"/>
      <c r="DQ56" s="439"/>
      <c r="DR56" s="439"/>
      <c r="DS56" s="439"/>
      <c r="DT56" s="439"/>
      <c r="DU56" s="439"/>
      <c r="DV56" s="439"/>
      <c r="DW56" s="439"/>
      <c r="DX56" s="439"/>
      <c r="DY56" s="439"/>
      <c r="DZ56" s="439"/>
      <c r="EA56" s="439"/>
      <c r="EB56" s="439"/>
      <c r="EC56" s="439"/>
      <c r="ED56" s="439"/>
      <c r="EE56" s="439"/>
      <c r="EF56" s="439"/>
      <c r="EG56" s="439"/>
      <c r="EH56" s="439"/>
      <c r="EI56" s="439"/>
      <c r="EJ56" s="439"/>
      <c r="EK56" s="439"/>
      <c r="EL56" s="439"/>
      <c r="EM56" s="439"/>
      <c r="EN56" s="439"/>
      <c r="EO56" s="439"/>
      <c r="EP56" s="439"/>
      <c r="EQ56" s="439"/>
      <c r="ER56" s="439"/>
      <c r="ES56" s="439"/>
      <c r="ET56" s="439"/>
      <c r="EU56" s="439"/>
      <c r="EV56" s="439"/>
      <c r="EW56" s="439"/>
      <c r="EX56" s="439"/>
      <c r="EY56" s="439"/>
      <c r="EZ56" s="439"/>
      <c r="FA56" s="439"/>
      <c r="FB56" s="439"/>
      <c r="FC56" s="439"/>
      <c r="FD56" s="439"/>
      <c r="FE56" s="439"/>
      <c r="FH56" s="439" t="s">
        <v>3238</v>
      </c>
      <c r="FI56" s="439"/>
      <c r="FJ56" s="439"/>
      <c r="FK56" s="439"/>
      <c r="FL56" s="439"/>
      <c r="FM56" s="439"/>
      <c r="FN56" s="439"/>
      <c r="FO56" s="439"/>
      <c r="FP56" s="439"/>
      <c r="FQ56" s="439"/>
      <c r="FR56" s="439"/>
      <c r="FS56" s="439"/>
      <c r="FT56" s="439"/>
      <c r="FU56" s="439"/>
      <c r="FV56" s="439"/>
      <c r="FW56" s="439"/>
      <c r="FX56" s="439"/>
      <c r="FY56" s="439"/>
      <c r="FZ56" s="439"/>
      <c r="GA56" s="439"/>
      <c r="GB56" s="439"/>
      <c r="GC56" s="439"/>
      <c r="GD56" s="439"/>
      <c r="GE56" s="439"/>
      <c r="GF56" s="439"/>
      <c r="GG56" s="439"/>
      <c r="GH56" s="439"/>
      <c r="GI56" s="439"/>
      <c r="GJ56" s="439"/>
      <c r="GK56" s="439"/>
      <c r="GL56" s="439"/>
      <c r="GM56" s="439"/>
      <c r="GN56" s="439"/>
      <c r="GO56" s="439"/>
      <c r="GP56" s="439"/>
      <c r="GQ56" s="439"/>
      <c r="GR56" s="439"/>
      <c r="GS56" s="439"/>
      <c r="GT56" s="439"/>
      <c r="GU56" s="439"/>
      <c r="GV56" s="439"/>
      <c r="GW56" s="439"/>
      <c r="GX56" s="439"/>
      <c r="GY56" s="439"/>
      <c r="GZ56" s="439"/>
      <c r="HA56" s="439"/>
      <c r="HB56" s="439"/>
      <c r="HC56" s="439"/>
    </row>
    <row r="57" spans="5:211" x14ac:dyDescent="0.35">
      <c r="E57"/>
      <c r="F57"/>
      <c r="G57"/>
      <c r="K57" s="31"/>
      <c r="L57" s="48"/>
      <c r="N57" s="51" t="s">
        <v>3197</v>
      </c>
      <c r="O57" s="51"/>
      <c r="P57" s="32" t="s">
        <v>3213</v>
      </c>
      <c r="Q57" s="51"/>
      <c r="R57" s="51"/>
      <c r="S57" s="32" t="s">
        <v>3214</v>
      </c>
      <c r="T57" s="51"/>
      <c r="U57" s="51"/>
      <c r="V57" s="32" t="s">
        <v>3215</v>
      </c>
      <c r="W57" s="51"/>
      <c r="X57" s="51"/>
      <c r="Y57" s="32" t="s">
        <v>3216</v>
      </c>
      <c r="Z57" s="51"/>
      <c r="AA57" s="51"/>
      <c r="AB57" s="32" t="s">
        <v>3217</v>
      </c>
      <c r="AC57" s="51"/>
      <c r="AD57" s="51"/>
      <c r="AE57" s="32" t="s">
        <v>3218</v>
      </c>
      <c r="AF57" s="51"/>
      <c r="AG57" s="51"/>
      <c r="AH57" s="32" t="s">
        <v>3219</v>
      </c>
      <c r="AI57" s="51"/>
      <c r="AJ57" s="51"/>
      <c r="AK57" s="32" t="s">
        <v>3220</v>
      </c>
      <c r="AL57" s="51"/>
      <c r="AM57" s="51"/>
      <c r="AN57" s="32" t="s">
        <v>3221</v>
      </c>
      <c r="AO57" s="51"/>
      <c r="AP57" s="51"/>
      <c r="AQ57" s="32" t="s">
        <v>3222</v>
      </c>
      <c r="AR57" s="51"/>
      <c r="AS57" s="51"/>
      <c r="AT57" s="32" t="s">
        <v>3223</v>
      </c>
      <c r="AU57" s="51"/>
      <c r="AV57" s="51"/>
      <c r="AW57" s="32" t="s">
        <v>3224</v>
      </c>
      <c r="AX57" s="51"/>
      <c r="AY57" s="51"/>
      <c r="AZ57" s="32" t="s">
        <v>3225</v>
      </c>
      <c r="BA57" s="51"/>
      <c r="BB57" s="51"/>
      <c r="BC57" s="32" t="s">
        <v>3226</v>
      </c>
      <c r="BD57" s="51"/>
      <c r="BE57" s="51"/>
      <c r="BF57" s="32" t="s">
        <v>3227</v>
      </c>
      <c r="BG57" s="51"/>
      <c r="BH57" s="51"/>
      <c r="BI57" s="33" t="s">
        <v>3228</v>
      </c>
      <c r="BJ57" s="19"/>
      <c r="BK57" s="19"/>
      <c r="BL57" s="51" t="s">
        <v>3198</v>
      </c>
      <c r="BM57" s="51"/>
      <c r="BN57" s="32" t="s">
        <v>3213</v>
      </c>
      <c r="BO57" s="51"/>
      <c r="BP57" s="51"/>
      <c r="BQ57" s="32" t="s">
        <v>3214</v>
      </c>
      <c r="BR57" s="51"/>
      <c r="BS57" s="51"/>
      <c r="BT57" s="32" t="s">
        <v>3215</v>
      </c>
      <c r="BU57" s="51"/>
      <c r="BV57" s="51"/>
      <c r="BW57" s="32" t="s">
        <v>3216</v>
      </c>
      <c r="BX57" s="51"/>
      <c r="BY57" s="51"/>
      <c r="BZ57" s="32" t="s">
        <v>3217</v>
      </c>
      <c r="CA57" s="51"/>
      <c r="CB57" s="51"/>
      <c r="CC57" s="32" t="s">
        <v>3218</v>
      </c>
      <c r="CD57" s="51"/>
      <c r="CE57" s="51"/>
      <c r="CF57" s="32" t="s">
        <v>3219</v>
      </c>
      <c r="CG57" s="51"/>
      <c r="CH57" s="51"/>
      <c r="CI57" s="32" t="s">
        <v>3220</v>
      </c>
      <c r="CJ57" s="51"/>
      <c r="CK57" s="51"/>
      <c r="CL57" s="32" t="s">
        <v>3221</v>
      </c>
      <c r="CM57" s="51"/>
      <c r="CN57" s="51"/>
      <c r="CO57" s="32" t="s">
        <v>3222</v>
      </c>
      <c r="CP57" s="51"/>
      <c r="CQ57" s="51"/>
      <c r="CR57" s="32" t="s">
        <v>3223</v>
      </c>
      <c r="CS57" s="51"/>
      <c r="CT57" s="51"/>
      <c r="CU57" s="32" t="s">
        <v>3224</v>
      </c>
      <c r="CV57" s="51"/>
      <c r="CW57" s="51"/>
      <c r="CX57" s="32" t="s">
        <v>3225</v>
      </c>
      <c r="CY57" s="51"/>
      <c r="CZ57" s="51"/>
      <c r="DA57" s="32" t="s">
        <v>3226</v>
      </c>
      <c r="DB57" s="51"/>
      <c r="DC57" s="51"/>
      <c r="DD57" s="32" t="s">
        <v>3227</v>
      </c>
      <c r="DE57" s="51"/>
      <c r="DF57" s="51"/>
      <c r="DG57" s="33" t="s">
        <v>3228</v>
      </c>
      <c r="DH57" s="19"/>
      <c r="DI57" s="19"/>
      <c r="DJ57" s="51" t="s">
        <v>3199</v>
      </c>
      <c r="DK57" s="51"/>
      <c r="DL57" s="32" t="s">
        <v>3213</v>
      </c>
      <c r="DM57" s="51"/>
      <c r="DN57" s="51"/>
      <c r="DO57" s="32" t="s">
        <v>3214</v>
      </c>
      <c r="DP57" s="51"/>
      <c r="DQ57" s="51"/>
      <c r="DR57" s="32" t="s">
        <v>3215</v>
      </c>
      <c r="DS57" s="51"/>
      <c r="DT57" s="51"/>
      <c r="DU57" s="32" t="s">
        <v>3216</v>
      </c>
      <c r="DV57" s="51"/>
      <c r="DW57" s="51"/>
      <c r="DX57" s="32" t="s">
        <v>3217</v>
      </c>
      <c r="DY57" s="51"/>
      <c r="DZ57" s="51"/>
      <c r="EA57" s="32" t="s">
        <v>3218</v>
      </c>
      <c r="EB57" s="51"/>
      <c r="EC57" s="51"/>
      <c r="ED57" s="32" t="s">
        <v>3219</v>
      </c>
      <c r="EE57" s="51"/>
      <c r="EF57" s="51"/>
      <c r="EG57" s="32" t="s">
        <v>3220</v>
      </c>
      <c r="EH57" s="51"/>
      <c r="EI57" s="51"/>
      <c r="EJ57" s="32" t="s">
        <v>3221</v>
      </c>
      <c r="EK57" s="51"/>
      <c r="EL57" s="51"/>
      <c r="EM57" s="32" t="s">
        <v>3222</v>
      </c>
      <c r="EN57" s="51"/>
      <c r="EO57" s="51"/>
      <c r="EP57" s="32" t="s">
        <v>3223</v>
      </c>
      <c r="EQ57" s="51"/>
      <c r="ER57" s="51"/>
      <c r="ES57" s="32" t="s">
        <v>3224</v>
      </c>
      <c r="ET57" s="51"/>
      <c r="EU57" s="51"/>
      <c r="EV57" s="32" t="s">
        <v>3225</v>
      </c>
      <c r="EW57" s="51"/>
      <c r="EX57" s="51"/>
      <c r="EY57" s="32" t="s">
        <v>3226</v>
      </c>
      <c r="EZ57" s="51"/>
      <c r="FA57" s="51"/>
      <c r="FB57" s="32" t="s">
        <v>3227</v>
      </c>
      <c r="FC57" s="51"/>
      <c r="FD57" s="51"/>
      <c r="FE57" s="33" t="s">
        <v>3228</v>
      </c>
      <c r="FF57" s="19"/>
      <c r="FG57" s="19"/>
      <c r="FH57" s="51" t="s">
        <v>3200</v>
      </c>
      <c r="FI57" s="51"/>
      <c r="FJ57" s="32" t="s">
        <v>3213</v>
      </c>
      <c r="FK57" s="51"/>
      <c r="FL57" s="51"/>
      <c r="FM57" s="32" t="s">
        <v>3214</v>
      </c>
      <c r="FN57" s="51"/>
      <c r="FO57" s="51"/>
      <c r="FP57" s="32" t="s">
        <v>3215</v>
      </c>
      <c r="FQ57" s="51"/>
      <c r="FR57" s="51"/>
      <c r="FS57" s="32" t="s">
        <v>3216</v>
      </c>
      <c r="FT57" s="51"/>
      <c r="FU57" s="51"/>
      <c r="FV57" s="32" t="s">
        <v>3217</v>
      </c>
      <c r="FW57" s="51"/>
      <c r="FX57" s="51"/>
      <c r="FY57" s="32" t="s">
        <v>3218</v>
      </c>
      <c r="FZ57" s="51"/>
      <c r="GA57" s="51"/>
      <c r="GB57" s="32" t="s">
        <v>3219</v>
      </c>
      <c r="GC57" s="51"/>
      <c r="GD57" s="51"/>
      <c r="GE57" s="32" t="s">
        <v>3220</v>
      </c>
      <c r="GF57" s="51"/>
      <c r="GG57" s="51"/>
      <c r="GH57" s="32" t="s">
        <v>3221</v>
      </c>
      <c r="GI57" s="51"/>
      <c r="GJ57" s="51"/>
      <c r="GK57" s="32" t="s">
        <v>3222</v>
      </c>
      <c r="GL57" s="51"/>
      <c r="GM57" s="51"/>
      <c r="GN57" s="32" t="s">
        <v>3223</v>
      </c>
      <c r="GO57" s="51"/>
      <c r="GP57" s="51"/>
      <c r="GQ57" s="32" t="s">
        <v>3224</v>
      </c>
      <c r="GR57" s="51"/>
      <c r="GS57" s="51"/>
      <c r="GT57" s="32" t="s">
        <v>3225</v>
      </c>
      <c r="GU57" s="51"/>
      <c r="GV57" s="51"/>
      <c r="GW57" s="32" t="s">
        <v>3226</v>
      </c>
      <c r="GX57" s="51"/>
      <c r="GY57" s="51"/>
      <c r="GZ57" s="32" t="s">
        <v>3227</v>
      </c>
      <c r="HA57" s="51"/>
      <c r="HB57" s="51"/>
      <c r="HC57" s="33" t="s">
        <v>3228</v>
      </c>
    </row>
    <row r="58" spans="5:211" ht="44" thickBot="1" x14ac:dyDescent="0.4">
      <c r="E58"/>
      <c r="F58"/>
      <c r="G58"/>
      <c r="K58" s="113" t="s">
        <v>3212</v>
      </c>
      <c r="L58" s="114" t="s">
        <v>3087</v>
      </c>
      <c r="N58" s="52" t="s">
        <v>3230</v>
      </c>
      <c r="O58" s="52" t="s">
        <v>3229</v>
      </c>
      <c r="P58" s="49" t="str">
        <f t="shared" ref="P58:BI58" si="300">P4</f>
        <v>Avg Temp</v>
      </c>
      <c r="Q58" s="52" t="str">
        <f t="shared" si="300"/>
        <v>[HIDE] Day</v>
      </c>
      <c r="R58" s="52" t="str">
        <f t="shared" si="300"/>
        <v>[HIDE] Symbol</v>
      </c>
      <c r="S58" s="49" t="str">
        <f t="shared" si="300"/>
        <v>Avg Temp</v>
      </c>
      <c r="T58" s="52" t="str">
        <f t="shared" si="300"/>
        <v>Avg Temp</v>
      </c>
      <c r="U58" s="52" t="str">
        <f t="shared" si="300"/>
        <v>Avg Temp</v>
      </c>
      <c r="V58" s="49" t="str">
        <f t="shared" si="300"/>
        <v>Avg Temp</v>
      </c>
      <c r="W58" s="52" t="str">
        <f t="shared" si="300"/>
        <v>Avg Temp</v>
      </c>
      <c r="X58" s="52" t="str">
        <f t="shared" si="300"/>
        <v>Avg Temp</v>
      </c>
      <c r="Y58" s="49" t="str">
        <f t="shared" si="300"/>
        <v>Avg Temp</v>
      </c>
      <c r="Z58" s="52" t="str">
        <f t="shared" si="300"/>
        <v>Avg Temp</v>
      </c>
      <c r="AA58" s="52" t="str">
        <f t="shared" si="300"/>
        <v>Avg Temp</v>
      </c>
      <c r="AB58" s="49" t="str">
        <f t="shared" si="300"/>
        <v>Avg Temp</v>
      </c>
      <c r="AC58" s="52" t="str">
        <f t="shared" si="300"/>
        <v>Avg Temp</v>
      </c>
      <c r="AD58" s="52" t="str">
        <f t="shared" si="300"/>
        <v>Avg Temp</v>
      </c>
      <c r="AE58" s="49" t="str">
        <f t="shared" si="300"/>
        <v>Avg Temp</v>
      </c>
      <c r="AF58" s="52" t="str">
        <f t="shared" si="300"/>
        <v>Avg Temp</v>
      </c>
      <c r="AG58" s="52" t="str">
        <f t="shared" si="300"/>
        <v>Avg Temp</v>
      </c>
      <c r="AH58" s="49" t="str">
        <f t="shared" si="300"/>
        <v>Avg Temp</v>
      </c>
      <c r="AI58" s="52" t="str">
        <f t="shared" si="300"/>
        <v>Avg Temp</v>
      </c>
      <c r="AJ58" s="52" t="str">
        <f t="shared" si="300"/>
        <v>Avg Temp</v>
      </c>
      <c r="AK58" s="49" t="str">
        <f t="shared" si="300"/>
        <v>Avg Temp</v>
      </c>
      <c r="AL58" s="52" t="str">
        <f t="shared" si="300"/>
        <v>Avg Temp</v>
      </c>
      <c r="AM58" s="52" t="str">
        <f t="shared" si="300"/>
        <v>Avg Temp</v>
      </c>
      <c r="AN58" s="49" t="str">
        <f t="shared" si="300"/>
        <v>Avg Temp</v>
      </c>
      <c r="AO58" s="52" t="str">
        <f t="shared" si="300"/>
        <v>Avg Temp</v>
      </c>
      <c r="AP58" s="52" t="str">
        <f t="shared" si="300"/>
        <v>Avg Temp</v>
      </c>
      <c r="AQ58" s="49" t="str">
        <f t="shared" si="300"/>
        <v>Avg Temp</v>
      </c>
      <c r="AR58" s="52" t="str">
        <f t="shared" si="300"/>
        <v>Avg Temp</v>
      </c>
      <c r="AS58" s="52" t="str">
        <f t="shared" si="300"/>
        <v>Avg Temp</v>
      </c>
      <c r="AT58" s="49" t="str">
        <f t="shared" si="300"/>
        <v>Avg Temp</v>
      </c>
      <c r="AU58" s="52" t="str">
        <f t="shared" si="300"/>
        <v>Avg Temp</v>
      </c>
      <c r="AV58" s="52" t="str">
        <f t="shared" si="300"/>
        <v>Avg Temp</v>
      </c>
      <c r="AW58" s="49" t="str">
        <f t="shared" si="300"/>
        <v>Avg Temp</v>
      </c>
      <c r="AX58" s="52" t="str">
        <f t="shared" si="300"/>
        <v>Avg Temp</v>
      </c>
      <c r="AY58" s="52" t="str">
        <f t="shared" si="300"/>
        <v>Avg Temp</v>
      </c>
      <c r="AZ58" s="49" t="str">
        <f t="shared" si="300"/>
        <v>Avg Temp</v>
      </c>
      <c r="BA58" s="52" t="str">
        <f t="shared" si="300"/>
        <v>Avg Temp</v>
      </c>
      <c r="BB58" s="52" t="str">
        <f t="shared" si="300"/>
        <v>Avg Temp</v>
      </c>
      <c r="BC58" s="49" t="str">
        <f t="shared" si="300"/>
        <v>Avg Temp</v>
      </c>
      <c r="BD58" s="52" t="str">
        <f t="shared" si="300"/>
        <v>Avg Temp</v>
      </c>
      <c r="BE58" s="52" t="str">
        <f t="shared" si="300"/>
        <v>Avg Temp</v>
      </c>
      <c r="BF58" s="49" t="str">
        <f t="shared" si="300"/>
        <v>Avg Temp</v>
      </c>
      <c r="BG58" s="52" t="str">
        <f t="shared" si="300"/>
        <v>Avg Temp</v>
      </c>
      <c r="BH58" s="52" t="str">
        <f t="shared" si="300"/>
        <v>Avg Temp</v>
      </c>
      <c r="BI58" s="50" t="str">
        <f t="shared" si="300"/>
        <v>Avg Temp</v>
      </c>
      <c r="BJ58" s="26"/>
      <c r="BK58" s="26"/>
      <c r="BL58" s="52" t="s">
        <v>3230</v>
      </c>
      <c r="BM58" s="52" t="s">
        <v>3229</v>
      </c>
      <c r="BN58" s="49" t="str">
        <f t="shared" ref="BN58:DG58" si="301">P4</f>
        <v>Avg Temp</v>
      </c>
      <c r="BO58" s="52" t="str">
        <f t="shared" si="301"/>
        <v>[HIDE] Day</v>
      </c>
      <c r="BP58" s="52" t="str">
        <f t="shared" si="301"/>
        <v>[HIDE] Symbol</v>
      </c>
      <c r="BQ58" s="49" t="str">
        <f t="shared" si="301"/>
        <v>Avg Temp</v>
      </c>
      <c r="BR58" s="52" t="str">
        <f t="shared" si="301"/>
        <v>Avg Temp</v>
      </c>
      <c r="BS58" s="52" t="str">
        <f t="shared" si="301"/>
        <v>Avg Temp</v>
      </c>
      <c r="BT58" s="49" t="str">
        <f t="shared" si="301"/>
        <v>Avg Temp</v>
      </c>
      <c r="BU58" s="52" t="str">
        <f t="shared" si="301"/>
        <v>Avg Temp</v>
      </c>
      <c r="BV58" s="52" t="str">
        <f t="shared" si="301"/>
        <v>Avg Temp</v>
      </c>
      <c r="BW58" s="49" t="str">
        <f t="shared" si="301"/>
        <v>Avg Temp</v>
      </c>
      <c r="BX58" s="52" t="str">
        <f t="shared" si="301"/>
        <v>Avg Temp</v>
      </c>
      <c r="BY58" s="52" t="str">
        <f t="shared" si="301"/>
        <v>Avg Temp</v>
      </c>
      <c r="BZ58" s="49" t="str">
        <f t="shared" si="301"/>
        <v>Avg Temp</v>
      </c>
      <c r="CA58" s="52" t="str">
        <f t="shared" si="301"/>
        <v>Avg Temp</v>
      </c>
      <c r="CB58" s="52" t="str">
        <f t="shared" si="301"/>
        <v>Avg Temp</v>
      </c>
      <c r="CC58" s="49" t="str">
        <f t="shared" si="301"/>
        <v>Avg Temp</v>
      </c>
      <c r="CD58" s="52" t="str">
        <f t="shared" si="301"/>
        <v>Avg Temp</v>
      </c>
      <c r="CE58" s="52" t="str">
        <f t="shared" si="301"/>
        <v>Avg Temp</v>
      </c>
      <c r="CF58" s="49" t="str">
        <f t="shared" si="301"/>
        <v>Avg Temp</v>
      </c>
      <c r="CG58" s="52" t="str">
        <f t="shared" si="301"/>
        <v>Avg Temp</v>
      </c>
      <c r="CH58" s="52" t="str">
        <f t="shared" si="301"/>
        <v>Avg Temp</v>
      </c>
      <c r="CI58" s="49" t="str">
        <f t="shared" si="301"/>
        <v>Avg Temp</v>
      </c>
      <c r="CJ58" s="52" t="str">
        <f t="shared" si="301"/>
        <v>Avg Temp</v>
      </c>
      <c r="CK58" s="52" t="str">
        <f t="shared" si="301"/>
        <v>Avg Temp</v>
      </c>
      <c r="CL58" s="49" t="str">
        <f t="shared" si="301"/>
        <v>Avg Temp</v>
      </c>
      <c r="CM58" s="52" t="str">
        <f t="shared" si="301"/>
        <v>Avg Temp</v>
      </c>
      <c r="CN58" s="52" t="str">
        <f t="shared" si="301"/>
        <v>Avg Temp</v>
      </c>
      <c r="CO58" s="49" t="str">
        <f t="shared" si="301"/>
        <v>Avg Temp</v>
      </c>
      <c r="CP58" s="52" t="str">
        <f t="shared" si="301"/>
        <v>Avg Temp</v>
      </c>
      <c r="CQ58" s="52" t="str">
        <f t="shared" si="301"/>
        <v>Avg Temp</v>
      </c>
      <c r="CR58" s="49" t="str">
        <f t="shared" si="301"/>
        <v>Avg Temp</v>
      </c>
      <c r="CS58" s="52" t="str">
        <f t="shared" si="301"/>
        <v>Avg Temp</v>
      </c>
      <c r="CT58" s="52" t="str">
        <f t="shared" si="301"/>
        <v>Avg Temp</v>
      </c>
      <c r="CU58" s="49" t="str">
        <f t="shared" si="301"/>
        <v>Avg Temp</v>
      </c>
      <c r="CV58" s="52" t="str">
        <f t="shared" si="301"/>
        <v>Avg Temp</v>
      </c>
      <c r="CW58" s="52" t="str">
        <f t="shared" si="301"/>
        <v>Avg Temp</v>
      </c>
      <c r="CX58" s="49" t="str">
        <f t="shared" si="301"/>
        <v>Avg Temp</v>
      </c>
      <c r="CY58" s="52" t="str">
        <f t="shared" si="301"/>
        <v>Avg Temp</v>
      </c>
      <c r="CZ58" s="52" t="str">
        <f t="shared" si="301"/>
        <v>Avg Temp</v>
      </c>
      <c r="DA58" s="49" t="str">
        <f t="shared" si="301"/>
        <v>Avg Temp</v>
      </c>
      <c r="DB58" s="52" t="str">
        <f t="shared" si="301"/>
        <v>Avg Temp</v>
      </c>
      <c r="DC58" s="52" t="str">
        <f t="shared" si="301"/>
        <v>Avg Temp</v>
      </c>
      <c r="DD58" s="49" t="str">
        <f t="shared" si="301"/>
        <v>Avg Temp</v>
      </c>
      <c r="DE58" s="52" t="str">
        <f t="shared" si="301"/>
        <v>Avg Temp</v>
      </c>
      <c r="DF58" s="52" t="str">
        <f t="shared" si="301"/>
        <v>Avg Temp</v>
      </c>
      <c r="DG58" s="50" t="str">
        <f t="shared" si="301"/>
        <v>Avg Temp</v>
      </c>
      <c r="DH58" s="26"/>
      <c r="DI58" s="26"/>
      <c r="DJ58" s="52" t="s">
        <v>3230</v>
      </c>
      <c r="DK58" s="52" t="s">
        <v>3229</v>
      </c>
      <c r="DL58" s="49" t="str">
        <f t="shared" ref="DL58:FE58" si="302">P4</f>
        <v>Avg Temp</v>
      </c>
      <c r="DM58" s="52" t="str">
        <f t="shared" si="302"/>
        <v>[HIDE] Day</v>
      </c>
      <c r="DN58" s="52" t="str">
        <f t="shared" si="302"/>
        <v>[HIDE] Symbol</v>
      </c>
      <c r="DO58" s="49" t="str">
        <f t="shared" si="302"/>
        <v>Avg Temp</v>
      </c>
      <c r="DP58" s="52" t="str">
        <f t="shared" si="302"/>
        <v>Avg Temp</v>
      </c>
      <c r="DQ58" s="52" t="str">
        <f t="shared" si="302"/>
        <v>Avg Temp</v>
      </c>
      <c r="DR58" s="49" t="str">
        <f t="shared" si="302"/>
        <v>Avg Temp</v>
      </c>
      <c r="DS58" s="52" t="str">
        <f t="shared" si="302"/>
        <v>Avg Temp</v>
      </c>
      <c r="DT58" s="52" t="str">
        <f t="shared" si="302"/>
        <v>Avg Temp</v>
      </c>
      <c r="DU58" s="49" t="str">
        <f t="shared" si="302"/>
        <v>Avg Temp</v>
      </c>
      <c r="DV58" s="52" t="str">
        <f t="shared" si="302"/>
        <v>Avg Temp</v>
      </c>
      <c r="DW58" s="52" t="str">
        <f t="shared" si="302"/>
        <v>Avg Temp</v>
      </c>
      <c r="DX58" s="49" t="str">
        <f t="shared" si="302"/>
        <v>Avg Temp</v>
      </c>
      <c r="DY58" s="52" t="str">
        <f t="shared" si="302"/>
        <v>Avg Temp</v>
      </c>
      <c r="DZ58" s="52" t="str">
        <f t="shared" si="302"/>
        <v>Avg Temp</v>
      </c>
      <c r="EA58" s="49" t="str">
        <f t="shared" si="302"/>
        <v>Avg Temp</v>
      </c>
      <c r="EB58" s="52" t="str">
        <f t="shared" si="302"/>
        <v>Avg Temp</v>
      </c>
      <c r="EC58" s="52" t="str">
        <f t="shared" si="302"/>
        <v>Avg Temp</v>
      </c>
      <c r="ED58" s="49" t="str">
        <f t="shared" si="302"/>
        <v>Avg Temp</v>
      </c>
      <c r="EE58" s="52" t="str">
        <f t="shared" si="302"/>
        <v>Avg Temp</v>
      </c>
      <c r="EF58" s="52" t="str">
        <f t="shared" si="302"/>
        <v>Avg Temp</v>
      </c>
      <c r="EG58" s="49" t="str">
        <f t="shared" si="302"/>
        <v>Avg Temp</v>
      </c>
      <c r="EH58" s="52" t="str">
        <f t="shared" si="302"/>
        <v>Avg Temp</v>
      </c>
      <c r="EI58" s="52" t="str">
        <f t="shared" si="302"/>
        <v>Avg Temp</v>
      </c>
      <c r="EJ58" s="49" t="str">
        <f t="shared" si="302"/>
        <v>Avg Temp</v>
      </c>
      <c r="EK58" s="52" t="str">
        <f t="shared" si="302"/>
        <v>Avg Temp</v>
      </c>
      <c r="EL58" s="52" t="str">
        <f t="shared" si="302"/>
        <v>Avg Temp</v>
      </c>
      <c r="EM58" s="49" t="str">
        <f t="shared" si="302"/>
        <v>Avg Temp</v>
      </c>
      <c r="EN58" s="52" t="str">
        <f t="shared" si="302"/>
        <v>Avg Temp</v>
      </c>
      <c r="EO58" s="52" t="str">
        <f t="shared" si="302"/>
        <v>Avg Temp</v>
      </c>
      <c r="EP58" s="49" t="str">
        <f t="shared" si="302"/>
        <v>Avg Temp</v>
      </c>
      <c r="EQ58" s="52" t="str">
        <f t="shared" si="302"/>
        <v>Avg Temp</v>
      </c>
      <c r="ER58" s="52" t="str">
        <f t="shared" si="302"/>
        <v>Avg Temp</v>
      </c>
      <c r="ES58" s="49" t="str">
        <f t="shared" si="302"/>
        <v>Avg Temp</v>
      </c>
      <c r="ET58" s="52" t="str">
        <f t="shared" si="302"/>
        <v>Avg Temp</v>
      </c>
      <c r="EU58" s="52" t="str">
        <f t="shared" si="302"/>
        <v>Avg Temp</v>
      </c>
      <c r="EV58" s="49" t="str">
        <f t="shared" si="302"/>
        <v>Avg Temp</v>
      </c>
      <c r="EW58" s="52" t="str">
        <f t="shared" si="302"/>
        <v>Avg Temp</v>
      </c>
      <c r="EX58" s="52" t="str">
        <f t="shared" si="302"/>
        <v>Avg Temp</v>
      </c>
      <c r="EY58" s="49" t="str">
        <f t="shared" si="302"/>
        <v>Avg Temp</v>
      </c>
      <c r="EZ58" s="52" t="str">
        <f t="shared" si="302"/>
        <v>Avg Temp</v>
      </c>
      <c r="FA58" s="52" t="str">
        <f t="shared" si="302"/>
        <v>Avg Temp</v>
      </c>
      <c r="FB58" s="49" t="str">
        <f t="shared" si="302"/>
        <v>Avg Temp</v>
      </c>
      <c r="FC58" s="52" t="str">
        <f t="shared" si="302"/>
        <v>Avg Temp</v>
      </c>
      <c r="FD58" s="52" t="str">
        <f t="shared" si="302"/>
        <v>Avg Temp</v>
      </c>
      <c r="FE58" s="50" t="str">
        <f t="shared" si="302"/>
        <v>Avg Temp</v>
      </c>
      <c r="FF58" s="26"/>
      <c r="FG58" s="26"/>
      <c r="FH58" s="52" t="s">
        <v>3230</v>
      </c>
      <c r="FI58" s="52" t="s">
        <v>3229</v>
      </c>
      <c r="FJ58" s="49" t="str">
        <f t="shared" ref="FJ58:HC58" si="303">P4</f>
        <v>Avg Temp</v>
      </c>
      <c r="FK58" s="52" t="str">
        <f t="shared" si="303"/>
        <v>[HIDE] Day</v>
      </c>
      <c r="FL58" s="52" t="str">
        <f t="shared" si="303"/>
        <v>[HIDE] Symbol</v>
      </c>
      <c r="FM58" s="49" t="str">
        <f t="shared" si="303"/>
        <v>Avg Temp</v>
      </c>
      <c r="FN58" s="52" t="str">
        <f t="shared" si="303"/>
        <v>Avg Temp</v>
      </c>
      <c r="FO58" s="52" t="str">
        <f t="shared" si="303"/>
        <v>Avg Temp</v>
      </c>
      <c r="FP58" s="49" t="str">
        <f t="shared" si="303"/>
        <v>Avg Temp</v>
      </c>
      <c r="FQ58" s="52" t="str">
        <f t="shared" si="303"/>
        <v>Avg Temp</v>
      </c>
      <c r="FR58" s="52" t="str">
        <f t="shared" si="303"/>
        <v>Avg Temp</v>
      </c>
      <c r="FS58" s="49" t="str">
        <f t="shared" si="303"/>
        <v>Avg Temp</v>
      </c>
      <c r="FT58" s="52" t="str">
        <f t="shared" si="303"/>
        <v>Avg Temp</v>
      </c>
      <c r="FU58" s="52" t="str">
        <f t="shared" si="303"/>
        <v>Avg Temp</v>
      </c>
      <c r="FV58" s="49" t="str">
        <f t="shared" si="303"/>
        <v>Avg Temp</v>
      </c>
      <c r="FW58" s="52" t="str">
        <f t="shared" si="303"/>
        <v>Avg Temp</v>
      </c>
      <c r="FX58" s="52" t="str">
        <f t="shared" si="303"/>
        <v>Avg Temp</v>
      </c>
      <c r="FY58" s="49" t="str">
        <f t="shared" si="303"/>
        <v>Avg Temp</v>
      </c>
      <c r="FZ58" s="52" t="str">
        <f t="shared" si="303"/>
        <v>Avg Temp</v>
      </c>
      <c r="GA58" s="52" t="str">
        <f t="shared" si="303"/>
        <v>Avg Temp</v>
      </c>
      <c r="GB58" s="49" t="str">
        <f t="shared" si="303"/>
        <v>Avg Temp</v>
      </c>
      <c r="GC58" s="52" t="str">
        <f t="shared" si="303"/>
        <v>Avg Temp</v>
      </c>
      <c r="GD58" s="52" t="str">
        <f t="shared" si="303"/>
        <v>Avg Temp</v>
      </c>
      <c r="GE58" s="49" t="str">
        <f t="shared" si="303"/>
        <v>Avg Temp</v>
      </c>
      <c r="GF58" s="52" t="str">
        <f t="shared" si="303"/>
        <v>Avg Temp</v>
      </c>
      <c r="GG58" s="52" t="str">
        <f t="shared" si="303"/>
        <v>Avg Temp</v>
      </c>
      <c r="GH58" s="49" t="str">
        <f t="shared" si="303"/>
        <v>Avg Temp</v>
      </c>
      <c r="GI58" s="52" t="str">
        <f t="shared" si="303"/>
        <v>Avg Temp</v>
      </c>
      <c r="GJ58" s="52" t="str">
        <f t="shared" si="303"/>
        <v>Avg Temp</v>
      </c>
      <c r="GK58" s="49" t="str">
        <f t="shared" si="303"/>
        <v>Avg Temp</v>
      </c>
      <c r="GL58" s="52" t="str">
        <f t="shared" si="303"/>
        <v>Avg Temp</v>
      </c>
      <c r="GM58" s="52" t="str">
        <f t="shared" si="303"/>
        <v>Avg Temp</v>
      </c>
      <c r="GN58" s="49" t="str">
        <f t="shared" si="303"/>
        <v>Avg Temp</v>
      </c>
      <c r="GO58" s="52" t="str">
        <f t="shared" si="303"/>
        <v>Avg Temp</v>
      </c>
      <c r="GP58" s="52" t="str">
        <f t="shared" si="303"/>
        <v>Avg Temp</v>
      </c>
      <c r="GQ58" s="49" t="str">
        <f t="shared" si="303"/>
        <v>Avg Temp</v>
      </c>
      <c r="GR58" s="52" t="str">
        <f t="shared" si="303"/>
        <v>Avg Temp</v>
      </c>
      <c r="GS58" s="52" t="str">
        <f t="shared" si="303"/>
        <v>Avg Temp</v>
      </c>
      <c r="GT58" s="49" t="str">
        <f t="shared" si="303"/>
        <v>Avg Temp</v>
      </c>
      <c r="GU58" s="52" t="str">
        <f t="shared" si="303"/>
        <v>Avg Temp</v>
      </c>
      <c r="GV58" s="52" t="str">
        <f t="shared" si="303"/>
        <v>Avg Temp</v>
      </c>
      <c r="GW58" s="49" t="str">
        <f t="shared" si="303"/>
        <v>Avg Temp</v>
      </c>
      <c r="GX58" s="52" t="str">
        <f t="shared" si="303"/>
        <v>Avg Temp</v>
      </c>
      <c r="GY58" s="52" t="str">
        <f t="shared" si="303"/>
        <v>Avg Temp</v>
      </c>
      <c r="GZ58" s="49" t="str">
        <f t="shared" si="303"/>
        <v>Avg Temp</v>
      </c>
      <c r="HA58" s="52" t="str">
        <f t="shared" si="303"/>
        <v>Avg Temp</v>
      </c>
      <c r="HB58" s="52" t="str">
        <f t="shared" si="303"/>
        <v>Avg Temp</v>
      </c>
      <c r="HC58" s="50" t="str">
        <f t="shared" si="303"/>
        <v>Avg Temp</v>
      </c>
    </row>
    <row r="59" spans="5:211" x14ac:dyDescent="0.35">
      <c r="E59"/>
      <c r="F59"/>
      <c r="G59"/>
      <c r="K59" s="162">
        <f t="shared" ref="K59:L78" ca="1" si="304">K5</f>
        <v>44808</v>
      </c>
      <c r="L59" s="167" t="str">
        <f t="shared" ca="1" si="304"/>
        <v/>
      </c>
      <c r="N59" s="53" t="b">
        <f t="shared" ref="N59:N74" ca="1" si="305">IF(K59=(TODAY()),0)</f>
        <v>0</v>
      </c>
      <c r="O59" s="53" t="str">
        <f t="shared" ref="O59:O103" ca="1" si="306">$C$10&amp;" "&amp;"MR"&amp;N59&amp;"!_"&amp;$N$57</f>
        <v>KORD MRFALSE!_00Z-GEFS</v>
      </c>
      <c r="P59" s="103" t="str">
        <f ca="1">IFERROR(IF($C$12="C",RTD("ice.xl",,"*H",O59,$C$5,"D",$K59,,,1),RTD("ice.xl",,"*H",O59,$C$5,"D",$K59,,,1)*(9/5)+$C$14),"-")</f>
        <v>-</v>
      </c>
      <c r="Q59" s="100" t="b">
        <f t="shared" ref="Q59:Q74" ca="1" si="307">N60</f>
        <v>0</v>
      </c>
      <c r="R59" s="100" t="str">
        <f t="shared" ref="R59:R103" ca="1" si="308">$C$10&amp;" "&amp;"MR"&amp;Q59&amp;"!_"&amp;$N$57</f>
        <v>KORD MRFALSE!_00Z-GEFS</v>
      </c>
      <c r="S59" s="57" t="str">
        <f ca="1">IFERROR(IF($C$12="C",RTD("ice.xl",,"*H",R59,$C$5,"D",$K59,,,1),RTD("ice.xl",,"*H",R59,$C$5,"D",$K59,,,1)*(9/5)+$C$14),"-")</f>
        <v>-</v>
      </c>
      <c r="T59" s="100" t="b">
        <f t="shared" ref="T59:T72" ca="1" si="309">N61</f>
        <v>0</v>
      </c>
      <c r="U59" s="100" t="str">
        <f t="shared" ref="U59:U103" ca="1" si="310">$C$10&amp;" "&amp;"MR"&amp;T59&amp;"!_"&amp;$N$57</f>
        <v>KORD MRFALSE!_00Z-GEFS</v>
      </c>
      <c r="V59" s="57" t="str">
        <f ca="1">IFERROR(IF($C$12="C",RTD("ice.xl",,"*H",U59,$C$5,"D",$K59,,,1),RTD("ice.xl",,"*H",U59,$C$5,"D",$K59,,,1)*(9/5)+$C$14),"-")</f>
        <v>-</v>
      </c>
      <c r="W59" s="100" t="b">
        <f t="shared" ref="W59:W71" ca="1" si="311">N62</f>
        <v>0</v>
      </c>
      <c r="X59" s="100" t="str">
        <f t="shared" ref="X59:X103" ca="1" si="312">$C$10&amp;" "&amp;"MR"&amp;W59&amp;"!_"&amp;$N$57</f>
        <v>KORD MRFALSE!_00Z-GEFS</v>
      </c>
      <c r="Y59" s="57" t="str">
        <f ca="1">IFERROR(IF($C$12="C",RTD("ice.xl",,"*H",X59,$C$5,"D",$K59,,,1),RTD("ice.xl",,"*H",X59,$C$5,"D",$K59,,,1)*(9/5)+$C$14),"-")</f>
        <v>-</v>
      </c>
      <c r="Z59" s="100" t="b">
        <f t="shared" ref="Z59:Z70" ca="1" si="313">N63</f>
        <v>0</v>
      </c>
      <c r="AA59" s="100" t="str">
        <f t="shared" ref="AA59:AA103" ca="1" si="314">$C$10&amp;" "&amp;"MR"&amp;Z59&amp;"!_"&amp;$N$57</f>
        <v>KORD MRFALSE!_00Z-GEFS</v>
      </c>
      <c r="AB59" s="57" t="str">
        <f ca="1">IFERROR(IF($C$12="C",RTD("ice.xl",,"*H",AA59,$C$5,"D",$K59,,,1),RTD("ice.xl",,"*H",AA59,$C$5,"D",$K59,,,1)*(9/5)+$C$14),"-")</f>
        <v>-</v>
      </c>
      <c r="AC59" s="100" t="b">
        <f t="shared" ref="AC59:AC69" ca="1" si="315">N64</f>
        <v>0</v>
      </c>
      <c r="AD59" s="100" t="str">
        <f t="shared" ref="AD59:AD103" ca="1" si="316">$C$10&amp;" "&amp;"MR"&amp;AC59&amp;"!_"&amp;$N$57</f>
        <v>KORD MRFALSE!_00Z-GEFS</v>
      </c>
      <c r="AE59" s="57" t="str">
        <f ca="1">IFERROR(IF($C$12="C",RTD("ice.xl",,"*H",AD59,$C$5,"D",$K59,,,1),RTD("ice.xl",,"*H",AD59,$C$5,"D",$K59,,,1)*(9/5)+$C$14),"-")</f>
        <v>-</v>
      </c>
      <c r="AF59" s="100" t="b">
        <f t="shared" ref="AF59:AF68" ca="1" si="317">N65</f>
        <v>0</v>
      </c>
      <c r="AG59" s="100" t="str">
        <f t="shared" ref="AG59:AG103" ca="1" si="318">$C$10&amp;" "&amp;"MR"&amp;AF59&amp;"!_"&amp;$N$57</f>
        <v>KORD MRFALSE!_00Z-GEFS</v>
      </c>
      <c r="AH59" s="57" t="str">
        <f ca="1">IFERROR(IF($C$12="C",RTD("ice.xl",,"*H",AG59,$C$5,"D",$K59,,,1),RTD("ice.xl",,"*H",AG59,$C$5,"D",$K59,,,1)*(9/5)+$C$14),"-")</f>
        <v>-</v>
      </c>
      <c r="AI59" s="100" t="b">
        <f t="shared" ref="AI59:AI67" ca="1" si="319">N66</f>
        <v>0</v>
      </c>
      <c r="AJ59" s="100" t="str">
        <f t="shared" ref="AJ59:AJ103" ca="1" si="320">$C$10&amp;" "&amp;"MR"&amp;AI59&amp;"!_"&amp;$N$57</f>
        <v>KORD MRFALSE!_00Z-GEFS</v>
      </c>
      <c r="AK59" s="57" t="str">
        <f ca="1">IFERROR(IF($C$12="C",RTD("ice.xl",,"*H",AJ59,$C$5,"D",$K59,,,1),RTD("ice.xl",,"*H",AJ59,$C$5,"D",$K59,,,1)*(9/5)+$C$14),"-")</f>
        <v>-</v>
      </c>
      <c r="AL59" s="100" t="b">
        <f t="shared" ref="AL59:AL66" ca="1" si="321">N67</f>
        <v>0</v>
      </c>
      <c r="AM59" s="100" t="str">
        <f t="shared" ref="AM59:AM103" ca="1" si="322">$C$10&amp;" "&amp;"MR"&amp;AL59&amp;"!_"&amp;$N$57</f>
        <v>KORD MRFALSE!_00Z-GEFS</v>
      </c>
      <c r="AN59" s="57" t="str">
        <f ca="1">IFERROR(IF($C$12="C",RTD("ice.xl",,"*H",AM59,$C$5,"D",$K59,,,1),RTD("ice.xl",,"*H",AM59,$C$5,"D",$K59,,,1)*(9/5)+$C$14),"-")</f>
        <v>-</v>
      </c>
      <c r="AO59" s="100" t="b">
        <f t="shared" ref="AO59:AO65" ca="1" si="323">N68</f>
        <v>0</v>
      </c>
      <c r="AP59" s="100" t="str">
        <f t="shared" ref="AP59:AP103" ca="1" si="324">$C$10&amp;" "&amp;"MR"&amp;AO59&amp;"!_"&amp;$N$57</f>
        <v>KORD MRFALSE!_00Z-GEFS</v>
      </c>
      <c r="AQ59" s="57" t="str">
        <f ca="1">IFERROR(IF($C$12="C",RTD("ice.xl",,"*H",AP59,$C$5,"D",$K59,,,1),RTD("ice.xl",,"*H",AP59,$C$5,"D",$K59,,,1)*(9/5)+$C$14),"-")</f>
        <v>-</v>
      </c>
      <c r="AR59" s="100" t="b">
        <f t="shared" ref="AR59:AR64" ca="1" si="325">N69</f>
        <v>0</v>
      </c>
      <c r="AS59" s="100" t="str">
        <f t="shared" ref="AS59:AS103" ca="1" si="326">$C$10&amp;" "&amp;"MR"&amp;AR59&amp;"!_"&amp;$N$57</f>
        <v>KORD MRFALSE!_00Z-GEFS</v>
      </c>
      <c r="AT59" s="57" t="str">
        <f ca="1">IFERROR(IF($C$12="C",RTD("ice.xl",,"*H",AS59,$C$5,"D",$K59,,,1),RTD("ice.xl",,"*H",AS59,$C$5,"D",$K59,,,1)*(9/5)+$C$14),"-")</f>
        <v>-</v>
      </c>
      <c r="AU59" s="100" t="b">
        <f ca="1">N70</f>
        <v>0</v>
      </c>
      <c r="AV59" s="100" t="str">
        <f t="shared" ref="AV59:AV103" ca="1" si="327">$C$10&amp;" "&amp;"MR"&amp;AU59&amp;"!_"&amp;$N$57</f>
        <v>KORD MRFALSE!_00Z-GEFS</v>
      </c>
      <c r="AW59" s="57" t="str">
        <f ca="1">IFERROR(IF($C$12="C",RTD("ice.xl",,"*H",AV59,$C$5,"D",$K59,,,1),RTD("ice.xl",,"*H",AV59,$C$5,"D",$K59,,,1)*(9/5)+$C$14),"-")</f>
        <v>-</v>
      </c>
      <c r="AX59" s="100" t="b">
        <f ca="1">N71</f>
        <v>0</v>
      </c>
      <c r="AY59" s="100" t="str">
        <f t="shared" ref="AY59:AY103" ca="1" si="328">$C$10&amp;" "&amp;"MR"&amp;AX59&amp;"!_"&amp;$N$57</f>
        <v>KORD MRFALSE!_00Z-GEFS</v>
      </c>
      <c r="AZ59" s="57" t="str">
        <f ca="1">IFERROR(IF($C$12="C",RTD("ice.xl",,"*H",AY59,$C$5,"D",$K59,,,1),RTD("ice.xl",,"*H",AY59,$C$5,"D",$K59,,,1)*(9/5)+$C$14),"-")</f>
        <v>-</v>
      </c>
      <c r="BA59" s="100" t="b">
        <f ca="1">N72</f>
        <v>0</v>
      </c>
      <c r="BB59" s="100" t="str">
        <f t="shared" ref="BB59:BB103" ca="1" si="329">$C$10&amp;" "&amp;"MR"&amp;BA59&amp;"!_"&amp;$N$57</f>
        <v>KORD MRFALSE!_00Z-GEFS</v>
      </c>
      <c r="BC59" s="57" t="str">
        <f ca="1">IFERROR(IF($C$12="C",RTD("ice.xl",,"*H",BB59,$C$5,"D",$K59,,,1),RTD("ice.xl",,"*H",BB59,$C$5,"D",$K59,,,1)*(9/5)+$C$14),"-")</f>
        <v>-</v>
      </c>
      <c r="BD59" s="100" t="b">
        <f ca="1">N73</f>
        <v>0</v>
      </c>
      <c r="BE59" s="100" t="str">
        <f t="shared" ref="BE59:BE103" ca="1" si="330">$C$10&amp;" "&amp;"MR"&amp;BD59&amp;"!_"&amp;$N$57</f>
        <v>KORD MRFALSE!_00Z-GEFS</v>
      </c>
      <c r="BF59" s="57" t="str">
        <f ca="1">IFERROR(IF($C$12="C",RTD("ice.xl",,"*H",BE59,$C$5,"D",$K59,,,1),RTD("ice.xl",,"*H",BE59,$C$5,"D",$K59,,,1)*(9/5)+$C$14),"-")</f>
        <v>-</v>
      </c>
      <c r="BG59" s="100" t="b">
        <f ca="1">N74</f>
        <v>0</v>
      </c>
      <c r="BH59" s="100" t="str">
        <f t="shared" ref="BH59:BH103" ca="1" si="331">$C$10&amp;" "&amp;"MR"&amp;BG59&amp;"!_"&amp;$N$57</f>
        <v>KORD MRFALSE!_00Z-GEFS</v>
      </c>
      <c r="BI59" s="104" t="str">
        <f ca="1">IFERROR(IF($C$12="C",RTD("ice.xl",,"*H",BH59,$C$5,"D",$K59,,,1),RTD("ice.xl",,"*H",BH59,$C$5,"D",$K59,,,1)*(9/5)+$C$14),"-")</f>
        <v>-</v>
      </c>
      <c r="BL59" s="53" t="b">
        <f t="shared" ref="BL59:BL74" ca="1" si="332">IF(BI59=(TODAY()),0)</f>
        <v>0</v>
      </c>
      <c r="BM59" s="53" t="str">
        <f t="shared" ref="BM59:BM102" ca="1" si="333">$C$10&amp;" "&amp;"MR"&amp;BL59&amp;"!_"&amp;$BL$57</f>
        <v>KORD MRFALSE!_06Z-GEFS</v>
      </c>
      <c r="BN59" s="103" t="str">
        <f ca="1">IFERROR(IF($C$12="C",RTD("ice.xl",,"*H",BM59,$C$5,"D",$K59,,,1),RTD("ice.xl",,"*H",BM59,$C$5,"D",$K59,,,1)*(9/5)+$C$14),"-")</f>
        <v>-</v>
      </c>
      <c r="BO59" s="100" t="b">
        <f t="shared" ref="BO59:BO74" ca="1" si="334">BL60</f>
        <v>0</v>
      </c>
      <c r="BP59" s="100" t="str">
        <f t="shared" ref="BP59:BP102" ca="1" si="335">$C$10&amp;" "&amp;"MR"&amp;BO59&amp;"!_"&amp;$BL$57</f>
        <v>KORD MRFALSE!_06Z-GEFS</v>
      </c>
      <c r="BQ59" s="57" t="str">
        <f ca="1">IFERROR(IF($C$12="C",RTD("ice.xl",,"*H",BP59,$C$5,"D",$K59,,,1),RTD("ice.xl",,"*H",BP59,$C$5,"D",$K59,,,1)*(9/5)+$C$14),"-")</f>
        <v>-</v>
      </c>
      <c r="BR59" s="100" t="b">
        <f t="shared" ref="BR59:BR73" ca="1" si="336">BL61</f>
        <v>0</v>
      </c>
      <c r="BS59" s="100" t="str">
        <f t="shared" ref="BS59:BS102" ca="1" si="337">$C$10&amp;" "&amp;"MR"&amp;BR59&amp;"!_"&amp;$BL$57</f>
        <v>KORD MRFALSE!_06Z-GEFS</v>
      </c>
      <c r="BT59" s="57" t="str">
        <f ca="1">IFERROR(IF($C$12="C",RTD("ice.xl",,"*H",BS59,$C$5,"D",$K59,,,1),RTD("ice.xl",,"*H",BS59,$C$5,"D",$K59,,,1)*(9/5)+$C$14),"-")</f>
        <v>-</v>
      </c>
      <c r="BU59" s="100" t="b">
        <f t="shared" ref="BU59:BU72" ca="1" si="338">BL62</f>
        <v>0</v>
      </c>
      <c r="BV59" s="100" t="str">
        <f t="shared" ref="BV59:BV102" ca="1" si="339">$C$10&amp;" "&amp;"MR"&amp;BU59&amp;"!_"&amp;$BL$57</f>
        <v>KORD MRFALSE!_06Z-GEFS</v>
      </c>
      <c r="BW59" s="57" t="str">
        <f ca="1">IFERROR(IF($C$12="C",RTD("ice.xl",,"*H",BV59,$C$5,"D",$K59,,,1),RTD("ice.xl",,"*H",BV59,$C$5,"D",$K59,,,1)*(9/5)+$C$14),"-")</f>
        <v>-</v>
      </c>
      <c r="BX59" s="100" t="b">
        <f t="shared" ref="BX59:BX71" ca="1" si="340">BL63</f>
        <v>0</v>
      </c>
      <c r="BY59" s="100" t="str">
        <f t="shared" ref="BY59:BY102" ca="1" si="341">$C$10&amp;" "&amp;"MR"&amp;BX59&amp;"!_"&amp;$BL$57</f>
        <v>KORD MRFALSE!_06Z-GEFS</v>
      </c>
      <c r="BZ59" s="57" t="str">
        <f ca="1">IFERROR(IF($C$12="C",RTD("ice.xl",,"*H",BY59,$C$5,"D",$K59,,,1),RTD("ice.xl",,"*H",BY59,$C$5,"D",$K59,,,1)*(9/5)+$C$14),"-")</f>
        <v>-</v>
      </c>
      <c r="CA59" s="100" t="b">
        <f t="shared" ref="CA59:CA70" ca="1" si="342">BL64</f>
        <v>0</v>
      </c>
      <c r="CB59" s="100" t="str">
        <f t="shared" ref="CB59:CB102" ca="1" si="343">$C$10&amp;" "&amp;"MR"&amp;CA59&amp;"!_"&amp;$BL$57</f>
        <v>KORD MRFALSE!_06Z-GEFS</v>
      </c>
      <c r="CC59" s="57" t="str">
        <f ca="1">IFERROR(IF($C$12="C",RTD("ice.xl",,"*H",CB59,$C$5,"D",$K59,,,1),RTD("ice.xl",,"*H",CB59,$C$5,"D",$K59,,,1)*(9/5)+$C$14),"-")</f>
        <v>-</v>
      </c>
      <c r="CD59" s="100" t="b">
        <f t="shared" ref="CD59:CD69" ca="1" si="344">BL65</f>
        <v>0</v>
      </c>
      <c r="CE59" s="100" t="str">
        <f t="shared" ref="CE59:CE102" ca="1" si="345">$C$10&amp;" "&amp;"MR"&amp;CD59&amp;"!_"&amp;$BL$57</f>
        <v>KORD MRFALSE!_06Z-GEFS</v>
      </c>
      <c r="CF59" s="57" t="str">
        <f ca="1">IFERROR(IF($C$12="C",RTD("ice.xl",,"*H",CE59,$C$5,"D",$K59,,,1),RTD("ice.xl",,"*H",CE59,$C$5,"D",$K59,,,1)*(9/5)+$C$14),"-")</f>
        <v>-</v>
      </c>
      <c r="CG59" s="100" t="b">
        <f t="shared" ref="CG59:CG68" ca="1" si="346">BL66</f>
        <v>0</v>
      </c>
      <c r="CH59" s="100" t="str">
        <f t="shared" ref="CH59:CH102" ca="1" si="347">$C$10&amp;" "&amp;"MR"&amp;CG59&amp;"!_"&amp;$BL$57</f>
        <v>KORD MRFALSE!_06Z-GEFS</v>
      </c>
      <c r="CI59" s="57" t="str">
        <f ca="1">IFERROR(IF($C$12="C",RTD("ice.xl",,"*H",CH59,$C$5,"D",$K59,,,1),RTD("ice.xl",,"*H",CH59,$C$5,"D",$K59,,,1)*(9/5)+$C$14),"-")</f>
        <v>-</v>
      </c>
      <c r="CJ59" s="100" t="b">
        <f t="shared" ref="CJ59:CJ67" ca="1" si="348">BL67</f>
        <v>0</v>
      </c>
      <c r="CK59" s="100" t="str">
        <f t="shared" ref="CK59:CK102" ca="1" si="349">$C$10&amp;" "&amp;"MR"&amp;CJ59&amp;"!_"&amp;$BL$57</f>
        <v>KORD MRFALSE!_06Z-GEFS</v>
      </c>
      <c r="CL59" s="57" t="str">
        <f ca="1">IFERROR(IF($C$12="C",RTD("ice.xl",,"*H",CK59,$C$5,"D",$K59,,,1),RTD("ice.xl",,"*H",CK59,$C$5,"D",$K59,,,1)*(9/5)+$C$14),"-")</f>
        <v>-</v>
      </c>
      <c r="CM59" s="100" t="b">
        <f t="shared" ref="CM59:CM66" ca="1" si="350">BL68</f>
        <v>0</v>
      </c>
      <c r="CN59" s="100" t="str">
        <f t="shared" ref="CN59:CN102" ca="1" si="351">$C$10&amp;" "&amp;"MR"&amp;CM59&amp;"!_"&amp;$BL$57</f>
        <v>KORD MRFALSE!_06Z-GEFS</v>
      </c>
      <c r="CO59" s="57" t="str">
        <f ca="1">IFERROR(IF($C$12="C",RTD("ice.xl",,"*H",CN59,$C$5,"D",$K59,,,1),RTD("ice.xl",,"*H",CN59,$C$5,"D",$K59,,,1)*(9/5)+$C$14),"-")</f>
        <v>-</v>
      </c>
      <c r="CP59" s="100" t="b">
        <f t="shared" ref="CP59:CP65" ca="1" si="352">BL69</f>
        <v>0</v>
      </c>
      <c r="CQ59" s="100" t="str">
        <f t="shared" ref="CQ59:CQ102" ca="1" si="353">$C$10&amp;" "&amp;"MR"&amp;CP59&amp;"!_"&amp;$BL$57</f>
        <v>KORD MRFALSE!_06Z-GEFS</v>
      </c>
      <c r="CR59" s="57" t="str">
        <f ca="1">IFERROR(IF($C$12="C",RTD("ice.xl",,"*H",CQ59,$C$5,"D",$K59,,,1),RTD("ice.xl",,"*H",CQ59,$C$5,"D",$K59,,,1)*(9/5)+$C$14),"-")</f>
        <v>-</v>
      </c>
      <c r="CS59" s="100" t="b">
        <f t="shared" ref="CS59:CS64" ca="1" si="354">BL70</f>
        <v>0</v>
      </c>
      <c r="CT59" s="100" t="str">
        <f t="shared" ref="CT59:CT102" ca="1" si="355">$C$10&amp;" "&amp;"MR"&amp;CS59&amp;"!_"&amp;$BL$57</f>
        <v>KORD MRFALSE!_06Z-GEFS</v>
      </c>
      <c r="CU59" s="57" t="str">
        <f ca="1">IFERROR(IF($C$12="C",RTD("ice.xl",,"*H",CT59,$C$5,"D",$K59,,,1),RTD("ice.xl",,"*H",CT59,$C$5,"D",$K59,,,1)*(9/5)+$C$14),"-")</f>
        <v>-</v>
      </c>
      <c r="CV59" s="100" t="b">
        <f ca="1">BL71</f>
        <v>0</v>
      </c>
      <c r="CW59" s="100" t="str">
        <f t="shared" ref="CW59:CW102" ca="1" si="356">$C$10&amp;" "&amp;"MR"&amp;CV59&amp;"!_"&amp;$BL$57</f>
        <v>KORD MRFALSE!_06Z-GEFS</v>
      </c>
      <c r="CX59" s="57" t="str">
        <f ca="1">IFERROR(IF($C$12="C",RTD("ice.xl",,"*H",CW59,$C$5,"D",$K59,,,1),RTD("ice.xl",,"*H",CW59,$C$5,"D",$K59,,,1)*(9/5)+$C$14),"-")</f>
        <v>-</v>
      </c>
      <c r="CY59" s="100" t="b">
        <f ca="1">BL72</f>
        <v>0</v>
      </c>
      <c r="CZ59" s="100" t="str">
        <f t="shared" ref="CZ59:CZ102" ca="1" si="357">$C$10&amp;" "&amp;"MR"&amp;CY59&amp;"!_"&amp;$BL$57</f>
        <v>KORD MRFALSE!_06Z-GEFS</v>
      </c>
      <c r="DA59" s="57" t="str">
        <f ca="1">IFERROR(IF($C$12="C",RTD("ice.xl",,"*H",CZ59,$C$5,"D",$K59,,,1),RTD("ice.xl",,"*H",CZ59,$C$5,"D",$K59,,,1)*(9/5)+$C$14),"-")</f>
        <v>-</v>
      </c>
      <c r="DB59" s="100" t="b">
        <f ca="1">BL73</f>
        <v>0</v>
      </c>
      <c r="DC59" s="100" t="str">
        <f t="shared" ref="DC59:DC102" ca="1" si="358">$C$10&amp;" "&amp;"MR"&amp;DB59&amp;"!_"&amp;$BL$57</f>
        <v>KORD MRFALSE!_06Z-GEFS</v>
      </c>
      <c r="DD59" s="57" t="str">
        <f ca="1">IFERROR(IF($C$12="C",RTD("ice.xl",,"*H",DC59,$C$5,"D",$K59,,,1),RTD("ice.xl",,"*H",DC59,$C$5,"D",$K59,,,1)*(9/5)+$C$14),"-")</f>
        <v>-</v>
      </c>
      <c r="DE59" s="100" t="b">
        <f ca="1">BL74</f>
        <v>0</v>
      </c>
      <c r="DF59" s="100" t="str">
        <f t="shared" ref="DF59:DF102" ca="1" si="359">$C$10&amp;" "&amp;"MR"&amp;DE59&amp;"!_"&amp;$BL$57</f>
        <v>KORD MRFALSE!_06Z-GEFS</v>
      </c>
      <c r="DG59" s="104" t="str">
        <f ca="1">IFERROR(IF($C$12="C",RTD("ice.xl",,"*H",DF59,$C$5,"D",$K59,,,1),RTD("ice.xl",,"*H",DF59,$C$5,"D",$K59,,,1)*(9/5)+$C$14),"-")</f>
        <v>-</v>
      </c>
      <c r="DJ59" s="53" t="b">
        <f t="shared" ref="DJ59:DJ74" ca="1" si="360">IF(DG59=(TODAY()),0)</f>
        <v>0</v>
      </c>
      <c r="DK59" s="53" t="str">
        <f t="shared" ref="DK59:DK102" ca="1" si="361">$C$10&amp;" "&amp;"MR"&amp;DJ59&amp;"!_"&amp;$DJ$57</f>
        <v>KORD MRFALSE!_12Z-GEFS</v>
      </c>
      <c r="DL59" s="103" t="str">
        <f ca="1">IFERROR(IF($C$12="C",RTD("ice.xl",,"*H",DK59,$C$5,"D",$K59,,,1),RTD("ice.xl",,"*H",DK59,$C$5,"D",$K59,,,1)*(9/5)+$C$14),"-")</f>
        <v>-</v>
      </c>
      <c r="DM59" s="100" t="b">
        <f t="shared" ref="DM59:DM74" ca="1" si="362">DJ60</f>
        <v>0</v>
      </c>
      <c r="DN59" s="100" t="str">
        <f t="shared" ref="DN59:DN102" ca="1" si="363">$C$10&amp;" "&amp;"MR"&amp;DM59&amp;"!_"&amp;$DJ$57</f>
        <v>KORD MRFALSE!_12Z-GEFS</v>
      </c>
      <c r="DO59" s="57" t="str">
        <f ca="1">IFERROR(IF($C$12="C",RTD("ice.xl",,"*H",DN59,$C$5,"D",$K59,,,1),RTD("ice.xl",,"*H",DN59,$C$5,"D",$K59,,,1)*(9/5)+$C$14),"-")</f>
        <v>-</v>
      </c>
      <c r="DP59" s="100" t="b">
        <f t="shared" ref="DP59:DP73" ca="1" si="364">DJ61</f>
        <v>0</v>
      </c>
      <c r="DQ59" s="100" t="str">
        <f t="shared" ref="DQ59:DQ102" ca="1" si="365">$C$10&amp;" "&amp;"MR"&amp;DP59&amp;"!_"&amp;$DJ$57</f>
        <v>KORD MRFALSE!_12Z-GEFS</v>
      </c>
      <c r="DR59" s="57" t="str">
        <f ca="1">IFERROR(IF($C$12="C",RTD("ice.xl",,"*H",DQ59,$C$5,"D",$K59,,,1),RTD("ice.xl",,"*H",DQ59,$C$5,"D",$K59,,,1)*(9/5)+$C$14),"-")</f>
        <v>-</v>
      </c>
      <c r="DS59" s="100" t="b">
        <f t="shared" ref="DS59:DS72" ca="1" si="366">DJ62</f>
        <v>0</v>
      </c>
      <c r="DT59" s="100" t="str">
        <f t="shared" ref="DT59:DT102" ca="1" si="367">$C$10&amp;" "&amp;"MR"&amp;DS59&amp;"!_"&amp;$DJ$57</f>
        <v>KORD MRFALSE!_12Z-GEFS</v>
      </c>
      <c r="DU59" s="57" t="str">
        <f ca="1">IFERROR(IF($C$12="C",RTD("ice.xl",,"*H",DT59,$C$5,"D",$K59,,,1),RTD("ice.xl",,"*H",DT59,$C$5,"D",$K59,,,1)*(9/5)+$C$14),"-")</f>
        <v>-</v>
      </c>
      <c r="DV59" s="100" t="b">
        <f t="shared" ref="DV59:DV71" ca="1" si="368">DJ63</f>
        <v>0</v>
      </c>
      <c r="DW59" s="100" t="str">
        <f t="shared" ref="DW59:DW102" ca="1" si="369">$C$10&amp;" "&amp;"MR"&amp;DV59&amp;"!_"&amp;$DJ$57</f>
        <v>KORD MRFALSE!_12Z-GEFS</v>
      </c>
      <c r="DX59" s="57" t="str">
        <f ca="1">IFERROR(IF($C$12="C",RTD("ice.xl",,"*H",DW59,$C$5,"D",$K59,,,1),RTD("ice.xl",,"*H",DW59,$C$5,"D",$K59,,,1)*(9/5)+$C$14),"-")</f>
        <v>-</v>
      </c>
      <c r="DY59" s="100" t="b">
        <f t="shared" ref="DY59:DY70" ca="1" si="370">DJ64</f>
        <v>0</v>
      </c>
      <c r="DZ59" s="100" t="str">
        <f t="shared" ref="DZ59:DZ102" ca="1" si="371">$C$10&amp;" "&amp;"MR"&amp;DY59&amp;"!_"&amp;$DJ$57</f>
        <v>KORD MRFALSE!_12Z-GEFS</v>
      </c>
      <c r="EA59" s="57" t="str">
        <f ca="1">IFERROR(IF($C$12="C",RTD("ice.xl",,"*H",DZ59,$C$5,"D",$K59,,,1),RTD("ice.xl",,"*H",DZ59,$C$5,"D",$K59,,,1)*(9/5)+$C$14),"-")</f>
        <v>-</v>
      </c>
      <c r="EB59" s="100" t="b">
        <f t="shared" ref="EB59:EB69" ca="1" si="372">DJ65</f>
        <v>0</v>
      </c>
      <c r="EC59" s="100" t="str">
        <f t="shared" ref="EC59:EC102" ca="1" si="373">$C$10&amp;" "&amp;"MR"&amp;EB59&amp;"!_"&amp;$DJ$57</f>
        <v>KORD MRFALSE!_12Z-GEFS</v>
      </c>
      <c r="ED59" s="57" t="str">
        <f ca="1">IFERROR(IF($C$12="C",RTD("ice.xl",,"*H",EC59,$C$5,"D",$K59,,,1),RTD("ice.xl",,"*H",EC59,$C$5,"D",$K59,,,1)*(9/5)+$C$14),"-")</f>
        <v>-</v>
      </c>
      <c r="EE59" s="100" t="b">
        <f t="shared" ref="EE59:EE68" ca="1" si="374">DJ66</f>
        <v>0</v>
      </c>
      <c r="EF59" s="100" t="str">
        <f t="shared" ref="EF59:EF102" ca="1" si="375">$C$10&amp;" "&amp;"MR"&amp;EE59&amp;"!_"&amp;$DJ$57</f>
        <v>KORD MRFALSE!_12Z-GEFS</v>
      </c>
      <c r="EG59" s="57" t="str">
        <f ca="1">IFERROR(IF($C$12="C",RTD("ice.xl",,"*H",EF59,$C$5,"D",$K59,,,1),RTD("ice.xl",,"*H",EF59,$C$5,"D",$K59,,,1)*(9/5)+$C$14),"-")</f>
        <v>-</v>
      </c>
      <c r="EH59" s="100" t="b">
        <f t="shared" ref="EH59:EH67" ca="1" si="376">DJ67</f>
        <v>0</v>
      </c>
      <c r="EI59" s="100" t="str">
        <f t="shared" ref="EI59:EI102" ca="1" si="377">$C$10&amp;" "&amp;"MR"&amp;EH59&amp;"!_"&amp;$DJ$57</f>
        <v>KORD MRFALSE!_12Z-GEFS</v>
      </c>
      <c r="EJ59" s="57" t="str">
        <f ca="1">IFERROR(IF($C$12="C",RTD("ice.xl",,"*H",EI59,$C$5,"D",$K59,,,1),RTD("ice.xl",,"*H",EI59,$C$5,"D",$K59,,,1)*(9/5)+$C$14),"-")</f>
        <v>-</v>
      </c>
      <c r="EK59" s="100" t="b">
        <f t="shared" ref="EK59:EK66" ca="1" si="378">DJ68</f>
        <v>0</v>
      </c>
      <c r="EL59" s="100" t="str">
        <f t="shared" ref="EL59:EL102" ca="1" si="379">$C$10&amp;" "&amp;"MR"&amp;EK59&amp;"!_"&amp;$DJ$57</f>
        <v>KORD MRFALSE!_12Z-GEFS</v>
      </c>
      <c r="EM59" s="57" t="str">
        <f ca="1">IFERROR(IF($C$12="C",RTD("ice.xl",,"*H",EL59,$C$5,"D",$K59,,,1),RTD("ice.xl",,"*H",EL59,$C$5,"D",$K59,,,1)*(9/5)+$C$14),"-")</f>
        <v>-</v>
      </c>
      <c r="EN59" s="100" t="b">
        <f t="shared" ref="EN59:EN65" ca="1" si="380">DJ69</f>
        <v>0</v>
      </c>
      <c r="EO59" s="100" t="str">
        <f t="shared" ref="EO59:EO102" ca="1" si="381">$C$10&amp;" "&amp;"MR"&amp;EN59&amp;"!_"&amp;$DJ$57</f>
        <v>KORD MRFALSE!_12Z-GEFS</v>
      </c>
      <c r="EP59" s="57" t="str">
        <f ca="1">IFERROR(IF($C$12="C",RTD("ice.xl",,"*H",EO59,$C$5,"D",$K59,,,1),RTD("ice.xl",,"*H",EO59,$C$5,"D",$K59,,,1)*(9/5)+$C$14),"-")</f>
        <v>-</v>
      </c>
      <c r="EQ59" s="100" t="b">
        <f t="shared" ref="EQ59:EQ64" ca="1" si="382">DJ70</f>
        <v>0</v>
      </c>
      <c r="ER59" s="100" t="str">
        <f t="shared" ref="ER59:ER102" ca="1" si="383">$C$10&amp;" "&amp;"MR"&amp;EQ59&amp;"!_"&amp;$DJ$57</f>
        <v>KORD MRFALSE!_12Z-GEFS</v>
      </c>
      <c r="ES59" s="57" t="str">
        <f ca="1">IFERROR(IF($C$12="C",RTD("ice.xl",,"*H",ER59,$C$5,"D",$K59,,,1),RTD("ice.xl",,"*H",ER59,$C$5,"D",$K59,,,1)*(9/5)+$C$14),"-")</f>
        <v>-</v>
      </c>
      <c r="ET59" s="100" t="b">
        <f ca="1">DJ71</f>
        <v>0</v>
      </c>
      <c r="EU59" s="100" t="str">
        <f t="shared" ref="EU59:EU102" ca="1" si="384">$C$10&amp;" "&amp;"MR"&amp;ET59&amp;"!_"&amp;$DJ$57</f>
        <v>KORD MRFALSE!_12Z-GEFS</v>
      </c>
      <c r="EV59" s="57" t="str">
        <f ca="1">IFERROR(IF($C$12="C",RTD("ice.xl",,"*H",EU59,$C$5,"D",$K59,,,1),RTD("ice.xl",,"*H",EU59,$C$5,"D",$K59,,,1)*(9/5)+$C$14),"-")</f>
        <v>-</v>
      </c>
      <c r="EW59" s="100" t="b">
        <f ca="1">DJ72</f>
        <v>0</v>
      </c>
      <c r="EX59" s="100" t="str">
        <f t="shared" ref="EX59:EX102" ca="1" si="385">$C$10&amp;" "&amp;"MR"&amp;EW59&amp;"!_"&amp;$DJ$57</f>
        <v>KORD MRFALSE!_12Z-GEFS</v>
      </c>
      <c r="EY59" s="57" t="str">
        <f ca="1">IFERROR(IF($C$12="C",RTD("ice.xl",,"*H",EX59,$C$5,"D",$K59,,,1),RTD("ice.xl",,"*H",EX59,$C$5,"D",$K59,,,1)*(9/5)+$C$14),"-")</f>
        <v>-</v>
      </c>
      <c r="EZ59" s="100" t="b">
        <f ca="1">DJ73</f>
        <v>0</v>
      </c>
      <c r="FA59" s="100" t="str">
        <f t="shared" ref="FA59:FA102" ca="1" si="386">$C$10&amp;" "&amp;"MR"&amp;EZ59&amp;"!_"&amp;$DJ$57</f>
        <v>KORD MRFALSE!_12Z-GEFS</v>
      </c>
      <c r="FB59" s="57" t="str">
        <f ca="1">IFERROR(IF($C$12="C",RTD("ice.xl",,"*H",FA59,$C$5,"D",$K59,,,1),RTD("ice.xl",,"*H",FA59,$C$5,"D",$K59,,,1)*(9/5)+$C$14),"-")</f>
        <v>-</v>
      </c>
      <c r="FC59" s="100" t="b">
        <f ca="1">DJ74</f>
        <v>0</v>
      </c>
      <c r="FD59" s="100" t="str">
        <f t="shared" ref="FD59:FD102" ca="1" si="387">$C$10&amp;" "&amp;"MR"&amp;FC59&amp;"!_"&amp;$DJ$57</f>
        <v>KORD MRFALSE!_12Z-GEFS</v>
      </c>
      <c r="FE59" s="104" t="str">
        <f ca="1">IFERROR(IF($C$12="C",RTD("ice.xl",,"*H",FD59,$C$5,"D",$K59,,,1),RTD("ice.xl",,"*H",FD59,$C$5,"D",$K59,,,1)*(9/5)+$C$14),"-")</f>
        <v>-</v>
      </c>
      <c r="FH59" s="53" t="b">
        <f t="shared" ref="FH59:FH74" ca="1" si="388">IF(FE59=(TODAY()),0)</f>
        <v>0</v>
      </c>
      <c r="FI59" s="53" t="str">
        <f t="shared" ref="FI59:FI102" ca="1" si="389">$C$10&amp;" "&amp;"MR"&amp;FH59&amp;"!_"&amp;$FH$57</f>
        <v>KORD MRFALSE!_18Z-GEFS</v>
      </c>
      <c r="FJ59" s="103" t="str">
        <f ca="1">IFERROR(IF($C$12="C",RTD("ice.xl",,"*H",FI59,$C$5,"D",$K59,,,1),RTD("ice.xl",,"*H",FI59,$C$5,"D",$K59,,,1)*(9/5)+$C$14),"-")</f>
        <v>-</v>
      </c>
      <c r="FK59" s="100" t="b">
        <f t="shared" ref="FK59:FK74" ca="1" si="390">FH60</f>
        <v>0</v>
      </c>
      <c r="FL59" s="100" t="str">
        <f t="shared" ref="FL59:FL102" ca="1" si="391">$C$10&amp;" "&amp;"MR"&amp;FK59&amp;"!_"&amp;$FH$57</f>
        <v>KORD MRFALSE!_18Z-GEFS</v>
      </c>
      <c r="FM59" s="57" t="str">
        <f ca="1">IFERROR(IF($C$12="C",RTD("ice.xl",,"*H",FL59,$C$5,"D",$K59,,,1),RTD("ice.xl",,"*H",FL59,$C$5,"D",$K59,,,1)*(9/5)+$C$14),"-")</f>
        <v>-</v>
      </c>
      <c r="FN59" s="100" t="b">
        <f t="shared" ref="FN59:FN73" ca="1" si="392">FH61</f>
        <v>0</v>
      </c>
      <c r="FO59" s="100" t="str">
        <f t="shared" ref="FO59:FO102" ca="1" si="393">$C$10&amp;" "&amp;"MR"&amp;FN59&amp;"!_"&amp;$FH$57</f>
        <v>KORD MRFALSE!_18Z-GEFS</v>
      </c>
      <c r="FP59" s="57" t="str">
        <f ca="1">IFERROR(IF($C$12="C",RTD("ice.xl",,"*H",FO59,$C$5,"D",$K59,,,1),RTD("ice.xl",,"*H",FO59,$C$5,"D",$K59,,,1)*(9/5)+$C$14),"-")</f>
        <v>-</v>
      </c>
      <c r="FQ59" s="100" t="b">
        <f t="shared" ref="FQ59:FQ72" ca="1" si="394">FH62</f>
        <v>0</v>
      </c>
      <c r="FR59" s="100" t="str">
        <f t="shared" ref="FR59:FR102" ca="1" si="395">$C$10&amp;" "&amp;"MR"&amp;FQ59&amp;"!_"&amp;$FH$57</f>
        <v>KORD MRFALSE!_18Z-GEFS</v>
      </c>
      <c r="FS59" s="57" t="str">
        <f ca="1">IFERROR(IF($C$12="C",RTD("ice.xl",,"*H",FR59,$C$5,"D",$K59,,,1),RTD("ice.xl",,"*H",FR59,$C$5,"D",$K59,,,1)*(9/5)+$C$14),"-")</f>
        <v>-</v>
      </c>
      <c r="FT59" s="100" t="b">
        <f t="shared" ref="FT59:FT71" ca="1" si="396">FH63</f>
        <v>0</v>
      </c>
      <c r="FU59" s="100" t="str">
        <f t="shared" ref="FU59:FU102" ca="1" si="397">$C$10&amp;" "&amp;"MR"&amp;FT59&amp;"!_"&amp;$FH$57</f>
        <v>KORD MRFALSE!_18Z-GEFS</v>
      </c>
      <c r="FV59" s="57" t="str">
        <f ca="1">IFERROR(IF($C$12="C",RTD("ice.xl",,"*H",FU59,$C$5,"D",$K59,,,1),RTD("ice.xl",,"*H",FU59,$C$5,"D",$K59,,,1)*(9/5)+$C$14),"-")</f>
        <v>-</v>
      </c>
      <c r="FW59" s="100" t="b">
        <f t="shared" ref="FW59:FW70" ca="1" si="398">FH64</f>
        <v>0</v>
      </c>
      <c r="FX59" s="100" t="str">
        <f t="shared" ref="FX59:FX102" ca="1" si="399">$C$10&amp;" "&amp;"MR"&amp;FW59&amp;"!_"&amp;$FH$57</f>
        <v>KORD MRFALSE!_18Z-GEFS</v>
      </c>
      <c r="FY59" s="57" t="str">
        <f ca="1">IFERROR(IF($C$12="C",RTD("ice.xl",,"*H",FX59,$C$5,"D",$K59,,,1),RTD("ice.xl",,"*H",FX59,$C$5,"D",$K59,,,1)*(9/5)+$C$14),"-")</f>
        <v>-</v>
      </c>
      <c r="FZ59" s="100" t="b">
        <f t="shared" ref="FZ59:FZ69" ca="1" si="400">FH65</f>
        <v>0</v>
      </c>
      <c r="GA59" s="100" t="str">
        <f t="shared" ref="GA59:GA102" ca="1" si="401">$C$10&amp;" "&amp;"MR"&amp;FZ59&amp;"!_"&amp;$FH$57</f>
        <v>KORD MRFALSE!_18Z-GEFS</v>
      </c>
      <c r="GB59" s="57" t="str">
        <f ca="1">IFERROR(IF($C$12="C",RTD("ice.xl",,"*H",GA59,$C$5,"D",$K59,,,1),RTD("ice.xl",,"*H",GA59,$C$5,"D",$K59,,,1)*(9/5)+$C$14),"-")</f>
        <v>-</v>
      </c>
      <c r="GC59" s="100" t="b">
        <f t="shared" ref="GC59:GC68" ca="1" si="402">FH66</f>
        <v>0</v>
      </c>
      <c r="GD59" s="100" t="str">
        <f t="shared" ref="GD59:GD102" ca="1" si="403">$C$10&amp;" "&amp;"MR"&amp;GC59&amp;"!_"&amp;$FH$57</f>
        <v>KORD MRFALSE!_18Z-GEFS</v>
      </c>
      <c r="GE59" s="57" t="str">
        <f ca="1">IFERROR(IF($C$12="C",RTD("ice.xl",,"*H",GD59,$C$5,"D",$K59,,,1),RTD("ice.xl",,"*H",GD59,$C$5,"D",$K59,,,1)*(9/5)+$C$14),"-")</f>
        <v>-</v>
      </c>
      <c r="GF59" s="100" t="b">
        <f t="shared" ref="GF59:GF67" ca="1" si="404">FH67</f>
        <v>0</v>
      </c>
      <c r="GG59" s="100" t="str">
        <f t="shared" ref="GG59:GG102" ca="1" si="405">$C$10&amp;" "&amp;"MR"&amp;GF59&amp;"!_"&amp;$FH$57</f>
        <v>KORD MRFALSE!_18Z-GEFS</v>
      </c>
      <c r="GH59" s="57" t="str">
        <f ca="1">IFERROR(IF($C$12="C",RTD("ice.xl",,"*H",GG59,$C$5,"D",$K59,,,1),RTD("ice.xl",,"*H",GG59,$C$5,"D",$K59,,,1)*(9/5)+$C$14),"-")</f>
        <v>-</v>
      </c>
      <c r="GI59" s="100" t="b">
        <f t="shared" ref="GI59:GI66" ca="1" si="406">FH68</f>
        <v>0</v>
      </c>
      <c r="GJ59" s="100" t="str">
        <f t="shared" ref="GJ59:GJ102" ca="1" si="407">$C$10&amp;" "&amp;"MR"&amp;GI59&amp;"!_"&amp;$FH$57</f>
        <v>KORD MRFALSE!_18Z-GEFS</v>
      </c>
      <c r="GK59" s="57" t="str">
        <f ca="1">IFERROR(IF($C$12="C",RTD("ice.xl",,"*H",GJ59,$C$5,"D",$K59,,,1),RTD("ice.xl",,"*H",GJ59,$C$5,"D",$K59,,,1)*(9/5)+$C$14),"-")</f>
        <v>-</v>
      </c>
      <c r="GL59" s="100" t="b">
        <f t="shared" ref="GL59:GL65" ca="1" si="408">FH69</f>
        <v>0</v>
      </c>
      <c r="GM59" s="100" t="str">
        <f t="shared" ref="GM59:GM102" ca="1" si="409">$C$10&amp;" "&amp;"MR"&amp;GL59&amp;"!_"&amp;$FH$57</f>
        <v>KORD MRFALSE!_18Z-GEFS</v>
      </c>
      <c r="GN59" s="57" t="str">
        <f ca="1">IFERROR(IF($C$12="C",RTD("ice.xl",,"*H",GM59,$C$5,"D",$K59,,,1),RTD("ice.xl",,"*H",GM59,$C$5,"D",$K59,,,1)*(9/5)+$C$14),"-")</f>
        <v>-</v>
      </c>
      <c r="GO59" s="100" t="b">
        <f t="shared" ref="GO59:GO64" ca="1" si="410">FH70</f>
        <v>0</v>
      </c>
      <c r="GP59" s="100" t="str">
        <f t="shared" ref="GP59:GP102" ca="1" si="411">$C$10&amp;" "&amp;"MR"&amp;GO59&amp;"!_"&amp;$FH$57</f>
        <v>KORD MRFALSE!_18Z-GEFS</v>
      </c>
      <c r="GQ59" s="57" t="str">
        <f ca="1">IFERROR(IF($C$12="C",RTD("ice.xl",,"*H",GP59,$C$5,"D",$K59,,,1),RTD("ice.xl",,"*H",GP59,$C$5,"D",$K59,,,1)*(9/5)+$C$14),"-")</f>
        <v>-</v>
      </c>
      <c r="GR59" s="100" t="b">
        <f ca="1">FH71</f>
        <v>0</v>
      </c>
      <c r="GS59" s="100" t="str">
        <f t="shared" ref="GS59:GS102" ca="1" si="412">$C$10&amp;" "&amp;"MR"&amp;GR59&amp;"!_"&amp;$FH$57</f>
        <v>KORD MRFALSE!_18Z-GEFS</v>
      </c>
      <c r="GT59" s="57" t="str">
        <f ca="1">IFERROR(IF($C$12="C",RTD("ice.xl",,"*H",GS59,$C$5,"D",$K59,,,1),RTD("ice.xl",,"*H",GS59,$C$5,"D",$K59,,,1)*(9/5)+$C$14),"-")</f>
        <v>-</v>
      </c>
      <c r="GU59" s="100" t="b">
        <f ca="1">FH72</f>
        <v>0</v>
      </c>
      <c r="GV59" s="100" t="str">
        <f t="shared" ref="GV59:GV102" ca="1" si="413">$C$10&amp;" "&amp;"MR"&amp;GU59&amp;"!_"&amp;$FH$57</f>
        <v>KORD MRFALSE!_18Z-GEFS</v>
      </c>
      <c r="GW59" s="57" t="str">
        <f ca="1">IFERROR(IF($C$12="C",RTD("ice.xl",,"*H",GV59,$C$5,"D",$K59,,,1),RTD("ice.xl",,"*H",GV59,$C$5,"D",$K59,,,1)*(9/5)+$C$14),"-")</f>
        <v>-</v>
      </c>
      <c r="GX59" s="100" t="b">
        <f ca="1">FH73</f>
        <v>0</v>
      </c>
      <c r="GY59" s="100" t="str">
        <f t="shared" ref="GY59:GY102" ca="1" si="414">$C$10&amp;" "&amp;"MR"&amp;GX59&amp;"!_"&amp;$FH$57</f>
        <v>KORD MRFALSE!_18Z-GEFS</v>
      </c>
      <c r="GZ59" s="57" t="str">
        <f ca="1">IFERROR(IF($C$12="C",RTD("ice.xl",,"*H",GY59,$C$5,"D",$K59,,,1),RTD("ice.xl",,"*H",GY59,$C$5,"D",$K59,,,1)*(9/5)+$C$14),"-")</f>
        <v>-</v>
      </c>
      <c r="HA59" s="100" t="b">
        <f ca="1">FH74</f>
        <v>0</v>
      </c>
      <c r="HB59" s="100" t="str">
        <f t="shared" ref="HB59:HB102" ca="1" si="415">$C$10&amp;" "&amp;"MR"&amp;HA59&amp;"!_"&amp;$FH$57</f>
        <v>KORD MRFALSE!_18Z-GEFS</v>
      </c>
      <c r="HC59" s="104" t="str">
        <f ca="1">IFERROR(IF($C$12="C",RTD("ice.xl",,"*H",HB59,$C$5,"D",$K59,,,1),RTD("ice.xl",,"*H",HB59,$C$5,"D",$K59,,,1)*(9/5)+$C$14),"-")</f>
        <v>-</v>
      </c>
    </row>
    <row r="60" spans="5:211" x14ac:dyDescent="0.35">
      <c r="E60"/>
      <c r="F60"/>
      <c r="G60"/>
      <c r="K60" s="163">
        <f t="shared" ca="1" si="304"/>
        <v>44807</v>
      </c>
      <c r="L60" s="167" t="str">
        <f t="shared" ca="1" si="304"/>
        <v/>
      </c>
      <c r="N60" s="53" t="b">
        <f t="shared" ca="1" si="305"/>
        <v>0</v>
      </c>
      <c r="O60" s="53" t="str">
        <f t="shared" ca="1" si="306"/>
        <v>KORD MRFALSE!_00Z-GEFS</v>
      </c>
      <c r="P60" s="103" t="str">
        <f ca="1">IFERROR(IF($C$12="C",RTD("ice.xl",,"*H",O60,$C$5,"D",$K60,,,1),RTD("ice.xl",,"*H",O60,$C$5,"D",$K60,,,1)*(9/5)+$C$14),"-")</f>
        <v>-</v>
      </c>
      <c r="Q60" s="100" t="b">
        <f t="shared" ca="1" si="307"/>
        <v>0</v>
      </c>
      <c r="R60" s="100" t="str">
        <f t="shared" ca="1" si="308"/>
        <v>KORD MRFALSE!_00Z-GEFS</v>
      </c>
      <c r="S60" s="57" t="str">
        <f ca="1">IFERROR(IF($C$12="C",RTD("ice.xl",,"*H",R60,$C$5,"D",$K60,,,1),RTD("ice.xl",,"*H",R60,$C$5,"D",$K60,,,1)*(9/5)+$C$14),"-")</f>
        <v>-</v>
      </c>
      <c r="T60" s="100" t="b">
        <f t="shared" ca="1" si="309"/>
        <v>0</v>
      </c>
      <c r="U60" s="100" t="str">
        <f t="shared" ca="1" si="310"/>
        <v>KORD MRFALSE!_00Z-GEFS</v>
      </c>
      <c r="V60" s="57" t="str">
        <f ca="1">IFERROR(IF($C$12="C",RTD("ice.xl",,"*H",U60,$C$5,"D",$K60,,,1),RTD("ice.xl",,"*H",U60,$C$5,"D",$K60,,,1)*(9/5)+$C$14),"-")</f>
        <v>-</v>
      </c>
      <c r="W60" s="100" t="b">
        <f t="shared" ca="1" si="311"/>
        <v>0</v>
      </c>
      <c r="X60" s="100" t="str">
        <f t="shared" ca="1" si="312"/>
        <v>KORD MRFALSE!_00Z-GEFS</v>
      </c>
      <c r="Y60" s="57" t="str">
        <f ca="1">IFERROR(IF($C$12="C",RTD("ice.xl",,"*H",X60,$C$5,"D",$K60,,,1),RTD("ice.xl",,"*H",X60,$C$5,"D",$K60,,,1)*(9/5)+$C$14),"-")</f>
        <v>-</v>
      </c>
      <c r="Z60" s="100" t="b">
        <f t="shared" ca="1" si="313"/>
        <v>0</v>
      </c>
      <c r="AA60" s="100" t="str">
        <f t="shared" ca="1" si="314"/>
        <v>KORD MRFALSE!_00Z-GEFS</v>
      </c>
      <c r="AB60" s="57" t="str">
        <f ca="1">IFERROR(IF($C$12="C",RTD("ice.xl",,"*H",AA60,$C$5,"D",$K60,,,1),RTD("ice.xl",,"*H",AA60,$C$5,"D",$K60,,,1)*(9/5)+$C$14),"-")</f>
        <v>-</v>
      </c>
      <c r="AC60" s="100" t="b">
        <f t="shared" ca="1" si="315"/>
        <v>0</v>
      </c>
      <c r="AD60" s="100" t="str">
        <f t="shared" ca="1" si="316"/>
        <v>KORD MRFALSE!_00Z-GEFS</v>
      </c>
      <c r="AE60" s="57" t="str">
        <f ca="1">IFERROR(IF($C$12="C",RTD("ice.xl",,"*H",AD60,$C$5,"D",$K60,,,1),RTD("ice.xl",,"*H",AD60,$C$5,"D",$K60,,,1)*(9/5)+$C$14),"-")</f>
        <v>-</v>
      </c>
      <c r="AF60" s="100" t="b">
        <f t="shared" ca="1" si="317"/>
        <v>0</v>
      </c>
      <c r="AG60" s="100" t="str">
        <f t="shared" ca="1" si="318"/>
        <v>KORD MRFALSE!_00Z-GEFS</v>
      </c>
      <c r="AH60" s="57" t="str">
        <f ca="1">IFERROR(IF($C$12="C",RTD("ice.xl",,"*H",AG60,$C$5,"D",$K60,,,1),RTD("ice.xl",,"*H",AG60,$C$5,"D",$K60,,,1)*(9/5)+$C$14),"-")</f>
        <v>-</v>
      </c>
      <c r="AI60" s="100" t="b">
        <f t="shared" ca="1" si="319"/>
        <v>0</v>
      </c>
      <c r="AJ60" s="100" t="str">
        <f t="shared" ca="1" si="320"/>
        <v>KORD MRFALSE!_00Z-GEFS</v>
      </c>
      <c r="AK60" s="57" t="str">
        <f ca="1">IFERROR(IF($C$12="C",RTD("ice.xl",,"*H",AJ60,$C$5,"D",$K60,,,1),RTD("ice.xl",,"*H",AJ60,$C$5,"D",$K60,,,1)*(9/5)+$C$14),"-")</f>
        <v>-</v>
      </c>
      <c r="AL60" s="100" t="b">
        <f t="shared" ca="1" si="321"/>
        <v>0</v>
      </c>
      <c r="AM60" s="100" t="str">
        <f t="shared" ca="1" si="322"/>
        <v>KORD MRFALSE!_00Z-GEFS</v>
      </c>
      <c r="AN60" s="57" t="str">
        <f ca="1">IFERROR(IF($C$12="C",RTD("ice.xl",,"*H",AM60,$C$5,"D",$K60,,,1),RTD("ice.xl",,"*H",AM60,$C$5,"D",$K60,,,1)*(9/5)+$C$14),"-")</f>
        <v>-</v>
      </c>
      <c r="AO60" s="100" t="b">
        <f t="shared" ca="1" si="323"/>
        <v>0</v>
      </c>
      <c r="AP60" s="100" t="str">
        <f t="shared" ca="1" si="324"/>
        <v>KORD MRFALSE!_00Z-GEFS</v>
      </c>
      <c r="AQ60" s="57" t="str">
        <f ca="1">IFERROR(IF($C$12="C",RTD("ice.xl",,"*H",AP60,$C$5,"D",$K60,,,1),RTD("ice.xl",,"*H",AP60,$C$5,"D",$K60,,,1)*(9/5)+$C$14),"-")</f>
        <v>-</v>
      </c>
      <c r="AR60" s="100" t="b">
        <f t="shared" ca="1" si="325"/>
        <v>0</v>
      </c>
      <c r="AS60" s="100" t="str">
        <f t="shared" ca="1" si="326"/>
        <v>KORD MRFALSE!_00Z-GEFS</v>
      </c>
      <c r="AT60" s="57" t="str">
        <f ca="1">IFERROR(IF($C$12="C",RTD("ice.xl",,"*H",AS60,$C$5,"D",$K60,,,1),RTD("ice.xl",,"*H",AS60,$C$5,"D",$K60,,,1)*(9/5)+$C$14),"-")</f>
        <v>-</v>
      </c>
      <c r="AU60" s="100" t="b">
        <f ca="1">N71</f>
        <v>0</v>
      </c>
      <c r="AV60" s="100" t="str">
        <f t="shared" ca="1" si="327"/>
        <v>KORD MRFALSE!_00Z-GEFS</v>
      </c>
      <c r="AW60" s="57" t="str">
        <f ca="1">IFERROR(IF($C$12="C",RTD("ice.xl",,"*H",AV60,$C$5,"D",$K60,,,1),RTD("ice.xl",,"*H",AV60,$C$5,"D",$K60,,,1)*(9/5)+$C$14),"-")</f>
        <v>-</v>
      </c>
      <c r="AX60" s="100" t="b">
        <f ca="1">N72</f>
        <v>0</v>
      </c>
      <c r="AY60" s="100" t="str">
        <f t="shared" ca="1" si="328"/>
        <v>KORD MRFALSE!_00Z-GEFS</v>
      </c>
      <c r="AZ60" s="57" t="str">
        <f ca="1">IFERROR(IF($C$12="C",RTD("ice.xl",,"*H",AY60,$C$5,"D",$K60,,,1),RTD("ice.xl",,"*H",AY60,$C$5,"D",$K60,,,1)*(9/5)+$C$14),"-")</f>
        <v>-</v>
      </c>
      <c r="BA60" s="100" t="b">
        <f ca="1">N73</f>
        <v>0</v>
      </c>
      <c r="BB60" s="100" t="str">
        <f t="shared" ca="1" si="329"/>
        <v>KORD MRFALSE!_00Z-GEFS</v>
      </c>
      <c r="BC60" s="57" t="str">
        <f ca="1">IFERROR(IF($C$12="C",RTD("ice.xl",,"*H",BB60,$C$5,"D",$K60,,,1),RTD("ice.xl",,"*H",BB60,$C$5,"D",$K60,,,1)*(9/5)+$C$14),"-")</f>
        <v>-</v>
      </c>
      <c r="BD60" s="100" t="b">
        <f ca="1">N74</f>
        <v>0</v>
      </c>
      <c r="BE60" s="100" t="str">
        <f t="shared" ca="1" si="330"/>
        <v>KORD MRFALSE!_00Z-GEFS</v>
      </c>
      <c r="BF60" s="57" t="str">
        <f ca="1">IFERROR(IF($C$12="C",RTD("ice.xl",,"*H",BE60,$C$5,"D",$K60,,,1),RTD("ice.xl",,"*H",BE60,$C$5,"D",$K60,,,1)*(9/5)+$C$14),"-")</f>
        <v>-</v>
      </c>
      <c r="BG60" s="101">
        <f>N75</f>
        <v>0</v>
      </c>
      <c r="BH60" s="101" t="str">
        <f t="shared" si="331"/>
        <v>KORD MR0!_00Z-GEFS</v>
      </c>
      <c r="BI60" s="105">
        <f ca="1">IFERROR(IF($C$12="C",RTD("ice.xl",,"*H",BH60,$C$5,"D",$K60,,,1),RTD("ice.xl",,"*H",BH60,$C$5,"D",$K60,,,1)*(9/5)+$C$14),"-")</f>
        <v>74.462000000000003</v>
      </c>
      <c r="BL60" s="53" t="b">
        <f t="shared" ca="1" si="332"/>
        <v>0</v>
      </c>
      <c r="BM60" s="53" t="str">
        <f t="shared" ca="1" si="333"/>
        <v>KORD MRFALSE!_06Z-GEFS</v>
      </c>
      <c r="BN60" s="103" t="str">
        <f ca="1">IFERROR(IF($C$12="C",RTD("ice.xl",,"*H",BM60,$C$5,"D",$K60,,,1),RTD("ice.xl",,"*H",BM60,$C$5,"D",$K60,,,1)*(9/5)+$C$14),"-")</f>
        <v>-</v>
      </c>
      <c r="BO60" s="100" t="b">
        <f t="shared" ca="1" si="334"/>
        <v>0</v>
      </c>
      <c r="BP60" s="100" t="str">
        <f t="shared" ca="1" si="335"/>
        <v>KORD MRFALSE!_06Z-GEFS</v>
      </c>
      <c r="BQ60" s="57" t="str">
        <f ca="1">IFERROR(IF($C$12="C",RTD("ice.xl",,"*H",BP60,$C$5,"D",$K60,,,1),RTD("ice.xl",,"*H",BP60,$C$5,"D",$K60,,,1)*(9/5)+$C$14),"-")</f>
        <v>-</v>
      </c>
      <c r="BR60" s="100" t="b">
        <f t="shared" ca="1" si="336"/>
        <v>0</v>
      </c>
      <c r="BS60" s="100" t="str">
        <f t="shared" ca="1" si="337"/>
        <v>KORD MRFALSE!_06Z-GEFS</v>
      </c>
      <c r="BT60" s="57" t="str">
        <f ca="1">IFERROR(IF($C$12="C",RTD("ice.xl",,"*H",BS60,$C$5,"D",$K60,,,1),RTD("ice.xl",,"*H",BS60,$C$5,"D",$K60,,,1)*(9/5)+$C$14),"-")</f>
        <v>-</v>
      </c>
      <c r="BU60" s="100" t="b">
        <f t="shared" ca="1" si="338"/>
        <v>0</v>
      </c>
      <c r="BV60" s="100" t="str">
        <f t="shared" ca="1" si="339"/>
        <v>KORD MRFALSE!_06Z-GEFS</v>
      </c>
      <c r="BW60" s="57" t="str">
        <f ca="1">IFERROR(IF($C$12="C",RTD("ice.xl",,"*H",BV60,$C$5,"D",$K60,,,1),RTD("ice.xl",,"*H",BV60,$C$5,"D",$K60,,,1)*(9/5)+$C$14),"-")</f>
        <v>-</v>
      </c>
      <c r="BX60" s="100" t="b">
        <f t="shared" ca="1" si="340"/>
        <v>0</v>
      </c>
      <c r="BY60" s="100" t="str">
        <f t="shared" ca="1" si="341"/>
        <v>KORD MRFALSE!_06Z-GEFS</v>
      </c>
      <c r="BZ60" s="57" t="str">
        <f ca="1">IFERROR(IF($C$12="C",RTD("ice.xl",,"*H",BY60,$C$5,"D",$K60,,,1),RTD("ice.xl",,"*H",BY60,$C$5,"D",$K60,,,1)*(9/5)+$C$14),"-")</f>
        <v>-</v>
      </c>
      <c r="CA60" s="100" t="b">
        <f t="shared" ca="1" si="342"/>
        <v>0</v>
      </c>
      <c r="CB60" s="100" t="str">
        <f t="shared" ca="1" si="343"/>
        <v>KORD MRFALSE!_06Z-GEFS</v>
      </c>
      <c r="CC60" s="57" t="str">
        <f ca="1">IFERROR(IF($C$12="C",RTD("ice.xl",,"*H",CB60,$C$5,"D",$K60,,,1),RTD("ice.xl",,"*H",CB60,$C$5,"D",$K60,,,1)*(9/5)+$C$14),"-")</f>
        <v>-</v>
      </c>
      <c r="CD60" s="100" t="b">
        <f t="shared" ca="1" si="344"/>
        <v>0</v>
      </c>
      <c r="CE60" s="100" t="str">
        <f t="shared" ca="1" si="345"/>
        <v>KORD MRFALSE!_06Z-GEFS</v>
      </c>
      <c r="CF60" s="57" t="str">
        <f ca="1">IFERROR(IF($C$12="C",RTD("ice.xl",,"*H",CE60,$C$5,"D",$K60,,,1),RTD("ice.xl",,"*H",CE60,$C$5,"D",$K60,,,1)*(9/5)+$C$14),"-")</f>
        <v>-</v>
      </c>
      <c r="CG60" s="100" t="b">
        <f t="shared" ca="1" si="346"/>
        <v>0</v>
      </c>
      <c r="CH60" s="100" t="str">
        <f t="shared" ca="1" si="347"/>
        <v>KORD MRFALSE!_06Z-GEFS</v>
      </c>
      <c r="CI60" s="57" t="str">
        <f ca="1">IFERROR(IF($C$12="C",RTD("ice.xl",,"*H",CH60,$C$5,"D",$K60,,,1),RTD("ice.xl",,"*H",CH60,$C$5,"D",$K60,,,1)*(9/5)+$C$14),"-")</f>
        <v>-</v>
      </c>
      <c r="CJ60" s="100" t="b">
        <f t="shared" ca="1" si="348"/>
        <v>0</v>
      </c>
      <c r="CK60" s="100" t="str">
        <f t="shared" ca="1" si="349"/>
        <v>KORD MRFALSE!_06Z-GEFS</v>
      </c>
      <c r="CL60" s="57" t="str">
        <f ca="1">IFERROR(IF($C$12="C",RTD("ice.xl",,"*H",CK60,$C$5,"D",$K60,,,1),RTD("ice.xl",,"*H",CK60,$C$5,"D",$K60,,,1)*(9/5)+$C$14),"-")</f>
        <v>-</v>
      </c>
      <c r="CM60" s="100" t="b">
        <f t="shared" ca="1" si="350"/>
        <v>0</v>
      </c>
      <c r="CN60" s="100" t="str">
        <f t="shared" ca="1" si="351"/>
        <v>KORD MRFALSE!_06Z-GEFS</v>
      </c>
      <c r="CO60" s="57" t="str">
        <f ca="1">IFERROR(IF($C$12="C",RTD("ice.xl",,"*H",CN60,$C$5,"D",$K60,,,1),RTD("ice.xl",,"*H",CN60,$C$5,"D",$K60,,,1)*(9/5)+$C$14),"-")</f>
        <v>-</v>
      </c>
      <c r="CP60" s="100" t="b">
        <f t="shared" ca="1" si="352"/>
        <v>0</v>
      </c>
      <c r="CQ60" s="100" t="str">
        <f t="shared" ca="1" si="353"/>
        <v>KORD MRFALSE!_06Z-GEFS</v>
      </c>
      <c r="CR60" s="57" t="str">
        <f ca="1">IFERROR(IF($C$12="C",RTD("ice.xl",,"*H",CQ60,$C$5,"D",$K60,,,1),RTD("ice.xl",,"*H",CQ60,$C$5,"D",$K60,,,1)*(9/5)+$C$14),"-")</f>
        <v>-</v>
      </c>
      <c r="CS60" s="100" t="b">
        <f t="shared" ca="1" si="354"/>
        <v>0</v>
      </c>
      <c r="CT60" s="100" t="str">
        <f t="shared" ca="1" si="355"/>
        <v>KORD MRFALSE!_06Z-GEFS</v>
      </c>
      <c r="CU60" s="57" t="str">
        <f ca="1">IFERROR(IF($C$12="C",RTD("ice.xl",,"*H",CT60,$C$5,"D",$K60,,,1),RTD("ice.xl",,"*H",CT60,$C$5,"D",$K60,,,1)*(9/5)+$C$14),"-")</f>
        <v>-</v>
      </c>
      <c r="CV60" s="100" t="b">
        <f ca="1">BL72</f>
        <v>0</v>
      </c>
      <c r="CW60" s="100" t="str">
        <f t="shared" ca="1" si="356"/>
        <v>KORD MRFALSE!_06Z-GEFS</v>
      </c>
      <c r="CX60" s="57" t="str">
        <f ca="1">IFERROR(IF($C$12="C",RTD("ice.xl",,"*H",CW60,$C$5,"D",$K60,,,1),RTD("ice.xl",,"*H",CW60,$C$5,"D",$K60,,,1)*(9/5)+$C$14),"-")</f>
        <v>-</v>
      </c>
      <c r="CY60" s="100" t="b">
        <f ca="1">BL73</f>
        <v>0</v>
      </c>
      <c r="CZ60" s="100" t="str">
        <f t="shared" ca="1" si="357"/>
        <v>KORD MRFALSE!_06Z-GEFS</v>
      </c>
      <c r="DA60" s="57" t="str">
        <f ca="1">IFERROR(IF($C$12="C",RTD("ice.xl",,"*H",CZ60,$C$5,"D",$K60,,,1),RTD("ice.xl",,"*H",CZ60,$C$5,"D",$K60,,,1)*(9/5)+$C$14),"-")</f>
        <v>-</v>
      </c>
      <c r="DB60" s="100" t="b">
        <f ca="1">BL74</f>
        <v>0</v>
      </c>
      <c r="DC60" s="100" t="str">
        <f t="shared" ca="1" si="358"/>
        <v>KORD MRFALSE!_06Z-GEFS</v>
      </c>
      <c r="DD60" s="57" t="str">
        <f ca="1">IFERROR(IF($C$12="C",RTD("ice.xl",,"*H",DC60,$C$5,"D",$K60,,,1),RTD("ice.xl",,"*H",DC60,$C$5,"D",$K60,,,1)*(9/5)+$C$14),"-")</f>
        <v>-</v>
      </c>
      <c r="DE60" s="101">
        <f>BL75</f>
        <v>0</v>
      </c>
      <c r="DF60" s="101" t="str">
        <f t="shared" si="359"/>
        <v>KORD MR0!_06Z-GEFS</v>
      </c>
      <c r="DG60" s="105">
        <f ca="1">IFERROR(IF($C$12="C",RTD("ice.xl",,"*H",DF60,$C$5,"D",$K60,,,1),RTD("ice.xl",,"*H",DF60,$C$5,"D",$K60,,,1)*(9/5)+$C$14),"-")</f>
        <v>72.068000000000012</v>
      </c>
      <c r="DJ60" s="53" t="b">
        <f t="shared" ca="1" si="360"/>
        <v>0</v>
      </c>
      <c r="DK60" s="53" t="str">
        <f t="shared" ca="1" si="361"/>
        <v>KORD MRFALSE!_12Z-GEFS</v>
      </c>
      <c r="DL60" s="103" t="str">
        <f ca="1">IFERROR(IF($C$12="C",RTD("ice.xl",,"*H",DK60,$C$5,"D",$K60,,,1),RTD("ice.xl",,"*H",DK60,$C$5,"D",$K60,,,1)*(9/5)+$C$14),"-")</f>
        <v>-</v>
      </c>
      <c r="DM60" s="100" t="b">
        <f t="shared" ca="1" si="362"/>
        <v>0</v>
      </c>
      <c r="DN60" s="100" t="str">
        <f t="shared" ca="1" si="363"/>
        <v>KORD MRFALSE!_12Z-GEFS</v>
      </c>
      <c r="DO60" s="57" t="str">
        <f ca="1">IFERROR(IF($C$12="C",RTD("ice.xl",,"*H",DN60,$C$5,"D",$K60,,,1),RTD("ice.xl",,"*H",DN60,$C$5,"D",$K60,,,1)*(9/5)+$C$14),"-")</f>
        <v>-</v>
      </c>
      <c r="DP60" s="100" t="b">
        <f t="shared" ca="1" si="364"/>
        <v>0</v>
      </c>
      <c r="DQ60" s="100" t="str">
        <f t="shared" ca="1" si="365"/>
        <v>KORD MRFALSE!_12Z-GEFS</v>
      </c>
      <c r="DR60" s="57" t="str">
        <f ca="1">IFERROR(IF($C$12="C",RTD("ice.xl",,"*H",DQ60,$C$5,"D",$K60,,,1),RTD("ice.xl",,"*H",DQ60,$C$5,"D",$K60,,,1)*(9/5)+$C$14),"-")</f>
        <v>-</v>
      </c>
      <c r="DS60" s="100" t="b">
        <f t="shared" ca="1" si="366"/>
        <v>0</v>
      </c>
      <c r="DT60" s="100" t="str">
        <f t="shared" ca="1" si="367"/>
        <v>KORD MRFALSE!_12Z-GEFS</v>
      </c>
      <c r="DU60" s="57" t="str">
        <f ca="1">IFERROR(IF($C$12="C",RTD("ice.xl",,"*H",DT60,$C$5,"D",$K60,,,1),RTD("ice.xl",,"*H",DT60,$C$5,"D",$K60,,,1)*(9/5)+$C$14),"-")</f>
        <v>-</v>
      </c>
      <c r="DV60" s="100" t="b">
        <f t="shared" ca="1" si="368"/>
        <v>0</v>
      </c>
      <c r="DW60" s="100" t="str">
        <f t="shared" ca="1" si="369"/>
        <v>KORD MRFALSE!_12Z-GEFS</v>
      </c>
      <c r="DX60" s="57" t="str">
        <f ca="1">IFERROR(IF($C$12="C",RTD("ice.xl",,"*H",DW60,$C$5,"D",$K60,,,1),RTD("ice.xl",,"*H",DW60,$C$5,"D",$K60,,,1)*(9/5)+$C$14),"-")</f>
        <v>-</v>
      </c>
      <c r="DY60" s="100" t="b">
        <f t="shared" ca="1" si="370"/>
        <v>0</v>
      </c>
      <c r="DZ60" s="100" t="str">
        <f t="shared" ca="1" si="371"/>
        <v>KORD MRFALSE!_12Z-GEFS</v>
      </c>
      <c r="EA60" s="57" t="str">
        <f ca="1">IFERROR(IF($C$12="C",RTD("ice.xl",,"*H",DZ60,$C$5,"D",$K60,,,1),RTD("ice.xl",,"*H",DZ60,$C$5,"D",$K60,,,1)*(9/5)+$C$14),"-")</f>
        <v>-</v>
      </c>
      <c r="EB60" s="100" t="b">
        <f t="shared" ca="1" si="372"/>
        <v>0</v>
      </c>
      <c r="EC60" s="100" t="str">
        <f t="shared" ca="1" si="373"/>
        <v>KORD MRFALSE!_12Z-GEFS</v>
      </c>
      <c r="ED60" s="57" t="str">
        <f ca="1">IFERROR(IF($C$12="C",RTD("ice.xl",,"*H",EC60,$C$5,"D",$K60,,,1),RTD("ice.xl",,"*H",EC60,$C$5,"D",$K60,,,1)*(9/5)+$C$14),"-")</f>
        <v>-</v>
      </c>
      <c r="EE60" s="100" t="b">
        <f t="shared" ca="1" si="374"/>
        <v>0</v>
      </c>
      <c r="EF60" s="100" t="str">
        <f t="shared" ca="1" si="375"/>
        <v>KORD MRFALSE!_12Z-GEFS</v>
      </c>
      <c r="EG60" s="57" t="str">
        <f ca="1">IFERROR(IF($C$12="C",RTD("ice.xl",,"*H",EF60,$C$5,"D",$K60,,,1),RTD("ice.xl",,"*H",EF60,$C$5,"D",$K60,,,1)*(9/5)+$C$14),"-")</f>
        <v>-</v>
      </c>
      <c r="EH60" s="100" t="b">
        <f t="shared" ca="1" si="376"/>
        <v>0</v>
      </c>
      <c r="EI60" s="100" t="str">
        <f t="shared" ca="1" si="377"/>
        <v>KORD MRFALSE!_12Z-GEFS</v>
      </c>
      <c r="EJ60" s="57" t="str">
        <f ca="1">IFERROR(IF($C$12="C",RTD("ice.xl",,"*H",EI60,$C$5,"D",$K60,,,1),RTD("ice.xl",,"*H",EI60,$C$5,"D",$K60,,,1)*(9/5)+$C$14),"-")</f>
        <v>-</v>
      </c>
      <c r="EK60" s="100" t="b">
        <f t="shared" ca="1" si="378"/>
        <v>0</v>
      </c>
      <c r="EL60" s="100" t="str">
        <f t="shared" ca="1" si="379"/>
        <v>KORD MRFALSE!_12Z-GEFS</v>
      </c>
      <c r="EM60" s="57" t="str">
        <f ca="1">IFERROR(IF($C$12="C",RTD("ice.xl",,"*H",EL60,$C$5,"D",$K60,,,1),RTD("ice.xl",,"*H",EL60,$C$5,"D",$K60,,,1)*(9/5)+$C$14),"-")</f>
        <v>-</v>
      </c>
      <c r="EN60" s="100" t="b">
        <f t="shared" ca="1" si="380"/>
        <v>0</v>
      </c>
      <c r="EO60" s="100" t="str">
        <f t="shared" ca="1" si="381"/>
        <v>KORD MRFALSE!_12Z-GEFS</v>
      </c>
      <c r="EP60" s="57" t="str">
        <f ca="1">IFERROR(IF($C$12="C",RTD("ice.xl",,"*H",EO60,$C$5,"D",$K60,,,1),RTD("ice.xl",,"*H",EO60,$C$5,"D",$K60,,,1)*(9/5)+$C$14),"-")</f>
        <v>-</v>
      </c>
      <c r="EQ60" s="100" t="b">
        <f t="shared" ca="1" si="382"/>
        <v>0</v>
      </c>
      <c r="ER60" s="100" t="str">
        <f t="shared" ca="1" si="383"/>
        <v>KORD MRFALSE!_12Z-GEFS</v>
      </c>
      <c r="ES60" s="57" t="str">
        <f ca="1">IFERROR(IF($C$12="C",RTD("ice.xl",,"*H",ER60,$C$5,"D",$K60,,,1),RTD("ice.xl",,"*H",ER60,$C$5,"D",$K60,,,1)*(9/5)+$C$14),"-")</f>
        <v>-</v>
      </c>
      <c r="ET60" s="100" t="b">
        <f ca="1">DJ72</f>
        <v>0</v>
      </c>
      <c r="EU60" s="100" t="str">
        <f t="shared" ca="1" si="384"/>
        <v>KORD MRFALSE!_12Z-GEFS</v>
      </c>
      <c r="EV60" s="57" t="str">
        <f ca="1">IFERROR(IF($C$12="C",RTD("ice.xl",,"*H",EU60,$C$5,"D",$K60,,,1),RTD("ice.xl",,"*H",EU60,$C$5,"D",$K60,,,1)*(9/5)+$C$14),"-")</f>
        <v>-</v>
      </c>
      <c r="EW60" s="100" t="b">
        <f ca="1">DJ73</f>
        <v>0</v>
      </c>
      <c r="EX60" s="100" t="str">
        <f t="shared" ca="1" si="385"/>
        <v>KORD MRFALSE!_12Z-GEFS</v>
      </c>
      <c r="EY60" s="57" t="str">
        <f ca="1">IFERROR(IF($C$12="C",RTD("ice.xl",,"*H",EX60,$C$5,"D",$K60,,,1),RTD("ice.xl",,"*H",EX60,$C$5,"D",$K60,,,1)*(9/5)+$C$14),"-")</f>
        <v>-</v>
      </c>
      <c r="EZ60" s="100" t="b">
        <f ca="1">DJ74</f>
        <v>0</v>
      </c>
      <c r="FA60" s="100" t="str">
        <f t="shared" ca="1" si="386"/>
        <v>KORD MRFALSE!_12Z-GEFS</v>
      </c>
      <c r="FB60" s="57" t="str">
        <f ca="1">IFERROR(IF($C$12="C",RTD("ice.xl",,"*H",FA60,$C$5,"D",$K60,,,1),RTD("ice.xl",,"*H",FA60,$C$5,"D",$K60,,,1)*(9/5)+$C$14),"-")</f>
        <v>-</v>
      </c>
      <c r="FC60" s="101">
        <f>DJ75</f>
        <v>0</v>
      </c>
      <c r="FD60" s="101" t="str">
        <f t="shared" si="387"/>
        <v>KORD MR0!_12Z-GEFS</v>
      </c>
      <c r="FE60" s="105" t="str">
        <f ca="1">IFERROR(IF($C$12="C",RTD("ice.xl",,"*H",FD60,$C$5,"D",$K60,,,1),RTD("ice.xl",,"*H",FD60,$C$5,"D",$K60,,,1)*(9/5)+$C$14),"-")</f>
        <v>-</v>
      </c>
      <c r="FH60" s="53" t="b">
        <f t="shared" ca="1" si="388"/>
        <v>0</v>
      </c>
      <c r="FI60" s="53" t="str">
        <f t="shared" ca="1" si="389"/>
        <v>KORD MRFALSE!_18Z-GEFS</v>
      </c>
      <c r="FJ60" s="103" t="str">
        <f ca="1">IFERROR(IF($C$12="C",RTD("ice.xl",,"*H",FI60,$C$5,"D",$K60,,,1),RTD("ice.xl",,"*H",FI60,$C$5,"D",$K60,,,1)*(9/5)+$C$14),"-")</f>
        <v>-</v>
      </c>
      <c r="FK60" s="100" t="b">
        <f t="shared" ca="1" si="390"/>
        <v>0</v>
      </c>
      <c r="FL60" s="100" t="str">
        <f t="shared" ca="1" si="391"/>
        <v>KORD MRFALSE!_18Z-GEFS</v>
      </c>
      <c r="FM60" s="57" t="str">
        <f ca="1">IFERROR(IF($C$12="C",RTD("ice.xl",,"*H",FL60,$C$5,"D",$K60,,,1),RTD("ice.xl",,"*H",FL60,$C$5,"D",$K60,,,1)*(9/5)+$C$14),"-")</f>
        <v>-</v>
      </c>
      <c r="FN60" s="100" t="b">
        <f t="shared" ca="1" si="392"/>
        <v>0</v>
      </c>
      <c r="FO60" s="100" t="str">
        <f t="shared" ca="1" si="393"/>
        <v>KORD MRFALSE!_18Z-GEFS</v>
      </c>
      <c r="FP60" s="57" t="str">
        <f ca="1">IFERROR(IF($C$12="C",RTD("ice.xl",,"*H",FO60,$C$5,"D",$K60,,,1),RTD("ice.xl",,"*H",FO60,$C$5,"D",$K60,,,1)*(9/5)+$C$14),"-")</f>
        <v>-</v>
      </c>
      <c r="FQ60" s="100" t="b">
        <f t="shared" ca="1" si="394"/>
        <v>0</v>
      </c>
      <c r="FR60" s="100" t="str">
        <f t="shared" ca="1" si="395"/>
        <v>KORD MRFALSE!_18Z-GEFS</v>
      </c>
      <c r="FS60" s="57" t="str">
        <f ca="1">IFERROR(IF($C$12="C",RTD("ice.xl",,"*H",FR60,$C$5,"D",$K60,,,1),RTD("ice.xl",,"*H",FR60,$C$5,"D",$K60,,,1)*(9/5)+$C$14),"-")</f>
        <v>-</v>
      </c>
      <c r="FT60" s="100" t="b">
        <f t="shared" ca="1" si="396"/>
        <v>0</v>
      </c>
      <c r="FU60" s="100" t="str">
        <f t="shared" ca="1" si="397"/>
        <v>KORD MRFALSE!_18Z-GEFS</v>
      </c>
      <c r="FV60" s="57" t="str">
        <f ca="1">IFERROR(IF($C$12="C",RTD("ice.xl",,"*H",FU60,$C$5,"D",$K60,,,1),RTD("ice.xl",,"*H",FU60,$C$5,"D",$K60,,,1)*(9/5)+$C$14),"-")</f>
        <v>-</v>
      </c>
      <c r="FW60" s="100" t="b">
        <f t="shared" ca="1" si="398"/>
        <v>0</v>
      </c>
      <c r="FX60" s="100" t="str">
        <f t="shared" ca="1" si="399"/>
        <v>KORD MRFALSE!_18Z-GEFS</v>
      </c>
      <c r="FY60" s="57" t="str">
        <f ca="1">IFERROR(IF($C$12="C",RTD("ice.xl",,"*H",FX60,$C$5,"D",$K60,,,1),RTD("ice.xl",,"*H",FX60,$C$5,"D",$K60,,,1)*(9/5)+$C$14),"-")</f>
        <v>-</v>
      </c>
      <c r="FZ60" s="100" t="b">
        <f t="shared" ca="1" si="400"/>
        <v>0</v>
      </c>
      <c r="GA60" s="100" t="str">
        <f t="shared" ca="1" si="401"/>
        <v>KORD MRFALSE!_18Z-GEFS</v>
      </c>
      <c r="GB60" s="57" t="str">
        <f ca="1">IFERROR(IF($C$12="C",RTD("ice.xl",,"*H",GA60,$C$5,"D",$K60,,,1),RTD("ice.xl",,"*H",GA60,$C$5,"D",$K60,,,1)*(9/5)+$C$14),"-")</f>
        <v>-</v>
      </c>
      <c r="GC60" s="100" t="b">
        <f t="shared" ca="1" si="402"/>
        <v>0</v>
      </c>
      <c r="GD60" s="100" t="str">
        <f t="shared" ca="1" si="403"/>
        <v>KORD MRFALSE!_18Z-GEFS</v>
      </c>
      <c r="GE60" s="57" t="str">
        <f ca="1">IFERROR(IF($C$12="C",RTD("ice.xl",,"*H",GD60,$C$5,"D",$K60,,,1),RTD("ice.xl",,"*H",GD60,$C$5,"D",$K60,,,1)*(9/5)+$C$14),"-")</f>
        <v>-</v>
      </c>
      <c r="GF60" s="100" t="b">
        <f t="shared" ca="1" si="404"/>
        <v>0</v>
      </c>
      <c r="GG60" s="100" t="str">
        <f t="shared" ca="1" si="405"/>
        <v>KORD MRFALSE!_18Z-GEFS</v>
      </c>
      <c r="GH60" s="57" t="str">
        <f ca="1">IFERROR(IF($C$12="C",RTD("ice.xl",,"*H",GG60,$C$5,"D",$K60,,,1),RTD("ice.xl",,"*H",GG60,$C$5,"D",$K60,,,1)*(9/5)+$C$14),"-")</f>
        <v>-</v>
      </c>
      <c r="GI60" s="100" t="b">
        <f t="shared" ca="1" si="406"/>
        <v>0</v>
      </c>
      <c r="GJ60" s="100" t="str">
        <f t="shared" ca="1" si="407"/>
        <v>KORD MRFALSE!_18Z-GEFS</v>
      </c>
      <c r="GK60" s="57" t="str">
        <f ca="1">IFERROR(IF($C$12="C",RTD("ice.xl",,"*H",GJ60,$C$5,"D",$K60,,,1),RTD("ice.xl",,"*H",GJ60,$C$5,"D",$K60,,,1)*(9/5)+$C$14),"-")</f>
        <v>-</v>
      </c>
      <c r="GL60" s="100" t="b">
        <f t="shared" ca="1" si="408"/>
        <v>0</v>
      </c>
      <c r="GM60" s="100" t="str">
        <f t="shared" ca="1" si="409"/>
        <v>KORD MRFALSE!_18Z-GEFS</v>
      </c>
      <c r="GN60" s="57" t="str">
        <f ca="1">IFERROR(IF($C$12="C",RTD("ice.xl",,"*H",GM60,$C$5,"D",$K60,,,1),RTD("ice.xl",,"*H",GM60,$C$5,"D",$K60,,,1)*(9/5)+$C$14),"-")</f>
        <v>-</v>
      </c>
      <c r="GO60" s="100" t="b">
        <f t="shared" ca="1" si="410"/>
        <v>0</v>
      </c>
      <c r="GP60" s="100" t="str">
        <f t="shared" ca="1" si="411"/>
        <v>KORD MRFALSE!_18Z-GEFS</v>
      </c>
      <c r="GQ60" s="57" t="str">
        <f ca="1">IFERROR(IF($C$12="C",RTD("ice.xl",,"*H",GP60,$C$5,"D",$K60,,,1),RTD("ice.xl",,"*H",GP60,$C$5,"D",$K60,,,1)*(9/5)+$C$14),"-")</f>
        <v>-</v>
      </c>
      <c r="GR60" s="100" t="b">
        <f ca="1">FH72</f>
        <v>0</v>
      </c>
      <c r="GS60" s="100" t="str">
        <f t="shared" ca="1" si="412"/>
        <v>KORD MRFALSE!_18Z-GEFS</v>
      </c>
      <c r="GT60" s="57" t="str">
        <f ca="1">IFERROR(IF($C$12="C",RTD("ice.xl",,"*H",GS60,$C$5,"D",$K60,,,1),RTD("ice.xl",,"*H",GS60,$C$5,"D",$K60,,,1)*(9/5)+$C$14),"-")</f>
        <v>-</v>
      </c>
      <c r="GU60" s="100" t="b">
        <f ca="1">FH73</f>
        <v>0</v>
      </c>
      <c r="GV60" s="100" t="str">
        <f t="shared" ca="1" si="413"/>
        <v>KORD MRFALSE!_18Z-GEFS</v>
      </c>
      <c r="GW60" s="57" t="str">
        <f ca="1">IFERROR(IF($C$12="C",RTD("ice.xl",,"*H",GV60,$C$5,"D",$K60,,,1),RTD("ice.xl",,"*H",GV60,$C$5,"D",$K60,,,1)*(9/5)+$C$14),"-")</f>
        <v>-</v>
      </c>
      <c r="GX60" s="100" t="b">
        <f ca="1">FH74</f>
        <v>0</v>
      </c>
      <c r="GY60" s="100" t="str">
        <f t="shared" ca="1" si="414"/>
        <v>KORD MRFALSE!_18Z-GEFS</v>
      </c>
      <c r="GZ60" s="57" t="str">
        <f ca="1">IFERROR(IF($C$12="C",RTD("ice.xl",,"*H",GY60,$C$5,"D",$K60,,,1),RTD("ice.xl",,"*H",GY60,$C$5,"D",$K60,,,1)*(9/5)+$C$14),"-")</f>
        <v>-</v>
      </c>
      <c r="HA60" s="101">
        <f>FH75</f>
        <v>0</v>
      </c>
      <c r="HB60" s="101" t="str">
        <f t="shared" si="415"/>
        <v>KORD MR0!_18Z-GEFS</v>
      </c>
      <c r="HC60" s="105">
        <f ca="1">IFERROR(IF($C$12="C",RTD("ice.xl",,"*H",HB60,$C$5,"D",$K60,,,1),RTD("ice.xl",,"*H",HB60,$C$5,"D",$K60,,,1)*(9/5)+$C$14),"-")</f>
        <v>73.201999999999998</v>
      </c>
    </row>
    <row r="61" spans="5:211" x14ac:dyDescent="0.35">
      <c r="E61"/>
      <c r="F61"/>
      <c r="G61"/>
      <c r="K61" s="163">
        <f t="shared" ca="1" si="304"/>
        <v>44806</v>
      </c>
      <c r="L61" s="167" t="str">
        <f t="shared" ca="1" si="304"/>
        <v/>
      </c>
      <c r="N61" s="53" t="b">
        <f t="shared" ca="1" si="305"/>
        <v>0</v>
      </c>
      <c r="O61" s="53" t="str">
        <f t="shared" ca="1" si="306"/>
        <v>KORD MRFALSE!_00Z-GEFS</v>
      </c>
      <c r="P61" s="103" t="str">
        <f ca="1">IFERROR(IF($C$12="C",RTD("ice.xl",,"*H",O61,$C$5,"D",$K61,,,1),RTD("ice.xl",,"*H",O61,$C$5,"D",$K61,,,1)*(9/5)+$C$14),"-")</f>
        <v>-</v>
      </c>
      <c r="Q61" s="100" t="b">
        <f t="shared" ca="1" si="307"/>
        <v>0</v>
      </c>
      <c r="R61" s="100" t="str">
        <f t="shared" ca="1" si="308"/>
        <v>KORD MRFALSE!_00Z-GEFS</v>
      </c>
      <c r="S61" s="57" t="str">
        <f ca="1">IFERROR(IF($C$12="C",RTD("ice.xl",,"*H",R61,$C$5,"D",$K61,,,1),RTD("ice.xl",,"*H",R61,$C$5,"D",$K61,,,1)*(9/5)+$C$14),"-")</f>
        <v>-</v>
      </c>
      <c r="T61" s="100" t="b">
        <f t="shared" ca="1" si="309"/>
        <v>0</v>
      </c>
      <c r="U61" s="100" t="str">
        <f t="shared" ca="1" si="310"/>
        <v>KORD MRFALSE!_00Z-GEFS</v>
      </c>
      <c r="V61" s="57" t="str">
        <f ca="1">IFERROR(IF($C$12="C",RTD("ice.xl",,"*H",U61,$C$5,"D",$K61,,,1),RTD("ice.xl",,"*H",U61,$C$5,"D",$K61,,,1)*(9/5)+$C$14),"-")</f>
        <v>-</v>
      </c>
      <c r="W61" s="100" t="b">
        <f t="shared" ca="1" si="311"/>
        <v>0</v>
      </c>
      <c r="X61" s="100" t="str">
        <f t="shared" ca="1" si="312"/>
        <v>KORD MRFALSE!_00Z-GEFS</v>
      </c>
      <c r="Y61" s="57" t="str">
        <f ca="1">IFERROR(IF($C$12="C",RTD("ice.xl",,"*H",X61,$C$5,"D",$K61,,,1),RTD("ice.xl",,"*H",X61,$C$5,"D",$K61,,,1)*(9/5)+$C$14),"-")</f>
        <v>-</v>
      </c>
      <c r="Z61" s="100" t="b">
        <f t="shared" ca="1" si="313"/>
        <v>0</v>
      </c>
      <c r="AA61" s="100" t="str">
        <f t="shared" ca="1" si="314"/>
        <v>KORD MRFALSE!_00Z-GEFS</v>
      </c>
      <c r="AB61" s="57" t="str">
        <f ca="1">IFERROR(IF($C$12="C",RTD("ice.xl",,"*H",AA61,$C$5,"D",$K61,,,1),RTD("ice.xl",,"*H",AA61,$C$5,"D",$K61,,,1)*(9/5)+$C$14),"-")</f>
        <v>-</v>
      </c>
      <c r="AC61" s="100" t="b">
        <f t="shared" ca="1" si="315"/>
        <v>0</v>
      </c>
      <c r="AD61" s="100" t="str">
        <f t="shared" ca="1" si="316"/>
        <v>KORD MRFALSE!_00Z-GEFS</v>
      </c>
      <c r="AE61" s="57" t="str">
        <f ca="1">IFERROR(IF($C$12="C",RTD("ice.xl",,"*H",AD61,$C$5,"D",$K61,,,1),RTD("ice.xl",,"*H",AD61,$C$5,"D",$K61,,,1)*(9/5)+$C$14),"-")</f>
        <v>-</v>
      </c>
      <c r="AF61" s="100" t="b">
        <f t="shared" ca="1" si="317"/>
        <v>0</v>
      </c>
      <c r="AG61" s="100" t="str">
        <f t="shared" ca="1" si="318"/>
        <v>KORD MRFALSE!_00Z-GEFS</v>
      </c>
      <c r="AH61" s="57" t="str">
        <f ca="1">IFERROR(IF($C$12="C",RTD("ice.xl",,"*H",AG61,$C$5,"D",$K61,,,1),RTD("ice.xl",,"*H",AG61,$C$5,"D",$K61,,,1)*(9/5)+$C$14),"-")</f>
        <v>-</v>
      </c>
      <c r="AI61" s="100" t="b">
        <f t="shared" ca="1" si="319"/>
        <v>0</v>
      </c>
      <c r="AJ61" s="100" t="str">
        <f t="shared" ca="1" si="320"/>
        <v>KORD MRFALSE!_00Z-GEFS</v>
      </c>
      <c r="AK61" s="57" t="str">
        <f ca="1">IFERROR(IF($C$12="C",RTD("ice.xl",,"*H",AJ61,$C$5,"D",$K61,,,1),RTD("ice.xl",,"*H",AJ61,$C$5,"D",$K61,,,1)*(9/5)+$C$14),"-")</f>
        <v>-</v>
      </c>
      <c r="AL61" s="100" t="b">
        <f t="shared" ca="1" si="321"/>
        <v>0</v>
      </c>
      <c r="AM61" s="100" t="str">
        <f t="shared" ca="1" si="322"/>
        <v>KORD MRFALSE!_00Z-GEFS</v>
      </c>
      <c r="AN61" s="57" t="str">
        <f ca="1">IFERROR(IF($C$12="C",RTD("ice.xl",,"*H",AM61,$C$5,"D",$K61,,,1),RTD("ice.xl",,"*H",AM61,$C$5,"D",$K61,,,1)*(9/5)+$C$14),"-")</f>
        <v>-</v>
      </c>
      <c r="AO61" s="100" t="b">
        <f t="shared" ca="1" si="323"/>
        <v>0</v>
      </c>
      <c r="AP61" s="100" t="str">
        <f t="shared" ca="1" si="324"/>
        <v>KORD MRFALSE!_00Z-GEFS</v>
      </c>
      <c r="AQ61" s="57" t="str">
        <f ca="1">IFERROR(IF($C$12="C",RTD("ice.xl",,"*H",AP61,$C$5,"D",$K61,,,1),RTD("ice.xl",,"*H",AP61,$C$5,"D",$K61,,,1)*(9/5)+$C$14),"-")</f>
        <v>-</v>
      </c>
      <c r="AR61" s="100" t="b">
        <f t="shared" ca="1" si="325"/>
        <v>0</v>
      </c>
      <c r="AS61" s="100" t="str">
        <f t="shared" ca="1" si="326"/>
        <v>KORD MRFALSE!_00Z-GEFS</v>
      </c>
      <c r="AT61" s="57" t="str">
        <f ca="1">IFERROR(IF($C$12="C",RTD("ice.xl",,"*H",AS61,$C$5,"D",$K61,,,1),RTD("ice.xl",,"*H",AS61,$C$5,"D",$K61,,,1)*(9/5)+$C$14),"-")</f>
        <v>-</v>
      </c>
      <c r="AU61" s="100" t="b">
        <f ca="1">N72</f>
        <v>0</v>
      </c>
      <c r="AV61" s="100" t="str">
        <f t="shared" ca="1" si="327"/>
        <v>KORD MRFALSE!_00Z-GEFS</v>
      </c>
      <c r="AW61" s="57" t="str">
        <f ca="1">IFERROR(IF($C$12="C",RTD("ice.xl",,"*H",AV61,$C$5,"D",$K61,,,1),RTD("ice.xl",,"*H",AV61,$C$5,"D",$K61,,,1)*(9/5)+$C$14),"-")</f>
        <v>-</v>
      </c>
      <c r="AX61" s="100" t="b">
        <f ca="1">N73</f>
        <v>0</v>
      </c>
      <c r="AY61" s="100" t="str">
        <f t="shared" ca="1" si="328"/>
        <v>KORD MRFALSE!_00Z-GEFS</v>
      </c>
      <c r="AZ61" s="57" t="str">
        <f ca="1">IFERROR(IF($C$12="C",RTD("ice.xl",,"*H",AY61,$C$5,"D",$K61,,,1),RTD("ice.xl",,"*H",AY61,$C$5,"D",$K61,,,1)*(9/5)+$C$14),"-")</f>
        <v>-</v>
      </c>
      <c r="BA61" s="100" t="b">
        <f ca="1">N74</f>
        <v>0</v>
      </c>
      <c r="BB61" s="100" t="str">
        <f t="shared" ca="1" si="329"/>
        <v>KORD MRFALSE!_00Z-GEFS</v>
      </c>
      <c r="BC61" s="57" t="str">
        <f ca="1">IFERROR(IF($C$12="C",RTD("ice.xl",,"*H",BB61,$C$5,"D",$K61,,,1),RTD("ice.xl",,"*H",BB61,$C$5,"D",$K61,,,1)*(9/5)+$C$14),"-")</f>
        <v>-</v>
      </c>
      <c r="BD61" s="101">
        <f>N75</f>
        <v>0</v>
      </c>
      <c r="BE61" s="101" t="str">
        <f t="shared" si="330"/>
        <v>KORD MR0!_00Z-GEFS</v>
      </c>
      <c r="BF61" s="58">
        <f ca="1">IFERROR(IF($C$12="C",RTD("ice.xl",,"*H",BE61,$C$5,"D",$K61,,,1),RTD("ice.xl",,"*H",BE61,$C$5,"D",$K61,,,1)*(9/5)+$C$14),"-")</f>
        <v>74.587999999999994</v>
      </c>
      <c r="BG61" s="101">
        <f t="shared" ref="BG61:BG105" si="416">BG60+1</f>
        <v>1</v>
      </c>
      <c r="BH61" s="101" t="str">
        <f t="shared" si="331"/>
        <v>KORD MR1!_00Z-GEFS</v>
      </c>
      <c r="BI61" s="105">
        <f ca="1">IFERROR(IF($C$12="C",RTD("ice.xl",,"*H",BH61,$C$5,"D",$K61,,,1),RTD("ice.xl",,"*H",BH61,$C$5,"D",$K61,,,1)*(9/5)+$C$14),"-")</f>
        <v>76.531999999999996</v>
      </c>
      <c r="BL61" s="53" t="b">
        <f t="shared" ca="1" si="332"/>
        <v>0</v>
      </c>
      <c r="BM61" s="53" t="str">
        <f t="shared" ca="1" si="333"/>
        <v>KORD MRFALSE!_06Z-GEFS</v>
      </c>
      <c r="BN61" s="103" t="str">
        <f ca="1">IFERROR(IF($C$12="C",RTD("ice.xl",,"*H",BM61,$C$5,"D",$K61,,,1),RTD("ice.xl",,"*H",BM61,$C$5,"D",$K61,,,1)*(9/5)+$C$14),"-")</f>
        <v>-</v>
      </c>
      <c r="BO61" s="100" t="b">
        <f t="shared" ca="1" si="334"/>
        <v>0</v>
      </c>
      <c r="BP61" s="100" t="str">
        <f t="shared" ca="1" si="335"/>
        <v>KORD MRFALSE!_06Z-GEFS</v>
      </c>
      <c r="BQ61" s="57" t="str">
        <f ca="1">IFERROR(IF($C$12="C",RTD("ice.xl",,"*H",BP61,$C$5,"D",$K61,,,1),RTD("ice.xl",,"*H",BP61,$C$5,"D",$K61,,,1)*(9/5)+$C$14),"-")</f>
        <v>-</v>
      </c>
      <c r="BR61" s="100" t="b">
        <f t="shared" ca="1" si="336"/>
        <v>0</v>
      </c>
      <c r="BS61" s="100" t="str">
        <f t="shared" ca="1" si="337"/>
        <v>KORD MRFALSE!_06Z-GEFS</v>
      </c>
      <c r="BT61" s="57" t="str">
        <f ca="1">IFERROR(IF($C$12="C",RTD("ice.xl",,"*H",BS61,$C$5,"D",$K61,,,1),RTD("ice.xl",,"*H",BS61,$C$5,"D",$K61,,,1)*(9/5)+$C$14),"-")</f>
        <v>-</v>
      </c>
      <c r="BU61" s="100" t="b">
        <f t="shared" ca="1" si="338"/>
        <v>0</v>
      </c>
      <c r="BV61" s="100" t="str">
        <f t="shared" ca="1" si="339"/>
        <v>KORD MRFALSE!_06Z-GEFS</v>
      </c>
      <c r="BW61" s="57" t="str">
        <f ca="1">IFERROR(IF($C$12="C",RTD("ice.xl",,"*H",BV61,$C$5,"D",$K61,,,1),RTD("ice.xl",,"*H",BV61,$C$5,"D",$K61,,,1)*(9/5)+$C$14),"-")</f>
        <v>-</v>
      </c>
      <c r="BX61" s="100" t="b">
        <f t="shared" ca="1" si="340"/>
        <v>0</v>
      </c>
      <c r="BY61" s="100" t="str">
        <f t="shared" ca="1" si="341"/>
        <v>KORD MRFALSE!_06Z-GEFS</v>
      </c>
      <c r="BZ61" s="57" t="str">
        <f ca="1">IFERROR(IF($C$12="C",RTD("ice.xl",,"*H",BY61,$C$5,"D",$K61,,,1),RTD("ice.xl",,"*H",BY61,$C$5,"D",$K61,,,1)*(9/5)+$C$14),"-")</f>
        <v>-</v>
      </c>
      <c r="CA61" s="100" t="b">
        <f t="shared" ca="1" si="342"/>
        <v>0</v>
      </c>
      <c r="CB61" s="100" t="str">
        <f t="shared" ca="1" si="343"/>
        <v>KORD MRFALSE!_06Z-GEFS</v>
      </c>
      <c r="CC61" s="57" t="str">
        <f ca="1">IFERROR(IF($C$12="C",RTD("ice.xl",,"*H",CB61,$C$5,"D",$K61,,,1),RTD("ice.xl",,"*H",CB61,$C$5,"D",$K61,,,1)*(9/5)+$C$14),"-")</f>
        <v>-</v>
      </c>
      <c r="CD61" s="100" t="b">
        <f t="shared" ca="1" si="344"/>
        <v>0</v>
      </c>
      <c r="CE61" s="100" t="str">
        <f t="shared" ca="1" si="345"/>
        <v>KORD MRFALSE!_06Z-GEFS</v>
      </c>
      <c r="CF61" s="57" t="str">
        <f ca="1">IFERROR(IF($C$12="C",RTD("ice.xl",,"*H",CE61,$C$5,"D",$K61,,,1),RTD("ice.xl",,"*H",CE61,$C$5,"D",$K61,,,1)*(9/5)+$C$14),"-")</f>
        <v>-</v>
      </c>
      <c r="CG61" s="100" t="b">
        <f t="shared" ca="1" si="346"/>
        <v>0</v>
      </c>
      <c r="CH61" s="100" t="str">
        <f t="shared" ca="1" si="347"/>
        <v>KORD MRFALSE!_06Z-GEFS</v>
      </c>
      <c r="CI61" s="57" t="str">
        <f ca="1">IFERROR(IF($C$12="C",RTD("ice.xl",,"*H",CH61,$C$5,"D",$K61,,,1),RTD("ice.xl",,"*H",CH61,$C$5,"D",$K61,,,1)*(9/5)+$C$14),"-")</f>
        <v>-</v>
      </c>
      <c r="CJ61" s="100" t="b">
        <f t="shared" ca="1" si="348"/>
        <v>0</v>
      </c>
      <c r="CK61" s="100" t="str">
        <f t="shared" ca="1" si="349"/>
        <v>KORD MRFALSE!_06Z-GEFS</v>
      </c>
      <c r="CL61" s="57" t="str">
        <f ca="1">IFERROR(IF($C$12="C",RTD("ice.xl",,"*H",CK61,$C$5,"D",$K61,,,1),RTD("ice.xl",,"*H",CK61,$C$5,"D",$K61,,,1)*(9/5)+$C$14),"-")</f>
        <v>-</v>
      </c>
      <c r="CM61" s="100" t="b">
        <f t="shared" ca="1" si="350"/>
        <v>0</v>
      </c>
      <c r="CN61" s="100" t="str">
        <f t="shared" ca="1" si="351"/>
        <v>KORD MRFALSE!_06Z-GEFS</v>
      </c>
      <c r="CO61" s="57" t="str">
        <f ca="1">IFERROR(IF($C$12="C",RTD("ice.xl",,"*H",CN61,$C$5,"D",$K61,,,1),RTD("ice.xl",,"*H",CN61,$C$5,"D",$K61,,,1)*(9/5)+$C$14),"-")</f>
        <v>-</v>
      </c>
      <c r="CP61" s="100" t="b">
        <f t="shared" ca="1" si="352"/>
        <v>0</v>
      </c>
      <c r="CQ61" s="100" t="str">
        <f t="shared" ca="1" si="353"/>
        <v>KORD MRFALSE!_06Z-GEFS</v>
      </c>
      <c r="CR61" s="57" t="str">
        <f ca="1">IFERROR(IF($C$12="C",RTD("ice.xl",,"*H",CQ61,$C$5,"D",$K61,,,1),RTD("ice.xl",,"*H",CQ61,$C$5,"D",$K61,,,1)*(9/5)+$C$14),"-")</f>
        <v>-</v>
      </c>
      <c r="CS61" s="100" t="b">
        <f t="shared" ca="1" si="354"/>
        <v>0</v>
      </c>
      <c r="CT61" s="100" t="str">
        <f t="shared" ca="1" si="355"/>
        <v>KORD MRFALSE!_06Z-GEFS</v>
      </c>
      <c r="CU61" s="57" t="str">
        <f ca="1">IFERROR(IF($C$12="C",RTD("ice.xl",,"*H",CT61,$C$5,"D",$K61,,,1),RTD("ice.xl",,"*H",CT61,$C$5,"D",$K61,,,1)*(9/5)+$C$14),"-")</f>
        <v>-</v>
      </c>
      <c r="CV61" s="100" t="b">
        <f ca="1">BL73</f>
        <v>0</v>
      </c>
      <c r="CW61" s="100" t="str">
        <f t="shared" ca="1" si="356"/>
        <v>KORD MRFALSE!_06Z-GEFS</v>
      </c>
      <c r="CX61" s="57" t="str">
        <f ca="1">IFERROR(IF($C$12="C",RTD("ice.xl",,"*H",CW61,$C$5,"D",$K61,,,1),RTD("ice.xl",,"*H",CW61,$C$5,"D",$K61,,,1)*(9/5)+$C$14),"-")</f>
        <v>-</v>
      </c>
      <c r="CY61" s="100" t="b">
        <f ca="1">BL74</f>
        <v>0</v>
      </c>
      <c r="CZ61" s="100" t="str">
        <f t="shared" ca="1" si="357"/>
        <v>KORD MRFALSE!_06Z-GEFS</v>
      </c>
      <c r="DA61" s="57" t="str">
        <f ca="1">IFERROR(IF($C$12="C",RTD("ice.xl",,"*H",CZ61,$C$5,"D",$K61,,,1),RTD("ice.xl",,"*H",CZ61,$C$5,"D",$K61,,,1)*(9/5)+$C$14),"-")</f>
        <v>-</v>
      </c>
      <c r="DB61" s="101">
        <f>BL75</f>
        <v>0</v>
      </c>
      <c r="DC61" s="101" t="str">
        <f t="shared" si="358"/>
        <v>KORD MR0!_06Z-GEFS</v>
      </c>
      <c r="DD61" s="58">
        <f ca="1">IFERROR(IF($C$12="C",RTD("ice.xl",,"*H",DC61,$C$5,"D",$K61,,,1),RTD("ice.xl",,"*H",DC61,$C$5,"D",$K61,,,1)*(9/5)+$C$14),"-")</f>
        <v>73.274000000000001</v>
      </c>
      <c r="DE61" s="101">
        <f t="shared" ref="DE61:DE105" si="417">DE60+1</f>
        <v>1</v>
      </c>
      <c r="DF61" s="101" t="str">
        <f t="shared" si="359"/>
        <v>KORD MR1!_06Z-GEFS</v>
      </c>
      <c r="DG61" s="105">
        <f ca="1">IFERROR(IF($C$12="C",RTD("ice.xl",,"*H",DF61,$C$5,"D",$K61,,,1),RTD("ice.xl",,"*H",DF61,$C$5,"D",$K61,,,1)*(9/5)+$C$14),"-")</f>
        <v>72.644000000000005</v>
      </c>
      <c r="DJ61" s="53" t="b">
        <f t="shared" ca="1" si="360"/>
        <v>0</v>
      </c>
      <c r="DK61" s="53" t="str">
        <f t="shared" ca="1" si="361"/>
        <v>KORD MRFALSE!_12Z-GEFS</v>
      </c>
      <c r="DL61" s="103" t="str">
        <f ca="1">IFERROR(IF($C$12="C",RTD("ice.xl",,"*H",DK61,$C$5,"D",$K61,,,1),RTD("ice.xl",,"*H",DK61,$C$5,"D",$K61,,,1)*(9/5)+$C$14),"-")</f>
        <v>-</v>
      </c>
      <c r="DM61" s="100" t="b">
        <f t="shared" ca="1" si="362"/>
        <v>0</v>
      </c>
      <c r="DN61" s="100" t="str">
        <f t="shared" ca="1" si="363"/>
        <v>KORD MRFALSE!_12Z-GEFS</v>
      </c>
      <c r="DO61" s="57" t="str">
        <f ca="1">IFERROR(IF($C$12="C",RTD("ice.xl",,"*H",DN61,$C$5,"D",$K61,,,1),RTD("ice.xl",,"*H",DN61,$C$5,"D",$K61,,,1)*(9/5)+$C$14),"-")</f>
        <v>-</v>
      </c>
      <c r="DP61" s="100" t="b">
        <f t="shared" ca="1" si="364"/>
        <v>0</v>
      </c>
      <c r="DQ61" s="100" t="str">
        <f t="shared" ca="1" si="365"/>
        <v>KORD MRFALSE!_12Z-GEFS</v>
      </c>
      <c r="DR61" s="57" t="str">
        <f ca="1">IFERROR(IF($C$12="C",RTD("ice.xl",,"*H",DQ61,$C$5,"D",$K61,,,1),RTD("ice.xl",,"*H",DQ61,$C$5,"D",$K61,,,1)*(9/5)+$C$14),"-")</f>
        <v>-</v>
      </c>
      <c r="DS61" s="100" t="b">
        <f t="shared" ca="1" si="366"/>
        <v>0</v>
      </c>
      <c r="DT61" s="100" t="str">
        <f t="shared" ca="1" si="367"/>
        <v>KORD MRFALSE!_12Z-GEFS</v>
      </c>
      <c r="DU61" s="57" t="str">
        <f ca="1">IFERROR(IF($C$12="C",RTD("ice.xl",,"*H",DT61,$C$5,"D",$K61,,,1),RTD("ice.xl",,"*H",DT61,$C$5,"D",$K61,,,1)*(9/5)+$C$14),"-")</f>
        <v>-</v>
      </c>
      <c r="DV61" s="100" t="b">
        <f t="shared" ca="1" si="368"/>
        <v>0</v>
      </c>
      <c r="DW61" s="100" t="str">
        <f t="shared" ca="1" si="369"/>
        <v>KORD MRFALSE!_12Z-GEFS</v>
      </c>
      <c r="DX61" s="57" t="str">
        <f ca="1">IFERROR(IF($C$12="C",RTD("ice.xl",,"*H",DW61,$C$5,"D",$K61,,,1),RTD("ice.xl",,"*H",DW61,$C$5,"D",$K61,,,1)*(9/5)+$C$14),"-")</f>
        <v>-</v>
      </c>
      <c r="DY61" s="100" t="b">
        <f t="shared" ca="1" si="370"/>
        <v>0</v>
      </c>
      <c r="DZ61" s="100" t="str">
        <f t="shared" ca="1" si="371"/>
        <v>KORD MRFALSE!_12Z-GEFS</v>
      </c>
      <c r="EA61" s="57" t="str">
        <f ca="1">IFERROR(IF($C$12="C",RTD("ice.xl",,"*H",DZ61,$C$5,"D",$K61,,,1),RTD("ice.xl",,"*H",DZ61,$C$5,"D",$K61,,,1)*(9/5)+$C$14),"-")</f>
        <v>-</v>
      </c>
      <c r="EB61" s="100" t="b">
        <f t="shared" ca="1" si="372"/>
        <v>0</v>
      </c>
      <c r="EC61" s="100" t="str">
        <f t="shared" ca="1" si="373"/>
        <v>KORD MRFALSE!_12Z-GEFS</v>
      </c>
      <c r="ED61" s="57" t="str">
        <f ca="1">IFERROR(IF($C$12="C",RTD("ice.xl",,"*H",EC61,$C$5,"D",$K61,,,1),RTD("ice.xl",,"*H",EC61,$C$5,"D",$K61,,,1)*(9/5)+$C$14),"-")</f>
        <v>-</v>
      </c>
      <c r="EE61" s="100" t="b">
        <f t="shared" ca="1" si="374"/>
        <v>0</v>
      </c>
      <c r="EF61" s="100" t="str">
        <f t="shared" ca="1" si="375"/>
        <v>KORD MRFALSE!_12Z-GEFS</v>
      </c>
      <c r="EG61" s="57" t="str">
        <f ca="1">IFERROR(IF($C$12="C",RTD("ice.xl",,"*H",EF61,$C$5,"D",$K61,,,1),RTD("ice.xl",,"*H",EF61,$C$5,"D",$K61,,,1)*(9/5)+$C$14),"-")</f>
        <v>-</v>
      </c>
      <c r="EH61" s="100" t="b">
        <f t="shared" ca="1" si="376"/>
        <v>0</v>
      </c>
      <c r="EI61" s="100" t="str">
        <f t="shared" ca="1" si="377"/>
        <v>KORD MRFALSE!_12Z-GEFS</v>
      </c>
      <c r="EJ61" s="57" t="str">
        <f ca="1">IFERROR(IF($C$12="C",RTD("ice.xl",,"*H",EI61,$C$5,"D",$K61,,,1),RTD("ice.xl",,"*H",EI61,$C$5,"D",$K61,,,1)*(9/5)+$C$14),"-")</f>
        <v>-</v>
      </c>
      <c r="EK61" s="100" t="b">
        <f t="shared" ca="1" si="378"/>
        <v>0</v>
      </c>
      <c r="EL61" s="100" t="str">
        <f t="shared" ca="1" si="379"/>
        <v>KORD MRFALSE!_12Z-GEFS</v>
      </c>
      <c r="EM61" s="57" t="str">
        <f ca="1">IFERROR(IF($C$12="C",RTD("ice.xl",,"*H",EL61,$C$5,"D",$K61,,,1),RTD("ice.xl",,"*H",EL61,$C$5,"D",$K61,,,1)*(9/5)+$C$14),"-")</f>
        <v>-</v>
      </c>
      <c r="EN61" s="100" t="b">
        <f t="shared" ca="1" si="380"/>
        <v>0</v>
      </c>
      <c r="EO61" s="100" t="str">
        <f t="shared" ca="1" si="381"/>
        <v>KORD MRFALSE!_12Z-GEFS</v>
      </c>
      <c r="EP61" s="57" t="str">
        <f ca="1">IFERROR(IF($C$12="C",RTD("ice.xl",,"*H",EO61,$C$5,"D",$K61,,,1),RTD("ice.xl",,"*H",EO61,$C$5,"D",$K61,,,1)*(9/5)+$C$14),"-")</f>
        <v>-</v>
      </c>
      <c r="EQ61" s="100" t="b">
        <f t="shared" ca="1" si="382"/>
        <v>0</v>
      </c>
      <c r="ER61" s="100" t="str">
        <f t="shared" ca="1" si="383"/>
        <v>KORD MRFALSE!_12Z-GEFS</v>
      </c>
      <c r="ES61" s="57" t="str">
        <f ca="1">IFERROR(IF($C$12="C",RTD("ice.xl",,"*H",ER61,$C$5,"D",$K61,,,1),RTD("ice.xl",,"*H",ER61,$C$5,"D",$K61,,,1)*(9/5)+$C$14),"-")</f>
        <v>-</v>
      </c>
      <c r="ET61" s="100" t="b">
        <f ca="1">DJ73</f>
        <v>0</v>
      </c>
      <c r="EU61" s="100" t="str">
        <f t="shared" ca="1" si="384"/>
        <v>KORD MRFALSE!_12Z-GEFS</v>
      </c>
      <c r="EV61" s="57" t="str">
        <f ca="1">IFERROR(IF($C$12="C",RTD("ice.xl",,"*H",EU61,$C$5,"D",$K61,,,1),RTD("ice.xl",,"*H",EU61,$C$5,"D",$K61,,,1)*(9/5)+$C$14),"-")</f>
        <v>-</v>
      </c>
      <c r="EW61" s="100" t="b">
        <f ca="1">DJ74</f>
        <v>0</v>
      </c>
      <c r="EX61" s="100" t="str">
        <f t="shared" ca="1" si="385"/>
        <v>KORD MRFALSE!_12Z-GEFS</v>
      </c>
      <c r="EY61" s="57" t="str">
        <f ca="1">IFERROR(IF($C$12="C",RTD("ice.xl",,"*H",EX61,$C$5,"D",$K61,,,1),RTD("ice.xl",,"*H",EX61,$C$5,"D",$K61,,,1)*(9/5)+$C$14),"-")</f>
        <v>-</v>
      </c>
      <c r="EZ61" s="101">
        <f>DJ75</f>
        <v>0</v>
      </c>
      <c r="FA61" s="101" t="str">
        <f t="shared" si="386"/>
        <v>KORD MR0!_12Z-GEFS</v>
      </c>
      <c r="FB61" s="58" t="str">
        <f ca="1">IFERROR(IF($C$12="C",RTD("ice.xl",,"*H",FA61,$C$5,"D",$K61,,,1),RTD("ice.xl",,"*H",FA61,$C$5,"D",$K61,,,1)*(9/5)+$C$14),"-")</f>
        <v>-</v>
      </c>
      <c r="FC61" s="101">
        <f t="shared" ref="FC61:FC105" si="418">FC60+1</f>
        <v>1</v>
      </c>
      <c r="FD61" s="101" t="str">
        <f t="shared" si="387"/>
        <v>KORD MR1!_12Z-GEFS</v>
      </c>
      <c r="FE61" s="105">
        <f ca="1">IFERROR(IF($C$12="C",RTD("ice.xl",,"*H",FD61,$C$5,"D",$K61,,,1),RTD("ice.xl",,"*H",FD61,$C$5,"D",$K61,,,1)*(9/5)+$C$14),"-")</f>
        <v>74.174000000000007</v>
      </c>
      <c r="FH61" s="53" t="b">
        <f t="shared" ca="1" si="388"/>
        <v>0</v>
      </c>
      <c r="FI61" s="53" t="str">
        <f t="shared" ca="1" si="389"/>
        <v>KORD MRFALSE!_18Z-GEFS</v>
      </c>
      <c r="FJ61" s="103" t="str">
        <f ca="1">IFERROR(IF($C$12="C",RTD("ice.xl",,"*H",FI61,$C$5,"D",$K61,,,1),RTD("ice.xl",,"*H",FI61,$C$5,"D",$K61,,,1)*(9/5)+$C$14),"-")</f>
        <v>-</v>
      </c>
      <c r="FK61" s="100" t="b">
        <f t="shared" ca="1" si="390"/>
        <v>0</v>
      </c>
      <c r="FL61" s="100" t="str">
        <f t="shared" ca="1" si="391"/>
        <v>KORD MRFALSE!_18Z-GEFS</v>
      </c>
      <c r="FM61" s="57" t="str">
        <f ca="1">IFERROR(IF($C$12="C",RTD("ice.xl",,"*H",FL61,$C$5,"D",$K61,,,1),RTD("ice.xl",,"*H",FL61,$C$5,"D",$K61,,,1)*(9/5)+$C$14),"-")</f>
        <v>-</v>
      </c>
      <c r="FN61" s="100" t="b">
        <f t="shared" ca="1" si="392"/>
        <v>0</v>
      </c>
      <c r="FO61" s="100" t="str">
        <f t="shared" ca="1" si="393"/>
        <v>KORD MRFALSE!_18Z-GEFS</v>
      </c>
      <c r="FP61" s="57" t="str">
        <f ca="1">IFERROR(IF($C$12="C",RTD("ice.xl",,"*H",FO61,$C$5,"D",$K61,,,1),RTD("ice.xl",,"*H",FO61,$C$5,"D",$K61,,,1)*(9/5)+$C$14),"-")</f>
        <v>-</v>
      </c>
      <c r="FQ61" s="100" t="b">
        <f t="shared" ca="1" si="394"/>
        <v>0</v>
      </c>
      <c r="FR61" s="100" t="str">
        <f t="shared" ca="1" si="395"/>
        <v>KORD MRFALSE!_18Z-GEFS</v>
      </c>
      <c r="FS61" s="57" t="str">
        <f ca="1">IFERROR(IF($C$12="C",RTD("ice.xl",,"*H",FR61,$C$5,"D",$K61,,,1),RTD("ice.xl",,"*H",FR61,$C$5,"D",$K61,,,1)*(9/5)+$C$14),"-")</f>
        <v>-</v>
      </c>
      <c r="FT61" s="100" t="b">
        <f t="shared" ca="1" si="396"/>
        <v>0</v>
      </c>
      <c r="FU61" s="100" t="str">
        <f t="shared" ca="1" si="397"/>
        <v>KORD MRFALSE!_18Z-GEFS</v>
      </c>
      <c r="FV61" s="57" t="str">
        <f ca="1">IFERROR(IF($C$12="C",RTD("ice.xl",,"*H",FU61,$C$5,"D",$K61,,,1),RTD("ice.xl",,"*H",FU61,$C$5,"D",$K61,,,1)*(9/5)+$C$14),"-")</f>
        <v>-</v>
      </c>
      <c r="FW61" s="100" t="b">
        <f t="shared" ca="1" si="398"/>
        <v>0</v>
      </c>
      <c r="FX61" s="100" t="str">
        <f t="shared" ca="1" si="399"/>
        <v>KORD MRFALSE!_18Z-GEFS</v>
      </c>
      <c r="FY61" s="57" t="str">
        <f ca="1">IFERROR(IF($C$12="C",RTD("ice.xl",,"*H",FX61,$C$5,"D",$K61,,,1),RTD("ice.xl",,"*H",FX61,$C$5,"D",$K61,,,1)*(9/5)+$C$14),"-")</f>
        <v>-</v>
      </c>
      <c r="FZ61" s="100" t="b">
        <f t="shared" ca="1" si="400"/>
        <v>0</v>
      </c>
      <c r="GA61" s="100" t="str">
        <f t="shared" ca="1" si="401"/>
        <v>KORD MRFALSE!_18Z-GEFS</v>
      </c>
      <c r="GB61" s="57" t="str">
        <f ca="1">IFERROR(IF($C$12="C",RTD("ice.xl",,"*H",GA61,$C$5,"D",$K61,,,1),RTD("ice.xl",,"*H",GA61,$C$5,"D",$K61,,,1)*(9/5)+$C$14),"-")</f>
        <v>-</v>
      </c>
      <c r="GC61" s="100" t="b">
        <f t="shared" ca="1" si="402"/>
        <v>0</v>
      </c>
      <c r="GD61" s="100" t="str">
        <f t="shared" ca="1" si="403"/>
        <v>KORD MRFALSE!_18Z-GEFS</v>
      </c>
      <c r="GE61" s="57" t="str">
        <f ca="1">IFERROR(IF($C$12="C",RTD("ice.xl",,"*H",GD61,$C$5,"D",$K61,,,1),RTD("ice.xl",,"*H",GD61,$C$5,"D",$K61,,,1)*(9/5)+$C$14),"-")</f>
        <v>-</v>
      </c>
      <c r="GF61" s="100" t="b">
        <f t="shared" ca="1" si="404"/>
        <v>0</v>
      </c>
      <c r="GG61" s="100" t="str">
        <f t="shared" ca="1" si="405"/>
        <v>KORD MRFALSE!_18Z-GEFS</v>
      </c>
      <c r="GH61" s="57" t="str">
        <f ca="1">IFERROR(IF($C$12="C",RTD("ice.xl",,"*H",GG61,$C$5,"D",$K61,,,1),RTD("ice.xl",,"*H",GG61,$C$5,"D",$K61,,,1)*(9/5)+$C$14),"-")</f>
        <v>-</v>
      </c>
      <c r="GI61" s="100" t="b">
        <f t="shared" ca="1" si="406"/>
        <v>0</v>
      </c>
      <c r="GJ61" s="100" t="str">
        <f t="shared" ca="1" si="407"/>
        <v>KORD MRFALSE!_18Z-GEFS</v>
      </c>
      <c r="GK61" s="57" t="str">
        <f ca="1">IFERROR(IF($C$12="C",RTD("ice.xl",,"*H",GJ61,$C$5,"D",$K61,,,1),RTD("ice.xl",,"*H",GJ61,$C$5,"D",$K61,,,1)*(9/5)+$C$14),"-")</f>
        <v>-</v>
      </c>
      <c r="GL61" s="100" t="b">
        <f t="shared" ca="1" si="408"/>
        <v>0</v>
      </c>
      <c r="GM61" s="100" t="str">
        <f t="shared" ca="1" si="409"/>
        <v>KORD MRFALSE!_18Z-GEFS</v>
      </c>
      <c r="GN61" s="57" t="str">
        <f ca="1">IFERROR(IF($C$12="C",RTD("ice.xl",,"*H",GM61,$C$5,"D",$K61,,,1),RTD("ice.xl",,"*H",GM61,$C$5,"D",$K61,,,1)*(9/5)+$C$14),"-")</f>
        <v>-</v>
      </c>
      <c r="GO61" s="100" t="b">
        <f t="shared" ca="1" si="410"/>
        <v>0</v>
      </c>
      <c r="GP61" s="100" t="str">
        <f t="shared" ca="1" si="411"/>
        <v>KORD MRFALSE!_18Z-GEFS</v>
      </c>
      <c r="GQ61" s="57" t="str">
        <f ca="1">IFERROR(IF($C$12="C",RTD("ice.xl",,"*H",GP61,$C$5,"D",$K61,,,1),RTD("ice.xl",,"*H",GP61,$C$5,"D",$K61,,,1)*(9/5)+$C$14),"-")</f>
        <v>-</v>
      </c>
      <c r="GR61" s="100" t="b">
        <f ca="1">FH73</f>
        <v>0</v>
      </c>
      <c r="GS61" s="100" t="str">
        <f t="shared" ca="1" si="412"/>
        <v>KORD MRFALSE!_18Z-GEFS</v>
      </c>
      <c r="GT61" s="57" t="str">
        <f ca="1">IFERROR(IF($C$12="C",RTD("ice.xl",,"*H",GS61,$C$5,"D",$K61,,,1),RTD("ice.xl",,"*H",GS61,$C$5,"D",$K61,,,1)*(9/5)+$C$14),"-")</f>
        <v>-</v>
      </c>
      <c r="GU61" s="100" t="b">
        <f ca="1">FH74</f>
        <v>0</v>
      </c>
      <c r="GV61" s="100" t="str">
        <f t="shared" ca="1" si="413"/>
        <v>KORD MRFALSE!_18Z-GEFS</v>
      </c>
      <c r="GW61" s="57" t="str">
        <f ca="1">IFERROR(IF($C$12="C",RTD("ice.xl",,"*H",GV61,$C$5,"D",$K61,,,1),RTD("ice.xl",,"*H",GV61,$C$5,"D",$K61,,,1)*(9/5)+$C$14),"-")</f>
        <v>-</v>
      </c>
      <c r="GX61" s="101">
        <f>FH75</f>
        <v>0</v>
      </c>
      <c r="GY61" s="101" t="str">
        <f t="shared" si="414"/>
        <v>KORD MR0!_18Z-GEFS</v>
      </c>
      <c r="GZ61" s="58">
        <f ca="1">IFERROR(IF($C$12="C",RTD("ice.xl",,"*H",GY61,$C$5,"D",$K61,,,1),RTD("ice.xl",,"*H",GY61,$C$5,"D",$K61,,,1)*(9/5)+$C$14),"-")</f>
        <v>74.426000000000002</v>
      </c>
      <c r="HA61" s="101">
        <f t="shared" ref="HA61:HA105" si="419">HA60+1</f>
        <v>1</v>
      </c>
      <c r="HB61" s="101" t="str">
        <f t="shared" si="415"/>
        <v>KORD MR1!_18Z-GEFS</v>
      </c>
      <c r="HC61" s="105">
        <f ca="1">IFERROR(IF($C$12="C",RTD("ice.xl",,"*H",HB61,$C$5,"D",$K61,,,1),RTD("ice.xl",,"*H",HB61,$C$5,"D",$K61,,,1)*(9/5)+$C$14),"-")</f>
        <v>75.902000000000001</v>
      </c>
    </row>
    <row r="62" spans="5:211" x14ac:dyDescent="0.35">
      <c r="E62"/>
      <c r="F62"/>
      <c r="G62"/>
      <c r="K62" s="163">
        <f t="shared" ca="1" si="304"/>
        <v>44805</v>
      </c>
      <c r="L62" s="167" t="str">
        <f t="shared" ca="1" si="304"/>
        <v/>
      </c>
      <c r="N62" s="53" t="b">
        <f t="shared" ca="1" si="305"/>
        <v>0</v>
      </c>
      <c r="O62" s="53" t="str">
        <f t="shared" ca="1" si="306"/>
        <v>KORD MRFALSE!_00Z-GEFS</v>
      </c>
      <c r="P62" s="103" t="str">
        <f ca="1">IFERROR(IF($C$12="C",RTD("ice.xl",,"*H",O62,$C$5,"D",$K62,,,1),RTD("ice.xl",,"*H",O62,$C$5,"D",$K62,,,1)*(9/5)+$C$14),"-")</f>
        <v>-</v>
      </c>
      <c r="Q62" s="101" t="b">
        <f t="shared" ca="1" si="307"/>
        <v>0</v>
      </c>
      <c r="R62" s="101" t="str">
        <f t="shared" ca="1" si="308"/>
        <v>KORD MRFALSE!_00Z-GEFS</v>
      </c>
      <c r="S62" s="57" t="str">
        <f ca="1">IFERROR(IF($C$12="C",RTD("ice.xl",,"*H",R62,$C$5,"D",$K62,,,1),RTD("ice.xl",,"*H",R62,$C$5,"D",$K62,,,1)*(9/5)+$C$14),"-")</f>
        <v>-</v>
      </c>
      <c r="T62" s="101" t="b">
        <f t="shared" ca="1" si="309"/>
        <v>0</v>
      </c>
      <c r="U62" s="101" t="str">
        <f t="shared" ca="1" si="310"/>
        <v>KORD MRFALSE!_00Z-GEFS</v>
      </c>
      <c r="V62" s="57" t="str">
        <f ca="1">IFERROR(IF($C$12="C",RTD("ice.xl",,"*H",U62,$C$5,"D",$K62,,,1),RTD("ice.xl",,"*H",U62,$C$5,"D",$K62,,,1)*(9/5)+$C$14),"-")</f>
        <v>-</v>
      </c>
      <c r="W62" s="101" t="b">
        <f t="shared" ca="1" si="311"/>
        <v>0</v>
      </c>
      <c r="X62" s="101" t="str">
        <f t="shared" ca="1" si="312"/>
        <v>KORD MRFALSE!_00Z-GEFS</v>
      </c>
      <c r="Y62" s="57" t="str">
        <f ca="1">IFERROR(IF($C$12="C",RTD("ice.xl",,"*H",X62,$C$5,"D",$K62,,,1),RTD("ice.xl",,"*H",X62,$C$5,"D",$K62,,,1)*(9/5)+$C$14),"-")</f>
        <v>-</v>
      </c>
      <c r="Z62" s="101" t="b">
        <f t="shared" ca="1" si="313"/>
        <v>0</v>
      </c>
      <c r="AA62" s="101" t="str">
        <f t="shared" ca="1" si="314"/>
        <v>KORD MRFALSE!_00Z-GEFS</v>
      </c>
      <c r="AB62" s="57" t="str">
        <f ca="1">IFERROR(IF($C$12="C",RTD("ice.xl",,"*H",AA62,$C$5,"D",$K62,,,1),RTD("ice.xl",,"*H",AA62,$C$5,"D",$K62,,,1)*(9/5)+$C$14),"-")</f>
        <v>-</v>
      </c>
      <c r="AC62" s="101" t="b">
        <f t="shared" ca="1" si="315"/>
        <v>0</v>
      </c>
      <c r="AD62" s="101" t="str">
        <f t="shared" ca="1" si="316"/>
        <v>KORD MRFALSE!_00Z-GEFS</v>
      </c>
      <c r="AE62" s="57" t="str">
        <f ca="1">IFERROR(IF($C$12="C",RTD("ice.xl",,"*H",AD62,$C$5,"D",$K62,,,1),RTD("ice.xl",,"*H",AD62,$C$5,"D",$K62,,,1)*(9/5)+$C$14),"-")</f>
        <v>-</v>
      </c>
      <c r="AF62" s="101" t="b">
        <f t="shared" ca="1" si="317"/>
        <v>0</v>
      </c>
      <c r="AG62" s="101" t="str">
        <f t="shared" ca="1" si="318"/>
        <v>KORD MRFALSE!_00Z-GEFS</v>
      </c>
      <c r="AH62" s="57" t="str">
        <f ca="1">IFERROR(IF($C$12="C",RTD("ice.xl",,"*H",AG62,$C$5,"D",$K62,,,1),RTD("ice.xl",,"*H",AG62,$C$5,"D",$K62,,,1)*(9/5)+$C$14),"-")</f>
        <v>-</v>
      </c>
      <c r="AI62" s="101" t="b">
        <f t="shared" ca="1" si="319"/>
        <v>0</v>
      </c>
      <c r="AJ62" s="101" t="str">
        <f t="shared" ca="1" si="320"/>
        <v>KORD MRFALSE!_00Z-GEFS</v>
      </c>
      <c r="AK62" s="57" t="str">
        <f ca="1">IFERROR(IF($C$12="C",RTD("ice.xl",,"*H",AJ62,$C$5,"D",$K62,,,1),RTD("ice.xl",,"*H",AJ62,$C$5,"D",$K62,,,1)*(9/5)+$C$14),"-")</f>
        <v>-</v>
      </c>
      <c r="AL62" s="101" t="b">
        <f t="shared" ca="1" si="321"/>
        <v>0</v>
      </c>
      <c r="AM62" s="101" t="str">
        <f t="shared" ca="1" si="322"/>
        <v>KORD MRFALSE!_00Z-GEFS</v>
      </c>
      <c r="AN62" s="57" t="str">
        <f ca="1">IFERROR(IF($C$12="C",RTD("ice.xl",,"*H",AM62,$C$5,"D",$K62,,,1),RTD("ice.xl",,"*H",AM62,$C$5,"D",$K62,,,1)*(9/5)+$C$14),"-")</f>
        <v>-</v>
      </c>
      <c r="AO62" s="101" t="b">
        <f t="shared" ca="1" si="323"/>
        <v>0</v>
      </c>
      <c r="AP62" s="101" t="str">
        <f t="shared" ca="1" si="324"/>
        <v>KORD MRFALSE!_00Z-GEFS</v>
      </c>
      <c r="AQ62" s="57" t="str">
        <f ca="1">IFERROR(IF($C$12="C",RTD("ice.xl",,"*H",AP62,$C$5,"D",$K62,,,1),RTD("ice.xl",,"*H",AP62,$C$5,"D",$K62,,,1)*(9/5)+$C$14),"-")</f>
        <v>-</v>
      </c>
      <c r="AR62" s="101" t="b">
        <f t="shared" ca="1" si="325"/>
        <v>0</v>
      </c>
      <c r="AS62" s="101" t="str">
        <f t="shared" ca="1" si="326"/>
        <v>KORD MRFALSE!_00Z-GEFS</v>
      </c>
      <c r="AT62" s="57" t="str">
        <f ca="1">IFERROR(IF($C$12="C",RTD("ice.xl",,"*H",AS62,$C$5,"D",$K62,,,1),RTD("ice.xl",,"*H",AS62,$C$5,"D",$K62,,,1)*(9/5)+$C$14),"-")</f>
        <v>-</v>
      </c>
      <c r="AU62" s="101" t="b">
        <f ca="1">N73</f>
        <v>0</v>
      </c>
      <c r="AV62" s="101" t="str">
        <f t="shared" ca="1" si="327"/>
        <v>KORD MRFALSE!_00Z-GEFS</v>
      </c>
      <c r="AW62" s="57" t="str">
        <f ca="1">IFERROR(IF($C$12="C",RTD("ice.xl",,"*H",AV62,$C$5,"D",$K62,,,1),RTD("ice.xl",,"*H",AV62,$C$5,"D",$K62,,,1)*(9/5)+$C$14),"-")</f>
        <v>-</v>
      </c>
      <c r="AX62" s="101" t="b">
        <f ca="1">N74</f>
        <v>0</v>
      </c>
      <c r="AY62" s="101" t="str">
        <f t="shared" ca="1" si="328"/>
        <v>KORD MRFALSE!_00Z-GEFS</v>
      </c>
      <c r="AZ62" s="57" t="str">
        <f ca="1">IFERROR(IF($C$12="C",RTD("ice.xl",,"*H",AY62,$C$5,"D",$K62,,,1),RTD("ice.xl",,"*H",AY62,$C$5,"D",$K62,,,1)*(9/5)+$C$14),"-")</f>
        <v>-</v>
      </c>
      <c r="BA62" s="101">
        <f>N75</f>
        <v>0</v>
      </c>
      <c r="BB62" s="101" t="str">
        <f t="shared" si="329"/>
        <v>KORD MR0!_00Z-GEFS</v>
      </c>
      <c r="BC62" s="58">
        <f ca="1">IFERROR(IF($C$12="C",RTD("ice.xl",,"*H",BB62,$C$5,"D",$K62,,,1),RTD("ice.xl",,"*H",BB62,$C$5,"D",$K62,,,1)*(9/5)+$C$14),"-")</f>
        <v>74.822000000000003</v>
      </c>
      <c r="BD62" s="101">
        <f t="shared" ref="BD62:BD105" si="420">BD61+1</f>
        <v>1</v>
      </c>
      <c r="BE62" s="101" t="str">
        <f t="shared" si="330"/>
        <v>KORD MR1!_00Z-GEFS</v>
      </c>
      <c r="BF62" s="58">
        <f ca="1">IFERROR(IF($C$12="C",RTD("ice.xl",,"*H",BE62,$C$5,"D",$K62,,,1),RTD("ice.xl",,"*H",BE62,$C$5,"D",$K62,,,1)*(9/5)+$C$14),"-")</f>
        <v>75.56</v>
      </c>
      <c r="BG62" s="101">
        <f t="shared" si="416"/>
        <v>2</v>
      </c>
      <c r="BH62" s="101" t="str">
        <f t="shared" si="331"/>
        <v>KORD MR2!_00Z-GEFS</v>
      </c>
      <c r="BI62" s="105">
        <f ca="1">IFERROR(IF($C$12="C",RTD("ice.xl",,"*H",BH62,$C$5,"D",$K62,,,1),RTD("ice.xl",,"*H",BH62,$C$5,"D",$K62,,,1)*(9/5)+$C$14),"-")</f>
        <v>74.318000000000012</v>
      </c>
      <c r="BL62" s="53" t="b">
        <f t="shared" ca="1" si="332"/>
        <v>0</v>
      </c>
      <c r="BM62" s="53" t="str">
        <f t="shared" ca="1" si="333"/>
        <v>KORD MRFALSE!_06Z-GEFS</v>
      </c>
      <c r="BN62" s="103" t="str">
        <f ca="1">IFERROR(IF($C$12="C",RTD("ice.xl",,"*H",BM62,$C$5,"D",$K62,,,1),RTD("ice.xl",,"*H",BM62,$C$5,"D",$K62,,,1)*(9/5)+$C$14),"-")</f>
        <v>-</v>
      </c>
      <c r="BO62" s="101" t="b">
        <f t="shared" ca="1" si="334"/>
        <v>0</v>
      </c>
      <c r="BP62" s="101" t="str">
        <f t="shared" ca="1" si="335"/>
        <v>KORD MRFALSE!_06Z-GEFS</v>
      </c>
      <c r="BQ62" s="57" t="str">
        <f ca="1">IFERROR(IF($C$12="C",RTD("ice.xl",,"*H",BP62,$C$5,"D",$K62,,,1),RTD("ice.xl",,"*H",BP62,$C$5,"D",$K62,,,1)*(9/5)+$C$14),"-")</f>
        <v>-</v>
      </c>
      <c r="BR62" s="101" t="b">
        <f t="shared" ca="1" si="336"/>
        <v>0</v>
      </c>
      <c r="BS62" s="101" t="str">
        <f t="shared" ca="1" si="337"/>
        <v>KORD MRFALSE!_06Z-GEFS</v>
      </c>
      <c r="BT62" s="57" t="str">
        <f ca="1">IFERROR(IF($C$12="C",RTD("ice.xl",,"*H",BS62,$C$5,"D",$K62,,,1),RTD("ice.xl",,"*H",BS62,$C$5,"D",$K62,,,1)*(9/5)+$C$14),"-")</f>
        <v>-</v>
      </c>
      <c r="BU62" s="101" t="b">
        <f t="shared" ca="1" si="338"/>
        <v>0</v>
      </c>
      <c r="BV62" s="101" t="str">
        <f t="shared" ca="1" si="339"/>
        <v>KORD MRFALSE!_06Z-GEFS</v>
      </c>
      <c r="BW62" s="57" t="str">
        <f ca="1">IFERROR(IF($C$12="C",RTD("ice.xl",,"*H",BV62,$C$5,"D",$K62,,,1),RTD("ice.xl",,"*H",BV62,$C$5,"D",$K62,,,1)*(9/5)+$C$14),"-")</f>
        <v>-</v>
      </c>
      <c r="BX62" s="101" t="b">
        <f t="shared" ca="1" si="340"/>
        <v>0</v>
      </c>
      <c r="BY62" s="101" t="str">
        <f t="shared" ca="1" si="341"/>
        <v>KORD MRFALSE!_06Z-GEFS</v>
      </c>
      <c r="BZ62" s="57" t="str">
        <f ca="1">IFERROR(IF($C$12="C",RTD("ice.xl",,"*H",BY62,$C$5,"D",$K62,,,1),RTD("ice.xl",,"*H",BY62,$C$5,"D",$K62,,,1)*(9/5)+$C$14),"-")</f>
        <v>-</v>
      </c>
      <c r="CA62" s="101" t="b">
        <f t="shared" ca="1" si="342"/>
        <v>0</v>
      </c>
      <c r="CB62" s="101" t="str">
        <f t="shared" ca="1" si="343"/>
        <v>KORD MRFALSE!_06Z-GEFS</v>
      </c>
      <c r="CC62" s="57" t="str">
        <f ca="1">IFERROR(IF($C$12="C",RTD("ice.xl",,"*H",CB62,$C$5,"D",$K62,,,1),RTD("ice.xl",,"*H",CB62,$C$5,"D",$K62,,,1)*(9/5)+$C$14),"-")</f>
        <v>-</v>
      </c>
      <c r="CD62" s="101" t="b">
        <f t="shared" ca="1" si="344"/>
        <v>0</v>
      </c>
      <c r="CE62" s="101" t="str">
        <f t="shared" ca="1" si="345"/>
        <v>KORD MRFALSE!_06Z-GEFS</v>
      </c>
      <c r="CF62" s="57" t="str">
        <f ca="1">IFERROR(IF($C$12="C",RTD("ice.xl",,"*H",CE62,$C$5,"D",$K62,,,1),RTD("ice.xl",,"*H",CE62,$C$5,"D",$K62,,,1)*(9/5)+$C$14),"-")</f>
        <v>-</v>
      </c>
      <c r="CG62" s="101" t="b">
        <f t="shared" ca="1" si="346"/>
        <v>0</v>
      </c>
      <c r="CH62" s="101" t="str">
        <f t="shared" ca="1" si="347"/>
        <v>KORD MRFALSE!_06Z-GEFS</v>
      </c>
      <c r="CI62" s="57" t="str">
        <f ca="1">IFERROR(IF($C$12="C",RTD("ice.xl",,"*H",CH62,$C$5,"D",$K62,,,1),RTD("ice.xl",,"*H",CH62,$C$5,"D",$K62,,,1)*(9/5)+$C$14),"-")</f>
        <v>-</v>
      </c>
      <c r="CJ62" s="101" t="b">
        <f t="shared" ca="1" si="348"/>
        <v>0</v>
      </c>
      <c r="CK62" s="101" t="str">
        <f t="shared" ca="1" si="349"/>
        <v>KORD MRFALSE!_06Z-GEFS</v>
      </c>
      <c r="CL62" s="57" t="str">
        <f ca="1">IFERROR(IF($C$12="C",RTD("ice.xl",,"*H",CK62,$C$5,"D",$K62,,,1),RTD("ice.xl",,"*H",CK62,$C$5,"D",$K62,,,1)*(9/5)+$C$14),"-")</f>
        <v>-</v>
      </c>
      <c r="CM62" s="101" t="b">
        <f t="shared" ca="1" si="350"/>
        <v>0</v>
      </c>
      <c r="CN62" s="101" t="str">
        <f t="shared" ca="1" si="351"/>
        <v>KORD MRFALSE!_06Z-GEFS</v>
      </c>
      <c r="CO62" s="57" t="str">
        <f ca="1">IFERROR(IF($C$12="C",RTD("ice.xl",,"*H",CN62,$C$5,"D",$K62,,,1),RTD("ice.xl",,"*H",CN62,$C$5,"D",$K62,,,1)*(9/5)+$C$14),"-")</f>
        <v>-</v>
      </c>
      <c r="CP62" s="101" t="b">
        <f t="shared" ca="1" si="352"/>
        <v>0</v>
      </c>
      <c r="CQ62" s="101" t="str">
        <f t="shared" ca="1" si="353"/>
        <v>KORD MRFALSE!_06Z-GEFS</v>
      </c>
      <c r="CR62" s="57" t="str">
        <f ca="1">IFERROR(IF($C$12="C",RTD("ice.xl",,"*H",CQ62,$C$5,"D",$K62,,,1),RTD("ice.xl",,"*H",CQ62,$C$5,"D",$K62,,,1)*(9/5)+$C$14),"-")</f>
        <v>-</v>
      </c>
      <c r="CS62" s="101" t="b">
        <f t="shared" ca="1" si="354"/>
        <v>0</v>
      </c>
      <c r="CT62" s="101" t="str">
        <f t="shared" ca="1" si="355"/>
        <v>KORD MRFALSE!_06Z-GEFS</v>
      </c>
      <c r="CU62" s="57" t="str">
        <f ca="1">IFERROR(IF($C$12="C",RTD("ice.xl",,"*H",CT62,$C$5,"D",$K62,,,1),RTD("ice.xl",,"*H",CT62,$C$5,"D",$K62,,,1)*(9/5)+$C$14),"-")</f>
        <v>-</v>
      </c>
      <c r="CV62" s="101" t="b">
        <f ca="1">BL74</f>
        <v>0</v>
      </c>
      <c r="CW62" s="101" t="str">
        <f t="shared" ca="1" si="356"/>
        <v>KORD MRFALSE!_06Z-GEFS</v>
      </c>
      <c r="CX62" s="57" t="str">
        <f ca="1">IFERROR(IF($C$12="C",RTD("ice.xl",,"*H",CW62,$C$5,"D",$K62,,,1),RTD("ice.xl",,"*H",CW62,$C$5,"D",$K62,,,1)*(9/5)+$C$14),"-")</f>
        <v>-</v>
      </c>
      <c r="CY62" s="101">
        <f>BL75</f>
        <v>0</v>
      </c>
      <c r="CZ62" s="101" t="str">
        <f t="shared" si="357"/>
        <v>KORD MR0!_06Z-GEFS</v>
      </c>
      <c r="DA62" s="58">
        <f ca="1">IFERROR(IF($C$12="C",RTD("ice.xl",,"*H",CZ62,$C$5,"D",$K62,,,1),RTD("ice.xl",,"*H",CZ62,$C$5,"D",$K62,,,1)*(9/5)+$C$14),"-")</f>
        <v>73.975999999999999</v>
      </c>
      <c r="DB62" s="101">
        <f t="shared" ref="DB62:DB105" si="421">DB61+1</f>
        <v>1</v>
      </c>
      <c r="DC62" s="101" t="str">
        <f t="shared" si="358"/>
        <v>KORD MR1!_06Z-GEFS</v>
      </c>
      <c r="DD62" s="58">
        <f ca="1">IFERROR(IF($C$12="C",RTD("ice.xl",,"*H",DC62,$C$5,"D",$K62,,,1),RTD("ice.xl",,"*H",DC62,$C$5,"D",$K62,,,1)*(9/5)+$C$14),"-")</f>
        <v>75.254000000000005</v>
      </c>
      <c r="DE62" s="101">
        <f t="shared" si="417"/>
        <v>2</v>
      </c>
      <c r="DF62" s="101" t="str">
        <f t="shared" si="359"/>
        <v>KORD MR2!_06Z-GEFS</v>
      </c>
      <c r="DG62" s="105">
        <f ca="1">IFERROR(IF($C$12="C",RTD("ice.xl",,"*H",DF62,$C$5,"D",$K62,,,1),RTD("ice.xl",,"*H",DF62,$C$5,"D",$K62,,,1)*(9/5)+$C$14),"-")</f>
        <v>74.786000000000001</v>
      </c>
      <c r="DJ62" s="53" t="b">
        <f t="shared" ca="1" si="360"/>
        <v>0</v>
      </c>
      <c r="DK62" s="53" t="str">
        <f t="shared" ca="1" si="361"/>
        <v>KORD MRFALSE!_12Z-GEFS</v>
      </c>
      <c r="DL62" s="103" t="str">
        <f ca="1">IFERROR(IF($C$12="C",RTD("ice.xl",,"*H",DK62,$C$5,"D",$K62,,,1),RTD("ice.xl",,"*H",DK62,$C$5,"D",$K62,,,1)*(9/5)+$C$14),"-")</f>
        <v>-</v>
      </c>
      <c r="DM62" s="101" t="b">
        <f t="shared" ca="1" si="362"/>
        <v>0</v>
      </c>
      <c r="DN62" s="101" t="str">
        <f t="shared" ca="1" si="363"/>
        <v>KORD MRFALSE!_12Z-GEFS</v>
      </c>
      <c r="DO62" s="57" t="str">
        <f ca="1">IFERROR(IF($C$12="C",RTD("ice.xl",,"*H",DN62,$C$5,"D",$K62,,,1),RTD("ice.xl",,"*H",DN62,$C$5,"D",$K62,,,1)*(9/5)+$C$14),"-")</f>
        <v>-</v>
      </c>
      <c r="DP62" s="101" t="b">
        <f t="shared" ca="1" si="364"/>
        <v>0</v>
      </c>
      <c r="DQ62" s="101" t="str">
        <f t="shared" ca="1" si="365"/>
        <v>KORD MRFALSE!_12Z-GEFS</v>
      </c>
      <c r="DR62" s="57" t="str">
        <f ca="1">IFERROR(IF($C$12="C",RTD("ice.xl",,"*H",DQ62,$C$5,"D",$K62,,,1),RTD("ice.xl",,"*H",DQ62,$C$5,"D",$K62,,,1)*(9/5)+$C$14),"-")</f>
        <v>-</v>
      </c>
      <c r="DS62" s="101" t="b">
        <f t="shared" ca="1" si="366"/>
        <v>0</v>
      </c>
      <c r="DT62" s="101" t="str">
        <f t="shared" ca="1" si="367"/>
        <v>KORD MRFALSE!_12Z-GEFS</v>
      </c>
      <c r="DU62" s="57" t="str">
        <f ca="1">IFERROR(IF($C$12="C",RTD("ice.xl",,"*H",DT62,$C$5,"D",$K62,,,1),RTD("ice.xl",,"*H",DT62,$C$5,"D",$K62,,,1)*(9/5)+$C$14),"-")</f>
        <v>-</v>
      </c>
      <c r="DV62" s="101" t="b">
        <f t="shared" ca="1" si="368"/>
        <v>0</v>
      </c>
      <c r="DW62" s="101" t="str">
        <f t="shared" ca="1" si="369"/>
        <v>KORD MRFALSE!_12Z-GEFS</v>
      </c>
      <c r="DX62" s="57" t="str">
        <f ca="1">IFERROR(IF($C$12="C",RTD("ice.xl",,"*H",DW62,$C$5,"D",$K62,,,1),RTD("ice.xl",,"*H",DW62,$C$5,"D",$K62,,,1)*(9/5)+$C$14),"-")</f>
        <v>-</v>
      </c>
      <c r="DY62" s="101" t="b">
        <f t="shared" ca="1" si="370"/>
        <v>0</v>
      </c>
      <c r="DZ62" s="101" t="str">
        <f t="shared" ca="1" si="371"/>
        <v>KORD MRFALSE!_12Z-GEFS</v>
      </c>
      <c r="EA62" s="57" t="str">
        <f ca="1">IFERROR(IF($C$12="C",RTD("ice.xl",,"*H",DZ62,$C$5,"D",$K62,,,1),RTD("ice.xl",,"*H",DZ62,$C$5,"D",$K62,,,1)*(9/5)+$C$14),"-")</f>
        <v>-</v>
      </c>
      <c r="EB62" s="101" t="b">
        <f t="shared" ca="1" si="372"/>
        <v>0</v>
      </c>
      <c r="EC62" s="101" t="str">
        <f t="shared" ca="1" si="373"/>
        <v>KORD MRFALSE!_12Z-GEFS</v>
      </c>
      <c r="ED62" s="57" t="str">
        <f ca="1">IFERROR(IF($C$12="C",RTD("ice.xl",,"*H",EC62,$C$5,"D",$K62,,,1),RTD("ice.xl",,"*H",EC62,$C$5,"D",$K62,,,1)*(9/5)+$C$14),"-")</f>
        <v>-</v>
      </c>
      <c r="EE62" s="101" t="b">
        <f t="shared" ca="1" si="374"/>
        <v>0</v>
      </c>
      <c r="EF62" s="101" t="str">
        <f t="shared" ca="1" si="375"/>
        <v>KORD MRFALSE!_12Z-GEFS</v>
      </c>
      <c r="EG62" s="57" t="str">
        <f ca="1">IFERROR(IF($C$12="C",RTD("ice.xl",,"*H",EF62,$C$5,"D",$K62,,,1),RTD("ice.xl",,"*H",EF62,$C$5,"D",$K62,,,1)*(9/5)+$C$14),"-")</f>
        <v>-</v>
      </c>
      <c r="EH62" s="101" t="b">
        <f t="shared" ca="1" si="376"/>
        <v>0</v>
      </c>
      <c r="EI62" s="101" t="str">
        <f t="shared" ca="1" si="377"/>
        <v>KORD MRFALSE!_12Z-GEFS</v>
      </c>
      <c r="EJ62" s="57" t="str">
        <f ca="1">IFERROR(IF($C$12="C",RTD("ice.xl",,"*H",EI62,$C$5,"D",$K62,,,1),RTD("ice.xl",,"*H",EI62,$C$5,"D",$K62,,,1)*(9/5)+$C$14),"-")</f>
        <v>-</v>
      </c>
      <c r="EK62" s="101" t="b">
        <f t="shared" ca="1" si="378"/>
        <v>0</v>
      </c>
      <c r="EL62" s="101" t="str">
        <f t="shared" ca="1" si="379"/>
        <v>KORD MRFALSE!_12Z-GEFS</v>
      </c>
      <c r="EM62" s="57" t="str">
        <f ca="1">IFERROR(IF($C$12="C",RTD("ice.xl",,"*H",EL62,$C$5,"D",$K62,,,1),RTD("ice.xl",,"*H",EL62,$C$5,"D",$K62,,,1)*(9/5)+$C$14),"-")</f>
        <v>-</v>
      </c>
      <c r="EN62" s="101" t="b">
        <f t="shared" ca="1" si="380"/>
        <v>0</v>
      </c>
      <c r="EO62" s="101" t="str">
        <f t="shared" ca="1" si="381"/>
        <v>KORD MRFALSE!_12Z-GEFS</v>
      </c>
      <c r="EP62" s="57" t="str">
        <f ca="1">IFERROR(IF($C$12="C",RTD("ice.xl",,"*H",EO62,$C$5,"D",$K62,,,1),RTD("ice.xl",,"*H",EO62,$C$5,"D",$K62,,,1)*(9/5)+$C$14),"-")</f>
        <v>-</v>
      </c>
      <c r="EQ62" s="101" t="b">
        <f t="shared" ca="1" si="382"/>
        <v>0</v>
      </c>
      <c r="ER62" s="101" t="str">
        <f t="shared" ca="1" si="383"/>
        <v>KORD MRFALSE!_12Z-GEFS</v>
      </c>
      <c r="ES62" s="57" t="str">
        <f ca="1">IFERROR(IF($C$12="C",RTD("ice.xl",,"*H",ER62,$C$5,"D",$K62,,,1),RTD("ice.xl",,"*H",ER62,$C$5,"D",$K62,,,1)*(9/5)+$C$14),"-")</f>
        <v>-</v>
      </c>
      <c r="ET62" s="101" t="b">
        <f ca="1">DJ74</f>
        <v>0</v>
      </c>
      <c r="EU62" s="101" t="str">
        <f t="shared" ca="1" si="384"/>
        <v>KORD MRFALSE!_12Z-GEFS</v>
      </c>
      <c r="EV62" s="57" t="str">
        <f ca="1">IFERROR(IF($C$12="C",RTD("ice.xl",,"*H",EU62,$C$5,"D",$K62,,,1),RTD("ice.xl",,"*H",EU62,$C$5,"D",$K62,,,1)*(9/5)+$C$14),"-")</f>
        <v>-</v>
      </c>
      <c r="EW62" s="101">
        <f>DJ75</f>
        <v>0</v>
      </c>
      <c r="EX62" s="101" t="str">
        <f t="shared" si="385"/>
        <v>KORD MR0!_12Z-GEFS</v>
      </c>
      <c r="EY62" s="58" t="str">
        <f ca="1">IFERROR(IF($C$12="C",RTD("ice.xl",,"*H",EX62,$C$5,"D",$K62,,,1),RTD("ice.xl",,"*H",EX62,$C$5,"D",$K62,,,1)*(9/5)+$C$14),"-")</f>
        <v>-</v>
      </c>
      <c r="EZ62" s="101">
        <f t="shared" ref="EZ62:EZ105" si="422">EZ61+1</f>
        <v>1</v>
      </c>
      <c r="FA62" s="101" t="str">
        <f t="shared" si="386"/>
        <v>KORD MR1!_12Z-GEFS</v>
      </c>
      <c r="FB62" s="58">
        <f ca="1">IFERROR(IF($C$12="C",RTD("ice.xl",,"*H",FA62,$C$5,"D",$K62,,,1),RTD("ice.xl",,"*H",FA62,$C$5,"D",$K62,,,1)*(9/5)+$C$14),"-")</f>
        <v>75.488</v>
      </c>
      <c r="FC62" s="101">
        <f t="shared" si="418"/>
        <v>2</v>
      </c>
      <c r="FD62" s="101" t="str">
        <f t="shared" si="387"/>
        <v>KORD MR2!_12Z-GEFS</v>
      </c>
      <c r="FE62" s="105">
        <f ca="1">IFERROR(IF($C$12="C",RTD("ice.xl",,"*H",FD62,$C$5,"D",$K62,,,1),RTD("ice.xl",,"*H",FD62,$C$5,"D",$K62,,,1)*(9/5)+$C$14),"-")</f>
        <v>74.408000000000001</v>
      </c>
      <c r="FH62" s="53" t="b">
        <f t="shared" ca="1" si="388"/>
        <v>0</v>
      </c>
      <c r="FI62" s="53" t="str">
        <f t="shared" ca="1" si="389"/>
        <v>KORD MRFALSE!_18Z-GEFS</v>
      </c>
      <c r="FJ62" s="103" t="str">
        <f ca="1">IFERROR(IF($C$12="C",RTD("ice.xl",,"*H",FI62,$C$5,"D",$K62,,,1),RTD("ice.xl",,"*H",FI62,$C$5,"D",$K62,,,1)*(9/5)+$C$14),"-")</f>
        <v>-</v>
      </c>
      <c r="FK62" s="101" t="b">
        <f t="shared" ca="1" si="390"/>
        <v>0</v>
      </c>
      <c r="FL62" s="101" t="str">
        <f t="shared" ca="1" si="391"/>
        <v>KORD MRFALSE!_18Z-GEFS</v>
      </c>
      <c r="FM62" s="57" t="str">
        <f ca="1">IFERROR(IF($C$12="C",RTD("ice.xl",,"*H",FL62,$C$5,"D",$K62,,,1),RTD("ice.xl",,"*H",FL62,$C$5,"D",$K62,,,1)*(9/5)+$C$14),"-")</f>
        <v>-</v>
      </c>
      <c r="FN62" s="101" t="b">
        <f t="shared" ca="1" si="392"/>
        <v>0</v>
      </c>
      <c r="FO62" s="101" t="str">
        <f t="shared" ca="1" si="393"/>
        <v>KORD MRFALSE!_18Z-GEFS</v>
      </c>
      <c r="FP62" s="57" t="str">
        <f ca="1">IFERROR(IF($C$12="C",RTD("ice.xl",,"*H",FO62,$C$5,"D",$K62,,,1),RTD("ice.xl",,"*H",FO62,$C$5,"D",$K62,,,1)*(9/5)+$C$14),"-")</f>
        <v>-</v>
      </c>
      <c r="FQ62" s="101" t="b">
        <f t="shared" ca="1" si="394"/>
        <v>0</v>
      </c>
      <c r="FR62" s="101" t="str">
        <f t="shared" ca="1" si="395"/>
        <v>KORD MRFALSE!_18Z-GEFS</v>
      </c>
      <c r="FS62" s="57" t="str">
        <f ca="1">IFERROR(IF($C$12="C",RTD("ice.xl",,"*H",FR62,$C$5,"D",$K62,,,1),RTD("ice.xl",,"*H",FR62,$C$5,"D",$K62,,,1)*(9/5)+$C$14),"-")</f>
        <v>-</v>
      </c>
      <c r="FT62" s="101" t="b">
        <f t="shared" ca="1" si="396"/>
        <v>0</v>
      </c>
      <c r="FU62" s="101" t="str">
        <f t="shared" ca="1" si="397"/>
        <v>KORD MRFALSE!_18Z-GEFS</v>
      </c>
      <c r="FV62" s="57" t="str">
        <f ca="1">IFERROR(IF($C$12="C",RTD("ice.xl",,"*H",FU62,$C$5,"D",$K62,,,1),RTD("ice.xl",,"*H",FU62,$C$5,"D",$K62,,,1)*(9/5)+$C$14),"-")</f>
        <v>-</v>
      </c>
      <c r="FW62" s="101" t="b">
        <f t="shared" ca="1" si="398"/>
        <v>0</v>
      </c>
      <c r="FX62" s="101" t="str">
        <f t="shared" ca="1" si="399"/>
        <v>KORD MRFALSE!_18Z-GEFS</v>
      </c>
      <c r="FY62" s="57" t="str">
        <f ca="1">IFERROR(IF($C$12="C",RTD("ice.xl",,"*H",FX62,$C$5,"D",$K62,,,1),RTD("ice.xl",,"*H",FX62,$C$5,"D",$K62,,,1)*(9/5)+$C$14),"-")</f>
        <v>-</v>
      </c>
      <c r="FZ62" s="101" t="b">
        <f t="shared" ca="1" si="400"/>
        <v>0</v>
      </c>
      <c r="GA62" s="101" t="str">
        <f t="shared" ca="1" si="401"/>
        <v>KORD MRFALSE!_18Z-GEFS</v>
      </c>
      <c r="GB62" s="57" t="str">
        <f ca="1">IFERROR(IF($C$12="C",RTD("ice.xl",,"*H",GA62,$C$5,"D",$K62,,,1),RTD("ice.xl",,"*H",GA62,$C$5,"D",$K62,,,1)*(9/5)+$C$14),"-")</f>
        <v>-</v>
      </c>
      <c r="GC62" s="101" t="b">
        <f t="shared" ca="1" si="402"/>
        <v>0</v>
      </c>
      <c r="GD62" s="101" t="str">
        <f t="shared" ca="1" si="403"/>
        <v>KORD MRFALSE!_18Z-GEFS</v>
      </c>
      <c r="GE62" s="57" t="str">
        <f ca="1">IFERROR(IF($C$12="C",RTD("ice.xl",,"*H",GD62,$C$5,"D",$K62,,,1),RTD("ice.xl",,"*H",GD62,$C$5,"D",$K62,,,1)*(9/5)+$C$14),"-")</f>
        <v>-</v>
      </c>
      <c r="GF62" s="101" t="b">
        <f t="shared" ca="1" si="404"/>
        <v>0</v>
      </c>
      <c r="GG62" s="101" t="str">
        <f t="shared" ca="1" si="405"/>
        <v>KORD MRFALSE!_18Z-GEFS</v>
      </c>
      <c r="GH62" s="57" t="str">
        <f ca="1">IFERROR(IF($C$12="C",RTD("ice.xl",,"*H",GG62,$C$5,"D",$K62,,,1),RTD("ice.xl",,"*H",GG62,$C$5,"D",$K62,,,1)*(9/5)+$C$14),"-")</f>
        <v>-</v>
      </c>
      <c r="GI62" s="101" t="b">
        <f t="shared" ca="1" si="406"/>
        <v>0</v>
      </c>
      <c r="GJ62" s="101" t="str">
        <f t="shared" ca="1" si="407"/>
        <v>KORD MRFALSE!_18Z-GEFS</v>
      </c>
      <c r="GK62" s="57" t="str">
        <f ca="1">IFERROR(IF($C$12="C",RTD("ice.xl",,"*H",GJ62,$C$5,"D",$K62,,,1),RTD("ice.xl",,"*H",GJ62,$C$5,"D",$K62,,,1)*(9/5)+$C$14),"-")</f>
        <v>-</v>
      </c>
      <c r="GL62" s="101" t="b">
        <f t="shared" ca="1" si="408"/>
        <v>0</v>
      </c>
      <c r="GM62" s="101" t="str">
        <f t="shared" ca="1" si="409"/>
        <v>KORD MRFALSE!_18Z-GEFS</v>
      </c>
      <c r="GN62" s="57" t="str">
        <f ca="1">IFERROR(IF($C$12="C",RTD("ice.xl",,"*H",GM62,$C$5,"D",$K62,,,1),RTD("ice.xl",,"*H",GM62,$C$5,"D",$K62,,,1)*(9/5)+$C$14),"-")</f>
        <v>-</v>
      </c>
      <c r="GO62" s="101" t="b">
        <f t="shared" ca="1" si="410"/>
        <v>0</v>
      </c>
      <c r="GP62" s="101" t="str">
        <f t="shared" ca="1" si="411"/>
        <v>KORD MRFALSE!_18Z-GEFS</v>
      </c>
      <c r="GQ62" s="57" t="str">
        <f ca="1">IFERROR(IF($C$12="C",RTD("ice.xl",,"*H",GP62,$C$5,"D",$K62,,,1),RTD("ice.xl",,"*H",GP62,$C$5,"D",$K62,,,1)*(9/5)+$C$14),"-")</f>
        <v>-</v>
      </c>
      <c r="GR62" s="101" t="b">
        <f ca="1">FH74</f>
        <v>0</v>
      </c>
      <c r="GS62" s="101" t="str">
        <f t="shared" ca="1" si="412"/>
        <v>KORD MRFALSE!_18Z-GEFS</v>
      </c>
      <c r="GT62" s="57" t="str">
        <f ca="1">IFERROR(IF($C$12="C",RTD("ice.xl",,"*H",GS62,$C$5,"D",$K62,,,1),RTD("ice.xl",,"*H",GS62,$C$5,"D",$K62,,,1)*(9/5)+$C$14),"-")</f>
        <v>-</v>
      </c>
      <c r="GU62" s="101">
        <f>FH75</f>
        <v>0</v>
      </c>
      <c r="GV62" s="101" t="str">
        <f t="shared" si="413"/>
        <v>KORD MR0!_18Z-GEFS</v>
      </c>
      <c r="GW62" s="58">
        <f ca="1">IFERROR(IF($C$12="C",RTD("ice.xl",,"*H",GV62,$C$5,"D",$K62,,,1),RTD("ice.xl",,"*H",GV62,$C$5,"D",$K62,,,1)*(9/5)+$C$14),"-")</f>
        <v>74.372</v>
      </c>
      <c r="GX62" s="101">
        <f t="shared" ref="GX62:GX105" si="423">GX61+1</f>
        <v>1</v>
      </c>
      <c r="GY62" s="101" t="str">
        <f t="shared" si="414"/>
        <v>KORD MR1!_18Z-GEFS</v>
      </c>
      <c r="GZ62" s="58">
        <f ca="1">IFERROR(IF($C$12="C",RTD("ice.xl",,"*H",GY62,$C$5,"D",$K62,,,1),RTD("ice.xl",,"*H",GY62,$C$5,"D",$K62,,,1)*(9/5)+$C$14),"-")</f>
        <v>76.891999999999996</v>
      </c>
      <c r="HA62" s="101">
        <f t="shared" si="419"/>
        <v>2</v>
      </c>
      <c r="HB62" s="101" t="str">
        <f t="shared" si="415"/>
        <v>KORD MR2!_18Z-GEFS</v>
      </c>
      <c r="HC62" s="105">
        <f ca="1">IFERROR(IF($C$12="C",RTD("ice.xl",,"*H",HB62,$C$5,"D",$K62,,,1),RTD("ice.xl",,"*H",HB62,$C$5,"D",$K62,,,1)*(9/5)+$C$14),"-")</f>
        <v>76.855999999999995</v>
      </c>
    </row>
    <row r="63" spans="5:211" x14ac:dyDescent="0.35">
      <c r="E63"/>
      <c r="F63"/>
      <c r="G63"/>
      <c r="K63" s="163">
        <f t="shared" ca="1" si="304"/>
        <v>44804</v>
      </c>
      <c r="L63" s="167" t="str">
        <f t="shared" ca="1" si="304"/>
        <v/>
      </c>
      <c r="N63" s="53" t="b">
        <f t="shared" ca="1" si="305"/>
        <v>0</v>
      </c>
      <c r="O63" s="53" t="str">
        <f t="shared" ca="1" si="306"/>
        <v>KORD MRFALSE!_00Z-GEFS</v>
      </c>
      <c r="P63" s="103" t="str">
        <f ca="1">IFERROR(IF($C$12="C",RTD("ice.xl",,"*H",O63,$C$5,"D",$K63,,,1),RTD("ice.xl",,"*H",O63,$C$5,"D",$K63,,,1)*(9/5)+$C$14),"-")</f>
        <v>-</v>
      </c>
      <c r="Q63" s="101" t="b">
        <f t="shared" ca="1" si="307"/>
        <v>0</v>
      </c>
      <c r="R63" s="101" t="str">
        <f t="shared" ca="1" si="308"/>
        <v>KORD MRFALSE!_00Z-GEFS</v>
      </c>
      <c r="S63" s="57" t="str">
        <f ca="1">IFERROR(IF($C$12="C",RTD("ice.xl",,"*H",R63,$C$5,"D",$K63,,,1),RTD("ice.xl",,"*H",R63,$C$5,"D",$K63,,,1)*(9/5)+$C$14),"-")</f>
        <v>-</v>
      </c>
      <c r="T63" s="101" t="b">
        <f t="shared" ca="1" si="309"/>
        <v>0</v>
      </c>
      <c r="U63" s="101" t="str">
        <f t="shared" ca="1" si="310"/>
        <v>KORD MRFALSE!_00Z-GEFS</v>
      </c>
      <c r="V63" s="57" t="str">
        <f ca="1">IFERROR(IF($C$12="C",RTD("ice.xl",,"*H",U63,$C$5,"D",$K63,,,1),RTD("ice.xl",,"*H",U63,$C$5,"D",$K63,,,1)*(9/5)+$C$14),"-")</f>
        <v>-</v>
      </c>
      <c r="W63" s="101" t="b">
        <f t="shared" ca="1" si="311"/>
        <v>0</v>
      </c>
      <c r="X63" s="101" t="str">
        <f t="shared" ca="1" si="312"/>
        <v>KORD MRFALSE!_00Z-GEFS</v>
      </c>
      <c r="Y63" s="57" t="str">
        <f ca="1">IFERROR(IF($C$12="C",RTD("ice.xl",,"*H",X63,$C$5,"D",$K63,,,1),RTD("ice.xl",,"*H",X63,$C$5,"D",$K63,,,1)*(9/5)+$C$14),"-")</f>
        <v>-</v>
      </c>
      <c r="Z63" s="101" t="b">
        <f t="shared" ca="1" si="313"/>
        <v>0</v>
      </c>
      <c r="AA63" s="101" t="str">
        <f t="shared" ca="1" si="314"/>
        <v>KORD MRFALSE!_00Z-GEFS</v>
      </c>
      <c r="AB63" s="57" t="str">
        <f ca="1">IFERROR(IF($C$12="C",RTD("ice.xl",,"*H",AA63,$C$5,"D",$K63,,,1),RTD("ice.xl",,"*H",AA63,$C$5,"D",$K63,,,1)*(9/5)+$C$14),"-")</f>
        <v>-</v>
      </c>
      <c r="AC63" s="101" t="b">
        <f t="shared" ca="1" si="315"/>
        <v>0</v>
      </c>
      <c r="AD63" s="101" t="str">
        <f t="shared" ca="1" si="316"/>
        <v>KORD MRFALSE!_00Z-GEFS</v>
      </c>
      <c r="AE63" s="57" t="str">
        <f ca="1">IFERROR(IF($C$12="C",RTD("ice.xl",,"*H",AD63,$C$5,"D",$K63,,,1),RTD("ice.xl",,"*H",AD63,$C$5,"D",$K63,,,1)*(9/5)+$C$14),"-")</f>
        <v>-</v>
      </c>
      <c r="AF63" s="101" t="b">
        <f t="shared" ca="1" si="317"/>
        <v>0</v>
      </c>
      <c r="AG63" s="101" t="str">
        <f t="shared" ca="1" si="318"/>
        <v>KORD MRFALSE!_00Z-GEFS</v>
      </c>
      <c r="AH63" s="57" t="str">
        <f ca="1">IFERROR(IF($C$12="C",RTD("ice.xl",,"*H",AG63,$C$5,"D",$K63,,,1),RTD("ice.xl",,"*H",AG63,$C$5,"D",$K63,,,1)*(9/5)+$C$14),"-")</f>
        <v>-</v>
      </c>
      <c r="AI63" s="101" t="b">
        <f t="shared" ca="1" si="319"/>
        <v>0</v>
      </c>
      <c r="AJ63" s="101" t="str">
        <f t="shared" ca="1" si="320"/>
        <v>KORD MRFALSE!_00Z-GEFS</v>
      </c>
      <c r="AK63" s="57" t="str">
        <f ca="1">IFERROR(IF($C$12="C",RTD("ice.xl",,"*H",AJ63,$C$5,"D",$K63,,,1),RTD("ice.xl",,"*H",AJ63,$C$5,"D",$K63,,,1)*(9/5)+$C$14),"-")</f>
        <v>-</v>
      </c>
      <c r="AL63" s="101" t="b">
        <f t="shared" ca="1" si="321"/>
        <v>0</v>
      </c>
      <c r="AM63" s="101" t="str">
        <f t="shared" ca="1" si="322"/>
        <v>KORD MRFALSE!_00Z-GEFS</v>
      </c>
      <c r="AN63" s="57" t="str">
        <f ca="1">IFERROR(IF($C$12="C",RTD("ice.xl",,"*H",AM63,$C$5,"D",$K63,,,1),RTD("ice.xl",,"*H",AM63,$C$5,"D",$K63,,,1)*(9/5)+$C$14),"-")</f>
        <v>-</v>
      </c>
      <c r="AO63" s="101" t="b">
        <f t="shared" ca="1" si="323"/>
        <v>0</v>
      </c>
      <c r="AP63" s="101" t="str">
        <f t="shared" ca="1" si="324"/>
        <v>KORD MRFALSE!_00Z-GEFS</v>
      </c>
      <c r="AQ63" s="57" t="str">
        <f ca="1">IFERROR(IF($C$12="C",RTD("ice.xl",,"*H",AP63,$C$5,"D",$K63,,,1),RTD("ice.xl",,"*H",AP63,$C$5,"D",$K63,,,1)*(9/5)+$C$14),"-")</f>
        <v>-</v>
      </c>
      <c r="AR63" s="101" t="b">
        <f t="shared" ca="1" si="325"/>
        <v>0</v>
      </c>
      <c r="AS63" s="101" t="str">
        <f t="shared" ca="1" si="326"/>
        <v>KORD MRFALSE!_00Z-GEFS</v>
      </c>
      <c r="AT63" s="57" t="str">
        <f ca="1">IFERROR(IF($C$12="C",RTD("ice.xl",,"*H",AS63,$C$5,"D",$K63,,,1),RTD("ice.xl",,"*H",AS63,$C$5,"D",$K63,,,1)*(9/5)+$C$14),"-")</f>
        <v>-</v>
      </c>
      <c r="AU63" s="101" t="b">
        <f ca="1">N74</f>
        <v>0</v>
      </c>
      <c r="AV63" s="101" t="str">
        <f t="shared" ca="1" si="327"/>
        <v>KORD MRFALSE!_00Z-GEFS</v>
      </c>
      <c r="AW63" s="57" t="str">
        <f ca="1">IFERROR(IF($C$12="C",RTD("ice.xl",,"*H",AV63,$C$5,"D",$K63,,,1),RTD("ice.xl",,"*H",AV63,$C$5,"D",$K63,,,1)*(9/5)+$C$14),"-")</f>
        <v>-</v>
      </c>
      <c r="AX63" s="101">
        <f>N75</f>
        <v>0</v>
      </c>
      <c r="AY63" s="101" t="str">
        <f t="shared" si="328"/>
        <v>KORD MR0!_00Z-GEFS</v>
      </c>
      <c r="AZ63" s="58">
        <f ca="1">IFERROR(IF($C$12="C",RTD("ice.xl",,"*H",AY63,$C$5,"D",$K63,,,1),RTD("ice.xl",,"*H",AY63,$C$5,"D",$K63,,,1)*(9/5)+$C$14),"-")</f>
        <v>74.12</v>
      </c>
      <c r="BA63" s="101">
        <f t="shared" ref="BA63:BA105" si="424">BA62+1</f>
        <v>1</v>
      </c>
      <c r="BB63" s="101" t="str">
        <f t="shared" si="329"/>
        <v>KORD MR1!_00Z-GEFS</v>
      </c>
      <c r="BC63" s="58">
        <f ca="1">IFERROR(IF($C$12="C",RTD("ice.xl",,"*H",BB63,$C$5,"D",$K63,,,1),RTD("ice.xl",,"*H",BB63,$C$5,"D",$K63,,,1)*(9/5)+$C$14),"-")</f>
        <v>76.424000000000007</v>
      </c>
      <c r="BD63" s="101">
        <f t="shared" si="420"/>
        <v>2</v>
      </c>
      <c r="BE63" s="101" t="str">
        <f t="shared" si="330"/>
        <v>KORD MR2!_00Z-GEFS</v>
      </c>
      <c r="BF63" s="58">
        <f ca="1">IFERROR(IF($C$12="C",RTD("ice.xl",,"*H",BE63,$C$5,"D",$K63,,,1),RTD("ice.xl",,"*H",BE63,$C$5,"D",$K63,,,1)*(9/5)+$C$14),"-")</f>
        <v>74.551999999999992</v>
      </c>
      <c r="BG63" s="101">
        <f t="shared" si="416"/>
        <v>3</v>
      </c>
      <c r="BH63" s="101" t="str">
        <f t="shared" si="331"/>
        <v>KORD MR3!_00Z-GEFS</v>
      </c>
      <c r="BI63" s="105">
        <f ca="1">IFERROR(IF($C$12="C",RTD("ice.xl",,"*H",BH63,$C$5,"D",$K63,,,1),RTD("ice.xl",,"*H",BH63,$C$5,"D",$K63,,,1)*(9/5)+$C$14),"-")</f>
        <v>76.19</v>
      </c>
      <c r="BL63" s="53" t="b">
        <f t="shared" ca="1" si="332"/>
        <v>0</v>
      </c>
      <c r="BM63" s="53" t="str">
        <f t="shared" ca="1" si="333"/>
        <v>KORD MRFALSE!_06Z-GEFS</v>
      </c>
      <c r="BN63" s="103" t="str">
        <f ca="1">IFERROR(IF($C$12="C",RTD("ice.xl",,"*H",BM63,$C$5,"D",$K63,,,1),RTD("ice.xl",,"*H",BM63,$C$5,"D",$K63,,,1)*(9/5)+$C$14),"-")</f>
        <v>-</v>
      </c>
      <c r="BO63" s="101" t="b">
        <f t="shared" ca="1" si="334"/>
        <v>0</v>
      </c>
      <c r="BP63" s="101" t="str">
        <f t="shared" ca="1" si="335"/>
        <v>KORD MRFALSE!_06Z-GEFS</v>
      </c>
      <c r="BQ63" s="57" t="str">
        <f ca="1">IFERROR(IF($C$12="C",RTD("ice.xl",,"*H",BP63,$C$5,"D",$K63,,,1),RTD("ice.xl",,"*H",BP63,$C$5,"D",$K63,,,1)*(9/5)+$C$14),"-")</f>
        <v>-</v>
      </c>
      <c r="BR63" s="101" t="b">
        <f t="shared" ca="1" si="336"/>
        <v>0</v>
      </c>
      <c r="BS63" s="101" t="str">
        <f t="shared" ca="1" si="337"/>
        <v>KORD MRFALSE!_06Z-GEFS</v>
      </c>
      <c r="BT63" s="57" t="str">
        <f ca="1">IFERROR(IF($C$12="C",RTD("ice.xl",,"*H",BS63,$C$5,"D",$K63,,,1),RTD("ice.xl",,"*H",BS63,$C$5,"D",$K63,,,1)*(9/5)+$C$14),"-")</f>
        <v>-</v>
      </c>
      <c r="BU63" s="101" t="b">
        <f t="shared" ca="1" si="338"/>
        <v>0</v>
      </c>
      <c r="BV63" s="101" t="str">
        <f t="shared" ca="1" si="339"/>
        <v>KORD MRFALSE!_06Z-GEFS</v>
      </c>
      <c r="BW63" s="57" t="str">
        <f ca="1">IFERROR(IF($C$12="C",RTD("ice.xl",,"*H",BV63,$C$5,"D",$K63,,,1),RTD("ice.xl",,"*H",BV63,$C$5,"D",$K63,,,1)*(9/5)+$C$14),"-")</f>
        <v>-</v>
      </c>
      <c r="BX63" s="101" t="b">
        <f t="shared" ca="1" si="340"/>
        <v>0</v>
      </c>
      <c r="BY63" s="101" t="str">
        <f t="shared" ca="1" si="341"/>
        <v>KORD MRFALSE!_06Z-GEFS</v>
      </c>
      <c r="BZ63" s="57" t="str">
        <f ca="1">IFERROR(IF($C$12="C",RTD("ice.xl",,"*H",BY63,$C$5,"D",$K63,,,1),RTD("ice.xl",,"*H",BY63,$C$5,"D",$K63,,,1)*(9/5)+$C$14),"-")</f>
        <v>-</v>
      </c>
      <c r="CA63" s="101" t="b">
        <f t="shared" ca="1" si="342"/>
        <v>0</v>
      </c>
      <c r="CB63" s="101" t="str">
        <f t="shared" ca="1" si="343"/>
        <v>KORD MRFALSE!_06Z-GEFS</v>
      </c>
      <c r="CC63" s="57" t="str">
        <f ca="1">IFERROR(IF($C$12="C",RTD("ice.xl",,"*H",CB63,$C$5,"D",$K63,,,1),RTD("ice.xl",,"*H",CB63,$C$5,"D",$K63,,,1)*(9/5)+$C$14),"-")</f>
        <v>-</v>
      </c>
      <c r="CD63" s="101" t="b">
        <f t="shared" ca="1" si="344"/>
        <v>0</v>
      </c>
      <c r="CE63" s="101" t="str">
        <f t="shared" ca="1" si="345"/>
        <v>KORD MRFALSE!_06Z-GEFS</v>
      </c>
      <c r="CF63" s="57" t="str">
        <f ca="1">IFERROR(IF($C$12="C",RTD("ice.xl",,"*H",CE63,$C$5,"D",$K63,,,1),RTD("ice.xl",,"*H",CE63,$C$5,"D",$K63,,,1)*(9/5)+$C$14),"-")</f>
        <v>-</v>
      </c>
      <c r="CG63" s="101" t="b">
        <f t="shared" ca="1" si="346"/>
        <v>0</v>
      </c>
      <c r="CH63" s="101" t="str">
        <f t="shared" ca="1" si="347"/>
        <v>KORD MRFALSE!_06Z-GEFS</v>
      </c>
      <c r="CI63" s="57" t="str">
        <f ca="1">IFERROR(IF($C$12="C",RTD("ice.xl",,"*H",CH63,$C$5,"D",$K63,,,1),RTD("ice.xl",,"*H",CH63,$C$5,"D",$K63,,,1)*(9/5)+$C$14),"-")</f>
        <v>-</v>
      </c>
      <c r="CJ63" s="101" t="b">
        <f t="shared" ca="1" si="348"/>
        <v>0</v>
      </c>
      <c r="CK63" s="101" t="str">
        <f t="shared" ca="1" si="349"/>
        <v>KORD MRFALSE!_06Z-GEFS</v>
      </c>
      <c r="CL63" s="57" t="str">
        <f ca="1">IFERROR(IF($C$12="C",RTD("ice.xl",,"*H",CK63,$C$5,"D",$K63,,,1),RTD("ice.xl",,"*H",CK63,$C$5,"D",$K63,,,1)*(9/5)+$C$14),"-")</f>
        <v>-</v>
      </c>
      <c r="CM63" s="101" t="b">
        <f t="shared" ca="1" si="350"/>
        <v>0</v>
      </c>
      <c r="CN63" s="101" t="str">
        <f t="shared" ca="1" si="351"/>
        <v>KORD MRFALSE!_06Z-GEFS</v>
      </c>
      <c r="CO63" s="57" t="str">
        <f ca="1">IFERROR(IF($C$12="C",RTD("ice.xl",,"*H",CN63,$C$5,"D",$K63,,,1),RTD("ice.xl",,"*H",CN63,$C$5,"D",$K63,,,1)*(9/5)+$C$14),"-")</f>
        <v>-</v>
      </c>
      <c r="CP63" s="101" t="b">
        <f t="shared" ca="1" si="352"/>
        <v>0</v>
      </c>
      <c r="CQ63" s="101" t="str">
        <f t="shared" ca="1" si="353"/>
        <v>KORD MRFALSE!_06Z-GEFS</v>
      </c>
      <c r="CR63" s="57" t="str">
        <f ca="1">IFERROR(IF($C$12="C",RTD("ice.xl",,"*H",CQ63,$C$5,"D",$K63,,,1),RTD("ice.xl",,"*H",CQ63,$C$5,"D",$K63,,,1)*(9/5)+$C$14),"-")</f>
        <v>-</v>
      </c>
      <c r="CS63" s="101" t="b">
        <f t="shared" ca="1" si="354"/>
        <v>0</v>
      </c>
      <c r="CT63" s="101" t="str">
        <f t="shared" ca="1" si="355"/>
        <v>KORD MRFALSE!_06Z-GEFS</v>
      </c>
      <c r="CU63" s="57" t="str">
        <f ca="1">IFERROR(IF($C$12="C",RTD("ice.xl",,"*H",CT63,$C$5,"D",$K63,,,1),RTD("ice.xl",,"*H",CT63,$C$5,"D",$K63,,,1)*(9/5)+$C$14),"-")</f>
        <v>-</v>
      </c>
      <c r="CV63" s="101">
        <f>BL75</f>
        <v>0</v>
      </c>
      <c r="CW63" s="101" t="str">
        <f t="shared" si="356"/>
        <v>KORD MR0!_06Z-GEFS</v>
      </c>
      <c r="CX63" s="58">
        <f ca="1">IFERROR(IF($C$12="C",RTD("ice.xl",,"*H",CW63,$C$5,"D",$K63,,,1),RTD("ice.xl",,"*H",CW63,$C$5,"D",$K63,,,1)*(9/5)+$C$14),"-")</f>
        <v>74.26400000000001</v>
      </c>
      <c r="CY63" s="101">
        <f t="shared" ref="CY63:CY105" si="425">CY62+1</f>
        <v>1</v>
      </c>
      <c r="CZ63" s="101" t="str">
        <f t="shared" si="357"/>
        <v>KORD MR1!_06Z-GEFS</v>
      </c>
      <c r="DA63" s="58">
        <f ca="1">IFERROR(IF($C$12="C",RTD("ice.xl",,"*H",CZ63,$C$5,"D",$K63,,,1),RTD("ice.xl",,"*H",CZ63,$C$5,"D",$K63,,,1)*(9/5)+$C$14),"-")</f>
        <v>76.837999999999994</v>
      </c>
      <c r="DB63" s="101">
        <f t="shared" si="421"/>
        <v>2</v>
      </c>
      <c r="DC63" s="101" t="str">
        <f t="shared" si="358"/>
        <v>KORD MR2!_06Z-GEFS</v>
      </c>
      <c r="DD63" s="58">
        <f ca="1">IFERROR(IF($C$12="C",RTD("ice.xl",,"*H",DC63,$C$5,"D",$K63,,,1),RTD("ice.xl",,"*H",DC63,$C$5,"D",$K63,,,1)*(9/5)+$C$14),"-")</f>
        <v>77.054000000000002</v>
      </c>
      <c r="DE63" s="101">
        <f t="shared" si="417"/>
        <v>3</v>
      </c>
      <c r="DF63" s="101" t="str">
        <f t="shared" si="359"/>
        <v>KORD MR3!_06Z-GEFS</v>
      </c>
      <c r="DG63" s="105">
        <f ca="1">IFERROR(IF($C$12="C",RTD("ice.xl",,"*H",DF63,$C$5,"D",$K63,,,1),RTD("ice.xl",,"*H",DF63,$C$5,"D",$K63,,,1)*(9/5)+$C$14),"-")</f>
        <v>74.48</v>
      </c>
      <c r="DJ63" s="53" t="b">
        <f t="shared" ca="1" si="360"/>
        <v>0</v>
      </c>
      <c r="DK63" s="53" t="str">
        <f t="shared" ca="1" si="361"/>
        <v>KORD MRFALSE!_12Z-GEFS</v>
      </c>
      <c r="DL63" s="103" t="str">
        <f ca="1">IFERROR(IF($C$12="C",RTD("ice.xl",,"*H",DK63,$C$5,"D",$K63,,,1),RTD("ice.xl",,"*H",DK63,$C$5,"D",$K63,,,1)*(9/5)+$C$14),"-")</f>
        <v>-</v>
      </c>
      <c r="DM63" s="101" t="b">
        <f t="shared" ca="1" si="362"/>
        <v>0</v>
      </c>
      <c r="DN63" s="101" t="str">
        <f t="shared" ca="1" si="363"/>
        <v>KORD MRFALSE!_12Z-GEFS</v>
      </c>
      <c r="DO63" s="57" t="str">
        <f ca="1">IFERROR(IF($C$12="C",RTD("ice.xl",,"*H",DN63,$C$5,"D",$K63,,,1),RTD("ice.xl",,"*H",DN63,$C$5,"D",$K63,,,1)*(9/5)+$C$14),"-")</f>
        <v>-</v>
      </c>
      <c r="DP63" s="101" t="b">
        <f t="shared" ca="1" si="364"/>
        <v>0</v>
      </c>
      <c r="DQ63" s="101" t="str">
        <f t="shared" ca="1" si="365"/>
        <v>KORD MRFALSE!_12Z-GEFS</v>
      </c>
      <c r="DR63" s="57" t="str">
        <f ca="1">IFERROR(IF($C$12="C",RTD("ice.xl",,"*H",DQ63,$C$5,"D",$K63,,,1),RTD("ice.xl",,"*H",DQ63,$C$5,"D",$K63,,,1)*(9/5)+$C$14),"-")</f>
        <v>-</v>
      </c>
      <c r="DS63" s="101" t="b">
        <f t="shared" ca="1" si="366"/>
        <v>0</v>
      </c>
      <c r="DT63" s="101" t="str">
        <f t="shared" ca="1" si="367"/>
        <v>KORD MRFALSE!_12Z-GEFS</v>
      </c>
      <c r="DU63" s="57" t="str">
        <f ca="1">IFERROR(IF($C$12="C",RTD("ice.xl",,"*H",DT63,$C$5,"D",$K63,,,1),RTD("ice.xl",,"*H",DT63,$C$5,"D",$K63,,,1)*(9/5)+$C$14),"-")</f>
        <v>-</v>
      </c>
      <c r="DV63" s="101" t="b">
        <f t="shared" ca="1" si="368"/>
        <v>0</v>
      </c>
      <c r="DW63" s="101" t="str">
        <f t="shared" ca="1" si="369"/>
        <v>KORD MRFALSE!_12Z-GEFS</v>
      </c>
      <c r="DX63" s="57" t="str">
        <f ca="1">IFERROR(IF($C$12="C",RTD("ice.xl",,"*H",DW63,$C$5,"D",$K63,,,1),RTD("ice.xl",,"*H",DW63,$C$5,"D",$K63,,,1)*(9/5)+$C$14),"-")</f>
        <v>-</v>
      </c>
      <c r="DY63" s="101" t="b">
        <f t="shared" ca="1" si="370"/>
        <v>0</v>
      </c>
      <c r="DZ63" s="101" t="str">
        <f t="shared" ca="1" si="371"/>
        <v>KORD MRFALSE!_12Z-GEFS</v>
      </c>
      <c r="EA63" s="57" t="str">
        <f ca="1">IFERROR(IF($C$12="C",RTD("ice.xl",,"*H",DZ63,$C$5,"D",$K63,,,1),RTD("ice.xl",,"*H",DZ63,$C$5,"D",$K63,,,1)*(9/5)+$C$14),"-")</f>
        <v>-</v>
      </c>
      <c r="EB63" s="101" t="b">
        <f t="shared" ca="1" si="372"/>
        <v>0</v>
      </c>
      <c r="EC63" s="101" t="str">
        <f t="shared" ca="1" si="373"/>
        <v>KORD MRFALSE!_12Z-GEFS</v>
      </c>
      <c r="ED63" s="57" t="str">
        <f ca="1">IFERROR(IF($C$12="C",RTD("ice.xl",,"*H",EC63,$C$5,"D",$K63,,,1),RTD("ice.xl",,"*H",EC63,$C$5,"D",$K63,,,1)*(9/5)+$C$14),"-")</f>
        <v>-</v>
      </c>
      <c r="EE63" s="101" t="b">
        <f t="shared" ca="1" si="374"/>
        <v>0</v>
      </c>
      <c r="EF63" s="101" t="str">
        <f t="shared" ca="1" si="375"/>
        <v>KORD MRFALSE!_12Z-GEFS</v>
      </c>
      <c r="EG63" s="57" t="str">
        <f ca="1">IFERROR(IF($C$12="C",RTD("ice.xl",,"*H",EF63,$C$5,"D",$K63,,,1),RTD("ice.xl",,"*H",EF63,$C$5,"D",$K63,,,1)*(9/5)+$C$14),"-")</f>
        <v>-</v>
      </c>
      <c r="EH63" s="101" t="b">
        <f t="shared" ca="1" si="376"/>
        <v>0</v>
      </c>
      <c r="EI63" s="101" t="str">
        <f t="shared" ca="1" si="377"/>
        <v>KORD MRFALSE!_12Z-GEFS</v>
      </c>
      <c r="EJ63" s="57" t="str">
        <f ca="1">IFERROR(IF($C$12="C",RTD("ice.xl",,"*H",EI63,$C$5,"D",$K63,,,1),RTD("ice.xl",,"*H",EI63,$C$5,"D",$K63,,,1)*(9/5)+$C$14),"-")</f>
        <v>-</v>
      </c>
      <c r="EK63" s="101" t="b">
        <f t="shared" ca="1" si="378"/>
        <v>0</v>
      </c>
      <c r="EL63" s="101" t="str">
        <f t="shared" ca="1" si="379"/>
        <v>KORD MRFALSE!_12Z-GEFS</v>
      </c>
      <c r="EM63" s="57" t="str">
        <f ca="1">IFERROR(IF($C$12="C",RTD("ice.xl",,"*H",EL63,$C$5,"D",$K63,,,1),RTD("ice.xl",,"*H",EL63,$C$5,"D",$K63,,,1)*(9/5)+$C$14),"-")</f>
        <v>-</v>
      </c>
      <c r="EN63" s="101" t="b">
        <f t="shared" ca="1" si="380"/>
        <v>0</v>
      </c>
      <c r="EO63" s="101" t="str">
        <f t="shared" ca="1" si="381"/>
        <v>KORD MRFALSE!_12Z-GEFS</v>
      </c>
      <c r="EP63" s="57" t="str">
        <f ca="1">IFERROR(IF($C$12="C",RTD("ice.xl",,"*H",EO63,$C$5,"D",$K63,,,1),RTD("ice.xl",,"*H",EO63,$C$5,"D",$K63,,,1)*(9/5)+$C$14),"-")</f>
        <v>-</v>
      </c>
      <c r="EQ63" s="101" t="b">
        <f t="shared" ca="1" si="382"/>
        <v>0</v>
      </c>
      <c r="ER63" s="101" t="str">
        <f t="shared" ca="1" si="383"/>
        <v>KORD MRFALSE!_12Z-GEFS</v>
      </c>
      <c r="ES63" s="57" t="str">
        <f ca="1">IFERROR(IF($C$12="C",RTD("ice.xl",,"*H",ER63,$C$5,"D",$K63,,,1),RTD("ice.xl",,"*H",ER63,$C$5,"D",$K63,,,1)*(9/5)+$C$14),"-")</f>
        <v>-</v>
      </c>
      <c r="ET63" s="101">
        <f>DJ75</f>
        <v>0</v>
      </c>
      <c r="EU63" s="101" t="str">
        <f t="shared" si="384"/>
        <v>KORD MR0!_12Z-GEFS</v>
      </c>
      <c r="EV63" s="58" t="str">
        <f ca="1">IFERROR(IF($C$12="C",RTD("ice.xl",,"*H",EU63,$C$5,"D",$K63,,,1),RTD("ice.xl",,"*H",EU63,$C$5,"D",$K63,,,1)*(9/5)+$C$14),"-")</f>
        <v>-</v>
      </c>
      <c r="EW63" s="101">
        <f t="shared" ref="EW63:EW105" si="426">EW62+1</f>
        <v>1</v>
      </c>
      <c r="EX63" s="101" t="str">
        <f t="shared" si="385"/>
        <v>KORD MR1!_12Z-GEFS</v>
      </c>
      <c r="EY63" s="58">
        <f ca="1">IFERROR(IF($C$12="C",RTD("ice.xl",,"*H",EX63,$C$5,"D",$K63,,,1),RTD("ice.xl",,"*H",EX63,$C$5,"D",$K63,,,1)*(9/5)+$C$14),"-")</f>
        <v>75.830000000000013</v>
      </c>
      <c r="EZ63" s="101">
        <f t="shared" si="422"/>
        <v>2</v>
      </c>
      <c r="FA63" s="101" t="str">
        <f t="shared" si="386"/>
        <v>KORD MR2!_12Z-GEFS</v>
      </c>
      <c r="FB63" s="58">
        <f ca="1">IFERROR(IF($C$12="C",RTD("ice.xl",,"*H",FA63,$C$5,"D",$K63,,,1),RTD("ice.xl",,"*H",FA63,$C$5,"D",$K63,,,1)*(9/5)+$C$14),"-")</f>
        <v>75.397999999999996</v>
      </c>
      <c r="FC63" s="101">
        <f t="shared" si="418"/>
        <v>3</v>
      </c>
      <c r="FD63" s="101" t="str">
        <f t="shared" si="387"/>
        <v>KORD MR3!_12Z-GEFS</v>
      </c>
      <c r="FE63" s="105">
        <f ca="1">IFERROR(IF($C$12="C",RTD("ice.xl",,"*H",FD63,$C$5,"D",$K63,,,1),RTD("ice.xl",,"*H",FD63,$C$5,"D",$K63,,,1)*(9/5)+$C$14),"-")</f>
        <v>75.038000000000011</v>
      </c>
      <c r="FH63" s="53" t="b">
        <f t="shared" ca="1" si="388"/>
        <v>0</v>
      </c>
      <c r="FI63" s="53" t="str">
        <f t="shared" ca="1" si="389"/>
        <v>KORD MRFALSE!_18Z-GEFS</v>
      </c>
      <c r="FJ63" s="103" t="str">
        <f ca="1">IFERROR(IF($C$12="C",RTD("ice.xl",,"*H",FI63,$C$5,"D",$K63,,,1),RTD("ice.xl",,"*H",FI63,$C$5,"D",$K63,,,1)*(9/5)+$C$14),"-")</f>
        <v>-</v>
      </c>
      <c r="FK63" s="101" t="b">
        <f t="shared" ca="1" si="390"/>
        <v>0</v>
      </c>
      <c r="FL63" s="101" t="str">
        <f t="shared" ca="1" si="391"/>
        <v>KORD MRFALSE!_18Z-GEFS</v>
      </c>
      <c r="FM63" s="57" t="str">
        <f ca="1">IFERROR(IF($C$12="C",RTD("ice.xl",,"*H",FL63,$C$5,"D",$K63,,,1),RTD("ice.xl",,"*H",FL63,$C$5,"D",$K63,,,1)*(9/5)+$C$14),"-")</f>
        <v>-</v>
      </c>
      <c r="FN63" s="101" t="b">
        <f t="shared" ca="1" si="392"/>
        <v>0</v>
      </c>
      <c r="FO63" s="101" t="str">
        <f t="shared" ca="1" si="393"/>
        <v>KORD MRFALSE!_18Z-GEFS</v>
      </c>
      <c r="FP63" s="57" t="str">
        <f ca="1">IFERROR(IF($C$12="C",RTD("ice.xl",,"*H",FO63,$C$5,"D",$K63,,,1),RTD("ice.xl",,"*H",FO63,$C$5,"D",$K63,,,1)*(9/5)+$C$14),"-")</f>
        <v>-</v>
      </c>
      <c r="FQ63" s="101" t="b">
        <f t="shared" ca="1" si="394"/>
        <v>0</v>
      </c>
      <c r="FR63" s="101" t="str">
        <f t="shared" ca="1" si="395"/>
        <v>KORD MRFALSE!_18Z-GEFS</v>
      </c>
      <c r="FS63" s="57" t="str">
        <f ca="1">IFERROR(IF($C$12="C",RTD("ice.xl",,"*H",FR63,$C$5,"D",$K63,,,1),RTD("ice.xl",,"*H",FR63,$C$5,"D",$K63,,,1)*(9/5)+$C$14),"-")</f>
        <v>-</v>
      </c>
      <c r="FT63" s="101" t="b">
        <f t="shared" ca="1" si="396"/>
        <v>0</v>
      </c>
      <c r="FU63" s="101" t="str">
        <f t="shared" ca="1" si="397"/>
        <v>KORD MRFALSE!_18Z-GEFS</v>
      </c>
      <c r="FV63" s="57" t="str">
        <f ca="1">IFERROR(IF($C$12="C",RTD("ice.xl",,"*H",FU63,$C$5,"D",$K63,,,1),RTD("ice.xl",,"*H",FU63,$C$5,"D",$K63,,,1)*(9/5)+$C$14),"-")</f>
        <v>-</v>
      </c>
      <c r="FW63" s="101" t="b">
        <f t="shared" ca="1" si="398"/>
        <v>0</v>
      </c>
      <c r="FX63" s="101" t="str">
        <f t="shared" ca="1" si="399"/>
        <v>KORD MRFALSE!_18Z-GEFS</v>
      </c>
      <c r="FY63" s="57" t="str">
        <f ca="1">IFERROR(IF($C$12="C",RTD("ice.xl",,"*H",FX63,$C$5,"D",$K63,,,1),RTD("ice.xl",,"*H",FX63,$C$5,"D",$K63,,,1)*(9/5)+$C$14),"-")</f>
        <v>-</v>
      </c>
      <c r="FZ63" s="101" t="b">
        <f t="shared" ca="1" si="400"/>
        <v>0</v>
      </c>
      <c r="GA63" s="101" t="str">
        <f t="shared" ca="1" si="401"/>
        <v>KORD MRFALSE!_18Z-GEFS</v>
      </c>
      <c r="GB63" s="57" t="str">
        <f ca="1">IFERROR(IF($C$12="C",RTD("ice.xl",,"*H",GA63,$C$5,"D",$K63,,,1),RTD("ice.xl",,"*H",GA63,$C$5,"D",$K63,,,1)*(9/5)+$C$14),"-")</f>
        <v>-</v>
      </c>
      <c r="GC63" s="101" t="b">
        <f t="shared" ca="1" si="402"/>
        <v>0</v>
      </c>
      <c r="GD63" s="101" t="str">
        <f t="shared" ca="1" si="403"/>
        <v>KORD MRFALSE!_18Z-GEFS</v>
      </c>
      <c r="GE63" s="57" t="str">
        <f ca="1">IFERROR(IF($C$12="C",RTD("ice.xl",,"*H",GD63,$C$5,"D",$K63,,,1),RTD("ice.xl",,"*H",GD63,$C$5,"D",$K63,,,1)*(9/5)+$C$14),"-")</f>
        <v>-</v>
      </c>
      <c r="GF63" s="101" t="b">
        <f t="shared" ca="1" si="404"/>
        <v>0</v>
      </c>
      <c r="GG63" s="101" t="str">
        <f t="shared" ca="1" si="405"/>
        <v>KORD MRFALSE!_18Z-GEFS</v>
      </c>
      <c r="GH63" s="57" t="str">
        <f ca="1">IFERROR(IF($C$12="C",RTD("ice.xl",,"*H",GG63,$C$5,"D",$K63,,,1),RTD("ice.xl",,"*H",GG63,$C$5,"D",$K63,,,1)*(9/5)+$C$14),"-")</f>
        <v>-</v>
      </c>
      <c r="GI63" s="101" t="b">
        <f t="shared" ca="1" si="406"/>
        <v>0</v>
      </c>
      <c r="GJ63" s="101" t="str">
        <f t="shared" ca="1" si="407"/>
        <v>KORD MRFALSE!_18Z-GEFS</v>
      </c>
      <c r="GK63" s="57" t="str">
        <f ca="1">IFERROR(IF($C$12="C",RTD("ice.xl",,"*H",GJ63,$C$5,"D",$K63,,,1),RTD("ice.xl",,"*H",GJ63,$C$5,"D",$K63,,,1)*(9/5)+$C$14),"-")</f>
        <v>-</v>
      </c>
      <c r="GL63" s="101" t="b">
        <f t="shared" ca="1" si="408"/>
        <v>0</v>
      </c>
      <c r="GM63" s="101" t="str">
        <f t="shared" ca="1" si="409"/>
        <v>KORD MRFALSE!_18Z-GEFS</v>
      </c>
      <c r="GN63" s="57" t="str">
        <f ca="1">IFERROR(IF($C$12="C",RTD("ice.xl",,"*H",GM63,$C$5,"D",$K63,,,1),RTD("ice.xl",,"*H",GM63,$C$5,"D",$K63,,,1)*(9/5)+$C$14),"-")</f>
        <v>-</v>
      </c>
      <c r="GO63" s="101" t="b">
        <f t="shared" ca="1" si="410"/>
        <v>0</v>
      </c>
      <c r="GP63" s="101" t="str">
        <f t="shared" ca="1" si="411"/>
        <v>KORD MRFALSE!_18Z-GEFS</v>
      </c>
      <c r="GQ63" s="57" t="str">
        <f ca="1">IFERROR(IF($C$12="C",RTD("ice.xl",,"*H",GP63,$C$5,"D",$K63,,,1),RTD("ice.xl",,"*H",GP63,$C$5,"D",$K63,,,1)*(9/5)+$C$14),"-")</f>
        <v>-</v>
      </c>
      <c r="GR63" s="101">
        <f>FH75</f>
        <v>0</v>
      </c>
      <c r="GS63" s="101" t="str">
        <f t="shared" si="412"/>
        <v>KORD MR0!_18Z-GEFS</v>
      </c>
      <c r="GT63" s="58">
        <f ca="1">IFERROR(IF($C$12="C",RTD("ice.xl",,"*H",GS63,$C$5,"D",$K63,,,1),RTD("ice.xl",,"*H",GS63,$C$5,"D",$K63,,,1)*(9/5)+$C$14),"-")</f>
        <v>74.48</v>
      </c>
      <c r="GU63" s="101">
        <f t="shared" ref="GU63:GU105" si="427">GU62+1</f>
        <v>1</v>
      </c>
      <c r="GV63" s="101" t="str">
        <f t="shared" si="413"/>
        <v>KORD MR1!_18Z-GEFS</v>
      </c>
      <c r="GW63" s="58">
        <f ca="1">IFERROR(IF($C$12="C",RTD("ice.xl",,"*H",GV63,$C$5,"D",$K63,,,1),RTD("ice.xl",,"*H",GV63,$C$5,"D",$K63,,,1)*(9/5)+$C$14),"-")</f>
        <v>76.927999999999997</v>
      </c>
      <c r="GX63" s="101">
        <f t="shared" si="423"/>
        <v>2</v>
      </c>
      <c r="GY63" s="101" t="str">
        <f t="shared" si="414"/>
        <v>KORD MR2!_18Z-GEFS</v>
      </c>
      <c r="GZ63" s="58">
        <f ca="1">IFERROR(IF($C$12="C",RTD("ice.xl",,"*H",GY63,$C$5,"D",$K63,,,1),RTD("ice.xl",,"*H",GY63,$C$5,"D",$K63,,,1)*(9/5)+$C$14),"-")</f>
        <v>77.018000000000001</v>
      </c>
      <c r="HA63" s="101">
        <f t="shared" si="419"/>
        <v>3</v>
      </c>
      <c r="HB63" s="101" t="str">
        <f t="shared" si="415"/>
        <v>KORD MR3!_18Z-GEFS</v>
      </c>
      <c r="HC63" s="105">
        <f ca="1">IFERROR(IF($C$12="C",RTD("ice.xl",,"*H",HB63,$C$5,"D",$K63,,,1),RTD("ice.xl",,"*H",HB63,$C$5,"D",$K63,,,1)*(9/5)+$C$14),"-")</f>
        <v>74.426000000000002</v>
      </c>
    </row>
    <row r="64" spans="5:211" x14ac:dyDescent="0.35">
      <c r="E64"/>
      <c r="F64"/>
      <c r="G64"/>
      <c r="K64" s="163">
        <f t="shared" ca="1" si="304"/>
        <v>44803</v>
      </c>
      <c r="L64" s="167" t="str">
        <f t="shared" ca="1" si="304"/>
        <v/>
      </c>
      <c r="N64" s="53" t="b">
        <f t="shared" ca="1" si="305"/>
        <v>0</v>
      </c>
      <c r="O64" s="53" t="str">
        <f t="shared" ca="1" si="306"/>
        <v>KORD MRFALSE!_00Z-GEFS</v>
      </c>
      <c r="P64" s="103" t="str">
        <f ca="1">IFERROR(IF($C$12="C",RTD("ice.xl",,"*H",O64,$C$5,"D",$K64,,,1),RTD("ice.xl",,"*H",O64,$C$5,"D",$K64,,,1)*(9/5)+$C$14),"-")</f>
        <v>-</v>
      </c>
      <c r="Q64" s="101" t="b">
        <f t="shared" ca="1" si="307"/>
        <v>0</v>
      </c>
      <c r="R64" s="101" t="str">
        <f t="shared" ca="1" si="308"/>
        <v>KORD MRFALSE!_00Z-GEFS</v>
      </c>
      <c r="S64" s="57" t="str">
        <f ca="1">IFERROR(IF($C$12="C",RTD("ice.xl",,"*H",R64,$C$5,"D",$K64,,,1),RTD("ice.xl",,"*H",R64,$C$5,"D",$K64,,,1)*(9/5)+$C$14),"-")</f>
        <v>-</v>
      </c>
      <c r="T64" s="101" t="b">
        <f t="shared" ca="1" si="309"/>
        <v>0</v>
      </c>
      <c r="U64" s="101" t="str">
        <f t="shared" ca="1" si="310"/>
        <v>KORD MRFALSE!_00Z-GEFS</v>
      </c>
      <c r="V64" s="57" t="str">
        <f ca="1">IFERROR(IF($C$12="C",RTD("ice.xl",,"*H",U64,$C$5,"D",$K64,,,1),RTD("ice.xl",,"*H",U64,$C$5,"D",$K64,,,1)*(9/5)+$C$14),"-")</f>
        <v>-</v>
      </c>
      <c r="W64" s="101" t="b">
        <f t="shared" ca="1" si="311"/>
        <v>0</v>
      </c>
      <c r="X64" s="101" t="str">
        <f t="shared" ca="1" si="312"/>
        <v>KORD MRFALSE!_00Z-GEFS</v>
      </c>
      <c r="Y64" s="57" t="str">
        <f ca="1">IFERROR(IF($C$12="C",RTD("ice.xl",,"*H",X64,$C$5,"D",$K64,,,1),RTD("ice.xl",,"*H",X64,$C$5,"D",$K64,,,1)*(9/5)+$C$14),"-")</f>
        <v>-</v>
      </c>
      <c r="Z64" s="101" t="b">
        <f t="shared" ca="1" si="313"/>
        <v>0</v>
      </c>
      <c r="AA64" s="101" t="str">
        <f t="shared" ca="1" si="314"/>
        <v>KORD MRFALSE!_00Z-GEFS</v>
      </c>
      <c r="AB64" s="57" t="str">
        <f ca="1">IFERROR(IF($C$12="C",RTD("ice.xl",,"*H",AA64,$C$5,"D",$K64,,,1),RTD("ice.xl",,"*H",AA64,$C$5,"D",$K64,,,1)*(9/5)+$C$14),"-")</f>
        <v>-</v>
      </c>
      <c r="AC64" s="101" t="b">
        <f t="shared" ca="1" si="315"/>
        <v>0</v>
      </c>
      <c r="AD64" s="101" t="str">
        <f t="shared" ca="1" si="316"/>
        <v>KORD MRFALSE!_00Z-GEFS</v>
      </c>
      <c r="AE64" s="57" t="str">
        <f ca="1">IFERROR(IF($C$12="C",RTD("ice.xl",,"*H",AD64,$C$5,"D",$K64,,,1),RTD("ice.xl",,"*H",AD64,$C$5,"D",$K64,,,1)*(9/5)+$C$14),"-")</f>
        <v>-</v>
      </c>
      <c r="AF64" s="101" t="b">
        <f t="shared" ca="1" si="317"/>
        <v>0</v>
      </c>
      <c r="AG64" s="101" t="str">
        <f t="shared" ca="1" si="318"/>
        <v>KORD MRFALSE!_00Z-GEFS</v>
      </c>
      <c r="AH64" s="57" t="str">
        <f ca="1">IFERROR(IF($C$12="C",RTD("ice.xl",,"*H",AG64,$C$5,"D",$K64,,,1),RTD("ice.xl",,"*H",AG64,$C$5,"D",$K64,,,1)*(9/5)+$C$14),"-")</f>
        <v>-</v>
      </c>
      <c r="AI64" s="101" t="b">
        <f t="shared" ca="1" si="319"/>
        <v>0</v>
      </c>
      <c r="AJ64" s="101" t="str">
        <f t="shared" ca="1" si="320"/>
        <v>KORD MRFALSE!_00Z-GEFS</v>
      </c>
      <c r="AK64" s="57" t="str">
        <f ca="1">IFERROR(IF($C$12="C",RTD("ice.xl",,"*H",AJ64,$C$5,"D",$K64,,,1),RTD("ice.xl",,"*H",AJ64,$C$5,"D",$K64,,,1)*(9/5)+$C$14),"-")</f>
        <v>-</v>
      </c>
      <c r="AL64" s="101" t="b">
        <f t="shared" ca="1" si="321"/>
        <v>0</v>
      </c>
      <c r="AM64" s="101" t="str">
        <f t="shared" ca="1" si="322"/>
        <v>KORD MRFALSE!_00Z-GEFS</v>
      </c>
      <c r="AN64" s="57" t="str">
        <f ca="1">IFERROR(IF($C$12="C",RTD("ice.xl",,"*H",AM64,$C$5,"D",$K64,,,1),RTD("ice.xl",,"*H",AM64,$C$5,"D",$K64,,,1)*(9/5)+$C$14),"-")</f>
        <v>-</v>
      </c>
      <c r="AO64" s="101" t="b">
        <f t="shared" ca="1" si="323"/>
        <v>0</v>
      </c>
      <c r="AP64" s="101" t="str">
        <f t="shared" ca="1" si="324"/>
        <v>KORD MRFALSE!_00Z-GEFS</v>
      </c>
      <c r="AQ64" s="57" t="str">
        <f ca="1">IFERROR(IF($C$12="C",RTD("ice.xl",,"*H",AP64,$C$5,"D",$K64,,,1),RTD("ice.xl",,"*H",AP64,$C$5,"D",$K64,,,1)*(9/5)+$C$14),"-")</f>
        <v>-</v>
      </c>
      <c r="AR64" s="101" t="b">
        <f t="shared" ca="1" si="325"/>
        <v>0</v>
      </c>
      <c r="AS64" s="101" t="str">
        <f t="shared" ca="1" si="326"/>
        <v>KORD MRFALSE!_00Z-GEFS</v>
      </c>
      <c r="AT64" s="57" t="str">
        <f ca="1">IFERROR(IF($C$12="C",RTD("ice.xl",,"*H",AS64,$C$5,"D",$K64,,,1),RTD("ice.xl",,"*H",AS64,$C$5,"D",$K64,,,1)*(9/5)+$C$14),"-")</f>
        <v>-</v>
      </c>
      <c r="AU64" s="101">
        <f t="shared" ref="AU64" si="428">N75</f>
        <v>0</v>
      </c>
      <c r="AV64" s="101" t="str">
        <f t="shared" si="327"/>
        <v>KORD MR0!_00Z-GEFS</v>
      </c>
      <c r="AW64" s="58">
        <f ca="1">IFERROR(IF($C$12="C",RTD("ice.xl",,"*H",AV64,$C$5,"D",$K64,,,1),RTD("ice.xl",,"*H",AV64,$C$5,"D",$K64,,,1)*(9/5)+$C$14),"-")</f>
        <v>74.39</v>
      </c>
      <c r="AX64" s="101">
        <f t="shared" ref="AX64:AX105" si="429">AX63+1</f>
        <v>1</v>
      </c>
      <c r="AY64" s="101" t="str">
        <f t="shared" si="328"/>
        <v>KORD MR1!_00Z-GEFS</v>
      </c>
      <c r="AZ64" s="58">
        <f ca="1">IFERROR(IF($C$12="C",RTD("ice.xl",,"*H",AY64,$C$5,"D",$K64,,,1),RTD("ice.xl",,"*H",AY64,$C$5,"D",$K64,,,1)*(9/5)+$C$14),"-")</f>
        <v>75.2</v>
      </c>
      <c r="BA64" s="101">
        <f t="shared" si="424"/>
        <v>2</v>
      </c>
      <c r="BB64" s="101" t="str">
        <f t="shared" si="329"/>
        <v>KORD MR2!_00Z-GEFS</v>
      </c>
      <c r="BC64" s="58">
        <f ca="1">IFERROR(IF($C$12="C",RTD("ice.xl",,"*H",BB64,$C$5,"D",$K64,,,1),RTD("ice.xl",,"*H",BB64,$C$5,"D",$K64,,,1)*(9/5)+$C$14),"-")</f>
        <v>75.181999999999988</v>
      </c>
      <c r="BD64" s="101">
        <f t="shared" si="420"/>
        <v>3</v>
      </c>
      <c r="BE64" s="101" t="str">
        <f t="shared" si="330"/>
        <v>KORD MR3!_00Z-GEFS</v>
      </c>
      <c r="BF64" s="58">
        <f ca="1">IFERROR(IF($C$12="C",RTD("ice.xl",,"*H",BE64,$C$5,"D",$K64,,,1),RTD("ice.xl",,"*H",BE64,$C$5,"D",$K64,,,1)*(9/5)+$C$14),"-")</f>
        <v>75.866</v>
      </c>
      <c r="BG64" s="101">
        <f t="shared" si="416"/>
        <v>4</v>
      </c>
      <c r="BH64" s="101" t="str">
        <f t="shared" si="331"/>
        <v>KORD MR4!_00Z-GEFS</v>
      </c>
      <c r="BI64" s="105">
        <f ca="1">IFERROR(IF($C$12="C",RTD("ice.xl",,"*H",BH64,$C$5,"D",$K64,,,1),RTD("ice.xl",,"*H",BH64,$C$5,"D",$K64,,,1)*(9/5)+$C$14),"-")</f>
        <v>74.102000000000004</v>
      </c>
      <c r="BL64" s="53" t="b">
        <f t="shared" ca="1" si="332"/>
        <v>0</v>
      </c>
      <c r="BM64" s="53" t="str">
        <f t="shared" ca="1" si="333"/>
        <v>KORD MRFALSE!_06Z-GEFS</v>
      </c>
      <c r="BN64" s="103" t="str">
        <f ca="1">IFERROR(IF($C$12="C",RTD("ice.xl",,"*H",BM64,$C$5,"D",$K64,,,1),RTD("ice.xl",,"*H",BM64,$C$5,"D",$K64,,,1)*(9/5)+$C$14),"-")</f>
        <v>-</v>
      </c>
      <c r="BO64" s="101" t="b">
        <f t="shared" ca="1" si="334"/>
        <v>0</v>
      </c>
      <c r="BP64" s="101" t="str">
        <f t="shared" ca="1" si="335"/>
        <v>KORD MRFALSE!_06Z-GEFS</v>
      </c>
      <c r="BQ64" s="57" t="str">
        <f ca="1">IFERROR(IF($C$12="C",RTD("ice.xl",,"*H",BP64,$C$5,"D",$K64,,,1),RTD("ice.xl",,"*H",BP64,$C$5,"D",$K64,,,1)*(9/5)+$C$14),"-")</f>
        <v>-</v>
      </c>
      <c r="BR64" s="101" t="b">
        <f t="shared" ca="1" si="336"/>
        <v>0</v>
      </c>
      <c r="BS64" s="101" t="str">
        <f t="shared" ca="1" si="337"/>
        <v>KORD MRFALSE!_06Z-GEFS</v>
      </c>
      <c r="BT64" s="57" t="str">
        <f ca="1">IFERROR(IF($C$12="C",RTD("ice.xl",,"*H",BS64,$C$5,"D",$K64,,,1),RTD("ice.xl",,"*H",BS64,$C$5,"D",$K64,,,1)*(9/5)+$C$14),"-")</f>
        <v>-</v>
      </c>
      <c r="BU64" s="101" t="b">
        <f t="shared" ca="1" si="338"/>
        <v>0</v>
      </c>
      <c r="BV64" s="101" t="str">
        <f t="shared" ca="1" si="339"/>
        <v>KORD MRFALSE!_06Z-GEFS</v>
      </c>
      <c r="BW64" s="57" t="str">
        <f ca="1">IFERROR(IF($C$12="C",RTD("ice.xl",,"*H",BV64,$C$5,"D",$K64,,,1),RTD("ice.xl",,"*H",BV64,$C$5,"D",$K64,,,1)*(9/5)+$C$14),"-")</f>
        <v>-</v>
      </c>
      <c r="BX64" s="101" t="b">
        <f t="shared" ca="1" si="340"/>
        <v>0</v>
      </c>
      <c r="BY64" s="101" t="str">
        <f t="shared" ca="1" si="341"/>
        <v>KORD MRFALSE!_06Z-GEFS</v>
      </c>
      <c r="BZ64" s="57" t="str">
        <f ca="1">IFERROR(IF($C$12="C",RTD("ice.xl",,"*H",BY64,$C$5,"D",$K64,,,1),RTD("ice.xl",,"*H",BY64,$C$5,"D",$K64,,,1)*(9/5)+$C$14),"-")</f>
        <v>-</v>
      </c>
      <c r="CA64" s="101" t="b">
        <f t="shared" ca="1" si="342"/>
        <v>0</v>
      </c>
      <c r="CB64" s="101" t="str">
        <f t="shared" ca="1" si="343"/>
        <v>KORD MRFALSE!_06Z-GEFS</v>
      </c>
      <c r="CC64" s="57" t="str">
        <f ca="1">IFERROR(IF($C$12="C",RTD("ice.xl",,"*H",CB64,$C$5,"D",$K64,,,1),RTD("ice.xl",,"*H",CB64,$C$5,"D",$K64,,,1)*(9/5)+$C$14),"-")</f>
        <v>-</v>
      </c>
      <c r="CD64" s="101" t="b">
        <f t="shared" ca="1" si="344"/>
        <v>0</v>
      </c>
      <c r="CE64" s="101" t="str">
        <f t="shared" ca="1" si="345"/>
        <v>KORD MRFALSE!_06Z-GEFS</v>
      </c>
      <c r="CF64" s="57" t="str">
        <f ca="1">IFERROR(IF($C$12="C",RTD("ice.xl",,"*H",CE64,$C$5,"D",$K64,,,1),RTD("ice.xl",,"*H",CE64,$C$5,"D",$K64,,,1)*(9/5)+$C$14),"-")</f>
        <v>-</v>
      </c>
      <c r="CG64" s="101" t="b">
        <f t="shared" ca="1" si="346"/>
        <v>0</v>
      </c>
      <c r="CH64" s="101" t="str">
        <f t="shared" ca="1" si="347"/>
        <v>KORD MRFALSE!_06Z-GEFS</v>
      </c>
      <c r="CI64" s="57" t="str">
        <f ca="1">IFERROR(IF($C$12="C",RTD("ice.xl",,"*H",CH64,$C$5,"D",$K64,,,1),RTD("ice.xl",,"*H",CH64,$C$5,"D",$K64,,,1)*(9/5)+$C$14),"-")</f>
        <v>-</v>
      </c>
      <c r="CJ64" s="101" t="b">
        <f t="shared" ca="1" si="348"/>
        <v>0</v>
      </c>
      <c r="CK64" s="101" t="str">
        <f t="shared" ca="1" si="349"/>
        <v>KORD MRFALSE!_06Z-GEFS</v>
      </c>
      <c r="CL64" s="57" t="str">
        <f ca="1">IFERROR(IF($C$12="C",RTD("ice.xl",,"*H",CK64,$C$5,"D",$K64,,,1),RTD("ice.xl",,"*H",CK64,$C$5,"D",$K64,,,1)*(9/5)+$C$14),"-")</f>
        <v>-</v>
      </c>
      <c r="CM64" s="101" t="b">
        <f t="shared" ca="1" si="350"/>
        <v>0</v>
      </c>
      <c r="CN64" s="101" t="str">
        <f t="shared" ca="1" si="351"/>
        <v>KORD MRFALSE!_06Z-GEFS</v>
      </c>
      <c r="CO64" s="57" t="str">
        <f ca="1">IFERROR(IF($C$12="C",RTD("ice.xl",,"*H",CN64,$C$5,"D",$K64,,,1),RTD("ice.xl",,"*H",CN64,$C$5,"D",$K64,,,1)*(9/5)+$C$14),"-")</f>
        <v>-</v>
      </c>
      <c r="CP64" s="101" t="b">
        <f t="shared" ca="1" si="352"/>
        <v>0</v>
      </c>
      <c r="CQ64" s="101" t="str">
        <f t="shared" ca="1" si="353"/>
        <v>KORD MRFALSE!_06Z-GEFS</v>
      </c>
      <c r="CR64" s="57" t="str">
        <f ca="1">IFERROR(IF($C$12="C",RTD("ice.xl",,"*H",CQ64,$C$5,"D",$K64,,,1),RTD("ice.xl",,"*H",CQ64,$C$5,"D",$K64,,,1)*(9/5)+$C$14),"-")</f>
        <v>-</v>
      </c>
      <c r="CS64" s="101">
        <f t="shared" si="354"/>
        <v>0</v>
      </c>
      <c r="CT64" s="101" t="str">
        <f t="shared" si="355"/>
        <v>KORD MR0!_06Z-GEFS</v>
      </c>
      <c r="CU64" s="58">
        <f ca="1">IFERROR(IF($C$12="C",RTD("ice.xl",,"*H",CT64,$C$5,"D",$K64,,,1),RTD("ice.xl",,"*H",CT64,$C$5,"D",$K64,,,1)*(9/5)+$C$14),"-")</f>
        <v>76.117999999999995</v>
      </c>
      <c r="CV64" s="101">
        <f t="shared" ref="CV64:CV105" si="430">CV63+1</f>
        <v>1</v>
      </c>
      <c r="CW64" s="101" t="str">
        <f t="shared" si="356"/>
        <v>KORD MR1!_06Z-GEFS</v>
      </c>
      <c r="CX64" s="58">
        <f ca="1">IFERROR(IF($C$12="C",RTD("ice.xl",,"*H",CW64,$C$5,"D",$K64,,,1),RTD("ice.xl",,"*H",CW64,$C$5,"D",$K64,,,1)*(9/5)+$C$14),"-")</f>
        <v>76.207999999999998</v>
      </c>
      <c r="CY64" s="101">
        <f t="shared" si="425"/>
        <v>2</v>
      </c>
      <c r="CZ64" s="101" t="str">
        <f t="shared" si="357"/>
        <v>KORD MR2!_06Z-GEFS</v>
      </c>
      <c r="DA64" s="58">
        <f ca="1">IFERROR(IF($C$12="C",RTD("ice.xl",,"*H",CZ64,$C$5,"D",$K64,,,1),RTD("ice.xl",,"*H",CZ64,$C$5,"D",$K64,,,1)*(9/5)+$C$14),"-")</f>
        <v>77.647999999999996</v>
      </c>
      <c r="DB64" s="101">
        <f t="shared" si="421"/>
        <v>3</v>
      </c>
      <c r="DC64" s="101" t="str">
        <f t="shared" si="358"/>
        <v>KORD MR3!_06Z-GEFS</v>
      </c>
      <c r="DD64" s="58">
        <f ca="1">IFERROR(IF($C$12="C",RTD("ice.xl",,"*H",DC64,$C$5,"D",$K64,,,1),RTD("ice.xl",,"*H",DC64,$C$5,"D",$K64,,,1)*(9/5)+$C$14),"-")</f>
        <v>74.48</v>
      </c>
      <c r="DE64" s="101">
        <f t="shared" si="417"/>
        <v>4</v>
      </c>
      <c r="DF64" s="101" t="str">
        <f t="shared" si="359"/>
        <v>KORD MR4!_06Z-GEFS</v>
      </c>
      <c r="DG64" s="105">
        <f ca="1">IFERROR(IF($C$12="C",RTD("ice.xl",,"*H",DF64,$C$5,"D",$K64,,,1),RTD("ice.xl",,"*H",DF64,$C$5,"D",$K64,,,1)*(9/5)+$C$14),"-")</f>
        <v>73.472000000000008</v>
      </c>
      <c r="DJ64" s="53" t="b">
        <f t="shared" ca="1" si="360"/>
        <v>0</v>
      </c>
      <c r="DK64" s="53" t="str">
        <f t="shared" ca="1" si="361"/>
        <v>KORD MRFALSE!_12Z-GEFS</v>
      </c>
      <c r="DL64" s="103" t="str">
        <f ca="1">IFERROR(IF($C$12="C",RTD("ice.xl",,"*H",DK64,$C$5,"D",$K64,,,1),RTD("ice.xl",,"*H",DK64,$C$5,"D",$K64,,,1)*(9/5)+$C$14),"-")</f>
        <v>-</v>
      </c>
      <c r="DM64" s="101" t="b">
        <f t="shared" ca="1" si="362"/>
        <v>0</v>
      </c>
      <c r="DN64" s="101" t="str">
        <f t="shared" ca="1" si="363"/>
        <v>KORD MRFALSE!_12Z-GEFS</v>
      </c>
      <c r="DO64" s="57" t="str">
        <f ca="1">IFERROR(IF($C$12="C",RTD("ice.xl",,"*H",DN64,$C$5,"D",$K64,,,1),RTD("ice.xl",,"*H",DN64,$C$5,"D",$K64,,,1)*(9/5)+$C$14),"-")</f>
        <v>-</v>
      </c>
      <c r="DP64" s="101" t="b">
        <f t="shared" ca="1" si="364"/>
        <v>0</v>
      </c>
      <c r="DQ64" s="101" t="str">
        <f t="shared" ca="1" si="365"/>
        <v>KORD MRFALSE!_12Z-GEFS</v>
      </c>
      <c r="DR64" s="57" t="str">
        <f ca="1">IFERROR(IF($C$12="C",RTD("ice.xl",,"*H",DQ64,$C$5,"D",$K64,,,1),RTD("ice.xl",,"*H",DQ64,$C$5,"D",$K64,,,1)*(9/5)+$C$14),"-")</f>
        <v>-</v>
      </c>
      <c r="DS64" s="101" t="b">
        <f t="shared" ca="1" si="366"/>
        <v>0</v>
      </c>
      <c r="DT64" s="101" t="str">
        <f t="shared" ca="1" si="367"/>
        <v>KORD MRFALSE!_12Z-GEFS</v>
      </c>
      <c r="DU64" s="57" t="str">
        <f ca="1">IFERROR(IF($C$12="C",RTD("ice.xl",,"*H",DT64,$C$5,"D",$K64,,,1),RTD("ice.xl",,"*H",DT64,$C$5,"D",$K64,,,1)*(9/5)+$C$14),"-")</f>
        <v>-</v>
      </c>
      <c r="DV64" s="101" t="b">
        <f t="shared" ca="1" si="368"/>
        <v>0</v>
      </c>
      <c r="DW64" s="101" t="str">
        <f t="shared" ca="1" si="369"/>
        <v>KORD MRFALSE!_12Z-GEFS</v>
      </c>
      <c r="DX64" s="57" t="str">
        <f ca="1">IFERROR(IF($C$12="C",RTD("ice.xl",,"*H",DW64,$C$5,"D",$K64,,,1),RTD("ice.xl",,"*H",DW64,$C$5,"D",$K64,,,1)*(9/5)+$C$14),"-")</f>
        <v>-</v>
      </c>
      <c r="DY64" s="101" t="b">
        <f t="shared" ca="1" si="370"/>
        <v>0</v>
      </c>
      <c r="DZ64" s="101" t="str">
        <f t="shared" ca="1" si="371"/>
        <v>KORD MRFALSE!_12Z-GEFS</v>
      </c>
      <c r="EA64" s="57" t="str">
        <f ca="1">IFERROR(IF($C$12="C",RTD("ice.xl",,"*H",DZ64,$C$5,"D",$K64,,,1),RTD("ice.xl",,"*H",DZ64,$C$5,"D",$K64,,,1)*(9/5)+$C$14),"-")</f>
        <v>-</v>
      </c>
      <c r="EB64" s="101" t="b">
        <f t="shared" ca="1" si="372"/>
        <v>0</v>
      </c>
      <c r="EC64" s="101" t="str">
        <f t="shared" ca="1" si="373"/>
        <v>KORD MRFALSE!_12Z-GEFS</v>
      </c>
      <c r="ED64" s="57" t="str">
        <f ca="1">IFERROR(IF($C$12="C",RTD("ice.xl",,"*H",EC64,$C$5,"D",$K64,,,1),RTD("ice.xl",,"*H",EC64,$C$5,"D",$K64,,,1)*(9/5)+$C$14),"-")</f>
        <v>-</v>
      </c>
      <c r="EE64" s="101" t="b">
        <f t="shared" ca="1" si="374"/>
        <v>0</v>
      </c>
      <c r="EF64" s="101" t="str">
        <f t="shared" ca="1" si="375"/>
        <v>KORD MRFALSE!_12Z-GEFS</v>
      </c>
      <c r="EG64" s="57" t="str">
        <f ca="1">IFERROR(IF($C$12="C",RTD("ice.xl",,"*H",EF64,$C$5,"D",$K64,,,1),RTD("ice.xl",,"*H",EF64,$C$5,"D",$K64,,,1)*(9/5)+$C$14),"-")</f>
        <v>-</v>
      </c>
      <c r="EH64" s="101" t="b">
        <f t="shared" ca="1" si="376"/>
        <v>0</v>
      </c>
      <c r="EI64" s="101" t="str">
        <f t="shared" ca="1" si="377"/>
        <v>KORD MRFALSE!_12Z-GEFS</v>
      </c>
      <c r="EJ64" s="57" t="str">
        <f ca="1">IFERROR(IF($C$12="C",RTD("ice.xl",,"*H",EI64,$C$5,"D",$K64,,,1),RTD("ice.xl",,"*H",EI64,$C$5,"D",$K64,,,1)*(9/5)+$C$14),"-")</f>
        <v>-</v>
      </c>
      <c r="EK64" s="101" t="b">
        <f t="shared" ca="1" si="378"/>
        <v>0</v>
      </c>
      <c r="EL64" s="101" t="str">
        <f t="shared" ca="1" si="379"/>
        <v>KORD MRFALSE!_12Z-GEFS</v>
      </c>
      <c r="EM64" s="57" t="str">
        <f ca="1">IFERROR(IF($C$12="C",RTD("ice.xl",,"*H",EL64,$C$5,"D",$K64,,,1),RTD("ice.xl",,"*H",EL64,$C$5,"D",$K64,,,1)*(9/5)+$C$14),"-")</f>
        <v>-</v>
      </c>
      <c r="EN64" s="101" t="b">
        <f t="shared" ca="1" si="380"/>
        <v>0</v>
      </c>
      <c r="EO64" s="101" t="str">
        <f t="shared" ca="1" si="381"/>
        <v>KORD MRFALSE!_12Z-GEFS</v>
      </c>
      <c r="EP64" s="57" t="str">
        <f ca="1">IFERROR(IF($C$12="C",RTD("ice.xl",,"*H",EO64,$C$5,"D",$K64,,,1),RTD("ice.xl",,"*H",EO64,$C$5,"D",$K64,,,1)*(9/5)+$C$14),"-")</f>
        <v>-</v>
      </c>
      <c r="EQ64" s="101">
        <f t="shared" si="382"/>
        <v>0</v>
      </c>
      <c r="ER64" s="101" t="str">
        <f t="shared" si="383"/>
        <v>KORD MR0!_12Z-GEFS</v>
      </c>
      <c r="ES64" s="58" t="str">
        <f ca="1">IFERROR(IF($C$12="C",RTD("ice.xl",,"*H",ER64,$C$5,"D",$K64,,,1),RTD("ice.xl",,"*H",ER64,$C$5,"D",$K64,,,1)*(9/5)+$C$14),"-")</f>
        <v>-</v>
      </c>
      <c r="ET64" s="101">
        <f t="shared" ref="ET64:ET105" si="431">ET63+1</f>
        <v>1</v>
      </c>
      <c r="EU64" s="101" t="str">
        <f t="shared" si="384"/>
        <v>KORD MR1!_12Z-GEFS</v>
      </c>
      <c r="EV64" s="58">
        <f ca="1">IFERROR(IF($C$12="C",RTD("ice.xl",,"*H",EU64,$C$5,"D",$K64,,,1),RTD("ice.xl",,"*H",EU64,$C$5,"D",$K64,,,1)*(9/5)+$C$14),"-")</f>
        <v>76.963999999999999</v>
      </c>
      <c r="EW64" s="101">
        <f t="shared" si="426"/>
        <v>2</v>
      </c>
      <c r="EX64" s="101" t="str">
        <f t="shared" si="385"/>
        <v>KORD MR2!_12Z-GEFS</v>
      </c>
      <c r="EY64" s="58" t="str">
        <f ca="1">IFERROR(IF($C$12="C",RTD("ice.xl",,"*H",EX64,$C$5,"D",$K64,,,1),RTD("ice.xl",,"*H",EX64,$C$5,"D",$K64,,,1)*(9/5)+$C$14),"-")</f>
        <v>-</v>
      </c>
      <c r="EZ64" s="101">
        <f t="shared" si="422"/>
        <v>3</v>
      </c>
      <c r="FA64" s="101" t="str">
        <f t="shared" si="386"/>
        <v>KORD MR3!_12Z-GEFS</v>
      </c>
      <c r="FB64" s="58">
        <f ca="1">IFERROR(IF($C$12="C",RTD("ice.xl",,"*H",FA64,$C$5,"D",$K64,,,1),RTD("ice.xl",,"*H",FA64,$C$5,"D",$K64,,,1)*(9/5)+$C$14),"-")</f>
        <v>74.677999999999997</v>
      </c>
      <c r="FC64" s="101">
        <f t="shared" si="418"/>
        <v>4</v>
      </c>
      <c r="FD64" s="101" t="str">
        <f t="shared" si="387"/>
        <v>KORD MR4!_12Z-GEFS</v>
      </c>
      <c r="FE64" s="105">
        <f ca="1">IFERROR(IF($C$12="C",RTD("ice.xl",,"*H",FD64,$C$5,"D",$K64,,,1),RTD("ice.xl",,"*H",FD64,$C$5,"D",$K64,,,1)*(9/5)+$C$14),"-")</f>
        <v>75.092000000000013</v>
      </c>
      <c r="FH64" s="53" t="b">
        <f t="shared" ca="1" si="388"/>
        <v>0</v>
      </c>
      <c r="FI64" s="53" t="str">
        <f t="shared" ca="1" si="389"/>
        <v>KORD MRFALSE!_18Z-GEFS</v>
      </c>
      <c r="FJ64" s="103" t="str">
        <f ca="1">IFERROR(IF($C$12="C",RTD("ice.xl",,"*H",FI64,$C$5,"D",$K64,,,1),RTD("ice.xl",,"*H",FI64,$C$5,"D",$K64,,,1)*(9/5)+$C$14),"-")</f>
        <v>-</v>
      </c>
      <c r="FK64" s="101" t="b">
        <f t="shared" ca="1" si="390"/>
        <v>0</v>
      </c>
      <c r="FL64" s="101" t="str">
        <f t="shared" ca="1" si="391"/>
        <v>KORD MRFALSE!_18Z-GEFS</v>
      </c>
      <c r="FM64" s="57" t="str">
        <f ca="1">IFERROR(IF($C$12="C",RTD("ice.xl",,"*H",FL64,$C$5,"D",$K64,,,1),RTD("ice.xl",,"*H",FL64,$C$5,"D",$K64,,,1)*(9/5)+$C$14),"-")</f>
        <v>-</v>
      </c>
      <c r="FN64" s="101" t="b">
        <f t="shared" ca="1" si="392"/>
        <v>0</v>
      </c>
      <c r="FO64" s="101" t="str">
        <f t="shared" ca="1" si="393"/>
        <v>KORD MRFALSE!_18Z-GEFS</v>
      </c>
      <c r="FP64" s="57" t="str">
        <f ca="1">IFERROR(IF($C$12="C",RTD("ice.xl",,"*H",FO64,$C$5,"D",$K64,,,1),RTD("ice.xl",,"*H",FO64,$C$5,"D",$K64,,,1)*(9/5)+$C$14),"-")</f>
        <v>-</v>
      </c>
      <c r="FQ64" s="101" t="b">
        <f t="shared" ca="1" si="394"/>
        <v>0</v>
      </c>
      <c r="FR64" s="101" t="str">
        <f t="shared" ca="1" si="395"/>
        <v>KORD MRFALSE!_18Z-GEFS</v>
      </c>
      <c r="FS64" s="57" t="str">
        <f ca="1">IFERROR(IF($C$12="C",RTD("ice.xl",,"*H",FR64,$C$5,"D",$K64,,,1),RTD("ice.xl",,"*H",FR64,$C$5,"D",$K64,,,1)*(9/5)+$C$14),"-")</f>
        <v>-</v>
      </c>
      <c r="FT64" s="101" t="b">
        <f t="shared" ca="1" si="396"/>
        <v>0</v>
      </c>
      <c r="FU64" s="101" t="str">
        <f t="shared" ca="1" si="397"/>
        <v>KORD MRFALSE!_18Z-GEFS</v>
      </c>
      <c r="FV64" s="57" t="str">
        <f ca="1">IFERROR(IF($C$12="C",RTD("ice.xl",,"*H",FU64,$C$5,"D",$K64,,,1),RTD("ice.xl",,"*H",FU64,$C$5,"D",$K64,,,1)*(9/5)+$C$14),"-")</f>
        <v>-</v>
      </c>
      <c r="FW64" s="101" t="b">
        <f t="shared" ca="1" si="398"/>
        <v>0</v>
      </c>
      <c r="FX64" s="101" t="str">
        <f t="shared" ca="1" si="399"/>
        <v>KORD MRFALSE!_18Z-GEFS</v>
      </c>
      <c r="FY64" s="57" t="str">
        <f ca="1">IFERROR(IF($C$12="C",RTD("ice.xl",,"*H",FX64,$C$5,"D",$K64,,,1),RTD("ice.xl",,"*H",FX64,$C$5,"D",$K64,,,1)*(9/5)+$C$14),"-")</f>
        <v>-</v>
      </c>
      <c r="FZ64" s="101" t="b">
        <f t="shared" ca="1" si="400"/>
        <v>0</v>
      </c>
      <c r="GA64" s="101" t="str">
        <f t="shared" ca="1" si="401"/>
        <v>KORD MRFALSE!_18Z-GEFS</v>
      </c>
      <c r="GB64" s="57" t="str">
        <f ca="1">IFERROR(IF($C$12="C",RTD("ice.xl",,"*H",GA64,$C$5,"D",$K64,,,1),RTD("ice.xl",,"*H",GA64,$C$5,"D",$K64,,,1)*(9/5)+$C$14),"-")</f>
        <v>-</v>
      </c>
      <c r="GC64" s="101" t="b">
        <f t="shared" ca="1" si="402"/>
        <v>0</v>
      </c>
      <c r="GD64" s="101" t="str">
        <f t="shared" ca="1" si="403"/>
        <v>KORD MRFALSE!_18Z-GEFS</v>
      </c>
      <c r="GE64" s="57" t="str">
        <f ca="1">IFERROR(IF($C$12="C",RTD("ice.xl",,"*H",GD64,$C$5,"D",$K64,,,1),RTD("ice.xl",,"*H",GD64,$C$5,"D",$K64,,,1)*(9/5)+$C$14),"-")</f>
        <v>-</v>
      </c>
      <c r="GF64" s="101" t="b">
        <f t="shared" ca="1" si="404"/>
        <v>0</v>
      </c>
      <c r="GG64" s="101" t="str">
        <f t="shared" ca="1" si="405"/>
        <v>KORD MRFALSE!_18Z-GEFS</v>
      </c>
      <c r="GH64" s="57" t="str">
        <f ca="1">IFERROR(IF($C$12="C",RTD("ice.xl",,"*H",GG64,$C$5,"D",$K64,,,1),RTD("ice.xl",,"*H",GG64,$C$5,"D",$K64,,,1)*(9/5)+$C$14),"-")</f>
        <v>-</v>
      </c>
      <c r="GI64" s="101" t="b">
        <f t="shared" ca="1" si="406"/>
        <v>0</v>
      </c>
      <c r="GJ64" s="101" t="str">
        <f t="shared" ca="1" si="407"/>
        <v>KORD MRFALSE!_18Z-GEFS</v>
      </c>
      <c r="GK64" s="57" t="str">
        <f ca="1">IFERROR(IF($C$12="C",RTD("ice.xl",,"*H",GJ64,$C$5,"D",$K64,,,1),RTD("ice.xl",,"*H",GJ64,$C$5,"D",$K64,,,1)*(9/5)+$C$14),"-")</f>
        <v>-</v>
      </c>
      <c r="GL64" s="101" t="b">
        <f t="shared" ca="1" si="408"/>
        <v>0</v>
      </c>
      <c r="GM64" s="101" t="str">
        <f t="shared" ca="1" si="409"/>
        <v>KORD MRFALSE!_18Z-GEFS</v>
      </c>
      <c r="GN64" s="57" t="str">
        <f ca="1">IFERROR(IF($C$12="C",RTD("ice.xl",,"*H",GM64,$C$5,"D",$K64,,,1),RTD("ice.xl",,"*H",GM64,$C$5,"D",$K64,,,1)*(9/5)+$C$14),"-")</f>
        <v>-</v>
      </c>
      <c r="GO64" s="101">
        <f t="shared" si="410"/>
        <v>0</v>
      </c>
      <c r="GP64" s="101" t="str">
        <f t="shared" si="411"/>
        <v>KORD MR0!_18Z-GEFS</v>
      </c>
      <c r="GQ64" s="58">
        <f ca="1">IFERROR(IF($C$12="C",RTD("ice.xl",,"*H",GP64,$C$5,"D",$K64,,,1),RTD("ice.xl",,"*H",GP64,$C$5,"D",$K64,,,1)*(9/5)+$C$14),"-")</f>
        <v>76.009999999999991</v>
      </c>
      <c r="GR64" s="101">
        <f t="shared" ref="GR64:GR105" si="432">GR63+1</f>
        <v>1</v>
      </c>
      <c r="GS64" s="101" t="str">
        <f t="shared" si="412"/>
        <v>KORD MR1!_18Z-GEFS</v>
      </c>
      <c r="GT64" s="58">
        <f ca="1">IFERROR(IF($C$12="C",RTD("ice.xl",,"*H",GS64,$C$5,"D",$K64,,,1),RTD("ice.xl",,"*H",GS64,$C$5,"D",$K64,,,1)*(9/5)+$C$14),"-")</f>
        <v>76.442000000000007</v>
      </c>
      <c r="GU64" s="101">
        <f t="shared" si="427"/>
        <v>2</v>
      </c>
      <c r="GV64" s="101" t="str">
        <f t="shared" si="413"/>
        <v>KORD MR2!_18Z-GEFS</v>
      </c>
      <c r="GW64" s="58">
        <f ca="1">IFERROR(IF($C$12="C",RTD("ice.xl",,"*H",GV64,$C$5,"D",$K64,,,1),RTD("ice.xl",,"*H",GV64,$C$5,"D",$K64,,,1)*(9/5)+$C$14),"-")</f>
        <v>76.550000000000011</v>
      </c>
      <c r="GX64" s="101">
        <f t="shared" si="423"/>
        <v>3</v>
      </c>
      <c r="GY64" s="101" t="str">
        <f t="shared" si="414"/>
        <v>KORD MR3!_18Z-GEFS</v>
      </c>
      <c r="GZ64" s="58">
        <f ca="1">IFERROR(IF($C$12="C",RTD("ice.xl",,"*H",GY64,$C$5,"D",$K64,,,1),RTD("ice.xl",,"*H",GY64,$C$5,"D",$K64,,,1)*(9/5)+$C$14),"-")</f>
        <v>74.858000000000004</v>
      </c>
      <c r="HA64" s="101">
        <f t="shared" si="419"/>
        <v>4</v>
      </c>
      <c r="HB64" s="101" t="str">
        <f t="shared" si="415"/>
        <v>KORD MR4!_18Z-GEFS</v>
      </c>
      <c r="HC64" s="105">
        <f ca="1">IFERROR(IF($C$12="C",RTD("ice.xl",,"*H",HB64,$C$5,"D",$K64,,,1),RTD("ice.xl",,"*H",HB64,$C$5,"D",$K64,,,1)*(9/5)+$C$14),"-")</f>
        <v>73.507999999999996</v>
      </c>
    </row>
    <row r="65" spans="5:211" x14ac:dyDescent="0.35">
      <c r="E65"/>
      <c r="F65"/>
      <c r="G65"/>
      <c r="K65" s="163">
        <f t="shared" ca="1" si="304"/>
        <v>44802</v>
      </c>
      <c r="L65" s="167" t="str">
        <f t="shared" ca="1" si="304"/>
        <v/>
      </c>
      <c r="N65" s="53" t="b">
        <f t="shared" ca="1" si="305"/>
        <v>0</v>
      </c>
      <c r="O65" s="53" t="str">
        <f t="shared" ca="1" si="306"/>
        <v>KORD MRFALSE!_00Z-GEFS</v>
      </c>
      <c r="P65" s="103" t="str">
        <f ca="1">IFERROR(IF($C$12="C",RTD("ice.xl",,"*H",O65,$C$5,"D",$K65,,,1),RTD("ice.xl",,"*H",O65,$C$5,"D",$K65,,,1)*(9/5)+$C$14),"-")</f>
        <v>-</v>
      </c>
      <c r="Q65" s="101" t="b">
        <f t="shared" ca="1" si="307"/>
        <v>0</v>
      </c>
      <c r="R65" s="101" t="str">
        <f t="shared" ca="1" si="308"/>
        <v>KORD MRFALSE!_00Z-GEFS</v>
      </c>
      <c r="S65" s="57" t="str">
        <f ca="1">IFERROR(IF($C$12="C",RTD("ice.xl",,"*H",R65,$C$5,"D",$K65,,,1),RTD("ice.xl",,"*H",R65,$C$5,"D",$K65,,,1)*(9/5)+$C$14),"-")</f>
        <v>-</v>
      </c>
      <c r="T65" s="101" t="b">
        <f t="shared" ca="1" si="309"/>
        <v>0</v>
      </c>
      <c r="U65" s="101" t="str">
        <f t="shared" ca="1" si="310"/>
        <v>KORD MRFALSE!_00Z-GEFS</v>
      </c>
      <c r="V65" s="57" t="str">
        <f ca="1">IFERROR(IF($C$12="C",RTD("ice.xl",,"*H",U65,$C$5,"D",$K65,,,1),RTD("ice.xl",,"*H",U65,$C$5,"D",$K65,,,1)*(9/5)+$C$14),"-")</f>
        <v>-</v>
      </c>
      <c r="W65" s="101" t="b">
        <f t="shared" ca="1" si="311"/>
        <v>0</v>
      </c>
      <c r="X65" s="101" t="str">
        <f t="shared" ca="1" si="312"/>
        <v>KORD MRFALSE!_00Z-GEFS</v>
      </c>
      <c r="Y65" s="57" t="str">
        <f ca="1">IFERROR(IF($C$12="C",RTD("ice.xl",,"*H",X65,$C$5,"D",$K65,,,1),RTD("ice.xl",,"*H",X65,$C$5,"D",$K65,,,1)*(9/5)+$C$14),"-")</f>
        <v>-</v>
      </c>
      <c r="Z65" s="101" t="b">
        <f t="shared" ca="1" si="313"/>
        <v>0</v>
      </c>
      <c r="AA65" s="101" t="str">
        <f t="shared" ca="1" si="314"/>
        <v>KORD MRFALSE!_00Z-GEFS</v>
      </c>
      <c r="AB65" s="57" t="str">
        <f ca="1">IFERROR(IF($C$12="C",RTD("ice.xl",,"*H",AA65,$C$5,"D",$K65,,,1),RTD("ice.xl",,"*H",AA65,$C$5,"D",$K65,,,1)*(9/5)+$C$14),"-")</f>
        <v>-</v>
      </c>
      <c r="AC65" s="101" t="b">
        <f t="shared" ca="1" si="315"/>
        <v>0</v>
      </c>
      <c r="AD65" s="101" t="str">
        <f t="shared" ca="1" si="316"/>
        <v>KORD MRFALSE!_00Z-GEFS</v>
      </c>
      <c r="AE65" s="57" t="str">
        <f ca="1">IFERROR(IF($C$12="C",RTD("ice.xl",,"*H",AD65,$C$5,"D",$K65,,,1),RTD("ice.xl",,"*H",AD65,$C$5,"D",$K65,,,1)*(9/5)+$C$14),"-")</f>
        <v>-</v>
      </c>
      <c r="AF65" s="101" t="b">
        <f t="shared" ca="1" si="317"/>
        <v>0</v>
      </c>
      <c r="AG65" s="101" t="str">
        <f t="shared" ca="1" si="318"/>
        <v>KORD MRFALSE!_00Z-GEFS</v>
      </c>
      <c r="AH65" s="57" t="str">
        <f ca="1">IFERROR(IF($C$12="C",RTD("ice.xl",,"*H",AG65,$C$5,"D",$K65,,,1),RTD("ice.xl",,"*H",AG65,$C$5,"D",$K65,,,1)*(9/5)+$C$14),"-")</f>
        <v>-</v>
      </c>
      <c r="AI65" s="101" t="b">
        <f t="shared" ca="1" si="319"/>
        <v>0</v>
      </c>
      <c r="AJ65" s="101" t="str">
        <f t="shared" ca="1" si="320"/>
        <v>KORD MRFALSE!_00Z-GEFS</v>
      </c>
      <c r="AK65" s="57" t="str">
        <f ca="1">IFERROR(IF($C$12="C",RTD("ice.xl",,"*H",AJ65,$C$5,"D",$K65,,,1),RTD("ice.xl",,"*H",AJ65,$C$5,"D",$K65,,,1)*(9/5)+$C$14),"-")</f>
        <v>-</v>
      </c>
      <c r="AL65" s="101" t="b">
        <f t="shared" ca="1" si="321"/>
        <v>0</v>
      </c>
      <c r="AM65" s="101" t="str">
        <f t="shared" ca="1" si="322"/>
        <v>KORD MRFALSE!_00Z-GEFS</v>
      </c>
      <c r="AN65" s="57" t="str">
        <f ca="1">IFERROR(IF($C$12="C",RTD("ice.xl",,"*H",AM65,$C$5,"D",$K65,,,1),RTD("ice.xl",,"*H",AM65,$C$5,"D",$K65,,,1)*(9/5)+$C$14),"-")</f>
        <v>-</v>
      </c>
      <c r="AO65" s="101" t="b">
        <f t="shared" ca="1" si="323"/>
        <v>0</v>
      </c>
      <c r="AP65" s="101" t="str">
        <f t="shared" ca="1" si="324"/>
        <v>KORD MRFALSE!_00Z-GEFS</v>
      </c>
      <c r="AQ65" s="57" t="str">
        <f ca="1">IFERROR(IF($C$12="C",RTD("ice.xl",,"*H",AP65,$C$5,"D",$K65,,,1),RTD("ice.xl",,"*H",AP65,$C$5,"D",$K65,,,1)*(9/5)+$C$14),"-")</f>
        <v>-</v>
      </c>
      <c r="AR65" s="101">
        <f t="shared" ref="AR65" si="433">N75</f>
        <v>0</v>
      </c>
      <c r="AS65" s="101" t="str">
        <f t="shared" si="326"/>
        <v>KORD MR0!_00Z-GEFS</v>
      </c>
      <c r="AT65" s="58">
        <f ca="1">IFERROR(IF($C$12="C",RTD("ice.xl",,"*H",AS65,$C$5,"D",$K65,,,1),RTD("ice.xl",,"*H",AS65,$C$5,"D",$K65,,,1)*(9/5)+$C$14),"-")</f>
        <v>74.876000000000005</v>
      </c>
      <c r="AU65" s="101">
        <f t="shared" ref="AU65:AU105" si="434">AU64+1</f>
        <v>1</v>
      </c>
      <c r="AV65" s="101" t="str">
        <f t="shared" si="327"/>
        <v>KORD MR1!_00Z-GEFS</v>
      </c>
      <c r="AW65" s="58">
        <f ca="1">IFERROR(IF($C$12="C",RTD("ice.xl",,"*H",AV65,$C$5,"D",$K65,,,1),RTD("ice.xl",,"*H",AV65,$C$5,"D",$K65,,,1)*(9/5)+$C$14),"-")</f>
        <v>74.948000000000008</v>
      </c>
      <c r="AX65" s="101">
        <f t="shared" si="429"/>
        <v>2</v>
      </c>
      <c r="AY65" s="101" t="str">
        <f t="shared" si="328"/>
        <v>KORD MR2!_00Z-GEFS</v>
      </c>
      <c r="AZ65" s="58">
        <f ca="1">IFERROR(IF($C$12="C",RTD("ice.xl",,"*H",AY65,$C$5,"D",$K65,,,1),RTD("ice.xl",,"*H",AY65,$C$5,"D",$K65,,,1)*(9/5)+$C$14),"-")</f>
        <v>75.722000000000008</v>
      </c>
      <c r="BA65" s="101">
        <f t="shared" si="424"/>
        <v>3</v>
      </c>
      <c r="BB65" s="101" t="str">
        <f t="shared" si="329"/>
        <v>KORD MR3!_00Z-GEFS</v>
      </c>
      <c r="BC65" s="58">
        <f ca="1">IFERROR(IF($C$12="C",RTD("ice.xl",,"*H",BB65,$C$5,"D",$K65,,,1),RTD("ice.xl",,"*H",BB65,$C$5,"D",$K65,,,1)*(9/5)+$C$14),"-")</f>
        <v>77.27</v>
      </c>
      <c r="BD65" s="101">
        <f t="shared" si="420"/>
        <v>4</v>
      </c>
      <c r="BE65" s="101" t="str">
        <f t="shared" si="330"/>
        <v>KORD MR4!_00Z-GEFS</v>
      </c>
      <c r="BF65" s="58">
        <f ca="1">IFERROR(IF($C$12="C",RTD("ice.xl",,"*H",BE65,$C$5,"D",$K65,,,1),RTD("ice.xl",,"*H",BE65,$C$5,"D",$K65,,,1)*(9/5)+$C$14),"-")</f>
        <v>75.47</v>
      </c>
      <c r="BG65" s="101">
        <f t="shared" si="416"/>
        <v>5</v>
      </c>
      <c r="BH65" s="101" t="str">
        <f t="shared" si="331"/>
        <v>KORD MR5!_00Z-GEFS</v>
      </c>
      <c r="BI65" s="105">
        <f ca="1">IFERROR(IF($C$12="C",RTD("ice.xl",,"*H",BH65,$C$5,"D",$K65,,,1),RTD("ice.xl",,"*H",BH65,$C$5,"D",$K65,,,1)*(9/5)+$C$14),"-")</f>
        <v>76.262</v>
      </c>
      <c r="BL65" s="53" t="b">
        <f t="shared" ca="1" si="332"/>
        <v>0</v>
      </c>
      <c r="BM65" s="53" t="str">
        <f t="shared" ca="1" si="333"/>
        <v>KORD MRFALSE!_06Z-GEFS</v>
      </c>
      <c r="BN65" s="103" t="str">
        <f ca="1">IFERROR(IF($C$12="C",RTD("ice.xl",,"*H",BM65,$C$5,"D",$K65,,,1),RTD("ice.xl",,"*H",BM65,$C$5,"D",$K65,,,1)*(9/5)+$C$14),"-")</f>
        <v>-</v>
      </c>
      <c r="BO65" s="101" t="b">
        <f t="shared" ca="1" si="334"/>
        <v>0</v>
      </c>
      <c r="BP65" s="101" t="str">
        <f t="shared" ca="1" si="335"/>
        <v>KORD MRFALSE!_06Z-GEFS</v>
      </c>
      <c r="BQ65" s="57" t="str">
        <f ca="1">IFERROR(IF($C$12="C",RTD("ice.xl",,"*H",BP65,$C$5,"D",$K65,,,1),RTD("ice.xl",,"*H",BP65,$C$5,"D",$K65,,,1)*(9/5)+$C$14),"-")</f>
        <v>-</v>
      </c>
      <c r="BR65" s="101" t="b">
        <f t="shared" ca="1" si="336"/>
        <v>0</v>
      </c>
      <c r="BS65" s="101" t="str">
        <f t="shared" ca="1" si="337"/>
        <v>KORD MRFALSE!_06Z-GEFS</v>
      </c>
      <c r="BT65" s="57" t="str">
        <f ca="1">IFERROR(IF($C$12="C",RTD("ice.xl",,"*H",BS65,$C$5,"D",$K65,,,1),RTD("ice.xl",,"*H",BS65,$C$5,"D",$K65,,,1)*(9/5)+$C$14),"-")</f>
        <v>-</v>
      </c>
      <c r="BU65" s="101" t="b">
        <f t="shared" ca="1" si="338"/>
        <v>0</v>
      </c>
      <c r="BV65" s="101" t="str">
        <f t="shared" ca="1" si="339"/>
        <v>KORD MRFALSE!_06Z-GEFS</v>
      </c>
      <c r="BW65" s="57" t="str">
        <f ca="1">IFERROR(IF($C$12="C",RTD("ice.xl",,"*H",BV65,$C$5,"D",$K65,,,1),RTD("ice.xl",,"*H",BV65,$C$5,"D",$K65,,,1)*(9/5)+$C$14),"-")</f>
        <v>-</v>
      </c>
      <c r="BX65" s="101" t="b">
        <f t="shared" ca="1" si="340"/>
        <v>0</v>
      </c>
      <c r="BY65" s="101" t="str">
        <f t="shared" ca="1" si="341"/>
        <v>KORD MRFALSE!_06Z-GEFS</v>
      </c>
      <c r="BZ65" s="57" t="str">
        <f ca="1">IFERROR(IF($C$12="C",RTD("ice.xl",,"*H",BY65,$C$5,"D",$K65,,,1),RTD("ice.xl",,"*H",BY65,$C$5,"D",$K65,,,1)*(9/5)+$C$14),"-")</f>
        <v>-</v>
      </c>
      <c r="CA65" s="101" t="b">
        <f t="shared" ca="1" si="342"/>
        <v>0</v>
      </c>
      <c r="CB65" s="101" t="str">
        <f t="shared" ca="1" si="343"/>
        <v>KORD MRFALSE!_06Z-GEFS</v>
      </c>
      <c r="CC65" s="57" t="str">
        <f ca="1">IFERROR(IF($C$12="C",RTD("ice.xl",,"*H",CB65,$C$5,"D",$K65,,,1),RTD("ice.xl",,"*H",CB65,$C$5,"D",$K65,,,1)*(9/5)+$C$14),"-")</f>
        <v>-</v>
      </c>
      <c r="CD65" s="101" t="b">
        <f t="shared" ca="1" si="344"/>
        <v>0</v>
      </c>
      <c r="CE65" s="101" t="str">
        <f t="shared" ca="1" si="345"/>
        <v>KORD MRFALSE!_06Z-GEFS</v>
      </c>
      <c r="CF65" s="57" t="str">
        <f ca="1">IFERROR(IF($C$12="C",RTD("ice.xl",,"*H",CE65,$C$5,"D",$K65,,,1),RTD("ice.xl",,"*H",CE65,$C$5,"D",$K65,,,1)*(9/5)+$C$14),"-")</f>
        <v>-</v>
      </c>
      <c r="CG65" s="101" t="b">
        <f t="shared" ca="1" si="346"/>
        <v>0</v>
      </c>
      <c r="CH65" s="101" t="str">
        <f t="shared" ca="1" si="347"/>
        <v>KORD MRFALSE!_06Z-GEFS</v>
      </c>
      <c r="CI65" s="57" t="str">
        <f ca="1">IFERROR(IF($C$12="C",RTD("ice.xl",,"*H",CH65,$C$5,"D",$K65,,,1),RTD("ice.xl",,"*H",CH65,$C$5,"D",$K65,,,1)*(9/5)+$C$14),"-")</f>
        <v>-</v>
      </c>
      <c r="CJ65" s="101" t="b">
        <f t="shared" ca="1" si="348"/>
        <v>0</v>
      </c>
      <c r="CK65" s="101" t="str">
        <f t="shared" ca="1" si="349"/>
        <v>KORD MRFALSE!_06Z-GEFS</v>
      </c>
      <c r="CL65" s="57" t="str">
        <f ca="1">IFERROR(IF($C$12="C",RTD("ice.xl",,"*H",CK65,$C$5,"D",$K65,,,1),RTD("ice.xl",,"*H",CK65,$C$5,"D",$K65,,,1)*(9/5)+$C$14),"-")</f>
        <v>-</v>
      </c>
      <c r="CM65" s="101" t="b">
        <f t="shared" ca="1" si="350"/>
        <v>0</v>
      </c>
      <c r="CN65" s="101" t="str">
        <f t="shared" ca="1" si="351"/>
        <v>KORD MRFALSE!_06Z-GEFS</v>
      </c>
      <c r="CO65" s="57" t="str">
        <f ca="1">IFERROR(IF($C$12="C",RTD("ice.xl",,"*H",CN65,$C$5,"D",$K65,,,1),RTD("ice.xl",,"*H",CN65,$C$5,"D",$K65,,,1)*(9/5)+$C$14),"-")</f>
        <v>-</v>
      </c>
      <c r="CP65" s="101">
        <f t="shared" si="352"/>
        <v>0</v>
      </c>
      <c r="CQ65" s="101" t="str">
        <f t="shared" si="353"/>
        <v>KORD MR0!_06Z-GEFS</v>
      </c>
      <c r="CR65" s="58">
        <f ca="1">IFERROR(IF($C$12="C",RTD("ice.xl",,"*H",CQ65,$C$5,"D",$K65,,,1),RTD("ice.xl",,"*H",CQ65,$C$5,"D",$K65,,,1)*(9/5)+$C$14),"-")</f>
        <v>76.91</v>
      </c>
      <c r="CS65" s="101">
        <f t="shared" ref="CS65:CS105" si="435">CS64+1</f>
        <v>1</v>
      </c>
      <c r="CT65" s="101" t="str">
        <f t="shared" si="355"/>
        <v>KORD MR1!_06Z-GEFS</v>
      </c>
      <c r="CU65" s="58">
        <f ca="1">IFERROR(IF($C$12="C",RTD("ice.xl",,"*H",CT65,$C$5,"D",$K65,,,1),RTD("ice.xl",,"*H",CT65,$C$5,"D",$K65,,,1)*(9/5)+$C$14),"-")</f>
        <v>77.036000000000001</v>
      </c>
      <c r="CV65" s="101">
        <f t="shared" si="430"/>
        <v>2</v>
      </c>
      <c r="CW65" s="101" t="str">
        <f t="shared" si="356"/>
        <v>KORD MR2!_06Z-GEFS</v>
      </c>
      <c r="CX65" s="58">
        <f ca="1">IFERROR(IF($C$12="C",RTD("ice.xl",,"*H",CW65,$C$5,"D",$K65,,,1),RTD("ice.xl",,"*H",CW65,$C$5,"D",$K65,,,1)*(9/5)+$C$14),"-")</f>
        <v>77.072000000000003</v>
      </c>
      <c r="CY65" s="101">
        <f t="shared" si="425"/>
        <v>3</v>
      </c>
      <c r="CZ65" s="101" t="str">
        <f t="shared" si="357"/>
        <v>KORD MR3!_06Z-GEFS</v>
      </c>
      <c r="DA65" s="58">
        <f ca="1">IFERROR(IF($C$12="C",RTD("ice.xl",,"*H",CZ65,$C$5,"D",$K65,,,1),RTD("ice.xl",,"*H",CZ65,$C$5,"D",$K65,,,1)*(9/5)+$C$14),"-")</f>
        <v>75.38</v>
      </c>
      <c r="DB65" s="101">
        <f t="shared" si="421"/>
        <v>4</v>
      </c>
      <c r="DC65" s="101" t="str">
        <f t="shared" si="358"/>
        <v>KORD MR4!_06Z-GEFS</v>
      </c>
      <c r="DD65" s="58">
        <f ca="1">IFERROR(IF($C$12="C",RTD("ice.xl",,"*H",DC65,$C$5,"D",$K65,,,1),RTD("ice.xl",,"*H",DC65,$C$5,"D",$K65,,,1)*(9/5)+$C$14),"-")</f>
        <v>73.616</v>
      </c>
      <c r="DE65" s="101">
        <f t="shared" si="417"/>
        <v>5</v>
      </c>
      <c r="DF65" s="101" t="str">
        <f t="shared" si="359"/>
        <v>KORD MR5!_06Z-GEFS</v>
      </c>
      <c r="DG65" s="105">
        <f ca="1">IFERROR(IF($C$12="C",RTD("ice.xl",,"*H",DF65,$C$5,"D",$K65,,,1),RTD("ice.xl",,"*H",DF65,$C$5,"D",$K65,,,1)*(9/5)+$C$14),"-")</f>
        <v>76.568000000000012</v>
      </c>
      <c r="DJ65" s="53" t="b">
        <f t="shared" ca="1" si="360"/>
        <v>0</v>
      </c>
      <c r="DK65" s="53" t="str">
        <f t="shared" ca="1" si="361"/>
        <v>KORD MRFALSE!_12Z-GEFS</v>
      </c>
      <c r="DL65" s="103" t="str">
        <f ca="1">IFERROR(IF($C$12="C",RTD("ice.xl",,"*H",DK65,$C$5,"D",$K65,,,1),RTD("ice.xl",,"*H",DK65,$C$5,"D",$K65,,,1)*(9/5)+$C$14),"-")</f>
        <v>-</v>
      </c>
      <c r="DM65" s="101" t="b">
        <f t="shared" ca="1" si="362"/>
        <v>0</v>
      </c>
      <c r="DN65" s="101" t="str">
        <f t="shared" ca="1" si="363"/>
        <v>KORD MRFALSE!_12Z-GEFS</v>
      </c>
      <c r="DO65" s="57" t="str">
        <f ca="1">IFERROR(IF($C$12="C",RTD("ice.xl",,"*H",DN65,$C$5,"D",$K65,,,1),RTD("ice.xl",,"*H",DN65,$C$5,"D",$K65,,,1)*(9/5)+$C$14),"-")</f>
        <v>-</v>
      </c>
      <c r="DP65" s="101" t="b">
        <f t="shared" ca="1" si="364"/>
        <v>0</v>
      </c>
      <c r="DQ65" s="101" t="str">
        <f t="shared" ca="1" si="365"/>
        <v>KORD MRFALSE!_12Z-GEFS</v>
      </c>
      <c r="DR65" s="57" t="str">
        <f ca="1">IFERROR(IF($C$12="C",RTD("ice.xl",,"*H",DQ65,$C$5,"D",$K65,,,1),RTD("ice.xl",,"*H",DQ65,$C$5,"D",$K65,,,1)*(9/5)+$C$14),"-")</f>
        <v>-</v>
      </c>
      <c r="DS65" s="101" t="b">
        <f t="shared" ca="1" si="366"/>
        <v>0</v>
      </c>
      <c r="DT65" s="101" t="str">
        <f t="shared" ca="1" si="367"/>
        <v>KORD MRFALSE!_12Z-GEFS</v>
      </c>
      <c r="DU65" s="57" t="str">
        <f ca="1">IFERROR(IF($C$12="C",RTD("ice.xl",,"*H",DT65,$C$5,"D",$K65,,,1),RTD("ice.xl",,"*H",DT65,$C$5,"D",$K65,,,1)*(9/5)+$C$14),"-")</f>
        <v>-</v>
      </c>
      <c r="DV65" s="101" t="b">
        <f t="shared" ca="1" si="368"/>
        <v>0</v>
      </c>
      <c r="DW65" s="101" t="str">
        <f t="shared" ca="1" si="369"/>
        <v>KORD MRFALSE!_12Z-GEFS</v>
      </c>
      <c r="DX65" s="57" t="str">
        <f ca="1">IFERROR(IF($C$12="C",RTD("ice.xl",,"*H",DW65,$C$5,"D",$K65,,,1),RTD("ice.xl",,"*H",DW65,$C$5,"D",$K65,,,1)*(9/5)+$C$14),"-")</f>
        <v>-</v>
      </c>
      <c r="DY65" s="101" t="b">
        <f t="shared" ca="1" si="370"/>
        <v>0</v>
      </c>
      <c r="DZ65" s="101" t="str">
        <f t="shared" ca="1" si="371"/>
        <v>KORD MRFALSE!_12Z-GEFS</v>
      </c>
      <c r="EA65" s="57" t="str">
        <f ca="1">IFERROR(IF($C$12="C",RTD("ice.xl",,"*H",DZ65,$C$5,"D",$K65,,,1),RTD("ice.xl",,"*H",DZ65,$C$5,"D",$K65,,,1)*(9/5)+$C$14),"-")</f>
        <v>-</v>
      </c>
      <c r="EB65" s="101" t="b">
        <f t="shared" ca="1" si="372"/>
        <v>0</v>
      </c>
      <c r="EC65" s="101" t="str">
        <f t="shared" ca="1" si="373"/>
        <v>KORD MRFALSE!_12Z-GEFS</v>
      </c>
      <c r="ED65" s="57" t="str">
        <f ca="1">IFERROR(IF($C$12="C",RTD("ice.xl",,"*H",EC65,$C$5,"D",$K65,,,1),RTD("ice.xl",,"*H",EC65,$C$5,"D",$K65,,,1)*(9/5)+$C$14),"-")</f>
        <v>-</v>
      </c>
      <c r="EE65" s="101" t="b">
        <f t="shared" ca="1" si="374"/>
        <v>0</v>
      </c>
      <c r="EF65" s="101" t="str">
        <f t="shared" ca="1" si="375"/>
        <v>KORD MRFALSE!_12Z-GEFS</v>
      </c>
      <c r="EG65" s="57" t="str">
        <f ca="1">IFERROR(IF($C$12="C",RTD("ice.xl",,"*H",EF65,$C$5,"D",$K65,,,1),RTD("ice.xl",,"*H",EF65,$C$5,"D",$K65,,,1)*(9/5)+$C$14),"-")</f>
        <v>-</v>
      </c>
      <c r="EH65" s="101" t="b">
        <f t="shared" ca="1" si="376"/>
        <v>0</v>
      </c>
      <c r="EI65" s="101" t="str">
        <f t="shared" ca="1" si="377"/>
        <v>KORD MRFALSE!_12Z-GEFS</v>
      </c>
      <c r="EJ65" s="57" t="str">
        <f ca="1">IFERROR(IF($C$12="C",RTD("ice.xl",,"*H",EI65,$C$5,"D",$K65,,,1),RTD("ice.xl",,"*H",EI65,$C$5,"D",$K65,,,1)*(9/5)+$C$14),"-")</f>
        <v>-</v>
      </c>
      <c r="EK65" s="101" t="b">
        <f t="shared" ca="1" si="378"/>
        <v>0</v>
      </c>
      <c r="EL65" s="101" t="str">
        <f t="shared" ca="1" si="379"/>
        <v>KORD MRFALSE!_12Z-GEFS</v>
      </c>
      <c r="EM65" s="57" t="str">
        <f ca="1">IFERROR(IF($C$12="C",RTD("ice.xl",,"*H",EL65,$C$5,"D",$K65,,,1),RTD("ice.xl",,"*H",EL65,$C$5,"D",$K65,,,1)*(9/5)+$C$14),"-")</f>
        <v>-</v>
      </c>
      <c r="EN65" s="101">
        <f t="shared" si="380"/>
        <v>0</v>
      </c>
      <c r="EO65" s="101" t="str">
        <f t="shared" si="381"/>
        <v>KORD MR0!_12Z-GEFS</v>
      </c>
      <c r="EP65" s="58" t="str">
        <f ca="1">IFERROR(IF($C$12="C",RTD("ice.xl",,"*H",EO65,$C$5,"D",$K65,,,1),RTD("ice.xl",,"*H",EO65,$C$5,"D",$K65,,,1)*(9/5)+$C$14),"-")</f>
        <v>-</v>
      </c>
      <c r="EQ65" s="101">
        <f t="shared" ref="EQ65:EQ105" si="436">EQ64+1</f>
        <v>1</v>
      </c>
      <c r="ER65" s="101" t="str">
        <f t="shared" si="383"/>
        <v>KORD MR1!_12Z-GEFS</v>
      </c>
      <c r="ES65" s="58">
        <f ca="1">IFERROR(IF($C$12="C",RTD("ice.xl",,"*H",ER65,$C$5,"D",$K65,,,1),RTD("ice.xl",,"*H",ER65,$C$5,"D",$K65,,,1)*(9/5)+$C$14),"-")</f>
        <v>76.207999999999998</v>
      </c>
      <c r="ET65" s="101">
        <f t="shared" si="431"/>
        <v>2</v>
      </c>
      <c r="EU65" s="101" t="str">
        <f t="shared" si="384"/>
        <v>KORD MR2!_12Z-GEFS</v>
      </c>
      <c r="EV65" s="58">
        <f ca="1">IFERROR(IF($C$12="C",RTD("ice.xl",,"*H",EU65,$C$5,"D",$K65,,,1),RTD("ice.xl",,"*H",EU65,$C$5,"D",$K65,,,1)*(9/5)+$C$14),"-")</f>
        <v>75.038000000000011</v>
      </c>
      <c r="EW65" s="101">
        <f t="shared" si="426"/>
        <v>3</v>
      </c>
      <c r="EX65" s="101" t="str">
        <f t="shared" si="385"/>
        <v>KORD MR3!_12Z-GEFS</v>
      </c>
      <c r="EY65" s="58">
        <f ca="1">IFERROR(IF($C$12="C",RTD("ice.xl",,"*H",EX65,$C$5,"D",$K65,,,1),RTD("ice.xl",,"*H",EX65,$C$5,"D",$K65,,,1)*(9/5)+$C$14),"-")</f>
        <v>74.300000000000011</v>
      </c>
      <c r="EZ65" s="101">
        <f t="shared" si="422"/>
        <v>4</v>
      </c>
      <c r="FA65" s="101" t="str">
        <f t="shared" si="386"/>
        <v>KORD MR4!_12Z-GEFS</v>
      </c>
      <c r="FB65" s="58">
        <f ca="1">IFERROR(IF($C$12="C",RTD("ice.xl",,"*H",FA65,$C$5,"D",$K65,,,1),RTD("ice.xl",,"*H",FA65,$C$5,"D",$K65,,,1)*(9/5)+$C$14),"-")</f>
        <v>75.451999999999998</v>
      </c>
      <c r="FC65" s="101">
        <f t="shared" si="418"/>
        <v>5</v>
      </c>
      <c r="FD65" s="101" t="str">
        <f t="shared" si="387"/>
        <v>KORD MR5!_12Z-GEFS</v>
      </c>
      <c r="FE65" s="105">
        <f ca="1">IFERROR(IF($C$12="C",RTD("ice.xl",,"*H",FD65,$C$5,"D",$K65,,,1),RTD("ice.xl",,"*H",FD65,$C$5,"D",$K65,,,1)*(9/5)+$C$14),"-")</f>
        <v>74.641999999999996</v>
      </c>
      <c r="FH65" s="53" t="b">
        <f t="shared" ca="1" si="388"/>
        <v>0</v>
      </c>
      <c r="FI65" s="53" t="str">
        <f t="shared" ca="1" si="389"/>
        <v>KORD MRFALSE!_18Z-GEFS</v>
      </c>
      <c r="FJ65" s="103" t="str">
        <f ca="1">IFERROR(IF($C$12="C",RTD("ice.xl",,"*H",FI65,$C$5,"D",$K65,,,1),RTD("ice.xl",,"*H",FI65,$C$5,"D",$K65,,,1)*(9/5)+$C$14),"-")</f>
        <v>-</v>
      </c>
      <c r="FK65" s="101" t="b">
        <f t="shared" ca="1" si="390"/>
        <v>0</v>
      </c>
      <c r="FL65" s="101" t="str">
        <f t="shared" ca="1" si="391"/>
        <v>KORD MRFALSE!_18Z-GEFS</v>
      </c>
      <c r="FM65" s="57" t="str">
        <f ca="1">IFERROR(IF($C$12="C",RTD("ice.xl",,"*H",FL65,$C$5,"D",$K65,,,1),RTD("ice.xl",,"*H",FL65,$C$5,"D",$K65,,,1)*(9/5)+$C$14),"-")</f>
        <v>-</v>
      </c>
      <c r="FN65" s="101" t="b">
        <f t="shared" ca="1" si="392"/>
        <v>0</v>
      </c>
      <c r="FO65" s="101" t="str">
        <f t="shared" ca="1" si="393"/>
        <v>KORD MRFALSE!_18Z-GEFS</v>
      </c>
      <c r="FP65" s="57" t="str">
        <f ca="1">IFERROR(IF($C$12="C",RTD("ice.xl",,"*H",FO65,$C$5,"D",$K65,,,1),RTD("ice.xl",,"*H",FO65,$C$5,"D",$K65,,,1)*(9/5)+$C$14),"-")</f>
        <v>-</v>
      </c>
      <c r="FQ65" s="101" t="b">
        <f t="shared" ca="1" si="394"/>
        <v>0</v>
      </c>
      <c r="FR65" s="101" t="str">
        <f t="shared" ca="1" si="395"/>
        <v>KORD MRFALSE!_18Z-GEFS</v>
      </c>
      <c r="FS65" s="57" t="str">
        <f ca="1">IFERROR(IF($C$12="C",RTD("ice.xl",,"*H",FR65,$C$5,"D",$K65,,,1),RTD("ice.xl",,"*H",FR65,$C$5,"D",$K65,,,1)*(9/5)+$C$14),"-")</f>
        <v>-</v>
      </c>
      <c r="FT65" s="101" t="b">
        <f t="shared" ca="1" si="396"/>
        <v>0</v>
      </c>
      <c r="FU65" s="101" t="str">
        <f t="shared" ca="1" si="397"/>
        <v>KORD MRFALSE!_18Z-GEFS</v>
      </c>
      <c r="FV65" s="57" t="str">
        <f ca="1">IFERROR(IF($C$12="C",RTD("ice.xl",,"*H",FU65,$C$5,"D",$K65,,,1),RTD("ice.xl",,"*H",FU65,$C$5,"D",$K65,,,1)*(9/5)+$C$14),"-")</f>
        <v>-</v>
      </c>
      <c r="FW65" s="101" t="b">
        <f t="shared" ca="1" si="398"/>
        <v>0</v>
      </c>
      <c r="FX65" s="101" t="str">
        <f t="shared" ca="1" si="399"/>
        <v>KORD MRFALSE!_18Z-GEFS</v>
      </c>
      <c r="FY65" s="57" t="str">
        <f ca="1">IFERROR(IF($C$12="C",RTD("ice.xl",,"*H",FX65,$C$5,"D",$K65,,,1),RTD("ice.xl",,"*H",FX65,$C$5,"D",$K65,,,1)*(9/5)+$C$14),"-")</f>
        <v>-</v>
      </c>
      <c r="FZ65" s="101" t="b">
        <f t="shared" ca="1" si="400"/>
        <v>0</v>
      </c>
      <c r="GA65" s="101" t="str">
        <f t="shared" ca="1" si="401"/>
        <v>KORD MRFALSE!_18Z-GEFS</v>
      </c>
      <c r="GB65" s="57" t="str">
        <f ca="1">IFERROR(IF($C$12="C",RTD("ice.xl",,"*H",GA65,$C$5,"D",$K65,,,1),RTD("ice.xl",,"*H",GA65,$C$5,"D",$K65,,,1)*(9/5)+$C$14),"-")</f>
        <v>-</v>
      </c>
      <c r="GC65" s="101" t="b">
        <f t="shared" ca="1" si="402"/>
        <v>0</v>
      </c>
      <c r="GD65" s="101" t="str">
        <f t="shared" ca="1" si="403"/>
        <v>KORD MRFALSE!_18Z-GEFS</v>
      </c>
      <c r="GE65" s="57" t="str">
        <f ca="1">IFERROR(IF($C$12="C",RTD("ice.xl",,"*H",GD65,$C$5,"D",$K65,,,1),RTD("ice.xl",,"*H",GD65,$C$5,"D",$K65,,,1)*(9/5)+$C$14),"-")</f>
        <v>-</v>
      </c>
      <c r="GF65" s="101" t="b">
        <f t="shared" ca="1" si="404"/>
        <v>0</v>
      </c>
      <c r="GG65" s="101" t="str">
        <f t="shared" ca="1" si="405"/>
        <v>KORD MRFALSE!_18Z-GEFS</v>
      </c>
      <c r="GH65" s="57" t="str">
        <f ca="1">IFERROR(IF($C$12="C",RTD("ice.xl",,"*H",GG65,$C$5,"D",$K65,,,1),RTD("ice.xl",,"*H",GG65,$C$5,"D",$K65,,,1)*(9/5)+$C$14),"-")</f>
        <v>-</v>
      </c>
      <c r="GI65" s="101" t="b">
        <f t="shared" ca="1" si="406"/>
        <v>0</v>
      </c>
      <c r="GJ65" s="101" t="str">
        <f t="shared" ca="1" si="407"/>
        <v>KORD MRFALSE!_18Z-GEFS</v>
      </c>
      <c r="GK65" s="57" t="str">
        <f ca="1">IFERROR(IF($C$12="C",RTD("ice.xl",,"*H",GJ65,$C$5,"D",$K65,,,1),RTD("ice.xl",,"*H",GJ65,$C$5,"D",$K65,,,1)*(9/5)+$C$14),"-")</f>
        <v>-</v>
      </c>
      <c r="GL65" s="101">
        <f t="shared" si="408"/>
        <v>0</v>
      </c>
      <c r="GM65" s="101" t="str">
        <f t="shared" si="409"/>
        <v>KORD MR0!_18Z-GEFS</v>
      </c>
      <c r="GN65" s="58">
        <f ca="1">IFERROR(IF($C$12="C",RTD("ice.xl",,"*H",GM65,$C$5,"D",$K65,,,1),RTD("ice.xl",,"*H",GM65,$C$5,"D",$K65,,,1)*(9/5)+$C$14),"-")</f>
        <v>76.496000000000009</v>
      </c>
      <c r="GO65" s="101">
        <f t="shared" ref="GO65:GO105" si="437">GO64+1</f>
        <v>1</v>
      </c>
      <c r="GP65" s="101" t="str">
        <f t="shared" si="411"/>
        <v>KORD MR1!_18Z-GEFS</v>
      </c>
      <c r="GQ65" s="58">
        <f ca="1">IFERROR(IF($C$12="C",RTD("ice.xl",,"*H",GP65,$C$5,"D",$K65,,,1),RTD("ice.xl",,"*H",GP65,$C$5,"D",$K65,,,1)*(9/5)+$C$14),"-")</f>
        <v>75.740000000000009</v>
      </c>
      <c r="GR65" s="101">
        <f t="shared" si="432"/>
        <v>2</v>
      </c>
      <c r="GS65" s="101" t="str">
        <f t="shared" si="412"/>
        <v>KORD MR2!_18Z-GEFS</v>
      </c>
      <c r="GT65" s="58">
        <f ca="1">IFERROR(IF($C$12="C",RTD("ice.xl",,"*H",GS65,$C$5,"D",$K65,,,1),RTD("ice.xl",,"*H",GS65,$C$5,"D",$K65,,,1)*(9/5)+$C$14),"-")</f>
        <v>75.811999999999998</v>
      </c>
      <c r="GU65" s="101">
        <f t="shared" si="427"/>
        <v>3</v>
      </c>
      <c r="GV65" s="101" t="str">
        <f t="shared" si="413"/>
        <v>KORD MR3!_18Z-GEFS</v>
      </c>
      <c r="GW65" s="58">
        <f ca="1">IFERROR(IF($C$12="C",RTD("ice.xl",,"*H",GV65,$C$5,"D",$K65,,,1),RTD("ice.xl",,"*H",GV65,$C$5,"D",$K65,,,1)*(9/5)+$C$14),"-")</f>
        <v>74.281999999999996</v>
      </c>
      <c r="GX65" s="101">
        <f t="shared" si="423"/>
        <v>4</v>
      </c>
      <c r="GY65" s="101" t="str">
        <f t="shared" si="414"/>
        <v>KORD MR4!_18Z-GEFS</v>
      </c>
      <c r="GZ65" s="58">
        <f ca="1">IFERROR(IF($C$12="C",RTD("ice.xl",,"*H",GY65,$C$5,"D",$K65,,,1),RTD("ice.xl",,"*H",GY65,$C$5,"D",$K65,,,1)*(9/5)+$C$14),"-")</f>
        <v>74.66</v>
      </c>
      <c r="HA65" s="101">
        <f t="shared" si="419"/>
        <v>5</v>
      </c>
      <c r="HB65" s="101" t="str">
        <f t="shared" si="415"/>
        <v>KORD MR5!_18Z-GEFS</v>
      </c>
      <c r="HC65" s="105">
        <f ca="1">IFERROR(IF($C$12="C",RTD("ice.xl",,"*H",HB65,$C$5,"D",$K65,,,1),RTD("ice.xl",,"*H",HB65,$C$5,"D",$K65,,,1)*(9/5)+$C$14),"-")</f>
        <v>76.693999999999988</v>
      </c>
    </row>
    <row r="66" spans="5:211" x14ac:dyDescent="0.35">
      <c r="E66"/>
      <c r="F66"/>
      <c r="G66"/>
      <c r="K66" s="163">
        <f t="shared" ca="1" si="304"/>
        <v>44801</v>
      </c>
      <c r="L66" s="167" t="str">
        <f t="shared" ca="1" si="304"/>
        <v/>
      </c>
      <c r="N66" s="53" t="b">
        <f t="shared" ca="1" si="305"/>
        <v>0</v>
      </c>
      <c r="O66" s="53" t="str">
        <f t="shared" ca="1" si="306"/>
        <v>KORD MRFALSE!_00Z-GEFS</v>
      </c>
      <c r="P66" s="103" t="str">
        <f ca="1">IFERROR(IF($C$12="C",RTD("ice.xl",,"*H",O66,$C$5,"D",$K66,,,1),RTD("ice.xl",,"*H",O66,$C$5,"D",$K66,,,1)*(9/5)+$C$14),"-")</f>
        <v>-</v>
      </c>
      <c r="Q66" s="101" t="b">
        <f t="shared" ca="1" si="307"/>
        <v>0</v>
      </c>
      <c r="R66" s="101" t="str">
        <f t="shared" ca="1" si="308"/>
        <v>KORD MRFALSE!_00Z-GEFS</v>
      </c>
      <c r="S66" s="57" t="str">
        <f ca="1">IFERROR(IF($C$12="C",RTD("ice.xl",,"*H",R66,$C$5,"D",$K66,,,1),RTD("ice.xl",,"*H",R66,$C$5,"D",$K66,,,1)*(9/5)+$C$14),"-")</f>
        <v>-</v>
      </c>
      <c r="T66" s="101" t="b">
        <f t="shared" ca="1" si="309"/>
        <v>0</v>
      </c>
      <c r="U66" s="101" t="str">
        <f t="shared" ca="1" si="310"/>
        <v>KORD MRFALSE!_00Z-GEFS</v>
      </c>
      <c r="V66" s="57" t="str">
        <f ca="1">IFERROR(IF($C$12="C",RTD("ice.xl",,"*H",U66,$C$5,"D",$K66,,,1),RTD("ice.xl",,"*H",U66,$C$5,"D",$K66,,,1)*(9/5)+$C$14),"-")</f>
        <v>-</v>
      </c>
      <c r="W66" s="101" t="b">
        <f t="shared" ca="1" si="311"/>
        <v>0</v>
      </c>
      <c r="X66" s="101" t="str">
        <f t="shared" ca="1" si="312"/>
        <v>KORD MRFALSE!_00Z-GEFS</v>
      </c>
      <c r="Y66" s="57" t="str">
        <f ca="1">IFERROR(IF($C$12="C",RTD("ice.xl",,"*H",X66,$C$5,"D",$K66,,,1),RTD("ice.xl",,"*H",X66,$C$5,"D",$K66,,,1)*(9/5)+$C$14),"-")</f>
        <v>-</v>
      </c>
      <c r="Z66" s="101" t="b">
        <f t="shared" ca="1" si="313"/>
        <v>0</v>
      </c>
      <c r="AA66" s="101" t="str">
        <f t="shared" ca="1" si="314"/>
        <v>KORD MRFALSE!_00Z-GEFS</v>
      </c>
      <c r="AB66" s="57" t="str">
        <f ca="1">IFERROR(IF($C$12="C",RTD("ice.xl",,"*H",AA66,$C$5,"D",$K66,,,1),RTD("ice.xl",,"*H",AA66,$C$5,"D",$K66,,,1)*(9/5)+$C$14),"-")</f>
        <v>-</v>
      </c>
      <c r="AC66" s="101" t="b">
        <f t="shared" ca="1" si="315"/>
        <v>0</v>
      </c>
      <c r="AD66" s="101" t="str">
        <f t="shared" ca="1" si="316"/>
        <v>KORD MRFALSE!_00Z-GEFS</v>
      </c>
      <c r="AE66" s="57" t="str">
        <f ca="1">IFERROR(IF($C$12="C",RTD("ice.xl",,"*H",AD66,$C$5,"D",$K66,,,1),RTD("ice.xl",,"*H",AD66,$C$5,"D",$K66,,,1)*(9/5)+$C$14),"-")</f>
        <v>-</v>
      </c>
      <c r="AF66" s="101" t="b">
        <f t="shared" ca="1" si="317"/>
        <v>0</v>
      </c>
      <c r="AG66" s="101" t="str">
        <f t="shared" ca="1" si="318"/>
        <v>KORD MRFALSE!_00Z-GEFS</v>
      </c>
      <c r="AH66" s="57" t="str">
        <f ca="1">IFERROR(IF($C$12="C",RTD("ice.xl",,"*H",AG66,$C$5,"D",$K66,,,1),RTD("ice.xl",,"*H",AG66,$C$5,"D",$K66,,,1)*(9/5)+$C$14),"-")</f>
        <v>-</v>
      </c>
      <c r="AI66" s="101" t="b">
        <f t="shared" ca="1" si="319"/>
        <v>0</v>
      </c>
      <c r="AJ66" s="101" t="str">
        <f t="shared" ca="1" si="320"/>
        <v>KORD MRFALSE!_00Z-GEFS</v>
      </c>
      <c r="AK66" s="57" t="str">
        <f ca="1">IFERROR(IF($C$12="C",RTD("ice.xl",,"*H",AJ66,$C$5,"D",$K66,,,1),RTD("ice.xl",,"*H",AJ66,$C$5,"D",$K66,,,1)*(9/5)+$C$14),"-")</f>
        <v>-</v>
      </c>
      <c r="AL66" s="101" t="b">
        <f t="shared" ca="1" si="321"/>
        <v>0</v>
      </c>
      <c r="AM66" s="101" t="str">
        <f t="shared" ca="1" si="322"/>
        <v>KORD MRFALSE!_00Z-GEFS</v>
      </c>
      <c r="AN66" s="57" t="str">
        <f ca="1">IFERROR(IF($C$12="C",RTD("ice.xl",,"*H",AM66,$C$5,"D",$K66,,,1),RTD("ice.xl",,"*H",AM66,$C$5,"D",$K66,,,1)*(9/5)+$C$14),"-")</f>
        <v>-</v>
      </c>
      <c r="AO66" s="101">
        <f t="shared" ref="AO66" si="438">N75</f>
        <v>0</v>
      </c>
      <c r="AP66" s="101" t="str">
        <f t="shared" si="324"/>
        <v>KORD MR0!_00Z-GEFS</v>
      </c>
      <c r="AQ66" s="58">
        <f ca="1">IFERROR(IF($C$12="C",RTD("ice.xl",,"*H",AP66,$C$5,"D",$K66,,,1),RTD("ice.xl",,"*H",AP66,$C$5,"D",$K66,,,1)*(9/5)+$C$14),"-")</f>
        <v>73.597999999999999</v>
      </c>
      <c r="AR66" s="101">
        <f t="shared" ref="AR66:AR105" si="439">AR65+1</f>
        <v>1</v>
      </c>
      <c r="AS66" s="101" t="str">
        <f t="shared" si="326"/>
        <v>KORD MR1!_00Z-GEFS</v>
      </c>
      <c r="AT66" s="58">
        <f ca="1">IFERROR(IF($C$12="C",RTD("ice.xl",,"*H",AS66,$C$5,"D",$K66,,,1),RTD("ice.xl",,"*H",AS66,$C$5,"D",$K66,,,1)*(9/5)+$C$14),"-")</f>
        <v>74.551999999999992</v>
      </c>
      <c r="AU66" s="101">
        <f t="shared" si="434"/>
        <v>2</v>
      </c>
      <c r="AV66" s="101" t="str">
        <f t="shared" si="327"/>
        <v>KORD MR2!_00Z-GEFS</v>
      </c>
      <c r="AW66" s="58">
        <f ca="1">IFERROR(IF($C$12="C",RTD("ice.xl",,"*H",AV66,$C$5,"D",$K66,,,1),RTD("ice.xl",,"*H",AV66,$C$5,"D",$K66,,,1)*(9/5)+$C$14),"-")</f>
        <v>75.992000000000004</v>
      </c>
      <c r="AX66" s="101">
        <f t="shared" si="429"/>
        <v>3</v>
      </c>
      <c r="AY66" s="101" t="str">
        <f t="shared" si="328"/>
        <v>KORD MR3!_00Z-GEFS</v>
      </c>
      <c r="AZ66" s="58">
        <f ca="1">IFERROR(IF($C$12="C",RTD("ice.xl",,"*H",AY66,$C$5,"D",$K66,,,1),RTD("ice.xl",,"*H",AY66,$C$5,"D",$K66,,,1)*(9/5)+$C$14),"-")</f>
        <v>77.647999999999996</v>
      </c>
      <c r="BA66" s="101">
        <f t="shared" si="424"/>
        <v>4</v>
      </c>
      <c r="BB66" s="101" t="str">
        <f t="shared" si="329"/>
        <v>KORD MR4!_00Z-GEFS</v>
      </c>
      <c r="BC66" s="58">
        <f ca="1">IFERROR(IF($C$12="C",RTD("ice.xl",,"*H",BB66,$C$5,"D",$K66,,,1),RTD("ice.xl",,"*H",BB66,$C$5,"D",$K66,,,1)*(9/5)+$C$14),"-")</f>
        <v>75.847999999999999</v>
      </c>
      <c r="BD66" s="101">
        <f t="shared" si="420"/>
        <v>5</v>
      </c>
      <c r="BE66" s="101" t="str">
        <f t="shared" si="330"/>
        <v>KORD MR5!_00Z-GEFS</v>
      </c>
      <c r="BF66" s="58">
        <f ca="1">IFERROR(IF($C$12="C",RTD("ice.xl",,"*H",BE66,$C$5,"D",$K66,,,1),RTD("ice.xl",,"*H",BE66,$C$5,"D",$K66,,,1)*(9/5)+$C$14),"-")</f>
        <v>76.819999999999993</v>
      </c>
      <c r="BG66" s="101">
        <f t="shared" si="416"/>
        <v>6</v>
      </c>
      <c r="BH66" s="101" t="str">
        <f t="shared" si="331"/>
        <v>KORD MR6!_00Z-GEFS</v>
      </c>
      <c r="BI66" s="105">
        <f ca="1">IFERROR(IF($C$12="C",RTD("ice.xl",,"*H",BH66,$C$5,"D",$K66,,,1),RTD("ice.xl",,"*H",BH66,$C$5,"D",$K66,,,1)*(9/5)+$C$14),"-")</f>
        <v>76.496000000000009</v>
      </c>
      <c r="BL66" s="53" t="b">
        <f t="shared" ca="1" si="332"/>
        <v>0</v>
      </c>
      <c r="BM66" s="53" t="str">
        <f t="shared" ca="1" si="333"/>
        <v>KORD MRFALSE!_06Z-GEFS</v>
      </c>
      <c r="BN66" s="103" t="str">
        <f ca="1">IFERROR(IF($C$12="C",RTD("ice.xl",,"*H",BM66,$C$5,"D",$K66,,,1),RTD("ice.xl",,"*H",BM66,$C$5,"D",$K66,,,1)*(9/5)+$C$14),"-")</f>
        <v>-</v>
      </c>
      <c r="BO66" s="101" t="b">
        <f t="shared" ca="1" si="334"/>
        <v>0</v>
      </c>
      <c r="BP66" s="101" t="str">
        <f t="shared" ca="1" si="335"/>
        <v>KORD MRFALSE!_06Z-GEFS</v>
      </c>
      <c r="BQ66" s="57" t="str">
        <f ca="1">IFERROR(IF($C$12="C",RTD("ice.xl",,"*H",BP66,$C$5,"D",$K66,,,1),RTD("ice.xl",,"*H",BP66,$C$5,"D",$K66,,,1)*(9/5)+$C$14),"-")</f>
        <v>-</v>
      </c>
      <c r="BR66" s="101" t="b">
        <f t="shared" ca="1" si="336"/>
        <v>0</v>
      </c>
      <c r="BS66" s="101" t="str">
        <f t="shared" ca="1" si="337"/>
        <v>KORD MRFALSE!_06Z-GEFS</v>
      </c>
      <c r="BT66" s="57" t="str">
        <f ca="1">IFERROR(IF($C$12="C",RTD("ice.xl",,"*H",BS66,$C$5,"D",$K66,,,1),RTD("ice.xl",,"*H",BS66,$C$5,"D",$K66,,,1)*(9/5)+$C$14),"-")</f>
        <v>-</v>
      </c>
      <c r="BU66" s="101" t="b">
        <f t="shared" ca="1" si="338"/>
        <v>0</v>
      </c>
      <c r="BV66" s="101" t="str">
        <f t="shared" ca="1" si="339"/>
        <v>KORD MRFALSE!_06Z-GEFS</v>
      </c>
      <c r="BW66" s="57" t="str">
        <f ca="1">IFERROR(IF($C$12="C",RTD("ice.xl",,"*H",BV66,$C$5,"D",$K66,,,1),RTD("ice.xl",,"*H",BV66,$C$5,"D",$K66,,,1)*(9/5)+$C$14),"-")</f>
        <v>-</v>
      </c>
      <c r="BX66" s="101" t="b">
        <f t="shared" ca="1" si="340"/>
        <v>0</v>
      </c>
      <c r="BY66" s="101" t="str">
        <f t="shared" ca="1" si="341"/>
        <v>KORD MRFALSE!_06Z-GEFS</v>
      </c>
      <c r="BZ66" s="57" t="str">
        <f ca="1">IFERROR(IF($C$12="C",RTD("ice.xl",,"*H",BY66,$C$5,"D",$K66,,,1),RTD("ice.xl",,"*H",BY66,$C$5,"D",$K66,,,1)*(9/5)+$C$14),"-")</f>
        <v>-</v>
      </c>
      <c r="CA66" s="101" t="b">
        <f t="shared" ca="1" si="342"/>
        <v>0</v>
      </c>
      <c r="CB66" s="101" t="str">
        <f t="shared" ca="1" si="343"/>
        <v>KORD MRFALSE!_06Z-GEFS</v>
      </c>
      <c r="CC66" s="57" t="str">
        <f ca="1">IFERROR(IF($C$12="C",RTD("ice.xl",,"*H",CB66,$C$5,"D",$K66,,,1),RTD("ice.xl",,"*H",CB66,$C$5,"D",$K66,,,1)*(9/5)+$C$14),"-")</f>
        <v>-</v>
      </c>
      <c r="CD66" s="101" t="b">
        <f t="shared" ca="1" si="344"/>
        <v>0</v>
      </c>
      <c r="CE66" s="101" t="str">
        <f t="shared" ca="1" si="345"/>
        <v>KORD MRFALSE!_06Z-GEFS</v>
      </c>
      <c r="CF66" s="57" t="str">
        <f ca="1">IFERROR(IF($C$12="C",RTD("ice.xl",,"*H",CE66,$C$5,"D",$K66,,,1),RTD("ice.xl",,"*H",CE66,$C$5,"D",$K66,,,1)*(9/5)+$C$14),"-")</f>
        <v>-</v>
      </c>
      <c r="CG66" s="101" t="b">
        <f t="shared" ca="1" si="346"/>
        <v>0</v>
      </c>
      <c r="CH66" s="101" t="str">
        <f t="shared" ca="1" si="347"/>
        <v>KORD MRFALSE!_06Z-GEFS</v>
      </c>
      <c r="CI66" s="57" t="str">
        <f ca="1">IFERROR(IF($C$12="C",RTD("ice.xl",,"*H",CH66,$C$5,"D",$K66,,,1),RTD("ice.xl",,"*H",CH66,$C$5,"D",$K66,,,1)*(9/5)+$C$14),"-")</f>
        <v>-</v>
      </c>
      <c r="CJ66" s="101" t="b">
        <f t="shared" ca="1" si="348"/>
        <v>0</v>
      </c>
      <c r="CK66" s="101" t="str">
        <f t="shared" ca="1" si="349"/>
        <v>KORD MRFALSE!_06Z-GEFS</v>
      </c>
      <c r="CL66" s="57" t="str">
        <f ca="1">IFERROR(IF($C$12="C",RTD("ice.xl",,"*H",CK66,$C$5,"D",$K66,,,1),RTD("ice.xl",,"*H",CK66,$C$5,"D",$K66,,,1)*(9/5)+$C$14),"-")</f>
        <v>-</v>
      </c>
      <c r="CM66" s="101">
        <f t="shared" si="350"/>
        <v>0</v>
      </c>
      <c r="CN66" s="101" t="str">
        <f t="shared" si="351"/>
        <v>KORD MR0!_06Z-GEFS</v>
      </c>
      <c r="CO66" s="58">
        <f ca="1">IFERROR(IF($C$12="C",RTD("ice.xl",,"*H",CN66,$C$5,"D",$K66,,,1),RTD("ice.xl",,"*H",CN66,$C$5,"D",$K66,,,1)*(9/5)+$C$14),"-")</f>
        <v>75.164000000000001</v>
      </c>
      <c r="CP66" s="101">
        <f t="shared" ref="CP66:CP105" si="440">CP65+1</f>
        <v>1</v>
      </c>
      <c r="CQ66" s="101" t="str">
        <f t="shared" si="353"/>
        <v>KORD MR1!_06Z-GEFS</v>
      </c>
      <c r="CR66" s="58">
        <f ca="1">IFERROR(IF($C$12="C",RTD("ice.xl",,"*H",CQ66,$C$5,"D",$K66,,,1),RTD("ice.xl",,"*H",CQ66,$C$5,"D",$K66,,,1)*(9/5)+$C$14),"-")</f>
        <v>75.542000000000002</v>
      </c>
      <c r="CS66" s="101">
        <f t="shared" si="435"/>
        <v>2</v>
      </c>
      <c r="CT66" s="101" t="str">
        <f t="shared" si="355"/>
        <v>KORD MR2!_06Z-GEFS</v>
      </c>
      <c r="CU66" s="58">
        <f ca="1">IFERROR(IF($C$12="C",RTD("ice.xl",,"*H",CT66,$C$5,"D",$K66,,,1),RTD("ice.xl",,"*H",CT66,$C$5,"D",$K66,,,1)*(9/5)+$C$14),"-")</f>
        <v>74.48</v>
      </c>
      <c r="CV66" s="101">
        <f t="shared" si="430"/>
        <v>3</v>
      </c>
      <c r="CW66" s="101" t="str">
        <f t="shared" si="356"/>
        <v>KORD MR3!_06Z-GEFS</v>
      </c>
      <c r="CX66" s="58">
        <f ca="1">IFERROR(IF($C$12="C",RTD("ice.xl",,"*H",CW66,$C$5,"D",$K66,,,1),RTD("ice.xl",,"*H",CW66,$C$5,"D",$K66,,,1)*(9/5)+$C$14),"-")</f>
        <v>75.974000000000004</v>
      </c>
      <c r="CY66" s="101">
        <f t="shared" si="425"/>
        <v>4</v>
      </c>
      <c r="CZ66" s="101" t="str">
        <f t="shared" si="357"/>
        <v>KORD MR4!_06Z-GEFS</v>
      </c>
      <c r="DA66" s="58">
        <f ca="1">IFERROR(IF($C$12="C",RTD("ice.xl",,"*H",CZ66,$C$5,"D",$K66,,,1),RTD("ice.xl",,"*H",CZ66,$C$5,"D",$K66,,,1)*(9/5)+$C$14),"-")</f>
        <v>75.254000000000005</v>
      </c>
      <c r="DB66" s="101">
        <f t="shared" si="421"/>
        <v>5</v>
      </c>
      <c r="DC66" s="101" t="str">
        <f t="shared" si="358"/>
        <v>KORD MR5!_06Z-GEFS</v>
      </c>
      <c r="DD66" s="58">
        <f ca="1">IFERROR(IF($C$12="C",RTD("ice.xl",,"*H",DC66,$C$5,"D",$K66,,,1),RTD("ice.xl",,"*H",DC66,$C$5,"D",$K66,,,1)*(9/5)+$C$14),"-")</f>
        <v>76.135999999999996</v>
      </c>
      <c r="DE66" s="101">
        <f t="shared" si="417"/>
        <v>6</v>
      </c>
      <c r="DF66" s="101" t="str">
        <f t="shared" si="359"/>
        <v>KORD MR6!_06Z-GEFS</v>
      </c>
      <c r="DG66" s="105">
        <f ca="1">IFERROR(IF($C$12="C",RTD("ice.xl",,"*H",DF66,$C$5,"D",$K66,,,1),RTD("ice.xl",,"*H",DF66,$C$5,"D",$K66,,,1)*(9/5)+$C$14),"-")</f>
        <v>75.451999999999998</v>
      </c>
      <c r="DJ66" s="53" t="b">
        <f t="shared" ca="1" si="360"/>
        <v>0</v>
      </c>
      <c r="DK66" s="53" t="str">
        <f t="shared" ca="1" si="361"/>
        <v>KORD MRFALSE!_12Z-GEFS</v>
      </c>
      <c r="DL66" s="103" t="str">
        <f ca="1">IFERROR(IF($C$12="C",RTD("ice.xl",,"*H",DK66,$C$5,"D",$K66,,,1),RTD("ice.xl",,"*H",DK66,$C$5,"D",$K66,,,1)*(9/5)+$C$14),"-")</f>
        <v>-</v>
      </c>
      <c r="DM66" s="101" t="b">
        <f t="shared" ca="1" si="362"/>
        <v>0</v>
      </c>
      <c r="DN66" s="101" t="str">
        <f t="shared" ca="1" si="363"/>
        <v>KORD MRFALSE!_12Z-GEFS</v>
      </c>
      <c r="DO66" s="57" t="str">
        <f ca="1">IFERROR(IF($C$12="C",RTD("ice.xl",,"*H",DN66,$C$5,"D",$K66,,,1),RTD("ice.xl",,"*H",DN66,$C$5,"D",$K66,,,1)*(9/5)+$C$14),"-")</f>
        <v>-</v>
      </c>
      <c r="DP66" s="101" t="b">
        <f t="shared" ca="1" si="364"/>
        <v>0</v>
      </c>
      <c r="DQ66" s="101" t="str">
        <f t="shared" ca="1" si="365"/>
        <v>KORD MRFALSE!_12Z-GEFS</v>
      </c>
      <c r="DR66" s="57" t="str">
        <f ca="1">IFERROR(IF($C$12="C",RTD("ice.xl",,"*H",DQ66,$C$5,"D",$K66,,,1),RTD("ice.xl",,"*H",DQ66,$C$5,"D",$K66,,,1)*(9/5)+$C$14),"-")</f>
        <v>-</v>
      </c>
      <c r="DS66" s="101" t="b">
        <f t="shared" ca="1" si="366"/>
        <v>0</v>
      </c>
      <c r="DT66" s="101" t="str">
        <f t="shared" ca="1" si="367"/>
        <v>KORD MRFALSE!_12Z-GEFS</v>
      </c>
      <c r="DU66" s="57" t="str">
        <f ca="1">IFERROR(IF($C$12="C",RTD("ice.xl",,"*H",DT66,$C$5,"D",$K66,,,1),RTD("ice.xl",,"*H",DT66,$C$5,"D",$K66,,,1)*(9/5)+$C$14),"-")</f>
        <v>-</v>
      </c>
      <c r="DV66" s="101" t="b">
        <f t="shared" ca="1" si="368"/>
        <v>0</v>
      </c>
      <c r="DW66" s="101" t="str">
        <f t="shared" ca="1" si="369"/>
        <v>KORD MRFALSE!_12Z-GEFS</v>
      </c>
      <c r="DX66" s="57" t="str">
        <f ca="1">IFERROR(IF($C$12="C",RTD("ice.xl",,"*H",DW66,$C$5,"D",$K66,,,1),RTD("ice.xl",,"*H",DW66,$C$5,"D",$K66,,,1)*(9/5)+$C$14),"-")</f>
        <v>-</v>
      </c>
      <c r="DY66" s="101" t="b">
        <f t="shared" ca="1" si="370"/>
        <v>0</v>
      </c>
      <c r="DZ66" s="101" t="str">
        <f t="shared" ca="1" si="371"/>
        <v>KORD MRFALSE!_12Z-GEFS</v>
      </c>
      <c r="EA66" s="57" t="str">
        <f ca="1">IFERROR(IF($C$12="C",RTD("ice.xl",,"*H",DZ66,$C$5,"D",$K66,,,1),RTD("ice.xl",,"*H",DZ66,$C$5,"D",$K66,,,1)*(9/5)+$C$14),"-")</f>
        <v>-</v>
      </c>
      <c r="EB66" s="101" t="b">
        <f t="shared" ca="1" si="372"/>
        <v>0</v>
      </c>
      <c r="EC66" s="101" t="str">
        <f t="shared" ca="1" si="373"/>
        <v>KORD MRFALSE!_12Z-GEFS</v>
      </c>
      <c r="ED66" s="57" t="str">
        <f ca="1">IFERROR(IF($C$12="C",RTD("ice.xl",,"*H",EC66,$C$5,"D",$K66,,,1),RTD("ice.xl",,"*H",EC66,$C$5,"D",$K66,,,1)*(9/5)+$C$14),"-")</f>
        <v>-</v>
      </c>
      <c r="EE66" s="101" t="b">
        <f t="shared" ca="1" si="374"/>
        <v>0</v>
      </c>
      <c r="EF66" s="101" t="str">
        <f t="shared" ca="1" si="375"/>
        <v>KORD MRFALSE!_12Z-GEFS</v>
      </c>
      <c r="EG66" s="57" t="str">
        <f ca="1">IFERROR(IF($C$12="C",RTD("ice.xl",,"*H",EF66,$C$5,"D",$K66,,,1),RTD("ice.xl",,"*H",EF66,$C$5,"D",$K66,,,1)*(9/5)+$C$14),"-")</f>
        <v>-</v>
      </c>
      <c r="EH66" s="101" t="b">
        <f t="shared" ca="1" si="376"/>
        <v>0</v>
      </c>
      <c r="EI66" s="101" t="str">
        <f t="shared" ca="1" si="377"/>
        <v>KORD MRFALSE!_12Z-GEFS</v>
      </c>
      <c r="EJ66" s="57" t="str">
        <f ca="1">IFERROR(IF($C$12="C",RTD("ice.xl",,"*H",EI66,$C$5,"D",$K66,,,1),RTD("ice.xl",,"*H",EI66,$C$5,"D",$K66,,,1)*(9/5)+$C$14),"-")</f>
        <v>-</v>
      </c>
      <c r="EK66" s="101">
        <f t="shared" si="378"/>
        <v>0</v>
      </c>
      <c r="EL66" s="101" t="str">
        <f t="shared" si="379"/>
        <v>KORD MR0!_12Z-GEFS</v>
      </c>
      <c r="EM66" s="58" t="str">
        <f ca="1">IFERROR(IF($C$12="C",RTD("ice.xl",,"*H",EL66,$C$5,"D",$K66,,,1),RTD("ice.xl",,"*H",EL66,$C$5,"D",$K66,,,1)*(9/5)+$C$14),"-")</f>
        <v>-</v>
      </c>
      <c r="EN66" s="101">
        <f t="shared" ref="EN66:EN105" si="441">EN65+1</f>
        <v>1</v>
      </c>
      <c r="EO66" s="101" t="str">
        <f t="shared" si="381"/>
        <v>KORD MR1!_12Z-GEFS</v>
      </c>
      <c r="EP66" s="58">
        <f ca="1">IFERROR(IF($C$12="C",RTD("ice.xl",,"*H",EO66,$C$5,"D",$K66,,,1),RTD("ice.xl",,"*H",EO66,$C$5,"D",$K66,,,1)*(9/5)+$C$14),"-")</f>
        <v>76.352000000000004</v>
      </c>
      <c r="EQ66" s="101">
        <f t="shared" si="436"/>
        <v>2</v>
      </c>
      <c r="ER66" s="101" t="str">
        <f t="shared" si="383"/>
        <v>KORD MR2!_12Z-GEFS</v>
      </c>
      <c r="ES66" s="58">
        <f ca="1">IFERROR(IF($C$12="C",RTD("ice.xl",,"*H",ER66,$C$5,"D",$K66,,,1),RTD("ice.xl",,"*H",ER66,$C$5,"D",$K66,,,1)*(9/5)+$C$14),"-")</f>
        <v>73.346000000000004</v>
      </c>
      <c r="ET66" s="101">
        <f t="shared" si="431"/>
        <v>3</v>
      </c>
      <c r="EU66" s="101" t="str">
        <f t="shared" si="384"/>
        <v>KORD MR3!_12Z-GEFS</v>
      </c>
      <c r="EV66" s="58">
        <f ca="1">IFERROR(IF($C$12="C",RTD("ice.xl",,"*H",EU66,$C$5,"D",$K66,,,1),RTD("ice.xl",,"*H",EU66,$C$5,"D",$K66,,,1)*(9/5)+$C$14),"-")</f>
        <v>75.307999999999993</v>
      </c>
      <c r="EW66" s="101">
        <f t="shared" si="426"/>
        <v>4</v>
      </c>
      <c r="EX66" s="101" t="str">
        <f t="shared" si="385"/>
        <v>KORD MR4!_12Z-GEFS</v>
      </c>
      <c r="EY66" s="58">
        <f ca="1">IFERROR(IF($C$12="C",RTD("ice.xl",,"*H",EX66,$C$5,"D",$K66,,,1),RTD("ice.xl",,"*H",EX66,$C$5,"D",$K66,,,1)*(9/5)+$C$14),"-")</f>
        <v>76.873999999999995</v>
      </c>
      <c r="EZ66" s="101">
        <f t="shared" si="422"/>
        <v>5</v>
      </c>
      <c r="FA66" s="101" t="str">
        <f t="shared" si="386"/>
        <v>KORD MR5!_12Z-GEFS</v>
      </c>
      <c r="FB66" s="58">
        <f ca="1">IFERROR(IF($C$12="C",RTD("ice.xl",,"*H",FA66,$C$5,"D",$K66,,,1),RTD("ice.xl",,"*H",FA66,$C$5,"D",$K66,,,1)*(9/5)+$C$14),"-")</f>
        <v>74.966000000000008</v>
      </c>
      <c r="FC66" s="101">
        <f t="shared" si="418"/>
        <v>6</v>
      </c>
      <c r="FD66" s="101" t="str">
        <f t="shared" si="387"/>
        <v>KORD MR6!_12Z-GEFS</v>
      </c>
      <c r="FE66" s="105">
        <f ca="1">IFERROR(IF($C$12="C",RTD("ice.xl",,"*H",FD66,$C$5,"D",$K66,,,1),RTD("ice.xl",,"*H",FD66,$C$5,"D",$K66,,,1)*(9/5)+$C$14),"-")</f>
        <v>76.153999999999996</v>
      </c>
      <c r="FH66" s="53" t="b">
        <f t="shared" ca="1" si="388"/>
        <v>0</v>
      </c>
      <c r="FI66" s="53" t="str">
        <f t="shared" ca="1" si="389"/>
        <v>KORD MRFALSE!_18Z-GEFS</v>
      </c>
      <c r="FJ66" s="103" t="str">
        <f ca="1">IFERROR(IF($C$12="C",RTD("ice.xl",,"*H",FI66,$C$5,"D",$K66,,,1),RTD("ice.xl",,"*H",FI66,$C$5,"D",$K66,,,1)*(9/5)+$C$14),"-")</f>
        <v>-</v>
      </c>
      <c r="FK66" s="101" t="b">
        <f t="shared" ca="1" si="390"/>
        <v>0</v>
      </c>
      <c r="FL66" s="101" t="str">
        <f t="shared" ca="1" si="391"/>
        <v>KORD MRFALSE!_18Z-GEFS</v>
      </c>
      <c r="FM66" s="57" t="str">
        <f ca="1">IFERROR(IF($C$12="C",RTD("ice.xl",,"*H",FL66,$C$5,"D",$K66,,,1),RTD("ice.xl",,"*H",FL66,$C$5,"D",$K66,,,1)*(9/5)+$C$14),"-")</f>
        <v>-</v>
      </c>
      <c r="FN66" s="101" t="b">
        <f t="shared" ca="1" si="392"/>
        <v>0</v>
      </c>
      <c r="FO66" s="101" t="str">
        <f t="shared" ca="1" si="393"/>
        <v>KORD MRFALSE!_18Z-GEFS</v>
      </c>
      <c r="FP66" s="57" t="str">
        <f ca="1">IFERROR(IF($C$12="C",RTD("ice.xl",,"*H",FO66,$C$5,"D",$K66,,,1),RTD("ice.xl",,"*H",FO66,$C$5,"D",$K66,,,1)*(9/5)+$C$14),"-")</f>
        <v>-</v>
      </c>
      <c r="FQ66" s="101" t="b">
        <f t="shared" ca="1" si="394"/>
        <v>0</v>
      </c>
      <c r="FR66" s="101" t="str">
        <f t="shared" ca="1" si="395"/>
        <v>KORD MRFALSE!_18Z-GEFS</v>
      </c>
      <c r="FS66" s="57" t="str">
        <f ca="1">IFERROR(IF($C$12="C",RTD("ice.xl",,"*H",FR66,$C$5,"D",$K66,,,1),RTD("ice.xl",,"*H",FR66,$C$5,"D",$K66,,,1)*(9/5)+$C$14),"-")</f>
        <v>-</v>
      </c>
      <c r="FT66" s="101" t="b">
        <f t="shared" ca="1" si="396"/>
        <v>0</v>
      </c>
      <c r="FU66" s="101" t="str">
        <f t="shared" ca="1" si="397"/>
        <v>KORD MRFALSE!_18Z-GEFS</v>
      </c>
      <c r="FV66" s="57" t="str">
        <f ca="1">IFERROR(IF($C$12="C",RTD("ice.xl",,"*H",FU66,$C$5,"D",$K66,,,1),RTD("ice.xl",,"*H",FU66,$C$5,"D",$K66,,,1)*(9/5)+$C$14),"-")</f>
        <v>-</v>
      </c>
      <c r="FW66" s="101" t="b">
        <f t="shared" ca="1" si="398"/>
        <v>0</v>
      </c>
      <c r="FX66" s="101" t="str">
        <f t="shared" ca="1" si="399"/>
        <v>KORD MRFALSE!_18Z-GEFS</v>
      </c>
      <c r="FY66" s="57" t="str">
        <f ca="1">IFERROR(IF($C$12="C",RTD("ice.xl",,"*H",FX66,$C$5,"D",$K66,,,1),RTD("ice.xl",,"*H",FX66,$C$5,"D",$K66,,,1)*(9/5)+$C$14),"-")</f>
        <v>-</v>
      </c>
      <c r="FZ66" s="101" t="b">
        <f t="shared" ca="1" si="400"/>
        <v>0</v>
      </c>
      <c r="GA66" s="101" t="str">
        <f t="shared" ca="1" si="401"/>
        <v>KORD MRFALSE!_18Z-GEFS</v>
      </c>
      <c r="GB66" s="57" t="str">
        <f ca="1">IFERROR(IF($C$12="C",RTD("ice.xl",,"*H",GA66,$C$5,"D",$K66,,,1),RTD("ice.xl",,"*H",GA66,$C$5,"D",$K66,,,1)*(9/5)+$C$14),"-")</f>
        <v>-</v>
      </c>
      <c r="GC66" s="101" t="b">
        <f t="shared" ca="1" si="402"/>
        <v>0</v>
      </c>
      <c r="GD66" s="101" t="str">
        <f t="shared" ca="1" si="403"/>
        <v>KORD MRFALSE!_18Z-GEFS</v>
      </c>
      <c r="GE66" s="57" t="str">
        <f ca="1">IFERROR(IF($C$12="C",RTD("ice.xl",,"*H",GD66,$C$5,"D",$K66,,,1),RTD("ice.xl",,"*H",GD66,$C$5,"D",$K66,,,1)*(9/5)+$C$14),"-")</f>
        <v>-</v>
      </c>
      <c r="GF66" s="101" t="b">
        <f t="shared" ca="1" si="404"/>
        <v>0</v>
      </c>
      <c r="GG66" s="101" t="str">
        <f t="shared" ca="1" si="405"/>
        <v>KORD MRFALSE!_18Z-GEFS</v>
      </c>
      <c r="GH66" s="57" t="str">
        <f ca="1">IFERROR(IF($C$12="C",RTD("ice.xl",,"*H",GG66,$C$5,"D",$K66,,,1),RTD("ice.xl",,"*H",GG66,$C$5,"D",$K66,,,1)*(9/5)+$C$14),"-")</f>
        <v>-</v>
      </c>
      <c r="GI66" s="101">
        <f t="shared" si="406"/>
        <v>0</v>
      </c>
      <c r="GJ66" s="101" t="str">
        <f t="shared" si="407"/>
        <v>KORD MR0!_18Z-GEFS</v>
      </c>
      <c r="GK66" s="58">
        <f ca="1">IFERROR(IF($C$12="C",RTD("ice.xl",,"*H",GJ66,$C$5,"D",$K66,,,1),RTD("ice.xl",,"*H",GJ66,$C$5,"D",$K66,,,1)*(9/5)+$C$14),"-")</f>
        <v>75.740000000000009</v>
      </c>
      <c r="GL66" s="101">
        <f t="shared" ref="GL66:GL105" si="442">GL65+1</f>
        <v>1</v>
      </c>
      <c r="GM66" s="101" t="str">
        <f t="shared" si="409"/>
        <v>KORD MR1!_18Z-GEFS</v>
      </c>
      <c r="GN66" s="58">
        <f ca="1">IFERROR(IF($C$12="C",RTD("ice.xl",,"*H",GM66,$C$5,"D",$K66,,,1),RTD("ice.xl",,"*H",GM66,$C$5,"D",$K66,,,1)*(9/5)+$C$14),"-")</f>
        <v>76.51400000000001</v>
      </c>
      <c r="GO66" s="101">
        <f t="shared" si="437"/>
        <v>2</v>
      </c>
      <c r="GP66" s="101" t="str">
        <f t="shared" si="411"/>
        <v>KORD MR2!_18Z-GEFS</v>
      </c>
      <c r="GQ66" s="58">
        <f ca="1">IFERROR(IF($C$12="C",RTD("ice.xl",,"*H",GP66,$C$5,"D",$K66,,,1),RTD("ice.xl",,"*H",GP66,$C$5,"D",$K66,,,1)*(9/5)+$C$14),"-")</f>
        <v>74.569999999999993</v>
      </c>
      <c r="GR66" s="101">
        <f t="shared" si="432"/>
        <v>3</v>
      </c>
      <c r="GS66" s="101" t="str">
        <f t="shared" si="412"/>
        <v>KORD MR3!_18Z-GEFS</v>
      </c>
      <c r="GT66" s="58">
        <f ca="1">IFERROR(IF($C$12="C",RTD("ice.xl",,"*H",GS66,$C$5,"D",$K66,,,1),RTD("ice.xl",,"*H",GS66,$C$5,"D",$K66,,,1)*(9/5)+$C$14),"-")</f>
        <v>74.858000000000004</v>
      </c>
      <c r="GU66" s="101">
        <f t="shared" si="427"/>
        <v>4</v>
      </c>
      <c r="GV66" s="101" t="str">
        <f t="shared" si="413"/>
        <v>KORD MR4!_18Z-GEFS</v>
      </c>
      <c r="GW66" s="58">
        <f ca="1">IFERROR(IF($C$12="C",RTD("ice.xl",,"*H",GV66,$C$5,"D",$K66,,,1),RTD("ice.xl",,"*H",GV66,$C$5,"D",$K66,,,1)*(9/5)+$C$14),"-")</f>
        <v>76.388000000000005</v>
      </c>
      <c r="GX66" s="101">
        <f t="shared" si="423"/>
        <v>5</v>
      </c>
      <c r="GY66" s="101" t="str">
        <f t="shared" si="414"/>
        <v>KORD MR5!_18Z-GEFS</v>
      </c>
      <c r="GZ66" s="58">
        <f ca="1">IFERROR(IF($C$12="C",RTD("ice.xl",,"*H",GY66,$C$5,"D",$K66,,,1),RTD("ice.xl",,"*H",GY66,$C$5,"D",$K66,,,1)*(9/5)+$C$14),"-")</f>
        <v>77.701999999999998</v>
      </c>
      <c r="HA66" s="101">
        <f t="shared" si="419"/>
        <v>6</v>
      </c>
      <c r="HB66" s="101" t="str">
        <f t="shared" si="415"/>
        <v>KORD MR6!_18Z-GEFS</v>
      </c>
      <c r="HC66" s="105">
        <f ca="1">IFERROR(IF($C$12="C",RTD("ice.xl",,"*H",HB66,$C$5,"D",$K66,,,1),RTD("ice.xl",,"*H",HB66,$C$5,"D",$K66,,,1)*(9/5)+$C$14),"-")</f>
        <v>77.198000000000008</v>
      </c>
    </row>
    <row r="67" spans="5:211" x14ac:dyDescent="0.35">
      <c r="E67"/>
      <c r="F67"/>
      <c r="G67"/>
      <c r="K67" s="163">
        <f t="shared" ca="1" si="304"/>
        <v>44800</v>
      </c>
      <c r="L67" s="167" t="str">
        <f t="shared" ca="1" si="304"/>
        <v/>
      </c>
      <c r="N67" s="53" t="b">
        <f t="shared" ca="1" si="305"/>
        <v>0</v>
      </c>
      <c r="O67" s="53" t="str">
        <f t="shared" ca="1" si="306"/>
        <v>KORD MRFALSE!_00Z-GEFS</v>
      </c>
      <c r="P67" s="103" t="str">
        <f ca="1">IFERROR(IF($C$12="C",RTD("ice.xl",,"*H",O67,$C$5,"D",$K67,,,1),RTD("ice.xl",,"*H",O67,$C$5,"D",$K67,,,1)*(9/5)+$C$14),"-")</f>
        <v>-</v>
      </c>
      <c r="Q67" s="101" t="b">
        <f t="shared" ca="1" si="307"/>
        <v>0</v>
      </c>
      <c r="R67" s="101" t="str">
        <f t="shared" ca="1" si="308"/>
        <v>KORD MRFALSE!_00Z-GEFS</v>
      </c>
      <c r="S67" s="57" t="str">
        <f ca="1">IFERROR(IF($C$12="C",RTD("ice.xl",,"*H",R67,$C$5,"D",$K67,,,1),RTD("ice.xl",,"*H",R67,$C$5,"D",$K67,,,1)*(9/5)+$C$14),"-")</f>
        <v>-</v>
      </c>
      <c r="T67" s="101" t="b">
        <f t="shared" ca="1" si="309"/>
        <v>0</v>
      </c>
      <c r="U67" s="101" t="str">
        <f t="shared" ca="1" si="310"/>
        <v>KORD MRFALSE!_00Z-GEFS</v>
      </c>
      <c r="V67" s="57" t="str">
        <f ca="1">IFERROR(IF($C$12="C",RTD("ice.xl",,"*H",U67,$C$5,"D",$K67,,,1),RTD("ice.xl",,"*H",U67,$C$5,"D",$K67,,,1)*(9/5)+$C$14),"-")</f>
        <v>-</v>
      </c>
      <c r="W67" s="101" t="b">
        <f t="shared" ca="1" si="311"/>
        <v>0</v>
      </c>
      <c r="X67" s="101" t="str">
        <f t="shared" ca="1" si="312"/>
        <v>KORD MRFALSE!_00Z-GEFS</v>
      </c>
      <c r="Y67" s="57" t="str">
        <f ca="1">IFERROR(IF($C$12="C",RTD("ice.xl",,"*H",X67,$C$5,"D",$K67,,,1),RTD("ice.xl",,"*H",X67,$C$5,"D",$K67,,,1)*(9/5)+$C$14),"-")</f>
        <v>-</v>
      </c>
      <c r="Z67" s="101" t="b">
        <f t="shared" ca="1" si="313"/>
        <v>0</v>
      </c>
      <c r="AA67" s="101" t="str">
        <f t="shared" ca="1" si="314"/>
        <v>KORD MRFALSE!_00Z-GEFS</v>
      </c>
      <c r="AB67" s="57" t="str">
        <f ca="1">IFERROR(IF($C$12="C",RTD("ice.xl",,"*H",AA67,$C$5,"D",$K67,,,1),RTD("ice.xl",,"*H",AA67,$C$5,"D",$K67,,,1)*(9/5)+$C$14),"-")</f>
        <v>-</v>
      </c>
      <c r="AC67" s="101" t="b">
        <f t="shared" ca="1" si="315"/>
        <v>0</v>
      </c>
      <c r="AD67" s="101" t="str">
        <f t="shared" ca="1" si="316"/>
        <v>KORD MRFALSE!_00Z-GEFS</v>
      </c>
      <c r="AE67" s="57" t="str">
        <f ca="1">IFERROR(IF($C$12="C",RTD("ice.xl",,"*H",AD67,$C$5,"D",$K67,,,1),RTD("ice.xl",,"*H",AD67,$C$5,"D",$K67,,,1)*(9/5)+$C$14),"-")</f>
        <v>-</v>
      </c>
      <c r="AF67" s="101" t="b">
        <f t="shared" ca="1" si="317"/>
        <v>0</v>
      </c>
      <c r="AG67" s="101" t="str">
        <f t="shared" ca="1" si="318"/>
        <v>KORD MRFALSE!_00Z-GEFS</v>
      </c>
      <c r="AH67" s="57" t="str">
        <f ca="1">IFERROR(IF($C$12="C",RTD("ice.xl",,"*H",AG67,$C$5,"D",$K67,,,1),RTD("ice.xl",,"*H",AG67,$C$5,"D",$K67,,,1)*(9/5)+$C$14),"-")</f>
        <v>-</v>
      </c>
      <c r="AI67" s="101" t="b">
        <f t="shared" ca="1" si="319"/>
        <v>0</v>
      </c>
      <c r="AJ67" s="101" t="str">
        <f t="shared" ca="1" si="320"/>
        <v>KORD MRFALSE!_00Z-GEFS</v>
      </c>
      <c r="AK67" s="57" t="str">
        <f ca="1">IFERROR(IF($C$12="C",RTD("ice.xl",,"*H",AJ67,$C$5,"D",$K67,,,1),RTD("ice.xl",,"*H",AJ67,$C$5,"D",$K67,,,1)*(9/5)+$C$14),"-")</f>
        <v>-</v>
      </c>
      <c r="AL67" s="101">
        <f t="shared" ref="AL67" si="443">N75</f>
        <v>0</v>
      </c>
      <c r="AM67" s="101" t="str">
        <f t="shared" si="322"/>
        <v>KORD MR0!_00Z-GEFS</v>
      </c>
      <c r="AN67" s="58">
        <f ca="1">IFERROR(IF($C$12="C",RTD("ice.xl",,"*H",AM67,$C$5,"D",$K67,,,1),RTD("ice.xl",,"*H",AM67,$C$5,"D",$K67,,,1)*(9/5)+$C$14),"-")</f>
        <v>72.806000000000012</v>
      </c>
      <c r="AO67" s="101">
        <f t="shared" ref="AO67:AO105" si="444">AO66+1</f>
        <v>1</v>
      </c>
      <c r="AP67" s="101" t="str">
        <f t="shared" si="324"/>
        <v>KORD MR1!_00Z-GEFS</v>
      </c>
      <c r="AQ67" s="58">
        <f ca="1">IFERROR(IF($C$12="C",RTD("ice.xl",,"*H",AP67,$C$5,"D",$K67,,,1),RTD("ice.xl",,"*H",AP67,$C$5,"D",$K67,,,1)*(9/5)+$C$14),"-")</f>
        <v>73.507999999999996</v>
      </c>
      <c r="AR67" s="101">
        <f t="shared" si="439"/>
        <v>2</v>
      </c>
      <c r="AS67" s="101" t="str">
        <f t="shared" si="326"/>
        <v>KORD MR2!_00Z-GEFS</v>
      </c>
      <c r="AT67" s="58">
        <f ca="1">IFERROR(IF($C$12="C",RTD("ice.xl",,"*H",AS67,$C$5,"D",$K67,,,1),RTD("ice.xl",,"*H",AS67,$C$5,"D",$K67,,,1)*(9/5)+$C$14),"-")</f>
        <v>76.099999999999994</v>
      </c>
      <c r="AU67" s="101">
        <f t="shared" si="434"/>
        <v>3</v>
      </c>
      <c r="AV67" s="101" t="str">
        <f t="shared" si="327"/>
        <v>KORD MR3!_00Z-GEFS</v>
      </c>
      <c r="AW67" s="58">
        <f ca="1">IFERROR(IF($C$12="C",RTD("ice.xl",,"*H",AV67,$C$5,"D",$K67,,,1),RTD("ice.xl",,"*H",AV67,$C$5,"D",$K67,,,1)*(9/5)+$C$14),"-")</f>
        <v>76.117999999999995</v>
      </c>
      <c r="AX67" s="101">
        <f t="shared" si="429"/>
        <v>4</v>
      </c>
      <c r="AY67" s="101" t="str">
        <f t="shared" si="328"/>
        <v>KORD MR4!_00Z-GEFS</v>
      </c>
      <c r="AZ67" s="58">
        <f ca="1">IFERROR(IF($C$12="C",RTD("ice.xl",,"*H",AY67,$C$5,"D",$K67,,,1),RTD("ice.xl",,"*H",AY67,$C$5,"D",$K67,,,1)*(9/5)+$C$14),"-")</f>
        <v>76.604000000000013</v>
      </c>
      <c r="BA67" s="101">
        <f t="shared" si="424"/>
        <v>5</v>
      </c>
      <c r="BB67" s="101" t="str">
        <f t="shared" si="329"/>
        <v>KORD MR5!_00Z-GEFS</v>
      </c>
      <c r="BC67" s="58">
        <f ca="1">IFERROR(IF($C$12="C",RTD("ice.xl",,"*H",BB67,$C$5,"D",$K67,,,1),RTD("ice.xl",,"*H",BB67,$C$5,"D",$K67,,,1)*(9/5)+$C$14),"-")</f>
        <v>76.424000000000007</v>
      </c>
      <c r="BD67" s="101">
        <f t="shared" si="420"/>
        <v>6</v>
      </c>
      <c r="BE67" s="101" t="str">
        <f t="shared" si="330"/>
        <v>KORD MR6!_00Z-GEFS</v>
      </c>
      <c r="BF67" s="58">
        <f ca="1">IFERROR(IF($C$12="C",RTD("ice.xl",,"*H",BE67,$C$5,"D",$K67,,,1),RTD("ice.xl",,"*H",BE67,$C$5,"D",$K67,,,1)*(9/5)+$C$14),"-")</f>
        <v>76.676000000000002</v>
      </c>
      <c r="BG67" s="101">
        <f t="shared" si="416"/>
        <v>7</v>
      </c>
      <c r="BH67" s="101" t="str">
        <f t="shared" si="331"/>
        <v>KORD MR7!_00Z-GEFS</v>
      </c>
      <c r="BI67" s="105">
        <f ca="1">IFERROR(IF($C$12="C",RTD("ice.xl",,"*H",BH67,$C$5,"D",$K67,,,1),RTD("ice.xl",,"*H",BH67,$C$5,"D",$K67,,,1)*(9/5)+$C$14),"-")</f>
        <v>77.054000000000002</v>
      </c>
      <c r="BL67" s="53" t="b">
        <f t="shared" ca="1" si="332"/>
        <v>0</v>
      </c>
      <c r="BM67" s="53" t="str">
        <f t="shared" ca="1" si="333"/>
        <v>KORD MRFALSE!_06Z-GEFS</v>
      </c>
      <c r="BN67" s="103" t="str">
        <f ca="1">IFERROR(IF($C$12="C",RTD("ice.xl",,"*H",BM67,$C$5,"D",$K67,,,1),RTD("ice.xl",,"*H",BM67,$C$5,"D",$K67,,,1)*(9/5)+$C$14),"-")</f>
        <v>-</v>
      </c>
      <c r="BO67" s="101" t="b">
        <f t="shared" ca="1" si="334"/>
        <v>0</v>
      </c>
      <c r="BP67" s="101" t="str">
        <f t="shared" ca="1" si="335"/>
        <v>KORD MRFALSE!_06Z-GEFS</v>
      </c>
      <c r="BQ67" s="57" t="str">
        <f ca="1">IFERROR(IF($C$12="C",RTD("ice.xl",,"*H",BP67,$C$5,"D",$K67,,,1),RTD("ice.xl",,"*H",BP67,$C$5,"D",$K67,,,1)*(9/5)+$C$14),"-")</f>
        <v>-</v>
      </c>
      <c r="BR67" s="101" t="b">
        <f t="shared" ca="1" si="336"/>
        <v>0</v>
      </c>
      <c r="BS67" s="101" t="str">
        <f t="shared" ca="1" si="337"/>
        <v>KORD MRFALSE!_06Z-GEFS</v>
      </c>
      <c r="BT67" s="57" t="str">
        <f ca="1">IFERROR(IF($C$12="C",RTD("ice.xl",,"*H",BS67,$C$5,"D",$K67,,,1),RTD("ice.xl",,"*H",BS67,$C$5,"D",$K67,,,1)*(9/5)+$C$14),"-")</f>
        <v>-</v>
      </c>
      <c r="BU67" s="101" t="b">
        <f t="shared" ca="1" si="338"/>
        <v>0</v>
      </c>
      <c r="BV67" s="101" t="str">
        <f t="shared" ca="1" si="339"/>
        <v>KORD MRFALSE!_06Z-GEFS</v>
      </c>
      <c r="BW67" s="57" t="str">
        <f ca="1">IFERROR(IF($C$12="C",RTD("ice.xl",,"*H",BV67,$C$5,"D",$K67,,,1),RTD("ice.xl",,"*H",BV67,$C$5,"D",$K67,,,1)*(9/5)+$C$14),"-")</f>
        <v>-</v>
      </c>
      <c r="BX67" s="101" t="b">
        <f t="shared" ca="1" si="340"/>
        <v>0</v>
      </c>
      <c r="BY67" s="101" t="str">
        <f t="shared" ca="1" si="341"/>
        <v>KORD MRFALSE!_06Z-GEFS</v>
      </c>
      <c r="BZ67" s="57" t="str">
        <f ca="1">IFERROR(IF($C$12="C",RTD("ice.xl",,"*H",BY67,$C$5,"D",$K67,,,1),RTD("ice.xl",,"*H",BY67,$C$5,"D",$K67,,,1)*(9/5)+$C$14),"-")</f>
        <v>-</v>
      </c>
      <c r="CA67" s="101" t="b">
        <f t="shared" ca="1" si="342"/>
        <v>0</v>
      </c>
      <c r="CB67" s="101" t="str">
        <f t="shared" ca="1" si="343"/>
        <v>KORD MRFALSE!_06Z-GEFS</v>
      </c>
      <c r="CC67" s="57" t="str">
        <f ca="1">IFERROR(IF($C$12="C",RTD("ice.xl",,"*H",CB67,$C$5,"D",$K67,,,1),RTD("ice.xl",,"*H",CB67,$C$5,"D",$K67,,,1)*(9/5)+$C$14),"-")</f>
        <v>-</v>
      </c>
      <c r="CD67" s="101" t="b">
        <f t="shared" ca="1" si="344"/>
        <v>0</v>
      </c>
      <c r="CE67" s="101" t="str">
        <f t="shared" ca="1" si="345"/>
        <v>KORD MRFALSE!_06Z-GEFS</v>
      </c>
      <c r="CF67" s="57" t="str">
        <f ca="1">IFERROR(IF($C$12="C",RTD("ice.xl",,"*H",CE67,$C$5,"D",$K67,,,1),RTD("ice.xl",,"*H",CE67,$C$5,"D",$K67,,,1)*(9/5)+$C$14),"-")</f>
        <v>-</v>
      </c>
      <c r="CG67" s="101" t="b">
        <f t="shared" ca="1" si="346"/>
        <v>0</v>
      </c>
      <c r="CH67" s="101" t="str">
        <f t="shared" ca="1" si="347"/>
        <v>KORD MRFALSE!_06Z-GEFS</v>
      </c>
      <c r="CI67" s="57" t="str">
        <f ca="1">IFERROR(IF($C$12="C",RTD("ice.xl",,"*H",CH67,$C$5,"D",$K67,,,1),RTD("ice.xl",,"*H",CH67,$C$5,"D",$K67,,,1)*(9/5)+$C$14),"-")</f>
        <v>-</v>
      </c>
      <c r="CJ67" s="101">
        <f t="shared" si="348"/>
        <v>0</v>
      </c>
      <c r="CK67" s="101" t="str">
        <f t="shared" si="349"/>
        <v>KORD MR0!_06Z-GEFS</v>
      </c>
      <c r="CL67" s="58">
        <f ca="1">IFERROR(IF($C$12="C",RTD("ice.xl",,"*H",CK67,$C$5,"D",$K67,,,1),RTD("ice.xl",,"*H",CK67,$C$5,"D",$K67,,,1)*(9/5)+$C$14),"-")</f>
        <v>73.183999999999997</v>
      </c>
      <c r="CM67" s="101">
        <f t="shared" ref="CM67:CM105" si="445">CM66+1</f>
        <v>1</v>
      </c>
      <c r="CN67" s="101" t="str">
        <f t="shared" si="351"/>
        <v>KORD MR1!_06Z-GEFS</v>
      </c>
      <c r="CO67" s="58">
        <f ca="1">IFERROR(IF($C$12="C",RTD("ice.xl",,"*H",CN67,$C$5,"D",$K67,,,1),RTD("ice.xl",,"*H",CN67,$C$5,"D",$K67,,,1)*(9/5)+$C$14),"-")</f>
        <v>75.451999999999998</v>
      </c>
      <c r="CP67" s="101">
        <f t="shared" si="440"/>
        <v>2</v>
      </c>
      <c r="CQ67" s="101" t="str">
        <f t="shared" si="353"/>
        <v>KORD MR2!_06Z-GEFS</v>
      </c>
      <c r="CR67" s="58">
        <f ca="1">IFERROR(IF($C$12="C",RTD("ice.xl",,"*H",CQ67,$C$5,"D",$K67,,,1),RTD("ice.xl",,"*H",CQ67,$C$5,"D",$K67,,,1)*(9/5)+$C$14),"-")</f>
        <v>73.418000000000006</v>
      </c>
      <c r="CS67" s="101">
        <f t="shared" si="435"/>
        <v>3</v>
      </c>
      <c r="CT67" s="101" t="str">
        <f t="shared" si="355"/>
        <v>KORD MR3!_06Z-GEFS</v>
      </c>
      <c r="CU67" s="58">
        <f ca="1">IFERROR(IF($C$12="C",RTD("ice.xl",,"*H",CT67,$C$5,"D",$K67,,,1),RTD("ice.xl",,"*H",CT67,$C$5,"D",$K67,,,1)*(9/5)+$C$14),"-")</f>
        <v>75.038000000000011</v>
      </c>
      <c r="CV67" s="101">
        <f t="shared" si="430"/>
        <v>4</v>
      </c>
      <c r="CW67" s="101" t="str">
        <f t="shared" si="356"/>
        <v>KORD MR4!_06Z-GEFS</v>
      </c>
      <c r="CX67" s="58">
        <f ca="1">IFERROR(IF($C$12="C",RTD("ice.xl",,"*H",CW67,$C$5,"D",$K67,,,1),RTD("ice.xl",,"*H",CW67,$C$5,"D",$K67,,,1)*(9/5)+$C$14),"-")</f>
        <v>75.811999999999998</v>
      </c>
      <c r="CY67" s="101">
        <f t="shared" si="425"/>
        <v>5</v>
      </c>
      <c r="CZ67" s="101" t="str">
        <f t="shared" si="357"/>
        <v>KORD MR5!_06Z-GEFS</v>
      </c>
      <c r="DA67" s="58">
        <f ca="1">IFERROR(IF($C$12="C",RTD("ice.xl",,"*H",CZ67,$C$5,"D",$K67,,,1),RTD("ice.xl",,"*H",CZ67,$C$5,"D",$K67,,,1)*(9/5)+$C$14),"-")</f>
        <v>76.622</v>
      </c>
      <c r="DB67" s="101">
        <f t="shared" si="421"/>
        <v>6</v>
      </c>
      <c r="DC67" s="101" t="str">
        <f t="shared" si="358"/>
        <v>KORD MR6!_06Z-GEFS</v>
      </c>
      <c r="DD67" s="58">
        <f ca="1">IFERROR(IF($C$12="C",RTD("ice.xl",,"*H",DC67,$C$5,"D",$K67,,,1),RTD("ice.xl",,"*H",DC67,$C$5,"D",$K67,,,1)*(9/5)+$C$14),"-")</f>
        <v>78.061999999999998</v>
      </c>
      <c r="DE67" s="101">
        <f t="shared" si="417"/>
        <v>7</v>
      </c>
      <c r="DF67" s="101" t="str">
        <f t="shared" si="359"/>
        <v>KORD MR7!_06Z-GEFS</v>
      </c>
      <c r="DG67" s="105">
        <f ca="1">IFERROR(IF($C$12="C",RTD("ice.xl",,"*H",DF67,$C$5,"D",$K67,,,1),RTD("ice.xl",,"*H",DF67,$C$5,"D",$K67,,,1)*(9/5)+$C$14),"-")</f>
        <v>77.647999999999996</v>
      </c>
      <c r="DJ67" s="53" t="b">
        <f t="shared" ca="1" si="360"/>
        <v>0</v>
      </c>
      <c r="DK67" s="53" t="str">
        <f t="shared" ca="1" si="361"/>
        <v>KORD MRFALSE!_12Z-GEFS</v>
      </c>
      <c r="DL67" s="103" t="str">
        <f ca="1">IFERROR(IF($C$12="C",RTD("ice.xl",,"*H",DK67,$C$5,"D",$K67,,,1),RTD("ice.xl",,"*H",DK67,$C$5,"D",$K67,,,1)*(9/5)+$C$14),"-")</f>
        <v>-</v>
      </c>
      <c r="DM67" s="101" t="b">
        <f t="shared" ca="1" si="362"/>
        <v>0</v>
      </c>
      <c r="DN67" s="101" t="str">
        <f t="shared" ca="1" si="363"/>
        <v>KORD MRFALSE!_12Z-GEFS</v>
      </c>
      <c r="DO67" s="57" t="str">
        <f ca="1">IFERROR(IF($C$12="C",RTD("ice.xl",,"*H",DN67,$C$5,"D",$K67,,,1),RTD("ice.xl",,"*H",DN67,$C$5,"D",$K67,,,1)*(9/5)+$C$14),"-")</f>
        <v>-</v>
      </c>
      <c r="DP67" s="101" t="b">
        <f t="shared" ca="1" si="364"/>
        <v>0</v>
      </c>
      <c r="DQ67" s="101" t="str">
        <f t="shared" ca="1" si="365"/>
        <v>KORD MRFALSE!_12Z-GEFS</v>
      </c>
      <c r="DR67" s="57" t="str">
        <f ca="1">IFERROR(IF($C$12="C",RTD("ice.xl",,"*H",DQ67,$C$5,"D",$K67,,,1),RTD("ice.xl",,"*H",DQ67,$C$5,"D",$K67,,,1)*(9/5)+$C$14),"-")</f>
        <v>-</v>
      </c>
      <c r="DS67" s="101" t="b">
        <f t="shared" ca="1" si="366"/>
        <v>0</v>
      </c>
      <c r="DT67" s="101" t="str">
        <f t="shared" ca="1" si="367"/>
        <v>KORD MRFALSE!_12Z-GEFS</v>
      </c>
      <c r="DU67" s="57" t="str">
        <f ca="1">IFERROR(IF($C$12="C",RTD("ice.xl",,"*H",DT67,$C$5,"D",$K67,,,1),RTD("ice.xl",,"*H",DT67,$C$5,"D",$K67,,,1)*(9/5)+$C$14),"-")</f>
        <v>-</v>
      </c>
      <c r="DV67" s="101" t="b">
        <f t="shared" ca="1" si="368"/>
        <v>0</v>
      </c>
      <c r="DW67" s="101" t="str">
        <f t="shared" ca="1" si="369"/>
        <v>KORD MRFALSE!_12Z-GEFS</v>
      </c>
      <c r="DX67" s="57" t="str">
        <f ca="1">IFERROR(IF($C$12="C",RTD("ice.xl",,"*H",DW67,$C$5,"D",$K67,,,1),RTD("ice.xl",,"*H",DW67,$C$5,"D",$K67,,,1)*(9/5)+$C$14),"-")</f>
        <v>-</v>
      </c>
      <c r="DY67" s="101" t="b">
        <f t="shared" ca="1" si="370"/>
        <v>0</v>
      </c>
      <c r="DZ67" s="101" t="str">
        <f t="shared" ca="1" si="371"/>
        <v>KORD MRFALSE!_12Z-GEFS</v>
      </c>
      <c r="EA67" s="57" t="str">
        <f ca="1">IFERROR(IF($C$12="C",RTD("ice.xl",,"*H",DZ67,$C$5,"D",$K67,,,1),RTD("ice.xl",,"*H",DZ67,$C$5,"D",$K67,,,1)*(9/5)+$C$14),"-")</f>
        <v>-</v>
      </c>
      <c r="EB67" s="101" t="b">
        <f t="shared" ca="1" si="372"/>
        <v>0</v>
      </c>
      <c r="EC67" s="101" t="str">
        <f t="shared" ca="1" si="373"/>
        <v>KORD MRFALSE!_12Z-GEFS</v>
      </c>
      <c r="ED67" s="57" t="str">
        <f ca="1">IFERROR(IF($C$12="C",RTD("ice.xl",,"*H",EC67,$C$5,"D",$K67,,,1),RTD("ice.xl",,"*H",EC67,$C$5,"D",$K67,,,1)*(9/5)+$C$14),"-")</f>
        <v>-</v>
      </c>
      <c r="EE67" s="101" t="b">
        <f t="shared" ca="1" si="374"/>
        <v>0</v>
      </c>
      <c r="EF67" s="101" t="str">
        <f t="shared" ca="1" si="375"/>
        <v>KORD MRFALSE!_12Z-GEFS</v>
      </c>
      <c r="EG67" s="57" t="str">
        <f ca="1">IFERROR(IF($C$12="C",RTD("ice.xl",,"*H",EF67,$C$5,"D",$K67,,,1),RTD("ice.xl",,"*H",EF67,$C$5,"D",$K67,,,1)*(9/5)+$C$14),"-")</f>
        <v>-</v>
      </c>
      <c r="EH67" s="101">
        <f t="shared" si="376"/>
        <v>0</v>
      </c>
      <c r="EI67" s="101" t="str">
        <f t="shared" si="377"/>
        <v>KORD MR0!_12Z-GEFS</v>
      </c>
      <c r="EJ67" s="58">
        <f ca="1">IFERROR(IF($C$12="C",RTD("ice.xl",,"*H",EI67,$C$5,"D",$K67,,,1),RTD("ice.xl",,"*H",EI67,$C$5,"D",$K67,,,1)*(9/5)+$C$14),"-")</f>
        <v>74.587999999999994</v>
      </c>
      <c r="EK67" s="101">
        <f t="shared" ref="EK67:EK105" si="446">EK66+1</f>
        <v>1</v>
      </c>
      <c r="EL67" s="101" t="str">
        <f t="shared" si="379"/>
        <v>KORD MR1!_12Z-GEFS</v>
      </c>
      <c r="EM67" s="58">
        <f ca="1">IFERROR(IF($C$12="C",RTD("ice.xl",,"*H",EL67,$C$5,"D",$K67,,,1),RTD("ice.xl",,"*H",EL67,$C$5,"D",$K67,,,1)*(9/5)+$C$14),"-")</f>
        <v>76.244</v>
      </c>
      <c r="EN67" s="101">
        <f t="shared" si="441"/>
        <v>2</v>
      </c>
      <c r="EO67" s="101" t="str">
        <f t="shared" si="381"/>
        <v>KORD MR2!_12Z-GEFS</v>
      </c>
      <c r="EP67" s="58">
        <f ca="1">IFERROR(IF($C$12="C",RTD("ice.xl",,"*H",EO67,$C$5,"D",$K67,,,1),RTD("ice.xl",,"*H",EO67,$C$5,"D",$K67,,,1)*(9/5)+$C$14),"-")</f>
        <v>72.914000000000001</v>
      </c>
      <c r="EQ67" s="101">
        <f t="shared" si="436"/>
        <v>3</v>
      </c>
      <c r="ER67" s="101" t="str">
        <f t="shared" si="383"/>
        <v>KORD MR3!_12Z-GEFS</v>
      </c>
      <c r="ES67" s="58">
        <f ca="1">IFERROR(IF($C$12="C",RTD("ice.xl",,"*H",ER67,$C$5,"D",$K67,,,1),RTD("ice.xl",,"*H",ER67,$C$5,"D",$K67,,,1)*(9/5)+$C$14),"-")</f>
        <v>75.632000000000005</v>
      </c>
      <c r="ET67" s="101">
        <f t="shared" si="431"/>
        <v>4</v>
      </c>
      <c r="EU67" s="101" t="str">
        <f t="shared" si="384"/>
        <v>KORD MR4!_12Z-GEFS</v>
      </c>
      <c r="EV67" s="58">
        <f ca="1">IFERROR(IF($C$12="C",RTD("ice.xl",,"*H",EU67,$C$5,"D",$K67,,,1),RTD("ice.xl",,"*H",EU67,$C$5,"D",$K67,,,1)*(9/5)+$C$14),"-")</f>
        <v>76.28</v>
      </c>
      <c r="EW67" s="101">
        <f t="shared" si="426"/>
        <v>5</v>
      </c>
      <c r="EX67" s="101" t="str">
        <f t="shared" si="385"/>
        <v>KORD MR5!_12Z-GEFS</v>
      </c>
      <c r="EY67" s="58">
        <f ca="1">IFERROR(IF($C$12="C",RTD("ice.xl",,"*H",EX67,$C$5,"D",$K67,,,1),RTD("ice.xl",,"*H",EX67,$C$5,"D",$K67,,,1)*(9/5)+$C$14),"-")</f>
        <v>76.406000000000006</v>
      </c>
      <c r="EZ67" s="101">
        <f t="shared" si="422"/>
        <v>6</v>
      </c>
      <c r="FA67" s="101" t="str">
        <f t="shared" si="386"/>
        <v>KORD MR6!_12Z-GEFS</v>
      </c>
      <c r="FB67" s="58">
        <f ca="1">IFERROR(IF($C$12="C",RTD("ice.xl",,"*H",FA67,$C$5,"D",$K67,,,1),RTD("ice.xl",,"*H",FA67,$C$5,"D",$K67,,,1)*(9/5)+$C$14),"-")</f>
        <v>76.531999999999996</v>
      </c>
      <c r="FC67" s="101">
        <f t="shared" si="418"/>
        <v>7</v>
      </c>
      <c r="FD67" s="101" t="str">
        <f t="shared" si="387"/>
        <v>KORD MR7!_12Z-GEFS</v>
      </c>
      <c r="FE67" s="105">
        <f ca="1">IFERROR(IF($C$12="C",RTD("ice.xl",,"*H",FD67,$C$5,"D",$K67,,,1),RTD("ice.xl",,"*H",FD67,$C$5,"D",$K67,,,1)*(9/5)+$C$14),"-")</f>
        <v>75.830000000000013</v>
      </c>
      <c r="FH67" s="53" t="b">
        <f t="shared" ca="1" si="388"/>
        <v>0</v>
      </c>
      <c r="FI67" s="53" t="str">
        <f t="shared" ca="1" si="389"/>
        <v>KORD MRFALSE!_18Z-GEFS</v>
      </c>
      <c r="FJ67" s="103" t="str">
        <f ca="1">IFERROR(IF($C$12="C",RTD("ice.xl",,"*H",FI67,$C$5,"D",$K67,,,1),RTD("ice.xl",,"*H",FI67,$C$5,"D",$K67,,,1)*(9/5)+$C$14),"-")</f>
        <v>-</v>
      </c>
      <c r="FK67" s="101" t="b">
        <f t="shared" ca="1" si="390"/>
        <v>0</v>
      </c>
      <c r="FL67" s="101" t="str">
        <f t="shared" ca="1" si="391"/>
        <v>KORD MRFALSE!_18Z-GEFS</v>
      </c>
      <c r="FM67" s="57" t="str">
        <f ca="1">IFERROR(IF($C$12="C",RTD("ice.xl",,"*H",FL67,$C$5,"D",$K67,,,1),RTD("ice.xl",,"*H",FL67,$C$5,"D",$K67,,,1)*(9/5)+$C$14),"-")</f>
        <v>-</v>
      </c>
      <c r="FN67" s="101" t="b">
        <f t="shared" ca="1" si="392"/>
        <v>0</v>
      </c>
      <c r="FO67" s="101" t="str">
        <f t="shared" ca="1" si="393"/>
        <v>KORD MRFALSE!_18Z-GEFS</v>
      </c>
      <c r="FP67" s="57" t="str">
        <f ca="1">IFERROR(IF($C$12="C",RTD("ice.xl",,"*H",FO67,$C$5,"D",$K67,,,1),RTD("ice.xl",,"*H",FO67,$C$5,"D",$K67,,,1)*(9/5)+$C$14),"-")</f>
        <v>-</v>
      </c>
      <c r="FQ67" s="101" t="b">
        <f t="shared" ca="1" si="394"/>
        <v>0</v>
      </c>
      <c r="FR67" s="101" t="str">
        <f t="shared" ca="1" si="395"/>
        <v>KORD MRFALSE!_18Z-GEFS</v>
      </c>
      <c r="FS67" s="57" t="str">
        <f ca="1">IFERROR(IF($C$12="C",RTD("ice.xl",,"*H",FR67,$C$5,"D",$K67,,,1),RTD("ice.xl",,"*H",FR67,$C$5,"D",$K67,,,1)*(9/5)+$C$14),"-")</f>
        <v>-</v>
      </c>
      <c r="FT67" s="101" t="b">
        <f t="shared" ca="1" si="396"/>
        <v>0</v>
      </c>
      <c r="FU67" s="101" t="str">
        <f t="shared" ca="1" si="397"/>
        <v>KORD MRFALSE!_18Z-GEFS</v>
      </c>
      <c r="FV67" s="57" t="str">
        <f ca="1">IFERROR(IF($C$12="C",RTD("ice.xl",,"*H",FU67,$C$5,"D",$K67,,,1),RTD("ice.xl",,"*H",FU67,$C$5,"D",$K67,,,1)*(9/5)+$C$14),"-")</f>
        <v>-</v>
      </c>
      <c r="FW67" s="101" t="b">
        <f t="shared" ca="1" si="398"/>
        <v>0</v>
      </c>
      <c r="FX67" s="101" t="str">
        <f t="shared" ca="1" si="399"/>
        <v>KORD MRFALSE!_18Z-GEFS</v>
      </c>
      <c r="FY67" s="57" t="str">
        <f ca="1">IFERROR(IF($C$12="C",RTD("ice.xl",,"*H",FX67,$C$5,"D",$K67,,,1),RTD("ice.xl",,"*H",FX67,$C$5,"D",$K67,,,1)*(9/5)+$C$14),"-")</f>
        <v>-</v>
      </c>
      <c r="FZ67" s="101" t="b">
        <f t="shared" ca="1" si="400"/>
        <v>0</v>
      </c>
      <c r="GA67" s="101" t="str">
        <f t="shared" ca="1" si="401"/>
        <v>KORD MRFALSE!_18Z-GEFS</v>
      </c>
      <c r="GB67" s="57" t="str">
        <f ca="1">IFERROR(IF($C$12="C",RTD("ice.xl",,"*H",GA67,$C$5,"D",$K67,,,1),RTD("ice.xl",,"*H",GA67,$C$5,"D",$K67,,,1)*(9/5)+$C$14),"-")</f>
        <v>-</v>
      </c>
      <c r="GC67" s="101" t="b">
        <f t="shared" ca="1" si="402"/>
        <v>0</v>
      </c>
      <c r="GD67" s="101" t="str">
        <f t="shared" ca="1" si="403"/>
        <v>KORD MRFALSE!_18Z-GEFS</v>
      </c>
      <c r="GE67" s="57" t="str">
        <f ca="1">IFERROR(IF($C$12="C",RTD("ice.xl",,"*H",GD67,$C$5,"D",$K67,,,1),RTD("ice.xl",,"*H",GD67,$C$5,"D",$K67,,,1)*(9/5)+$C$14),"-")</f>
        <v>-</v>
      </c>
      <c r="GF67" s="101">
        <f t="shared" si="404"/>
        <v>0</v>
      </c>
      <c r="GG67" s="101" t="str">
        <f t="shared" si="405"/>
        <v>KORD MR0!_18Z-GEFS</v>
      </c>
      <c r="GH67" s="58">
        <f ca="1">IFERROR(IF($C$12="C",RTD("ice.xl",,"*H",GG67,$C$5,"D",$K67,,,1),RTD("ice.xl",,"*H",GG67,$C$5,"D",$K67,,,1)*(9/5)+$C$14),"-")</f>
        <v>75.830000000000013</v>
      </c>
      <c r="GI67" s="101">
        <f t="shared" ref="GI67:GI105" si="447">GI66+1</f>
        <v>1</v>
      </c>
      <c r="GJ67" s="101" t="str">
        <f t="shared" si="407"/>
        <v>KORD MR1!_18Z-GEFS</v>
      </c>
      <c r="GK67" s="58">
        <f ca="1">IFERROR(IF($C$12="C",RTD("ice.xl",,"*H",GJ67,$C$5,"D",$K67,,,1),RTD("ice.xl",,"*H",GJ67,$C$5,"D",$K67,,,1)*(9/5)+$C$14),"-")</f>
        <v>74.192000000000007</v>
      </c>
      <c r="GL67" s="101">
        <f t="shared" si="442"/>
        <v>2</v>
      </c>
      <c r="GM67" s="101" t="str">
        <f t="shared" si="409"/>
        <v>KORD MR2!_18Z-GEFS</v>
      </c>
      <c r="GN67" s="58">
        <f ca="1">IFERROR(IF($C$12="C",RTD("ice.xl",,"*H",GM67,$C$5,"D",$K67,,,1),RTD("ice.xl",,"*H",GM67,$C$5,"D",$K67,,,1)*(9/5)+$C$14),"-")</f>
        <v>72.931999999999988</v>
      </c>
      <c r="GO67" s="101">
        <f t="shared" si="437"/>
        <v>3</v>
      </c>
      <c r="GP67" s="101" t="str">
        <f t="shared" si="411"/>
        <v>KORD MR3!_18Z-GEFS</v>
      </c>
      <c r="GQ67" s="58">
        <f ca="1">IFERROR(IF($C$12="C",RTD("ice.xl",,"*H",GP67,$C$5,"D",$K67,,,1),RTD("ice.xl",,"*H",GP67,$C$5,"D",$K67,,,1)*(9/5)+$C$14),"-")</f>
        <v>76.171999999999997</v>
      </c>
      <c r="GR67" s="101">
        <f t="shared" si="432"/>
        <v>4</v>
      </c>
      <c r="GS67" s="101" t="str">
        <f t="shared" si="412"/>
        <v>KORD MR4!_18Z-GEFS</v>
      </c>
      <c r="GT67" s="58">
        <f ca="1">IFERROR(IF($C$12="C",RTD("ice.xl",,"*H",GS67,$C$5,"D",$K67,,,1),RTD("ice.xl",,"*H",GS67,$C$5,"D",$K67,,,1)*(9/5)+$C$14),"-")</f>
        <v>77.162000000000006</v>
      </c>
      <c r="GU67" s="101">
        <f t="shared" si="427"/>
        <v>5</v>
      </c>
      <c r="GV67" s="101" t="str">
        <f t="shared" si="413"/>
        <v>KORD MR5!_18Z-GEFS</v>
      </c>
      <c r="GW67" s="58">
        <f ca="1">IFERROR(IF($C$12="C",RTD("ice.xl",,"*H",GV67,$C$5,"D",$K67,,,1),RTD("ice.xl",,"*H",GV67,$C$5,"D",$K67,,,1)*(9/5)+$C$14),"-")</f>
        <v>78.656000000000006</v>
      </c>
      <c r="GX67" s="101">
        <f t="shared" si="423"/>
        <v>6</v>
      </c>
      <c r="GY67" s="101" t="str">
        <f t="shared" si="414"/>
        <v>KORD MR6!_18Z-GEFS</v>
      </c>
      <c r="GZ67" s="58">
        <f ca="1">IFERROR(IF($C$12="C",RTD("ice.xl",,"*H",GY67,$C$5,"D",$K67,,,1),RTD("ice.xl",,"*H",GY67,$C$5,"D",$K67,,,1)*(9/5)+$C$14),"-")</f>
        <v>77.72</v>
      </c>
      <c r="HA67" s="101">
        <f t="shared" si="419"/>
        <v>7</v>
      </c>
      <c r="HB67" s="101" t="str">
        <f t="shared" si="415"/>
        <v>KORD MR7!_18Z-GEFS</v>
      </c>
      <c r="HC67" s="105">
        <f ca="1">IFERROR(IF($C$12="C",RTD("ice.xl",,"*H",HB67,$C$5,"D",$K67,,,1),RTD("ice.xl",,"*H",HB67,$C$5,"D",$K67,,,1)*(9/5)+$C$14),"-")</f>
        <v>76.099999999999994</v>
      </c>
    </row>
    <row r="68" spans="5:211" x14ac:dyDescent="0.35">
      <c r="E68"/>
      <c r="F68"/>
      <c r="G68"/>
      <c r="K68" s="163">
        <f t="shared" ca="1" si="304"/>
        <v>44799</v>
      </c>
      <c r="L68" s="167" t="str">
        <f t="shared" ca="1" si="304"/>
        <v/>
      </c>
      <c r="N68" s="53" t="b">
        <f t="shared" ca="1" si="305"/>
        <v>0</v>
      </c>
      <c r="O68" s="53" t="str">
        <f t="shared" ca="1" si="306"/>
        <v>KORD MRFALSE!_00Z-GEFS</v>
      </c>
      <c r="P68" s="103" t="str">
        <f ca="1">IFERROR(IF($C$12="C",RTD("ice.xl",,"*H",O68,$C$5,"D",$K68,,,1),RTD("ice.xl",,"*H",O68,$C$5,"D",$K68,,,1)*(9/5)+$C$14),"-")</f>
        <v>-</v>
      </c>
      <c r="Q68" s="101" t="b">
        <f t="shared" ca="1" si="307"/>
        <v>0</v>
      </c>
      <c r="R68" s="101" t="str">
        <f t="shared" ca="1" si="308"/>
        <v>KORD MRFALSE!_00Z-GEFS</v>
      </c>
      <c r="S68" s="57" t="str">
        <f ca="1">IFERROR(IF($C$12="C",RTD("ice.xl",,"*H",R68,$C$5,"D",$K68,,,1),RTD("ice.xl",,"*H",R68,$C$5,"D",$K68,,,1)*(9/5)+$C$14),"-")</f>
        <v>-</v>
      </c>
      <c r="T68" s="101" t="b">
        <f t="shared" ca="1" si="309"/>
        <v>0</v>
      </c>
      <c r="U68" s="101" t="str">
        <f t="shared" ca="1" si="310"/>
        <v>KORD MRFALSE!_00Z-GEFS</v>
      </c>
      <c r="V68" s="57" t="str">
        <f ca="1">IFERROR(IF($C$12="C",RTD("ice.xl",,"*H",U68,$C$5,"D",$K68,,,1),RTD("ice.xl",,"*H",U68,$C$5,"D",$K68,,,1)*(9/5)+$C$14),"-")</f>
        <v>-</v>
      </c>
      <c r="W68" s="101" t="b">
        <f t="shared" ca="1" si="311"/>
        <v>0</v>
      </c>
      <c r="X68" s="101" t="str">
        <f t="shared" ca="1" si="312"/>
        <v>KORD MRFALSE!_00Z-GEFS</v>
      </c>
      <c r="Y68" s="57" t="str">
        <f ca="1">IFERROR(IF($C$12="C",RTD("ice.xl",,"*H",X68,$C$5,"D",$K68,,,1),RTD("ice.xl",,"*H",X68,$C$5,"D",$K68,,,1)*(9/5)+$C$14),"-")</f>
        <v>-</v>
      </c>
      <c r="Z68" s="101" t="b">
        <f t="shared" ca="1" si="313"/>
        <v>0</v>
      </c>
      <c r="AA68" s="101" t="str">
        <f t="shared" ca="1" si="314"/>
        <v>KORD MRFALSE!_00Z-GEFS</v>
      </c>
      <c r="AB68" s="57" t="str">
        <f ca="1">IFERROR(IF($C$12="C",RTD("ice.xl",,"*H",AA68,$C$5,"D",$K68,,,1),RTD("ice.xl",,"*H",AA68,$C$5,"D",$K68,,,1)*(9/5)+$C$14),"-")</f>
        <v>-</v>
      </c>
      <c r="AC68" s="101" t="b">
        <f t="shared" ca="1" si="315"/>
        <v>0</v>
      </c>
      <c r="AD68" s="101" t="str">
        <f t="shared" ca="1" si="316"/>
        <v>KORD MRFALSE!_00Z-GEFS</v>
      </c>
      <c r="AE68" s="57" t="str">
        <f ca="1">IFERROR(IF($C$12="C",RTD("ice.xl",,"*H",AD68,$C$5,"D",$K68,,,1),RTD("ice.xl",,"*H",AD68,$C$5,"D",$K68,,,1)*(9/5)+$C$14),"-")</f>
        <v>-</v>
      </c>
      <c r="AF68" s="101" t="b">
        <f t="shared" ca="1" si="317"/>
        <v>0</v>
      </c>
      <c r="AG68" s="101" t="str">
        <f t="shared" ca="1" si="318"/>
        <v>KORD MRFALSE!_00Z-GEFS</v>
      </c>
      <c r="AH68" s="57" t="str">
        <f ca="1">IFERROR(IF($C$12="C",RTD("ice.xl",,"*H",AG68,$C$5,"D",$K68,,,1),RTD("ice.xl",,"*H",AG68,$C$5,"D",$K68,,,1)*(9/5)+$C$14),"-")</f>
        <v>-</v>
      </c>
      <c r="AI68" s="101">
        <f t="shared" ref="AI68" si="448">N75</f>
        <v>0</v>
      </c>
      <c r="AJ68" s="101" t="str">
        <f t="shared" si="320"/>
        <v>KORD MR0!_00Z-GEFS</v>
      </c>
      <c r="AK68" s="58">
        <f ca="1">IFERROR(IF($C$12="C",RTD("ice.xl",,"*H",AJ68,$C$5,"D",$K68,,,1),RTD("ice.xl",,"*H",AJ68,$C$5,"D",$K68,,,1)*(9/5)+$C$14),"-")</f>
        <v>75.128</v>
      </c>
      <c r="AL68" s="101">
        <f t="shared" ref="AL68:AL105" si="449">AL67+1</f>
        <v>1</v>
      </c>
      <c r="AM68" s="101" t="str">
        <f t="shared" si="322"/>
        <v>KORD MR1!_00Z-GEFS</v>
      </c>
      <c r="AN68" s="58">
        <f ca="1">IFERROR(IF($C$12="C",RTD("ice.xl",,"*H",AM68,$C$5,"D",$K68,,,1),RTD("ice.xl",,"*H",AM68,$C$5,"D",$K68,,,1)*(9/5)+$C$14),"-")</f>
        <v>72.75200000000001</v>
      </c>
      <c r="AO68" s="101">
        <f t="shared" si="444"/>
        <v>2</v>
      </c>
      <c r="AP68" s="101" t="str">
        <f t="shared" si="324"/>
        <v>KORD MR2!_00Z-GEFS</v>
      </c>
      <c r="AQ68" s="58">
        <f ca="1">IFERROR(IF($C$12="C",RTD("ice.xl",,"*H",AP68,$C$5,"D",$K68,,,1),RTD("ice.xl",,"*H",AP68,$C$5,"D",$K68,,,1)*(9/5)+$C$14),"-")</f>
        <v>76.028000000000006</v>
      </c>
      <c r="AR68" s="101">
        <f t="shared" si="439"/>
        <v>3</v>
      </c>
      <c r="AS68" s="101" t="str">
        <f t="shared" si="326"/>
        <v>KORD MR3!_00Z-GEFS</v>
      </c>
      <c r="AT68" s="58">
        <f ca="1">IFERROR(IF($C$12="C",RTD("ice.xl",,"*H",AS68,$C$5,"D",$K68,,,1),RTD("ice.xl",,"*H",AS68,$C$5,"D",$K68,,,1)*(9/5)+$C$14),"-")</f>
        <v>73.957999999999998</v>
      </c>
      <c r="AU68" s="101">
        <f t="shared" si="434"/>
        <v>4</v>
      </c>
      <c r="AV68" s="101" t="str">
        <f t="shared" si="327"/>
        <v>KORD MR4!_00Z-GEFS</v>
      </c>
      <c r="AW68" s="58">
        <f ca="1">IFERROR(IF($C$12="C",RTD("ice.xl",,"*H",AV68,$C$5,"D",$K68,,,1),RTD("ice.xl",,"*H",AV68,$C$5,"D",$K68,,,1)*(9/5)+$C$14),"-")</f>
        <v>76.099999999999994</v>
      </c>
      <c r="AX68" s="101">
        <f t="shared" si="429"/>
        <v>5</v>
      </c>
      <c r="AY68" s="101" t="str">
        <f t="shared" si="328"/>
        <v>KORD MR5!_00Z-GEFS</v>
      </c>
      <c r="AZ68" s="58">
        <f ca="1">IFERROR(IF($C$12="C",RTD("ice.xl",,"*H",AY68,$C$5,"D",$K68,,,1),RTD("ice.xl",,"*H",AY68,$C$5,"D",$K68,,,1)*(9/5)+$C$14),"-")</f>
        <v>76.207999999999998</v>
      </c>
      <c r="BA68" s="101">
        <f t="shared" si="424"/>
        <v>6</v>
      </c>
      <c r="BB68" s="101" t="str">
        <f t="shared" si="329"/>
        <v>KORD MR6!_00Z-GEFS</v>
      </c>
      <c r="BC68" s="58">
        <f ca="1">IFERROR(IF($C$12="C",RTD("ice.xl",,"*H",BB68,$C$5,"D",$K68,,,1),RTD("ice.xl",,"*H",BB68,$C$5,"D",$K68,,,1)*(9/5)+$C$14),"-")</f>
        <v>77.521999999999991</v>
      </c>
      <c r="BD68" s="101">
        <f t="shared" si="420"/>
        <v>7</v>
      </c>
      <c r="BE68" s="101" t="str">
        <f t="shared" si="330"/>
        <v>KORD MR7!_00Z-GEFS</v>
      </c>
      <c r="BF68" s="58">
        <f ca="1">IFERROR(IF($C$12="C",RTD("ice.xl",,"*H",BE68,$C$5,"D",$K68,,,1),RTD("ice.xl",,"*H",BE68,$C$5,"D",$K68,,,1)*(9/5)+$C$14),"-")</f>
        <v>78.584000000000003</v>
      </c>
      <c r="BG68" s="101">
        <f t="shared" si="416"/>
        <v>8</v>
      </c>
      <c r="BH68" s="101" t="str">
        <f t="shared" si="331"/>
        <v>KORD MR8!_00Z-GEFS</v>
      </c>
      <c r="BI68" s="105">
        <f ca="1">IFERROR(IF($C$12="C",RTD("ice.xl",,"*H",BH68,$C$5,"D",$K68,,,1),RTD("ice.xl",,"*H",BH68,$C$5,"D",$K68,,,1)*(9/5)+$C$14),"-")</f>
        <v>77.45</v>
      </c>
      <c r="BL68" s="53" t="b">
        <f t="shared" ca="1" si="332"/>
        <v>0</v>
      </c>
      <c r="BM68" s="53" t="str">
        <f t="shared" ca="1" si="333"/>
        <v>KORD MRFALSE!_06Z-GEFS</v>
      </c>
      <c r="BN68" s="103" t="str">
        <f ca="1">IFERROR(IF($C$12="C",RTD("ice.xl",,"*H",BM68,$C$5,"D",$K68,,,1),RTD("ice.xl",,"*H",BM68,$C$5,"D",$K68,,,1)*(9/5)+$C$14),"-")</f>
        <v>-</v>
      </c>
      <c r="BO68" s="101" t="b">
        <f t="shared" ca="1" si="334"/>
        <v>0</v>
      </c>
      <c r="BP68" s="101" t="str">
        <f t="shared" ca="1" si="335"/>
        <v>KORD MRFALSE!_06Z-GEFS</v>
      </c>
      <c r="BQ68" s="57" t="str">
        <f ca="1">IFERROR(IF($C$12="C",RTD("ice.xl",,"*H",BP68,$C$5,"D",$K68,,,1),RTD("ice.xl",,"*H",BP68,$C$5,"D",$K68,,,1)*(9/5)+$C$14),"-")</f>
        <v>-</v>
      </c>
      <c r="BR68" s="101" t="b">
        <f t="shared" ca="1" si="336"/>
        <v>0</v>
      </c>
      <c r="BS68" s="101" t="str">
        <f t="shared" ca="1" si="337"/>
        <v>KORD MRFALSE!_06Z-GEFS</v>
      </c>
      <c r="BT68" s="57" t="str">
        <f ca="1">IFERROR(IF($C$12="C",RTD("ice.xl",,"*H",BS68,$C$5,"D",$K68,,,1),RTD("ice.xl",,"*H",BS68,$C$5,"D",$K68,,,1)*(9/5)+$C$14),"-")</f>
        <v>-</v>
      </c>
      <c r="BU68" s="101" t="b">
        <f t="shared" ca="1" si="338"/>
        <v>0</v>
      </c>
      <c r="BV68" s="101" t="str">
        <f t="shared" ca="1" si="339"/>
        <v>KORD MRFALSE!_06Z-GEFS</v>
      </c>
      <c r="BW68" s="57" t="str">
        <f ca="1">IFERROR(IF($C$12="C",RTD("ice.xl",,"*H",BV68,$C$5,"D",$K68,,,1),RTD("ice.xl",,"*H",BV68,$C$5,"D",$K68,,,1)*(9/5)+$C$14),"-")</f>
        <v>-</v>
      </c>
      <c r="BX68" s="101" t="b">
        <f t="shared" ca="1" si="340"/>
        <v>0</v>
      </c>
      <c r="BY68" s="101" t="str">
        <f t="shared" ca="1" si="341"/>
        <v>KORD MRFALSE!_06Z-GEFS</v>
      </c>
      <c r="BZ68" s="57" t="str">
        <f ca="1">IFERROR(IF($C$12="C",RTD("ice.xl",,"*H",BY68,$C$5,"D",$K68,,,1),RTD("ice.xl",,"*H",BY68,$C$5,"D",$K68,,,1)*(9/5)+$C$14),"-")</f>
        <v>-</v>
      </c>
      <c r="CA68" s="101" t="b">
        <f t="shared" ca="1" si="342"/>
        <v>0</v>
      </c>
      <c r="CB68" s="101" t="str">
        <f t="shared" ca="1" si="343"/>
        <v>KORD MRFALSE!_06Z-GEFS</v>
      </c>
      <c r="CC68" s="57" t="str">
        <f ca="1">IFERROR(IF($C$12="C",RTD("ice.xl",,"*H",CB68,$C$5,"D",$K68,,,1),RTD("ice.xl",,"*H",CB68,$C$5,"D",$K68,,,1)*(9/5)+$C$14),"-")</f>
        <v>-</v>
      </c>
      <c r="CD68" s="101" t="b">
        <f t="shared" ca="1" si="344"/>
        <v>0</v>
      </c>
      <c r="CE68" s="101" t="str">
        <f t="shared" ca="1" si="345"/>
        <v>KORD MRFALSE!_06Z-GEFS</v>
      </c>
      <c r="CF68" s="57" t="str">
        <f ca="1">IFERROR(IF($C$12="C",RTD("ice.xl",,"*H",CE68,$C$5,"D",$K68,,,1),RTD("ice.xl",,"*H",CE68,$C$5,"D",$K68,,,1)*(9/5)+$C$14),"-")</f>
        <v>-</v>
      </c>
      <c r="CG68" s="101">
        <f t="shared" si="346"/>
        <v>0</v>
      </c>
      <c r="CH68" s="101" t="str">
        <f t="shared" si="347"/>
        <v>KORD MR0!_06Z-GEFS</v>
      </c>
      <c r="CI68" s="58">
        <f ca="1">IFERROR(IF($C$12="C",RTD("ice.xl",,"*H",CH68,$C$5,"D",$K68,,,1),RTD("ice.xl",,"*H",CH68,$C$5,"D",$K68,,,1)*(9/5)+$C$14),"-")</f>
        <v>73.183999999999997</v>
      </c>
      <c r="CJ68" s="101">
        <f t="shared" ref="CJ68:CJ105" si="450">CJ67+1</f>
        <v>1</v>
      </c>
      <c r="CK68" s="101" t="str">
        <f t="shared" si="349"/>
        <v>KORD MR1!_06Z-GEFS</v>
      </c>
      <c r="CL68" s="58">
        <f ca="1">IFERROR(IF($C$12="C",RTD("ice.xl",,"*H",CK68,$C$5,"D",$K68,,,1),RTD("ice.xl",,"*H",CK68,$C$5,"D",$K68,,,1)*(9/5)+$C$14),"-")</f>
        <v>74.300000000000011</v>
      </c>
      <c r="CM68" s="101">
        <f t="shared" si="445"/>
        <v>2</v>
      </c>
      <c r="CN68" s="101" t="str">
        <f t="shared" si="351"/>
        <v>KORD MR2!_06Z-GEFS</v>
      </c>
      <c r="CO68" s="58">
        <f ca="1">IFERROR(IF($C$12="C",RTD("ice.xl",,"*H",CN68,$C$5,"D",$K68,,,1),RTD("ice.xl",,"*H",CN68,$C$5,"D",$K68,,,1)*(9/5)+$C$14),"-")</f>
        <v>75.343999999999994</v>
      </c>
      <c r="CP68" s="101">
        <f t="shared" si="440"/>
        <v>3</v>
      </c>
      <c r="CQ68" s="101" t="str">
        <f t="shared" si="353"/>
        <v>KORD MR3!_06Z-GEFS</v>
      </c>
      <c r="CR68" s="58">
        <f ca="1">IFERROR(IF($C$12="C",RTD("ice.xl",,"*H",CQ68,$C$5,"D",$K68,,,1),RTD("ice.xl",,"*H",CQ68,$C$5,"D",$K68,,,1)*(9/5)+$C$14),"-")</f>
        <v>73.975999999999999</v>
      </c>
      <c r="CS68" s="101">
        <f t="shared" si="435"/>
        <v>4</v>
      </c>
      <c r="CT68" s="101" t="str">
        <f t="shared" si="355"/>
        <v>KORD MR4!_06Z-GEFS</v>
      </c>
      <c r="CU68" s="58">
        <f ca="1">IFERROR(IF($C$12="C",RTD("ice.xl",,"*H",CT68,$C$5,"D",$K68,,,1),RTD("ice.xl",,"*H",CT68,$C$5,"D",$K68,,,1)*(9/5)+$C$14),"-")</f>
        <v>75.884</v>
      </c>
      <c r="CV68" s="101">
        <f t="shared" si="430"/>
        <v>5</v>
      </c>
      <c r="CW68" s="101" t="str">
        <f t="shared" si="356"/>
        <v>KORD MR5!_06Z-GEFS</v>
      </c>
      <c r="CX68" s="58">
        <f ca="1">IFERROR(IF($C$12="C",RTD("ice.xl",,"*H",CW68,$C$5,"D",$K68,,,1),RTD("ice.xl",,"*H",CW68,$C$5,"D",$K68,,,1)*(9/5)+$C$14),"-")</f>
        <v>77.575999999999993</v>
      </c>
      <c r="CY68" s="101">
        <f t="shared" si="425"/>
        <v>6</v>
      </c>
      <c r="CZ68" s="101" t="str">
        <f t="shared" si="357"/>
        <v>KORD MR6!_06Z-GEFS</v>
      </c>
      <c r="DA68" s="58">
        <f ca="1">IFERROR(IF($C$12="C",RTD("ice.xl",,"*H",CZ68,$C$5,"D",$K68,,,1),RTD("ice.xl",,"*H",CZ68,$C$5,"D",$K68,,,1)*(9/5)+$C$14),"-")</f>
        <v>77.792000000000002</v>
      </c>
      <c r="DB68" s="101">
        <f t="shared" si="421"/>
        <v>7</v>
      </c>
      <c r="DC68" s="101" t="str">
        <f t="shared" si="358"/>
        <v>KORD MR7!_06Z-GEFS</v>
      </c>
      <c r="DD68" s="58">
        <f ca="1">IFERROR(IF($C$12="C",RTD("ice.xl",,"*H",DC68,$C$5,"D",$K68,,,1),RTD("ice.xl",,"*H",DC68,$C$5,"D",$K68,,,1)*(9/5)+$C$14),"-")</f>
        <v>77.539999999999992</v>
      </c>
      <c r="DE68" s="101">
        <f t="shared" si="417"/>
        <v>8</v>
      </c>
      <c r="DF68" s="101" t="str">
        <f t="shared" si="359"/>
        <v>KORD MR8!_06Z-GEFS</v>
      </c>
      <c r="DG68" s="105">
        <f ca="1">IFERROR(IF($C$12="C",RTD("ice.xl",,"*H",DF68,$C$5,"D",$K68,,,1),RTD("ice.xl",,"*H",DF68,$C$5,"D",$K68,,,1)*(9/5)+$C$14),"-")</f>
        <v>78.692000000000007</v>
      </c>
      <c r="DJ68" s="53" t="b">
        <f t="shared" ca="1" si="360"/>
        <v>0</v>
      </c>
      <c r="DK68" s="53" t="str">
        <f t="shared" ca="1" si="361"/>
        <v>KORD MRFALSE!_12Z-GEFS</v>
      </c>
      <c r="DL68" s="103" t="str">
        <f ca="1">IFERROR(IF($C$12="C",RTD("ice.xl",,"*H",DK68,$C$5,"D",$K68,,,1),RTD("ice.xl",,"*H",DK68,$C$5,"D",$K68,,,1)*(9/5)+$C$14),"-")</f>
        <v>-</v>
      </c>
      <c r="DM68" s="101" t="b">
        <f t="shared" ca="1" si="362"/>
        <v>0</v>
      </c>
      <c r="DN68" s="101" t="str">
        <f t="shared" ca="1" si="363"/>
        <v>KORD MRFALSE!_12Z-GEFS</v>
      </c>
      <c r="DO68" s="57" t="str">
        <f ca="1">IFERROR(IF($C$12="C",RTD("ice.xl",,"*H",DN68,$C$5,"D",$K68,,,1),RTD("ice.xl",,"*H",DN68,$C$5,"D",$K68,,,1)*(9/5)+$C$14),"-")</f>
        <v>-</v>
      </c>
      <c r="DP68" s="101" t="b">
        <f t="shared" ca="1" si="364"/>
        <v>0</v>
      </c>
      <c r="DQ68" s="101" t="str">
        <f t="shared" ca="1" si="365"/>
        <v>KORD MRFALSE!_12Z-GEFS</v>
      </c>
      <c r="DR68" s="57" t="str">
        <f ca="1">IFERROR(IF($C$12="C",RTD("ice.xl",,"*H",DQ68,$C$5,"D",$K68,,,1),RTD("ice.xl",,"*H",DQ68,$C$5,"D",$K68,,,1)*(9/5)+$C$14),"-")</f>
        <v>-</v>
      </c>
      <c r="DS68" s="101" t="b">
        <f t="shared" ca="1" si="366"/>
        <v>0</v>
      </c>
      <c r="DT68" s="101" t="str">
        <f t="shared" ca="1" si="367"/>
        <v>KORD MRFALSE!_12Z-GEFS</v>
      </c>
      <c r="DU68" s="57" t="str">
        <f ca="1">IFERROR(IF($C$12="C",RTD("ice.xl",,"*H",DT68,$C$5,"D",$K68,,,1),RTD("ice.xl",,"*H",DT68,$C$5,"D",$K68,,,1)*(9/5)+$C$14),"-")</f>
        <v>-</v>
      </c>
      <c r="DV68" s="101" t="b">
        <f t="shared" ca="1" si="368"/>
        <v>0</v>
      </c>
      <c r="DW68" s="101" t="str">
        <f t="shared" ca="1" si="369"/>
        <v>KORD MRFALSE!_12Z-GEFS</v>
      </c>
      <c r="DX68" s="57" t="str">
        <f ca="1">IFERROR(IF($C$12="C",RTD("ice.xl",,"*H",DW68,$C$5,"D",$K68,,,1),RTD("ice.xl",,"*H",DW68,$C$5,"D",$K68,,,1)*(9/5)+$C$14),"-")</f>
        <v>-</v>
      </c>
      <c r="DY68" s="101" t="b">
        <f t="shared" ca="1" si="370"/>
        <v>0</v>
      </c>
      <c r="DZ68" s="101" t="str">
        <f t="shared" ca="1" si="371"/>
        <v>KORD MRFALSE!_12Z-GEFS</v>
      </c>
      <c r="EA68" s="57" t="str">
        <f ca="1">IFERROR(IF($C$12="C",RTD("ice.xl",,"*H",DZ68,$C$5,"D",$K68,,,1),RTD("ice.xl",,"*H",DZ68,$C$5,"D",$K68,,,1)*(9/5)+$C$14),"-")</f>
        <v>-</v>
      </c>
      <c r="EB68" s="101" t="b">
        <f t="shared" ca="1" si="372"/>
        <v>0</v>
      </c>
      <c r="EC68" s="101" t="str">
        <f t="shared" ca="1" si="373"/>
        <v>KORD MRFALSE!_12Z-GEFS</v>
      </c>
      <c r="ED68" s="57" t="str">
        <f ca="1">IFERROR(IF($C$12="C",RTD("ice.xl",,"*H",EC68,$C$5,"D",$K68,,,1),RTD("ice.xl",,"*H",EC68,$C$5,"D",$K68,,,1)*(9/5)+$C$14),"-")</f>
        <v>-</v>
      </c>
      <c r="EE68" s="101">
        <f t="shared" si="374"/>
        <v>0</v>
      </c>
      <c r="EF68" s="101" t="str">
        <f t="shared" si="375"/>
        <v>KORD MR0!_12Z-GEFS</v>
      </c>
      <c r="EG68" s="58">
        <f ca="1">IFERROR(IF($C$12="C",RTD("ice.xl",,"*H",EF68,$C$5,"D",$K68,,,1),RTD("ice.xl",,"*H",EF68,$C$5,"D",$K68,,,1)*(9/5)+$C$14),"-")</f>
        <v>74.048000000000002</v>
      </c>
      <c r="EH68" s="101">
        <f t="shared" ref="EH68:EH105" si="451">EH67+1</f>
        <v>1</v>
      </c>
      <c r="EI68" s="101" t="str">
        <f t="shared" si="377"/>
        <v>KORD MR1!_12Z-GEFS</v>
      </c>
      <c r="EJ68" s="58">
        <f ca="1">IFERROR(IF($C$12="C",RTD("ice.xl",,"*H",EI68,$C$5,"D",$K68,,,1),RTD("ice.xl",,"*H",EI68,$C$5,"D",$K68,,,1)*(9/5)+$C$14),"-")</f>
        <v>74.984000000000009</v>
      </c>
      <c r="EK68" s="101">
        <f t="shared" si="446"/>
        <v>2</v>
      </c>
      <c r="EL68" s="101" t="str">
        <f t="shared" si="379"/>
        <v>KORD MR2!_12Z-GEFS</v>
      </c>
      <c r="EM68" s="58">
        <f ca="1">IFERROR(IF($C$12="C",RTD("ice.xl",,"*H",EL68,$C$5,"D",$K68,,,1),RTD("ice.xl",,"*H",EL68,$C$5,"D",$K68,,,1)*(9/5)+$C$14),"-")</f>
        <v>72.95</v>
      </c>
      <c r="EN68" s="101">
        <f t="shared" si="441"/>
        <v>3</v>
      </c>
      <c r="EO68" s="101" t="str">
        <f t="shared" si="381"/>
        <v>KORD MR3!_12Z-GEFS</v>
      </c>
      <c r="EP68" s="58">
        <f ca="1">IFERROR(IF($C$12="C",RTD("ice.xl",,"*H",EO68,$C$5,"D",$K68,,,1),RTD("ice.xl",,"*H",EO68,$C$5,"D",$K68,,,1)*(9/5)+$C$14),"-")</f>
        <v>73.382000000000005</v>
      </c>
      <c r="EQ68" s="101">
        <f t="shared" si="436"/>
        <v>4</v>
      </c>
      <c r="ER68" s="101" t="str">
        <f t="shared" si="383"/>
        <v>KORD MR4!_12Z-GEFS</v>
      </c>
      <c r="ES68" s="58">
        <f ca="1">IFERROR(IF($C$12="C",RTD("ice.xl",,"*H",ER68,$C$5,"D",$K68,,,1),RTD("ice.xl",,"*H",ER68,$C$5,"D",$K68,,,1)*(9/5)+$C$14),"-")</f>
        <v>76.063999999999993</v>
      </c>
      <c r="ET68" s="101">
        <f t="shared" si="431"/>
        <v>5</v>
      </c>
      <c r="EU68" s="101" t="str">
        <f t="shared" si="384"/>
        <v>KORD MR5!_12Z-GEFS</v>
      </c>
      <c r="EV68" s="58">
        <f ca="1">IFERROR(IF($C$12="C",RTD("ice.xl",,"*H",EU68,$C$5,"D",$K68,,,1),RTD("ice.xl",,"*H",EU68,$C$5,"D",$K68,,,1)*(9/5)+$C$14),"-")</f>
        <v>77.108000000000004</v>
      </c>
      <c r="EW68" s="101">
        <f t="shared" si="426"/>
        <v>6</v>
      </c>
      <c r="EX68" s="101" t="str">
        <f t="shared" si="385"/>
        <v>KORD MR6!_12Z-GEFS</v>
      </c>
      <c r="EY68" s="58">
        <f ca="1">IFERROR(IF($C$12="C",RTD("ice.xl",,"*H",EX68,$C$5,"D",$K68,,,1),RTD("ice.xl",,"*H",EX68,$C$5,"D",$K68,,,1)*(9/5)+$C$14),"-")</f>
        <v>77.162000000000006</v>
      </c>
      <c r="EZ68" s="101">
        <f t="shared" si="422"/>
        <v>7</v>
      </c>
      <c r="FA68" s="101" t="str">
        <f t="shared" si="386"/>
        <v>KORD MR7!_12Z-GEFS</v>
      </c>
      <c r="FB68" s="58">
        <f ca="1">IFERROR(IF($C$12="C",RTD("ice.xl",,"*H",FA68,$C$5,"D",$K68,,,1),RTD("ice.xl",,"*H",FA68,$C$5,"D",$K68,,,1)*(9/5)+$C$14),"-")</f>
        <v>76.693999999999988</v>
      </c>
      <c r="FC68" s="101">
        <f t="shared" si="418"/>
        <v>8</v>
      </c>
      <c r="FD68" s="101" t="str">
        <f t="shared" si="387"/>
        <v>KORD MR8!_12Z-GEFS</v>
      </c>
      <c r="FE68" s="105">
        <f ca="1">IFERROR(IF($C$12="C",RTD("ice.xl",,"*H",FD68,$C$5,"D",$K68,,,1),RTD("ice.xl",,"*H",FD68,$C$5,"D",$K68,,,1)*(9/5)+$C$14),"-")</f>
        <v>79.394000000000005</v>
      </c>
      <c r="FH68" s="53" t="b">
        <f t="shared" ca="1" si="388"/>
        <v>0</v>
      </c>
      <c r="FI68" s="53" t="str">
        <f t="shared" ca="1" si="389"/>
        <v>KORD MRFALSE!_18Z-GEFS</v>
      </c>
      <c r="FJ68" s="103" t="str">
        <f ca="1">IFERROR(IF($C$12="C",RTD("ice.xl",,"*H",FI68,$C$5,"D",$K68,,,1),RTD("ice.xl",,"*H",FI68,$C$5,"D",$K68,,,1)*(9/5)+$C$14),"-")</f>
        <v>-</v>
      </c>
      <c r="FK68" s="101" t="b">
        <f t="shared" ca="1" si="390"/>
        <v>0</v>
      </c>
      <c r="FL68" s="101" t="str">
        <f t="shared" ca="1" si="391"/>
        <v>KORD MRFALSE!_18Z-GEFS</v>
      </c>
      <c r="FM68" s="57" t="str">
        <f ca="1">IFERROR(IF($C$12="C",RTD("ice.xl",,"*H",FL68,$C$5,"D",$K68,,,1),RTD("ice.xl",,"*H",FL68,$C$5,"D",$K68,,,1)*(9/5)+$C$14),"-")</f>
        <v>-</v>
      </c>
      <c r="FN68" s="101" t="b">
        <f t="shared" ca="1" si="392"/>
        <v>0</v>
      </c>
      <c r="FO68" s="101" t="str">
        <f t="shared" ca="1" si="393"/>
        <v>KORD MRFALSE!_18Z-GEFS</v>
      </c>
      <c r="FP68" s="57" t="str">
        <f ca="1">IFERROR(IF($C$12="C",RTD("ice.xl",,"*H",FO68,$C$5,"D",$K68,,,1),RTD("ice.xl",,"*H",FO68,$C$5,"D",$K68,,,1)*(9/5)+$C$14),"-")</f>
        <v>-</v>
      </c>
      <c r="FQ68" s="101" t="b">
        <f t="shared" ca="1" si="394"/>
        <v>0</v>
      </c>
      <c r="FR68" s="101" t="str">
        <f t="shared" ca="1" si="395"/>
        <v>KORD MRFALSE!_18Z-GEFS</v>
      </c>
      <c r="FS68" s="57" t="str">
        <f ca="1">IFERROR(IF($C$12="C",RTD("ice.xl",,"*H",FR68,$C$5,"D",$K68,,,1),RTD("ice.xl",,"*H",FR68,$C$5,"D",$K68,,,1)*(9/5)+$C$14),"-")</f>
        <v>-</v>
      </c>
      <c r="FT68" s="101" t="b">
        <f t="shared" ca="1" si="396"/>
        <v>0</v>
      </c>
      <c r="FU68" s="101" t="str">
        <f t="shared" ca="1" si="397"/>
        <v>KORD MRFALSE!_18Z-GEFS</v>
      </c>
      <c r="FV68" s="57" t="str">
        <f ca="1">IFERROR(IF($C$12="C",RTD("ice.xl",,"*H",FU68,$C$5,"D",$K68,,,1),RTD("ice.xl",,"*H",FU68,$C$5,"D",$K68,,,1)*(9/5)+$C$14),"-")</f>
        <v>-</v>
      </c>
      <c r="FW68" s="101" t="b">
        <f t="shared" ca="1" si="398"/>
        <v>0</v>
      </c>
      <c r="FX68" s="101" t="str">
        <f t="shared" ca="1" si="399"/>
        <v>KORD MRFALSE!_18Z-GEFS</v>
      </c>
      <c r="FY68" s="57" t="str">
        <f ca="1">IFERROR(IF($C$12="C",RTD("ice.xl",,"*H",FX68,$C$5,"D",$K68,,,1),RTD("ice.xl",,"*H",FX68,$C$5,"D",$K68,,,1)*(9/5)+$C$14),"-")</f>
        <v>-</v>
      </c>
      <c r="FZ68" s="101" t="b">
        <f t="shared" ca="1" si="400"/>
        <v>0</v>
      </c>
      <c r="GA68" s="101" t="str">
        <f t="shared" ca="1" si="401"/>
        <v>KORD MRFALSE!_18Z-GEFS</v>
      </c>
      <c r="GB68" s="57" t="str">
        <f ca="1">IFERROR(IF($C$12="C",RTD("ice.xl",,"*H",GA68,$C$5,"D",$K68,,,1),RTD("ice.xl",,"*H",GA68,$C$5,"D",$K68,,,1)*(9/5)+$C$14),"-")</f>
        <v>-</v>
      </c>
      <c r="GC68" s="101">
        <f t="shared" si="402"/>
        <v>0</v>
      </c>
      <c r="GD68" s="101" t="str">
        <f t="shared" si="403"/>
        <v>KORD MR0!_18Z-GEFS</v>
      </c>
      <c r="GE68" s="58">
        <f ca="1">IFERROR(IF($C$12="C",RTD("ice.xl",,"*H",GD68,$C$5,"D",$K68,,,1),RTD("ice.xl",,"*H",GD68,$C$5,"D",$K68,,,1)*(9/5)+$C$14),"-")</f>
        <v>75.524000000000001</v>
      </c>
      <c r="GF68" s="101">
        <f t="shared" ref="GF68:GF105" si="452">GF67+1</f>
        <v>1</v>
      </c>
      <c r="GG68" s="101" t="str">
        <f t="shared" si="405"/>
        <v>KORD MR1!_18Z-GEFS</v>
      </c>
      <c r="GH68" s="58">
        <f ca="1">IFERROR(IF($C$12="C",RTD("ice.xl",,"*H",GG68,$C$5,"D",$K68,,,1),RTD("ice.xl",,"*H",GG68,$C$5,"D",$K68,,,1)*(9/5)+$C$14),"-")</f>
        <v>73.093999999999994</v>
      </c>
      <c r="GI68" s="101">
        <f t="shared" si="447"/>
        <v>2</v>
      </c>
      <c r="GJ68" s="101" t="str">
        <f t="shared" si="407"/>
        <v>KORD MR2!_18Z-GEFS</v>
      </c>
      <c r="GK68" s="58">
        <f ca="1">IFERROR(IF($C$12="C",RTD("ice.xl",,"*H",GJ68,$C$5,"D",$K68,,,1),RTD("ice.xl",,"*H",GJ68,$C$5,"D",$K68,,,1)*(9/5)+$C$14),"-")</f>
        <v>72.806000000000012</v>
      </c>
      <c r="GL68" s="101">
        <f t="shared" si="442"/>
        <v>3</v>
      </c>
      <c r="GM68" s="101" t="str">
        <f t="shared" si="409"/>
        <v>KORD MR3!_18Z-GEFS</v>
      </c>
      <c r="GN68" s="58">
        <f ca="1">IFERROR(IF($C$12="C",RTD("ice.xl",,"*H",GM68,$C$5,"D",$K68,,,1),RTD("ice.xl",,"*H",GM68,$C$5,"D",$K68,,,1)*(9/5)+$C$14),"-")</f>
        <v>73.849999999999994</v>
      </c>
      <c r="GO68" s="101">
        <f t="shared" si="437"/>
        <v>4</v>
      </c>
      <c r="GP68" s="101" t="str">
        <f t="shared" si="411"/>
        <v>KORD MR4!_18Z-GEFS</v>
      </c>
      <c r="GQ68" s="58">
        <f ca="1">IFERROR(IF($C$12="C",RTD("ice.xl",,"*H",GP68,$C$5,"D",$K68,,,1),RTD("ice.xl",,"*H",GP68,$C$5,"D",$K68,,,1)*(9/5)+$C$14),"-")</f>
        <v>78.152000000000001</v>
      </c>
      <c r="GR68" s="101">
        <f t="shared" si="432"/>
        <v>5</v>
      </c>
      <c r="GS68" s="101" t="str">
        <f t="shared" si="412"/>
        <v>KORD MR5!_18Z-GEFS</v>
      </c>
      <c r="GT68" s="58">
        <f ca="1">IFERROR(IF($C$12="C",RTD("ice.xl",,"*H",GS68,$C$5,"D",$K68,,,1),RTD("ice.xl",,"*H",GS68,$C$5,"D",$K68,,,1)*(9/5)+$C$14),"-")</f>
        <v>78.134</v>
      </c>
      <c r="GU68" s="101">
        <f t="shared" si="427"/>
        <v>6</v>
      </c>
      <c r="GV68" s="101" t="str">
        <f t="shared" si="413"/>
        <v>KORD MR6!_18Z-GEFS</v>
      </c>
      <c r="GW68" s="58">
        <f ca="1">IFERROR(IF($C$12="C",RTD("ice.xl",,"*H",GV68,$C$5,"D",$K68,,,1),RTD("ice.xl",,"*H",GV68,$C$5,"D",$K68,,,1)*(9/5)+$C$14),"-")</f>
        <v>76.963999999999999</v>
      </c>
      <c r="GX68" s="101">
        <f t="shared" si="423"/>
        <v>7</v>
      </c>
      <c r="GY68" s="101" t="str">
        <f t="shared" si="414"/>
        <v>KORD MR7!_18Z-GEFS</v>
      </c>
      <c r="GZ68" s="58">
        <f ca="1">IFERROR(IF($C$12="C",RTD("ice.xl",,"*H",GY68,$C$5,"D",$K68,,,1),RTD("ice.xl",,"*H",GY68,$C$5,"D",$K68,,,1)*(9/5)+$C$14),"-")</f>
        <v>75.938000000000002</v>
      </c>
      <c r="HA68" s="101">
        <f t="shared" si="419"/>
        <v>8</v>
      </c>
      <c r="HB68" s="101" t="str">
        <f t="shared" si="415"/>
        <v>KORD MR8!_18Z-GEFS</v>
      </c>
      <c r="HC68" s="105">
        <f ca="1">IFERROR(IF($C$12="C",RTD("ice.xl",,"*H",HB68,$C$5,"D",$K68,,,1),RTD("ice.xl",,"*H",HB68,$C$5,"D",$K68,,,1)*(9/5)+$C$14),"-")</f>
        <v>75.578000000000003</v>
      </c>
    </row>
    <row r="69" spans="5:211" x14ac:dyDescent="0.35">
      <c r="E69"/>
      <c r="F69"/>
      <c r="G69"/>
      <c r="K69" s="163">
        <f t="shared" ca="1" si="304"/>
        <v>44798</v>
      </c>
      <c r="L69" s="167" t="str">
        <f t="shared" ca="1" si="304"/>
        <v/>
      </c>
      <c r="N69" s="53" t="b">
        <f t="shared" ca="1" si="305"/>
        <v>0</v>
      </c>
      <c r="O69" s="53" t="str">
        <f t="shared" ca="1" si="306"/>
        <v>KORD MRFALSE!_00Z-GEFS</v>
      </c>
      <c r="P69" s="103" t="str">
        <f ca="1">IFERROR(IF($C$12="C",RTD("ice.xl",,"*H",O69,$C$5,"D",$K69,,,1),RTD("ice.xl",,"*H",O69,$C$5,"D",$K69,,,1)*(9/5)+$C$14),"-")</f>
        <v>-</v>
      </c>
      <c r="Q69" s="101" t="b">
        <f t="shared" ca="1" si="307"/>
        <v>0</v>
      </c>
      <c r="R69" s="101" t="str">
        <f t="shared" ca="1" si="308"/>
        <v>KORD MRFALSE!_00Z-GEFS</v>
      </c>
      <c r="S69" s="57" t="str">
        <f ca="1">IFERROR(IF($C$12="C",RTD("ice.xl",,"*H",R69,$C$5,"D",$K69,,,1),RTD("ice.xl",,"*H",R69,$C$5,"D",$K69,,,1)*(9/5)+$C$14),"-")</f>
        <v>-</v>
      </c>
      <c r="T69" s="101" t="b">
        <f t="shared" ca="1" si="309"/>
        <v>0</v>
      </c>
      <c r="U69" s="101" t="str">
        <f t="shared" ca="1" si="310"/>
        <v>KORD MRFALSE!_00Z-GEFS</v>
      </c>
      <c r="V69" s="57" t="str">
        <f ca="1">IFERROR(IF($C$12="C",RTD("ice.xl",,"*H",U69,$C$5,"D",$K69,,,1),RTD("ice.xl",,"*H",U69,$C$5,"D",$K69,,,1)*(9/5)+$C$14),"-")</f>
        <v>-</v>
      </c>
      <c r="W69" s="101" t="b">
        <f t="shared" ca="1" si="311"/>
        <v>0</v>
      </c>
      <c r="X69" s="101" t="str">
        <f t="shared" ca="1" si="312"/>
        <v>KORD MRFALSE!_00Z-GEFS</v>
      </c>
      <c r="Y69" s="57" t="str">
        <f ca="1">IFERROR(IF($C$12="C",RTD("ice.xl",,"*H",X69,$C$5,"D",$K69,,,1),RTD("ice.xl",,"*H",X69,$C$5,"D",$K69,,,1)*(9/5)+$C$14),"-")</f>
        <v>-</v>
      </c>
      <c r="Z69" s="101" t="b">
        <f t="shared" ca="1" si="313"/>
        <v>0</v>
      </c>
      <c r="AA69" s="101" t="str">
        <f t="shared" ca="1" si="314"/>
        <v>KORD MRFALSE!_00Z-GEFS</v>
      </c>
      <c r="AB69" s="57" t="str">
        <f ca="1">IFERROR(IF($C$12="C",RTD("ice.xl",,"*H",AA69,$C$5,"D",$K69,,,1),RTD("ice.xl",,"*H",AA69,$C$5,"D",$K69,,,1)*(9/5)+$C$14),"-")</f>
        <v>-</v>
      </c>
      <c r="AC69" s="101" t="b">
        <f t="shared" ca="1" si="315"/>
        <v>0</v>
      </c>
      <c r="AD69" s="101" t="str">
        <f t="shared" ca="1" si="316"/>
        <v>KORD MRFALSE!_00Z-GEFS</v>
      </c>
      <c r="AE69" s="57" t="str">
        <f ca="1">IFERROR(IF($C$12="C",RTD("ice.xl",,"*H",AD69,$C$5,"D",$K69,,,1),RTD("ice.xl",,"*H",AD69,$C$5,"D",$K69,,,1)*(9/5)+$C$14),"-")</f>
        <v>-</v>
      </c>
      <c r="AF69" s="101">
        <f t="shared" ref="AF69" si="453">N75</f>
        <v>0</v>
      </c>
      <c r="AG69" s="101" t="str">
        <f t="shared" si="318"/>
        <v>KORD MR0!_00Z-GEFS</v>
      </c>
      <c r="AH69" s="58">
        <f ca="1">IFERROR(IF($C$12="C",RTD("ice.xl",,"*H",AG69,$C$5,"D",$K69,,,1),RTD("ice.xl",,"*H",AG69,$C$5,"D",$K69,,,1)*(9/5)+$C$14),"-")</f>
        <v>77.414000000000001</v>
      </c>
      <c r="AI69" s="101">
        <f t="shared" ref="AI69:AI105" si="454">AI68+1</f>
        <v>1</v>
      </c>
      <c r="AJ69" s="101" t="str">
        <f t="shared" si="320"/>
        <v>KORD MR1!_00Z-GEFS</v>
      </c>
      <c r="AK69" s="58">
        <f ca="1">IFERROR(IF($C$12="C",RTD("ice.xl",,"*H",AJ69,$C$5,"D",$K69,,,1),RTD("ice.xl",,"*H",AJ69,$C$5,"D",$K69,,,1)*(9/5)+$C$14),"-")</f>
        <v>73.597999999999999</v>
      </c>
      <c r="AL69" s="101">
        <f t="shared" si="449"/>
        <v>2</v>
      </c>
      <c r="AM69" s="101" t="str">
        <f t="shared" si="322"/>
        <v>KORD MR2!_00Z-GEFS</v>
      </c>
      <c r="AN69" s="58">
        <f ca="1">IFERROR(IF($C$12="C",RTD("ice.xl",,"*H",AM69,$C$5,"D",$K69,,,1),RTD("ice.xl",,"*H",AM69,$C$5,"D",$K69,,,1)*(9/5)+$C$14),"-")</f>
        <v>77.665999999999997</v>
      </c>
      <c r="AO69" s="101">
        <f t="shared" si="444"/>
        <v>3</v>
      </c>
      <c r="AP69" s="101" t="str">
        <f t="shared" si="324"/>
        <v>KORD MR3!_00Z-GEFS</v>
      </c>
      <c r="AQ69" s="58">
        <f ca="1">IFERROR(IF($C$12="C",RTD("ice.xl",,"*H",AP69,$C$5,"D",$K69,,,1),RTD("ice.xl",,"*H",AP69,$C$5,"D",$K69,,,1)*(9/5)+$C$14),"-")</f>
        <v>74.39</v>
      </c>
      <c r="AR69" s="101">
        <f t="shared" si="439"/>
        <v>4</v>
      </c>
      <c r="AS69" s="101" t="str">
        <f t="shared" si="326"/>
        <v>KORD MR4!_00Z-GEFS</v>
      </c>
      <c r="AT69" s="58">
        <f ca="1">IFERROR(IF($C$12="C",RTD("ice.xl",,"*H",AS69,$C$5,"D",$K69,,,1),RTD("ice.xl",,"*H",AS69,$C$5,"D",$K69,,,1)*(9/5)+$C$14),"-")</f>
        <v>75.542000000000002</v>
      </c>
      <c r="AU69" s="101">
        <f t="shared" si="434"/>
        <v>5</v>
      </c>
      <c r="AV69" s="101" t="str">
        <f t="shared" si="327"/>
        <v>KORD MR5!_00Z-GEFS</v>
      </c>
      <c r="AW69" s="58">
        <f ca="1">IFERROR(IF($C$12="C",RTD("ice.xl",,"*H",AV69,$C$5,"D",$K69,,,1),RTD("ice.xl",,"*H",AV69,$C$5,"D",$K69,,,1)*(9/5)+$C$14),"-")</f>
        <v>76.693999999999988</v>
      </c>
      <c r="AX69" s="101">
        <f t="shared" si="429"/>
        <v>6</v>
      </c>
      <c r="AY69" s="101" t="str">
        <f t="shared" si="328"/>
        <v>KORD MR6!_00Z-GEFS</v>
      </c>
      <c r="AZ69" s="58">
        <f ca="1">IFERROR(IF($C$12="C",RTD("ice.xl",,"*H",AY69,$C$5,"D",$K69,,,1),RTD("ice.xl",,"*H",AY69,$C$5,"D",$K69,,,1)*(9/5)+$C$14),"-")</f>
        <v>77.054000000000002</v>
      </c>
      <c r="BA69" s="101">
        <f t="shared" si="424"/>
        <v>7</v>
      </c>
      <c r="BB69" s="101" t="str">
        <f t="shared" si="329"/>
        <v>KORD MR7!_00Z-GEFS</v>
      </c>
      <c r="BC69" s="58">
        <f ca="1">IFERROR(IF($C$12="C",RTD("ice.xl",,"*H",BB69,$C$5,"D",$K69,,,1),RTD("ice.xl",,"*H",BB69,$C$5,"D",$K69,,,1)*(9/5)+$C$14),"-")</f>
        <v>78.98</v>
      </c>
      <c r="BD69" s="101">
        <f t="shared" si="420"/>
        <v>8</v>
      </c>
      <c r="BE69" s="101" t="str">
        <f t="shared" si="330"/>
        <v>KORD MR8!_00Z-GEFS</v>
      </c>
      <c r="BF69" s="58">
        <f ca="1">IFERROR(IF($C$12="C",RTD("ice.xl",,"*H",BE69,$C$5,"D",$K69,,,1),RTD("ice.xl",,"*H",BE69,$C$5,"D",$K69,,,1)*(9/5)+$C$14),"-")</f>
        <v>77.593999999999994</v>
      </c>
      <c r="BG69" s="101">
        <f t="shared" si="416"/>
        <v>9</v>
      </c>
      <c r="BH69" s="101" t="str">
        <f t="shared" si="331"/>
        <v>KORD MR9!_00Z-GEFS</v>
      </c>
      <c r="BI69" s="105">
        <f ca="1">IFERROR(IF($C$12="C",RTD("ice.xl",,"*H",BH69,$C$5,"D",$K69,,,1),RTD("ice.xl",,"*H",BH69,$C$5,"D",$K69,,,1)*(9/5)+$C$14),"-")</f>
        <v>76.622</v>
      </c>
      <c r="BL69" s="53" t="b">
        <f t="shared" ca="1" si="332"/>
        <v>0</v>
      </c>
      <c r="BM69" s="53" t="str">
        <f t="shared" ca="1" si="333"/>
        <v>KORD MRFALSE!_06Z-GEFS</v>
      </c>
      <c r="BN69" s="103" t="str">
        <f ca="1">IFERROR(IF($C$12="C",RTD("ice.xl",,"*H",BM69,$C$5,"D",$K69,,,1),RTD("ice.xl",,"*H",BM69,$C$5,"D",$K69,,,1)*(9/5)+$C$14),"-")</f>
        <v>-</v>
      </c>
      <c r="BO69" s="101" t="b">
        <f t="shared" ca="1" si="334"/>
        <v>0</v>
      </c>
      <c r="BP69" s="101" t="str">
        <f t="shared" ca="1" si="335"/>
        <v>KORD MRFALSE!_06Z-GEFS</v>
      </c>
      <c r="BQ69" s="57" t="str">
        <f ca="1">IFERROR(IF($C$12="C",RTD("ice.xl",,"*H",BP69,$C$5,"D",$K69,,,1),RTD("ice.xl",,"*H",BP69,$C$5,"D",$K69,,,1)*(9/5)+$C$14),"-")</f>
        <v>-</v>
      </c>
      <c r="BR69" s="101" t="b">
        <f t="shared" ca="1" si="336"/>
        <v>0</v>
      </c>
      <c r="BS69" s="101" t="str">
        <f t="shared" ca="1" si="337"/>
        <v>KORD MRFALSE!_06Z-GEFS</v>
      </c>
      <c r="BT69" s="57" t="str">
        <f ca="1">IFERROR(IF($C$12="C",RTD("ice.xl",,"*H",BS69,$C$5,"D",$K69,,,1),RTD("ice.xl",,"*H",BS69,$C$5,"D",$K69,,,1)*(9/5)+$C$14),"-")</f>
        <v>-</v>
      </c>
      <c r="BU69" s="101" t="b">
        <f t="shared" ca="1" si="338"/>
        <v>0</v>
      </c>
      <c r="BV69" s="101" t="str">
        <f t="shared" ca="1" si="339"/>
        <v>KORD MRFALSE!_06Z-GEFS</v>
      </c>
      <c r="BW69" s="57" t="str">
        <f ca="1">IFERROR(IF($C$12="C",RTD("ice.xl",,"*H",BV69,$C$5,"D",$K69,,,1),RTD("ice.xl",,"*H",BV69,$C$5,"D",$K69,,,1)*(9/5)+$C$14),"-")</f>
        <v>-</v>
      </c>
      <c r="BX69" s="101" t="b">
        <f t="shared" ca="1" si="340"/>
        <v>0</v>
      </c>
      <c r="BY69" s="101" t="str">
        <f t="shared" ca="1" si="341"/>
        <v>KORD MRFALSE!_06Z-GEFS</v>
      </c>
      <c r="BZ69" s="57" t="str">
        <f ca="1">IFERROR(IF($C$12="C",RTD("ice.xl",,"*H",BY69,$C$5,"D",$K69,,,1),RTD("ice.xl",,"*H",BY69,$C$5,"D",$K69,,,1)*(9/5)+$C$14),"-")</f>
        <v>-</v>
      </c>
      <c r="CA69" s="101" t="b">
        <f t="shared" ca="1" si="342"/>
        <v>0</v>
      </c>
      <c r="CB69" s="101" t="str">
        <f t="shared" ca="1" si="343"/>
        <v>KORD MRFALSE!_06Z-GEFS</v>
      </c>
      <c r="CC69" s="57" t="str">
        <f ca="1">IFERROR(IF($C$12="C",RTD("ice.xl",,"*H",CB69,$C$5,"D",$K69,,,1),RTD("ice.xl",,"*H",CB69,$C$5,"D",$K69,,,1)*(9/5)+$C$14),"-")</f>
        <v>-</v>
      </c>
      <c r="CD69" s="101">
        <f t="shared" si="344"/>
        <v>0</v>
      </c>
      <c r="CE69" s="101" t="str">
        <f t="shared" si="345"/>
        <v>KORD MR0!_06Z-GEFS</v>
      </c>
      <c r="CF69" s="58">
        <f ca="1">IFERROR(IF($C$12="C",RTD("ice.xl",,"*H",CE69,$C$5,"D",$K69,,,1),RTD("ice.xl",,"*H",CE69,$C$5,"D",$K69,,,1)*(9/5)+$C$14),"-")</f>
        <v>76.766000000000005</v>
      </c>
      <c r="CG69" s="101">
        <f t="shared" ref="CG69:CG105" si="455">CG68+1</f>
        <v>1</v>
      </c>
      <c r="CH69" s="101" t="str">
        <f t="shared" si="347"/>
        <v>KORD MR1!_06Z-GEFS</v>
      </c>
      <c r="CI69" s="58">
        <f ca="1">IFERROR(IF($C$12="C",RTD("ice.xl",,"*H",CH69,$C$5,"D",$K69,,,1),RTD("ice.xl",,"*H",CH69,$C$5,"D",$K69,,,1)*(9/5)+$C$14),"-")</f>
        <v>75.578000000000003</v>
      </c>
      <c r="CJ69" s="101">
        <f t="shared" si="450"/>
        <v>2</v>
      </c>
      <c r="CK69" s="101" t="str">
        <f t="shared" si="349"/>
        <v>KORD MR2!_06Z-GEFS</v>
      </c>
      <c r="CL69" s="58">
        <f ca="1">IFERROR(IF($C$12="C",RTD("ice.xl",,"*H",CK69,$C$5,"D",$K69,,,1),RTD("ice.xl",,"*H",CK69,$C$5,"D",$K69,,,1)*(9/5)+$C$14),"-")</f>
        <v>77.180000000000007</v>
      </c>
      <c r="CM69" s="101">
        <f t="shared" si="445"/>
        <v>3</v>
      </c>
      <c r="CN69" s="101" t="str">
        <f t="shared" si="351"/>
        <v>KORD MR3!_06Z-GEFS</v>
      </c>
      <c r="CO69" s="58">
        <f ca="1">IFERROR(IF($C$12="C",RTD("ice.xl",,"*H",CN69,$C$5,"D",$K69,,,1),RTD("ice.xl",,"*H",CN69,$C$5,"D",$K69,,,1)*(9/5)+$C$14),"-")</f>
        <v>73.147999999999996</v>
      </c>
      <c r="CP69" s="101">
        <f t="shared" si="440"/>
        <v>4</v>
      </c>
      <c r="CQ69" s="101" t="str">
        <f t="shared" si="353"/>
        <v>KORD MR4!_06Z-GEFS</v>
      </c>
      <c r="CR69" s="58">
        <f ca="1">IFERROR(IF($C$12="C",RTD("ice.xl",,"*H",CQ69,$C$5,"D",$K69,,,1),RTD("ice.xl",,"*H",CQ69,$C$5,"D",$K69,,,1)*(9/5)+$C$14),"-")</f>
        <v>74.174000000000007</v>
      </c>
      <c r="CS69" s="101">
        <f t="shared" si="435"/>
        <v>5</v>
      </c>
      <c r="CT69" s="101" t="str">
        <f t="shared" si="355"/>
        <v>KORD MR5!_06Z-GEFS</v>
      </c>
      <c r="CU69" s="58">
        <f ca="1">IFERROR(IF($C$12="C",RTD("ice.xl",,"*H",CT69,$C$5,"D",$K69,,,1),RTD("ice.xl",,"*H",CT69,$C$5,"D",$K69,,,1)*(9/5)+$C$14),"-")</f>
        <v>77.25200000000001</v>
      </c>
      <c r="CV69" s="101">
        <f t="shared" si="430"/>
        <v>6</v>
      </c>
      <c r="CW69" s="101" t="str">
        <f t="shared" si="356"/>
        <v>KORD MR6!_06Z-GEFS</v>
      </c>
      <c r="CX69" s="58">
        <f ca="1">IFERROR(IF($C$12="C",RTD("ice.xl",,"*H",CW69,$C$5,"D",$K69,,,1),RTD("ice.xl",,"*H",CW69,$C$5,"D",$K69,,,1)*(9/5)+$C$14),"-")</f>
        <v>76.693999999999988</v>
      </c>
      <c r="CY69" s="101">
        <f t="shared" si="425"/>
        <v>7</v>
      </c>
      <c r="CZ69" s="101" t="str">
        <f t="shared" si="357"/>
        <v>KORD MR7!_06Z-GEFS</v>
      </c>
      <c r="DA69" s="58">
        <f ca="1">IFERROR(IF($C$12="C",RTD("ice.xl",,"*H",CZ69,$C$5,"D",$K69,,,1),RTD("ice.xl",,"*H",CZ69,$C$5,"D",$K69,,,1)*(9/5)+$C$14),"-")</f>
        <v>77.09</v>
      </c>
      <c r="DB69" s="101">
        <f t="shared" si="421"/>
        <v>8</v>
      </c>
      <c r="DC69" s="101" t="str">
        <f t="shared" si="358"/>
        <v>KORD MR8!_06Z-GEFS</v>
      </c>
      <c r="DD69" s="58">
        <f ca="1">IFERROR(IF($C$12="C",RTD("ice.xl",,"*H",DC69,$C$5,"D",$K69,,,1),RTD("ice.xl",,"*H",DC69,$C$5,"D",$K69,,,1)*(9/5)+$C$14),"-")</f>
        <v>78.206000000000003</v>
      </c>
      <c r="DE69" s="101">
        <f t="shared" si="417"/>
        <v>9</v>
      </c>
      <c r="DF69" s="101" t="str">
        <f t="shared" si="359"/>
        <v>KORD MR9!_06Z-GEFS</v>
      </c>
      <c r="DG69" s="105">
        <f ca="1">IFERROR(IF($C$12="C",RTD("ice.xl",,"*H",DF69,$C$5,"D",$K69,,,1),RTD("ice.xl",,"*H",DF69,$C$5,"D",$K69,,,1)*(9/5)+$C$14),"-")</f>
        <v>77.09</v>
      </c>
      <c r="DJ69" s="53" t="b">
        <f t="shared" ca="1" si="360"/>
        <v>0</v>
      </c>
      <c r="DK69" s="53" t="str">
        <f t="shared" ca="1" si="361"/>
        <v>KORD MRFALSE!_12Z-GEFS</v>
      </c>
      <c r="DL69" s="103" t="str">
        <f ca="1">IFERROR(IF($C$12="C",RTD("ice.xl",,"*H",DK69,$C$5,"D",$K69,,,1),RTD("ice.xl",,"*H",DK69,$C$5,"D",$K69,,,1)*(9/5)+$C$14),"-")</f>
        <v>-</v>
      </c>
      <c r="DM69" s="101" t="b">
        <f t="shared" ca="1" si="362"/>
        <v>0</v>
      </c>
      <c r="DN69" s="101" t="str">
        <f t="shared" ca="1" si="363"/>
        <v>KORD MRFALSE!_12Z-GEFS</v>
      </c>
      <c r="DO69" s="57" t="str">
        <f ca="1">IFERROR(IF($C$12="C",RTD("ice.xl",,"*H",DN69,$C$5,"D",$K69,,,1),RTD("ice.xl",,"*H",DN69,$C$5,"D",$K69,,,1)*(9/5)+$C$14),"-")</f>
        <v>-</v>
      </c>
      <c r="DP69" s="101" t="b">
        <f t="shared" ca="1" si="364"/>
        <v>0</v>
      </c>
      <c r="DQ69" s="101" t="str">
        <f t="shared" ca="1" si="365"/>
        <v>KORD MRFALSE!_12Z-GEFS</v>
      </c>
      <c r="DR69" s="57" t="str">
        <f ca="1">IFERROR(IF($C$12="C",RTD("ice.xl",,"*H",DQ69,$C$5,"D",$K69,,,1),RTD("ice.xl",,"*H",DQ69,$C$5,"D",$K69,,,1)*(9/5)+$C$14),"-")</f>
        <v>-</v>
      </c>
      <c r="DS69" s="101" t="b">
        <f t="shared" ca="1" si="366"/>
        <v>0</v>
      </c>
      <c r="DT69" s="101" t="str">
        <f t="shared" ca="1" si="367"/>
        <v>KORD MRFALSE!_12Z-GEFS</v>
      </c>
      <c r="DU69" s="57" t="str">
        <f ca="1">IFERROR(IF($C$12="C",RTD("ice.xl",,"*H",DT69,$C$5,"D",$K69,,,1),RTD("ice.xl",,"*H",DT69,$C$5,"D",$K69,,,1)*(9/5)+$C$14),"-")</f>
        <v>-</v>
      </c>
      <c r="DV69" s="101" t="b">
        <f t="shared" ca="1" si="368"/>
        <v>0</v>
      </c>
      <c r="DW69" s="101" t="str">
        <f t="shared" ca="1" si="369"/>
        <v>KORD MRFALSE!_12Z-GEFS</v>
      </c>
      <c r="DX69" s="57" t="str">
        <f ca="1">IFERROR(IF($C$12="C",RTD("ice.xl",,"*H",DW69,$C$5,"D",$K69,,,1),RTD("ice.xl",,"*H",DW69,$C$5,"D",$K69,,,1)*(9/5)+$C$14),"-")</f>
        <v>-</v>
      </c>
      <c r="DY69" s="101" t="b">
        <f t="shared" ca="1" si="370"/>
        <v>0</v>
      </c>
      <c r="DZ69" s="101" t="str">
        <f t="shared" ca="1" si="371"/>
        <v>KORD MRFALSE!_12Z-GEFS</v>
      </c>
      <c r="EA69" s="57" t="str">
        <f ca="1">IFERROR(IF($C$12="C",RTD("ice.xl",,"*H",DZ69,$C$5,"D",$K69,,,1),RTD("ice.xl",,"*H",DZ69,$C$5,"D",$K69,,,1)*(9/5)+$C$14),"-")</f>
        <v>-</v>
      </c>
      <c r="EB69" s="101">
        <f t="shared" si="372"/>
        <v>0</v>
      </c>
      <c r="EC69" s="101" t="str">
        <f t="shared" si="373"/>
        <v>KORD MR0!_12Z-GEFS</v>
      </c>
      <c r="ED69" s="58">
        <f ca="1">IFERROR(IF($C$12="C",RTD("ice.xl",,"*H",EC69,$C$5,"D",$K69,,,1),RTD("ice.xl",,"*H",EC69,$C$5,"D",$K69,,,1)*(9/5)+$C$14),"-")</f>
        <v>74.587999999999994</v>
      </c>
      <c r="EE69" s="101">
        <f t="shared" ref="EE69:EE105" si="456">EE68+1</f>
        <v>1</v>
      </c>
      <c r="EF69" s="101" t="str">
        <f t="shared" si="375"/>
        <v>KORD MR1!_12Z-GEFS</v>
      </c>
      <c r="EG69" s="58">
        <f ca="1">IFERROR(IF($C$12="C",RTD("ice.xl",,"*H",EF69,$C$5,"D",$K69,,,1),RTD("ice.xl",,"*H",EF69,$C$5,"D",$K69,,,1)*(9/5)+$C$14),"-")</f>
        <v>75.415999999999997</v>
      </c>
      <c r="EH69" s="101">
        <f t="shared" si="451"/>
        <v>2</v>
      </c>
      <c r="EI69" s="101" t="str">
        <f t="shared" si="377"/>
        <v>KORD MR2!_12Z-GEFS</v>
      </c>
      <c r="EJ69" s="58">
        <f ca="1">IFERROR(IF($C$12="C",RTD("ice.xl",,"*H",EI69,$C$5,"D",$K69,,,1),RTD("ice.xl",,"*H",EI69,$C$5,"D",$K69,,,1)*(9/5)+$C$14),"-")</f>
        <v>75.757999999999996</v>
      </c>
      <c r="EK69" s="101">
        <f t="shared" si="446"/>
        <v>3</v>
      </c>
      <c r="EL69" s="101" t="str">
        <f t="shared" si="379"/>
        <v>KORD MR3!_12Z-GEFS</v>
      </c>
      <c r="EM69" s="58">
        <f ca="1">IFERROR(IF($C$12="C",RTD("ice.xl",,"*H",EL69,$C$5,"D",$K69,,,1),RTD("ice.xl",,"*H",EL69,$C$5,"D",$K69,,,1)*(9/5)+$C$14),"-")</f>
        <v>74.48</v>
      </c>
      <c r="EN69" s="101">
        <f t="shared" si="441"/>
        <v>4</v>
      </c>
      <c r="EO69" s="101" t="str">
        <f t="shared" si="381"/>
        <v>KORD MR4!_12Z-GEFS</v>
      </c>
      <c r="EP69" s="58">
        <f ca="1">IFERROR(IF($C$12="C",RTD("ice.xl",,"*H",EO69,$C$5,"D",$K69,,,1),RTD("ice.xl",,"*H",EO69,$C$5,"D",$K69,,,1)*(9/5)+$C$14),"-")</f>
        <v>75.686000000000007</v>
      </c>
      <c r="EQ69" s="101">
        <f t="shared" si="436"/>
        <v>5</v>
      </c>
      <c r="ER69" s="101" t="str">
        <f t="shared" si="383"/>
        <v>KORD MR5!_12Z-GEFS</v>
      </c>
      <c r="ES69" s="58">
        <f ca="1">IFERROR(IF($C$12="C",RTD("ice.xl",,"*H",ER69,$C$5,"D",$K69,,,1),RTD("ice.xl",,"*H",ER69,$C$5,"D",$K69,,,1)*(9/5)+$C$14),"-")</f>
        <v>76.099999999999994</v>
      </c>
      <c r="ET69" s="101">
        <f t="shared" si="431"/>
        <v>6</v>
      </c>
      <c r="EU69" s="101" t="str">
        <f t="shared" si="384"/>
        <v>KORD MR6!_12Z-GEFS</v>
      </c>
      <c r="EV69" s="58">
        <f ca="1">IFERROR(IF($C$12="C",RTD("ice.xl",,"*H",EU69,$C$5,"D",$K69,,,1),RTD("ice.xl",,"*H",EU69,$C$5,"D",$K69,,,1)*(9/5)+$C$14),"-")</f>
        <v>76.568000000000012</v>
      </c>
      <c r="EW69" s="101">
        <f t="shared" si="426"/>
        <v>7</v>
      </c>
      <c r="EX69" s="101" t="str">
        <f t="shared" si="385"/>
        <v>KORD MR7!_12Z-GEFS</v>
      </c>
      <c r="EY69" s="58">
        <f ca="1">IFERROR(IF($C$12="C",RTD("ice.xl",,"*H",EX69,$C$5,"D",$K69,,,1),RTD("ice.xl",,"*H",EX69,$C$5,"D",$K69,,,1)*(9/5)+$C$14),"-")</f>
        <v>76.927999999999997</v>
      </c>
      <c r="EZ69" s="101">
        <f t="shared" si="422"/>
        <v>8</v>
      </c>
      <c r="FA69" s="101" t="str">
        <f t="shared" si="386"/>
        <v>KORD MR8!_12Z-GEFS</v>
      </c>
      <c r="FB69" s="58">
        <f ca="1">IFERROR(IF($C$12="C",RTD("ice.xl",,"*H",FA69,$C$5,"D",$K69,,,1),RTD("ice.xl",,"*H",FA69,$C$5,"D",$K69,,,1)*(9/5)+$C$14),"-")</f>
        <v>78.818000000000012</v>
      </c>
      <c r="FC69" s="101">
        <f t="shared" si="418"/>
        <v>9</v>
      </c>
      <c r="FD69" s="101" t="str">
        <f t="shared" si="387"/>
        <v>KORD MR9!_12Z-GEFS</v>
      </c>
      <c r="FE69" s="105">
        <f ca="1">IFERROR(IF($C$12="C",RTD("ice.xl",,"*H",FD69,$C$5,"D",$K69,,,1),RTD("ice.xl",,"*H",FD69,$C$5,"D",$K69,,,1)*(9/5)+$C$14),"-")</f>
        <v>77</v>
      </c>
      <c r="FH69" s="53" t="b">
        <f t="shared" ca="1" si="388"/>
        <v>0</v>
      </c>
      <c r="FI69" s="53" t="str">
        <f t="shared" ca="1" si="389"/>
        <v>KORD MRFALSE!_18Z-GEFS</v>
      </c>
      <c r="FJ69" s="103" t="str">
        <f ca="1">IFERROR(IF($C$12="C",RTD("ice.xl",,"*H",FI69,$C$5,"D",$K69,,,1),RTD("ice.xl",,"*H",FI69,$C$5,"D",$K69,,,1)*(9/5)+$C$14),"-")</f>
        <v>-</v>
      </c>
      <c r="FK69" s="101" t="b">
        <f t="shared" ca="1" si="390"/>
        <v>0</v>
      </c>
      <c r="FL69" s="101" t="str">
        <f t="shared" ca="1" si="391"/>
        <v>KORD MRFALSE!_18Z-GEFS</v>
      </c>
      <c r="FM69" s="57" t="str">
        <f ca="1">IFERROR(IF($C$12="C",RTD("ice.xl",,"*H",FL69,$C$5,"D",$K69,,,1),RTD("ice.xl",,"*H",FL69,$C$5,"D",$K69,,,1)*(9/5)+$C$14),"-")</f>
        <v>-</v>
      </c>
      <c r="FN69" s="101" t="b">
        <f t="shared" ca="1" si="392"/>
        <v>0</v>
      </c>
      <c r="FO69" s="101" t="str">
        <f t="shared" ca="1" si="393"/>
        <v>KORD MRFALSE!_18Z-GEFS</v>
      </c>
      <c r="FP69" s="57" t="str">
        <f ca="1">IFERROR(IF($C$12="C",RTD("ice.xl",,"*H",FO69,$C$5,"D",$K69,,,1),RTD("ice.xl",,"*H",FO69,$C$5,"D",$K69,,,1)*(9/5)+$C$14),"-")</f>
        <v>-</v>
      </c>
      <c r="FQ69" s="101" t="b">
        <f t="shared" ca="1" si="394"/>
        <v>0</v>
      </c>
      <c r="FR69" s="101" t="str">
        <f t="shared" ca="1" si="395"/>
        <v>KORD MRFALSE!_18Z-GEFS</v>
      </c>
      <c r="FS69" s="57" t="str">
        <f ca="1">IFERROR(IF($C$12="C",RTD("ice.xl",,"*H",FR69,$C$5,"D",$K69,,,1),RTD("ice.xl",,"*H",FR69,$C$5,"D",$K69,,,1)*(9/5)+$C$14),"-")</f>
        <v>-</v>
      </c>
      <c r="FT69" s="101" t="b">
        <f t="shared" ca="1" si="396"/>
        <v>0</v>
      </c>
      <c r="FU69" s="101" t="str">
        <f t="shared" ca="1" si="397"/>
        <v>KORD MRFALSE!_18Z-GEFS</v>
      </c>
      <c r="FV69" s="57" t="str">
        <f ca="1">IFERROR(IF($C$12="C",RTD("ice.xl",,"*H",FU69,$C$5,"D",$K69,,,1),RTD("ice.xl",,"*H",FU69,$C$5,"D",$K69,,,1)*(9/5)+$C$14),"-")</f>
        <v>-</v>
      </c>
      <c r="FW69" s="101" t="b">
        <f t="shared" ca="1" si="398"/>
        <v>0</v>
      </c>
      <c r="FX69" s="101" t="str">
        <f t="shared" ca="1" si="399"/>
        <v>KORD MRFALSE!_18Z-GEFS</v>
      </c>
      <c r="FY69" s="57" t="str">
        <f ca="1">IFERROR(IF($C$12="C",RTD("ice.xl",,"*H",FX69,$C$5,"D",$K69,,,1),RTD("ice.xl",,"*H",FX69,$C$5,"D",$K69,,,1)*(9/5)+$C$14),"-")</f>
        <v>-</v>
      </c>
      <c r="FZ69" s="101">
        <f t="shared" si="400"/>
        <v>0</v>
      </c>
      <c r="GA69" s="101" t="str">
        <f t="shared" si="401"/>
        <v>KORD MR0!_18Z-GEFS</v>
      </c>
      <c r="GB69" s="58">
        <f ca="1">IFERROR(IF($C$12="C",RTD("ice.xl",,"*H",GA69,$C$5,"D",$K69,,,1),RTD("ice.xl",,"*H",GA69,$C$5,"D",$K69,,,1)*(9/5)+$C$14),"-")</f>
        <v>76.927999999999997</v>
      </c>
      <c r="GC69" s="101">
        <f t="shared" ref="GC69:GC105" si="457">GC68+1</f>
        <v>1</v>
      </c>
      <c r="GD69" s="101" t="str">
        <f t="shared" si="403"/>
        <v>KORD MR1!_18Z-GEFS</v>
      </c>
      <c r="GE69" s="58">
        <f ca="1">IFERROR(IF($C$12="C",RTD("ice.xl",,"*H",GD69,$C$5,"D",$K69,,,1),RTD("ice.xl",,"*H",GD69,$C$5,"D",$K69,,,1)*(9/5)+$C$14),"-")</f>
        <v>75.271999999999991</v>
      </c>
      <c r="GF69" s="101">
        <f t="shared" si="452"/>
        <v>2</v>
      </c>
      <c r="GG69" s="101" t="str">
        <f t="shared" si="405"/>
        <v>KORD MR2!_18Z-GEFS</v>
      </c>
      <c r="GH69" s="58">
        <f ca="1">IFERROR(IF($C$12="C",RTD("ice.xl",,"*H",GG69,$C$5,"D",$K69,,,1),RTD("ice.xl",,"*H",GG69,$C$5,"D",$K69,,,1)*(9/5)+$C$14),"-")</f>
        <v>76.73</v>
      </c>
      <c r="GI69" s="101">
        <f t="shared" si="447"/>
        <v>3</v>
      </c>
      <c r="GJ69" s="101" t="str">
        <f t="shared" si="407"/>
        <v>KORD MR3!_18Z-GEFS</v>
      </c>
      <c r="GK69" s="58">
        <f ca="1">IFERROR(IF($C$12="C",RTD("ice.xl",,"*H",GJ69,$C$5,"D",$K69,,,1),RTD("ice.xl",,"*H",GJ69,$C$5,"D",$K69,,,1)*(9/5)+$C$14),"-")</f>
        <v>72.878</v>
      </c>
      <c r="GL69" s="101">
        <f t="shared" si="442"/>
        <v>4</v>
      </c>
      <c r="GM69" s="101" t="str">
        <f t="shared" si="409"/>
        <v>KORD MR4!_18Z-GEFS</v>
      </c>
      <c r="GN69" s="58">
        <f ca="1">IFERROR(IF($C$12="C",RTD("ice.xl",,"*H",GM69,$C$5,"D",$K69,,,1),RTD("ice.xl",,"*H",GM69,$C$5,"D",$K69,,,1)*(9/5)+$C$14),"-")</f>
        <v>77.018000000000001</v>
      </c>
      <c r="GO69" s="101">
        <f t="shared" si="437"/>
        <v>5</v>
      </c>
      <c r="GP69" s="101" t="str">
        <f t="shared" si="411"/>
        <v>KORD MR5!_18Z-GEFS</v>
      </c>
      <c r="GQ69" s="58">
        <f ca="1">IFERROR(IF($C$12="C",RTD("ice.xl",,"*H",GP69,$C$5,"D",$K69,,,1),RTD("ice.xl",,"*H",GP69,$C$5,"D",$K69,,,1)*(9/5)+$C$14),"-")</f>
        <v>76.51400000000001</v>
      </c>
      <c r="GR69" s="101">
        <f t="shared" si="432"/>
        <v>6</v>
      </c>
      <c r="GS69" s="101" t="str">
        <f t="shared" si="412"/>
        <v>KORD MR6!_18Z-GEFS</v>
      </c>
      <c r="GT69" s="58">
        <f ca="1">IFERROR(IF($C$12="C",RTD("ice.xl",,"*H",GS69,$C$5,"D",$K69,,,1),RTD("ice.xl",,"*H",GS69,$C$5,"D",$K69,,,1)*(9/5)+$C$14),"-")</f>
        <v>76.262</v>
      </c>
      <c r="GU69" s="101">
        <f t="shared" si="427"/>
        <v>7</v>
      </c>
      <c r="GV69" s="101" t="str">
        <f t="shared" si="413"/>
        <v>KORD MR7!_18Z-GEFS</v>
      </c>
      <c r="GW69" s="58">
        <f ca="1">IFERROR(IF($C$12="C",RTD("ice.xl",,"*H",GV69,$C$5,"D",$K69,,,1),RTD("ice.xl",,"*H",GV69,$C$5,"D",$K69,,,1)*(9/5)+$C$14),"-")</f>
        <v>76.081999999999994</v>
      </c>
      <c r="GX69" s="101">
        <f t="shared" si="423"/>
        <v>8</v>
      </c>
      <c r="GY69" s="101" t="str">
        <f t="shared" si="414"/>
        <v>KORD MR8!_18Z-GEFS</v>
      </c>
      <c r="GZ69" s="58">
        <f ca="1">IFERROR(IF($C$12="C",RTD("ice.xl",,"*H",GY69,$C$5,"D",$K69,,,1),RTD("ice.xl",,"*H",GY69,$C$5,"D",$K69,,,1)*(9/5)+$C$14),"-")</f>
        <v>75.164000000000001</v>
      </c>
      <c r="HA69" s="101">
        <f t="shared" si="419"/>
        <v>9</v>
      </c>
      <c r="HB69" s="101" t="str">
        <f t="shared" si="415"/>
        <v>KORD MR9!_18Z-GEFS</v>
      </c>
      <c r="HC69" s="105">
        <f ca="1">IFERROR(IF($C$12="C",RTD("ice.xl",,"*H",HB69,$C$5,"D",$K69,,,1),RTD("ice.xl",,"*H",HB69,$C$5,"D",$K69,,,1)*(9/5)+$C$14),"-")</f>
        <v>76.28</v>
      </c>
    </row>
    <row r="70" spans="5:211" x14ac:dyDescent="0.35">
      <c r="E70"/>
      <c r="F70"/>
      <c r="G70"/>
      <c r="K70" s="163">
        <f t="shared" ca="1" si="304"/>
        <v>44797</v>
      </c>
      <c r="L70" s="167" t="str">
        <f t="shared" ca="1" si="304"/>
        <v/>
      </c>
      <c r="N70" s="53" t="b">
        <f t="shared" ca="1" si="305"/>
        <v>0</v>
      </c>
      <c r="O70" s="53" t="str">
        <f t="shared" ca="1" si="306"/>
        <v>KORD MRFALSE!_00Z-GEFS</v>
      </c>
      <c r="P70" s="103" t="str">
        <f ca="1">IFERROR(IF($C$12="C",RTD("ice.xl",,"*H",O70,$C$5,"D",$K70,,,1),RTD("ice.xl",,"*H",O70,$C$5,"D",$K70,,,1)*(9/5)+$C$14),"-")</f>
        <v>-</v>
      </c>
      <c r="Q70" s="101" t="b">
        <f t="shared" ca="1" si="307"/>
        <v>0</v>
      </c>
      <c r="R70" s="101" t="str">
        <f t="shared" ca="1" si="308"/>
        <v>KORD MRFALSE!_00Z-GEFS</v>
      </c>
      <c r="S70" s="57" t="str">
        <f ca="1">IFERROR(IF($C$12="C",RTD("ice.xl",,"*H",R70,$C$5,"D",$K70,,,1),RTD("ice.xl",,"*H",R70,$C$5,"D",$K70,,,1)*(9/5)+$C$14),"-")</f>
        <v>-</v>
      </c>
      <c r="T70" s="101" t="b">
        <f t="shared" ca="1" si="309"/>
        <v>0</v>
      </c>
      <c r="U70" s="101" t="str">
        <f t="shared" ca="1" si="310"/>
        <v>KORD MRFALSE!_00Z-GEFS</v>
      </c>
      <c r="V70" s="57" t="str">
        <f ca="1">IFERROR(IF($C$12="C",RTD("ice.xl",,"*H",U70,$C$5,"D",$K70,,,1),RTD("ice.xl",,"*H",U70,$C$5,"D",$K70,,,1)*(9/5)+$C$14),"-")</f>
        <v>-</v>
      </c>
      <c r="W70" s="101" t="b">
        <f t="shared" ca="1" si="311"/>
        <v>0</v>
      </c>
      <c r="X70" s="101" t="str">
        <f t="shared" ca="1" si="312"/>
        <v>KORD MRFALSE!_00Z-GEFS</v>
      </c>
      <c r="Y70" s="57" t="str">
        <f ca="1">IFERROR(IF($C$12="C",RTD("ice.xl",,"*H",X70,$C$5,"D",$K70,,,1),RTD("ice.xl",,"*H",X70,$C$5,"D",$K70,,,1)*(9/5)+$C$14),"-")</f>
        <v>-</v>
      </c>
      <c r="Z70" s="101" t="b">
        <f t="shared" ca="1" si="313"/>
        <v>0</v>
      </c>
      <c r="AA70" s="101" t="str">
        <f t="shared" ca="1" si="314"/>
        <v>KORD MRFALSE!_00Z-GEFS</v>
      </c>
      <c r="AB70" s="57" t="str">
        <f ca="1">IFERROR(IF($C$12="C",RTD("ice.xl",,"*H",AA70,$C$5,"D",$K70,,,1),RTD("ice.xl",,"*H",AA70,$C$5,"D",$K70,,,1)*(9/5)+$C$14),"-")</f>
        <v>-</v>
      </c>
      <c r="AC70" s="101">
        <f t="shared" ref="AC70" si="458">N75</f>
        <v>0</v>
      </c>
      <c r="AD70" s="101" t="str">
        <f t="shared" si="316"/>
        <v>KORD MR0!_00Z-GEFS</v>
      </c>
      <c r="AE70" s="58">
        <f ca="1">IFERROR(IF($C$12="C",RTD("ice.xl",,"*H",AD70,$C$5,"D",$K70,,,1),RTD("ice.xl",,"*H",AD70,$C$5,"D",$K70,,,1)*(9/5)+$C$14),"-")</f>
        <v>76.153999999999996</v>
      </c>
      <c r="AF70" s="101">
        <f t="shared" ref="AF70:AF105" si="459">AF69+1</f>
        <v>1</v>
      </c>
      <c r="AG70" s="101" t="str">
        <f t="shared" si="318"/>
        <v>KORD MR1!_00Z-GEFS</v>
      </c>
      <c r="AH70" s="58">
        <f ca="1">IFERROR(IF($C$12="C",RTD("ice.xl",,"*H",AG70,$C$5,"D",$K70,,,1),RTD("ice.xl",,"*H",AG70,$C$5,"D",$K70,,,1)*(9/5)+$C$14),"-")</f>
        <v>75.433999999999997</v>
      </c>
      <c r="AI70" s="101">
        <f t="shared" si="454"/>
        <v>2</v>
      </c>
      <c r="AJ70" s="101" t="str">
        <f t="shared" si="320"/>
        <v>KORD MR2!_00Z-GEFS</v>
      </c>
      <c r="AK70" s="58">
        <f ca="1">IFERROR(IF($C$12="C",RTD("ice.xl",,"*H",AJ70,$C$5,"D",$K70,,,1),RTD("ice.xl",,"*H",AJ70,$C$5,"D",$K70,,,1)*(9/5)+$C$14),"-")</f>
        <v>77.126000000000005</v>
      </c>
      <c r="AL70" s="101">
        <f t="shared" si="449"/>
        <v>3</v>
      </c>
      <c r="AM70" s="101" t="str">
        <f t="shared" si="322"/>
        <v>KORD MR3!_00Z-GEFS</v>
      </c>
      <c r="AN70" s="58">
        <f ca="1">IFERROR(IF($C$12="C",RTD("ice.xl",,"*H",AM70,$C$5,"D",$K70,,,1),RTD("ice.xl",,"*H",AM70,$C$5,"D",$K70,,,1)*(9/5)+$C$14),"-")</f>
        <v>74.569999999999993</v>
      </c>
      <c r="AO70" s="101">
        <f t="shared" si="444"/>
        <v>4</v>
      </c>
      <c r="AP70" s="101" t="str">
        <f t="shared" si="324"/>
        <v>KORD MR4!_00Z-GEFS</v>
      </c>
      <c r="AQ70" s="58">
        <f ca="1">IFERROR(IF($C$12="C",RTD("ice.xl",,"*H",AP70,$C$5,"D",$K70,,,1),RTD("ice.xl",,"*H",AP70,$C$5,"D",$K70,,,1)*(9/5)+$C$14),"-")</f>
        <v>75.830000000000013</v>
      </c>
      <c r="AR70" s="101">
        <f t="shared" si="439"/>
        <v>5</v>
      </c>
      <c r="AS70" s="101" t="str">
        <f t="shared" si="326"/>
        <v>KORD MR5!_00Z-GEFS</v>
      </c>
      <c r="AT70" s="58">
        <f ca="1">IFERROR(IF($C$12="C",RTD("ice.xl",,"*H",AS70,$C$5,"D",$K70,,,1),RTD("ice.xl",,"*H",AS70,$C$5,"D",$K70,,,1)*(9/5)+$C$14),"-")</f>
        <v>76.262</v>
      </c>
      <c r="AU70" s="101">
        <f t="shared" si="434"/>
        <v>6</v>
      </c>
      <c r="AV70" s="101" t="str">
        <f t="shared" si="327"/>
        <v>KORD MR6!_00Z-GEFS</v>
      </c>
      <c r="AW70" s="58">
        <f ca="1">IFERROR(IF($C$12="C",RTD("ice.xl",,"*H",AV70,$C$5,"D",$K70,,,1),RTD("ice.xl",,"*H",AV70,$C$5,"D",$K70,,,1)*(9/5)+$C$14),"-")</f>
        <v>76.712000000000003</v>
      </c>
      <c r="AX70" s="101">
        <f t="shared" si="429"/>
        <v>7</v>
      </c>
      <c r="AY70" s="101" t="str">
        <f t="shared" si="328"/>
        <v>KORD MR7!_00Z-GEFS</v>
      </c>
      <c r="AZ70" s="58">
        <f ca="1">IFERROR(IF($C$12="C",RTD("ice.xl",,"*H",AY70,$C$5,"D",$K70,,,1),RTD("ice.xl",,"*H",AY70,$C$5,"D",$K70,,,1)*(9/5)+$C$14),"-")</f>
        <v>79.195999999999998</v>
      </c>
      <c r="BA70" s="101">
        <f t="shared" si="424"/>
        <v>8</v>
      </c>
      <c r="BB70" s="101" t="str">
        <f t="shared" si="329"/>
        <v>KORD MR8!_00Z-GEFS</v>
      </c>
      <c r="BC70" s="58">
        <f ca="1">IFERROR(IF($C$12="C",RTD("ice.xl",,"*H",BB70,$C$5,"D",$K70,,,1),RTD("ice.xl",,"*H",BB70,$C$5,"D",$K70,,,1)*(9/5)+$C$14),"-")</f>
        <v>77.63</v>
      </c>
      <c r="BD70" s="101">
        <f t="shared" si="420"/>
        <v>9</v>
      </c>
      <c r="BE70" s="101" t="str">
        <f t="shared" si="330"/>
        <v>KORD MR9!_00Z-GEFS</v>
      </c>
      <c r="BF70" s="58">
        <f ca="1">IFERROR(IF($C$12="C",RTD("ice.xl",,"*H",BE70,$C$5,"D",$K70,,,1),RTD("ice.xl",,"*H",BE70,$C$5,"D",$K70,,,1)*(9/5)+$C$14),"-")</f>
        <v>76.531999999999996</v>
      </c>
      <c r="BG70" s="101">
        <f t="shared" si="416"/>
        <v>10</v>
      </c>
      <c r="BH70" s="101" t="str">
        <f t="shared" si="331"/>
        <v>KORD MR10!_00Z-GEFS</v>
      </c>
      <c r="BI70" s="105">
        <f ca="1">IFERROR(IF($C$12="C",RTD("ice.xl",,"*H",BH70,$C$5,"D",$K70,,,1),RTD("ice.xl",,"*H",BH70,$C$5,"D",$K70,,,1)*(9/5)+$C$14),"-")</f>
        <v>78.926000000000002</v>
      </c>
      <c r="BL70" s="53" t="b">
        <f t="shared" ca="1" si="332"/>
        <v>0</v>
      </c>
      <c r="BM70" s="53" t="str">
        <f t="shared" ca="1" si="333"/>
        <v>KORD MRFALSE!_06Z-GEFS</v>
      </c>
      <c r="BN70" s="103" t="str">
        <f ca="1">IFERROR(IF($C$12="C",RTD("ice.xl",,"*H",BM70,$C$5,"D",$K70,,,1),RTD("ice.xl",,"*H",BM70,$C$5,"D",$K70,,,1)*(9/5)+$C$14),"-")</f>
        <v>-</v>
      </c>
      <c r="BO70" s="101" t="b">
        <f t="shared" ca="1" si="334"/>
        <v>0</v>
      </c>
      <c r="BP70" s="101" t="str">
        <f t="shared" ca="1" si="335"/>
        <v>KORD MRFALSE!_06Z-GEFS</v>
      </c>
      <c r="BQ70" s="57" t="str">
        <f ca="1">IFERROR(IF($C$12="C",RTD("ice.xl",,"*H",BP70,$C$5,"D",$K70,,,1),RTD("ice.xl",,"*H",BP70,$C$5,"D",$K70,,,1)*(9/5)+$C$14),"-")</f>
        <v>-</v>
      </c>
      <c r="BR70" s="101" t="b">
        <f t="shared" ca="1" si="336"/>
        <v>0</v>
      </c>
      <c r="BS70" s="101" t="str">
        <f t="shared" ca="1" si="337"/>
        <v>KORD MRFALSE!_06Z-GEFS</v>
      </c>
      <c r="BT70" s="57" t="str">
        <f ca="1">IFERROR(IF($C$12="C",RTD("ice.xl",,"*H",BS70,$C$5,"D",$K70,,,1),RTD("ice.xl",,"*H",BS70,$C$5,"D",$K70,,,1)*(9/5)+$C$14),"-")</f>
        <v>-</v>
      </c>
      <c r="BU70" s="101" t="b">
        <f t="shared" ca="1" si="338"/>
        <v>0</v>
      </c>
      <c r="BV70" s="101" t="str">
        <f t="shared" ca="1" si="339"/>
        <v>KORD MRFALSE!_06Z-GEFS</v>
      </c>
      <c r="BW70" s="57" t="str">
        <f ca="1">IFERROR(IF($C$12="C",RTD("ice.xl",,"*H",BV70,$C$5,"D",$K70,,,1),RTD("ice.xl",,"*H",BV70,$C$5,"D",$K70,,,1)*(9/5)+$C$14),"-")</f>
        <v>-</v>
      </c>
      <c r="BX70" s="101" t="b">
        <f t="shared" ca="1" si="340"/>
        <v>0</v>
      </c>
      <c r="BY70" s="101" t="str">
        <f t="shared" ca="1" si="341"/>
        <v>KORD MRFALSE!_06Z-GEFS</v>
      </c>
      <c r="BZ70" s="57" t="str">
        <f ca="1">IFERROR(IF($C$12="C",RTD("ice.xl",,"*H",BY70,$C$5,"D",$K70,,,1),RTD("ice.xl",,"*H",BY70,$C$5,"D",$K70,,,1)*(9/5)+$C$14),"-")</f>
        <v>-</v>
      </c>
      <c r="CA70" s="101">
        <f t="shared" si="342"/>
        <v>0</v>
      </c>
      <c r="CB70" s="101" t="str">
        <f t="shared" si="343"/>
        <v>KORD MR0!_06Z-GEFS</v>
      </c>
      <c r="CC70" s="58">
        <f ca="1">IFERROR(IF($C$12="C",RTD("ice.xl",,"*H",CB70,$C$5,"D",$K70,,,1),RTD("ice.xl",,"*H",CB70,$C$5,"D",$K70,,,1)*(9/5)+$C$14),"-")</f>
        <v>75.902000000000001</v>
      </c>
      <c r="CD70" s="101">
        <f t="shared" ref="CD70:CD105" si="460">CD69+1</f>
        <v>1</v>
      </c>
      <c r="CE70" s="101" t="str">
        <f t="shared" si="345"/>
        <v>KORD MR1!_06Z-GEFS</v>
      </c>
      <c r="CF70" s="58">
        <f ca="1">IFERROR(IF($C$12="C",RTD("ice.xl",,"*H",CE70,$C$5,"D",$K70,,,1),RTD("ice.xl",,"*H",CE70,$C$5,"D",$K70,,,1)*(9/5)+$C$14),"-")</f>
        <v>74.84</v>
      </c>
      <c r="CG70" s="101">
        <f t="shared" si="455"/>
        <v>2</v>
      </c>
      <c r="CH70" s="101" t="str">
        <f t="shared" si="347"/>
        <v>KORD MR2!_06Z-GEFS</v>
      </c>
      <c r="CI70" s="58">
        <f ca="1">IFERROR(IF($C$12="C",RTD("ice.xl",,"*H",CH70,$C$5,"D",$K70,,,1),RTD("ice.xl",,"*H",CH70,$C$5,"D",$K70,,,1)*(9/5)+$C$14),"-")</f>
        <v>76.64</v>
      </c>
      <c r="CJ70" s="101">
        <f t="shared" si="450"/>
        <v>3</v>
      </c>
      <c r="CK70" s="101" t="str">
        <f t="shared" si="349"/>
        <v>KORD MR3!_06Z-GEFS</v>
      </c>
      <c r="CL70" s="58">
        <f ca="1">IFERROR(IF($C$12="C",RTD("ice.xl",,"*H",CK70,$C$5,"D",$K70,,,1),RTD("ice.xl",,"*H",CK70,$C$5,"D",$K70,,,1)*(9/5)+$C$14),"-")</f>
        <v>74.894000000000005</v>
      </c>
      <c r="CM70" s="101">
        <f t="shared" si="445"/>
        <v>4</v>
      </c>
      <c r="CN70" s="101" t="str">
        <f t="shared" si="351"/>
        <v>KORD MR4!_06Z-GEFS</v>
      </c>
      <c r="CO70" s="58">
        <f ca="1">IFERROR(IF($C$12="C",RTD("ice.xl",,"*H",CN70,$C$5,"D",$K70,,,1),RTD("ice.xl",,"*H",CN70,$C$5,"D",$K70,,,1)*(9/5)+$C$14),"-")</f>
        <v>74.49799999999999</v>
      </c>
      <c r="CP70" s="101">
        <f t="shared" si="440"/>
        <v>5</v>
      </c>
      <c r="CQ70" s="101" t="str">
        <f t="shared" si="353"/>
        <v>KORD MR5!_06Z-GEFS</v>
      </c>
      <c r="CR70" s="58">
        <f ca="1">IFERROR(IF($C$12="C",RTD("ice.xl",,"*H",CQ70,$C$5,"D",$K70,,,1),RTD("ice.xl",,"*H",CQ70,$C$5,"D",$K70,,,1)*(9/5)+$C$14),"-")</f>
        <v>77.180000000000007</v>
      </c>
      <c r="CS70" s="101">
        <f t="shared" si="435"/>
        <v>6</v>
      </c>
      <c r="CT70" s="101" t="str">
        <f t="shared" si="355"/>
        <v>KORD MR6!_06Z-GEFS</v>
      </c>
      <c r="CU70" s="58">
        <f ca="1">IFERROR(IF($C$12="C",RTD("ice.xl",,"*H",CT70,$C$5,"D",$K70,,,1),RTD("ice.xl",,"*H",CT70,$C$5,"D",$K70,,,1)*(9/5)+$C$14),"-")</f>
        <v>76.009999999999991</v>
      </c>
      <c r="CV70" s="101">
        <f t="shared" si="430"/>
        <v>7</v>
      </c>
      <c r="CW70" s="101" t="str">
        <f t="shared" si="356"/>
        <v>KORD MR7!_06Z-GEFS</v>
      </c>
      <c r="CX70" s="58">
        <f ca="1">IFERROR(IF($C$12="C",RTD("ice.xl",,"*H",CW70,$C$5,"D",$K70,,,1),RTD("ice.xl",,"*H",CW70,$C$5,"D",$K70,,,1)*(9/5)+$C$14),"-")</f>
        <v>78.674000000000007</v>
      </c>
      <c r="CY70" s="101">
        <f t="shared" si="425"/>
        <v>8</v>
      </c>
      <c r="CZ70" s="101" t="str">
        <f t="shared" si="357"/>
        <v>KORD MR8!_06Z-GEFS</v>
      </c>
      <c r="DA70" s="58">
        <f ca="1">IFERROR(IF($C$12="C",RTD("ice.xl",,"*H",CZ70,$C$5,"D",$K70,,,1),RTD("ice.xl",,"*H",CZ70,$C$5,"D",$K70,,,1)*(9/5)+$C$14),"-")</f>
        <v>77.63</v>
      </c>
      <c r="DB70" s="101">
        <f t="shared" si="421"/>
        <v>9</v>
      </c>
      <c r="DC70" s="101" t="str">
        <f t="shared" si="358"/>
        <v>KORD MR9!_06Z-GEFS</v>
      </c>
      <c r="DD70" s="58">
        <f ca="1">IFERROR(IF($C$12="C",RTD("ice.xl",,"*H",DC70,$C$5,"D",$K70,,,1),RTD("ice.xl",,"*H",DC70,$C$5,"D",$K70,,,1)*(9/5)+$C$14),"-")</f>
        <v>76.585999999999999</v>
      </c>
      <c r="DE70" s="101">
        <f t="shared" si="417"/>
        <v>10</v>
      </c>
      <c r="DF70" s="101" t="str">
        <f t="shared" si="359"/>
        <v>KORD MR10!_06Z-GEFS</v>
      </c>
      <c r="DG70" s="105">
        <f ca="1">IFERROR(IF($C$12="C",RTD("ice.xl",,"*H",DF70,$C$5,"D",$K70,,,1),RTD("ice.xl",,"*H",DF70,$C$5,"D",$K70,,,1)*(9/5)+$C$14),"-")</f>
        <v>77.900000000000006</v>
      </c>
      <c r="DJ70" s="53" t="b">
        <f t="shared" ca="1" si="360"/>
        <v>0</v>
      </c>
      <c r="DK70" s="53" t="str">
        <f t="shared" ca="1" si="361"/>
        <v>KORD MRFALSE!_12Z-GEFS</v>
      </c>
      <c r="DL70" s="103" t="str">
        <f ca="1">IFERROR(IF($C$12="C",RTD("ice.xl",,"*H",DK70,$C$5,"D",$K70,,,1),RTD("ice.xl",,"*H",DK70,$C$5,"D",$K70,,,1)*(9/5)+$C$14),"-")</f>
        <v>-</v>
      </c>
      <c r="DM70" s="101" t="b">
        <f t="shared" ca="1" si="362"/>
        <v>0</v>
      </c>
      <c r="DN70" s="101" t="str">
        <f t="shared" ca="1" si="363"/>
        <v>KORD MRFALSE!_12Z-GEFS</v>
      </c>
      <c r="DO70" s="57" t="str">
        <f ca="1">IFERROR(IF($C$12="C",RTD("ice.xl",,"*H",DN70,$C$5,"D",$K70,,,1),RTD("ice.xl",,"*H",DN70,$C$5,"D",$K70,,,1)*(9/5)+$C$14),"-")</f>
        <v>-</v>
      </c>
      <c r="DP70" s="101" t="b">
        <f t="shared" ca="1" si="364"/>
        <v>0</v>
      </c>
      <c r="DQ70" s="101" t="str">
        <f t="shared" ca="1" si="365"/>
        <v>KORD MRFALSE!_12Z-GEFS</v>
      </c>
      <c r="DR70" s="57" t="str">
        <f ca="1">IFERROR(IF($C$12="C",RTD("ice.xl",,"*H",DQ70,$C$5,"D",$K70,,,1),RTD("ice.xl",,"*H",DQ70,$C$5,"D",$K70,,,1)*(9/5)+$C$14),"-")</f>
        <v>-</v>
      </c>
      <c r="DS70" s="101" t="b">
        <f t="shared" ca="1" si="366"/>
        <v>0</v>
      </c>
      <c r="DT70" s="101" t="str">
        <f t="shared" ca="1" si="367"/>
        <v>KORD MRFALSE!_12Z-GEFS</v>
      </c>
      <c r="DU70" s="57" t="str">
        <f ca="1">IFERROR(IF($C$12="C",RTD("ice.xl",,"*H",DT70,$C$5,"D",$K70,,,1),RTD("ice.xl",,"*H",DT70,$C$5,"D",$K70,,,1)*(9/5)+$C$14),"-")</f>
        <v>-</v>
      </c>
      <c r="DV70" s="101" t="b">
        <f t="shared" ca="1" si="368"/>
        <v>0</v>
      </c>
      <c r="DW70" s="101" t="str">
        <f t="shared" ca="1" si="369"/>
        <v>KORD MRFALSE!_12Z-GEFS</v>
      </c>
      <c r="DX70" s="57" t="str">
        <f ca="1">IFERROR(IF($C$12="C",RTD("ice.xl",,"*H",DW70,$C$5,"D",$K70,,,1),RTD("ice.xl",,"*H",DW70,$C$5,"D",$K70,,,1)*(9/5)+$C$14),"-")</f>
        <v>-</v>
      </c>
      <c r="DY70" s="101">
        <f t="shared" si="370"/>
        <v>0</v>
      </c>
      <c r="DZ70" s="101" t="str">
        <f t="shared" si="371"/>
        <v>KORD MR0!_12Z-GEFS</v>
      </c>
      <c r="EA70" s="58">
        <f ca="1">IFERROR(IF($C$12="C",RTD("ice.xl",,"*H",DZ70,$C$5,"D",$K70,,,1),RTD("ice.xl",,"*H",DZ70,$C$5,"D",$K70,,,1)*(9/5)+$C$14),"-")</f>
        <v>75.218000000000004</v>
      </c>
      <c r="EB70" s="101">
        <f t="shared" ref="EB70:EB105" si="461">EB69+1</f>
        <v>1</v>
      </c>
      <c r="EC70" s="101" t="str">
        <f t="shared" si="373"/>
        <v>KORD MR1!_12Z-GEFS</v>
      </c>
      <c r="ED70" s="58">
        <f ca="1">IFERROR(IF($C$12="C",RTD("ice.xl",,"*H",EC70,$C$5,"D",$K70,,,1),RTD("ice.xl",,"*H",EC70,$C$5,"D",$K70,,,1)*(9/5)+$C$14),"-")</f>
        <v>75.488</v>
      </c>
      <c r="EE70" s="101">
        <f t="shared" si="456"/>
        <v>2</v>
      </c>
      <c r="EF70" s="101" t="str">
        <f t="shared" si="375"/>
        <v>KORD MR2!_12Z-GEFS</v>
      </c>
      <c r="EG70" s="58">
        <f ca="1">IFERROR(IF($C$12="C",RTD("ice.xl",,"*H",EF70,$C$5,"D",$K70,,,1),RTD("ice.xl",,"*H",EF70,$C$5,"D",$K70,,,1)*(9/5)+$C$14),"-")</f>
        <v>76.927999999999997</v>
      </c>
      <c r="EH70" s="101">
        <f t="shared" si="451"/>
        <v>3</v>
      </c>
      <c r="EI70" s="101" t="str">
        <f t="shared" si="377"/>
        <v>KORD MR3!_12Z-GEFS</v>
      </c>
      <c r="EJ70" s="58">
        <f ca="1">IFERROR(IF($C$12="C",RTD("ice.xl",,"*H",EI70,$C$5,"D",$K70,,,1),RTD("ice.xl",,"*H",EI70,$C$5,"D",$K70,,,1)*(9/5)+$C$14),"-")</f>
        <v>75.00200000000001</v>
      </c>
      <c r="EK70" s="101">
        <f t="shared" si="446"/>
        <v>4</v>
      </c>
      <c r="EL70" s="101" t="str">
        <f t="shared" si="379"/>
        <v>KORD MR4!_12Z-GEFS</v>
      </c>
      <c r="EM70" s="58">
        <f ca="1">IFERROR(IF($C$12="C",RTD("ice.xl",,"*H",EL70,$C$5,"D",$K70,,,1),RTD("ice.xl",,"*H",EL70,$C$5,"D",$K70,,,1)*(9/5)+$C$14),"-")</f>
        <v>74.713999999999999</v>
      </c>
      <c r="EN70" s="101">
        <f t="shared" si="441"/>
        <v>5</v>
      </c>
      <c r="EO70" s="101" t="str">
        <f t="shared" si="381"/>
        <v>KORD MR5!_12Z-GEFS</v>
      </c>
      <c r="EP70" s="58">
        <f ca="1">IFERROR(IF($C$12="C",RTD("ice.xl",,"*H",EO70,$C$5,"D",$K70,,,1),RTD("ice.xl",,"*H",EO70,$C$5,"D",$K70,,,1)*(9/5)+$C$14),"-")</f>
        <v>76.135999999999996</v>
      </c>
      <c r="EQ70" s="101">
        <f t="shared" si="436"/>
        <v>6</v>
      </c>
      <c r="ER70" s="101" t="str">
        <f t="shared" si="383"/>
        <v>KORD MR6!_12Z-GEFS</v>
      </c>
      <c r="ES70" s="58">
        <f ca="1">IFERROR(IF($C$12="C",RTD("ice.xl",,"*H",ER70,$C$5,"D",$K70,,,1),RTD("ice.xl",,"*H",ER70,$C$5,"D",$K70,,,1)*(9/5)+$C$14),"-")</f>
        <v>76.51400000000001</v>
      </c>
      <c r="ET70" s="101">
        <f t="shared" si="431"/>
        <v>7</v>
      </c>
      <c r="EU70" s="101" t="str">
        <f t="shared" si="384"/>
        <v>KORD MR7!_12Z-GEFS</v>
      </c>
      <c r="EV70" s="58">
        <f ca="1">IFERROR(IF($C$12="C",RTD("ice.xl",,"*H",EU70,$C$5,"D",$K70,,,1),RTD("ice.xl",,"*H",EU70,$C$5,"D",$K70,,,1)*(9/5)+$C$14),"-")</f>
        <v>76.316000000000003</v>
      </c>
      <c r="EW70" s="101">
        <f t="shared" si="426"/>
        <v>8</v>
      </c>
      <c r="EX70" s="101" t="str">
        <f t="shared" si="385"/>
        <v>KORD MR8!_12Z-GEFS</v>
      </c>
      <c r="EY70" s="58">
        <f ca="1">IFERROR(IF($C$12="C",RTD("ice.xl",,"*H",EX70,$C$5,"D",$K70,,,1),RTD("ice.xl",,"*H",EX70,$C$5,"D",$K70,,,1)*(9/5)+$C$14),"-")</f>
        <v>78.44</v>
      </c>
      <c r="EZ70" s="101">
        <f t="shared" si="422"/>
        <v>9</v>
      </c>
      <c r="FA70" s="101" t="str">
        <f t="shared" si="386"/>
        <v>KORD MR9!_12Z-GEFS</v>
      </c>
      <c r="FB70" s="58">
        <f ca="1">IFERROR(IF($C$12="C",RTD("ice.xl",,"*H",FA70,$C$5,"D",$K70,,,1),RTD("ice.xl",,"*H",FA70,$C$5,"D",$K70,,,1)*(9/5)+$C$14),"-")</f>
        <v>76.783999999999992</v>
      </c>
      <c r="FC70" s="101">
        <f t="shared" si="418"/>
        <v>10</v>
      </c>
      <c r="FD70" s="101" t="str">
        <f t="shared" si="387"/>
        <v>KORD MR10!_12Z-GEFS</v>
      </c>
      <c r="FE70" s="105">
        <f ca="1">IFERROR(IF($C$12="C",RTD("ice.xl",,"*H",FD70,$C$5,"D",$K70,,,1),RTD("ice.xl",,"*H",FD70,$C$5,"D",$K70,,,1)*(9/5)+$C$14),"-")</f>
        <v>77.468000000000004</v>
      </c>
      <c r="FH70" s="53" t="b">
        <f t="shared" ca="1" si="388"/>
        <v>0</v>
      </c>
      <c r="FI70" s="53" t="str">
        <f t="shared" ca="1" si="389"/>
        <v>KORD MRFALSE!_18Z-GEFS</v>
      </c>
      <c r="FJ70" s="103" t="str">
        <f ca="1">IFERROR(IF($C$12="C",RTD("ice.xl",,"*H",FI70,$C$5,"D",$K70,,,1),RTD("ice.xl",,"*H",FI70,$C$5,"D",$K70,,,1)*(9/5)+$C$14),"-")</f>
        <v>-</v>
      </c>
      <c r="FK70" s="101" t="b">
        <f t="shared" ca="1" si="390"/>
        <v>0</v>
      </c>
      <c r="FL70" s="101" t="str">
        <f t="shared" ca="1" si="391"/>
        <v>KORD MRFALSE!_18Z-GEFS</v>
      </c>
      <c r="FM70" s="57" t="str">
        <f ca="1">IFERROR(IF($C$12="C",RTD("ice.xl",,"*H",FL70,$C$5,"D",$K70,,,1),RTD("ice.xl",,"*H",FL70,$C$5,"D",$K70,,,1)*(9/5)+$C$14),"-")</f>
        <v>-</v>
      </c>
      <c r="FN70" s="101" t="b">
        <f t="shared" ca="1" si="392"/>
        <v>0</v>
      </c>
      <c r="FO70" s="101" t="str">
        <f t="shared" ca="1" si="393"/>
        <v>KORD MRFALSE!_18Z-GEFS</v>
      </c>
      <c r="FP70" s="57" t="str">
        <f ca="1">IFERROR(IF($C$12="C",RTD("ice.xl",,"*H",FO70,$C$5,"D",$K70,,,1),RTD("ice.xl",,"*H",FO70,$C$5,"D",$K70,,,1)*(9/5)+$C$14),"-")</f>
        <v>-</v>
      </c>
      <c r="FQ70" s="101" t="b">
        <f t="shared" ca="1" si="394"/>
        <v>0</v>
      </c>
      <c r="FR70" s="101" t="str">
        <f t="shared" ca="1" si="395"/>
        <v>KORD MRFALSE!_18Z-GEFS</v>
      </c>
      <c r="FS70" s="57" t="str">
        <f ca="1">IFERROR(IF($C$12="C",RTD("ice.xl",,"*H",FR70,$C$5,"D",$K70,,,1),RTD("ice.xl",,"*H",FR70,$C$5,"D",$K70,,,1)*(9/5)+$C$14),"-")</f>
        <v>-</v>
      </c>
      <c r="FT70" s="101" t="b">
        <f t="shared" ca="1" si="396"/>
        <v>0</v>
      </c>
      <c r="FU70" s="101" t="str">
        <f t="shared" ca="1" si="397"/>
        <v>KORD MRFALSE!_18Z-GEFS</v>
      </c>
      <c r="FV70" s="57" t="str">
        <f ca="1">IFERROR(IF($C$12="C",RTD("ice.xl",,"*H",FU70,$C$5,"D",$K70,,,1),RTD("ice.xl",,"*H",FU70,$C$5,"D",$K70,,,1)*(9/5)+$C$14),"-")</f>
        <v>-</v>
      </c>
      <c r="FW70" s="101">
        <f t="shared" si="398"/>
        <v>0</v>
      </c>
      <c r="FX70" s="101" t="str">
        <f t="shared" si="399"/>
        <v>KORD MR0!_18Z-GEFS</v>
      </c>
      <c r="FY70" s="58">
        <f ca="1">IFERROR(IF($C$12="C",RTD("ice.xl",,"*H",FX70,$C$5,"D",$K70,,,1),RTD("ice.xl",,"*H",FX70,$C$5,"D",$K70,,,1)*(9/5)+$C$14),"-")</f>
        <v>76.531999999999996</v>
      </c>
      <c r="FZ70" s="101">
        <f t="shared" ref="FZ70:FZ105" si="462">FZ69+1</f>
        <v>1</v>
      </c>
      <c r="GA70" s="101" t="str">
        <f t="shared" si="401"/>
        <v>KORD MR1!_18Z-GEFS</v>
      </c>
      <c r="GB70" s="58">
        <f ca="1">IFERROR(IF($C$12="C",RTD("ice.xl",,"*H",GA70,$C$5,"D",$K70,,,1),RTD("ice.xl",,"*H",GA70,$C$5,"D",$K70,,,1)*(9/5)+$C$14),"-")</f>
        <v>77.342000000000013</v>
      </c>
      <c r="GC70" s="101">
        <f t="shared" si="457"/>
        <v>2</v>
      </c>
      <c r="GD70" s="101" t="str">
        <f t="shared" si="403"/>
        <v>KORD MR2!_18Z-GEFS</v>
      </c>
      <c r="GE70" s="58">
        <f ca="1">IFERROR(IF($C$12="C",RTD("ice.xl",,"*H",GD70,$C$5,"D",$K70,,,1),RTD("ice.xl",,"*H",GD70,$C$5,"D",$K70,,,1)*(9/5)+$C$14),"-")</f>
        <v>78.17</v>
      </c>
      <c r="GF70" s="101">
        <f t="shared" si="452"/>
        <v>3</v>
      </c>
      <c r="GG70" s="101" t="str">
        <f t="shared" si="405"/>
        <v>KORD MR3!_18Z-GEFS</v>
      </c>
      <c r="GH70" s="58">
        <f ca="1">IFERROR(IF($C$12="C",RTD("ice.xl",,"*H",GG70,$C$5,"D",$K70,,,1),RTD("ice.xl",,"*H",GG70,$C$5,"D",$K70,,,1)*(9/5)+$C$14),"-")</f>
        <v>73.885999999999996</v>
      </c>
      <c r="GI70" s="101">
        <f t="shared" si="447"/>
        <v>4</v>
      </c>
      <c r="GJ70" s="101" t="str">
        <f t="shared" si="407"/>
        <v>KORD MR4!_18Z-GEFS</v>
      </c>
      <c r="GK70" s="58">
        <f ca="1">IFERROR(IF($C$12="C",RTD("ice.xl",,"*H",GJ70,$C$5,"D",$K70,,,1),RTD("ice.xl",,"*H",GJ70,$C$5,"D",$K70,,,1)*(9/5)+$C$14),"-")</f>
        <v>76.51400000000001</v>
      </c>
      <c r="GL70" s="101">
        <f t="shared" si="442"/>
        <v>5</v>
      </c>
      <c r="GM70" s="101" t="str">
        <f t="shared" si="409"/>
        <v>KORD MR5!_18Z-GEFS</v>
      </c>
      <c r="GN70" s="58">
        <f ca="1">IFERROR(IF($C$12="C",RTD("ice.xl",,"*H",GM70,$C$5,"D",$K70,,,1),RTD("ice.xl",,"*H",GM70,$C$5,"D",$K70,,,1)*(9/5)+$C$14),"-")</f>
        <v>76.135999999999996</v>
      </c>
      <c r="GO70" s="101">
        <f t="shared" si="437"/>
        <v>6</v>
      </c>
      <c r="GP70" s="101" t="str">
        <f t="shared" si="411"/>
        <v>KORD MR6!_18Z-GEFS</v>
      </c>
      <c r="GQ70" s="58">
        <f ca="1">IFERROR(IF($C$12="C",RTD("ice.xl",,"*H",GP70,$C$5,"D",$K70,,,1),RTD("ice.xl",,"*H",GP70,$C$5,"D",$K70,,,1)*(9/5)+$C$14),"-")</f>
        <v>76.73</v>
      </c>
      <c r="GR70" s="101">
        <f t="shared" si="432"/>
        <v>7</v>
      </c>
      <c r="GS70" s="101" t="str">
        <f t="shared" si="412"/>
        <v>KORD MR7!_18Z-GEFS</v>
      </c>
      <c r="GT70" s="58">
        <f ca="1">IFERROR(IF($C$12="C",RTD("ice.xl",,"*H",GS70,$C$5,"D",$K70,,,1),RTD("ice.xl",,"*H",GS70,$C$5,"D",$K70,,,1)*(9/5)+$C$14),"-")</f>
        <v>77.054000000000002</v>
      </c>
      <c r="GU70" s="101">
        <f t="shared" si="427"/>
        <v>8</v>
      </c>
      <c r="GV70" s="101" t="str">
        <f t="shared" si="413"/>
        <v>KORD MR8!_18Z-GEFS</v>
      </c>
      <c r="GW70" s="58">
        <f ca="1">IFERROR(IF($C$12="C",RTD("ice.xl",,"*H",GV70,$C$5,"D",$K70,,,1),RTD("ice.xl",,"*H",GV70,$C$5,"D",$K70,,,1)*(9/5)+$C$14),"-")</f>
        <v>76.406000000000006</v>
      </c>
      <c r="GX70" s="101">
        <f t="shared" si="423"/>
        <v>9</v>
      </c>
      <c r="GY70" s="101" t="str">
        <f t="shared" si="414"/>
        <v>KORD MR9!_18Z-GEFS</v>
      </c>
      <c r="GZ70" s="58">
        <f ca="1">IFERROR(IF($C$12="C",RTD("ice.xl",,"*H",GY70,$C$5,"D",$K70,,,1),RTD("ice.xl",,"*H",GY70,$C$5,"D",$K70,,,1)*(9/5)+$C$14),"-")</f>
        <v>77.504000000000005</v>
      </c>
      <c r="HA70" s="101">
        <f t="shared" si="419"/>
        <v>10</v>
      </c>
      <c r="HB70" s="101" t="str">
        <f t="shared" si="415"/>
        <v>KORD MR10!_18Z-GEFS</v>
      </c>
      <c r="HC70" s="105">
        <f ca="1">IFERROR(IF($C$12="C",RTD("ice.xl",,"*H",HB70,$C$5,"D",$K70,,,1),RTD("ice.xl",,"*H",HB70,$C$5,"D",$K70,,,1)*(9/5)+$C$14),"-")</f>
        <v>76.316000000000003</v>
      </c>
    </row>
    <row r="71" spans="5:211" x14ac:dyDescent="0.35">
      <c r="E71"/>
      <c r="F71"/>
      <c r="G71"/>
      <c r="K71" s="163">
        <f t="shared" ca="1" si="304"/>
        <v>44796</v>
      </c>
      <c r="L71" s="167" t="str">
        <f t="shared" ca="1" si="304"/>
        <v/>
      </c>
      <c r="N71" s="53" t="b">
        <f t="shared" ca="1" si="305"/>
        <v>0</v>
      </c>
      <c r="O71" s="53" t="str">
        <f t="shared" ca="1" si="306"/>
        <v>KORD MRFALSE!_00Z-GEFS</v>
      </c>
      <c r="P71" s="103" t="str">
        <f ca="1">IFERROR(IF($C$12="C",RTD("ice.xl",,"*H",O71,$C$5,"D",$K71,,,1),RTD("ice.xl",,"*H",O71,$C$5,"D",$K71,,,1)*(9/5)+$C$14),"-")</f>
        <v>-</v>
      </c>
      <c r="Q71" s="101" t="b">
        <f t="shared" ca="1" si="307"/>
        <v>0</v>
      </c>
      <c r="R71" s="101" t="str">
        <f t="shared" ca="1" si="308"/>
        <v>KORD MRFALSE!_00Z-GEFS</v>
      </c>
      <c r="S71" s="57" t="str">
        <f ca="1">IFERROR(IF($C$12="C",RTD("ice.xl",,"*H",R71,$C$5,"D",$K71,,,1),RTD("ice.xl",,"*H",R71,$C$5,"D",$K71,,,1)*(9/5)+$C$14),"-")</f>
        <v>-</v>
      </c>
      <c r="T71" s="101" t="b">
        <f t="shared" ca="1" si="309"/>
        <v>0</v>
      </c>
      <c r="U71" s="101" t="str">
        <f t="shared" ca="1" si="310"/>
        <v>KORD MRFALSE!_00Z-GEFS</v>
      </c>
      <c r="V71" s="57" t="str">
        <f ca="1">IFERROR(IF($C$12="C",RTD("ice.xl",,"*H",U71,$C$5,"D",$K71,,,1),RTD("ice.xl",,"*H",U71,$C$5,"D",$K71,,,1)*(9/5)+$C$14),"-")</f>
        <v>-</v>
      </c>
      <c r="W71" s="101" t="b">
        <f t="shared" ca="1" si="311"/>
        <v>0</v>
      </c>
      <c r="X71" s="101" t="str">
        <f t="shared" ca="1" si="312"/>
        <v>KORD MRFALSE!_00Z-GEFS</v>
      </c>
      <c r="Y71" s="57" t="str">
        <f ca="1">IFERROR(IF($C$12="C",RTD("ice.xl",,"*H",X71,$C$5,"D",$K71,,,1),RTD("ice.xl",,"*H",X71,$C$5,"D",$K71,,,1)*(9/5)+$C$14),"-")</f>
        <v>-</v>
      </c>
      <c r="Z71" s="101">
        <f t="shared" ref="Z71" si="463">N75</f>
        <v>0</v>
      </c>
      <c r="AA71" s="101" t="str">
        <f t="shared" si="314"/>
        <v>KORD MR0!_00Z-GEFS</v>
      </c>
      <c r="AB71" s="58">
        <f ca="1">IFERROR(IF($C$12="C",RTD("ice.xl",,"*H",AA71,$C$5,"D",$K71,,,1),RTD("ice.xl",,"*H",AA71,$C$5,"D",$K71,,,1)*(9/5)+$C$14),"-")</f>
        <v>74.731999999999999</v>
      </c>
      <c r="AC71" s="101">
        <f t="shared" ref="AC71:AC105" si="464">AC70+1</f>
        <v>1</v>
      </c>
      <c r="AD71" s="101" t="str">
        <f t="shared" si="316"/>
        <v>KORD MR1!_00Z-GEFS</v>
      </c>
      <c r="AE71" s="58">
        <f ca="1">IFERROR(IF($C$12="C",RTD("ice.xl",,"*H",AD71,$C$5,"D",$K71,,,1),RTD("ice.xl",,"*H",AD71,$C$5,"D",$K71,,,1)*(9/5)+$C$14),"-")</f>
        <v>74.426000000000002</v>
      </c>
      <c r="AF71" s="101">
        <f t="shared" si="459"/>
        <v>2</v>
      </c>
      <c r="AG71" s="101" t="str">
        <f t="shared" si="318"/>
        <v>KORD MR2!_00Z-GEFS</v>
      </c>
      <c r="AH71" s="58">
        <f ca="1">IFERROR(IF($C$12="C",RTD("ice.xl",,"*H",AG71,$C$5,"D",$K71,,,1),RTD("ice.xl",,"*H",AG71,$C$5,"D",$K71,,,1)*(9/5)+$C$14),"-")</f>
        <v>75.488</v>
      </c>
      <c r="AI71" s="101">
        <f t="shared" si="454"/>
        <v>3</v>
      </c>
      <c r="AJ71" s="101" t="str">
        <f t="shared" si="320"/>
        <v>KORD MR3!_00Z-GEFS</v>
      </c>
      <c r="AK71" s="58">
        <f ca="1">IFERROR(IF($C$12="C",RTD("ice.xl",,"*H",AJ71,$C$5,"D",$K71,,,1),RTD("ice.xl",,"*H",AJ71,$C$5,"D",$K71,,,1)*(9/5)+$C$14),"-")</f>
        <v>76.225999999999999</v>
      </c>
      <c r="AL71" s="101">
        <f t="shared" si="449"/>
        <v>4</v>
      </c>
      <c r="AM71" s="101" t="str">
        <f t="shared" si="322"/>
        <v>KORD MR4!_00Z-GEFS</v>
      </c>
      <c r="AN71" s="58">
        <f ca="1">IFERROR(IF($C$12="C",RTD("ice.xl",,"*H",AM71,$C$5,"D",$K71,,,1),RTD("ice.xl",,"*H",AM71,$C$5,"D",$K71,,,1)*(9/5)+$C$14),"-")</f>
        <v>75.38</v>
      </c>
      <c r="AO71" s="101">
        <f t="shared" si="444"/>
        <v>5</v>
      </c>
      <c r="AP71" s="101" t="str">
        <f t="shared" si="324"/>
        <v>KORD MR5!_00Z-GEFS</v>
      </c>
      <c r="AQ71" s="58">
        <f ca="1">IFERROR(IF($C$12="C",RTD("ice.xl",,"*H",AP71,$C$5,"D",$K71,,,1),RTD("ice.xl",,"*H",AP71,$C$5,"D",$K71,,,1)*(9/5)+$C$14),"-")</f>
        <v>75.740000000000009</v>
      </c>
      <c r="AR71" s="101">
        <f t="shared" si="439"/>
        <v>6</v>
      </c>
      <c r="AS71" s="101" t="str">
        <f t="shared" si="326"/>
        <v>KORD MR6!_00Z-GEFS</v>
      </c>
      <c r="AT71" s="58">
        <f ca="1">IFERROR(IF($C$12="C",RTD("ice.xl",,"*H",AS71,$C$5,"D",$K71,,,1),RTD("ice.xl",,"*H",AS71,$C$5,"D",$K71,,,1)*(9/5)+$C$14),"-")</f>
        <v>77.162000000000006</v>
      </c>
      <c r="AU71" s="101">
        <f t="shared" si="434"/>
        <v>7</v>
      </c>
      <c r="AV71" s="101" t="str">
        <f t="shared" si="327"/>
        <v>KORD MR7!_00Z-GEFS</v>
      </c>
      <c r="AW71" s="58">
        <f ca="1">IFERROR(IF($C$12="C",RTD("ice.xl",,"*H",AV71,$C$5,"D",$K71,,,1),RTD("ice.xl",,"*H",AV71,$C$5,"D",$K71,,,1)*(9/5)+$C$14),"-")</f>
        <v>78.908000000000001</v>
      </c>
      <c r="AX71" s="101">
        <f t="shared" si="429"/>
        <v>8</v>
      </c>
      <c r="AY71" s="101" t="str">
        <f t="shared" si="328"/>
        <v>KORD MR8!_00Z-GEFS</v>
      </c>
      <c r="AZ71" s="58">
        <f ca="1">IFERROR(IF($C$12="C",RTD("ice.xl",,"*H",AY71,$C$5,"D",$K71,,,1),RTD("ice.xl",,"*H",AY71,$C$5,"D",$K71,,,1)*(9/5)+$C$14),"-")</f>
        <v>77.557999999999993</v>
      </c>
      <c r="BA71" s="101">
        <f t="shared" si="424"/>
        <v>9</v>
      </c>
      <c r="BB71" s="101" t="str">
        <f t="shared" si="329"/>
        <v>KORD MR9!_00Z-GEFS</v>
      </c>
      <c r="BC71" s="58">
        <f ca="1">IFERROR(IF($C$12="C",RTD("ice.xl",,"*H",BB71,$C$5,"D",$K71,,,1),RTD("ice.xl",,"*H",BB71,$C$5,"D",$K71,,,1)*(9/5)+$C$14),"-")</f>
        <v>78.331999999999994</v>
      </c>
      <c r="BD71" s="101">
        <f t="shared" si="420"/>
        <v>10</v>
      </c>
      <c r="BE71" s="101" t="str">
        <f t="shared" si="330"/>
        <v>KORD MR10!_00Z-GEFS</v>
      </c>
      <c r="BF71" s="58">
        <f ca="1">IFERROR(IF($C$12="C",RTD("ice.xl",,"*H",BE71,$C$5,"D",$K71,,,1),RTD("ice.xl",,"*H",BE71,$C$5,"D",$K71,,,1)*(9/5)+$C$14),"-")</f>
        <v>77.575999999999993</v>
      </c>
      <c r="BG71" s="101">
        <f t="shared" si="416"/>
        <v>11</v>
      </c>
      <c r="BH71" s="101" t="str">
        <f t="shared" si="331"/>
        <v>KORD MR11!_00Z-GEFS</v>
      </c>
      <c r="BI71" s="105">
        <f ca="1">IFERROR(IF($C$12="C",RTD("ice.xl",,"*H",BH71,$C$5,"D",$K71,,,1),RTD("ice.xl",,"*H",BH71,$C$5,"D",$K71,,,1)*(9/5)+$C$14),"-")</f>
        <v>79.430000000000007</v>
      </c>
      <c r="BL71" s="53" t="b">
        <f t="shared" ca="1" si="332"/>
        <v>0</v>
      </c>
      <c r="BM71" s="53" t="str">
        <f t="shared" ca="1" si="333"/>
        <v>KORD MRFALSE!_06Z-GEFS</v>
      </c>
      <c r="BN71" s="103" t="str">
        <f ca="1">IFERROR(IF($C$12="C",RTD("ice.xl",,"*H",BM71,$C$5,"D",$K71,,,1),RTD("ice.xl",,"*H",BM71,$C$5,"D",$K71,,,1)*(9/5)+$C$14),"-")</f>
        <v>-</v>
      </c>
      <c r="BO71" s="101" t="b">
        <f t="shared" ca="1" si="334"/>
        <v>0</v>
      </c>
      <c r="BP71" s="101" t="str">
        <f t="shared" ca="1" si="335"/>
        <v>KORD MRFALSE!_06Z-GEFS</v>
      </c>
      <c r="BQ71" s="57" t="str">
        <f ca="1">IFERROR(IF($C$12="C",RTD("ice.xl",,"*H",BP71,$C$5,"D",$K71,,,1),RTD("ice.xl",,"*H",BP71,$C$5,"D",$K71,,,1)*(9/5)+$C$14),"-")</f>
        <v>-</v>
      </c>
      <c r="BR71" s="101" t="b">
        <f t="shared" ca="1" si="336"/>
        <v>0</v>
      </c>
      <c r="BS71" s="101" t="str">
        <f t="shared" ca="1" si="337"/>
        <v>KORD MRFALSE!_06Z-GEFS</v>
      </c>
      <c r="BT71" s="57" t="str">
        <f ca="1">IFERROR(IF($C$12="C",RTD("ice.xl",,"*H",BS71,$C$5,"D",$K71,,,1),RTD("ice.xl",,"*H",BS71,$C$5,"D",$K71,,,1)*(9/5)+$C$14),"-")</f>
        <v>-</v>
      </c>
      <c r="BU71" s="101" t="b">
        <f t="shared" ca="1" si="338"/>
        <v>0</v>
      </c>
      <c r="BV71" s="101" t="str">
        <f t="shared" ca="1" si="339"/>
        <v>KORD MRFALSE!_06Z-GEFS</v>
      </c>
      <c r="BW71" s="57" t="str">
        <f ca="1">IFERROR(IF($C$12="C",RTD("ice.xl",,"*H",BV71,$C$5,"D",$K71,,,1),RTD("ice.xl",,"*H",BV71,$C$5,"D",$K71,,,1)*(9/5)+$C$14),"-")</f>
        <v>-</v>
      </c>
      <c r="BX71" s="101">
        <f t="shared" si="340"/>
        <v>0</v>
      </c>
      <c r="BY71" s="101" t="str">
        <f t="shared" si="341"/>
        <v>KORD MR0!_06Z-GEFS</v>
      </c>
      <c r="BZ71" s="58">
        <f ca="1">IFERROR(IF($C$12="C",RTD("ice.xl",,"*H",BY71,$C$5,"D",$K71,,,1),RTD("ice.xl",,"*H",BY71,$C$5,"D",$K71,,,1)*(9/5)+$C$14),"-")</f>
        <v>74.084000000000003</v>
      </c>
      <c r="CA71" s="101">
        <f t="shared" ref="CA71:CA105" si="465">CA70+1</f>
        <v>1</v>
      </c>
      <c r="CB71" s="101" t="str">
        <f t="shared" si="343"/>
        <v>KORD MR1!_06Z-GEFS</v>
      </c>
      <c r="CC71" s="58">
        <f ca="1">IFERROR(IF($C$12="C",RTD("ice.xl",,"*H",CB71,$C$5,"D",$K71,,,1),RTD("ice.xl",,"*H",CB71,$C$5,"D",$K71,,,1)*(9/5)+$C$14),"-")</f>
        <v>74.66</v>
      </c>
      <c r="CD71" s="101">
        <f t="shared" si="460"/>
        <v>2</v>
      </c>
      <c r="CE71" s="101" t="str">
        <f t="shared" si="345"/>
        <v>KORD MR2!_06Z-GEFS</v>
      </c>
      <c r="CF71" s="58">
        <f ca="1">IFERROR(IF($C$12="C",RTD("ice.xl",,"*H",CE71,$C$5,"D",$K71,,,1),RTD("ice.xl",,"*H",CE71,$C$5,"D",$K71,,,1)*(9/5)+$C$14),"-")</f>
        <v>75.038000000000011</v>
      </c>
      <c r="CG71" s="101">
        <f t="shared" si="455"/>
        <v>3</v>
      </c>
      <c r="CH71" s="101" t="str">
        <f t="shared" si="347"/>
        <v>KORD MR3!_06Z-GEFS</v>
      </c>
      <c r="CI71" s="58">
        <f ca="1">IFERROR(IF($C$12="C",RTD("ice.xl",,"*H",CH71,$C$5,"D",$K71,,,1),RTD("ice.xl",,"*H",CH71,$C$5,"D",$K71,,,1)*(9/5)+$C$14),"-")</f>
        <v>75.757999999999996</v>
      </c>
      <c r="CJ71" s="101">
        <f t="shared" si="450"/>
        <v>4</v>
      </c>
      <c r="CK71" s="101" t="str">
        <f t="shared" si="349"/>
        <v>KORD MR4!_06Z-GEFS</v>
      </c>
      <c r="CL71" s="58">
        <f ca="1">IFERROR(IF($C$12="C",RTD("ice.xl",,"*H",CK71,$C$5,"D",$K71,,,1),RTD("ice.xl",,"*H",CK71,$C$5,"D",$K71,,,1)*(9/5)+$C$14),"-")</f>
        <v>75.740000000000009</v>
      </c>
      <c r="CM71" s="101">
        <f t="shared" si="445"/>
        <v>5</v>
      </c>
      <c r="CN71" s="101" t="str">
        <f t="shared" si="351"/>
        <v>KORD MR5!_06Z-GEFS</v>
      </c>
      <c r="CO71" s="58">
        <f ca="1">IFERROR(IF($C$12="C",RTD("ice.xl",,"*H",CN71,$C$5,"D",$K71,,,1),RTD("ice.xl",,"*H",CN71,$C$5,"D",$K71,,,1)*(9/5)+$C$14),"-")</f>
        <v>76.153999999999996</v>
      </c>
      <c r="CP71" s="101">
        <f t="shared" si="440"/>
        <v>6</v>
      </c>
      <c r="CQ71" s="101" t="str">
        <f t="shared" si="353"/>
        <v>KORD MR6!_06Z-GEFS</v>
      </c>
      <c r="CR71" s="58">
        <f ca="1">IFERROR(IF($C$12="C",RTD("ice.xl",,"*H",CQ71,$C$5,"D",$K71,,,1),RTD("ice.xl",,"*H",CQ71,$C$5,"D",$K71,,,1)*(9/5)+$C$14),"-")</f>
        <v>76.316000000000003</v>
      </c>
      <c r="CS71" s="101">
        <f t="shared" si="435"/>
        <v>7</v>
      </c>
      <c r="CT71" s="101" t="str">
        <f t="shared" si="355"/>
        <v>KORD MR7!_06Z-GEFS</v>
      </c>
      <c r="CU71" s="58">
        <f ca="1">IFERROR(IF($C$12="C",RTD("ice.xl",,"*H",CT71,$C$5,"D",$K71,,,1),RTD("ice.xl",,"*H",CT71,$C$5,"D",$K71,,,1)*(9/5)+$C$14),"-")</f>
        <v>78.44</v>
      </c>
      <c r="CV71" s="101">
        <f t="shared" si="430"/>
        <v>8</v>
      </c>
      <c r="CW71" s="101" t="str">
        <f t="shared" si="356"/>
        <v>KORD MR8!_06Z-GEFS</v>
      </c>
      <c r="CX71" s="58">
        <f ca="1">IFERROR(IF($C$12="C",RTD("ice.xl",,"*H",CW71,$C$5,"D",$K71,,,1),RTD("ice.xl",,"*H",CW71,$C$5,"D",$K71,,,1)*(9/5)+$C$14),"-")</f>
        <v>77.306000000000012</v>
      </c>
      <c r="CY71" s="101">
        <f t="shared" si="425"/>
        <v>9</v>
      </c>
      <c r="CZ71" s="101" t="str">
        <f t="shared" si="357"/>
        <v>KORD MR9!_06Z-GEFS</v>
      </c>
      <c r="DA71" s="58">
        <f ca="1">IFERROR(IF($C$12="C",RTD("ice.xl",,"*H",CZ71,$C$5,"D",$K71,,,1),RTD("ice.xl",,"*H",CZ71,$C$5,"D",$K71,,,1)*(9/5)+$C$14),"-")</f>
        <v>75.902000000000001</v>
      </c>
      <c r="DB71" s="101">
        <f t="shared" si="421"/>
        <v>10</v>
      </c>
      <c r="DC71" s="101" t="str">
        <f t="shared" si="358"/>
        <v>KORD MR10!_06Z-GEFS</v>
      </c>
      <c r="DD71" s="58">
        <f ca="1">IFERROR(IF($C$12="C",RTD("ice.xl",,"*H",DC71,$C$5,"D",$K71,,,1),RTD("ice.xl",,"*H",DC71,$C$5,"D",$K71,,,1)*(9/5)+$C$14),"-")</f>
        <v>77.468000000000004</v>
      </c>
      <c r="DE71" s="101">
        <f t="shared" si="417"/>
        <v>11</v>
      </c>
      <c r="DF71" s="101" t="str">
        <f t="shared" si="359"/>
        <v>KORD MR11!_06Z-GEFS</v>
      </c>
      <c r="DG71" s="105">
        <f ca="1">IFERROR(IF($C$12="C",RTD("ice.xl",,"*H",DF71,$C$5,"D",$K71,,,1),RTD("ice.xl",,"*H",DF71,$C$5,"D",$K71,,,1)*(9/5)+$C$14),"-")</f>
        <v>76.963999999999999</v>
      </c>
      <c r="DJ71" s="53" t="b">
        <f t="shared" ca="1" si="360"/>
        <v>0</v>
      </c>
      <c r="DK71" s="53" t="str">
        <f t="shared" ca="1" si="361"/>
        <v>KORD MRFALSE!_12Z-GEFS</v>
      </c>
      <c r="DL71" s="103" t="str">
        <f ca="1">IFERROR(IF($C$12="C",RTD("ice.xl",,"*H",DK71,$C$5,"D",$K71,,,1),RTD("ice.xl",,"*H",DK71,$C$5,"D",$K71,,,1)*(9/5)+$C$14),"-")</f>
        <v>-</v>
      </c>
      <c r="DM71" s="101" t="b">
        <f t="shared" ca="1" si="362"/>
        <v>0</v>
      </c>
      <c r="DN71" s="101" t="str">
        <f t="shared" ca="1" si="363"/>
        <v>KORD MRFALSE!_12Z-GEFS</v>
      </c>
      <c r="DO71" s="57" t="str">
        <f ca="1">IFERROR(IF($C$12="C",RTD("ice.xl",,"*H",DN71,$C$5,"D",$K71,,,1),RTD("ice.xl",,"*H",DN71,$C$5,"D",$K71,,,1)*(9/5)+$C$14),"-")</f>
        <v>-</v>
      </c>
      <c r="DP71" s="101" t="b">
        <f t="shared" ca="1" si="364"/>
        <v>0</v>
      </c>
      <c r="DQ71" s="101" t="str">
        <f t="shared" ca="1" si="365"/>
        <v>KORD MRFALSE!_12Z-GEFS</v>
      </c>
      <c r="DR71" s="57" t="str">
        <f ca="1">IFERROR(IF($C$12="C",RTD("ice.xl",,"*H",DQ71,$C$5,"D",$K71,,,1),RTD("ice.xl",,"*H",DQ71,$C$5,"D",$K71,,,1)*(9/5)+$C$14),"-")</f>
        <v>-</v>
      </c>
      <c r="DS71" s="101" t="b">
        <f t="shared" ca="1" si="366"/>
        <v>0</v>
      </c>
      <c r="DT71" s="101" t="str">
        <f t="shared" ca="1" si="367"/>
        <v>KORD MRFALSE!_12Z-GEFS</v>
      </c>
      <c r="DU71" s="57" t="str">
        <f ca="1">IFERROR(IF($C$12="C",RTD("ice.xl",,"*H",DT71,$C$5,"D",$K71,,,1),RTD("ice.xl",,"*H",DT71,$C$5,"D",$K71,,,1)*(9/5)+$C$14),"-")</f>
        <v>-</v>
      </c>
      <c r="DV71" s="101">
        <f t="shared" si="368"/>
        <v>0</v>
      </c>
      <c r="DW71" s="101" t="str">
        <f t="shared" si="369"/>
        <v>KORD MR0!_12Z-GEFS</v>
      </c>
      <c r="DX71" s="58">
        <f ca="1">IFERROR(IF($C$12="C",RTD("ice.xl",,"*H",DW71,$C$5,"D",$K71,,,1),RTD("ice.xl",,"*H",DW71,$C$5,"D",$K71,,,1)*(9/5)+$C$14),"-")</f>
        <v>74.102000000000004</v>
      </c>
      <c r="DY71" s="101">
        <f t="shared" ref="DY71:DY105" si="466">DY70+1</f>
        <v>1</v>
      </c>
      <c r="DZ71" s="101" t="str">
        <f t="shared" si="371"/>
        <v>KORD MR1!_12Z-GEFS</v>
      </c>
      <c r="EA71" s="58">
        <f ca="1">IFERROR(IF($C$12="C",RTD("ice.xl",,"*H",DZ71,$C$5,"D",$K71,,,1),RTD("ice.xl",,"*H",DZ71,$C$5,"D",$K71,,,1)*(9/5)+$C$14),"-")</f>
        <v>75.397999999999996</v>
      </c>
      <c r="EB71" s="101">
        <f t="shared" si="461"/>
        <v>2</v>
      </c>
      <c r="EC71" s="101" t="str">
        <f t="shared" si="373"/>
        <v>KORD MR2!_12Z-GEFS</v>
      </c>
      <c r="ED71" s="58">
        <f ca="1">IFERROR(IF($C$12="C",RTD("ice.xl",,"*H",EC71,$C$5,"D",$K71,,,1),RTD("ice.xl",,"*H",EC71,$C$5,"D",$K71,,,1)*(9/5)+$C$14),"-")</f>
        <v>75.847999999999999</v>
      </c>
      <c r="EE71" s="101">
        <f t="shared" si="456"/>
        <v>3</v>
      </c>
      <c r="EF71" s="101" t="str">
        <f t="shared" si="375"/>
        <v>KORD MR3!_12Z-GEFS</v>
      </c>
      <c r="EG71" s="58">
        <f ca="1">IFERROR(IF($C$12="C",RTD("ice.xl",,"*H",EF71,$C$5,"D",$K71,,,1),RTD("ice.xl",,"*H",EF71,$C$5,"D",$K71,,,1)*(9/5)+$C$14),"-")</f>
        <v>75.00200000000001</v>
      </c>
      <c r="EH71" s="101">
        <f t="shared" si="451"/>
        <v>4</v>
      </c>
      <c r="EI71" s="101" t="str">
        <f t="shared" si="377"/>
        <v>KORD MR4!_12Z-GEFS</v>
      </c>
      <c r="EJ71" s="58">
        <f ca="1">IFERROR(IF($C$12="C",RTD("ice.xl",,"*H",EI71,$C$5,"D",$K71,,,1),RTD("ice.xl",,"*H",EI71,$C$5,"D",$K71,,,1)*(9/5)+$C$14),"-")</f>
        <v>74.75</v>
      </c>
      <c r="EK71" s="101">
        <f t="shared" si="446"/>
        <v>5</v>
      </c>
      <c r="EL71" s="101" t="str">
        <f t="shared" si="379"/>
        <v>KORD MR5!_12Z-GEFS</v>
      </c>
      <c r="EM71" s="58">
        <f ca="1">IFERROR(IF($C$12="C",RTD("ice.xl",,"*H",EL71,$C$5,"D",$K71,,,1),RTD("ice.xl",,"*H",EL71,$C$5,"D",$K71,,,1)*(9/5)+$C$14),"-")</f>
        <v>74.695999999999998</v>
      </c>
      <c r="EN71" s="101">
        <f t="shared" si="441"/>
        <v>6</v>
      </c>
      <c r="EO71" s="101" t="str">
        <f t="shared" si="381"/>
        <v>KORD MR6!_12Z-GEFS</v>
      </c>
      <c r="EP71" s="58">
        <f ca="1">IFERROR(IF($C$12="C",RTD("ice.xl",,"*H",EO71,$C$5,"D",$K71,,,1),RTD("ice.xl",,"*H",EO71,$C$5,"D",$K71,,,1)*(9/5)+$C$14),"-")</f>
        <v>76.37</v>
      </c>
      <c r="EQ71" s="101">
        <f t="shared" si="436"/>
        <v>7</v>
      </c>
      <c r="ER71" s="101" t="str">
        <f t="shared" si="383"/>
        <v>KORD MR7!_12Z-GEFS</v>
      </c>
      <c r="ES71" s="58">
        <f ca="1">IFERROR(IF($C$12="C",RTD("ice.xl",,"*H",ER71,$C$5,"D",$K71,,,1),RTD("ice.xl",,"*H",ER71,$C$5,"D",$K71,,,1)*(9/5)+$C$14),"-")</f>
        <v>76.766000000000005</v>
      </c>
      <c r="ET71" s="101">
        <f t="shared" si="431"/>
        <v>8</v>
      </c>
      <c r="EU71" s="101" t="str">
        <f t="shared" si="384"/>
        <v>KORD MR8!_12Z-GEFS</v>
      </c>
      <c r="EV71" s="58">
        <f ca="1">IFERROR(IF($C$12="C",RTD("ice.xl",,"*H",EU71,$C$5,"D",$K71,,,1),RTD("ice.xl",,"*H",EU71,$C$5,"D",$K71,,,1)*(9/5)+$C$14),"-")</f>
        <v>76.91</v>
      </c>
      <c r="EW71" s="101">
        <f t="shared" si="426"/>
        <v>9</v>
      </c>
      <c r="EX71" s="101" t="str">
        <f t="shared" si="385"/>
        <v>KORD MR9!_12Z-GEFS</v>
      </c>
      <c r="EY71" s="58">
        <f ca="1">IFERROR(IF($C$12="C",RTD("ice.xl",,"*H",EX71,$C$5,"D",$K71,,,1),RTD("ice.xl",,"*H",EX71,$C$5,"D",$K71,,,1)*(9/5)+$C$14),"-")</f>
        <v>75.722000000000008</v>
      </c>
      <c r="EZ71" s="101">
        <f t="shared" si="422"/>
        <v>10</v>
      </c>
      <c r="FA71" s="101" t="str">
        <f t="shared" si="386"/>
        <v>KORD MR10!_12Z-GEFS</v>
      </c>
      <c r="FB71" s="58">
        <f ca="1">IFERROR(IF($C$12="C",RTD("ice.xl",,"*H",FA71,$C$5,"D",$K71,,,1),RTD("ice.xl",,"*H",FA71,$C$5,"D",$K71,,,1)*(9/5)+$C$14),"-")</f>
        <v>75.614000000000004</v>
      </c>
      <c r="FC71" s="101">
        <f t="shared" si="418"/>
        <v>11</v>
      </c>
      <c r="FD71" s="101" t="str">
        <f t="shared" si="387"/>
        <v>KORD MR11!_12Z-GEFS</v>
      </c>
      <c r="FE71" s="105">
        <f ca="1">IFERROR(IF($C$12="C",RTD("ice.xl",,"*H",FD71,$C$5,"D",$K71,,,1),RTD("ice.xl",,"*H",FD71,$C$5,"D",$K71,,,1)*(9/5)+$C$14),"-")</f>
        <v>77.108000000000004</v>
      </c>
      <c r="FH71" s="53" t="b">
        <f t="shared" ca="1" si="388"/>
        <v>0</v>
      </c>
      <c r="FI71" s="53" t="str">
        <f t="shared" ca="1" si="389"/>
        <v>KORD MRFALSE!_18Z-GEFS</v>
      </c>
      <c r="FJ71" s="103" t="str">
        <f ca="1">IFERROR(IF($C$12="C",RTD("ice.xl",,"*H",FI71,$C$5,"D",$K71,,,1),RTD("ice.xl",,"*H",FI71,$C$5,"D",$K71,,,1)*(9/5)+$C$14),"-")</f>
        <v>-</v>
      </c>
      <c r="FK71" s="101" t="b">
        <f t="shared" ca="1" si="390"/>
        <v>0</v>
      </c>
      <c r="FL71" s="101" t="str">
        <f t="shared" ca="1" si="391"/>
        <v>KORD MRFALSE!_18Z-GEFS</v>
      </c>
      <c r="FM71" s="57" t="str">
        <f ca="1">IFERROR(IF($C$12="C",RTD("ice.xl",,"*H",FL71,$C$5,"D",$K71,,,1),RTD("ice.xl",,"*H",FL71,$C$5,"D",$K71,,,1)*(9/5)+$C$14),"-")</f>
        <v>-</v>
      </c>
      <c r="FN71" s="101" t="b">
        <f t="shared" ca="1" si="392"/>
        <v>0</v>
      </c>
      <c r="FO71" s="101" t="str">
        <f t="shared" ca="1" si="393"/>
        <v>KORD MRFALSE!_18Z-GEFS</v>
      </c>
      <c r="FP71" s="57" t="str">
        <f ca="1">IFERROR(IF($C$12="C",RTD("ice.xl",,"*H",FO71,$C$5,"D",$K71,,,1),RTD("ice.xl",,"*H",FO71,$C$5,"D",$K71,,,1)*(9/5)+$C$14),"-")</f>
        <v>-</v>
      </c>
      <c r="FQ71" s="101" t="b">
        <f t="shared" ca="1" si="394"/>
        <v>0</v>
      </c>
      <c r="FR71" s="101" t="str">
        <f t="shared" ca="1" si="395"/>
        <v>KORD MRFALSE!_18Z-GEFS</v>
      </c>
      <c r="FS71" s="57" t="str">
        <f ca="1">IFERROR(IF($C$12="C",RTD("ice.xl",,"*H",FR71,$C$5,"D",$K71,,,1),RTD("ice.xl",,"*H",FR71,$C$5,"D",$K71,,,1)*(9/5)+$C$14),"-")</f>
        <v>-</v>
      </c>
      <c r="FT71" s="101">
        <f t="shared" si="396"/>
        <v>0</v>
      </c>
      <c r="FU71" s="101" t="str">
        <f t="shared" si="397"/>
        <v>KORD MR0!_18Z-GEFS</v>
      </c>
      <c r="FV71" s="58">
        <f ca="1">IFERROR(IF($C$12="C",RTD("ice.xl",,"*H",FU71,$C$5,"D",$K71,,,1),RTD("ice.xl",,"*H",FU71,$C$5,"D",$K71,,,1)*(9/5)+$C$14),"-")</f>
        <v>75.2</v>
      </c>
      <c r="FW71" s="101">
        <f t="shared" ref="FW71:FW105" si="467">FW70+1</f>
        <v>1</v>
      </c>
      <c r="FX71" s="101" t="str">
        <f t="shared" si="399"/>
        <v>KORD MR1!_18Z-GEFS</v>
      </c>
      <c r="FY71" s="58">
        <f ca="1">IFERROR(IF($C$12="C",RTD("ice.xl",,"*H",FX71,$C$5,"D",$K71,,,1),RTD("ice.xl",,"*H",FX71,$C$5,"D",$K71,,,1)*(9/5)+$C$14),"-")</f>
        <v>75.056000000000012</v>
      </c>
      <c r="FZ71" s="101">
        <f t="shared" si="462"/>
        <v>2</v>
      </c>
      <c r="GA71" s="101" t="str">
        <f t="shared" si="401"/>
        <v>KORD MR2!_18Z-GEFS</v>
      </c>
      <c r="GB71" s="58">
        <f ca="1">IFERROR(IF($C$12="C",RTD("ice.xl",,"*H",GA71,$C$5,"D",$K71,,,1),RTD("ice.xl",,"*H",GA71,$C$5,"D",$K71,,,1)*(9/5)+$C$14),"-")</f>
        <v>76.622</v>
      </c>
      <c r="GC71" s="101">
        <f t="shared" si="457"/>
        <v>3</v>
      </c>
      <c r="GD71" s="101" t="str">
        <f t="shared" si="403"/>
        <v>KORD MR3!_18Z-GEFS</v>
      </c>
      <c r="GE71" s="58">
        <f ca="1">IFERROR(IF($C$12="C",RTD("ice.xl",,"*H",GD71,$C$5,"D",$K71,,,1),RTD("ice.xl",,"*H",GD71,$C$5,"D",$K71,,,1)*(9/5)+$C$14),"-")</f>
        <v>75.596000000000004</v>
      </c>
      <c r="GF71" s="101">
        <f t="shared" si="452"/>
        <v>4</v>
      </c>
      <c r="GG71" s="101" t="str">
        <f t="shared" si="405"/>
        <v>KORD MR4!_18Z-GEFS</v>
      </c>
      <c r="GH71" s="58">
        <f ca="1">IFERROR(IF($C$12="C",RTD("ice.xl",,"*H",GG71,$C$5,"D",$K71,,,1),RTD("ice.xl",,"*H",GG71,$C$5,"D",$K71,,,1)*(9/5)+$C$14),"-")</f>
        <v>75.578000000000003</v>
      </c>
      <c r="GI71" s="101">
        <f t="shared" si="447"/>
        <v>5</v>
      </c>
      <c r="GJ71" s="101" t="str">
        <f t="shared" si="407"/>
        <v>KORD MR5!_18Z-GEFS</v>
      </c>
      <c r="GK71" s="58">
        <f ca="1">IFERROR(IF($C$12="C",RTD("ice.xl",,"*H",GJ71,$C$5,"D",$K71,,,1),RTD("ice.xl",,"*H",GJ71,$C$5,"D",$K71,,,1)*(9/5)+$C$14),"-")</f>
        <v>75.632000000000005</v>
      </c>
      <c r="GL71" s="101">
        <f t="shared" si="442"/>
        <v>6</v>
      </c>
      <c r="GM71" s="101" t="str">
        <f t="shared" si="409"/>
        <v>KORD MR6!_18Z-GEFS</v>
      </c>
      <c r="GN71" s="58">
        <f ca="1">IFERROR(IF($C$12="C",RTD("ice.xl",,"*H",GM71,$C$5,"D",$K71,,,1),RTD("ice.xl",,"*H",GM71,$C$5,"D",$K71,,,1)*(9/5)+$C$14),"-")</f>
        <v>76.424000000000007</v>
      </c>
      <c r="GO71" s="101">
        <f t="shared" si="437"/>
        <v>7</v>
      </c>
      <c r="GP71" s="101" t="str">
        <f t="shared" si="411"/>
        <v>KORD MR7!_18Z-GEFS</v>
      </c>
      <c r="GQ71" s="58">
        <f ca="1">IFERROR(IF($C$12="C",RTD("ice.xl",,"*H",GP71,$C$5,"D",$K71,,,1),RTD("ice.xl",,"*H",GP71,$C$5,"D",$K71,,,1)*(9/5)+$C$14),"-")</f>
        <v>77.323999999999998</v>
      </c>
      <c r="GR71" s="101">
        <f t="shared" si="432"/>
        <v>8</v>
      </c>
      <c r="GS71" s="101" t="str">
        <f t="shared" si="412"/>
        <v>KORD MR8!_18Z-GEFS</v>
      </c>
      <c r="GT71" s="58">
        <f ca="1">IFERROR(IF($C$12="C",RTD("ice.xl",,"*H",GS71,$C$5,"D",$K71,,,1),RTD("ice.xl",,"*H",GS71,$C$5,"D",$K71,,,1)*(9/5)+$C$14),"-")</f>
        <v>77.468000000000004</v>
      </c>
      <c r="GU71" s="101">
        <f t="shared" si="427"/>
        <v>9</v>
      </c>
      <c r="GV71" s="101" t="str">
        <f t="shared" si="413"/>
        <v>KORD MR9!_18Z-GEFS</v>
      </c>
      <c r="GW71" s="58">
        <f ca="1">IFERROR(IF($C$12="C",RTD("ice.xl",,"*H",GV71,$C$5,"D",$K71,,,1),RTD("ice.xl",,"*H",GV71,$C$5,"D",$K71,,,1)*(9/5)+$C$14),"-")</f>
        <v>77.828000000000003</v>
      </c>
      <c r="GX71" s="101">
        <f t="shared" si="423"/>
        <v>10</v>
      </c>
      <c r="GY71" s="101" t="str">
        <f t="shared" si="414"/>
        <v>KORD MR10!_18Z-GEFS</v>
      </c>
      <c r="GZ71" s="58">
        <f ca="1">IFERROR(IF($C$12="C",RTD("ice.xl",,"*H",GY71,$C$5,"D",$K71,,,1),RTD("ice.xl",,"*H",GY71,$C$5,"D",$K71,,,1)*(9/5)+$C$14),"-")</f>
        <v>76.658000000000001</v>
      </c>
      <c r="HA71" s="101">
        <f t="shared" si="419"/>
        <v>11</v>
      </c>
      <c r="HB71" s="101" t="str">
        <f t="shared" si="415"/>
        <v>KORD MR11!_18Z-GEFS</v>
      </c>
      <c r="HC71" s="105">
        <f ca="1">IFERROR(IF($C$12="C",RTD("ice.xl",,"*H",HB71,$C$5,"D",$K71,,,1),RTD("ice.xl",,"*H",HB71,$C$5,"D",$K71,,,1)*(9/5)+$C$14),"-")</f>
        <v>77.108000000000004</v>
      </c>
    </row>
    <row r="72" spans="5:211" x14ac:dyDescent="0.35">
      <c r="E72"/>
      <c r="F72"/>
      <c r="G72"/>
      <c r="K72" s="163">
        <f t="shared" ca="1" si="304"/>
        <v>44795</v>
      </c>
      <c r="L72" s="167" t="str">
        <f t="shared" ca="1" si="304"/>
        <v/>
      </c>
      <c r="N72" s="53" t="b">
        <f t="shared" ca="1" si="305"/>
        <v>0</v>
      </c>
      <c r="O72" s="53" t="str">
        <f t="shared" ca="1" si="306"/>
        <v>KORD MRFALSE!_00Z-GEFS</v>
      </c>
      <c r="P72" s="103" t="str">
        <f ca="1">IFERROR(IF($C$12="C",RTD("ice.xl",,"*H",O72,$C$5,"D",$K72,,,1),RTD("ice.xl",,"*H",O72,$C$5,"D",$K72,,,1)*(9/5)+$C$14),"-")</f>
        <v>-</v>
      </c>
      <c r="Q72" s="101" t="b">
        <f t="shared" ca="1" si="307"/>
        <v>0</v>
      </c>
      <c r="R72" s="101" t="str">
        <f t="shared" ca="1" si="308"/>
        <v>KORD MRFALSE!_00Z-GEFS</v>
      </c>
      <c r="S72" s="57" t="str">
        <f ca="1">IFERROR(IF($C$12="C",RTD("ice.xl",,"*H",R72,$C$5,"D",$K72,,,1),RTD("ice.xl",,"*H",R72,$C$5,"D",$K72,,,1)*(9/5)+$C$14),"-")</f>
        <v>-</v>
      </c>
      <c r="T72" s="101" t="b">
        <f t="shared" ca="1" si="309"/>
        <v>0</v>
      </c>
      <c r="U72" s="101" t="str">
        <f t="shared" ca="1" si="310"/>
        <v>KORD MRFALSE!_00Z-GEFS</v>
      </c>
      <c r="V72" s="57" t="str">
        <f ca="1">IFERROR(IF($C$12="C",RTD("ice.xl",,"*H",U72,$C$5,"D",$K72,,,1),RTD("ice.xl",,"*H",U72,$C$5,"D",$K72,,,1)*(9/5)+$C$14),"-")</f>
        <v>-</v>
      </c>
      <c r="W72" s="101">
        <f t="shared" ref="W72" si="468">N75</f>
        <v>0</v>
      </c>
      <c r="X72" s="101" t="str">
        <f t="shared" si="312"/>
        <v>KORD MR0!_00Z-GEFS</v>
      </c>
      <c r="Y72" s="58">
        <f ca="1">IFERROR(IF($C$12="C",RTD("ice.xl",,"*H",X72,$C$5,"D",$K72,,,1),RTD("ice.xl",,"*H",X72,$C$5,"D",$K72,,,1)*(9/5)+$C$14),"-")</f>
        <v>72.445999999999998</v>
      </c>
      <c r="Z72" s="101">
        <f t="shared" ref="Z72:Z105" si="469">Z71+1</f>
        <v>1</v>
      </c>
      <c r="AA72" s="101" t="str">
        <f t="shared" si="314"/>
        <v>KORD MR1!_00Z-GEFS</v>
      </c>
      <c r="AB72" s="58">
        <f ca="1">IFERROR(IF($C$12="C",RTD("ice.xl",,"*H",AA72,$C$5,"D",$K72,,,1),RTD("ice.xl",,"*H",AA72,$C$5,"D",$K72,,,1)*(9/5)+$C$14),"-")</f>
        <v>74.228000000000009</v>
      </c>
      <c r="AC72" s="101">
        <f t="shared" si="464"/>
        <v>2</v>
      </c>
      <c r="AD72" s="101" t="str">
        <f t="shared" si="316"/>
        <v>KORD MR2!_00Z-GEFS</v>
      </c>
      <c r="AE72" s="58">
        <f ca="1">IFERROR(IF($C$12="C",RTD("ice.xl",,"*H",AD72,$C$5,"D",$K72,,,1),RTD("ice.xl",,"*H",AD72,$C$5,"D",$K72,,,1)*(9/5)+$C$14),"-")</f>
        <v>74.462000000000003</v>
      </c>
      <c r="AF72" s="101">
        <f t="shared" si="459"/>
        <v>3</v>
      </c>
      <c r="AG72" s="101" t="str">
        <f t="shared" si="318"/>
        <v>KORD MR3!_00Z-GEFS</v>
      </c>
      <c r="AH72" s="58">
        <f ca="1">IFERROR(IF($C$12="C",RTD("ice.xl",,"*H",AG72,$C$5,"D",$K72,,,1),RTD("ice.xl",,"*H",AG72,$C$5,"D",$K72,,,1)*(9/5)+$C$14),"-")</f>
        <v>75.992000000000004</v>
      </c>
      <c r="AI72" s="101">
        <f t="shared" si="454"/>
        <v>4</v>
      </c>
      <c r="AJ72" s="101" t="str">
        <f t="shared" si="320"/>
        <v>KORD MR4!_00Z-GEFS</v>
      </c>
      <c r="AK72" s="58">
        <f ca="1">IFERROR(IF($C$12="C",RTD("ice.xl",,"*H",AJ72,$C$5,"D",$K72,,,1),RTD("ice.xl",,"*H",AJ72,$C$5,"D",$K72,,,1)*(9/5)+$C$14),"-")</f>
        <v>74.66</v>
      </c>
      <c r="AL72" s="101">
        <f t="shared" si="449"/>
        <v>5</v>
      </c>
      <c r="AM72" s="101" t="str">
        <f t="shared" si="322"/>
        <v>KORD MR5!_00Z-GEFS</v>
      </c>
      <c r="AN72" s="58">
        <f ca="1">IFERROR(IF($C$12="C",RTD("ice.xl",,"*H",AM72,$C$5,"D",$K72,,,1),RTD("ice.xl",,"*H",AM72,$C$5,"D",$K72,,,1)*(9/5)+$C$14),"-")</f>
        <v>75.704000000000008</v>
      </c>
      <c r="AO72" s="101">
        <f t="shared" si="444"/>
        <v>6</v>
      </c>
      <c r="AP72" s="101" t="str">
        <f t="shared" si="324"/>
        <v>KORD MR6!_00Z-GEFS</v>
      </c>
      <c r="AQ72" s="58">
        <f ca="1">IFERROR(IF($C$12="C",RTD("ice.xl",,"*H",AP72,$C$5,"D",$K72,,,1),RTD("ice.xl",,"*H",AP72,$C$5,"D",$K72,,,1)*(9/5)+$C$14),"-")</f>
        <v>76.855999999999995</v>
      </c>
      <c r="AR72" s="101">
        <f t="shared" si="439"/>
        <v>7</v>
      </c>
      <c r="AS72" s="101" t="str">
        <f t="shared" si="326"/>
        <v>KORD MR7!_00Z-GEFS</v>
      </c>
      <c r="AT72" s="58">
        <f ca="1">IFERROR(IF($C$12="C",RTD("ice.xl",,"*H",AS72,$C$5,"D",$K72,,,1),RTD("ice.xl",,"*H",AS72,$C$5,"D",$K72,,,1)*(9/5)+$C$14),"-")</f>
        <v>78.061999999999998</v>
      </c>
      <c r="AU72" s="101">
        <f t="shared" si="434"/>
        <v>8</v>
      </c>
      <c r="AV72" s="101" t="str">
        <f t="shared" si="327"/>
        <v>KORD MR8!_00Z-GEFS</v>
      </c>
      <c r="AW72" s="58">
        <f ca="1">IFERROR(IF($C$12="C",RTD("ice.xl",,"*H",AV72,$C$5,"D",$K72,,,1),RTD("ice.xl",,"*H",AV72,$C$5,"D",$K72,,,1)*(9/5)+$C$14),"-")</f>
        <v>75.847999999999999</v>
      </c>
      <c r="AX72" s="101">
        <f t="shared" si="429"/>
        <v>9</v>
      </c>
      <c r="AY72" s="101" t="str">
        <f t="shared" si="328"/>
        <v>KORD MR9!_00Z-GEFS</v>
      </c>
      <c r="AZ72" s="58">
        <f ca="1">IFERROR(IF($C$12="C",RTD("ice.xl",,"*H",AY72,$C$5,"D",$K72,,,1),RTD("ice.xl",,"*H",AY72,$C$5,"D",$K72,,,1)*(9/5)+$C$14),"-")</f>
        <v>76.568000000000012</v>
      </c>
      <c r="BA72" s="101">
        <f t="shared" si="424"/>
        <v>10</v>
      </c>
      <c r="BB72" s="101" t="str">
        <f t="shared" si="329"/>
        <v>KORD MR10!_00Z-GEFS</v>
      </c>
      <c r="BC72" s="58">
        <f ca="1">IFERROR(IF($C$12="C",RTD("ice.xl",,"*H",BB72,$C$5,"D",$K72,,,1),RTD("ice.xl",,"*H",BB72,$C$5,"D",$K72,,,1)*(9/5)+$C$14),"-")</f>
        <v>76.244</v>
      </c>
      <c r="BD72" s="101">
        <f t="shared" si="420"/>
        <v>11</v>
      </c>
      <c r="BE72" s="101" t="str">
        <f t="shared" si="330"/>
        <v>KORD MR11!_00Z-GEFS</v>
      </c>
      <c r="BF72" s="58">
        <f ca="1">IFERROR(IF($C$12="C",RTD("ice.xl",,"*H",BE72,$C$5,"D",$K72,,,1),RTD("ice.xl",,"*H",BE72,$C$5,"D",$K72,,,1)*(9/5)+$C$14),"-")</f>
        <v>79.394000000000005</v>
      </c>
      <c r="BG72" s="101">
        <f t="shared" si="416"/>
        <v>12</v>
      </c>
      <c r="BH72" s="101" t="str">
        <f t="shared" si="331"/>
        <v>KORD MR12!_00Z-GEFS</v>
      </c>
      <c r="BI72" s="105">
        <f ca="1">IFERROR(IF($C$12="C",RTD("ice.xl",,"*H",BH72,$C$5,"D",$K72,,,1),RTD("ice.xl",,"*H",BH72,$C$5,"D",$K72,,,1)*(9/5)+$C$14),"-")</f>
        <v>80.024000000000001</v>
      </c>
      <c r="BL72" s="53" t="b">
        <f t="shared" ca="1" si="332"/>
        <v>0</v>
      </c>
      <c r="BM72" s="53" t="str">
        <f t="shared" ca="1" si="333"/>
        <v>KORD MRFALSE!_06Z-GEFS</v>
      </c>
      <c r="BN72" s="103" t="str">
        <f ca="1">IFERROR(IF($C$12="C",RTD("ice.xl",,"*H",BM72,$C$5,"D",$K72,,,1),RTD("ice.xl",,"*H",BM72,$C$5,"D",$K72,,,1)*(9/5)+$C$14),"-")</f>
        <v>-</v>
      </c>
      <c r="BO72" s="101" t="b">
        <f t="shared" ca="1" si="334"/>
        <v>0</v>
      </c>
      <c r="BP72" s="101" t="str">
        <f t="shared" ca="1" si="335"/>
        <v>KORD MRFALSE!_06Z-GEFS</v>
      </c>
      <c r="BQ72" s="57" t="str">
        <f ca="1">IFERROR(IF($C$12="C",RTD("ice.xl",,"*H",BP72,$C$5,"D",$K72,,,1),RTD("ice.xl",,"*H",BP72,$C$5,"D",$K72,,,1)*(9/5)+$C$14),"-")</f>
        <v>-</v>
      </c>
      <c r="BR72" s="101" t="b">
        <f t="shared" ca="1" si="336"/>
        <v>0</v>
      </c>
      <c r="BS72" s="101" t="str">
        <f t="shared" ca="1" si="337"/>
        <v>KORD MRFALSE!_06Z-GEFS</v>
      </c>
      <c r="BT72" s="57" t="str">
        <f ca="1">IFERROR(IF($C$12="C",RTD("ice.xl",,"*H",BS72,$C$5,"D",$K72,,,1),RTD("ice.xl",,"*H",BS72,$C$5,"D",$K72,,,1)*(9/5)+$C$14),"-")</f>
        <v>-</v>
      </c>
      <c r="BU72" s="101">
        <f t="shared" si="338"/>
        <v>0</v>
      </c>
      <c r="BV72" s="101" t="str">
        <f t="shared" si="339"/>
        <v>KORD MR0!_06Z-GEFS</v>
      </c>
      <c r="BW72" s="58">
        <f ca="1">IFERROR(IF($C$12="C",RTD("ice.xl",,"*H",BV72,$C$5,"D",$K72,,,1),RTD("ice.xl",,"*H",BV72,$C$5,"D",$K72,,,1)*(9/5)+$C$14),"-")</f>
        <v>71.798000000000002</v>
      </c>
      <c r="BX72" s="101">
        <f t="shared" ref="BX72:BX105" si="470">BX71+1</f>
        <v>1</v>
      </c>
      <c r="BY72" s="101" t="str">
        <f t="shared" si="341"/>
        <v>KORD MR1!_06Z-GEFS</v>
      </c>
      <c r="BZ72" s="58">
        <f ca="1">IFERROR(IF($C$12="C",RTD("ice.xl",,"*H",BY72,$C$5,"D",$K72,,,1),RTD("ice.xl",,"*H",BY72,$C$5,"D",$K72,,,1)*(9/5)+$C$14),"-")</f>
        <v>73.652000000000001</v>
      </c>
      <c r="CA72" s="101">
        <f t="shared" si="465"/>
        <v>2</v>
      </c>
      <c r="CB72" s="101" t="str">
        <f t="shared" si="343"/>
        <v>KORD MR2!_06Z-GEFS</v>
      </c>
      <c r="CC72" s="58">
        <f ca="1">IFERROR(IF($C$12="C",RTD("ice.xl",,"*H",CB72,$C$5,"D",$K72,,,1),RTD("ice.xl",,"*H",CB72,$C$5,"D",$K72,,,1)*(9/5)+$C$14),"-")</f>
        <v>74.786000000000001</v>
      </c>
      <c r="CD72" s="101">
        <f t="shared" si="460"/>
        <v>3</v>
      </c>
      <c r="CE72" s="101" t="str">
        <f t="shared" si="345"/>
        <v>KORD MR3!_06Z-GEFS</v>
      </c>
      <c r="CF72" s="58">
        <f ca="1">IFERROR(IF($C$12="C",RTD("ice.xl",,"*H",CE72,$C$5,"D",$K72,,,1),RTD("ice.xl",,"*H",CE72,$C$5,"D",$K72,,,1)*(9/5)+$C$14),"-")</f>
        <v>74.894000000000005</v>
      </c>
      <c r="CG72" s="101">
        <f t="shared" si="455"/>
        <v>4</v>
      </c>
      <c r="CH72" s="101" t="str">
        <f t="shared" si="347"/>
        <v>KORD MR4!_06Z-GEFS</v>
      </c>
      <c r="CI72" s="58">
        <f ca="1">IFERROR(IF($C$12="C",RTD("ice.xl",,"*H",CH72,$C$5,"D",$K72,,,1),RTD("ice.xl",,"*H",CH72,$C$5,"D",$K72,,,1)*(9/5)+$C$14),"-")</f>
        <v>75.542000000000002</v>
      </c>
      <c r="CJ72" s="101">
        <f t="shared" si="450"/>
        <v>5</v>
      </c>
      <c r="CK72" s="101" t="str">
        <f t="shared" si="349"/>
        <v>KORD MR5!_06Z-GEFS</v>
      </c>
      <c r="CL72" s="58">
        <f ca="1">IFERROR(IF($C$12="C",RTD("ice.xl",,"*H",CK72,$C$5,"D",$K72,,,1),RTD("ice.xl",,"*H",CK72,$C$5,"D",$K72,,,1)*(9/5)+$C$14),"-")</f>
        <v>75.433999999999997</v>
      </c>
      <c r="CM72" s="101">
        <f t="shared" si="445"/>
        <v>6</v>
      </c>
      <c r="CN72" s="101" t="str">
        <f t="shared" si="351"/>
        <v>KORD MR6!_06Z-GEFS</v>
      </c>
      <c r="CO72" s="58">
        <f ca="1">IFERROR(IF($C$12="C",RTD("ice.xl",,"*H",CN72,$C$5,"D",$K72,,,1),RTD("ice.xl",,"*H",CN72,$C$5,"D",$K72,,,1)*(9/5)+$C$14),"-")</f>
        <v>76.19</v>
      </c>
      <c r="CP72" s="101">
        <f t="shared" si="440"/>
        <v>7</v>
      </c>
      <c r="CQ72" s="101" t="str">
        <f t="shared" si="353"/>
        <v>KORD MR7!_06Z-GEFS</v>
      </c>
      <c r="CR72" s="58">
        <f ca="1">IFERROR(IF($C$12="C",RTD("ice.xl",,"*H",CQ72,$C$5,"D",$K72,,,1),RTD("ice.xl",,"*H",CQ72,$C$5,"D",$K72,,,1)*(9/5)+$C$14),"-")</f>
        <v>77.864000000000004</v>
      </c>
      <c r="CS72" s="101">
        <f t="shared" si="435"/>
        <v>8</v>
      </c>
      <c r="CT72" s="101" t="str">
        <f t="shared" si="355"/>
        <v>KORD MR8!_06Z-GEFS</v>
      </c>
      <c r="CU72" s="58">
        <f ca="1">IFERROR(IF($C$12="C",RTD("ice.xl",,"*H",CT72,$C$5,"D",$K72,,,1),RTD("ice.xl",,"*H",CT72,$C$5,"D",$K72,,,1)*(9/5)+$C$14),"-")</f>
        <v>76.063999999999993</v>
      </c>
      <c r="CV72" s="101">
        <f t="shared" si="430"/>
        <v>9</v>
      </c>
      <c r="CW72" s="101" t="str">
        <f t="shared" si="356"/>
        <v>KORD MR9!_06Z-GEFS</v>
      </c>
      <c r="CX72" s="58">
        <f ca="1">IFERROR(IF($C$12="C",RTD("ice.xl",,"*H",CW72,$C$5,"D",$K72,,,1),RTD("ice.xl",,"*H",CW72,$C$5,"D",$K72,,,1)*(9/5)+$C$14),"-")</f>
        <v>76.045999999999992</v>
      </c>
      <c r="CY72" s="101">
        <f t="shared" si="425"/>
        <v>10</v>
      </c>
      <c r="CZ72" s="101" t="str">
        <f t="shared" si="357"/>
        <v>KORD MR10!_06Z-GEFS</v>
      </c>
      <c r="DA72" s="58">
        <f ca="1">IFERROR(IF($C$12="C",RTD("ice.xl",,"*H",CZ72,$C$5,"D",$K72,,,1),RTD("ice.xl",,"*H",CZ72,$C$5,"D",$K72,,,1)*(9/5)+$C$14),"-")</f>
        <v>77</v>
      </c>
      <c r="DB72" s="101">
        <f t="shared" si="421"/>
        <v>11</v>
      </c>
      <c r="DC72" s="101" t="str">
        <f t="shared" si="358"/>
        <v>KORD MR11!_06Z-GEFS</v>
      </c>
      <c r="DD72" s="58">
        <f ca="1">IFERROR(IF($C$12="C",RTD("ice.xl",,"*H",DC72,$C$5,"D",$K72,,,1),RTD("ice.xl",,"*H",DC72,$C$5,"D",$K72,,,1)*(9/5)+$C$14),"-")</f>
        <v>77.431999999999988</v>
      </c>
      <c r="DE72" s="101">
        <f t="shared" si="417"/>
        <v>12</v>
      </c>
      <c r="DF72" s="101" t="str">
        <f t="shared" si="359"/>
        <v>KORD MR12!_06Z-GEFS</v>
      </c>
      <c r="DG72" s="105">
        <f ca="1">IFERROR(IF($C$12="C",RTD("ice.xl",,"*H",DF72,$C$5,"D",$K72,,,1),RTD("ice.xl",,"*H",DF72,$C$5,"D",$K72,,,1)*(9/5)+$C$14),"-")</f>
        <v>76.766000000000005</v>
      </c>
      <c r="DJ72" s="53" t="b">
        <f t="shared" ca="1" si="360"/>
        <v>0</v>
      </c>
      <c r="DK72" s="53" t="str">
        <f t="shared" ca="1" si="361"/>
        <v>KORD MRFALSE!_12Z-GEFS</v>
      </c>
      <c r="DL72" s="103" t="str">
        <f ca="1">IFERROR(IF($C$12="C",RTD("ice.xl",,"*H",DK72,$C$5,"D",$K72,,,1),RTD("ice.xl",,"*H",DK72,$C$5,"D",$K72,,,1)*(9/5)+$C$14),"-")</f>
        <v>-</v>
      </c>
      <c r="DM72" s="101" t="b">
        <f t="shared" ca="1" si="362"/>
        <v>0</v>
      </c>
      <c r="DN72" s="101" t="str">
        <f t="shared" ca="1" si="363"/>
        <v>KORD MRFALSE!_12Z-GEFS</v>
      </c>
      <c r="DO72" s="57" t="str">
        <f ca="1">IFERROR(IF($C$12="C",RTD("ice.xl",,"*H",DN72,$C$5,"D",$K72,,,1),RTD("ice.xl",,"*H",DN72,$C$5,"D",$K72,,,1)*(9/5)+$C$14),"-")</f>
        <v>-</v>
      </c>
      <c r="DP72" s="101" t="b">
        <f t="shared" ca="1" si="364"/>
        <v>0</v>
      </c>
      <c r="DQ72" s="101" t="str">
        <f t="shared" ca="1" si="365"/>
        <v>KORD MRFALSE!_12Z-GEFS</v>
      </c>
      <c r="DR72" s="57" t="str">
        <f ca="1">IFERROR(IF($C$12="C",RTD("ice.xl",,"*H",DQ72,$C$5,"D",$K72,,,1),RTD("ice.xl",,"*H",DQ72,$C$5,"D",$K72,,,1)*(9/5)+$C$14),"-")</f>
        <v>-</v>
      </c>
      <c r="DS72" s="101">
        <f t="shared" si="366"/>
        <v>0</v>
      </c>
      <c r="DT72" s="101" t="str">
        <f t="shared" si="367"/>
        <v>KORD MR0!_12Z-GEFS</v>
      </c>
      <c r="DU72" s="58">
        <f ca="1">IFERROR(IF($C$12="C",RTD("ice.xl",,"*H",DT72,$C$5,"D",$K72,,,1),RTD("ice.xl",,"*H",DT72,$C$5,"D",$K72,,,1)*(9/5)+$C$14),"-")</f>
        <v>72.24799999999999</v>
      </c>
      <c r="DV72" s="101">
        <f t="shared" ref="DV72:DV105" si="471">DV71+1</f>
        <v>1</v>
      </c>
      <c r="DW72" s="101" t="str">
        <f t="shared" si="369"/>
        <v>KORD MR1!_12Z-GEFS</v>
      </c>
      <c r="DX72" s="58">
        <f ca="1">IFERROR(IF($C$12="C",RTD("ice.xl",,"*H",DW72,$C$5,"D",$K72,,,1),RTD("ice.xl",,"*H",DW72,$C$5,"D",$K72,,,1)*(9/5)+$C$14),"-")</f>
        <v>74.156000000000006</v>
      </c>
      <c r="DY72" s="101">
        <f t="shared" si="466"/>
        <v>2</v>
      </c>
      <c r="DZ72" s="101" t="str">
        <f t="shared" si="371"/>
        <v>KORD MR2!_12Z-GEFS</v>
      </c>
      <c r="EA72" s="58">
        <f ca="1">IFERROR(IF($C$12="C",RTD("ice.xl",,"*H",DZ72,$C$5,"D",$K72,,,1),RTD("ice.xl",,"*H",DZ72,$C$5,"D",$K72,,,1)*(9/5)+$C$14),"-")</f>
        <v>74.75</v>
      </c>
      <c r="EB72" s="101">
        <f t="shared" si="461"/>
        <v>3</v>
      </c>
      <c r="EC72" s="101" t="str">
        <f t="shared" si="373"/>
        <v>KORD MR3!_12Z-GEFS</v>
      </c>
      <c r="ED72" s="58">
        <f ca="1">IFERROR(IF($C$12="C",RTD("ice.xl",,"*H",EC72,$C$5,"D",$K72,,,1),RTD("ice.xl",,"*H",EC72,$C$5,"D",$K72,,,1)*(9/5)+$C$14),"-")</f>
        <v>74.786000000000001</v>
      </c>
      <c r="EE72" s="101">
        <f t="shared" si="456"/>
        <v>4</v>
      </c>
      <c r="EF72" s="101" t="str">
        <f t="shared" si="375"/>
        <v>KORD MR4!_12Z-GEFS</v>
      </c>
      <c r="EG72" s="58">
        <f ca="1">IFERROR(IF($C$12="C",RTD("ice.xl",,"*H",EF72,$C$5,"D",$K72,,,1),RTD("ice.xl",,"*H",EF72,$C$5,"D",$K72,,,1)*(9/5)+$C$14),"-")</f>
        <v>74.894000000000005</v>
      </c>
      <c r="EH72" s="101">
        <f t="shared" si="451"/>
        <v>5</v>
      </c>
      <c r="EI72" s="101" t="str">
        <f t="shared" si="377"/>
        <v>KORD MR5!_12Z-GEFS</v>
      </c>
      <c r="EJ72" s="58">
        <f ca="1">IFERROR(IF($C$12="C",RTD("ice.xl",,"*H",EI72,$C$5,"D",$K72,,,1),RTD("ice.xl",,"*H",EI72,$C$5,"D",$K72,,,1)*(9/5)+$C$14),"-")</f>
        <v>74.246000000000009</v>
      </c>
      <c r="EK72" s="101">
        <f t="shared" si="446"/>
        <v>6</v>
      </c>
      <c r="EL72" s="101" t="str">
        <f t="shared" si="379"/>
        <v>KORD MR6!_12Z-GEFS</v>
      </c>
      <c r="EM72" s="58">
        <f ca="1">IFERROR(IF($C$12="C",RTD("ice.xl",,"*H",EL72,$C$5,"D",$K72,,,1),RTD("ice.xl",,"*H",EL72,$C$5,"D",$K72,,,1)*(9/5)+$C$14),"-")</f>
        <v>76.28</v>
      </c>
      <c r="EN72" s="101">
        <f t="shared" si="441"/>
        <v>7</v>
      </c>
      <c r="EO72" s="101" t="str">
        <f t="shared" si="381"/>
        <v>KORD MR7!_12Z-GEFS</v>
      </c>
      <c r="EP72" s="58">
        <f ca="1">IFERROR(IF($C$12="C",RTD("ice.xl",,"*H",EO72,$C$5,"D",$K72,,,1),RTD("ice.xl",,"*H",EO72,$C$5,"D",$K72,,,1)*(9/5)+$C$14),"-")</f>
        <v>76.604000000000013</v>
      </c>
      <c r="EQ72" s="101">
        <f t="shared" si="436"/>
        <v>8</v>
      </c>
      <c r="ER72" s="101" t="str">
        <f t="shared" si="383"/>
        <v>KORD MR8!_12Z-GEFS</v>
      </c>
      <c r="ES72" s="58">
        <f ca="1">IFERROR(IF($C$12="C",RTD("ice.xl",,"*H",ER72,$C$5,"D",$K72,,,1),RTD("ice.xl",,"*H",ER72,$C$5,"D",$K72,,,1)*(9/5)+$C$14),"-")</f>
        <v>76.585999999999999</v>
      </c>
      <c r="ET72" s="101">
        <f t="shared" si="431"/>
        <v>9</v>
      </c>
      <c r="EU72" s="101" t="str">
        <f t="shared" si="384"/>
        <v>KORD MR9!_12Z-GEFS</v>
      </c>
      <c r="EV72" s="58">
        <f ca="1">IFERROR(IF($C$12="C",RTD("ice.xl",,"*H",EU72,$C$5,"D",$K72,,,1),RTD("ice.xl",,"*H",EU72,$C$5,"D",$K72,,,1)*(9/5)+$C$14),"-")</f>
        <v>73.867999999999995</v>
      </c>
      <c r="EW72" s="101">
        <f t="shared" si="426"/>
        <v>10</v>
      </c>
      <c r="EX72" s="101" t="str">
        <f t="shared" si="385"/>
        <v>KORD MR10!_12Z-GEFS</v>
      </c>
      <c r="EY72" s="58">
        <f ca="1">IFERROR(IF($C$12="C",RTD("ice.xl",,"*H",EX72,$C$5,"D",$K72,,,1),RTD("ice.xl",,"*H",EX72,$C$5,"D",$K72,,,1)*(9/5)+$C$14),"-")</f>
        <v>74.930000000000007</v>
      </c>
      <c r="EZ72" s="101">
        <f t="shared" si="422"/>
        <v>11</v>
      </c>
      <c r="FA72" s="101" t="str">
        <f t="shared" si="386"/>
        <v>KORD MR11!_12Z-GEFS</v>
      </c>
      <c r="FB72" s="58">
        <f ca="1">IFERROR(IF($C$12="C",RTD("ice.xl",,"*H",FA72,$C$5,"D",$K72,,,1),RTD("ice.xl",,"*H",FA72,$C$5,"D",$K72,,,1)*(9/5)+$C$14),"-")</f>
        <v>76.766000000000005</v>
      </c>
      <c r="FC72" s="101">
        <f t="shared" si="418"/>
        <v>12</v>
      </c>
      <c r="FD72" s="101" t="str">
        <f t="shared" si="387"/>
        <v>KORD MR12!_12Z-GEFS</v>
      </c>
      <c r="FE72" s="105">
        <f ca="1">IFERROR(IF($C$12="C",RTD("ice.xl",,"*H",FD72,$C$5,"D",$K72,,,1),RTD("ice.xl",,"*H",FD72,$C$5,"D",$K72,,,1)*(9/5)+$C$14),"-")</f>
        <v>80.528000000000006</v>
      </c>
      <c r="FH72" s="53" t="b">
        <f t="shared" ca="1" si="388"/>
        <v>0</v>
      </c>
      <c r="FI72" s="53" t="str">
        <f t="shared" ca="1" si="389"/>
        <v>KORD MRFALSE!_18Z-GEFS</v>
      </c>
      <c r="FJ72" s="103" t="str">
        <f ca="1">IFERROR(IF($C$12="C",RTD("ice.xl",,"*H",FI72,$C$5,"D",$K72,,,1),RTD("ice.xl",,"*H",FI72,$C$5,"D",$K72,,,1)*(9/5)+$C$14),"-")</f>
        <v>-</v>
      </c>
      <c r="FK72" s="101" t="b">
        <f t="shared" ca="1" si="390"/>
        <v>0</v>
      </c>
      <c r="FL72" s="101" t="str">
        <f t="shared" ca="1" si="391"/>
        <v>KORD MRFALSE!_18Z-GEFS</v>
      </c>
      <c r="FM72" s="57" t="str">
        <f ca="1">IFERROR(IF($C$12="C",RTD("ice.xl",,"*H",FL72,$C$5,"D",$K72,,,1),RTD("ice.xl",,"*H",FL72,$C$5,"D",$K72,,,1)*(9/5)+$C$14),"-")</f>
        <v>-</v>
      </c>
      <c r="FN72" s="101" t="b">
        <f t="shared" ca="1" si="392"/>
        <v>0</v>
      </c>
      <c r="FO72" s="101" t="str">
        <f t="shared" ca="1" si="393"/>
        <v>KORD MRFALSE!_18Z-GEFS</v>
      </c>
      <c r="FP72" s="57" t="str">
        <f ca="1">IFERROR(IF($C$12="C",RTD("ice.xl",,"*H",FO72,$C$5,"D",$K72,,,1),RTD("ice.xl",,"*H",FO72,$C$5,"D",$K72,,,1)*(9/5)+$C$14),"-")</f>
        <v>-</v>
      </c>
      <c r="FQ72" s="101">
        <f t="shared" si="394"/>
        <v>0</v>
      </c>
      <c r="FR72" s="101" t="str">
        <f t="shared" si="395"/>
        <v>KORD MR0!_18Z-GEFS</v>
      </c>
      <c r="FS72" s="58">
        <f ca="1">IFERROR(IF($C$12="C",RTD("ice.xl",,"*H",FR72,$C$5,"D",$K72,,,1),RTD("ice.xl",,"*H",FR72,$C$5,"D",$K72,,,1)*(9/5)+$C$14),"-")</f>
        <v>73.724000000000004</v>
      </c>
      <c r="FT72" s="101">
        <f t="shared" ref="FT72:FT105" si="472">FT71+1</f>
        <v>1</v>
      </c>
      <c r="FU72" s="101" t="str">
        <f t="shared" si="397"/>
        <v>KORD MR1!_18Z-GEFS</v>
      </c>
      <c r="FV72" s="58">
        <f ca="1">IFERROR(IF($C$12="C",RTD("ice.xl",,"*H",FU72,$C$5,"D",$K72,,,1),RTD("ice.xl",,"*H",FU72,$C$5,"D",$K72,,,1)*(9/5)+$C$14),"-")</f>
        <v>74.372</v>
      </c>
      <c r="FW72" s="101">
        <f t="shared" si="467"/>
        <v>2</v>
      </c>
      <c r="FX72" s="101" t="str">
        <f t="shared" si="399"/>
        <v>KORD MR2!_18Z-GEFS</v>
      </c>
      <c r="FY72" s="58">
        <f ca="1">IFERROR(IF($C$12="C",RTD("ice.xl",,"*H",FX72,$C$5,"D",$K72,,,1),RTD("ice.xl",,"*H",FX72,$C$5,"D",$K72,,,1)*(9/5)+$C$14),"-")</f>
        <v>75.632000000000005</v>
      </c>
      <c r="FZ72" s="101">
        <f t="shared" si="462"/>
        <v>3</v>
      </c>
      <c r="GA72" s="101" t="str">
        <f t="shared" si="401"/>
        <v>KORD MR3!_18Z-GEFS</v>
      </c>
      <c r="GB72" s="58">
        <f ca="1">IFERROR(IF($C$12="C",RTD("ice.xl",,"*H",GA72,$C$5,"D",$K72,,,1),RTD("ice.xl",,"*H",GA72,$C$5,"D",$K72,,,1)*(9/5)+$C$14),"-")</f>
        <v>74.75</v>
      </c>
      <c r="GC72" s="101">
        <f t="shared" si="457"/>
        <v>4</v>
      </c>
      <c r="GD72" s="101" t="str">
        <f t="shared" si="403"/>
        <v>KORD MR4!_18Z-GEFS</v>
      </c>
      <c r="GE72" s="58">
        <f ca="1">IFERROR(IF($C$12="C",RTD("ice.xl",,"*H",GD72,$C$5,"D",$K72,,,1),RTD("ice.xl",,"*H",GD72,$C$5,"D",$K72,,,1)*(9/5)+$C$14),"-")</f>
        <v>75.254000000000005</v>
      </c>
      <c r="GF72" s="101">
        <f t="shared" si="452"/>
        <v>5</v>
      </c>
      <c r="GG72" s="101" t="str">
        <f t="shared" si="405"/>
        <v>KORD MR5!_18Z-GEFS</v>
      </c>
      <c r="GH72" s="58">
        <f ca="1">IFERROR(IF($C$12="C",RTD("ice.xl",,"*H",GG72,$C$5,"D",$K72,,,1),RTD("ice.xl",,"*H",GG72,$C$5,"D",$K72,,,1)*(9/5)+$C$14),"-")</f>
        <v>75.415999999999997</v>
      </c>
      <c r="GI72" s="101">
        <f t="shared" si="447"/>
        <v>6</v>
      </c>
      <c r="GJ72" s="101" t="str">
        <f t="shared" si="407"/>
        <v>KORD MR6!_18Z-GEFS</v>
      </c>
      <c r="GK72" s="58">
        <f ca="1">IFERROR(IF($C$12="C",RTD("ice.xl",,"*H",GJ72,$C$5,"D",$K72,,,1),RTD("ice.xl",,"*H",GJ72,$C$5,"D",$K72,,,1)*(9/5)+$C$14),"-")</f>
        <v>75.578000000000003</v>
      </c>
      <c r="GL72" s="101">
        <f t="shared" si="442"/>
        <v>7</v>
      </c>
      <c r="GM72" s="101" t="str">
        <f t="shared" si="409"/>
        <v>KORD MR7!_18Z-GEFS</v>
      </c>
      <c r="GN72" s="58">
        <f ca="1">IFERROR(IF($C$12="C",RTD("ice.xl",,"*H",GM72,$C$5,"D",$K72,,,1),RTD("ice.xl",,"*H",GM72,$C$5,"D",$K72,,,1)*(9/5)+$C$14),"-")</f>
        <v>77.36</v>
      </c>
      <c r="GO72" s="101">
        <f t="shared" si="437"/>
        <v>8</v>
      </c>
      <c r="GP72" s="101" t="str">
        <f t="shared" si="411"/>
        <v>KORD MR8!_18Z-GEFS</v>
      </c>
      <c r="GQ72" s="58">
        <f ca="1">IFERROR(IF($C$12="C",RTD("ice.xl",,"*H",GP72,$C$5,"D",$K72,,,1),RTD("ice.xl",,"*H",GP72,$C$5,"D",$K72,,,1)*(9/5)+$C$14),"-")</f>
        <v>76.352000000000004</v>
      </c>
      <c r="GR72" s="101">
        <f t="shared" si="432"/>
        <v>9</v>
      </c>
      <c r="GS72" s="101" t="str">
        <f t="shared" si="412"/>
        <v>KORD MR9!_18Z-GEFS</v>
      </c>
      <c r="GT72" s="58">
        <f ca="1">IFERROR(IF($C$12="C",RTD("ice.xl",,"*H",GS72,$C$5,"D",$K72,,,1),RTD("ice.xl",,"*H",GS72,$C$5,"D",$K72,,,1)*(9/5)+$C$14),"-")</f>
        <v>77.683999999999997</v>
      </c>
      <c r="GU72" s="101">
        <f t="shared" si="427"/>
        <v>10</v>
      </c>
      <c r="GV72" s="101" t="str">
        <f t="shared" si="413"/>
        <v>KORD MR10!_18Z-GEFS</v>
      </c>
      <c r="GW72" s="58">
        <f ca="1">IFERROR(IF($C$12="C",RTD("ice.xl",,"*H",GV72,$C$5,"D",$K72,,,1),RTD("ice.xl",,"*H",GV72,$C$5,"D",$K72,,,1)*(9/5)+$C$14),"-")</f>
        <v>75.433999999999997</v>
      </c>
      <c r="GX72" s="101">
        <f t="shared" si="423"/>
        <v>11</v>
      </c>
      <c r="GY72" s="101" t="str">
        <f t="shared" si="414"/>
        <v>KORD MR11!_18Z-GEFS</v>
      </c>
      <c r="GZ72" s="58">
        <f ca="1">IFERROR(IF($C$12="C",RTD("ice.xl",,"*H",GY72,$C$5,"D",$K72,,,1),RTD("ice.xl",,"*H",GY72,$C$5,"D",$K72,,,1)*(9/5)+$C$14),"-")</f>
        <v>78.89</v>
      </c>
      <c r="HA72" s="101">
        <f t="shared" si="419"/>
        <v>12</v>
      </c>
      <c r="HB72" s="101" t="str">
        <f t="shared" si="415"/>
        <v>KORD MR12!_18Z-GEFS</v>
      </c>
      <c r="HC72" s="105">
        <f ca="1">IFERROR(IF($C$12="C",RTD("ice.xl",,"*H",HB72,$C$5,"D",$K72,,,1),RTD("ice.xl",,"*H",HB72,$C$5,"D",$K72,,,1)*(9/5)+$C$14),"-")</f>
        <v>78.728000000000009</v>
      </c>
    </row>
    <row r="73" spans="5:211" x14ac:dyDescent="0.35">
      <c r="E73"/>
      <c r="F73"/>
      <c r="G73"/>
      <c r="K73" s="163">
        <f t="shared" ca="1" si="304"/>
        <v>44794</v>
      </c>
      <c r="L73" s="167" t="str">
        <f t="shared" ca="1" si="304"/>
        <v/>
      </c>
      <c r="N73" s="53" t="b">
        <f t="shared" ca="1" si="305"/>
        <v>0</v>
      </c>
      <c r="O73" s="53" t="str">
        <f t="shared" ca="1" si="306"/>
        <v>KORD MRFALSE!_00Z-GEFS</v>
      </c>
      <c r="P73" s="103" t="str">
        <f ca="1">IFERROR(IF($C$12="C",RTD("ice.xl",,"*H",O73,$C$5,"D",$K73,,,1),RTD("ice.xl",,"*H",O73,$C$5,"D",$K73,,,1)*(9/5)+$C$14),"-")</f>
        <v>-</v>
      </c>
      <c r="Q73" s="101" t="b">
        <f t="shared" ca="1" si="307"/>
        <v>0</v>
      </c>
      <c r="R73" s="101" t="str">
        <f t="shared" ca="1" si="308"/>
        <v>KORD MRFALSE!_00Z-GEFS</v>
      </c>
      <c r="S73" s="57" t="str">
        <f ca="1">IFERROR(IF($C$12="C",RTD("ice.xl",,"*H",R73,$C$5,"D",$K73,,,1),RTD("ice.xl",,"*H",R73,$C$5,"D",$K73,,,1)*(9/5)+$C$14),"-")</f>
        <v>-</v>
      </c>
      <c r="T73" s="101">
        <f t="shared" ref="T73" si="473">N75</f>
        <v>0</v>
      </c>
      <c r="U73" s="101" t="str">
        <f t="shared" si="310"/>
        <v>KORD MR0!_00Z-GEFS</v>
      </c>
      <c r="V73" s="58">
        <f ca="1">IFERROR(IF($C$12="C",RTD("ice.xl",,"*H",U73,$C$5,"D",$K73,,,1),RTD("ice.xl",,"*H",U73,$C$5,"D",$K73,,,1)*(9/5)+$C$14),"-")</f>
        <v>72.355999999999995</v>
      </c>
      <c r="W73" s="101">
        <f t="shared" ref="W73:W105" si="474">W72+1</f>
        <v>1</v>
      </c>
      <c r="X73" s="101" t="str">
        <f t="shared" si="312"/>
        <v>KORD MR1!_00Z-GEFS</v>
      </c>
      <c r="Y73" s="58">
        <f ca="1">IFERROR(IF($C$12="C",RTD("ice.xl",,"*H",X73,$C$5,"D",$K73,,,1),RTD("ice.xl",,"*H",X73,$C$5,"D",$K73,,,1)*(9/5)+$C$14),"-")</f>
        <v>74.516000000000005</v>
      </c>
      <c r="Z73" s="101">
        <f t="shared" si="469"/>
        <v>2</v>
      </c>
      <c r="AA73" s="101" t="str">
        <f t="shared" si="314"/>
        <v>KORD MR2!_00Z-GEFS</v>
      </c>
      <c r="AB73" s="58">
        <f ca="1">IFERROR(IF($C$12="C",RTD("ice.xl",,"*H",AA73,$C$5,"D",$K73,,,1),RTD("ice.xl",,"*H",AA73,$C$5,"D",$K73,,,1)*(9/5)+$C$14),"-")</f>
        <v>75.073999999999998</v>
      </c>
      <c r="AC73" s="101">
        <f t="shared" si="464"/>
        <v>3</v>
      </c>
      <c r="AD73" s="101" t="str">
        <f t="shared" si="316"/>
        <v>KORD MR3!_00Z-GEFS</v>
      </c>
      <c r="AE73" s="58">
        <f ca="1">IFERROR(IF($C$12="C",RTD("ice.xl",,"*H",AD73,$C$5,"D",$K73,,,1),RTD("ice.xl",,"*H",AD73,$C$5,"D",$K73,,,1)*(9/5)+$C$14),"-")</f>
        <v>75.793999999999997</v>
      </c>
      <c r="AF73" s="101">
        <f t="shared" si="459"/>
        <v>4</v>
      </c>
      <c r="AG73" s="101" t="str">
        <f t="shared" si="318"/>
        <v>KORD MR4!_00Z-GEFS</v>
      </c>
      <c r="AH73" s="58">
        <f ca="1">IFERROR(IF($C$12="C",RTD("ice.xl",,"*H",AG73,$C$5,"D",$K73,,,1),RTD("ice.xl",,"*H",AG73,$C$5,"D",$K73,,,1)*(9/5)+$C$14),"-")</f>
        <v>74.569999999999993</v>
      </c>
      <c r="AI73" s="101">
        <f t="shared" si="454"/>
        <v>5</v>
      </c>
      <c r="AJ73" s="101" t="str">
        <f t="shared" si="320"/>
        <v>KORD MR5!_00Z-GEFS</v>
      </c>
      <c r="AK73" s="58">
        <f ca="1">IFERROR(IF($C$12="C",RTD("ice.xl",,"*H",AJ73,$C$5,"D",$K73,,,1),RTD("ice.xl",,"*H",AJ73,$C$5,"D",$K73,,,1)*(9/5)+$C$14),"-")</f>
        <v>74.984000000000009</v>
      </c>
      <c r="AL73" s="101">
        <f t="shared" si="449"/>
        <v>6</v>
      </c>
      <c r="AM73" s="101" t="str">
        <f t="shared" si="322"/>
        <v>KORD MR6!_00Z-GEFS</v>
      </c>
      <c r="AN73" s="58">
        <f ca="1">IFERROR(IF($C$12="C",RTD("ice.xl",,"*H",AM73,$C$5,"D",$K73,,,1),RTD("ice.xl",,"*H",AM73,$C$5,"D",$K73,,,1)*(9/5)+$C$14),"-")</f>
        <v>76.316000000000003</v>
      </c>
      <c r="AO73" s="101">
        <f t="shared" si="444"/>
        <v>7</v>
      </c>
      <c r="AP73" s="101" t="str">
        <f t="shared" si="324"/>
        <v>KORD MR7!_00Z-GEFS</v>
      </c>
      <c r="AQ73" s="58">
        <f ca="1">IFERROR(IF($C$12="C",RTD("ice.xl",,"*H",AP73,$C$5,"D",$K73,,,1),RTD("ice.xl",,"*H",AP73,$C$5,"D",$K73,,,1)*(9/5)+$C$14),"-")</f>
        <v>77.054000000000002</v>
      </c>
      <c r="AR73" s="101">
        <f t="shared" si="439"/>
        <v>8</v>
      </c>
      <c r="AS73" s="101" t="str">
        <f t="shared" si="326"/>
        <v>KORD MR8!_00Z-GEFS</v>
      </c>
      <c r="AT73" s="58">
        <f ca="1">IFERROR(IF($C$12="C",RTD("ice.xl",,"*H",AS73,$C$5,"D",$K73,,,1),RTD("ice.xl",,"*H",AS73,$C$5,"D",$K73,,,1)*(9/5)+$C$14),"-")</f>
        <v>74.300000000000011</v>
      </c>
      <c r="AU73" s="101">
        <f t="shared" si="434"/>
        <v>9</v>
      </c>
      <c r="AV73" s="101" t="str">
        <f t="shared" si="327"/>
        <v>KORD MR9!_00Z-GEFS</v>
      </c>
      <c r="AW73" s="58">
        <f ca="1">IFERROR(IF($C$12="C",RTD("ice.xl",,"*H",AV73,$C$5,"D",$K73,,,1),RTD("ice.xl",,"*H",AV73,$C$5,"D",$K73,,,1)*(9/5)+$C$14),"-")</f>
        <v>74.605999999999995</v>
      </c>
      <c r="AX73" s="101">
        <f t="shared" si="429"/>
        <v>10</v>
      </c>
      <c r="AY73" s="101" t="str">
        <f t="shared" si="328"/>
        <v>KORD MR10!_00Z-GEFS</v>
      </c>
      <c r="AZ73" s="58">
        <f ca="1">IFERROR(IF($C$12="C",RTD("ice.xl",,"*H",AY73,$C$5,"D",$K73,,,1),RTD("ice.xl",,"*H",AY73,$C$5,"D",$K73,,,1)*(9/5)+$C$14),"-")</f>
        <v>74.822000000000003</v>
      </c>
      <c r="BA73" s="101">
        <f t="shared" si="424"/>
        <v>11</v>
      </c>
      <c r="BB73" s="101" t="str">
        <f t="shared" si="329"/>
        <v>KORD MR11!_00Z-GEFS</v>
      </c>
      <c r="BC73" s="58">
        <f ca="1">IFERROR(IF($C$12="C",RTD("ice.xl",,"*H",BB73,$C$5,"D",$K73,,,1),RTD("ice.xl",,"*H",BB73,$C$5,"D",$K73,,,1)*(9/5)+$C$14),"-")</f>
        <v>77.792000000000002</v>
      </c>
      <c r="BD73" s="101">
        <f t="shared" si="420"/>
        <v>12</v>
      </c>
      <c r="BE73" s="101" t="str">
        <f t="shared" si="330"/>
        <v>KORD MR12!_00Z-GEFS</v>
      </c>
      <c r="BF73" s="58">
        <f ca="1">IFERROR(IF($C$12="C",RTD("ice.xl",,"*H",BE73,$C$5,"D",$K73,,,1),RTD("ice.xl",,"*H",BE73,$C$5,"D",$K73,,,1)*(9/5)+$C$14),"-")</f>
        <v>79.412000000000006</v>
      </c>
      <c r="BG73" s="101">
        <f t="shared" si="416"/>
        <v>13</v>
      </c>
      <c r="BH73" s="101" t="str">
        <f t="shared" si="331"/>
        <v>KORD MR13!_00Z-GEFS</v>
      </c>
      <c r="BI73" s="105">
        <f ca="1">IFERROR(IF($C$12="C",RTD("ice.xl",,"*H",BH73,$C$5,"D",$K73,,,1),RTD("ice.xl",,"*H",BH73,$C$5,"D",$K73,,,1)*(9/5)+$C$14),"-")</f>
        <v>80.635999999999996</v>
      </c>
      <c r="BL73" s="53" t="b">
        <f t="shared" ca="1" si="332"/>
        <v>0</v>
      </c>
      <c r="BM73" s="53" t="str">
        <f t="shared" ca="1" si="333"/>
        <v>KORD MRFALSE!_06Z-GEFS</v>
      </c>
      <c r="BN73" s="103" t="str">
        <f ca="1">IFERROR(IF($C$12="C",RTD("ice.xl",,"*H",BM73,$C$5,"D",$K73,,,1),RTD("ice.xl",,"*H",BM73,$C$5,"D",$K73,,,1)*(9/5)+$C$14),"-")</f>
        <v>-</v>
      </c>
      <c r="BO73" s="101" t="b">
        <f t="shared" ca="1" si="334"/>
        <v>0</v>
      </c>
      <c r="BP73" s="101" t="str">
        <f t="shared" ca="1" si="335"/>
        <v>KORD MRFALSE!_06Z-GEFS</v>
      </c>
      <c r="BQ73" s="57" t="str">
        <f ca="1">IFERROR(IF($C$12="C",RTD("ice.xl",,"*H",BP73,$C$5,"D",$K73,,,1),RTD("ice.xl",,"*H",BP73,$C$5,"D",$K73,,,1)*(9/5)+$C$14),"-")</f>
        <v>-</v>
      </c>
      <c r="BR73" s="101">
        <f t="shared" si="336"/>
        <v>0</v>
      </c>
      <c r="BS73" s="101" t="str">
        <f t="shared" si="337"/>
        <v>KORD MR0!_06Z-GEFS</v>
      </c>
      <c r="BT73" s="58">
        <f ca="1">IFERROR(IF($C$12="C",RTD("ice.xl",,"*H",BS73,$C$5,"D",$K73,,,1),RTD("ice.xl",,"*H",BS73,$C$5,"D",$K73,,,1)*(9/5)+$C$14),"-")</f>
        <v>71.942000000000007</v>
      </c>
      <c r="BU73" s="101">
        <f t="shared" ref="BU73:BU105" si="475">BU72+1</f>
        <v>1</v>
      </c>
      <c r="BV73" s="101" t="str">
        <f t="shared" si="339"/>
        <v>KORD MR1!_06Z-GEFS</v>
      </c>
      <c r="BW73" s="58">
        <f ca="1">IFERROR(IF($C$12="C",RTD("ice.xl",,"*H",BV73,$C$5,"D",$K73,,,1),RTD("ice.xl",,"*H",BV73,$C$5,"D",$K73,,,1)*(9/5)+$C$14),"-")</f>
        <v>73.778000000000006</v>
      </c>
      <c r="BX73" s="101">
        <f t="shared" si="470"/>
        <v>2</v>
      </c>
      <c r="BY73" s="101" t="str">
        <f t="shared" si="341"/>
        <v>KORD MR2!_06Z-GEFS</v>
      </c>
      <c r="BZ73" s="58">
        <f ca="1">IFERROR(IF($C$12="C",RTD("ice.xl",,"*H",BY73,$C$5,"D",$K73,,,1),RTD("ice.xl",,"*H",BY73,$C$5,"D",$K73,,,1)*(9/5)+$C$14),"-")</f>
        <v>75.811999999999998</v>
      </c>
      <c r="CA73" s="101">
        <f t="shared" si="465"/>
        <v>3</v>
      </c>
      <c r="CB73" s="101" t="str">
        <f t="shared" si="343"/>
        <v>KORD MR3!_06Z-GEFS</v>
      </c>
      <c r="CC73" s="58">
        <f ca="1">IFERROR(IF($C$12="C",RTD("ice.xl",,"*H",CB73,$C$5,"D",$K73,,,1),RTD("ice.xl",,"*H",CB73,$C$5,"D",$K73,,,1)*(9/5)+$C$14),"-")</f>
        <v>75.542000000000002</v>
      </c>
      <c r="CD73" s="101">
        <f t="shared" si="460"/>
        <v>4</v>
      </c>
      <c r="CE73" s="101" t="str">
        <f t="shared" si="345"/>
        <v>KORD MR4!_06Z-GEFS</v>
      </c>
      <c r="CF73" s="58">
        <f ca="1">IFERROR(IF($C$12="C",RTD("ice.xl",,"*H",CE73,$C$5,"D",$K73,,,1),RTD("ice.xl",,"*H",CE73,$C$5,"D",$K73,,,1)*(9/5)+$C$14),"-")</f>
        <v>75.524000000000001</v>
      </c>
      <c r="CG73" s="101">
        <f t="shared" si="455"/>
        <v>5</v>
      </c>
      <c r="CH73" s="101" t="str">
        <f t="shared" si="347"/>
        <v>KORD MR5!_06Z-GEFS</v>
      </c>
      <c r="CI73" s="58">
        <f ca="1">IFERROR(IF($C$12="C",RTD("ice.xl",,"*H",CH73,$C$5,"D",$K73,,,1),RTD("ice.xl",,"*H",CH73,$C$5,"D",$K73,,,1)*(9/5)+$C$14),"-")</f>
        <v>75.884</v>
      </c>
      <c r="CJ73" s="101">
        <f t="shared" si="450"/>
        <v>6</v>
      </c>
      <c r="CK73" s="101" t="str">
        <f t="shared" si="349"/>
        <v>KORD MR6!_06Z-GEFS</v>
      </c>
      <c r="CL73" s="58">
        <f ca="1">IFERROR(IF($C$12="C",RTD("ice.xl",,"*H",CK73,$C$5,"D",$K73,,,1),RTD("ice.xl",,"*H",CK73,$C$5,"D",$K73,,,1)*(9/5)+$C$14),"-")</f>
        <v>76.009999999999991</v>
      </c>
      <c r="CM73" s="101">
        <f t="shared" si="445"/>
        <v>7</v>
      </c>
      <c r="CN73" s="101" t="str">
        <f t="shared" si="351"/>
        <v>KORD MR7!_06Z-GEFS</v>
      </c>
      <c r="CO73" s="58">
        <f ca="1">IFERROR(IF($C$12="C",RTD("ice.xl",,"*H",CN73,$C$5,"D",$K73,,,1),RTD("ice.xl",,"*H",CN73,$C$5,"D",$K73,,,1)*(9/5)+$C$14),"-")</f>
        <v>76.837999999999994</v>
      </c>
      <c r="CP73" s="101">
        <f t="shared" si="440"/>
        <v>8</v>
      </c>
      <c r="CQ73" s="101" t="str">
        <f t="shared" si="353"/>
        <v>KORD MR8!_06Z-GEFS</v>
      </c>
      <c r="CR73" s="58">
        <f ca="1">IFERROR(IF($C$12="C",RTD("ice.xl",,"*H",CQ73,$C$5,"D",$K73,,,1),RTD("ice.xl",,"*H",CQ73,$C$5,"D",$K73,,,1)*(9/5)+$C$14),"-")</f>
        <v>75.00200000000001</v>
      </c>
      <c r="CS73" s="101">
        <f t="shared" si="435"/>
        <v>9</v>
      </c>
      <c r="CT73" s="101" t="str">
        <f t="shared" si="355"/>
        <v>KORD MR9!_06Z-GEFS</v>
      </c>
      <c r="CU73" s="58">
        <f ca="1">IFERROR(IF($C$12="C",RTD("ice.xl",,"*H",CT73,$C$5,"D",$K73,,,1),RTD("ice.xl",,"*H",CT73,$C$5,"D",$K73,,,1)*(9/5)+$C$14),"-")</f>
        <v>74.623999999999995</v>
      </c>
      <c r="CV73" s="101">
        <f t="shared" si="430"/>
        <v>10</v>
      </c>
      <c r="CW73" s="101" t="str">
        <f t="shared" si="356"/>
        <v>KORD MR10!_06Z-GEFS</v>
      </c>
      <c r="CX73" s="58">
        <f ca="1">IFERROR(IF($C$12="C",RTD("ice.xl",,"*H",CW73,$C$5,"D",$K73,,,1),RTD("ice.xl",,"*H",CW73,$C$5,"D",$K73,,,1)*(9/5)+$C$14),"-")</f>
        <v>75.757999999999996</v>
      </c>
      <c r="CY73" s="101">
        <f t="shared" si="425"/>
        <v>11</v>
      </c>
      <c r="CZ73" s="101" t="str">
        <f t="shared" si="357"/>
        <v>KORD MR11!_06Z-GEFS</v>
      </c>
      <c r="DA73" s="58">
        <f ca="1">IFERROR(IF($C$12="C",RTD("ice.xl",,"*H",CZ73,$C$5,"D",$K73,,,1),RTD("ice.xl",,"*H",CZ73,$C$5,"D",$K73,,,1)*(9/5)+$C$14),"-")</f>
        <v>75.992000000000004</v>
      </c>
      <c r="DB73" s="101">
        <f t="shared" si="421"/>
        <v>12</v>
      </c>
      <c r="DC73" s="101" t="str">
        <f t="shared" si="358"/>
        <v>KORD MR12!_06Z-GEFS</v>
      </c>
      <c r="DD73" s="58">
        <f ca="1">IFERROR(IF($C$12="C",RTD("ice.xl",,"*H",DC73,$C$5,"D",$K73,,,1),RTD("ice.xl",,"*H",DC73,$C$5,"D",$K73,,,1)*(9/5)+$C$14),"-")</f>
        <v>76.783999999999992</v>
      </c>
      <c r="DE73" s="101">
        <f t="shared" si="417"/>
        <v>13</v>
      </c>
      <c r="DF73" s="101" t="str">
        <f t="shared" si="359"/>
        <v>KORD MR13!_06Z-GEFS</v>
      </c>
      <c r="DG73" s="105">
        <f ca="1">IFERROR(IF($C$12="C",RTD("ice.xl",,"*H",DF73,$C$5,"D",$K73,,,1),RTD("ice.xl",,"*H",DF73,$C$5,"D",$K73,,,1)*(9/5)+$C$14),"-")</f>
        <v>77.162000000000006</v>
      </c>
      <c r="DJ73" s="53" t="b">
        <f t="shared" ca="1" si="360"/>
        <v>0</v>
      </c>
      <c r="DK73" s="53" t="str">
        <f t="shared" ca="1" si="361"/>
        <v>KORD MRFALSE!_12Z-GEFS</v>
      </c>
      <c r="DL73" s="103" t="str">
        <f ca="1">IFERROR(IF($C$12="C",RTD("ice.xl",,"*H",DK73,$C$5,"D",$K73,,,1),RTD("ice.xl",,"*H",DK73,$C$5,"D",$K73,,,1)*(9/5)+$C$14),"-")</f>
        <v>-</v>
      </c>
      <c r="DM73" s="101" t="b">
        <f t="shared" ca="1" si="362"/>
        <v>0</v>
      </c>
      <c r="DN73" s="101" t="str">
        <f t="shared" ca="1" si="363"/>
        <v>KORD MRFALSE!_12Z-GEFS</v>
      </c>
      <c r="DO73" s="57" t="str">
        <f ca="1">IFERROR(IF($C$12="C",RTD("ice.xl",,"*H",DN73,$C$5,"D",$K73,,,1),RTD("ice.xl",,"*H",DN73,$C$5,"D",$K73,,,1)*(9/5)+$C$14),"-")</f>
        <v>-</v>
      </c>
      <c r="DP73" s="101">
        <f t="shared" si="364"/>
        <v>0</v>
      </c>
      <c r="DQ73" s="101" t="str">
        <f t="shared" si="365"/>
        <v>KORD MR0!_12Z-GEFS</v>
      </c>
      <c r="DR73" s="58">
        <f ca="1">IFERROR(IF($C$12="C",RTD("ice.xl",,"*H",DQ73,$C$5,"D",$K73,,,1),RTD("ice.xl",,"*H",DQ73,$C$5,"D",$K73,,,1)*(9/5)+$C$14),"-")</f>
        <v>72.158000000000001</v>
      </c>
      <c r="DS73" s="101">
        <f t="shared" ref="DS73:DS105" si="476">DS72+1</f>
        <v>1</v>
      </c>
      <c r="DT73" s="101" t="str">
        <f t="shared" si="367"/>
        <v>KORD MR1!_12Z-GEFS</v>
      </c>
      <c r="DU73" s="58">
        <f ca="1">IFERROR(IF($C$12="C",RTD("ice.xl",,"*H",DT73,$C$5,"D",$K73,,,1),RTD("ice.xl",,"*H",DT73,$C$5,"D",$K73,,,1)*(9/5)+$C$14),"-")</f>
        <v>73.975999999999999</v>
      </c>
      <c r="DV73" s="101">
        <f t="shared" si="471"/>
        <v>2</v>
      </c>
      <c r="DW73" s="101" t="str">
        <f t="shared" si="369"/>
        <v>KORD MR2!_12Z-GEFS</v>
      </c>
      <c r="DX73" s="58">
        <f ca="1">IFERROR(IF($C$12="C",RTD("ice.xl",,"*H",DW73,$C$5,"D",$K73,,,1),RTD("ice.xl",,"*H",DW73,$C$5,"D",$K73,,,1)*(9/5)+$C$14),"-")</f>
        <v>74.930000000000007</v>
      </c>
      <c r="DY73" s="101">
        <f t="shared" si="466"/>
        <v>3</v>
      </c>
      <c r="DZ73" s="101" t="str">
        <f t="shared" si="371"/>
        <v>KORD MR3!_12Z-GEFS</v>
      </c>
      <c r="EA73" s="58">
        <f ca="1">IFERROR(IF($C$12="C",RTD("ice.xl",,"*H",DZ73,$C$5,"D",$K73,,,1),RTD("ice.xl",,"*H",DZ73,$C$5,"D",$K73,,,1)*(9/5)+$C$14),"-")</f>
        <v>75.254000000000005</v>
      </c>
      <c r="EB73" s="101">
        <f t="shared" si="461"/>
        <v>4</v>
      </c>
      <c r="EC73" s="101" t="str">
        <f t="shared" si="373"/>
        <v>KORD MR4!_12Z-GEFS</v>
      </c>
      <c r="ED73" s="58">
        <f ca="1">IFERROR(IF($C$12="C",RTD("ice.xl",,"*H",EC73,$C$5,"D",$K73,,,1),RTD("ice.xl",,"*H",EC73,$C$5,"D",$K73,,,1)*(9/5)+$C$14),"-")</f>
        <v>74.876000000000005</v>
      </c>
      <c r="EE73" s="101">
        <f t="shared" si="456"/>
        <v>5</v>
      </c>
      <c r="EF73" s="101" t="str">
        <f t="shared" si="375"/>
        <v>KORD MR5!_12Z-GEFS</v>
      </c>
      <c r="EG73" s="58">
        <f ca="1">IFERROR(IF($C$12="C",RTD("ice.xl",,"*H",EF73,$C$5,"D",$K73,,,1),RTD("ice.xl",,"*H",EF73,$C$5,"D",$K73,,,1)*(9/5)+$C$14),"-")</f>
        <v>74.39</v>
      </c>
      <c r="EH73" s="101">
        <f t="shared" si="451"/>
        <v>6</v>
      </c>
      <c r="EI73" s="101" t="str">
        <f t="shared" si="377"/>
        <v>KORD MR6!_12Z-GEFS</v>
      </c>
      <c r="EJ73" s="58">
        <f ca="1">IFERROR(IF($C$12="C",RTD("ice.xl",,"*H",EI73,$C$5,"D",$K73,,,1),RTD("ice.xl",,"*H",EI73,$C$5,"D",$K73,,,1)*(9/5)+$C$14),"-")</f>
        <v>75.830000000000013</v>
      </c>
      <c r="EK73" s="101">
        <f t="shared" si="446"/>
        <v>7</v>
      </c>
      <c r="EL73" s="101" t="str">
        <f t="shared" si="379"/>
        <v>KORD MR7!_12Z-GEFS</v>
      </c>
      <c r="EM73" s="58">
        <f ca="1">IFERROR(IF($C$12="C",RTD("ice.xl",,"*H",EL73,$C$5,"D",$K73,,,1),RTD("ice.xl",,"*H",EL73,$C$5,"D",$K73,,,1)*(9/5)+$C$14),"-")</f>
        <v>76.316000000000003</v>
      </c>
      <c r="EN73" s="101">
        <f t="shared" si="441"/>
        <v>8</v>
      </c>
      <c r="EO73" s="101" t="str">
        <f t="shared" si="381"/>
        <v>KORD MR8!_12Z-GEFS</v>
      </c>
      <c r="EP73" s="58">
        <f ca="1">IFERROR(IF($C$12="C",RTD("ice.xl",,"*H",EO73,$C$5,"D",$K73,,,1),RTD("ice.xl",,"*H",EO73,$C$5,"D",$K73,,,1)*(9/5)+$C$14),"-")</f>
        <v>75.722000000000008</v>
      </c>
      <c r="EQ73" s="101">
        <f t="shared" si="436"/>
        <v>9</v>
      </c>
      <c r="ER73" s="101" t="str">
        <f t="shared" si="383"/>
        <v>KORD MR9!_12Z-GEFS</v>
      </c>
      <c r="ES73" s="58">
        <f ca="1">IFERROR(IF($C$12="C",RTD("ice.xl",,"*H",ER73,$C$5,"D",$K73,,,1),RTD("ice.xl",,"*H",ER73,$C$5,"D",$K73,,,1)*(9/5)+$C$14),"-")</f>
        <v>73.238</v>
      </c>
      <c r="ET73" s="101">
        <f t="shared" si="431"/>
        <v>10</v>
      </c>
      <c r="EU73" s="101" t="str">
        <f t="shared" si="384"/>
        <v>KORD MR10!_12Z-GEFS</v>
      </c>
      <c r="EV73" s="58">
        <f ca="1">IFERROR(IF($C$12="C",RTD("ice.xl",,"*H",EU73,$C$5,"D",$K73,,,1),RTD("ice.xl",,"*H",EU73,$C$5,"D",$K73,,,1)*(9/5)+$C$14),"-")</f>
        <v>73.903999999999996</v>
      </c>
      <c r="EW73" s="101">
        <f t="shared" si="426"/>
        <v>11</v>
      </c>
      <c r="EX73" s="101" t="str">
        <f t="shared" si="385"/>
        <v>KORD MR11!_12Z-GEFS</v>
      </c>
      <c r="EY73" s="58">
        <f ca="1">IFERROR(IF($C$12="C",RTD("ice.xl",,"*H",EX73,$C$5,"D",$K73,,,1),RTD("ice.xl",,"*H",EX73,$C$5,"D",$K73,,,1)*(9/5)+$C$14),"-")</f>
        <v>76.207999999999998</v>
      </c>
      <c r="EZ73" s="101">
        <f t="shared" si="422"/>
        <v>12</v>
      </c>
      <c r="FA73" s="101" t="str">
        <f t="shared" si="386"/>
        <v>KORD MR12!_12Z-GEFS</v>
      </c>
      <c r="FB73" s="58">
        <f ca="1">IFERROR(IF($C$12="C",RTD("ice.xl",,"*H",FA73,$C$5,"D",$K73,,,1),RTD("ice.xl",,"*H",FA73,$C$5,"D",$K73,,,1)*(9/5)+$C$14),"-")</f>
        <v>78.278000000000006</v>
      </c>
      <c r="FC73" s="101">
        <f t="shared" si="418"/>
        <v>13</v>
      </c>
      <c r="FD73" s="101" t="str">
        <f t="shared" si="387"/>
        <v>KORD MR13!_12Z-GEFS</v>
      </c>
      <c r="FE73" s="105">
        <f ca="1">IFERROR(IF($C$12="C",RTD("ice.xl",,"*H",FD73,$C$5,"D",$K73,,,1),RTD("ice.xl",,"*H",FD73,$C$5,"D",$K73,,,1)*(9/5)+$C$14),"-")</f>
        <v>77.738</v>
      </c>
      <c r="FH73" s="53" t="b">
        <f t="shared" ca="1" si="388"/>
        <v>0</v>
      </c>
      <c r="FI73" s="53" t="str">
        <f t="shared" ca="1" si="389"/>
        <v>KORD MRFALSE!_18Z-GEFS</v>
      </c>
      <c r="FJ73" s="103" t="str">
        <f ca="1">IFERROR(IF($C$12="C",RTD("ice.xl",,"*H",FI73,$C$5,"D",$K73,,,1),RTD("ice.xl",,"*H",FI73,$C$5,"D",$K73,,,1)*(9/5)+$C$14),"-")</f>
        <v>-</v>
      </c>
      <c r="FK73" s="101" t="b">
        <f t="shared" ca="1" si="390"/>
        <v>0</v>
      </c>
      <c r="FL73" s="101" t="str">
        <f t="shared" ca="1" si="391"/>
        <v>KORD MRFALSE!_18Z-GEFS</v>
      </c>
      <c r="FM73" s="57" t="str">
        <f ca="1">IFERROR(IF($C$12="C",RTD("ice.xl",,"*H",FL73,$C$5,"D",$K73,,,1),RTD("ice.xl",,"*H",FL73,$C$5,"D",$K73,,,1)*(9/5)+$C$14),"-")</f>
        <v>-</v>
      </c>
      <c r="FN73" s="101">
        <f t="shared" si="392"/>
        <v>0</v>
      </c>
      <c r="FO73" s="101" t="str">
        <f t="shared" si="393"/>
        <v>KORD MR0!_18Z-GEFS</v>
      </c>
      <c r="FP73" s="58">
        <f ca="1">IFERROR(IF($C$12="C",RTD("ice.xl",,"*H",FO73,$C$5,"D",$K73,,,1),RTD("ice.xl",,"*H",FO73,$C$5,"D",$K73,,,1)*(9/5)+$C$14),"-")</f>
        <v>73.364000000000004</v>
      </c>
      <c r="FQ73" s="101">
        <f t="shared" ref="FQ73:FQ105" si="477">FQ72+1</f>
        <v>1</v>
      </c>
      <c r="FR73" s="101" t="str">
        <f t="shared" si="395"/>
        <v>KORD MR1!_18Z-GEFS</v>
      </c>
      <c r="FS73" s="58">
        <f ca="1">IFERROR(IF($C$12="C",RTD("ice.xl",,"*H",FR73,$C$5,"D",$K73,,,1),RTD("ice.xl",,"*H",FR73,$C$5,"D",$K73,,,1)*(9/5)+$C$14),"-")</f>
        <v>74.426000000000002</v>
      </c>
      <c r="FT73" s="101">
        <f t="shared" si="472"/>
        <v>2</v>
      </c>
      <c r="FU73" s="101" t="str">
        <f t="shared" si="397"/>
        <v>KORD MR2!_18Z-GEFS</v>
      </c>
      <c r="FV73" s="58">
        <f ca="1">IFERROR(IF($C$12="C",RTD("ice.xl",,"*H",FU73,$C$5,"D",$K73,,,1),RTD("ice.xl",,"*H",FU73,$C$5,"D",$K73,,,1)*(9/5)+$C$14),"-")</f>
        <v>75.740000000000009</v>
      </c>
      <c r="FW73" s="101">
        <f t="shared" si="467"/>
        <v>3</v>
      </c>
      <c r="FX73" s="101" t="str">
        <f t="shared" si="399"/>
        <v>KORD MR3!_18Z-GEFS</v>
      </c>
      <c r="FY73" s="58">
        <f ca="1">IFERROR(IF($C$12="C",RTD("ice.xl",,"*H",FX73,$C$5,"D",$K73,,,1),RTD("ice.xl",,"*H",FX73,$C$5,"D",$K73,,,1)*(9/5)+$C$14),"-")</f>
        <v>75.433999999999997</v>
      </c>
      <c r="FZ73" s="101">
        <f t="shared" si="462"/>
        <v>4</v>
      </c>
      <c r="GA73" s="101" t="str">
        <f t="shared" si="401"/>
        <v>KORD MR4!_18Z-GEFS</v>
      </c>
      <c r="GB73" s="58">
        <f ca="1">IFERROR(IF($C$12="C",RTD("ice.xl",,"*H",GA73,$C$5,"D",$K73,,,1),RTD("ice.xl",,"*H",GA73,$C$5,"D",$K73,,,1)*(9/5)+$C$14),"-")</f>
        <v>75.56</v>
      </c>
      <c r="GC73" s="101">
        <f t="shared" si="457"/>
        <v>5</v>
      </c>
      <c r="GD73" s="101" t="str">
        <f t="shared" si="403"/>
        <v>KORD MR5!_18Z-GEFS</v>
      </c>
      <c r="GE73" s="58">
        <f ca="1">IFERROR(IF($C$12="C",RTD("ice.xl",,"*H",GD73,$C$5,"D",$K73,,,1),RTD("ice.xl",,"*H",GD73,$C$5,"D",$K73,,,1)*(9/5)+$C$14),"-")</f>
        <v>74.49799999999999</v>
      </c>
      <c r="GF73" s="101">
        <f t="shared" si="452"/>
        <v>6</v>
      </c>
      <c r="GG73" s="101" t="str">
        <f t="shared" si="405"/>
        <v>KORD MR6!_18Z-GEFS</v>
      </c>
      <c r="GH73" s="58">
        <f ca="1">IFERROR(IF($C$12="C",RTD("ice.xl",,"*H",GG73,$C$5,"D",$K73,,,1),RTD("ice.xl",,"*H",GG73,$C$5,"D",$K73,,,1)*(9/5)+$C$14),"-")</f>
        <v>75.38</v>
      </c>
      <c r="GI73" s="101">
        <f t="shared" si="447"/>
        <v>7</v>
      </c>
      <c r="GJ73" s="101" t="str">
        <f t="shared" si="407"/>
        <v>KORD MR7!_18Z-GEFS</v>
      </c>
      <c r="GK73" s="58">
        <f ca="1">IFERROR(IF($C$12="C",RTD("ice.xl",,"*H",GJ73,$C$5,"D",$K73,,,1),RTD("ice.xl",,"*H",GJ73,$C$5,"D",$K73,,,1)*(9/5)+$C$14),"-")</f>
        <v>77.504000000000005</v>
      </c>
      <c r="GL73" s="101">
        <f t="shared" si="442"/>
        <v>8</v>
      </c>
      <c r="GM73" s="101" t="str">
        <f t="shared" si="409"/>
        <v>KORD MR8!_18Z-GEFS</v>
      </c>
      <c r="GN73" s="58">
        <f ca="1">IFERROR(IF($C$12="C",RTD("ice.xl",,"*H",GM73,$C$5,"D",$K73,,,1),RTD("ice.xl",,"*H",GM73,$C$5,"D",$K73,,,1)*(9/5)+$C$14),"-")</f>
        <v>74.948000000000008</v>
      </c>
      <c r="GO73" s="101">
        <f t="shared" si="437"/>
        <v>9</v>
      </c>
      <c r="GP73" s="101" t="str">
        <f t="shared" si="411"/>
        <v>KORD MR9!_18Z-GEFS</v>
      </c>
      <c r="GQ73" s="58">
        <f ca="1">IFERROR(IF($C$12="C",RTD("ice.xl",,"*H",GP73,$C$5,"D",$K73,,,1),RTD("ice.xl",,"*H",GP73,$C$5,"D",$K73,,,1)*(9/5)+$C$14),"-")</f>
        <v>76.334000000000003</v>
      </c>
      <c r="GR73" s="101">
        <f t="shared" si="432"/>
        <v>10</v>
      </c>
      <c r="GS73" s="101" t="str">
        <f t="shared" si="412"/>
        <v>KORD MR10!_18Z-GEFS</v>
      </c>
      <c r="GT73" s="58">
        <f ca="1">IFERROR(IF($C$12="C",RTD("ice.xl",,"*H",GS73,$C$5,"D",$K73,,,1),RTD("ice.xl",,"*H",GS73,$C$5,"D",$K73,,,1)*(9/5)+$C$14),"-")</f>
        <v>75.146000000000001</v>
      </c>
      <c r="GU73" s="101">
        <f t="shared" si="427"/>
        <v>11</v>
      </c>
      <c r="GV73" s="101" t="str">
        <f t="shared" si="413"/>
        <v>KORD MR11!_18Z-GEFS</v>
      </c>
      <c r="GW73" s="58">
        <f ca="1">IFERROR(IF($C$12="C",RTD("ice.xl",,"*H",GV73,$C$5,"D",$K73,,,1),RTD("ice.xl",,"*H",GV73,$C$5,"D",$K73,,,1)*(9/5)+$C$14),"-")</f>
        <v>78.908000000000001</v>
      </c>
      <c r="GX73" s="101">
        <f t="shared" si="423"/>
        <v>12</v>
      </c>
      <c r="GY73" s="101" t="str">
        <f t="shared" si="414"/>
        <v>KORD MR12!_18Z-GEFS</v>
      </c>
      <c r="GZ73" s="58">
        <f ca="1">IFERROR(IF($C$12="C",RTD("ice.xl",,"*H",GY73,$C$5,"D",$K73,,,1),RTD("ice.xl",,"*H",GY73,$C$5,"D",$K73,,,1)*(9/5)+$C$14),"-")</f>
        <v>80.384</v>
      </c>
      <c r="HA73" s="101">
        <f t="shared" si="419"/>
        <v>13</v>
      </c>
      <c r="HB73" s="101" t="str">
        <f t="shared" si="415"/>
        <v>KORD MR13!_18Z-GEFS</v>
      </c>
      <c r="HC73" s="105">
        <f ca="1">IFERROR(IF($C$12="C",RTD("ice.xl",,"*H",HB73,$C$5,"D",$K73,,,1),RTD("ice.xl",,"*H",HB73,$C$5,"D",$K73,,,1)*(9/5)+$C$14),"-")</f>
        <v>78.99799999999999</v>
      </c>
    </row>
    <row r="74" spans="5:211" x14ac:dyDescent="0.35">
      <c r="E74"/>
      <c r="F74"/>
      <c r="G74"/>
      <c r="K74" s="163">
        <f t="shared" ca="1" si="304"/>
        <v>44793</v>
      </c>
      <c r="L74" s="167" t="str">
        <f t="shared" ca="1" si="304"/>
        <v/>
      </c>
      <c r="N74" s="53" t="b">
        <f t="shared" ca="1" si="305"/>
        <v>0</v>
      </c>
      <c r="O74" s="53" t="str">
        <f t="shared" ca="1" si="306"/>
        <v>KORD MRFALSE!_00Z-GEFS</v>
      </c>
      <c r="P74" s="103" t="str">
        <f ca="1">IFERROR(IF($C$12="C",RTD("ice.xl",,"*H",O74,$C$5,"D",$K74,,,1),RTD("ice.xl",,"*H",O74,$C$5,"D",$K74,,,1)*(9/5)+$C$14),"-")</f>
        <v>-</v>
      </c>
      <c r="Q74" s="101">
        <f t="shared" si="307"/>
        <v>0</v>
      </c>
      <c r="R74" s="101" t="str">
        <f t="shared" si="308"/>
        <v>KORD MR0!_00Z-GEFS</v>
      </c>
      <c r="S74" s="58">
        <f ca="1">IFERROR(IF($C$12="C",RTD("ice.xl",,"*H",R74,$C$5,"D",$K74,,,1),RTD("ice.xl",,"*H",R74,$C$5,"D",$K74,,,1)*(9/5)+$C$14),"-")</f>
        <v>73.292000000000002</v>
      </c>
      <c r="T74" s="101">
        <f>T73+1</f>
        <v>1</v>
      </c>
      <c r="U74" s="101" t="str">
        <f t="shared" si="310"/>
        <v>KORD MR1!_00Z-GEFS</v>
      </c>
      <c r="V74" s="58">
        <f ca="1">IFERROR(IF($C$12="C",RTD("ice.xl",,"*H",U74,$C$5,"D",$K74,,,1),RTD("ice.xl",,"*H",U74,$C$5,"D",$K74,,,1)*(9/5)+$C$14),"-")</f>
        <v>75.56</v>
      </c>
      <c r="W74" s="101">
        <f t="shared" si="474"/>
        <v>2</v>
      </c>
      <c r="X74" s="101" t="str">
        <f t="shared" si="312"/>
        <v>KORD MR2!_00Z-GEFS</v>
      </c>
      <c r="Y74" s="58">
        <f ca="1">IFERROR(IF($C$12="C",RTD("ice.xl",,"*H",X74,$C$5,"D",$K74,,,1),RTD("ice.xl",,"*H",X74,$C$5,"D",$K74,,,1)*(9/5)+$C$14),"-")</f>
        <v>76.819999999999993</v>
      </c>
      <c r="Z74" s="101">
        <f t="shared" si="469"/>
        <v>3</v>
      </c>
      <c r="AA74" s="101" t="str">
        <f t="shared" si="314"/>
        <v>KORD MR3!_00Z-GEFS</v>
      </c>
      <c r="AB74" s="58">
        <f ca="1">IFERROR(IF($C$12="C",RTD("ice.xl",,"*H",AA74,$C$5,"D",$K74,,,1),RTD("ice.xl",,"*H",AA74,$C$5,"D",$K74,,,1)*(9/5)+$C$14),"-")</f>
        <v>76.604000000000013</v>
      </c>
      <c r="AC74" s="101">
        <f t="shared" si="464"/>
        <v>4</v>
      </c>
      <c r="AD74" s="101" t="str">
        <f t="shared" si="316"/>
        <v>KORD MR4!_00Z-GEFS</v>
      </c>
      <c r="AE74" s="58">
        <f ca="1">IFERROR(IF($C$12="C",RTD("ice.xl",,"*H",AD74,$C$5,"D",$K74,,,1),RTD("ice.xl",,"*H",AD74,$C$5,"D",$K74,,,1)*(9/5)+$C$14),"-")</f>
        <v>75.271999999999991</v>
      </c>
      <c r="AF74" s="101">
        <f t="shared" si="459"/>
        <v>5</v>
      </c>
      <c r="AG74" s="101" t="str">
        <f t="shared" si="318"/>
        <v>KORD MR5!_00Z-GEFS</v>
      </c>
      <c r="AH74" s="58">
        <f ca="1">IFERROR(IF($C$12="C",RTD("ice.xl",,"*H",AG74,$C$5,"D",$K74,,,1),RTD("ice.xl",,"*H",AG74,$C$5,"D",$K74,,,1)*(9/5)+$C$14),"-")</f>
        <v>74.858000000000004</v>
      </c>
      <c r="AI74" s="101">
        <f t="shared" si="454"/>
        <v>6</v>
      </c>
      <c r="AJ74" s="101" t="str">
        <f t="shared" si="320"/>
        <v>KORD MR6!_00Z-GEFS</v>
      </c>
      <c r="AK74" s="58">
        <f ca="1">IFERROR(IF($C$12="C",RTD("ice.xl",,"*H",AJ74,$C$5,"D",$K74,,,1),RTD("ice.xl",,"*H",AJ74,$C$5,"D",$K74,,,1)*(9/5)+$C$14),"-")</f>
        <v>76.262</v>
      </c>
      <c r="AL74" s="101">
        <f t="shared" si="449"/>
        <v>7</v>
      </c>
      <c r="AM74" s="101" t="str">
        <f t="shared" si="322"/>
        <v>KORD MR7!_00Z-GEFS</v>
      </c>
      <c r="AN74" s="58">
        <f ca="1">IFERROR(IF($C$12="C",RTD("ice.xl",,"*H",AM74,$C$5,"D",$K74,,,1),RTD("ice.xl",,"*H",AM74,$C$5,"D",$K74,,,1)*(9/5)+$C$14),"-")</f>
        <v>77.072000000000003</v>
      </c>
      <c r="AO74" s="101">
        <f t="shared" si="444"/>
        <v>8</v>
      </c>
      <c r="AP74" s="101" t="str">
        <f t="shared" si="324"/>
        <v>KORD MR8!_00Z-GEFS</v>
      </c>
      <c r="AQ74" s="58">
        <f ca="1">IFERROR(IF($C$12="C",RTD("ice.xl",,"*H",AP74,$C$5,"D",$K74,,,1),RTD("ice.xl",,"*H",AP74,$C$5,"D",$K74,,,1)*(9/5)+$C$14),"-")</f>
        <v>74.462000000000003</v>
      </c>
      <c r="AR74" s="101">
        <f t="shared" si="439"/>
        <v>9</v>
      </c>
      <c r="AS74" s="101" t="str">
        <f t="shared" si="326"/>
        <v>KORD MR9!_00Z-GEFS</v>
      </c>
      <c r="AT74" s="58">
        <f ca="1">IFERROR(IF($C$12="C",RTD("ice.xl",,"*H",AS74,$C$5,"D",$K74,,,1),RTD("ice.xl",,"*H",AS74,$C$5,"D",$K74,,,1)*(9/5)+$C$14),"-")</f>
        <v>73.849999999999994</v>
      </c>
      <c r="AU74" s="101">
        <f t="shared" si="434"/>
        <v>10</v>
      </c>
      <c r="AV74" s="101" t="str">
        <f t="shared" si="327"/>
        <v>KORD MR10!_00Z-GEFS</v>
      </c>
      <c r="AW74" s="58">
        <f ca="1">IFERROR(IF($C$12="C",RTD("ice.xl",,"*H",AV74,$C$5,"D",$K74,,,1),RTD("ice.xl",,"*H",AV74,$C$5,"D",$K74,,,1)*(9/5)+$C$14),"-")</f>
        <v>73.742000000000004</v>
      </c>
      <c r="AX74" s="101">
        <f t="shared" si="429"/>
        <v>11</v>
      </c>
      <c r="AY74" s="101" t="str">
        <f t="shared" si="328"/>
        <v>KORD MR11!_00Z-GEFS</v>
      </c>
      <c r="AZ74" s="58">
        <f ca="1">IFERROR(IF($C$12="C",RTD("ice.xl",,"*H",AY74,$C$5,"D",$K74,,,1),RTD("ice.xl",,"*H",AY74,$C$5,"D",$K74,,,1)*(9/5)+$C$14),"-")</f>
        <v>76.406000000000006</v>
      </c>
      <c r="BA74" s="101">
        <f t="shared" si="424"/>
        <v>12</v>
      </c>
      <c r="BB74" s="101" t="str">
        <f t="shared" si="329"/>
        <v>KORD MR12!_00Z-GEFS</v>
      </c>
      <c r="BC74" s="58">
        <f ca="1">IFERROR(IF($C$12="C",RTD("ice.xl",,"*H",BB74,$C$5,"D",$K74,,,1),RTD("ice.xl",,"*H",BB74,$C$5,"D",$K74,,,1)*(9/5)+$C$14),"-")</f>
        <v>78.007999999999996</v>
      </c>
      <c r="BD74" s="101">
        <f t="shared" si="420"/>
        <v>13</v>
      </c>
      <c r="BE74" s="101" t="str">
        <f t="shared" si="330"/>
        <v>KORD MR13!_00Z-GEFS</v>
      </c>
      <c r="BF74" s="58">
        <f ca="1">IFERROR(IF($C$12="C",RTD("ice.xl",,"*H",BE74,$C$5,"D",$K74,,,1),RTD("ice.xl",,"*H",BE74,$C$5,"D",$K74,,,1)*(9/5)+$C$14),"-")</f>
        <v>79.988</v>
      </c>
      <c r="BG74" s="101">
        <f t="shared" si="416"/>
        <v>14</v>
      </c>
      <c r="BH74" s="101" t="str">
        <f t="shared" si="331"/>
        <v>KORD MR14!_00Z-GEFS</v>
      </c>
      <c r="BI74" s="105">
        <f ca="1">IFERROR(IF($C$12="C",RTD("ice.xl",,"*H",BH74,$C$5,"D",$K74,,,1),RTD("ice.xl",,"*H",BH74,$C$5,"D",$K74,,,1)*(9/5)+$C$14),"-")</f>
        <v>78.800000000000011</v>
      </c>
      <c r="BL74" s="53" t="b">
        <f t="shared" ca="1" si="332"/>
        <v>0</v>
      </c>
      <c r="BM74" s="53" t="str">
        <f t="shared" ca="1" si="333"/>
        <v>KORD MRFALSE!_06Z-GEFS</v>
      </c>
      <c r="BN74" s="103" t="str">
        <f ca="1">IFERROR(IF($C$12="C",RTD("ice.xl",,"*H",BM74,$C$5,"D",$K74,,,1),RTD("ice.xl",,"*H",BM74,$C$5,"D",$K74,,,1)*(9/5)+$C$14),"-")</f>
        <v>-</v>
      </c>
      <c r="BO74" s="101">
        <f t="shared" si="334"/>
        <v>0</v>
      </c>
      <c r="BP74" s="101" t="str">
        <f t="shared" si="335"/>
        <v>KORD MR0!_06Z-GEFS</v>
      </c>
      <c r="BQ74" s="58">
        <f ca="1">IFERROR(IF($C$12="C",RTD("ice.xl",,"*H",BP74,$C$5,"D",$K74,,,1),RTD("ice.xl",,"*H",BP74,$C$5,"D",$K74,,,1)*(9/5)+$C$14),"-")</f>
        <v>72.680000000000007</v>
      </c>
      <c r="BR74" s="101">
        <f>BR73+1</f>
        <v>1</v>
      </c>
      <c r="BS74" s="101" t="str">
        <f t="shared" si="337"/>
        <v>KORD MR1!_06Z-GEFS</v>
      </c>
      <c r="BT74" s="58">
        <f ca="1">IFERROR(IF($C$12="C",RTD("ice.xl",,"*H",BS74,$C$5,"D",$K74,,,1),RTD("ice.xl",,"*H",BS74,$C$5,"D",$K74,,,1)*(9/5)+$C$14),"-")</f>
        <v>74.281999999999996</v>
      </c>
      <c r="BU74" s="101">
        <f t="shared" si="475"/>
        <v>2</v>
      </c>
      <c r="BV74" s="101" t="str">
        <f t="shared" si="339"/>
        <v>KORD MR2!_06Z-GEFS</v>
      </c>
      <c r="BW74" s="58">
        <f ca="1">IFERROR(IF($C$12="C",RTD("ice.xl",,"*H",BV74,$C$5,"D",$K74,,,1),RTD("ice.xl",,"*H",BV74,$C$5,"D",$K74,,,1)*(9/5)+$C$14),"-")</f>
        <v>77.09</v>
      </c>
      <c r="BX74" s="101">
        <f t="shared" si="470"/>
        <v>3</v>
      </c>
      <c r="BY74" s="101" t="str">
        <f t="shared" si="341"/>
        <v>KORD MR3!_06Z-GEFS</v>
      </c>
      <c r="BZ74" s="58">
        <f ca="1">IFERROR(IF($C$12="C",RTD("ice.xl",,"*H",BY74,$C$5,"D",$K74,,,1),RTD("ice.xl",,"*H",BY74,$C$5,"D",$K74,,,1)*(9/5)+$C$14),"-")</f>
        <v>76.819999999999993</v>
      </c>
      <c r="CA74" s="101">
        <f t="shared" si="465"/>
        <v>4</v>
      </c>
      <c r="CB74" s="101" t="str">
        <f t="shared" si="343"/>
        <v>KORD MR4!_06Z-GEFS</v>
      </c>
      <c r="CC74" s="58">
        <f ca="1">IFERROR(IF($C$12="C",RTD("ice.xl",,"*H",CB74,$C$5,"D",$K74,,,1),RTD("ice.xl",,"*H",CB74,$C$5,"D",$K74,,,1)*(9/5)+$C$14),"-")</f>
        <v>76.604000000000013</v>
      </c>
      <c r="CD74" s="101">
        <f t="shared" si="460"/>
        <v>5</v>
      </c>
      <c r="CE74" s="101" t="str">
        <f t="shared" si="345"/>
        <v>KORD MR5!_06Z-GEFS</v>
      </c>
      <c r="CF74" s="58">
        <f ca="1">IFERROR(IF($C$12="C",RTD("ice.xl",,"*H",CE74,$C$5,"D",$K74,,,1),RTD("ice.xl",,"*H",CE74,$C$5,"D",$K74,,,1)*(9/5)+$C$14),"-")</f>
        <v>75.343999999999994</v>
      </c>
      <c r="CG74" s="101">
        <f t="shared" si="455"/>
        <v>6</v>
      </c>
      <c r="CH74" s="101" t="str">
        <f t="shared" si="347"/>
        <v>KORD MR6!_06Z-GEFS</v>
      </c>
      <c r="CI74" s="58">
        <f ca="1">IFERROR(IF($C$12="C",RTD("ice.xl",,"*H",CH74,$C$5,"D",$K74,,,1),RTD("ice.xl",,"*H",CH74,$C$5,"D",$K74,,,1)*(9/5)+$C$14),"-")</f>
        <v>75.686000000000007</v>
      </c>
      <c r="CJ74" s="101">
        <f t="shared" si="450"/>
        <v>7</v>
      </c>
      <c r="CK74" s="101" t="str">
        <f t="shared" si="349"/>
        <v>KORD MR7!_06Z-GEFS</v>
      </c>
      <c r="CL74" s="58">
        <f ca="1">IFERROR(IF($C$12="C",RTD("ice.xl",,"*H",CK74,$C$5,"D",$K74,,,1),RTD("ice.xl",,"*H",CK74,$C$5,"D",$K74,,,1)*(9/5)+$C$14),"-")</f>
        <v>75.668000000000006</v>
      </c>
      <c r="CM74" s="101">
        <f t="shared" si="445"/>
        <v>8</v>
      </c>
      <c r="CN74" s="101" t="str">
        <f t="shared" si="351"/>
        <v>KORD MR8!_06Z-GEFS</v>
      </c>
      <c r="CO74" s="58">
        <f ca="1">IFERROR(IF($C$12="C",RTD("ice.xl",,"*H",CN74,$C$5,"D",$K74,,,1),RTD("ice.xl",,"*H",CN74,$C$5,"D",$K74,,,1)*(9/5)+$C$14),"-")</f>
        <v>74.426000000000002</v>
      </c>
      <c r="CP74" s="101">
        <f t="shared" si="440"/>
        <v>9</v>
      </c>
      <c r="CQ74" s="101" t="str">
        <f t="shared" si="353"/>
        <v>KORD MR9!_06Z-GEFS</v>
      </c>
      <c r="CR74" s="58">
        <f ca="1">IFERROR(IF($C$12="C",RTD("ice.xl",,"*H",CQ74,$C$5,"D",$K74,,,1),RTD("ice.xl",,"*H",CQ74,$C$5,"D",$K74,,,1)*(9/5)+$C$14),"-")</f>
        <v>73.849999999999994</v>
      </c>
      <c r="CS74" s="101">
        <f t="shared" si="435"/>
        <v>10</v>
      </c>
      <c r="CT74" s="101" t="str">
        <f t="shared" si="355"/>
        <v>KORD MR10!_06Z-GEFS</v>
      </c>
      <c r="CU74" s="58">
        <f ca="1">IFERROR(IF($C$12="C",RTD("ice.xl",,"*H",CT74,$C$5,"D",$K74,,,1),RTD("ice.xl",,"*H",CT74,$C$5,"D",$K74,,,1)*(9/5)+$C$14),"-")</f>
        <v>74.084000000000003</v>
      </c>
      <c r="CV74" s="101">
        <f t="shared" si="430"/>
        <v>11</v>
      </c>
      <c r="CW74" s="101" t="str">
        <f t="shared" si="356"/>
        <v>KORD MR11!_06Z-GEFS</v>
      </c>
      <c r="CX74" s="58">
        <f ca="1">IFERROR(IF($C$12="C",RTD("ice.xl",,"*H",CW74,$C$5,"D",$K74,,,1),RTD("ice.xl",,"*H",CW74,$C$5,"D",$K74,,,1)*(9/5)+$C$14),"-")</f>
        <v>74.174000000000007</v>
      </c>
      <c r="CY74" s="101">
        <f t="shared" si="425"/>
        <v>12</v>
      </c>
      <c r="CZ74" s="101" t="str">
        <f t="shared" si="357"/>
        <v>KORD MR12!_06Z-GEFS</v>
      </c>
      <c r="DA74" s="58">
        <f ca="1">IFERROR(IF($C$12="C",RTD("ice.xl",,"*H",CZ74,$C$5,"D",$K74,,,1),RTD("ice.xl",,"*H",CZ74,$C$5,"D",$K74,,,1)*(9/5)+$C$14),"-")</f>
        <v>76.316000000000003</v>
      </c>
      <c r="DB74" s="101">
        <f t="shared" si="421"/>
        <v>13</v>
      </c>
      <c r="DC74" s="101" t="str">
        <f t="shared" si="358"/>
        <v>KORD MR13!_06Z-GEFS</v>
      </c>
      <c r="DD74" s="58">
        <f ca="1">IFERROR(IF($C$12="C",RTD("ice.xl",,"*H",DC74,$C$5,"D",$K74,,,1),RTD("ice.xl",,"*H",DC74,$C$5,"D",$K74,,,1)*(9/5)+$C$14),"-")</f>
        <v>78.061999999999998</v>
      </c>
      <c r="DE74" s="101">
        <f t="shared" si="417"/>
        <v>14</v>
      </c>
      <c r="DF74" s="101" t="str">
        <f t="shared" si="359"/>
        <v>KORD MR14!_06Z-GEFS</v>
      </c>
      <c r="DG74" s="105">
        <f ca="1">IFERROR(IF($C$12="C",RTD("ice.xl",,"*H",DF74,$C$5,"D",$K74,,,1),RTD("ice.xl",,"*H",DF74,$C$5,"D",$K74,,,1)*(9/5)+$C$14),"-")</f>
        <v>79.843999999999994</v>
      </c>
      <c r="DJ74" s="53" t="b">
        <f t="shared" ca="1" si="360"/>
        <v>0</v>
      </c>
      <c r="DK74" s="53" t="str">
        <f t="shared" ca="1" si="361"/>
        <v>KORD MRFALSE!_12Z-GEFS</v>
      </c>
      <c r="DL74" s="103" t="str">
        <f ca="1">IFERROR(IF($C$12="C",RTD("ice.xl",,"*H",DK74,$C$5,"D",$K74,,,1),RTD("ice.xl",,"*H",DK74,$C$5,"D",$K74,,,1)*(9/5)+$C$14),"-")</f>
        <v>-</v>
      </c>
      <c r="DM74" s="101">
        <f t="shared" si="362"/>
        <v>0</v>
      </c>
      <c r="DN74" s="101" t="str">
        <f t="shared" si="363"/>
        <v>KORD MR0!_12Z-GEFS</v>
      </c>
      <c r="DO74" s="58">
        <f ca="1">IFERROR(IF($C$12="C",RTD("ice.xl",,"*H",DN74,$C$5,"D",$K74,,,1),RTD("ice.xl",,"*H",DN74,$C$5,"D",$K74,,,1)*(9/5)+$C$14),"-")</f>
        <v>73.147999999999996</v>
      </c>
      <c r="DP74" s="101">
        <f>DP73+1</f>
        <v>1</v>
      </c>
      <c r="DQ74" s="101" t="str">
        <f t="shared" si="365"/>
        <v>KORD MR1!_12Z-GEFS</v>
      </c>
      <c r="DR74" s="58">
        <f ca="1">IFERROR(IF($C$12="C",RTD("ice.xl",,"*H",DQ74,$C$5,"D",$K74,,,1),RTD("ice.xl",,"*H",DQ74,$C$5,"D",$K74,,,1)*(9/5)+$C$14),"-")</f>
        <v>74.408000000000001</v>
      </c>
      <c r="DS74" s="101">
        <f t="shared" si="476"/>
        <v>2</v>
      </c>
      <c r="DT74" s="101" t="str">
        <f t="shared" si="367"/>
        <v>KORD MR2!_12Z-GEFS</v>
      </c>
      <c r="DU74" s="58">
        <f ca="1">IFERROR(IF($C$12="C",RTD("ice.xl",,"*H",DT74,$C$5,"D",$K74,,,1),RTD("ice.xl",,"*H",DT74,$C$5,"D",$K74,,,1)*(9/5)+$C$14),"-")</f>
        <v>76.388000000000005</v>
      </c>
      <c r="DV74" s="101">
        <f t="shared" si="471"/>
        <v>3</v>
      </c>
      <c r="DW74" s="101" t="str">
        <f t="shared" si="369"/>
        <v>KORD MR3!_12Z-GEFS</v>
      </c>
      <c r="DX74" s="58">
        <f ca="1">IFERROR(IF($C$12="C",RTD("ice.xl",,"*H",DW74,$C$5,"D",$K74,,,1),RTD("ice.xl",,"*H",DW74,$C$5,"D",$K74,,,1)*(9/5)+$C$14),"-")</f>
        <v>77.09</v>
      </c>
      <c r="DY74" s="101">
        <f t="shared" si="466"/>
        <v>4</v>
      </c>
      <c r="DZ74" s="101" t="str">
        <f t="shared" si="371"/>
        <v>KORD MR4!_12Z-GEFS</v>
      </c>
      <c r="EA74" s="58">
        <f ca="1">IFERROR(IF($C$12="C",RTD("ice.xl",,"*H",DZ74,$C$5,"D",$K74,,,1),RTD("ice.xl",,"*H",DZ74,$C$5,"D",$K74,,,1)*(9/5)+$C$14),"-")</f>
        <v>75.992000000000004</v>
      </c>
      <c r="EB74" s="101">
        <f t="shared" si="461"/>
        <v>5</v>
      </c>
      <c r="EC74" s="101" t="str">
        <f t="shared" si="373"/>
        <v>KORD MR5!_12Z-GEFS</v>
      </c>
      <c r="ED74" s="58">
        <f ca="1">IFERROR(IF($C$12="C",RTD("ice.xl",,"*H",EC74,$C$5,"D",$K74,,,1),RTD("ice.xl",,"*H",EC74,$C$5,"D",$K74,,,1)*(9/5)+$C$14),"-")</f>
        <v>74.39</v>
      </c>
      <c r="EE74" s="101">
        <f t="shared" si="456"/>
        <v>6</v>
      </c>
      <c r="EF74" s="101" t="str">
        <f t="shared" si="375"/>
        <v>KORD MR6!_12Z-GEFS</v>
      </c>
      <c r="EG74" s="58">
        <f ca="1">IFERROR(IF($C$12="C",RTD("ice.xl",,"*H",EF74,$C$5,"D",$K74,,,1),RTD("ice.xl",,"*H",EF74,$C$5,"D",$K74,,,1)*(9/5)+$C$14),"-")</f>
        <v>75.2</v>
      </c>
      <c r="EH74" s="101">
        <f t="shared" si="451"/>
        <v>7</v>
      </c>
      <c r="EI74" s="101" t="str">
        <f t="shared" si="377"/>
        <v>KORD MR7!_12Z-GEFS</v>
      </c>
      <c r="EJ74" s="58">
        <f ca="1">IFERROR(IF($C$12="C",RTD("ice.xl",,"*H",EI74,$C$5,"D",$K74,,,1),RTD("ice.xl",,"*H",EI74,$C$5,"D",$K74,,,1)*(9/5)+$C$14),"-")</f>
        <v>76.478000000000009</v>
      </c>
      <c r="EK74" s="101">
        <f t="shared" si="446"/>
        <v>8</v>
      </c>
      <c r="EL74" s="101" t="str">
        <f t="shared" si="379"/>
        <v>KORD MR8!_12Z-GEFS</v>
      </c>
      <c r="EM74" s="58">
        <f ca="1">IFERROR(IF($C$12="C",RTD("ice.xl",,"*H",EL74,$C$5,"D",$K74,,,1),RTD("ice.xl",,"*H",EL74,$C$5,"D",$K74,,,1)*(9/5)+$C$14),"-")</f>
        <v>75.2</v>
      </c>
      <c r="EN74" s="101">
        <f t="shared" si="441"/>
        <v>9</v>
      </c>
      <c r="EO74" s="101" t="str">
        <f t="shared" si="381"/>
        <v>KORD MR9!_12Z-GEFS</v>
      </c>
      <c r="EP74" s="58">
        <f ca="1">IFERROR(IF($C$12="C",RTD("ice.xl",,"*H",EO74,$C$5,"D",$K74,,,1),RTD("ice.xl",,"*H",EO74,$C$5,"D",$K74,,,1)*(9/5)+$C$14),"-")</f>
        <v>72.373999999999995</v>
      </c>
      <c r="EQ74" s="101">
        <f t="shared" si="436"/>
        <v>10</v>
      </c>
      <c r="ER74" s="101" t="str">
        <f t="shared" si="383"/>
        <v>KORD MR10!_12Z-GEFS</v>
      </c>
      <c r="ES74" s="58">
        <f ca="1">IFERROR(IF($C$12="C",RTD("ice.xl",,"*H",ER74,$C$5,"D",$K74,,,1),RTD("ice.xl",,"*H",ER74,$C$5,"D",$K74,,,1)*(9/5)+$C$14),"-")</f>
        <v>73.328000000000003</v>
      </c>
      <c r="ET74" s="101">
        <f t="shared" si="431"/>
        <v>11</v>
      </c>
      <c r="EU74" s="101" t="str">
        <f t="shared" si="384"/>
        <v>KORD MR11!_12Z-GEFS</v>
      </c>
      <c r="EV74" s="58">
        <f ca="1">IFERROR(IF($C$12="C",RTD("ice.xl",,"*H",EU74,$C$5,"D",$K74,,,1),RTD("ice.xl",,"*H",EU74,$C$5,"D",$K74,,,1)*(9/5)+$C$14),"-")</f>
        <v>74.786000000000001</v>
      </c>
      <c r="EW74" s="101">
        <f t="shared" si="426"/>
        <v>12</v>
      </c>
      <c r="EX74" s="101" t="str">
        <f t="shared" si="385"/>
        <v>KORD MR12!_12Z-GEFS</v>
      </c>
      <c r="EY74" s="58">
        <f ca="1">IFERROR(IF($C$12="C",RTD("ice.xl",,"*H",EX74,$C$5,"D",$K74,,,1),RTD("ice.xl",,"*H",EX74,$C$5,"D",$K74,,,1)*(9/5)+$C$14),"-")</f>
        <v>76.153999999999996</v>
      </c>
      <c r="EZ74" s="101">
        <f t="shared" si="422"/>
        <v>13</v>
      </c>
      <c r="FA74" s="101" t="str">
        <f t="shared" si="386"/>
        <v>KORD MR13!_12Z-GEFS</v>
      </c>
      <c r="FB74" s="58">
        <f ca="1">IFERROR(IF($C$12="C",RTD("ice.xl",,"*H",FA74,$C$5,"D",$K74,,,1),RTD("ice.xl",,"*H",FA74,$C$5,"D",$K74,,,1)*(9/5)+$C$14),"-")</f>
        <v>77.81</v>
      </c>
      <c r="FC74" s="101">
        <f t="shared" si="418"/>
        <v>14</v>
      </c>
      <c r="FD74" s="101" t="str">
        <f t="shared" si="387"/>
        <v>KORD MR14!_12Z-GEFS</v>
      </c>
      <c r="FE74" s="105">
        <f ca="1">IFERROR(IF($C$12="C",RTD("ice.xl",,"*H",FD74,$C$5,"D",$K74,,,1),RTD("ice.xl",,"*H",FD74,$C$5,"D",$K74,,,1)*(9/5)+$C$14),"-")</f>
        <v>81.176000000000002</v>
      </c>
      <c r="FH74" s="53" t="b">
        <f t="shared" ca="1" si="388"/>
        <v>0</v>
      </c>
      <c r="FI74" s="53" t="str">
        <f t="shared" ca="1" si="389"/>
        <v>KORD MRFALSE!_18Z-GEFS</v>
      </c>
      <c r="FJ74" s="103" t="str">
        <f ca="1">IFERROR(IF($C$12="C",RTD("ice.xl",,"*H",FI74,$C$5,"D",$K74,,,1),RTD("ice.xl",,"*H",FI74,$C$5,"D",$K74,,,1)*(9/5)+$C$14),"-")</f>
        <v>-</v>
      </c>
      <c r="FK74" s="101">
        <f t="shared" si="390"/>
        <v>0</v>
      </c>
      <c r="FL74" s="101" t="str">
        <f t="shared" si="391"/>
        <v>KORD MR0!_18Z-GEFS</v>
      </c>
      <c r="FM74" s="58">
        <f ca="1">IFERROR(IF($C$12="C",RTD("ice.xl",,"*H",FL74,$C$5,"D",$K74,,,1),RTD("ice.xl",,"*H",FL74,$C$5,"D",$K74,,,1)*(9/5)+$C$14),"-")</f>
        <v>74.156000000000006</v>
      </c>
      <c r="FN74" s="101">
        <f>FN73+1</f>
        <v>1</v>
      </c>
      <c r="FO74" s="101" t="str">
        <f t="shared" si="393"/>
        <v>KORD MR1!_18Z-GEFS</v>
      </c>
      <c r="FP74" s="58">
        <f ca="1">IFERROR(IF($C$12="C",RTD("ice.xl",,"*H",FO74,$C$5,"D",$K74,,,1),RTD("ice.xl",,"*H",FO74,$C$5,"D",$K74,,,1)*(9/5)+$C$14),"-")</f>
        <v>76.063999999999993</v>
      </c>
      <c r="FQ74" s="101">
        <f t="shared" si="477"/>
        <v>2</v>
      </c>
      <c r="FR74" s="101" t="str">
        <f t="shared" si="395"/>
        <v>KORD MR2!_18Z-GEFS</v>
      </c>
      <c r="FS74" s="58">
        <f ca="1">IFERROR(IF($C$12="C",RTD("ice.xl",,"*H",FR74,$C$5,"D",$K74,,,1),RTD("ice.xl",,"*H",FR74,$C$5,"D",$K74,,,1)*(9/5)+$C$14),"-")</f>
        <v>76.91</v>
      </c>
      <c r="FT74" s="101">
        <f t="shared" si="472"/>
        <v>3</v>
      </c>
      <c r="FU74" s="101" t="str">
        <f t="shared" si="397"/>
        <v>KORD MR3!_18Z-GEFS</v>
      </c>
      <c r="FV74" s="58">
        <f ca="1">IFERROR(IF($C$12="C",RTD("ice.xl",,"*H",FU74,$C$5,"D",$K74,,,1),RTD("ice.xl",,"*H",FU74,$C$5,"D",$K74,,,1)*(9/5)+$C$14),"-")</f>
        <v>76.622</v>
      </c>
      <c r="FW74" s="101">
        <f t="shared" si="467"/>
        <v>4</v>
      </c>
      <c r="FX74" s="101" t="str">
        <f t="shared" si="399"/>
        <v>KORD MR4!_18Z-GEFS</v>
      </c>
      <c r="FY74" s="58">
        <f ca="1">IFERROR(IF($C$12="C",RTD("ice.xl",,"*H",FX74,$C$5,"D",$K74,,,1),RTD("ice.xl",,"*H",FX74,$C$5,"D",$K74,,,1)*(9/5)+$C$14),"-")</f>
        <v>75.866</v>
      </c>
      <c r="FZ74" s="101">
        <f t="shared" si="462"/>
        <v>5</v>
      </c>
      <c r="GA74" s="101" t="str">
        <f t="shared" si="401"/>
        <v>KORD MR5!_18Z-GEFS</v>
      </c>
      <c r="GB74" s="58">
        <f ca="1">IFERROR(IF($C$12="C",RTD("ice.xl",,"*H",GA74,$C$5,"D",$K74,,,1),RTD("ice.xl",,"*H",GA74,$C$5,"D",$K74,,,1)*(9/5)+$C$14),"-")</f>
        <v>75.451999999999998</v>
      </c>
      <c r="GC74" s="101">
        <f t="shared" si="457"/>
        <v>6</v>
      </c>
      <c r="GD74" s="101" t="str">
        <f t="shared" si="403"/>
        <v>KORD MR6!_18Z-GEFS</v>
      </c>
      <c r="GE74" s="58">
        <f ca="1">IFERROR(IF($C$12="C",RTD("ice.xl",,"*H",GD74,$C$5,"D",$K74,,,1),RTD("ice.xl",,"*H",GD74,$C$5,"D",$K74,,,1)*(9/5)+$C$14),"-")</f>
        <v>75.02</v>
      </c>
      <c r="GF74" s="101">
        <f t="shared" si="452"/>
        <v>7</v>
      </c>
      <c r="GG74" s="101" t="str">
        <f t="shared" si="405"/>
        <v>KORD MR7!_18Z-GEFS</v>
      </c>
      <c r="GH74" s="58">
        <f ca="1">IFERROR(IF($C$12="C",RTD("ice.xl",,"*H",GG74,$C$5,"D",$K74,,,1),RTD("ice.xl",,"*H",GG74,$C$5,"D",$K74,,,1)*(9/5)+$C$14),"-")</f>
        <v>76.171999999999997</v>
      </c>
      <c r="GI74" s="101">
        <f t="shared" si="447"/>
        <v>8</v>
      </c>
      <c r="GJ74" s="101" t="str">
        <f t="shared" si="407"/>
        <v>KORD MR8!_18Z-GEFS</v>
      </c>
      <c r="GK74" s="58">
        <f ca="1">IFERROR(IF($C$12="C",RTD("ice.xl",,"*H",GJ74,$C$5,"D",$K74,,,1),RTD("ice.xl",,"*H",GJ74,$C$5,"D",$K74,,,1)*(9/5)+$C$14),"-")</f>
        <v>74.012</v>
      </c>
      <c r="GL74" s="101">
        <f t="shared" si="442"/>
        <v>9</v>
      </c>
      <c r="GM74" s="101" t="str">
        <f t="shared" si="409"/>
        <v>KORD MR9!_18Z-GEFS</v>
      </c>
      <c r="GN74" s="58">
        <f ca="1">IFERROR(IF($C$12="C",RTD("ice.xl",,"*H",GM74,$C$5,"D",$K74,,,1),RTD("ice.xl",,"*H",GM74,$C$5,"D",$K74,,,1)*(9/5)+$C$14),"-")</f>
        <v>74.210000000000008</v>
      </c>
      <c r="GO74" s="101">
        <f t="shared" si="437"/>
        <v>10</v>
      </c>
      <c r="GP74" s="101" t="str">
        <f t="shared" si="411"/>
        <v>KORD MR10!_18Z-GEFS</v>
      </c>
      <c r="GQ74" s="58">
        <f ca="1">IFERROR(IF($C$12="C",RTD("ice.xl",,"*H",GP74,$C$5,"D",$K74,,,1),RTD("ice.xl",,"*H",GP74,$C$5,"D",$K74,,,1)*(9/5)+$C$14),"-")</f>
        <v>74.641999999999996</v>
      </c>
      <c r="GR74" s="101">
        <f t="shared" si="432"/>
        <v>11</v>
      </c>
      <c r="GS74" s="101" t="str">
        <f t="shared" si="412"/>
        <v>KORD MR11!_18Z-GEFS</v>
      </c>
      <c r="GT74" s="58">
        <f ca="1">IFERROR(IF($C$12="C",RTD("ice.xl",,"*H",GS74,$C$5,"D",$K74,,,1),RTD("ice.xl",,"*H",GS74,$C$5,"D",$K74,,,1)*(9/5)+$C$14),"-")</f>
        <v>77.792000000000002</v>
      </c>
      <c r="GU74" s="101">
        <f t="shared" si="427"/>
        <v>12</v>
      </c>
      <c r="GV74" s="101" t="str">
        <f t="shared" si="413"/>
        <v>KORD MR12!_18Z-GEFS</v>
      </c>
      <c r="GW74" s="58">
        <f ca="1">IFERROR(IF($C$12="C",RTD("ice.xl",,"*H",GV74,$C$5,"D",$K74,,,1),RTD("ice.xl",,"*H",GV74,$C$5,"D",$K74,,,1)*(9/5)+$C$14),"-")</f>
        <v>80.150000000000006</v>
      </c>
      <c r="GX74" s="101">
        <f t="shared" si="423"/>
        <v>13</v>
      </c>
      <c r="GY74" s="101" t="str">
        <f t="shared" si="414"/>
        <v>KORD MR13!_18Z-GEFS</v>
      </c>
      <c r="GZ74" s="58">
        <f ca="1">IFERROR(IF($C$12="C",RTD("ice.xl",,"*H",GY74,$C$5,"D",$K74,,,1),RTD("ice.xl",,"*H",GY74,$C$5,"D",$K74,,,1)*(9/5)+$C$14),"-")</f>
        <v>79.861999999999995</v>
      </c>
      <c r="HA74" s="101">
        <f t="shared" si="419"/>
        <v>14</v>
      </c>
      <c r="HB74" s="101" t="str">
        <f t="shared" si="415"/>
        <v>KORD MR14!_18Z-GEFS</v>
      </c>
      <c r="HC74" s="105">
        <f ca="1">IFERROR(IF($C$12="C",RTD("ice.xl",,"*H",HB74,$C$5,"D",$K74,,,1),RTD("ice.xl",,"*H",HB74,$C$5,"D",$K74,,,1)*(9/5)+$C$14),"-")</f>
        <v>78.854000000000013</v>
      </c>
    </row>
    <row r="75" spans="5:211" x14ac:dyDescent="0.35">
      <c r="E75"/>
      <c r="F75"/>
      <c r="G75"/>
      <c r="K75" s="164">
        <f t="shared" ca="1" si="304"/>
        <v>44792</v>
      </c>
      <c r="L75" s="356" t="str">
        <f t="shared" ca="1" si="304"/>
        <v/>
      </c>
      <c r="N75" s="55">
        <v>0</v>
      </c>
      <c r="O75" s="55" t="str">
        <f t="shared" si="306"/>
        <v>KORD MR0!_00Z-GEFS</v>
      </c>
      <c r="P75" s="106">
        <f ca="1">IFERROR(IF($C$12="C",RTD("ice.xl",,"*H",O75,$C$5,"D",$K75,,,1),RTD("ice.xl",,"*H",O75,$C$5,"D",$K75,,,1)*(9/5)+$C$14),"-")</f>
        <v>75.902000000000001</v>
      </c>
      <c r="Q75" s="102">
        <f>Q74+1</f>
        <v>1</v>
      </c>
      <c r="R75" s="102" t="str">
        <f t="shared" si="308"/>
        <v>KORD MR1!_00Z-GEFS</v>
      </c>
      <c r="S75" s="59">
        <f ca="1">IFERROR(IF($C$12="C",RTD("ice.xl",,"*H",R75,$C$5,"D",$K75,,,1),RTD("ice.xl",,"*H",R75,$C$5,"D",$K75,,,1)*(9/5)+$C$14),"-")</f>
        <v>76.819999999999993</v>
      </c>
      <c r="T75" s="102">
        <f t="shared" ref="T75:T105" si="478">T74+1</f>
        <v>2</v>
      </c>
      <c r="U75" s="102" t="str">
        <f t="shared" si="310"/>
        <v>KORD MR2!_00Z-GEFS</v>
      </c>
      <c r="V75" s="59">
        <f ca="1">IFERROR(IF($C$12="C",RTD("ice.xl",,"*H",U75,$C$5,"D",$K75,,,1),RTD("ice.xl",,"*H",U75,$C$5,"D",$K75,,,1)*(9/5)+$C$14),"-")</f>
        <v>76.225999999999999</v>
      </c>
      <c r="W75" s="102">
        <f t="shared" si="474"/>
        <v>3</v>
      </c>
      <c r="X75" s="102" t="str">
        <f t="shared" si="312"/>
        <v>KORD MR3!_00Z-GEFS</v>
      </c>
      <c r="Y75" s="59">
        <f ca="1">IFERROR(IF($C$12="C",RTD("ice.xl",,"*H",X75,$C$5,"D",$K75,,,1),RTD("ice.xl",,"*H",X75,$C$5,"D",$K75,,,1)*(9/5)+$C$14),"-")</f>
        <v>76.442000000000007</v>
      </c>
      <c r="Z75" s="102">
        <f t="shared" si="469"/>
        <v>4</v>
      </c>
      <c r="AA75" s="102" t="str">
        <f t="shared" si="314"/>
        <v>KORD MR4!_00Z-GEFS</v>
      </c>
      <c r="AB75" s="59">
        <f ca="1">IFERROR(IF($C$12="C",RTD("ice.xl",,"*H",AA75,$C$5,"D",$K75,,,1),RTD("ice.xl",,"*H",AA75,$C$5,"D",$K75,,,1)*(9/5)+$C$14),"-")</f>
        <v>74.876000000000005</v>
      </c>
      <c r="AC75" s="102">
        <f t="shared" si="464"/>
        <v>5</v>
      </c>
      <c r="AD75" s="102" t="str">
        <f t="shared" si="316"/>
        <v>KORD MR5!_00Z-GEFS</v>
      </c>
      <c r="AE75" s="59">
        <f ca="1">IFERROR(IF($C$12="C",RTD("ice.xl",,"*H",AD75,$C$5,"D",$K75,,,1),RTD("ice.xl",,"*H",AD75,$C$5,"D",$K75,,,1)*(9/5)+$C$14),"-")</f>
        <v>73.795999999999992</v>
      </c>
      <c r="AF75" s="102">
        <f t="shared" si="459"/>
        <v>6</v>
      </c>
      <c r="AG75" s="102" t="str">
        <f t="shared" si="318"/>
        <v>KORD MR6!_00Z-GEFS</v>
      </c>
      <c r="AH75" s="59">
        <f ca="1">IFERROR(IF($C$12="C",RTD("ice.xl",,"*H",AG75,$C$5,"D",$K75,,,1),RTD("ice.xl",,"*H",AG75,$C$5,"D",$K75,,,1)*(9/5)+$C$14),"-")</f>
        <v>75.811999999999998</v>
      </c>
      <c r="AI75" s="102">
        <f t="shared" si="454"/>
        <v>7</v>
      </c>
      <c r="AJ75" s="102" t="str">
        <f t="shared" si="320"/>
        <v>KORD MR7!_00Z-GEFS</v>
      </c>
      <c r="AK75" s="59">
        <f ca="1">IFERROR(IF($C$12="C",RTD("ice.xl",,"*H",AJ75,$C$5,"D",$K75,,,1),RTD("ice.xl",,"*H",AJ75,$C$5,"D",$K75,,,1)*(9/5)+$C$14),"-")</f>
        <v>74.876000000000005</v>
      </c>
      <c r="AL75" s="102">
        <f t="shared" si="449"/>
        <v>8</v>
      </c>
      <c r="AM75" s="102" t="str">
        <f t="shared" si="322"/>
        <v>KORD MR8!_00Z-GEFS</v>
      </c>
      <c r="AN75" s="59">
        <f ca="1">IFERROR(IF($C$12="C",RTD("ice.xl",,"*H",AM75,$C$5,"D",$K75,,,1),RTD("ice.xl",,"*H",AM75,$C$5,"D",$K75,,,1)*(9/5)+$C$14),"-")</f>
        <v>74.102000000000004</v>
      </c>
      <c r="AO75" s="102">
        <f t="shared" si="444"/>
        <v>9</v>
      </c>
      <c r="AP75" s="102" t="str">
        <f t="shared" si="324"/>
        <v>KORD MR9!_00Z-GEFS</v>
      </c>
      <c r="AQ75" s="59">
        <f ca="1">IFERROR(IF($C$12="C",RTD("ice.xl",,"*H",AP75,$C$5,"D",$K75,,,1),RTD("ice.xl",,"*H",AP75,$C$5,"D",$K75,,,1)*(9/5)+$C$14),"-")</f>
        <v>73.057999999999993</v>
      </c>
      <c r="AR75" s="102">
        <f t="shared" si="439"/>
        <v>10</v>
      </c>
      <c r="AS75" s="102" t="str">
        <f t="shared" si="326"/>
        <v>KORD MR10!_00Z-GEFS</v>
      </c>
      <c r="AT75" s="59">
        <f ca="1">IFERROR(IF($C$12="C",RTD("ice.xl",,"*H",AS75,$C$5,"D",$K75,,,1),RTD("ice.xl",,"*H",AS75,$C$5,"D",$K75,,,1)*(9/5)+$C$14),"-")</f>
        <v>73.328000000000003</v>
      </c>
      <c r="AU75" s="102">
        <f t="shared" si="434"/>
        <v>11</v>
      </c>
      <c r="AV75" s="102" t="str">
        <f t="shared" si="327"/>
        <v>KORD MR11!_00Z-GEFS</v>
      </c>
      <c r="AW75" s="59">
        <f ca="1">IFERROR(IF($C$12="C",RTD("ice.xl",,"*H",AV75,$C$5,"D",$K75,,,1),RTD("ice.xl",,"*H",AV75,$C$5,"D",$K75,,,1)*(9/5)+$C$14),"-")</f>
        <v>74.102000000000004</v>
      </c>
      <c r="AX75" s="102">
        <f t="shared" si="429"/>
        <v>12</v>
      </c>
      <c r="AY75" s="102" t="str">
        <f t="shared" si="328"/>
        <v>KORD MR12!_00Z-GEFS</v>
      </c>
      <c r="AZ75" s="59">
        <f ca="1">IFERROR(IF($C$12="C",RTD("ice.xl",,"*H",AY75,$C$5,"D",$K75,,,1),RTD("ice.xl",,"*H",AY75,$C$5,"D",$K75,,,1)*(9/5)+$C$14),"-")</f>
        <v>75.433999999999997</v>
      </c>
      <c r="BA75" s="102">
        <f t="shared" si="424"/>
        <v>13</v>
      </c>
      <c r="BB75" s="102" t="str">
        <f t="shared" si="329"/>
        <v>KORD MR13!_00Z-GEFS</v>
      </c>
      <c r="BC75" s="59">
        <f ca="1">IFERROR(IF($C$12="C",RTD("ice.xl",,"*H",BB75,$C$5,"D",$K75,,,1),RTD("ice.xl",,"*H",BB75,$C$5,"D",$K75,,,1)*(9/5)+$C$14),"-")</f>
        <v>79.358000000000004</v>
      </c>
      <c r="BD75" s="102">
        <f t="shared" si="420"/>
        <v>14</v>
      </c>
      <c r="BE75" s="102" t="str">
        <f t="shared" si="330"/>
        <v>KORD MR14!_00Z-GEFS</v>
      </c>
      <c r="BF75" s="59">
        <f ca="1">IFERROR(IF($C$12="C",RTD("ice.xl",,"*H",BE75,$C$5,"D",$K75,,,1),RTD("ice.xl",,"*H",BE75,$C$5,"D",$K75,,,1)*(9/5)+$C$14),"-")</f>
        <v>78.781999999999996</v>
      </c>
      <c r="BG75" s="102">
        <f t="shared" si="416"/>
        <v>15</v>
      </c>
      <c r="BH75" s="102" t="str">
        <f t="shared" si="331"/>
        <v>KORD MR15!_00Z-GEFS</v>
      </c>
      <c r="BI75" s="107">
        <f ca="1">IFERROR(IF($C$12="C",RTD("ice.xl",,"*H",BH75,$C$5,"D",$K75,,,1),RTD("ice.xl",,"*H",BH75,$C$5,"D",$K75,,,1)*(9/5)+$C$14),"-")</f>
        <v>81.266000000000005</v>
      </c>
      <c r="BL75" s="55">
        <v>0</v>
      </c>
      <c r="BM75" s="55" t="str">
        <f t="shared" si="333"/>
        <v>KORD MR0!_06Z-GEFS</v>
      </c>
      <c r="BN75" s="106">
        <f ca="1">IFERROR(IF($C$12="C",RTD("ice.xl",,"*H",BM75,$C$5,"D",$K75,,,1),RTD("ice.xl",,"*H",BM75,$C$5,"D",$K75,,,1)*(9/5)+$C$14),"-")</f>
        <v>75.974000000000004</v>
      </c>
      <c r="BO75" s="102">
        <f>BO74+1</f>
        <v>1</v>
      </c>
      <c r="BP75" s="102" t="str">
        <f t="shared" si="335"/>
        <v>KORD MR1!_06Z-GEFS</v>
      </c>
      <c r="BQ75" s="59">
        <f ca="1">IFERROR(IF($C$12="C",RTD("ice.xl",,"*H",BP75,$C$5,"D",$K75,,,1),RTD("ice.xl",,"*H",BP75,$C$5,"D",$K75,,,1)*(9/5)+$C$14),"-")</f>
        <v>77.431999999999988</v>
      </c>
      <c r="BR75" s="102">
        <f t="shared" ref="BR75:BR105" si="479">BR74+1</f>
        <v>2</v>
      </c>
      <c r="BS75" s="102" t="str">
        <f t="shared" si="337"/>
        <v>KORD MR2!_06Z-GEFS</v>
      </c>
      <c r="BT75" s="59">
        <f ca="1">IFERROR(IF($C$12="C",RTD("ice.xl",,"*H",BS75,$C$5,"D",$K75,,,1),RTD("ice.xl",,"*H",BS75,$C$5,"D",$K75,,,1)*(9/5)+$C$14),"-")</f>
        <v>76.442000000000007</v>
      </c>
      <c r="BU75" s="102">
        <f t="shared" si="475"/>
        <v>3</v>
      </c>
      <c r="BV75" s="102" t="str">
        <f t="shared" si="339"/>
        <v>KORD MR3!_06Z-GEFS</v>
      </c>
      <c r="BW75" s="59">
        <f ca="1">IFERROR(IF($C$12="C",RTD("ice.xl",,"*H",BV75,$C$5,"D",$K75,,,1),RTD("ice.xl",,"*H",BV75,$C$5,"D",$K75,,,1)*(9/5)+$C$14),"-")</f>
        <v>76.063999999999993</v>
      </c>
      <c r="BX75" s="102">
        <f t="shared" si="470"/>
        <v>4</v>
      </c>
      <c r="BY75" s="102" t="str">
        <f t="shared" si="341"/>
        <v>KORD MR4!_06Z-GEFS</v>
      </c>
      <c r="BZ75" s="59">
        <f ca="1">IFERROR(IF($C$12="C",RTD("ice.xl",,"*H",BY75,$C$5,"D",$K75,,,1),RTD("ice.xl",,"*H",BY75,$C$5,"D",$K75,,,1)*(9/5)+$C$14),"-")</f>
        <v>75.488</v>
      </c>
      <c r="CA75" s="102">
        <f t="shared" si="465"/>
        <v>5</v>
      </c>
      <c r="CB75" s="102" t="str">
        <f t="shared" si="343"/>
        <v>KORD MR5!_06Z-GEFS</v>
      </c>
      <c r="CC75" s="59">
        <f ca="1">IFERROR(IF($C$12="C",RTD("ice.xl",,"*H",CB75,$C$5,"D",$K75,,,1),RTD("ice.xl",,"*H",CB75,$C$5,"D",$K75,,,1)*(9/5)+$C$14),"-")</f>
        <v>74.372</v>
      </c>
      <c r="CD75" s="102">
        <f t="shared" si="460"/>
        <v>6</v>
      </c>
      <c r="CE75" s="102" t="str">
        <f t="shared" si="345"/>
        <v>KORD MR6!_06Z-GEFS</v>
      </c>
      <c r="CF75" s="59">
        <f ca="1">IFERROR(IF($C$12="C",RTD("ice.xl",,"*H",CE75,$C$5,"D",$K75,,,1),RTD("ice.xl",,"*H",CE75,$C$5,"D",$K75,,,1)*(9/5)+$C$14),"-")</f>
        <v>74.66</v>
      </c>
      <c r="CG75" s="102">
        <f t="shared" si="455"/>
        <v>7</v>
      </c>
      <c r="CH75" s="102" t="str">
        <f t="shared" si="347"/>
        <v>KORD MR7!_06Z-GEFS</v>
      </c>
      <c r="CI75" s="59">
        <f ca="1">IFERROR(IF($C$12="C",RTD("ice.xl",,"*H",CH75,$C$5,"D",$K75,,,1),RTD("ice.xl",,"*H",CH75,$C$5,"D",$K75,,,1)*(9/5)+$C$14),"-")</f>
        <v>74.66</v>
      </c>
      <c r="CJ75" s="102">
        <f t="shared" si="450"/>
        <v>8</v>
      </c>
      <c r="CK75" s="102" t="str">
        <f t="shared" si="349"/>
        <v>KORD MR8!_06Z-GEFS</v>
      </c>
      <c r="CL75" s="59">
        <f ca="1">IFERROR(IF($C$12="C",RTD("ice.xl",,"*H",CK75,$C$5,"D",$K75,,,1),RTD("ice.xl",,"*H",CK75,$C$5,"D",$K75,,,1)*(9/5)+$C$14),"-")</f>
        <v>73.490000000000009</v>
      </c>
      <c r="CM75" s="102">
        <f t="shared" si="445"/>
        <v>9</v>
      </c>
      <c r="CN75" s="102" t="str">
        <f t="shared" si="351"/>
        <v>KORD MR9!_06Z-GEFS</v>
      </c>
      <c r="CO75" s="59">
        <f ca="1">IFERROR(IF($C$12="C",RTD("ice.xl",,"*H",CN75,$C$5,"D",$K75,,,1),RTD("ice.xl",,"*H",CN75,$C$5,"D",$K75,,,1)*(9/5)+$C$14),"-")</f>
        <v>73.111999999999995</v>
      </c>
      <c r="CP75" s="102">
        <f t="shared" si="440"/>
        <v>10</v>
      </c>
      <c r="CQ75" s="102" t="str">
        <f t="shared" si="353"/>
        <v>KORD MR10!_06Z-GEFS</v>
      </c>
      <c r="CR75" s="59">
        <f ca="1">IFERROR(IF($C$12="C",RTD("ice.xl",,"*H",CQ75,$C$5,"D",$K75,,,1),RTD("ice.xl",,"*H",CQ75,$C$5,"D",$K75,,,1)*(9/5)+$C$14),"-")</f>
        <v>72.842000000000013</v>
      </c>
      <c r="CS75" s="102">
        <f t="shared" si="435"/>
        <v>11</v>
      </c>
      <c r="CT75" s="102" t="str">
        <f t="shared" si="355"/>
        <v>KORD MR11!_06Z-GEFS</v>
      </c>
      <c r="CU75" s="59">
        <f ca="1">IFERROR(IF($C$12="C",RTD("ice.xl",,"*H",CT75,$C$5,"D",$K75,,,1),RTD("ice.xl",,"*H",CT75,$C$5,"D",$K75,,,1)*(9/5)+$C$14),"-")</f>
        <v>72.337999999999994</v>
      </c>
      <c r="CV75" s="102">
        <f t="shared" si="430"/>
        <v>12</v>
      </c>
      <c r="CW75" s="102" t="str">
        <f t="shared" si="356"/>
        <v>KORD MR12!_06Z-GEFS</v>
      </c>
      <c r="CX75" s="59">
        <f ca="1">IFERROR(IF($C$12="C",RTD("ice.xl",,"*H",CW75,$C$5,"D",$K75,,,1),RTD("ice.xl",,"*H",CW75,$C$5,"D",$K75,,,1)*(9/5)+$C$14),"-")</f>
        <v>76.135999999999996</v>
      </c>
      <c r="CY75" s="102">
        <f t="shared" si="425"/>
        <v>13</v>
      </c>
      <c r="CZ75" s="102" t="str">
        <f t="shared" si="357"/>
        <v>KORD MR13!_06Z-GEFS</v>
      </c>
      <c r="DA75" s="59">
        <f ca="1">IFERROR(IF($C$12="C",RTD("ice.xl",,"*H",CZ75,$C$5,"D",$K75,,,1),RTD("ice.xl",,"*H",CZ75,$C$5,"D",$K75,,,1)*(9/5)+$C$14),"-")</f>
        <v>78.152000000000001</v>
      </c>
      <c r="DB75" s="102">
        <f t="shared" si="421"/>
        <v>14</v>
      </c>
      <c r="DC75" s="102" t="str">
        <f t="shared" si="358"/>
        <v>KORD MR14!_06Z-GEFS</v>
      </c>
      <c r="DD75" s="59">
        <f ca="1">IFERROR(IF($C$12="C",RTD("ice.xl",,"*H",DC75,$C$5,"D",$K75,,,1),RTD("ice.xl",,"*H",DC75,$C$5,"D",$K75,,,1)*(9/5)+$C$14),"-")</f>
        <v>77.792000000000002</v>
      </c>
      <c r="DE75" s="102">
        <f t="shared" si="417"/>
        <v>15</v>
      </c>
      <c r="DF75" s="102" t="str">
        <f t="shared" si="359"/>
        <v>KORD MR15!_06Z-GEFS</v>
      </c>
      <c r="DG75" s="107" t="str">
        <f ca="1">IFERROR(IF($C$12="C",RTD("ice.xl",,"*H",DF75,$C$5,"D",$K75,,,1),RTD("ice.xl",,"*H",DF75,$C$5,"D",$K75,,,1)*(9/5)+$C$14),"-")</f>
        <v>-</v>
      </c>
      <c r="DJ75" s="55">
        <v>0</v>
      </c>
      <c r="DK75" s="55" t="str">
        <f t="shared" si="361"/>
        <v>KORD MR0!_12Z-GEFS</v>
      </c>
      <c r="DL75" s="106">
        <f ca="1">IFERROR(IF($C$12="C",RTD("ice.xl",,"*H",DK75,$C$5,"D",$K75,,,1),RTD("ice.xl",,"*H",DK75,$C$5,"D",$K75,,,1)*(9/5)+$C$14),"-")</f>
        <v>76.171999999999997</v>
      </c>
      <c r="DM75" s="102">
        <f>DM74+1</f>
        <v>1</v>
      </c>
      <c r="DN75" s="102" t="str">
        <f t="shared" si="363"/>
        <v>KORD MR1!_12Z-GEFS</v>
      </c>
      <c r="DO75" s="59">
        <f ca="1">IFERROR(IF($C$12="C",RTD("ice.xl",,"*H",DN75,$C$5,"D",$K75,,,1),RTD("ice.xl",,"*H",DN75,$C$5,"D",$K75,,,1)*(9/5)+$C$14),"-")</f>
        <v>77.144000000000005</v>
      </c>
      <c r="DP75" s="102">
        <f t="shared" ref="DP75:DP105" si="480">DP74+1</f>
        <v>2</v>
      </c>
      <c r="DQ75" s="102" t="str">
        <f t="shared" si="365"/>
        <v>KORD MR2!_12Z-GEFS</v>
      </c>
      <c r="DR75" s="59">
        <f ca="1">IFERROR(IF($C$12="C",RTD("ice.xl",,"*H",DQ75,$C$5,"D",$K75,,,1),RTD("ice.xl",,"*H",DQ75,$C$5,"D",$K75,,,1)*(9/5)+$C$14),"-")</f>
        <v>77.108000000000004</v>
      </c>
      <c r="DS75" s="102">
        <f t="shared" si="476"/>
        <v>3</v>
      </c>
      <c r="DT75" s="102" t="str">
        <f t="shared" si="367"/>
        <v>KORD MR3!_12Z-GEFS</v>
      </c>
      <c r="DU75" s="59">
        <f ca="1">IFERROR(IF($C$12="C",RTD("ice.xl",,"*H",DT75,$C$5,"D",$K75,,,1),RTD("ice.xl",,"*H",DT75,$C$5,"D",$K75,,,1)*(9/5)+$C$14),"-")</f>
        <v>76.604000000000013</v>
      </c>
      <c r="DV75" s="102">
        <f t="shared" si="471"/>
        <v>4</v>
      </c>
      <c r="DW75" s="102" t="str">
        <f t="shared" si="369"/>
        <v>KORD MR4!_12Z-GEFS</v>
      </c>
      <c r="DX75" s="59">
        <f ca="1">IFERROR(IF($C$12="C",RTD("ice.xl",,"*H",DW75,$C$5,"D",$K75,,,1),RTD("ice.xl",,"*H",DW75,$C$5,"D",$K75,,,1)*(9/5)+$C$14),"-")</f>
        <v>76.568000000000012</v>
      </c>
      <c r="DY75" s="102">
        <f t="shared" si="466"/>
        <v>5</v>
      </c>
      <c r="DZ75" s="102" t="str">
        <f t="shared" si="371"/>
        <v>KORD MR5!_12Z-GEFS</v>
      </c>
      <c r="EA75" s="59">
        <f ca="1">IFERROR(IF($C$12="C",RTD("ice.xl",,"*H",DZ75,$C$5,"D",$K75,,,1),RTD("ice.xl",,"*H",DZ75,$C$5,"D",$K75,,,1)*(9/5)+$C$14),"-")</f>
        <v>74.641999999999996</v>
      </c>
      <c r="EB75" s="102">
        <f t="shared" si="461"/>
        <v>6</v>
      </c>
      <c r="EC75" s="102" t="str">
        <f t="shared" si="373"/>
        <v>KORD MR6!_12Z-GEFS</v>
      </c>
      <c r="ED75" s="59">
        <f ca="1">IFERROR(IF($C$12="C",RTD("ice.xl",,"*H",EC75,$C$5,"D",$K75,,,1),RTD("ice.xl",,"*H",EC75,$C$5,"D",$K75,,,1)*(9/5)+$C$14),"-")</f>
        <v>74.012</v>
      </c>
      <c r="EE75" s="102">
        <f t="shared" si="456"/>
        <v>7</v>
      </c>
      <c r="EF75" s="102" t="str">
        <f t="shared" si="375"/>
        <v>KORD MR7!_12Z-GEFS</v>
      </c>
      <c r="EG75" s="59">
        <f ca="1">IFERROR(IF($C$12="C",RTD("ice.xl",,"*H",EF75,$C$5,"D",$K75,,,1),RTD("ice.xl",,"*H",EF75,$C$5,"D",$K75,,,1)*(9/5)+$C$14),"-")</f>
        <v>74.966000000000008</v>
      </c>
      <c r="EH75" s="102">
        <f t="shared" si="451"/>
        <v>8</v>
      </c>
      <c r="EI75" s="102" t="str">
        <f t="shared" si="377"/>
        <v>KORD MR8!_12Z-GEFS</v>
      </c>
      <c r="EJ75" s="59">
        <f ca="1">IFERROR(IF($C$12="C",RTD("ice.xl",,"*H",EI75,$C$5,"D",$K75,,,1),RTD("ice.xl",,"*H",EI75,$C$5,"D",$K75,,,1)*(9/5)+$C$14),"-")</f>
        <v>74.930000000000007</v>
      </c>
      <c r="EK75" s="102">
        <f t="shared" si="446"/>
        <v>9</v>
      </c>
      <c r="EL75" s="102" t="str">
        <f t="shared" si="379"/>
        <v>KORD MR9!_12Z-GEFS</v>
      </c>
      <c r="EM75" s="59">
        <f ca="1">IFERROR(IF($C$12="C",RTD("ice.xl",,"*H",EL75,$C$5,"D",$K75,,,1),RTD("ice.xl",,"*H",EL75,$C$5,"D",$K75,,,1)*(9/5)+$C$14),"-")</f>
        <v>74.281999999999996</v>
      </c>
      <c r="EN75" s="102">
        <f t="shared" si="441"/>
        <v>10</v>
      </c>
      <c r="EO75" s="102" t="str">
        <f t="shared" si="381"/>
        <v>KORD MR10!_12Z-GEFS</v>
      </c>
      <c r="EP75" s="59">
        <f ca="1">IFERROR(IF($C$12="C",RTD("ice.xl",,"*H",EO75,$C$5,"D",$K75,,,1),RTD("ice.xl",,"*H",EO75,$C$5,"D",$K75,,,1)*(9/5)+$C$14),"-")</f>
        <v>72.572000000000003</v>
      </c>
      <c r="EQ75" s="102">
        <f t="shared" si="436"/>
        <v>11</v>
      </c>
      <c r="ER75" s="102" t="str">
        <f t="shared" si="383"/>
        <v>KORD MR11!_12Z-GEFS</v>
      </c>
      <c r="ES75" s="59">
        <f ca="1">IFERROR(IF($C$12="C",RTD("ice.xl",,"*H",ER75,$C$5,"D",$K75,,,1),RTD("ice.xl",,"*H",ER75,$C$5,"D",$K75,,,1)*(9/5)+$C$14),"-")</f>
        <v>72.914000000000001</v>
      </c>
      <c r="ET75" s="102">
        <f t="shared" si="431"/>
        <v>12</v>
      </c>
      <c r="EU75" s="102" t="str">
        <f t="shared" si="384"/>
        <v>KORD MR12!_12Z-GEFS</v>
      </c>
      <c r="EV75" s="59">
        <f ca="1">IFERROR(IF($C$12="C",RTD("ice.xl",,"*H",EU75,$C$5,"D",$K75,,,1),RTD("ice.xl",,"*H",EU75,$C$5,"D",$K75,,,1)*(9/5)+$C$14),"-")</f>
        <v>74.966000000000008</v>
      </c>
      <c r="EW75" s="102">
        <f t="shared" si="426"/>
        <v>13</v>
      </c>
      <c r="EX75" s="102" t="str">
        <f t="shared" si="385"/>
        <v>KORD MR13!_12Z-GEFS</v>
      </c>
      <c r="EY75" s="59">
        <f ca="1">IFERROR(IF($C$12="C",RTD("ice.xl",,"*H",EX75,$C$5,"D",$K75,,,1),RTD("ice.xl",,"*H",EX75,$C$5,"D",$K75,,,1)*(9/5)+$C$14),"-")</f>
        <v>77.738</v>
      </c>
      <c r="EZ75" s="102">
        <f t="shared" si="422"/>
        <v>14</v>
      </c>
      <c r="FA75" s="102" t="str">
        <f t="shared" si="386"/>
        <v>KORD MR14!_12Z-GEFS</v>
      </c>
      <c r="FB75" s="59">
        <f ca="1">IFERROR(IF($C$12="C",RTD("ice.xl",,"*H",FA75,$C$5,"D",$K75,,,1),RTD("ice.xl",,"*H",FA75,$C$5,"D",$K75,,,1)*(9/5)+$C$14),"-")</f>
        <v>80.852000000000004</v>
      </c>
      <c r="FC75" s="102">
        <f t="shared" si="418"/>
        <v>15</v>
      </c>
      <c r="FD75" s="102" t="str">
        <f t="shared" si="387"/>
        <v>KORD MR15!_12Z-GEFS</v>
      </c>
      <c r="FE75" s="107">
        <f ca="1">IFERROR(IF($C$12="C",RTD("ice.xl",,"*H",FD75,$C$5,"D",$K75,,,1),RTD("ice.xl",,"*H",FD75,$C$5,"D",$K75,,,1)*(9/5)+$C$14),"-")</f>
        <v>79.123999999999995</v>
      </c>
      <c r="FH75" s="55">
        <v>0</v>
      </c>
      <c r="FI75" s="55" t="str">
        <f t="shared" si="389"/>
        <v>KORD MR0!_18Z-GEFS</v>
      </c>
      <c r="FJ75" s="106">
        <f ca="1">IFERROR(IF($C$12="C",RTD("ice.xl",,"*H",FI75,$C$5,"D",$K75,,,1),RTD("ice.xl",,"*H",FI75,$C$5,"D",$K75,,,1)*(9/5)+$C$14),"-")</f>
        <v>76.676000000000002</v>
      </c>
      <c r="FK75" s="102">
        <f>FK74+1</f>
        <v>1</v>
      </c>
      <c r="FL75" s="102" t="str">
        <f t="shared" si="391"/>
        <v>KORD MR1!_18Z-GEFS</v>
      </c>
      <c r="FM75" s="59">
        <f ca="1">IFERROR(IF($C$12="C",RTD("ice.xl",,"*H",FL75,$C$5,"D",$K75,,,1),RTD("ice.xl",,"*H",FL75,$C$5,"D",$K75,,,1)*(9/5)+$C$14),"-")</f>
        <v>76.855999999999995</v>
      </c>
      <c r="FN75" s="102">
        <f t="shared" ref="FN75:FN105" si="481">FN74+1</f>
        <v>2</v>
      </c>
      <c r="FO75" s="102" t="str">
        <f t="shared" si="393"/>
        <v>KORD MR2!_18Z-GEFS</v>
      </c>
      <c r="FP75" s="59">
        <f ca="1">IFERROR(IF($C$12="C",RTD("ice.xl",,"*H",FO75,$C$5,"D",$K75,,,1),RTD("ice.xl",,"*H",FO75,$C$5,"D",$K75,,,1)*(9/5)+$C$14),"-")</f>
        <v>76.676000000000002</v>
      </c>
      <c r="FQ75" s="102">
        <f t="shared" si="477"/>
        <v>3</v>
      </c>
      <c r="FR75" s="102" t="str">
        <f t="shared" si="395"/>
        <v>KORD MR3!_18Z-GEFS</v>
      </c>
      <c r="FS75" s="59">
        <f ca="1">IFERROR(IF($C$12="C",RTD("ice.xl",,"*H",FR75,$C$5,"D",$K75,,,1),RTD("ice.xl",,"*H",FR75,$C$5,"D",$K75,,,1)*(9/5)+$C$14),"-")</f>
        <v>76.406000000000006</v>
      </c>
      <c r="FT75" s="102">
        <f t="shared" si="472"/>
        <v>4</v>
      </c>
      <c r="FU75" s="102" t="str">
        <f t="shared" si="397"/>
        <v>KORD MR4!_18Z-GEFS</v>
      </c>
      <c r="FV75" s="59">
        <f ca="1">IFERROR(IF($C$12="C",RTD("ice.xl",,"*H",FU75,$C$5,"D",$K75,,,1),RTD("ice.xl",,"*H",FU75,$C$5,"D",$K75,,,1)*(9/5)+$C$14),"-")</f>
        <v>74.75</v>
      </c>
      <c r="FW75" s="102">
        <f t="shared" si="467"/>
        <v>5</v>
      </c>
      <c r="FX75" s="102" t="str">
        <f t="shared" si="399"/>
        <v>KORD MR5!_18Z-GEFS</v>
      </c>
      <c r="FY75" s="59">
        <f ca="1">IFERROR(IF($C$12="C",RTD("ice.xl",,"*H",FX75,$C$5,"D",$K75,,,1),RTD("ice.xl",,"*H",FX75,$C$5,"D",$K75,,,1)*(9/5)+$C$14),"-")</f>
        <v>74.012</v>
      </c>
      <c r="FZ75" s="102">
        <f t="shared" si="462"/>
        <v>6</v>
      </c>
      <c r="GA75" s="102" t="str">
        <f t="shared" si="401"/>
        <v>KORD MR6!_18Z-GEFS</v>
      </c>
      <c r="GB75" s="59">
        <f ca="1">IFERROR(IF($C$12="C",RTD("ice.xl",,"*H",GA75,$C$5,"D",$K75,,,1),RTD("ice.xl",,"*H",GA75,$C$5,"D",$K75,,,1)*(9/5)+$C$14),"-")</f>
        <v>74.551999999999992</v>
      </c>
      <c r="GC75" s="102">
        <f t="shared" si="457"/>
        <v>7</v>
      </c>
      <c r="GD75" s="102" t="str">
        <f t="shared" si="403"/>
        <v>KORD MR7!_18Z-GEFS</v>
      </c>
      <c r="GE75" s="59">
        <f ca="1">IFERROR(IF($C$12="C",RTD("ice.xl",,"*H",GD75,$C$5,"D",$K75,,,1),RTD("ice.xl",,"*H",GD75,$C$5,"D",$K75,,,1)*(9/5)+$C$14),"-")</f>
        <v>75.524000000000001</v>
      </c>
      <c r="GF75" s="102">
        <f t="shared" si="452"/>
        <v>8</v>
      </c>
      <c r="GG75" s="102" t="str">
        <f t="shared" si="405"/>
        <v>KORD MR8!_18Z-GEFS</v>
      </c>
      <c r="GH75" s="59">
        <f ca="1">IFERROR(IF($C$12="C",RTD("ice.xl",,"*H",GG75,$C$5,"D",$K75,,,1),RTD("ice.xl",,"*H",GG75,$C$5,"D",$K75,,,1)*(9/5)+$C$14),"-")</f>
        <v>73.994</v>
      </c>
      <c r="GI75" s="102">
        <f t="shared" si="447"/>
        <v>9</v>
      </c>
      <c r="GJ75" s="102" t="str">
        <f t="shared" si="407"/>
        <v>KORD MR9!_18Z-GEFS</v>
      </c>
      <c r="GK75" s="59">
        <f ca="1">IFERROR(IF($C$12="C",RTD("ice.xl",,"*H",GJ75,$C$5,"D",$K75,,,1),RTD("ice.xl",,"*H",GJ75,$C$5,"D",$K75,,,1)*(9/5)+$C$14),"-")</f>
        <v>73.436000000000007</v>
      </c>
      <c r="GL75" s="102">
        <f t="shared" si="442"/>
        <v>10</v>
      </c>
      <c r="GM75" s="102" t="str">
        <f t="shared" si="409"/>
        <v>KORD MR10!_18Z-GEFS</v>
      </c>
      <c r="GN75" s="59">
        <f ca="1">IFERROR(IF($C$12="C",RTD("ice.xl",,"*H",GM75,$C$5,"D",$K75,,,1),RTD("ice.xl",,"*H",GM75,$C$5,"D",$K75,,,1)*(9/5)+$C$14),"-")</f>
        <v>74.281999999999996</v>
      </c>
      <c r="GO75" s="102">
        <f t="shared" si="437"/>
        <v>11</v>
      </c>
      <c r="GP75" s="102" t="str">
        <f t="shared" si="411"/>
        <v>KORD MR11!_18Z-GEFS</v>
      </c>
      <c r="GQ75" s="59">
        <f ca="1">IFERROR(IF($C$12="C",RTD("ice.xl",,"*H",GP75,$C$5,"D",$K75,,,1),RTD("ice.xl",,"*H",GP75,$C$5,"D",$K75,,,1)*(9/5)+$C$14),"-")</f>
        <v>76.009999999999991</v>
      </c>
      <c r="GR75" s="102">
        <f t="shared" si="432"/>
        <v>12</v>
      </c>
      <c r="GS75" s="102" t="str">
        <f t="shared" si="412"/>
        <v>KORD MR12!_18Z-GEFS</v>
      </c>
      <c r="GT75" s="59">
        <f ca="1">IFERROR(IF($C$12="C",RTD("ice.xl",,"*H",GS75,$C$5,"D",$K75,,,1),RTD("ice.xl",,"*H",GS75,$C$5,"D",$K75,,,1)*(9/5)+$C$14),"-")</f>
        <v>79.897999999999996</v>
      </c>
      <c r="GU75" s="102">
        <f t="shared" si="427"/>
        <v>13</v>
      </c>
      <c r="GV75" s="102" t="str">
        <f t="shared" si="413"/>
        <v>KORD MR13!_18Z-GEFS</v>
      </c>
      <c r="GW75" s="59">
        <f ca="1">IFERROR(IF($C$12="C",RTD("ice.xl",,"*H",GV75,$C$5,"D",$K75,,,1),RTD("ice.xl",,"*H",GV75,$C$5,"D",$K75,,,1)*(9/5)+$C$14),"-")</f>
        <v>79.843999999999994</v>
      </c>
      <c r="GX75" s="102">
        <f t="shared" si="423"/>
        <v>14</v>
      </c>
      <c r="GY75" s="102" t="str">
        <f t="shared" si="414"/>
        <v>KORD MR14!_18Z-GEFS</v>
      </c>
      <c r="GZ75" s="59">
        <f ca="1">IFERROR(IF($C$12="C",RTD("ice.xl",,"*H",GY75,$C$5,"D",$K75,,,1),RTD("ice.xl",,"*H",GY75,$C$5,"D",$K75,,,1)*(9/5)+$C$14),"-")</f>
        <v>79.213999999999999</v>
      </c>
      <c r="HA75" s="102">
        <f t="shared" si="419"/>
        <v>15</v>
      </c>
      <c r="HB75" s="102" t="str">
        <f t="shared" si="415"/>
        <v>KORD MR15!_18Z-GEFS</v>
      </c>
      <c r="HC75" s="107">
        <f ca="1">IFERROR(IF($C$12="C",RTD("ice.xl",,"*H",HB75,$C$5,"D",$K75,,,1),RTD("ice.xl",,"*H",HB75,$C$5,"D",$K75,,,1)*(9/5)+$C$14),"-")</f>
        <v>80.69</v>
      </c>
    </row>
    <row r="76" spans="5:211" x14ac:dyDescent="0.35">
      <c r="E76"/>
      <c r="F76"/>
      <c r="G76"/>
      <c r="K76" s="163">
        <f t="shared" ca="1" si="304"/>
        <v>44791</v>
      </c>
      <c r="L76" s="356">
        <f t="shared" ca="1" si="304"/>
        <v>73.549940000000007</v>
      </c>
      <c r="N76" s="53">
        <f>N75+1</f>
        <v>1</v>
      </c>
      <c r="O76" s="53" t="str">
        <f t="shared" si="306"/>
        <v>KORD MR1!_00Z-GEFS</v>
      </c>
      <c r="P76" s="108">
        <f ca="1">IFERROR(IF($C$12="C",RTD("ice.xl",,"*H",O76,$C$5,"D",$K76,,,1),RTD("ice.xl",,"*H",O76,$C$5,"D",$K76,,,1)*(9/5)+$C$14),"-")</f>
        <v>73.13</v>
      </c>
      <c r="Q76" s="101">
        <f t="shared" ref="Q76:Q105" si="482">Q75+1</f>
        <v>2</v>
      </c>
      <c r="R76" s="101" t="str">
        <f t="shared" si="308"/>
        <v>KORD MR2!_00Z-GEFS</v>
      </c>
      <c r="S76" s="58">
        <f ca="1">IFERROR(IF($C$12="C",RTD("ice.xl",,"*H",R76,$C$5,"D",$K76,,,1),RTD("ice.xl",,"*H",R76,$C$5,"D",$K76,,,1)*(9/5)+$C$14),"-")</f>
        <v>73.597999999999999</v>
      </c>
      <c r="T76" s="101">
        <f t="shared" si="478"/>
        <v>3</v>
      </c>
      <c r="U76" s="101" t="str">
        <f t="shared" si="310"/>
        <v>KORD MR3!_00Z-GEFS</v>
      </c>
      <c r="V76" s="58">
        <f ca="1">IFERROR(IF($C$12="C",RTD("ice.xl",,"*H",U76,$C$5,"D",$K76,,,1),RTD("ice.xl",,"*H",U76,$C$5,"D",$K76,,,1)*(9/5)+$C$14),"-")</f>
        <v>74.138000000000005</v>
      </c>
      <c r="W76" s="101">
        <f t="shared" si="474"/>
        <v>4</v>
      </c>
      <c r="X76" s="101" t="str">
        <f t="shared" si="312"/>
        <v>KORD MR4!_00Z-GEFS</v>
      </c>
      <c r="Y76" s="58">
        <f ca="1">IFERROR(IF($C$12="C",RTD("ice.xl",,"*H",X76,$C$5,"D",$K76,,,1),RTD("ice.xl",,"*H",X76,$C$5,"D",$K76,,,1)*(9/5)+$C$14),"-")</f>
        <v>72.75200000000001</v>
      </c>
      <c r="Z76" s="101">
        <f t="shared" si="469"/>
        <v>5</v>
      </c>
      <c r="AA76" s="101" t="str">
        <f t="shared" si="314"/>
        <v>KORD MR5!_00Z-GEFS</v>
      </c>
      <c r="AB76" s="58">
        <f ca="1">IFERROR(IF($C$12="C",RTD("ice.xl",,"*H",AA76,$C$5,"D",$K76,,,1),RTD("ice.xl",,"*H",AA76,$C$5,"D",$K76,,,1)*(9/5)+$C$14),"-")</f>
        <v>72.481999999999999</v>
      </c>
      <c r="AC76" s="101">
        <f t="shared" si="464"/>
        <v>6</v>
      </c>
      <c r="AD76" s="101" t="str">
        <f t="shared" si="316"/>
        <v>KORD MR6!_00Z-GEFS</v>
      </c>
      <c r="AE76" s="58">
        <f ca="1">IFERROR(IF($C$12="C",RTD("ice.xl",,"*H",AD76,$C$5,"D",$K76,,,1),RTD("ice.xl",,"*H",AD76,$C$5,"D",$K76,,,1)*(9/5)+$C$14),"-")</f>
        <v>74.354000000000013</v>
      </c>
      <c r="AF76" s="101">
        <f t="shared" si="459"/>
        <v>7</v>
      </c>
      <c r="AG76" s="101" t="str">
        <f t="shared" si="318"/>
        <v>KORD MR7!_00Z-GEFS</v>
      </c>
      <c r="AH76" s="58">
        <f ca="1">IFERROR(IF($C$12="C",RTD("ice.xl",,"*H",AG76,$C$5,"D",$K76,,,1),RTD("ice.xl",,"*H",AG76,$C$5,"D",$K76,,,1)*(9/5)+$C$14),"-")</f>
        <v>73.238</v>
      </c>
      <c r="AI76" s="101">
        <f t="shared" si="454"/>
        <v>8</v>
      </c>
      <c r="AJ76" s="101" t="str">
        <f t="shared" si="320"/>
        <v>KORD MR8!_00Z-GEFS</v>
      </c>
      <c r="AK76" s="58">
        <f ca="1">IFERROR(IF($C$12="C",RTD("ice.xl",,"*H",AJ76,$C$5,"D",$K76,,,1),RTD("ice.xl",,"*H",AJ76,$C$5,"D",$K76,,,1)*(9/5)+$C$14),"-")</f>
        <v>72.536000000000001</v>
      </c>
      <c r="AL76" s="101">
        <f t="shared" si="449"/>
        <v>9</v>
      </c>
      <c r="AM76" s="101" t="str">
        <f t="shared" si="322"/>
        <v>KORD MR9!_00Z-GEFS</v>
      </c>
      <c r="AN76" s="58">
        <f ca="1">IFERROR(IF($C$12="C",RTD("ice.xl",,"*H",AM76,$C$5,"D",$K76,,,1),RTD("ice.xl",,"*H",AM76,$C$5,"D",$K76,,,1)*(9/5)+$C$14),"-")</f>
        <v>72.41</v>
      </c>
      <c r="AO76" s="101">
        <f t="shared" si="444"/>
        <v>10</v>
      </c>
      <c r="AP76" s="101" t="str">
        <f t="shared" si="324"/>
        <v>KORD MR10!_00Z-GEFS</v>
      </c>
      <c r="AQ76" s="58">
        <f ca="1">IFERROR(IF($C$12="C",RTD("ice.xl",,"*H",AP76,$C$5,"D",$K76,,,1),RTD("ice.xl",,"*H",AP76,$C$5,"D",$K76,,,1)*(9/5)+$C$14),"-")</f>
        <v>74.677999999999997</v>
      </c>
      <c r="AR76" s="101">
        <f t="shared" si="439"/>
        <v>11</v>
      </c>
      <c r="AS76" s="101" t="str">
        <f t="shared" si="326"/>
        <v>KORD MR11!_00Z-GEFS</v>
      </c>
      <c r="AT76" s="58">
        <f ca="1">IFERROR(IF($C$12="C",RTD("ice.xl",,"*H",AS76,$C$5,"D",$K76,,,1),RTD("ice.xl",,"*H",AS76,$C$5,"D",$K76,,,1)*(9/5)+$C$14),"-")</f>
        <v>73.490000000000009</v>
      </c>
      <c r="AU76" s="101">
        <f t="shared" si="434"/>
        <v>12</v>
      </c>
      <c r="AV76" s="101" t="str">
        <f t="shared" si="327"/>
        <v>KORD MR12!_00Z-GEFS</v>
      </c>
      <c r="AW76" s="58">
        <f ca="1">IFERROR(IF($C$12="C",RTD("ice.xl",,"*H",AV76,$C$5,"D",$K76,,,1),RTD("ice.xl",,"*H",AV76,$C$5,"D",$K76,,,1)*(9/5)+$C$14),"-")</f>
        <v>75.77600000000001</v>
      </c>
      <c r="AX76" s="101">
        <f t="shared" si="429"/>
        <v>13</v>
      </c>
      <c r="AY76" s="101" t="str">
        <f t="shared" si="328"/>
        <v>KORD MR13!_00Z-GEFS</v>
      </c>
      <c r="AZ76" s="58">
        <f ca="1">IFERROR(IF($C$12="C",RTD("ice.xl",,"*H",AY76,$C$5,"D",$K76,,,1),RTD("ice.xl",,"*H",AY76,$C$5,"D",$K76,,,1)*(9/5)+$C$14),"-")</f>
        <v>77.972000000000008</v>
      </c>
      <c r="BA76" s="101">
        <f t="shared" si="424"/>
        <v>14</v>
      </c>
      <c r="BB76" s="101" t="str">
        <f t="shared" si="329"/>
        <v>KORD MR14!_00Z-GEFS</v>
      </c>
      <c r="BC76" s="58">
        <f ca="1">IFERROR(IF($C$12="C",RTD("ice.xl",,"*H",BB76,$C$5,"D",$K76,,,1),RTD("ice.xl",,"*H",BB76,$C$5,"D",$K76,,,1)*(9/5)+$C$14),"-")</f>
        <v>79.592000000000013</v>
      </c>
      <c r="BD76" s="101">
        <f t="shared" si="420"/>
        <v>15</v>
      </c>
      <c r="BE76" s="101" t="str">
        <f t="shared" si="330"/>
        <v>KORD MR15!_00Z-GEFS</v>
      </c>
      <c r="BF76" s="58">
        <f ca="1">IFERROR(IF($C$12="C",RTD("ice.xl",,"*H",BE76,$C$5,"D",$K76,,,1),RTD("ice.xl",,"*H",BE76,$C$5,"D",$K76,,,1)*(9/5)+$C$14),"-")</f>
        <v>79.771999999999991</v>
      </c>
      <c r="BG76" s="101">
        <f t="shared" si="416"/>
        <v>16</v>
      </c>
      <c r="BH76" s="101" t="str">
        <f t="shared" si="331"/>
        <v>KORD MR16!_00Z-GEFS</v>
      </c>
      <c r="BI76" s="105">
        <f ca="1">IFERROR(IF($C$12="C",RTD("ice.xl",,"*H",BH76,$C$5,"D",$K76,,,1),RTD("ice.xl",,"*H",BH76,$C$5,"D",$K76,,,1)*(9/5)+$C$14),"-")</f>
        <v>77.611999999999995</v>
      </c>
      <c r="BL76" s="53">
        <f>BL75+1</f>
        <v>1</v>
      </c>
      <c r="BM76" s="53" t="str">
        <f t="shared" si="333"/>
        <v>KORD MR1!_06Z-GEFS</v>
      </c>
      <c r="BN76" s="108">
        <f ca="1">IFERROR(IF($C$12="C",RTD("ice.xl",,"*H",BM76,$C$5,"D",$K76,,,1),RTD("ice.xl",,"*H",BM76,$C$5,"D",$K76,,,1)*(9/5)+$C$14),"-")</f>
        <v>73.346000000000004</v>
      </c>
      <c r="BO76" s="101">
        <f t="shared" ref="BO76:BO105" si="483">BO75+1</f>
        <v>2</v>
      </c>
      <c r="BP76" s="101" t="str">
        <f t="shared" si="335"/>
        <v>KORD MR2!_06Z-GEFS</v>
      </c>
      <c r="BQ76" s="58">
        <f ca="1">IFERROR(IF($C$12="C",RTD("ice.xl",,"*H",BP76,$C$5,"D",$K76,,,1),RTD("ice.xl",,"*H",BP76,$C$5,"D",$K76,,,1)*(9/5)+$C$14),"-")</f>
        <v>73.813999999999993</v>
      </c>
      <c r="BR76" s="101">
        <f t="shared" si="479"/>
        <v>3</v>
      </c>
      <c r="BS76" s="101" t="str">
        <f t="shared" si="337"/>
        <v>KORD MR3!_06Z-GEFS</v>
      </c>
      <c r="BT76" s="58">
        <f ca="1">IFERROR(IF($C$12="C",RTD("ice.xl",,"*H",BS76,$C$5,"D",$K76,,,1),RTD("ice.xl",,"*H",BS76,$C$5,"D",$K76,,,1)*(9/5)+$C$14),"-")</f>
        <v>73.885999999999996</v>
      </c>
      <c r="BU76" s="101">
        <f t="shared" si="475"/>
        <v>4</v>
      </c>
      <c r="BV76" s="101" t="str">
        <f t="shared" si="339"/>
        <v>KORD MR4!_06Z-GEFS</v>
      </c>
      <c r="BW76" s="58">
        <f ca="1">IFERROR(IF($C$12="C",RTD("ice.xl",,"*H",BV76,$C$5,"D",$K76,,,1),RTD("ice.xl",,"*H",BV76,$C$5,"D",$K76,,,1)*(9/5)+$C$14),"-")</f>
        <v>73.400000000000006</v>
      </c>
      <c r="BX76" s="101">
        <f t="shared" si="470"/>
        <v>5</v>
      </c>
      <c r="BY76" s="101" t="str">
        <f t="shared" si="341"/>
        <v>KORD MR5!_06Z-GEFS</v>
      </c>
      <c r="BZ76" s="58">
        <f ca="1">IFERROR(IF($C$12="C",RTD("ice.xl",,"*H",BY76,$C$5,"D",$K76,,,1),RTD("ice.xl",,"*H",BY76,$C$5,"D",$K76,,,1)*(9/5)+$C$14),"-")</f>
        <v>72.842000000000013</v>
      </c>
      <c r="CA76" s="101">
        <f t="shared" si="465"/>
        <v>6</v>
      </c>
      <c r="CB76" s="101" t="str">
        <f t="shared" si="343"/>
        <v>KORD MR6!_06Z-GEFS</v>
      </c>
      <c r="CC76" s="58">
        <f ca="1">IFERROR(IF($C$12="C",RTD("ice.xl",,"*H",CB76,$C$5,"D",$K76,,,1),RTD("ice.xl",,"*H",CB76,$C$5,"D",$K76,,,1)*(9/5)+$C$14),"-")</f>
        <v>73.111999999999995</v>
      </c>
      <c r="CD76" s="101">
        <f t="shared" si="460"/>
        <v>7</v>
      </c>
      <c r="CE76" s="101" t="str">
        <f t="shared" si="345"/>
        <v>KORD MR7!_06Z-GEFS</v>
      </c>
      <c r="CF76" s="58">
        <f ca="1">IFERROR(IF($C$12="C",RTD("ice.xl",,"*H",CE76,$C$5,"D",$K76,,,1),RTD("ice.xl",,"*H",CE76,$C$5,"D",$K76,,,1)*(9/5)+$C$14),"-")</f>
        <v>73.543999999999997</v>
      </c>
      <c r="CG76" s="101">
        <f t="shared" si="455"/>
        <v>8</v>
      </c>
      <c r="CH76" s="101" t="str">
        <f t="shared" si="347"/>
        <v>KORD MR8!_06Z-GEFS</v>
      </c>
      <c r="CI76" s="58">
        <f ca="1">IFERROR(IF($C$12="C",RTD("ice.xl",,"*H",CH76,$C$5,"D",$K76,,,1),RTD("ice.xl",,"*H",CH76,$C$5,"D",$K76,,,1)*(9/5)+$C$14),"-")</f>
        <v>72.734000000000009</v>
      </c>
      <c r="CJ76" s="101">
        <f t="shared" si="450"/>
        <v>9</v>
      </c>
      <c r="CK76" s="101" t="str">
        <f t="shared" si="349"/>
        <v>KORD MR9!_06Z-GEFS</v>
      </c>
      <c r="CL76" s="58">
        <f ca="1">IFERROR(IF($C$12="C",RTD("ice.xl",,"*H",CK76,$C$5,"D",$K76,,,1),RTD("ice.xl",,"*H",CK76,$C$5,"D",$K76,,,1)*(9/5)+$C$14),"-")</f>
        <v>71.852000000000004</v>
      </c>
      <c r="CM76" s="101">
        <f t="shared" si="445"/>
        <v>10</v>
      </c>
      <c r="CN76" s="101" t="str">
        <f t="shared" si="351"/>
        <v>KORD MR10!_06Z-GEFS</v>
      </c>
      <c r="CO76" s="58">
        <f ca="1">IFERROR(IF($C$12="C",RTD("ice.xl",,"*H",CN76,$C$5,"D",$K76,,,1),RTD("ice.xl",,"*H",CN76,$C$5,"D",$K76,,,1)*(9/5)+$C$14),"-")</f>
        <v>74.26400000000001</v>
      </c>
      <c r="CP76" s="101">
        <f t="shared" si="440"/>
        <v>11</v>
      </c>
      <c r="CQ76" s="101" t="str">
        <f t="shared" si="353"/>
        <v>KORD MR11!_06Z-GEFS</v>
      </c>
      <c r="CR76" s="58">
        <f ca="1">IFERROR(IF($C$12="C",RTD("ice.xl",,"*H",CQ76,$C$5,"D",$K76,,,1),RTD("ice.xl",,"*H",CQ76,$C$5,"D",$K76,,,1)*(9/5)+$C$14),"-")</f>
        <v>71.186000000000007</v>
      </c>
      <c r="CS76" s="101">
        <f t="shared" si="435"/>
        <v>12</v>
      </c>
      <c r="CT76" s="101" t="str">
        <f t="shared" si="355"/>
        <v>KORD MR12!_06Z-GEFS</v>
      </c>
      <c r="CU76" s="58">
        <f ca="1">IFERROR(IF($C$12="C",RTD("ice.xl",,"*H",CT76,$C$5,"D",$K76,,,1),RTD("ice.xl",,"*H",CT76,$C$5,"D",$K76,,,1)*(9/5)+$C$14),"-")</f>
        <v>75.128</v>
      </c>
      <c r="CV76" s="101">
        <f t="shared" si="430"/>
        <v>13</v>
      </c>
      <c r="CW76" s="101" t="str">
        <f t="shared" si="356"/>
        <v>KORD MR13!_06Z-GEFS</v>
      </c>
      <c r="CX76" s="58">
        <f ca="1">IFERROR(IF($C$12="C",RTD("ice.xl",,"*H",CW76,$C$5,"D",$K76,,,1),RTD("ice.xl",,"*H",CW76,$C$5,"D",$K76,,,1)*(9/5)+$C$14),"-")</f>
        <v>77.431999999999988</v>
      </c>
      <c r="CY76" s="101">
        <f t="shared" si="425"/>
        <v>14</v>
      </c>
      <c r="CZ76" s="101" t="str">
        <f t="shared" si="357"/>
        <v>KORD MR14!_06Z-GEFS</v>
      </c>
      <c r="DA76" s="58">
        <f ca="1">IFERROR(IF($C$12="C",RTD("ice.xl",,"*H",CZ76,$C$5,"D",$K76,,,1),RTD("ice.xl",,"*H",CZ76,$C$5,"D",$K76,,,1)*(9/5)+$C$14),"-")</f>
        <v>77.774000000000001</v>
      </c>
      <c r="DB76" s="101">
        <f t="shared" si="421"/>
        <v>15</v>
      </c>
      <c r="DC76" s="101" t="str">
        <f t="shared" si="358"/>
        <v>KORD MR15!_06Z-GEFS</v>
      </c>
      <c r="DD76" s="58" t="str">
        <f ca="1">IFERROR(IF($C$12="C",RTD("ice.xl",,"*H",DC76,$C$5,"D",$K76,,,1),RTD("ice.xl",,"*H",DC76,$C$5,"D",$K76,,,1)*(9/5)+$C$14),"-")</f>
        <v>-</v>
      </c>
      <c r="DE76" s="101">
        <f t="shared" si="417"/>
        <v>16</v>
      </c>
      <c r="DF76" s="101" t="str">
        <f t="shared" si="359"/>
        <v>KORD MR16!_06Z-GEFS</v>
      </c>
      <c r="DG76" s="105">
        <f ca="1">IFERROR(IF($C$12="C",RTD("ice.xl",,"*H",DF76,$C$5,"D",$K76,,,1),RTD("ice.xl",,"*H",DF76,$C$5,"D",$K76,,,1)*(9/5)+$C$14),"-")</f>
        <v>77.288000000000011</v>
      </c>
      <c r="DJ76" s="53">
        <f>DJ75+1</f>
        <v>1</v>
      </c>
      <c r="DK76" s="53" t="str">
        <f t="shared" si="361"/>
        <v>KORD MR1!_12Z-GEFS</v>
      </c>
      <c r="DL76" s="108">
        <f ca="1">IFERROR(IF($C$12="C",RTD("ice.xl",,"*H",DK76,$C$5,"D",$K76,,,1),RTD("ice.xl",,"*H",DK76,$C$5,"D",$K76,,,1)*(9/5)+$C$14),"-")</f>
        <v>74.246000000000009</v>
      </c>
      <c r="DM76" s="101">
        <f t="shared" ref="DM76:DM105" si="484">DM75+1</f>
        <v>2</v>
      </c>
      <c r="DN76" s="101" t="str">
        <f t="shared" si="363"/>
        <v>KORD MR2!_12Z-GEFS</v>
      </c>
      <c r="DO76" s="58">
        <f ca="1">IFERROR(IF($C$12="C",RTD("ice.xl",,"*H",DN76,$C$5,"D",$K76,,,1),RTD("ice.xl",,"*H",DN76,$C$5,"D",$K76,,,1)*(9/5)+$C$14),"-")</f>
        <v>73.849999999999994</v>
      </c>
      <c r="DP76" s="101">
        <f t="shared" si="480"/>
        <v>3</v>
      </c>
      <c r="DQ76" s="101" t="str">
        <f t="shared" si="365"/>
        <v>KORD MR3!_12Z-GEFS</v>
      </c>
      <c r="DR76" s="58">
        <f ca="1">IFERROR(IF($C$12="C",RTD("ice.xl",,"*H",DQ76,$C$5,"D",$K76,,,1),RTD("ice.xl",,"*H",DQ76,$C$5,"D",$K76,,,1)*(9/5)+$C$14),"-")</f>
        <v>74.066000000000003</v>
      </c>
      <c r="DS76" s="101">
        <f t="shared" si="476"/>
        <v>4</v>
      </c>
      <c r="DT76" s="101" t="str">
        <f t="shared" si="367"/>
        <v>KORD MR4!_12Z-GEFS</v>
      </c>
      <c r="DU76" s="58">
        <f ca="1">IFERROR(IF($C$12="C",RTD("ice.xl",,"*H",DT76,$C$5,"D",$K76,,,1),RTD("ice.xl",,"*H",DT76,$C$5,"D",$K76,,,1)*(9/5)+$C$14),"-")</f>
        <v>74.012</v>
      </c>
      <c r="DV76" s="101">
        <f t="shared" si="471"/>
        <v>5</v>
      </c>
      <c r="DW76" s="101" t="str">
        <f t="shared" si="369"/>
        <v>KORD MR5!_12Z-GEFS</v>
      </c>
      <c r="DX76" s="58">
        <f ca="1">IFERROR(IF($C$12="C",RTD("ice.xl",,"*H",DW76,$C$5,"D",$K76,,,1),RTD("ice.xl",,"*H",DW76,$C$5,"D",$K76,,,1)*(9/5)+$C$14),"-")</f>
        <v>72.878</v>
      </c>
      <c r="DY76" s="101">
        <f t="shared" si="466"/>
        <v>6</v>
      </c>
      <c r="DZ76" s="101" t="str">
        <f t="shared" si="371"/>
        <v>KORD MR6!_12Z-GEFS</v>
      </c>
      <c r="EA76" s="58">
        <f ca="1">IFERROR(IF($C$12="C",RTD("ice.xl",,"*H",DZ76,$C$5,"D",$K76,,,1),RTD("ice.xl",,"*H",DZ76,$C$5,"D",$K76,,,1)*(9/5)+$C$14),"-")</f>
        <v>72.24799999999999</v>
      </c>
      <c r="EB76" s="101">
        <f t="shared" si="461"/>
        <v>7</v>
      </c>
      <c r="EC76" s="101" t="str">
        <f t="shared" si="373"/>
        <v>KORD MR7!_12Z-GEFS</v>
      </c>
      <c r="ED76" s="58">
        <f ca="1">IFERROR(IF($C$12="C",RTD("ice.xl",,"*H",EC76,$C$5,"D",$K76,,,1),RTD("ice.xl",,"*H",EC76,$C$5,"D",$K76,,,1)*(9/5)+$C$14),"-")</f>
        <v>73.292000000000002</v>
      </c>
      <c r="EE76" s="101">
        <f t="shared" si="456"/>
        <v>8</v>
      </c>
      <c r="EF76" s="101" t="str">
        <f t="shared" si="375"/>
        <v>KORD MR8!_12Z-GEFS</v>
      </c>
      <c r="EG76" s="58">
        <f ca="1">IFERROR(IF($C$12="C",RTD("ice.xl",,"*H",EF76,$C$5,"D",$K76,,,1),RTD("ice.xl",,"*H",EF76,$C$5,"D",$K76,,,1)*(9/5)+$C$14),"-")</f>
        <v>73.31</v>
      </c>
      <c r="EH76" s="101">
        <f t="shared" si="451"/>
        <v>9</v>
      </c>
      <c r="EI76" s="101" t="str">
        <f t="shared" si="377"/>
        <v>KORD MR9!_12Z-GEFS</v>
      </c>
      <c r="EJ76" s="58">
        <f ca="1">IFERROR(IF($C$12="C",RTD("ice.xl",,"*H",EI76,$C$5,"D",$K76,,,1),RTD("ice.xl",,"*H",EI76,$C$5,"D",$K76,,,1)*(9/5)+$C$14),"-")</f>
        <v>73.94</v>
      </c>
      <c r="EK76" s="101">
        <f t="shared" si="446"/>
        <v>10</v>
      </c>
      <c r="EL76" s="101" t="str">
        <f t="shared" si="379"/>
        <v>KORD MR10!_12Z-GEFS</v>
      </c>
      <c r="EM76" s="58">
        <f ca="1">IFERROR(IF($C$12="C",RTD("ice.xl",,"*H",EL76,$C$5,"D",$K76,,,1),RTD("ice.xl",,"*H",EL76,$C$5,"D",$K76,,,1)*(9/5)+$C$14),"-")</f>
        <v>73.454000000000008</v>
      </c>
      <c r="EN76" s="101">
        <f t="shared" si="441"/>
        <v>11</v>
      </c>
      <c r="EO76" s="101" t="str">
        <f t="shared" si="381"/>
        <v>KORD MR11!_12Z-GEFS</v>
      </c>
      <c r="EP76" s="58">
        <f ca="1">IFERROR(IF($C$12="C",RTD("ice.xl",,"*H",EO76,$C$5,"D",$K76,,,1),RTD("ice.xl",,"*H",EO76,$C$5,"D",$K76,,,1)*(9/5)+$C$14),"-")</f>
        <v>71.509999999999991</v>
      </c>
      <c r="EQ76" s="101">
        <f t="shared" si="436"/>
        <v>12</v>
      </c>
      <c r="ER76" s="101" t="str">
        <f t="shared" si="383"/>
        <v>KORD MR12!_12Z-GEFS</v>
      </c>
      <c r="ES76" s="58">
        <f ca="1">IFERROR(IF($C$12="C",RTD("ice.xl",,"*H",ER76,$C$5,"D",$K76,,,1),RTD("ice.xl",,"*H",ER76,$C$5,"D",$K76,,,1)*(9/5)+$C$14),"-")</f>
        <v>74.246000000000009</v>
      </c>
      <c r="ET76" s="101">
        <f t="shared" si="431"/>
        <v>13</v>
      </c>
      <c r="EU76" s="101" t="str">
        <f t="shared" si="384"/>
        <v>KORD MR13!_12Z-GEFS</v>
      </c>
      <c r="EV76" s="58">
        <f ca="1">IFERROR(IF($C$12="C",RTD("ice.xl",,"*H",EU76,$C$5,"D",$K76,,,1),RTD("ice.xl",,"*H",EU76,$C$5,"D",$K76,,,1)*(9/5)+$C$14),"-")</f>
        <v>77.018000000000001</v>
      </c>
      <c r="EW76" s="101">
        <f t="shared" si="426"/>
        <v>14</v>
      </c>
      <c r="EX76" s="101" t="str">
        <f t="shared" si="385"/>
        <v>KORD MR14!_12Z-GEFS</v>
      </c>
      <c r="EY76" s="58">
        <f ca="1">IFERROR(IF($C$12="C",RTD("ice.xl",,"*H",EX76,$C$5,"D",$K76,,,1),RTD("ice.xl",,"*H",EX76,$C$5,"D",$K76,,,1)*(9/5)+$C$14),"-")</f>
        <v>79.97</v>
      </c>
      <c r="EZ76" s="101">
        <f t="shared" si="422"/>
        <v>15</v>
      </c>
      <c r="FA76" s="101" t="str">
        <f t="shared" si="386"/>
        <v>KORD MR15!_12Z-GEFS</v>
      </c>
      <c r="FB76" s="58">
        <f ca="1">IFERROR(IF($C$12="C",RTD("ice.xl",,"*H",FA76,$C$5,"D",$K76,,,1),RTD("ice.xl",,"*H",FA76,$C$5,"D",$K76,,,1)*(9/5)+$C$14),"-")</f>
        <v>79.50200000000001</v>
      </c>
      <c r="FC76" s="101">
        <f t="shared" si="418"/>
        <v>16</v>
      </c>
      <c r="FD76" s="101" t="str">
        <f t="shared" si="387"/>
        <v>KORD MR16!_12Z-GEFS</v>
      </c>
      <c r="FE76" s="105">
        <f ca="1">IFERROR(IF($C$12="C",RTD("ice.xl",,"*H",FD76,$C$5,"D",$K76,,,1),RTD("ice.xl",,"*H",FD76,$C$5,"D",$K76,,,1)*(9/5)+$C$14),"-")</f>
        <v>79.231999999999999</v>
      </c>
      <c r="FH76" s="53">
        <f>FH75+1</f>
        <v>1</v>
      </c>
      <c r="FI76" s="53" t="str">
        <f t="shared" si="389"/>
        <v>KORD MR1!_18Z-GEFS</v>
      </c>
      <c r="FJ76" s="108">
        <f ca="1">IFERROR(IF($C$12="C",RTD("ice.xl",,"*H",FI76,$C$5,"D",$K76,,,1),RTD("ice.xl",,"*H",FI76,$C$5,"D",$K76,,,1)*(9/5)+$C$14),"-")</f>
        <v>73.561999999999998</v>
      </c>
      <c r="FK76" s="101">
        <f t="shared" ref="FK76:FK105" si="485">FK75+1</f>
        <v>2</v>
      </c>
      <c r="FL76" s="101" t="str">
        <f t="shared" si="391"/>
        <v>KORD MR2!_18Z-GEFS</v>
      </c>
      <c r="FM76" s="58">
        <f ca="1">IFERROR(IF($C$12="C",RTD("ice.xl",,"*H",FL76,$C$5,"D",$K76,,,1),RTD("ice.xl",,"*H",FL76,$C$5,"D",$K76,,,1)*(9/5)+$C$14),"-")</f>
        <v>74.12</v>
      </c>
      <c r="FN76" s="101">
        <f t="shared" si="481"/>
        <v>3</v>
      </c>
      <c r="FO76" s="101" t="str">
        <f t="shared" si="393"/>
        <v>KORD MR3!_18Z-GEFS</v>
      </c>
      <c r="FP76" s="58">
        <f ca="1">IFERROR(IF($C$12="C",RTD("ice.xl",,"*H",FO76,$C$5,"D",$K76,,,1),RTD("ice.xl",,"*H",FO76,$C$5,"D",$K76,,,1)*(9/5)+$C$14),"-")</f>
        <v>73.759999999999991</v>
      </c>
      <c r="FQ76" s="101">
        <f t="shared" si="477"/>
        <v>4</v>
      </c>
      <c r="FR76" s="101" t="str">
        <f t="shared" si="395"/>
        <v>KORD MR4!_18Z-GEFS</v>
      </c>
      <c r="FS76" s="58">
        <f ca="1">IFERROR(IF($C$12="C",RTD("ice.xl",,"*H",FR76,$C$5,"D",$K76,,,1),RTD("ice.xl",,"*H",FR76,$C$5,"D",$K76,,,1)*(9/5)+$C$14),"-")</f>
        <v>73.201999999999998</v>
      </c>
      <c r="FT76" s="101">
        <f t="shared" si="472"/>
        <v>5</v>
      </c>
      <c r="FU76" s="101" t="str">
        <f t="shared" si="397"/>
        <v>KORD MR5!_18Z-GEFS</v>
      </c>
      <c r="FV76" s="58">
        <f ca="1">IFERROR(IF($C$12="C",RTD("ice.xl",,"*H",FU76,$C$5,"D",$K76,,,1),RTD("ice.xl",,"*H",FU76,$C$5,"D",$K76,,,1)*(9/5)+$C$14),"-")</f>
        <v>72.59</v>
      </c>
      <c r="FW76" s="101">
        <f t="shared" si="467"/>
        <v>6</v>
      </c>
      <c r="FX76" s="101" t="str">
        <f t="shared" si="399"/>
        <v>KORD MR6!_18Z-GEFS</v>
      </c>
      <c r="FY76" s="58">
        <f ca="1">IFERROR(IF($C$12="C",RTD("ice.xl",,"*H",FX76,$C$5,"D",$K76,,,1),RTD("ice.xl",,"*H",FX76,$C$5,"D",$K76,,,1)*(9/5)+$C$14),"-")</f>
        <v>72.77</v>
      </c>
      <c r="FZ76" s="101">
        <f t="shared" si="462"/>
        <v>7</v>
      </c>
      <c r="GA76" s="101" t="str">
        <f t="shared" si="401"/>
        <v>KORD MR7!_18Z-GEFS</v>
      </c>
      <c r="GB76" s="58">
        <f ca="1">IFERROR(IF($C$12="C",RTD("ice.xl",,"*H",GA76,$C$5,"D",$K76,,,1),RTD("ice.xl",,"*H",GA76,$C$5,"D",$K76,,,1)*(9/5)+$C$14),"-")</f>
        <v>74.623999999999995</v>
      </c>
      <c r="GC76" s="101">
        <f t="shared" si="457"/>
        <v>8</v>
      </c>
      <c r="GD76" s="101" t="str">
        <f t="shared" si="403"/>
        <v>KORD MR8!_18Z-GEFS</v>
      </c>
      <c r="GE76" s="58">
        <f ca="1">IFERROR(IF($C$12="C",RTD("ice.xl",,"*H",GD76,$C$5,"D",$K76,,,1),RTD("ice.xl",,"*H",GD76,$C$5,"D",$K76,,,1)*(9/5)+$C$14),"-")</f>
        <v>73.831999999999994</v>
      </c>
      <c r="GF76" s="101">
        <f t="shared" si="452"/>
        <v>9</v>
      </c>
      <c r="GG76" s="101" t="str">
        <f t="shared" si="405"/>
        <v>KORD MR9!_18Z-GEFS</v>
      </c>
      <c r="GH76" s="58">
        <f ca="1">IFERROR(IF($C$12="C",RTD("ice.xl",,"*H",GG76,$C$5,"D",$K76,,,1),RTD("ice.xl",,"*H",GG76,$C$5,"D",$K76,,,1)*(9/5)+$C$14),"-")</f>
        <v>73.94</v>
      </c>
      <c r="GI76" s="101">
        <f t="shared" si="447"/>
        <v>10</v>
      </c>
      <c r="GJ76" s="101" t="str">
        <f t="shared" si="407"/>
        <v>KORD MR10!_18Z-GEFS</v>
      </c>
      <c r="GK76" s="58">
        <f ca="1">IFERROR(IF($C$12="C",RTD("ice.xl",,"*H",GJ76,$C$5,"D",$K76,,,1),RTD("ice.xl",,"*H",GJ76,$C$5,"D",$K76,,,1)*(9/5)+$C$14),"-")</f>
        <v>72.878</v>
      </c>
      <c r="GL76" s="101">
        <f t="shared" si="442"/>
        <v>11</v>
      </c>
      <c r="GM76" s="101" t="str">
        <f t="shared" si="409"/>
        <v>KORD MR11!_18Z-GEFS</v>
      </c>
      <c r="GN76" s="58">
        <f ca="1">IFERROR(IF($C$12="C",RTD("ice.xl",,"*H",GM76,$C$5,"D",$K76,,,1),RTD("ice.xl",,"*H",GM76,$C$5,"D",$K76,,,1)*(9/5)+$C$14),"-")</f>
        <v>74.677999999999997</v>
      </c>
      <c r="GO76" s="101">
        <f t="shared" si="437"/>
        <v>12</v>
      </c>
      <c r="GP76" s="101" t="str">
        <f t="shared" si="411"/>
        <v>KORD MR12!_18Z-GEFS</v>
      </c>
      <c r="GQ76" s="58">
        <f ca="1">IFERROR(IF($C$12="C",RTD("ice.xl",,"*H",GP76,$C$5,"D",$K76,,,1),RTD("ice.xl",,"*H",GP76,$C$5,"D",$K76,,,1)*(9/5)+$C$14),"-")</f>
        <v>79.897999999999996</v>
      </c>
      <c r="GR76" s="101">
        <f t="shared" si="432"/>
        <v>13</v>
      </c>
      <c r="GS76" s="101" t="str">
        <f t="shared" si="412"/>
        <v>KORD MR13!_18Z-GEFS</v>
      </c>
      <c r="GT76" s="58">
        <f ca="1">IFERROR(IF($C$12="C",RTD("ice.xl",,"*H",GS76,$C$5,"D",$K76,,,1),RTD("ice.xl",,"*H",GS76,$C$5,"D",$K76,,,1)*(9/5)+$C$14),"-")</f>
        <v>78.62</v>
      </c>
      <c r="GU76" s="101">
        <f t="shared" si="427"/>
        <v>14</v>
      </c>
      <c r="GV76" s="101" t="str">
        <f t="shared" si="413"/>
        <v>KORD MR14!_18Z-GEFS</v>
      </c>
      <c r="GW76" s="58">
        <f ca="1">IFERROR(IF($C$12="C",RTD("ice.xl",,"*H",GV76,$C$5,"D",$K76,,,1),RTD("ice.xl",,"*H",GV76,$C$5,"D",$K76,,,1)*(9/5)+$C$14),"-")</f>
        <v>79.789999999999992</v>
      </c>
      <c r="GX76" s="101">
        <f t="shared" si="423"/>
        <v>15</v>
      </c>
      <c r="GY76" s="101" t="str">
        <f t="shared" si="414"/>
        <v>KORD MR15!_18Z-GEFS</v>
      </c>
      <c r="GZ76" s="58">
        <f ca="1">IFERROR(IF($C$12="C",RTD("ice.xl",,"*H",GY76,$C$5,"D",$K76,,,1),RTD("ice.xl",,"*H",GY76,$C$5,"D",$K76,,,1)*(9/5)+$C$14),"-")</f>
        <v>81.445999999999998</v>
      </c>
      <c r="HA76" s="101">
        <f t="shared" si="419"/>
        <v>16</v>
      </c>
      <c r="HB76" s="101" t="str">
        <f t="shared" si="415"/>
        <v>KORD MR16!_18Z-GEFS</v>
      </c>
      <c r="HC76" s="105">
        <f ca="1">IFERROR(IF($C$12="C",RTD("ice.xl",,"*H",HB76,$C$5,"D",$K76,,,1),RTD("ice.xl",,"*H",HB76,$C$5,"D",$K76,,,1)*(9/5)+$C$14),"-")</f>
        <v>77.900000000000006</v>
      </c>
    </row>
    <row r="77" spans="5:211" x14ac:dyDescent="0.35">
      <c r="E77"/>
      <c r="F77"/>
      <c r="G77"/>
      <c r="K77" s="163">
        <f t="shared" ca="1" si="304"/>
        <v>44790</v>
      </c>
      <c r="L77" s="356">
        <f t="shared" ca="1" si="304"/>
        <v>72.093019999999996</v>
      </c>
      <c r="N77" s="53">
        <f t="shared" ref="N77:N105" si="486">N76+1</f>
        <v>2</v>
      </c>
      <c r="O77" s="53" t="str">
        <f t="shared" si="306"/>
        <v>KORD MR2!_00Z-GEFS</v>
      </c>
      <c r="P77" s="108">
        <f ca="1">IFERROR(IF($C$12="C",RTD("ice.xl",,"*H",O77,$C$5,"D",$K77,,,1),RTD("ice.xl",,"*H",O77,$C$5,"D",$K77,,,1)*(9/5)+$C$14),"-")</f>
        <v>71.653999999999996</v>
      </c>
      <c r="Q77" s="101">
        <f t="shared" si="482"/>
        <v>3</v>
      </c>
      <c r="R77" s="101" t="str">
        <f t="shared" si="308"/>
        <v>KORD MR3!_00Z-GEFS</v>
      </c>
      <c r="S77" s="58">
        <f ca="1">IFERROR(IF($C$12="C",RTD("ice.xl",,"*H",R77,$C$5,"D",$K77,,,1),RTD("ice.xl",,"*H",R77,$C$5,"D",$K77,,,1)*(9/5)+$C$14),"-")</f>
        <v>72.5</v>
      </c>
      <c r="T77" s="101">
        <f t="shared" si="478"/>
        <v>4</v>
      </c>
      <c r="U77" s="101" t="str">
        <f t="shared" si="310"/>
        <v>KORD MR4!_00Z-GEFS</v>
      </c>
      <c r="V77" s="58">
        <f ca="1">IFERROR(IF($C$12="C",RTD("ice.xl",,"*H",U77,$C$5,"D",$K77,,,1),RTD("ice.xl",,"*H",U77,$C$5,"D",$K77,,,1)*(9/5)+$C$14),"-")</f>
        <v>72.104000000000013</v>
      </c>
      <c r="W77" s="101">
        <f t="shared" si="474"/>
        <v>5</v>
      </c>
      <c r="X77" s="101" t="str">
        <f t="shared" si="312"/>
        <v>KORD MR5!_00Z-GEFS</v>
      </c>
      <c r="Y77" s="58">
        <f ca="1">IFERROR(IF($C$12="C",RTD("ice.xl",,"*H",X77,$C$5,"D",$K77,,,1),RTD("ice.xl",,"*H",X77,$C$5,"D",$K77,,,1)*(9/5)+$C$14),"-")</f>
        <v>71.492000000000004</v>
      </c>
      <c r="Z77" s="101">
        <f t="shared" si="469"/>
        <v>6</v>
      </c>
      <c r="AA77" s="101" t="str">
        <f t="shared" si="314"/>
        <v>KORD MR6!_00Z-GEFS</v>
      </c>
      <c r="AB77" s="58">
        <f ca="1">IFERROR(IF($C$12="C",RTD("ice.xl",,"*H",AA77,$C$5,"D",$K77,,,1),RTD("ice.xl",,"*H",AA77,$C$5,"D",$K77,,,1)*(9/5)+$C$14),"-")</f>
        <v>72.842000000000013</v>
      </c>
      <c r="AC77" s="101">
        <f t="shared" si="464"/>
        <v>7</v>
      </c>
      <c r="AD77" s="101" t="str">
        <f t="shared" si="316"/>
        <v>KORD MR7!_00Z-GEFS</v>
      </c>
      <c r="AE77" s="58">
        <f ca="1">IFERROR(IF($C$12="C",RTD("ice.xl",,"*H",AD77,$C$5,"D",$K77,,,1),RTD("ice.xl",,"*H",AD77,$C$5,"D",$K77,,,1)*(9/5)+$C$14),"-")</f>
        <v>72.301999999999992</v>
      </c>
      <c r="AF77" s="101">
        <f t="shared" si="459"/>
        <v>8</v>
      </c>
      <c r="AG77" s="101" t="str">
        <f t="shared" si="318"/>
        <v>KORD MR8!_00Z-GEFS</v>
      </c>
      <c r="AH77" s="58">
        <f ca="1">IFERROR(IF($C$12="C",RTD("ice.xl",,"*H",AG77,$C$5,"D",$K77,,,1),RTD("ice.xl",,"*H",AG77,$C$5,"D",$K77,,,1)*(9/5)+$C$14),"-")</f>
        <v>71.744</v>
      </c>
      <c r="AI77" s="101">
        <f t="shared" si="454"/>
        <v>9</v>
      </c>
      <c r="AJ77" s="101" t="str">
        <f t="shared" si="320"/>
        <v>KORD MR9!_00Z-GEFS</v>
      </c>
      <c r="AK77" s="58">
        <f ca="1">IFERROR(IF($C$12="C",RTD("ice.xl",,"*H",AJ77,$C$5,"D",$K77,,,1),RTD("ice.xl",,"*H",AJ77,$C$5,"D",$K77,,,1)*(9/5)+$C$14),"-")</f>
        <v>72.122</v>
      </c>
      <c r="AL77" s="101">
        <f t="shared" si="449"/>
        <v>10</v>
      </c>
      <c r="AM77" s="101" t="str">
        <f t="shared" si="322"/>
        <v>KORD MR10!_00Z-GEFS</v>
      </c>
      <c r="AN77" s="58">
        <f ca="1">IFERROR(IF($C$12="C",RTD("ice.xl",,"*H",AM77,$C$5,"D",$K77,,,1),RTD("ice.xl",,"*H",AM77,$C$5,"D",$K77,,,1)*(9/5)+$C$14),"-")</f>
        <v>74.66</v>
      </c>
      <c r="AO77" s="101">
        <f t="shared" si="444"/>
        <v>11</v>
      </c>
      <c r="AP77" s="101" t="str">
        <f t="shared" si="324"/>
        <v>KORD MR11!_00Z-GEFS</v>
      </c>
      <c r="AQ77" s="58">
        <f ca="1">IFERROR(IF($C$12="C",RTD("ice.xl",,"*H",AP77,$C$5,"D",$K77,,,1),RTD("ice.xl",,"*H",AP77,$C$5,"D",$K77,,,1)*(9/5)+$C$14),"-")</f>
        <v>74.174000000000007</v>
      </c>
      <c r="AR77" s="101">
        <f t="shared" si="439"/>
        <v>12</v>
      </c>
      <c r="AS77" s="101" t="str">
        <f t="shared" si="326"/>
        <v>KORD MR12!_00Z-GEFS</v>
      </c>
      <c r="AT77" s="58">
        <f ca="1">IFERROR(IF($C$12="C",RTD("ice.xl",,"*H",AS77,$C$5,"D",$K77,,,1),RTD("ice.xl",,"*H",AS77,$C$5,"D",$K77,,,1)*(9/5)+$C$14),"-")</f>
        <v>76.099999999999994</v>
      </c>
      <c r="AU77" s="101">
        <f t="shared" si="434"/>
        <v>13</v>
      </c>
      <c r="AV77" s="101" t="str">
        <f t="shared" si="327"/>
        <v>KORD MR13!_00Z-GEFS</v>
      </c>
      <c r="AW77" s="58">
        <f ca="1">IFERROR(IF($C$12="C",RTD("ice.xl",,"*H",AV77,$C$5,"D",$K77,,,1),RTD("ice.xl",,"*H",AV77,$C$5,"D",$K77,,,1)*(9/5)+$C$14),"-")</f>
        <v>77.882000000000005</v>
      </c>
      <c r="AX77" s="101">
        <f t="shared" si="429"/>
        <v>14</v>
      </c>
      <c r="AY77" s="101" t="str">
        <f t="shared" si="328"/>
        <v>KORD MR14!_00Z-GEFS</v>
      </c>
      <c r="AZ77" s="58">
        <f ca="1">IFERROR(IF($C$12="C",RTD("ice.xl",,"*H",AY77,$C$5,"D",$K77,,,1),RTD("ice.xl",,"*H",AY77,$C$5,"D",$K77,,,1)*(9/5)+$C$14),"-")</f>
        <v>78.76400000000001</v>
      </c>
      <c r="BA77" s="101">
        <f t="shared" si="424"/>
        <v>15</v>
      </c>
      <c r="BB77" s="101" t="str">
        <f t="shared" si="329"/>
        <v>KORD MR15!_00Z-GEFS</v>
      </c>
      <c r="BC77" s="58">
        <f ca="1">IFERROR(IF($C$12="C",RTD("ice.xl",,"*H",BB77,$C$5,"D",$K77,,,1),RTD("ice.xl",,"*H",BB77,$C$5,"D",$K77,,,1)*(9/5)+$C$14),"-")</f>
        <v>78.638000000000005</v>
      </c>
      <c r="BD77" s="101">
        <f t="shared" si="420"/>
        <v>16</v>
      </c>
      <c r="BE77" s="101" t="str">
        <f t="shared" si="330"/>
        <v>KORD MR16!_00Z-GEFS</v>
      </c>
      <c r="BF77" s="58">
        <f ca="1">IFERROR(IF($C$12="C",RTD("ice.xl",,"*H",BE77,$C$5,"D",$K77,,,1),RTD("ice.xl",,"*H",BE77,$C$5,"D",$K77,,,1)*(9/5)+$C$14),"-")</f>
        <v>77.521999999999991</v>
      </c>
      <c r="BG77" s="101">
        <f t="shared" si="416"/>
        <v>17</v>
      </c>
      <c r="BH77" s="101" t="str">
        <f t="shared" si="331"/>
        <v>KORD MR17!_00Z-GEFS</v>
      </c>
      <c r="BI77" s="105">
        <f ca="1">IFERROR(IF($C$12="C",RTD("ice.xl",,"*H",BH77,$C$5,"D",$K77,,,1),RTD("ice.xl",,"*H",BH77,$C$5,"D",$K77,,,1)*(9/5)+$C$14),"-")</f>
        <v>77.27</v>
      </c>
      <c r="BL77" s="53">
        <f t="shared" ref="BL77:BL105" si="487">BL76+1</f>
        <v>2</v>
      </c>
      <c r="BM77" s="53" t="str">
        <f t="shared" si="333"/>
        <v>KORD MR2!_06Z-GEFS</v>
      </c>
      <c r="BN77" s="108">
        <f ca="1">IFERROR(IF($C$12="C",RTD("ice.xl",,"*H",BM77,$C$5,"D",$K77,,,1),RTD("ice.xl",,"*H",BM77,$C$5,"D",$K77,,,1)*(9/5)+$C$14),"-")</f>
        <v>72.122</v>
      </c>
      <c r="BO77" s="101">
        <f t="shared" si="483"/>
        <v>3</v>
      </c>
      <c r="BP77" s="101" t="str">
        <f t="shared" si="335"/>
        <v>KORD MR3!_06Z-GEFS</v>
      </c>
      <c r="BQ77" s="58">
        <f ca="1">IFERROR(IF($C$12="C",RTD("ice.xl",,"*H",BP77,$C$5,"D",$K77,,,1),RTD("ice.xl",,"*H",BP77,$C$5,"D",$K77,,,1)*(9/5)+$C$14),"-")</f>
        <v>72.176000000000002</v>
      </c>
      <c r="BR77" s="101">
        <f t="shared" si="479"/>
        <v>4</v>
      </c>
      <c r="BS77" s="101" t="str">
        <f t="shared" si="337"/>
        <v>KORD MR4!_06Z-GEFS</v>
      </c>
      <c r="BT77" s="58">
        <f ca="1">IFERROR(IF($C$12="C",RTD("ice.xl",,"*H",BS77,$C$5,"D",$K77,,,1),RTD("ice.xl",,"*H",BS77,$C$5,"D",$K77,,,1)*(9/5)+$C$14),"-")</f>
        <v>72.122</v>
      </c>
      <c r="BU77" s="101">
        <f t="shared" si="475"/>
        <v>5</v>
      </c>
      <c r="BV77" s="101" t="str">
        <f t="shared" si="339"/>
        <v>KORD MR5!_06Z-GEFS</v>
      </c>
      <c r="BW77" s="58">
        <f ca="1">IFERROR(IF($C$12="C",RTD("ice.xl",,"*H",BV77,$C$5,"D",$K77,,,1),RTD("ice.xl",,"*H",BV77,$C$5,"D",$K77,,,1)*(9/5)+$C$14),"-")</f>
        <v>71.906000000000006</v>
      </c>
      <c r="BX77" s="101">
        <f t="shared" si="470"/>
        <v>6</v>
      </c>
      <c r="BY77" s="101" t="str">
        <f t="shared" si="341"/>
        <v>KORD MR6!_06Z-GEFS</v>
      </c>
      <c r="BZ77" s="58">
        <f ca="1">IFERROR(IF($C$12="C",RTD("ice.xl",,"*H",BY77,$C$5,"D",$K77,,,1),RTD("ice.xl",,"*H",BY77,$C$5,"D",$K77,,,1)*(9/5)+$C$14),"-")</f>
        <v>71.762</v>
      </c>
      <c r="CA77" s="101">
        <f t="shared" si="465"/>
        <v>7</v>
      </c>
      <c r="CB77" s="101" t="str">
        <f t="shared" si="343"/>
        <v>KORD MR7!_06Z-GEFS</v>
      </c>
      <c r="CC77" s="58">
        <f ca="1">IFERROR(IF($C$12="C",RTD("ice.xl",,"*H",CB77,$C$5,"D",$K77,,,1),RTD("ice.xl",,"*H",CB77,$C$5,"D",$K77,,,1)*(9/5)+$C$14),"-")</f>
        <v>72.680000000000007</v>
      </c>
      <c r="CD77" s="101">
        <f t="shared" si="460"/>
        <v>8</v>
      </c>
      <c r="CE77" s="101" t="str">
        <f t="shared" si="345"/>
        <v>KORD MR8!_06Z-GEFS</v>
      </c>
      <c r="CF77" s="58">
        <f ca="1">IFERROR(IF($C$12="C",RTD("ice.xl",,"*H",CE77,$C$5,"D",$K77,,,1),RTD("ice.xl",,"*H",CE77,$C$5,"D",$K77,,,1)*(9/5)+$C$14),"-")</f>
        <v>71.671999999999997</v>
      </c>
      <c r="CG77" s="101">
        <f t="shared" si="455"/>
        <v>9</v>
      </c>
      <c r="CH77" s="101" t="str">
        <f t="shared" si="347"/>
        <v>KORD MR9!_06Z-GEFS</v>
      </c>
      <c r="CI77" s="58">
        <f ca="1">IFERROR(IF($C$12="C",RTD("ice.xl",,"*H",CH77,$C$5,"D",$K77,,,1),RTD("ice.xl",,"*H",CH77,$C$5,"D",$K77,,,1)*(9/5)+$C$14),"-")</f>
        <v>71.402000000000001</v>
      </c>
      <c r="CJ77" s="101">
        <f t="shared" si="450"/>
        <v>10</v>
      </c>
      <c r="CK77" s="101" t="str">
        <f t="shared" si="349"/>
        <v>KORD MR10!_06Z-GEFS</v>
      </c>
      <c r="CL77" s="58">
        <f ca="1">IFERROR(IF($C$12="C",RTD("ice.xl",,"*H",CK77,$C$5,"D",$K77,,,1),RTD("ice.xl",,"*H",CK77,$C$5,"D",$K77,,,1)*(9/5)+$C$14),"-")</f>
        <v>73.94</v>
      </c>
      <c r="CM77" s="101">
        <f t="shared" si="445"/>
        <v>11</v>
      </c>
      <c r="CN77" s="101" t="str">
        <f t="shared" si="351"/>
        <v>KORD MR11!_06Z-GEFS</v>
      </c>
      <c r="CO77" s="58">
        <f ca="1">IFERROR(IF($C$12="C",RTD("ice.xl",,"*H",CN77,$C$5,"D",$K77,,,1),RTD("ice.xl",,"*H",CN77,$C$5,"D",$K77,,,1)*(9/5)+$C$14),"-")</f>
        <v>72.01400000000001</v>
      </c>
      <c r="CP77" s="101">
        <f t="shared" si="440"/>
        <v>12</v>
      </c>
      <c r="CQ77" s="101" t="str">
        <f t="shared" si="353"/>
        <v>KORD MR12!_06Z-GEFS</v>
      </c>
      <c r="CR77" s="58">
        <f ca="1">IFERROR(IF($C$12="C",RTD("ice.xl",,"*H",CQ77,$C$5,"D",$K77,,,1),RTD("ice.xl",,"*H",CQ77,$C$5,"D",$K77,,,1)*(9/5)+$C$14),"-")</f>
        <v>74.516000000000005</v>
      </c>
      <c r="CS77" s="101">
        <f t="shared" si="435"/>
        <v>13</v>
      </c>
      <c r="CT77" s="101" t="str">
        <f t="shared" si="355"/>
        <v>KORD MR13!_06Z-GEFS</v>
      </c>
      <c r="CU77" s="58">
        <f ca="1">IFERROR(IF($C$12="C",RTD("ice.xl",,"*H",CT77,$C$5,"D",$K77,,,1),RTD("ice.xl",,"*H",CT77,$C$5,"D",$K77,,,1)*(9/5)+$C$14),"-")</f>
        <v>78.331999999999994</v>
      </c>
      <c r="CV77" s="101">
        <f t="shared" si="430"/>
        <v>14</v>
      </c>
      <c r="CW77" s="101" t="str">
        <f t="shared" si="356"/>
        <v>KORD MR14!_06Z-GEFS</v>
      </c>
      <c r="CX77" s="58">
        <f ca="1">IFERROR(IF($C$12="C",RTD("ice.xl",,"*H",CW77,$C$5,"D",$K77,,,1),RTD("ice.xl",,"*H",CW77,$C$5,"D",$K77,,,1)*(9/5)+$C$14),"-")</f>
        <v>79.538000000000011</v>
      </c>
      <c r="CY77" s="101">
        <f t="shared" si="425"/>
        <v>15</v>
      </c>
      <c r="CZ77" s="101" t="str">
        <f t="shared" si="357"/>
        <v>KORD MR15!_06Z-GEFS</v>
      </c>
      <c r="DA77" s="58" t="str">
        <f ca="1">IFERROR(IF($C$12="C",RTD("ice.xl",,"*H",CZ77,$C$5,"D",$K77,,,1),RTD("ice.xl",,"*H",CZ77,$C$5,"D",$K77,,,1)*(9/5)+$C$14),"-")</f>
        <v>-</v>
      </c>
      <c r="DB77" s="101">
        <f t="shared" si="421"/>
        <v>16</v>
      </c>
      <c r="DC77" s="101" t="str">
        <f t="shared" si="358"/>
        <v>KORD MR16!_06Z-GEFS</v>
      </c>
      <c r="DD77" s="58">
        <f ca="1">IFERROR(IF($C$12="C",RTD("ice.xl",,"*H",DC77,$C$5,"D",$K77,,,1),RTD("ice.xl",,"*H",DC77,$C$5,"D",$K77,,,1)*(9/5)+$C$14),"-")</f>
        <v>76.891999999999996</v>
      </c>
      <c r="DE77" s="101">
        <f t="shared" si="417"/>
        <v>17</v>
      </c>
      <c r="DF77" s="101" t="str">
        <f t="shared" si="359"/>
        <v>KORD MR17!_06Z-GEFS</v>
      </c>
      <c r="DG77" s="105">
        <f ca="1">IFERROR(IF($C$12="C",RTD("ice.xl",,"*H",DF77,$C$5,"D",$K77,,,1),RTD("ice.xl",,"*H",DF77,$C$5,"D",$K77,,,1)*(9/5)+$C$14),"-")</f>
        <v>75.578000000000003</v>
      </c>
      <c r="DJ77" s="53">
        <f t="shared" ref="DJ77:DJ105" si="488">DJ76+1</f>
        <v>2</v>
      </c>
      <c r="DK77" s="53" t="str">
        <f t="shared" si="361"/>
        <v>KORD MR2!_12Z-GEFS</v>
      </c>
      <c r="DL77" s="108">
        <f ca="1">IFERROR(IF($C$12="C",RTD("ice.xl",,"*H",DK77,$C$5,"D",$K77,,,1),RTD("ice.xl",,"*H",DK77,$C$5,"D",$K77,,,1)*(9/5)+$C$14),"-")</f>
        <v>72.212000000000003</v>
      </c>
      <c r="DM77" s="101">
        <f t="shared" si="484"/>
        <v>3</v>
      </c>
      <c r="DN77" s="101" t="str">
        <f t="shared" si="363"/>
        <v>KORD MR3!_12Z-GEFS</v>
      </c>
      <c r="DO77" s="58">
        <f ca="1">IFERROR(IF($C$12="C",RTD("ice.xl",,"*H",DN77,$C$5,"D",$K77,,,1),RTD("ice.xl",,"*H",DN77,$C$5,"D",$K77,,,1)*(9/5)+$C$14),"-")</f>
        <v>72.266000000000005</v>
      </c>
      <c r="DP77" s="101">
        <f t="shared" si="480"/>
        <v>4</v>
      </c>
      <c r="DQ77" s="101" t="str">
        <f t="shared" si="365"/>
        <v>KORD MR4!_12Z-GEFS</v>
      </c>
      <c r="DR77" s="58">
        <f ca="1">IFERROR(IF($C$12="C",RTD("ice.xl",,"*H",DQ77,$C$5,"D",$K77,,,1),RTD("ice.xl",,"*H",DQ77,$C$5,"D",$K77,,,1)*(9/5)+$C$14),"-")</f>
        <v>72.283999999999992</v>
      </c>
      <c r="DS77" s="101">
        <f t="shared" si="476"/>
        <v>5</v>
      </c>
      <c r="DT77" s="101" t="str">
        <f t="shared" si="367"/>
        <v>KORD MR5!_12Z-GEFS</v>
      </c>
      <c r="DU77" s="58">
        <f ca="1">IFERROR(IF($C$12="C",RTD("ice.xl",,"*H",DT77,$C$5,"D",$K77,,,1),RTD("ice.xl",,"*H",DT77,$C$5,"D",$K77,,,1)*(9/5)+$C$14),"-")</f>
        <v>72.266000000000005</v>
      </c>
      <c r="DV77" s="101">
        <f t="shared" si="471"/>
        <v>6</v>
      </c>
      <c r="DW77" s="101" t="str">
        <f t="shared" si="369"/>
        <v>KORD MR6!_12Z-GEFS</v>
      </c>
      <c r="DX77" s="58">
        <f ca="1">IFERROR(IF($C$12="C",RTD("ice.xl",,"*H",DW77,$C$5,"D",$K77,,,1),RTD("ice.xl",,"*H",DW77,$C$5,"D",$K77,,,1)*(9/5)+$C$14),"-")</f>
        <v>70.988</v>
      </c>
      <c r="DY77" s="101">
        <f t="shared" si="466"/>
        <v>7</v>
      </c>
      <c r="DZ77" s="101" t="str">
        <f t="shared" si="371"/>
        <v>KORD MR7!_12Z-GEFS</v>
      </c>
      <c r="EA77" s="58">
        <f ca="1">IFERROR(IF($C$12="C",RTD("ice.xl",,"*H",DZ77,$C$5,"D",$K77,,,1),RTD("ice.xl",,"*H",DZ77,$C$5,"D",$K77,,,1)*(9/5)+$C$14),"-")</f>
        <v>71.834000000000003</v>
      </c>
      <c r="EB77" s="101">
        <f t="shared" si="461"/>
        <v>8</v>
      </c>
      <c r="EC77" s="101" t="str">
        <f t="shared" si="373"/>
        <v>KORD MR8!_12Z-GEFS</v>
      </c>
      <c r="ED77" s="58">
        <f ca="1">IFERROR(IF($C$12="C",RTD("ice.xl",,"*H",EC77,$C$5,"D",$K77,,,1),RTD("ice.xl",,"*H",EC77,$C$5,"D",$K77,,,1)*(9/5)+$C$14),"-")</f>
        <v>72.266000000000005</v>
      </c>
      <c r="EE77" s="101">
        <f t="shared" si="456"/>
        <v>9</v>
      </c>
      <c r="EF77" s="101" t="str">
        <f t="shared" si="375"/>
        <v>KORD MR9!_12Z-GEFS</v>
      </c>
      <c r="EG77" s="58">
        <f ca="1">IFERROR(IF($C$12="C",RTD("ice.xl",,"*H",EF77,$C$5,"D",$K77,,,1),RTD("ice.xl",,"*H",EF77,$C$5,"D",$K77,,,1)*(9/5)+$C$14),"-")</f>
        <v>72.896000000000001</v>
      </c>
      <c r="EH77" s="101">
        <f t="shared" si="451"/>
        <v>10</v>
      </c>
      <c r="EI77" s="101" t="str">
        <f t="shared" si="377"/>
        <v>KORD MR10!_12Z-GEFS</v>
      </c>
      <c r="EJ77" s="58">
        <f ca="1">IFERROR(IF($C$12="C",RTD("ice.xl",,"*H",EI77,$C$5,"D",$K77,,,1),RTD("ice.xl",,"*H",EI77,$C$5,"D",$K77,,,1)*(9/5)+$C$14),"-")</f>
        <v>73.724000000000004</v>
      </c>
      <c r="EK77" s="101">
        <f t="shared" si="446"/>
        <v>11</v>
      </c>
      <c r="EL77" s="101" t="str">
        <f t="shared" si="379"/>
        <v>KORD MR11!_12Z-GEFS</v>
      </c>
      <c r="EM77" s="58">
        <f ca="1">IFERROR(IF($C$12="C",RTD("ice.xl",,"*H",EL77,$C$5,"D",$K77,,,1),RTD("ice.xl",,"*H",EL77,$C$5,"D",$K77,,,1)*(9/5)+$C$14),"-")</f>
        <v>71.924000000000007</v>
      </c>
      <c r="EN77" s="101">
        <f t="shared" si="441"/>
        <v>12</v>
      </c>
      <c r="EO77" s="101" t="str">
        <f t="shared" si="381"/>
        <v>KORD MR12!_12Z-GEFS</v>
      </c>
      <c r="EP77" s="58">
        <f ca="1">IFERROR(IF($C$12="C",RTD("ice.xl",,"*H",EO77,$C$5,"D",$K77,,,1),RTD("ice.xl",,"*H",EO77,$C$5,"D",$K77,,,1)*(9/5)+$C$14),"-")</f>
        <v>75.073999999999998</v>
      </c>
      <c r="EQ77" s="101">
        <f t="shared" si="436"/>
        <v>13</v>
      </c>
      <c r="ER77" s="101" t="str">
        <f t="shared" si="383"/>
        <v>KORD MR13!_12Z-GEFS</v>
      </c>
      <c r="ES77" s="58">
        <f ca="1">IFERROR(IF($C$12="C",RTD("ice.xl",,"*H",ER77,$C$5,"D",$K77,,,1),RTD("ice.xl",,"*H",ER77,$C$5,"D",$K77,,,1)*(9/5)+$C$14),"-")</f>
        <v>77.09</v>
      </c>
      <c r="ET77" s="101">
        <f t="shared" si="431"/>
        <v>14</v>
      </c>
      <c r="EU77" s="101" t="str">
        <f t="shared" si="384"/>
        <v>KORD MR14!_12Z-GEFS</v>
      </c>
      <c r="EV77" s="58">
        <f ca="1">IFERROR(IF($C$12="C",RTD("ice.xl",,"*H",EU77,$C$5,"D",$K77,,,1),RTD("ice.xl",,"*H",EU77,$C$5,"D",$K77,,,1)*(9/5)+$C$14),"-")</f>
        <v>79.843999999999994</v>
      </c>
      <c r="EW77" s="101">
        <f t="shared" si="426"/>
        <v>15</v>
      </c>
      <c r="EX77" s="101" t="str">
        <f t="shared" si="385"/>
        <v>KORD MR15!_12Z-GEFS</v>
      </c>
      <c r="EY77" s="58">
        <f ca="1">IFERROR(IF($C$12="C",RTD("ice.xl",,"*H",EX77,$C$5,"D",$K77,,,1),RTD("ice.xl",,"*H",EX77,$C$5,"D",$K77,,,1)*(9/5)+$C$14),"-")</f>
        <v>80.474000000000004</v>
      </c>
      <c r="EZ77" s="101">
        <f t="shared" si="422"/>
        <v>16</v>
      </c>
      <c r="FA77" s="101" t="str">
        <f t="shared" si="386"/>
        <v>KORD MR16!_12Z-GEFS</v>
      </c>
      <c r="FB77" s="58">
        <f ca="1">IFERROR(IF($C$12="C",RTD("ice.xl",,"*H",FA77,$C$5,"D",$K77,,,1),RTD("ice.xl",,"*H",FA77,$C$5,"D",$K77,,,1)*(9/5)+$C$14),"-")</f>
        <v>77.468000000000004</v>
      </c>
      <c r="FC77" s="101">
        <f t="shared" si="418"/>
        <v>17</v>
      </c>
      <c r="FD77" s="101" t="str">
        <f t="shared" si="387"/>
        <v>KORD MR17!_12Z-GEFS</v>
      </c>
      <c r="FE77" s="105">
        <f ca="1">IFERROR(IF($C$12="C",RTD("ice.xl",,"*H",FD77,$C$5,"D",$K77,,,1),RTD("ice.xl",,"*H",FD77,$C$5,"D",$K77,,,1)*(9/5)+$C$14),"-")</f>
        <v>78.512</v>
      </c>
      <c r="FH77" s="53">
        <f t="shared" ref="FH77:FH105" si="489">FH76+1</f>
        <v>2</v>
      </c>
      <c r="FI77" s="53" t="str">
        <f t="shared" si="389"/>
        <v>KORD MR2!_18Z-GEFS</v>
      </c>
      <c r="FJ77" s="108">
        <f ca="1">IFERROR(IF($C$12="C",RTD("ice.xl",,"*H",FI77,$C$5,"D",$K77,,,1),RTD("ice.xl",,"*H",FI77,$C$5,"D",$K77,,,1)*(9/5)+$C$14),"-")</f>
        <v>72.158000000000001</v>
      </c>
      <c r="FK77" s="101">
        <f t="shared" si="485"/>
        <v>3</v>
      </c>
      <c r="FL77" s="101" t="str">
        <f t="shared" si="391"/>
        <v>KORD MR3!_18Z-GEFS</v>
      </c>
      <c r="FM77" s="58">
        <f ca="1">IFERROR(IF($C$12="C",RTD("ice.xl",,"*H",FL77,$C$5,"D",$K77,,,1),RTD("ice.xl",,"*H",FL77,$C$5,"D",$K77,,,1)*(9/5)+$C$14),"-")</f>
        <v>72.301999999999992</v>
      </c>
      <c r="FN77" s="101">
        <f t="shared" si="481"/>
        <v>4</v>
      </c>
      <c r="FO77" s="101" t="str">
        <f t="shared" si="393"/>
        <v>KORD MR4!_18Z-GEFS</v>
      </c>
      <c r="FP77" s="58">
        <f ca="1">IFERROR(IF($C$12="C",RTD("ice.xl",,"*H",FO77,$C$5,"D",$K77,,,1),RTD("ice.xl",,"*H",FO77,$C$5,"D",$K77,,,1)*(9/5)+$C$14),"-")</f>
        <v>72.193999999999988</v>
      </c>
      <c r="FQ77" s="101">
        <f t="shared" si="477"/>
        <v>5</v>
      </c>
      <c r="FR77" s="101" t="str">
        <f t="shared" si="395"/>
        <v>KORD MR5!_18Z-GEFS</v>
      </c>
      <c r="FS77" s="58">
        <f ca="1">IFERROR(IF($C$12="C",RTD("ice.xl",,"*H",FR77,$C$5,"D",$K77,,,1),RTD("ice.xl",,"*H",FR77,$C$5,"D",$K77,,,1)*(9/5)+$C$14),"-")</f>
        <v>71.834000000000003</v>
      </c>
      <c r="FT77" s="101">
        <f t="shared" si="472"/>
        <v>6</v>
      </c>
      <c r="FU77" s="101" t="str">
        <f t="shared" si="397"/>
        <v>KORD MR6!_18Z-GEFS</v>
      </c>
      <c r="FV77" s="58">
        <f ca="1">IFERROR(IF($C$12="C",RTD("ice.xl",,"*H",FU77,$C$5,"D",$K77,,,1),RTD("ice.xl",,"*H",FU77,$C$5,"D",$K77,,,1)*(9/5)+$C$14),"-")</f>
        <v>71.42</v>
      </c>
      <c r="FW77" s="101">
        <f t="shared" si="467"/>
        <v>7</v>
      </c>
      <c r="FX77" s="101" t="str">
        <f t="shared" si="399"/>
        <v>KORD MR7!_18Z-GEFS</v>
      </c>
      <c r="FY77" s="58">
        <f ca="1">IFERROR(IF($C$12="C",RTD("ice.xl",,"*H",FX77,$C$5,"D",$K77,,,1),RTD("ice.xl",,"*H",FX77,$C$5,"D",$K77,,,1)*(9/5)+$C$14),"-")</f>
        <v>73.724000000000004</v>
      </c>
      <c r="FZ77" s="101">
        <f t="shared" si="462"/>
        <v>8</v>
      </c>
      <c r="GA77" s="101" t="str">
        <f t="shared" si="401"/>
        <v>KORD MR8!_18Z-GEFS</v>
      </c>
      <c r="GB77" s="58">
        <f ca="1">IFERROR(IF($C$12="C",RTD("ice.xl",,"*H",GA77,$C$5,"D",$K77,,,1),RTD("ice.xl",,"*H",GA77,$C$5,"D",$K77,,,1)*(9/5)+$C$14),"-")</f>
        <v>73.382000000000005</v>
      </c>
      <c r="GC77" s="101">
        <f t="shared" si="457"/>
        <v>9</v>
      </c>
      <c r="GD77" s="101" t="str">
        <f t="shared" si="403"/>
        <v>KORD MR9!_18Z-GEFS</v>
      </c>
      <c r="GE77" s="58">
        <f ca="1">IFERROR(IF($C$12="C",RTD("ice.xl",,"*H",GD77,$C$5,"D",$K77,,,1),RTD("ice.xl",,"*H",GD77,$C$5,"D",$K77,,,1)*(9/5)+$C$14),"-")</f>
        <v>74.03</v>
      </c>
      <c r="GF77" s="101">
        <f t="shared" si="452"/>
        <v>10</v>
      </c>
      <c r="GG77" s="101" t="str">
        <f t="shared" si="405"/>
        <v>KORD MR10!_18Z-GEFS</v>
      </c>
      <c r="GH77" s="58">
        <f ca="1">IFERROR(IF($C$12="C",RTD("ice.xl",,"*H",GG77,$C$5,"D",$K77,,,1),RTD("ice.xl",,"*H",GG77,$C$5,"D",$K77,,,1)*(9/5)+$C$14),"-")</f>
        <v>73.52600000000001</v>
      </c>
      <c r="GI77" s="101">
        <f t="shared" si="447"/>
        <v>11</v>
      </c>
      <c r="GJ77" s="101" t="str">
        <f t="shared" si="407"/>
        <v>KORD MR11!_18Z-GEFS</v>
      </c>
      <c r="GK77" s="58">
        <f ca="1">IFERROR(IF($C$12="C",RTD("ice.xl",,"*H",GJ77,$C$5,"D",$K77,,,1),RTD("ice.xl",,"*H",GJ77,$C$5,"D",$K77,,,1)*(9/5)+$C$14),"-")</f>
        <v>74.156000000000006</v>
      </c>
      <c r="GL77" s="101">
        <f t="shared" si="442"/>
        <v>12</v>
      </c>
      <c r="GM77" s="101" t="str">
        <f t="shared" si="409"/>
        <v>KORD MR12!_18Z-GEFS</v>
      </c>
      <c r="GN77" s="58">
        <f ca="1">IFERROR(IF($C$12="C",RTD("ice.xl",,"*H",GM77,$C$5,"D",$K77,,,1),RTD("ice.xl",,"*H",GM77,$C$5,"D",$K77,,,1)*(9/5)+$C$14),"-")</f>
        <v>78.818000000000012</v>
      </c>
      <c r="GO77" s="101">
        <f t="shared" si="437"/>
        <v>13</v>
      </c>
      <c r="GP77" s="101" t="str">
        <f t="shared" si="411"/>
        <v>KORD MR13!_18Z-GEFS</v>
      </c>
      <c r="GQ77" s="58">
        <f ca="1">IFERROR(IF($C$12="C",RTD("ice.xl",,"*H",GP77,$C$5,"D",$K77,,,1),RTD("ice.xl",,"*H",GP77,$C$5,"D",$K77,,,1)*(9/5)+$C$14),"-")</f>
        <v>78.152000000000001</v>
      </c>
      <c r="GR77" s="101">
        <f t="shared" si="432"/>
        <v>14</v>
      </c>
      <c r="GS77" s="101" t="str">
        <f t="shared" si="412"/>
        <v>KORD MR14!_18Z-GEFS</v>
      </c>
      <c r="GT77" s="58">
        <f ca="1">IFERROR(IF($C$12="C",RTD("ice.xl",,"*H",GS77,$C$5,"D",$K77,,,1),RTD("ice.xl",,"*H",GS77,$C$5,"D",$K77,,,1)*(9/5)+$C$14),"-")</f>
        <v>81.445999999999998</v>
      </c>
      <c r="GU77" s="101">
        <f t="shared" si="427"/>
        <v>15</v>
      </c>
      <c r="GV77" s="101" t="str">
        <f t="shared" si="413"/>
        <v>KORD MR15!_18Z-GEFS</v>
      </c>
      <c r="GW77" s="58">
        <f ca="1">IFERROR(IF($C$12="C",RTD("ice.xl",,"*H",GV77,$C$5,"D",$K77,,,1),RTD("ice.xl",,"*H",GV77,$C$5,"D",$K77,,,1)*(9/5)+$C$14),"-")</f>
        <v>80.528000000000006</v>
      </c>
      <c r="GX77" s="101">
        <f t="shared" si="423"/>
        <v>16</v>
      </c>
      <c r="GY77" s="101" t="str">
        <f t="shared" si="414"/>
        <v>KORD MR16!_18Z-GEFS</v>
      </c>
      <c r="GZ77" s="58">
        <f ca="1">IFERROR(IF($C$12="C",RTD("ice.xl",,"*H",GY77,$C$5,"D",$K77,,,1),RTD("ice.xl",,"*H",GY77,$C$5,"D",$K77,,,1)*(9/5)+$C$14),"-")</f>
        <v>78.403999999999996</v>
      </c>
      <c r="HA77" s="101">
        <f t="shared" si="419"/>
        <v>17</v>
      </c>
      <c r="HB77" s="101" t="str">
        <f t="shared" si="415"/>
        <v>KORD MR17!_18Z-GEFS</v>
      </c>
      <c r="HC77" s="105">
        <f ca="1">IFERROR(IF($C$12="C",RTD("ice.xl",,"*H",HB77,$C$5,"D",$K77,,,1),RTD("ice.xl",,"*H",HB77,$C$5,"D",$K77,,,1)*(9/5)+$C$14),"-")</f>
        <v>77.216000000000008</v>
      </c>
    </row>
    <row r="78" spans="5:211" x14ac:dyDescent="0.35">
      <c r="E78"/>
      <c r="F78"/>
      <c r="G78"/>
      <c r="K78" s="163">
        <f t="shared" ca="1" si="304"/>
        <v>44789</v>
      </c>
      <c r="L78" s="356">
        <f t="shared" ca="1" si="304"/>
        <v>71.097440000000006</v>
      </c>
      <c r="N78" s="53">
        <f t="shared" si="486"/>
        <v>3</v>
      </c>
      <c r="O78" s="53" t="str">
        <f t="shared" si="306"/>
        <v>KORD MR3!_00Z-GEFS</v>
      </c>
      <c r="P78" s="108">
        <f ca="1">IFERROR(IF($C$12="C",RTD("ice.xl",,"*H",O78,$C$5,"D",$K78,,,1),RTD("ice.xl",,"*H",O78,$C$5,"D",$K78,,,1)*(9/5)+$C$14),"-")</f>
        <v>71.545999999999992</v>
      </c>
      <c r="Q78" s="101">
        <f t="shared" si="482"/>
        <v>4</v>
      </c>
      <c r="R78" s="101" t="str">
        <f t="shared" si="308"/>
        <v>KORD MR4!_00Z-GEFS</v>
      </c>
      <c r="S78" s="58">
        <f ca="1">IFERROR(IF($C$12="C",RTD("ice.xl",,"*H",R78,$C$5,"D",$K78,,,1),RTD("ice.xl",,"*H",R78,$C$5,"D",$K78,,,1)*(9/5)+$C$14),"-")</f>
        <v>71.852000000000004</v>
      </c>
      <c r="T78" s="101">
        <f t="shared" si="478"/>
        <v>5</v>
      </c>
      <c r="U78" s="101" t="str">
        <f t="shared" si="310"/>
        <v>KORD MR5!_00Z-GEFS</v>
      </c>
      <c r="V78" s="58">
        <f ca="1">IFERROR(IF($C$12="C",RTD("ice.xl",,"*H",U78,$C$5,"D",$K78,,,1),RTD("ice.xl",,"*H",U78,$C$5,"D",$K78,,,1)*(9/5)+$C$14),"-")</f>
        <v>71.132000000000005</v>
      </c>
      <c r="W78" s="101">
        <f t="shared" si="474"/>
        <v>6</v>
      </c>
      <c r="X78" s="101" t="str">
        <f t="shared" si="312"/>
        <v>KORD MR6!_00Z-GEFS</v>
      </c>
      <c r="Y78" s="58">
        <f ca="1">IFERROR(IF($C$12="C",RTD("ice.xl",,"*H",X78,$C$5,"D",$K78,,,1),RTD("ice.xl",,"*H",X78,$C$5,"D",$K78,,,1)*(9/5)+$C$14),"-")</f>
        <v>71.635999999999996</v>
      </c>
      <c r="Z78" s="101">
        <f t="shared" si="469"/>
        <v>7</v>
      </c>
      <c r="AA78" s="101" t="str">
        <f t="shared" si="314"/>
        <v>KORD MR7!_00Z-GEFS</v>
      </c>
      <c r="AB78" s="58">
        <f ca="1">IFERROR(IF($C$12="C",RTD("ice.xl",,"*H",AA78,$C$5,"D",$K78,,,1),RTD("ice.xl",,"*H",AA78,$C$5,"D",$K78,,,1)*(9/5)+$C$14),"-")</f>
        <v>72.122</v>
      </c>
      <c r="AC78" s="101">
        <f t="shared" si="464"/>
        <v>8</v>
      </c>
      <c r="AD78" s="101" t="str">
        <f t="shared" si="316"/>
        <v>KORD MR8!_00Z-GEFS</v>
      </c>
      <c r="AE78" s="58">
        <f ca="1">IFERROR(IF($C$12="C",RTD("ice.xl",,"*H",AD78,$C$5,"D",$K78,,,1),RTD("ice.xl",,"*H",AD78,$C$5,"D",$K78,,,1)*(9/5)+$C$14),"-")</f>
        <v>72.914000000000001</v>
      </c>
      <c r="AF78" s="101">
        <f t="shared" si="459"/>
        <v>9</v>
      </c>
      <c r="AG78" s="101" t="str">
        <f t="shared" si="318"/>
        <v>KORD MR9!_00Z-GEFS</v>
      </c>
      <c r="AH78" s="58">
        <f ca="1">IFERROR(IF($C$12="C",RTD("ice.xl",,"*H",AG78,$C$5,"D",$K78,,,1),RTD("ice.xl",,"*H",AG78,$C$5,"D",$K78,,,1)*(9/5)+$C$14),"-")</f>
        <v>72.212000000000003</v>
      </c>
      <c r="AI78" s="101">
        <f t="shared" si="454"/>
        <v>10</v>
      </c>
      <c r="AJ78" s="101" t="str">
        <f t="shared" si="320"/>
        <v>KORD MR10!_00Z-GEFS</v>
      </c>
      <c r="AK78" s="58">
        <f ca="1">IFERROR(IF($C$12="C",RTD("ice.xl",,"*H",AJ78,$C$5,"D",$K78,,,1),RTD("ice.xl",,"*H",AJ78,$C$5,"D",$K78,,,1)*(9/5)+$C$14),"-")</f>
        <v>75.92</v>
      </c>
      <c r="AL78" s="101">
        <f t="shared" si="449"/>
        <v>11</v>
      </c>
      <c r="AM78" s="101" t="str">
        <f t="shared" si="322"/>
        <v>KORD MR11!_00Z-GEFS</v>
      </c>
      <c r="AN78" s="58">
        <f ca="1">IFERROR(IF($C$12="C",RTD("ice.xl",,"*H",AM78,$C$5,"D",$K78,,,1),RTD("ice.xl",,"*H",AM78,$C$5,"D",$K78,,,1)*(9/5)+$C$14),"-")</f>
        <v>74.300000000000011</v>
      </c>
      <c r="AO78" s="101">
        <f t="shared" si="444"/>
        <v>12</v>
      </c>
      <c r="AP78" s="101" t="str">
        <f t="shared" si="324"/>
        <v>KORD MR12!_00Z-GEFS</v>
      </c>
      <c r="AQ78" s="58">
        <f ca="1">IFERROR(IF($C$12="C",RTD("ice.xl",,"*H",AP78,$C$5,"D",$K78,,,1),RTD("ice.xl",,"*H",AP78,$C$5,"D",$K78,,,1)*(9/5)+$C$14),"-")</f>
        <v>77.342000000000013</v>
      </c>
      <c r="AR78" s="101">
        <f t="shared" si="439"/>
        <v>13</v>
      </c>
      <c r="AS78" s="101" t="str">
        <f t="shared" si="326"/>
        <v>KORD MR13!_00Z-GEFS</v>
      </c>
      <c r="AT78" s="58">
        <f ca="1">IFERROR(IF($C$12="C",RTD("ice.xl",,"*H",AS78,$C$5,"D",$K78,,,1),RTD("ice.xl",,"*H",AS78,$C$5,"D",$K78,,,1)*(9/5)+$C$14),"-")</f>
        <v>77.647999999999996</v>
      </c>
      <c r="AU78" s="101">
        <f t="shared" si="434"/>
        <v>14</v>
      </c>
      <c r="AV78" s="101" t="str">
        <f t="shared" si="327"/>
        <v>KORD MR14!_00Z-GEFS</v>
      </c>
      <c r="AW78" s="58">
        <f ca="1">IFERROR(IF($C$12="C",RTD("ice.xl",,"*H",AV78,$C$5,"D",$K78,,,1),RTD("ice.xl",,"*H",AV78,$C$5,"D",$K78,,,1)*(9/5)+$C$14),"-")</f>
        <v>79.7</v>
      </c>
      <c r="AX78" s="101">
        <f t="shared" si="429"/>
        <v>15</v>
      </c>
      <c r="AY78" s="101" t="str">
        <f t="shared" si="328"/>
        <v>KORD MR15!_00Z-GEFS</v>
      </c>
      <c r="AZ78" s="58">
        <f ca="1">IFERROR(IF($C$12="C",RTD("ice.xl",,"*H",AY78,$C$5,"D",$K78,,,1),RTD("ice.xl",,"*H",AY78,$C$5,"D",$K78,,,1)*(9/5)+$C$14),"-")</f>
        <v>78.98</v>
      </c>
      <c r="BA78" s="101">
        <f t="shared" si="424"/>
        <v>16</v>
      </c>
      <c r="BB78" s="101" t="str">
        <f t="shared" si="329"/>
        <v>KORD MR16!_00Z-GEFS</v>
      </c>
      <c r="BC78" s="58">
        <f ca="1">IFERROR(IF($C$12="C",RTD("ice.xl",,"*H",BB78,$C$5,"D",$K78,,,1),RTD("ice.xl",,"*H",BB78,$C$5,"D",$K78,,,1)*(9/5)+$C$14),"-")</f>
        <v>78.44</v>
      </c>
      <c r="BD78" s="101">
        <f t="shared" si="420"/>
        <v>17</v>
      </c>
      <c r="BE78" s="101" t="str">
        <f t="shared" si="330"/>
        <v>KORD MR17!_00Z-GEFS</v>
      </c>
      <c r="BF78" s="58">
        <f ca="1">IFERROR(IF($C$12="C",RTD("ice.xl",,"*H",BE78,$C$5,"D",$K78,,,1),RTD("ice.xl",,"*H",BE78,$C$5,"D",$K78,,,1)*(9/5)+$C$14),"-")</f>
        <v>78.043999999999997</v>
      </c>
      <c r="BG78" s="101">
        <f t="shared" si="416"/>
        <v>18</v>
      </c>
      <c r="BH78" s="101" t="str">
        <f t="shared" si="331"/>
        <v>KORD MR18!_00Z-GEFS</v>
      </c>
      <c r="BI78" s="105">
        <f ca="1">IFERROR(IF($C$12="C",RTD("ice.xl",,"*H",BH78,$C$5,"D",$K78,,,1),RTD("ice.xl",,"*H",BH78,$C$5,"D",$K78,,,1)*(9/5)+$C$14),"-")</f>
        <v>79.50200000000001</v>
      </c>
      <c r="BL78" s="53">
        <f t="shared" si="487"/>
        <v>3</v>
      </c>
      <c r="BM78" s="53" t="str">
        <f t="shared" si="333"/>
        <v>KORD MR3!_06Z-GEFS</v>
      </c>
      <c r="BN78" s="108">
        <f ca="1">IFERROR(IF($C$12="C",RTD("ice.xl",,"*H",BM78,$C$5,"D",$K78,,,1),RTD("ice.xl",,"*H",BM78,$C$5,"D",$K78,,,1)*(9/5)+$C$14),"-")</f>
        <v>71.671999999999997</v>
      </c>
      <c r="BO78" s="101">
        <f t="shared" si="483"/>
        <v>4</v>
      </c>
      <c r="BP78" s="101" t="str">
        <f t="shared" si="335"/>
        <v>KORD MR4!_06Z-GEFS</v>
      </c>
      <c r="BQ78" s="58">
        <f ca="1">IFERROR(IF($C$12="C",RTD("ice.xl",,"*H",BP78,$C$5,"D",$K78,,,1),RTD("ice.xl",,"*H",BP78,$C$5,"D",$K78,,,1)*(9/5)+$C$14),"-")</f>
        <v>71.78</v>
      </c>
      <c r="BR78" s="101">
        <f t="shared" si="479"/>
        <v>5</v>
      </c>
      <c r="BS78" s="101" t="str">
        <f t="shared" si="337"/>
        <v>KORD MR5!_06Z-GEFS</v>
      </c>
      <c r="BT78" s="58">
        <f ca="1">IFERROR(IF($C$12="C",RTD("ice.xl",,"*H",BS78,$C$5,"D",$K78,,,1),RTD("ice.xl",,"*H",BS78,$C$5,"D",$K78,,,1)*(9/5)+$C$14),"-")</f>
        <v>71.474000000000004</v>
      </c>
      <c r="BU78" s="101">
        <f t="shared" si="475"/>
        <v>6</v>
      </c>
      <c r="BV78" s="101" t="str">
        <f t="shared" si="339"/>
        <v>KORD MR6!_06Z-GEFS</v>
      </c>
      <c r="BW78" s="58">
        <f ca="1">IFERROR(IF($C$12="C",RTD("ice.xl",,"*H",BV78,$C$5,"D",$K78,,,1),RTD("ice.xl",,"*H",BV78,$C$5,"D",$K78,,,1)*(9/5)+$C$14),"-")</f>
        <v>71.545999999999992</v>
      </c>
      <c r="BX78" s="101">
        <f t="shared" si="470"/>
        <v>7</v>
      </c>
      <c r="BY78" s="101" t="str">
        <f t="shared" si="341"/>
        <v>KORD MR7!_06Z-GEFS</v>
      </c>
      <c r="BZ78" s="58">
        <f ca="1">IFERROR(IF($C$12="C",RTD("ice.xl",,"*H",BY78,$C$5,"D",$K78,,,1),RTD("ice.xl",,"*H",BY78,$C$5,"D",$K78,,,1)*(9/5)+$C$14),"-")</f>
        <v>71.671999999999997</v>
      </c>
      <c r="CA78" s="101">
        <f t="shared" si="465"/>
        <v>8</v>
      </c>
      <c r="CB78" s="101" t="str">
        <f t="shared" si="343"/>
        <v>KORD MR8!_06Z-GEFS</v>
      </c>
      <c r="CC78" s="58">
        <f ca="1">IFERROR(IF($C$12="C",RTD("ice.xl",,"*H",CB78,$C$5,"D",$K78,,,1),RTD("ice.xl",,"*H",CB78,$C$5,"D",$K78,,,1)*(9/5)+$C$14),"-")</f>
        <v>72.734000000000009</v>
      </c>
      <c r="CD78" s="101">
        <f t="shared" si="460"/>
        <v>9</v>
      </c>
      <c r="CE78" s="101" t="str">
        <f t="shared" si="345"/>
        <v>KORD MR9!_06Z-GEFS</v>
      </c>
      <c r="CF78" s="58">
        <f ca="1">IFERROR(IF($C$12="C",RTD("ice.xl",,"*H",CE78,$C$5,"D",$K78,,,1),RTD("ice.xl",,"*H",CE78,$C$5,"D",$K78,,,1)*(9/5)+$C$14),"-")</f>
        <v>71.707999999999998</v>
      </c>
      <c r="CG78" s="101">
        <f t="shared" si="455"/>
        <v>10</v>
      </c>
      <c r="CH78" s="101" t="str">
        <f t="shared" si="347"/>
        <v>KORD MR10!_06Z-GEFS</v>
      </c>
      <c r="CI78" s="58">
        <f ca="1">IFERROR(IF($C$12="C",RTD("ice.xl",,"*H",CH78,$C$5,"D",$K78,,,1),RTD("ice.xl",,"*H",CH78,$C$5,"D",$K78,,,1)*(9/5)+$C$14),"-")</f>
        <v>74.335999999999999</v>
      </c>
      <c r="CJ78" s="101">
        <f t="shared" si="450"/>
        <v>11</v>
      </c>
      <c r="CK78" s="101" t="str">
        <f t="shared" si="349"/>
        <v>KORD MR11!_06Z-GEFS</v>
      </c>
      <c r="CL78" s="58">
        <f ca="1">IFERROR(IF($C$12="C",RTD("ice.xl",,"*H",CK78,$C$5,"D",$K78,,,1),RTD("ice.xl",,"*H",CK78,$C$5,"D",$K78,,,1)*(9/5)+$C$14),"-")</f>
        <v>74.66</v>
      </c>
      <c r="CM78" s="101">
        <f t="shared" si="445"/>
        <v>12</v>
      </c>
      <c r="CN78" s="101" t="str">
        <f t="shared" si="351"/>
        <v>KORD MR12!_06Z-GEFS</v>
      </c>
      <c r="CO78" s="58">
        <f ca="1">IFERROR(IF($C$12="C",RTD("ice.xl",,"*H",CN78,$C$5,"D",$K78,,,1),RTD("ice.xl",,"*H",CN78,$C$5,"D",$K78,,,1)*(9/5)+$C$14),"-")</f>
        <v>73.921999999999997</v>
      </c>
      <c r="CP78" s="101">
        <f t="shared" si="440"/>
        <v>13</v>
      </c>
      <c r="CQ78" s="101" t="str">
        <f t="shared" si="353"/>
        <v>KORD MR13!_06Z-GEFS</v>
      </c>
      <c r="CR78" s="58">
        <f ca="1">IFERROR(IF($C$12="C",RTD("ice.xl",,"*H",CQ78,$C$5,"D",$K78,,,1),RTD("ice.xl",,"*H",CQ78,$C$5,"D",$K78,,,1)*(9/5)+$C$14),"-")</f>
        <v>78.746000000000009</v>
      </c>
      <c r="CS78" s="101">
        <f t="shared" si="435"/>
        <v>14</v>
      </c>
      <c r="CT78" s="101" t="str">
        <f t="shared" si="355"/>
        <v>KORD MR14!_06Z-GEFS</v>
      </c>
      <c r="CU78" s="58">
        <f ca="1">IFERROR(IF($C$12="C",RTD("ice.xl",,"*H",CT78,$C$5,"D",$K78,,,1),RTD("ice.xl",,"*H",CT78,$C$5,"D",$K78,,,1)*(9/5)+$C$14),"-")</f>
        <v>80.27600000000001</v>
      </c>
      <c r="CV78" s="101">
        <f t="shared" si="430"/>
        <v>15</v>
      </c>
      <c r="CW78" s="101" t="str">
        <f t="shared" si="356"/>
        <v>KORD MR15!_06Z-GEFS</v>
      </c>
      <c r="CX78" s="58" t="str">
        <f ca="1">IFERROR(IF($C$12="C",RTD("ice.xl",,"*H",CW78,$C$5,"D",$K78,,,1),RTD("ice.xl",,"*H",CW78,$C$5,"D",$K78,,,1)*(9/5)+$C$14),"-")</f>
        <v>-</v>
      </c>
      <c r="CY78" s="101">
        <f t="shared" si="425"/>
        <v>16</v>
      </c>
      <c r="CZ78" s="101" t="str">
        <f t="shared" si="357"/>
        <v>KORD MR16!_06Z-GEFS</v>
      </c>
      <c r="DA78" s="58">
        <f ca="1">IFERROR(IF($C$12="C",RTD("ice.xl",,"*H",CZ78,$C$5,"D",$K78,,,1),RTD("ice.xl",,"*H",CZ78,$C$5,"D",$K78,,,1)*(9/5)+$C$14),"-")</f>
        <v>77.48599999999999</v>
      </c>
      <c r="DB78" s="101">
        <f t="shared" si="421"/>
        <v>17</v>
      </c>
      <c r="DC78" s="101" t="str">
        <f t="shared" si="358"/>
        <v>KORD MR17!_06Z-GEFS</v>
      </c>
      <c r="DD78" s="58">
        <f ca="1">IFERROR(IF($C$12="C",RTD("ice.xl",,"*H",DC78,$C$5,"D",$K78,,,1),RTD("ice.xl",,"*H",DC78,$C$5,"D",$K78,,,1)*(9/5)+$C$14),"-")</f>
        <v>76.981999999999999</v>
      </c>
      <c r="DE78" s="101">
        <f t="shared" si="417"/>
        <v>18</v>
      </c>
      <c r="DF78" s="101" t="str">
        <f t="shared" si="359"/>
        <v>KORD MR18!_06Z-GEFS</v>
      </c>
      <c r="DG78" s="105">
        <f ca="1">IFERROR(IF($C$12="C",RTD("ice.xl",,"*H",DF78,$C$5,"D",$K78,,,1),RTD("ice.xl",,"*H",DF78,$C$5,"D",$K78,,,1)*(9/5)+$C$14),"-")</f>
        <v>78.872</v>
      </c>
      <c r="DJ78" s="53">
        <f t="shared" si="488"/>
        <v>3</v>
      </c>
      <c r="DK78" s="53" t="str">
        <f t="shared" si="361"/>
        <v>KORD MR3!_12Z-GEFS</v>
      </c>
      <c r="DL78" s="108">
        <f ca="1">IFERROR(IF($C$12="C",RTD("ice.xl",,"*H",DK78,$C$5,"D",$K78,,,1),RTD("ice.xl",,"*H",DK78,$C$5,"D",$K78,,,1)*(9/5)+$C$14),"-")</f>
        <v>71.888000000000005</v>
      </c>
      <c r="DM78" s="101">
        <f t="shared" si="484"/>
        <v>4</v>
      </c>
      <c r="DN78" s="101" t="str">
        <f t="shared" si="363"/>
        <v>KORD MR4!_12Z-GEFS</v>
      </c>
      <c r="DO78" s="58">
        <f ca="1">IFERROR(IF($C$12="C",RTD("ice.xl",,"*H",DN78,$C$5,"D",$K78,,,1),RTD("ice.xl",,"*H",DN78,$C$5,"D",$K78,,,1)*(9/5)+$C$14),"-")</f>
        <v>71.906000000000006</v>
      </c>
      <c r="DP78" s="101">
        <f t="shared" si="480"/>
        <v>5</v>
      </c>
      <c r="DQ78" s="101" t="str">
        <f t="shared" si="365"/>
        <v>KORD MR5!_12Z-GEFS</v>
      </c>
      <c r="DR78" s="58">
        <f ca="1">IFERROR(IF($C$12="C",RTD("ice.xl",,"*H",DQ78,$C$5,"D",$K78,,,1),RTD("ice.xl",,"*H",DQ78,$C$5,"D",$K78,,,1)*(9/5)+$C$14),"-")</f>
        <v>72.176000000000002</v>
      </c>
      <c r="DS78" s="101">
        <f t="shared" si="476"/>
        <v>6</v>
      </c>
      <c r="DT78" s="101" t="str">
        <f t="shared" si="367"/>
        <v>KORD MR6!_12Z-GEFS</v>
      </c>
      <c r="DU78" s="58">
        <f ca="1">IFERROR(IF($C$12="C",RTD("ice.xl",,"*H",DT78,$C$5,"D",$K78,,,1),RTD("ice.xl",,"*H",DT78,$C$5,"D",$K78,,,1)*(9/5)+$C$14),"-")</f>
        <v>70.628</v>
      </c>
      <c r="DV78" s="101">
        <f t="shared" si="471"/>
        <v>7</v>
      </c>
      <c r="DW78" s="101" t="str">
        <f t="shared" si="369"/>
        <v>KORD MR7!_12Z-GEFS</v>
      </c>
      <c r="DX78" s="58">
        <f ca="1">IFERROR(IF($C$12="C",RTD("ice.xl",,"*H",DW78,$C$5,"D",$K78,,,1),RTD("ice.xl",,"*H",DW78,$C$5,"D",$K78,,,1)*(9/5)+$C$14),"-")</f>
        <v>71.132000000000005</v>
      </c>
      <c r="DY78" s="101">
        <f t="shared" si="466"/>
        <v>8</v>
      </c>
      <c r="DZ78" s="101" t="str">
        <f t="shared" si="371"/>
        <v>KORD MR8!_12Z-GEFS</v>
      </c>
      <c r="EA78" s="58">
        <f ca="1">IFERROR(IF($C$12="C",RTD("ice.xl",,"*H",DZ78,$C$5,"D",$K78,,,1),RTD("ice.xl",,"*H",DZ78,$C$5,"D",$K78,,,1)*(9/5)+$C$14),"-")</f>
        <v>71.978000000000009</v>
      </c>
      <c r="EB78" s="101">
        <f t="shared" si="461"/>
        <v>9</v>
      </c>
      <c r="EC78" s="101" t="str">
        <f t="shared" si="373"/>
        <v>KORD MR9!_12Z-GEFS</v>
      </c>
      <c r="ED78" s="58">
        <f ca="1">IFERROR(IF($C$12="C",RTD("ice.xl",,"*H",EC78,$C$5,"D",$K78,,,1),RTD("ice.xl",,"*H",EC78,$C$5,"D",$K78,,,1)*(9/5)+$C$14),"-")</f>
        <v>72.626000000000005</v>
      </c>
      <c r="EE78" s="101">
        <f t="shared" si="456"/>
        <v>10</v>
      </c>
      <c r="EF78" s="101" t="str">
        <f t="shared" si="375"/>
        <v>KORD MR10!_12Z-GEFS</v>
      </c>
      <c r="EG78" s="58">
        <f ca="1">IFERROR(IF($C$12="C",RTD("ice.xl",,"*H",EF78,$C$5,"D",$K78,,,1),RTD("ice.xl",,"*H",EF78,$C$5,"D",$K78,,,1)*(9/5)+$C$14),"-")</f>
        <v>73.346000000000004</v>
      </c>
      <c r="EH78" s="101">
        <f t="shared" si="451"/>
        <v>11</v>
      </c>
      <c r="EI78" s="101" t="str">
        <f t="shared" si="377"/>
        <v>KORD MR11!_12Z-GEFS</v>
      </c>
      <c r="EJ78" s="58">
        <f ca="1">IFERROR(IF($C$12="C",RTD("ice.xl",,"*H",EI78,$C$5,"D",$K78,,,1),RTD("ice.xl",,"*H",EI78,$C$5,"D",$K78,,,1)*(9/5)+$C$14),"-")</f>
        <v>72.122</v>
      </c>
      <c r="EK78" s="101">
        <f t="shared" si="446"/>
        <v>12</v>
      </c>
      <c r="EL78" s="101" t="str">
        <f t="shared" si="379"/>
        <v>KORD MR12!_12Z-GEFS</v>
      </c>
      <c r="EM78" s="58">
        <f ca="1">IFERROR(IF($C$12="C",RTD("ice.xl",,"*H",EL78,$C$5,"D",$K78,,,1),RTD("ice.xl",,"*H",EL78,$C$5,"D",$K78,,,1)*(9/5)+$C$14),"-")</f>
        <v>76.766000000000005</v>
      </c>
      <c r="EN78" s="101">
        <f t="shared" si="441"/>
        <v>13</v>
      </c>
      <c r="EO78" s="101" t="str">
        <f t="shared" si="381"/>
        <v>KORD MR13!_12Z-GEFS</v>
      </c>
      <c r="EP78" s="58">
        <f ca="1">IFERROR(IF($C$12="C",RTD("ice.xl",,"*H",EO78,$C$5,"D",$K78,,,1),RTD("ice.xl",,"*H",EO78,$C$5,"D",$K78,,,1)*(9/5)+$C$14),"-")</f>
        <v>77.216000000000008</v>
      </c>
      <c r="EQ78" s="101">
        <f t="shared" si="436"/>
        <v>14</v>
      </c>
      <c r="ER78" s="101" t="str">
        <f t="shared" si="383"/>
        <v>KORD MR14!_12Z-GEFS</v>
      </c>
      <c r="ES78" s="58">
        <f ca="1">IFERROR(IF($C$12="C",RTD("ice.xl",,"*H",ER78,$C$5,"D",$K78,,,1),RTD("ice.xl",,"*H",ER78,$C$5,"D",$K78,,,1)*(9/5)+$C$14),"-")</f>
        <v>78.475999999999999</v>
      </c>
      <c r="ET78" s="101">
        <f t="shared" si="431"/>
        <v>15</v>
      </c>
      <c r="EU78" s="101" t="str">
        <f t="shared" si="384"/>
        <v>KORD MR15!_12Z-GEFS</v>
      </c>
      <c r="EV78" s="58">
        <f ca="1">IFERROR(IF($C$12="C",RTD("ice.xl",,"*H",EU78,$C$5,"D",$K78,,,1),RTD("ice.xl",,"*H",EU78,$C$5,"D",$K78,,,1)*(9/5)+$C$14),"-")</f>
        <v>81.554000000000002</v>
      </c>
      <c r="EW78" s="101">
        <f t="shared" si="426"/>
        <v>16</v>
      </c>
      <c r="EX78" s="101" t="str">
        <f t="shared" si="385"/>
        <v>KORD MR16!_12Z-GEFS</v>
      </c>
      <c r="EY78" s="58">
        <f ca="1">IFERROR(IF($C$12="C",RTD("ice.xl",,"*H",EX78,$C$5,"D",$K78,,,1),RTD("ice.xl",,"*H",EX78,$C$5,"D",$K78,,,1)*(9/5)+$C$14),"-")</f>
        <v>76.855999999999995</v>
      </c>
      <c r="EZ78" s="101">
        <f t="shared" si="422"/>
        <v>17</v>
      </c>
      <c r="FA78" s="101" t="str">
        <f t="shared" si="386"/>
        <v>KORD MR17!_12Z-GEFS</v>
      </c>
      <c r="FB78" s="58">
        <f ca="1">IFERROR(IF($C$12="C",RTD("ice.xl",,"*H",FA78,$C$5,"D",$K78,,,1),RTD("ice.xl",,"*H",FA78,$C$5,"D",$K78,,,1)*(9/5)+$C$14),"-")</f>
        <v>78.457999999999998</v>
      </c>
      <c r="FC78" s="101">
        <f t="shared" si="418"/>
        <v>18</v>
      </c>
      <c r="FD78" s="101" t="str">
        <f t="shared" si="387"/>
        <v>KORD MR18!_12Z-GEFS</v>
      </c>
      <c r="FE78" s="105">
        <f ca="1">IFERROR(IF($C$12="C",RTD("ice.xl",,"*H",FD78,$C$5,"D",$K78,,,1),RTD("ice.xl",,"*H",FD78,$C$5,"D",$K78,,,1)*(9/5)+$C$14),"-")</f>
        <v>79.52</v>
      </c>
      <c r="FH78" s="53">
        <f t="shared" si="489"/>
        <v>3</v>
      </c>
      <c r="FI78" s="53" t="str">
        <f t="shared" si="389"/>
        <v>KORD MR3!_18Z-GEFS</v>
      </c>
      <c r="FJ78" s="108">
        <f ca="1">IFERROR(IF($C$12="C",RTD("ice.xl",,"*H",FI78,$C$5,"D",$K78,,,1),RTD("ice.xl",,"*H",FI78,$C$5,"D",$K78,,,1)*(9/5)+$C$14),"-")</f>
        <v>71.798000000000002</v>
      </c>
      <c r="FK78" s="101">
        <f t="shared" si="485"/>
        <v>4</v>
      </c>
      <c r="FL78" s="101" t="str">
        <f t="shared" si="391"/>
        <v>KORD MR4!_18Z-GEFS</v>
      </c>
      <c r="FM78" s="58">
        <f ca="1">IFERROR(IF($C$12="C",RTD("ice.xl",,"*H",FL78,$C$5,"D",$K78,,,1),RTD("ice.xl",,"*H",FL78,$C$5,"D",$K78,,,1)*(9/5)+$C$14),"-")</f>
        <v>71.69</v>
      </c>
      <c r="FN78" s="101">
        <f t="shared" si="481"/>
        <v>5</v>
      </c>
      <c r="FO78" s="101" t="str">
        <f t="shared" si="393"/>
        <v>KORD MR5!_18Z-GEFS</v>
      </c>
      <c r="FP78" s="58">
        <f ca="1">IFERROR(IF($C$12="C",RTD("ice.xl",,"*H",FO78,$C$5,"D",$K78,,,1),RTD("ice.xl",,"*H",FO78,$C$5,"D",$K78,,,1)*(9/5)+$C$14),"-")</f>
        <v>70.807999999999993</v>
      </c>
      <c r="FQ78" s="101">
        <f t="shared" si="477"/>
        <v>6</v>
      </c>
      <c r="FR78" s="101" t="str">
        <f t="shared" si="395"/>
        <v>KORD MR6!_18Z-GEFS</v>
      </c>
      <c r="FS78" s="58">
        <f ca="1">IFERROR(IF($C$12="C",RTD("ice.xl",,"*H",FR78,$C$5,"D",$K78,,,1),RTD("ice.xl",,"*H",FR78,$C$5,"D",$K78,,,1)*(9/5)+$C$14),"-")</f>
        <v>70.88</v>
      </c>
      <c r="FT78" s="101">
        <f t="shared" si="472"/>
        <v>7</v>
      </c>
      <c r="FU78" s="101" t="str">
        <f t="shared" si="397"/>
        <v>KORD MR7!_18Z-GEFS</v>
      </c>
      <c r="FV78" s="58">
        <f ca="1">IFERROR(IF($C$12="C",RTD("ice.xl",,"*H",FU78,$C$5,"D",$K78,,,1),RTD("ice.xl",,"*H",FU78,$C$5,"D",$K78,,,1)*(9/5)+$C$14),"-")</f>
        <v>73.057999999999993</v>
      </c>
      <c r="FW78" s="101">
        <f t="shared" si="467"/>
        <v>8</v>
      </c>
      <c r="FX78" s="101" t="str">
        <f t="shared" si="399"/>
        <v>KORD MR8!_18Z-GEFS</v>
      </c>
      <c r="FY78" s="58">
        <f ca="1">IFERROR(IF($C$12="C",RTD("ice.xl",,"*H",FX78,$C$5,"D",$K78,,,1),RTD("ice.xl",,"*H",FX78,$C$5,"D",$K78,,,1)*(9/5)+$C$14),"-")</f>
        <v>73.075999999999993</v>
      </c>
      <c r="FZ78" s="101">
        <f t="shared" si="462"/>
        <v>9</v>
      </c>
      <c r="GA78" s="101" t="str">
        <f t="shared" si="401"/>
        <v>KORD MR9!_18Z-GEFS</v>
      </c>
      <c r="GB78" s="58">
        <f ca="1">IFERROR(IF($C$12="C",RTD("ice.xl",,"*H",GA78,$C$5,"D",$K78,,,1),RTD("ice.xl",,"*H",GA78,$C$5,"D",$K78,,,1)*(9/5)+$C$14),"-")</f>
        <v>73.849999999999994</v>
      </c>
      <c r="GC78" s="101">
        <f t="shared" si="457"/>
        <v>10</v>
      </c>
      <c r="GD78" s="101" t="str">
        <f t="shared" si="403"/>
        <v>KORD MR10!_18Z-GEFS</v>
      </c>
      <c r="GE78" s="58">
        <f ca="1">IFERROR(IF($C$12="C",RTD("ice.xl",,"*H",GD78,$C$5,"D",$K78,,,1),RTD("ice.xl",,"*H",GD78,$C$5,"D",$K78,,,1)*(9/5)+$C$14),"-")</f>
        <v>74.39</v>
      </c>
      <c r="GF78" s="101">
        <f t="shared" si="452"/>
        <v>11</v>
      </c>
      <c r="GG78" s="101" t="str">
        <f t="shared" si="405"/>
        <v>KORD MR11!_18Z-GEFS</v>
      </c>
      <c r="GH78" s="58">
        <f ca="1">IFERROR(IF($C$12="C",RTD("ice.xl",,"*H",GG78,$C$5,"D",$K78,,,1),RTD("ice.xl",,"*H",GG78,$C$5,"D",$K78,,,1)*(9/5)+$C$14),"-")</f>
        <v>75.325999999999993</v>
      </c>
      <c r="GI78" s="101">
        <f t="shared" si="447"/>
        <v>12</v>
      </c>
      <c r="GJ78" s="101" t="str">
        <f t="shared" si="407"/>
        <v>KORD MR12!_18Z-GEFS</v>
      </c>
      <c r="GK78" s="58">
        <f ca="1">IFERROR(IF($C$12="C",RTD("ice.xl",,"*H",GJ78,$C$5,"D",$K78,,,1),RTD("ice.xl",,"*H",GJ78,$C$5,"D",$K78,,,1)*(9/5)+$C$14),"-")</f>
        <v>78.98</v>
      </c>
      <c r="GL78" s="101">
        <f t="shared" si="442"/>
        <v>13</v>
      </c>
      <c r="GM78" s="101" t="str">
        <f t="shared" si="409"/>
        <v>KORD MR13!_18Z-GEFS</v>
      </c>
      <c r="GN78" s="58">
        <f ca="1">IFERROR(IF($C$12="C",RTD("ice.xl",,"*H",GM78,$C$5,"D",$K78,,,1),RTD("ice.xl",,"*H",GM78,$C$5,"D",$K78,,,1)*(9/5)+$C$14),"-")</f>
        <v>78.007999999999996</v>
      </c>
      <c r="GO78" s="101">
        <f t="shared" si="437"/>
        <v>14</v>
      </c>
      <c r="GP78" s="101" t="str">
        <f t="shared" si="411"/>
        <v>KORD MR14!_18Z-GEFS</v>
      </c>
      <c r="GQ78" s="58">
        <f ca="1">IFERROR(IF($C$12="C",RTD("ice.xl",,"*H",GP78,$C$5,"D",$K78,,,1),RTD("ice.xl",,"*H",GP78,$C$5,"D",$K78,,,1)*(9/5)+$C$14),"-")</f>
        <v>80.924000000000007</v>
      </c>
      <c r="GR78" s="101">
        <f t="shared" si="432"/>
        <v>15</v>
      </c>
      <c r="GS78" s="101" t="str">
        <f t="shared" si="412"/>
        <v>KORD MR15!_18Z-GEFS</v>
      </c>
      <c r="GT78" s="58">
        <f ca="1">IFERROR(IF($C$12="C",RTD("ice.xl",,"*H",GS78,$C$5,"D",$K78,,,1),RTD("ice.xl",,"*H",GS78,$C$5,"D",$K78,,,1)*(9/5)+$C$14),"-")</f>
        <v>79.556000000000012</v>
      </c>
      <c r="GU78" s="101">
        <f t="shared" si="427"/>
        <v>16</v>
      </c>
      <c r="GV78" s="101" t="str">
        <f t="shared" si="413"/>
        <v>KORD MR16!_18Z-GEFS</v>
      </c>
      <c r="GW78" s="58">
        <f ca="1">IFERROR(IF($C$12="C",RTD("ice.xl",,"*H",GV78,$C$5,"D",$K78,,,1),RTD("ice.xl",,"*H",GV78,$C$5,"D",$K78,,,1)*(9/5)+$C$14),"-")</f>
        <v>77.792000000000002</v>
      </c>
      <c r="GX78" s="101">
        <f t="shared" si="423"/>
        <v>17</v>
      </c>
      <c r="GY78" s="101" t="str">
        <f t="shared" si="414"/>
        <v>KORD MR17!_18Z-GEFS</v>
      </c>
      <c r="GZ78" s="58">
        <f ca="1">IFERROR(IF($C$12="C",RTD("ice.xl",,"*H",GY78,$C$5,"D",$K78,,,1),RTD("ice.xl",,"*H",GY78,$C$5,"D",$K78,,,1)*(9/5)+$C$14),"-")</f>
        <v>77.431999999999988</v>
      </c>
      <c r="HA78" s="101">
        <f t="shared" si="419"/>
        <v>18</v>
      </c>
      <c r="HB78" s="101" t="str">
        <f t="shared" si="415"/>
        <v>KORD MR18!_18Z-GEFS</v>
      </c>
      <c r="HC78" s="105">
        <f ca="1">IFERROR(IF($C$12="C",RTD("ice.xl",,"*H",HB78,$C$5,"D",$K78,,,1),RTD("ice.xl",,"*H",HB78,$C$5,"D",$K78,,,1)*(9/5)+$C$14),"-")</f>
        <v>77.521999999999991</v>
      </c>
    </row>
    <row r="79" spans="5:211" x14ac:dyDescent="0.35">
      <c r="E79"/>
      <c r="F79"/>
      <c r="G79"/>
      <c r="K79" s="163">
        <f t="shared" ref="K79:L98" ca="1" si="490">K25</f>
        <v>44788</v>
      </c>
      <c r="L79" s="356">
        <f t="shared" ca="1" si="490"/>
        <v>70.380680000000012</v>
      </c>
      <c r="N79" s="53">
        <f t="shared" si="486"/>
        <v>4</v>
      </c>
      <c r="O79" s="53" t="str">
        <f t="shared" si="306"/>
        <v>KORD MR4!_00Z-GEFS</v>
      </c>
      <c r="P79" s="108">
        <f ca="1">IFERROR(IF($C$12="C",RTD("ice.xl",,"*H",O79,$C$5,"D",$K79,,,1),RTD("ice.xl",,"*H",O79,$C$5,"D",$K79,,,1)*(9/5)+$C$14),"-")</f>
        <v>70.195999999999998</v>
      </c>
      <c r="Q79" s="101">
        <f t="shared" si="482"/>
        <v>5</v>
      </c>
      <c r="R79" s="101" t="str">
        <f t="shared" si="308"/>
        <v>KORD MR5!_00Z-GEFS</v>
      </c>
      <c r="S79" s="58">
        <f ca="1">IFERROR(IF($C$12="C",RTD("ice.xl",,"*H",R79,$C$5,"D",$K79,,,1),RTD("ice.xl",,"*H",R79,$C$5,"D",$K79,,,1)*(9/5)+$C$14),"-")</f>
        <v>69.566000000000003</v>
      </c>
      <c r="T79" s="101">
        <f t="shared" si="478"/>
        <v>6</v>
      </c>
      <c r="U79" s="101" t="str">
        <f t="shared" si="310"/>
        <v>KORD MR6!_00Z-GEFS</v>
      </c>
      <c r="V79" s="58">
        <f ca="1">IFERROR(IF($C$12="C",RTD("ice.xl",,"*H",U79,$C$5,"D",$K79,,,1),RTD("ice.xl",,"*H",U79,$C$5,"D",$K79,,,1)*(9/5)+$C$14),"-")</f>
        <v>70.52</v>
      </c>
      <c r="W79" s="101">
        <f t="shared" si="474"/>
        <v>7</v>
      </c>
      <c r="X79" s="101" t="str">
        <f t="shared" si="312"/>
        <v>KORD MR7!_00Z-GEFS</v>
      </c>
      <c r="Y79" s="58">
        <f ca="1">IFERROR(IF($C$12="C",RTD("ice.xl",,"*H",X79,$C$5,"D",$K79,,,1),RTD("ice.xl",,"*H",X79,$C$5,"D",$K79,,,1)*(9/5)+$C$14),"-")</f>
        <v>70.861999999999995</v>
      </c>
      <c r="Z79" s="101">
        <f t="shared" si="469"/>
        <v>8</v>
      </c>
      <c r="AA79" s="101" t="str">
        <f t="shared" si="314"/>
        <v>KORD MR8!_00Z-GEFS</v>
      </c>
      <c r="AB79" s="58">
        <f ca="1">IFERROR(IF($C$12="C",RTD("ice.xl",,"*H",AA79,$C$5,"D",$K79,,,1),RTD("ice.xl",,"*H",AA79,$C$5,"D",$K79,,,1)*(9/5)+$C$14),"-")</f>
        <v>73.382000000000005</v>
      </c>
      <c r="AC79" s="101">
        <f t="shared" si="464"/>
        <v>9</v>
      </c>
      <c r="AD79" s="101" t="str">
        <f t="shared" si="316"/>
        <v>KORD MR9!_00Z-GEFS</v>
      </c>
      <c r="AE79" s="58">
        <f ca="1">IFERROR(IF($C$12="C",RTD("ice.xl",,"*H",AD79,$C$5,"D",$K79,,,1),RTD("ice.xl",,"*H",AD79,$C$5,"D",$K79,,,1)*(9/5)+$C$14),"-")</f>
        <v>72.031999999999996</v>
      </c>
      <c r="AF79" s="101">
        <f t="shared" si="459"/>
        <v>10</v>
      </c>
      <c r="AG79" s="101" t="str">
        <f t="shared" si="318"/>
        <v>KORD MR10!_00Z-GEFS</v>
      </c>
      <c r="AH79" s="58">
        <f ca="1">IFERROR(IF($C$12="C",RTD("ice.xl",,"*H",AG79,$C$5,"D",$K79,,,1),RTD("ice.xl",,"*H",AG79,$C$5,"D",$K79,,,1)*(9/5)+$C$14),"-")</f>
        <v>74.930000000000007</v>
      </c>
      <c r="AI79" s="101">
        <f t="shared" si="454"/>
        <v>11</v>
      </c>
      <c r="AJ79" s="101" t="str">
        <f t="shared" si="320"/>
        <v>KORD MR11!_00Z-GEFS</v>
      </c>
      <c r="AK79" s="58">
        <f ca="1">IFERROR(IF($C$12="C",RTD("ice.xl",,"*H",AJ79,$C$5,"D",$K79,,,1),RTD("ice.xl",,"*H",AJ79,$C$5,"D",$K79,,,1)*(9/5)+$C$14),"-")</f>
        <v>74.443999999999988</v>
      </c>
      <c r="AL79" s="101">
        <f t="shared" si="449"/>
        <v>12</v>
      </c>
      <c r="AM79" s="101" t="str">
        <f t="shared" si="322"/>
        <v>KORD MR12!_00Z-GEFS</v>
      </c>
      <c r="AN79" s="58">
        <f ca="1">IFERROR(IF($C$12="C",RTD("ice.xl",,"*H",AM79,$C$5,"D",$K79,,,1),RTD("ice.xl",,"*H",AM79,$C$5,"D",$K79,,,1)*(9/5)+$C$14),"-")</f>
        <v>76.171999999999997</v>
      </c>
      <c r="AO79" s="101">
        <f t="shared" si="444"/>
        <v>13</v>
      </c>
      <c r="AP79" s="101" t="str">
        <f t="shared" si="324"/>
        <v>KORD MR13!_00Z-GEFS</v>
      </c>
      <c r="AQ79" s="58">
        <f ca="1">IFERROR(IF($C$12="C",RTD("ice.xl",,"*H",AP79,$C$5,"D",$K79,,,1),RTD("ice.xl",,"*H",AP79,$C$5,"D",$K79,,,1)*(9/5)+$C$14),"-")</f>
        <v>77.575999999999993</v>
      </c>
      <c r="AR79" s="101">
        <f t="shared" si="439"/>
        <v>14</v>
      </c>
      <c r="AS79" s="101" t="str">
        <f t="shared" si="326"/>
        <v>KORD MR14!_00Z-GEFS</v>
      </c>
      <c r="AT79" s="58">
        <f ca="1">IFERROR(IF($C$12="C",RTD("ice.xl",,"*H",AS79,$C$5,"D",$K79,,,1),RTD("ice.xl",,"*H",AS79,$C$5,"D",$K79,,,1)*(9/5)+$C$14),"-")</f>
        <v>80.456000000000003</v>
      </c>
      <c r="AU79" s="101">
        <f t="shared" si="434"/>
        <v>15</v>
      </c>
      <c r="AV79" s="101" t="str">
        <f t="shared" si="327"/>
        <v>KORD MR15!_00Z-GEFS</v>
      </c>
      <c r="AW79" s="58">
        <f ca="1">IFERROR(IF($C$12="C",RTD("ice.xl",,"*H",AV79,$C$5,"D",$K79,,,1),RTD("ice.xl",,"*H",AV79,$C$5,"D",$K79,,,1)*(9/5)+$C$14),"-")</f>
        <v>80.078000000000003</v>
      </c>
      <c r="AX79" s="101">
        <f t="shared" si="429"/>
        <v>16</v>
      </c>
      <c r="AY79" s="101" t="str">
        <f t="shared" si="328"/>
        <v>KORD MR16!_00Z-GEFS</v>
      </c>
      <c r="AZ79" s="58">
        <f ca="1">IFERROR(IF($C$12="C",RTD("ice.xl",,"*H",AY79,$C$5,"D",$K79,,,1),RTD("ice.xl",,"*H",AY79,$C$5,"D",$K79,,,1)*(9/5)+$C$14),"-")</f>
        <v>79.50200000000001</v>
      </c>
      <c r="BA79" s="101">
        <f t="shared" si="424"/>
        <v>17</v>
      </c>
      <c r="BB79" s="101" t="str">
        <f t="shared" si="329"/>
        <v>KORD MR17!_00Z-GEFS</v>
      </c>
      <c r="BC79" s="58">
        <f ca="1">IFERROR(IF($C$12="C",RTD("ice.xl",,"*H",BB79,$C$5,"D",$K79,,,1),RTD("ice.xl",,"*H",BB79,$C$5,"D",$K79,,,1)*(9/5)+$C$14),"-")</f>
        <v>78.116</v>
      </c>
      <c r="BD79" s="101">
        <f t="shared" si="420"/>
        <v>18</v>
      </c>
      <c r="BE79" s="101" t="str">
        <f t="shared" si="330"/>
        <v>KORD MR18!_00Z-GEFS</v>
      </c>
      <c r="BF79" s="58">
        <f ca="1">IFERROR(IF($C$12="C",RTD("ice.xl",,"*H",BE79,$C$5,"D",$K79,,,1),RTD("ice.xl",,"*H",BE79,$C$5,"D",$K79,,,1)*(9/5)+$C$14),"-")</f>
        <v>77.665999999999997</v>
      </c>
      <c r="BG79" s="101">
        <f t="shared" si="416"/>
        <v>19</v>
      </c>
      <c r="BH79" s="101" t="str">
        <f t="shared" si="331"/>
        <v>KORD MR19!_00Z-GEFS</v>
      </c>
      <c r="BI79" s="105">
        <f ca="1">IFERROR(IF($C$12="C",RTD("ice.xl",,"*H",BH79,$C$5,"D",$K79,,,1),RTD("ice.xl",,"*H",BH79,$C$5,"D",$K79,,,1)*(9/5)+$C$14),"-")</f>
        <v>76.063999999999993</v>
      </c>
      <c r="BL79" s="53">
        <f t="shared" si="487"/>
        <v>4</v>
      </c>
      <c r="BM79" s="53" t="str">
        <f t="shared" si="333"/>
        <v>KORD MR4!_06Z-GEFS</v>
      </c>
      <c r="BN79" s="108">
        <f ca="1">IFERROR(IF($C$12="C",RTD("ice.xl",,"*H",BM79,$C$5,"D",$K79,,,1),RTD("ice.xl",,"*H",BM79,$C$5,"D",$K79,,,1)*(9/5)+$C$14),"-")</f>
        <v>70.52</v>
      </c>
      <c r="BO79" s="101">
        <f t="shared" si="483"/>
        <v>5</v>
      </c>
      <c r="BP79" s="101" t="str">
        <f t="shared" si="335"/>
        <v>KORD MR5!_06Z-GEFS</v>
      </c>
      <c r="BQ79" s="58">
        <f ca="1">IFERROR(IF($C$12="C",RTD("ice.xl",,"*H",BP79,$C$5,"D",$K79,,,1),RTD("ice.xl",,"*H",BP79,$C$5,"D",$K79,,,1)*(9/5)+$C$14),"-")</f>
        <v>69.494</v>
      </c>
      <c r="BR79" s="101">
        <f t="shared" si="479"/>
        <v>6</v>
      </c>
      <c r="BS79" s="101" t="str">
        <f t="shared" si="337"/>
        <v>KORD MR6!_06Z-GEFS</v>
      </c>
      <c r="BT79" s="58">
        <f ca="1">IFERROR(IF($C$12="C",RTD("ice.xl",,"*H",BS79,$C$5,"D",$K79,,,1),RTD("ice.xl",,"*H",BS79,$C$5,"D",$K79,,,1)*(9/5)+$C$14),"-")</f>
        <v>69.76400000000001</v>
      </c>
      <c r="BU79" s="101">
        <f t="shared" si="475"/>
        <v>7</v>
      </c>
      <c r="BV79" s="101" t="str">
        <f t="shared" si="339"/>
        <v>KORD MR7!_06Z-GEFS</v>
      </c>
      <c r="BW79" s="58">
        <f ca="1">IFERROR(IF($C$12="C",RTD("ice.xl",,"*H",BV79,$C$5,"D",$K79,,,1),RTD("ice.xl",,"*H",BV79,$C$5,"D",$K79,,,1)*(9/5)+$C$14),"-")</f>
        <v>70.592000000000013</v>
      </c>
      <c r="BX79" s="101">
        <f t="shared" si="470"/>
        <v>8</v>
      </c>
      <c r="BY79" s="101" t="str">
        <f t="shared" si="341"/>
        <v>KORD MR8!_06Z-GEFS</v>
      </c>
      <c r="BZ79" s="58">
        <f ca="1">IFERROR(IF($C$12="C",RTD("ice.xl",,"*H",BY79,$C$5,"D",$K79,,,1),RTD("ice.xl",,"*H",BY79,$C$5,"D",$K79,,,1)*(9/5)+$C$14),"-")</f>
        <v>73.364000000000004</v>
      </c>
      <c r="CA79" s="101">
        <f t="shared" si="465"/>
        <v>9</v>
      </c>
      <c r="CB79" s="101" t="str">
        <f t="shared" si="343"/>
        <v>KORD MR9!_06Z-GEFS</v>
      </c>
      <c r="CC79" s="58">
        <f ca="1">IFERROR(IF($C$12="C",RTD("ice.xl",,"*H",CB79,$C$5,"D",$K79,,,1),RTD("ice.xl",,"*H",CB79,$C$5,"D",$K79,,,1)*(9/5)+$C$14),"-")</f>
        <v>72.734000000000009</v>
      </c>
      <c r="CD79" s="101">
        <f t="shared" si="460"/>
        <v>10</v>
      </c>
      <c r="CE79" s="101" t="str">
        <f t="shared" si="345"/>
        <v>KORD MR10!_06Z-GEFS</v>
      </c>
      <c r="CF79" s="58">
        <f ca="1">IFERROR(IF($C$12="C",RTD("ice.xl",,"*H",CE79,$C$5,"D",$K79,,,1),RTD("ice.xl",,"*H",CE79,$C$5,"D",$K79,,,1)*(9/5)+$C$14),"-")</f>
        <v>74.677999999999997</v>
      </c>
      <c r="CG79" s="101">
        <f t="shared" si="455"/>
        <v>11</v>
      </c>
      <c r="CH79" s="101" t="str">
        <f t="shared" si="347"/>
        <v>KORD MR11!_06Z-GEFS</v>
      </c>
      <c r="CI79" s="58">
        <f ca="1">IFERROR(IF($C$12="C",RTD("ice.xl",,"*H",CH79,$C$5,"D",$K79,,,1),RTD("ice.xl",,"*H",CH79,$C$5,"D",$K79,,,1)*(9/5)+$C$14),"-")</f>
        <v>76.19</v>
      </c>
      <c r="CJ79" s="101">
        <f t="shared" si="450"/>
        <v>12</v>
      </c>
      <c r="CK79" s="101" t="str">
        <f t="shared" si="349"/>
        <v>KORD MR12!_06Z-GEFS</v>
      </c>
      <c r="CL79" s="58">
        <f ca="1">IFERROR(IF($C$12="C",RTD("ice.xl",,"*H",CK79,$C$5,"D",$K79,,,1),RTD("ice.xl",,"*H",CK79,$C$5,"D",$K79,,,1)*(9/5)+$C$14),"-")</f>
        <v>75.92</v>
      </c>
      <c r="CM79" s="101">
        <f t="shared" si="445"/>
        <v>13</v>
      </c>
      <c r="CN79" s="101" t="str">
        <f t="shared" si="351"/>
        <v>KORD MR13!_06Z-GEFS</v>
      </c>
      <c r="CO79" s="58">
        <f ca="1">IFERROR(IF($C$12="C",RTD("ice.xl",,"*H",CN79,$C$5,"D",$K79,,,1),RTD("ice.xl",,"*H",CN79,$C$5,"D",$K79,,,1)*(9/5)+$C$14),"-")</f>
        <v>78.602000000000004</v>
      </c>
      <c r="CP79" s="101">
        <f t="shared" si="440"/>
        <v>14</v>
      </c>
      <c r="CQ79" s="101" t="str">
        <f t="shared" si="353"/>
        <v>KORD MR14!_06Z-GEFS</v>
      </c>
      <c r="CR79" s="58">
        <f ca="1">IFERROR(IF($C$12="C",RTD("ice.xl",,"*H",CQ79,$C$5,"D",$K79,,,1),RTD("ice.xl",,"*H",CQ79,$C$5,"D",$K79,,,1)*(9/5)+$C$14),"-")</f>
        <v>79.50200000000001</v>
      </c>
      <c r="CS79" s="101">
        <f t="shared" si="435"/>
        <v>15</v>
      </c>
      <c r="CT79" s="101" t="str">
        <f t="shared" si="355"/>
        <v>KORD MR15!_06Z-GEFS</v>
      </c>
      <c r="CU79" s="58" t="str">
        <f ca="1">IFERROR(IF($C$12="C",RTD("ice.xl",,"*H",CT79,$C$5,"D",$K79,,,1),RTD("ice.xl",,"*H",CT79,$C$5,"D",$K79,,,1)*(9/5)+$C$14),"-")</f>
        <v>-</v>
      </c>
      <c r="CV79" s="101">
        <f t="shared" si="430"/>
        <v>16</v>
      </c>
      <c r="CW79" s="101" t="str">
        <f t="shared" si="356"/>
        <v>KORD MR16!_06Z-GEFS</v>
      </c>
      <c r="CX79" s="58">
        <f ca="1">IFERROR(IF($C$12="C",RTD("ice.xl",,"*H",CW79,$C$5,"D",$K79,,,1),RTD("ice.xl",,"*H",CW79,$C$5,"D",$K79,,,1)*(9/5)+$C$14),"-")</f>
        <v>76.550000000000011</v>
      </c>
      <c r="CY79" s="101">
        <f t="shared" si="425"/>
        <v>17</v>
      </c>
      <c r="CZ79" s="101" t="str">
        <f t="shared" si="357"/>
        <v>KORD MR17!_06Z-GEFS</v>
      </c>
      <c r="DA79" s="58">
        <f ca="1">IFERROR(IF($C$12="C",RTD("ice.xl",,"*H",CZ79,$C$5,"D",$K79,,,1),RTD("ice.xl",,"*H",CZ79,$C$5,"D",$K79,,,1)*(9/5)+$C$14),"-")</f>
        <v>76.207999999999998</v>
      </c>
      <c r="DB79" s="101">
        <f t="shared" si="421"/>
        <v>18</v>
      </c>
      <c r="DC79" s="101" t="str">
        <f t="shared" si="358"/>
        <v>KORD MR18!_06Z-GEFS</v>
      </c>
      <c r="DD79" s="58">
        <f ca="1">IFERROR(IF($C$12="C",RTD("ice.xl",,"*H",DC79,$C$5,"D",$K79,,,1),RTD("ice.xl",,"*H",DC79,$C$5,"D",$K79,,,1)*(9/5)+$C$14),"-")</f>
        <v>79.033999999999992</v>
      </c>
      <c r="DE79" s="101">
        <f t="shared" si="417"/>
        <v>19</v>
      </c>
      <c r="DF79" s="101" t="str">
        <f t="shared" si="359"/>
        <v>KORD MR19!_06Z-GEFS</v>
      </c>
      <c r="DG79" s="105">
        <f ca="1">IFERROR(IF($C$12="C",RTD("ice.xl",,"*H",DF79,$C$5,"D",$K79,,,1),RTD("ice.xl",,"*H",DF79,$C$5,"D",$K79,,,1)*(9/5)+$C$14),"-")</f>
        <v>75.902000000000001</v>
      </c>
      <c r="DJ79" s="53">
        <f t="shared" si="488"/>
        <v>4</v>
      </c>
      <c r="DK79" s="53" t="str">
        <f t="shared" si="361"/>
        <v>KORD MR4!_12Z-GEFS</v>
      </c>
      <c r="DL79" s="108">
        <f ca="1">IFERROR(IF($C$12="C",RTD("ice.xl",,"*H",DK79,$C$5,"D",$K79,,,1),RTD("ice.xl",,"*H",DK79,$C$5,"D",$K79,,,1)*(9/5)+$C$14),"-")</f>
        <v>71.27600000000001</v>
      </c>
      <c r="DM79" s="101">
        <f t="shared" si="484"/>
        <v>5</v>
      </c>
      <c r="DN79" s="101" t="str">
        <f t="shared" si="363"/>
        <v>KORD MR5!_12Z-GEFS</v>
      </c>
      <c r="DO79" s="58">
        <f ca="1">IFERROR(IF($C$12="C",RTD("ice.xl",,"*H",DN79,$C$5,"D",$K79,,,1),RTD("ice.xl",,"*H",DN79,$C$5,"D",$K79,,,1)*(9/5)+$C$14),"-")</f>
        <v>70.61</v>
      </c>
      <c r="DP79" s="101">
        <f t="shared" si="480"/>
        <v>6</v>
      </c>
      <c r="DQ79" s="101" t="str">
        <f t="shared" si="365"/>
        <v>KORD MR6!_12Z-GEFS</v>
      </c>
      <c r="DR79" s="58">
        <f ca="1">IFERROR(IF($C$12="C",RTD("ice.xl",,"*H",DQ79,$C$5,"D",$K79,,,1),RTD("ice.xl",,"*H",DQ79,$C$5,"D",$K79,,,1)*(9/5)+$C$14),"-")</f>
        <v>68.918000000000006</v>
      </c>
      <c r="DS79" s="101">
        <f t="shared" si="476"/>
        <v>7</v>
      </c>
      <c r="DT79" s="101" t="str">
        <f t="shared" si="367"/>
        <v>KORD MR7!_12Z-GEFS</v>
      </c>
      <c r="DU79" s="58">
        <f ca="1">IFERROR(IF($C$12="C",RTD("ice.xl",,"*H",DT79,$C$5,"D",$K79,,,1),RTD("ice.xl",,"*H",DT79,$C$5,"D",$K79,,,1)*(9/5)+$C$14),"-")</f>
        <v>69.746000000000009</v>
      </c>
      <c r="DV79" s="101">
        <f t="shared" si="471"/>
        <v>8</v>
      </c>
      <c r="DW79" s="101" t="str">
        <f t="shared" si="369"/>
        <v>KORD MR8!_12Z-GEFS</v>
      </c>
      <c r="DX79" s="58">
        <f ca="1">IFERROR(IF($C$12="C",RTD("ice.xl",,"*H",DW79,$C$5,"D",$K79,,,1),RTD("ice.xl",,"*H",DW79,$C$5,"D",$K79,,,1)*(9/5)+$C$14),"-")</f>
        <v>71.563999999999993</v>
      </c>
      <c r="DY79" s="101">
        <f t="shared" si="466"/>
        <v>9</v>
      </c>
      <c r="DZ79" s="101" t="str">
        <f t="shared" si="371"/>
        <v>KORD MR9!_12Z-GEFS</v>
      </c>
      <c r="EA79" s="58">
        <f ca="1">IFERROR(IF($C$12="C",RTD("ice.xl",,"*H",DZ79,$C$5,"D",$K79,,,1),RTD("ice.xl",,"*H",DZ79,$C$5,"D",$K79,,,1)*(9/5)+$C$14),"-")</f>
        <v>72.716000000000008</v>
      </c>
      <c r="EB79" s="101">
        <f t="shared" si="461"/>
        <v>10</v>
      </c>
      <c r="EC79" s="101" t="str">
        <f t="shared" si="373"/>
        <v>KORD MR10!_12Z-GEFS</v>
      </c>
      <c r="ED79" s="58">
        <f ca="1">IFERROR(IF($C$12="C",RTD("ice.xl",,"*H",EC79,$C$5,"D",$K79,,,1),RTD("ice.xl",,"*H",EC79,$C$5,"D",$K79,,,1)*(9/5)+$C$14),"-")</f>
        <v>73.400000000000006</v>
      </c>
      <c r="EE79" s="101">
        <f t="shared" si="456"/>
        <v>11</v>
      </c>
      <c r="EF79" s="101" t="str">
        <f t="shared" si="375"/>
        <v>KORD MR11!_12Z-GEFS</v>
      </c>
      <c r="EG79" s="58">
        <f ca="1">IFERROR(IF($C$12="C",RTD("ice.xl",,"*H",EF79,$C$5,"D",$K79,,,1),RTD("ice.xl",,"*H",EF79,$C$5,"D",$K79,,,1)*(9/5)+$C$14),"-")</f>
        <v>72.5</v>
      </c>
      <c r="EH79" s="101">
        <f t="shared" si="451"/>
        <v>12</v>
      </c>
      <c r="EI79" s="101" t="str">
        <f t="shared" si="377"/>
        <v>KORD MR12!_12Z-GEFS</v>
      </c>
      <c r="EJ79" s="58">
        <f ca="1">IFERROR(IF($C$12="C",RTD("ice.xl",,"*H",EI79,$C$5,"D",$K79,,,1),RTD("ice.xl",,"*H",EI79,$C$5,"D",$K79,,,1)*(9/5)+$C$14),"-")</f>
        <v>77.828000000000003</v>
      </c>
      <c r="EK79" s="101">
        <f t="shared" si="446"/>
        <v>13</v>
      </c>
      <c r="EL79" s="101" t="str">
        <f t="shared" si="379"/>
        <v>KORD MR13!_12Z-GEFS</v>
      </c>
      <c r="EM79" s="58">
        <f ca="1">IFERROR(IF($C$12="C",RTD("ice.xl",,"*H",EL79,$C$5,"D",$K79,,,1),RTD("ice.xl",,"*H",EL79,$C$5,"D",$K79,,,1)*(9/5)+$C$14),"-")</f>
        <v>78.818000000000012</v>
      </c>
      <c r="EN79" s="101">
        <f t="shared" si="441"/>
        <v>14</v>
      </c>
      <c r="EO79" s="101" t="str">
        <f t="shared" si="381"/>
        <v>KORD MR14!_12Z-GEFS</v>
      </c>
      <c r="EP79" s="58">
        <f ca="1">IFERROR(IF($C$12="C",RTD("ice.xl",,"*H",EO79,$C$5,"D",$K79,,,1),RTD("ice.xl",,"*H",EO79,$C$5,"D",$K79,,,1)*(9/5)+$C$14),"-")</f>
        <v>78.152000000000001</v>
      </c>
      <c r="EQ79" s="101">
        <f t="shared" si="436"/>
        <v>15</v>
      </c>
      <c r="ER79" s="101" t="str">
        <f t="shared" si="383"/>
        <v>KORD MR15!_12Z-GEFS</v>
      </c>
      <c r="ES79" s="58">
        <f ca="1">IFERROR(IF($C$12="C",RTD("ice.xl",,"*H",ER79,$C$5,"D",$K79,,,1),RTD("ice.xl",,"*H",ER79,$C$5,"D",$K79,,,1)*(9/5)+$C$14),"-")</f>
        <v>79.358000000000004</v>
      </c>
      <c r="ET79" s="101">
        <f t="shared" si="431"/>
        <v>16</v>
      </c>
      <c r="EU79" s="101" t="str">
        <f t="shared" si="384"/>
        <v>KORD MR16!_12Z-GEFS</v>
      </c>
      <c r="EV79" s="58">
        <f ca="1">IFERROR(IF($C$12="C",RTD("ice.xl",,"*H",EU79,$C$5,"D",$K79,,,1),RTD("ice.xl",,"*H",EU79,$C$5,"D",$K79,,,1)*(9/5)+$C$14),"-")</f>
        <v>78.728000000000009</v>
      </c>
      <c r="EW79" s="101">
        <f t="shared" si="426"/>
        <v>17</v>
      </c>
      <c r="EX79" s="101" t="str">
        <f t="shared" si="385"/>
        <v>KORD MR17!_12Z-GEFS</v>
      </c>
      <c r="EY79" s="58">
        <f ca="1">IFERROR(IF($C$12="C",RTD("ice.xl",,"*H",EX79,$C$5,"D",$K79,,,1),RTD("ice.xl",,"*H",EX79,$C$5,"D",$K79,,,1)*(9/5)+$C$14),"-")</f>
        <v>77.504000000000005</v>
      </c>
      <c r="EZ79" s="101">
        <f t="shared" si="422"/>
        <v>18</v>
      </c>
      <c r="FA79" s="101" t="str">
        <f t="shared" si="386"/>
        <v>KORD MR18!_12Z-GEFS</v>
      </c>
      <c r="FB79" s="58">
        <f ca="1">IFERROR(IF($C$12="C",RTD("ice.xl",,"*H",FA79,$C$5,"D",$K79,,,1),RTD("ice.xl",,"*H",FA79,$C$5,"D",$K79,,,1)*(9/5)+$C$14),"-")</f>
        <v>77.557999999999993</v>
      </c>
      <c r="FC79" s="101">
        <f t="shared" si="418"/>
        <v>19</v>
      </c>
      <c r="FD79" s="101" t="str">
        <f t="shared" si="387"/>
        <v>KORD MR19!_12Z-GEFS</v>
      </c>
      <c r="FE79" s="105">
        <f ca="1">IFERROR(IF($C$12="C",RTD("ice.xl",,"*H",FD79,$C$5,"D",$K79,,,1),RTD("ice.xl",,"*H",FD79,$C$5,"D",$K79,,,1)*(9/5)+$C$14),"-")</f>
        <v>77.27</v>
      </c>
      <c r="FH79" s="53">
        <f t="shared" si="489"/>
        <v>4</v>
      </c>
      <c r="FI79" s="53" t="str">
        <f t="shared" si="389"/>
        <v>KORD MR4!_18Z-GEFS</v>
      </c>
      <c r="FJ79" s="108">
        <f ca="1">IFERROR(IF($C$12="C",RTD("ice.xl",,"*H",FI79,$C$5,"D",$K79,,,1),RTD("ice.xl",,"*H",FI79,$C$5,"D",$K79,,,1)*(9/5)+$C$14),"-")</f>
        <v>70.123999999999995</v>
      </c>
      <c r="FK79" s="101">
        <f t="shared" si="485"/>
        <v>5</v>
      </c>
      <c r="FL79" s="101" t="str">
        <f t="shared" si="391"/>
        <v>KORD MR5!_18Z-GEFS</v>
      </c>
      <c r="FM79" s="58">
        <f ca="1">IFERROR(IF($C$12="C",RTD("ice.xl",,"*H",FL79,$C$5,"D",$K79,,,1),RTD("ice.xl",,"*H",FL79,$C$5,"D",$K79,,,1)*(9/5)+$C$14),"-")</f>
        <v>69.061999999999998</v>
      </c>
      <c r="FN79" s="101">
        <f t="shared" si="481"/>
        <v>6</v>
      </c>
      <c r="FO79" s="101" t="str">
        <f t="shared" si="393"/>
        <v>KORD MR6!_18Z-GEFS</v>
      </c>
      <c r="FP79" s="58">
        <f ca="1">IFERROR(IF($C$12="C",RTD("ice.xl",,"*H",FO79,$C$5,"D",$K79,,,1),RTD("ice.xl",,"*H",FO79,$C$5,"D",$K79,,,1)*(9/5)+$C$14),"-")</f>
        <v>68.954000000000008</v>
      </c>
      <c r="FQ79" s="101">
        <f t="shared" si="477"/>
        <v>7</v>
      </c>
      <c r="FR79" s="101" t="str">
        <f t="shared" si="395"/>
        <v>KORD MR7!_18Z-GEFS</v>
      </c>
      <c r="FS79" s="58">
        <f ca="1">IFERROR(IF($C$12="C",RTD("ice.xl",,"*H",FR79,$C$5,"D",$K79,,,1),RTD("ice.xl",,"*H",FR79,$C$5,"D",$K79,,,1)*(9/5)+$C$14),"-")</f>
        <v>71.942000000000007</v>
      </c>
      <c r="FT79" s="101">
        <f t="shared" si="472"/>
        <v>8</v>
      </c>
      <c r="FU79" s="101" t="str">
        <f t="shared" si="397"/>
        <v>KORD MR8!_18Z-GEFS</v>
      </c>
      <c r="FV79" s="58">
        <f ca="1">IFERROR(IF($C$12="C",RTD("ice.xl",,"*H",FU79,$C$5,"D",$K79,,,1),RTD("ice.xl",,"*H",FU79,$C$5,"D",$K79,,,1)*(9/5)+$C$14),"-")</f>
        <v>73.400000000000006</v>
      </c>
      <c r="FW79" s="101">
        <f t="shared" si="467"/>
        <v>9</v>
      </c>
      <c r="FX79" s="101" t="str">
        <f t="shared" si="399"/>
        <v>KORD MR9!_18Z-GEFS</v>
      </c>
      <c r="FY79" s="58">
        <f ca="1">IFERROR(IF($C$12="C",RTD("ice.xl",,"*H",FX79,$C$5,"D",$K79,,,1),RTD("ice.xl",,"*H",FX79,$C$5,"D",$K79,,,1)*(9/5)+$C$14),"-")</f>
        <v>73.634</v>
      </c>
      <c r="FZ79" s="101">
        <f t="shared" si="462"/>
        <v>10</v>
      </c>
      <c r="GA79" s="101" t="str">
        <f t="shared" si="401"/>
        <v>KORD MR10!_18Z-GEFS</v>
      </c>
      <c r="GB79" s="58">
        <f ca="1">IFERROR(IF($C$12="C",RTD("ice.xl",,"*H",GA79,$C$5,"D",$K79,,,1),RTD("ice.xl",,"*H",GA79,$C$5,"D",$K79,,,1)*(9/5)+$C$14),"-")</f>
        <v>74.623999999999995</v>
      </c>
      <c r="GC79" s="101">
        <f t="shared" si="457"/>
        <v>11</v>
      </c>
      <c r="GD79" s="101" t="str">
        <f t="shared" si="403"/>
        <v>KORD MR11!_18Z-GEFS</v>
      </c>
      <c r="GE79" s="58">
        <f ca="1">IFERROR(IF($C$12="C",RTD("ice.xl",,"*H",GD79,$C$5,"D",$K79,,,1),RTD("ice.xl",,"*H",GD79,$C$5,"D",$K79,,,1)*(9/5)+$C$14),"-")</f>
        <v>76.91</v>
      </c>
      <c r="GF79" s="101">
        <f t="shared" si="452"/>
        <v>12</v>
      </c>
      <c r="GG79" s="101" t="str">
        <f t="shared" si="405"/>
        <v>KORD MR12!_18Z-GEFS</v>
      </c>
      <c r="GH79" s="58">
        <f ca="1">IFERROR(IF($C$12="C",RTD("ice.xl",,"*H",GG79,$C$5,"D",$K79,,,1),RTD("ice.xl",,"*H",GG79,$C$5,"D",$K79,,,1)*(9/5)+$C$14),"-")</f>
        <v>79.016000000000005</v>
      </c>
      <c r="GI79" s="101">
        <f t="shared" si="447"/>
        <v>13</v>
      </c>
      <c r="GJ79" s="101" t="str">
        <f t="shared" si="407"/>
        <v>KORD MR13!_18Z-GEFS</v>
      </c>
      <c r="GK79" s="58">
        <f ca="1">IFERROR(IF($C$12="C",RTD("ice.xl",,"*H",GJ79,$C$5,"D",$K79,,,1),RTD("ice.xl",,"*H",GJ79,$C$5,"D",$K79,,,1)*(9/5)+$C$14),"-")</f>
        <v>77.846000000000004</v>
      </c>
      <c r="GL79" s="101">
        <f t="shared" si="442"/>
        <v>14</v>
      </c>
      <c r="GM79" s="101" t="str">
        <f t="shared" si="409"/>
        <v>KORD MR14!_18Z-GEFS</v>
      </c>
      <c r="GN79" s="58">
        <f ca="1">IFERROR(IF($C$12="C",RTD("ice.xl",,"*H",GM79,$C$5,"D",$K79,,,1),RTD("ice.xl",,"*H",GM79,$C$5,"D",$K79,,,1)*(9/5)+$C$14),"-")</f>
        <v>80.978000000000009</v>
      </c>
      <c r="GO79" s="101">
        <f t="shared" si="437"/>
        <v>15</v>
      </c>
      <c r="GP79" s="101" t="str">
        <f t="shared" si="411"/>
        <v>KORD MR15!_18Z-GEFS</v>
      </c>
      <c r="GQ79" s="58">
        <f ca="1">IFERROR(IF($C$12="C",RTD("ice.xl",,"*H",GP79,$C$5,"D",$K79,,,1),RTD("ice.xl",,"*H",GP79,$C$5,"D",$K79,,,1)*(9/5)+$C$14),"-")</f>
        <v>79.484000000000009</v>
      </c>
      <c r="GR79" s="101">
        <f t="shared" si="432"/>
        <v>16</v>
      </c>
      <c r="GS79" s="101" t="str">
        <f t="shared" si="412"/>
        <v>KORD MR16!_18Z-GEFS</v>
      </c>
      <c r="GT79" s="58">
        <f ca="1">IFERROR(IF($C$12="C",RTD("ice.xl",,"*H",GS79,$C$5,"D",$K79,,,1),RTD("ice.xl",,"*H",GS79,$C$5,"D",$K79,,,1)*(9/5)+$C$14),"-")</f>
        <v>77.738</v>
      </c>
      <c r="GU79" s="101">
        <f t="shared" si="427"/>
        <v>17</v>
      </c>
      <c r="GV79" s="101" t="str">
        <f t="shared" si="413"/>
        <v>KORD MR17!_18Z-GEFS</v>
      </c>
      <c r="GW79" s="58">
        <f ca="1">IFERROR(IF($C$12="C",RTD("ice.xl",,"*H",GV79,$C$5,"D",$K79,,,1),RTD("ice.xl",,"*H",GV79,$C$5,"D",$K79,,,1)*(9/5)+$C$14),"-")</f>
        <v>77.054000000000002</v>
      </c>
      <c r="GX79" s="101">
        <f t="shared" si="423"/>
        <v>18</v>
      </c>
      <c r="GY79" s="101" t="str">
        <f t="shared" si="414"/>
        <v>KORD MR18!_18Z-GEFS</v>
      </c>
      <c r="GZ79" s="58">
        <f ca="1">IFERROR(IF($C$12="C",RTD("ice.xl",,"*H",GY79,$C$5,"D",$K79,,,1),RTD("ice.xl",,"*H",GY79,$C$5,"D",$K79,,,1)*(9/5)+$C$14),"-")</f>
        <v>77.396000000000001</v>
      </c>
      <c r="HA79" s="101">
        <f t="shared" si="419"/>
        <v>19</v>
      </c>
      <c r="HB79" s="101" t="str">
        <f t="shared" si="415"/>
        <v>KORD MR19!_18Z-GEFS</v>
      </c>
      <c r="HC79" s="105">
        <f ca="1">IFERROR(IF($C$12="C",RTD("ice.xl",,"*H",HB79,$C$5,"D",$K79,,,1),RTD("ice.xl",,"*H",HB79,$C$5,"D",$K79,,,1)*(9/5)+$C$14),"-")</f>
        <v>77.48599999999999</v>
      </c>
    </row>
    <row r="80" spans="5:211" x14ac:dyDescent="0.35">
      <c r="E80"/>
      <c r="F80"/>
      <c r="G80"/>
      <c r="K80" s="163">
        <f t="shared" ca="1" si="490"/>
        <v>44787</v>
      </c>
      <c r="L80" s="356">
        <f t="shared" ca="1" si="490"/>
        <v>70.244060000000005</v>
      </c>
      <c r="N80" s="53">
        <f t="shared" si="486"/>
        <v>5</v>
      </c>
      <c r="O80" s="53" t="str">
        <f t="shared" si="306"/>
        <v>KORD MR5!_00Z-GEFS</v>
      </c>
      <c r="P80" s="108">
        <f ca="1">IFERROR(IF($C$12="C",RTD("ice.xl",,"*H",O80,$C$5,"D",$K80,,,1),RTD("ice.xl",,"*H",O80,$C$5,"D",$K80,,,1)*(9/5)+$C$14),"-")</f>
        <v>70.322000000000003</v>
      </c>
      <c r="Q80" s="101">
        <f t="shared" si="482"/>
        <v>6</v>
      </c>
      <c r="R80" s="101" t="str">
        <f t="shared" si="308"/>
        <v>KORD MR6!_00Z-GEFS</v>
      </c>
      <c r="S80" s="58">
        <f ca="1">IFERROR(IF($C$12="C",RTD("ice.xl",,"*H",R80,$C$5,"D",$K80,,,1),RTD("ice.xl",,"*H",R80,$C$5,"D",$K80,,,1)*(9/5)+$C$14),"-")</f>
        <v>71.996000000000009</v>
      </c>
      <c r="T80" s="101">
        <f t="shared" si="478"/>
        <v>7</v>
      </c>
      <c r="U80" s="101" t="str">
        <f t="shared" si="310"/>
        <v>KORD MR7!_00Z-GEFS</v>
      </c>
      <c r="V80" s="58">
        <f ca="1">IFERROR(IF($C$12="C",RTD("ice.xl",,"*H",U80,$C$5,"D",$K80,,,1),RTD("ice.xl",,"*H",U80,$C$5,"D",$K80,,,1)*(9/5)+$C$14),"-")</f>
        <v>71.204000000000008</v>
      </c>
      <c r="W80" s="101">
        <f t="shared" si="474"/>
        <v>8</v>
      </c>
      <c r="X80" s="101" t="str">
        <f t="shared" si="312"/>
        <v>KORD MR8!_00Z-GEFS</v>
      </c>
      <c r="Y80" s="58">
        <f ca="1">IFERROR(IF($C$12="C",RTD("ice.xl",,"*H",X80,$C$5,"D",$K80,,,1),RTD("ice.xl",,"*H",X80,$C$5,"D",$K80,,,1)*(9/5)+$C$14),"-")</f>
        <v>73.13</v>
      </c>
      <c r="Z80" s="101">
        <f t="shared" si="469"/>
        <v>9</v>
      </c>
      <c r="AA80" s="101" t="str">
        <f t="shared" si="314"/>
        <v>KORD MR9!_00Z-GEFS</v>
      </c>
      <c r="AB80" s="58">
        <f ca="1">IFERROR(IF($C$12="C",RTD("ice.xl",,"*H",AA80,$C$5,"D",$K80,,,1),RTD("ice.xl",,"*H",AA80,$C$5,"D",$K80,,,1)*(9/5)+$C$14),"-")</f>
        <v>74.03</v>
      </c>
      <c r="AC80" s="101">
        <f t="shared" si="464"/>
        <v>10</v>
      </c>
      <c r="AD80" s="101" t="str">
        <f t="shared" si="316"/>
        <v>KORD MR10!_00Z-GEFS</v>
      </c>
      <c r="AE80" s="58">
        <f ca="1">IFERROR(IF($C$12="C",RTD("ice.xl",,"*H",AD80,$C$5,"D",$K80,,,1),RTD("ice.xl",,"*H",AD80,$C$5,"D",$K80,,,1)*(9/5)+$C$14),"-")</f>
        <v>75.218000000000004</v>
      </c>
      <c r="AF80" s="101">
        <f t="shared" si="459"/>
        <v>11</v>
      </c>
      <c r="AG80" s="101" t="str">
        <f t="shared" si="318"/>
        <v>KORD MR11!_00Z-GEFS</v>
      </c>
      <c r="AH80" s="58">
        <f ca="1">IFERROR(IF($C$12="C",RTD("ice.xl",,"*H",AG80,$C$5,"D",$K80,,,1),RTD("ice.xl",,"*H",AG80,$C$5,"D",$K80,,,1)*(9/5)+$C$14),"-")</f>
        <v>74.731999999999999</v>
      </c>
      <c r="AI80" s="101">
        <f t="shared" si="454"/>
        <v>12</v>
      </c>
      <c r="AJ80" s="101" t="str">
        <f t="shared" si="320"/>
        <v>KORD MR12!_00Z-GEFS</v>
      </c>
      <c r="AK80" s="58">
        <f ca="1">IFERROR(IF($C$12="C",RTD("ice.xl",,"*H",AJ80,$C$5,"D",$K80,,,1),RTD("ice.xl",,"*H",AJ80,$C$5,"D",$K80,,,1)*(9/5)+$C$14),"-")</f>
        <v>76.693999999999988</v>
      </c>
      <c r="AL80" s="101">
        <f t="shared" si="449"/>
        <v>13</v>
      </c>
      <c r="AM80" s="101" t="str">
        <f t="shared" si="322"/>
        <v>KORD MR13!_00Z-GEFS</v>
      </c>
      <c r="AN80" s="58">
        <f ca="1">IFERROR(IF($C$12="C",RTD("ice.xl",,"*H",AM80,$C$5,"D",$K80,,,1),RTD("ice.xl",,"*H",AM80,$C$5,"D",$K80,,,1)*(9/5)+$C$14),"-")</f>
        <v>77.539999999999992</v>
      </c>
      <c r="AO80" s="101">
        <f t="shared" si="444"/>
        <v>14</v>
      </c>
      <c r="AP80" s="101" t="str">
        <f t="shared" si="324"/>
        <v>KORD MR14!_00Z-GEFS</v>
      </c>
      <c r="AQ80" s="58">
        <f ca="1">IFERROR(IF($C$12="C",RTD("ice.xl",,"*H",AP80,$C$5,"D",$K80,,,1),RTD("ice.xl",,"*H",AP80,$C$5,"D",$K80,,,1)*(9/5)+$C$14),"-")</f>
        <v>79.771999999999991</v>
      </c>
      <c r="AR80" s="101">
        <f t="shared" si="439"/>
        <v>15</v>
      </c>
      <c r="AS80" s="101" t="str">
        <f t="shared" si="326"/>
        <v>KORD MR15!_00Z-GEFS</v>
      </c>
      <c r="AT80" s="58">
        <f ca="1">IFERROR(IF($C$12="C",RTD("ice.xl",,"*H",AS80,$C$5,"D",$K80,,,1),RTD("ice.xl",,"*H",AS80,$C$5,"D",$K80,,,1)*(9/5)+$C$14),"-")</f>
        <v>80.996000000000009</v>
      </c>
      <c r="AU80" s="101">
        <f t="shared" si="434"/>
        <v>16</v>
      </c>
      <c r="AV80" s="101" t="str">
        <f t="shared" si="327"/>
        <v>KORD MR16!_00Z-GEFS</v>
      </c>
      <c r="AW80" s="58">
        <f ca="1">IFERROR(IF($C$12="C",RTD("ice.xl",,"*H",AV80,$C$5,"D",$K80,,,1),RTD("ice.xl",,"*H",AV80,$C$5,"D",$K80,,,1)*(9/5)+$C$14),"-")</f>
        <v>79.52</v>
      </c>
      <c r="AX80" s="101">
        <f t="shared" si="429"/>
        <v>17</v>
      </c>
      <c r="AY80" s="101" t="str">
        <f t="shared" si="328"/>
        <v>KORD MR17!_00Z-GEFS</v>
      </c>
      <c r="AZ80" s="58">
        <f ca="1">IFERROR(IF($C$12="C",RTD("ice.xl",,"*H",AY80,$C$5,"D",$K80,,,1),RTD("ice.xl",,"*H",AY80,$C$5,"D",$K80,,,1)*(9/5)+$C$14),"-")</f>
        <v>78.02600000000001</v>
      </c>
      <c r="BA80" s="101">
        <f t="shared" si="424"/>
        <v>18</v>
      </c>
      <c r="BB80" s="101" t="str">
        <f t="shared" si="329"/>
        <v>KORD MR18!_00Z-GEFS</v>
      </c>
      <c r="BC80" s="58">
        <f ca="1">IFERROR(IF($C$12="C",RTD("ice.xl",,"*H",BB80,$C$5,"D",$K80,,,1),RTD("ice.xl",,"*H",BB80,$C$5,"D",$K80,,,1)*(9/5)+$C$14),"-")</f>
        <v>76.693999999999988</v>
      </c>
      <c r="BD80" s="101">
        <f t="shared" si="420"/>
        <v>19</v>
      </c>
      <c r="BE80" s="101" t="str">
        <f t="shared" si="330"/>
        <v>KORD MR19!_00Z-GEFS</v>
      </c>
      <c r="BF80" s="58">
        <f ca="1">IFERROR(IF($C$12="C",RTD("ice.xl",,"*H",BE80,$C$5,"D",$K80,,,1),RTD("ice.xl",,"*H",BE80,$C$5,"D",$K80,,,1)*(9/5)+$C$14),"-")</f>
        <v>78.943999999999988</v>
      </c>
      <c r="BG80" s="101">
        <f t="shared" si="416"/>
        <v>20</v>
      </c>
      <c r="BH80" s="101" t="str">
        <f t="shared" si="331"/>
        <v>KORD MR20!_00Z-GEFS</v>
      </c>
      <c r="BI80" s="105">
        <f ca="1">IFERROR(IF($C$12="C",RTD("ice.xl",,"*H",BH80,$C$5,"D",$K80,,,1),RTD("ice.xl",,"*H",BH80,$C$5,"D",$K80,,,1)*(9/5)+$C$14),"-")</f>
        <v>81.680000000000007</v>
      </c>
      <c r="BL80" s="53">
        <f t="shared" si="487"/>
        <v>5</v>
      </c>
      <c r="BM80" s="53" t="str">
        <f t="shared" si="333"/>
        <v>KORD MR5!_06Z-GEFS</v>
      </c>
      <c r="BN80" s="108">
        <f ca="1">IFERROR(IF($C$12="C",RTD("ice.xl",,"*H",BM80,$C$5,"D",$K80,,,1),RTD("ice.xl",,"*H",BM80,$C$5,"D",$K80,,,1)*(9/5)+$C$14),"-")</f>
        <v>70.033999999999992</v>
      </c>
      <c r="BO80" s="101">
        <f t="shared" si="483"/>
        <v>6</v>
      </c>
      <c r="BP80" s="101" t="str">
        <f t="shared" si="335"/>
        <v>KORD MR6!_06Z-GEFS</v>
      </c>
      <c r="BQ80" s="58">
        <f ca="1">IFERROR(IF($C$12="C",RTD("ice.xl",,"*H",BP80,$C$5,"D",$K80,,,1),RTD("ice.xl",,"*H",BP80,$C$5,"D",$K80,,,1)*(9/5)+$C$14),"-")</f>
        <v>72.680000000000007</v>
      </c>
      <c r="BR80" s="101">
        <f t="shared" si="479"/>
        <v>7</v>
      </c>
      <c r="BS80" s="101" t="str">
        <f t="shared" si="337"/>
        <v>KORD MR7!_06Z-GEFS</v>
      </c>
      <c r="BT80" s="58">
        <f ca="1">IFERROR(IF($C$12="C",RTD("ice.xl",,"*H",BS80,$C$5,"D",$K80,,,1),RTD("ice.xl",,"*H",BS80,$C$5,"D",$K80,,,1)*(9/5)+$C$14),"-")</f>
        <v>72.122</v>
      </c>
      <c r="BU80" s="101">
        <f t="shared" si="475"/>
        <v>8</v>
      </c>
      <c r="BV80" s="101" t="str">
        <f t="shared" si="339"/>
        <v>KORD MR8!_06Z-GEFS</v>
      </c>
      <c r="BW80" s="58">
        <f ca="1">IFERROR(IF($C$12="C",RTD("ice.xl",,"*H",BV80,$C$5,"D",$K80,,,1),RTD("ice.xl",,"*H",BV80,$C$5,"D",$K80,,,1)*(9/5)+$C$14),"-")</f>
        <v>73.057999999999993</v>
      </c>
      <c r="BX80" s="101">
        <f t="shared" si="470"/>
        <v>9</v>
      </c>
      <c r="BY80" s="101" t="str">
        <f t="shared" si="341"/>
        <v>KORD MR9!_06Z-GEFS</v>
      </c>
      <c r="BZ80" s="58">
        <f ca="1">IFERROR(IF($C$12="C",RTD("ice.xl",,"*H",BY80,$C$5,"D",$K80,,,1),RTD("ice.xl",,"*H",BY80,$C$5,"D",$K80,,,1)*(9/5)+$C$14),"-")</f>
        <v>74.174000000000007</v>
      </c>
      <c r="CA80" s="101">
        <f t="shared" si="465"/>
        <v>10</v>
      </c>
      <c r="CB80" s="101" t="str">
        <f t="shared" si="343"/>
        <v>KORD MR10!_06Z-GEFS</v>
      </c>
      <c r="CC80" s="58">
        <f ca="1">IFERROR(IF($C$12="C",RTD("ice.xl",,"*H",CB80,$C$5,"D",$K80,,,1),RTD("ice.xl",,"*H",CB80,$C$5,"D",$K80,,,1)*(9/5)+$C$14),"-")</f>
        <v>73.778000000000006</v>
      </c>
      <c r="CD80" s="101">
        <f t="shared" si="460"/>
        <v>11</v>
      </c>
      <c r="CE80" s="101" t="str">
        <f t="shared" si="345"/>
        <v>KORD MR11!_06Z-GEFS</v>
      </c>
      <c r="CF80" s="58">
        <f ca="1">IFERROR(IF($C$12="C",RTD("ice.xl",,"*H",CE80,$C$5,"D",$K80,,,1),RTD("ice.xl",,"*H",CE80,$C$5,"D",$K80,,,1)*(9/5)+$C$14),"-")</f>
        <v>74.804000000000002</v>
      </c>
      <c r="CG80" s="101">
        <f t="shared" si="455"/>
        <v>12</v>
      </c>
      <c r="CH80" s="101" t="str">
        <f t="shared" si="347"/>
        <v>KORD MR12!_06Z-GEFS</v>
      </c>
      <c r="CI80" s="58">
        <f ca="1">IFERROR(IF($C$12="C",RTD("ice.xl",,"*H",CH80,$C$5,"D",$K80,,,1),RTD("ice.xl",,"*H",CH80,$C$5,"D",$K80,,,1)*(9/5)+$C$14),"-")</f>
        <v>75.451999999999998</v>
      </c>
      <c r="CJ80" s="101">
        <f t="shared" si="450"/>
        <v>13</v>
      </c>
      <c r="CK80" s="101" t="str">
        <f t="shared" si="349"/>
        <v>KORD MR13!_06Z-GEFS</v>
      </c>
      <c r="CL80" s="58">
        <f ca="1">IFERROR(IF($C$12="C",RTD("ice.xl",,"*H",CK80,$C$5,"D",$K80,,,1),RTD("ice.xl",,"*H",CK80,$C$5,"D",$K80,,,1)*(9/5)+$C$14),"-")</f>
        <v>76.91</v>
      </c>
      <c r="CM80" s="101">
        <f t="shared" si="445"/>
        <v>14</v>
      </c>
      <c r="CN80" s="101" t="str">
        <f t="shared" si="351"/>
        <v>KORD MR14!_06Z-GEFS</v>
      </c>
      <c r="CO80" s="58">
        <f ca="1">IFERROR(IF($C$12="C",RTD("ice.xl",,"*H",CN80,$C$5,"D",$K80,,,1),RTD("ice.xl",,"*H",CN80,$C$5,"D",$K80,,,1)*(9/5)+$C$14),"-")</f>
        <v>77.647999999999996</v>
      </c>
      <c r="CP80" s="101">
        <f t="shared" si="440"/>
        <v>15</v>
      </c>
      <c r="CQ80" s="101" t="str">
        <f t="shared" si="353"/>
        <v>KORD MR15!_06Z-GEFS</v>
      </c>
      <c r="CR80" s="58" t="str">
        <f ca="1">IFERROR(IF($C$12="C",RTD("ice.xl",,"*H",CQ80,$C$5,"D",$K80,,,1),RTD("ice.xl",,"*H",CQ80,$C$5,"D",$K80,,,1)*(9/5)+$C$14),"-")</f>
        <v>-</v>
      </c>
      <c r="CS80" s="101">
        <f t="shared" si="435"/>
        <v>16</v>
      </c>
      <c r="CT80" s="101" t="str">
        <f t="shared" si="355"/>
        <v>KORD MR16!_06Z-GEFS</v>
      </c>
      <c r="CU80" s="58">
        <f ca="1">IFERROR(IF($C$12="C",RTD("ice.xl",,"*H",CT80,$C$5,"D",$K80,,,1),RTD("ice.xl",,"*H",CT80,$C$5,"D",$K80,,,1)*(9/5)+$C$14),"-")</f>
        <v>78.602000000000004</v>
      </c>
      <c r="CV80" s="101">
        <f t="shared" si="430"/>
        <v>17</v>
      </c>
      <c r="CW80" s="101" t="str">
        <f t="shared" si="356"/>
        <v>KORD MR17!_06Z-GEFS</v>
      </c>
      <c r="CX80" s="58">
        <f ca="1">IFERROR(IF($C$12="C",RTD("ice.xl",,"*H",CW80,$C$5,"D",$K80,,,1),RTD("ice.xl",,"*H",CW80,$C$5,"D",$K80,,,1)*(9/5)+$C$14),"-")</f>
        <v>77.108000000000004</v>
      </c>
      <c r="CY80" s="101">
        <f t="shared" si="425"/>
        <v>18</v>
      </c>
      <c r="CZ80" s="101" t="str">
        <f t="shared" si="357"/>
        <v>KORD MR18!_06Z-GEFS</v>
      </c>
      <c r="DA80" s="58">
        <f ca="1">IFERROR(IF($C$12="C",RTD("ice.xl",,"*H",CZ80,$C$5,"D",$K80,,,1),RTD("ice.xl",,"*H",CZ80,$C$5,"D",$K80,,,1)*(9/5)+$C$14),"-")</f>
        <v>78.584000000000003</v>
      </c>
      <c r="DB80" s="101">
        <f t="shared" si="421"/>
        <v>19</v>
      </c>
      <c r="DC80" s="101" t="str">
        <f t="shared" si="358"/>
        <v>KORD MR19!_06Z-GEFS</v>
      </c>
      <c r="DD80" s="58">
        <f ca="1">IFERROR(IF($C$12="C",RTD("ice.xl",,"*H",DC80,$C$5,"D",$K80,,,1),RTD("ice.xl",,"*H",DC80,$C$5,"D",$K80,,,1)*(9/5)+$C$14),"-")</f>
        <v>76.045999999999992</v>
      </c>
      <c r="DE80" s="101">
        <f t="shared" si="417"/>
        <v>20</v>
      </c>
      <c r="DF80" s="101" t="str">
        <f t="shared" si="359"/>
        <v>KORD MR20!_06Z-GEFS</v>
      </c>
      <c r="DG80" s="105">
        <f ca="1">IFERROR(IF($C$12="C",RTD("ice.xl",,"*H",DF80,$C$5,"D",$K80,,,1),RTD("ice.xl",,"*H",DF80,$C$5,"D",$K80,,,1)*(9/5)+$C$14),"-")</f>
        <v>82.85</v>
      </c>
      <c r="DJ80" s="53">
        <f t="shared" si="488"/>
        <v>5</v>
      </c>
      <c r="DK80" s="53" t="str">
        <f t="shared" si="361"/>
        <v>KORD MR5!_12Z-GEFS</v>
      </c>
      <c r="DL80" s="108">
        <f ca="1">IFERROR(IF($C$12="C",RTD("ice.xl",,"*H",DK80,$C$5,"D",$K80,,,1),RTD("ice.xl",,"*H",DK80,$C$5,"D",$K80,,,1)*(9/5)+$C$14),"-")</f>
        <v>69.692000000000007</v>
      </c>
      <c r="DM80" s="101">
        <f t="shared" si="484"/>
        <v>6</v>
      </c>
      <c r="DN80" s="101" t="str">
        <f t="shared" si="363"/>
        <v>KORD MR6!_12Z-GEFS</v>
      </c>
      <c r="DO80" s="58">
        <f ca="1">IFERROR(IF($C$12="C",RTD("ice.xl",,"*H",DN80,$C$5,"D",$K80,,,1),RTD("ice.xl",,"*H",DN80,$C$5,"D",$K80,,,1)*(9/5)+$C$14),"-")</f>
        <v>71.330000000000013</v>
      </c>
      <c r="DP80" s="101">
        <f t="shared" si="480"/>
        <v>7</v>
      </c>
      <c r="DQ80" s="101" t="str">
        <f t="shared" si="365"/>
        <v>KORD MR7!_12Z-GEFS</v>
      </c>
      <c r="DR80" s="58">
        <f ca="1">IFERROR(IF($C$12="C",RTD("ice.xl",,"*H",DQ80,$C$5,"D",$K80,,,1),RTD("ice.xl",,"*H",DQ80,$C$5,"D",$K80,,,1)*(9/5)+$C$14),"-")</f>
        <v>71.888000000000005</v>
      </c>
      <c r="DS80" s="101">
        <f t="shared" si="476"/>
        <v>8</v>
      </c>
      <c r="DT80" s="101" t="str">
        <f t="shared" si="367"/>
        <v>KORD MR8!_12Z-GEFS</v>
      </c>
      <c r="DU80" s="58">
        <f ca="1">IFERROR(IF($C$12="C",RTD("ice.xl",,"*H",DT80,$C$5,"D",$K80,,,1),RTD("ice.xl",,"*H",DT80,$C$5,"D",$K80,,,1)*(9/5)+$C$14),"-")</f>
        <v>72.842000000000013</v>
      </c>
      <c r="DV80" s="101">
        <f t="shared" si="471"/>
        <v>9</v>
      </c>
      <c r="DW80" s="101" t="str">
        <f t="shared" si="369"/>
        <v>KORD MR9!_12Z-GEFS</v>
      </c>
      <c r="DX80" s="58">
        <f ca="1">IFERROR(IF($C$12="C",RTD("ice.xl",,"*H",DW80,$C$5,"D",$K80,,,1),RTD("ice.xl",,"*H",DW80,$C$5,"D",$K80,,,1)*(9/5)+$C$14),"-")</f>
        <v>73.580000000000013</v>
      </c>
      <c r="DY80" s="101">
        <f t="shared" si="466"/>
        <v>10</v>
      </c>
      <c r="DZ80" s="101" t="str">
        <f t="shared" si="371"/>
        <v>KORD MR10!_12Z-GEFS</v>
      </c>
      <c r="EA80" s="58">
        <f ca="1">IFERROR(IF($C$12="C",RTD("ice.xl",,"*H",DZ80,$C$5,"D",$K80,,,1),RTD("ice.xl",,"*H",DZ80,$C$5,"D",$K80,,,1)*(9/5)+$C$14),"-")</f>
        <v>74.012</v>
      </c>
      <c r="EB80" s="101">
        <f t="shared" si="461"/>
        <v>11</v>
      </c>
      <c r="EC80" s="101" t="str">
        <f t="shared" si="373"/>
        <v>KORD MR11!_12Z-GEFS</v>
      </c>
      <c r="ED80" s="58">
        <f ca="1">IFERROR(IF($C$12="C",RTD("ice.xl",,"*H",EC80,$C$5,"D",$K80,,,1),RTD("ice.xl",,"*H",EC80,$C$5,"D",$K80,,,1)*(9/5)+$C$14),"-")</f>
        <v>74.84</v>
      </c>
      <c r="EE80" s="101">
        <f t="shared" si="456"/>
        <v>12</v>
      </c>
      <c r="EF80" s="101" t="str">
        <f t="shared" si="375"/>
        <v>KORD MR12!_12Z-GEFS</v>
      </c>
      <c r="EG80" s="58">
        <f ca="1">IFERROR(IF($C$12="C",RTD("ice.xl",,"*H",EF80,$C$5,"D",$K80,,,1),RTD("ice.xl",,"*H",EF80,$C$5,"D",$K80,,,1)*(9/5)+$C$14),"-")</f>
        <v>75.632000000000005</v>
      </c>
      <c r="EH80" s="101">
        <f t="shared" si="451"/>
        <v>13</v>
      </c>
      <c r="EI80" s="101" t="str">
        <f t="shared" si="377"/>
        <v>KORD MR13!_12Z-GEFS</v>
      </c>
      <c r="EJ80" s="58">
        <f ca="1">IFERROR(IF($C$12="C",RTD("ice.xl",,"*H",EI80,$C$5,"D",$K80,,,1),RTD("ice.xl",,"*H",EI80,$C$5,"D",$K80,,,1)*(9/5)+$C$14),"-")</f>
        <v>77.593999999999994</v>
      </c>
      <c r="EK80" s="101">
        <f t="shared" si="446"/>
        <v>14</v>
      </c>
      <c r="EL80" s="101" t="str">
        <f t="shared" si="379"/>
        <v>KORD MR14!_12Z-GEFS</v>
      </c>
      <c r="EM80" s="58">
        <f ca="1">IFERROR(IF($C$12="C",RTD("ice.xl",,"*H",EL80,$C$5,"D",$K80,,,1),RTD("ice.xl",,"*H",EL80,$C$5,"D",$K80,,,1)*(9/5)+$C$14),"-")</f>
        <v>76.783999999999992</v>
      </c>
      <c r="EN80" s="101">
        <f t="shared" si="441"/>
        <v>15</v>
      </c>
      <c r="EO80" s="101" t="str">
        <f t="shared" si="381"/>
        <v>KORD MR15!_12Z-GEFS</v>
      </c>
      <c r="EP80" s="58">
        <f ca="1">IFERROR(IF($C$12="C",RTD("ice.xl",,"*H",EO80,$C$5,"D",$K80,,,1),RTD("ice.xl",,"*H",EO80,$C$5,"D",$K80,,,1)*(9/5)+$C$14),"-")</f>
        <v>79.34</v>
      </c>
      <c r="EQ80" s="101">
        <f t="shared" si="436"/>
        <v>16</v>
      </c>
      <c r="ER80" s="101" t="str">
        <f t="shared" si="383"/>
        <v>KORD MR16!_12Z-GEFS</v>
      </c>
      <c r="ES80" s="58">
        <f ca="1">IFERROR(IF($C$12="C",RTD("ice.xl",,"*H",ER80,$C$5,"D",$K80,,,1),RTD("ice.xl",,"*H",ER80,$C$5,"D",$K80,,,1)*(9/5)+$C$14),"-")</f>
        <v>78.781999999999996</v>
      </c>
      <c r="ET80" s="101">
        <f t="shared" si="431"/>
        <v>17</v>
      </c>
      <c r="EU80" s="101" t="str">
        <f t="shared" si="384"/>
        <v>KORD MR17!_12Z-GEFS</v>
      </c>
      <c r="EV80" s="58">
        <f ca="1">IFERROR(IF($C$12="C",RTD("ice.xl",,"*H",EU80,$C$5,"D",$K80,,,1),RTD("ice.xl",,"*H",EU80,$C$5,"D",$K80,,,1)*(9/5)+$C$14),"-")</f>
        <v>77.27</v>
      </c>
      <c r="EW80" s="101">
        <f t="shared" si="426"/>
        <v>18</v>
      </c>
      <c r="EX80" s="101" t="str">
        <f t="shared" si="385"/>
        <v>KORD MR18!_12Z-GEFS</v>
      </c>
      <c r="EY80" s="58">
        <f ca="1">IFERROR(IF($C$12="C",RTD("ice.xl",,"*H",EX80,$C$5,"D",$K80,,,1),RTD("ice.xl",,"*H",EX80,$C$5,"D",$K80,,,1)*(9/5)+$C$14),"-")</f>
        <v>77.593999999999994</v>
      </c>
      <c r="EZ80" s="101">
        <f t="shared" si="422"/>
        <v>19</v>
      </c>
      <c r="FA80" s="101" t="str">
        <f t="shared" si="386"/>
        <v>KORD MR19!_12Z-GEFS</v>
      </c>
      <c r="FB80" s="58">
        <f ca="1">IFERROR(IF($C$12="C",RTD("ice.xl",,"*H",FA80,$C$5,"D",$K80,,,1),RTD("ice.xl",,"*H",FA80,$C$5,"D",$K80,,,1)*(9/5)+$C$14),"-")</f>
        <v>77.990000000000009</v>
      </c>
      <c r="FC80" s="101">
        <f t="shared" si="418"/>
        <v>20</v>
      </c>
      <c r="FD80" s="101" t="str">
        <f t="shared" si="387"/>
        <v>KORD MR20!_12Z-GEFS</v>
      </c>
      <c r="FE80" s="105">
        <f ca="1">IFERROR(IF($C$12="C",RTD("ice.xl",,"*H",FD80,$C$5,"D",$K80,,,1),RTD("ice.xl",,"*H",FD80,$C$5,"D",$K80,,,1)*(9/5)+$C$14),"-")</f>
        <v>77.846000000000004</v>
      </c>
      <c r="FH80" s="53">
        <f t="shared" si="489"/>
        <v>5</v>
      </c>
      <c r="FI80" s="53" t="str">
        <f t="shared" si="389"/>
        <v>KORD MR5!_18Z-GEFS</v>
      </c>
      <c r="FJ80" s="108">
        <f ca="1">IFERROR(IF($C$12="C",RTD("ice.xl",,"*H",FI80,$C$5,"D",$K80,,,1),RTD("ice.xl",,"*H",FI80,$C$5,"D",$K80,,,1)*(9/5)+$C$14),"-")</f>
        <v>70.988</v>
      </c>
      <c r="FK80" s="101">
        <f t="shared" si="485"/>
        <v>6</v>
      </c>
      <c r="FL80" s="101" t="str">
        <f t="shared" si="391"/>
        <v>KORD MR6!_18Z-GEFS</v>
      </c>
      <c r="FM80" s="58">
        <f ca="1">IFERROR(IF($C$12="C",RTD("ice.xl",,"*H",FL80,$C$5,"D",$K80,,,1),RTD("ice.xl",,"*H",FL80,$C$5,"D",$K80,,,1)*(9/5)+$C$14),"-")</f>
        <v>70.789999999999992</v>
      </c>
      <c r="FN80" s="101">
        <f t="shared" si="481"/>
        <v>7</v>
      </c>
      <c r="FO80" s="101" t="str">
        <f t="shared" si="393"/>
        <v>KORD MR7!_18Z-GEFS</v>
      </c>
      <c r="FP80" s="58">
        <f ca="1">IFERROR(IF($C$12="C",RTD("ice.xl",,"*H",FO80,$C$5,"D",$K80,,,1),RTD("ice.xl",,"*H",FO80,$C$5,"D",$K80,,,1)*(9/5)+$C$14),"-")</f>
        <v>72.158000000000001</v>
      </c>
      <c r="FQ80" s="101">
        <f t="shared" si="477"/>
        <v>8</v>
      </c>
      <c r="FR80" s="101" t="str">
        <f t="shared" si="395"/>
        <v>KORD MR8!_18Z-GEFS</v>
      </c>
      <c r="FS80" s="58">
        <f ca="1">IFERROR(IF($C$12="C",RTD("ice.xl",,"*H",FR80,$C$5,"D",$K80,,,1),RTD("ice.xl",,"*H",FR80,$C$5,"D",$K80,,,1)*(9/5)+$C$14),"-")</f>
        <v>74.66</v>
      </c>
      <c r="FT80" s="101">
        <f t="shared" si="472"/>
        <v>9</v>
      </c>
      <c r="FU80" s="101" t="str">
        <f t="shared" si="397"/>
        <v>KORD MR9!_18Z-GEFS</v>
      </c>
      <c r="FV80" s="58">
        <f ca="1">IFERROR(IF($C$12="C",RTD("ice.xl",,"*H",FU80,$C$5,"D",$K80,,,1),RTD("ice.xl",,"*H",FU80,$C$5,"D",$K80,,,1)*(9/5)+$C$14),"-")</f>
        <v>74.75</v>
      </c>
      <c r="FW80" s="101">
        <f t="shared" si="467"/>
        <v>10</v>
      </c>
      <c r="FX80" s="101" t="str">
        <f t="shared" si="399"/>
        <v>KORD MR10!_18Z-GEFS</v>
      </c>
      <c r="FY80" s="58">
        <f ca="1">IFERROR(IF($C$12="C",RTD("ice.xl",,"*H",FX80,$C$5,"D",$K80,,,1),RTD("ice.xl",,"*H",FX80,$C$5,"D",$K80,,,1)*(9/5)+$C$14),"-")</f>
        <v>75.361999999999995</v>
      </c>
      <c r="FZ80" s="101">
        <f t="shared" si="462"/>
        <v>11</v>
      </c>
      <c r="GA80" s="101" t="str">
        <f t="shared" si="401"/>
        <v>KORD MR11!_18Z-GEFS</v>
      </c>
      <c r="GB80" s="58">
        <f ca="1">IFERROR(IF($C$12="C",RTD("ice.xl",,"*H",GA80,$C$5,"D",$K80,,,1),RTD("ice.xl",,"*H",GA80,$C$5,"D",$K80,,,1)*(9/5)+$C$14),"-")</f>
        <v>74.156000000000006</v>
      </c>
      <c r="GC80" s="101">
        <f t="shared" si="457"/>
        <v>12</v>
      </c>
      <c r="GD80" s="101" t="str">
        <f t="shared" si="403"/>
        <v>KORD MR12!_18Z-GEFS</v>
      </c>
      <c r="GE80" s="58">
        <f ca="1">IFERROR(IF($C$12="C",RTD("ice.xl",,"*H",GD80,$C$5,"D",$K80,,,1),RTD("ice.xl",,"*H",GD80,$C$5,"D",$K80,,,1)*(9/5)+$C$14),"-")</f>
        <v>77.575999999999993</v>
      </c>
      <c r="GF80" s="101">
        <f t="shared" si="452"/>
        <v>13</v>
      </c>
      <c r="GG80" s="101" t="str">
        <f t="shared" si="405"/>
        <v>KORD MR13!_18Z-GEFS</v>
      </c>
      <c r="GH80" s="58">
        <f ca="1">IFERROR(IF($C$12="C",RTD("ice.xl",,"*H",GG80,$C$5,"D",$K80,,,1),RTD("ice.xl",,"*H",GG80,$C$5,"D",$K80,,,1)*(9/5)+$C$14),"-")</f>
        <v>77.162000000000006</v>
      </c>
      <c r="GI80" s="101">
        <f t="shared" si="447"/>
        <v>14</v>
      </c>
      <c r="GJ80" s="101" t="str">
        <f t="shared" si="407"/>
        <v>KORD MR14!_18Z-GEFS</v>
      </c>
      <c r="GK80" s="58">
        <f ca="1">IFERROR(IF($C$12="C",RTD("ice.xl",,"*H",GJ80,$C$5,"D",$K80,,,1),RTD("ice.xl",,"*H",GJ80,$C$5,"D",$K80,,,1)*(9/5)+$C$14),"-")</f>
        <v>80.186000000000007</v>
      </c>
      <c r="GL80" s="101">
        <f t="shared" si="442"/>
        <v>15</v>
      </c>
      <c r="GM80" s="101" t="str">
        <f t="shared" si="409"/>
        <v>KORD MR15!_18Z-GEFS</v>
      </c>
      <c r="GN80" s="58">
        <f ca="1">IFERROR(IF($C$12="C",RTD("ice.xl",,"*H",GM80,$C$5,"D",$K80,,,1),RTD("ice.xl",,"*H",GM80,$C$5,"D",$K80,,,1)*(9/5)+$C$14),"-")</f>
        <v>78.584000000000003</v>
      </c>
      <c r="GO80" s="101">
        <f t="shared" si="437"/>
        <v>16</v>
      </c>
      <c r="GP80" s="101" t="str">
        <f t="shared" si="411"/>
        <v>KORD MR16!_18Z-GEFS</v>
      </c>
      <c r="GQ80" s="58">
        <f ca="1">IFERROR(IF($C$12="C",RTD("ice.xl",,"*H",GP80,$C$5,"D",$K80,,,1),RTD("ice.xl",,"*H",GP80,$C$5,"D",$K80,,,1)*(9/5)+$C$14),"-")</f>
        <v>77.864000000000004</v>
      </c>
      <c r="GR80" s="101">
        <f t="shared" si="432"/>
        <v>17</v>
      </c>
      <c r="GS80" s="101" t="str">
        <f t="shared" si="412"/>
        <v>KORD MR17!_18Z-GEFS</v>
      </c>
      <c r="GT80" s="58">
        <f ca="1">IFERROR(IF($C$12="C",RTD("ice.xl",,"*H",GS80,$C$5,"D",$K80,,,1),RTD("ice.xl",,"*H",GS80,$C$5,"D",$K80,,,1)*(9/5)+$C$14),"-")</f>
        <v>78.278000000000006</v>
      </c>
      <c r="GU80" s="101">
        <f t="shared" si="427"/>
        <v>18</v>
      </c>
      <c r="GV80" s="101" t="str">
        <f t="shared" si="413"/>
        <v>KORD MR18!_18Z-GEFS</v>
      </c>
      <c r="GW80" s="58">
        <f ca="1">IFERROR(IF($C$12="C",RTD("ice.xl",,"*H",GV80,$C$5,"D",$K80,,,1),RTD("ice.xl",,"*H",GV80,$C$5,"D",$K80,,,1)*(9/5)+$C$14),"-")</f>
        <v>77.144000000000005</v>
      </c>
      <c r="GX80" s="101">
        <f t="shared" si="423"/>
        <v>19</v>
      </c>
      <c r="GY80" s="101" t="str">
        <f t="shared" si="414"/>
        <v>KORD MR19!_18Z-GEFS</v>
      </c>
      <c r="GZ80" s="58">
        <f ca="1">IFERROR(IF($C$12="C",RTD("ice.xl",,"*H",GY80,$C$5,"D",$K80,,,1),RTD("ice.xl",,"*H",GY80,$C$5,"D",$K80,,,1)*(9/5)+$C$14),"-")</f>
        <v>78.134</v>
      </c>
      <c r="HA80" s="101">
        <f t="shared" si="419"/>
        <v>20</v>
      </c>
      <c r="HB80" s="101" t="str">
        <f t="shared" si="415"/>
        <v>KORD MR20!_18Z-GEFS</v>
      </c>
      <c r="HC80" s="105">
        <f ca="1">IFERROR(IF($C$12="C",RTD("ice.xl",,"*H",HB80,$C$5,"D",$K80,,,1),RTD("ice.xl",,"*H",HB80,$C$5,"D",$K80,,,1)*(9/5)+$C$14),"-")</f>
        <v>78.116</v>
      </c>
    </row>
    <row r="81" spans="5:211" x14ac:dyDescent="0.35">
      <c r="E81"/>
      <c r="F81"/>
      <c r="G81"/>
      <c r="K81" s="163">
        <f t="shared" ca="1" si="490"/>
        <v>44786</v>
      </c>
      <c r="L81" s="356">
        <f t="shared" ca="1" si="490"/>
        <v>73.459940000000003</v>
      </c>
      <c r="N81" s="53">
        <f t="shared" si="486"/>
        <v>6</v>
      </c>
      <c r="O81" s="53" t="str">
        <f t="shared" si="306"/>
        <v>KORD MR6!_00Z-GEFS</v>
      </c>
      <c r="P81" s="108">
        <f ca="1">IFERROR(IF($C$12="C",RTD("ice.xl",,"*H",O81,$C$5,"D",$K81,,,1),RTD("ice.xl",,"*H",O81,$C$5,"D",$K81,,,1)*(9/5)+$C$14),"-")</f>
        <v>72.355999999999995</v>
      </c>
      <c r="Q81" s="101">
        <f t="shared" si="482"/>
        <v>7</v>
      </c>
      <c r="R81" s="101" t="str">
        <f t="shared" si="308"/>
        <v>KORD MR7!_00Z-GEFS</v>
      </c>
      <c r="S81" s="58">
        <f ca="1">IFERROR(IF($C$12="C",RTD("ice.xl",,"*H",R81,$C$5,"D",$K81,,,1),RTD("ice.xl",,"*H",R81,$C$5,"D",$K81,,,1)*(9/5)+$C$14),"-")</f>
        <v>73.382000000000005</v>
      </c>
      <c r="T81" s="101">
        <f t="shared" si="478"/>
        <v>8</v>
      </c>
      <c r="U81" s="101" t="str">
        <f t="shared" si="310"/>
        <v>KORD MR8!_00Z-GEFS</v>
      </c>
      <c r="V81" s="58">
        <f ca="1">IFERROR(IF($C$12="C",RTD("ice.xl",,"*H",U81,$C$5,"D",$K81,,,1),RTD("ice.xl",,"*H",U81,$C$5,"D",$K81,,,1)*(9/5)+$C$14),"-")</f>
        <v>75.866</v>
      </c>
      <c r="W81" s="101">
        <f t="shared" si="474"/>
        <v>9</v>
      </c>
      <c r="X81" s="101" t="str">
        <f t="shared" si="312"/>
        <v>KORD MR9!_00Z-GEFS</v>
      </c>
      <c r="Y81" s="58">
        <f ca="1">IFERROR(IF($C$12="C",RTD("ice.xl",,"*H",X81,$C$5,"D",$K81,,,1),RTD("ice.xl",,"*H",X81,$C$5,"D",$K81,,,1)*(9/5)+$C$14),"-")</f>
        <v>74.49799999999999</v>
      </c>
      <c r="Z81" s="101">
        <f t="shared" si="469"/>
        <v>10</v>
      </c>
      <c r="AA81" s="101" t="str">
        <f t="shared" si="314"/>
        <v>KORD MR10!_00Z-GEFS</v>
      </c>
      <c r="AB81" s="58">
        <f ca="1">IFERROR(IF($C$12="C",RTD("ice.xl",,"*H",AA81,$C$5,"D",$K81,,,1),RTD("ice.xl",,"*H",AA81,$C$5,"D",$K81,,,1)*(9/5)+$C$14),"-")</f>
        <v>74.318000000000012</v>
      </c>
      <c r="AC81" s="101">
        <f t="shared" si="464"/>
        <v>11</v>
      </c>
      <c r="AD81" s="101" t="str">
        <f t="shared" si="316"/>
        <v>KORD MR11!_00Z-GEFS</v>
      </c>
      <c r="AE81" s="58">
        <f ca="1">IFERROR(IF($C$12="C",RTD("ice.xl",,"*H",AD81,$C$5,"D",$K81,,,1),RTD("ice.xl",,"*H",AD81,$C$5,"D",$K81,,,1)*(9/5)+$C$14),"-")</f>
        <v>72.158000000000001</v>
      </c>
      <c r="AF81" s="101">
        <f t="shared" si="459"/>
        <v>12</v>
      </c>
      <c r="AG81" s="101" t="str">
        <f t="shared" si="318"/>
        <v>KORD MR12!_00Z-GEFS</v>
      </c>
      <c r="AH81" s="58">
        <f ca="1">IFERROR(IF($C$12="C",RTD("ice.xl",,"*H",AG81,$C$5,"D",$K81,,,1),RTD("ice.xl",,"*H",AG81,$C$5,"D",$K81,,,1)*(9/5)+$C$14),"-")</f>
        <v>75.361999999999995</v>
      </c>
      <c r="AI81" s="101">
        <f t="shared" si="454"/>
        <v>13</v>
      </c>
      <c r="AJ81" s="101" t="str">
        <f t="shared" si="320"/>
        <v>KORD MR13!_00Z-GEFS</v>
      </c>
      <c r="AK81" s="58">
        <f ca="1">IFERROR(IF($C$12="C",RTD("ice.xl",,"*H",AJ81,$C$5,"D",$K81,,,1),RTD("ice.xl",,"*H",AJ81,$C$5,"D",$K81,,,1)*(9/5)+$C$14),"-")</f>
        <v>75.451999999999998</v>
      </c>
      <c r="AL81" s="101">
        <f t="shared" si="449"/>
        <v>14</v>
      </c>
      <c r="AM81" s="101" t="str">
        <f t="shared" si="322"/>
        <v>KORD MR14!_00Z-GEFS</v>
      </c>
      <c r="AN81" s="58">
        <f ca="1">IFERROR(IF($C$12="C",RTD("ice.xl",,"*H",AM81,$C$5,"D",$K81,,,1),RTD("ice.xl",,"*H",AM81,$C$5,"D",$K81,,,1)*(9/5)+$C$14),"-")</f>
        <v>78.98</v>
      </c>
      <c r="AO81" s="101">
        <f t="shared" si="444"/>
        <v>15</v>
      </c>
      <c r="AP81" s="101" t="str">
        <f t="shared" si="324"/>
        <v>KORD MR15!_00Z-GEFS</v>
      </c>
      <c r="AQ81" s="58">
        <f ca="1">IFERROR(IF($C$12="C",RTD("ice.xl",,"*H",AP81,$C$5,"D",$K81,,,1),RTD("ice.xl",,"*H",AP81,$C$5,"D",$K81,,,1)*(9/5)+$C$14),"-")</f>
        <v>79.268000000000001</v>
      </c>
      <c r="AR81" s="101">
        <f t="shared" si="439"/>
        <v>16</v>
      </c>
      <c r="AS81" s="101" t="str">
        <f t="shared" si="326"/>
        <v>KORD MR16!_00Z-GEFS</v>
      </c>
      <c r="AT81" s="58">
        <f ca="1">IFERROR(IF($C$12="C",RTD("ice.xl",,"*H",AS81,$C$5,"D",$K81,,,1),RTD("ice.xl",,"*H",AS81,$C$5,"D",$K81,,,1)*(9/5)+$C$14),"-")</f>
        <v>80.69</v>
      </c>
      <c r="AU81" s="101">
        <f t="shared" si="434"/>
        <v>17</v>
      </c>
      <c r="AV81" s="101" t="str">
        <f t="shared" si="327"/>
        <v>KORD MR17!_00Z-GEFS</v>
      </c>
      <c r="AW81" s="58">
        <f ca="1">IFERROR(IF($C$12="C",RTD("ice.xl",,"*H",AV81,$C$5,"D",$K81,,,1),RTD("ice.xl",,"*H",AV81,$C$5,"D",$K81,,,1)*(9/5)+$C$14),"-")</f>
        <v>78.116</v>
      </c>
      <c r="AX81" s="101">
        <f t="shared" si="429"/>
        <v>18</v>
      </c>
      <c r="AY81" s="101" t="str">
        <f t="shared" si="328"/>
        <v>KORD MR18!_00Z-GEFS</v>
      </c>
      <c r="AZ81" s="58">
        <f ca="1">IFERROR(IF($C$12="C",RTD("ice.xl",,"*H",AY81,$C$5,"D",$K81,,,1),RTD("ice.xl",,"*H",AY81,$C$5,"D",$K81,,,1)*(9/5)+$C$14),"-")</f>
        <v>78.367999999999995</v>
      </c>
      <c r="BA81" s="101">
        <f t="shared" si="424"/>
        <v>19</v>
      </c>
      <c r="BB81" s="101" t="str">
        <f t="shared" si="329"/>
        <v>KORD MR19!_00Z-GEFS</v>
      </c>
      <c r="BC81" s="58">
        <f ca="1">IFERROR(IF($C$12="C",RTD("ice.xl",,"*H",BB81,$C$5,"D",$K81,,,1),RTD("ice.xl",,"*H",BB81,$C$5,"D",$K81,,,1)*(9/5)+$C$14),"-")</f>
        <v>78.943999999999988</v>
      </c>
      <c r="BD81" s="101">
        <f t="shared" si="420"/>
        <v>20</v>
      </c>
      <c r="BE81" s="101" t="str">
        <f t="shared" si="330"/>
        <v>KORD MR20!_00Z-GEFS</v>
      </c>
      <c r="BF81" s="58">
        <f ca="1">IFERROR(IF($C$12="C",RTD("ice.xl",,"*H",BE81,$C$5,"D",$K81,,,1),RTD("ice.xl",,"*H",BE81,$C$5,"D",$K81,,,1)*(9/5)+$C$14),"-")</f>
        <v>82.921999999999997</v>
      </c>
      <c r="BG81" s="101">
        <f t="shared" si="416"/>
        <v>21</v>
      </c>
      <c r="BH81" s="101" t="str">
        <f t="shared" si="331"/>
        <v>KORD MR21!_00Z-GEFS</v>
      </c>
      <c r="BI81" s="105">
        <f ca="1">IFERROR(IF($C$12="C",RTD("ice.xl",,"*H",BH81,$C$5,"D",$K81,,,1),RTD("ice.xl",,"*H",BH81,$C$5,"D",$K81,,,1)*(9/5)+$C$14),"-")</f>
        <v>80.330000000000013</v>
      </c>
      <c r="BL81" s="53">
        <f t="shared" si="487"/>
        <v>6</v>
      </c>
      <c r="BM81" s="53" t="str">
        <f t="shared" si="333"/>
        <v>KORD MR6!_06Z-GEFS</v>
      </c>
      <c r="BN81" s="108">
        <f ca="1">IFERROR(IF($C$12="C",RTD("ice.xl",,"*H",BM81,$C$5,"D",$K81,,,1),RTD("ice.xl",,"*H",BM81,$C$5,"D",$K81,,,1)*(9/5)+$C$14),"-")</f>
        <v>73.454000000000008</v>
      </c>
      <c r="BO81" s="101">
        <f t="shared" si="483"/>
        <v>7</v>
      </c>
      <c r="BP81" s="101" t="str">
        <f t="shared" si="335"/>
        <v>KORD MR7!_06Z-GEFS</v>
      </c>
      <c r="BQ81" s="58">
        <f ca="1">IFERROR(IF($C$12="C",RTD("ice.xl",,"*H",BP81,$C$5,"D",$K81,,,1),RTD("ice.xl",,"*H",BP81,$C$5,"D",$K81,,,1)*(9/5)+$C$14),"-")</f>
        <v>73.021999999999991</v>
      </c>
      <c r="BR81" s="101">
        <f t="shared" si="479"/>
        <v>8</v>
      </c>
      <c r="BS81" s="101" t="str">
        <f t="shared" si="337"/>
        <v>KORD MR8!_06Z-GEFS</v>
      </c>
      <c r="BT81" s="58">
        <f ca="1">IFERROR(IF($C$12="C",RTD("ice.xl",,"*H",BS81,$C$5,"D",$K81,,,1),RTD("ice.xl",,"*H",BS81,$C$5,"D",$K81,,,1)*(9/5)+$C$14),"-")</f>
        <v>74.426000000000002</v>
      </c>
      <c r="BU81" s="101">
        <f t="shared" si="475"/>
        <v>9</v>
      </c>
      <c r="BV81" s="101" t="str">
        <f t="shared" si="339"/>
        <v>KORD MR9!_06Z-GEFS</v>
      </c>
      <c r="BW81" s="58">
        <f ca="1">IFERROR(IF($C$12="C",RTD("ice.xl",,"*H",BV81,$C$5,"D",$K81,,,1),RTD("ice.xl",,"*H",BV81,$C$5,"D",$K81,,,1)*(9/5)+$C$14),"-")</f>
        <v>74.408000000000001</v>
      </c>
      <c r="BX81" s="101">
        <f t="shared" si="470"/>
        <v>10</v>
      </c>
      <c r="BY81" s="101" t="str">
        <f t="shared" si="341"/>
        <v>KORD MR10!_06Z-GEFS</v>
      </c>
      <c r="BZ81" s="58">
        <f ca="1">IFERROR(IF($C$12="C",RTD("ice.xl",,"*H",BY81,$C$5,"D",$K81,,,1),RTD("ice.xl",,"*H",BY81,$C$5,"D",$K81,,,1)*(9/5)+$C$14),"-")</f>
        <v>72.77</v>
      </c>
      <c r="CA81" s="101">
        <f t="shared" si="465"/>
        <v>11</v>
      </c>
      <c r="CB81" s="101" t="str">
        <f t="shared" si="343"/>
        <v>KORD MR11!_06Z-GEFS</v>
      </c>
      <c r="CC81" s="58">
        <f ca="1">IFERROR(IF($C$12="C",RTD("ice.xl",,"*H",CB81,$C$5,"D",$K81,,,1),RTD("ice.xl",,"*H",CB81,$C$5,"D",$K81,,,1)*(9/5)+$C$14),"-")</f>
        <v>72.031999999999996</v>
      </c>
      <c r="CD81" s="101">
        <f t="shared" si="460"/>
        <v>12</v>
      </c>
      <c r="CE81" s="101" t="str">
        <f t="shared" si="345"/>
        <v>KORD MR12!_06Z-GEFS</v>
      </c>
      <c r="CF81" s="58">
        <f ca="1">IFERROR(IF($C$12="C",RTD("ice.xl",,"*H",CE81,$C$5,"D",$K81,,,1),RTD("ice.xl",,"*H",CE81,$C$5,"D",$K81,,,1)*(9/5)+$C$14),"-")</f>
        <v>73.813999999999993</v>
      </c>
      <c r="CG81" s="101">
        <f t="shared" si="455"/>
        <v>13</v>
      </c>
      <c r="CH81" s="101" t="str">
        <f t="shared" si="347"/>
        <v>KORD MR13!_06Z-GEFS</v>
      </c>
      <c r="CI81" s="58">
        <f ca="1">IFERROR(IF($C$12="C",RTD("ice.xl",,"*H",CH81,$C$5,"D",$K81,,,1),RTD("ice.xl",,"*H",CH81,$C$5,"D",$K81,,,1)*(9/5)+$C$14),"-")</f>
        <v>74.174000000000007</v>
      </c>
      <c r="CJ81" s="101">
        <f t="shared" si="450"/>
        <v>14</v>
      </c>
      <c r="CK81" s="101" t="str">
        <f t="shared" si="349"/>
        <v>KORD MR14!_06Z-GEFS</v>
      </c>
      <c r="CL81" s="58">
        <f ca="1">IFERROR(IF($C$12="C",RTD("ice.xl",,"*H",CK81,$C$5,"D",$K81,,,1),RTD("ice.xl",,"*H",CK81,$C$5,"D",$K81,,,1)*(9/5)+$C$14),"-")</f>
        <v>75.218000000000004</v>
      </c>
      <c r="CM81" s="101">
        <f t="shared" si="445"/>
        <v>15</v>
      </c>
      <c r="CN81" s="101" t="str">
        <f t="shared" si="351"/>
        <v>KORD MR15!_06Z-GEFS</v>
      </c>
      <c r="CO81" s="58">
        <f ca="1">IFERROR(IF($C$12="C",RTD("ice.xl",,"*H",CN81,$C$5,"D",$K81,,,1),RTD("ice.xl",,"*H",CN81,$C$5,"D",$K81,,,1)*(9/5)+$C$14),"-")</f>
        <v>80.816000000000003</v>
      </c>
      <c r="CP81" s="101">
        <f t="shared" si="440"/>
        <v>16</v>
      </c>
      <c r="CQ81" s="101" t="str">
        <f t="shared" si="353"/>
        <v>KORD MR16!_06Z-GEFS</v>
      </c>
      <c r="CR81" s="58">
        <f ca="1">IFERROR(IF($C$12="C",RTD("ice.xl",,"*H",CQ81,$C$5,"D",$K81,,,1),RTD("ice.xl",,"*H",CQ81,$C$5,"D",$K81,,,1)*(9/5)+$C$14),"-")</f>
        <v>79.087999999999994</v>
      </c>
      <c r="CS81" s="101">
        <f t="shared" si="435"/>
        <v>17</v>
      </c>
      <c r="CT81" s="101" t="str">
        <f t="shared" si="355"/>
        <v>KORD MR17!_06Z-GEFS</v>
      </c>
      <c r="CU81" s="58">
        <f ca="1">IFERROR(IF($C$12="C",RTD("ice.xl",,"*H",CT81,$C$5,"D",$K81,,,1),RTD("ice.xl",,"*H",CT81,$C$5,"D",$K81,,,1)*(9/5)+$C$14),"-")</f>
        <v>76.496000000000009</v>
      </c>
      <c r="CV81" s="101">
        <f t="shared" si="430"/>
        <v>18</v>
      </c>
      <c r="CW81" s="101" t="str">
        <f t="shared" si="356"/>
        <v>KORD MR18!_06Z-GEFS</v>
      </c>
      <c r="CX81" s="58">
        <f ca="1">IFERROR(IF($C$12="C",RTD("ice.xl",,"*H",CW81,$C$5,"D",$K81,,,1),RTD("ice.xl",,"*H",CW81,$C$5,"D",$K81,,,1)*(9/5)+$C$14),"-")</f>
        <v>77.918000000000006</v>
      </c>
      <c r="CY81" s="101">
        <f t="shared" si="425"/>
        <v>19</v>
      </c>
      <c r="CZ81" s="101" t="str">
        <f t="shared" si="357"/>
        <v>KORD MR19!_06Z-GEFS</v>
      </c>
      <c r="DA81" s="58">
        <f ca="1">IFERROR(IF($C$12="C",RTD("ice.xl",,"*H",CZ81,$C$5,"D",$K81,,,1),RTD("ice.xl",,"*H",CZ81,$C$5,"D",$K81,,,1)*(9/5)+$C$14),"-")</f>
        <v>79.484000000000009</v>
      </c>
      <c r="DB81" s="101">
        <f t="shared" si="421"/>
        <v>20</v>
      </c>
      <c r="DC81" s="101" t="str">
        <f t="shared" si="358"/>
        <v>KORD MR20!_06Z-GEFS</v>
      </c>
      <c r="DD81" s="58">
        <f ca="1">IFERROR(IF($C$12="C",RTD("ice.xl",,"*H",DC81,$C$5,"D",$K81,,,1),RTD("ice.xl",,"*H",DC81,$C$5,"D",$K81,,,1)*(9/5)+$C$14),"-")</f>
        <v>81.968000000000004</v>
      </c>
      <c r="DE81" s="101">
        <f t="shared" si="417"/>
        <v>21</v>
      </c>
      <c r="DF81" s="101" t="str">
        <f t="shared" si="359"/>
        <v>KORD MR21!_06Z-GEFS</v>
      </c>
      <c r="DG81" s="105">
        <f ca="1">IFERROR(IF($C$12="C",RTD("ice.xl",,"*H",DF81,$C$5,"D",$K81,,,1),RTD("ice.xl",,"*H",DF81,$C$5,"D",$K81,,,1)*(9/5)+$C$14),"-")</f>
        <v>82.778000000000006</v>
      </c>
      <c r="DJ81" s="53">
        <f t="shared" si="488"/>
        <v>6</v>
      </c>
      <c r="DK81" s="53" t="str">
        <f t="shared" si="361"/>
        <v>KORD MR6!_12Z-GEFS</v>
      </c>
      <c r="DL81" s="108">
        <f ca="1">IFERROR(IF($C$12="C",RTD("ice.xl",,"*H",DK81,$C$5,"D",$K81,,,1),RTD("ice.xl",,"*H",DK81,$C$5,"D",$K81,,,1)*(9/5)+$C$14),"-")</f>
        <v>73.490000000000009</v>
      </c>
      <c r="DM81" s="101">
        <f t="shared" si="484"/>
        <v>7</v>
      </c>
      <c r="DN81" s="101" t="str">
        <f t="shared" si="363"/>
        <v>KORD MR7!_12Z-GEFS</v>
      </c>
      <c r="DO81" s="58">
        <f ca="1">IFERROR(IF($C$12="C",RTD("ice.xl",,"*H",DN81,$C$5,"D",$K81,,,1),RTD("ice.xl",,"*H",DN81,$C$5,"D",$K81,,,1)*(9/5)+$C$14),"-")</f>
        <v>73.075999999999993</v>
      </c>
      <c r="DP81" s="101">
        <f t="shared" si="480"/>
        <v>8</v>
      </c>
      <c r="DQ81" s="101" t="str">
        <f t="shared" si="365"/>
        <v>KORD MR8!_12Z-GEFS</v>
      </c>
      <c r="DR81" s="58">
        <f ca="1">IFERROR(IF($C$12="C",RTD("ice.xl",,"*H",DQ81,$C$5,"D",$K81,,,1),RTD("ice.xl",,"*H",DQ81,$C$5,"D",$K81,,,1)*(9/5)+$C$14),"-")</f>
        <v>73.418000000000006</v>
      </c>
      <c r="DS81" s="101">
        <f t="shared" si="476"/>
        <v>9</v>
      </c>
      <c r="DT81" s="101" t="str">
        <f t="shared" si="367"/>
        <v>KORD MR9!_12Z-GEFS</v>
      </c>
      <c r="DU81" s="58">
        <f ca="1">IFERROR(IF($C$12="C",RTD("ice.xl",,"*H",DT81,$C$5,"D",$K81,,,1),RTD("ice.xl",,"*H",DT81,$C$5,"D",$K81,,,1)*(9/5)+$C$14),"-")</f>
        <v>74.804000000000002</v>
      </c>
      <c r="DV81" s="101">
        <f t="shared" si="471"/>
        <v>10</v>
      </c>
      <c r="DW81" s="101" t="str">
        <f t="shared" si="369"/>
        <v>KORD MR10!_12Z-GEFS</v>
      </c>
      <c r="DX81" s="58">
        <f ca="1">IFERROR(IF($C$12="C",RTD("ice.xl",,"*H",DW81,$C$5,"D",$K81,,,1),RTD("ice.xl",,"*H",DW81,$C$5,"D",$K81,,,1)*(9/5)+$C$14),"-")</f>
        <v>72.355999999999995</v>
      </c>
      <c r="DY81" s="101">
        <f t="shared" si="466"/>
        <v>11</v>
      </c>
      <c r="DZ81" s="101" t="str">
        <f t="shared" si="371"/>
        <v>KORD MR11!_12Z-GEFS</v>
      </c>
      <c r="EA81" s="58">
        <f ca="1">IFERROR(IF($C$12="C",RTD("ice.xl",,"*H",DZ81,$C$5,"D",$K81,,,1),RTD("ice.xl",,"*H",DZ81,$C$5,"D",$K81,,,1)*(9/5)+$C$14),"-")</f>
        <v>72.95</v>
      </c>
      <c r="EB81" s="101">
        <f t="shared" si="461"/>
        <v>12</v>
      </c>
      <c r="EC81" s="101" t="str">
        <f t="shared" si="373"/>
        <v>KORD MR12!_12Z-GEFS</v>
      </c>
      <c r="ED81" s="58">
        <f ca="1">IFERROR(IF($C$12="C",RTD("ice.xl",,"*H",EC81,$C$5,"D",$K81,,,1),RTD("ice.xl",,"*H",EC81,$C$5,"D",$K81,,,1)*(9/5)+$C$14),"-")</f>
        <v>72.59</v>
      </c>
      <c r="EE81" s="101">
        <f t="shared" si="456"/>
        <v>13</v>
      </c>
      <c r="EF81" s="101" t="str">
        <f t="shared" si="375"/>
        <v>KORD MR13!_12Z-GEFS</v>
      </c>
      <c r="EG81" s="58">
        <f ca="1">IFERROR(IF($C$12="C",RTD("ice.xl",,"*H",EF81,$C$5,"D",$K81,,,1),RTD("ice.xl",,"*H",EF81,$C$5,"D",$K81,,,1)*(9/5)+$C$14),"-")</f>
        <v>73.561999999999998</v>
      </c>
      <c r="EH81" s="101">
        <f t="shared" si="451"/>
        <v>14</v>
      </c>
      <c r="EI81" s="101" t="str">
        <f t="shared" si="377"/>
        <v>KORD MR14!_12Z-GEFS</v>
      </c>
      <c r="EJ81" s="58">
        <f ca="1">IFERROR(IF($C$12="C",RTD("ice.xl",,"*H",EI81,$C$5,"D",$K81,,,1),RTD("ice.xl",,"*H",EI81,$C$5,"D",$K81,,,1)*(9/5)+$C$14),"-")</f>
        <v>74.948000000000008</v>
      </c>
      <c r="EK81" s="101">
        <f t="shared" si="446"/>
        <v>15</v>
      </c>
      <c r="EL81" s="101" t="str">
        <f t="shared" si="379"/>
        <v>KORD MR15!_12Z-GEFS</v>
      </c>
      <c r="EM81" s="58">
        <f ca="1">IFERROR(IF($C$12="C",RTD("ice.xl",,"*H",EL81,$C$5,"D",$K81,,,1),RTD("ice.xl",,"*H",EL81,$C$5,"D",$K81,,,1)*(9/5)+$C$14),"-")</f>
        <v>80.330000000000013</v>
      </c>
      <c r="EN81" s="101">
        <f t="shared" si="441"/>
        <v>16</v>
      </c>
      <c r="EO81" s="101" t="str">
        <f t="shared" si="381"/>
        <v>KORD MR16!_12Z-GEFS</v>
      </c>
      <c r="EP81" s="58">
        <f ca="1">IFERROR(IF($C$12="C",RTD("ice.xl",,"*H",EO81,$C$5,"D",$K81,,,1),RTD("ice.xl",,"*H",EO81,$C$5,"D",$K81,,,1)*(9/5)+$C$14),"-")</f>
        <v>78.943999999999988</v>
      </c>
      <c r="EQ81" s="101">
        <f t="shared" si="436"/>
        <v>17</v>
      </c>
      <c r="ER81" s="101" t="str">
        <f t="shared" si="383"/>
        <v>KORD MR17!_12Z-GEFS</v>
      </c>
      <c r="ES81" s="58">
        <f ca="1">IFERROR(IF($C$12="C",RTD("ice.xl",,"*H",ER81,$C$5,"D",$K81,,,1),RTD("ice.xl",,"*H",ER81,$C$5,"D",$K81,,,1)*(9/5)+$C$14),"-")</f>
        <v>77.48599999999999</v>
      </c>
      <c r="ET81" s="101">
        <f t="shared" si="431"/>
        <v>18</v>
      </c>
      <c r="EU81" s="101" t="str">
        <f t="shared" si="384"/>
        <v>KORD MR18!_12Z-GEFS</v>
      </c>
      <c r="EV81" s="58">
        <f ca="1">IFERROR(IF($C$12="C",RTD("ice.xl",,"*H",EU81,$C$5,"D",$K81,,,1),RTD("ice.xl",,"*H",EU81,$C$5,"D",$K81,,,1)*(9/5)+$C$14),"-")</f>
        <v>75.811999999999998</v>
      </c>
      <c r="EW81" s="101">
        <f t="shared" si="426"/>
        <v>19</v>
      </c>
      <c r="EX81" s="101" t="str">
        <f t="shared" si="385"/>
        <v>KORD MR19!_12Z-GEFS</v>
      </c>
      <c r="EY81" s="58">
        <f ca="1">IFERROR(IF($C$12="C",RTD("ice.xl",,"*H",EX81,$C$5,"D",$K81,,,1),RTD("ice.xl",,"*H",EX81,$C$5,"D",$K81,,,1)*(9/5)+$C$14),"-")</f>
        <v>79.376000000000005</v>
      </c>
      <c r="EZ81" s="101">
        <f t="shared" si="422"/>
        <v>20</v>
      </c>
      <c r="FA81" s="101" t="str">
        <f t="shared" si="386"/>
        <v>KORD MR20!_12Z-GEFS</v>
      </c>
      <c r="FB81" s="58">
        <f ca="1">IFERROR(IF($C$12="C",RTD("ice.xl",,"*H",FA81,$C$5,"D",$K81,,,1),RTD("ice.xl",,"*H",FA81,$C$5,"D",$K81,,,1)*(9/5)+$C$14),"-")</f>
        <v>77.431999999999988</v>
      </c>
      <c r="FC81" s="101">
        <f t="shared" si="418"/>
        <v>21</v>
      </c>
      <c r="FD81" s="101" t="str">
        <f t="shared" si="387"/>
        <v>KORD MR21!_12Z-GEFS</v>
      </c>
      <c r="FE81" s="105">
        <f ca="1">IFERROR(IF($C$12="C",RTD("ice.xl",,"*H",FD81,$C$5,"D",$K81,,,1),RTD("ice.xl",,"*H",FD81,$C$5,"D",$K81,,,1)*(9/5)+$C$14),"-")</f>
        <v>80.006</v>
      </c>
      <c r="FH81" s="53">
        <f t="shared" si="489"/>
        <v>6</v>
      </c>
      <c r="FI81" s="53" t="str">
        <f t="shared" si="389"/>
        <v>KORD MR6!_18Z-GEFS</v>
      </c>
      <c r="FJ81" s="108">
        <f ca="1">IFERROR(IF($C$12="C",RTD("ice.xl",,"*H",FI81,$C$5,"D",$K81,,,1),RTD("ice.xl",,"*H",FI81,$C$5,"D",$K81,,,1)*(9/5)+$C$14),"-")</f>
        <v>72.373999999999995</v>
      </c>
      <c r="FK81" s="101">
        <f t="shared" si="485"/>
        <v>7</v>
      </c>
      <c r="FL81" s="101" t="str">
        <f t="shared" si="391"/>
        <v>KORD MR7!_18Z-GEFS</v>
      </c>
      <c r="FM81" s="58">
        <f ca="1">IFERROR(IF($C$12="C",RTD("ice.xl",,"*H",FL81,$C$5,"D",$K81,,,1),RTD("ice.xl",,"*H",FL81,$C$5,"D",$K81,,,1)*(9/5)+$C$14),"-")</f>
        <v>72.518000000000001</v>
      </c>
      <c r="FN81" s="101">
        <f t="shared" si="481"/>
        <v>8</v>
      </c>
      <c r="FO81" s="101" t="str">
        <f t="shared" si="393"/>
        <v>KORD MR8!_18Z-GEFS</v>
      </c>
      <c r="FP81" s="58">
        <f ca="1">IFERROR(IF($C$12="C",RTD("ice.xl",,"*H",FO81,$C$5,"D",$K81,,,1),RTD("ice.xl",,"*H",FO81,$C$5,"D",$K81,,,1)*(9/5)+$C$14),"-")</f>
        <v>75.056000000000012</v>
      </c>
      <c r="FQ81" s="101">
        <f t="shared" si="477"/>
        <v>9</v>
      </c>
      <c r="FR81" s="101" t="str">
        <f t="shared" si="395"/>
        <v>KORD MR9!_18Z-GEFS</v>
      </c>
      <c r="FS81" s="58">
        <f ca="1">IFERROR(IF($C$12="C",RTD("ice.xl",,"*H",FR81,$C$5,"D",$K81,,,1),RTD("ice.xl",,"*H",FR81,$C$5,"D",$K81,,,1)*(9/5)+$C$14),"-")</f>
        <v>73.975999999999999</v>
      </c>
      <c r="FT81" s="101">
        <f t="shared" si="472"/>
        <v>10</v>
      </c>
      <c r="FU81" s="101" t="str">
        <f t="shared" si="397"/>
        <v>KORD MR10!_18Z-GEFS</v>
      </c>
      <c r="FV81" s="58">
        <f ca="1">IFERROR(IF($C$12="C",RTD("ice.xl",,"*H",FU81,$C$5,"D",$K81,,,1),RTD("ice.xl",,"*H",FU81,$C$5,"D",$K81,,,1)*(9/5)+$C$14),"-")</f>
        <v>74.246000000000009</v>
      </c>
      <c r="FW81" s="101">
        <f t="shared" si="467"/>
        <v>11</v>
      </c>
      <c r="FX81" s="101" t="str">
        <f t="shared" si="399"/>
        <v>KORD MR11!_18Z-GEFS</v>
      </c>
      <c r="FY81" s="58">
        <f ca="1">IFERROR(IF($C$12="C",RTD("ice.xl",,"*H",FX81,$C$5,"D",$K81,,,1),RTD("ice.xl",,"*H",FX81,$C$5,"D",$K81,,,1)*(9/5)+$C$14),"-")</f>
        <v>72.068000000000012</v>
      </c>
      <c r="FZ81" s="101">
        <f t="shared" si="462"/>
        <v>12</v>
      </c>
      <c r="GA81" s="101" t="str">
        <f t="shared" si="401"/>
        <v>KORD MR12!_18Z-GEFS</v>
      </c>
      <c r="GB81" s="58">
        <f ca="1">IFERROR(IF($C$12="C",RTD("ice.xl",,"*H",GA81,$C$5,"D",$K81,,,1),RTD("ice.xl",,"*H",GA81,$C$5,"D",$K81,,,1)*(9/5)+$C$14),"-")</f>
        <v>74.677999999999997</v>
      </c>
      <c r="GC81" s="101">
        <f t="shared" si="457"/>
        <v>13</v>
      </c>
      <c r="GD81" s="101" t="str">
        <f t="shared" si="403"/>
        <v>KORD MR13!_18Z-GEFS</v>
      </c>
      <c r="GE81" s="58">
        <f ca="1">IFERROR(IF($C$12="C",RTD("ice.xl",,"*H",GD81,$C$5,"D",$K81,,,1),RTD("ice.xl",,"*H",GD81,$C$5,"D",$K81,,,1)*(9/5)+$C$14),"-")</f>
        <v>75.073999999999998</v>
      </c>
      <c r="GF81" s="101">
        <f t="shared" si="452"/>
        <v>14</v>
      </c>
      <c r="GG81" s="101" t="str">
        <f t="shared" si="405"/>
        <v>KORD MR14!_18Z-GEFS</v>
      </c>
      <c r="GH81" s="58">
        <f ca="1">IFERROR(IF($C$12="C",RTD("ice.xl",,"*H",GG81,$C$5,"D",$K81,,,1),RTD("ice.xl",,"*H",GG81,$C$5,"D",$K81,,,1)*(9/5)+$C$14),"-")</f>
        <v>80.852000000000004</v>
      </c>
      <c r="GI81" s="101">
        <f t="shared" si="447"/>
        <v>15</v>
      </c>
      <c r="GJ81" s="101" t="str">
        <f t="shared" si="407"/>
        <v>KORD MR15!_18Z-GEFS</v>
      </c>
      <c r="GK81" s="58">
        <f ca="1">IFERROR(IF($C$12="C",RTD("ice.xl",,"*H",GJ81,$C$5,"D",$K81,,,1),RTD("ice.xl",,"*H",GJ81,$C$5,"D",$K81,,,1)*(9/5)+$C$14),"-")</f>
        <v>78.043999999999997</v>
      </c>
      <c r="GL81" s="101">
        <f t="shared" si="442"/>
        <v>16</v>
      </c>
      <c r="GM81" s="101" t="str">
        <f t="shared" si="409"/>
        <v>KORD MR16!_18Z-GEFS</v>
      </c>
      <c r="GN81" s="58">
        <f ca="1">IFERROR(IF($C$12="C",RTD("ice.xl",,"*H",GM81,$C$5,"D",$K81,,,1),RTD("ice.xl",,"*H",GM81,$C$5,"D",$K81,,,1)*(9/5)+$C$14),"-")</f>
        <v>77.288000000000011</v>
      </c>
      <c r="GO81" s="101">
        <f t="shared" si="437"/>
        <v>17</v>
      </c>
      <c r="GP81" s="101" t="str">
        <f t="shared" si="411"/>
        <v>KORD MR17!_18Z-GEFS</v>
      </c>
      <c r="GQ81" s="58">
        <f ca="1">IFERROR(IF($C$12="C",RTD("ice.xl",,"*H",GP81,$C$5,"D",$K81,,,1),RTD("ice.xl",,"*H",GP81,$C$5,"D",$K81,,,1)*(9/5)+$C$14),"-")</f>
        <v>78.62</v>
      </c>
      <c r="GR81" s="101">
        <f t="shared" si="432"/>
        <v>18</v>
      </c>
      <c r="GS81" s="101" t="str">
        <f t="shared" si="412"/>
        <v>KORD MR18!_18Z-GEFS</v>
      </c>
      <c r="GT81" s="58">
        <f ca="1">IFERROR(IF($C$12="C",RTD("ice.xl",,"*H",GS81,$C$5,"D",$K81,,,1),RTD("ice.xl",,"*H",GS81,$C$5,"D",$K81,,,1)*(9/5)+$C$14),"-")</f>
        <v>78.242000000000004</v>
      </c>
      <c r="GU81" s="101">
        <f t="shared" si="427"/>
        <v>19</v>
      </c>
      <c r="GV81" s="101" t="str">
        <f t="shared" si="413"/>
        <v>KORD MR19!_18Z-GEFS</v>
      </c>
      <c r="GW81" s="58">
        <f ca="1">IFERROR(IF($C$12="C",RTD("ice.xl",,"*H",GV81,$C$5,"D",$K81,,,1),RTD("ice.xl",,"*H",GV81,$C$5,"D",$K81,,,1)*(9/5)+$C$14),"-")</f>
        <v>78.962000000000003</v>
      </c>
      <c r="GX81" s="101">
        <f t="shared" si="423"/>
        <v>20</v>
      </c>
      <c r="GY81" s="101" t="str">
        <f t="shared" si="414"/>
        <v>KORD MR20!_18Z-GEFS</v>
      </c>
      <c r="GZ81" s="58">
        <f ca="1">IFERROR(IF($C$12="C",RTD("ice.xl",,"*H",GY81,$C$5,"D",$K81,,,1),RTD("ice.xl",,"*H",GY81,$C$5,"D",$K81,,,1)*(9/5)+$C$14),"-")</f>
        <v>79.105999999999995</v>
      </c>
      <c r="HA81" s="101">
        <f t="shared" si="419"/>
        <v>21</v>
      </c>
      <c r="HB81" s="101" t="str">
        <f t="shared" si="415"/>
        <v>KORD MR21!_18Z-GEFS</v>
      </c>
      <c r="HC81" s="105">
        <f ca="1">IFERROR(IF($C$12="C",RTD("ice.xl",,"*H",HB81,$C$5,"D",$K81,,,1),RTD("ice.xl",,"*H",HB81,$C$5,"D",$K81,,,1)*(9/5)+$C$14),"-")</f>
        <v>79.628</v>
      </c>
    </row>
    <row r="82" spans="5:211" x14ac:dyDescent="0.35">
      <c r="E82"/>
      <c r="F82"/>
      <c r="G82"/>
      <c r="K82" s="163">
        <f t="shared" ca="1" si="490"/>
        <v>44785</v>
      </c>
      <c r="L82" s="356">
        <f t="shared" ca="1" si="490"/>
        <v>69.785060000000001</v>
      </c>
      <c r="N82" s="53">
        <f t="shared" si="486"/>
        <v>7</v>
      </c>
      <c r="O82" s="53" t="str">
        <f t="shared" si="306"/>
        <v>KORD MR7!_00Z-GEFS</v>
      </c>
      <c r="P82" s="108">
        <f ca="1">IFERROR(IF($C$12="C",RTD("ice.xl",,"*H",O82,$C$5,"D",$K82,,,1),RTD("ice.xl",,"*H",O82,$C$5,"D",$K82,,,1)*(9/5)+$C$14),"-")</f>
        <v>70.105999999999995</v>
      </c>
      <c r="Q82" s="101">
        <f t="shared" si="482"/>
        <v>8</v>
      </c>
      <c r="R82" s="101" t="str">
        <f t="shared" si="308"/>
        <v>KORD MR8!_00Z-GEFS</v>
      </c>
      <c r="S82" s="58">
        <f ca="1">IFERROR(IF($C$12="C",RTD("ice.xl",,"*H",R82,$C$5,"D",$K82,,,1),RTD("ice.xl",,"*H",R82,$C$5,"D",$K82,,,1)*(9/5)+$C$14),"-")</f>
        <v>71.438000000000002</v>
      </c>
      <c r="T82" s="101">
        <f t="shared" si="478"/>
        <v>9</v>
      </c>
      <c r="U82" s="101" t="str">
        <f t="shared" si="310"/>
        <v>KORD MR9!_00Z-GEFS</v>
      </c>
      <c r="V82" s="58">
        <f ca="1">IFERROR(IF($C$12="C",RTD("ice.xl",,"*H",U82,$C$5,"D",$K82,,,1),RTD("ice.xl",,"*H",U82,$C$5,"D",$K82,,,1)*(9/5)+$C$14),"-")</f>
        <v>71.798000000000002</v>
      </c>
      <c r="W82" s="101">
        <f t="shared" si="474"/>
        <v>10</v>
      </c>
      <c r="X82" s="101" t="str">
        <f t="shared" si="312"/>
        <v>KORD MR10!_00Z-GEFS</v>
      </c>
      <c r="Y82" s="58">
        <f ca="1">IFERROR(IF($C$12="C",RTD("ice.xl",,"*H",X82,$C$5,"D",$K82,,,1),RTD("ice.xl",,"*H",X82,$C$5,"D",$K82,,,1)*(9/5)+$C$14),"-")</f>
        <v>72.122</v>
      </c>
      <c r="Z82" s="101">
        <f t="shared" si="469"/>
        <v>11</v>
      </c>
      <c r="AA82" s="101" t="str">
        <f t="shared" si="314"/>
        <v>KORD MR11!_00Z-GEFS</v>
      </c>
      <c r="AB82" s="58">
        <f ca="1">IFERROR(IF($C$12="C",RTD("ice.xl",,"*H",AA82,$C$5,"D",$K82,,,1),RTD("ice.xl",,"*H",AA82,$C$5,"D",$K82,,,1)*(9/5)+$C$14),"-")</f>
        <v>69.872</v>
      </c>
      <c r="AC82" s="101">
        <f t="shared" si="464"/>
        <v>12</v>
      </c>
      <c r="AD82" s="101" t="str">
        <f t="shared" si="316"/>
        <v>KORD MR12!_00Z-GEFS</v>
      </c>
      <c r="AE82" s="58">
        <f ca="1">IFERROR(IF($C$12="C",RTD("ice.xl",,"*H",AD82,$C$5,"D",$K82,,,1),RTD("ice.xl",,"*H",AD82,$C$5,"D",$K82,,,1)*(9/5)+$C$14),"-")</f>
        <v>72.301999999999992</v>
      </c>
      <c r="AF82" s="101">
        <f t="shared" si="459"/>
        <v>13</v>
      </c>
      <c r="AG82" s="101" t="str">
        <f t="shared" si="318"/>
        <v>KORD MR13!_00Z-GEFS</v>
      </c>
      <c r="AH82" s="58">
        <f ca="1">IFERROR(IF($C$12="C",RTD("ice.xl",,"*H",AG82,$C$5,"D",$K82,,,1),RTD("ice.xl",,"*H",AG82,$C$5,"D",$K82,,,1)*(9/5)+$C$14),"-")</f>
        <v>72.716000000000008</v>
      </c>
      <c r="AI82" s="101">
        <f t="shared" si="454"/>
        <v>14</v>
      </c>
      <c r="AJ82" s="101" t="str">
        <f t="shared" si="320"/>
        <v>KORD MR14!_00Z-GEFS</v>
      </c>
      <c r="AK82" s="58">
        <f ca="1">IFERROR(IF($C$12="C",RTD("ice.xl",,"*H",AJ82,$C$5,"D",$K82,,,1),RTD("ice.xl",,"*H",AJ82,$C$5,"D",$K82,,,1)*(9/5)+$C$14),"-")</f>
        <v>77.918000000000006</v>
      </c>
      <c r="AL82" s="101">
        <f t="shared" si="449"/>
        <v>15</v>
      </c>
      <c r="AM82" s="101" t="str">
        <f t="shared" si="322"/>
        <v>KORD MR15!_00Z-GEFS</v>
      </c>
      <c r="AN82" s="58">
        <f ca="1">IFERROR(IF($C$12="C",RTD("ice.xl",,"*H",AM82,$C$5,"D",$K82,,,1),RTD("ice.xl",,"*H",AM82,$C$5,"D",$K82,,,1)*(9/5)+$C$14),"-")</f>
        <v>77.63</v>
      </c>
      <c r="AO82" s="101">
        <f t="shared" si="444"/>
        <v>16</v>
      </c>
      <c r="AP82" s="101" t="str">
        <f t="shared" si="324"/>
        <v>KORD MR16!_00Z-GEFS</v>
      </c>
      <c r="AQ82" s="58">
        <f ca="1">IFERROR(IF($C$12="C",RTD("ice.xl",,"*H",AP82,$C$5,"D",$K82,,,1),RTD("ice.xl",,"*H",AP82,$C$5,"D",$K82,,,1)*(9/5)+$C$14),"-")</f>
        <v>80.204000000000008</v>
      </c>
      <c r="AR82" s="101">
        <f t="shared" si="439"/>
        <v>17</v>
      </c>
      <c r="AS82" s="101" t="str">
        <f t="shared" si="326"/>
        <v>KORD MR17!_00Z-GEFS</v>
      </c>
      <c r="AT82" s="58">
        <f ca="1">IFERROR(IF($C$12="C",RTD("ice.xl",,"*H",AS82,$C$5,"D",$K82,,,1),RTD("ice.xl",,"*H",AS82,$C$5,"D",$K82,,,1)*(9/5)+$C$14),"-")</f>
        <v>78.421999999999997</v>
      </c>
      <c r="AU82" s="101">
        <f t="shared" si="434"/>
        <v>18</v>
      </c>
      <c r="AV82" s="101" t="str">
        <f t="shared" si="327"/>
        <v>KORD MR18!_00Z-GEFS</v>
      </c>
      <c r="AW82" s="58">
        <f ca="1">IFERROR(IF($C$12="C",RTD("ice.xl",,"*H",AV82,$C$5,"D",$K82,,,1),RTD("ice.xl",,"*H",AV82,$C$5,"D",$K82,,,1)*(9/5)+$C$14),"-")</f>
        <v>77.701999999999998</v>
      </c>
      <c r="AX82" s="101">
        <f t="shared" si="429"/>
        <v>19</v>
      </c>
      <c r="AY82" s="101" t="str">
        <f t="shared" si="328"/>
        <v>KORD MR19!_00Z-GEFS</v>
      </c>
      <c r="AZ82" s="58">
        <f ca="1">IFERROR(IF($C$12="C",RTD("ice.xl",,"*H",AY82,$C$5,"D",$K82,,,1),RTD("ice.xl",,"*H",AY82,$C$5,"D",$K82,,,1)*(9/5)+$C$14),"-")</f>
        <v>77.738</v>
      </c>
      <c r="BA82" s="101">
        <f t="shared" si="424"/>
        <v>20</v>
      </c>
      <c r="BB82" s="101" t="str">
        <f t="shared" si="329"/>
        <v>KORD MR20!_00Z-GEFS</v>
      </c>
      <c r="BC82" s="58">
        <f ca="1">IFERROR(IF($C$12="C",RTD("ice.xl",,"*H",BB82,$C$5,"D",$K82,,,1),RTD("ice.xl",,"*H",BB82,$C$5,"D",$K82,,,1)*(9/5)+$C$14),"-")</f>
        <v>82.274000000000001</v>
      </c>
      <c r="BD82" s="101">
        <f t="shared" si="420"/>
        <v>21</v>
      </c>
      <c r="BE82" s="101" t="str">
        <f t="shared" si="330"/>
        <v>KORD MR21!_00Z-GEFS</v>
      </c>
      <c r="BF82" s="58">
        <f ca="1">IFERROR(IF($C$12="C",RTD("ice.xl",,"*H",BE82,$C$5,"D",$K82,,,1),RTD("ice.xl",,"*H",BE82,$C$5,"D",$K82,,,1)*(9/5)+$C$14),"-")</f>
        <v>79.861999999999995</v>
      </c>
      <c r="BG82" s="101">
        <f t="shared" si="416"/>
        <v>22</v>
      </c>
      <c r="BH82" s="101" t="str">
        <f t="shared" si="331"/>
        <v>KORD MR22!_00Z-GEFS</v>
      </c>
      <c r="BI82" s="105">
        <f ca="1">IFERROR(IF($C$12="C",RTD("ice.xl",,"*H",BH82,$C$5,"D",$K82,,,1),RTD("ice.xl",,"*H",BH82,$C$5,"D",$K82,,,1)*(9/5)+$C$14),"-")</f>
        <v>78.403999999999996</v>
      </c>
      <c r="BL82" s="53">
        <f t="shared" si="487"/>
        <v>7</v>
      </c>
      <c r="BM82" s="53" t="str">
        <f t="shared" si="333"/>
        <v>KORD MR7!_06Z-GEFS</v>
      </c>
      <c r="BN82" s="108">
        <f ca="1">IFERROR(IF($C$12="C",RTD("ice.xl",,"*H",BM82,$C$5,"D",$K82,,,1),RTD("ice.xl",,"*H",BM82,$C$5,"D",$K82,,,1)*(9/5)+$C$14),"-")</f>
        <v>70.123999999999995</v>
      </c>
      <c r="BO82" s="101">
        <f t="shared" si="483"/>
        <v>8</v>
      </c>
      <c r="BP82" s="101" t="str">
        <f t="shared" si="335"/>
        <v>KORD MR8!_06Z-GEFS</v>
      </c>
      <c r="BQ82" s="58">
        <f ca="1">IFERROR(IF($C$12="C",RTD("ice.xl",,"*H",BP82,$C$5,"D",$K82,,,1),RTD("ice.xl",,"*H",BP82,$C$5,"D",$K82,,,1)*(9/5)+$C$14),"-")</f>
        <v>71.132000000000005</v>
      </c>
      <c r="BR82" s="101">
        <f t="shared" si="479"/>
        <v>9</v>
      </c>
      <c r="BS82" s="101" t="str">
        <f t="shared" si="337"/>
        <v>KORD MR9!_06Z-GEFS</v>
      </c>
      <c r="BT82" s="58">
        <f ca="1">IFERROR(IF($C$12="C",RTD("ice.xl",,"*H",BS82,$C$5,"D",$K82,,,1),RTD("ice.xl",,"*H",BS82,$C$5,"D",$K82,,,1)*(9/5)+$C$14),"-")</f>
        <v>71.906000000000006</v>
      </c>
      <c r="BU82" s="101">
        <f t="shared" si="475"/>
        <v>10</v>
      </c>
      <c r="BV82" s="101" t="str">
        <f t="shared" si="339"/>
        <v>KORD MR10!_06Z-GEFS</v>
      </c>
      <c r="BW82" s="58">
        <f ca="1">IFERROR(IF($C$12="C",RTD("ice.xl",,"*H",BV82,$C$5,"D",$K82,,,1),RTD("ice.xl",,"*H",BV82,$C$5,"D",$K82,,,1)*(9/5)+$C$14),"-")</f>
        <v>70.861999999999995</v>
      </c>
      <c r="BX82" s="101">
        <f t="shared" si="470"/>
        <v>11</v>
      </c>
      <c r="BY82" s="101" t="str">
        <f t="shared" si="341"/>
        <v>KORD MR11!_06Z-GEFS</v>
      </c>
      <c r="BZ82" s="58">
        <f ca="1">IFERROR(IF($C$12="C",RTD("ice.xl",,"*H",BY82,$C$5,"D",$K82,,,1),RTD("ice.xl",,"*H",BY82,$C$5,"D",$K82,,,1)*(9/5)+$C$14),"-")</f>
        <v>70.376000000000005</v>
      </c>
      <c r="CA82" s="101">
        <f t="shared" si="465"/>
        <v>12</v>
      </c>
      <c r="CB82" s="101" t="str">
        <f t="shared" si="343"/>
        <v>KORD MR12!_06Z-GEFS</v>
      </c>
      <c r="CC82" s="58">
        <f ca="1">IFERROR(IF($C$12="C",RTD("ice.xl",,"*H",CB82,$C$5,"D",$K82,,,1),RTD("ice.xl",,"*H",CB82,$C$5,"D",$K82,,,1)*(9/5)+$C$14),"-")</f>
        <v>72.266000000000005</v>
      </c>
      <c r="CD82" s="101">
        <f t="shared" si="460"/>
        <v>13</v>
      </c>
      <c r="CE82" s="101" t="str">
        <f t="shared" si="345"/>
        <v>KORD MR13!_06Z-GEFS</v>
      </c>
      <c r="CF82" s="58">
        <f ca="1">IFERROR(IF($C$12="C",RTD("ice.xl",,"*H",CE82,$C$5,"D",$K82,,,1),RTD("ice.xl",,"*H",CE82,$C$5,"D",$K82,,,1)*(9/5)+$C$14),"-")</f>
        <v>72.176000000000002</v>
      </c>
      <c r="CG82" s="101">
        <f t="shared" si="455"/>
        <v>14</v>
      </c>
      <c r="CH82" s="101" t="str">
        <f t="shared" si="347"/>
        <v>KORD MR14!_06Z-GEFS</v>
      </c>
      <c r="CI82" s="58">
        <f ca="1">IFERROR(IF($C$12="C",RTD("ice.xl",,"*H",CH82,$C$5,"D",$K82,,,1),RTD("ice.xl",,"*H",CH82,$C$5,"D",$K82,,,1)*(9/5)+$C$14),"-")</f>
        <v>73.759999999999991</v>
      </c>
      <c r="CJ82" s="101">
        <f t="shared" si="450"/>
        <v>15</v>
      </c>
      <c r="CK82" s="101" t="str">
        <f t="shared" si="349"/>
        <v>KORD MR15!_06Z-GEFS</v>
      </c>
      <c r="CL82" s="58">
        <f ca="1">IFERROR(IF($C$12="C",RTD("ice.xl",,"*H",CK82,$C$5,"D",$K82,,,1),RTD("ice.xl",,"*H",CK82,$C$5,"D",$K82,,,1)*(9/5)+$C$14),"-")</f>
        <v>79.681999999999988</v>
      </c>
      <c r="CM82" s="101">
        <f t="shared" si="445"/>
        <v>16</v>
      </c>
      <c r="CN82" s="101" t="str">
        <f t="shared" si="351"/>
        <v>KORD MR16!_06Z-GEFS</v>
      </c>
      <c r="CO82" s="58">
        <f ca="1">IFERROR(IF($C$12="C",RTD("ice.xl",,"*H",CN82,$C$5,"D",$K82,,,1),RTD("ice.xl",,"*H",CN82,$C$5,"D",$K82,,,1)*(9/5)+$C$14),"-")</f>
        <v>78.512</v>
      </c>
      <c r="CP82" s="101">
        <f t="shared" si="440"/>
        <v>17</v>
      </c>
      <c r="CQ82" s="101" t="str">
        <f t="shared" si="353"/>
        <v>KORD MR17!_06Z-GEFS</v>
      </c>
      <c r="CR82" s="58">
        <f ca="1">IFERROR(IF($C$12="C",RTD("ice.xl",,"*H",CQ82,$C$5,"D",$K82,,,1),RTD("ice.xl",,"*H",CQ82,$C$5,"D",$K82,,,1)*(9/5)+$C$14),"-")</f>
        <v>75.415999999999997</v>
      </c>
      <c r="CS82" s="101">
        <f t="shared" si="435"/>
        <v>18</v>
      </c>
      <c r="CT82" s="101" t="str">
        <f t="shared" si="355"/>
        <v>KORD MR18!_06Z-GEFS</v>
      </c>
      <c r="CU82" s="58">
        <f ca="1">IFERROR(IF($C$12="C",RTD("ice.xl",,"*H",CT82,$C$5,"D",$K82,,,1),RTD("ice.xl",,"*H",CT82,$C$5,"D",$K82,,,1)*(9/5)+$C$14),"-")</f>
        <v>79.304000000000002</v>
      </c>
      <c r="CV82" s="101">
        <f t="shared" si="430"/>
        <v>19</v>
      </c>
      <c r="CW82" s="101" t="str">
        <f t="shared" si="356"/>
        <v>KORD MR19!_06Z-GEFS</v>
      </c>
      <c r="CX82" s="58">
        <f ca="1">IFERROR(IF($C$12="C",RTD("ice.xl",,"*H",CW82,$C$5,"D",$K82,,,1),RTD("ice.xl",,"*H",CW82,$C$5,"D",$K82,,,1)*(9/5)+$C$14),"-")</f>
        <v>79.556000000000012</v>
      </c>
      <c r="CY82" s="101">
        <f t="shared" si="425"/>
        <v>20</v>
      </c>
      <c r="CZ82" s="101" t="str">
        <f t="shared" si="357"/>
        <v>KORD MR20!_06Z-GEFS</v>
      </c>
      <c r="DA82" s="58">
        <f ca="1">IFERROR(IF($C$12="C",RTD("ice.xl",,"*H",CZ82,$C$5,"D",$K82,,,1),RTD("ice.xl",,"*H",CZ82,$C$5,"D",$K82,,,1)*(9/5)+$C$14),"-")</f>
        <v>81.5</v>
      </c>
      <c r="DB82" s="101">
        <f t="shared" si="421"/>
        <v>21</v>
      </c>
      <c r="DC82" s="101" t="str">
        <f t="shared" si="358"/>
        <v>KORD MR21!_06Z-GEFS</v>
      </c>
      <c r="DD82" s="58">
        <f ca="1">IFERROR(IF($C$12="C",RTD("ice.xl",,"*H",DC82,$C$5,"D",$K82,,,1),RTD("ice.xl",,"*H",DC82,$C$5,"D",$K82,,,1)*(9/5)+$C$14),"-")</f>
        <v>83.210000000000008</v>
      </c>
      <c r="DE82" s="101">
        <f t="shared" si="417"/>
        <v>22</v>
      </c>
      <c r="DF82" s="101" t="str">
        <f t="shared" si="359"/>
        <v>KORD MR22!_06Z-GEFS</v>
      </c>
      <c r="DG82" s="105">
        <f ca="1">IFERROR(IF($C$12="C",RTD("ice.xl",,"*H",DF82,$C$5,"D",$K82,,,1),RTD("ice.xl",,"*H",DF82,$C$5,"D",$K82,,,1)*(9/5)+$C$14),"-")</f>
        <v>78.080000000000013</v>
      </c>
      <c r="DJ82" s="53">
        <f t="shared" si="488"/>
        <v>7</v>
      </c>
      <c r="DK82" s="53" t="str">
        <f t="shared" si="361"/>
        <v>KORD MR7!_12Z-GEFS</v>
      </c>
      <c r="DL82" s="108">
        <f ca="1">IFERROR(IF($C$12="C",RTD("ice.xl",,"*H",DK82,$C$5,"D",$K82,,,1),RTD("ice.xl",,"*H",DK82,$C$5,"D",$K82,,,1)*(9/5)+$C$14),"-")</f>
        <v>70.88</v>
      </c>
      <c r="DM82" s="101">
        <f t="shared" si="484"/>
        <v>8</v>
      </c>
      <c r="DN82" s="101" t="str">
        <f t="shared" si="363"/>
        <v>KORD MR8!_12Z-GEFS</v>
      </c>
      <c r="DO82" s="58">
        <f ca="1">IFERROR(IF($C$12="C",RTD("ice.xl",,"*H",DN82,$C$5,"D",$K82,,,1),RTD("ice.xl",,"*H",DN82,$C$5,"D",$K82,,,1)*(9/5)+$C$14),"-")</f>
        <v>70.951999999999998</v>
      </c>
      <c r="DP82" s="101">
        <f t="shared" si="480"/>
        <v>9</v>
      </c>
      <c r="DQ82" s="101" t="str">
        <f t="shared" si="365"/>
        <v>KORD MR9!_12Z-GEFS</v>
      </c>
      <c r="DR82" s="58">
        <f ca="1">IFERROR(IF($C$12="C",RTD("ice.xl",,"*H",DQ82,$C$5,"D",$K82,,,1),RTD("ice.xl",,"*H",DQ82,$C$5,"D",$K82,,,1)*(9/5)+$C$14),"-")</f>
        <v>71.347999999999999</v>
      </c>
      <c r="DS82" s="101">
        <f t="shared" si="476"/>
        <v>10</v>
      </c>
      <c r="DT82" s="101" t="str">
        <f t="shared" si="367"/>
        <v>KORD MR10!_12Z-GEFS</v>
      </c>
      <c r="DU82" s="58">
        <f ca="1">IFERROR(IF($C$12="C",RTD("ice.xl",,"*H",DT82,$C$5,"D",$K82,,,1),RTD("ice.xl",,"*H",DT82,$C$5,"D",$K82,,,1)*(9/5)+$C$14),"-")</f>
        <v>71.545999999999992</v>
      </c>
      <c r="DV82" s="101">
        <f t="shared" si="471"/>
        <v>11</v>
      </c>
      <c r="DW82" s="101" t="str">
        <f t="shared" si="369"/>
        <v>KORD MR11!_12Z-GEFS</v>
      </c>
      <c r="DX82" s="58">
        <f ca="1">IFERROR(IF($C$12="C",RTD("ice.xl",,"*H",DW82,$C$5,"D",$K82,,,1),RTD("ice.xl",,"*H",DW82,$C$5,"D",$K82,,,1)*(9/5)+$C$14),"-")</f>
        <v>71.078000000000003</v>
      </c>
      <c r="DY82" s="101">
        <f t="shared" si="466"/>
        <v>12</v>
      </c>
      <c r="DZ82" s="101" t="str">
        <f t="shared" si="371"/>
        <v>KORD MR12!_12Z-GEFS</v>
      </c>
      <c r="EA82" s="58">
        <f ca="1">IFERROR(IF($C$12="C",RTD("ice.xl",,"*H",DZ82,$C$5,"D",$K82,,,1),RTD("ice.xl",,"*H",DZ82,$C$5,"D",$K82,,,1)*(9/5)+$C$14),"-")</f>
        <v>70.52</v>
      </c>
      <c r="EB82" s="101">
        <f t="shared" si="461"/>
        <v>13</v>
      </c>
      <c r="EC82" s="101" t="str">
        <f t="shared" si="373"/>
        <v>KORD MR13!_12Z-GEFS</v>
      </c>
      <c r="ED82" s="58">
        <f ca="1">IFERROR(IF($C$12="C",RTD("ice.xl",,"*H",EC82,$C$5,"D",$K82,,,1),RTD("ice.xl",,"*H",EC82,$C$5,"D",$K82,,,1)*(9/5)+$C$14),"-")</f>
        <v>71.798000000000002</v>
      </c>
      <c r="EE82" s="101">
        <f t="shared" si="456"/>
        <v>14</v>
      </c>
      <c r="EF82" s="101" t="str">
        <f t="shared" si="375"/>
        <v>KORD MR14!_12Z-GEFS</v>
      </c>
      <c r="EG82" s="58">
        <f ca="1">IFERROR(IF($C$12="C",RTD("ice.xl",,"*H",EF82,$C$5,"D",$K82,,,1),RTD("ice.xl",,"*H",EF82,$C$5,"D",$K82,,,1)*(9/5)+$C$14),"-")</f>
        <v>72.01400000000001</v>
      </c>
      <c r="EH82" s="101">
        <f t="shared" si="451"/>
        <v>15</v>
      </c>
      <c r="EI82" s="101" t="str">
        <f t="shared" si="377"/>
        <v>KORD MR15!_12Z-GEFS</v>
      </c>
      <c r="EJ82" s="58">
        <f ca="1">IFERROR(IF($C$12="C",RTD("ice.xl",,"*H",EI82,$C$5,"D",$K82,,,1),RTD("ice.xl",,"*H",EI82,$C$5,"D",$K82,,,1)*(9/5)+$C$14),"-")</f>
        <v>79.718000000000004</v>
      </c>
      <c r="EK82" s="101">
        <f t="shared" si="446"/>
        <v>16</v>
      </c>
      <c r="EL82" s="101" t="str">
        <f t="shared" si="379"/>
        <v>KORD MR16!_12Z-GEFS</v>
      </c>
      <c r="EM82" s="58">
        <f ca="1">IFERROR(IF($C$12="C",RTD("ice.xl",,"*H",EL82,$C$5,"D",$K82,,,1),RTD("ice.xl",,"*H",EL82,$C$5,"D",$K82,,,1)*(9/5)+$C$14),"-")</f>
        <v>78.872</v>
      </c>
      <c r="EN82" s="101">
        <f t="shared" si="441"/>
        <v>17</v>
      </c>
      <c r="EO82" s="101" t="str">
        <f t="shared" si="381"/>
        <v>KORD MR17!_12Z-GEFS</v>
      </c>
      <c r="EP82" s="58">
        <f ca="1">IFERROR(IF($C$12="C",RTD("ice.xl",,"*H",EO82,$C$5,"D",$K82,,,1),RTD("ice.xl",,"*H",EO82,$C$5,"D",$K82,,,1)*(9/5)+$C$14),"-")</f>
        <v>77.431999999999988</v>
      </c>
      <c r="EQ82" s="101">
        <f t="shared" si="436"/>
        <v>18</v>
      </c>
      <c r="ER82" s="101" t="str">
        <f t="shared" si="383"/>
        <v>KORD MR18!_12Z-GEFS</v>
      </c>
      <c r="ES82" s="58">
        <f ca="1">IFERROR(IF($C$12="C",RTD("ice.xl",,"*H",ER82,$C$5,"D",$K82,,,1),RTD("ice.xl",,"*H",ER82,$C$5,"D",$K82,,,1)*(9/5)+$C$14),"-")</f>
        <v>76.74799999999999</v>
      </c>
      <c r="ET82" s="101">
        <f t="shared" si="431"/>
        <v>19</v>
      </c>
      <c r="EU82" s="101" t="str">
        <f t="shared" si="384"/>
        <v>KORD MR19!_12Z-GEFS</v>
      </c>
      <c r="EV82" s="58">
        <f ca="1">IFERROR(IF($C$12="C",RTD("ice.xl",,"*H",EU82,$C$5,"D",$K82,,,1),RTD("ice.xl",,"*H",EU82,$C$5,"D",$K82,,,1)*(9/5)+$C$14),"-")</f>
        <v>79.016000000000005</v>
      </c>
      <c r="EW82" s="101">
        <f t="shared" si="426"/>
        <v>20</v>
      </c>
      <c r="EX82" s="101" t="str">
        <f t="shared" si="385"/>
        <v>KORD MR20!_12Z-GEFS</v>
      </c>
      <c r="EY82" s="58">
        <f ca="1">IFERROR(IF($C$12="C",RTD("ice.xl",,"*H",EX82,$C$5,"D",$K82,,,1),RTD("ice.xl",,"*H",EX82,$C$5,"D",$K82,,,1)*(9/5)+$C$14),"-")</f>
        <v>77.108000000000004</v>
      </c>
      <c r="EZ82" s="101">
        <f t="shared" si="422"/>
        <v>21</v>
      </c>
      <c r="FA82" s="101" t="str">
        <f t="shared" si="386"/>
        <v>KORD MR21!_12Z-GEFS</v>
      </c>
      <c r="FB82" s="58">
        <f ca="1">IFERROR(IF($C$12="C",RTD("ice.xl",,"*H",FA82,$C$5,"D",$K82,,,1),RTD("ice.xl",,"*H",FA82,$C$5,"D",$K82,,,1)*(9/5)+$C$14),"-")</f>
        <v>79.843999999999994</v>
      </c>
      <c r="FC82" s="101">
        <f t="shared" si="418"/>
        <v>22</v>
      </c>
      <c r="FD82" s="101" t="str">
        <f t="shared" si="387"/>
        <v>KORD MR22!_12Z-GEFS</v>
      </c>
      <c r="FE82" s="105">
        <f ca="1">IFERROR(IF($C$12="C",RTD("ice.xl",,"*H",FD82,$C$5,"D",$K82,,,1),RTD("ice.xl",,"*H",FD82,$C$5,"D",$K82,,,1)*(9/5)+$C$14),"-")</f>
        <v>78.98</v>
      </c>
      <c r="FH82" s="53">
        <f t="shared" si="489"/>
        <v>7</v>
      </c>
      <c r="FI82" s="53" t="str">
        <f t="shared" si="389"/>
        <v>KORD MR7!_18Z-GEFS</v>
      </c>
      <c r="FJ82" s="108">
        <f ca="1">IFERROR(IF($C$12="C",RTD("ice.xl",,"*H",FI82,$C$5,"D",$K82,,,1),RTD("ice.xl",,"*H",FI82,$C$5,"D",$K82,,,1)*(9/5)+$C$14),"-")</f>
        <v>69.89</v>
      </c>
      <c r="FK82" s="101">
        <f t="shared" si="485"/>
        <v>8</v>
      </c>
      <c r="FL82" s="101" t="str">
        <f t="shared" si="391"/>
        <v>KORD MR8!_18Z-GEFS</v>
      </c>
      <c r="FM82" s="58">
        <f ca="1">IFERROR(IF($C$12="C",RTD("ice.xl",,"*H",FL82,$C$5,"D",$K82,,,1),RTD("ice.xl",,"*H",FL82,$C$5,"D",$K82,,,1)*(9/5)+$C$14),"-")</f>
        <v>71.581999999999994</v>
      </c>
      <c r="FN82" s="101">
        <f t="shared" si="481"/>
        <v>9</v>
      </c>
      <c r="FO82" s="101" t="str">
        <f t="shared" si="393"/>
        <v>KORD MR9!_18Z-GEFS</v>
      </c>
      <c r="FP82" s="58">
        <f ca="1">IFERROR(IF($C$12="C",RTD("ice.xl",,"*H",FO82,$C$5,"D",$K82,,,1),RTD("ice.xl",,"*H",FO82,$C$5,"D",$K82,,,1)*(9/5)+$C$14),"-")</f>
        <v>71.960000000000008</v>
      </c>
      <c r="FQ82" s="101">
        <f t="shared" si="477"/>
        <v>10</v>
      </c>
      <c r="FR82" s="101" t="str">
        <f t="shared" si="395"/>
        <v>KORD MR10!_18Z-GEFS</v>
      </c>
      <c r="FS82" s="58">
        <f ca="1">IFERROR(IF($C$12="C",RTD("ice.xl",,"*H",FR82,$C$5,"D",$K82,,,1),RTD("ice.xl",,"*H",FR82,$C$5,"D",$K82,,,1)*(9/5)+$C$14),"-")</f>
        <v>71.906000000000006</v>
      </c>
      <c r="FT82" s="101">
        <f t="shared" si="472"/>
        <v>11</v>
      </c>
      <c r="FU82" s="101" t="str">
        <f t="shared" si="397"/>
        <v>KORD MR11!_18Z-GEFS</v>
      </c>
      <c r="FV82" s="58">
        <f ca="1">IFERROR(IF($C$12="C",RTD("ice.xl",,"*H",FU82,$C$5,"D",$K82,,,1),RTD("ice.xl",,"*H",FU82,$C$5,"D",$K82,,,1)*(9/5)+$C$14),"-")</f>
        <v>70.286000000000001</v>
      </c>
      <c r="FW82" s="101">
        <f t="shared" si="467"/>
        <v>12</v>
      </c>
      <c r="FX82" s="101" t="str">
        <f t="shared" si="399"/>
        <v>KORD MR12!_18Z-GEFS</v>
      </c>
      <c r="FY82" s="58">
        <f ca="1">IFERROR(IF($C$12="C",RTD("ice.xl",,"*H",FX82,$C$5,"D",$K82,,,1),RTD("ice.xl",,"*H",FX82,$C$5,"D",$K82,,,1)*(9/5)+$C$14),"-")</f>
        <v>72.031999999999996</v>
      </c>
      <c r="FZ82" s="101">
        <f t="shared" si="462"/>
        <v>13</v>
      </c>
      <c r="GA82" s="101" t="str">
        <f t="shared" si="401"/>
        <v>KORD MR13!_18Z-GEFS</v>
      </c>
      <c r="GB82" s="58">
        <f ca="1">IFERROR(IF($C$12="C",RTD("ice.xl",,"*H",GA82,$C$5,"D",$K82,,,1),RTD("ice.xl",,"*H",GA82,$C$5,"D",$K82,,,1)*(9/5)+$C$14),"-")</f>
        <v>73.597999999999999</v>
      </c>
      <c r="GC82" s="101">
        <f t="shared" si="457"/>
        <v>14</v>
      </c>
      <c r="GD82" s="101" t="str">
        <f t="shared" si="403"/>
        <v>KORD MR14!_18Z-GEFS</v>
      </c>
      <c r="GE82" s="58">
        <f ca="1">IFERROR(IF($C$12="C",RTD("ice.xl",,"*H",GD82,$C$5,"D",$K82,,,1),RTD("ice.xl",,"*H",GD82,$C$5,"D",$K82,,,1)*(9/5)+$C$14),"-")</f>
        <v>80.042000000000002</v>
      </c>
      <c r="GF82" s="101">
        <f t="shared" si="452"/>
        <v>15</v>
      </c>
      <c r="GG82" s="101" t="str">
        <f t="shared" si="405"/>
        <v>KORD MR15!_18Z-GEFS</v>
      </c>
      <c r="GH82" s="58">
        <f ca="1">IFERROR(IF($C$12="C",RTD("ice.xl",,"*H",GG82,$C$5,"D",$K82,,,1),RTD("ice.xl",,"*H",GG82,$C$5,"D",$K82,,,1)*(9/5)+$C$14),"-")</f>
        <v>78.061999999999998</v>
      </c>
      <c r="GI82" s="101">
        <f t="shared" si="447"/>
        <v>16</v>
      </c>
      <c r="GJ82" s="101" t="str">
        <f t="shared" si="407"/>
        <v>KORD MR16!_18Z-GEFS</v>
      </c>
      <c r="GK82" s="58">
        <f ca="1">IFERROR(IF($C$12="C",RTD("ice.xl",,"*H",GJ82,$C$5,"D",$K82,,,1),RTD("ice.xl",,"*H",GJ82,$C$5,"D",$K82,,,1)*(9/5)+$C$14),"-")</f>
        <v>78.259999999999991</v>
      </c>
      <c r="GL82" s="101">
        <f t="shared" si="442"/>
        <v>17</v>
      </c>
      <c r="GM82" s="101" t="str">
        <f t="shared" si="409"/>
        <v>KORD MR17!_18Z-GEFS</v>
      </c>
      <c r="GN82" s="58">
        <f ca="1">IFERROR(IF($C$12="C",RTD("ice.xl",,"*H",GM82,$C$5,"D",$K82,,,1),RTD("ice.xl",,"*H",GM82,$C$5,"D",$K82,,,1)*(9/5)+$C$14),"-")</f>
        <v>78.818000000000012</v>
      </c>
      <c r="GO82" s="101">
        <f t="shared" si="437"/>
        <v>18</v>
      </c>
      <c r="GP82" s="101" t="str">
        <f t="shared" si="411"/>
        <v>KORD MR18!_18Z-GEFS</v>
      </c>
      <c r="GQ82" s="58">
        <f ca="1">IFERROR(IF($C$12="C",RTD("ice.xl",,"*H",GP82,$C$5,"D",$K82,,,1),RTD("ice.xl",,"*H",GP82,$C$5,"D",$K82,,,1)*(9/5)+$C$14),"-")</f>
        <v>79.268000000000001</v>
      </c>
      <c r="GR82" s="101">
        <f t="shared" si="432"/>
        <v>19</v>
      </c>
      <c r="GS82" s="101" t="str">
        <f t="shared" si="412"/>
        <v>KORD MR19!_18Z-GEFS</v>
      </c>
      <c r="GT82" s="58">
        <f ca="1">IFERROR(IF($C$12="C",RTD("ice.xl",,"*H",GS82,$C$5,"D",$K82,,,1),RTD("ice.xl",,"*H",GS82,$C$5,"D",$K82,,,1)*(9/5)+$C$14),"-")</f>
        <v>79.34</v>
      </c>
      <c r="GU82" s="101">
        <f t="shared" si="427"/>
        <v>20</v>
      </c>
      <c r="GV82" s="101" t="str">
        <f t="shared" si="413"/>
        <v>KORD MR20!_18Z-GEFS</v>
      </c>
      <c r="GW82" s="58">
        <f ca="1">IFERROR(IF($C$12="C",RTD("ice.xl",,"*H",GV82,$C$5,"D",$K82,,,1),RTD("ice.xl",,"*H",GV82,$C$5,"D",$K82,,,1)*(9/5)+$C$14),"-")</f>
        <v>78.44</v>
      </c>
      <c r="GX82" s="101">
        <f t="shared" si="423"/>
        <v>21</v>
      </c>
      <c r="GY82" s="101" t="str">
        <f t="shared" si="414"/>
        <v>KORD MR21!_18Z-GEFS</v>
      </c>
      <c r="GZ82" s="58">
        <f ca="1">IFERROR(IF($C$12="C",RTD("ice.xl",,"*H",GY82,$C$5,"D",$K82,,,1),RTD("ice.xl",,"*H",GY82,$C$5,"D",$K82,,,1)*(9/5)+$C$14),"-")</f>
        <v>81.23</v>
      </c>
      <c r="HA82" s="101">
        <f t="shared" si="419"/>
        <v>22</v>
      </c>
      <c r="HB82" s="101" t="str">
        <f t="shared" si="415"/>
        <v>KORD MR22!_18Z-GEFS</v>
      </c>
      <c r="HC82" s="105">
        <f ca="1">IFERROR(IF($C$12="C",RTD("ice.xl",,"*H",HB82,$C$5,"D",$K82,,,1),RTD("ice.xl",,"*H",HB82,$C$5,"D",$K82,,,1)*(9/5)+$C$14),"-")</f>
        <v>80.096000000000004</v>
      </c>
    </row>
    <row r="83" spans="5:211" x14ac:dyDescent="0.35">
      <c r="E83"/>
      <c r="F83"/>
      <c r="G83"/>
      <c r="K83" s="163">
        <f t="shared" ca="1" si="490"/>
        <v>44784</v>
      </c>
      <c r="L83" s="356">
        <f t="shared" ca="1" si="490"/>
        <v>72.803840000000008</v>
      </c>
      <c r="N83" s="53">
        <f t="shared" si="486"/>
        <v>8</v>
      </c>
      <c r="O83" s="53" t="str">
        <f t="shared" si="306"/>
        <v>KORD MR8!_00Z-GEFS</v>
      </c>
      <c r="P83" s="108">
        <f ca="1">IFERROR(IF($C$12="C",RTD("ice.xl",,"*H",O83,$C$5,"D",$K83,,,1),RTD("ice.xl",,"*H",O83,$C$5,"D",$K83,,,1)*(9/5)+$C$14),"-")</f>
        <v>71.816000000000003</v>
      </c>
      <c r="Q83" s="101">
        <f t="shared" si="482"/>
        <v>9</v>
      </c>
      <c r="R83" s="101" t="str">
        <f t="shared" si="308"/>
        <v>KORD MR9!_00Z-GEFS</v>
      </c>
      <c r="S83" s="58">
        <f ca="1">IFERROR(IF($C$12="C",RTD("ice.xl",,"*H",R83,$C$5,"D",$K83,,,1),RTD("ice.xl",,"*H",R83,$C$5,"D",$K83,,,1)*(9/5)+$C$14),"-")</f>
        <v>72.931999999999988</v>
      </c>
      <c r="T83" s="101">
        <f t="shared" si="478"/>
        <v>10</v>
      </c>
      <c r="U83" s="101" t="str">
        <f t="shared" si="310"/>
        <v>KORD MR10!_00Z-GEFS</v>
      </c>
      <c r="V83" s="58">
        <f ca="1">IFERROR(IF($C$12="C",RTD("ice.xl",,"*H",U83,$C$5,"D",$K83,,,1),RTD("ice.xl",,"*H",U83,$C$5,"D",$K83,,,1)*(9/5)+$C$14),"-")</f>
        <v>72.823999999999998</v>
      </c>
      <c r="W83" s="101">
        <f t="shared" si="474"/>
        <v>11</v>
      </c>
      <c r="X83" s="101" t="str">
        <f t="shared" si="312"/>
        <v>KORD MR11!_00Z-GEFS</v>
      </c>
      <c r="Y83" s="58">
        <f ca="1">IFERROR(IF($C$12="C",RTD("ice.xl",,"*H",X83,$C$5,"D",$K83,,,1),RTD("ice.xl",,"*H",X83,$C$5,"D",$K83,,,1)*(9/5)+$C$14),"-")</f>
        <v>70.789999999999992</v>
      </c>
      <c r="Z83" s="101">
        <f t="shared" si="469"/>
        <v>12</v>
      </c>
      <c r="AA83" s="101" t="str">
        <f t="shared" si="314"/>
        <v>KORD MR12!_00Z-GEFS</v>
      </c>
      <c r="AB83" s="58">
        <f ca="1">IFERROR(IF($C$12="C",RTD("ice.xl",,"*H",AA83,$C$5,"D",$K83,,,1),RTD("ice.xl",,"*H",AA83,$C$5,"D",$K83,,,1)*(9/5)+$C$14),"-")</f>
        <v>73.957999999999998</v>
      </c>
      <c r="AC83" s="101">
        <f t="shared" si="464"/>
        <v>13</v>
      </c>
      <c r="AD83" s="101" t="str">
        <f t="shared" si="316"/>
        <v>KORD MR13!_00Z-GEFS</v>
      </c>
      <c r="AE83" s="58">
        <f ca="1">IFERROR(IF($C$12="C",RTD("ice.xl",,"*H",AD83,$C$5,"D",$K83,,,1),RTD("ice.xl",,"*H",AD83,$C$5,"D",$K83,,,1)*(9/5)+$C$14),"-")</f>
        <v>73.382000000000005</v>
      </c>
      <c r="AF83" s="101">
        <f t="shared" si="459"/>
        <v>14</v>
      </c>
      <c r="AG83" s="101" t="str">
        <f t="shared" si="318"/>
        <v>KORD MR14!_00Z-GEFS</v>
      </c>
      <c r="AH83" s="58">
        <f ca="1">IFERROR(IF($C$12="C",RTD("ice.xl",,"*H",AG83,$C$5,"D",$K83,,,1),RTD("ice.xl",,"*H",AG83,$C$5,"D",$K83,,,1)*(9/5)+$C$14),"-")</f>
        <v>76.585999999999999</v>
      </c>
      <c r="AI83" s="101">
        <f t="shared" si="454"/>
        <v>15</v>
      </c>
      <c r="AJ83" s="101" t="str">
        <f t="shared" si="320"/>
        <v>KORD MR15!_00Z-GEFS</v>
      </c>
      <c r="AK83" s="58">
        <f ca="1">IFERROR(IF($C$12="C",RTD("ice.xl",,"*H",AJ83,$C$5,"D",$K83,,,1),RTD("ice.xl",,"*H",AJ83,$C$5,"D",$K83,,,1)*(9/5)+$C$14),"-")</f>
        <v>76.658000000000001</v>
      </c>
      <c r="AL83" s="101">
        <f t="shared" si="449"/>
        <v>16</v>
      </c>
      <c r="AM83" s="101" t="str">
        <f t="shared" si="322"/>
        <v>KORD MR16!_00Z-GEFS</v>
      </c>
      <c r="AN83" s="58">
        <f ca="1">IFERROR(IF($C$12="C",RTD("ice.xl",,"*H",AM83,$C$5,"D",$K83,,,1),RTD("ice.xl",,"*H",AM83,$C$5,"D",$K83,,,1)*(9/5)+$C$14),"-")</f>
        <v>79.7</v>
      </c>
      <c r="AO83" s="101">
        <f t="shared" si="444"/>
        <v>17</v>
      </c>
      <c r="AP83" s="101" t="str">
        <f t="shared" si="324"/>
        <v>KORD MR17!_00Z-GEFS</v>
      </c>
      <c r="AQ83" s="58">
        <f ca="1">IFERROR(IF($C$12="C",RTD("ice.xl",,"*H",AP83,$C$5,"D",$K83,,,1),RTD("ice.xl",,"*H",AP83,$C$5,"D",$K83,,,1)*(9/5)+$C$14),"-")</f>
        <v>79.195999999999998</v>
      </c>
      <c r="AR83" s="101">
        <f t="shared" si="439"/>
        <v>18</v>
      </c>
      <c r="AS83" s="101" t="str">
        <f t="shared" si="326"/>
        <v>KORD MR18!_00Z-GEFS</v>
      </c>
      <c r="AT83" s="58">
        <f ca="1">IFERROR(IF($C$12="C",RTD("ice.xl",,"*H",AS83,$C$5,"D",$K83,,,1),RTD("ice.xl",,"*H",AS83,$C$5,"D",$K83,,,1)*(9/5)+$C$14),"-")</f>
        <v>77.611999999999995</v>
      </c>
      <c r="AU83" s="101">
        <f t="shared" si="434"/>
        <v>19</v>
      </c>
      <c r="AV83" s="101" t="str">
        <f t="shared" si="327"/>
        <v>KORD MR19!_00Z-GEFS</v>
      </c>
      <c r="AW83" s="58">
        <f ca="1">IFERROR(IF($C$12="C",RTD("ice.xl",,"*H",AV83,$C$5,"D",$K83,,,1),RTD("ice.xl",,"*H",AV83,$C$5,"D",$K83,,,1)*(9/5)+$C$14),"-")</f>
        <v>77.936000000000007</v>
      </c>
      <c r="AX83" s="101">
        <f t="shared" si="429"/>
        <v>20</v>
      </c>
      <c r="AY83" s="101" t="str">
        <f t="shared" si="328"/>
        <v>KORD MR20!_00Z-GEFS</v>
      </c>
      <c r="AZ83" s="58">
        <f ca="1">IFERROR(IF($C$12="C",RTD("ice.xl",,"*H",AY83,$C$5,"D",$K83,,,1),RTD("ice.xl",,"*H",AY83,$C$5,"D",$K83,,,1)*(9/5)+$C$14),"-")</f>
        <v>81.86</v>
      </c>
      <c r="BA83" s="101">
        <f t="shared" si="424"/>
        <v>21</v>
      </c>
      <c r="BB83" s="101" t="str">
        <f t="shared" si="329"/>
        <v>KORD MR21!_00Z-GEFS</v>
      </c>
      <c r="BC83" s="58">
        <f ca="1">IFERROR(IF($C$12="C",RTD("ice.xl",,"*H",BB83,$C$5,"D",$K83,,,1),RTD("ice.xl",,"*H",BB83,$C$5,"D",$K83,,,1)*(9/5)+$C$14),"-")</f>
        <v>80.924000000000007</v>
      </c>
      <c r="BD83" s="101">
        <f t="shared" si="420"/>
        <v>22</v>
      </c>
      <c r="BE83" s="101" t="str">
        <f t="shared" si="330"/>
        <v>KORD MR22!_00Z-GEFS</v>
      </c>
      <c r="BF83" s="58">
        <f ca="1">IFERROR(IF($C$12="C",RTD("ice.xl",,"*H",BE83,$C$5,"D",$K83,,,1),RTD("ice.xl",,"*H",BE83,$C$5,"D",$K83,,,1)*(9/5)+$C$14),"-")</f>
        <v>79.97</v>
      </c>
      <c r="BG83" s="101">
        <f t="shared" si="416"/>
        <v>23</v>
      </c>
      <c r="BH83" s="101" t="str">
        <f t="shared" si="331"/>
        <v>KORD MR23!_00Z-GEFS</v>
      </c>
      <c r="BI83" s="105">
        <f ca="1">IFERROR(IF($C$12="C",RTD("ice.xl",,"*H",BH83,$C$5,"D",$K83,,,1),RTD("ice.xl",,"*H",BH83,$C$5,"D",$K83,,,1)*(9/5)+$C$14),"-")</f>
        <v>80.509999999999991</v>
      </c>
      <c r="BL83" s="53">
        <f t="shared" si="487"/>
        <v>8</v>
      </c>
      <c r="BM83" s="53" t="str">
        <f t="shared" si="333"/>
        <v>KORD MR8!_06Z-GEFS</v>
      </c>
      <c r="BN83" s="108">
        <f ca="1">IFERROR(IF($C$12="C",RTD("ice.xl",,"*H",BM83,$C$5,"D",$K83,,,1),RTD("ice.xl",,"*H",BM83,$C$5,"D",$K83,,,1)*(9/5)+$C$14),"-")</f>
        <v>71.834000000000003</v>
      </c>
      <c r="BO83" s="101">
        <f t="shared" si="483"/>
        <v>9</v>
      </c>
      <c r="BP83" s="101" t="str">
        <f t="shared" si="335"/>
        <v>KORD MR9!_06Z-GEFS</v>
      </c>
      <c r="BQ83" s="58">
        <f ca="1">IFERROR(IF($C$12="C",RTD("ice.xl",,"*H",BP83,$C$5,"D",$K83,,,1),RTD("ice.xl",,"*H",BP83,$C$5,"D",$K83,,,1)*(9/5)+$C$14),"-")</f>
        <v>72.068000000000012</v>
      </c>
      <c r="BR83" s="101">
        <f t="shared" si="479"/>
        <v>10</v>
      </c>
      <c r="BS83" s="101" t="str">
        <f t="shared" si="337"/>
        <v>KORD MR10!_06Z-GEFS</v>
      </c>
      <c r="BT83" s="58">
        <f ca="1">IFERROR(IF($C$12="C",RTD("ice.xl",,"*H",BS83,$C$5,"D",$K83,,,1),RTD("ice.xl",,"*H",BS83,$C$5,"D",$K83,,,1)*(9/5)+$C$14),"-")</f>
        <v>71.635999999999996</v>
      </c>
      <c r="BU83" s="101">
        <f t="shared" si="475"/>
        <v>11</v>
      </c>
      <c r="BV83" s="101" t="str">
        <f t="shared" si="339"/>
        <v>KORD MR11!_06Z-GEFS</v>
      </c>
      <c r="BW83" s="58">
        <f ca="1">IFERROR(IF($C$12="C",RTD("ice.xl",,"*H",BV83,$C$5,"D",$K83,,,1),RTD("ice.xl",,"*H",BV83,$C$5,"D",$K83,,,1)*(9/5)+$C$14),"-")</f>
        <v>70.789999999999992</v>
      </c>
      <c r="BX83" s="101">
        <f t="shared" si="470"/>
        <v>12</v>
      </c>
      <c r="BY83" s="101" t="str">
        <f t="shared" si="341"/>
        <v>KORD MR12!_06Z-GEFS</v>
      </c>
      <c r="BZ83" s="58">
        <f ca="1">IFERROR(IF($C$12="C",RTD("ice.xl",,"*H",BY83,$C$5,"D",$K83,,,1),RTD("ice.xl",,"*H",BY83,$C$5,"D",$K83,,,1)*(9/5)+$C$14),"-")</f>
        <v>72.626000000000005</v>
      </c>
      <c r="CA83" s="101">
        <f t="shared" si="465"/>
        <v>13</v>
      </c>
      <c r="CB83" s="101" t="str">
        <f t="shared" si="343"/>
        <v>KORD MR13!_06Z-GEFS</v>
      </c>
      <c r="CC83" s="58">
        <f ca="1">IFERROR(IF($C$12="C",RTD("ice.xl",,"*H",CB83,$C$5,"D",$K83,,,1),RTD("ice.xl",,"*H",CB83,$C$5,"D",$K83,,,1)*(9/5)+$C$14),"-")</f>
        <v>72.680000000000007</v>
      </c>
      <c r="CD83" s="101">
        <f t="shared" si="460"/>
        <v>14</v>
      </c>
      <c r="CE83" s="101" t="str">
        <f t="shared" si="345"/>
        <v>KORD MR14!_06Z-GEFS</v>
      </c>
      <c r="CF83" s="58">
        <f ca="1">IFERROR(IF($C$12="C",RTD("ice.xl",,"*H",CE83,$C$5,"D",$K83,,,1),RTD("ice.xl",,"*H",CE83,$C$5,"D",$K83,,,1)*(9/5)+$C$14),"-")</f>
        <v>76.550000000000011</v>
      </c>
      <c r="CG83" s="101">
        <f t="shared" si="455"/>
        <v>15</v>
      </c>
      <c r="CH83" s="101" t="str">
        <f t="shared" si="347"/>
        <v>KORD MR15!_06Z-GEFS</v>
      </c>
      <c r="CI83" s="58">
        <f ca="1">IFERROR(IF($C$12="C",RTD("ice.xl",,"*H",CH83,$C$5,"D",$K83,,,1),RTD("ice.xl",,"*H",CH83,$C$5,"D",$K83,,,1)*(9/5)+$C$14),"-")</f>
        <v>78.188000000000002</v>
      </c>
      <c r="CJ83" s="101">
        <f t="shared" si="450"/>
        <v>16</v>
      </c>
      <c r="CK83" s="101" t="str">
        <f t="shared" si="349"/>
        <v>KORD MR16!_06Z-GEFS</v>
      </c>
      <c r="CL83" s="58">
        <f ca="1">IFERROR(IF($C$12="C",RTD("ice.xl",,"*H",CK83,$C$5,"D",$K83,,,1),RTD("ice.xl",,"*H",CK83,$C$5,"D",$K83,,,1)*(9/5)+$C$14),"-")</f>
        <v>79.304000000000002</v>
      </c>
      <c r="CM83" s="101">
        <f t="shared" si="445"/>
        <v>17</v>
      </c>
      <c r="CN83" s="101" t="str">
        <f t="shared" si="351"/>
        <v>KORD MR17!_06Z-GEFS</v>
      </c>
      <c r="CO83" s="58">
        <f ca="1">IFERROR(IF($C$12="C",RTD("ice.xl",,"*H",CN83,$C$5,"D",$K83,,,1),RTD("ice.xl",,"*H",CN83,$C$5,"D",$K83,,,1)*(9/5)+$C$14),"-")</f>
        <v>77.45</v>
      </c>
      <c r="CP83" s="101">
        <f t="shared" si="440"/>
        <v>18</v>
      </c>
      <c r="CQ83" s="101" t="str">
        <f t="shared" si="353"/>
        <v>KORD MR18!_06Z-GEFS</v>
      </c>
      <c r="CR83" s="58">
        <f ca="1">IFERROR(IF($C$12="C",RTD("ice.xl",,"*H",CQ83,$C$5,"D",$K83,,,1),RTD("ice.xl",,"*H",CQ83,$C$5,"D",$K83,,,1)*(9/5)+$C$14),"-")</f>
        <v>80.096000000000004</v>
      </c>
      <c r="CS83" s="101">
        <f t="shared" si="435"/>
        <v>19</v>
      </c>
      <c r="CT83" s="101" t="str">
        <f t="shared" si="355"/>
        <v>KORD MR19!_06Z-GEFS</v>
      </c>
      <c r="CU83" s="58">
        <f ca="1">IFERROR(IF($C$12="C",RTD("ice.xl",,"*H",CT83,$C$5,"D",$K83,,,1),RTD("ice.xl",,"*H",CT83,$C$5,"D",$K83,,,1)*(9/5)+$C$14),"-")</f>
        <v>80.096000000000004</v>
      </c>
      <c r="CV83" s="101">
        <f t="shared" si="430"/>
        <v>20</v>
      </c>
      <c r="CW83" s="101" t="str">
        <f t="shared" si="356"/>
        <v>KORD MR20!_06Z-GEFS</v>
      </c>
      <c r="CX83" s="58">
        <f ca="1">IFERROR(IF($C$12="C",RTD("ice.xl",,"*H",CW83,$C$5,"D",$K83,,,1),RTD("ice.xl",,"*H",CW83,$C$5,"D",$K83,,,1)*(9/5)+$C$14),"-")</f>
        <v>81.193999999999988</v>
      </c>
      <c r="CY83" s="101">
        <f t="shared" si="425"/>
        <v>21</v>
      </c>
      <c r="CZ83" s="101" t="str">
        <f t="shared" si="357"/>
        <v>KORD MR21!_06Z-GEFS</v>
      </c>
      <c r="DA83" s="58">
        <f ca="1">IFERROR(IF($C$12="C",RTD("ice.xl",,"*H",CZ83,$C$5,"D",$K83,,,1),RTD("ice.xl",,"*H",CZ83,$C$5,"D",$K83,,,1)*(9/5)+$C$14),"-")</f>
        <v>83.084000000000003</v>
      </c>
      <c r="DB83" s="101">
        <f t="shared" si="421"/>
        <v>22</v>
      </c>
      <c r="DC83" s="101" t="str">
        <f t="shared" si="358"/>
        <v>KORD MR22!_06Z-GEFS</v>
      </c>
      <c r="DD83" s="58">
        <f ca="1">IFERROR(IF($C$12="C",RTD("ice.xl",,"*H",DC83,$C$5,"D",$K83,,,1),RTD("ice.xl",,"*H",DC83,$C$5,"D",$K83,,,1)*(9/5)+$C$14),"-")</f>
        <v>79.915999999999997</v>
      </c>
      <c r="DE83" s="101">
        <f t="shared" si="417"/>
        <v>23</v>
      </c>
      <c r="DF83" s="101" t="str">
        <f t="shared" si="359"/>
        <v>KORD MR23!_06Z-GEFS</v>
      </c>
      <c r="DG83" s="105">
        <f ca="1">IFERROR(IF($C$12="C",RTD("ice.xl",,"*H",DF83,$C$5,"D",$K83,,,1),RTD("ice.xl",,"*H",DF83,$C$5,"D",$K83,,,1)*(9/5)+$C$14),"-")</f>
        <v>79.033999999999992</v>
      </c>
      <c r="DJ83" s="53">
        <f t="shared" si="488"/>
        <v>8</v>
      </c>
      <c r="DK83" s="53" t="str">
        <f t="shared" si="361"/>
        <v>KORD MR8!_12Z-GEFS</v>
      </c>
      <c r="DL83" s="108">
        <f ca="1">IFERROR(IF($C$12="C",RTD("ice.xl",,"*H",DK83,$C$5,"D",$K83,,,1),RTD("ice.xl",,"*H",DK83,$C$5,"D",$K83,,,1)*(9/5)+$C$14),"-")</f>
        <v>71.402000000000001</v>
      </c>
      <c r="DM83" s="101">
        <f t="shared" si="484"/>
        <v>9</v>
      </c>
      <c r="DN83" s="101" t="str">
        <f t="shared" si="363"/>
        <v>KORD MR9!_12Z-GEFS</v>
      </c>
      <c r="DO83" s="58">
        <f ca="1">IFERROR(IF($C$12="C",RTD("ice.xl",,"*H",DN83,$C$5,"D",$K83,,,1),RTD("ice.xl",,"*H",DN83,$C$5,"D",$K83,,,1)*(9/5)+$C$14),"-")</f>
        <v>71.744</v>
      </c>
      <c r="DP83" s="101">
        <f t="shared" si="480"/>
        <v>10</v>
      </c>
      <c r="DQ83" s="101" t="str">
        <f t="shared" si="365"/>
        <v>KORD MR10!_12Z-GEFS</v>
      </c>
      <c r="DR83" s="58">
        <f ca="1">IFERROR(IF($C$12="C",RTD("ice.xl",,"*H",DQ83,$C$5,"D",$K83,,,1),RTD("ice.xl",,"*H",DQ83,$C$5,"D",$K83,,,1)*(9/5)+$C$14),"-")</f>
        <v>71.707999999999998</v>
      </c>
      <c r="DS83" s="101">
        <f t="shared" si="476"/>
        <v>11</v>
      </c>
      <c r="DT83" s="101" t="str">
        <f t="shared" si="367"/>
        <v>KORD MR11!_12Z-GEFS</v>
      </c>
      <c r="DU83" s="58">
        <f ca="1">IFERROR(IF($C$12="C",RTD("ice.xl",,"*H",DT83,$C$5,"D",$K83,,,1),RTD("ice.xl",,"*H",DT83,$C$5,"D",$K83,,,1)*(9/5)+$C$14),"-")</f>
        <v>71.671999999999997</v>
      </c>
      <c r="DV83" s="101">
        <f t="shared" si="471"/>
        <v>12</v>
      </c>
      <c r="DW83" s="101" t="str">
        <f t="shared" si="369"/>
        <v>KORD MR12!_12Z-GEFS</v>
      </c>
      <c r="DX83" s="58">
        <f ca="1">IFERROR(IF($C$12="C",RTD("ice.xl",,"*H",DW83,$C$5,"D",$K83,,,1),RTD("ice.xl",,"*H",DW83,$C$5,"D",$K83,,,1)*(9/5)+$C$14),"-")</f>
        <v>71.563999999999993</v>
      </c>
      <c r="DY83" s="101">
        <f t="shared" si="466"/>
        <v>13</v>
      </c>
      <c r="DZ83" s="101" t="str">
        <f t="shared" si="371"/>
        <v>KORD MR13!_12Z-GEFS</v>
      </c>
      <c r="EA83" s="58">
        <f ca="1">IFERROR(IF($C$12="C",RTD("ice.xl",,"*H",DZ83,$C$5,"D",$K83,,,1),RTD("ice.xl",,"*H",DZ83,$C$5,"D",$K83,,,1)*(9/5)+$C$14),"-")</f>
        <v>73.201999999999998</v>
      </c>
      <c r="EB83" s="101">
        <f t="shared" si="461"/>
        <v>14</v>
      </c>
      <c r="EC83" s="101" t="str">
        <f t="shared" si="373"/>
        <v>KORD MR14!_12Z-GEFS</v>
      </c>
      <c r="ED83" s="58">
        <f ca="1">IFERROR(IF($C$12="C",RTD("ice.xl",,"*H",EC83,$C$5,"D",$K83,,,1),RTD("ice.xl",,"*H",EC83,$C$5,"D",$K83,,,1)*(9/5)+$C$14),"-")</f>
        <v>74.605999999999995</v>
      </c>
      <c r="EE83" s="101">
        <f t="shared" si="456"/>
        <v>15</v>
      </c>
      <c r="EF83" s="101" t="str">
        <f t="shared" si="375"/>
        <v>KORD MR15!_12Z-GEFS</v>
      </c>
      <c r="EG83" s="58">
        <f ca="1">IFERROR(IF($C$12="C",RTD("ice.xl",,"*H",EF83,$C$5,"D",$K83,,,1),RTD("ice.xl",,"*H",EF83,$C$5,"D",$K83,,,1)*(9/5)+$C$14),"-")</f>
        <v>76.91</v>
      </c>
      <c r="EH83" s="101">
        <f t="shared" si="451"/>
        <v>16</v>
      </c>
      <c r="EI83" s="101" t="str">
        <f t="shared" si="377"/>
        <v>KORD MR16!_12Z-GEFS</v>
      </c>
      <c r="EJ83" s="58">
        <f ca="1">IFERROR(IF($C$12="C",RTD("ice.xl",,"*H",EI83,$C$5,"D",$K83,,,1),RTD("ice.xl",,"*H",EI83,$C$5,"D",$K83,,,1)*(9/5)+$C$14),"-")</f>
        <v>78.278000000000006</v>
      </c>
      <c r="EK83" s="101">
        <f t="shared" si="446"/>
        <v>17</v>
      </c>
      <c r="EL83" s="101" t="str">
        <f t="shared" si="379"/>
        <v>KORD MR17!_12Z-GEFS</v>
      </c>
      <c r="EM83" s="58">
        <f ca="1">IFERROR(IF($C$12="C",RTD("ice.xl",,"*H",EL83,$C$5,"D",$K83,,,1),RTD("ice.xl",,"*H",EL83,$C$5,"D",$K83,,,1)*(9/5)+$C$14),"-")</f>
        <v>78.656000000000006</v>
      </c>
      <c r="EN83" s="101">
        <f t="shared" si="441"/>
        <v>18</v>
      </c>
      <c r="EO83" s="101" t="str">
        <f t="shared" si="381"/>
        <v>KORD MR18!_12Z-GEFS</v>
      </c>
      <c r="EP83" s="58">
        <f ca="1">IFERROR(IF($C$12="C",RTD("ice.xl",,"*H",EO83,$C$5,"D",$K83,,,1),RTD("ice.xl",,"*H",EO83,$C$5,"D",$K83,,,1)*(9/5)+$C$14),"-")</f>
        <v>79.358000000000004</v>
      </c>
      <c r="EQ83" s="101">
        <f t="shared" si="436"/>
        <v>19</v>
      </c>
      <c r="ER83" s="101" t="str">
        <f t="shared" si="383"/>
        <v>KORD MR19!_12Z-GEFS</v>
      </c>
      <c r="ES83" s="58">
        <f ca="1">IFERROR(IF($C$12="C",RTD("ice.xl",,"*H",ER83,$C$5,"D",$K83,,,1),RTD("ice.xl",,"*H",ER83,$C$5,"D",$K83,,,1)*(9/5)+$C$14),"-")</f>
        <v>79.34</v>
      </c>
      <c r="ET83" s="101">
        <f t="shared" si="431"/>
        <v>20</v>
      </c>
      <c r="EU83" s="101" t="str">
        <f t="shared" si="384"/>
        <v>KORD MR20!_12Z-GEFS</v>
      </c>
      <c r="EV83" s="58">
        <f ca="1">IFERROR(IF($C$12="C",RTD("ice.xl",,"*H",EU83,$C$5,"D",$K83,,,1),RTD("ice.xl",,"*H",EU83,$C$5,"D",$K83,,,1)*(9/5)+$C$14),"-")</f>
        <v>78.728000000000009</v>
      </c>
      <c r="EW83" s="101">
        <f t="shared" si="426"/>
        <v>21</v>
      </c>
      <c r="EX83" s="101" t="str">
        <f t="shared" si="385"/>
        <v>KORD MR21!_12Z-GEFS</v>
      </c>
      <c r="EY83" s="58">
        <f ca="1">IFERROR(IF($C$12="C",RTD("ice.xl",,"*H",EX83,$C$5,"D",$K83,,,1),RTD("ice.xl",,"*H",EX83,$C$5,"D",$K83,,,1)*(9/5)+$C$14),"-")</f>
        <v>79.322000000000003</v>
      </c>
      <c r="EZ83" s="101">
        <f t="shared" si="422"/>
        <v>22</v>
      </c>
      <c r="FA83" s="101" t="str">
        <f t="shared" si="386"/>
        <v>KORD MR22!_12Z-GEFS</v>
      </c>
      <c r="FB83" s="58">
        <f ca="1">IFERROR(IF($C$12="C",RTD("ice.xl",,"*H",FA83,$C$5,"D",$K83,,,1),RTD("ice.xl",,"*H",FA83,$C$5,"D",$K83,,,1)*(9/5)+$C$14),"-")</f>
        <v>79.484000000000009</v>
      </c>
      <c r="FC83" s="101">
        <f t="shared" si="418"/>
        <v>23</v>
      </c>
      <c r="FD83" s="101" t="str">
        <f t="shared" si="387"/>
        <v>KORD MR23!_12Z-GEFS</v>
      </c>
      <c r="FE83" s="105">
        <f ca="1">IFERROR(IF($C$12="C",RTD("ice.xl",,"*H",FD83,$C$5,"D",$K83,,,1),RTD("ice.xl",,"*H",FD83,$C$5,"D",$K83,,,1)*(9/5)+$C$14),"-")</f>
        <v>80.563999999999993</v>
      </c>
      <c r="FH83" s="53">
        <f t="shared" si="489"/>
        <v>8</v>
      </c>
      <c r="FI83" s="53" t="str">
        <f t="shared" si="389"/>
        <v>KORD MR8!_18Z-GEFS</v>
      </c>
      <c r="FJ83" s="108">
        <f ca="1">IFERROR(IF($C$12="C",RTD("ice.xl",,"*H",FI83,$C$5,"D",$K83,,,1),RTD("ice.xl",,"*H",FI83,$C$5,"D",$K83,,,1)*(9/5)+$C$14),"-")</f>
        <v>71.798000000000002</v>
      </c>
      <c r="FK83" s="101">
        <f t="shared" si="485"/>
        <v>9</v>
      </c>
      <c r="FL83" s="101" t="str">
        <f t="shared" si="391"/>
        <v>KORD MR9!_18Z-GEFS</v>
      </c>
      <c r="FM83" s="58">
        <f ca="1">IFERROR(IF($C$12="C",RTD("ice.xl",,"*H",FL83,$C$5,"D",$K83,,,1),RTD("ice.xl",,"*H",FL83,$C$5,"D",$K83,,,1)*(9/5)+$C$14),"-")</f>
        <v>72.373999999999995</v>
      </c>
      <c r="FN83" s="101">
        <f t="shared" si="481"/>
        <v>10</v>
      </c>
      <c r="FO83" s="101" t="str">
        <f t="shared" si="393"/>
        <v>KORD MR10!_18Z-GEFS</v>
      </c>
      <c r="FP83" s="58">
        <f ca="1">IFERROR(IF($C$12="C",RTD("ice.xl",,"*H",FO83,$C$5,"D",$K83,,,1),RTD("ice.xl",,"*H",FO83,$C$5,"D",$K83,,,1)*(9/5)+$C$14),"-")</f>
        <v>72.068000000000012</v>
      </c>
      <c r="FQ83" s="101">
        <f t="shared" si="477"/>
        <v>11</v>
      </c>
      <c r="FR83" s="101" t="str">
        <f t="shared" si="395"/>
        <v>KORD MR11!_18Z-GEFS</v>
      </c>
      <c r="FS83" s="58">
        <f ca="1">IFERROR(IF($C$12="C",RTD("ice.xl",,"*H",FR83,$C$5,"D",$K83,,,1),RTD("ice.xl",,"*H",FR83,$C$5,"D",$K83,,,1)*(9/5)+$C$14),"-")</f>
        <v>70.807999999999993</v>
      </c>
      <c r="FT83" s="101">
        <f t="shared" si="472"/>
        <v>12</v>
      </c>
      <c r="FU83" s="101" t="str">
        <f t="shared" si="397"/>
        <v>KORD MR12!_18Z-GEFS</v>
      </c>
      <c r="FV83" s="58">
        <f ca="1">IFERROR(IF($C$12="C",RTD("ice.xl",,"*H",FU83,$C$5,"D",$K83,,,1),RTD("ice.xl",,"*H",FU83,$C$5,"D",$K83,,,1)*(9/5)+$C$14),"-")</f>
        <v>73.22</v>
      </c>
      <c r="FW83" s="101">
        <f t="shared" si="467"/>
        <v>13</v>
      </c>
      <c r="FX83" s="101" t="str">
        <f t="shared" si="399"/>
        <v>KORD MR13!_18Z-GEFS</v>
      </c>
      <c r="FY83" s="58">
        <f ca="1">IFERROR(IF($C$12="C",RTD("ice.xl",,"*H",FX83,$C$5,"D",$K83,,,1),RTD("ice.xl",,"*H",FX83,$C$5,"D",$K83,,,1)*(9/5)+$C$14),"-")</f>
        <v>74.75</v>
      </c>
      <c r="FZ83" s="101">
        <f t="shared" si="462"/>
        <v>14</v>
      </c>
      <c r="GA83" s="101" t="str">
        <f t="shared" si="401"/>
        <v>KORD MR14!_18Z-GEFS</v>
      </c>
      <c r="GB83" s="58">
        <f ca="1">IFERROR(IF($C$12="C",RTD("ice.xl",,"*H",GA83,$C$5,"D",$K83,,,1),RTD("ice.xl",,"*H",GA83,$C$5,"D",$K83,,,1)*(9/5)+$C$14),"-")</f>
        <v>77.557999999999993</v>
      </c>
      <c r="GC83" s="101">
        <f t="shared" si="457"/>
        <v>15</v>
      </c>
      <c r="GD83" s="101" t="str">
        <f t="shared" si="403"/>
        <v>KORD MR15!_18Z-GEFS</v>
      </c>
      <c r="GE83" s="58">
        <f ca="1">IFERROR(IF($C$12="C",RTD("ice.xl",,"*H",GD83,$C$5,"D",$K83,,,1),RTD("ice.xl",,"*H",GD83,$C$5,"D",$K83,,,1)*(9/5)+$C$14),"-")</f>
        <v>77.234000000000009</v>
      </c>
      <c r="GF83" s="101">
        <f t="shared" si="452"/>
        <v>16</v>
      </c>
      <c r="GG83" s="101" t="str">
        <f t="shared" si="405"/>
        <v>KORD MR16!_18Z-GEFS</v>
      </c>
      <c r="GH83" s="58">
        <f ca="1">IFERROR(IF($C$12="C",RTD("ice.xl",,"*H",GG83,$C$5,"D",$K83,,,1),RTD("ice.xl",,"*H",GG83,$C$5,"D",$K83,,,1)*(9/5)+$C$14),"-")</f>
        <v>79.141999999999996</v>
      </c>
      <c r="GI83" s="101">
        <f t="shared" si="447"/>
        <v>17</v>
      </c>
      <c r="GJ83" s="101" t="str">
        <f t="shared" si="407"/>
        <v>KORD MR17!_18Z-GEFS</v>
      </c>
      <c r="GK83" s="58">
        <f ca="1">IFERROR(IF($C$12="C",RTD("ice.xl",,"*H",GJ83,$C$5,"D",$K83,,,1),RTD("ice.xl",,"*H",GJ83,$C$5,"D",$K83,,,1)*(9/5)+$C$14),"-")</f>
        <v>80.27600000000001</v>
      </c>
      <c r="GL83" s="101">
        <f t="shared" si="442"/>
        <v>18</v>
      </c>
      <c r="GM83" s="101" t="str">
        <f t="shared" si="409"/>
        <v>KORD MR18!_18Z-GEFS</v>
      </c>
      <c r="GN83" s="58">
        <f ca="1">IFERROR(IF($C$12="C",RTD("ice.xl",,"*H",GM83,$C$5,"D",$K83,,,1),RTD("ice.xl",,"*H",GM83,$C$5,"D",$K83,,,1)*(9/5)+$C$14),"-")</f>
        <v>79.286000000000001</v>
      </c>
      <c r="GO83" s="101">
        <f t="shared" si="437"/>
        <v>19</v>
      </c>
      <c r="GP83" s="101" t="str">
        <f t="shared" si="411"/>
        <v>KORD MR19!_18Z-GEFS</v>
      </c>
      <c r="GQ83" s="58">
        <f ca="1">IFERROR(IF($C$12="C",RTD("ice.xl",,"*H",GP83,$C$5,"D",$K83,,,1),RTD("ice.xl",,"*H",GP83,$C$5,"D",$K83,,,1)*(9/5)+$C$14),"-")</f>
        <v>77.72</v>
      </c>
      <c r="GR83" s="101">
        <f t="shared" si="432"/>
        <v>20</v>
      </c>
      <c r="GS83" s="101" t="str">
        <f t="shared" si="412"/>
        <v>KORD MR20!_18Z-GEFS</v>
      </c>
      <c r="GT83" s="58">
        <f ca="1">IFERROR(IF($C$12="C",RTD("ice.xl",,"*H",GS83,$C$5,"D",$K83,,,1),RTD("ice.xl",,"*H",GS83,$C$5,"D",$K83,,,1)*(9/5)+$C$14),"-")</f>
        <v>79.177999999999997</v>
      </c>
      <c r="GU83" s="101">
        <f t="shared" si="427"/>
        <v>21</v>
      </c>
      <c r="GV83" s="101" t="str">
        <f t="shared" si="413"/>
        <v>KORD MR21!_18Z-GEFS</v>
      </c>
      <c r="GW83" s="58">
        <f ca="1">IFERROR(IF($C$12="C",RTD("ice.xl",,"*H",GV83,$C$5,"D",$K83,,,1),RTD("ice.xl",,"*H",GV83,$C$5,"D",$K83,,,1)*(9/5)+$C$14),"-")</f>
        <v>81.24799999999999</v>
      </c>
      <c r="GX83" s="101">
        <f t="shared" si="423"/>
        <v>22</v>
      </c>
      <c r="GY83" s="101" t="str">
        <f t="shared" si="414"/>
        <v>KORD MR22!_18Z-GEFS</v>
      </c>
      <c r="GZ83" s="58">
        <f ca="1">IFERROR(IF($C$12="C",RTD("ice.xl",,"*H",GY83,$C$5,"D",$K83,,,1),RTD("ice.xl",,"*H",GY83,$C$5,"D",$K83,,,1)*(9/5)+$C$14),"-")</f>
        <v>82.075999999999993</v>
      </c>
      <c r="HA83" s="101">
        <f t="shared" si="419"/>
        <v>23</v>
      </c>
      <c r="HB83" s="101" t="str">
        <f t="shared" si="415"/>
        <v>KORD MR23!_18Z-GEFS</v>
      </c>
      <c r="HC83" s="105">
        <f ca="1">IFERROR(IF($C$12="C",RTD("ice.xl",,"*H",HB83,$C$5,"D",$K83,,,1),RTD("ice.xl",,"*H",HB83,$C$5,"D",$K83,,,1)*(9/5)+$C$14),"-")</f>
        <v>81.518000000000001</v>
      </c>
    </row>
    <row r="84" spans="5:211" x14ac:dyDescent="0.35">
      <c r="K84" s="163">
        <f t="shared" ca="1" si="490"/>
        <v>44783</v>
      </c>
      <c r="L84" s="356">
        <f t="shared" ca="1" si="490"/>
        <v>73.954939999999993</v>
      </c>
      <c r="N84" s="53">
        <f t="shared" si="486"/>
        <v>9</v>
      </c>
      <c r="O84" s="53" t="str">
        <f t="shared" si="306"/>
        <v>KORD MR9!_00Z-GEFS</v>
      </c>
      <c r="P84" s="108">
        <f ca="1">IFERROR(IF($C$12="C",RTD("ice.xl",,"*H",O84,$C$5,"D",$K84,,,1),RTD("ice.xl",,"*H",O84,$C$5,"D",$K84,,,1)*(9/5)+$C$14),"-")</f>
        <v>73.039999999999992</v>
      </c>
      <c r="Q84" s="101">
        <f t="shared" si="482"/>
        <v>10</v>
      </c>
      <c r="R84" s="101" t="str">
        <f t="shared" si="308"/>
        <v>KORD MR10!_00Z-GEFS</v>
      </c>
      <c r="S84" s="58">
        <f ca="1">IFERROR(IF($C$12="C",RTD("ice.xl",,"*H",R84,$C$5,"D",$K84,,,1),RTD("ice.xl",,"*H",R84,$C$5,"D",$K84,,,1)*(9/5)+$C$14),"-")</f>
        <v>74.372</v>
      </c>
      <c r="T84" s="101">
        <f t="shared" si="478"/>
        <v>11</v>
      </c>
      <c r="U84" s="101" t="str">
        <f t="shared" si="310"/>
        <v>KORD MR11!_00Z-GEFS</v>
      </c>
      <c r="V84" s="58">
        <f ca="1">IFERROR(IF($C$12="C",RTD("ice.xl",,"*H",U84,$C$5,"D",$K84,,,1),RTD("ice.xl",,"*H",U84,$C$5,"D",$K84,,,1)*(9/5)+$C$14),"-")</f>
        <v>74.012</v>
      </c>
      <c r="W84" s="101">
        <f t="shared" si="474"/>
        <v>12</v>
      </c>
      <c r="X84" s="101" t="str">
        <f t="shared" si="312"/>
        <v>KORD MR12!_00Z-GEFS</v>
      </c>
      <c r="Y84" s="58">
        <f ca="1">IFERROR(IF($C$12="C",RTD("ice.xl",,"*H",X84,$C$5,"D",$K84,,,1),RTD("ice.xl",,"*H",X84,$C$5,"D",$K84,,,1)*(9/5)+$C$14),"-")</f>
        <v>75.073999999999998</v>
      </c>
      <c r="Z84" s="101">
        <f t="shared" si="469"/>
        <v>13</v>
      </c>
      <c r="AA84" s="101" t="str">
        <f t="shared" si="314"/>
        <v>KORD MR13!_00Z-GEFS</v>
      </c>
      <c r="AB84" s="58">
        <f ca="1">IFERROR(IF($C$12="C",RTD("ice.xl",,"*H",AA84,$C$5,"D",$K84,,,1),RTD("ice.xl",,"*H",AA84,$C$5,"D",$K84,,,1)*(9/5)+$C$14),"-")</f>
        <v>76.28</v>
      </c>
      <c r="AC84" s="101">
        <f t="shared" si="464"/>
        <v>14</v>
      </c>
      <c r="AD84" s="101" t="str">
        <f t="shared" si="316"/>
        <v>KORD MR14!_00Z-GEFS</v>
      </c>
      <c r="AE84" s="58">
        <f ca="1">IFERROR(IF($C$12="C",RTD("ice.xl",,"*H",AD84,$C$5,"D",$K84,,,1),RTD("ice.xl",,"*H",AD84,$C$5,"D",$K84,,,1)*(9/5)+$C$14),"-")</f>
        <v>74.66</v>
      </c>
      <c r="AF84" s="101">
        <f t="shared" si="459"/>
        <v>15</v>
      </c>
      <c r="AG84" s="101" t="str">
        <f t="shared" si="318"/>
        <v>KORD MR15!_00Z-GEFS</v>
      </c>
      <c r="AH84" s="58">
        <f ca="1">IFERROR(IF($C$12="C",RTD("ice.xl",,"*H",AG84,$C$5,"D",$K84,,,1),RTD("ice.xl",,"*H",AG84,$C$5,"D",$K84,,,1)*(9/5)+$C$14),"-")</f>
        <v>74.75</v>
      </c>
      <c r="AI84" s="101">
        <f t="shared" si="454"/>
        <v>16</v>
      </c>
      <c r="AJ84" s="101" t="str">
        <f t="shared" si="320"/>
        <v>KORD MR16!_00Z-GEFS</v>
      </c>
      <c r="AK84" s="58">
        <f ca="1">IFERROR(IF($C$12="C",RTD("ice.xl",,"*H",AJ84,$C$5,"D",$K84,,,1),RTD("ice.xl",,"*H",AJ84,$C$5,"D",$K84,,,1)*(9/5)+$C$14),"-")</f>
        <v>80.311999999999998</v>
      </c>
      <c r="AL84" s="101">
        <f t="shared" si="449"/>
        <v>17</v>
      </c>
      <c r="AM84" s="101" t="str">
        <f t="shared" si="322"/>
        <v>KORD MR17!_00Z-GEFS</v>
      </c>
      <c r="AN84" s="58">
        <f ca="1">IFERROR(IF($C$12="C",RTD("ice.xl",,"*H",AM84,$C$5,"D",$K84,,,1),RTD("ice.xl",,"*H",AM84,$C$5,"D",$K84,,,1)*(9/5)+$C$14),"-")</f>
        <v>79.394000000000005</v>
      </c>
      <c r="AO84" s="101">
        <f t="shared" si="444"/>
        <v>18</v>
      </c>
      <c r="AP84" s="101" t="str">
        <f t="shared" si="324"/>
        <v>KORD MR18!_00Z-GEFS</v>
      </c>
      <c r="AQ84" s="58">
        <f ca="1">IFERROR(IF($C$12="C",RTD("ice.xl",,"*H",AP84,$C$5,"D",$K84,,,1),RTD("ice.xl",,"*H",AP84,$C$5,"D",$K84,,,1)*(9/5)+$C$14),"-")</f>
        <v>78.17</v>
      </c>
      <c r="AR84" s="101">
        <f t="shared" si="439"/>
        <v>19</v>
      </c>
      <c r="AS84" s="101" t="str">
        <f t="shared" si="326"/>
        <v>KORD MR19!_00Z-GEFS</v>
      </c>
      <c r="AT84" s="58">
        <f ca="1">IFERROR(IF($C$12="C",RTD("ice.xl",,"*H",AS84,$C$5,"D",$K84,,,1),RTD("ice.xl",,"*H",AS84,$C$5,"D",$K84,,,1)*(9/5)+$C$14),"-")</f>
        <v>78.908000000000001</v>
      </c>
      <c r="AU84" s="101">
        <f t="shared" si="434"/>
        <v>20</v>
      </c>
      <c r="AV84" s="101" t="str">
        <f t="shared" si="327"/>
        <v>KORD MR20!_00Z-GEFS</v>
      </c>
      <c r="AW84" s="58">
        <f ca="1">IFERROR(IF($C$12="C",RTD("ice.xl",,"*H",AV84,$C$5,"D",$K84,,,1),RTD("ice.xl",,"*H",AV84,$C$5,"D",$K84,,,1)*(9/5)+$C$14),"-")</f>
        <v>81.716000000000008</v>
      </c>
      <c r="AX84" s="101">
        <f t="shared" si="429"/>
        <v>21</v>
      </c>
      <c r="AY84" s="101" t="str">
        <f t="shared" si="328"/>
        <v>KORD MR21!_00Z-GEFS</v>
      </c>
      <c r="AZ84" s="58">
        <f ca="1">IFERROR(IF($C$12="C",RTD("ice.xl",,"*H",AY84,$C$5,"D",$K84,,,1),RTD("ice.xl",,"*H",AY84,$C$5,"D",$K84,,,1)*(9/5)+$C$14),"-")</f>
        <v>82.22</v>
      </c>
      <c r="BA84" s="101">
        <f t="shared" si="424"/>
        <v>22</v>
      </c>
      <c r="BB84" s="101" t="str">
        <f t="shared" si="329"/>
        <v>KORD MR22!_00Z-GEFS</v>
      </c>
      <c r="BC84" s="58">
        <f ca="1">IFERROR(IF($C$12="C",RTD("ice.xl",,"*H",BB84,$C$5,"D",$K84,,,1),RTD("ice.xl",,"*H",BB84,$C$5,"D",$K84,,,1)*(9/5)+$C$14),"-")</f>
        <v>80.150000000000006</v>
      </c>
      <c r="BD84" s="101">
        <f t="shared" si="420"/>
        <v>23</v>
      </c>
      <c r="BE84" s="101" t="str">
        <f t="shared" si="330"/>
        <v>KORD MR23!_00Z-GEFS</v>
      </c>
      <c r="BF84" s="58">
        <f ca="1">IFERROR(IF($C$12="C",RTD("ice.xl",,"*H",BE84,$C$5,"D",$K84,,,1),RTD("ice.xl",,"*H",BE84,$C$5,"D",$K84,,,1)*(9/5)+$C$14),"-")</f>
        <v>80.204000000000008</v>
      </c>
      <c r="BG84" s="101">
        <f t="shared" si="416"/>
        <v>24</v>
      </c>
      <c r="BH84" s="101" t="str">
        <f t="shared" si="331"/>
        <v>KORD MR24!_00Z-GEFS</v>
      </c>
      <c r="BI84" s="105">
        <f ca="1">IFERROR(IF($C$12="C",RTD("ice.xl",,"*H",BH84,$C$5,"D",$K84,,,1),RTD("ice.xl",,"*H",BH84,$C$5,"D",$K84,,,1)*(9/5)+$C$14),"-")</f>
        <v>82.634</v>
      </c>
      <c r="BL84" s="53">
        <f t="shared" si="487"/>
        <v>9</v>
      </c>
      <c r="BM84" s="53" t="str">
        <f t="shared" si="333"/>
        <v>KORD MR9!_06Z-GEFS</v>
      </c>
      <c r="BN84" s="108">
        <f ca="1">IFERROR(IF($C$12="C",RTD("ice.xl",,"*H",BM84,$C$5,"D",$K84,,,1),RTD("ice.xl",,"*H",BM84,$C$5,"D",$K84,,,1)*(9/5)+$C$14),"-")</f>
        <v>73.165999999999997</v>
      </c>
      <c r="BO84" s="101">
        <f t="shared" si="483"/>
        <v>10</v>
      </c>
      <c r="BP84" s="101" t="str">
        <f t="shared" si="335"/>
        <v>KORD MR10!_06Z-GEFS</v>
      </c>
      <c r="BQ84" s="58">
        <f ca="1">IFERROR(IF($C$12="C",RTD("ice.xl",,"*H",BP84,$C$5,"D",$K84,,,1),RTD("ice.xl",,"*H",BP84,$C$5,"D",$K84,,,1)*(9/5)+$C$14),"-")</f>
        <v>73.147999999999996</v>
      </c>
      <c r="BR84" s="101">
        <f t="shared" si="479"/>
        <v>11</v>
      </c>
      <c r="BS84" s="101" t="str">
        <f t="shared" si="337"/>
        <v>KORD MR11!_06Z-GEFS</v>
      </c>
      <c r="BT84" s="58">
        <f ca="1">IFERROR(IF($C$12="C",RTD("ice.xl",,"*H",BS84,$C$5,"D",$K84,,,1),RTD("ice.xl",,"*H",BS84,$C$5,"D",$K84,,,1)*(9/5)+$C$14),"-")</f>
        <v>74.192000000000007</v>
      </c>
      <c r="BU84" s="101">
        <f t="shared" si="475"/>
        <v>12</v>
      </c>
      <c r="BV84" s="101" t="str">
        <f t="shared" si="339"/>
        <v>KORD MR12!_06Z-GEFS</v>
      </c>
      <c r="BW84" s="58">
        <f ca="1">IFERROR(IF($C$12="C",RTD("ice.xl",,"*H",BV84,$C$5,"D",$K84,,,1),RTD("ice.xl",,"*H",BV84,$C$5,"D",$K84,,,1)*(9/5)+$C$14),"-")</f>
        <v>74.894000000000005</v>
      </c>
      <c r="BX84" s="101">
        <f t="shared" si="470"/>
        <v>13</v>
      </c>
      <c r="BY84" s="101" t="str">
        <f t="shared" si="341"/>
        <v>KORD MR13!_06Z-GEFS</v>
      </c>
      <c r="BZ84" s="58">
        <f ca="1">IFERROR(IF($C$12="C",RTD("ice.xl",,"*H",BY84,$C$5,"D",$K84,,,1),RTD("ice.xl",,"*H",BY84,$C$5,"D",$K84,,,1)*(9/5)+$C$14),"-")</f>
        <v>76.352000000000004</v>
      </c>
      <c r="CA84" s="101">
        <f t="shared" si="465"/>
        <v>14</v>
      </c>
      <c r="CB84" s="101" t="str">
        <f t="shared" si="343"/>
        <v>KORD MR14!_06Z-GEFS</v>
      </c>
      <c r="CC84" s="58">
        <f ca="1">IFERROR(IF($C$12="C",RTD("ice.xl",,"*H",CB84,$C$5,"D",$K84,,,1),RTD("ice.xl",,"*H",CB84,$C$5,"D",$K84,,,1)*(9/5)+$C$14),"-")</f>
        <v>77.126000000000005</v>
      </c>
      <c r="CD84" s="101">
        <f t="shared" si="460"/>
        <v>15</v>
      </c>
      <c r="CE84" s="101" t="str">
        <f t="shared" si="345"/>
        <v>KORD MR15!_06Z-GEFS</v>
      </c>
      <c r="CF84" s="58">
        <f ca="1">IFERROR(IF($C$12="C",RTD("ice.xl",,"*H",CE84,$C$5,"D",$K84,,,1),RTD("ice.xl",,"*H",CE84,$C$5,"D",$K84,,,1)*(9/5)+$C$14),"-")</f>
        <v>76.117999999999995</v>
      </c>
      <c r="CG84" s="101">
        <f t="shared" si="455"/>
        <v>16</v>
      </c>
      <c r="CH84" s="101" t="str">
        <f t="shared" si="347"/>
        <v>KORD MR16!_06Z-GEFS</v>
      </c>
      <c r="CI84" s="58">
        <f ca="1">IFERROR(IF($C$12="C",RTD("ice.xl",,"*H",CH84,$C$5,"D",$K84,,,1),RTD("ice.xl",,"*H",CH84,$C$5,"D",$K84,,,1)*(9/5)+$C$14),"-")</f>
        <v>78.242000000000004</v>
      </c>
      <c r="CJ84" s="101">
        <f t="shared" si="450"/>
        <v>17</v>
      </c>
      <c r="CK84" s="101" t="str">
        <f t="shared" si="349"/>
        <v>KORD MR17!_06Z-GEFS</v>
      </c>
      <c r="CL84" s="58">
        <f ca="1">IFERROR(IF($C$12="C",RTD("ice.xl",,"*H",CK84,$C$5,"D",$K84,,,1),RTD("ice.xl",,"*H",CK84,$C$5,"D",$K84,,,1)*(9/5)+$C$14),"-")</f>
        <v>78.278000000000006</v>
      </c>
      <c r="CM84" s="101">
        <f t="shared" si="445"/>
        <v>18</v>
      </c>
      <c r="CN84" s="101" t="str">
        <f t="shared" si="351"/>
        <v>KORD MR18!_06Z-GEFS</v>
      </c>
      <c r="CO84" s="58">
        <f ca="1">IFERROR(IF($C$12="C",RTD("ice.xl",,"*H",CN84,$C$5,"D",$K84,,,1),RTD("ice.xl",,"*H",CN84,$C$5,"D",$K84,,,1)*(9/5)+$C$14),"-")</f>
        <v>79.50200000000001</v>
      </c>
      <c r="CP84" s="101">
        <f t="shared" si="440"/>
        <v>19</v>
      </c>
      <c r="CQ84" s="101" t="str">
        <f t="shared" si="353"/>
        <v>KORD MR19!_06Z-GEFS</v>
      </c>
      <c r="CR84" s="58">
        <f ca="1">IFERROR(IF($C$12="C",RTD("ice.xl",,"*H",CQ84,$C$5,"D",$K84,,,1),RTD("ice.xl",,"*H",CQ84,$C$5,"D",$K84,,,1)*(9/5)+$C$14),"-")</f>
        <v>80.581999999999994</v>
      </c>
      <c r="CS84" s="101">
        <f t="shared" si="435"/>
        <v>20</v>
      </c>
      <c r="CT84" s="101" t="str">
        <f t="shared" si="355"/>
        <v>KORD MR20!_06Z-GEFS</v>
      </c>
      <c r="CU84" s="58">
        <f ca="1">IFERROR(IF($C$12="C",RTD("ice.xl",,"*H",CT84,$C$5,"D",$K84,,,1),RTD("ice.xl",,"*H",CT84,$C$5,"D",$K84,,,1)*(9/5)+$C$14),"-")</f>
        <v>80.635999999999996</v>
      </c>
      <c r="CV84" s="101">
        <f t="shared" si="430"/>
        <v>21</v>
      </c>
      <c r="CW84" s="101" t="str">
        <f t="shared" si="356"/>
        <v>KORD MR21!_06Z-GEFS</v>
      </c>
      <c r="CX84" s="58">
        <f ca="1">IFERROR(IF($C$12="C",RTD("ice.xl",,"*H",CW84,$C$5,"D",$K84,,,1),RTD("ice.xl",,"*H",CW84,$C$5,"D",$K84,,,1)*(9/5)+$C$14),"-")</f>
        <v>82.94</v>
      </c>
      <c r="CY84" s="101">
        <f t="shared" si="425"/>
        <v>22</v>
      </c>
      <c r="CZ84" s="101" t="str">
        <f t="shared" si="357"/>
        <v>KORD MR22!_06Z-GEFS</v>
      </c>
      <c r="DA84" s="58">
        <f ca="1">IFERROR(IF($C$12="C",RTD("ice.xl",,"*H",CZ84,$C$5,"D",$K84,,,1),RTD("ice.xl",,"*H",CZ84,$C$5,"D",$K84,,,1)*(9/5)+$C$14),"-")</f>
        <v>80.599999999999994</v>
      </c>
      <c r="DB84" s="101">
        <f t="shared" si="421"/>
        <v>23</v>
      </c>
      <c r="DC84" s="101" t="str">
        <f t="shared" si="358"/>
        <v>KORD MR23!_06Z-GEFS</v>
      </c>
      <c r="DD84" s="58">
        <f ca="1">IFERROR(IF($C$12="C",RTD("ice.xl",,"*H",DC84,$C$5,"D",$K84,,,1),RTD("ice.xl",,"*H",DC84,$C$5,"D",$K84,,,1)*(9/5)+$C$14),"-")</f>
        <v>81.14</v>
      </c>
      <c r="DE84" s="101">
        <f t="shared" si="417"/>
        <v>24</v>
      </c>
      <c r="DF84" s="101" t="str">
        <f t="shared" si="359"/>
        <v>KORD MR24!_06Z-GEFS</v>
      </c>
      <c r="DG84" s="105">
        <f ca="1">IFERROR(IF($C$12="C",RTD("ice.xl",,"*H",DF84,$C$5,"D",$K84,,,1),RTD("ice.xl",,"*H",DF84,$C$5,"D",$K84,,,1)*(9/5)+$C$14),"-")</f>
        <v>81.41</v>
      </c>
      <c r="DJ84" s="53">
        <f t="shared" si="488"/>
        <v>9</v>
      </c>
      <c r="DK84" s="53" t="str">
        <f t="shared" si="361"/>
        <v>KORD MR9!_12Z-GEFS</v>
      </c>
      <c r="DL84" s="108">
        <f ca="1">IFERROR(IF($C$12="C",RTD("ice.xl",,"*H",DK84,$C$5,"D",$K84,,,1),RTD("ice.xl",,"*H",DK84,$C$5,"D",$K84,,,1)*(9/5)+$C$14),"-")</f>
        <v>73.778000000000006</v>
      </c>
      <c r="DM84" s="101">
        <f t="shared" si="484"/>
        <v>10</v>
      </c>
      <c r="DN84" s="101" t="str">
        <f t="shared" si="363"/>
        <v>KORD MR10!_12Z-GEFS</v>
      </c>
      <c r="DO84" s="58">
        <f ca="1">IFERROR(IF($C$12="C",RTD("ice.xl",,"*H",DN84,$C$5,"D",$K84,,,1),RTD("ice.xl",,"*H",DN84,$C$5,"D",$K84,,,1)*(9/5)+$C$14),"-")</f>
        <v>73.903999999999996</v>
      </c>
      <c r="DP84" s="101">
        <f t="shared" si="480"/>
        <v>11</v>
      </c>
      <c r="DQ84" s="101" t="str">
        <f t="shared" si="365"/>
        <v>KORD MR11!_12Z-GEFS</v>
      </c>
      <c r="DR84" s="58">
        <f ca="1">IFERROR(IF($C$12="C",RTD("ice.xl",,"*H",DQ84,$C$5,"D",$K84,,,1),RTD("ice.xl",,"*H",DQ84,$C$5,"D",$K84,,,1)*(9/5)+$C$14),"-")</f>
        <v>73.706000000000003</v>
      </c>
      <c r="DS84" s="101">
        <f t="shared" si="476"/>
        <v>12</v>
      </c>
      <c r="DT84" s="101" t="str">
        <f t="shared" si="367"/>
        <v>KORD MR12!_12Z-GEFS</v>
      </c>
      <c r="DU84" s="58">
        <f ca="1">IFERROR(IF($C$12="C",RTD("ice.xl",,"*H",DT84,$C$5,"D",$K84,,,1),RTD("ice.xl",,"*H",DT84,$C$5,"D",$K84,,,1)*(9/5)+$C$14),"-")</f>
        <v>74.623999999999995</v>
      </c>
      <c r="DV84" s="101">
        <f t="shared" si="471"/>
        <v>13</v>
      </c>
      <c r="DW84" s="101" t="str">
        <f t="shared" si="369"/>
        <v>KORD MR13!_12Z-GEFS</v>
      </c>
      <c r="DX84" s="58">
        <f ca="1">IFERROR(IF($C$12="C",RTD("ice.xl",,"*H",DW84,$C$5,"D",$K84,,,1),RTD("ice.xl",,"*H",DW84,$C$5,"D",$K84,,,1)*(9/5)+$C$14),"-")</f>
        <v>75.650000000000006</v>
      </c>
      <c r="DY84" s="101">
        <f t="shared" si="466"/>
        <v>14</v>
      </c>
      <c r="DZ84" s="101" t="str">
        <f t="shared" si="371"/>
        <v>KORD MR14!_12Z-GEFS</v>
      </c>
      <c r="EA84" s="58">
        <f ca="1">IFERROR(IF($C$12="C",RTD("ice.xl",,"*H",DZ84,$C$5,"D",$K84,,,1),RTD("ice.xl",,"*H",DZ84,$C$5,"D",$K84,,,1)*(9/5)+$C$14),"-")</f>
        <v>76.693999999999988</v>
      </c>
      <c r="EB84" s="101">
        <f t="shared" si="461"/>
        <v>15</v>
      </c>
      <c r="EC84" s="101" t="str">
        <f t="shared" si="373"/>
        <v>KORD MR15!_12Z-GEFS</v>
      </c>
      <c r="ED84" s="58">
        <f ca="1">IFERROR(IF($C$12="C",RTD("ice.xl",,"*H",EC84,$C$5,"D",$K84,,,1),RTD("ice.xl",,"*H",EC84,$C$5,"D",$K84,,,1)*(9/5)+$C$14),"-")</f>
        <v>73.454000000000008</v>
      </c>
      <c r="EE84" s="101">
        <f t="shared" si="456"/>
        <v>16</v>
      </c>
      <c r="EF84" s="101" t="str">
        <f t="shared" si="375"/>
        <v>KORD MR16!_12Z-GEFS</v>
      </c>
      <c r="EG84" s="58">
        <f ca="1">IFERROR(IF($C$12="C",RTD("ice.xl",,"*H",EF84,$C$5,"D",$K84,,,1),RTD("ice.xl",,"*H",EF84,$C$5,"D",$K84,,,1)*(9/5)+$C$14),"-")</f>
        <v>76.153999999999996</v>
      </c>
      <c r="EH84" s="101">
        <f t="shared" si="451"/>
        <v>17</v>
      </c>
      <c r="EI84" s="101" t="str">
        <f t="shared" si="377"/>
        <v>KORD MR17!_12Z-GEFS</v>
      </c>
      <c r="EJ84" s="58">
        <f ca="1">IFERROR(IF($C$12="C",RTD("ice.xl",,"*H",EI84,$C$5,"D",$K84,,,1),RTD("ice.xl",,"*H",EI84,$C$5,"D",$K84,,,1)*(9/5)+$C$14),"-")</f>
        <v>80.653999999999996</v>
      </c>
      <c r="EK84" s="101">
        <f t="shared" si="446"/>
        <v>18</v>
      </c>
      <c r="EL84" s="101" t="str">
        <f t="shared" si="379"/>
        <v>KORD MR18!_12Z-GEFS</v>
      </c>
      <c r="EM84" s="58">
        <f ca="1">IFERROR(IF($C$12="C",RTD("ice.xl",,"*H",EL84,$C$5,"D",$K84,,,1),RTD("ice.xl",,"*H",EL84,$C$5,"D",$K84,,,1)*(9/5)+$C$14),"-")</f>
        <v>79.789999999999992</v>
      </c>
      <c r="EN84" s="101">
        <f t="shared" si="441"/>
        <v>19</v>
      </c>
      <c r="EO84" s="101" t="str">
        <f t="shared" si="381"/>
        <v>KORD MR19!_12Z-GEFS</v>
      </c>
      <c r="EP84" s="58">
        <f ca="1">IFERROR(IF($C$12="C",RTD("ice.xl",,"*H",EO84,$C$5,"D",$K84,,,1),RTD("ice.xl",,"*H",EO84,$C$5,"D",$K84,,,1)*(9/5)+$C$14),"-")</f>
        <v>78.710000000000008</v>
      </c>
      <c r="EQ84" s="101">
        <f t="shared" si="436"/>
        <v>20</v>
      </c>
      <c r="ER84" s="101" t="str">
        <f t="shared" si="383"/>
        <v>KORD MR20!_12Z-GEFS</v>
      </c>
      <c r="ES84" s="58">
        <f ca="1">IFERROR(IF($C$12="C",RTD("ice.xl",,"*H",ER84,$C$5,"D",$K84,,,1),RTD("ice.xl",,"*H",ER84,$C$5,"D",$K84,,,1)*(9/5)+$C$14),"-")</f>
        <v>80.888000000000005</v>
      </c>
      <c r="ET84" s="101">
        <f t="shared" si="431"/>
        <v>21</v>
      </c>
      <c r="EU84" s="101" t="str">
        <f t="shared" si="384"/>
        <v>KORD MR21!_12Z-GEFS</v>
      </c>
      <c r="EV84" s="58">
        <f ca="1">IFERROR(IF($C$12="C",RTD("ice.xl",,"*H",EU84,$C$5,"D",$K84,,,1),RTD("ice.xl",,"*H",EU84,$C$5,"D",$K84,,,1)*(9/5)+$C$14),"-")</f>
        <v>79.718000000000004</v>
      </c>
      <c r="EW84" s="101">
        <f t="shared" si="426"/>
        <v>22</v>
      </c>
      <c r="EX84" s="101" t="str">
        <f t="shared" si="385"/>
        <v>KORD MR22!_12Z-GEFS</v>
      </c>
      <c r="EY84" s="58">
        <f ca="1">IFERROR(IF($C$12="C",RTD("ice.xl",,"*H",EX84,$C$5,"D",$K84,,,1),RTD("ice.xl",,"*H",EX84,$C$5,"D",$K84,,,1)*(9/5)+$C$14),"-")</f>
        <v>80.132000000000005</v>
      </c>
      <c r="EZ84" s="101">
        <f t="shared" si="422"/>
        <v>23</v>
      </c>
      <c r="FA84" s="101" t="str">
        <f t="shared" si="386"/>
        <v>KORD MR23!_12Z-GEFS</v>
      </c>
      <c r="FB84" s="58">
        <f ca="1">IFERROR(IF($C$12="C",RTD("ice.xl",,"*H",FA84,$C$5,"D",$K84,,,1),RTD("ice.xl",,"*H",FA84,$C$5,"D",$K84,,,1)*(9/5)+$C$14),"-")</f>
        <v>79.34</v>
      </c>
      <c r="FC84" s="101">
        <f t="shared" si="418"/>
        <v>24</v>
      </c>
      <c r="FD84" s="101" t="str">
        <f t="shared" si="387"/>
        <v>KORD MR24!_12Z-GEFS</v>
      </c>
      <c r="FE84" s="105">
        <f ca="1">IFERROR(IF($C$12="C",RTD("ice.xl",,"*H",FD84,$C$5,"D",$K84,,,1),RTD("ice.xl",,"*H",FD84,$C$5,"D",$K84,,,1)*(9/5)+$C$14),"-")</f>
        <v>82.328000000000003</v>
      </c>
      <c r="FH84" s="53">
        <f t="shared" si="489"/>
        <v>9</v>
      </c>
      <c r="FI84" s="53" t="str">
        <f t="shared" si="389"/>
        <v>KORD MR9!_18Z-GEFS</v>
      </c>
      <c r="FJ84" s="108">
        <f ca="1">IFERROR(IF($C$12="C",RTD("ice.xl",,"*H",FI84,$C$5,"D",$K84,,,1),RTD("ice.xl",,"*H",FI84,$C$5,"D",$K84,,,1)*(9/5)+$C$14),"-")</f>
        <v>73.364000000000004</v>
      </c>
      <c r="FK84" s="101">
        <f t="shared" si="485"/>
        <v>10</v>
      </c>
      <c r="FL84" s="101" t="str">
        <f t="shared" si="391"/>
        <v>KORD MR10!_18Z-GEFS</v>
      </c>
      <c r="FM84" s="58">
        <f ca="1">IFERROR(IF($C$12="C",RTD("ice.xl",,"*H",FL84,$C$5,"D",$K84,,,1),RTD("ice.xl",,"*H",FL84,$C$5,"D",$K84,,,1)*(9/5)+$C$14),"-")</f>
        <v>73.813999999999993</v>
      </c>
      <c r="FN84" s="101">
        <f t="shared" si="481"/>
        <v>11</v>
      </c>
      <c r="FO84" s="101" t="str">
        <f t="shared" si="393"/>
        <v>KORD MR11!_18Z-GEFS</v>
      </c>
      <c r="FP84" s="58">
        <f ca="1">IFERROR(IF($C$12="C",RTD("ice.xl",,"*H",FO84,$C$5,"D",$K84,,,1),RTD("ice.xl",,"*H",FO84,$C$5,"D",$K84,,,1)*(9/5)+$C$14),"-")</f>
        <v>74.948000000000008</v>
      </c>
      <c r="FQ84" s="101">
        <f t="shared" si="477"/>
        <v>12</v>
      </c>
      <c r="FR84" s="101" t="str">
        <f t="shared" si="395"/>
        <v>KORD MR12!_18Z-GEFS</v>
      </c>
      <c r="FS84" s="58">
        <f ca="1">IFERROR(IF($C$12="C",RTD("ice.xl",,"*H",FR84,$C$5,"D",$K84,,,1),RTD("ice.xl",,"*H",FR84,$C$5,"D",$K84,,,1)*(9/5)+$C$14),"-")</f>
        <v>75.830000000000013</v>
      </c>
      <c r="FT84" s="101">
        <f t="shared" si="472"/>
        <v>13</v>
      </c>
      <c r="FU84" s="101" t="str">
        <f t="shared" si="397"/>
        <v>KORD MR13!_18Z-GEFS</v>
      </c>
      <c r="FV84" s="58">
        <f ca="1">IFERROR(IF($C$12="C",RTD("ice.xl",,"*H",FU84,$C$5,"D",$K84,,,1),RTD("ice.xl",,"*H",FU84,$C$5,"D",$K84,,,1)*(9/5)+$C$14),"-")</f>
        <v>76.550000000000011</v>
      </c>
      <c r="FW84" s="101">
        <f t="shared" si="467"/>
        <v>14</v>
      </c>
      <c r="FX84" s="101" t="str">
        <f t="shared" si="399"/>
        <v>KORD MR14!_18Z-GEFS</v>
      </c>
      <c r="FY84" s="58">
        <f ca="1">IFERROR(IF($C$12="C",RTD("ice.xl",,"*H",FX84,$C$5,"D",$K84,,,1),RTD("ice.xl",,"*H",FX84,$C$5,"D",$K84,,,1)*(9/5)+$C$14),"-")</f>
        <v>75.811999999999998</v>
      </c>
      <c r="FZ84" s="101">
        <f t="shared" si="462"/>
        <v>15</v>
      </c>
      <c r="GA84" s="101" t="str">
        <f t="shared" si="401"/>
        <v>KORD MR15!_18Z-GEFS</v>
      </c>
      <c r="GB84" s="58">
        <f ca="1">IFERROR(IF($C$12="C",RTD("ice.xl",,"*H",GA84,$C$5,"D",$K84,,,1),RTD("ice.xl",,"*H",GA84,$C$5,"D",$K84,,,1)*(9/5)+$C$14),"-")</f>
        <v>73.849999999999994</v>
      </c>
      <c r="GC84" s="101">
        <f t="shared" si="457"/>
        <v>16</v>
      </c>
      <c r="GD84" s="101" t="str">
        <f t="shared" si="403"/>
        <v>KORD MR16!_18Z-GEFS</v>
      </c>
      <c r="GE84" s="58">
        <f ca="1">IFERROR(IF($C$12="C",RTD("ice.xl",,"*H",GD84,$C$5,"D",$K84,,,1),RTD("ice.xl",,"*H",GD84,$C$5,"D",$K84,,,1)*(9/5)+$C$14),"-")</f>
        <v>80.293999999999997</v>
      </c>
      <c r="GF84" s="101">
        <f t="shared" si="452"/>
        <v>17</v>
      </c>
      <c r="GG84" s="101" t="str">
        <f t="shared" si="405"/>
        <v>KORD MR17!_18Z-GEFS</v>
      </c>
      <c r="GH84" s="58">
        <f ca="1">IFERROR(IF($C$12="C",RTD("ice.xl",,"*H",GG84,$C$5,"D",$K84,,,1),RTD("ice.xl",,"*H",GG84,$C$5,"D",$K84,,,1)*(9/5)+$C$14),"-")</f>
        <v>81.445999999999998</v>
      </c>
      <c r="GI84" s="101">
        <f t="shared" si="447"/>
        <v>18</v>
      </c>
      <c r="GJ84" s="101" t="str">
        <f t="shared" si="407"/>
        <v>KORD MR18!_18Z-GEFS</v>
      </c>
      <c r="GK84" s="58">
        <f ca="1">IFERROR(IF($C$12="C",RTD("ice.xl",,"*H",GJ84,$C$5,"D",$K84,,,1),RTD("ice.xl",,"*H",GJ84,$C$5,"D",$K84,,,1)*(9/5)+$C$14),"-")</f>
        <v>78.728000000000009</v>
      </c>
      <c r="GL84" s="101">
        <f t="shared" si="442"/>
        <v>19</v>
      </c>
      <c r="GM84" s="101" t="str">
        <f t="shared" si="409"/>
        <v>KORD MR19!_18Z-GEFS</v>
      </c>
      <c r="GN84" s="58">
        <f ca="1">IFERROR(IF($C$12="C",RTD("ice.xl",,"*H",GM84,$C$5,"D",$K84,,,1),RTD("ice.xl",,"*H",GM84,$C$5,"D",$K84,,,1)*(9/5)+$C$14),"-")</f>
        <v>77.81</v>
      </c>
      <c r="GO84" s="101">
        <f t="shared" si="437"/>
        <v>20</v>
      </c>
      <c r="GP84" s="101" t="str">
        <f t="shared" si="411"/>
        <v>KORD MR20!_18Z-GEFS</v>
      </c>
      <c r="GQ84" s="58">
        <f ca="1">IFERROR(IF($C$12="C",RTD("ice.xl",,"*H",GP84,$C$5,"D",$K84,,,1),RTD("ice.xl",,"*H",GP84,$C$5,"D",$K84,,,1)*(9/5)+$C$14),"-")</f>
        <v>80.114000000000004</v>
      </c>
      <c r="GR84" s="101">
        <f t="shared" si="432"/>
        <v>21</v>
      </c>
      <c r="GS84" s="101" t="str">
        <f t="shared" si="412"/>
        <v>KORD MR21!_18Z-GEFS</v>
      </c>
      <c r="GT84" s="58">
        <f ca="1">IFERROR(IF($C$12="C",RTD("ice.xl",,"*H",GS84,$C$5,"D",$K84,,,1),RTD("ice.xl",,"*H",GS84,$C$5,"D",$K84,,,1)*(9/5)+$C$14),"-")</f>
        <v>80.798000000000002</v>
      </c>
      <c r="GU84" s="101">
        <f t="shared" si="427"/>
        <v>22</v>
      </c>
      <c r="GV84" s="101" t="str">
        <f t="shared" si="413"/>
        <v>KORD MR22!_18Z-GEFS</v>
      </c>
      <c r="GW84" s="58">
        <f ca="1">IFERROR(IF($C$12="C",RTD("ice.xl",,"*H",GV84,$C$5,"D",$K84,,,1),RTD("ice.xl",,"*H",GV84,$C$5,"D",$K84,,,1)*(9/5)+$C$14),"-")</f>
        <v>82.13</v>
      </c>
      <c r="GX84" s="101">
        <f t="shared" si="423"/>
        <v>23</v>
      </c>
      <c r="GY84" s="101" t="str">
        <f t="shared" si="414"/>
        <v>KORD MR23!_18Z-GEFS</v>
      </c>
      <c r="GZ84" s="58">
        <f ca="1">IFERROR(IF($C$12="C",RTD("ice.xl",,"*H",GY84,$C$5,"D",$K84,,,1),RTD("ice.xl",,"*H",GY84,$C$5,"D",$K84,,,1)*(9/5)+$C$14),"-")</f>
        <v>82.580000000000013</v>
      </c>
      <c r="HA84" s="101">
        <f t="shared" si="419"/>
        <v>24</v>
      </c>
      <c r="HB84" s="101" t="str">
        <f t="shared" si="415"/>
        <v>KORD MR24!_18Z-GEFS</v>
      </c>
      <c r="HC84" s="105">
        <f ca="1">IFERROR(IF($C$12="C",RTD("ice.xl",,"*H",HB84,$C$5,"D",$K84,,,1),RTD("ice.xl",,"*H",HB84,$C$5,"D",$K84,,,1)*(9/5)+$C$14),"-")</f>
        <v>81.391999999999996</v>
      </c>
    </row>
    <row r="85" spans="5:211" x14ac:dyDescent="0.35">
      <c r="K85" s="163">
        <f t="shared" ca="1" si="490"/>
        <v>44782</v>
      </c>
      <c r="L85" s="356">
        <f t="shared" ca="1" si="490"/>
        <v>68.837899999999991</v>
      </c>
      <c r="N85" s="53">
        <f t="shared" si="486"/>
        <v>10</v>
      </c>
      <c r="O85" s="53" t="str">
        <f t="shared" si="306"/>
        <v>KORD MR10!_00Z-GEFS</v>
      </c>
      <c r="P85" s="108">
        <f ca="1">IFERROR(IF($C$12="C",RTD("ice.xl",,"*H",O85,$C$5,"D",$K85,,,1),RTD("ice.xl",,"*H",O85,$C$5,"D",$K85,,,1)*(9/5)+$C$14),"-")</f>
        <v>70.556000000000012</v>
      </c>
      <c r="Q85" s="101">
        <f t="shared" si="482"/>
        <v>11</v>
      </c>
      <c r="R85" s="101" t="str">
        <f t="shared" si="308"/>
        <v>KORD MR11!_00Z-GEFS</v>
      </c>
      <c r="S85" s="58">
        <f ca="1">IFERROR(IF($C$12="C",RTD("ice.xl",,"*H",R85,$C$5,"D",$K85,,,1),RTD("ice.xl",,"*H",R85,$C$5,"D",$K85,,,1)*(9/5)+$C$14),"-")</f>
        <v>69.908000000000001</v>
      </c>
      <c r="T85" s="101">
        <f t="shared" si="478"/>
        <v>12</v>
      </c>
      <c r="U85" s="101" t="str">
        <f t="shared" si="310"/>
        <v>KORD MR12!_00Z-GEFS</v>
      </c>
      <c r="V85" s="58">
        <f ca="1">IFERROR(IF($C$12="C",RTD("ice.xl",,"*H",U85,$C$5,"D",$K85,,,1),RTD("ice.xl",,"*H",U85,$C$5,"D",$K85,,,1)*(9/5)+$C$14),"-")</f>
        <v>70.988</v>
      </c>
      <c r="W85" s="101">
        <f t="shared" si="474"/>
        <v>13</v>
      </c>
      <c r="X85" s="101" t="str">
        <f t="shared" si="312"/>
        <v>KORD MR13!_00Z-GEFS</v>
      </c>
      <c r="Y85" s="58">
        <f ca="1">IFERROR(IF($C$12="C",RTD("ice.xl",,"*H",X85,$C$5,"D",$K85,,,1),RTD("ice.xl",,"*H",X85,$C$5,"D",$K85,,,1)*(9/5)+$C$14),"-")</f>
        <v>72.41</v>
      </c>
      <c r="Z85" s="101">
        <f t="shared" si="469"/>
        <v>14</v>
      </c>
      <c r="AA85" s="101" t="str">
        <f t="shared" si="314"/>
        <v>KORD MR14!_00Z-GEFS</v>
      </c>
      <c r="AB85" s="58">
        <f ca="1">IFERROR(IF($C$12="C",RTD("ice.xl",,"*H",AA85,$C$5,"D",$K85,,,1),RTD("ice.xl",,"*H",AA85,$C$5,"D",$K85,,,1)*(9/5)+$C$14),"-")</f>
        <v>71.563999999999993</v>
      </c>
      <c r="AC85" s="101">
        <f t="shared" si="464"/>
        <v>15</v>
      </c>
      <c r="AD85" s="101" t="str">
        <f t="shared" si="316"/>
        <v>KORD MR15!_00Z-GEFS</v>
      </c>
      <c r="AE85" s="58">
        <f ca="1">IFERROR(IF($C$12="C",RTD("ice.xl",,"*H",AD85,$C$5,"D",$K85,,,1),RTD("ice.xl",,"*H",AD85,$C$5,"D",$K85,,,1)*(9/5)+$C$14),"-")</f>
        <v>73.346000000000004</v>
      </c>
      <c r="AF85" s="101">
        <f t="shared" si="459"/>
        <v>16</v>
      </c>
      <c r="AG85" s="101" t="str">
        <f t="shared" si="318"/>
        <v>KORD MR16!_00Z-GEFS</v>
      </c>
      <c r="AH85" s="58">
        <f ca="1">IFERROR(IF($C$12="C",RTD("ice.xl",,"*H",AG85,$C$5,"D",$K85,,,1),RTD("ice.xl",,"*H",AG85,$C$5,"D",$K85,,,1)*(9/5)+$C$14),"-")</f>
        <v>78.224000000000004</v>
      </c>
      <c r="AI85" s="101">
        <f t="shared" si="454"/>
        <v>17</v>
      </c>
      <c r="AJ85" s="101" t="str">
        <f t="shared" si="320"/>
        <v>KORD MR17!_00Z-GEFS</v>
      </c>
      <c r="AK85" s="58">
        <f ca="1">IFERROR(IF($C$12="C",RTD("ice.xl",,"*H",AJ85,$C$5,"D",$K85,,,1),RTD("ice.xl",,"*H",AJ85,$C$5,"D",$K85,,,1)*(9/5)+$C$14),"-")</f>
        <v>77.701999999999998</v>
      </c>
      <c r="AL85" s="101">
        <f t="shared" si="449"/>
        <v>18</v>
      </c>
      <c r="AM85" s="101" t="str">
        <f t="shared" si="322"/>
        <v>KORD MR18!_00Z-GEFS</v>
      </c>
      <c r="AN85" s="58">
        <f ca="1">IFERROR(IF($C$12="C",RTD("ice.xl",,"*H",AM85,$C$5,"D",$K85,,,1),RTD("ice.xl",,"*H",AM85,$C$5,"D",$K85,,,1)*(9/5)+$C$14),"-")</f>
        <v>78.53</v>
      </c>
      <c r="AO85" s="101">
        <f t="shared" si="444"/>
        <v>19</v>
      </c>
      <c r="AP85" s="101" t="str">
        <f t="shared" si="324"/>
        <v>KORD MR19!_00Z-GEFS</v>
      </c>
      <c r="AQ85" s="58">
        <f ca="1">IFERROR(IF($C$12="C",RTD("ice.xl",,"*H",AP85,$C$5,"D",$K85,,,1),RTD("ice.xl",,"*H",AP85,$C$5,"D",$K85,,,1)*(9/5)+$C$14),"-")</f>
        <v>81.283999999999992</v>
      </c>
      <c r="AR85" s="101">
        <f t="shared" si="439"/>
        <v>20</v>
      </c>
      <c r="AS85" s="101" t="str">
        <f t="shared" si="326"/>
        <v>KORD MR20!_00Z-GEFS</v>
      </c>
      <c r="AT85" s="58">
        <f ca="1">IFERROR(IF($C$12="C",RTD("ice.xl",,"*H",AS85,$C$5,"D",$K85,,,1),RTD("ice.xl",,"*H",AS85,$C$5,"D",$K85,,,1)*(9/5)+$C$14),"-")</f>
        <v>81.122</v>
      </c>
      <c r="AU85" s="101">
        <f t="shared" si="434"/>
        <v>21</v>
      </c>
      <c r="AV85" s="101" t="str">
        <f t="shared" si="327"/>
        <v>KORD MR21!_00Z-GEFS</v>
      </c>
      <c r="AW85" s="58">
        <f ca="1">IFERROR(IF($C$12="C",RTD("ice.xl",,"*H",AV85,$C$5,"D",$K85,,,1),RTD("ice.xl",,"*H",AV85,$C$5,"D",$K85,,,1)*(9/5)+$C$14),"-")</f>
        <v>82.22</v>
      </c>
      <c r="AX85" s="101">
        <f t="shared" si="429"/>
        <v>22</v>
      </c>
      <c r="AY85" s="101" t="str">
        <f t="shared" si="328"/>
        <v>KORD MR22!_00Z-GEFS</v>
      </c>
      <c r="AZ85" s="58">
        <f ca="1">IFERROR(IF($C$12="C",RTD("ice.xl",,"*H",AY85,$C$5,"D",$K85,,,1),RTD("ice.xl",,"*H",AY85,$C$5,"D",$K85,,,1)*(9/5)+$C$14),"-")</f>
        <v>80.27600000000001</v>
      </c>
      <c r="BA85" s="101">
        <f t="shared" si="424"/>
        <v>23</v>
      </c>
      <c r="BB85" s="101" t="str">
        <f t="shared" si="329"/>
        <v>KORD MR23!_00Z-GEFS</v>
      </c>
      <c r="BC85" s="58">
        <f ca="1">IFERROR(IF($C$12="C",RTD("ice.xl",,"*H",BB85,$C$5,"D",$K85,,,1),RTD("ice.xl",,"*H",BB85,$C$5,"D",$K85,,,1)*(9/5)+$C$14),"-")</f>
        <v>79.069999999999993</v>
      </c>
      <c r="BD85" s="101">
        <f t="shared" si="420"/>
        <v>24</v>
      </c>
      <c r="BE85" s="101" t="str">
        <f t="shared" si="330"/>
        <v>KORD MR24!_00Z-GEFS</v>
      </c>
      <c r="BF85" s="58">
        <f ca="1">IFERROR(IF($C$12="C",RTD("ice.xl",,"*H",BE85,$C$5,"D",$K85,,,1),RTD("ice.xl",,"*H",BE85,$C$5,"D",$K85,,,1)*(9/5)+$C$14),"-")</f>
        <v>81.355999999999995</v>
      </c>
      <c r="BG85" s="101">
        <f t="shared" si="416"/>
        <v>25</v>
      </c>
      <c r="BH85" s="101" t="str">
        <f t="shared" si="331"/>
        <v>KORD MR25!_00Z-GEFS</v>
      </c>
      <c r="BI85" s="105">
        <f ca="1">IFERROR(IF($C$12="C",RTD("ice.xl",,"*H",BH85,$C$5,"D",$K85,,,1),RTD("ice.xl",,"*H",BH85,$C$5,"D",$K85,,,1)*(9/5)+$C$14),"-")</f>
        <v>85.891999999999996</v>
      </c>
      <c r="BL85" s="53">
        <f t="shared" si="487"/>
        <v>10</v>
      </c>
      <c r="BM85" s="53" t="str">
        <f t="shared" si="333"/>
        <v>KORD MR10!_06Z-GEFS</v>
      </c>
      <c r="BN85" s="108">
        <f ca="1">IFERROR(IF($C$12="C",RTD("ice.xl",,"*H",BM85,$C$5,"D",$K85,,,1),RTD("ice.xl",,"*H",BM85,$C$5,"D",$K85,,,1)*(9/5)+$C$14),"-")</f>
        <v>70.358000000000004</v>
      </c>
      <c r="BO85" s="101">
        <f t="shared" si="483"/>
        <v>11</v>
      </c>
      <c r="BP85" s="101" t="str">
        <f t="shared" si="335"/>
        <v>KORD MR11!_06Z-GEFS</v>
      </c>
      <c r="BQ85" s="58">
        <f ca="1">IFERROR(IF($C$12="C",RTD("ice.xl",,"*H",BP85,$C$5,"D",$K85,,,1),RTD("ice.xl",,"*H",BP85,$C$5,"D",$K85,,,1)*(9/5)+$C$14),"-")</f>
        <v>69.89</v>
      </c>
      <c r="BR85" s="101">
        <f t="shared" si="479"/>
        <v>12</v>
      </c>
      <c r="BS85" s="101" t="str">
        <f t="shared" si="337"/>
        <v>KORD MR12!_06Z-GEFS</v>
      </c>
      <c r="BT85" s="58">
        <f ca="1">IFERROR(IF($C$12="C",RTD("ice.xl",,"*H",BS85,$C$5,"D",$K85,,,1),RTD("ice.xl",,"*H",BS85,$C$5,"D",$K85,,,1)*(9/5)+$C$14),"-")</f>
        <v>71.168000000000006</v>
      </c>
      <c r="BU85" s="101">
        <f t="shared" si="475"/>
        <v>13</v>
      </c>
      <c r="BV85" s="101" t="str">
        <f t="shared" si="339"/>
        <v>KORD MR13!_06Z-GEFS</v>
      </c>
      <c r="BW85" s="58">
        <f ca="1">IFERROR(IF($C$12="C",RTD("ice.xl",,"*H",BV85,$C$5,"D",$K85,,,1),RTD("ice.xl",,"*H",BV85,$C$5,"D",$K85,,,1)*(9/5)+$C$14),"-")</f>
        <v>72.662000000000006</v>
      </c>
      <c r="BX85" s="101">
        <f t="shared" si="470"/>
        <v>14</v>
      </c>
      <c r="BY85" s="101" t="str">
        <f t="shared" si="341"/>
        <v>KORD MR14!_06Z-GEFS</v>
      </c>
      <c r="BZ85" s="58">
        <f ca="1">IFERROR(IF($C$12="C",RTD("ice.xl",,"*H",BY85,$C$5,"D",$K85,,,1),RTD("ice.xl",,"*H",BY85,$C$5,"D",$K85,,,1)*(9/5)+$C$14),"-")</f>
        <v>73.507999999999996</v>
      </c>
      <c r="CA85" s="101">
        <f t="shared" si="465"/>
        <v>15</v>
      </c>
      <c r="CB85" s="101" t="str">
        <f t="shared" si="343"/>
        <v>KORD MR15!_06Z-GEFS</v>
      </c>
      <c r="CC85" s="58">
        <f ca="1">IFERROR(IF($C$12="C",RTD("ice.xl",,"*H",CB85,$C$5,"D",$K85,,,1),RTD("ice.xl",,"*H",CB85,$C$5,"D",$K85,,,1)*(9/5)+$C$14),"-")</f>
        <v>73.256</v>
      </c>
      <c r="CD85" s="101">
        <f t="shared" si="460"/>
        <v>16</v>
      </c>
      <c r="CE85" s="101" t="str">
        <f t="shared" si="345"/>
        <v>KORD MR16!_06Z-GEFS</v>
      </c>
      <c r="CF85" s="58">
        <f ca="1">IFERROR(IF($C$12="C",RTD("ice.xl",,"*H",CE85,$C$5,"D",$K85,,,1),RTD("ice.xl",,"*H",CE85,$C$5,"D",$K85,,,1)*(9/5)+$C$14),"-")</f>
        <v>75.722000000000008</v>
      </c>
      <c r="CG85" s="101">
        <f t="shared" si="455"/>
        <v>17</v>
      </c>
      <c r="CH85" s="101" t="str">
        <f t="shared" si="347"/>
        <v>KORD MR17!_06Z-GEFS</v>
      </c>
      <c r="CI85" s="58">
        <f ca="1">IFERROR(IF($C$12="C",RTD("ice.xl",,"*H",CH85,$C$5,"D",$K85,,,1),RTD("ice.xl",,"*H",CH85,$C$5,"D",$K85,,,1)*(9/5)+$C$14),"-")</f>
        <v>78.962000000000003</v>
      </c>
      <c r="CJ85" s="101">
        <f t="shared" si="450"/>
        <v>18</v>
      </c>
      <c r="CK85" s="101" t="str">
        <f t="shared" si="349"/>
        <v>KORD MR18!_06Z-GEFS</v>
      </c>
      <c r="CL85" s="58">
        <f ca="1">IFERROR(IF($C$12="C",RTD("ice.xl",,"*H",CK85,$C$5,"D",$K85,,,1),RTD("ice.xl",,"*H",CK85,$C$5,"D",$K85,,,1)*(9/5)+$C$14),"-")</f>
        <v>78.403999999999996</v>
      </c>
      <c r="CM85" s="101">
        <f t="shared" si="445"/>
        <v>19</v>
      </c>
      <c r="CN85" s="101" t="str">
        <f t="shared" si="351"/>
        <v>KORD MR19!_06Z-GEFS</v>
      </c>
      <c r="CO85" s="58">
        <f ca="1">IFERROR(IF($C$12="C",RTD("ice.xl",,"*H",CN85,$C$5,"D",$K85,,,1),RTD("ice.xl",,"*H",CN85,$C$5,"D",$K85,,,1)*(9/5)+$C$14),"-")</f>
        <v>79.97</v>
      </c>
      <c r="CP85" s="101">
        <f t="shared" si="440"/>
        <v>20</v>
      </c>
      <c r="CQ85" s="101" t="str">
        <f t="shared" si="353"/>
        <v>KORD MR20!_06Z-GEFS</v>
      </c>
      <c r="CR85" s="58">
        <f ca="1">IFERROR(IF($C$12="C",RTD("ice.xl",,"*H",CQ85,$C$5,"D",$K85,,,1),RTD("ice.xl",,"*H",CQ85,$C$5,"D",$K85,,,1)*(9/5)+$C$14),"-")</f>
        <v>81.662000000000006</v>
      </c>
      <c r="CS85" s="101">
        <f t="shared" si="435"/>
        <v>21</v>
      </c>
      <c r="CT85" s="101" t="str">
        <f t="shared" si="355"/>
        <v>KORD MR21!_06Z-GEFS</v>
      </c>
      <c r="CU85" s="58">
        <f ca="1">IFERROR(IF($C$12="C",RTD("ice.xl",,"*H",CT85,$C$5,"D",$K85,,,1),RTD("ice.xl",,"*H",CT85,$C$5,"D",$K85,,,1)*(9/5)+$C$14),"-")</f>
        <v>83.281999999999996</v>
      </c>
      <c r="CV85" s="101">
        <f t="shared" si="430"/>
        <v>22</v>
      </c>
      <c r="CW85" s="101" t="str">
        <f t="shared" si="356"/>
        <v>KORD MR22!_06Z-GEFS</v>
      </c>
      <c r="CX85" s="58">
        <f ca="1">IFERROR(IF($C$12="C",RTD("ice.xl",,"*H",CW85,$C$5,"D",$K85,,,1),RTD("ice.xl",,"*H",CW85,$C$5,"D",$K85,,,1)*(9/5)+$C$14),"-")</f>
        <v>79.358000000000004</v>
      </c>
      <c r="CY85" s="101">
        <f t="shared" si="425"/>
        <v>23</v>
      </c>
      <c r="CZ85" s="101" t="str">
        <f t="shared" si="357"/>
        <v>KORD MR23!_06Z-GEFS</v>
      </c>
      <c r="DA85" s="58">
        <f ca="1">IFERROR(IF($C$12="C",RTD("ice.xl",,"*H",CZ85,$C$5,"D",$K85,,,1),RTD("ice.xl",,"*H",CZ85,$C$5,"D",$K85,,,1)*(9/5)+$C$14),"-")</f>
        <v>82.021999999999991</v>
      </c>
      <c r="DB85" s="101">
        <f t="shared" si="421"/>
        <v>24</v>
      </c>
      <c r="DC85" s="101" t="str">
        <f t="shared" si="358"/>
        <v>KORD MR24!_06Z-GEFS</v>
      </c>
      <c r="DD85" s="58">
        <f ca="1">IFERROR(IF($C$12="C",RTD("ice.xl",,"*H",DC85,$C$5,"D",$K85,,,1),RTD("ice.xl",,"*H",DC85,$C$5,"D",$K85,,,1)*(9/5)+$C$14),"-")</f>
        <v>81.373999999999995</v>
      </c>
      <c r="DE85" s="101">
        <f t="shared" si="417"/>
        <v>25</v>
      </c>
      <c r="DF85" s="101" t="str">
        <f t="shared" si="359"/>
        <v>KORD MR25!_06Z-GEFS</v>
      </c>
      <c r="DG85" s="105">
        <f ca="1">IFERROR(IF($C$12="C",RTD("ice.xl",,"*H",DF85,$C$5,"D",$K85,,,1),RTD("ice.xl",,"*H",DF85,$C$5,"D",$K85,,,1)*(9/5)+$C$14),"-")</f>
        <v>82.580000000000013</v>
      </c>
      <c r="DJ85" s="53">
        <f t="shared" si="488"/>
        <v>10</v>
      </c>
      <c r="DK85" s="53" t="str">
        <f t="shared" si="361"/>
        <v>KORD MR10!_12Z-GEFS</v>
      </c>
      <c r="DL85" s="108">
        <f ca="1">IFERROR(IF($C$12="C",RTD("ice.xl",,"*H",DK85,$C$5,"D",$K85,,,1),RTD("ice.xl",,"*H",DK85,$C$5,"D",$K85,,,1)*(9/5)+$C$14),"-")</f>
        <v>70.069999999999993</v>
      </c>
      <c r="DM85" s="101">
        <f t="shared" si="484"/>
        <v>11</v>
      </c>
      <c r="DN85" s="101" t="str">
        <f t="shared" si="363"/>
        <v>KORD MR11!_12Z-GEFS</v>
      </c>
      <c r="DO85" s="58">
        <f ca="1">IFERROR(IF($C$12="C",RTD("ice.xl",,"*H",DN85,$C$5,"D",$K85,,,1),RTD("ice.xl",,"*H",DN85,$C$5,"D",$K85,,,1)*(9/5)+$C$14),"-")</f>
        <v>69.656000000000006</v>
      </c>
      <c r="DP85" s="101">
        <f t="shared" si="480"/>
        <v>12</v>
      </c>
      <c r="DQ85" s="101" t="str">
        <f t="shared" si="365"/>
        <v>KORD MR12!_12Z-GEFS</v>
      </c>
      <c r="DR85" s="58">
        <f ca="1">IFERROR(IF($C$12="C",RTD("ice.xl",,"*H",DQ85,$C$5,"D",$K85,,,1),RTD("ice.xl",,"*H",DQ85,$C$5,"D",$K85,,,1)*(9/5)+$C$14),"-")</f>
        <v>70.358000000000004</v>
      </c>
      <c r="DS85" s="101">
        <f t="shared" si="476"/>
        <v>13</v>
      </c>
      <c r="DT85" s="101" t="str">
        <f t="shared" si="367"/>
        <v>KORD MR13!_12Z-GEFS</v>
      </c>
      <c r="DU85" s="58">
        <f ca="1">IFERROR(IF($C$12="C",RTD("ice.xl",,"*H",DT85,$C$5,"D",$K85,,,1),RTD("ice.xl",,"*H",DT85,$C$5,"D",$K85,,,1)*(9/5)+$C$14),"-")</f>
        <v>71.222000000000008</v>
      </c>
      <c r="DV85" s="101">
        <f t="shared" si="471"/>
        <v>14</v>
      </c>
      <c r="DW85" s="101" t="str">
        <f t="shared" si="369"/>
        <v>KORD MR14!_12Z-GEFS</v>
      </c>
      <c r="DX85" s="58">
        <f ca="1">IFERROR(IF($C$12="C",RTD("ice.xl",,"*H",DW85,$C$5,"D",$K85,,,1),RTD("ice.xl",,"*H",DW85,$C$5,"D",$K85,,,1)*(9/5)+$C$14),"-")</f>
        <v>73.849999999999994</v>
      </c>
      <c r="DY85" s="101">
        <f t="shared" si="466"/>
        <v>15</v>
      </c>
      <c r="DZ85" s="101" t="str">
        <f t="shared" si="371"/>
        <v>KORD MR15!_12Z-GEFS</v>
      </c>
      <c r="EA85" s="58">
        <f ca="1">IFERROR(IF($C$12="C",RTD("ice.xl",,"*H",DZ85,$C$5,"D",$K85,,,1),RTD("ice.xl",,"*H",DZ85,$C$5,"D",$K85,,,1)*(9/5)+$C$14),"-")</f>
        <v>71.006</v>
      </c>
      <c r="EB85" s="101">
        <f t="shared" si="461"/>
        <v>16</v>
      </c>
      <c r="EC85" s="101" t="str">
        <f t="shared" si="373"/>
        <v>KORD MR16!_12Z-GEFS</v>
      </c>
      <c r="ED85" s="58">
        <f ca="1">IFERROR(IF($C$12="C",RTD("ice.xl",,"*H",EC85,$C$5,"D",$K85,,,1),RTD("ice.xl",,"*H",EC85,$C$5,"D",$K85,,,1)*(9/5)+$C$14),"-")</f>
        <v>75.038000000000011</v>
      </c>
      <c r="EE85" s="101">
        <f t="shared" si="456"/>
        <v>17</v>
      </c>
      <c r="EF85" s="101" t="str">
        <f t="shared" si="375"/>
        <v>KORD MR17!_12Z-GEFS</v>
      </c>
      <c r="EG85" s="58">
        <f ca="1">IFERROR(IF($C$12="C",RTD("ice.xl",,"*H",EF85,$C$5,"D",$K85,,,1),RTD("ice.xl",,"*H",EF85,$C$5,"D",$K85,,,1)*(9/5)+$C$14),"-")</f>
        <v>80.960000000000008</v>
      </c>
      <c r="EH85" s="101">
        <f t="shared" si="451"/>
        <v>18</v>
      </c>
      <c r="EI85" s="101" t="str">
        <f t="shared" si="377"/>
        <v>KORD MR18!_12Z-GEFS</v>
      </c>
      <c r="EJ85" s="58">
        <f ca="1">IFERROR(IF($C$12="C",RTD("ice.xl",,"*H",EI85,$C$5,"D",$K85,,,1),RTD("ice.xl",,"*H",EI85,$C$5,"D",$K85,,,1)*(9/5)+$C$14),"-")</f>
        <v>79.628</v>
      </c>
      <c r="EK85" s="101">
        <f t="shared" si="446"/>
        <v>19</v>
      </c>
      <c r="EL85" s="101" t="str">
        <f t="shared" si="379"/>
        <v>KORD MR19!_12Z-GEFS</v>
      </c>
      <c r="EM85" s="58">
        <f ca="1">IFERROR(IF($C$12="C",RTD("ice.xl",,"*H",EL85,$C$5,"D",$K85,,,1),RTD("ice.xl",,"*H",EL85,$C$5,"D",$K85,,,1)*(9/5)+$C$14),"-")</f>
        <v>77.665999999999997</v>
      </c>
      <c r="EN85" s="101">
        <f t="shared" si="441"/>
        <v>20</v>
      </c>
      <c r="EO85" s="101" t="str">
        <f t="shared" si="381"/>
        <v>KORD MR20!_12Z-GEFS</v>
      </c>
      <c r="EP85" s="58">
        <f ca="1">IFERROR(IF($C$12="C",RTD("ice.xl",,"*H",EO85,$C$5,"D",$K85,,,1),RTD("ice.xl",,"*H",EO85,$C$5,"D",$K85,,,1)*(9/5)+$C$14),"-")</f>
        <v>82.795999999999992</v>
      </c>
      <c r="EQ85" s="101">
        <f t="shared" si="436"/>
        <v>21</v>
      </c>
      <c r="ER85" s="101" t="str">
        <f t="shared" si="383"/>
        <v>KORD MR21!_12Z-GEFS</v>
      </c>
      <c r="ES85" s="58" t="str">
        <f ca="1">IFERROR(IF($C$12="C",RTD("ice.xl",,"*H",ER85,$C$5,"D",$K85,,,1),RTD("ice.xl",,"*H",ER85,$C$5,"D",$K85,,,1)*(9/5)+$C$14),"-")</f>
        <v>-</v>
      </c>
      <c r="ET85" s="101">
        <f t="shared" si="431"/>
        <v>22</v>
      </c>
      <c r="EU85" s="101" t="str">
        <f t="shared" si="384"/>
        <v>KORD MR22!_12Z-GEFS</v>
      </c>
      <c r="EV85" s="58">
        <f ca="1">IFERROR(IF($C$12="C",RTD("ice.xl",,"*H",EU85,$C$5,"D",$K85,,,1),RTD("ice.xl",,"*H",EU85,$C$5,"D",$K85,,,1)*(9/5)+$C$14),"-")</f>
        <v>81.931999999999988</v>
      </c>
      <c r="EW85" s="101">
        <f t="shared" si="426"/>
        <v>23</v>
      </c>
      <c r="EX85" s="101" t="str">
        <f t="shared" si="385"/>
        <v>KORD MR23!_12Z-GEFS</v>
      </c>
      <c r="EY85" s="58">
        <f ca="1">IFERROR(IF($C$12="C",RTD("ice.xl",,"*H",EX85,$C$5,"D",$K85,,,1),RTD("ice.xl",,"*H",EX85,$C$5,"D",$K85,,,1)*(9/5)+$C$14),"-")</f>
        <v>79.484000000000009</v>
      </c>
      <c r="EZ85" s="101">
        <f t="shared" si="422"/>
        <v>24</v>
      </c>
      <c r="FA85" s="101" t="str">
        <f t="shared" si="386"/>
        <v>KORD MR24!_12Z-GEFS</v>
      </c>
      <c r="FB85" s="58">
        <f ca="1">IFERROR(IF($C$12="C",RTD("ice.xl",,"*H",FA85,$C$5,"D",$K85,,,1),RTD("ice.xl",,"*H",FA85,$C$5,"D",$K85,,,1)*(9/5)+$C$14),"-")</f>
        <v>80.942000000000007</v>
      </c>
      <c r="FC85" s="101">
        <f t="shared" si="418"/>
        <v>25</v>
      </c>
      <c r="FD85" s="101" t="str">
        <f t="shared" si="387"/>
        <v>KORD MR25!_12Z-GEFS</v>
      </c>
      <c r="FE85" s="105">
        <f ca="1">IFERROR(IF($C$12="C",RTD("ice.xl",,"*H",FD85,$C$5,"D",$K85,,,1),RTD("ice.xl",,"*H",FD85,$C$5,"D",$K85,,,1)*(9/5)+$C$14),"-")</f>
        <v>82.075999999999993</v>
      </c>
      <c r="FH85" s="53">
        <f t="shared" si="489"/>
        <v>10</v>
      </c>
      <c r="FI85" s="53" t="str">
        <f t="shared" si="389"/>
        <v>KORD MR10!_18Z-GEFS</v>
      </c>
      <c r="FJ85" s="108">
        <f ca="1">IFERROR(IF($C$12="C",RTD("ice.xl",,"*H",FI85,$C$5,"D",$K85,,,1),RTD("ice.xl",,"*H",FI85,$C$5,"D",$K85,,,1)*(9/5)+$C$14),"-")</f>
        <v>70.105999999999995</v>
      </c>
      <c r="FK85" s="101">
        <f t="shared" si="485"/>
        <v>11</v>
      </c>
      <c r="FL85" s="101" t="str">
        <f t="shared" si="391"/>
        <v>KORD MR11!_18Z-GEFS</v>
      </c>
      <c r="FM85" s="58">
        <f ca="1">IFERROR(IF($C$12="C",RTD("ice.xl",,"*H",FL85,$C$5,"D",$K85,,,1),RTD("ice.xl",,"*H",FL85,$C$5,"D",$K85,,,1)*(9/5)+$C$14),"-")</f>
        <v>70.556000000000012</v>
      </c>
      <c r="FN85" s="101">
        <f t="shared" si="481"/>
        <v>12</v>
      </c>
      <c r="FO85" s="101" t="str">
        <f t="shared" si="393"/>
        <v>KORD MR12!_18Z-GEFS</v>
      </c>
      <c r="FP85" s="58">
        <f ca="1">IFERROR(IF($C$12="C",RTD("ice.xl",,"*H",FO85,$C$5,"D",$K85,,,1),RTD("ice.xl",,"*H",FO85,$C$5,"D",$K85,,,1)*(9/5)+$C$14),"-")</f>
        <v>71.87</v>
      </c>
      <c r="FQ85" s="101">
        <f t="shared" si="477"/>
        <v>13</v>
      </c>
      <c r="FR85" s="101" t="str">
        <f t="shared" si="395"/>
        <v>KORD MR13!_18Z-GEFS</v>
      </c>
      <c r="FS85" s="58">
        <f ca="1">IFERROR(IF($C$12="C",RTD("ice.xl",,"*H",FR85,$C$5,"D",$K85,,,1),RTD("ice.xl",,"*H",FR85,$C$5,"D",$K85,,,1)*(9/5)+$C$14),"-")</f>
        <v>72.77</v>
      </c>
      <c r="FT85" s="101">
        <f t="shared" si="472"/>
        <v>14</v>
      </c>
      <c r="FU85" s="101" t="str">
        <f t="shared" si="397"/>
        <v>KORD MR14!_18Z-GEFS</v>
      </c>
      <c r="FV85" s="58">
        <f ca="1">IFERROR(IF($C$12="C",RTD("ice.xl",,"*H",FU85,$C$5,"D",$K85,,,1),RTD("ice.xl",,"*H",FU85,$C$5,"D",$K85,,,1)*(9/5)+$C$14),"-")</f>
        <v>72.518000000000001</v>
      </c>
      <c r="FW85" s="101">
        <f t="shared" si="467"/>
        <v>15</v>
      </c>
      <c r="FX85" s="101" t="str">
        <f t="shared" si="399"/>
        <v>KORD MR15!_18Z-GEFS</v>
      </c>
      <c r="FY85" s="58">
        <f ca="1">IFERROR(IF($C$12="C",RTD("ice.xl",,"*H",FX85,$C$5,"D",$K85,,,1),RTD("ice.xl",,"*H",FX85,$C$5,"D",$K85,,,1)*(9/5)+$C$14),"-")</f>
        <v>72.698000000000008</v>
      </c>
      <c r="FZ85" s="101">
        <f t="shared" si="462"/>
        <v>16</v>
      </c>
      <c r="GA85" s="101" t="str">
        <f t="shared" si="401"/>
        <v>KORD MR16!_18Z-GEFS</v>
      </c>
      <c r="GB85" s="58">
        <f ca="1">IFERROR(IF($C$12="C",RTD("ice.xl",,"*H",GA85,$C$5,"D",$K85,,,1),RTD("ice.xl",,"*H",GA85,$C$5,"D",$K85,,,1)*(9/5)+$C$14),"-")</f>
        <v>79.771999999999991</v>
      </c>
      <c r="GC85" s="101">
        <f t="shared" si="457"/>
        <v>17</v>
      </c>
      <c r="GD85" s="101" t="str">
        <f t="shared" si="403"/>
        <v>KORD MR17!_18Z-GEFS</v>
      </c>
      <c r="GE85" s="58">
        <f ca="1">IFERROR(IF($C$12="C",RTD("ice.xl",,"*H",GD85,$C$5,"D",$K85,,,1),RTD("ice.xl",,"*H",GD85,$C$5,"D",$K85,,,1)*(9/5)+$C$14),"-")</f>
        <v>81.481999999999999</v>
      </c>
      <c r="GF85" s="101">
        <f t="shared" si="452"/>
        <v>18</v>
      </c>
      <c r="GG85" s="101" t="str">
        <f t="shared" si="405"/>
        <v>KORD MR18!_18Z-GEFS</v>
      </c>
      <c r="GH85" s="58">
        <f ca="1">IFERROR(IF($C$12="C",RTD("ice.xl",,"*H",GG85,$C$5,"D",$K85,,,1),RTD("ice.xl",,"*H",GG85,$C$5,"D",$K85,,,1)*(9/5)+$C$14),"-")</f>
        <v>80.474000000000004</v>
      </c>
      <c r="GI85" s="101">
        <f t="shared" si="447"/>
        <v>19</v>
      </c>
      <c r="GJ85" s="101" t="str">
        <f t="shared" si="407"/>
        <v>KORD MR19!_18Z-GEFS</v>
      </c>
      <c r="GK85" s="58">
        <f ca="1">IFERROR(IF($C$12="C",RTD("ice.xl",,"*H",GJ85,$C$5,"D",$K85,,,1),RTD("ice.xl",,"*H",GJ85,$C$5,"D",$K85,,,1)*(9/5)+$C$14),"-")</f>
        <v>78.76400000000001</v>
      </c>
      <c r="GL85" s="101">
        <f t="shared" si="442"/>
        <v>20</v>
      </c>
      <c r="GM85" s="101" t="str">
        <f t="shared" si="409"/>
        <v>KORD MR20!_18Z-GEFS</v>
      </c>
      <c r="GN85" s="58">
        <f ca="1">IFERROR(IF($C$12="C",RTD("ice.xl",,"*H",GM85,$C$5,"D",$K85,,,1),RTD("ice.xl",,"*H",GM85,$C$5,"D",$K85,,,1)*(9/5)+$C$14),"-")</f>
        <v>80.311999999999998</v>
      </c>
      <c r="GO85" s="101">
        <f t="shared" si="437"/>
        <v>21</v>
      </c>
      <c r="GP85" s="101" t="str">
        <f t="shared" si="411"/>
        <v>KORD MR21!_18Z-GEFS</v>
      </c>
      <c r="GQ85" s="58">
        <f ca="1">IFERROR(IF($C$12="C",RTD("ice.xl",,"*H",GP85,$C$5,"D",$K85,,,1),RTD("ice.xl",,"*H",GP85,$C$5,"D",$K85,,,1)*(9/5)+$C$14),"-")</f>
        <v>80.798000000000002</v>
      </c>
      <c r="GR85" s="101">
        <f t="shared" si="432"/>
        <v>22</v>
      </c>
      <c r="GS85" s="101" t="str">
        <f t="shared" si="412"/>
        <v>KORD MR22!_18Z-GEFS</v>
      </c>
      <c r="GT85" s="58">
        <f ca="1">IFERROR(IF($C$12="C",RTD("ice.xl",,"*H",GS85,$C$5,"D",$K85,,,1),RTD("ice.xl",,"*H",GS85,$C$5,"D",$K85,,,1)*(9/5)+$C$14),"-")</f>
        <v>82.075999999999993</v>
      </c>
      <c r="GU85" s="101">
        <f t="shared" si="427"/>
        <v>23</v>
      </c>
      <c r="GV85" s="101" t="str">
        <f t="shared" si="413"/>
        <v>KORD MR23!_18Z-GEFS</v>
      </c>
      <c r="GW85" s="58">
        <f ca="1">IFERROR(IF($C$12="C",RTD("ice.xl",,"*H",GV85,$C$5,"D",$K85,,,1),RTD("ice.xl",,"*H",GV85,$C$5,"D",$K85,,,1)*(9/5)+$C$14),"-")</f>
        <v>82.039999999999992</v>
      </c>
      <c r="GX85" s="101">
        <f t="shared" si="423"/>
        <v>24</v>
      </c>
      <c r="GY85" s="101" t="str">
        <f t="shared" si="414"/>
        <v>KORD MR24!_18Z-GEFS</v>
      </c>
      <c r="GZ85" s="58">
        <f ca="1">IFERROR(IF($C$12="C",RTD("ice.xl",,"*H",GY85,$C$5,"D",$K85,,,1),RTD("ice.xl",,"*H",GY85,$C$5,"D",$K85,,,1)*(9/5)+$C$14),"-")</f>
        <v>81.481999999999999</v>
      </c>
      <c r="HA85" s="101">
        <f t="shared" si="419"/>
        <v>25</v>
      </c>
      <c r="HB85" s="101" t="str">
        <f t="shared" si="415"/>
        <v>KORD MR25!_18Z-GEFS</v>
      </c>
      <c r="HC85" s="105">
        <f ca="1">IFERROR(IF($C$12="C",RTD("ice.xl",,"*H",HB85,$C$5,"D",$K85,,,1),RTD("ice.xl",,"*H",HB85,$C$5,"D",$K85,,,1)*(9/5)+$C$14),"-")</f>
        <v>81.914000000000001</v>
      </c>
    </row>
    <row r="86" spans="5:211" x14ac:dyDescent="0.35">
      <c r="K86" s="163">
        <f t="shared" ca="1" si="490"/>
        <v>44781</v>
      </c>
      <c r="L86" s="356">
        <f t="shared" ca="1" si="490"/>
        <v>72.465980000000002</v>
      </c>
      <c r="N86" s="53">
        <f t="shared" si="486"/>
        <v>11</v>
      </c>
      <c r="O86" s="53" t="str">
        <f t="shared" si="306"/>
        <v>KORD MR11!_00Z-GEFS</v>
      </c>
      <c r="P86" s="108">
        <f ca="1">IFERROR(IF($C$12="C",RTD("ice.xl",,"*H",O86,$C$5,"D",$K86,,,1),RTD("ice.xl",,"*H",O86,$C$5,"D",$K86,,,1)*(9/5)+$C$14),"-")</f>
        <v>74.84</v>
      </c>
      <c r="Q86" s="101">
        <f t="shared" si="482"/>
        <v>12</v>
      </c>
      <c r="R86" s="101" t="str">
        <f t="shared" si="308"/>
        <v>KORD MR12!_00Z-GEFS</v>
      </c>
      <c r="S86" s="58">
        <f ca="1">IFERROR(IF($C$12="C",RTD("ice.xl",,"*H",R86,$C$5,"D",$K86,,,1),RTD("ice.xl",,"*H",R86,$C$5,"D",$K86,,,1)*(9/5)+$C$14),"-")</f>
        <v>77.774000000000001</v>
      </c>
      <c r="T86" s="101">
        <f t="shared" si="478"/>
        <v>13</v>
      </c>
      <c r="U86" s="101" t="str">
        <f t="shared" si="310"/>
        <v>KORD MR13!_00Z-GEFS</v>
      </c>
      <c r="V86" s="58">
        <f ca="1">IFERROR(IF($C$12="C",RTD("ice.xl",,"*H",U86,$C$5,"D",$K86,,,1),RTD("ice.xl",,"*H",U86,$C$5,"D",$K86,,,1)*(9/5)+$C$14),"-")</f>
        <v>76.028000000000006</v>
      </c>
      <c r="W86" s="101">
        <f t="shared" si="474"/>
        <v>14</v>
      </c>
      <c r="X86" s="101" t="str">
        <f t="shared" si="312"/>
        <v>KORD MR14!_00Z-GEFS</v>
      </c>
      <c r="Y86" s="58">
        <f ca="1">IFERROR(IF($C$12="C",RTD("ice.xl",,"*H",X86,$C$5,"D",$K86,,,1),RTD("ice.xl",,"*H",X86,$C$5,"D",$K86,,,1)*(9/5)+$C$14),"-")</f>
        <v>74.786000000000001</v>
      </c>
      <c r="Z86" s="101">
        <f t="shared" si="469"/>
        <v>15</v>
      </c>
      <c r="AA86" s="101" t="str">
        <f t="shared" si="314"/>
        <v>KORD MR15!_00Z-GEFS</v>
      </c>
      <c r="AB86" s="58">
        <f ca="1">IFERROR(IF($C$12="C",RTD("ice.xl",,"*H",AA86,$C$5,"D",$K86,,,1),RTD("ice.xl",,"*H",AA86,$C$5,"D",$K86,,,1)*(9/5)+$C$14),"-")</f>
        <v>80.581999999999994</v>
      </c>
      <c r="AC86" s="101">
        <f t="shared" si="464"/>
        <v>16</v>
      </c>
      <c r="AD86" s="101" t="str">
        <f t="shared" si="316"/>
        <v>KORD MR16!_00Z-GEFS</v>
      </c>
      <c r="AE86" s="58">
        <f ca="1">IFERROR(IF($C$12="C",RTD("ice.xl",,"*H",AD86,$C$5,"D",$K86,,,1),RTD("ice.xl",,"*H",AD86,$C$5,"D",$K86,,,1)*(9/5)+$C$14),"-")</f>
        <v>79.646000000000001</v>
      </c>
      <c r="AF86" s="101">
        <f t="shared" si="459"/>
        <v>17</v>
      </c>
      <c r="AG86" s="101" t="str">
        <f t="shared" si="318"/>
        <v>KORD MR17!_00Z-GEFS</v>
      </c>
      <c r="AH86" s="58">
        <f ca="1">IFERROR(IF($C$12="C",RTD("ice.xl",,"*H",AG86,$C$5,"D",$K86,,,1),RTD("ice.xl",,"*H",AG86,$C$5,"D",$K86,,,1)*(9/5)+$C$14),"-")</f>
        <v>79.73599999999999</v>
      </c>
      <c r="AI86" s="101">
        <f t="shared" si="454"/>
        <v>18</v>
      </c>
      <c r="AJ86" s="101" t="str">
        <f t="shared" si="320"/>
        <v>KORD MR18!_00Z-GEFS</v>
      </c>
      <c r="AK86" s="58">
        <f ca="1">IFERROR(IF($C$12="C",RTD("ice.xl",,"*H",AJ86,$C$5,"D",$K86,,,1),RTD("ice.xl",,"*H",AJ86,$C$5,"D",$K86,,,1)*(9/5)+$C$14),"-")</f>
        <v>80.096000000000004</v>
      </c>
      <c r="AL86" s="101">
        <f t="shared" si="449"/>
        <v>19</v>
      </c>
      <c r="AM86" s="101" t="str">
        <f t="shared" si="322"/>
        <v>KORD MR19!_00Z-GEFS</v>
      </c>
      <c r="AN86" s="58">
        <f ca="1">IFERROR(IF($C$12="C",RTD("ice.xl",,"*H",AM86,$C$5,"D",$K86,,,1),RTD("ice.xl",,"*H",AM86,$C$5,"D",$K86,,,1)*(9/5)+$C$14),"-")</f>
        <v>81.122</v>
      </c>
      <c r="AO86" s="101">
        <f t="shared" si="444"/>
        <v>20</v>
      </c>
      <c r="AP86" s="101" t="str">
        <f t="shared" si="324"/>
        <v>KORD MR20!_00Z-GEFS</v>
      </c>
      <c r="AQ86" s="58">
        <f ca="1">IFERROR(IF($C$12="C",RTD("ice.xl",,"*H",AP86,$C$5,"D",$K86,,,1),RTD("ice.xl",,"*H",AP86,$C$5,"D",$K86,,,1)*(9/5)+$C$14),"-")</f>
        <v>82.831999999999994</v>
      </c>
      <c r="AR86" s="101">
        <f t="shared" si="439"/>
        <v>21</v>
      </c>
      <c r="AS86" s="101" t="str">
        <f t="shared" si="326"/>
        <v>KORD MR21!_00Z-GEFS</v>
      </c>
      <c r="AT86" s="58">
        <f ca="1">IFERROR(IF($C$12="C",RTD("ice.xl",,"*H",AS86,$C$5,"D",$K86,,,1),RTD("ice.xl",,"*H",AS86,$C$5,"D",$K86,,,1)*(9/5)+$C$14),"-")</f>
        <v>82.057999999999993</v>
      </c>
      <c r="AU86" s="101">
        <f t="shared" si="434"/>
        <v>22</v>
      </c>
      <c r="AV86" s="101" t="str">
        <f t="shared" si="327"/>
        <v>KORD MR22!_00Z-GEFS</v>
      </c>
      <c r="AW86" s="58">
        <f ca="1">IFERROR(IF($C$12="C",RTD("ice.xl",,"*H",AV86,$C$5,"D",$K86,,,1),RTD("ice.xl",,"*H",AV86,$C$5,"D",$K86,,,1)*(9/5)+$C$14),"-")</f>
        <v>82.795999999999992</v>
      </c>
      <c r="AX86" s="101">
        <f t="shared" si="429"/>
        <v>23</v>
      </c>
      <c r="AY86" s="101" t="str">
        <f t="shared" si="328"/>
        <v>KORD MR23!_00Z-GEFS</v>
      </c>
      <c r="AZ86" s="58">
        <f ca="1">IFERROR(IF($C$12="C",RTD("ice.xl",,"*H",AY86,$C$5,"D",$K86,,,1),RTD("ice.xl",,"*H",AY86,$C$5,"D",$K86,,,1)*(9/5)+$C$14),"-")</f>
        <v>80.852000000000004</v>
      </c>
      <c r="BA86" s="101">
        <f t="shared" si="424"/>
        <v>24</v>
      </c>
      <c r="BB86" s="101" t="str">
        <f t="shared" si="329"/>
        <v>KORD MR24!_00Z-GEFS</v>
      </c>
      <c r="BC86" s="58">
        <f ca="1">IFERROR(IF($C$12="C",RTD("ice.xl",,"*H",BB86,$C$5,"D",$K86,,,1),RTD("ice.xl",,"*H",BB86,$C$5,"D",$K86,,,1)*(9/5)+$C$14),"-")</f>
        <v>80.924000000000007</v>
      </c>
      <c r="BD86" s="101">
        <f t="shared" si="420"/>
        <v>25</v>
      </c>
      <c r="BE86" s="101" t="str">
        <f t="shared" si="330"/>
        <v>KORD MR25!_00Z-GEFS</v>
      </c>
      <c r="BF86" s="58">
        <f ca="1">IFERROR(IF($C$12="C",RTD("ice.xl",,"*H",BE86,$C$5,"D",$K86,,,1),RTD("ice.xl",,"*H",BE86,$C$5,"D",$K86,,,1)*(9/5)+$C$14),"-")</f>
        <v>85.406000000000006</v>
      </c>
      <c r="BG86" s="101">
        <f t="shared" si="416"/>
        <v>26</v>
      </c>
      <c r="BH86" s="101" t="str">
        <f t="shared" si="331"/>
        <v>KORD MR26!_00Z-GEFS</v>
      </c>
      <c r="BI86" s="105">
        <f ca="1">IFERROR(IF($C$12="C",RTD("ice.xl",,"*H",BH86,$C$5,"D",$K86,,,1),RTD("ice.xl",,"*H",BH86,$C$5,"D",$K86,,,1)*(9/5)+$C$14),"-")</f>
        <v>82.706000000000003</v>
      </c>
      <c r="BL86" s="53">
        <f t="shared" si="487"/>
        <v>11</v>
      </c>
      <c r="BM86" s="53" t="str">
        <f t="shared" si="333"/>
        <v>KORD MR11!_06Z-GEFS</v>
      </c>
      <c r="BN86" s="108">
        <f ca="1">IFERROR(IF($C$12="C",RTD("ice.xl",,"*H",BM86,$C$5,"D",$K86,,,1),RTD("ice.xl",,"*H",BM86,$C$5,"D",$K86,,,1)*(9/5)+$C$14),"-")</f>
        <v>74.641999999999996</v>
      </c>
      <c r="BO86" s="101">
        <f t="shared" si="483"/>
        <v>12</v>
      </c>
      <c r="BP86" s="101" t="str">
        <f t="shared" si="335"/>
        <v>KORD MR12!_06Z-GEFS</v>
      </c>
      <c r="BQ86" s="58">
        <f ca="1">IFERROR(IF($C$12="C",RTD("ice.xl",,"*H",BP86,$C$5,"D",$K86,,,1),RTD("ice.xl",,"*H",BP86,$C$5,"D",$K86,,,1)*(9/5)+$C$14),"-")</f>
        <v>76.819999999999993</v>
      </c>
      <c r="BR86" s="101">
        <f t="shared" si="479"/>
        <v>13</v>
      </c>
      <c r="BS86" s="101" t="str">
        <f t="shared" si="337"/>
        <v>KORD MR13!_06Z-GEFS</v>
      </c>
      <c r="BT86" s="58">
        <f ca="1">IFERROR(IF($C$12="C",RTD("ice.xl",,"*H",BS86,$C$5,"D",$K86,,,1),RTD("ice.xl",,"*H",BS86,$C$5,"D",$K86,,,1)*(9/5)+$C$14),"-")</f>
        <v>77.738</v>
      </c>
      <c r="BU86" s="101">
        <f t="shared" si="475"/>
        <v>14</v>
      </c>
      <c r="BV86" s="101" t="str">
        <f t="shared" si="339"/>
        <v>KORD MR14!_06Z-GEFS</v>
      </c>
      <c r="BW86" s="58">
        <f ca="1">IFERROR(IF($C$12="C",RTD("ice.xl",,"*H",BV86,$C$5,"D",$K86,,,1),RTD("ice.xl",,"*H",BV86,$C$5,"D",$K86,,,1)*(9/5)+$C$14),"-")</f>
        <v>77.954000000000008</v>
      </c>
      <c r="BX86" s="101">
        <f t="shared" si="470"/>
        <v>15</v>
      </c>
      <c r="BY86" s="101" t="str">
        <f t="shared" si="341"/>
        <v>KORD MR15!_06Z-GEFS</v>
      </c>
      <c r="BZ86" s="58">
        <f ca="1">IFERROR(IF($C$12="C",RTD("ice.xl",,"*H",BY86,$C$5,"D",$K86,,,1),RTD("ice.xl",,"*H",BY86,$C$5,"D",$K86,,,1)*(9/5)+$C$14),"-")</f>
        <v>79.358000000000004</v>
      </c>
      <c r="CA86" s="101">
        <f t="shared" si="465"/>
        <v>16</v>
      </c>
      <c r="CB86" s="101" t="str">
        <f t="shared" si="343"/>
        <v>KORD MR16!_06Z-GEFS</v>
      </c>
      <c r="CC86" s="58">
        <f ca="1">IFERROR(IF($C$12="C",RTD("ice.xl",,"*H",CB86,$C$5,"D",$K86,,,1),RTD("ice.xl",,"*H",CB86,$C$5,"D",$K86,,,1)*(9/5)+$C$14),"-")</f>
        <v>79.7</v>
      </c>
      <c r="CD86" s="101">
        <f t="shared" si="460"/>
        <v>17</v>
      </c>
      <c r="CE86" s="101" t="str">
        <f t="shared" si="345"/>
        <v>KORD MR17!_06Z-GEFS</v>
      </c>
      <c r="CF86" s="58">
        <f ca="1">IFERROR(IF($C$12="C",RTD("ice.xl",,"*H",CE86,$C$5,"D",$K86,,,1),RTD("ice.xl",,"*H",CE86,$C$5,"D",$K86,,,1)*(9/5)+$C$14),"-")</f>
        <v>79.195999999999998</v>
      </c>
      <c r="CG86" s="101">
        <f t="shared" si="455"/>
        <v>18</v>
      </c>
      <c r="CH86" s="101" t="str">
        <f t="shared" si="347"/>
        <v>KORD MR18!_06Z-GEFS</v>
      </c>
      <c r="CI86" s="58">
        <f ca="1">IFERROR(IF($C$12="C",RTD("ice.xl",,"*H",CH86,$C$5,"D",$K86,,,1),RTD("ice.xl",,"*H",CH86,$C$5,"D",$K86,,,1)*(9/5)+$C$14),"-")</f>
        <v>79.25</v>
      </c>
      <c r="CJ86" s="101">
        <f t="shared" si="450"/>
        <v>19</v>
      </c>
      <c r="CK86" s="101" t="str">
        <f t="shared" si="349"/>
        <v>KORD MR19!_06Z-GEFS</v>
      </c>
      <c r="CL86" s="58">
        <f ca="1">IFERROR(IF($C$12="C",RTD("ice.xl",,"*H",CK86,$C$5,"D",$K86,,,1),RTD("ice.xl",,"*H",CK86,$C$5,"D",$K86,,,1)*(9/5)+$C$14),"-")</f>
        <v>80.114000000000004</v>
      </c>
      <c r="CM86" s="101">
        <f t="shared" si="445"/>
        <v>20</v>
      </c>
      <c r="CN86" s="101" t="str">
        <f t="shared" si="351"/>
        <v>KORD MR20!_06Z-GEFS</v>
      </c>
      <c r="CO86" s="58">
        <f ca="1">IFERROR(IF($C$12="C",RTD("ice.xl",,"*H",CN86,$C$5,"D",$K86,,,1),RTD("ice.xl",,"*H",CN86,$C$5,"D",$K86,,,1)*(9/5)+$C$14),"-")</f>
        <v>81.427999999999997</v>
      </c>
      <c r="CP86" s="101">
        <f t="shared" si="440"/>
        <v>21</v>
      </c>
      <c r="CQ86" s="101" t="str">
        <f t="shared" si="353"/>
        <v>KORD MR21!_06Z-GEFS</v>
      </c>
      <c r="CR86" s="58">
        <f ca="1">IFERROR(IF($C$12="C",RTD("ice.xl",,"*H",CQ86,$C$5,"D",$K86,,,1),RTD("ice.xl",,"*H",CQ86,$C$5,"D",$K86,,,1)*(9/5)+$C$14),"-")</f>
        <v>83.26400000000001</v>
      </c>
      <c r="CS86" s="101">
        <f t="shared" si="435"/>
        <v>22</v>
      </c>
      <c r="CT86" s="101" t="str">
        <f t="shared" si="355"/>
        <v>KORD MR22!_06Z-GEFS</v>
      </c>
      <c r="CU86" s="58">
        <f ca="1">IFERROR(IF($C$12="C",RTD("ice.xl",,"*H",CT86,$C$5,"D",$K86,,,1),RTD("ice.xl",,"*H",CT86,$C$5,"D",$K86,,,1)*(9/5)+$C$14),"-")</f>
        <v>79.915999999999997</v>
      </c>
      <c r="CV86" s="101">
        <f t="shared" si="430"/>
        <v>23</v>
      </c>
      <c r="CW86" s="101" t="str">
        <f t="shared" si="356"/>
        <v>KORD MR23!_06Z-GEFS</v>
      </c>
      <c r="CX86" s="58">
        <f ca="1">IFERROR(IF($C$12="C",RTD("ice.xl",,"*H",CW86,$C$5,"D",$K86,,,1),RTD("ice.xl",,"*H",CW86,$C$5,"D",$K86,,,1)*(9/5)+$C$14),"-")</f>
        <v>82.724000000000004</v>
      </c>
      <c r="CY86" s="101">
        <f t="shared" si="425"/>
        <v>24</v>
      </c>
      <c r="CZ86" s="101" t="str">
        <f t="shared" si="357"/>
        <v>KORD MR24!_06Z-GEFS</v>
      </c>
      <c r="DA86" s="58">
        <f ca="1">IFERROR(IF($C$12="C",RTD("ice.xl",,"*H",CZ86,$C$5,"D",$K86,,,1),RTD("ice.xl",,"*H",CZ86,$C$5,"D",$K86,,,1)*(9/5)+$C$14),"-")</f>
        <v>82.85</v>
      </c>
      <c r="DB86" s="101">
        <f t="shared" si="421"/>
        <v>25</v>
      </c>
      <c r="DC86" s="101" t="str">
        <f t="shared" si="358"/>
        <v>KORD MR25!_06Z-GEFS</v>
      </c>
      <c r="DD86" s="58">
        <f ca="1">IFERROR(IF($C$12="C",RTD("ice.xl",,"*H",DC86,$C$5,"D",$K86,,,1),RTD("ice.xl",,"*H",DC86,$C$5,"D",$K86,,,1)*(9/5)+$C$14),"-")</f>
        <v>83.084000000000003</v>
      </c>
      <c r="DE86" s="101">
        <f t="shared" si="417"/>
        <v>26</v>
      </c>
      <c r="DF86" s="101" t="str">
        <f t="shared" si="359"/>
        <v>KORD MR26!_06Z-GEFS</v>
      </c>
      <c r="DG86" s="105">
        <f ca="1">IFERROR(IF($C$12="C",RTD("ice.xl",,"*H",DF86,$C$5,"D",$K86,,,1),RTD("ice.xl",,"*H",DF86,$C$5,"D",$K86,,,1)*(9/5)+$C$14),"-")</f>
        <v>83.804000000000002</v>
      </c>
      <c r="DJ86" s="53">
        <f t="shared" si="488"/>
        <v>11</v>
      </c>
      <c r="DK86" s="53" t="str">
        <f t="shared" si="361"/>
        <v>KORD MR11!_12Z-GEFS</v>
      </c>
      <c r="DL86" s="108">
        <f ca="1">IFERROR(IF($C$12="C",RTD("ice.xl",,"*H",DK86,$C$5,"D",$K86,,,1),RTD("ice.xl",,"*H",DK86,$C$5,"D",$K86,,,1)*(9/5)+$C$14),"-")</f>
        <v>73.580000000000013</v>
      </c>
      <c r="DM86" s="101">
        <f t="shared" si="484"/>
        <v>12</v>
      </c>
      <c r="DN86" s="101" t="str">
        <f t="shared" si="363"/>
        <v>KORD MR12!_12Z-GEFS</v>
      </c>
      <c r="DO86" s="58">
        <f ca="1">IFERROR(IF($C$12="C",RTD("ice.xl",,"*H",DN86,$C$5,"D",$K86,,,1),RTD("ice.xl",,"*H",DN86,$C$5,"D",$K86,,,1)*(9/5)+$C$14),"-")</f>
        <v>76.37</v>
      </c>
      <c r="DP86" s="101">
        <f t="shared" si="480"/>
        <v>13</v>
      </c>
      <c r="DQ86" s="101" t="str">
        <f t="shared" si="365"/>
        <v>KORD MR13!_12Z-GEFS</v>
      </c>
      <c r="DR86" s="58">
        <f ca="1">IFERROR(IF($C$12="C",RTD("ice.xl",,"*H",DQ86,$C$5,"D",$K86,,,1),RTD("ice.xl",,"*H",DQ86,$C$5,"D",$K86,,,1)*(9/5)+$C$14),"-")</f>
        <v>77.990000000000009</v>
      </c>
      <c r="DS86" s="101">
        <f t="shared" si="476"/>
        <v>14</v>
      </c>
      <c r="DT86" s="101" t="str">
        <f t="shared" si="367"/>
        <v>KORD MR14!_12Z-GEFS</v>
      </c>
      <c r="DU86" s="58">
        <f ca="1">IFERROR(IF($C$12="C",RTD("ice.xl",,"*H",DT86,$C$5,"D",$K86,,,1),RTD("ice.xl",,"*H",DT86,$C$5,"D",$K86,,,1)*(9/5)+$C$14),"-")</f>
        <v>78.224000000000004</v>
      </c>
      <c r="DV86" s="101">
        <f t="shared" si="471"/>
        <v>15</v>
      </c>
      <c r="DW86" s="101" t="str">
        <f t="shared" si="369"/>
        <v>KORD MR15!_12Z-GEFS</v>
      </c>
      <c r="DX86" s="58">
        <f ca="1">IFERROR(IF($C$12="C",RTD("ice.xl",,"*H",DW86,$C$5,"D",$K86,,,1),RTD("ice.xl",,"*H",DW86,$C$5,"D",$K86,,,1)*(9/5)+$C$14),"-")</f>
        <v>77.504000000000005</v>
      </c>
      <c r="DY86" s="101">
        <f t="shared" si="466"/>
        <v>16</v>
      </c>
      <c r="DZ86" s="101" t="str">
        <f t="shared" si="371"/>
        <v>KORD MR16!_12Z-GEFS</v>
      </c>
      <c r="EA86" s="58">
        <f ca="1">IFERROR(IF($C$12="C",RTD("ice.xl",,"*H",DZ86,$C$5,"D",$K86,,,1),RTD("ice.xl",,"*H",DZ86,$C$5,"D",$K86,,,1)*(9/5)+$C$14),"-")</f>
        <v>79.97</v>
      </c>
      <c r="EB86" s="101">
        <f t="shared" si="461"/>
        <v>17</v>
      </c>
      <c r="EC86" s="101" t="str">
        <f t="shared" si="373"/>
        <v>KORD MR17!_12Z-GEFS</v>
      </c>
      <c r="ED86" s="58">
        <f ca="1">IFERROR(IF($C$12="C",RTD("ice.xl",,"*H",EC86,$C$5,"D",$K86,,,1),RTD("ice.xl",,"*H",EC86,$C$5,"D",$K86,,,1)*(9/5)+$C$14),"-")</f>
        <v>80.942000000000007</v>
      </c>
      <c r="EE86" s="101">
        <f t="shared" si="456"/>
        <v>18</v>
      </c>
      <c r="EF86" s="101" t="str">
        <f t="shared" si="375"/>
        <v>KORD MR18!_12Z-GEFS</v>
      </c>
      <c r="EG86" s="58">
        <f ca="1">IFERROR(IF($C$12="C",RTD("ice.xl",,"*H",EF86,$C$5,"D",$K86,,,1),RTD("ice.xl",,"*H",EF86,$C$5,"D",$K86,,,1)*(9/5)+$C$14),"-")</f>
        <v>78.710000000000008</v>
      </c>
      <c r="EH86" s="101">
        <f t="shared" si="451"/>
        <v>19</v>
      </c>
      <c r="EI86" s="101" t="str">
        <f t="shared" si="377"/>
        <v>KORD MR19!_12Z-GEFS</v>
      </c>
      <c r="EJ86" s="58">
        <f ca="1">IFERROR(IF($C$12="C",RTD("ice.xl",,"*H",EI86,$C$5,"D",$K86,,,1),RTD("ice.xl",,"*H",EI86,$C$5,"D",$K86,,,1)*(9/5)+$C$14),"-")</f>
        <v>79.358000000000004</v>
      </c>
      <c r="EK86" s="101">
        <f t="shared" si="446"/>
        <v>20</v>
      </c>
      <c r="EL86" s="101" t="str">
        <f t="shared" si="379"/>
        <v>KORD MR20!_12Z-GEFS</v>
      </c>
      <c r="EM86" s="58">
        <f ca="1">IFERROR(IF($C$12="C",RTD("ice.xl",,"*H",EL86,$C$5,"D",$K86,,,1),RTD("ice.xl",,"*H",EL86,$C$5,"D",$K86,,,1)*(9/5)+$C$14),"-")</f>
        <v>81.823999999999998</v>
      </c>
      <c r="EN86" s="101">
        <f t="shared" si="441"/>
        <v>21</v>
      </c>
      <c r="EO86" s="101" t="str">
        <f t="shared" si="381"/>
        <v>KORD MR21!_12Z-GEFS</v>
      </c>
      <c r="EP86" s="58" t="str">
        <f ca="1">IFERROR(IF($C$12="C",RTD("ice.xl",,"*H",EO86,$C$5,"D",$K86,,,1),RTD("ice.xl",,"*H",EO86,$C$5,"D",$K86,,,1)*(9/5)+$C$14),"-")</f>
        <v>-</v>
      </c>
      <c r="EQ86" s="101">
        <f t="shared" si="436"/>
        <v>22</v>
      </c>
      <c r="ER86" s="101" t="str">
        <f t="shared" si="383"/>
        <v>KORD MR22!_12Z-GEFS</v>
      </c>
      <c r="ES86" s="58">
        <f ca="1">IFERROR(IF($C$12="C",RTD("ice.xl",,"*H",ER86,$C$5,"D",$K86,,,1),RTD("ice.xl",,"*H",ER86,$C$5,"D",$K86,,,1)*(9/5)+$C$14),"-")</f>
        <v>82.021999999999991</v>
      </c>
      <c r="ET86" s="101">
        <f t="shared" si="431"/>
        <v>23</v>
      </c>
      <c r="EU86" s="101" t="str">
        <f t="shared" si="384"/>
        <v>KORD MR23!_12Z-GEFS</v>
      </c>
      <c r="EV86" s="58">
        <f ca="1">IFERROR(IF($C$12="C",RTD("ice.xl",,"*H",EU86,$C$5,"D",$K86,,,1),RTD("ice.xl",,"*H",EU86,$C$5,"D",$K86,,,1)*(9/5)+$C$14),"-")</f>
        <v>80.42</v>
      </c>
      <c r="EW86" s="101">
        <f t="shared" si="426"/>
        <v>24</v>
      </c>
      <c r="EX86" s="101" t="str">
        <f t="shared" si="385"/>
        <v>KORD MR24!_12Z-GEFS</v>
      </c>
      <c r="EY86" s="58">
        <f ca="1">IFERROR(IF($C$12="C",RTD("ice.xl",,"*H",EX86,$C$5,"D",$K86,,,1),RTD("ice.xl",,"*H",EX86,$C$5,"D",$K86,,,1)*(9/5)+$C$14),"-")</f>
        <v>81.734000000000009</v>
      </c>
      <c r="EZ86" s="101">
        <f t="shared" si="422"/>
        <v>25</v>
      </c>
      <c r="FA86" s="101" t="str">
        <f t="shared" si="386"/>
        <v>KORD MR25!_12Z-GEFS</v>
      </c>
      <c r="FB86" s="58">
        <f ca="1">IFERROR(IF($C$12="C",RTD("ice.xl",,"*H",FA86,$C$5,"D",$K86,,,1),RTD("ice.xl",,"*H",FA86,$C$5,"D",$K86,,,1)*(9/5)+$C$14),"-")</f>
        <v>82.706000000000003</v>
      </c>
      <c r="FC86" s="101">
        <f t="shared" si="418"/>
        <v>26</v>
      </c>
      <c r="FD86" s="101" t="str">
        <f t="shared" si="387"/>
        <v>KORD MR26!_12Z-GEFS</v>
      </c>
      <c r="FE86" s="105">
        <f ca="1">IFERROR(IF($C$12="C",RTD("ice.xl",,"*H",FD86,$C$5,"D",$K86,,,1),RTD("ice.xl",,"*H",FD86,$C$5,"D",$K86,,,1)*(9/5)+$C$14),"-")</f>
        <v>81.193999999999988</v>
      </c>
      <c r="FH86" s="53">
        <f t="shared" si="489"/>
        <v>11</v>
      </c>
      <c r="FI86" s="53" t="str">
        <f t="shared" si="389"/>
        <v>KORD MR11!_18Z-GEFS</v>
      </c>
      <c r="FJ86" s="108">
        <f ca="1">IFERROR(IF($C$12="C",RTD("ice.xl",,"*H",FI86,$C$5,"D",$K86,,,1),RTD("ice.xl",,"*H",FI86,$C$5,"D",$K86,,,1)*(9/5)+$C$14),"-")</f>
        <v>76.099999999999994</v>
      </c>
      <c r="FK86" s="101">
        <f t="shared" si="485"/>
        <v>12</v>
      </c>
      <c r="FL86" s="101" t="str">
        <f t="shared" si="391"/>
        <v>KORD MR12!_18Z-GEFS</v>
      </c>
      <c r="FM86" s="58">
        <f ca="1">IFERROR(IF($C$12="C",RTD("ice.xl",,"*H",FL86,$C$5,"D",$K86,,,1),RTD("ice.xl",,"*H",FL86,$C$5,"D",$K86,,,1)*(9/5)+$C$14),"-")</f>
        <v>77.792000000000002</v>
      </c>
      <c r="FN86" s="101">
        <f t="shared" si="481"/>
        <v>13</v>
      </c>
      <c r="FO86" s="101" t="str">
        <f t="shared" si="393"/>
        <v>KORD MR13!_18Z-GEFS</v>
      </c>
      <c r="FP86" s="58">
        <f ca="1">IFERROR(IF($C$12="C",RTD("ice.xl",,"*H",FO86,$C$5,"D",$K86,,,1),RTD("ice.xl",,"*H",FO86,$C$5,"D",$K86,,,1)*(9/5)+$C$14),"-")</f>
        <v>76.64</v>
      </c>
      <c r="FQ86" s="101">
        <f t="shared" si="477"/>
        <v>14</v>
      </c>
      <c r="FR86" s="101" t="str">
        <f t="shared" si="395"/>
        <v>KORD MR14!_18Z-GEFS</v>
      </c>
      <c r="FS86" s="58">
        <f ca="1">IFERROR(IF($C$12="C",RTD("ice.xl",,"*H",FR86,$C$5,"D",$K86,,,1),RTD("ice.xl",,"*H",FR86,$C$5,"D",$K86,,,1)*(9/5)+$C$14),"-")</f>
        <v>74.966000000000008</v>
      </c>
      <c r="FT86" s="101">
        <f t="shared" si="472"/>
        <v>15</v>
      </c>
      <c r="FU86" s="101" t="str">
        <f t="shared" si="397"/>
        <v>KORD MR15!_18Z-GEFS</v>
      </c>
      <c r="FV86" s="58">
        <f ca="1">IFERROR(IF($C$12="C",RTD("ice.xl",,"*H",FU86,$C$5,"D",$K86,,,1),RTD("ice.xl",,"*H",FU86,$C$5,"D",$K86,,,1)*(9/5)+$C$14),"-")</f>
        <v>79.033999999999992</v>
      </c>
      <c r="FW86" s="101">
        <f t="shared" si="467"/>
        <v>16</v>
      </c>
      <c r="FX86" s="101" t="str">
        <f t="shared" si="399"/>
        <v>KORD MR16!_18Z-GEFS</v>
      </c>
      <c r="FY86" s="58">
        <f ca="1">IFERROR(IF($C$12="C",RTD("ice.xl",,"*H",FX86,$C$5,"D",$K86,,,1),RTD("ice.xl",,"*H",FX86,$C$5,"D",$K86,,,1)*(9/5)+$C$14),"-")</f>
        <v>80.942000000000007</v>
      </c>
      <c r="FZ86" s="101">
        <f t="shared" si="462"/>
        <v>17</v>
      </c>
      <c r="GA86" s="101" t="str">
        <f t="shared" si="401"/>
        <v>KORD MR17!_18Z-GEFS</v>
      </c>
      <c r="GB86" s="58">
        <f ca="1">IFERROR(IF($C$12="C",RTD("ice.xl",,"*H",GA86,$C$5,"D",$K86,,,1),RTD("ice.xl",,"*H",GA86,$C$5,"D",$K86,,,1)*(9/5)+$C$14),"-")</f>
        <v>81.266000000000005</v>
      </c>
      <c r="GC86" s="101">
        <f t="shared" si="457"/>
        <v>18</v>
      </c>
      <c r="GD86" s="101" t="str">
        <f t="shared" si="403"/>
        <v>KORD MR18!_18Z-GEFS</v>
      </c>
      <c r="GE86" s="58">
        <f ca="1">IFERROR(IF($C$12="C",RTD("ice.xl",,"*H",GD86,$C$5,"D",$K86,,,1),RTD("ice.xl",,"*H",GD86,$C$5,"D",$K86,,,1)*(9/5)+$C$14),"-")</f>
        <v>80.744</v>
      </c>
      <c r="GF86" s="101">
        <f t="shared" si="452"/>
        <v>19</v>
      </c>
      <c r="GG86" s="101" t="str">
        <f t="shared" si="405"/>
        <v>KORD MR19!_18Z-GEFS</v>
      </c>
      <c r="GH86" s="58">
        <f ca="1">IFERROR(IF($C$12="C",RTD("ice.xl",,"*H",GG86,$C$5,"D",$K86,,,1),RTD("ice.xl",,"*H",GG86,$C$5,"D",$K86,,,1)*(9/5)+$C$14),"-")</f>
        <v>80.438000000000002</v>
      </c>
      <c r="GI86" s="101">
        <f t="shared" si="447"/>
        <v>20</v>
      </c>
      <c r="GJ86" s="101" t="str">
        <f t="shared" si="407"/>
        <v>KORD MR20!_18Z-GEFS</v>
      </c>
      <c r="GK86" s="58">
        <f ca="1">IFERROR(IF($C$12="C",RTD("ice.xl",,"*H",GJ86,$C$5,"D",$K86,,,1),RTD("ice.xl",,"*H",GJ86,$C$5,"D",$K86,,,1)*(9/5)+$C$14),"-")</f>
        <v>80.599999999999994</v>
      </c>
      <c r="GL86" s="101">
        <f t="shared" si="442"/>
        <v>21</v>
      </c>
      <c r="GM86" s="101" t="str">
        <f t="shared" si="409"/>
        <v>KORD MR21!_18Z-GEFS</v>
      </c>
      <c r="GN86" s="58">
        <f ca="1">IFERROR(IF($C$12="C",RTD("ice.xl",,"*H",GM86,$C$5,"D",$K86,,,1),RTD("ice.xl",,"*H",GM86,$C$5,"D",$K86,,,1)*(9/5)+$C$14),"-")</f>
        <v>81.698000000000008</v>
      </c>
      <c r="GO86" s="101">
        <f t="shared" si="437"/>
        <v>22</v>
      </c>
      <c r="GP86" s="101" t="str">
        <f t="shared" si="411"/>
        <v>KORD MR22!_18Z-GEFS</v>
      </c>
      <c r="GQ86" s="58">
        <f ca="1">IFERROR(IF($C$12="C",RTD("ice.xl",,"*H",GP86,$C$5,"D",$K86,,,1),RTD("ice.xl",,"*H",GP86,$C$5,"D",$K86,,,1)*(9/5)+$C$14),"-")</f>
        <v>82.706000000000003</v>
      </c>
      <c r="GR86" s="101">
        <f t="shared" si="432"/>
        <v>23</v>
      </c>
      <c r="GS86" s="101" t="str">
        <f t="shared" si="412"/>
        <v>KORD MR23!_18Z-GEFS</v>
      </c>
      <c r="GT86" s="58">
        <f ca="1">IFERROR(IF($C$12="C",RTD("ice.xl",,"*H",GS86,$C$5,"D",$K86,,,1),RTD("ice.xl",,"*H",GS86,$C$5,"D",$K86,,,1)*(9/5)+$C$14),"-")</f>
        <v>82.994</v>
      </c>
      <c r="GU86" s="101">
        <f t="shared" si="427"/>
        <v>24</v>
      </c>
      <c r="GV86" s="101" t="str">
        <f t="shared" si="413"/>
        <v>KORD MR24!_18Z-GEFS</v>
      </c>
      <c r="GW86" s="58">
        <f ca="1">IFERROR(IF($C$12="C",RTD("ice.xl",,"*H",GV86,$C$5,"D",$K86,,,1),RTD("ice.xl",,"*H",GV86,$C$5,"D",$K86,,,1)*(9/5)+$C$14),"-")</f>
        <v>83.318000000000012</v>
      </c>
      <c r="GX86" s="101">
        <f t="shared" si="423"/>
        <v>25</v>
      </c>
      <c r="GY86" s="101" t="str">
        <f t="shared" si="414"/>
        <v>KORD MR25!_18Z-GEFS</v>
      </c>
      <c r="GZ86" s="58">
        <f ca="1">IFERROR(IF($C$12="C",RTD("ice.xl",,"*H",GY86,$C$5,"D",$K86,,,1),RTD("ice.xl",,"*H",GY86,$C$5,"D",$K86,,,1)*(9/5)+$C$14),"-")</f>
        <v>81.823999999999998</v>
      </c>
      <c r="HA86" s="101">
        <f t="shared" si="419"/>
        <v>26</v>
      </c>
      <c r="HB86" s="101" t="str">
        <f t="shared" si="415"/>
        <v>KORD MR26!_18Z-GEFS</v>
      </c>
      <c r="HC86" s="105">
        <f ca="1">IFERROR(IF($C$12="C",RTD("ice.xl",,"*H",HB86,$C$5,"D",$K86,,,1),RTD("ice.xl",,"*H",HB86,$C$5,"D",$K86,,,1)*(9/5)+$C$14),"-")</f>
        <v>80.545999999999992</v>
      </c>
    </row>
    <row r="87" spans="5:211" x14ac:dyDescent="0.35">
      <c r="K87" s="163">
        <f t="shared" ca="1" si="490"/>
        <v>44780</v>
      </c>
      <c r="L87" s="356">
        <f t="shared" ca="1" si="490"/>
        <v>78.167119999999997</v>
      </c>
      <c r="N87" s="53">
        <f t="shared" si="486"/>
        <v>12</v>
      </c>
      <c r="O87" s="53" t="str">
        <f t="shared" si="306"/>
        <v>KORD MR12!_00Z-GEFS</v>
      </c>
      <c r="P87" s="108">
        <f ca="1">IFERROR(IF($C$12="C",RTD("ice.xl",,"*H",O87,$C$5,"D",$K87,,,1),RTD("ice.xl",,"*H",O87,$C$5,"D",$K87,,,1)*(9/5)+$C$14),"-")</f>
        <v>81.01400000000001</v>
      </c>
      <c r="Q87" s="101">
        <f t="shared" si="482"/>
        <v>13</v>
      </c>
      <c r="R87" s="101" t="str">
        <f t="shared" si="308"/>
        <v>KORD MR13!_00Z-GEFS</v>
      </c>
      <c r="S87" s="58">
        <f ca="1">IFERROR(IF($C$12="C",RTD("ice.xl",,"*H",R87,$C$5,"D",$K87,,,1),RTD("ice.xl",,"*H",R87,$C$5,"D",$K87,,,1)*(9/5)+$C$14),"-")</f>
        <v>82.382000000000005</v>
      </c>
      <c r="T87" s="101">
        <f t="shared" si="478"/>
        <v>14</v>
      </c>
      <c r="U87" s="101" t="str">
        <f t="shared" si="310"/>
        <v>KORD MR14!_00Z-GEFS</v>
      </c>
      <c r="V87" s="58">
        <f ca="1">IFERROR(IF($C$12="C",RTD("ice.xl",,"*H",U87,$C$5,"D",$K87,,,1),RTD("ice.xl",,"*H",U87,$C$5,"D",$K87,,,1)*(9/5)+$C$14),"-")</f>
        <v>83.084000000000003</v>
      </c>
      <c r="W87" s="101">
        <f t="shared" si="474"/>
        <v>15</v>
      </c>
      <c r="X87" s="101" t="str">
        <f t="shared" si="312"/>
        <v>KORD MR15!_00Z-GEFS</v>
      </c>
      <c r="Y87" s="58">
        <f ca="1">IFERROR(IF($C$12="C",RTD("ice.xl",,"*H",X87,$C$5,"D",$K87,,,1),RTD("ice.xl",,"*H",X87,$C$5,"D",$K87,,,1)*(9/5)+$C$14),"-")</f>
        <v>85.891999999999996</v>
      </c>
      <c r="Z87" s="101">
        <f t="shared" si="469"/>
        <v>16</v>
      </c>
      <c r="AA87" s="101" t="str">
        <f t="shared" si="314"/>
        <v>KORD MR16!_00Z-GEFS</v>
      </c>
      <c r="AB87" s="58">
        <f ca="1">IFERROR(IF($C$12="C",RTD("ice.xl",,"*H",AA87,$C$5,"D",$K87,,,1),RTD("ice.xl",,"*H",AA87,$C$5,"D",$K87,,,1)*(9/5)+$C$14),"-")</f>
        <v>83.966000000000008</v>
      </c>
      <c r="AC87" s="101">
        <f t="shared" si="464"/>
        <v>17</v>
      </c>
      <c r="AD87" s="101" t="str">
        <f t="shared" si="316"/>
        <v>KORD MR17!_00Z-GEFS</v>
      </c>
      <c r="AE87" s="58">
        <f ca="1">IFERROR(IF($C$12="C",RTD("ice.xl",,"*H",AD87,$C$5,"D",$K87,,,1),RTD("ice.xl",,"*H",AD87,$C$5,"D",$K87,,,1)*(9/5)+$C$14),"-")</f>
        <v>80.69</v>
      </c>
      <c r="AF87" s="101">
        <f t="shared" si="459"/>
        <v>18</v>
      </c>
      <c r="AG87" s="101" t="str">
        <f t="shared" si="318"/>
        <v>KORD MR18!_00Z-GEFS</v>
      </c>
      <c r="AH87" s="58">
        <f ca="1">IFERROR(IF($C$12="C",RTD("ice.xl",,"*H",AG87,$C$5,"D",$K87,,,1),RTD("ice.xl",,"*H",AG87,$C$5,"D",$K87,,,1)*(9/5)+$C$14),"-")</f>
        <v>81.734000000000009</v>
      </c>
      <c r="AI87" s="101">
        <f t="shared" si="454"/>
        <v>19</v>
      </c>
      <c r="AJ87" s="101" t="str">
        <f t="shared" si="320"/>
        <v>KORD MR19!_00Z-GEFS</v>
      </c>
      <c r="AK87" s="58">
        <f ca="1">IFERROR(IF($C$12="C",RTD("ice.xl",,"*H",AJ87,$C$5,"D",$K87,,,1),RTD("ice.xl",,"*H",AJ87,$C$5,"D",$K87,,,1)*(9/5)+$C$14),"-")</f>
        <v>82.346000000000004</v>
      </c>
      <c r="AL87" s="101">
        <f t="shared" si="449"/>
        <v>20</v>
      </c>
      <c r="AM87" s="101" t="str">
        <f t="shared" si="322"/>
        <v>KORD MR20!_00Z-GEFS</v>
      </c>
      <c r="AN87" s="58">
        <f ca="1">IFERROR(IF($C$12="C",RTD("ice.xl",,"*H",AM87,$C$5,"D",$K87,,,1),RTD("ice.xl",,"*H",AM87,$C$5,"D",$K87,,,1)*(9/5)+$C$14),"-")</f>
        <v>84.23599999999999</v>
      </c>
      <c r="AO87" s="101">
        <f t="shared" si="444"/>
        <v>21</v>
      </c>
      <c r="AP87" s="101" t="str">
        <f t="shared" si="324"/>
        <v>KORD MR21!_00Z-GEFS</v>
      </c>
      <c r="AQ87" s="58">
        <f ca="1">IFERROR(IF($C$12="C",RTD("ice.xl",,"*H",AP87,$C$5,"D",$K87,,,1),RTD("ice.xl",,"*H",AP87,$C$5,"D",$K87,,,1)*(9/5)+$C$14),"-")</f>
        <v>82.652000000000001</v>
      </c>
      <c r="AR87" s="101">
        <f t="shared" si="439"/>
        <v>22</v>
      </c>
      <c r="AS87" s="101" t="str">
        <f t="shared" si="326"/>
        <v>KORD MR22!_00Z-GEFS</v>
      </c>
      <c r="AT87" s="58">
        <f ca="1">IFERROR(IF($C$12="C",RTD("ice.xl",,"*H",AS87,$C$5,"D",$K87,,,1),RTD("ice.xl",,"*H",AS87,$C$5,"D",$K87,,,1)*(9/5)+$C$14),"-")</f>
        <v>83.912000000000006</v>
      </c>
      <c r="AU87" s="101">
        <f t="shared" si="434"/>
        <v>23</v>
      </c>
      <c r="AV87" s="101" t="str">
        <f t="shared" si="327"/>
        <v>KORD MR23!_00Z-GEFS</v>
      </c>
      <c r="AW87" s="58">
        <f ca="1">IFERROR(IF($C$12="C",RTD("ice.xl",,"*H",AV87,$C$5,"D",$K87,,,1),RTD("ice.xl",,"*H",AV87,$C$5,"D",$K87,,,1)*(9/5)+$C$14),"-")</f>
        <v>83.822000000000003</v>
      </c>
      <c r="AX87" s="101">
        <f t="shared" si="429"/>
        <v>24</v>
      </c>
      <c r="AY87" s="101" t="str">
        <f t="shared" si="328"/>
        <v>KORD MR24!_00Z-GEFS</v>
      </c>
      <c r="AZ87" s="58">
        <f ca="1">IFERROR(IF($C$12="C",RTD("ice.xl",,"*H",AY87,$C$5,"D",$K87,,,1),RTD("ice.xl",,"*H",AY87,$C$5,"D",$K87,,,1)*(9/5)+$C$14),"-")</f>
        <v>81.823999999999998</v>
      </c>
      <c r="BA87" s="101">
        <f t="shared" si="424"/>
        <v>25</v>
      </c>
      <c r="BB87" s="101" t="str">
        <f t="shared" si="329"/>
        <v>KORD MR25!_00Z-GEFS</v>
      </c>
      <c r="BC87" s="58">
        <f ca="1">IFERROR(IF($C$12="C",RTD("ice.xl",,"*H",BB87,$C$5,"D",$K87,,,1),RTD("ice.xl",,"*H",BB87,$C$5,"D",$K87,,,1)*(9/5)+$C$14),"-")</f>
        <v>85.063999999999993</v>
      </c>
      <c r="BD87" s="101">
        <f t="shared" si="420"/>
        <v>26</v>
      </c>
      <c r="BE87" s="101" t="str">
        <f t="shared" si="330"/>
        <v>KORD MR26!_00Z-GEFS</v>
      </c>
      <c r="BF87" s="58">
        <f ca="1">IFERROR(IF($C$12="C",RTD("ice.xl",,"*H",BE87,$C$5,"D",$K87,,,1),RTD("ice.xl",,"*H",BE87,$C$5,"D",$K87,,,1)*(9/5)+$C$14),"-")</f>
        <v>81.86</v>
      </c>
      <c r="BG87" s="101">
        <f t="shared" si="416"/>
        <v>27</v>
      </c>
      <c r="BH87" s="101" t="str">
        <f t="shared" si="331"/>
        <v>KORD MR27!_00Z-GEFS</v>
      </c>
      <c r="BI87" s="105">
        <f ca="1">IFERROR(IF($C$12="C",RTD("ice.xl",,"*H",BH87,$C$5,"D",$K87,,,1),RTD("ice.xl",,"*H",BH87,$C$5,"D",$K87,,,1)*(9/5)+$C$14),"-")</f>
        <v>80.888000000000005</v>
      </c>
      <c r="BL87" s="53">
        <f t="shared" si="487"/>
        <v>12</v>
      </c>
      <c r="BM87" s="53" t="str">
        <f t="shared" si="333"/>
        <v>KORD MR12!_06Z-GEFS</v>
      </c>
      <c r="BN87" s="108">
        <f ca="1">IFERROR(IF($C$12="C",RTD("ice.xl",,"*H",BM87,$C$5,"D",$K87,,,1),RTD("ice.xl",,"*H",BM87,$C$5,"D",$K87,,,1)*(9/5)+$C$14),"-")</f>
        <v>78.746000000000009</v>
      </c>
      <c r="BO87" s="101">
        <f t="shared" si="483"/>
        <v>13</v>
      </c>
      <c r="BP87" s="101" t="str">
        <f t="shared" si="335"/>
        <v>KORD MR13!_06Z-GEFS</v>
      </c>
      <c r="BQ87" s="58">
        <f ca="1">IFERROR(IF($C$12="C",RTD("ice.xl",,"*H",BP87,$C$5,"D",$K87,,,1),RTD("ice.xl",,"*H",BP87,$C$5,"D",$K87,,,1)*(9/5)+$C$14),"-")</f>
        <v>82.94</v>
      </c>
      <c r="BR87" s="101">
        <f t="shared" si="479"/>
        <v>14</v>
      </c>
      <c r="BS87" s="101" t="str">
        <f t="shared" si="337"/>
        <v>KORD MR14!_06Z-GEFS</v>
      </c>
      <c r="BT87" s="58">
        <f ca="1">IFERROR(IF($C$12="C",RTD("ice.xl",,"*H",BS87,$C$5,"D",$K87,,,1),RTD("ice.xl",,"*H",BS87,$C$5,"D",$K87,,,1)*(9/5)+$C$14),"-")</f>
        <v>83.516000000000005</v>
      </c>
      <c r="BU87" s="101">
        <f t="shared" si="475"/>
        <v>15</v>
      </c>
      <c r="BV87" s="101" t="str">
        <f t="shared" si="339"/>
        <v>KORD MR15!_06Z-GEFS</v>
      </c>
      <c r="BW87" s="58">
        <f ca="1">IFERROR(IF($C$12="C",RTD("ice.xl",,"*H",BV87,$C$5,"D",$K87,,,1),RTD("ice.xl",,"*H",BV87,$C$5,"D",$K87,,,1)*(9/5)+$C$14),"-")</f>
        <v>84.830000000000013</v>
      </c>
      <c r="BX87" s="101">
        <f t="shared" si="470"/>
        <v>16</v>
      </c>
      <c r="BY87" s="101" t="str">
        <f t="shared" si="341"/>
        <v>KORD MR16!_06Z-GEFS</v>
      </c>
      <c r="BZ87" s="58">
        <f ca="1">IFERROR(IF($C$12="C",RTD("ice.xl",,"*H",BY87,$C$5,"D",$K87,,,1),RTD("ice.xl",,"*H",BY87,$C$5,"D",$K87,,,1)*(9/5)+$C$14),"-")</f>
        <v>84.65</v>
      </c>
      <c r="CA87" s="101">
        <f t="shared" si="465"/>
        <v>17</v>
      </c>
      <c r="CB87" s="101" t="str">
        <f t="shared" si="343"/>
        <v>KORD MR17!_06Z-GEFS</v>
      </c>
      <c r="CC87" s="58">
        <f ca="1">IFERROR(IF($C$12="C",RTD("ice.xl",,"*H",CB87,$C$5,"D",$K87,,,1),RTD("ice.xl",,"*H",CB87,$C$5,"D",$K87,,,1)*(9/5)+$C$14),"-")</f>
        <v>81.23</v>
      </c>
      <c r="CD87" s="101">
        <f t="shared" si="460"/>
        <v>18</v>
      </c>
      <c r="CE87" s="101" t="str">
        <f t="shared" si="345"/>
        <v>KORD MR18!_06Z-GEFS</v>
      </c>
      <c r="CF87" s="58">
        <f ca="1">IFERROR(IF($C$12="C",RTD("ice.xl",,"*H",CE87,$C$5,"D",$K87,,,1),RTD("ice.xl",,"*H",CE87,$C$5,"D",$K87,,,1)*(9/5)+$C$14),"-")</f>
        <v>81.319999999999993</v>
      </c>
      <c r="CG87" s="101">
        <f t="shared" si="455"/>
        <v>19</v>
      </c>
      <c r="CH87" s="101" t="str">
        <f t="shared" si="347"/>
        <v>KORD MR19!_06Z-GEFS</v>
      </c>
      <c r="CI87" s="58">
        <f ca="1">IFERROR(IF($C$12="C",RTD("ice.xl",,"*H",CH87,$C$5,"D",$K87,,,1),RTD("ice.xl",,"*H",CH87,$C$5,"D",$K87,,,1)*(9/5)+$C$14),"-")</f>
        <v>80.168000000000006</v>
      </c>
      <c r="CJ87" s="101">
        <f t="shared" si="450"/>
        <v>20</v>
      </c>
      <c r="CK87" s="101" t="str">
        <f t="shared" si="349"/>
        <v>KORD MR20!_06Z-GEFS</v>
      </c>
      <c r="CL87" s="58">
        <f ca="1">IFERROR(IF($C$12="C",RTD("ice.xl",,"*H",CK87,$C$5,"D",$K87,,,1),RTD("ice.xl",,"*H",CK87,$C$5,"D",$K87,,,1)*(9/5)+$C$14),"-")</f>
        <v>82.238</v>
      </c>
      <c r="CM87" s="101">
        <f t="shared" si="445"/>
        <v>21</v>
      </c>
      <c r="CN87" s="101" t="str">
        <f t="shared" si="351"/>
        <v>KORD MR21!_06Z-GEFS</v>
      </c>
      <c r="CO87" s="58">
        <f ca="1">IFERROR(IF($C$12="C",RTD("ice.xl",,"*H",CN87,$C$5,"D",$K87,,,1),RTD("ice.xl",,"*H",CN87,$C$5,"D",$K87,,,1)*(9/5)+$C$14),"-")</f>
        <v>82.94</v>
      </c>
      <c r="CP87" s="101">
        <f t="shared" si="440"/>
        <v>22</v>
      </c>
      <c r="CQ87" s="101" t="str">
        <f t="shared" si="353"/>
        <v>KORD MR22!_06Z-GEFS</v>
      </c>
      <c r="CR87" s="58">
        <f ca="1">IFERROR(IF($C$12="C",RTD("ice.xl",,"*H",CQ87,$C$5,"D",$K87,,,1),RTD("ice.xl",,"*H",CQ87,$C$5,"D",$K87,,,1)*(9/5)+$C$14),"-")</f>
        <v>80.204000000000008</v>
      </c>
      <c r="CS87" s="101">
        <f t="shared" si="435"/>
        <v>23</v>
      </c>
      <c r="CT87" s="101" t="str">
        <f t="shared" si="355"/>
        <v>KORD MR23!_06Z-GEFS</v>
      </c>
      <c r="CU87" s="58">
        <f ca="1">IFERROR(IF($C$12="C",RTD("ice.xl",,"*H",CT87,$C$5,"D",$K87,,,1),RTD("ice.xl",,"*H",CT87,$C$5,"D",$K87,,,1)*(9/5)+$C$14),"-")</f>
        <v>84.524000000000001</v>
      </c>
      <c r="CV87" s="101">
        <f t="shared" si="430"/>
        <v>24</v>
      </c>
      <c r="CW87" s="101" t="str">
        <f t="shared" si="356"/>
        <v>KORD MR24!_06Z-GEFS</v>
      </c>
      <c r="CX87" s="58">
        <f ca="1">IFERROR(IF($C$12="C",RTD("ice.xl",,"*H",CW87,$C$5,"D",$K87,,,1),RTD("ice.xl",,"*H",CW87,$C$5,"D",$K87,,,1)*(9/5)+$C$14),"-")</f>
        <v>84.433999999999997</v>
      </c>
      <c r="CY87" s="101">
        <f t="shared" si="425"/>
        <v>25</v>
      </c>
      <c r="CZ87" s="101" t="str">
        <f t="shared" si="357"/>
        <v>KORD MR25!_06Z-GEFS</v>
      </c>
      <c r="DA87" s="58">
        <f ca="1">IFERROR(IF($C$12="C",RTD("ice.xl",,"*H",CZ87,$C$5,"D",$K87,,,1),RTD("ice.xl",,"*H",CZ87,$C$5,"D",$K87,,,1)*(9/5)+$C$14),"-")</f>
        <v>82.256</v>
      </c>
      <c r="DB87" s="101">
        <f t="shared" si="421"/>
        <v>26</v>
      </c>
      <c r="DC87" s="101" t="str">
        <f t="shared" si="358"/>
        <v>KORD MR26!_06Z-GEFS</v>
      </c>
      <c r="DD87" s="58">
        <f ca="1">IFERROR(IF($C$12="C",RTD("ice.xl",,"*H",DC87,$C$5,"D",$K87,,,1),RTD("ice.xl",,"*H",DC87,$C$5,"D",$K87,,,1)*(9/5)+$C$14),"-")</f>
        <v>84.415999999999997</v>
      </c>
      <c r="DE87" s="101">
        <f t="shared" si="417"/>
        <v>27</v>
      </c>
      <c r="DF87" s="101" t="str">
        <f t="shared" si="359"/>
        <v>KORD MR27!_06Z-GEFS</v>
      </c>
      <c r="DG87" s="105">
        <f ca="1">IFERROR(IF($C$12="C",RTD("ice.xl",,"*H",DF87,$C$5,"D",$K87,,,1),RTD("ice.xl",,"*H",DF87,$C$5,"D",$K87,,,1)*(9/5)+$C$14),"-")</f>
        <v>80.725999999999999</v>
      </c>
      <c r="DJ87" s="53">
        <f t="shared" si="488"/>
        <v>12</v>
      </c>
      <c r="DK87" s="53" t="str">
        <f t="shared" si="361"/>
        <v>KORD MR12!_12Z-GEFS</v>
      </c>
      <c r="DL87" s="108">
        <f ca="1">IFERROR(IF($C$12="C",RTD("ice.xl",,"*H",DK87,$C$5,"D",$K87,,,1),RTD("ice.xl",,"*H",DK87,$C$5,"D",$K87,,,1)*(9/5)+$C$14),"-")</f>
        <v>76.442000000000007</v>
      </c>
      <c r="DM87" s="101">
        <f t="shared" si="484"/>
        <v>13</v>
      </c>
      <c r="DN87" s="101" t="str">
        <f t="shared" si="363"/>
        <v>KORD MR13!_12Z-GEFS</v>
      </c>
      <c r="DO87" s="58">
        <f ca="1">IFERROR(IF($C$12="C",RTD("ice.xl",,"*H",DN87,$C$5,"D",$K87,,,1),RTD("ice.xl",,"*H",DN87,$C$5,"D",$K87,,,1)*(9/5)+$C$14),"-")</f>
        <v>80.653999999999996</v>
      </c>
      <c r="DP87" s="101">
        <f t="shared" si="480"/>
        <v>14</v>
      </c>
      <c r="DQ87" s="101" t="str">
        <f t="shared" si="365"/>
        <v>KORD MR14!_12Z-GEFS</v>
      </c>
      <c r="DR87" s="58">
        <f ca="1">IFERROR(IF($C$12="C",RTD("ice.xl",,"*H",DQ87,$C$5,"D",$K87,,,1),RTD("ice.xl",,"*H",DQ87,$C$5,"D",$K87,,,1)*(9/5)+$C$14),"-")</f>
        <v>83.318000000000012</v>
      </c>
      <c r="DS87" s="101">
        <f t="shared" si="476"/>
        <v>15</v>
      </c>
      <c r="DT87" s="101" t="str">
        <f t="shared" si="367"/>
        <v>KORD MR15!_12Z-GEFS</v>
      </c>
      <c r="DU87" s="58">
        <f ca="1">IFERROR(IF($C$12="C",RTD("ice.xl",,"*H",DT87,$C$5,"D",$K87,,,1),RTD("ice.xl",,"*H",DT87,$C$5,"D",$K87,,,1)*(9/5)+$C$14),"-")</f>
        <v>84.722000000000008</v>
      </c>
      <c r="DV87" s="101">
        <f t="shared" si="471"/>
        <v>16</v>
      </c>
      <c r="DW87" s="101" t="str">
        <f t="shared" si="369"/>
        <v>KORD MR16!_12Z-GEFS</v>
      </c>
      <c r="DX87" s="58">
        <f ca="1">IFERROR(IF($C$12="C",RTD("ice.xl",,"*H",DW87,$C$5,"D",$K87,,,1),RTD("ice.xl",,"*H",DW87,$C$5,"D",$K87,,,1)*(9/5)+$C$14),"-")</f>
        <v>84.397999999999996</v>
      </c>
      <c r="DY87" s="101">
        <f t="shared" si="466"/>
        <v>17</v>
      </c>
      <c r="DZ87" s="101" t="str">
        <f t="shared" si="371"/>
        <v>KORD MR17!_12Z-GEFS</v>
      </c>
      <c r="EA87" s="58">
        <f ca="1">IFERROR(IF($C$12="C",RTD("ice.xl",,"*H",DZ87,$C$5,"D",$K87,,,1),RTD("ice.xl",,"*H",DZ87,$C$5,"D",$K87,,,1)*(9/5)+$C$14),"-")</f>
        <v>82.507999999999996</v>
      </c>
      <c r="EB87" s="101">
        <f t="shared" si="461"/>
        <v>18</v>
      </c>
      <c r="EC87" s="101" t="str">
        <f t="shared" si="373"/>
        <v>KORD MR18!_12Z-GEFS</v>
      </c>
      <c r="ED87" s="58">
        <f ca="1">IFERROR(IF($C$12="C",RTD("ice.xl",,"*H",EC87,$C$5,"D",$K87,,,1),RTD("ice.xl",,"*H",EC87,$C$5,"D",$K87,,,1)*(9/5)+$C$14),"-")</f>
        <v>81.266000000000005</v>
      </c>
      <c r="EE87" s="101">
        <f t="shared" si="456"/>
        <v>19</v>
      </c>
      <c r="EF87" s="101" t="str">
        <f t="shared" si="375"/>
        <v>KORD MR19!_12Z-GEFS</v>
      </c>
      <c r="EG87" s="58">
        <f ca="1">IFERROR(IF($C$12="C",RTD("ice.xl",,"*H",EF87,$C$5,"D",$K87,,,1),RTD("ice.xl",,"*H",EF87,$C$5,"D",$K87,,,1)*(9/5)+$C$14),"-")</f>
        <v>80.744</v>
      </c>
      <c r="EH87" s="101">
        <f t="shared" si="451"/>
        <v>20</v>
      </c>
      <c r="EI87" s="101" t="str">
        <f t="shared" si="377"/>
        <v>KORD MR20!_12Z-GEFS</v>
      </c>
      <c r="EJ87" s="58">
        <f ca="1">IFERROR(IF($C$12="C",RTD("ice.xl",,"*H",EI87,$C$5,"D",$K87,,,1),RTD("ice.xl",,"*H",EI87,$C$5,"D",$K87,,,1)*(9/5)+$C$14),"-")</f>
        <v>81.481999999999999</v>
      </c>
      <c r="EK87" s="101">
        <f t="shared" si="446"/>
        <v>21</v>
      </c>
      <c r="EL87" s="101" t="str">
        <f t="shared" si="379"/>
        <v>KORD MR21!_12Z-GEFS</v>
      </c>
      <c r="EM87" s="58" t="str">
        <f ca="1">IFERROR(IF($C$12="C",RTD("ice.xl",,"*H",EL87,$C$5,"D",$K87,,,1),RTD("ice.xl",,"*H",EL87,$C$5,"D",$K87,,,1)*(9/5)+$C$14),"-")</f>
        <v>-</v>
      </c>
      <c r="EN87" s="101">
        <f t="shared" si="441"/>
        <v>22</v>
      </c>
      <c r="EO87" s="101" t="str">
        <f t="shared" si="381"/>
        <v>KORD MR22!_12Z-GEFS</v>
      </c>
      <c r="EP87" s="58">
        <f ca="1">IFERROR(IF($C$12="C",RTD("ice.xl",,"*H",EO87,$C$5,"D",$K87,,,1),RTD("ice.xl",,"*H",EO87,$C$5,"D",$K87,,,1)*(9/5)+$C$14),"-")</f>
        <v>82.561999999999998</v>
      </c>
      <c r="EQ87" s="101">
        <f t="shared" si="436"/>
        <v>23</v>
      </c>
      <c r="ER87" s="101" t="str">
        <f t="shared" si="383"/>
        <v>KORD MR23!_12Z-GEFS</v>
      </c>
      <c r="ES87" s="58">
        <f ca="1">IFERROR(IF($C$12="C",RTD("ice.xl",,"*H",ER87,$C$5,"D",$K87,,,1),RTD("ice.xl",,"*H",ER87,$C$5,"D",$K87,,,1)*(9/5)+$C$14),"-")</f>
        <v>82.31</v>
      </c>
      <c r="ET87" s="101">
        <f t="shared" si="431"/>
        <v>24</v>
      </c>
      <c r="EU87" s="101" t="str">
        <f t="shared" si="384"/>
        <v>KORD MR24!_12Z-GEFS</v>
      </c>
      <c r="EV87" s="58">
        <f ca="1">IFERROR(IF($C$12="C",RTD("ice.xl",,"*H",EU87,$C$5,"D",$K87,,,1),RTD("ice.xl",,"*H",EU87,$C$5,"D",$K87,,,1)*(9/5)+$C$14),"-")</f>
        <v>83.587999999999994</v>
      </c>
      <c r="EW87" s="101">
        <f t="shared" si="426"/>
        <v>25</v>
      </c>
      <c r="EX87" s="101" t="str">
        <f t="shared" si="385"/>
        <v>KORD MR25!_12Z-GEFS</v>
      </c>
      <c r="EY87" s="58">
        <f ca="1">IFERROR(IF($C$12="C",RTD("ice.xl",,"*H",EX87,$C$5,"D",$K87,,,1),RTD("ice.xl",,"*H",EX87,$C$5,"D",$K87,,,1)*(9/5)+$C$14),"-")</f>
        <v>82.688000000000002</v>
      </c>
      <c r="EZ87" s="101">
        <f t="shared" si="422"/>
        <v>26</v>
      </c>
      <c r="FA87" s="101" t="str">
        <f t="shared" si="386"/>
        <v>KORD MR26!_12Z-GEFS</v>
      </c>
      <c r="FB87" s="58">
        <f ca="1">IFERROR(IF($C$12="C",RTD("ice.xl",,"*H",FA87,$C$5,"D",$K87,,,1),RTD("ice.xl",,"*H",FA87,$C$5,"D",$K87,,,1)*(9/5)+$C$14),"-")</f>
        <v>83.57</v>
      </c>
      <c r="FC87" s="101">
        <f t="shared" si="418"/>
        <v>27</v>
      </c>
      <c r="FD87" s="101" t="str">
        <f t="shared" si="387"/>
        <v>KORD MR27!_12Z-GEFS</v>
      </c>
      <c r="FE87" s="105">
        <f ca="1">IFERROR(IF($C$12="C",RTD("ice.xl",,"*H",FD87,$C$5,"D",$K87,,,1),RTD("ice.xl",,"*H",FD87,$C$5,"D",$K87,,,1)*(9/5)+$C$14),"-")</f>
        <v>83.281999999999996</v>
      </c>
      <c r="FH87" s="53">
        <f t="shared" si="489"/>
        <v>12</v>
      </c>
      <c r="FI87" s="53" t="str">
        <f t="shared" si="389"/>
        <v>KORD MR12!_18Z-GEFS</v>
      </c>
      <c r="FJ87" s="108">
        <f ca="1">IFERROR(IF($C$12="C",RTD("ice.xl",,"*H",FI87,$C$5,"D",$K87,,,1),RTD("ice.xl",,"*H",FI87,$C$5,"D",$K87,,,1)*(9/5)+$C$14),"-")</f>
        <v>81.536000000000001</v>
      </c>
      <c r="FK87" s="101">
        <f t="shared" si="485"/>
        <v>13</v>
      </c>
      <c r="FL87" s="101" t="str">
        <f t="shared" si="391"/>
        <v>KORD MR13!_18Z-GEFS</v>
      </c>
      <c r="FM87" s="58">
        <f ca="1">IFERROR(IF($C$12="C",RTD("ice.xl",,"*H",FL87,$C$5,"D",$K87,,,1),RTD("ice.xl",,"*H",FL87,$C$5,"D",$K87,,,1)*(9/5)+$C$14),"-")</f>
        <v>82.490000000000009</v>
      </c>
      <c r="FN87" s="101">
        <f t="shared" si="481"/>
        <v>14</v>
      </c>
      <c r="FO87" s="101" t="str">
        <f t="shared" si="393"/>
        <v>KORD MR14!_18Z-GEFS</v>
      </c>
      <c r="FP87" s="58">
        <f ca="1">IFERROR(IF($C$12="C",RTD("ice.xl",,"*H",FO87,$C$5,"D",$K87,,,1),RTD("ice.xl",,"*H",FO87,$C$5,"D",$K87,,,1)*(9/5)+$C$14),"-")</f>
        <v>83.228000000000009</v>
      </c>
      <c r="FQ87" s="101">
        <f t="shared" si="477"/>
        <v>15</v>
      </c>
      <c r="FR87" s="101" t="str">
        <f t="shared" si="395"/>
        <v>KORD MR15!_18Z-GEFS</v>
      </c>
      <c r="FS87" s="58">
        <f ca="1">IFERROR(IF($C$12="C",RTD("ice.xl",,"*H",FR87,$C$5,"D",$K87,,,1),RTD("ice.xl",,"*H",FR87,$C$5,"D",$K87,,,1)*(9/5)+$C$14),"-")</f>
        <v>83.138000000000005</v>
      </c>
      <c r="FT87" s="101">
        <f t="shared" si="472"/>
        <v>16</v>
      </c>
      <c r="FU87" s="101" t="str">
        <f t="shared" si="397"/>
        <v>KORD MR16!_18Z-GEFS</v>
      </c>
      <c r="FV87" s="58">
        <f ca="1">IFERROR(IF($C$12="C",RTD("ice.xl",,"*H",FU87,$C$5,"D",$K87,,,1),RTD("ice.xl",,"*H",FU87,$C$5,"D",$K87,,,1)*(9/5)+$C$14),"-")</f>
        <v>80.978000000000009</v>
      </c>
      <c r="FW87" s="101">
        <f t="shared" si="467"/>
        <v>17</v>
      </c>
      <c r="FX87" s="101" t="str">
        <f t="shared" si="399"/>
        <v>KORD MR17!_18Z-GEFS</v>
      </c>
      <c r="FY87" s="58">
        <f ca="1">IFERROR(IF($C$12="C",RTD("ice.xl",,"*H",FX87,$C$5,"D",$K87,,,1),RTD("ice.xl",,"*H",FX87,$C$5,"D",$K87,,,1)*(9/5)+$C$14),"-")</f>
        <v>80.204000000000008</v>
      </c>
      <c r="FZ87" s="101">
        <f t="shared" si="462"/>
        <v>18</v>
      </c>
      <c r="GA87" s="101" t="str">
        <f t="shared" si="401"/>
        <v>KORD MR18!_18Z-GEFS</v>
      </c>
      <c r="GB87" s="58">
        <f ca="1">IFERROR(IF($C$12="C",RTD("ice.xl",,"*H",GA87,$C$5,"D",$K87,,,1),RTD("ice.xl",,"*H",GA87,$C$5,"D",$K87,,,1)*(9/5)+$C$14),"-")</f>
        <v>82.039999999999992</v>
      </c>
      <c r="GC87" s="101">
        <f t="shared" si="457"/>
        <v>19</v>
      </c>
      <c r="GD87" s="101" t="str">
        <f t="shared" si="403"/>
        <v>KORD MR19!_18Z-GEFS</v>
      </c>
      <c r="GE87" s="58">
        <f ca="1">IFERROR(IF($C$12="C",RTD("ice.xl",,"*H",GD87,$C$5,"D",$K87,,,1),RTD("ice.xl",,"*H",GD87,$C$5,"D",$K87,,,1)*(9/5)+$C$14),"-")</f>
        <v>81.463999999999999</v>
      </c>
      <c r="GF87" s="101">
        <f t="shared" si="452"/>
        <v>20</v>
      </c>
      <c r="GG87" s="101" t="str">
        <f t="shared" si="405"/>
        <v>KORD MR20!_18Z-GEFS</v>
      </c>
      <c r="GH87" s="58">
        <f ca="1">IFERROR(IF($C$12="C",RTD("ice.xl",,"*H",GG87,$C$5,"D",$K87,,,1),RTD("ice.xl",,"*H",GG87,$C$5,"D",$K87,,,1)*(9/5)+$C$14),"-")</f>
        <v>83.03</v>
      </c>
      <c r="GI87" s="101">
        <f t="shared" si="447"/>
        <v>21</v>
      </c>
      <c r="GJ87" s="101" t="str">
        <f t="shared" si="407"/>
        <v>KORD MR21!_18Z-GEFS</v>
      </c>
      <c r="GK87" s="58">
        <f ca="1">IFERROR(IF($C$12="C",RTD("ice.xl",,"*H",GJ87,$C$5,"D",$K87,,,1),RTD("ice.xl",,"*H",GJ87,$C$5,"D",$K87,,,1)*(9/5)+$C$14),"-")</f>
        <v>82.021999999999991</v>
      </c>
      <c r="GL87" s="101">
        <f t="shared" si="442"/>
        <v>22</v>
      </c>
      <c r="GM87" s="101" t="str">
        <f t="shared" si="409"/>
        <v>KORD MR22!_18Z-GEFS</v>
      </c>
      <c r="GN87" s="58">
        <f ca="1">IFERROR(IF($C$12="C",RTD("ice.xl",,"*H",GM87,$C$5,"D",$K87,,,1),RTD("ice.xl",,"*H",GM87,$C$5,"D",$K87,,,1)*(9/5)+$C$14),"-")</f>
        <v>81.518000000000001</v>
      </c>
      <c r="GO87" s="101">
        <f t="shared" si="437"/>
        <v>23</v>
      </c>
      <c r="GP87" s="101" t="str">
        <f t="shared" si="411"/>
        <v>KORD MR23!_18Z-GEFS</v>
      </c>
      <c r="GQ87" s="58">
        <f ca="1">IFERROR(IF($C$12="C",RTD("ice.xl",,"*H",GP87,$C$5,"D",$K87,,,1),RTD("ice.xl",,"*H",GP87,$C$5,"D",$K87,,,1)*(9/5)+$C$14),"-")</f>
        <v>84.866</v>
      </c>
      <c r="GR87" s="101">
        <f t="shared" si="432"/>
        <v>24</v>
      </c>
      <c r="GS87" s="101" t="str">
        <f t="shared" si="412"/>
        <v>KORD MR24!_18Z-GEFS</v>
      </c>
      <c r="GT87" s="58">
        <f ca="1">IFERROR(IF($C$12="C",RTD("ice.xl",,"*H",GS87,$C$5,"D",$K87,,,1),RTD("ice.xl",,"*H",GS87,$C$5,"D",$K87,,,1)*(9/5)+$C$14),"-")</f>
        <v>85.622</v>
      </c>
      <c r="GU87" s="101">
        <f t="shared" si="427"/>
        <v>25</v>
      </c>
      <c r="GV87" s="101" t="str">
        <f t="shared" si="413"/>
        <v>KORD MR25!_18Z-GEFS</v>
      </c>
      <c r="GW87" s="58">
        <f ca="1">IFERROR(IF($C$12="C",RTD("ice.xl",,"*H",GV87,$C$5,"D",$K87,,,1),RTD("ice.xl",,"*H",GV87,$C$5,"D",$K87,,,1)*(9/5)+$C$14),"-")</f>
        <v>81.24799999999999</v>
      </c>
      <c r="GX87" s="101">
        <f t="shared" si="423"/>
        <v>26</v>
      </c>
      <c r="GY87" s="101" t="str">
        <f t="shared" si="414"/>
        <v>KORD MR26!_18Z-GEFS</v>
      </c>
      <c r="GZ87" s="58">
        <f ca="1">IFERROR(IF($C$12="C",RTD("ice.xl",,"*H",GY87,$C$5,"D",$K87,,,1),RTD("ice.xl",,"*H",GY87,$C$5,"D",$K87,,,1)*(9/5)+$C$14),"-")</f>
        <v>80.492000000000004</v>
      </c>
      <c r="HA87" s="101">
        <f t="shared" si="419"/>
        <v>27</v>
      </c>
      <c r="HB87" s="101" t="str">
        <f t="shared" si="415"/>
        <v>KORD MR27!_18Z-GEFS</v>
      </c>
      <c r="HC87" s="105">
        <f ca="1">IFERROR(IF($C$12="C",RTD("ice.xl",,"*H",HB87,$C$5,"D",$K87,,,1),RTD("ice.xl",,"*H",HB87,$C$5,"D",$K87,,,1)*(9/5)+$C$14),"-")</f>
        <v>80.599999999999994</v>
      </c>
    </row>
    <row r="88" spans="5:211" x14ac:dyDescent="0.35">
      <c r="K88" s="163">
        <f t="shared" ca="1" si="490"/>
        <v>44779</v>
      </c>
      <c r="L88" s="356">
        <f t="shared" ca="1" si="490"/>
        <v>83.854939999999999</v>
      </c>
      <c r="N88" s="53">
        <f t="shared" si="486"/>
        <v>13</v>
      </c>
      <c r="O88" s="53" t="str">
        <f t="shared" si="306"/>
        <v>KORD MR13!_00Z-GEFS</v>
      </c>
      <c r="P88" s="108">
        <f ca="1">IFERROR(IF($C$12="C",RTD("ice.xl",,"*H",O88,$C$5,"D",$K88,,,1),RTD("ice.xl",,"*H",O88,$C$5,"D",$K88,,,1)*(9/5)+$C$14),"-")</f>
        <v>81.968000000000004</v>
      </c>
      <c r="Q88" s="101">
        <f t="shared" si="482"/>
        <v>14</v>
      </c>
      <c r="R88" s="101" t="str">
        <f t="shared" si="308"/>
        <v>KORD MR14!_00Z-GEFS</v>
      </c>
      <c r="S88" s="58">
        <f ca="1">IFERROR(IF($C$12="C",RTD("ice.xl",,"*H",R88,$C$5,"D",$K88,,,1),RTD("ice.xl",,"*H",R88,$C$5,"D",$K88,,,1)*(9/5)+$C$14),"-")</f>
        <v>82.994</v>
      </c>
      <c r="T88" s="101">
        <f t="shared" si="478"/>
        <v>15</v>
      </c>
      <c r="U88" s="101" t="str">
        <f t="shared" si="310"/>
        <v>KORD MR15!_00Z-GEFS</v>
      </c>
      <c r="V88" s="58">
        <f ca="1">IFERROR(IF($C$12="C",RTD("ice.xl",,"*H",U88,$C$5,"D",$K88,,,1),RTD("ice.xl",,"*H",U88,$C$5,"D",$K88,,,1)*(9/5)+$C$14),"-")</f>
        <v>82.867999999999995</v>
      </c>
      <c r="W88" s="101">
        <f t="shared" si="474"/>
        <v>16</v>
      </c>
      <c r="X88" s="101" t="str">
        <f t="shared" si="312"/>
        <v>KORD MR16!_00Z-GEFS</v>
      </c>
      <c r="Y88" s="58">
        <f ca="1">IFERROR(IF($C$12="C",RTD("ice.xl",,"*H",X88,$C$5,"D",$K88,,,1),RTD("ice.xl",,"*H",X88,$C$5,"D",$K88,,,1)*(9/5)+$C$14),"-")</f>
        <v>83.605999999999995</v>
      </c>
      <c r="Z88" s="101">
        <f t="shared" si="469"/>
        <v>17</v>
      </c>
      <c r="AA88" s="101" t="str">
        <f t="shared" si="314"/>
        <v>KORD MR17!_00Z-GEFS</v>
      </c>
      <c r="AB88" s="58">
        <f ca="1">IFERROR(IF($C$12="C",RTD("ice.xl",,"*H",AA88,$C$5,"D",$K88,,,1),RTD("ice.xl",,"*H",AA88,$C$5,"D",$K88,,,1)*(9/5)+$C$14),"-")</f>
        <v>83.408000000000001</v>
      </c>
      <c r="AC88" s="101">
        <f t="shared" si="464"/>
        <v>18</v>
      </c>
      <c r="AD88" s="101" t="str">
        <f t="shared" si="316"/>
        <v>KORD MR18!_00Z-GEFS</v>
      </c>
      <c r="AE88" s="58">
        <f ca="1">IFERROR(IF($C$12="C",RTD("ice.xl",,"*H",AD88,$C$5,"D",$K88,,,1),RTD("ice.xl",,"*H",AD88,$C$5,"D",$K88,,,1)*(9/5)+$C$14),"-")</f>
        <v>81.644000000000005</v>
      </c>
      <c r="AF88" s="101">
        <f t="shared" si="459"/>
        <v>19</v>
      </c>
      <c r="AG88" s="101" t="str">
        <f t="shared" si="318"/>
        <v>KORD MR19!_00Z-GEFS</v>
      </c>
      <c r="AH88" s="58">
        <f ca="1">IFERROR(IF($C$12="C",RTD("ice.xl",,"*H",AG88,$C$5,"D",$K88,,,1),RTD("ice.xl",,"*H",AG88,$C$5,"D",$K88,,,1)*(9/5)+$C$14),"-")</f>
        <v>80.653999999999996</v>
      </c>
      <c r="AI88" s="101">
        <f t="shared" si="454"/>
        <v>20</v>
      </c>
      <c r="AJ88" s="101" t="str">
        <f t="shared" si="320"/>
        <v>KORD MR20!_00Z-GEFS</v>
      </c>
      <c r="AK88" s="58">
        <f ca="1">IFERROR(IF($C$12="C",RTD("ice.xl",,"*H",AJ88,$C$5,"D",$K88,,,1),RTD("ice.xl",,"*H",AJ88,$C$5,"D",$K88,,,1)*(9/5)+$C$14),"-")</f>
        <v>81.626000000000005</v>
      </c>
      <c r="AL88" s="101">
        <f t="shared" si="449"/>
        <v>21</v>
      </c>
      <c r="AM88" s="101" t="str">
        <f t="shared" si="322"/>
        <v>KORD MR21!_00Z-GEFS</v>
      </c>
      <c r="AN88" s="58">
        <f ca="1">IFERROR(IF($C$12="C",RTD("ice.xl",,"*H",AM88,$C$5,"D",$K88,,,1),RTD("ice.xl",,"*H",AM88,$C$5,"D",$K88,,,1)*(9/5)+$C$14),"-")</f>
        <v>82.616</v>
      </c>
      <c r="AO88" s="101">
        <f t="shared" si="444"/>
        <v>22</v>
      </c>
      <c r="AP88" s="101" t="str">
        <f t="shared" si="324"/>
        <v>KORD MR22!_00Z-GEFS</v>
      </c>
      <c r="AQ88" s="58">
        <f ca="1">IFERROR(IF($C$12="C",RTD("ice.xl",,"*H",AP88,$C$5,"D",$K88,,,1),RTD("ice.xl",,"*H",AP88,$C$5,"D",$K88,,,1)*(9/5)+$C$14),"-")</f>
        <v>84.146000000000001</v>
      </c>
      <c r="AR88" s="101">
        <f t="shared" si="439"/>
        <v>23</v>
      </c>
      <c r="AS88" s="101" t="str">
        <f t="shared" si="326"/>
        <v>KORD MR23!_00Z-GEFS</v>
      </c>
      <c r="AT88" s="58">
        <f ca="1">IFERROR(IF($C$12="C",RTD("ice.xl",,"*H",AS88,$C$5,"D",$K88,,,1),RTD("ice.xl",,"*H",AS88,$C$5,"D",$K88,,,1)*(9/5)+$C$14),"-")</f>
        <v>84.793999999999997</v>
      </c>
      <c r="AU88" s="101">
        <f t="shared" si="434"/>
        <v>24</v>
      </c>
      <c r="AV88" s="101" t="str">
        <f t="shared" si="327"/>
        <v>KORD MR24!_00Z-GEFS</v>
      </c>
      <c r="AW88" s="58">
        <f ca="1">IFERROR(IF($C$12="C",RTD("ice.xl",,"*H",AV88,$C$5,"D",$K88,,,1),RTD("ice.xl",,"*H",AV88,$C$5,"D",$K88,,,1)*(9/5)+$C$14),"-")</f>
        <v>84.271999999999991</v>
      </c>
      <c r="AX88" s="101">
        <f t="shared" si="429"/>
        <v>25</v>
      </c>
      <c r="AY88" s="101" t="str">
        <f t="shared" si="328"/>
        <v>KORD MR25!_00Z-GEFS</v>
      </c>
      <c r="AZ88" s="58">
        <f ca="1">IFERROR(IF($C$12="C",RTD("ice.xl",,"*H",AY88,$C$5,"D",$K88,,,1),RTD("ice.xl",,"*H",AY88,$C$5,"D",$K88,,,1)*(9/5)+$C$14),"-")</f>
        <v>85.585999999999999</v>
      </c>
      <c r="BA88" s="101">
        <f t="shared" si="424"/>
        <v>26</v>
      </c>
      <c r="BB88" s="101" t="str">
        <f t="shared" si="329"/>
        <v>KORD MR26!_00Z-GEFS</v>
      </c>
      <c r="BC88" s="58">
        <f ca="1">IFERROR(IF($C$12="C",RTD("ice.xl",,"*H",BB88,$C$5,"D",$K88,,,1),RTD("ice.xl",,"*H",BB88,$C$5,"D",$K88,,,1)*(9/5)+$C$14),"-")</f>
        <v>82.4</v>
      </c>
      <c r="BD88" s="101">
        <f t="shared" si="420"/>
        <v>27</v>
      </c>
      <c r="BE88" s="101" t="str">
        <f t="shared" si="330"/>
        <v>KORD MR27!_00Z-GEFS</v>
      </c>
      <c r="BF88" s="58">
        <f ca="1">IFERROR(IF($C$12="C",RTD("ice.xl",,"*H",BE88,$C$5,"D",$K88,,,1),RTD("ice.xl",,"*H",BE88,$C$5,"D",$K88,,,1)*(9/5)+$C$14),"-")</f>
        <v>80.87</v>
      </c>
      <c r="BG88" s="101">
        <f t="shared" si="416"/>
        <v>28</v>
      </c>
      <c r="BH88" s="101" t="str">
        <f t="shared" si="331"/>
        <v>KORD MR28!_00Z-GEFS</v>
      </c>
      <c r="BI88" s="105">
        <f ca="1">IFERROR(IF($C$12="C",RTD("ice.xl",,"*H",BH88,$C$5,"D",$K88,,,1),RTD("ice.xl",,"*H",BH88,$C$5,"D",$K88,,,1)*(9/5)+$C$14),"-")</f>
        <v>81.734000000000009</v>
      </c>
      <c r="BL88" s="53">
        <f t="shared" si="487"/>
        <v>13</v>
      </c>
      <c r="BM88" s="53" t="str">
        <f t="shared" si="333"/>
        <v>KORD MR13!_06Z-GEFS</v>
      </c>
      <c r="BN88" s="108">
        <f ca="1">IFERROR(IF($C$12="C",RTD("ice.xl",,"*H",BM88,$C$5,"D",$K88,,,1),RTD("ice.xl",,"*H",BM88,$C$5,"D",$K88,,,1)*(9/5)+$C$14),"-")</f>
        <v>82.472000000000008</v>
      </c>
      <c r="BO88" s="101">
        <f t="shared" si="483"/>
        <v>14</v>
      </c>
      <c r="BP88" s="101" t="str">
        <f t="shared" si="335"/>
        <v>KORD MR14!_06Z-GEFS</v>
      </c>
      <c r="BQ88" s="58">
        <f ca="1">IFERROR(IF($C$12="C",RTD("ice.xl",,"*H",BP88,$C$5,"D",$K88,,,1),RTD("ice.xl",,"*H",BP88,$C$5,"D",$K88,,,1)*(9/5)+$C$14),"-")</f>
        <v>83.102000000000004</v>
      </c>
      <c r="BR88" s="101">
        <f t="shared" si="479"/>
        <v>15</v>
      </c>
      <c r="BS88" s="101" t="str">
        <f t="shared" si="337"/>
        <v>KORD MR15!_06Z-GEFS</v>
      </c>
      <c r="BT88" s="58">
        <f ca="1">IFERROR(IF($C$12="C",RTD("ice.xl",,"*H",BS88,$C$5,"D",$K88,,,1),RTD("ice.xl",,"*H",BS88,$C$5,"D",$K88,,,1)*(9/5)+$C$14),"-")</f>
        <v>82.795999999999992</v>
      </c>
      <c r="BU88" s="101">
        <f t="shared" si="475"/>
        <v>16</v>
      </c>
      <c r="BV88" s="101" t="str">
        <f t="shared" si="339"/>
        <v>KORD MR16!_06Z-GEFS</v>
      </c>
      <c r="BW88" s="58">
        <f ca="1">IFERROR(IF($C$12="C",RTD("ice.xl",,"*H",BV88,$C$5,"D",$K88,,,1),RTD("ice.xl",,"*H",BV88,$C$5,"D",$K88,,,1)*(9/5)+$C$14),"-")</f>
        <v>82.616</v>
      </c>
      <c r="BX88" s="101">
        <f t="shared" si="470"/>
        <v>17</v>
      </c>
      <c r="BY88" s="101" t="str">
        <f t="shared" si="341"/>
        <v>KORD MR17!_06Z-GEFS</v>
      </c>
      <c r="BZ88" s="58">
        <f ca="1">IFERROR(IF($C$12="C",RTD("ice.xl",,"*H",BY88,$C$5,"D",$K88,,,1),RTD("ice.xl",,"*H",BY88,$C$5,"D",$K88,,,1)*(9/5)+$C$14),"-")</f>
        <v>83.300000000000011</v>
      </c>
      <c r="CA88" s="101">
        <f t="shared" si="465"/>
        <v>18</v>
      </c>
      <c r="CB88" s="101" t="str">
        <f t="shared" si="343"/>
        <v>KORD MR18!_06Z-GEFS</v>
      </c>
      <c r="CC88" s="58">
        <f ca="1">IFERROR(IF($C$12="C",RTD("ice.xl",,"*H",CB88,$C$5,"D",$K88,,,1),RTD("ice.xl",,"*H",CB88,$C$5,"D",$K88,,,1)*(9/5)+$C$14),"-")</f>
        <v>82.004000000000005</v>
      </c>
      <c r="CD88" s="101">
        <f t="shared" si="460"/>
        <v>19</v>
      </c>
      <c r="CE88" s="101" t="str">
        <f t="shared" si="345"/>
        <v>KORD MR19!_06Z-GEFS</v>
      </c>
      <c r="CF88" s="58">
        <f ca="1">IFERROR(IF($C$12="C",RTD("ice.xl",,"*H",CE88,$C$5,"D",$K88,,,1),RTD("ice.xl",,"*H",CE88,$C$5,"D",$K88,,,1)*(9/5)+$C$14),"-")</f>
        <v>79.556000000000012</v>
      </c>
      <c r="CG88" s="101">
        <f t="shared" si="455"/>
        <v>20</v>
      </c>
      <c r="CH88" s="101" t="str">
        <f t="shared" si="347"/>
        <v>KORD MR20!_06Z-GEFS</v>
      </c>
      <c r="CI88" s="58">
        <f ca="1">IFERROR(IF($C$12="C",RTD("ice.xl",,"*H",CH88,$C$5,"D",$K88,,,1),RTD("ice.xl",,"*H",CH88,$C$5,"D",$K88,,,1)*(9/5)+$C$14),"-")</f>
        <v>80.834000000000003</v>
      </c>
      <c r="CJ88" s="101">
        <f t="shared" si="450"/>
        <v>21</v>
      </c>
      <c r="CK88" s="101" t="str">
        <f t="shared" si="349"/>
        <v>KORD MR21!_06Z-GEFS</v>
      </c>
      <c r="CL88" s="58">
        <f ca="1">IFERROR(IF($C$12="C",RTD("ice.xl",,"*H",CK88,$C$5,"D",$K88,,,1),RTD("ice.xl",,"*H",CK88,$C$5,"D",$K88,,,1)*(9/5)+$C$14),"-")</f>
        <v>84.397999999999996</v>
      </c>
      <c r="CM88" s="101">
        <f t="shared" si="445"/>
        <v>22</v>
      </c>
      <c r="CN88" s="101" t="str">
        <f t="shared" si="351"/>
        <v>KORD MR22!_06Z-GEFS</v>
      </c>
      <c r="CO88" s="58">
        <f ca="1">IFERROR(IF($C$12="C",RTD("ice.xl",,"*H",CN88,$C$5,"D",$K88,,,1),RTD("ice.xl",,"*H",CN88,$C$5,"D",$K88,,,1)*(9/5)+$C$14),"-")</f>
        <v>80.69</v>
      </c>
      <c r="CP88" s="101">
        <f t="shared" si="440"/>
        <v>23</v>
      </c>
      <c r="CQ88" s="101" t="str">
        <f t="shared" si="353"/>
        <v>KORD MR23!_06Z-GEFS</v>
      </c>
      <c r="CR88" s="58">
        <f ca="1">IFERROR(IF($C$12="C",RTD("ice.xl",,"*H",CQ88,$C$5,"D",$K88,,,1),RTD("ice.xl",,"*H",CQ88,$C$5,"D",$K88,,,1)*(9/5)+$C$14),"-")</f>
        <v>84.704000000000008</v>
      </c>
      <c r="CS88" s="101">
        <f t="shared" si="435"/>
        <v>24</v>
      </c>
      <c r="CT88" s="101" t="str">
        <f t="shared" si="355"/>
        <v>KORD MR24!_06Z-GEFS</v>
      </c>
      <c r="CU88" s="58">
        <f ca="1">IFERROR(IF($C$12="C",RTD("ice.xl",,"*H",CT88,$C$5,"D",$K88,,,1),RTD("ice.xl",,"*H",CT88,$C$5,"D",$K88,,,1)*(9/5)+$C$14),"-")</f>
        <v>84.686000000000007</v>
      </c>
      <c r="CV88" s="101">
        <f t="shared" si="430"/>
        <v>25</v>
      </c>
      <c r="CW88" s="101" t="str">
        <f t="shared" si="356"/>
        <v>KORD MR25!_06Z-GEFS</v>
      </c>
      <c r="CX88" s="58">
        <f ca="1">IFERROR(IF($C$12="C",RTD("ice.xl",,"*H",CW88,$C$5,"D",$K88,,,1),RTD("ice.xl",,"*H",CW88,$C$5,"D",$K88,,,1)*(9/5)+$C$14),"-")</f>
        <v>82.454000000000008</v>
      </c>
      <c r="CY88" s="101">
        <f t="shared" si="425"/>
        <v>26</v>
      </c>
      <c r="CZ88" s="101" t="str">
        <f t="shared" si="357"/>
        <v>KORD MR26!_06Z-GEFS</v>
      </c>
      <c r="DA88" s="58">
        <f ca="1">IFERROR(IF($C$12="C",RTD("ice.xl",,"*H",CZ88,$C$5,"D",$K88,,,1),RTD("ice.xl",,"*H",CZ88,$C$5,"D",$K88,,,1)*(9/5)+$C$14),"-")</f>
        <v>83.300000000000011</v>
      </c>
      <c r="DB88" s="101">
        <f t="shared" si="421"/>
        <v>27</v>
      </c>
      <c r="DC88" s="101" t="str">
        <f t="shared" si="358"/>
        <v>KORD MR27!_06Z-GEFS</v>
      </c>
      <c r="DD88" s="58">
        <f ca="1">IFERROR(IF($C$12="C",RTD("ice.xl",,"*H",DC88,$C$5,"D",$K88,,,1),RTD("ice.xl",,"*H",DC88,$C$5,"D",$K88,,,1)*(9/5)+$C$14),"-")</f>
        <v>81.806000000000012</v>
      </c>
      <c r="DE88" s="101">
        <f t="shared" si="417"/>
        <v>28</v>
      </c>
      <c r="DF88" s="101" t="str">
        <f t="shared" si="359"/>
        <v>KORD MR28!_06Z-GEFS</v>
      </c>
      <c r="DG88" s="105">
        <f ca="1">IFERROR(IF($C$12="C",RTD("ice.xl",,"*H",DF88,$C$5,"D",$K88,,,1),RTD("ice.xl",,"*H",DF88,$C$5,"D",$K88,,,1)*(9/5)+$C$14),"-")</f>
        <v>79.573999999999998</v>
      </c>
      <c r="DJ88" s="53">
        <f t="shared" si="488"/>
        <v>13</v>
      </c>
      <c r="DK88" s="53" t="str">
        <f t="shared" si="361"/>
        <v>KORD MR13!_12Z-GEFS</v>
      </c>
      <c r="DL88" s="108">
        <f ca="1">IFERROR(IF($C$12="C",RTD("ice.xl",,"*H",DK88,$C$5,"D",$K88,,,1),RTD("ice.xl",,"*H",DK88,$C$5,"D",$K88,,,1)*(9/5)+$C$14),"-")</f>
        <v>83.66</v>
      </c>
      <c r="DM88" s="101">
        <f t="shared" si="484"/>
        <v>14</v>
      </c>
      <c r="DN88" s="101" t="str">
        <f t="shared" si="363"/>
        <v>KORD MR14!_12Z-GEFS</v>
      </c>
      <c r="DO88" s="58">
        <f ca="1">IFERROR(IF($C$12="C",RTD("ice.xl",,"*H",DN88,$C$5,"D",$K88,,,1),RTD("ice.xl",,"*H",DN88,$C$5,"D",$K88,,,1)*(9/5)+$C$14),"-")</f>
        <v>83.210000000000008</v>
      </c>
      <c r="DP88" s="101">
        <f t="shared" si="480"/>
        <v>15</v>
      </c>
      <c r="DQ88" s="101" t="str">
        <f t="shared" si="365"/>
        <v>KORD MR15!_12Z-GEFS</v>
      </c>
      <c r="DR88" s="58">
        <f ca="1">IFERROR(IF($C$12="C",RTD("ice.xl",,"*H",DQ88,$C$5,"D",$K88,,,1),RTD("ice.xl",,"*H",DQ88,$C$5,"D",$K88,,,1)*(9/5)+$C$14),"-")</f>
        <v>83.354000000000013</v>
      </c>
      <c r="DS88" s="101">
        <f t="shared" si="476"/>
        <v>16</v>
      </c>
      <c r="DT88" s="101" t="str">
        <f t="shared" si="367"/>
        <v>KORD MR16!_12Z-GEFS</v>
      </c>
      <c r="DU88" s="58">
        <f ca="1">IFERROR(IF($C$12="C",RTD("ice.xl",,"*H",DT88,$C$5,"D",$K88,,,1),RTD("ice.xl",,"*H",DT88,$C$5,"D",$K88,,,1)*(9/5)+$C$14),"-")</f>
        <v>83.084000000000003</v>
      </c>
      <c r="DV88" s="101">
        <f t="shared" si="471"/>
        <v>17</v>
      </c>
      <c r="DW88" s="101" t="str">
        <f t="shared" si="369"/>
        <v>KORD MR17!_12Z-GEFS</v>
      </c>
      <c r="DX88" s="58">
        <f ca="1">IFERROR(IF($C$12="C",RTD("ice.xl",,"*H",DW88,$C$5,"D",$K88,,,1),RTD("ice.xl",,"*H",DW88,$C$5,"D",$K88,,,1)*(9/5)+$C$14),"-")</f>
        <v>82.831999999999994</v>
      </c>
      <c r="DY88" s="101">
        <f t="shared" si="466"/>
        <v>18</v>
      </c>
      <c r="DZ88" s="101" t="str">
        <f t="shared" si="371"/>
        <v>KORD MR18!_12Z-GEFS</v>
      </c>
      <c r="EA88" s="58">
        <f ca="1">IFERROR(IF($C$12="C",RTD("ice.xl",,"*H",DZ88,$C$5,"D",$K88,,,1),RTD("ice.xl",,"*H",DZ88,$C$5,"D",$K88,,,1)*(9/5)+$C$14),"-")</f>
        <v>82.021999999999991</v>
      </c>
      <c r="EB88" s="101">
        <f t="shared" si="461"/>
        <v>19</v>
      </c>
      <c r="EC88" s="101" t="str">
        <f t="shared" si="373"/>
        <v>KORD MR19!_12Z-GEFS</v>
      </c>
      <c r="ED88" s="58">
        <f ca="1">IFERROR(IF($C$12="C",RTD("ice.xl",,"*H",EC88,$C$5,"D",$K88,,,1),RTD("ice.xl",,"*H",EC88,$C$5,"D",$K88,,,1)*(9/5)+$C$14),"-")</f>
        <v>80.528000000000006</v>
      </c>
      <c r="EE88" s="101">
        <f t="shared" si="456"/>
        <v>20</v>
      </c>
      <c r="EF88" s="101" t="str">
        <f t="shared" si="375"/>
        <v>KORD MR20!_12Z-GEFS</v>
      </c>
      <c r="EG88" s="58">
        <f ca="1">IFERROR(IF($C$12="C",RTD("ice.xl",,"*H",EF88,$C$5,"D",$K88,,,1),RTD("ice.xl",,"*H",EF88,$C$5,"D",$K88,,,1)*(9/5)+$C$14),"-")</f>
        <v>81.266000000000005</v>
      </c>
      <c r="EH88" s="101">
        <f t="shared" si="451"/>
        <v>21</v>
      </c>
      <c r="EI88" s="101" t="str">
        <f t="shared" si="377"/>
        <v>KORD MR21!_12Z-GEFS</v>
      </c>
      <c r="EJ88" s="58" t="str">
        <f ca="1">IFERROR(IF($C$12="C",RTD("ice.xl",,"*H",EI88,$C$5,"D",$K88,,,1),RTD("ice.xl",,"*H",EI88,$C$5,"D",$K88,,,1)*(9/5)+$C$14),"-")</f>
        <v>-</v>
      </c>
      <c r="EK88" s="101">
        <f t="shared" si="446"/>
        <v>22</v>
      </c>
      <c r="EL88" s="101" t="str">
        <f t="shared" si="379"/>
        <v>KORD MR22!_12Z-GEFS</v>
      </c>
      <c r="EM88" s="58">
        <f ca="1">IFERROR(IF($C$12="C",RTD("ice.xl",,"*H",EL88,$C$5,"D",$K88,,,1),RTD("ice.xl",,"*H",EL88,$C$5,"D",$K88,,,1)*(9/5)+$C$14),"-")</f>
        <v>83.210000000000008</v>
      </c>
      <c r="EN88" s="101">
        <f t="shared" si="441"/>
        <v>23</v>
      </c>
      <c r="EO88" s="101" t="str">
        <f t="shared" si="381"/>
        <v>KORD MR23!_12Z-GEFS</v>
      </c>
      <c r="EP88" s="58">
        <f ca="1">IFERROR(IF($C$12="C",RTD("ice.xl",,"*H",EO88,$C$5,"D",$K88,,,1),RTD("ice.xl",,"*H",EO88,$C$5,"D",$K88,,,1)*(9/5)+$C$14),"-")</f>
        <v>84.164000000000001</v>
      </c>
      <c r="EQ88" s="101">
        <f t="shared" si="436"/>
        <v>24</v>
      </c>
      <c r="ER88" s="101" t="str">
        <f t="shared" si="383"/>
        <v>KORD MR24!_12Z-GEFS</v>
      </c>
      <c r="ES88" s="58">
        <f ca="1">IFERROR(IF($C$12="C",RTD("ice.xl",,"*H",ER88,$C$5,"D",$K88,,,1),RTD("ice.xl",,"*H",ER88,$C$5,"D",$K88,,,1)*(9/5)+$C$14),"-")</f>
        <v>82.778000000000006</v>
      </c>
      <c r="ET88" s="101">
        <f t="shared" si="431"/>
        <v>25</v>
      </c>
      <c r="EU88" s="101" t="str">
        <f t="shared" si="384"/>
        <v>KORD MR25!_12Z-GEFS</v>
      </c>
      <c r="EV88" s="58">
        <f ca="1">IFERROR(IF($C$12="C",RTD("ice.xl",,"*H",EU88,$C$5,"D",$K88,,,1),RTD("ice.xl",,"*H",EU88,$C$5,"D",$K88,,,1)*(9/5)+$C$14),"-")</f>
        <v>82.328000000000003</v>
      </c>
      <c r="EW88" s="101">
        <f t="shared" si="426"/>
        <v>26</v>
      </c>
      <c r="EX88" s="101" t="str">
        <f t="shared" si="385"/>
        <v>KORD MR26!_12Z-GEFS</v>
      </c>
      <c r="EY88" s="58">
        <f ca="1">IFERROR(IF($C$12="C",RTD("ice.xl",,"*H",EX88,$C$5,"D",$K88,,,1),RTD("ice.xl",,"*H",EX88,$C$5,"D",$K88,,,1)*(9/5)+$C$14),"-")</f>
        <v>83.210000000000008</v>
      </c>
      <c r="EZ88" s="101">
        <f t="shared" si="422"/>
        <v>27</v>
      </c>
      <c r="FA88" s="101" t="str">
        <f t="shared" si="386"/>
        <v>KORD MR27!_12Z-GEFS</v>
      </c>
      <c r="FB88" s="58">
        <f ca="1">IFERROR(IF($C$12="C",RTD("ice.xl",,"*H",FA88,$C$5,"D",$K88,,,1),RTD("ice.xl",,"*H",FA88,$C$5,"D",$K88,,,1)*(9/5)+$C$14),"-")</f>
        <v>82.85</v>
      </c>
      <c r="FC88" s="101">
        <f t="shared" si="418"/>
        <v>28</v>
      </c>
      <c r="FD88" s="101" t="str">
        <f t="shared" si="387"/>
        <v>KORD MR28!_12Z-GEFS</v>
      </c>
      <c r="FE88" s="105">
        <f ca="1">IFERROR(IF($C$12="C",RTD("ice.xl",,"*H",FD88,$C$5,"D",$K88,,,1),RTD("ice.xl",,"*H",FD88,$C$5,"D",$K88,,,1)*(9/5)+$C$14),"-")</f>
        <v>78.188000000000002</v>
      </c>
      <c r="FH88" s="53">
        <f t="shared" si="489"/>
        <v>13</v>
      </c>
      <c r="FI88" s="53" t="str">
        <f t="shared" si="389"/>
        <v>KORD MR13!_18Z-GEFS</v>
      </c>
      <c r="FJ88" s="108">
        <f ca="1">IFERROR(IF($C$12="C",RTD("ice.xl",,"*H",FI88,$C$5,"D",$K88,,,1),RTD("ice.xl",,"*H",FI88,$C$5,"D",$K88,,,1)*(9/5)+$C$14),"-")</f>
        <v>82.634</v>
      </c>
      <c r="FK88" s="101">
        <f t="shared" si="485"/>
        <v>14</v>
      </c>
      <c r="FL88" s="101" t="str">
        <f t="shared" si="391"/>
        <v>KORD MR14!_18Z-GEFS</v>
      </c>
      <c r="FM88" s="58">
        <f ca="1">IFERROR(IF($C$12="C",RTD("ice.xl",,"*H",FL88,$C$5,"D",$K88,,,1),RTD("ice.xl",,"*H",FL88,$C$5,"D",$K88,,,1)*(9/5)+$C$14),"-")</f>
        <v>83.192000000000007</v>
      </c>
      <c r="FN88" s="101">
        <f t="shared" si="481"/>
        <v>15</v>
      </c>
      <c r="FO88" s="101" t="str">
        <f t="shared" si="393"/>
        <v>KORD MR15!_18Z-GEFS</v>
      </c>
      <c r="FP88" s="58">
        <f ca="1">IFERROR(IF($C$12="C",RTD("ice.xl",,"*H",FO88,$C$5,"D",$K88,,,1),RTD("ice.xl",,"*H",FO88,$C$5,"D",$K88,,,1)*(9/5)+$C$14),"-")</f>
        <v>82.039999999999992</v>
      </c>
      <c r="FQ88" s="101">
        <f t="shared" si="477"/>
        <v>16</v>
      </c>
      <c r="FR88" s="101" t="str">
        <f t="shared" si="395"/>
        <v>KORD MR16!_18Z-GEFS</v>
      </c>
      <c r="FS88" s="58">
        <f ca="1">IFERROR(IF($C$12="C",RTD("ice.xl",,"*H",FR88,$C$5,"D",$K88,,,1),RTD("ice.xl",,"*H",FR88,$C$5,"D",$K88,,,1)*(9/5)+$C$14),"-")</f>
        <v>82.328000000000003</v>
      </c>
      <c r="FT88" s="101">
        <f t="shared" si="472"/>
        <v>17</v>
      </c>
      <c r="FU88" s="101" t="str">
        <f t="shared" si="397"/>
        <v>KORD MR17!_18Z-GEFS</v>
      </c>
      <c r="FV88" s="58">
        <f ca="1">IFERROR(IF($C$12="C",RTD("ice.xl",,"*H",FU88,$C$5,"D",$K88,,,1),RTD("ice.xl",,"*H",FU88,$C$5,"D",$K88,,,1)*(9/5)+$C$14),"-")</f>
        <v>82.147999999999996</v>
      </c>
      <c r="FW88" s="101">
        <f t="shared" si="467"/>
        <v>18</v>
      </c>
      <c r="FX88" s="101" t="str">
        <f t="shared" si="399"/>
        <v>KORD MR18!_18Z-GEFS</v>
      </c>
      <c r="FY88" s="58">
        <f ca="1">IFERROR(IF($C$12="C",RTD("ice.xl",,"*H",FX88,$C$5,"D",$K88,,,1),RTD("ice.xl",,"*H",FX88,$C$5,"D",$K88,,,1)*(9/5)+$C$14),"-")</f>
        <v>82.52600000000001</v>
      </c>
      <c r="FZ88" s="101">
        <f t="shared" si="462"/>
        <v>19</v>
      </c>
      <c r="GA88" s="101" t="str">
        <f t="shared" si="401"/>
        <v>KORD MR19!_18Z-GEFS</v>
      </c>
      <c r="GB88" s="58">
        <f ca="1">IFERROR(IF($C$12="C",RTD("ice.xl",,"*H",GA88,$C$5,"D",$K88,,,1),RTD("ice.xl",,"*H",GA88,$C$5,"D",$K88,,,1)*(9/5)+$C$14),"-")</f>
        <v>82.328000000000003</v>
      </c>
      <c r="GC88" s="101">
        <f t="shared" si="457"/>
        <v>20</v>
      </c>
      <c r="GD88" s="101" t="str">
        <f t="shared" si="403"/>
        <v>KORD MR20!_18Z-GEFS</v>
      </c>
      <c r="GE88" s="58">
        <f ca="1">IFERROR(IF($C$12="C",RTD("ice.xl",,"*H",GD88,$C$5,"D",$K88,,,1),RTD("ice.xl",,"*H",GD88,$C$5,"D",$K88,,,1)*(9/5)+$C$14),"-")</f>
        <v>84.740000000000009</v>
      </c>
      <c r="GF88" s="101">
        <f t="shared" si="452"/>
        <v>21</v>
      </c>
      <c r="GG88" s="101" t="str">
        <f t="shared" si="405"/>
        <v>KORD MR21!_18Z-GEFS</v>
      </c>
      <c r="GH88" s="58">
        <f ca="1">IFERROR(IF($C$12="C",RTD("ice.xl",,"*H",GG88,$C$5,"D",$K88,,,1),RTD("ice.xl",,"*H",GG88,$C$5,"D",$K88,,,1)*(9/5)+$C$14),"-")</f>
        <v>83.300000000000011</v>
      </c>
      <c r="GI88" s="101">
        <f t="shared" si="447"/>
        <v>22</v>
      </c>
      <c r="GJ88" s="101" t="str">
        <f t="shared" si="407"/>
        <v>KORD MR22!_18Z-GEFS</v>
      </c>
      <c r="GK88" s="58">
        <f ca="1">IFERROR(IF($C$12="C",RTD("ice.xl",,"*H",GJ88,$C$5,"D",$K88,,,1),RTD("ice.xl",,"*H",GJ88,$C$5,"D",$K88,,,1)*(9/5)+$C$14),"-")</f>
        <v>82.093999999999994</v>
      </c>
      <c r="GL88" s="101">
        <f t="shared" si="442"/>
        <v>23</v>
      </c>
      <c r="GM88" s="101" t="str">
        <f t="shared" si="409"/>
        <v>KORD MR23!_18Z-GEFS</v>
      </c>
      <c r="GN88" s="58">
        <f ca="1">IFERROR(IF($C$12="C",RTD("ice.xl",,"*H",GM88,$C$5,"D",$K88,,,1),RTD("ice.xl",,"*H",GM88,$C$5,"D",$K88,,,1)*(9/5)+$C$14),"-")</f>
        <v>84.92</v>
      </c>
      <c r="GO88" s="101">
        <f t="shared" si="437"/>
        <v>24</v>
      </c>
      <c r="GP88" s="101" t="str">
        <f t="shared" si="411"/>
        <v>KORD MR24!_18Z-GEFS</v>
      </c>
      <c r="GQ88" s="58">
        <f ca="1">IFERROR(IF($C$12="C",RTD("ice.xl",,"*H",GP88,$C$5,"D",$K88,,,1),RTD("ice.xl",,"*H",GP88,$C$5,"D",$K88,,,1)*(9/5)+$C$14),"-")</f>
        <v>85.801999999999992</v>
      </c>
      <c r="GR88" s="101">
        <f t="shared" si="432"/>
        <v>25</v>
      </c>
      <c r="GS88" s="101" t="str">
        <f t="shared" si="412"/>
        <v>KORD MR25!_18Z-GEFS</v>
      </c>
      <c r="GT88" s="58">
        <f ca="1">IFERROR(IF($C$12="C",RTD("ice.xl",,"*H",GS88,$C$5,"D",$K88,,,1),RTD("ice.xl",,"*H",GS88,$C$5,"D",$K88,,,1)*(9/5)+$C$14),"-")</f>
        <v>81.355999999999995</v>
      </c>
      <c r="GU88" s="101">
        <f t="shared" si="427"/>
        <v>26</v>
      </c>
      <c r="GV88" s="101" t="str">
        <f t="shared" si="413"/>
        <v>KORD MR26!_18Z-GEFS</v>
      </c>
      <c r="GW88" s="58">
        <f ca="1">IFERROR(IF($C$12="C",RTD("ice.xl",,"*H",GV88,$C$5,"D",$K88,,,1),RTD("ice.xl",,"*H",GV88,$C$5,"D",$K88,,,1)*(9/5)+$C$14),"-")</f>
        <v>81.463999999999999</v>
      </c>
      <c r="GX88" s="101">
        <f t="shared" si="423"/>
        <v>27</v>
      </c>
      <c r="GY88" s="101" t="str">
        <f t="shared" si="414"/>
        <v>KORD MR27!_18Z-GEFS</v>
      </c>
      <c r="GZ88" s="58">
        <f ca="1">IFERROR(IF($C$12="C",RTD("ice.xl",,"*H",GY88,$C$5,"D",$K88,,,1),RTD("ice.xl",,"*H",GY88,$C$5,"D",$K88,,,1)*(9/5)+$C$14),"-")</f>
        <v>82.13</v>
      </c>
      <c r="HA88" s="101">
        <f t="shared" si="419"/>
        <v>28</v>
      </c>
      <c r="HB88" s="101" t="str">
        <f t="shared" si="415"/>
        <v>KORD MR28!_18Z-GEFS</v>
      </c>
      <c r="HC88" s="105">
        <f ca="1">IFERROR(IF($C$12="C",RTD("ice.xl",,"*H",HB88,$C$5,"D",$K88,,,1),RTD("ice.xl",,"*H",HB88,$C$5,"D",$K88,,,1)*(9/5)+$C$14),"-")</f>
        <v>78.62</v>
      </c>
    </row>
    <row r="89" spans="5:211" x14ac:dyDescent="0.35">
      <c r="K89" s="163">
        <f t="shared" ca="1" si="490"/>
        <v>44778</v>
      </c>
      <c r="L89" s="356">
        <f t="shared" ca="1" si="490"/>
        <v>78.642500000000013</v>
      </c>
      <c r="N89" s="53">
        <f t="shared" si="486"/>
        <v>14</v>
      </c>
      <c r="O89" s="53" t="str">
        <f t="shared" si="306"/>
        <v>KORD MR14!_00Z-GEFS</v>
      </c>
      <c r="P89" s="108">
        <f ca="1">IFERROR(IF($C$12="C",RTD("ice.xl",,"*H",O89,$C$5,"D",$K89,,,1),RTD("ice.xl",,"*H",O89,$C$5,"D",$K89,,,1)*(9/5)+$C$14),"-")</f>
        <v>78.367999999999995</v>
      </c>
      <c r="Q89" s="101">
        <f t="shared" si="482"/>
        <v>15</v>
      </c>
      <c r="R89" s="101" t="str">
        <f t="shared" si="308"/>
        <v>KORD MR15!_00Z-GEFS</v>
      </c>
      <c r="S89" s="58">
        <f ca="1">IFERROR(IF($C$12="C",RTD("ice.xl",,"*H",R89,$C$5,"D",$K89,,,1),RTD("ice.xl",,"*H",R89,$C$5,"D",$K89,,,1)*(9/5)+$C$14),"-")</f>
        <v>76.496000000000009</v>
      </c>
      <c r="T89" s="101">
        <f t="shared" si="478"/>
        <v>16</v>
      </c>
      <c r="U89" s="101" t="str">
        <f t="shared" si="310"/>
        <v>KORD MR16!_00Z-GEFS</v>
      </c>
      <c r="V89" s="58">
        <f ca="1">IFERROR(IF($C$12="C",RTD("ice.xl",,"*H",U89,$C$5,"D",$K89,,,1),RTD("ice.xl",,"*H",U89,$C$5,"D",$K89,,,1)*(9/5)+$C$14),"-")</f>
        <v>77.468000000000004</v>
      </c>
      <c r="W89" s="101">
        <f t="shared" si="474"/>
        <v>17</v>
      </c>
      <c r="X89" s="101" t="str">
        <f t="shared" si="312"/>
        <v>KORD MR17!_00Z-GEFS</v>
      </c>
      <c r="Y89" s="58">
        <f ca="1">IFERROR(IF($C$12="C",RTD("ice.xl",,"*H",X89,$C$5,"D",$K89,,,1),RTD("ice.xl",,"*H",X89,$C$5,"D",$K89,,,1)*(9/5)+$C$14),"-")</f>
        <v>77.468000000000004</v>
      </c>
      <c r="Z89" s="101">
        <f t="shared" si="469"/>
        <v>18</v>
      </c>
      <c r="AA89" s="101" t="str">
        <f t="shared" si="314"/>
        <v>KORD MR18!_00Z-GEFS</v>
      </c>
      <c r="AB89" s="58">
        <f ca="1">IFERROR(IF($C$12="C",RTD("ice.xl",,"*H",AA89,$C$5,"D",$K89,,,1),RTD("ice.xl",,"*H",AA89,$C$5,"D",$K89,,,1)*(9/5)+$C$14),"-")</f>
        <v>77.63</v>
      </c>
      <c r="AC89" s="101">
        <f t="shared" si="464"/>
        <v>19</v>
      </c>
      <c r="AD89" s="101" t="str">
        <f t="shared" si="316"/>
        <v>KORD MR19!_00Z-GEFS</v>
      </c>
      <c r="AE89" s="58">
        <f ca="1">IFERROR(IF($C$12="C",RTD("ice.xl",,"*H",AD89,$C$5,"D",$K89,,,1),RTD("ice.xl",,"*H",AD89,$C$5,"D",$K89,,,1)*(9/5)+$C$14),"-")</f>
        <v>78.097999999999999</v>
      </c>
      <c r="AF89" s="101">
        <f t="shared" si="459"/>
        <v>20</v>
      </c>
      <c r="AG89" s="101" t="str">
        <f t="shared" si="318"/>
        <v>KORD MR20!_00Z-GEFS</v>
      </c>
      <c r="AH89" s="58">
        <f ca="1">IFERROR(IF($C$12="C",RTD("ice.xl",,"*H",AG89,$C$5,"D",$K89,,,1),RTD("ice.xl",,"*H",AG89,$C$5,"D",$K89,,,1)*(9/5)+$C$14),"-")</f>
        <v>80.834000000000003</v>
      </c>
      <c r="AI89" s="101">
        <f t="shared" si="454"/>
        <v>21</v>
      </c>
      <c r="AJ89" s="101" t="str">
        <f t="shared" si="320"/>
        <v>KORD MR21!_00Z-GEFS</v>
      </c>
      <c r="AK89" s="58">
        <f ca="1">IFERROR(IF($C$12="C",RTD("ice.xl",,"*H",AJ89,$C$5,"D",$K89,,,1),RTD("ice.xl",,"*H",AJ89,$C$5,"D",$K89,,,1)*(9/5)+$C$14),"-")</f>
        <v>85.298000000000002</v>
      </c>
      <c r="AL89" s="101">
        <f t="shared" si="449"/>
        <v>22</v>
      </c>
      <c r="AM89" s="101" t="str">
        <f t="shared" si="322"/>
        <v>KORD MR22!_00Z-GEFS</v>
      </c>
      <c r="AN89" s="58">
        <f ca="1">IFERROR(IF($C$12="C",RTD("ice.xl",,"*H",AM89,$C$5,"D",$K89,,,1),RTD("ice.xl",,"*H",AM89,$C$5,"D",$K89,,,1)*(9/5)+$C$14),"-")</f>
        <v>83.623999999999995</v>
      </c>
      <c r="AO89" s="101">
        <f t="shared" si="444"/>
        <v>23</v>
      </c>
      <c r="AP89" s="101" t="str">
        <f t="shared" si="324"/>
        <v>KORD MR23!_00Z-GEFS</v>
      </c>
      <c r="AQ89" s="58">
        <f ca="1">IFERROR(IF($C$12="C",RTD("ice.xl",,"*H",AP89,$C$5,"D",$K89,,,1),RTD("ice.xl",,"*H",AP89,$C$5,"D",$K89,,,1)*(9/5)+$C$14),"-")</f>
        <v>85.51400000000001</v>
      </c>
      <c r="AR89" s="101">
        <f t="shared" si="439"/>
        <v>24</v>
      </c>
      <c r="AS89" s="101" t="str">
        <f t="shared" si="326"/>
        <v>KORD MR24!_00Z-GEFS</v>
      </c>
      <c r="AT89" s="58">
        <f ca="1">IFERROR(IF($C$12="C",RTD("ice.xl",,"*H",AS89,$C$5,"D",$K89,,,1),RTD("ice.xl",,"*H",AS89,$C$5,"D",$K89,,,1)*(9/5)+$C$14),"-")</f>
        <v>84.596000000000004</v>
      </c>
      <c r="AU89" s="101">
        <f t="shared" si="434"/>
        <v>25</v>
      </c>
      <c r="AV89" s="101" t="str">
        <f t="shared" si="327"/>
        <v>KORD MR25!_00Z-GEFS</v>
      </c>
      <c r="AW89" s="58">
        <f ca="1">IFERROR(IF($C$12="C",RTD("ice.xl",,"*H",AV89,$C$5,"D",$K89,,,1),RTD("ice.xl",,"*H",AV89,$C$5,"D",$K89,,,1)*(9/5)+$C$14),"-")</f>
        <v>85.262</v>
      </c>
      <c r="AX89" s="101">
        <f t="shared" si="429"/>
        <v>26</v>
      </c>
      <c r="AY89" s="101" t="str">
        <f t="shared" si="328"/>
        <v>KORD MR26!_00Z-GEFS</v>
      </c>
      <c r="AZ89" s="58">
        <f ca="1">IFERROR(IF($C$12="C",RTD("ice.xl",,"*H",AY89,$C$5,"D",$K89,,,1),RTD("ice.xl",,"*H",AY89,$C$5,"D",$K89,,,1)*(9/5)+$C$14),"-")</f>
        <v>81.644000000000005</v>
      </c>
      <c r="BA89" s="101">
        <f t="shared" si="424"/>
        <v>27</v>
      </c>
      <c r="BB89" s="101" t="str">
        <f t="shared" si="329"/>
        <v>KORD MR27!_00Z-GEFS</v>
      </c>
      <c r="BC89" s="58">
        <f ca="1">IFERROR(IF($C$12="C",RTD("ice.xl",,"*H",BB89,$C$5,"D",$K89,,,1),RTD("ice.xl",,"*H",BB89,$C$5,"D",$K89,,,1)*(9/5)+$C$14),"-")</f>
        <v>80.87</v>
      </c>
      <c r="BD89" s="101">
        <f t="shared" si="420"/>
        <v>28</v>
      </c>
      <c r="BE89" s="101" t="str">
        <f t="shared" si="330"/>
        <v>KORD MR28!_00Z-GEFS</v>
      </c>
      <c r="BF89" s="58">
        <f ca="1">IFERROR(IF($C$12="C",RTD("ice.xl",,"*H",BE89,$C$5,"D",$K89,,,1),RTD("ice.xl",,"*H",BE89,$C$5,"D",$K89,,,1)*(9/5)+$C$14),"-")</f>
        <v>80.599999999999994</v>
      </c>
      <c r="BG89" s="101">
        <f t="shared" si="416"/>
        <v>29</v>
      </c>
      <c r="BH89" s="101" t="str">
        <f t="shared" si="331"/>
        <v>KORD MR29!_00Z-GEFS</v>
      </c>
      <c r="BI89" s="105">
        <f ca="1">IFERROR(IF($C$12="C",RTD("ice.xl",,"*H",BH89,$C$5,"D",$K89,,,1),RTD("ice.xl",,"*H",BH89,$C$5,"D",$K89,,,1)*(9/5)+$C$14),"-")</f>
        <v>79.88</v>
      </c>
      <c r="BL89" s="53">
        <f t="shared" si="487"/>
        <v>14</v>
      </c>
      <c r="BM89" s="53" t="str">
        <f t="shared" si="333"/>
        <v>KORD MR14!_06Z-GEFS</v>
      </c>
      <c r="BN89" s="108">
        <f ca="1">IFERROR(IF($C$12="C",RTD("ice.xl",,"*H",BM89,$C$5,"D",$K89,,,1),RTD("ice.xl",,"*H",BM89,$C$5,"D",$K89,,,1)*(9/5)+$C$14),"-")</f>
        <v>78.313999999999993</v>
      </c>
      <c r="BO89" s="101">
        <f t="shared" si="483"/>
        <v>15</v>
      </c>
      <c r="BP89" s="101" t="str">
        <f t="shared" si="335"/>
        <v>KORD MR15!_06Z-GEFS</v>
      </c>
      <c r="BQ89" s="58">
        <f ca="1">IFERROR(IF($C$12="C",RTD("ice.xl",,"*H",BP89,$C$5,"D",$K89,,,1),RTD("ice.xl",,"*H",BP89,$C$5,"D",$K89,,,1)*(9/5)+$C$14),"-")</f>
        <v>77.45</v>
      </c>
      <c r="BR89" s="101">
        <f t="shared" si="479"/>
        <v>16</v>
      </c>
      <c r="BS89" s="101" t="str">
        <f t="shared" si="337"/>
        <v>KORD MR16!_06Z-GEFS</v>
      </c>
      <c r="BT89" s="58">
        <f ca="1">IFERROR(IF($C$12="C",RTD("ice.xl",,"*H",BS89,$C$5,"D",$K89,,,1),RTD("ice.xl",,"*H",BS89,$C$5,"D",$K89,,,1)*(9/5)+$C$14),"-")</f>
        <v>76.460000000000008</v>
      </c>
      <c r="BU89" s="101">
        <f t="shared" si="475"/>
        <v>17</v>
      </c>
      <c r="BV89" s="101" t="str">
        <f t="shared" si="339"/>
        <v>KORD MR17!_06Z-GEFS</v>
      </c>
      <c r="BW89" s="58">
        <f ca="1">IFERROR(IF($C$12="C",RTD("ice.xl",,"*H",BV89,$C$5,"D",$K89,,,1),RTD("ice.xl",,"*H",BV89,$C$5,"D",$K89,,,1)*(9/5)+$C$14),"-")</f>
        <v>76.981999999999999</v>
      </c>
      <c r="BX89" s="101">
        <f t="shared" si="470"/>
        <v>18</v>
      </c>
      <c r="BY89" s="101" t="str">
        <f t="shared" si="341"/>
        <v>KORD MR18!_06Z-GEFS</v>
      </c>
      <c r="BZ89" s="58">
        <f ca="1">IFERROR(IF($C$12="C",RTD("ice.xl",,"*H",BY89,$C$5,"D",$K89,,,1),RTD("ice.xl",,"*H",BY89,$C$5,"D",$K89,,,1)*(9/5)+$C$14),"-")</f>
        <v>76.891999999999996</v>
      </c>
      <c r="CA89" s="101">
        <f t="shared" si="465"/>
        <v>19</v>
      </c>
      <c r="CB89" s="101" t="str">
        <f t="shared" si="343"/>
        <v>KORD MR19!_06Z-GEFS</v>
      </c>
      <c r="CC89" s="58">
        <f ca="1">IFERROR(IF($C$12="C",RTD("ice.xl",,"*H",CB89,$C$5,"D",$K89,,,1),RTD("ice.xl",,"*H",CB89,$C$5,"D",$K89,,,1)*(9/5)+$C$14),"-")</f>
        <v>75.451999999999998</v>
      </c>
      <c r="CD89" s="101">
        <f t="shared" si="460"/>
        <v>20</v>
      </c>
      <c r="CE89" s="101" t="str">
        <f t="shared" si="345"/>
        <v>KORD MR20!_06Z-GEFS</v>
      </c>
      <c r="CF89" s="58">
        <f ca="1">IFERROR(IF($C$12="C",RTD("ice.xl",,"*H",CE89,$C$5,"D",$K89,,,1),RTD("ice.xl",,"*H",CE89,$C$5,"D",$K89,,,1)*(9/5)+$C$14),"-")</f>
        <v>79.50200000000001</v>
      </c>
      <c r="CG89" s="101">
        <f t="shared" si="455"/>
        <v>21</v>
      </c>
      <c r="CH89" s="101" t="str">
        <f t="shared" si="347"/>
        <v>KORD MR21!_06Z-GEFS</v>
      </c>
      <c r="CI89" s="58">
        <f ca="1">IFERROR(IF($C$12="C",RTD("ice.xl",,"*H",CH89,$C$5,"D",$K89,,,1),RTD("ice.xl",,"*H",CH89,$C$5,"D",$K89,,,1)*(9/5)+$C$14),"-")</f>
        <v>86.756</v>
      </c>
      <c r="CJ89" s="101">
        <f t="shared" si="450"/>
        <v>22</v>
      </c>
      <c r="CK89" s="101" t="str">
        <f t="shared" si="349"/>
        <v>KORD MR22!_06Z-GEFS</v>
      </c>
      <c r="CL89" s="58">
        <f ca="1">IFERROR(IF($C$12="C",RTD("ice.xl",,"*H",CK89,$C$5,"D",$K89,,,1),RTD("ice.xl",,"*H",CK89,$C$5,"D",$K89,,,1)*(9/5)+$C$14),"-")</f>
        <v>86.234000000000009</v>
      </c>
      <c r="CM89" s="101">
        <f t="shared" si="445"/>
        <v>23</v>
      </c>
      <c r="CN89" s="101" t="str">
        <f t="shared" si="351"/>
        <v>KORD MR23!_06Z-GEFS</v>
      </c>
      <c r="CO89" s="58">
        <f ca="1">IFERROR(IF($C$12="C",RTD("ice.xl",,"*H",CN89,$C$5,"D",$K89,,,1),RTD("ice.xl",,"*H",CN89,$C$5,"D",$K89,,,1)*(9/5)+$C$14),"-")</f>
        <v>84.92</v>
      </c>
      <c r="CP89" s="101">
        <f t="shared" si="440"/>
        <v>24</v>
      </c>
      <c r="CQ89" s="101" t="str">
        <f t="shared" si="353"/>
        <v>KORD MR24!_06Z-GEFS</v>
      </c>
      <c r="CR89" s="58">
        <f ca="1">IFERROR(IF($C$12="C",RTD("ice.xl",,"*H",CQ89,$C$5,"D",$K89,,,1),RTD("ice.xl",,"*H",CQ89,$C$5,"D",$K89,,,1)*(9/5)+$C$14),"-")</f>
        <v>84.542000000000002</v>
      </c>
      <c r="CS89" s="101">
        <f t="shared" si="435"/>
        <v>25</v>
      </c>
      <c r="CT89" s="101" t="str">
        <f t="shared" si="355"/>
        <v>KORD MR25!_06Z-GEFS</v>
      </c>
      <c r="CU89" s="58">
        <f ca="1">IFERROR(IF($C$12="C",RTD("ice.xl",,"*H",CT89,$C$5,"D",$K89,,,1),RTD("ice.xl",,"*H",CT89,$C$5,"D",$K89,,,1)*(9/5)+$C$14),"-")</f>
        <v>81.968000000000004</v>
      </c>
      <c r="CV89" s="101">
        <f t="shared" si="430"/>
        <v>26</v>
      </c>
      <c r="CW89" s="101" t="str">
        <f t="shared" si="356"/>
        <v>KORD MR26!_06Z-GEFS</v>
      </c>
      <c r="CX89" s="58">
        <f ca="1">IFERROR(IF($C$12="C",RTD("ice.xl",,"*H",CW89,$C$5,"D",$K89,,,1),RTD("ice.xl",,"*H",CW89,$C$5,"D",$K89,,,1)*(9/5)+$C$14),"-")</f>
        <v>82.543999999999997</v>
      </c>
      <c r="CY89" s="101">
        <f t="shared" si="425"/>
        <v>27</v>
      </c>
      <c r="CZ89" s="101" t="str">
        <f t="shared" si="357"/>
        <v>KORD MR27!_06Z-GEFS</v>
      </c>
      <c r="DA89" s="58">
        <f ca="1">IFERROR(IF($C$12="C",RTD("ice.xl",,"*H",CZ89,$C$5,"D",$K89,,,1),RTD("ice.xl",,"*H",CZ89,$C$5,"D",$K89,,,1)*(9/5)+$C$14),"-")</f>
        <v>82.543999999999997</v>
      </c>
      <c r="DB89" s="101">
        <f t="shared" si="421"/>
        <v>28</v>
      </c>
      <c r="DC89" s="101" t="str">
        <f t="shared" si="358"/>
        <v>KORD MR28!_06Z-GEFS</v>
      </c>
      <c r="DD89" s="58">
        <f ca="1">IFERROR(IF($C$12="C",RTD("ice.xl",,"*H",DC89,$C$5,"D",$K89,,,1),RTD("ice.xl",,"*H",DC89,$C$5,"D",$K89,,,1)*(9/5)+$C$14),"-")</f>
        <v>80.653999999999996</v>
      </c>
      <c r="DE89" s="101">
        <f t="shared" si="417"/>
        <v>29</v>
      </c>
      <c r="DF89" s="101" t="str">
        <f t="shared" si="359"/>
        <v>KORD MR29!_06Z-GEFS</v>
      </c>
      <c r="DG89" s="105">
        <f ca="1">IFERROR(IF($C$12="C",RTD("ice.xl",,"*H",DF89,$C$5,"D",$K89,,,1),RTD("ice.xl",,"*H",DF89,$C$5,"D",$K89,,,1)*(9/5)+$C$14),"-")</f>
        <v>82.111999999999995</v>
      </c>
      <c r="DJ89" s="53">
        <f t="shared" si="488"/>
        <v>14</v>
      </c>
      <c r="DK89" s="53" t="str">
        <f t="shared" si="361"/>
        <v>KORD MR14!_12Z-GEFS</v>
      </c>
      <c r="DL89" s="108">
        <f ca="1">IFERROR(IF($C$12="C",RTD("ice.xl",,"*H",DK89,$C$5,"D",$K89,,,1),RTD("ice.xl",,"*H",DK89,$C$5,"D",$K89,,,1)*(9/5)+$C$14),"-")</f>
        <v>78.908000000000001</v>
      </c>
      <c r="DM89" s="101">
        <f t="shared" si="484"/>
        <v>15</v>
      </c>
      <c r="DN89" s="101" t="str">
        <f t="shared" si="363"/>
        <v>KORD MR15!_12Z-GEFS</v>
      </c>
      <c r="DO89" s="58">
        <f ca="1">IFERROR(IF($C$12="C",RTD("ice.xl",,"*H",DN89,$C$5,"D",$K89,,,1),RTD("ice.xl",,"*H",DN89,$C$5,"D",$K89,,,1)*(9/5)+$C$14),"-")</f>
        <v>78.962000000000003</v>
      </c>
      <c r="DP89" s="101">
        <f t="shared" si="480"/>
        <v>16</v>
      </c>
      <c r="DQ89" s="101" t="str">
        <f t="shared" si="365"/>
        <v>KORD MR16!_12Z-GEFS</v>
      </c>
      <c r="DR89" s="58">
        <f ca="1">IFERROR(IF($C$12="C",RTD("ice.xl",,"*H",DQ89,$C$5,"D",$K89,,,1),RTD("ice.xl",,"*H",DQ89,$C$5,"D",$K89,,,1)*(9/5)+$C$14),"-")</f>
        <v>77.144000000000005</v>
      </c>
      <c r="DS89" s="101">
        <f t="shared" si="476"/>
        <v>17</v>
      </c>
      <c r="DT89" s="101" t="str">
        <f t="shared" si="367"/>
        <v>KORD MR17!_12Z-GEFS</v>
      </c>
      <c r="DU89" s="58">
        <f ca="1">IFERROR(IF($C$12="C",RTD("ice.xl",,"*H",DT89,$C$5,"D",$K89,,,1),RTD("ice.xl",,"*H",DT89,$C$5,"D",$K89,,,1)*(9/5)+$C$14),"-")</f>
        <v>77.414000000000001</v>
      </c>
      <c r="DV89" s="101">
        <f t="shared" si="471"/>
        <v>18</v>
      </c>
      <c r="DW89" s="101" t="str">
        <f t="shared" si="369"/>
        <v>KORD MR18!_12Z-GEFS</v>
      </c>
      <c r="DX89" s="58">
        <f ca="1">IFERROR(IF($C$12="C",RTD("ice.xl",,"*H",DW89,$C$5,"D",$K89,,,1),RTD("ice.xl",,"*H",DW89,$C$5,"D",$K89,,,1)*(9/5)+$C$14),"-")</f>
        <v>77.018000000000001</v>
      </c>
      <c r="DY89" s="101">
        <f t="shared" si="466"/>
        <v>19</v>
      </c>
      <c r="DZ89" s="101" t="str">
        <f t="shared" si="371"/>
        <v>KORD MR19!_12Z-GEFS</v>
      </c>
      <c r="EA89" s="58">
        <f ca="1">IFERROR(IF($C$12="C",RTD("ice.xl",,"*H",DZ89,$C$5,"D",$K89,,,1),RTD("ice.xl",,"*H",DZ89,$C$5,"D",$K89,,,1)*(9/5)+$C$14),"-")</f>
        <v>75.938000000000002</v>
      </c>
      <c r="EB89" s="101">
        <f t="shared" si="461"/>
        <v>20</v>
      </c>
      <c r="EC89" s="101" t="str">
        <f t="shared" si="373"/>
        <v>KORD MR20!_12Z-GEFS</v>
      </c>
      <c r="ED89" s="58">
        <f ca="1">IFERROR(IF($C$12="C",RTD("ice.xl",,"*H",EC89,$C$5,"D",$K89,,,1),RTD("ice.xl",,"*H",EC89,$C$5,"D",$K89,,,1)*(9/5)+$C$14),"-")</f>
        <v>77.126000000000005</v>
      </c>
      <c r="EE89" s="101">
        <f t="shared" si="456"/>
        <v>21</v>
      </c>
      <c r="EF89" s="101" t="str">
        <f t="shared" si="375"/>
        <v>KORD MR21!_12Z-GEFS</v>
      </c>
      <c r="EG89" s="58">
        <f ca="1">IFERROR(IF($C$12="C",RTD("ice.xl",,"*H",EF89,$C$5,"D",$K89,,,1),RTD("ice.xl",,"*H",EF89,$C$5,"D",$K89,,,1)*(9/5)+$C$14),"-")</f>
        <v>85.51400000000001</v>
      </c>
      <c r="EH89" s="101">
        <f t="shared" si="451"/>
        <v>22</v>
      </c>
      <c r="EI89" s="101" t="str">
        <f t="shared" si="377"/>
        <v>KORD MR22!_12Z-GEFS</v>
      </c>
      <c r="EJ89" s="58">
        <f ca="1">IFERROR(IF($C$12="C",RTD("ice.xl",,"*H",EI89,$C$5,"D",$K89,,,1),RTD("ice.xl",,"*H",EI89,$C$5,"D",$K89,,,1)*(9/5)+$C$14),"-")</f>
        <v>84.271999999999991</v>
      </c>
      <c r="EK89" s="101">
        <f t="shared" si="446"/>
        <v>23</v>
      </c>
      <c r="EL89" s="101" t="str">
        <f t="shared" si="379"/>
        <v>KORD MR23!_12Z-GEFS</v>
      </c>
      <c r="EM89" s="58">
        <f ca="1">IFERROR(IF($C$12="C",RTD("ice.xl",,"*H",EL89,$C$5,"D",$K89,,,1),RTD("ice.xl",,"*H",EL89,$C$5,"D",$K89,,,1)*(9/5)+$C$14),"-")</f>
        <v>84.830000000000013</v>
      </c>
      <c r="EN89" s="101">
        <f t="shared" si="441"/>
        <v>24</v>
      </c>
      <c r="EO89" s="101" t="str">
        <f t="shared" si="381"/>
        <v>KORD MR24!_12Z-GEFS</v>
      </c>
      <c r="EP89" s="58">
        <f ca="1">IFERROR(IF($C$12="C",RTD("ice.xl",,"*H",EO89,$C$5,"D",$K89,,,1),RTD("ice.xl",,"*H",EO89,$C$5,"D",$K89,,,1)*(9/5)+$C$14),"-")</f>
        <v>82.724000000000004</v>
      </c>
      <c r="EQ89" s="101">
        <f t="shared" si="436"/>
        <v>25</v>
      </c>
      <c r="ER89" s="101" t="str">
        <f t="shared" si="383"/>
        <v>KORD MR25!_12Z-GEFS</v>
      </c>
      <c r="ES89" s="58">
        <f ca="1">IFERROR(IF($C$12="C",RTD("ice.xl",,"*H",ER89,$C$5,"D",$K89,,,1),RTD("ice.xl",,"*H",ER89,$C$5,"D",$K89,,,1)*(9/5)+$C$14),"-")</f>
        <v>82.238</v>
      </c>
      <c r="ET89" s="101">
        <f t="shared" si="431"/>
        <v>26</v>
      </c>
      <c r="EU89" s="101" t="str">
        <f t="shared" si="384"/>
        <v>KORD MR26!_12Z-GEFS</v>
      </c>
      <c r="EV89" s="58">
        <f ca="1">IFERROR(IF($C$12="C",RTD("ice.xl",,"*H",EU89,$C$5,"D",$K89,,,1),RTD("ice.xl",,"*H",EU89,$C$5,"D",$K89,,,1)*(9/5)+$C$14),"-")</f>
        <v>83.246000000000009</v>
      </c>
      <c r="EW89" s="101">
        <f t="shared" si="426"/>
        <v>27</v>
      </c>
      <c r="EX89" s="101" t="str">
        <f t="shared" si="385"/>
        <v>KORD MR27!_12Z-GEFS</v>
      </c>
      <c r="EY89" s="58">
        <f ca="1">IFERROR(IF($C$12="C",RTD("ice.xl",,"*H",EX89,$C$5,"D",$K89,,,1),RTD("ice.xl",,"*H",EX89,$C$5,"D",$K89,,,1)*(9/5)+$C$14),"-")</f>
        <v>82.274000000000001</v>
      </c>
      <c r="EZ89" s="101">
        <f t="shared" si="422"/>
        <v>28</v>
      </c>
      <c r="FA89" s="101" t="str">
        <f t="shared" si="386"/>
        <v>KORD MR28!_12Z-GEFS</v>
      </c>
      <c r="FB89" s="58">
        <f ca="1">IFERROR(IF($C$12="C",RTD("ice.xl",,"*H",FA89,$C$5,"D",$K89,,,1),RTD("ice.xl",,"*H",FA89,$C$5,"D",$K89,,,1)*(9/5)+$C$14),"-")</f>
        <v>78.403999999999996</v>
      </c>
      <c r="FC89" s="101">
        <f t="shared" si="418"/>
        <v>29</v>
      </c>
      <c r="FD89" s="101" t="str">
        <f t="shared" si="387"/>
        <v>KORD MR29!_12Z-GEFS</v>
      </c>
      <c r="FE89" s="105">
        <f ca="1">IFERROR(IF($C$12="C",RTD("ice.xl",,"*H",FD89,$C$5,"D",$K89,,,1),RTD("ice.xl",,"*H",FD89,$C$5,"D",$K89,,,1)*(9/5)+$C$14),"-")</f>
        <v>79.430000000000007</v>
      </c>
      <c r="FH89" s="53">
        <f t="shared" si="489"/>
        <v>14</v>
      </c>
      <c r="FI89" s="53" t="str">
        <f t="shared" si="389"/>
        <v>KORD MR14!_18Z-GEFS</v>
      </c>
      <c r="FJ89" s="108">
        <f ca="1">IFERROR(IF($C$12="C",RTD("ice.xl",,"*H",FI89,$C$5,"D",$K89,,,1),RTD("ice.xl",,"*H",FI89,$C$5,"D",$K89,,,1)*(9/5)+$C$14),"-")</f>
        <v>78.53</v>
      </c>
      <c r="FK89" s="101">
        <f t="shared" si="485"/>
        <v>15</v>
      </c>
      <c r="FL89" s="101" t="str">
        <f t="shared" si="391"/>
        <v>KORD MR15!_18Z-GEFS</v>
      </c>
      <c r="FM89" s="58">
        <f ca="1">IFERROR(IF($C$12="C",RTD("ice.xl",,"*H",FL89,$C$5,"D",$K89,,,1),RTD("ice.xl",,"*H",FL89,$C$5,"D",$K89,,,1)*(9/5)+$C$14),"-")</f>
        <v>76.081999999999994</v>
      </c>
      <c r="FN89" s="101">
        <f t="shared" si="481"/>
        <v>16</v>
      </c>
      <c r="FO89" s="101" t="str">
        <f t="shared" si="393"/>
        <v>KORD MR16!_18Z-GEFS</v>
      </c>
      <c r="FP89" s="58">
        <f ca="1">IFERROR(IF($C$12="C",RTD("ice.xl",,"*H",FO89,$C$5,"D",$K89,,,1),RTD("ice.xl",,"*H",FO89,$C$5,"D",$K89,,,1)*(9/5)+$C$14),"-")</f>
        <v>76.442000000000007</v>
      </c>
      <c r="FQ89" s="101">
        <f t="shared" si="477"/>
        <v>17</v>
      </c>
      <c r="FR89" s="101" t="str">
        <f t="shared" si="395"/>
        <v>KORD MR17!_18Z-GEFS</v>
      </c>
      <c r="FS89" s="58">
        <f ca="1">IFERROR(IF($C$12="C",RTD("ice.xl",,"*H",FR89,$C$5,"D",$K89,,,1),RTD("ice.xl",,"*H",FR89,$C$5,"D",$K89,,,1)*(9/5)+$C$14),"-")</f>
        <v>76.693999999999988</v>
      </c>
      <c r="FT89" s="101">
        <f t="shared" si="472"/>
        <v>18</v>
      </c>
      <c r="FU89" s="101" t="str">
        <f t="shared" si="397"/>
        <v>KORD MR18!_18Z-GEFS</v>
      </c>
      <c r="FV89" s="58">
        <f ca="1">IFERROR(IF($C$12="C",RTD("ice.xl",,"*H",FU89,$C$5,"D",$K89,,,1),RTD("ice.xl",,"*H",FU89,$C$5,"D",$K89,,,1)*(9/5)+$C$14),"-")</f>
        <v>77.216000000000008</v>
      </c>
      <c r="FW89" s="101">
        <f t="shared" si="467"/>
        <v>19</v>
      </c>
      <c r="FX89" s="101" t="str">
        <f t="shared" si="399"/>
        <v>KORD MR19!_18Z-GEFS</v>
      </c>
      <c r="FY89" s="58">
        <f ca="1">IFERROR(IF($C$12="C",RTD("ice.xl",,"*H",FX89,$C$5,"D",$K89,,,1),RTD("ice.xl",,"*H",FX89,$C$5,"D",$K89,,,1)*(9/5)+$C$14),"-")</f>
        <v>77.306000000000012</v>
      </c>
      <c r="FZ89" s="101">
        <f t="shared" si="462"/>
        <v>20</v>
      </c>
      <c r="GA89" s="101" t="str">
        <f t="shared" si="401"/>
        <v>KORD MR20!_18Z-GEFS</v>
      </c>
      <c r="GB89" s="58">
        <f ca="1">IFERROR(IF($C$12="C",RTD("ice.xl",,"*H",GA89,$C$5,"D",$K89,,,1),RTD("ice.xl",,"*H",GA89,$C$5,"D",$K89,,,1)*(9/5)+$C$14),"-")</f>
        <v>84.686000000000007</v>
      </c>
      <c r="GC89" s="101">
        <f t="shared" si="457"/>
        <v>21</v>
      </c>
      <c r="GD89" s="101" t="str">
        <f t="shared" si="403"/>
        <v>KORD MR21!_18Z-GEFS</v>
      </c>
      <c r="GE89" s="58">
        <f ca="1">IFERROR(IF($C$12="C",RTD("ice.xl",,"*H",GD89,$C$5,"D",$K89,,,1),RTD("ice.xl",,"*H",GD89,$C$5,"D",$K89,,,1)*(9/5)+$C$14),"-")</f>
        <v>84.92</v>
      </c>
      <c r="GF89" s="101">
        <f t="shared" si="452"/>
        <v>22</v>
      </c>
      <c r="GG89" s="101" t="str">
        <f t="shared" si="405"/>
        <v>KORD MR22!_18Z-GEFS</v>
      </c>
      <c r="GH89" s="58">
        <f ca="1">IFERROR(IF($C$12="C",RTD("ice.xl",,"*H",GG89,$C$5,"D",$K89,,,1),RTD("ice.xl",,"*H",GG89,$C$5,"D",$K89,,,1)*(9/5)+$C$14),"-")</f>
        <v>82.903999999999996</v>
      </c>
      <c r="GI89" s="101">
        <f t="shared" si="447"/>
        <v>23</v>
      </c>
      <c r="GJ89" s="101" t="str">
        <f t="shared" si="407"/>
        <v>KORD MR23!_18Z-GEFS</v>
      </c>
      <c r="GK89" s="58">
        <f ca="1">IFERROR(IF($C$12="C",RTD("ice.xl",,"*H",GJ89,$C$5,"D",$K89,,,1),RTD("ice.xl",,"*H",GJ89,$C$5,"D",$K89,,,1)*(9/5)+$C$14),"-")</f>
        <v>85.153999999999996</v>
      </c>
      <c r="GL89" s="101">
        <f t="shared" si="442"/>
        <v>24</v>
      </c>
      <c r="GM89" s="101" t="str">
        <f t="shared" si="409"/>
        <v>KORD MR24!_18Z-GEFS</v>
      </c>
      <c r="GN89" s="58">
        <f ca="1">IFERROR(IF($C$12="C",RTD("ice.xl",,"*H",GM89,$C$5,"D",$K89,,,1),RTD("ice.xl",,"*H",GM89,$C$5,"D",$K89,,,1)*(9/5)+$C$14),"-")</f>
        <v>84.00200000000001</v>
      </c>
      <c r="GO89" s="101">
        <f t="shared" si="437"/>
        <v>25</v>
      </c>
      <c r="GP89" s="101" t="str">
        <f t="shared" si="411"/>
        <v>KORD MR25!_18Z-GEFS</v>
      </c>
      <c r="GQ89" s="58">
        <f ca="1">IFERROR(IF($C$12="C",RTD("ice.xl",,"*H",GP89,$C$5,"D",$K89,,,1),RTD("ice.xl",,"*H",GP89,$C$5,"D",$K89,,,1)*(9/5)+$C$14),"-")</f>
        <v>82.759999999999991</v>
      </c>
      <c r="GR89" s="101">
        <f t="shared" si="432"/>
        <v>26</v>
      </c>
      <c r="GS89" s="101" t="str">
        <f t="shared" si="412"/>
        <v>KORD MR26!_18Z-GEFS</v>
      </c>
      <c r="GT89" s="58">
        <f ca="1">IFERROR(IF($C$12="C",RTD("ice.xl",,"*H",GS89,$C$5,"D",$K89,,,1),RTD("ice.xl",,"*H",GS89,$C$5,"D",$K89,,,1)*(9/5)+$C$14),"-")</f>
        <v>83.102000000000004</v>
      </c>
      <c r="GU89" s="101">
        <f t="shared" si="427"/>
        <v>27</v>
      </c>
      <c r="GV89" s="101" t="str">
        <f t="shared" si="413"/>
        <v>KORD MR27!_18Z-GEFS</v>
      </c>
      <c r="GW89" s="58">
        <f ca="1">IFERROR(IF($C$12="C",RTD("ice.xl",,"*H",GV89,$C$5,"D",$K89,,,1),RTD("ice.xl",,"*H",GV89,$C$5,"D",$K89,,,1)*(9/5)+$C$14),"-")</f>
        <v>81.554000000000002</v>
      </c>
      <c r="GX89" s="101">
        <f t="shared" si="423"/>
        <v>28</v>
      </c>
      <c r="GY89" s="101" t="str">
        <f t="shared" si="414"/>
        <v>KORD MR28!_18Z-GEFS</v>
      </c>
      <c r="GZ89" s="58">
        <f ca="1">IFERROR(IF($C$12="C",RTD("ice.xl",,"*H",GY89,$C$5,"D",$K89,,,1),RTD("ice.xl",,"*H",GY89,$C$5,"D",$K89,,,1)*(9/5)+$C$14),"-")</f>
        <v>79.123999999999995</v>
      </c>
      <c r="HA89" s="101">
        <f t="shared" si="419"/>
        <v>29</v>
      </c>
      <c r="HB89" s="101" t="str">
        <f t="shared" si="415"/>
        <v>KORD MR29!_18Z-GEFS</v>
      </c>
      <c r="HC89" s="105">
        <f ca="1">IFERROR(IF($C$12="C",RTD("ice.xl",,"*H",HB89,$C$5,"D",$K89,,,1),RTD("ice.xl",,"*H",HB89,$C$5,"D",$K89,,,1)*(9/5)+$C$14),"-")</f>
        <v>78.835999999999999</v>
      </c>
    </row>
    <row r="90" spans="5:211" x14ac:dyDescent="0.35">
      <c r="K90" s="163">
        <f t="shared" ca="1" si="490"/>
        <v>44777</v>
      </c>
      <c r="L90" s="356">
        <f t="shared" ca="1" si="490"/>
        <v>76.311679999999996</v>
      </c>
      <c r="N90" s="53">
        <f t="shared" si="486"/>
        <v>15</v>
      </c>
      <c r="O90" s="53" t="str">
        <f t="shared" si="306"/>
        <v>KORD MR15!_00Z-GEFS</v>
      </c>
      <c r="P90" s="108">
        <f ca="1">IFERROR(IF($C$12="C",RTD("ice.xl",,"*H",O90,$C$5,"D",$K90,,,1),RTD("ice.xl",,"*H",O90,$C$5,"D",$K90,,,1)*(9/5)+$C$14),"-")</f>
        <v>75.038000000000011</v>
      </c>
      <c r="Q90" s="101">
        <f t="shared" si="482"/>
        <v>16</v>
      </c>
      <c r="R90" s="101" t="str">
        <f t="shared" si="308"/>
        <v>KORD MR16!_00Z-GEFS</v>
      </c>
      <c r="S90" s="58">
        <f ca="1">IFERROR(IF($C$12="C",RTD("ice.xl",,"*H",R90,$C$5,"D",$K90,,,1),RTD("ice.xl",,"*H",R90,$C$5,"D",$K90,,,1)*(9/5)+$C$14),"-")</f>
        <v>74.39</v>
      </c>
      <c r="T90" s="101">
        <f t="shared" si="478"/>
        <v>17</v>
      </c>
      <c r="U90" s="101" t="str">
        <f t="shared" si="310"/>
        <v>KORD MR17!_00Z-GEFS</v>
      </c>
      <c r="V90" s="58">
        <f ca="1">IFERROR(IF($C$12="C",RTD("ice.xl",,"*H",U90,$C$5,"D",$K90,,,1),RTD("ice.xl",,"*H",U90,$C$5,"D",$K90,,,1)*(9/5)+$C$14),"-")</f>
        <v>74.372</v>
      </c>
      <c r="W90" s="101">
        <f t="shared" si="474"/>
        <v>18</v>
      </c>
      <c r="X90" s="101" t="str">
        <f t="shared" si="312"/>
        <v>KORD MR18!_00Z-GEFS</v>
      </c>
      <c r="Y90" s="58">
        <f ca="1">IFERROR(IF($C$12="C",RTD("ice.xl",,"*H",X90,$C$5,"D",$K90,,,1),RTD("ice.xl",,"*H",X90,$C$5,"D",$K90,,,1)*(9/5)+$C$14),"-")</f>
        <v>77.48599999999999</v>
      </c>
      <c r="Z90" s="101">
        <f t="shared" si="469"/>
        <v>19</v>
      </c>
      <c r="AA90" s="101" t="str">
        <f t="shared" si="314"/>
        <v>KORD MR19!_00Z-GEFS</v>
      </c>
      <c r="AB90" s="58">
        <f ca="1">IFERROR(IF($C$12="C",RTD("ice.xl",,"*H",AA90,$C$5,"D",$K90,,,1),RTD("ice.xl",,"*H",AA90,$C$5,"D",$K90,,,1)*(9/5)+$C$14),"-")</f>
        <v>78.656000000000006</v>
      </c>
      <c r="AC90" s="101">
        <f t="shared" si="464"/>
        <v>20</v>
      </c>
      <c r="AD90" s="101" t="str">
        <f t="shared" si="316"/>
        <v>KORD MR20!_00Z-GEFS</v>
      </c>
      <c r="AE90" s="58">
        <f ca="1">IFERROR(IF($C$12="C",RTD("ice.xl",,"*H",AD90,$C$5,"D",$K90,,,1),RTD("ice.xl",,"*H",AD90,$C$5,"D",$K90,,,1)*(9/5)+$C$14),"-")</f>
        <v>85.316000000000003</v>
      </c>
      <c r="AF90" s="101">
        <f t="shared" si="459"/>
        <v>21</v>
      </c>
      <c r="AG90" s="101" t="str">
        <f t="shared" si="318"/>
        <v>KORD MR21!_00Z-GEFS</v>
      </c>
      <c r="AH90" s="58">
        <f ca="1">IFERROR(IF($C$12="C",RTD("ice.xl",,"*H",AG90,$C$5,"D",$K90,,,1),RTD("ice.xl",,"*H",AG90,$C$5,"D",$K90,,,1)*(9/5)+$C$14),"-")</f>
        <v>88.484000000000009</v>
      </c>
      <c r="AI90" s="101">
        <f t="shared" si="454"/>
        <v>22</v>
      </c>
      <c r="AJ90" s="101" t="str">
        <f t="shared" si="320"/>
        <v>KORD MR22!_00Z-GEFS</v>
      </c>
      <c r="AK90" s="58">
        <f ca="1">IFERROR(IF($C$12="C",RTD("ice.xl",,"*H",AJ90,$C$5,"D",$K90,,,1),RTD("ice.xl",,"*H",AJ90,$C$5,"D",$K90,,,1)*(9/5)+$C$14),"-")</f>
        <v>85.244</v>
      </c>
      <c r="AL90" s="101">
        <f t="shared" si="449"/>
        <v>23</v>
      </c>
      <c r="AM90" s="101" t="str">
        <f t="shared" si="322"/>
        <v>KORD MR23!_00Z-GEFS</v>
      </c>
      <c r="AN90" s="58">
        <f ca="1">IFERROR(IF($C$12="C",RTD("ice.xl",,"*H",AM90,$C$5,"D",$K90,,,1),RTD("ice.xl",,"*H",AM90,$C$5,"D",$K90,,,1)*(9/5)+$C$14),"-")</f>
        <v>84.830000000000013</v>
      </c>
      <c r="AO90" s="101">
        <f t="shared" si="444"/>
        <v>24</v>
      </c>
      <c r="AP90" s="101" t="str">
        <f t="shared" si="324"/>
        <v>KORD MR24!_00Z-GEFS</v>
      </c>
      <c r="AQ90" s="58">
        <f ca="1">IFERROR(IF($C$12="C",RTD("ice.xl",,"*H",AP90,$C$5,"D",$K90,,,1),RTD("ice.xl",,"*H",AP90,$C$5,"D",$K90,,,1)*(9/5)+$C$14),"-")</f>
        <v>84.415999999999997</v>
      </c>
      <c r="AR90" s="101">
        <f t="shared" si="439"/>
        <v>25</v>
      </c>
      <c r="AS90" s="101" t="str">
        <f t="shared" si="326"/>
        <v>KORD MR25!_00Z-GEFS</v>
      </c>
      <c r="AT90" s="58">
        <f ca="1">IFERROR(IF($C$12="C",RTD("ice.xl",,"*H",AS90,$C$5,"D",$K90,,,1),RTD("ice.xl",,"*H",AS90,$C$5,"D",$K90,,,1)*(9/5)+$C$14),"-")</f>
        <v>84.218000000000004</v>
      </c>
      <c r="AU90" s="101">
        <f t="shared" si="434"/>
        <v>26</v>
      </c>
      <c r="AV90" s="101" t="str">
        <f t="shared" si="327"/>
        <v>KORD MR26!_00Z-GEFS</v>
      </c>
      <c r="AW90" s="58">
        <f ca="1">IFERROR(IF($C$12="C",RTD("ice.xl",,"*H",AV90,$C$5,"D",$K90,,,1),RTD("ice.xl",,"*H",AV90,$C$5,"D",$K90,,,1)*(9/5)+$C$14),"-")</f>
        <v>81.914000000000001</v>
      </c>
      <c r="AX90" s="101">
        <f t="shared" si="429"/>
        <v>27</v>
      </c>
      <c r="AY90" s="101" t="str">
        <f t="shared" si="328"/>
        <v>KORD MR27!_00Z-GEFS</v>
      </c>
      <c r="AZ90" s="58">
        <f ca="1">IFERROR(IF($C$12="C",RTD("ice.xl",,"*H",AY90,$C$5,"D",$K90,,,1),RTD("ice.xl",,"*H",AY90,$C$5,"D",$K90,,,1)*(9/5)+$C$14),"-")</f>
        <v>81.24799999999999</v>
      </c>
      <c r="BA90" s="101">
        <f t="shared" si="424"/>
        <v>28</v>
      </c>
      <c r="BB90" s="101" t="str">
        <f t="shared" si="329"/>
        <v>KORD MR28!_00Z-GEFS</v>
      </c>
      <c r="BC90" s="58">
        <f ca="1">IFERROR(IF($C$12="C",RTD("ice.xl",,"*H",BB90,$C$5,"D",$K90,,,1),RTD("ice.xl",,"*H",BB90,$C$5,"D",$K90,,,1)*(9/5)+$C$14),"-")</f>
        <v>81.572000000000003</v>
      </c>
      <c r="BD90" s="101">
        <f t="shared" si="420"/>
        <v>29</v>
      </c>
      <c r="BE90" s="101" t="str">
        <f t="shared" si="330"/>
        <v>KORD MR29!_00Z-GEFS</v>
      </c>
      <c r="BF90" s="58">
        <f ca="1">IFERROR(IF($C$12="C",RTD("ice.xl",,"*H",BE90,$C$5,"D",$K90,,,1),RTD("ice.xl",,"*H",BE90,$C$5,"D",$K90,,,1)*(9/5)+$C$14),"-")</f>
        <v>80.366</v>
      </c>
      <c r="BG90" s="101">
        <f t="shared" si="416"/>
        <v>30</v>
      </c>
      <c r="BH90" s="101" t="str">
        <f t="shared" si="331"/>
        <v>KORD MR30!_00Z-GEFS</v>
      </c>
      <c r="BI90" s="105">
        <f ca="1">IFERROR(IF($C$12="C",RTD("ice.xl",,"*H",BH90,$C$5,"D",$K90,,,1),RTD("ice.xl",,"*H",BH90,$C$5,"D",$K90,,,1)*(9/5)+$C$14),"-")</f>
        <v>80.581999999999994</v>
      </c>
      <c r="BL90" s="53">
        <f t="shared" si="487"/>
        <v>15</v>
      </c>
      <c r="BM90" s="53" t="str">
        <f t="shared" si="333"/>
        <v>KORD MR15!_06Z-GEFS</v>
      </c>
      <c r="BN90" s="108">
        <f ca="1">IFERROR(IF($C$12="C",RTD("ice.xl",,"*H",BM90,$C$5,"D",$K90,,,1),RTD("ice.xl",,"*H",BM90,$C$5,"D",$K90,,,1)*(9/5)+$C$14),"-")</f>
        <v>75.578000000000003</v>
      </c>
      <c r="BO90" s="101">
        <f t="shared" si="483"/>
        <v>16</v>
      </c>
      <c r="BP90" s="101" t="str">
        <f t="shared" si="335"/>
        <v>KORD MR16!_06Z-GEFS</v>
      </c>
      <c r="BQ90" s="58">
        <f ca="1">IFERROR(IF($C$12="C",RTD("ice.xl",,"*H",BP90,$C$5,"D",$K90,,,1),RTD("ice.xl",,"*H",BP90,$C$5,"D",$K90,,,1)*(9/5)+$C$14),"-")</f>
        <v>73.597999999999999</v>
      </c>
      <c r="BR90" s="101">
        <f t="shared" si="479"/>
        <v>17</v>
      </c>
      <c r="BS90" s="101" t="str">
        <f t="shared" si="337"/>
        <v>KORD MR17!_06Z-GEFS</v>
      </c>
      <c r="BT90" s="58">
        <f ca="1">IFERROR(IF($C$12="C",RTD("ice.xl",,"*H",BS90,$C$5,"D",$K90,,,1),RTD("ice.xl",,"*H",BS90,$C$5,"D",$K90,,,1)*(9/5)+$C$14),"-")</f>
        <v>74.066000000000003</v>
      </c>
      <c r="BU90" s="101">
        <f t="shared" si="475"/>
        <v>18</v>
      </c>
      <c r="BV90" s="101" t="str">
        <f t="shared" si="339"/>
        <v>KORD MR18!_06Z-GEFS</v>
      </c>
      <c r="BW90" s="58">
        <f ca="1">IFERROR(IF($C$12="C",RTD("ice.xl",,"*H",BV90,$C$5,"D",$K90,,,1),RTD("ice.xl",,"*H",BV90,$C$5,"D",$K90,,,1)*(9/5)+$C$14),"-")</f>
        <v>76.676000000000002</v>
      </c>
      <c r="BX90" s="101">
        <f t="shared" si="470"/>
        <v>19</v>
      </c>
      <c r="BY90" s="101" t="str">
        <f t="shared" si="341"/>
        <v>KORD MR19!_06Z-GEFS</v>
      </c>
      <c r="BZ90" s="58">
        <f ca="1">IFERROR(IF($C$12="C",RTD("ice.xl",,"*H",BY90,$C$5,"D",$K90,,,1),RTD("ice.xl",,"*H",BY90,$C$5,"D",$K90,,,1)*(9/5)+$C$14),"-")</f>
        <v>75.668000000000006</v>
      </c>
      <c r="CA90" s="101">
        <f t="shared" si="465"/>
        <v>20</v>
      </c>
      <c r="CB90" s="101" t="str">
        <f t="shared" si="343"/>
        <v>KORD MR20!_06Z-GEFS</v>
      </c>
      <c r="CC90" s="58">
        <f ca="1">IFERROR(IF($C$12="C",RTD("ice.xl",,"*H",CB90,$C$5,"D",$K90,,,1),RTD("ice.xl",,"*H",CB90,$C$5,"D",$K90,,,1)*(9/5)+$C$14),"-")</f>
        <v>82.328000000000003</v>
      </c>
      <c r="CD90" s="101">
        <f t="shared" si="460"/>
        <v>21</v>
      </c>
      <c r="CE90" s="101" t="str">
        <f t="shared" si="345"/>
        <v>KORD MR21!_06Z-GEFS</v>
      </c>
      <c r="CF90" s="58">
        <f ca="1">IFERROR(IF($C$12="C",RTD("ice.xl",,"*H",CE90,$C$5,"D",$K90,,,1),RTD("ice.xl",,"*H",CE90,$C$5,"D",$K90,,,1)*(9/5)+$C$14),"-")</f>
        <v>87.98</v>
      </c>
      <c r="CG90" s="101">
        <f t="shared" si="455"/>
        <v>22</v>
      </c>
      <c r="CH90" s="101" t="str">
        <f t="shared" si="347"/>
        <v>KORD MR22!_06Z-GEFS</v>
      </c>
      <c r="CI90" s="58">
        <f ca="1">IFERROR(IF($C$12="C",RTD("ice.xl",,"*H",CH90,$C$5,"D",$K90,,,1),RTD("ice.xl",,"*H",CH90,$C$5,"D",$K90,,,1)*(9/5)+$C$14),"-")</f>
        <v>87.746000000000009</v>
      </c>
      <c r="CJ90" s="101">
        <f t="shared" si="450"/>
        <v>23</v>
      </c>
      <c r="CK90" s="101" t="str">
        <f t="shared" si="349"/>
        <v>KORD MR23!_06Z-GEFS</v>
      </c>
      <c r="CL90" s="58">
        <f ca="1">IFERROR(IF($C$12="C",RTD("ice.xl",,"*H",CK90,$C$5,"D",$K90,,,1),RTD("ice.xl",,"*H",CK90,$C$5,"D",$K90,,,1)*(9/5)+$C$14),"-")</f>
        <v>85.73</v>
      </c>
      <c r="CM90" s="101">
        <f t="shared" si="445"/>
        <v>24</v>
      </c>
      <c r="CN90" s="101" t="str">
        <f t="shared" si="351"/>
        <v>KORD MR24!_06Z-GEFS</v>
      </c>
      <c r="CO90" s="58">
        <f ca="1">IFERROR(IF($C$12="C",RTD("ice.xl",,"*H",CN90,$C$5,"D",$K90,,,1),RTD("ice.xl",,"*H",CN90,$C$5,"D",$K90,,,1)*(9/5)+$C$14),"-")</f>
        <v>83.786000000000001</v>
      </c>
      <c r="CP90" s="101">
        <f t="shared" si="440"/>
        <v>25</v>
      </c>
      <c r="CQ90" s="101" t="str">
        <f t="shared" si="353"/>
        <v>KORD MR25!_06Z-GEFS</v>
      </c>
      <c r="CR90" s="58">
        <f ca="1">IFERROR(IF($C$12="C",RTD("ice.xl",,"*H",CQ90,$C$5,"D",$K90,,,1),RTD("ice.xl",,"*H",CQ90,$C$5,"D",$K90,,,1)*(9/5)+$C$14),"-")</f>
        <v>81.481999999999999</v>
      </c>
      <c r="CS90" s="101">
        <f t="shared" si="435"/>
        <v>26</v>
      </c>
      <c r="CT90" s="101" t="str">
        <f t="shared" si="355"/>
        <v>KORD MR26!_06Z-GEFS</v>
      </c>
      <c r="CU90" s="58">
        <f ca="1">IFERROR(IF($C$12="C",RTD("ice.xl",,"*H",CT90,$C$5,"D",$K90,,,1),RTD("ice.xl",,"*H",CT90,$C$5,"D",$K90,,,1)*(9/5)+$C$14),"-")</f>
        <v>82.507999999999996</v>
      </c>
      <c r="CV90" s="101">
        <f t="shared" si="430"/>
        <v>27</v>
      </c>
      <c r="CW90" s="101" t="str">
        <f t="shared" si="356"/>
        <v>KORD MR27!_06Z-GEFS</v>
      </c>
      <c r="CX90" s="58">
        <f ca="1">IFERROR(IF($C$12="C",RTD("ice.xl",,"*H",CW90,$C$5,"D",$K90,,,1),RTD("ice.xl",,"*H",CW90,$C$5,"D",$K90,,,1)*(9/5)+$C$14),"-")</f>
        <v>82.867999999999995</v>
      </c>
      <c r="CY90" s="101">
        <f t="shared" si="425"/>
        <v>28</v>
      </c>
      <c r="CZ90" s="101" t="str">
        <f t="shared" si="357"/>
        <v>KORD MR28!_06Z-GEFS</v>
      </c>
      <c r="DA90" s="58">
        <f ca="1">IFERROR(IF($C$12="C",RTD("ice.xl",,"*H",CZ90,$C$5,"D",$K90,,,1),RTD("ice.xl",,"*H",CZ90,$C$5,"D",$K90,,,1)*(9/5)+$C$14),"-")</f>
        <v>82.165999999999997</v>
      </c>
      <c r="DB90" s="101">
        <f t="shared" si="421"/>
        <v>29</v>
      </c>
      <c r="DC90" s="101" t="str">
        <f t="shared" si="358"/>
        <v>KORD MR29!_06Z-GEFS</v>
      </c>
      <c r="DD90" s="58">
        <f ca="1">IFERROR(IF($C$12="C",RTD("ice.xl",,"*H",DC90,$C$5,"D",$K90,,,1),RTD("ice.xl",,"*H",DC90,$C$5,"D",$K90,,,1)*(9/5)+$C$14),"-")</f>
        <v>82.382000000000005</v>
      </c>
      <c r="DE90" s="101">
        <f t="shared" si="417"/>
        <v>30</v>
      </c>
      <c r="DF90" s="101" t="str">
        <f t="shared" si="359"/>
        <v>KORD MR30!_06Z-GEFS</v>
      </c>
      <c r="DG90" s="105">
        <f ca="1">IFERROR(IF($C$12="C",RTD("ice.xl",,"*H",DF90,$C$5,"D",$K90,,,1),RTD("ice.xl",,"*H",DF90,$C$5,"D",$K90,,,1)*(9/5)+$C$14),"-")</f>
        <v>82.201999999999998</v>
      </c>
      <c r="DJ90" s="53">
        <f t="shared" si="488"/>
        <v>15</v>
      </c>
      <c r="DK90" s="53" t="str">
        <f t="shared" si="361"/>
        <v>KORD MR15!_12Z-GEFS</v>
      </c>
      <c r="DL90" s="108">
        <f ca="1">IFERROR(IF($C$12="C",RTD("ice.xl",,"*H",DK90,$C$5,"D",$K90,,,1),RTD("ice.xl",,"*H",DK90,$C$5,"D",$K90,,,1)*(9/5)+$C$14),"-")</f>
        <v>76.91</v>
      </c>
      <c r="DM90" s="101">
        <f t="shared" si="484"/>
        <v>16</v>
      </c>
      <c r="DN90" s="101" t="str">
        <f t="shared" si="363"/>
        <v>KORD MR16!_12Z-GEFS</v>
      </c>
      <c r="DO90" s="58">
        <f ca="1">IFERROR(IF($C$12="C",RTD("ice.xl",,"*H",DN90,$C$5,"D",$K90,,,1),RTD("ice.xl",,"*H",DN90,$C$5,"D",$K90,,,1)*(9/5)+$C$14),"-")</f>
        <v>75.361999999999995</v>
      </c>
      <c r="DP90" s="101">
        <f t="shared" si="480"/>
        <v>17</v>
      </c>
      <c r="DQ90" s="101" t="str">
        <f t="shared" si="365"/>
        <v>KORD MR17!_12Z-GEFS</v>
      </c>
      <c r="DR90" s="58">
        <f ca="1">IFERROR(IF($C$12="C",RTD("ice.xl",,"*H",DQ90,$C$5,"D",$K90,,,1),RTD("ice.xl",,"*H",DQ90,$C$5,"D",$K90,,,1)*(9/5)+$C$14),"-")</f>
        <v>74.551999999999992</v>
      </c>
      <c r="DS90" s="101">
        <f t="shared" si="476"/>
        <v>18</v>
      </c>
      <c r="DT90" s="101" t="str">
        <f t="shared" si="367"/>
        <v>KORD MR18!_12Z-GEFS</v>
      </c>
      <c r="DU90" s="58">
        <f ca="1">IFERROR(IF($C$12="C",RTD("ice.xl",,"*H",DT90,$C$5,"D",$K90,,,1),RTD("ice.xl",,"*H",DT90,$C$5,"D",$K90,,,1)*(9/5)+$C$14),"-")</f>
        <v>75.415999999999997</v>
      </c>
      <c r="DV90" s="101">
        <f t="shared" si="471"/>
        <v>19</v>
      </c>
      <c r="DW90" s="101" t="str">
        <f t="shared" si="369"/>
        <v>KORD MR19!_12Z-GEFS</v>
      </c>
      <c r="DX90" s="58">
        <f ca="1">IFERROR(IF($C$12="C",RTD("ice.xl",,"*H",DW90,$C$5,"D",$K90,,,1),RTD("ice.xl",,"*H",DW90,$C$5,"D",$K90,,,1)*(9/5)+$C$14),"-")</f>
        <v>76.153999999999996</v>
      </c>
      <c r="DY90" s="101">
        <f t="shared" si="466"/>
        <v>20</v>
      </c>
      <c r="DZ90" s="101" t="str">
        <f t="shared" si="371"/>
        <v>KORD MR20!_12Z-GEFS</v>
      </c>
      <c r="EA90" s="58">
        <f ca="1">IFERROR(IF($C$12="C",RTD("ice.xl",,"*H",DZ90,$C$5,"D",$K90,,,1),RTD("ice.xl",,"*H",DZ90,$C$5,"D",$K90,,,1)*(9/5)+$C$14),"-")</f>
        <v>78.206000000000003</v>
      </c>
      <c r="EB90" s="101">
        <f t="shared" si="461"/>
        <v>21</v>
      </c>
      <c r="EC90" s="101" t="str">
        <f t="shared" si="373"/>
        <v>KORD MR21!_12Z-GEFS</v>
      </c>
      <c r="ED90" s="58">
        <f ca="1">IFERROR(IF($C$12="C",RTD("ice.xl",,"*H",EC90,$C$5,"D",$K90,,,1),RTD("ice.xl",,"*H",EC90,$C$5,"D",$K90,,,1)*(9/5)+$C$14),"-")</f>
        <v>88.07</v>
      </c>
      <c r="EE90" s="101">
        <f t="shared" si="456"/>
        <v>22</v>
      </c>
      <c r="EF90" s="101" t="str">
        <f t="shared" si="375"/>
        <v>KORD MR22!_12Z-GEFS</v>
      </c>
      <c r="EG90" s="58">
        <f ca="1">IFERROR(IF($C$12="C",RTD("ice.xl",,"*H",EF90,$C$5,"D",$K90,,,1),RTD("ice.xl",,"*H",EF90,$C$5,"D",$K90,,,1)*(9/5)+$C$14),"-")</f>
        <v>86.504000000000005</v>
      </c>
      <c r="EH90" s="101">
        <f t="shared" si="451"/>
        <v>23</v>
      </c>
      <c r="EI90" s="101" t="str">
        <f t="shared" si="377"/>
        <v>KORD MR23!_12Z-GEFS</v>
      </c>
      <c r="EJ90" s="58">
        <f ca="1">IFERROR(IF($C$12="C",RTD("ice.xl",,"*H",EI90,$C$5,"D",$K90,,,1),RTD("ice.xl",,"*H",EI90,$C$5,"D",$K90,,,1)*(9/5)+$C$14),"-")</f>
        <v>85.91</v>
      </c>
      <c r="EK90" s="101">
        <f t="shared" si="446"/>
        <v>24</v>
      </c>
      <c r="EL90" s="101" t="str">
        <f t="shared" si="379"/>
        <v>KORD MR24!_12Z-GEFS</v>
      </c>
      <c r="EM90" s="58">
        <f ca="1">IFERROR(IF($C$12="C",RTD("ice.xl",,"*H",EL90,$C$5,"D",$K90,,,1),RTD("ice.xl",,"*H",EL90,$C$5,"D",$K90,,,1)*(9/5)+$C$14),"-")</f>
        <v>82.921999999999997</v>
      </c>
      <c r="EN90" s="101">
        <f t="shared" si="441"/>
        <v>25</v>
      </c>
      <c r="EO90" s="101" t="str">
        <f t="shared" si="381"/>
        <v>KORD MR25!_12Z-GEFS</v>
      </c>
      <c r="EP90" s="58">
        <f ca="1">IFERROR(IF($C$12="C",RTD("ice.xl",,"*H",EO90,$C$5,"D",$K90,,,1),RTD("ice.xl",,"*H",EO90,$C$5,"D",$K90,,,1)*(9/5)+$C$14),"-")</f>
        <v>82.580000000000013</v>
      </c>
      <c r="EQ90" s="101">
        <f t="shared" si="436"/>
        <v>26</v>
      </c>
      <c r="ER90" s="101" t="str">
        <f t="shared" si="383"/>
        <v>KORD MR26!_12Z-GEFS</v>
      </c>
      <c r="ES90" s="58">
        <f ca="1">IFERROR(IF($C$12="C",RTD("ice.xl",,"*H",ER90,$C$5,"D",$K90,,,1),RTD("ice.xl",,"*H",ER90,$C$5,"D",$K90,,,1)*(9/5)+$C$14),"-")</f>
        <v>83.066000000000003</v>
      </c>
      <c r="ET90" s="101">
        <f t="shared" si="431"/>
        <v>27</v>
      </c>
      <c r="EU90" s="101" t="str">
        <f t="shared" si="384"/>
        <v>KORD MR27!_12Z-GEFS</v>
      </c>
      <c r="EV90" s="58">
        <f ca="1">IFERROR(IF($C$12="C",RTD("ice.xl",,"*H",EU90,$C$5,"D",$K90,,,1),RTD("ice.xl",,"*H",EU90,$C$5,"D",$K90,,,1)*(9/5)+$C$14),"-")</f>
        <v>82.039999999999992</v>
      </c>
      <c r="EW90" s="101">
        <f t="shared" si="426"/>
        <v>28</v>
      </c>
      <c r="EX90" s="101" t="str">
        <f t="shared" si="385"/>
        <v>KORD MR28!_12Z-GEFS</v>
      </c>
      <c r="EY90" s="58">
        <f ca="1">IFERROR(IF($C$12="C",RTD("ice.xl",,"*H",EX90,$C$5,"D",$K90,,,1),RTD("ice.xl",,"*H",EX90,$C$5,"D",$K90,,,1)*(9/5)+$C$14),"-")</f>
        <v>79.73599999999999</v>
      </c>
      <c r="EZ90" s="101">
        <f t="shared" si="422"/>
        <v>29</v>
      </c>
      <c r="FA90" s="101" t="str">
        <f t="shared" si="386"/>
        <v>KORD MR29!_12Z-GEFS</v>
      </c>
      <c r="FB90" s="58">
        <f ca="1">IFERROR(IF($C$12="C",RTD("ice.xl",,"*H",FA90,$C$5,"D",$K90,,,1),RTD("ice.xl",,"*H",FA90,$C$5,"D",$K90,,,1)*(9/5)+$C$14),"-")</f>
        <v>79.286000000000001</v>
      </c>
      <c r="FC90" s="101">
        <f t="shared" si="418"/>
        <v>30</v>
      </c>
      <c r="FD90" s="101" t="str">
        <f t="shared" si="387"/>
        <v>KORD MR30!_12Z-GEFS</v>
      </c>
      <c r="FE90" s="105">
        <f ca="1">IFERROR(IF($C$12="C",RTD("ice.xl",,"*H",FD90,$C$5,"D",$K90,,,1),RTD("ice.xl",,"*H",FD90,$C$5,"D",$K90,,,1)*(9/5)+$C$14),"-")</f>
        <v>82.238</v>
      </c>
      <c r="FH90" s="53">
        <f t="shared" si="489"/>
        <v>15</v>
      </c>
      <c r="FI90" s="53" t="str">
        <f t="shared" si="389"/>
        <v>KORD MR15!_18Z-GEFS</v>
      </c>
      <c r="FJ90" s="108">
        <f ca="1">IFERROR(IF($C$12="C",RTD("ice.xl",,"*H",FI90,$C$5,"D",$K90,,,1),RTD("ice.xl",,"*H",FI90,$C$5,"D",$K90,,,1)*(9/5)+$C$14),"-")</f>
        <v>74.713999999999999</v>
      </c>
      <c r="FK90" s="101">
        <f t="shared" si="485"/>
        <v>16</v>
      </c>
      <c r="FL90" s="101" t="str">
        <f t="shared" si="391"/>
        <v>KORD MR16!_18Z-GEFS</v>
      </c>
      <c r="FM90" s="58">
        <f ca="1">IFERROR(IF($C$12="C",RTD("ice.xl",,"*H",FL90,$C$5,"D",$K90,,,1),RTD("ice.xl",,"*H",FL90,$C$5,"D",$K90,,,1)*(9/5)+$C$14),"-")</f>
        <v>73.597999999999999</v>
      </c>
      <c r="FN90" s="101">
        <f t="shared" si="481"/>
        <v>17</v>
      </c>
      <c r="FO90" s="101" t="str">
        <f t="shared" si="393"/>
        <v>KORD MR17!_18Z-GEFS</v>
      </c>
      <c r="FP90" s="58">
        <f ca="1">IFERROR(IF($C$12="C",RTD("ice.xl",,"*H",FO90,$C$5,"D",$K90,,,1),RTD("ice.xl",,"*H",FO90,$C$5,"D",$K90,,,1)*(9/5)+$C$14),"-")</f>
        <v>74.641999999999996</v>
      </c>
      <c r="FQ90" s="101">
        <f t="shared" si="477"/>
        <v>18</v>
      </c>
      <c r="FR90" s="101" t="str">
        <f t="shared" si="395"/>
        <v>KORD MR18!_18Z-GEFS</v>
      </c>
      <c r="FS90" s="58">
        <f ca="1">IFERROR(IF($C$12="C",RTD("ice.xl",,"*H",FR90,$C$5,"D",$K90,,,1),RTD("ice.xl",,"*H",FR90,$C$5,"D",$K90,,,1)*(9/5)+$C$14),"-")</f>
        <v>77.738</v>
      </c>
      <c r="FT90" s="101">
        <f t="shared" si="472"/>
        <v>19</v>
      </c>
      <c r="FU90" s="101" t="str">
        <f t="shared" si="397"/>
        <v>KORD MR19!_18Z-GEFS</v>
      </c>
      <c r="FV90" s="58">
        <f ca="1">IFERROR(IF($C$12="C",RTD("ice.xl",,"*H",FU90,$C$5,"D",$K90,,,1),RTD("ice.xl",,"*H",FU90,$C$5,"D",$K90,,,1)*(9/5)+$C$14),"-")</f>
        <v>75.757999999999996</v>
      </c>
      <c r="FW90" s="101">
        <f t="shared" si="467"/>
        <v>20</v>
      </c>
      <c r="FX90" s="101" t="str">
        <f t="shared" si="399"/>
        <v>KORD MR20!_18Z-GEFS</v>
      </c>
      <c r="FY90" s="58">
        <f ca="1">IFERROR(IF($C$12="C",RTD("ice.xl",,"*H",FX90,$C$5,"D",$K90,,,1),RTD("ice.xl",,"*H",FX90,$C$5,"D",$K90,,,1)*(9/5)+$C$14),"-")</f>
        <v>87.116</v>
      </c>
      <c r="FZ90" s="101">
        <f t="shared" si="462"/>
        <v>21</v>
      </c>
      <c r="GA90" s="101" t="str">
        <f t="shared" si="401"/>
        <v>KORD MR21!_18Z-GEFS</v>
      </c>
      <c r="GB90" s="58">
        <f ca="1">IFERROR(IF($C$12="C",RTD("ice.xl",,"*H",GA90,$C$5,"D",$K90,,,1),RTD("ice.xl",,"*H",GA90,$C$5,"D",$K90,,,1)*(9/5)+$C$14),"-")</f>
        <v>87.080000000000013</v>
      </c>
      <c r="GC90" s="101">
        <f t="shared" si="457"/>
        <v>22</v>
      </c>
      <c r="GD90" s="101" t="str">
        <f t="shared" si="403"/>
        <v>KORD MR22!_18Z-GEFS</v>
      </c>
      <c r="GE90" s="58">
        <f ca="1">IFERROR(IF($C$12="C",RTD("ice.xl",,"*H",GD90,$C$5,"D",$K90,,,1),RTD("ice.xl",,"*H",GD90,$C$5,"D",$K90,,,1)*(9/5)+$C$14),"-")</f>
        <v>84.578000000000003</v>
      </c>
      <c r="GF90" s="101">
        <f t="shared" si="452"/>
        <v>23</v>
      </c>
      <c r="GG90" s="101" t="str">
        <f t="shared" si="405"/>
        <v>KORD MR23!_18Z-GEFS</v>
      </c>
      <c r="GH90" s="58">
        <f ca="1">IFERROR(IF($C$12="C",RTD("ice.xl",,"*H",GG90,$C$5,"D",$K90,,,1),RTD("ice.xl",,"*H",GG90,$C$5,"D",$K90,,,1)*(9/5)+$C$14),"-")</f>
        <v>84.506</v>
      </c>
      <c r="GI90" s="101">
        <f t="shared" si="447"/>
        <v>24</v>
      </c>
      <c r="GJ90" s="101" t="str">
        <f t="shared" si="407"/>
        <v>KORD MR24!_18Z-GEFS</v>
      </c>
      <c r="GK90" s="58">
        <f ca="1">IFERROR(IF($C$12="C",RTD("ice.xl",,"*H",GJ90,$C$5,"D",$K90,,,1),RTD("ice.xl",,"*H",GJ90,$C$5,"D",$K90,,,1)*(9/5)+$C$14),"-")</f>
        <v>83.084000000000003</v>
      </c>
      <c r="GL90" s="101">
        <f t="shared" si="442"/>
        <v>25</v>
      </c>
      <c r="GM90" s="101" t="str">
        <f t="shared" si="409"/>
        <v>KORD MR25!_18Z-GEFS</v>
      </c>
      <c r="GN90" s="58">
        <f ca="1">IFERROR(IF($C$12="C",RTD("ice.xl",,"*H",GM90,$C$5,"D",$K90,,,1),RTD("ice.xl",,"*H",GM90,$C$5,"D",$K90,,,1)*(9/5)+$C$14),"-")</f>
        <v>82.634</v>
      </c>
      <c r="GO90" s="101">
        <f t="shared" si="437"/>
        <v>26</v>
      </c>
      <c r="GP90" s="101" t="str">
        <f t="shared" si="411"/>
        <v>KORD MR26!_18Z-GEFS</v>
      </c>
      <c r="GQ90" s="58">
        <f ca="1">IFERROR(IF($C$12="C",RTD("ice.xl",,"*H",GP90,$C$5,"D",$K90,,,1),RTD("ice.xl",,"*H",GP90,$C$5,"D",$K90,,,1)*(9/5)+$C$14),"-")</f>
        <v>83.26400000000001</v>
      </c>
      <c r="GR90" s="101">
        <f t="shared" si="432"/>
        <v>27</v>
      </c>
      <c r="GS90" s="101" t="str">
        <f t="shared" si="412"/>
        <v>KORD MR27!_18Z-GEFS</v>
      </c>
      <c r="GT90" s="58">
        <f ca="1">IFERROR(IF($C$12="C",RTD("ice.xl",,"*H",GS90,$C$5,"D",$K90,,,1),RTD("ice.xl",,"*H",GS90,$C$5,"D",$K90,,,1)*(9/5)+$C$14),"-")</f>
        <v>79.177999999999997</v>
      </c>
      <c r="GU90" s="101">
        <f t="shared" si="427"/>
        <v>28</v>
      </c>
      <c r="GV90" s="101" t="str">
        <f t="shared" si="413"/>
        <v>KORD MR28!_18Z-GEFS</v>
      </c>
      <c r="GW90" s="58">
        <f ca="1">IFERROR(IF($C$12="C",RTD("ice.xl",,"*H",GV90,$C$5,"D",$K90,,,1),RTD("ice.xl",,"*H",GV90,$C$5,"D",$K90,,,1)*(9/5)+$C$14),"-")</f>
        <v>80.078000000000003</v>
      </c>
      <c r="GX90" s="101">
        <f t="shared" si="423"/>
        <v>29</v>
      </c>
      <c r="GY90" s="101" t="str">
        <f t="shared" si="414"/>
        <v>KORD MR29!_18Z-GEFS</v>
      </c>
      <c r="GZ90" s="58">
        <f ca="1">IFERROR(IF($C$12="C",RTD("ice.xl",,"*H",GY90,$C$5,"D",$K90,,,1),RTD("ice.xl",,"*H",GY90,$C$5,"D",$K90,,,1)*(9/5)+$C$14),"-")</f>
        <v>79.789999999999992</v>
      </c>
      <c r="HA90" s="101">
        <f t="shared" si="419"/>
        <v>30</v>
      </c>
      <c r="HB90" s="101" t="str">
        <f t="shared" si="415"/>
        <v>KORD MR30!_18Z-GEFS</v>
      </c>
      <c r="HC90" s="105">
        <f ca="1">IFERROR(IF($C$12="C",RTD("ice.xl",,"*H",HB90,$C$5,"D",$K90,,,1),RTD("ice.xl",,"*H",HB90,$C$5,"D",$K90,,,1)*(9/5)+$C$14),"-")</f>
        <v>81.193999999999988</v>
      </c>
    </row>
    <row r="91" spans="5:211" x14ac:dyDescent="0.35">
      <c r="K91" s="163">
        <f t="shared" ca="1" si="490"/>
        <v>44776</v>
      </c>
      <c r="L91" s="356">
        <f t="shared" ca="1" si="490"/>
        <v>81.126139999999992</v>
      </c>
      <c r="N91" s="53">
        <f t="shared" si="486"/>
        <v>16</v>
      </c>
      <c r="O91" s="53" t="str">
        <f t="shared" si="306"/>
        <v>KORD MR16!_00Z-GEFS</v>
      </c>
      <c r="P91" s="108">
        <f ca="1">IFERROR(IF($C$12="C",RTD("ice.xl",,"*H",O91,$C$5,"D",$K91,,,1),RTD("ice.xl",,"*H",O91,$C$5,"D",$K91,,,1)*(9/5)+$C$14),"-")</f>
        <v>83.57</v>
      </c>
      <c r="Q91" s="101">
        <f t="shared" si="482"/>
        <v>17</v>
      </c>
      <c r="R91" s="101" t="str">
        <f t="shared" si="308"/>
        <v>KORD MR17!_00Z-GEFS</v>
      </c>
      <c r="S91" s="58">
        <f ca="1">IFERROR(IF($C$12="C",RTD("ice.xl",,"*H",R91,$C$5,"D",$K91,,,1),RTD("ice.xl",,"*H",R91,$C$5,"D",$K91,,,1)*(9/5)+$C$14),"-")</f>
        <v>84.92</v>
      </c>
      <c r="T91" s="101">
        <f t="shared" si="478"/>
        <v>18</v>
      </c>
      <c r="U91" s="101" t="str">
        <f t="shared" si="310"/>
        <v>KORD MR18!_00Z-GEFS</v>
      </c>
      <c r="V91" s="58">
        <f ca="1">IFERROR(IF($C$12="C",RTD("ice.xl",,"*H",U91,$C$5,"D",$K91,,,1),RTD("ice.xl",,"*H",U91,$C$5,"D",$K91,,,1)*(9/5)+$C$14),"-")</f>
        <v>85.334000000000003</v>
      </c>
      <c r="W91" s="101">
        <f t="shared" si="474"/>
        <v>19</v>
      </c>
      <c r="X91" s="101" t="str">
        <f t="shared" si="312"/>
        <v>KORD MR19!_00Z-GEFS</v>
      </c>
      <c r="Y91" s="58">
        <f ca="1">IFERROR(IF($C$12="C",RTD("ice.xl",,"*H",X91,$C$5,"D",$K91,,,1),RTD("ice.xl",,"*H",X91,$C$5,"D",$K91,,,1)*(9/5)+$C$14),"-")</f>
        <v>86.234000000000009</v>
      </c>
      <c r="Z91" s="101">
        <f t="shared" si="469"/>
        <v>20</v>
      </c>
      <c r="AA91" s="101" t="str">
        <f t="shared" si="314"/>
        <v>KORD MR20!_00Z-GEFS</v>
      </c>
      <c r="AB91" s="58">
        <f ca="1">IFERROR(IF($C$12="C",RTD("ice.xl",,"*H",AA91,$C$5,"D",$K91,,,1),RTD("ice.xl",,"*H",AA91,$C$5,"D",$K91,,,1)*(9/5)+$C$14),"-")</f>
        <v>86.018000000000001</v>
      </c>
      <c r="AC91" s="101">
        <f t="shared" si="464"/>
        <v>21</v>
      </c>
      <c r="AD91" s="101" t="str">
        <f t="shared" si="316"/>
        <v>KORD MR21!_00Z-GEFS</v>
      </c>
      <c r="AE91" s="58">
        <f ca="1">IFERROR(IF($C$12="C",RTD("ice.xl",,"*H",AD91,$C$5,"D",$K91,,,1),RTD("ice.xl",,"*H",AD91,$C$5,"D",$K91,,,1)*(9/5)+$C$14),"-")</f>
        <v>86.036000000000001</v>
      </c>
      <c r="AF91" s="101">
        <f t="shared" si="459"/>
        <v>22</v>
      </c>
      <c r="AG91" s="101" t="str">
        <f t="shared" si="318"/>
        <v>KORD MR22!_00Z-GEFS</v>
      </c>
      <c r="AH91" s="58">
        <f ca="1">IFERROR(IF($C$12="C",RTD("ice.xl",,"*H",AG91,$C$5,"D",$K91,,,1),RTD("ice.xl",,"*H",AG91,$C$5,"D",$K91,,,1)*(9/5)+$C$14),"-")</f>
        <v>83.551999999999992</v>
      </c>
      <c r="AI91" s="101">
        <f t="shared" si="454"/>
        <v>23</v>
      </c>
      <c r="AJ91" s="101" t="str">
        <f t="shared" si="320"/>
        <v>KORD MR23!_00Z-GEFS</v>
      </c>
      <c r="AK91" s="58">
        <f ca="1">IFERROR(IF($C$12="C",RTD("ice.xl",,"*H",AJ91,$C$5,"D",$K91,,,1),RTD("ice.xl",,"*H",AJ91,$C$5,"D",$K91,,,1)*(9/5)+$C$14),"-")</f>
        <v>82.346000000000004</v>
      </c>
      <c r="AL91" s="101">
        <f t="shared" si="449"/>
        <v>24</v>
      </c>
      <c r="AM91" s="101" t="str">
        <f t="shared" si="322"/>
        <v>KORD MR24!_00Z-GEFS</v>
      </c>
      <c r="AN91" s="58">
        <f ca="1">IFERROR(IF($C$12="C",RTD("ice.xl",,"*H",AM91,$C$5,"D",$K91,,,1),RTD("ice.xl",,"*H",AM91,$C$5,"D",$K91,,,1)*(9/5)+$C$14),"-")</f>
        <v>83.048000000000002</v>
      </c>
      <c r="AO91" s="101">
        <f t="shared" si="444"/>
        <v>25</v>
      </c>
      <c r="AP91" s="101" t="str">
        <f t="shared" si="324"/>
        <v>KORD MR25!_00Z-GEFS</v>
      </c>
      <c r="AQ91" s="58">
        <f ca="1">IFERROR(IF($C$12="C",RTD("ice.xl",,"*H",AP91,$C$5,"D",$K91,,,1),RTD("ice.xl",,"*H",AP91,$C$5,"D",$K91,,,1)*(9/5)+$C$14),"-")</f>
        <v>84.056000000000012</v>
      </c>
      <c r="AR91" s="101">
        <f t="shared" si="439"/>
        <v>26</v>
      </c>
      <c r="AS91" s="101" t="str">
        <f t="shared" si="326"/>
        <v>KORD MR26!_00Z-GEFS</v>
      </c>
      <c r="AT91" s="58">
        <f ca="1">IFERROR(IF($C$12="C",RTD("ice.xl",,"*H",AS91,$C$5,"D",$K91,,,1),RTD("ice.xl",,"*H",AS91,$C$5,"D",$K91,,,1)*(9/5)+$C$14),"-")</f>
        <v>80.906000000000006</v>
      </c>
      <c r="AU91" s="101">
        <f t="shared" si="434"/>
        <v>27</v>
      </c>
      <c r="AV91" s="101" t="str">
        <f t="shared" si="327"/>
        <v>KORD MR27!_00Z-GEFS</v>
      </c>
      <c r="AW91" s="58">
        <f ca="1">IFERROR(IF($C$12="C",RTD("ice.xl",,"*H",AV91,$C$5,"D",$K91,,,1),RTD("ice.xl",,"*H",AV91,$C$5,"D",$K91,,,1)*(9/5)+$C$14),"-")</f>
        <v>80.834000000000003</v>
      </c>
      <c r="AX91" s="101">
        <f t="shared" si="429"/>
        <v>28</v>
      </c>
      <c r="AY91" s="101" t="str">
        <f t="shared" si="328"/>
        <v>KORD MR28!_00Z-GEFS</v>
      </c>
      <c r="AZ91" s="58">
        <f ca="1">IFERROR(IF($C$12="C",RTD("ice.xl",,"*H",AY91,$C$5,"D",$K91,,,1),RTD("ice.xl",,"*H",AY91,$C$5,"D",$K91,,,1)*(9/5)+$C$14),"-")</f>
        <v>83.26400000000001</v>
      </c>
      <c r="BA91" s="101">
        <f t="shared" si="424"/>
        <v>29</v>
      </c>
      <c r="BB91" s="101" t="str">
        <f t="shared" si="329"/>
        <v>KORD MR29!_00Z-GEFS</v>
      </c>
      <c r="BC91" s="58">
        <f ca="1">IFERROR(IF($C$12="C",RTD("ice.xl",,"*H",BB91,$C$5,"D",$K91,,,1),RTD("ice.xl",,"*H",BB91,$C$5,"D",$K91,,,1)*(9/5)+$C$14),"-")</f>
        <v>80.725999999999999</v>
      </c>
      <c r="BD91" s="101">
        <f t="shared" si="420"/>
        <v>30</v>
      </c>
      <c r="BE91" s="101" t="str">
        <f t="shared" si="330"/>
        <v>KORD MR30!_00Z-GEFS</v>
      </c>
      <c r="BF91" s="58">
        <f ca="1">IFERROR(IF($C$12="C",RTD("ice.xl",,"*H",BE91,$C$5,"D",$K91,,,1),RTD("ice.xl",,"*H",BE91,$C$5,"D",$K91,,,1)*(9/5)+$C$14),"-")</f>
        <v>79.50200000000001</v>
      </c>
      <c r="BG91" s="101">
        <f t="shared" si="416"/>
        <v>31</v>
      </c>
      <c r="BH91" s="101" t="str">
        <f t="shared" si="331"/>
        <v>KORD MR31!_00Z-GEFS</v>
      </c>
      <c r="BI91" s="105">
        <f ca="1">IFERROR(IF($C$12="C",RTD("ice.xl",,"*H",BH91,$C$5,"D",$K91,,,1),RTD("ice.xl",,"*H",BH91,$C$5,"D",$K91,,,1)*(9/5)+$C$14),"-")</f>
        <v>80.204000000000008</v>
      </c>
      <c r="BL91" s="53">
        <f t="shared" si="487"/>
        <v>16</v>
      </c>
      <c r="BM91" s="53" t="str">
        <f t="shared" si="333"/>
        <v>KORD MR16!_06Z-GEFS</v>
      </c>
      <c r="BN91" s="108">
        <f ca="1">IFERROR(IF($C$12="C",RTD("ice.xl",,"*H",BM91,$C$5,"D",$K91,,,1),RTD("ice.xl",,"*H",BM91,$C$5,"D",$K91,,,1)*(9/5)+$C$14),"-")</f>
        <v>82.507999999999996</v>
      </c>
      <c r="BO91" s="101">
        <f t="shared" si="483"/>
        <v>17</v>
      </c>
      <c r="BP91" s="101" t="str">
        <f t="shared" si="335"/>
        <v>KORD MR17!_06Z-GEFS</v>
      </c>
      <c r="BQ91" s="58">
        <f ca="1">IFERROR(IF($C$12="C",RTD("ice.xl",,"*H",BP91,$C$5,"D",$K91,,,1),RTD("ice.xl",,"*H",BP91,$C$5,"D",$K91,,,1)*(9/5)+$C$14),"-")</f>
        <v>84.992000000000004</v>
      </c>
      <c r="BR91" s="101">
        <f t="shared" si="479"/>
        <v>18</v>
      </c>
      <c r="BS91" s="101" t="str">
        <f t="shared" si="337"/>
        <v>KORD MR18!_06Z-GEFS</v>
      </c>
      <c r="BT91" s="58">
        <f ca="1">IFERROR(IF($C$12="C",RTD("ice.xl",,"*H",BS91,$C$5,"D",$K91,,,1),RTD("ice.xl",,"*H",BS91,$C$5,"D",$K91,,,1)*(9/5)+$C$14),"-")</f>
        <v>86.593999999999994</v>
      </c>
      <c r="BU91" s="101">
        <f t="shared" si="475"/>
        <v>19</v>
      </c>
      <c r="BV91" s="101" t="str">
        <f t="shared" si="339"/>
        <v>KORD MR19!_06Z-GEFS</v>
      </c>
      <c r="BW91" s="58">
        <f ca="1">IFERROR(IF($C$12="C",RTD("ice.xl",,"*H",BV91,$C$5,"D",$K91,,,1),RTD("ice.xl",,"*H",BV91,$C$5,"D",$K91,,,1)*(9/5)+$C$14),"-")</f>
        <v>86.18</v>
      </c>
      <c r="BX91" s="101">
        <f t="shared" si="470"/>
        <v>20</v>
      </c>
      <c r="BY91" s="101" t="str">
        <f t="shared" si="341"/>
        <v>KORD MR20!_06Z-GEFS</v>
      </c>
      <c r="BZ91" s="58">
        <f ca="1">IFERROR(IF($C$12="C",RTD("ice.xl",,"*H",BY91,$C$5,"D",$K91,,,1),RTD("ice.xl",,"*H",BY91,$C$5,"D",$K91,,,1)*(9/5)+$C$14),"-")</f>
        <v>86.25200000000001</v>
      </c>
      <c r="CA91" s="101">
        <f t="shared" si="465"/>
        <v>21</v>
      </c>
      <c r="CB91" s="101" t="str">
        <f t="shared" si="343"/>
        <v>KORD MR21!_06Z-GEFS</v>
      </c>
      <c r="CC91" s="58">
        <f ca="1">IFERROR(IF($C$12="C",RTD("ice.xl",,"*H",CB91,$C$5,"D",$K91,,,1),RTD("ice.xl",,"*H",CB91,$C$5,"D",$K91,,,1)*(9/5)+$C$14),"-")</f>
        <v>83.786000000000001</v>
      </c>
      <c r="CD91" s="101">
        <f t="shared" si="460"/>
        <v>22</v>
      </c>
      <c r="CE91" s="101" t="str">
        <f t="shared" si="345"/>
        <v>KORD MR22!_06Z-GEFS</v>
      </c>
      <c r="CF91" s="58">
        <f ca="1">IFERROR(IF($C$12="C",RTD("ice.xl",,"*H",CE91,$C$5,"D",$K91,,,1),RTD("ice.xl",,"*H",CE91,$C$5,"D",$K91,,,1)*(9/5)+$C$14),"-")</f>
        <v>83.912000000000006</v>
      </c>
      <c r="CG91" s="101">
        <f t="shared" si="455"/>
        <v>23</v>
      </c>
      <c r="CH91" s="101" t="str">
        <f t="shared" si="347"/>
        <v>KORD MR23!_06Z-GEFS</v>
      </c>
      <c r="CI91" s="58">
        <f ca="1">IFERROR(IF($C$12="C",RTD("ice.xl",,"*H",CH91,$C$5,"D",$K91,,,1),RTD("ice.xl",,"*H",CH91,$C$5,"D",$K91,,,1)*(9/5)+$C$14),"-")</f>
        <v>81.823999999999998</v>
      </c>
      <c r="CJ91" s="101">
        <f t="shared" si="450"/>
        <v>24</v>
      </c>
      <c r="CK91" s="101" t="str">
        <f t="shared" si="349"/>
        <v>KORD MR24!_06Z-GEFS</v>
      </c>
      <c r="CL91" s="58">
        <f ca="1">IFERROR(IF($C$12="C",RTD("ice.xl",,"*H",CK91,$C$5,"D",$K91,,,1),RTD("ice.xl",,"*H",CK91,$C$5,"D",$K91,,,1)*(9/5)+$C$14),"-")</f>
        <v>81.914000000000001</v>
      </c>
      <c r="CM91" s="101">
        <f t="shared" si="445"/>
        <v>25</v>
      </c>
      <c r="CN91" s="101" t="str">
        <f t="shared" si="351"/>
        <v>KORD MR25!_06Z-GEFS</v>
      </c>
      <c r="CO91" s="58">
        <f ca="1">IFERROR(IF($C$12="C",RTD("ice.xl",,"*H",CN91,$C$5,"D",$K91,,,1),RTD("ice.xl",,"*H",CN91,$C$5,"D",$K91,,,1)*(9/5)+$C$14),"-")</f>
        <v>80.150000000000006</v>
      </c>
      <c r="CP91" s="101">
        <f t="shared" si="440"/>
        <v>26</v>
      </c>
      <c r="CQ91" s="101" t="str">
        <f t="shared" si="353"/>
        <v>KORD MR26!_06Z-GEFS</v>
      </c>
      <c r="CR91" s="58">
        <f ca="1">IFERROR(IF($C$12="C",RTD("ice.xl",,"*H",CQ91,$C$5,"D",$K91,,,1),RTD("ice.xl",,"*H",CQ91,$C$5,"D",$K91,,,1)*(9/5)+$C$14),"-")</f>
        <v>82.165999999999997</v>
      </c>
      <c r="CS91" s="101">
        <f t="shared" si="435"/>
        <v>27</v>
      </c>
      <c r="CT91" s="101" t="str">
        <f t="shared" si="355"/>
        <v>KORD MR27!_06Z-GEFS</v>
      </c>
      <c r="CU91" s="58">
        <f ca="1">IFERROR(IF($C$12="C",RTD("ice.xl",,"*H",CT91,$C$5,"D",$K91,,,1),RTD("ice.xl",,"*H",CT91,$C$5,"D",$K91,,,1)*(9/5)+$C$14),"-")</f>
        <v>82.975999999999999</v>
      </c>
      <c r="CV91" s="101">
        <f t="shared" si="430"/>
        <v>28</v>
      </c>
      <c r="CW91" s="101" t="str">
        <f t="shared" si="356"/>
        <v>KORD MR28!_06Z-GEFS</v>
      </c>
      <c r="CX91" s="58">
        <f ca="1">IFERROR(IF($C$12="C",RTD("ice.xl",,"*H",CW91,$C$5,"D",$K91,,,1),RTD("ice.xl",,"*H",CW91,$C$5,"D",$K91,,,1)*(9/5)+$C$14),"-")</f>
        <v>79.97</v>
      </c>
      <c r="CY91" s="101">
        <f t="shared" si="425"/>
        <v>29</v>
      </c>
      <c r="CZ91" s="101" t="str">
        <f t="shared" si="357"/>
        <v>KORD MR29!_06Z-GEFS</v>
      </c>
      <c r="DA91" s="58">
        <f ca="1">IFERROR(IF($C$12="C",RTD("ice.xl",,"*H",CZ91,$C$5,"D",$K91,,,1),RTD("ice.xl",,"*H",CZ91,$C$5,"D",$K91,,,1)*(9/5)+$C$14),"-")</f>
        <v>81.463999999999999</v>
      </c>
      <c r="DB91" s="101">
        <f t="shared" si="421"/>
        <v>30</v>
      </c>
      <c r="DC91" s="101" t="str">
        <f t="shared" si="358"/>
        <v>KORD MR30!_06Z-GEFS</v>
      </c>
      <c r="DD91" s="58">
        <f ca="1">IFERROR(IF($C$12="C",RTD("ice.xl",,"*H",DC91,$C$5,"D",$K91,,,1),RTD("ice.xl",,"*H",DC91,$C$5,"D",$K91,,,1)*(9/5)+$C$14),"-")</f>
        <v>81.896000000000001</v>
      </c>
      <c r="DE91" s="101">
        <f t="shared" si="417"/>
        <v>31</v>
      </c>
      <c r="DF91" s="101" t="str">
        <f t="shared" si="359"/>
        <v>KORD MR31!_06Z-GEFS</v>
      </c>
      <c r="DG91" s="105">
        <f ca="1">IFERROR(IF($C$12="C",RTD("ice.xl",,"*H",DF91,$C$5,"D",$K91,,,1),RTD("ice.xl",,"*H",DF91,$C$5,"D",$K91,,,1)*(9/5)+$C$14),"-")</f>
        <v>78.746000000000009</v>
      </c>
      <c r="DJ91" s="53">
        <f t="shared" si="488"/>
        <v>16</v>
      </c>
      <c r="DK91" s="53" t="str">
        <f t="shared" si="361"/>
        <v>KORD MR16!_12Z-GEFS</v>
      </c>
      <c r="DL91" s="108">
        <f ca="1">IFERROR(IF($C$12="C",RTD("ice.xl",,"*H",DK91,$C$5,"D",$K91,,,1),RTD("ice.xl",,"*H",DK91,$C$5,"D",$K91,,,1)*(9/5)+$C$14),"-")</f>
        <v>83.587999999999994</v>
      </c>
      <c r="DM91" s="101">
        <f t="shared" si="484"/>
        <v>17</v>
      </c>
      <c r="DN91" s="101" t="str">
        <f t="shared" si="363"/>
        <v>KORD MR17!_12Z-GEFS</v>
      </c>
      <c r="DO91" s="58">
        <f ca="1">IFERROR(IF($C$12="C",RTD("ice.xl",,"*H",DN91,$C$5,"D",$K91,,,1),RTD("ice.xl",,"*H",DN91,$C$5,"D",$K91,,,1)*(9/5)+$C$14),"-")</f>
        <v>84.415999999999997</v>
      </c>
      <c r="DP91" s="101">
        <f t="shared" si="480"/>
        <v>18</v>
      </c>
      <c r="DQ91" s="101" t="str">
        <f t="shared" si="365"/>
        <v>KORD MR18!_12Z-GEFS</v>
      </c>
      <c r="DR91" s="58">
        <f ca="1">IFERROR(IF($C$12="C",RTD("ice.xl",,"*H",DQ91,$C$5,"D",$K91,,,1),RTD("ice.xl",,"*H",DQ91,$C$5,"D",$K91,,,1)*(9/5)+$C$14),"-")</f>
        <v>86.665999999999997</v>
      </c>
      <c r="DS91" s="101">
        <f t="shared" si="476"/>
        <v>19</v>
      </c>
      <c r="DT91" s="101" t="str">
        <f t="shared" si="367"/>
        <v>KORD MR19!_12Z-GEFS</v>
      </c>
      <c r="DU91" s="58">
        <f ca="1">IFERROR(IF($C$12="C",RTD("ice.xl",,"*H",DT91,$C$5,"D",$K91,,,1),RTD("ice.xl",,"*H",DT91,$C$5,"D",$K91,,,1)*(9/5)+$C$14),"-")</f>
        <v>85.64</v>
      </c>
      <c r="DV91" s="101">
        <f t="shared" si="471"/>
        <v>20</v>
      </c>
      <c r="DW91" s="101" t="str">
        <f t="shared" si="369"/>
        <v>KORD MR20!_12Z-GEFS</v>
      </c>
      <c r="DX91" s="58">
        <f ca="1">IFERROR(IF($C$12="C",RTD("ice.xl",,"*H",DW91,$C$5,"D",$K91,,,1),RTD("ice.xl",,"*H",DW91,$C$5,"D",$K91,,,1)*(9/5)+$C$14),"-")</f>
        <v>87.403999999999996</v>
      </c>
      <c r="DY91" s="101">
        <f t="shared" si="466"/>
        <v>21</v>
      </c>
      <c r="DZ91" s="101" t="str">
        <f t="shared" si="371"/>
        <v>KORD MR21!_12Z-GEFS</v>
      </c>
      <c r="EA91" s="58">
        <f ca="1">IFERROR(IF($C$12="C",RTD("ice.xl",,"*H",DZ91,$C$5,"D",$K91,,,1),RTD("ice.xl",,"*H",DZ91,$C$5,"D",$K91,,,1)*(9/5)+$C$14),"-")</f>
        <v>84.902000000000001</v>
      </c>
      <c r="EB91" s="101">
        <f t="shared" si="461"/>
        <v>22</v>
      </c>
      <c r="EC91" s="101" t="str">
        <f t="shared" si="373"/>
        <v>KORD MR22!_12Z-GEFS</v>
      </c>
      <c r="ED91" s="58">
        <f ca="1">IFERROR(IF($C$12="C",RTD("ice.xl",,"*H",EC91,$C$5,"D",$K91,,,1),RTD("ice.xl",,"*H",EC91,$C$5,"D",$K91,,,1)*(9/5)+$C$14),"-")</f>
        <v>84.866</v>
      </c>
      <c r="EE91" s="101">
        <f t="shared" si="456"/>
        <v>23</v>
      </c>
      <c r="EF91" s="101" t="str">
        <f t="shared" si="375"/>
        <v>KORD MR23!_12Z-GEFS</v>
      </c>
      <c r="EG91" s="58">
        <f ca="1">IFERROR(IF($C$12="C",RTD("ice.xl",,"*H",EF91,$C$5,"D",$K91,,,1),RTD("ice.xl",,"*H",EF91,$C$5,"D",$K91,,,1)*(9/5)+$C$14),"-")</f>
        <v>83.246000000000009</v>
      </c>
      <c r="EH91" s="101">
        <f t="shared" si="451"/>
        <v>24</v>
      </c>
      <c r="EI91" s="101" t="str">
        <f t="shared" si="377"/>
        <v>KORD MR24!_12Z-GEFS</v>
      </c>
      <c r="EJ91" s="58">
        <f ca="1">IFERROR(IF($C$12="C",RTD("ice.xl",,"*H",EI91,$C$5,"D",$K91,,,1),RTD("ice.xl",,"*H",EI91,$C$5,"D",$K91,,,1)*(9/5)+$C$14),"-")</f>
        <v>80.906000000000006</v>
      </c>
      <c r="EK91" s="101">
        <f t="shared" si="446"/>
        <v>25</v>
      </c>
      <c r="EL91" s="101" t="str">
        <f t="shared" si="379"/>
        <v>KORD MR25!_12Z-GEFS</v>
      </c>
      <c r="EM91" s="58">
        <f ca="1">IFERROR(IF($C$12="C",RTD("ice.xl",,"*H",EL91,$C$5,"D",$K91,,,1),RTD("ice.xl",,"*H",EL91,$C$5,"D",$K91,,,1)*(9/5)+$C$14),"-")</f>
        <v>81.14</v>
      </c>
      <c r="EN91" s="101">
        <f t="shared" si="441"/>
        <v>26</v>
      </c>
      <c r="EO91" s="101" t="str">
        <f t="shared" si="381"/>
        <v>KORD MR26!_12Z-GEFS</v>
      </c>
      <c r="EP91" s="58">
        <f ca="1">IFERROR(IF($C$12="C",RTD("ice.xl",,"*H",EO91,$C$5,"D",$K91,,,1),RTD("ice.xl",,"*H",EO91,$C$5,"D",$K91,,,1)*(9/5)+$C$14),"-")</f>
        <v>82.13</v>
      </c>
      <c r="EQ91" s="101">
        <f t="shared" si="436"/>
        <v>27</v>
      </c>
      <c r="ER91" s="101" t="str">
        <f t="shared" si="383"/>
        <v>KORD MR27!_12Z-GEFS</v>
      </c>
      <c r="ES91" s="58">
        <f ca="1">IFERROR(IF($C$12="C",RTD("ice.xl",,"*H",ER91,$C$5,"D",$K91,,,1),RTD("ice.xl",,"*H",ER91,$C$5,"D",$K91,,,1)*(9/5)+$C$14),"-")</f>
        <v>81.193999999999988</v>
      </c>
      <c r="ET91" s="101">
        <f t="shared" si="431"/>
        <v>28</v>
      </c>
      <c r="EU91" s="101" t="str">
        <f t="shared" si="384"/>
        <v>KORD MR28!_12Z-GEFS</v>
      </c>
      <c r="EV91" s="58">
        <f ca="1">IFERROR(IF($C$12="C",RTD("ice.xl",,"*H",EU91,$C$5,"D",$K91,,,1),RTD("ice.xl",,"*H",EU91,$C$5,"D",$K91,,,1)*(9/5)+$C$14),"-")</f>
        <v>79.88</v>
      </c>
      <c r="EW91" s="101">
        <f t="shared" si="426"/>
        <v>29</v>
      </c>
      <c r="EX91" s="101" t="str">
        <f t="shared" si="385"/>
        <v>KORD MR29!_12Z-GEFS</v>
      </c>
      <c r="EY91" s="58">
        <f ca="1">IFERROR(IF($C$12="C",RTD("ice.xl",,"*H",EX91,$C$5,"D",$K91,,,1),RTD("ice.xl",,"*H",EX91,$C$5,"D",$K91,,,1)*(9/5)+$C$14),"-")</f>
        <v>78.44</v>
      </c>
      <c r="EZ91" s="101">
        <f t="shared" si="422"/>
        <v>30</v>
      </c>
      <c r="FA91" s="101" t="str">
        <f t="shared" si="386"/>
        <v>KORD MR30!_12Z-GEFS</v>
      </c>
      <c r="FB91" s="58">
        <f ca="1">IFERROR(IF($C$12="C",RTD("ice.xl",,"*H",FA91,$C$5,"D",$K91,,,1),RTD("ice.xl",,"*H",FA91,$C$5,"D",$K91,,,1)*(9/5)+$C$14),"-")</f>
        <v>81.266000000000005</v>
      </c>
      <c r="FC91" s="101">
        <f t="shared" si="418"/>
        <v>31</v>
      </c>
      <c r="FD91" s="101" t="str">
        <f t="shared" si="387"/>
        <v>KORD MR31!_12Z-GEFS</v>
      </c>
      <c r="FE91" s="105">
        <f ca="1">IFERROR(IF($C$12="C",RTD("ice.xl",,"*H",FD91,$C$5,"D",$K91,,,1),RTD("ice.xl",,"*H",FD91,$C$5,"D",$K91,,,1)*(9/5)+$C$14),"-")</f>
        <v>80.509999999999991</v>
      </c>
      <c r="FH91" s="53">
        <f t="shared" si="489"/>
        <v>16</v>
      </c>
      <c r="FI91" s="53" t="str">
        <f t="shared" si="389"/>
        <v>KORD MR16!_18Z-GEFS</v>
      </c>
      <c r="FJ91" s="108">
        <f ca="1">IFERROR(IF($C$12="C",RTD("ice.xl",,"*H",FI91,$C$5,"D",$K91,,,1),RTD("ice.xl",,"*H",FI91,$C$5,"D",$K91,,,1)*(9/5)+$C$14),"-")</f>
        <v>84.38</v>
      </c>
      <c r="FK91" s="101">
        <f t="shared" si="485"/>
        <v>17</v>
      </c>
      <c r="FL91" s="101" t="str">
        <f t="shared" si="391"/>
        <v>KORD MR17!_18Z-GEFS</v>
      </c>
      <c r="FM91" s="58">
        <f ca="1">IFERROR(IF($C$12="C",RTD("ice.xl",,"*H",FL91,$C$5,"D",$K91,,,1),RTD("ice.xl",,"*H",FL91,$C$5,"D",$K91,,,1)*(9/5)+$C$14),"-")</f>
        <v>86.072000000000003</v>
      </c>
      <c r="FN91" s="101">
        <f t="shared" si="481"/>
        <v>18</v>
      </c>
      <c r="FO91" s="101" t="str">
        <f t="shared" si="393"/>
        <v>KORD MR18!_18Z-GEFS</v>
      </c>
      <c r="FP91" s="58">
        <f ca="1">IFERROR(IF($C$12="C",RTD("ice.xl",,"*H",FO91,$C$5,"D",$K91,,,1),RTD("ice.xl",,"*H",FO91,$C$5,"D",$K91,,,1)*(9/5)+$C$14),"-")</f>
        <v>85.009999999999991</v>
      </c>
      <c r="FQ91" s="101">
        <f t="shared" si="477"/>
        <v>19</v>
      </c>
      <c r="FR91" s="101" t="str">
        <f t="shared" si="395"/>
        <v>KORD MR19!_18Z-GEFS</v>
      </c>
      <c r="FS91" s="58">
        <f ca="1">IFERROR(IF($C$12="C",RTD("ice.xl",,"*H",FR91,$C$5,"D",$K91,,,1),RTD("ice.xl",,"*H",FR91,$C$5,"D",$K91,,,1)*(9/5)+$C$14),"-")</f>
        <v>86.414000000000001</v>
      </c>
      <c r="FT91" s="101">
        <f t="shared" si="472"/>
        <v>20</v>
      </c>
      <c r="FU91" s="101" t="str">
        <f t="shared" si="397"/>
        <v>KORD MR20!_18Z-GEFS</v>
      </c>
      <c r="FV91" s="58">
        <f ca="1">IFERROR(IF($C$12="C",RTD("ice.xl",,"*H",FU91,$C$5,"D",$K91,,,1),RTD("ice.xl",,"*H",FU91,$C$5,"D",$K91,,,1)*(9/5)+$C$14),"-")</f>
        <v>84.938000000000002</v>
      </c>
      <c r="FW91" s="101">
        <f t="shared" si="467"/>
        <v>21</v>
      </c>
      <c r="FX91" s="101" t="str">
        <f t="shared" si="399"/>
        <v>KORD MR21!_18Z-GEFS</v>
      </c>
      <c r="FY91" s="58">
        <f ca="1">IFERROR(IF($C$12="C",RTD("ice.xl",,"*H",FX91,$C$5,"D",$K91,,,1),RTD("ice.xl",,"*H",FX91,$C$5,"D",$K91,,,1)*(9/5)+$C$14),"-")</f>
        <v>83.641999999999996</v>
      </c>
      <c r="FZ91" s="101">
        <f t="shared" si="462"/>
        <v>22</v>
      </c>
      <c r="GA91" s="101" t="str">
        <f t="shared" si="401"/>
        <v>KORD MR22!_18Z-GEFS</v>
      </c>
      <c r="GB91" s="58">
        <f ca="1">IFERROR(IF($C$12="C",RTD("ice.xl",,"*H",GA91,$C$5,"D",$K91,,,1),RTD("ice.xl",,"*H",GA91,$C$5,"D",$K91,,,1)*(9/5)+$C$14),"-")</f>
        <v>83.516000000000005</v>
      </c>
      <c r="GC91" s="101">
        <f t="shared" si="457"/>
        <v>23</v>
      </c>
      <c r="GD91" s="101" t="str">
        <f t="shared" si="403"/>
        <v>KORD MR23!_18Z-GEFS</v>
      </c>
      <c r="GE91" s="58">
        <f ca="1">IFERROR(IF($C$12="C",RTD("ice.xl",,"*H",GD91,$C$5,"D",$K91,,,1),RTD("ice.xl",,"*H",GD91,$C$5,"D",$K91,,,1)*(9/5)+$C$14),"-")</f>
        <v>82.274000000000001</v>
      </c>
      <c r="GF91" s="101">
        <f t="shared" si="452"/>
        <v>24</v>
      </c>
      <c r="GG91" s="101" t="str">
        <f t="shared" si="405"/>
        <v>KORD MR24!_18Z-GEFS</v>
      </c>
      <c r="GH91" s="58">
        <f ca="1">IFERROR(IF($C$12="C",RTD("ice.xl",,"*H",GG91,$C$5,"D",$K91,,,1),RTD("ice.xl",,"*H",GG91,$C$5,"D",$K91,,,1)*(9/5)+$C$14),"-")</f>
        <v>81.536000000000001</v>
      </c>
      <c r="GI91" s="101">
        <f t="shared" si="447"/>
        <v>25</v>
      </c>
      <c r="GJ91" s="101" t="str">
        <f t="shared" si="407"/>
        <v>KORD MR25!_18Z-GEFS</v>
      </c>
      <c r="GK91" s="58">
        <f ca="1">IFERROR(IF($C$12="C",RTD("ice.xl",,"*H",GJ91,$C$5,"D",$K91,,,1),RTD("ice.xl",,"*H",GJ91,$C$5,"D",$K91,,,1)*(9/5)+$C$14),"-")</f>
        <v>81.158000000000001</v>
      </c>
      <c r="GL91" s="101">
        <f t="shared" si="442"/>
        <v>26</v>
      </c>
      <c r="GM91" s="101" t="str">
        <f t="shared" si="409"/>
        <v>KORD MR26!_18Z-GEFS</v>
      </c>
      <c r="GN91" s="58">
        <f ca="1">IFERROR(IF($C$12="C",RTD("ice.xl",,"*H",GM91,$C$5,"D",$K91,,,1),RTD("ice.xl",,"*H",GM91,$C$5,"D",$K91,,,1)*(9/5)+$C$14),"-")</f>
        <v>81.5</v>
      </c>
      <c r="GO91" s="101">
        <f t="shared" si="437"/>
        <v>27</v>
      </c>
      <c r="GP91" s="101" t="str">
        <f t="shared" si="411"/>
        <v>KORD MR27!_18Z-GEFS</v>
      </c>
      <c r="GQ91" s="58">
        <f ca="1">IFERROR(IF($C$12="C",RTD("ice.xl",,"*H",GP91,$C$5,"D",$K91,,,1),RTD("ice.xl",,"*H",GP91,$C$5,"D",$K91,,,1)*(9/5)+$C$14),"-")</f>
        <v>79.50200000000001</v>
      </c>
      <c r="GR91" s="101">
        <f t="shared" si="432"/>
        <v>28</v>
      </c>
      <c r="GS91" s="101" t="str">
        <f t="shared" si="412"/>
        <v>KORD MR28!_18Z-GEFS</v>
      </c>
      <c r="GT91" s="58">
        <f ca="1">IFERROR(IF($C$12="C",RTD("ice.xl",,"*H",GS91,$C$5,"D",$K91,,,1),RTD("ice.xl",,"*H",GS91,$C$5,"D",$K91,,,1)*(9/5)+$C$14),"-")</f>
        <v>79.50200000000001</v>
      </c>
      <c r="GU91" s="101">
        <f t="shared" si="427"/>
        <v>29</v>
      </c>
      <c r="GV91" s="101" t="str">
        <f t="shared" si="413"/>
        <v>KORD MR29!_18Z-GEFS</v>
      </c>
      <c r="GW91" s="58">
        <f ca="1">IFERROR(IF($C$12="C",RTD("ice.xl",,"*H",GV91,$C$5,"D",$K91,,,1),RTD("ice.xl",,"*H",GV91,$C$5,"D",$K91,,,1)*(9/5)+$C$14),"-")</f>
        <v>79.322000000000003</v>
      </c>
      <c r="GX91" s="101">
        <f t="shared" si="423"/>
        <v>30</v>
      </c>
      <c r="GY91" s="101" t="str">
        <f t="shared" si="414"/>
        <v>KORD MR30!_18Z-GEFS</v>
      </c>
      <c r="GZ91" s="58">
        <f ca="1">IFERROR(IF($C$12="C",RTD("ice.xl",,"*H",GY91,$C$5,"D",$K91,,,1),RTD("ice.xl",,"*H",GY91,$C$5,"D",$K91,,,1)*(9/5)+$C$14),"-")</f>
        <v>81.608000000000004</v>
      </c>
      <c r="HA91" s="101">
        <f t="shared" si="419"/>
        <v>31</v>
      </c>
      <c r="HB91" s="101" t="str">
        <f t="shared" si="415"/>
        <v>KORD MR31!_18Z-GEFS</v>
      </c>
      <c r="HC91" s="105">
        <f ca="1">IFERROR(IF($C$12="C",RTD("ice.xl",,"*H",HB91,$C$5,"D",$K91,,,1),RTD("ice.xl",,"*H",HB91,$C$5,"D",$K91,,,1)*(9/5)+$C$14),"-")</f>
        <v>81.193999999999988</v>
      </c>
    </row>
    <row r="92" spans="5:211" x14ac:dyDescent="0.35">
      <c r="K92" s="163">
        <f t="shared" ca="1" si="490"/>
        <v>44775</v>
      </c>
      <c r="L92" s="356">
        <f t="shared" ca="1" si="490"/>
        <v>78.92743999999999</v>
      </c>
      <c r="N92" s="53">
        <f t="shared" si="486"/>
        <v>17</v>
      </c>
      <c r="O92" s="53" t="str">
        <f t="shared" si="306"/>
        <v>KORD MR17!_00Z-GEFS</v>
      </c>
      <c r="P92" s="108">
        <f ca="1">IFERROR(IF($C$12="C",RTD("ice.xl",,"*H",O92,$C$5,"D",$K92,,,1),RTD("ice.xl",,"*H",O92,$C$5,"D",$K92,,,1)*(9/5)+$C$14),"-")</f>
        <v>77.954000000000008</v>
      </c>
      <c r="Q92" s="101">
        <f t="shared" si="482"/>
        <v>18</v>
      </c>
      <c r="R92" s="101" t="str">
        <f t="shared" si="308"/>
        <v>KORD MR18!_00Z-GEFS</v>
      </c>
      <c r="S92" s="58">
        <f ca="1">IFERROR(IF($C$12="C",RTD("ice.xl",,"*H",R92,$C$5,"D",$K92,,,1),RTD("ice.xl",,"*H",R92,$C$5,"D",$K92,,,1)*(9/5)+$C$14),"-")</f>
        <v>77.611999999999995</v>
      </c>
      <c r="T92" s="101">
        <f t="shared" si="478"/>
        <v>19</v>
      </c>
      <c r="U92" s="101" t="str">
        <f t="shared" si="310"/>
        <v>KORD MR19!_00Z-GEFS</v>
      </c>
      <c r="V92" s="58">
        <f ca="1">IFERROR(IF($C$12="C",RTD("ice.xl",,"*H",U92,$C$5,"D",$K92,,,1),RTD("ice.xl",,"*H",U92,$C$5,"D",$K92,,,1)*(9/5)+$C$14),"-")</f>
        <v>77.468000000000004</v>
      </c>
      <c r="W92" s="101">
        <f t="shared" si="474"/>
        <v>20</v>
      </c>
      <c r="X92" s="101" t="str">
        <f t="shared" si="312"/>
        <v>KORD MR20!_00Z-GEFS</v>
      </c>
      <c r="Y92" s="58">
        <f ca="1">IFERROR(IF($C$12="C",RTD("ice.xl",,"*H",X92,$C$5,"D",$K92,,,1),RTD("ice.xl",,"*H",X92,$C$5,"D",$K92,,,1)*(9/5)+$C$14),"-")</f>
        <v>77.162000000000006</v>
      </c>
      <c r="Z92" s="101">
        <f t="shared" si="469"/>
        <v>21</v>
      </c>
      <c r="AA92" s="101" t="str">
        <f t="shared" si="314"/>
        <v>KORD MR21!_00Z-GEFS</v>
      </c>
      <c r="AB92" s="58">
        <f ca="1">IFERROR(IF($C$12="C",RTD("ice.xl",,"*H",AA92,$C$5,"D",$K92,,,1),RTD("ice.xl",,"*H",AA92,$C$5,"D",$K92,,,1)*(9/5)+$C$14),"-")</f>
        <v>77.990000000000009</v>
      </c>
      <c r="AC92" s="101">
        <f t="shared" si="464"/>
        <v>22</v>
      </c>
      <c r="AD92" s="101" t="str">
        <f t="shared" si="316"/>
        <v>KORD MR22!_00Z-GEFS</v>
      </c>
      <c r="AE92" s="58">
        <f ca="1">IFERROR(IF($C$12="C",RTD("ice.xl",,"*H",AD92,$C$5,"D",$K92,,,1),RTD("ice.xl",,"*H",AD92,$C$5,"D",$K92,,,1)*(9/5)+$C$14),"-")</f>
        <v>78.313999999999993</v>
      </c>
      <c r="AF92" s="101">
        <f t="shared" si="459"/>
        <v>23</v>
      </c>
      <c r="AG92" s="101" t="str">
        <f t="shared" si="318"/>
        <v>KORD MR23!_00Z-GEFS</v>
      </c>
      <c r="AH92" s="58">
        <f ca="1">IFERROR(IF($C$12="C",RTD("ice.xl",,"*H",AG92,$C$5,"D",$K92,,,1),RTD("ice.xl",,"*H",AG92,$C$5,"D",$K92,,,1)*(9/5)+$C$14),"-")</f>
        <v>79.141999999999996</v>
      </c>
      <c r="AI92" s="101">
        <f t="shared" si="454"/>
        <v>24</v>
      </c>
      <c r="AJ92" s="101" t="str">
        <f t="shared" si="320"/>
        <v>KORD MR24!_00Z-GEFS</v>
      </c>
      <c r="AK92" s="58">
        <f ca="1">IFERROR(IF($C$12="C",RTD("ice.xl",,"*H",AJ92,$C$5,"D",$K92,,,1),RTD("ice.xl",,"*H",AJ92,$C$5,"D",$K92,,,1)*(9/5)+$C$14),"-")</f>
        <v>79.988</v>
      </c>
      <c r="AL92" s="101">
        <f t="shared" si="449"/>
        <v>25</v>
      </c>
      <c r="AM92" s="101" t="str">
        <f t="shared" si="322"/>
        <v>KORD MR25!_00Z-GEFS</v>
      </c>
      <c r="AN92" s="58">
        <f ca="1">IFERROR(IF($C$12="C",RTD("ice.xl",,"*H",AM92,$C$5,"D",$K92,,,1),RTD("ice.xl",,"*H",AM92,$C$5,"D",$K92,,,1)*(9/5)+$C$14),"-")</f>
        <v>81.608000000000004</v>
      </c>
      <c r="AO92" s="101">
        <f t="shared" si="444"/>
        <v>26</v>
      </c>
      <c r="AP92" s="101" t="str">
        <f t="shared" si="324"/>
        <v>KORD MR26!_00Z-GEFS</v>
      </c>
      <c r="AQ92" s="58">
        <f ca="1">IFERROR(IF($C$12="C",RTD("ice.xl",,"*H",AP92,$C$5,"D",$K92,,,1),RTD("ice.xl",,"*H",AP92,$C$5,"D",$K92,,,1)*(9/5)+$C$14),"-")</f>
        <v>80.617999999999995</v>
      </c>
      <c r="AR92" s="101">
        <f t="shared" si="439"/>
        <v>27</v>
      </c>
      <c r="AS92" s="101" t="str">
        <f t="shared" si="326"/>
        <v>KORD MR27!_00Z-GEFS</v>
      </c>
      <c r="AT92" s="58">
        <f ca="1">IFERROR(IF($C$12="C",RTD("ice.xl",,"*H",AS92,$C$5,"D",$K92,,,1),RTD("ice.xl",,"*H",AS92,$C$5,"D",$K92,,,1)*(9/5)+$C$14),"-")</f>
        <v>80.132000000000005</v>
      </c>
      <c r="AU92" s="101">
        <f t="shared" si="434"/>
        <v>28</v>
      </c>
      <c r="AV92" s="101" t="str">
        <f t="shared" si="327"/>
        <v>KORD MR28!_00Z-GEFS</v>
      </c>
      <c r="AW92" s="58">
        <f ca="1">IFERROR(IF($C$12="C",RTD("ice.xl",,"*H",AV92,$C$5,"D",$K92,,,1),RTD("ice.xl",,"*H",AV92,$C$5,"D",$K92,,,1)*(9/5)+$C$14),"-")</f>
        <v>81.14</v>
      </c>
      <c r="AX92" s="101">
        <f t="shared" si="429"/>
        <v>29</v>
      </c>
      <c r="AY92" s="101" t="str">
        <f t="shared" si="328"/>
        <v>KORD MR29!_00Z-GEFS</v>
      </c>
      <c r="AZ92" s="58">
        <f ca="1">IFERROR(IF($C$12="C",RTD("ice.xl",,"*H",AY92,$C$5,"D",$K92,,,1),RTD("ice.xl",,"*H",AY92,$C$5,"D",$K92,,,1)*(9/5)+$C$14),"-")</f>
        <v>80.671999999999997</v>
      </c>
      <c r="BA92" s="101">
        <f t="shared" si="424"/>
        <v>30</v>
      </c>
      <c r="BB92" s="101" t="str">
        <f t="shared" si="329"/>
        <v>KORD MR30!_00Z-GEFS</v>
      </c>
      <c r="BC92" s="58">
        <f ca="1">IFERROR(IF($C$12="C",RTD("ice.xl",,"*H",BB92,$C$5,"D",$K92,,,1),RTD("ice.xl",,"*H",BB92,$C$5,"D",$K92,,,1)*(9/5)+$C$14),"-")</f>
        <v>78.872</v>
      </c>
      <c r="BD92" s="101">
        <f t="shared" si="420"/>
        <v>31</v>
      </c>
      <c r="BE92" s="101" t="str">
        <f t="shared" si="330"/>
        <v>KORD MR31!_00Z-GEFS</v>
      </c>
      <c r="BF92" s="58">
        <f ca="1">IFERROR(IF($C$12="C",RTD("ice.xl",,"*H",BE92,$C$5,"D",$K92,,,1),RTD("ice.xl",,"*H",BE92,$C$5,"D",$K92,,,1)*(9/5)+$C$14),"-")</f>
        <v>80.402000000000001</v>
      </c>
      <c r="BG92" s="101">
        <f t="shared" si="416"/>
        <v>32</v>
      </c>
      <c r="BH92" s="101" t="str">
        <f t="shared" si="331"/>
        <v>KORD MR32!_00Z-GEFS</v>
      </c>
      <c r="BI92" s="105">
        <f ca="1">IFERROR(IF($C$12="C",RTD("ice.xl",,"*H",BH92,$C$5,"D",$K92,,,1),RTD("ice.xl",,"*H",BH92,$C$5,"D",$K92,,,1)*(9/5)+$C$14),"-")</f>
        <v>78.98</v>
      </c>
      <c r="BL92" s="53">
        <f t="shared" si="487"/>
        <v>17</v>
      </c>
      <c r="BM92" s="53" t="str">
        <f t="shared" si="333"/>
        <v>KORD MR17!_06Z-GEFS</v>
      </c>
      <c r="BN92" s="108">
        <f ca="1">IFERROR(IF($C$12="C",RTD("ice.xl",,"*H",BM92,$C$5,"D",$K92,,,1),RTD("ice.xl",,"*H",BM92,$C$5,"D",$K92,,,1)*(9/5)+$C$14),"-")</f>
        <v>78.98</v>
      </c>
      <c r="BO92" s="101">
        <f t="shared" si="483"/>
        <v>18</v>
      </c>
      <c r="BP92" s="101" t="str">
        <f t="shared" si="335"/>
        <v>KORD MR18!_06Z-GEFS</v>
      </c>
      <c r="BQ92" s="58">
        <f ca="1">IFERROR(IF($C$12="C",RTD("ice.xl",,"*H",BP92,$C$5,"D",$K92,,,1),RTD("ice.xl",,"*H",BP92,$C$5,"D",$K92,,,1)*(9/5)+$C$14),"-")</f>
        <v>78.367999999999995</v>
      </c>
      <c r="BR92" s="101">
        <f t="shared" si="479"/>
        <v>19</v>
      </c>
      <c r="BS92" s="101" t="str">
        <f t="shared" si="337"/>
        <v>KORD MR19!_06Z-GEFS</v>
      </c>
      <c r="BT92" s="58">
        <f ca="1">IFERROR(IF($C$12="C",RTD("ice.xl",,"*H",BS92,$C$5,"D",$K92,,,1),RTD("ice.xl",,"*H",BS92,$C$5,"D",$K92,,,1)*(9/5)+$C$14),"-")</f>
        <v>77.738</v>
      </c>
      <c r="BU92" s="101">
        <f t="shared" si="475"/>
        <v>20</v>
      </c>
      <c r="BV92" s="101" t="str">
        <f t="shared" si="339"/>
        <v>KORD MR20!_06Z-GEFS</v>
      </c>
      <c r="BW92" s="58">
        <f ca="1">IFERROR(IF($C$12="C",RTD("ice.xl",,"*H",BV92,$C$5,"D",$K92,,,1),RTD("ice.xl",,"*H",BV92,$C$5,"D",$K92,,,1)*(9/5)+$C$14),"-")</f>
        <v>78.188000000000002</v>
      </c>
      <c r="BX92" s="101">
        <f t="shared" si="470"/>
        <v>21</v>
      </c>
      <c r="BY92" s="101" t="str">
        <f t="shared" si="341"/>
        <v>KORD MR21!_06Z-GEFS</v>
      </c>
      <c r="BZ92" s="58">
        <f ca="1">IFERROR(IF($C$12="C",RTD("ice.xl",,"*H",BY92,$C$5,"D",$K92,,,1),RTD("ice.xl",,"*H",BY92,$C$5,"D",$K92,,,1)*(9/5)+$C$14),"-")</f>
        <v>75.632000000000005</v>
      </c>
      <c r="CA92" s="101">
        <f t="shared" si="465"/>
        <v>22</v>
      </c>
      <c r="CB92" s="101" t="str">
        <f t="shared" si="343"/>
        <v>KORD MR22!_06Z-GEFS</v>
      </c>
      <c r="CC92" s="58">
        <f ca="1">IFERROR(IF($C$12="C",RTD("ice.xl",,"*H",CB92,$C$5,"D",$K92,,,1),RTD("ice.xl",,"*H",CB92,$C$5,"D",$K92,,,1)*(9/5)+$C$14),"-")</f>
        <v>76.585999999999999</v>
      </c>
      <c r="CD92" s="101">
        <f t="shared" si="460"/>
        <v>23</v>
      </c>
      <c r="CE92" s="101" t="str">
        <f t="shared" si="345"/>
        <v>KORD MR23!_06Z-GEFS</v>
      </c>
      <c r="CF92" s="58">
        <f ca="1">IFERROR(IF($C$12="C",RTD("ice.xl",,"*H",CE92,$C$5,"D",$K92,,,1),RTD("ice.xl",,"*H",CE92,$C$5,"D",$K92,,,1)*(9/5)+$C$14),"-")</f>
        <v>76.693999999999988</v>
      </c>
      <c r="CG92" s="101">
        <f t="shared" si="455"/>
        <v>24</v>
      </c>
      <c r="CH92" s="101" t="str">
        <f t="shared" si="347"/>
        <v>KORD MR24!_06Z-GEFS</v>
      </c>
      <c r="CI92" s="58">
        <f ca="1">IFERROR(IF($C$12="C",RTD("ice.xl",,"*H",CH92,$C$5,"D",$K92,,,1),RTD("ice.xl",,"*H",CH92,$C$5,"D",$K92,,,1)*(9/5)+$C$14),"-")</f>
        <v>78.89</v>
      </c>
      <c r="CJ92" s="101">
        <f t="shared" si="450"/>
        <v>25</v>
      </c>
      <c r="CK92" s="101" t="str">
        <f t="shared" si="349"/>
        <v>KORD MR25!_06Z-GEFS</v>
      </c>
      <c r="CL92" s="58">
        <f ca="1">IFERROR(IF($C$12="C",RTD("ice.xl",,"*H",CK92,$C$5,"D",$K92,,,1),RTD("ice.xl",,"*H",CK92,$C$5,"D",$K92,,,1)*(9/5)+$C$14),"-")</f>
        <v>79.033999999999992</v>
      </c>
      <c r="CM92" s="101">
        <f t="shared" si="445"/>
        <v>26</v>
      </c>
      <c r="CN92" s="101" t="str">
        <f t="shared" si="351"/>
        <v>KORD MR26!_06Z-GEFS</v>
      </c>
      <c r="CO92" s="58">
        <f ca="1">IFERROR(IF($C$12="C",RTD("ice.xl",,"*H",CN92,$C$5,"D",$K92,,,1),RTD("ice.xl",,"*H",CN92,$C$5,"D",$K92,,,1)*(9/5)+$C$14),"-")</f>
        <v>82.507999999999996</v>
      </c>
      <c r="CP92" s="101">
        <f t="shared" si="440"/>
        <v>27</v>
      </c>
      <c r="CQ92" s="101" t="str">
        <f t="shared" si="353"/>
        <v>KORD MR27!_06Z-GEFS</v>
      </c>
      <c r="CR92" s="58">
        <f ca="1">IFERROR(IF($C$12="C",RTD("ice.xl",,"*H",CQ92,$C$5,"D",$K92,,,1),RTD("ice.xl",,"*H",CQ92,$C$5,"D",$K92,,,1)*(9/5)+$C$14),"-")</f>
        <v>80.924000000000007</v>
      </c>
      <c r="CS92" s="101">
        <f t="shared" si="435"/>
        <v>28</v>
      </c>
      <c r="CT92" s="101" t="str">
        <f t="shared" si="355"/>
        <v>KORD MR28!_06Z-GEFS</v>
      </c>
      <c r="CU92" s="58">
        <f ca="1">IFERROR(IF($C$12="C",RTD("ice.xl",,"*H",CT92,$C$5,"D",$K92,,,1),RTD("ice.xl",,"*H",CT92,$C$5,"D",$K92,,,1)*(9/5)+$C$14),"-")</f>
        <v>77.990000000000009</v>
      </c>
      <c r="CV92" s="101">
        <f t="shared" si="430"/>
        <v>29</v>
      </c>
      <c r="CW92" s="101" t="str">
        <f t="shared" si="356"/>
        <v>KORD MR29!_06Z-GEFS</v>
      </c>
      <c r="CX92" s="58">
        <f ca="1">IFERROR(IF($C$12="C",RTD("ice.xl",,"*H",CW92,$C$5,"D",$K92,,,1),RTD("ice.xl",,"*H",CW92,$C$5,"D",$K92,,,1)*(9/5)+$C$14),"-")</f>
        <v>79.897999999999996</v>
      </c>
      <c r="CY92" s="101">
        <f t="shared" si="425"/>
        <v>30</v>
      </c>
      <c r="CZ92" s="101" t="str">
        <f t="shared" si="357"/>
        <v>KORD MR30!_06Z-GEFS</v>
      </c>
      <c r="DA92" s="58">
        <f ca="1">IFERROR(IF($C$12="C",RTD("ice.xl",,"*H",CZ92,$C$5,"D",$K92,,,1),RTD("ice.xl",,"*H",CZ92,$C$5,"D",$K92,,,1)*(9/5)+$C$14),"-")</f>
        <v>80.725999999999999</v>
      </c>
      <c r="DB92" s="101">
        <f t="shared" si="421"/>
        <v>31</v>
      </c>
      <c r="DC92" s="101" t="str">
        <f t="shared" si="358"/>
        <v>KORD MR31!_06Z-GEFS</v>
      </c>
      <c r="DD92" s="58">
        <f ca="1">IFERROR(IF($C$12="C",RTD("ice.xl",,"*H",DC92,$C$5,"D",$K92,,,1),RTD("ice.xl",,"*H",DC92,$C$5,"D",$K92,,,1)*(9/5)+$C$14),"-")</f>
        <v>78.638000000000005</v>
      </c>
      <c r="DE92" s="101">
        <f t="shared" si="417"/>
        <v>32</v>
      </c>
      <c r="DF92" s="101" t="str">
        <f t="shared" si="359"/>
        <v>KORD MR32!_06Z-GEFS</v>
      </c>
      <c r="DG92" s="105">
        <f ca="1">IFERROR(IF($C$12="C",RTD("ice.xl",,"*H",DF92,$C$5,"D",$K92,,,1),RTD("ice.xl",,"*H",DF92,$C$5,"D",$K92,,,1)*(9/5)+$C$14),"-")</f>
        <v>80.707999999999998</v>
      </c>
      <c r="DJ92" s="53">
        <f t="shared" si="488"/>
        <v>17</v>
      </c>
      <c r="DK92" s="53" t="str">
        <f t="shared" si="361"/>
        <v>KORD MR17!_12Z-GEFS</v>
      </c>
      <c r="DL92" s="108">
        <f ca="1">IFERROR(IF($C$12="C",RTD("ice.xl",,"*H",DK92,$C$5,"D",$K92,,,1),RTD("ice.xl",,"*H",DK92,$C$5,"D",$K92,,,1)*(9/5)+$C$14),"-")</f>
        <v>80.222000000000008</v>
      </c>
      <c r="DM92" s="101">
        <f t="shared" si="484"/>
        <v>18</v>
      </c>
      <c r="DN92" s="101" t="str">
        <f t="shared" si="363"/>
        <v>KORD MR18!_12Z-GEFS</v>
      </c>
      <c r="DO92" s="58">
        <f ca="1">IFERROR(IF($C$12="C",RTD("ice.xl",,"*H",DN92,$C$5,"D",$K92,,,1),RTD("ice.xl",,"*H",DN92,$C$5,"D",$K92,,,1)*(9/5)+$C$14),"-")</f>
        <v>79.394000000000005</v>
      </c>
      <c r="DP92" s="101">
        <f t="shared" si="480"/>
        <v>19</v>
      </c>
      <c r="DQ92" s="101" t="str">
        <f t="shared" si="365"/>
        <v>KORD MR19!_12Z-GEFS</v>
      </c>
      <c r="DR92" s="58">
        <f ca="1">IFERROR(IF($C$12="C",RTD("ice.xl",,"*H",DQ92,$C$5,"D",$K92,,,1),RTD("ice.xl",,"*H",DQ92,$C$5,"D",$K92,,,1)*(9/5)+$C$14),"-")</f>
        <v>77.521999999999991</v>
      </c>
      <c r="DS92" s="101">
        <f t="shared" si="476"/>
        <v>20</v>
      </c>
      <c r="DT92" s="101" t="str">
        <f t="shared" si="367"/>
        <v>KORD MR20!_12Z-GEFS</v>
      </c>
      <c r="DU92" s="58">
        <f ca="1">IFERROR(IF($C$12="C",RTD("ice.xl",,"*H",DT92,$C$5,"D",$K92,,,1),RTD("ice.xl",,"*H",DT92,$C$5,"D",$K92,,,1)*(9/5)+$C$14),"-")</f>
        <v>78.908000000000001</v>
      </c>
      <c r="DV92" s="101">
        <f t="shared" si="471"/>
        <v>21</v>
      </c>
      <c r="DW92" s="101" t="str">
        <f t="shared" si="369"/>
        <v>KORD MR21!_12Z-GEFS</v>
      </c>
      <c r="DX92" s="58">
        <f ca="1">IFERROR(IF($C$12="C",RTD("ice.xl",,"*H",DW92,$C$5,"D",$K92,,,1),RTD("ice.xl",,"*H",DW92,$C$5,"D",$K92,,,1)*(9/5)+$C$14),"-")</f>
        <v>75.325999999999993</v>
      </c>
      <c r="DY92" s="101">
        <f t="shared" si="466"/>
        <v>22</v>
      </c>
      <c r="DZ92" s="101" t="str">
        <f t="shared" si="371"/>
        <v>KORD MR22!_12Z-GEFS</v>
      </c>
      <c r="EA92" s="58">
        <f ca="1">IFERROR(IF($C$12="C",RTD("ice.xl",,"*H",DZ92,$C$5,"D",$K92,,,1),RTD("ice.xl",,"*H",DZ92,$C$5,"D",$K92,,,1)*(9/5)+$C$14),"-")</f>
        <v>77.72</v>
      </c>
      <c r="EB92" s="101">
        <f t="shared" si="461"/>
        <v>23</v>
      </c>
      <c r="EC92" s="101" t="str">
        <f t="shared" si="373"/>
        <v>KORD MR23!_12Z-GEFS</v>
      </c>
      <c r="ED92" s="58">
        <f ca="1">IFERROR(IF($C$12="C",RTD("ice.xl",,"*H",EC92,$C$5,"D",$K92,,,1),RTD("ice.xl",,"*H",EC92,$C$5,"D",$K92,,,1)*(9/5)+$C$14),"-")</f>
        <v>78.710000000000008</v>
      </c>
      <c r="EE92" s="101">
        <f t="shared" si="456"/>
        <v>24</v>
      </c>
      <c r="EF92" s="101" t="str">
        <f t="shared" si="375"/>
        <v>KORD MR24!_12Z-GEFS</v>
      </c>
      <c r="EG92" s="58">
        <f ca="1">IFERROR(IF($C$12="C",RTD("ice.xl",,"*H",EF92,$C$5,"D",$K92,,,1),RTD("ice.xl",,"*H",EF92,$C$5,"D",$K92,,,1)*(9/5)+$C$14),"-")</f>
        <v>78.457999999999998</v>
      </c>
      <c r="EH92" s="101">
        <f t="shared" si="451"/>
        <v>25</v>
      </c>
      <c r="EI92" s="101" t="str">
        <f t="shared" si="377"/>
        <v>KORD MR25!_12Z-GEFS</v>
      </c>
      <c r="EJ92" s="58">
        <f ca="1">IFERROR(IF($C$12="C",RTD("ice.xl",,"*H",EI92,$C$5,"D",$K92,,,1),RTD("ice.xl",,"*H",EI92,$C$5,"D",$K92,,,1)*(9/5)+$C$14),"-")</f>
        <v>79.843999999999994</v>
      </c>
      <c r="EK92" s="101">
        <f t="shared" si="446"/>
        <v>26</v>
      </c>
      <c r="EL92" s="101" t="str">
        <f t="shared" si="379"/>
        <v>KORD MR26!_12Z-GEFS</v>
      </c>
      <c r="EM92" s="58">
        <f ca="1">IFERROR(IF($C$12="C",RTD("ice.xl",,"*H",EL92,$C$5,"D",$K92,,,1),RTD("ice.xl",,"*H",EL92,$C$5,"D",$K92,,,1)*(9/5)+$C$14),"-")</f>
        <v>82.4</v>
      </c>
      <c r="EN92" s="101">
        <f t="shared" si="441"/>
        <v>27</v>
      </c>
      <c r="EO92" s="101" t="str">
        <f t="shared" si="381"/>
        <v>KORD MR27!_12Z-GEFS</v>
      </c>
      <c r="EP92" s="58">
        <f ca="1">IFERROR(IF($C$12="C",RTD("ice.xl",,"*H",EO92,$C$5,"D",$K92,,,1),RTD("ice.xl",,"*H",EO92,$C$5,"D",$K92,,,1)*(9/5)+$C$14),"-")</f>
        <v>80.006</v>
      </c>
      <c r="EQ92" s="101">
        <f t="shared" si="436"/>
        <v>28</v>
      </c>
      <c r="ER92" s="101" t="str">
        <f t="shared" si="383"/>
        <v>KORD MR28!_12Z-GEFS</v>
      </c>
      <c r="ES92" s="58">
        <f ca="1">IFERROR(IF($C$12="C",RTD("ice.xl",,"*H",ER92,$C$5,"D",$K92,,,1),RTD("ice.xl",,"*H",ER92,$C$5,"D",$K92,,,1)*(9/5)+$C$14),"-")</f>
        <v>78.566000000000003</v>
      </c>
      <c r="ET92" s="101">
        <f t="shared" si="431"/>
        <v>29</v>
      </c>
      <c r="EU92" s="101" t="str">
        <f t="shared" si="384"/>
        <v>KORD MR29!_12Z-GEFS</v>
      </c>
      <c r="EV92" s="58">
        <f ca="1">IFERROR(IF($C$12="C",RTD("ice.xl",,"*H",EU92,$C$5,"D",$K92,,,1),RTD("ice.xl",,"*H",EU92,$C$5,"D",$K92,,,1)*(9/5)+$C$14),"-")</f>
        <v>79.322000000000003</v>
      </c>
      <c r="EW92" s="101">
        <f t="shared" si="426"/>
        <v>30</v>
      </c>
      <c r="EX92" s="101" t="str">
        <f t="shared" si="385"/>
        <v>KORD MR30!_12Z-GEFS</v>
      </c>
      <c r="EY92" s="58">
        <f ca="1">IFERROR(IF($C$12="C",RTD("ice.xl",,"*H",EX92,$C$5,"D",$K92,,,1),RTD("ice.xl",,"*H",EX92,$C$5,"D",$K92,,,1)*(9/5)+$C$14),"-")</f>
        <v>80.816000000000003</v>
      </c>
      <c r="EZ92" s="101">
        <f t="shared" si="422"/>
        <v>31</v>
      </c>
      <c r="FA92" s="101" t="str">
        <f t="shared" si="386"/>
        <v>KORD MR31!_12Z-GEFS</v>
      </c>
      <c r="FB92" s="58">
        <f ca="1">IFERROR(IF($C$12="C",RTD("ice.xl",,"*H",FA92,$C$5,"D",$K92,,,1),RTD("ice.xl",,"*H",FA92,$C$5,"D",$K92,,,1)*(9/5)+$C$14),"-")</f>
        <v>80.150000000000006</v>
      </c>
      <c r="FC92" s="101">
        <f t="shared" si="418"/>
        <v>32</v>
      </c>
      <c r="FD92" s="101" t="str">
        <f t="shared" si="387"/>
        <v>KORD MR32!_12Z-GEFS</v>
      </c>
      <c r="FE92" s="105">
        <f ca="1">IFERROR(IF($C$12="C",RTD("ice.xl",,"*H",FD92,$C$5,"D",$K92,,,1),RTD("ice.xl",,"*H",FD92,$C$5,"D",$K92,,,1)*(9/5)+$C$14),"-")</f>
        <v>81.373999999999995</v>
      </c>
      <c r="FH92" s="53">
        <f t="shared" si="489"/>
        <v>17</v>
      </c>
      <c r="FI92" s="53" t="str">
        <f t="shared" si="389"/>
        <v>KORD MR17!_18Z-GEFS</v>
      </c>
      <c r="FJ92" s="108">
        <f ca="1">IFERROR(IF($C$12="C",RTD("ice.xl",,"*H",FI92,$C$5,"D",$K92,,,1),RTD("ice.xl",,"*H",FI92,$C$5,"D",$K92,,,1)*(9/5)+$C$14),"-")</f>
        <v>78.656000000000006</v>
      </c>
      <c r="FK92" s="101">
        <f t="shared" si="485"/>
        <v>18</v>
      </c>
      <c r="FL92" s="101" t="str">
        <f t="shared" si="391"/>
        <v>KORD MR18!_18Z-GEFS</v>
      </c>
      <c r="FM92" s="58">
        <f ca="1">IFERROR(IF($C$12="C",RTD("ice.xl",,"*H",FL92,$C$5,"D",$K92,,,1),RTD("ice.xl",,"*H",FL92,$C$5,"D",$K92,,,1)*(9/5)+$C$14),"-")</f>
        <v>77.539999999999992</v>
      </c>
      <c r="FN92" s="101">
        <f t="shared" si="481"/>
        <v>19</v>
      </c>
      <c r="FO92" s="101" t="str">
        <f t="shared" si="393"/>
        <v>KORD MR19!_18Z-GEFS</v>
      </c>
      <c r="FP92" s="58">
        <f ca="1">IFERROR(IF($C$12="C",RTD("ice.xl",,"*H",FO92,$C$5,"D",$K92,,,1),RTD("ice.xl",,"*H",FO92,$C$5,"D",$K92,,,1)*(9/5)+$C$14),"-")</f>
        <v>78.385999999999996</v>
      </c>
      <c r="FQ92" s="101">
        <f t="shared" si="477"/>
        <v>20</v>
      </c>
      <c r="FR92" s="101" t="str">
        <f t="shared" si="395"/>
        <v>KORD MR20!_18Z-GEFS</v>
      </c>
      <c r="FS92" s="58">
        <f ca="1">IFERROR(IF($C$12="C",RTD("ice.xl",,"*H",FR92,$C$5,"D",$K92,,,1),RTD("ice.xl",,"*H",FR92,$C$5,"D",$K92,,,1)*(9/5)+$C$14),"-")</f>
        <v>76.406000000000006</v>
      </c>
      <c r="FT92" s="101">
        <f t="shared" si="472"/>
        <v>21</v>
      </c>
      <c r="FU92" s="101" t="str">
        <f t="shared" si="397"/>
        <v>KORD MR21!_18Z-GEFS</v>
      </c>
      <c r="FV92" s="58">
        <f ca="1">IFERROR(IF($C$12="C",RTD("ice.xl",,"*H",FU92,$C$5,"D",$K92,,,1),RTD("ice.xl",,"*H",FU92,$C$5,"D",$K92,,,1)*(9/5)+$C$14),"-")</f>
        <v>76.388000000000005</v>
      </c>
      <c r="FW92" s="101">
        <f t="shared" si="467"/>
        <v>22</v>
      </c>
      <c r="FX92" s="101" t="str">
        <f t="shared" si="399"/>
        <v>KORD MR22!_18Z-GEFS</v>
      </c>
      <c r="FY92" s="58">
        <f ca="1">IFERROR(IF($C$12="C",RTD("ice.xl",,"*H",FX92,$C$5,"D",$K92,,,1),RTD("ice.xl",,"*H",FX92,$C$5,"D",$K92,,,1)*(9/5)+$C$14),"-")</f>
        <v>80.024000000000001</v>
      </c>
      <c r="FZ92" s="101">
        <f t="shared" si="462"/>
        <v>23</v>
      </c>
      <c r="GA92" s="101" t="str">
        <f t="shared" si="401"/>
        <v>KORD MR23!_18Z-GEFS</v>
      </c>
      <c r="GB92" s="58">
        <f ca="1">IFERROR(IF($C$12="C",RTD("ice.xl",,"*H",GA92,$C$5,"D",$K92,,,1),RTD("ice.xl",,"*H",GA92,$C$5,"D",$K92,,,1)*(9/5)+$C$14),"-")</f>
        <v>78.674000000000007</v>
      </c>
      <c r="GC92" s="101">
        <f t="shared" si="457"/>
        <v>24</v>
      </c>
      <c r="GD92" s="101" t="str">
        <f t="shared" si="403"/>
        <v>KORD MR24!_18Z-GEFS</v>
      </c>
      <c r="GE92" s="58">
        <f ca="1">IFERROR(IF($C$12="C",RTD("ice.xl",,"*H",GD92,$C$5,"D",$K92,,,1),RTD("ice.xl",,"*H",GD92,$C$5,"D",$K92,,,1)*(9/5)+$C$14),"-")</f>
        <v>79.412000000000006</v>
      </c>
      <c r="GF92" s="101">
        <f t="shared" si="452"/>
        <v>25</v>
      </c>
      <c r="GG92" s="101" t="str">
        <f t="shared" si="405"/>
        <v>KORD MR25!_18Z-GEFS</v>
      </c>
      <c r="GH92" s="58">
        <f ca="1">IFERROR(IF($C$12="C",RTD("ice.xl",,"*H",GG92,$C$5,"D",$K92,,,1),RTD("ice.xl",,"*H",GG92,$C$5,"D",$K92,,,1)*(9/5)+$C$14),"-")</f>
        <v>80.653999999999996</v>
      </c>
      <c r="GI92" s="101">
        <f t="shared" si="447"/>
        <v>26</v>
      </c>
      <c r="GJ92" s="101" t="str">
        <f t="shared" si="407"/>
        <v>KORD MR26!_18Z-GEFS</v>
      </c>
      <c r="GK92" s="58">
        <f ca="1">IFERROR(IF($C$12="C",RTD("ice.xl",,"*H",GJ92,$C$5,"D",$K92,,,1),RTD("ice.xl",,"*H",GJ92,$C$5,"D",$K92,,,1)*(9/5)+$C$14),"-")</f>
        <v>80.293999999999997</v>
      </c>
      <c r="GL92" s="101">
        <f t="shared" si="442"/>
        <v>27</v>
      </c>
      <c r="GM92" s="101" t="str">
        <f t="shared" si="409"/>
        <v>KORD MR27!_18Z-GEFS</v>
      </c>
      <c r="GN92" s="58">
        <f ca="1">IFERROR(IF($C$12="C",RTD("ice.xl",,"*H",GM92,$C$5,"D",$K92,,,1),RTD("ice.xl",,"*H",GM92,$C$5,"D",$K92,,,1)*(9/5)+$C$14),"-")</f>
        <v>79.556000000000012</v>
      </c>
      <c r="GO92" s="101">
        <f t="shared" si="437"/>
        <v>28</v>
      </c>
      <c r="GP92" s="101" t="str">
        <f t="shared" si="411"/>
        <v>KORD MR28!_18Z-GEFS</v>
      </c>
      <c r="GQ92" s="58">
        <f ca="1">IFERROR(IF($C$12="C",RTD("ice.xl",,"*H",GP92,$C$5,"D",$K92,,,1),RTD("ice.xl",,"*H",GP92,$C$5,"D",$K92,,,1)*(9/5)+$C$14),"-")</f>
        <v>78.206000000000003</v>
      </c>
      <c r="GR92" s="101">
        <f t="shared" si="432"/>
        <v>29</v>
      </c>
      <c r="GS92" s="101" t="str">
        <f t="shared" si="412"/>
        <v>KORD MR29!_18Z-GEFS</v>
      </c>
      <c r="GT92" s="58">
        <f ca="1">IFERROR(IF($C$12="C",RTD("ice.xl",,"*H",GS92,$C$5,"D",$K92,,,1),RTD("ice.xl",,"*H",GS92,$C$5,"D",$K92,,,1)*(9/5)+$C$14),"-")</f>
        <v>79.34</v>
      </c>
      <c r="GU92" s="101">
        <f t="shared" si="427"/>
        <v>30</v>
      </c>
      <c r="GV92" s="101" t="str">
        <f t="shared" si="413"/>
        <v>KORD MR30!_18Z-GEFS</v>
      </c>
      <c r="GW92" s="58">
        <f ca="1">IFERROR(IF($C$12="C",RTD("ice.xl",,"*H",GV92,$C$5,"D",$K92,,,1),RTD("ice.xl",,"*H",GV92,$C$5,"D",$K92,,,1)*(9/5)+$C$14),"-")</f>
        <v>80.257999999999996</v>
      </c>
      <c r="GX92" s="101">
        <f t="shared" si="423"/>
        <v>31</v>
      </c>
      <c r="GY92" s="101" t="str">
        <f t="shared" si="414"/>
        <v>KORD MR31!_18Z-GEFS</v>
      </c>
      <c r="GZ92" s="58">
        <f ca="1">IFERROR(IF($C$12="C",RTD("ice.xl",,"*H",GY92,$C$5,"D",$K92,,,1),RTD("ice.xl",,"*H",GY92,$C$5,"D",$K92,,,1)*(9/5)+$C$14),"-")</f>
        <v>81.896000000000001</v>
      </c>
      <c r="HA92" s="101">
        <f t="shared" si="419"/>
        <v>32</v>
      </c>
      <c r="HB92" s="101" t="str">
        <f t="shared" si="415"/>
        <v>KORD MR32!_18Z-GEFS</v>
      </c>
      <c r="HC92" s="105">
        <f ca="1">IFERROR(IF($C$12="C",RTD("ice.xl",,"*H",HB92,$C$5,"D",$K92,,,1),RTD("ice.xl",,"*H",HB92,$C$5,"D",$K92,,,1)*(9/5)+$C$14),"-")</f>
        <v>80.798000000000002</v>
      </c>
    </row>
    <row r="93" spans="5:211" x14ac:dyDescent="0.35">
      <c r="K93" s="163">
        <f t="shared" ca="1" si="490"/>
        <v>44774</v>
      </c>
      <c r="L93" s="356">
        <f t="shared" ca="1" si="490"/>
        <v>78.240740000000002</v>
      </c>
      <c r="N93" s="53">
        <f t="shared" si="486"/>
        <v>18</v>
      </c>
      <c r="O93" s="53" t="str">
        <f t="shared" si="306"/>
        <v>KORD MR18!_00Z-GEFS</v>
      </c>
      <c r="P93" s="108">
        <f ca="1">IFERROR(IF($C$12="C",RTD("ice.xl",,"*H",O93,$C$5,"D",$K93,,,1),RTD("ice.xl",,"*H",O93,$C$5,"D",$K93,,,1)*(9/5)+$C$14),"-")</f>
        <v>76.28</v>
      </c>
      <c r="Q93" s="101">
        <f t="shared" si="482"/>
        <v>19</v>
      </c>
      <c r="R93" s="101" t="str">
        <f t="shared" si="308"/>
        <v>KORD MR19!_00Z-GEFS</v>
      </c>
      <c r="S93" s="58">
        <f ca="1">IFERROR(IF($C$12="C",RTD("ice.xl",,"*H",R93,$C$5,"D",$K93,,,1),RTD("ice.xl",,"*H",R93,$C$5,"D",$K93,,,1)*(9/5)+$C$14),"-")</f>
        <v>78.061999999999998</v>
      </c>
      <c r="T93" s="101">
        <f t="shared" si="478"/>
        <v>20</v>
      </c>
      <c r="U93" s="101" t="str">
        <f t="shared" si="310"/>
        <v>KORD MR20!_00Z-GEFS</v>
      </c>
      <c r="V93" s="58">
        <f ca="1">IFERROR(IF($C$12="C",RTD("ice.xl",,"*H",U93,$C$5,"D",$K93,,,1),RTD("ice.xl",,"*H",U93,$C$5,"D",$K93,,,1)*(9/5)+$C$14),"-")</f>
        <v>79.033999999999992</v>
      </c>
      <c r="W93" s="101">
        <f t="shared" si="474"/>
        <v>21</v>
      </c>
      <c r="X93" s="101" t="str">
        <f t="shared" si="312"/>
        <v>KORD MR21!_00Z-GEFS</v>
      </c>
      <c r="Y93" s="58">
        <f ca="1">IFERROR(IF($C$12="C",RTD("ice.xl",,"*H",X93,$C$5,"D",$K93,,,1),RTD("ice.xl",,"*H",X93,$C$5,"D",$K93,,,1)*(9/5)+$C$14),"-")</f>
        <v>79.304000000000002</v>
      </c>
      <c r="Z93" s="101">
        <f t="shared" si="469"/>
        <v>22</v>
      </c>
      <c r="AA93" s="101" t="str">
        <f t="shared" si="314"/>
        <v>KORD MR22!_00Z-GEFS</v>
      </c>
      <c r="AB93" s="58">
        <f ca="1">IFERROR(IF($C$12="C",RTD("ice.xl",,"*H",AA93,$C$5,"D",$K93,,,1),RTD("ice.xl",,"*H",AA93,$C$5,"D",$K93,,,1)*(9/5)+$C$14),"-")</f>
        <v>78.908000000000001</v>
      </c>
      <c r="AC93" s="101">
        <f t="shared" si="464"/>
        <v>23</v>
      </c>
      <c r="AD93" s="101" t="str">
        <f t="shared" si="316"/>
        <v>KORD MR23!_00Z-GEFS</v>
      </c>
      <c r="AE93" s="58">
        <f ca="1">IFERROR(IF($C$12="C",RTD("ice.xl",,"*H",AD93,$C$5,"D",$K93,,,1),RTD("ice.xl",,"*H",AD93,$C$5,"D",$K93,,,1)*(9/5)+$C$14),"-")</f>
        <v>78.080000000000013</v>
      </c>
      <c r="AF93" s="101">
        <f t="shared" si="459"/>
        <v>24</v>
      </c>
      <c r="AG93" s="101" t="str">
        <f t="shared" si="318"/>
        <v>KORD MR24!_00Z-GEFS</v>
      </c>
      <c r="AH93" s="58">
        <f ca="1">IFERROR(IF($C$12="C",RTD("ice.xl",,"*H",AG93,$C$5,"D",$K93,,,1),RTD("ice.xl",,"*H",AG93,$C$5,"D",$K93,,,1)*(9/5)+$C$14),"-")</f>
        <v>78.494</v>
      </c>
      <c r="AI93" s="101">
        <f t="shared" si="454"/>
        <v>25</v>
      </c>
      <c r="AJ93" s="101" t="str">
        <f t="shared" si="320"/>
        <v>KORD MR25!_00Z-GEFS</v>
      </c>
      <c r="AK93" s="58">
        <f ca="1">IFERROR(IF($C$12="C",RTD("ice.xl",,"*H",AJ93,$C$5,"D",$K93,,,1),RTD("ice.xl",,"*H",AJ93,$C$5,"D",$K93,,,1)*(9/5)+$C$14),"-")</f>
        <v>77.936000000000007</v>
      </c>
      <c r="AL93" s="101">
        <f t="shared" si="449"/>
        <v>26</v>
      </c>
      <c r="AM93" s="101" t="str">
        <f t="shared" si="322"/>
        <v>KORD MR26!_00Z-GEFS</v>
      </c>
      <c r="AN93" s="58">
        <f ca="1">IFERROR(IF($C$12="C",RTD("ice.xl",,"*H",AM93,$C$5,"D",$K93,,,1),RTD("ice.xl",,"*H",AM93,$C$5,"D",$K93,,,1)*(9/5)+$C$14),"-")</f>
        <v>78.188000000000002</v>
      </c>
      <c r="AO93" s="101">
        <f t="shared" si="444"/>
        <v>27</v>
      </c>
      <c r="AP93" s="101" t="str">
        <f t="shared" si="324"/>
        <v>KORD MR27!_00Z-GEFS</v>
      </c>
      <c r="AQ93" s="58">
        <f ca="1">IFERROR(IF($C$12="C",RTD("ice.xl",,"*H",AP93,$C$5,"D",$K93,,,1),RTD("ice.xl",,"*H",AP93,$C$5,"D",$K93,,,1)*(9/5)+$C$14),"-")</f>
        <v>79.016000000000005</v>
      </c>
      <c r="AR93" s="101">
        <f t="shared" si="439"/>
        <v>28</v>
      </c>
      <c r="AS93" s="101" t="str">
        <f t="shared" si="326"/>
        <v>KORD MR28!_00Z-GEFS</v>
      </c>
      <c r="AT93" s="58">
        <f ca="1">IFERROR(IF($C$12="C",RTD("ice.xl",,"*H",AS93,$C$5,"D",$K93,,,1),RTD("ice.xl",,"*H",AS93,$C$5,"D",$K93,,,1)*(9/5)+$C$14),"-")</f>
        <v>81.5</v>
      </c>
      <c r="AU93" s="101">
        <f t="shared" si="434"/>
        <v>29</v>
      </c>
      <c r="AV93" s="101" t="str">
        <f t="shared" si="327"/>
        <v>KORD MR29!_00Z-GEFS</v>
      </c>
      <c r="AW93" s="58">
        <f ca="1">IFERROR(IF($C$12="C",RTD("ice.xl",,"*H",AV93,$C$5,"D",$K93,,,1),RTD("ice.xl",,"*H",AV93,$C$5,"D",$K93,,,1)*(9/5)+$C$14),"-")</f>
        <v>81.122</v>
      </c>
      <c r="AX93" s="101">
        <f t="shared" si="429"/>
        <v>30</v>
      </c>
      <c r="AY93" s="101" t="str">
        <f t="shared" si="328"/>
        <v>KORD MR30!_00Z-GEFS</v>
      </c>
      <c r="AZ93" s="58">
        <f ca="1">IFERROR(IF($C$12="C",RTD("ice.xl",,"*H",AY93,$C$5,"D",$K93,,,1),RTD("ice.xl",,"*H",AY93,$C$5,"D",$K93,,,1)*(9/5)+$C$14),"-")</f>
        <v>80.366</v>
      </c>
      <c r="BA93" s="101">
        <f t="shared" si="424"/>
        <v>31</v>
      </c>
      <c r="BB93" s="101" t="str">
        <f t="shared" si="329"/>
        <v>KORD MR31!_00Z-GEFS</v>
      </c>
      <c r="BC93" s="58">
        <f ca="1">IFERROR(IF($C$12="C",RTD("ice.xl",,"*H",BB93,$C$5,"D",$K93,,,1),RTD("ice.xl",,"*H",BB93,$C$5,"D",$K93,,,1)*(9/5)+$C$14),"-")</f>
        <v>81.031999999999996</v>
      </c>
      <c r="BD93" s="101">
        <f t="shared" si="420"/>
        <v>32</v>
      </c>
      <c r="BE93" s="101" t="str">
        <f t="shared" si="330"/>
        <v>KORD MR32!_00Z-GEFS</v>
      </c>
      <c r="BF93" s="58">
        <f ca="1">IFERROR(IF($C$12="C",RTD("ice.xl",,"*H",BE93,$C$5,"D",$K93,,,1),RTD("ice.xl",,"*H",BE93,$C$5,"D",$K93,,,1)*(9/5)+$C$14),"-")</f>
        <v>80.78</v>
      </c>
      <c r="BG93" s="101">
        <f t="shared" si="416"/>
        <v>33</v>
      </c>
      <c r="BH93" s="101" t="str">
        <f t="shared" si="331"/>
        <v>KORD MR33!_00Z-GEFS</v>
      </c>
      <c r="BI93" s="105">
        <f ca="1">IFERROR(IF($C$12="C",RTD("ice.xl",,"*H",BH93,$C$5,"D",$K93,,,1),RTD("ice.xl",,"*H",BH93,$C$5,"D",$K93,,,1)*(9/5)+$C$14),"-")</f>
        <v>82.147999999999996</v>
      </c>
      <c r="BL93" s="53">
        <f t="shared" si="487"/>
        <v>18</v>
      </c>
      <c r="BM93" s="53" t="str">
        <f t="shared" si="333"/>
        <v>KORD MR18!_06Z-GEFS</v>
      </c>
      <c r="BN93" s="108">
        <f ca="1">IFERROR(IF($C$12="C",RTD("ice.xl",,"*H",BM93,$C$5,"D",$K93,,,1),RTD("ice.xl",,"*H",BM93,$C$5,"D",$K93,,,1)*(9/5)+$C$14),"-")</f>
        <v>76.766000000000005</v>
      </c>
      <c r="BO93" s="101">
        <f t="shared" si="483"/>
        <v>19</v>
      </c>
      <c r="BP93" s="101" t="str">
        <f t="shared" si="335"/>
        <v>KORD MR19!_06Z-GEFS</v>
      </c>
      <c r="BQ93" s="58">
        <f ca="1">IFERROR(IF($C$12="C",RTD("ice.xl",,"*H",BP93,$C$5,"D",$K93,,,1),RTD("ice.xl",,"*H",BP93,$C$5,"D",$K93,,,1)*(9/5)+$C$14),"-")</f>
        <v>77.216000000000008</v>
      </c>
      <c r="BR93" s="101">
        <f t="shared" si="479"/>
        <v>20</v>
      </c>
      <c r="BS93" s="101" t="str">
        <f t="shared" si="337"/>
        <v>KORD MR20!_06Z-GEFS</v>
      </c>
      <c r="BT93" s="58">
        <f ca="1">IFERROR(IF($C$12="C",RTD("ice.xl",,"*H",BS93,$C$5,"D",$K93,,,1),RTD("ice.xl",,"*H",BS93,$C$5,"D",$K93,,,1)*(9/5)+$C$14),"-")</f>
        <v>79.25</v>
      </c>
      <c r="BU93" s="101">
        <f t="shared" si="475"/>
        <v>21</v>
      </c>
      <c r="BV93" s="101" t="str">
        <f t="shared" si="339"/>
        <v>KORD MR21!_06Z-GEFS</v>
      </c>
      <c r="BW93" s="58">
        <f ca="1">IFERROR(IF($C$12="C",RTD("ice.xl",,"*H",BV93,$C$5,"D",$K93,,,1),RTD("ice.xl",,"*H",BV93,$C$5,"D",$K93,,,1)*(9/5)+$C$14),"-")</f>
        <v>79.34</v>
      </c>
      <c r="BX93" s="101">
        <f t="shared" si="470"/>
        <v>22</v>
      </c>
      <c r="BY93" s="101" t="str">
        <f t="shared" si="341"/>
        <v>KORD MR22!_06Z-GEFS</v>
      </c>
      <c r="BZ93" s="58">
        <f ca="1">IFERROR(IF($C$12="C",RTD("ice.xl",,"*H",BY93,$C$5,"D",$K93,,,1),RTD("ice.xl",,"*H",BY93,$C$5,"D",$K93,,,1)*(9/5)+$C$14),"-")</f>
        <v>77.990000000000009</v>
      </c>
      <c r="CA93" s="101">
        <f t="shared" si="465"/>
        <v>23</v>
      </c>
      <c r="CB93" s="101" t="str">
        <f t="shared" si="343"/>
        <v>KORD MR23!_06Z-GEFS</v>
      </c>
      <c r="CC93" s="58">
        <f ca="1">IFERROR(IF($C$12="C",RTD("ice.xl",,"*H",CB93,$C$5,"D",$K93,,,1),RTD("ice.xl",,"*H",CB93,$C$5,"D",$K93,,,1)*(9/5)+$C$14),"-")</f>
        <v>77.864000000000004</v>
      </c>
      <c r="CD93" s="101">
        <f t="shared" si="460"/>
        <v>24</v>
      </c>
      <c r="CE93" s="101" t="str">
        <f t="shared" si="345"/>
        <v>KORD MR24!_06Z-GEFS</v>
      </c>
      <c r="CF93" s="58">
        <f ca="1">IFERROR(IF($C$12="C",RTD("ice.xl",,"*H",CE93,$C$5,"D",$K93,,,1),RTD("ice.xl",,"*H",CE93,$C$5,"D",$K93,,,1)*(9/5)+$C$14),"-")</f>
        <v>77.611999999999995</v>
      </c>
      <c r="CG93" s="101">
        <f t="shared" si="455"/>
        <v>25</v>
      </c>
      <c r="CH93" s="101" t="str">
        <f t="shared" si="347"/>
        <v>KORD MR25!_06Z-GEFS</v>
      </c>
      <c r="CI93" s="58">
        <f ca="1">IFERROR(IF($C$12="C",RTD("ice.xl",,"*H",CH93,$C$5,"D",$K93,,,1),RTD("ice.xl",,"*H",CH93,$C$5,"D",$K93,,,1)*(9/5)+$C$14),"-")</f>
        <v>77.864000000000004</v>
      </c>
      <c r="CJ93" s="101">
        <f t="shared" si="450"/>
        <v>26</v>
      </c>
      <c r="CK93" s="101" t="str">
        <f t="shared" si="349"/>
        <v>KORD MR26!_06Z-GEFS</v>
      </c>
      <c r="CL93" s="58">
        <f ca="1">IFERROR(IF($C$12="C",RTD("ice.xl",,"*H",CK93,$C$5,"D",$K93,,,1),RTD("ice.xl",,"*H",CK93,$C$5,"D",$K93,,,1)*(9/5)+$C$14),"-")</f>
        <v>79.861999999999995</v>
      </c>
      <c r="CM93" s="101">
        <f t="shared" si="445"/>
        <v>27</v>
      </c>
      <c r="CN93" s="101" t="str">
        <f t="shared" si="351"/>
        <v>KORD MR27!_06Z-GEFS</v>
      </c>
      <c r="CO93" s="58">
        <f ca="1">IFERROR(IF($C$12="C",RTD("ice.xl",,"*H",CN93,$C$5,"D",$K93,,,1),RTD("ice.xl",,"*H",CN93,$C$5,"D",$K93,,,1)*(9/5)+$C$14),"-")</f>
        <v>78.043999999999997</v>
      </c>
      <c r="CP93" s="101">
        <f t="shared" si="440"/>
        <v>28</v>
      </c>
      <c r="CQ93" s="101" t="str">
        <f t="shared" si="353"/>
        <v>KORD MR28!_06Z-GEFS</v>
      </c>
      <c r="CR93" s="58">
        <f ca="1">IFERROR(IF($C$12="C",RTD("ice.xl",,"*H",CQ93,$C$5,"D",$K93,,,1),RTD("ice.xl",,"*H",CQ93,$C$5,"D",$K93,,,1)*(9/5)+$C$14),"-")</f>
        <v>79.213999999999999</v>
      </c>
      <c r="CS93" s="101">
        <f t="shared" si="435"/>
        <v>29</v>
      </c>
      <c r="CT93" s="101" t="str">
        <f t="shared" si="355"/>
        <v>KORD MR29!_06Z-GEFS</v>
      </c>
      <c r="CU93" s="58">
        <f ca="1">IFERROR(IF($C$12="C",RTD("ice.xl",,"*H",CT93,$C$5,"D",$K93,,,1),RTD("ice.xl",,"*H",CT93,$C$5,"D",$K93,,,1)*(9/5)+$C$14),"-")</f>
        <v>79.051999999999992</v>
      </c>
      <c r="CV93" s="101">
        <f t="shared" si="430"/>
        <v>30</v>
      </c>
      <c r="CW93" s="101" t="str">
        <f t="shared" si="356"/>
        <v>KORD MR30!_06Z-GEFS</v>
      </c>
      <c r="CX93" s="58">
        <f ca="1">IFERROR(IF($C$12="C",RTD("ice.xl",,"*H",CW93,$C$5,"D",$K93,,,1),RTD("ice.xl",,"*H",CW93,$C$5,"D",$K93,,,1)*(9/5)+$C$14),"-")</f>
        <v>80.924000000000007</v>
      </c>
      <c r="CY93" s="101">
        <f t="shared" si="425"/>
        <v>31</v>
      </c>
      <c r="CZ93" s="101" t="str">
        <f t="shared" si="357"/>
        <v>KORD MR31!_06Z-GEFS</v>
      </c>
      <c r="DA93" s="58">
        <f ca="1">IFERROR(IF($C$12="C",RTD("ice.xl",,"*H",CZ93,$C$5,"D",$K93,,,1),RTD("ice.xl",,"*H",CZ93,$C$5,"D",$K93,,,1)*(9/5)+$C$14),"-")</f>
        <v>79.322000000000003</v>
      </c>
      <c r="DB93" s="101">
        <f t="shared" si="421"/>
        <v>32</v>
      </c>
      <c r="DC93" s="101" t="str">
        <f t="shared" si="358"/>
        <v>KORD MR32!_06Z-GEFS</v>
      </c>
      <c r="DD93" s="58">
        <f ca="1">IFERROR(IF($C$12="C",RTD("ice.xl",,"*H",DC93,$C$5,"D",$K93,,,1),RTD("ice.xl",,"*H",DC93,$C$5,"D",$K93,,,1)*(9/5)+$C$14),"-")</f>
        <v>80.834000000000003</v>
      </c>
      <c r="DE93" s="101">
        <f t="shared" si="417"/>
        <v>33</v>
      </c>
      <c r="DF93" s="101" t="str">
        <f t="shared" si="359"/>
        <v>KORD MR33!_06Z-GEFS</v>
      </c>
      <c r="DG93" s="105">
        <f ca="1">IFERROR(IF($C$12="C",RTD("ice.xl",,"*H",DF93,$C$5,"D",$K93,,,1),RTD("ice.xl",,"*H",DF93,$C$5,"D",$K93,,,1)*(9/5)+$C$14),"-")</f>
        <v>79.304000000000002</v>
      </c>
      <c r="DJ93" s="53">
        <f t="shared" si="488"/>
        <v>18</v>
      </c>
      <c r="DK93" s="53" t="str">
        <f t="shared" si="361"/>
        <v>KORD MR18!_12Z-GEFS</v>
      </c>
      <c r="DL93" s="108">
        <f ca="1">IFERROR(IF($C$12="C",RTD("ice.xl",,"*H",DK93,$C$5,"D",$K93,,,1),RTD("ice.xl",,"*H",DK93,$C$5,"D",$K93,,,1)*(9/5)+$C$14),"-")</f>
        <v>77.504000000000005</v>
      </c>
      <c r="DM93" s="101">
        <f t="shared" si="484"/>
        <v>19</v>
      </c>
      <c r="DN93" s="101" t="str">
        <f t="shared" si="363"/>
        <v>KORD MR19!_12Z-GEFS</v>
      </c>
      <c r="DO93" s="58">
        <f ca="1">IFERROR(IF($C$12="C",RTD("ice.xl",,"*H",DN93,$C$5,"D",$K93,,,1),RTD("ice.xl",,"*H",DN93,$C$5,"D",$K93,,,1)*(9/5)+$C$14),"-")</f>
        <v>76.568000000000012</v>
      </c>
      <c r="DP93" s="101">
        <f t="shared" si="480"/>
        <v>20</v>
      </c>
      <c r="DQ93" s="101" t="str">
        <f t="shared" si="365"/>
        <v>KORD MR20!_12Z-GEFS</v>
      </c>
      <c r="DR93" s="58">
        <f ca="1">IFERROR(IF($C$12="C",RTD("ice.xl",,"*H",DQ93,$C$5,"D",$K93,,,1),RTD("ice.xl",,"*H",DQ93,$C$5,"D",$K93,,,1)*(9/5)+$C$14),"-")</f>
        <v>78.548000000000002</v>
      </c>
      <c r="DS93" s="101">
        <f t="shared" si="476"/>
        <v>21</v>
      </c>
      <c r="DT93" s="101" t="str">
        <f t="shared" si="367"/>
        <v>KORD MR21!_12Z-GEFS</v>
      </c>
      <c r="DU93" s="58">
        <f ca="1">IFERROR(IF($C$12="C",RTD("ice.xl",,"*H",DT93,$C$5,"D",$K93,,,1),RTD("ice.xl",,"*H",DT93,$C$5,"D",$K93,,,1)*(9/5)+$C$14),"-")</f>
        <v>78.854000000000013</v>
      </c>
      <c r="DV93" s="101">
        <f t="shared" si="471"/>
        <v>22</v>
      </c>
      <c r="DW93" s="101" t="str">
        <f t="shared" si="369"/>
        <v>KORD MR22!_12Z-GEFS</v>
      </c>
      <c r="DX93" s="58">
        <f ca="1">IFERROR(IF($C$12="C",RTD("ice.xl",,"*H",DW93,$C$5,"D",$K93,,,1),RTD("ice.xl",,"*H",DW93,$C$5,"D",$K93,,,1)*(9/5)+$C$14),"-")</f>
        <v>78.854000000000013</v>
      </c>
      <c r="DY93" s="101">
        <f t="shared" si="466"/>
        <v>23</v>
      </c>
      <c r="DZ93" s="101" t="str">
        <f t="shared" si="371"/>
        <v>KORD MR23!_12Z-GEFS</v>
      </c>
      <c r="EA93" s="58">
        <f ca="1">IFERROR(IF($C$12="C",RTD("ice.xl",,"*H",DZ93,$C$5,"D",$K93,,,1),RTD("ice.xl",,"*H",DZ93,$C$5,"D",$K93,,,1)*(9/5)+$C$14),"-")</f>
        <v>77.234000000000009</v>
      </c>
      <c r="EB93" s="101">
        <f t="shared" si="461"/>
        <v>24</v>
      </c>
      <c r="EC93" s="101" t="str">
        <f t="shared" si="373"/>
        <v>KORD MR24!_12Z-GEFS</v>
      </c>
      <c r="ED93" s="58">
        <f ca="1">IFERROR(IF($C$12="C",RTD("ice.xl",,"*H",EC93,$C$5,"D",$K93,,,1),RTD("ice.xl",,"*H",EC93,$C$5,"D",$K93,,,1)*(9/5)+$C$14),"-")</f>
        <v>78.206000000000003</v>
      </c>
      <c r="EE93" s="101">
        <f t="shared" si="456"/>
        <v>25</v>
      </c>
      <c r="EF93" s="101" t="str">
        <f t="shared" si="375"/>
        <v>KORD MR25!_12Z-GEFS</v>
      </c>
      <c r="EG93" s="58">
        <f ca="1">IFERROR(IF($C$12="C",RTD("ice.xl",,"*H",EF93,$C$5,"D",$K93,,,1),RTD("ice.xl",,"*H",EF93,$C$5,"D",$K93,,,1)*(9/5)+$C$14),"-")</f>
        <v>78.566000000000003</v>
      </c>
      <c r="EH93" s="101">
        <f t="shared" si="451"/>
        <v>26</v>
      </c>
      <c r="EI93" s="101" t="str">
        <f t="shared" si="377"/>
        <v>KORD MR26!_12Z-GEFS</v>
      </c>
      <c r="EJ93" s="58">
        <f ca="1">IFERROR(IF($C$12="C",RTD("ice.xl",,"*H",EI93,$C$5,"D",$K93,,,1),RTD("ice.xl",,"*H",EI93,$C$5,"D",$K93,,,1)*(9/5)+$C$14),"-")</f>
        <v>79.466000000000008</v>
      </c>
      <c r="EK93" s="101">
        <f t="shared" si="446"/>
        <v>27</v>
      </c>
      <c r="EL93" s="101" t="str">
        <f t="shared" si="379"/>
        <v>KORD MR27!_12Z-GEFS</v>
      </c>
      <c r="EM93" s="58">
        <f ca="1">IFERROR(IF($C$12="C",RTD("ice.xl",,"*H",EL93,$C$5,"D",$K93,,,1),RTD("ice.xl",,"*H",EL93,$C$5,"D",$K93,,,1)*(9/5)+$C$14),"-")</f>
        <v>77.792000000000002</v>
      </c>
      <c r="EN93" s="101">
        <f t="shared" si="441"/>
        <v>28</v>
      </c>
      <c r="EO93" s="101" t="str">
        <f t="shared" si="381"/>
        <v>KORD MR28!_12Z-GEFS</v>
      </c>
      <c r="EP93" s="58">
        <f ca="1">IFERROR(IF($C$12="C",RTD("ice.xl",,"*H",EO93,$C$5,"D",$K93,,,1),RTD("ice.xl",,"*H",EO93,$C$5,"D",$K93,,,1)*(9/5)+$C$14),"-")</f>
        <v>78.043999999999997</v>
      </c>
      <c r="EQ93" s="101">
        <f t="shared" si="436"/>
        <v>29</v>
      </c>
      <c r="ER93" s="101" t="str">
        <f t="shared" si="383"/>
        <v>KORD MR29!_12Z-GEFS</v>
      </c>
      <c r="ES93" s="58">
        <f ca="1">IFERROR(IF($C$12="C",RTD("ice.xl",,"*H",ER93,$C$5,"D",$K93,,,1),RTD("ice.xl",,"*H",ER93,$C$5,"D",$K93,,,1)*(9/5)+$C$14),"-")</f>
        <v>80.852000000000004</v>
      </c>
      <c r="ET93" s="101">
        <f t="shared" si="431"/>
        <v>30</v>
      </c>
      <c r="EU93" s="101" t="str">
        <f t="shared" si="384"/>
        <v>KORD MR30!_12Z-GEFS</v>
      </c>
      <c r="EV93" s="58">
        <f ca="1">IFERROR(IF($C$12="C",RTD("ice.xl",,"*H",EU93,$C$5,"D",$K93,,,1),RTD("ice.xl",,"*H",EU93,$C$5,"D",$K93,,,1)*(9/5)+$C$14),"-")</f>
        <v>82.507999999999996</v>
      </c>
      <c r="EW93" s="101">
        <f t="shared" si="426"/>
        <v>31</v>
      </c>
      <c r="EX93" s="101" t="str">
        <f t="shared" si="385"/>
        <v>KORD MR31!_12Z-GEFS</v>
      </c>
      <c r="EY93" s="58">
        <f ca="1">IFERROR(IF($C$12="C",RTD("ice.xl",,"*H",EX93,$C$5,"D",$K93,,,1),RTD("ice.xl",,"*H",EX93,$C$5,"D",$K93,,,1)*(9/5)+$C$14),"-")</f>
        <v>80.132000000000005</v>
      </c>
      <c r="EZ93" s="101">
        <f t="shared" si="422"/>
        <v>32</v>
      </c>
      <c r="FA93" s="101" t="str">
        <f t="shared" si="386"/>
        <v>KORD MR32!_12Z-GEFS</v>
      </c>
      <c r="FB93" s="58">
        <f ca="1">IFERROR(IF($C$12="C",RTD("ice.xl",,"*H",FA93,$C$5,"D",$K93,,,1),RTD("ice.xl",,"*H",FA93,$C$5,"D",$K93,,,1)*(9/5)+$C$14),"-")</f>
        <v>81.373999999999995</v>
      </c>
      <c r="FC93" s="101">
        <f t="shared" si="418"/>
        <v>33</v>
      </c>
      <c r="FD93" s="101" t="str">
        <f t="shared" si="387"/>
        <v>KORD MR33!_12Z-GEFS</v>
      </c>
      <c r="FE93" s="105">
        <f ca="1">IFERROR(IF($C$12="C",RTD("ice.xl",,"*H",FD93,$C$5,"D",$K93,,,1),RTD("ice.xl",,"*H",FD93,$C$5,"D",$K93,,,1)*(9/5)+$C$14),"-")</f>
        <v>80.798000000000002</v>
      </c>
      <c r="FH93" s="53">
        <f t="shared" si="489"/>
        <v>18</v>
      </c>
      <c r="FI93" s="53" t="str">
        <f t="shared" si="389"/>
        <v>KORD MR18!_18Z-GEFS</v>
      </c>
      <c r="FJ93" s="108">
        <f ca="1">IFERROR(IF($C$12="C",RTD("ice.xl",,"*H",FI93,$C$5,"D",$K93,,,1),RTD("ice.xl",,"*H",FI93,$C$5,"D",$K93,,,1)*(9/5)+$C$14),"-")</f>
        <v>76.51400000000001</v>
      </c>
      <c r="FK93" s="101">
        <f t="shared" si="485"/>
        <v>19</v>
      </c>
      <c r="FL93" s="101" t="str">
        <f t="shared" si="391"/>
        <v>KORD MR19!_18Z-GEFS</v>
      </c>
      <c r="FM93" s="58">
        <f ca="1">IFERROR(IF($C$12="C",RTD("ice.xl",,"*H",FL93,$C$5,"D",$K93,,,1),RTD("ice.xl",,"*H",FL93,$C$5,"D",$K93,,,1)*(9/5)+$C$14),"-")</f>
        <v>78.134</v>
      </c>
      <c r="FN93" s="101">
        <f t="shared" si="481"/>
        <v>20</v>
      </c>
      <c r="FO93" s="101" t="str">
        <f t="shared" si="393"/>
        <v>KORD MR20!_18Z-GEFS</v>
      </c>
      <c r="FP93" s="58">
        <f ca="1">IFERROR(IF($C$12="C",RTD("ice.xl",,"*H",FO93,$C$5,"D",$K93,,,1),RTD("ice.xl",,"*H",FO93,$C$5,"D",$K93,,,1)*(9/5)+$C$14),"-")</f>
        <v>78.728000000000009</v>
      </c>
      <c r="FQ93" s="101">
        <f t="shared" si="477"/>
        <v>21</v>
      </c>
      <c r="FR93" s="101" t="str">
        <f t="shared" si="395"/>
        <v>KORD MR21!_18Z-GEFS</v>
      </c>
      <c r="FS93" s="58">
        <f ca="1">IFERROR(IF($C$12="C",RTD("ice.xl",,"*H",FR93,$C$5,"D",$K93,,,1),RTD("ice.xl",,"*H",FR93,$C$5,"D",$K93,,,1)*(9/5)+$C$14),"-")</f>
        <v>78.043999999999997</v>
      </c>
      <c r="FT93" s="101">
        <f t="shared" si="472"/>
        <v>22</v>
      </c>
      <c r="FU93" s="101" t="str">
        <f t="shared" si="397"/>
        <v>KORD MR22!_18Z-GEFS</v>
      </c>
      <c r="FV93" s="58">
        <f ca="1">IFERROR(IF($C$12="C",RTD("ice.xl",,"*H",FU93,$C$5,"D",$K93,,,1),RTD("ice.xl",,"*H",FU93,$C$5,"D",$K93,,,1)*(9/5)+$C$14),"-")</f>
        <v>79.430000000000007</v>
      </c>
      <c r="FW93" s="101">
        <f t="shared" si="467"/>
        <v>23</v>
      </c>
      <c r="FX93" s="101" t="str">
        <f t="shared" si="399"/>
        <v>KORD MR23!_18Z-GEFS</v>
      </c>
      <c r="FY93" s="58">
        <f ca="1">IFERROR(IF($C$12="C",RTD("ice.xl",,"*H",FX93,$C$5,"D",$K93,,,1),RTD("ice.xl",,"*H",FX93,$C$5,"D",$K93,,,1)*(9/5)+$C$14),"-")</f>
        <v>77.864000000000004</v>
      </c>
      <c r="FZ93" s="101">
        <f t="shared" si="462"/>
        <v>24</v>
      </c>
      <c r="GA93" s="101" t="str">
        <f t="shared" si="401"/>
        <v>KORD MR24!_18Z-GEFS</v>
      </c>
      <c r="GB93" s="58">
        <f ca="1">IFERROR(IF($C$12="C",RTD("ice.xl",,"*H",GA93,$C$5,"D",$K93,,,1),RTD("ice.xl",,"*H",GA93,$C$5,"D",$K93,,,1)*(9/5)+$C$14),"-")</f>
        <v>78.835999999999999</v>
      </c>
      <c r="GC93" s="101">
        <f t="shared" si="457"/>
        <v>25</v>
      </c>
      <c r="GD93" s="101" t="str">
        <f t="shared" si="403"/>
        <v>KORD MR25!_18Z-GEFS</v>
      </c>
      <c r="GE93" s="58">
        <f ca="1">IFERROR(IF($C$12="C",RTD("ice.xl",,"*H",GD93,$C$5,"D",$K93,,,1),RTD("ice.xl",,"*H",GD93,$C$5,"D",$K93,,,1)*(9/5)+$C$14),"-")</f>
        <v>79.016000000000005</v>
      </c>
      <c r="GF93" s="101">
        <f t="shared" si="452"/>
        <v>26</v>
      </c>
      <c r="GG93" s="101" t="str">
        <f t="shared" si="405"/>
        <v>KORD MR26!_18Z-GEFS</v>
      </c>
      <c r="GH93" s="58">
        <f ca="1">IFERROR(IF($C$12="C",RTD("ice.xl",,"*H",GG93,$C$5,"D",$K93,,,1),RTD("ice.xl",,"*H",GG93,$C$5,"D",$K93,,,1)*(9/5)+$C$14),"-")</f>
        <v>78.313999999999993</v>
      </c>
      <c r="GI93" s="101">
        <f t="shared" si="447"/>
        <v>27</v>
      </c>
      <c r="GJ93" s="101" t="str">
        <f t="shared" si="407"/>
        <v>KORD MR27!_18Z-GEFS</v>
      </c>
      <c r="GK93" s="58">
        <f ca="1">IFERROR(IF($C$12="C",RTD("ice.xl",,"*H",GJ93,$C$5,"D",$K93,,,1),RTD("ice.xl",,"*H",GJ93,$C$5,"D",$K93,,,1)*(9/5)+$C$14),"-")</f>
        <v>79.087999999999994</v>
      </c>
      <c r="GL93" s="101">
        <f t="shared" si="442"/>
        <v>28</v>
      </c>
      <c r="GM93" s="101" t="str">
        <f t="shared" si="409"/>
        <v>KORD MR28!_18Z-GEFS</v>
      </c>
      <c r="GN93" s="58">
        <f ca="1">IFERROR(IF($C$12="C",RTD("ice.xl",,"*H",GM93,$C$5,"D",$K93,,,1),RTD("ice.xl",,"*H",GM93,$C$5,"D",$K93,,,1)*(9/5)+$C$14),"-")</f>
        <v>78.242000000000004</v>
      </c>
      <c r="GO93" s="101">
        <f t="shared" si="437"/>
        <v>29</v>
      </c>
      <c r="GP93" s="101" t="str">
        <f t="shared" si="411"/>
        <v>KORD MR29!_18Z-GEFS</v>
      </c>
      <c r="GQ93" s="58">
        <f ca="1">IFERROR(IF($C$12="C",RTD("ice.xl",,"*H",GP93,$C$5,"D",$K93,,,1),RTD("ice.xl",,"*H",GP93,$C$5,"D",$K93,,,1)*(9/5)+$C$14),"-")</f>
        <v>79.376000000000005</v>
      </c>
      <c r="GR93" s="101">
        <f t="shared" si="432"/>
        <v>30</v>
      </c>
      <c r="GS93" s="101" t="str">
        <f t="shared" si="412"/>
        <v>KORD MR30!_18Z-GEFS</v>
      </c>
      <c r="GT93" s="58">
        <f ca="1">IFERROR(IF($C$12="C",RTD("ice.xl",,"*H",GS93,$C$5,"D",$K93,,,1),RTD("ice.xl",,"*H",GS93,$C$5,"D",$K93,,,1)*(9/5)+$C$14),"-")</f>
        <v>79.646000000000001</v>
      </c>
      <c r="GU93" s="101">
        <f t="shared" si="427"/>
        <v>31</v>
      </c>
      <c r="GV93" s="101" t="str">
        <f t="shared" si="413"/>
        <v>KORD MR31!_18Z-GEFS</v>
      </c>
      <c r="GW93" s="58">
        <f ca="1">IFERROR(IF($C$12="C",RTD("ice.xl",,"*H",GV93,$C$5,"D",$K93,,,1),RTD("ice.xl",,"*H",GV93,$C$5,"D",$K93,,,1)*(9/5)+$C$14),"-")</f>
        <v>82.418000000000006</v>
      </c>
      <c r="GX93" s="101">
        <f t="shared" si="423"/>
        <v>32</v>
      </c>
      <c r="GY93" s="101" t="str">
        <f t="shared" si="414"/>
        <v>KORD MR32!_18Z-GEFS</v>
      </c>
      <c r="GZ93" s="58">
        <f ca="1">IFERROR(IF($C$12="C",RTD("ice.xl",,"*H",GY93,$C$5,"D",$K93,,,1),RTD("ice.xl",,"*H",GY93,$C$5,"D",$K93,,,1)*(9/5)+$C$14),"-")</f>
        <v>80.707999999999998</v>
      </c>
      <c r="HA93" s="101">
        <f t="shared" si="419"/>
        <v>33</v>
      </c>
      <c r="HB93" s="101" t="str">
        <f t="shared" si="415"/>
        <v>KORD MR33!_18Z-GEFS</v>
      </c>
      <c r="HC93" s="105">
        <f ca="1">IFERROR(IF($C$12="C",RTD("ice.xl",,"*H",HB93,$C$5,"D",$K93,,,1),RTD("ice.xl",,"*H",HB93,$C$5,"D",$K93,,,1)*(9/5)+$C$14),"-")</f>
        <v>79.105999999999995</v>
      </c>
    </row>
    <row r="94" spans="5:211" x14ac:dyDescent="0.35">
      <c r="K94" s="163">
        <f t="shared" ca="1" si="490"/>
        <v>44773</v>
      </c>
      <c r="L94" s="356">
        <f t="shared" ca="1" si="490"/>
        <v>76.587440000000001</v>
      </c>
      <c r="N94" s="53">
        <f t="shared" si="486"/>
        <v>19</v>
      </c>
      <c r="O94" s="53" t="str">
        <f t="shared" si="306"/>
        <v>KORD MR19!_00Z-GEFS</v>
      </c>
      <c r="P94" s="108">
        <f ca="1">IFERROR(IF($C$12="C",RTD("ice.xl",,"*H",O94,$C$5,"D",$K94,,,1),RTD("ice.xl",,"*H",O94,$C$5,"D",$K94,,,1)*(9/5)+$C$14),"-")</f>
        <v>74.49799999999999</v>
      </c>
      <c r="Q94" s="101">
        <f t="shared" si="482"/>
        <v>20</v>
      </c>
      <c r="R94" s="101" t="str">
        <f t="shared" si="308"/>
        <v>KORD MR20!_00Z-GEFS</v>
      </c>
      <c r="S94" s="58">
        <f ca="1">IFERROR(IF($C$12="C",RTD("ice.xl",,"*H",R94,$C$5,"D",$K94,,,1),RTD("ice.xl",,"*H",R94,$C$5,"D",$K94,,,1)*(9/5)+$C$14),"-")</f>
        <v>75.77600000000001</v>
      </c>
      <c r="T94" s="101">
        <f t="shared" si="478"/>
        <v>21</v>
      </c>
      <c r="U94" s="101" t="str">
        <f t="shared" si="310"/>
        <v>KORD MR21!_00Z-GEFS</v>
      </c>
      <c r="V94" s="58">
        <f ca="1">IFERROR(IF($C$12="C",RTD("ice.xl",,"*H",U94,$C$5,"D",$K94,,,1),RTD("ice.xl",,"*H",U94,$C$5,"D",$K94,,,1)*(9/5)+$C$14),"-")</f>
        <v>76.658000000000001</v>
      </c>
      <c r="W94" s="101">
        <f t="shared" si="474"/>
        <v>22</v>
      </c>
      <c r="X94" s="101" t="str">
        <f t="shared" si="312"/>
        <v>KORD MR22!_00Z-GEFS</v>
      </c>
      <c r="Y94" s="58">
        <f ca="1">IFERROR(IF($C$12="C",RTD("ice.xl",,"*H",X94,$C$5,"D",$K94,,,1),RTD("ice.xl",,"*H",X94,$C$5,"D",$K94,,,1)*(9/5)+$C$14),"-")</f>
        <v>75.866</v>
      </c>
      <c r="Z94" s="101">
        <f t="shared" si="469"/>
        <v>23</v>
      </c>
      <c r="AA94" s="101" t="str">
        <f t="shared" si="314"/>
        <v>KORD MR23!_00Z-GEFS</v>
      </c>
      <c r="AB94" s="58">
        <f ca="1">IFERROR(IF($C$12="C",RTD("ice.xl",,"*H",AA94,$C$5,"D",$K94,,,1),RTD("ice.xl",,"*H",AA94,$C$5,"D",$K94,,,1)*(9/5)+$C$14),"-")</f>
        <v>76.009999999999991</v>
      </c>
      <c r="AC94" s="101">
        <f t="shared" si="464"/>
        <v>24</v>
      </c>
      <c r="AD94" s="101" t="str">
        <f t="shared" si="316"/>
        <v>KORD MR24!_00Z-GEFS</v>
      </c>
      <c r="AE94" s="58">
        <f ca="1">IFERROR(IF($C$12="C",RTD("ice.xl",,"*H",AD94,$C$5,"D",$K94,,,1),RTD("ice.xl",,"*H",AD94,$C$5,"D",$K94,,,1)*(9/5)+$C$14),"-")</f>
        <v>76.099999999999994</v>
      </c>
      <c r="AF94" s="101">
        <f t="shared" si="459"/>
        <v>25</v>
      </c>
      <c r="AG94" s="101" t="str">
        <f t="shared" si="318"/>
        <v>KORD MR25!_00Z-GEFS</v>
      </c>
      <c r="AH94" s="58">
        <f ca="1">IFERROR(IF($C$12="C",RTD("ice.xl",,"*H",AG94,$C$5,"D",$K94,,,1),RTD("ice.xl",,"*H",AG94,$C$5,"D",$K94,,,1)*(9/5)+$C$14),"-")</f>
        <v>74.768000000000001</v>
      </c>
      <c r="AI94" s="101">
        <f t="shared" si="454"/>
        <v>26</v>
      </c>
      <c r="AJ94" s="101" t="str">
        <f t="shared" si="320"/>
        <v>KORD MR26!_00Z-GEFS</v>
      </c>
      <c r="AK94" s="58">
        <f ca="1">IFERROR(IF($C$12="C",RTD("ice.xl",,"*H",AJ94,$C$5,"D",$K94,,,1),RTD("ice.xl",,"*H",AJ94,$C$5,"D",$K94,,,1)*(9/5)+$C$14),"-")</f>
        <v>74.408000000000001</v>
      </c>
      <c r="AL94" s="101">
        <f t="shared" si="449"/>
        <v>27</v>
      </c>
      <c r="AM94" s="101" t="str">
        <f t="shared" si="322"/>
        <v>KORD MR27!_00Z-GEFS</v>
      </c>
      <c r="AN94" s="58">
        <f ca="1">IFERROR(IF($C$12="C",RTD("ice.xl",,"*H",AM94,$C$5,"D",$K94,,,1),RTD("ice.xl",,"*H",AM94,$C$5,"D",$K94,,,1)*(9/5)+$C$14),"-")</f>
        <v>76.568000000000012</v>
      </c>
      <c r="AO94" s="101">
        <f t="shared" si="444"/>
        <v>28</v>
      </c>
      <c r="AP94" s="101" t="str">
        <f t="shared" si="324"/>
        <v>KORD MR28!_00Z-GEFS</v>
      </c>
      <c r="AQ94" s="58">
        <f ca="1">IFERROR(IF($C$12="C",RTD("ice.xl",,"*H",AP94,$C$5,"D",$K94,,,1),RTD("ice.xl",,"*H",AP94,$C$5,"D",$K94,,,1)*(9/5)+$C$14),"-")</f>
        <v>79.322000000000003</v>
      </c>
      <c r="AR94" s="101">
        <f t="shared" si="439"/>
        <v>29</v>
      </c>
      <c r="AS94" s="101" t="str">
        <f t="shared" si="326"/>
        <v>KORD MR29!_00Z-GEFS</v>
      </c>
      <c r="AT94" s="58">
        <f ca="1">IFERROR(IF($C$12="C",RTD("ice.xl",,"*H",AS94,$C$5,"D",$K94,,,1),RTD("ice.xl",,"*H",AS94,$C$5,"D",$K94,,,1)*(9/5)+$C$14),"-")</f>
        <v>79.52</v>
      </c>
      <c r="AU94" s="101">
        <f t="shared" si="434"/>
        <v>30</v>
      </c>
      <c r="AV94" s="101" t="str">
        <f t="shared" si="327"/>
        <v>KORD MR30!_00Z-GEFS</v>
      </c>
      <c r="AW94" s="58">
        <f ca="1">IFERROR(IF($C$12="C",RTD("ice.xl",,"*H",AV94,$C$5,"D",$K94,,,1),RTD("ice.xl",,"*H",AV94,$C$5,"D",$K94,,,1)*(9/5)+$C$14),"-")</f>
        <v>80.402000000000001</v>
      </c>
      <c r="AX94" s="101">
        <f t="shared" si="429"/>
        <v>31</v>
      </c>
      <c r="AY94" s="101" t="str">
        <f t="shared" si="328"/>
        <v>KORD MR31!_00Z-GEFS</v>
      </c>
      <c r="AZ94" s="58">
        <f ca="1">IFERROR(IF($C$12="C",RTD("ice.xl",,"*H",AY94,$C$5,"D",$K94,,,1),RTD("ice.xl",,"*H",AY94,$C$5,"D",$K94,,,1)*(9/5)+$C$14),"-")</f>
        <v>79.573999999999998</v>
      </c>
      <c r="BA94" s="101">
        <f t="shared" si="424"/>
        <v>32</v>
      </c>
      <c r="BB94" s="101" t="str">
        <f t="shared" si="329"/>
        <v>KORD MR32!_00Z-GEFS</v>
      </c>
      <c r="BC94" s="58">
        <f ca="1">IFERROR(IF($C$12="C",RTD("ice.xl",,"*H",BB94,$C$5,"D",$K94,,,1),RTD("ice.xl",,"*H",BB94,$C$5,"D",$K94,,,1)*(9/5)+$C$14),"-")</f>
        <v>79.664000000000001</v>
      </c>
      <c r="BD94" s="101">
        <f t="shared" si="420"/>
        <v>33</v>
      </c>
      <c r="BE94" s="101" t="str">
        <f t="shared" si="330"/>
        <v>KORD MR33!_00Z-GEFS</v>
      </c>
      <c r="BF94" s="58">
        <f ca="1">IFERROR(IF($C$12="C",RTD("ice.xl",,"*H",BE94,$C$5,"D",$K94,,,1),RTD("ice.xl",,"*H",BE94,$C$5,"D",$K94,,,1)*(9/5)+$C$14),"-")</f>
        <v>82.52600000000001</v>
      </c>
      <c r="BG94" s="101">
        <f t="shared" si="416"/>
        <v>34</v>
      </c>
      <c r="BH94" s="101" t="str">
        <f t="shared" si="331"/>
        <v>KORD MR34!_00Z-GEFS</v>
      </c>
      <c r="BI94" s="105">
        <f ca="1">IFERROR(IF($C$12="C",RTD("ice.xl",,"*H",BH94,$C$5,"D",$K94,,,1),RTD("ice.xl",,"*H",BH94,$C$5,"D",$K94,,,1)*(9/5)+$C$14),"-")</f>
        <v>80.78</v>
      </c>
      <c r="BL94" s="53">
        <f t="shared" si="487"/>
        <v>19</v>
      </c>
      <c r="BM94" s="53" t="str">
        <f t="shared" si="333"/>
        <v>KORD MR19!_06Z-GEFS</v>
      </c>
      <c r="BN94" s="108">
        <f ca="1">IFERROR(IF($C$12="C",RTD("ice.xl",,"*H",BM94,$C$5,"D",$K94,,,1),RTD("ice.xl",,"*H",BM94,$C$5,"D",$K94,,,1)*(9/5)+$C$14),"-")</f>
        <v>74.804000000000002</v>
      </c>
      <c r="BO94" s="101">
        <f t="shared" si="483"/>
        <v>20</v>
      </c>
      <c r="BP94" s="101" t="str">
        <f t="shared" si="335"/>
        <v>KORD MR20!_06Z-GEFS</v>
      </c>
      <c r="BQ94" s="58">
        <f ca="1">IFERROR(IF($C$12="C",RTD("ice.xl",,"*H",BP94,$C$5,"D",$K94,,,1),RTD("ice.xl",,"*H",BP94,$C$5,"D",$K94,,,1)*(9/5)+$C$14),"-")</f>
        <v>76.028000000000006</v>
      </c>
      <c r="BR94" s="101">
        <f t="shared" si="479"/>
        <v>21</v>
      </c>
      <c r="BS94" s="101" t="str">
        <f t="shared" si="337"/>
        <v>KORD MR21!_06Z-GEFS</v>
      </c>
      <c r="BT94" s="58">
        <f ca="1">IFERROR(IF($C$12="C",RTD("ice.xl",,"*H",BS94,$C$5,"D",$K94,,,1),RTD("ice.xl",,"*H",BS94,$C$5,"D",$K94,,,1)*(9/5)+$C$14),"-")</f>
        <v>76.009999999999991</v>
      </c>
      <c r="BU94" s="101">
        <f t="shared" si="475"/>
        <v>22</v>
      </c>
      <c r="BV94" s="101" t="str">
        <f t="shared" si="339"/>
        <v>KORD MR22!_06Z-GEFS</v>
      </c>
      <c r="BW94" s="58">
        <f ca="1">IFERROR(IF($C$12="C",RTD("ice.xl",,"*H",BV94,$C$5,"D",$K94,,,1),RTD("ice.xl",,"*H",BV94,$C$5,"D",$K94,,,1)*(9/5)+$C$14),"-")</f>
        <v>76.51400000000001</v>
      </c>
      <c r="BX94" s="101">
        <f t="shared" si="470"/>
        <v>23</v>
      </c>
      <c r="BY94" s="101" t="str">
        <f t="shared" si="341"/>
        <v>KORD MR23!_06Z-GEFS</v>
      </c>
      <c r="BZ94" s="58">
        <f ca="1">IFERROR(IF($C$12="C",RTD("ice.xl",,"*H",BY94,$C$5,"D",$K94,,,1),RTD("ice.xl",,"*H",BY94,$C$5,"D",$K94,,,1)*(9/5)+$C$14),"-")</f>
        <v>76.045999999999992</v>
      </c>
      <c r="CA94" s="101">
        <f t="shared" si="465"/>
        <v>24</v>
      </c>
      <c r="CB94" s="101" t="str">
        <f t="shared" si="343"/>
        <v>KORD MR24!_06Z-GEFS</v>
      </c>
      <c r="CC94" s="58">
        <f ca="1">IFERROR(IF($C$12="C",RTD("ice.xl",,"*H",CB94,$C$5,"D",$K94,,,1),RTD("ice.xl",,"*H",CB94,$C$5,"D",$K94,,,1)*(9/5)+$C$14),"-")</f>
        <v>75.415999999999997</v>
      </c>
      <c r="CD94" s="101">
        <f t="shared" si="460"/>
        <v>25</v>
      </c>
      <c r="CE94" s="101" t="str">
        <f t="shared" si="345"/>
        <v>KORD MR25!_06Z-GEFS</v>
      </c>
      <c r="CF94" s="58">
        <f ca="1">IFERROR(IF($C$12="C",RTD("ice.xl",,"*H",CE94,$C$5,"D",$K94,,,1),RTD("ice.xl",,"*H",CE94,$C$5,"D",$K94,,,1)*(9/5)+$C$14),"-")</f>
        <v>75.596000000000004</v>
      </c>
      <c r="CG94" s="101">
        <f t="shared" si="455"/>
        <v>26</v>
      </c>
      <c r="CH94" s="101" t="str">
        <f t="shared" si="347"/>
        <v>KORD MR26!_06Z-GEFS</v>
      </c>
      <c r="CI94" s="58">
        <f ca="1">IFERROR(IF($C$12="C",RTD("ice.xl",,"*H",CH94,$C$5,"D",$K94,,,1),RTD("ice.xl",,"*H",CH94,$C$5,"D",$K94,,,1)*(9/5)+$C$14),"-")</f>
        <v>75.811999999999998</v>
      </c>
      <c r="CJ94" s="101">
        <f t="shared" si="450"/>
        <v>27</v>
      </c>
      <c r="CK94" s="101" t="str">
        <f t="shared" si="349"/>
        <v>KORD MR27!_06Z-GEFS</v>
      </c>
      <c r="CL94" s="58">
        <f ca="1">IFERROR(IF($C$12="C",RTD("ice.xl",,"*H",CK94,$C$5,"D",$K94,,,1),RTD("ice.xl",,"*H",CK94,$C$5,"D",$K94,,,1)*(9/5)+$C$14),"-")</f>
        <v>75.289999999999992</v>
      </c>
      <c r="CM94" s="101">
        <f t="shared" si="445"/>
        <v>28</v>
      </c>
      <c r="CN94" s="101" t="str">
        <f t="shared" si="351"/>
        <v>KORD MR28!_06Z-GEFS</v>
      </c>
      <c r="CO94" s="58">
        <f ca="1">IFERROR(IF($C$12="C",RTD("ice.xl",,"*H",CN94,$C$5,"D",$K94,,,1),RTD("ice.xl",,"*H",CN94,$C$5,"D",$K94,,,1)*(9/5)+$C$14),"-")</f>
        <v>76.91</v>
      </c>
      <c r="CP94" s="101">
        <f t="shared" si="440"/>
        <v>29</v>
      </c>
      <c r="CQ94" s="101" t="str">
        <f t="shared" si="353"/>
        <v>KORD MR29!_06Z-GEFS</v>
      </c>
      <c r="CR94" s="58">
        <f ca="1">IFERROR(IF($C$12="C",RTD("ice.xl",,"*H",CQ94,$C$5,"D",$K94,,,1),RTD("ice.xl",,"*H",CQ94,$C$5,"D",$K94,,,1)*(9/5)+$C$14),"-")</f>
        <v>78.097999999999999</v>
      </c>
      <c r="CS94" s="101">
        <f t="shared" si="435"/>
        <v>30</v>
      </c>
      <c r="CT94" s="101" t="str">
        <f t="shared" si="355"/>
        <v>KORD MR30!_06Z-GEFS</v>
      </c>
      <c r="CU94" s="58">
        <f ca="1">IFERROR(IF($C$12="C",RTD("ice.xl",,"*H",CT94,$C$5,"D",$K94,,,1),RTD("ice.xl",,"*H",CT94,$C$5,"D",$K94,,,1)*(9/5)+$C$14),"-")</f>
        <v>80.150000000000006</v>
      </c>
      <c r="CV94" s="101">
        <f t="shared" si="430"/>
        <v>31</v>
      </c>
      <c r="CW94" s="101" t="str">
        <f t="shared" si="356"/>
        <v>KORD MR31!_06Z-GEFS</v>
      </c>
      <c r="CX94" s="58">
        <f ca="1">IFERROR(IF($C$12="C",RTD("ice.xl",,"*H",CW94,$C$5,"D",$K94,,,1),RTD("ice.xl",,"*H",CW94,$C$5,"D",$K94,,,1)*(9/5)+$C$14),"-")</f>
        <v>79.286000000000001</v>
      </c>
      <c r="CY94" s="101">
        <f t="shared" si="425"/>
        <v>32</v>
      </c>
      <c r="CZ94" s="101" t="str">
        <f t="shared" si="357"/>
        <v>KORD MR32!_06Z-GEFS</v>
      </c>
      <c r="DA94" s="58">
        <f ca="1">IFERROR(IF($C$12="C",RTD("ice.xl",,"*H",CZ94,$C$5,"D",$K94,,,1),RTD("ice.xl",,"*H",CZ94,$C$5,"D",$K94,,,1)*(9/5)+$C$14),"-")</f>
        <v>80.942000000000007</v>
      </c>
      <c r="DB94" s="101">
        <f t="shared" si="421"/>
        <v>33</v>
      </c>
      <c r="DC94" s="101" t="str">
        <f t="shared" si="358"/>
        <v>KORD MR33!_06Z-GEFS</v>
      </c>
      <c r="DD94" s="58">
        <f ca="1">IFERROR(IF($C$12="C",RTD("ice.xl",,"*H",DC94,$C$5,"D",$K94,,,1),RTD("ice.xl",,"*H",DC94,$C$5,"D",$K94,,,1)*(9/5)+$C$14),"-")</f>
        <v>79.592000000000013</v>
      </c>
      <c r="DE94" s="101">
        <f t="shared" si="417"/>
        <v>34</v>
      </c>
      <c r="DF94" s="101" t="str">
        <f t="shared" si="359"/>
        <v>KORD MR34!_06Z-GEFS</v>
      </c>
      <c r="DG94" s="105">
        <f ca="1">IFERROR(IF($C$12="C",RTD("ice.xl",,"*H",DF94,$C$5,"D",$K94,,,1),RTD("ice.xl",,"*H",DF94,$C$5,"D",$K94,,,1)*(9/5)+$C$14),"-")</f>
        <v>81.193999999999988</v>
      </c>
      <c r="DJ94" s="53">
        <f t="shared" si="488"/>
        <v>19</v>
      </c>
      <c r="DK94" s="53" t="str">
        <f t="shared" si="361"/>
        <v>KORD MR19!_12Z-GEFS</v>
      </c>
      <c r="DL94" s="108">
        <f ca="1">IFERROR(IF($C$12="C",RTD("ice.xl",,"*H",DK94,$C$5,"D",$K94,,,1),RTD("ice.xl",,"*H",DK94,$C$5,"D",$K94,,,1)*(9/5)+$C$14),"-")</f>
        <v>75.992000000000004</v>
      </c>
      <c r="DM94" s="101">
        <f t="shared" si="484"/>
        <v>20</v>
      </c>
      <c r="DN94" s="101" t="str">
        <f t="shared" si="363"/>
        <v>KORD MR20!_12Z-GEFS</v>
      </c>
      <c r="DO94" s="58">
        <f ca="1">IFERROR(IF($C$12="C",RTD("ice.xl",,"*H",DN94,$C$5,"D",$K94,,,1),RTD("ice.xl",,"*H",DN94,$C$5,"D",$K94,,,1)*(9/5)+$C$14),"-")</f>
        <v>75.757999999999996</v>
      </c>
      <c r="DP94" s="101">
        <f t="shared" si="480"/>
        <v>21</v>
      </c>
      <c r="DQ94" s="101" t="str">
        <f t="shared" si="365"/>
        <v>KORD MR21!_12Z-GEFS</v>
      </c>
      <c r="DR94" s="58">
        <f ca="1">IFERROR(IF($C$12="C",RTD("ice.xl",,"*H",DQ94,$C$5,"D",$K94,,,1),RTD("ice.xl",,"*H",DQ94,$C$5,"D",$K94,,,1)*(9/5)+$C$14),"-")</f>
        <v>76.225999999999999</v>
      </c>
      <c r="DS94" s="101">
        <f t="shared" si="476"/>
        <v>22</v>
      </c>
      <c r="DT94" s="101" t="str">
        <f t="shared" si="367"/>
        <v>KORD MR22!_12Z-GEFS</v>
      </c>
      <c r="DU94" s="58">
        <f ca="1">IFERROR(IF($C$12="C",RTD("ice.xl",,"*H",DT94,$C$5,"D",$K94,,,1),RTD("ice.xl",,"*H",DT94,$C$5,"D",$K94,,,1)*(9/5)+$C$14),"-")</f>
        <v>76.153999999999996</v>
      </c>
      <c r="DV94" s="101">
        <f t="shared" si="471"/>
        <v>23</v>
      </c>
      <c r="DW94" s="101" t="str">
        <f t="shared" si="369"/>
        <v>KORD MR23!_12Z-GEFS</v>
      </c>
      <c r="DX94" s="58">
        <f ca="1">IFERROR(IF($C$12="C",RTD("ice.xl",,"*H",DW94,$C$5,"D",$K94,,,1),RTD("ice.xl",,"*H",DW94,$C$5,"D",$K94,,,1)*(9/5)+$C$14),"-")</f>
        <v>76.837999999999994</v>
      </c>
      <c r="DY94" s="101">
        <f t="shared" si="466"/>
        <v>24</v>
      </c>
      <c r="DZ94" s="101" t="str">
        <f t="shared" si="371"/>
        <v>KORD MR24!_12Z-GEFS</v>
      </c>
      <c r="EA94" s="58">
        <f ca="1">IFERROR(IF($C$12="C",RTD("ice.xl",,"*H",DZ94,$C$5,"D",$K94,,,1),RTD("ice.xl",,"*H",DZ94,$C$5,"D",$K94,,,1)*(9/5)+$C$14),"-")</f>
        <v>75.722000000000008</v>
      </c>
      <c r="EB94" s="101">
        <f t="shared" si="461"/>
        <v>25</v>
      </c>
      <c r="EC94" s="101" t="str">
        <f t="shared" si="373"/>
        <v>KORD MR25!_12Z-GEFS</v>
      </c>
      <c r="ED94" s="58">
        <f ca="1">IFERROR(IF($C$12="C",RTD("ice.xl",,"*H",EC94,$C$5,"D",$K94,,,1),RTD("ice.xl",,"*H",EC94,$C$5,"D",$K94,,,1)*(9/5)+$C$14),"-")</f>
        <v>75.2</v>
      </c>
      <c r="EE94" s="101">
        <f t="shared" si="456"/>
        <v>26</v>
      </c>
      <c r="EF94" s="101" t="str">
        <f t="shared" si="375"/>
        <v>KORD MR26!_12Z-GEFS</v>
      </c>
      <c r="EG94" s="58">
        <f ca="1">IFERROR(IF($C$12="C",RTD("ice.xl",,"*H",EF94,$C$5,"D",$K94,,,1),RTD("ice.xl",,"*H",EF94,$C$5,"D",$K94,,,1)*(9/5)+$C$14),"-")</f>
        <v>76.207999999999998</v>
      </c>
      <c r="EH94" s="101">
        <f t="shared" si="451"/>
        <v>27</v>
      </c>
      <c r="EI94" s="101" t="str">
        <f t="shared" si="377"/>
        <v>KORD MR27!_12Z-GEFS</v>
      </c>
      <c r="EJ94" s="58">
        <f ca="1">IFERROR(IF($C$12="C",RTD("ice.xl",,"*H",EI94,$C$5,"D",$K94,,,1),RTD("ice.xl",,"*H",EI94,$C$5,"D",$K94,,,1)*(9/5)+$C$14),"-")</f>
        <v>75.289999999999992</v>
      </c>
      <c r="EK94" s="101">
        <f t="shared" si="446"/>
        <v>28</v>
      </c>
      <c r="EL94" s="101" t="str">
        <f t="shared" si="379"/>
        <v>KORD MR28!_12Z-GEFS</v>
      </c>
      <c r="EM94" s="58">
        <f ca="1">IFERROR(IF($C$12="C",RTD("ice.xl",,"*H",EL94,$C$5,"D",$K94,,,1),RTD("ice.xl",,"*H",EL94,$C$5,"D",$K94,,,1)*(9/5)+$C$14),"-")</f>
        <v>74.912000000000006</v>
      </c>
      <c r="EN94" s="101">
        <f t="shared" si="441"/>
        <v>29</v>
      </c>
      <c r="EO94" s="101" t="str">
        <f t="shared" si="381"/>
        <v>KORD MR29!_12Z-GEFS</v>
      </c>
      <c r="EP94" s="58">
        <f ca="1">IFERROR(IF($C$12="C",RTD("ice.xl",,"*H",EO94,$C$5,"D",$K94,,,1),RTD("ice.xl",,"*H",EO94,$C$5,"D",$K94,,,1)*(9/5)+$C$14),"-")</f>
        <v>79.951999999999998</v>
      </c>
      <c r="EQ94" s="101">
        <f t="shared" si="436"/>
        <v>30</v>
      </c>
      <c r="ER94" s="101" t="str">
        <f t="shared" si="383"/>
        <v>KORD MR30!_12Z-GEFS</v>
      </c>
      <c r="ES94" s="58">
        <f ca="1">IFERROR(IF($C$12="C",RTD("ice.xl",,"*H",ER94,$C$5,"D",$K94,,,1),RTD("ice.xl",,"*H",ER94,$C$5,"D",$K94,,,1)*(9/5)+$C$14),"-")</f>
        <v>81.608000000000004</v>
      </c>
      <c r="ET94" s="101">
        <f t="shared" si="431"/>
        <v>31</v>
      </c>
      <c r="EU94" s="101" t="str">
        <f t="shared" si="384"/>
        <v>KORD MR31!_12Z-GEFS</v>
      </c>
      <c r="EV94" s="58">
        <f ca="1">IFERROR(IF($C$12="C",RTD("ice.xl",,"*H",EU94,$C$5,"D",$K94,,,1),RTD("ice.xl",,"*H",EU94,$C$5,"D",$K94,,,1)*(9/5)+$C$14),"-")</f>
        <v>79.664000000000001</v>
      </c>
      <c r="EW94" s="101">
        <f t="shared" si="426"/>
        <v>32</v>
      </c>
      <c r="EX94" s="101" t="str">
        <f t="shared" si="385"/>
        <v>KORD MR32!_12Z-GEFS</v>
      </c>
      <c r="EY94" s="58">
        <f ca="1">IFERROR(IF($C$12="C",RTD("ice.xl",,"*H",EX94,$C$5,"D",$K94,,,1),RTD("ice.xl",,"*H",EX94,$C$5,"D",$K94,,,1)*(9/5)+$C$14),"-")</f>
        <v>80.834000000000003</v>
      </c>
      <c r="EZ94" s="101">
        <f t="shared" si="422"/>
        <v>33</v>
      </c>
      <c r="FA94" s="101" t="str">
        <f t="shared" si="386"/>
        <v>KORD MR33!_12Z-GEFS</v>
      </c>
      <c r="FB94" s="58">
        <f ca="1">IFERROR(IF($C$12="C",RTD("ice.xl",,"*H",FA94,$C$5,"D",$K94,,,1),RTD("ice.xl",,"*H",FA94,$C$5,"D",$K94,,,1)*(9/5)+$C$14),"-")</f>
        <v>79.34</v>
      </c>
      <c r="FC94" s="101">
        <f t="shared" si="418"/>
        <v>34</v>
      </c>
      <c r="FD94" s="101" t="str">
        <f t="shared" si="387"/>
        <v>KORD MR34!_12Z-GEFS</v>
      </c>
      <c r="FE94" s="105">
        <f ca="1">IFERROR(IF($C$12="C",RTD("ice.xl",,"*H",FD94,$C$5,"D",$K94,,,1),RTD("ice.xl",,"*H",FD94,$C$5,"D",$K94,,,1)*(9/5)+$C$14),"-")</f>
        <v>82.724000000000004</v>
      </c>
      <c r="FH94" s="53">
        <f t="shared" si="489"/>
        <v>19</v>
      </c>
      <c r="FI94" s="53" t="str">
        <f t="shared" si="389"/>
        <v>KORD MR19!_18Z-GEFS</v>
      </c>
      <c r="FJ94" s="108">
        <f ca="1">IFERROR(IF($C$12="C",RTD("ice.xl",,"*H",FI94,$C$5,"D",$K94,,,1),RTD("ice.xl",,"*H",FI94,$C$5,"D",$K94,,,1)*(9/5)+$C$14),"-")</f>
        <v>75.361999999999995</v>
      </c>
      <c r="FK94" s="101">
        <f t="shared" si="485"/>
        <v>20</v>
      </c>
      <c r="FL94" s="101" t="str">
        <f t="shared" si="391"/>
        <v>KORD MR20!_18Z-GEFS</v>
      </c>
      <c r="FM94" s="58">
        <f ca="1">IFERROR(IF($C$12="C",RTD("ice.xl",,"*H",FL94,$C$5,"D",$K94,,,1),RTD("ice.xl",,"*H",FL94,$C$5,"D",$K94,,,1)*(9/5)+$C$14),"-")</f>
        <v>75.884</v>
      </c>
      <c r="FN94" s="101">
        <f t="shared" si="481"/>
        <v>21</v>
      </c>
      <c r="FO94" s="101" t="str">
        <f t="shared" si="393"/>
        <v>KORD MR21!_18Z-GEFS</v>
      </c>
      <c r="FP94" s="58">
        <f ca="1">IFERROR(IF($C$12="C",RTD("ice.xl",,"*H",FO94,$C$5,"D",$K94,,,1),RTD("ice.xl",,"*H",FO94,$C$5,"D",$K94,,,1)*(9/5)+$C$14),"-")</f>
        <v>76.91</v>
      </c>
      <c r="FQ94" s="101">
        <f t="shared" si="477"/>
        <v>22</v>
      </c>
      <c r="FR94" s="101" t="str">
        <f t="shared" si="395"/>
        <v>KORD MR22!_18Z-GEFS</v>
      </c>
      <c r="FS94" s="58">
        <f ca="1">IFERROR(IF($C$12="C",RTD("ice.xl",,"*H",FR94,$C$5,"D",$K94,,,1),RTD("ice.xl",,"*H",FR94,$C$5,"D",$K94,,,1)*(9/5)+$C$14),"-")</f>
        <v>76.028000000000006</v>
      </c>
      <c r="FT94" s="101">
        <f t="shared" si="472"/>
        <v>23</v>
      </c>
      <c r="FU94" s="101" t="str">
        <f t="shared" si="397"/>
        <v>KORD MR23!_18Z-GEFS</v>
      </c>
      <c r="FV94" s="58">
        <f ca="1">IFERROR(IF($C$12="C",RTD("ice.xl",,"*H",FU94,$C$5,"D",$K94,,,1),RTD("ice.xl",,"*H",FU94,$C$5,"D",$K94,,,1)*(9/5)+$C$14),"-")</f>
        <v>75.524000000000001</v>
      </c>
      <c r="FW94" s="101">
        <f t="shared" si="467"/>
        <v>24</v>
      </c>
      <c r="FX94" s="101" t="str">
        <f t="shared" si="399"/>
        <v>KORD MR24!_18Z-GEFS</v>
      </c>
      <c r="FY94" s="58">
        <f ca="1">IFERROR(IF($C$12="C",RTD("ice.xl",,"*H",FX94,$C$5,"D",$K94,,,1),RTD("ice.xl",,"*H",FX94,$C$5,"D",$K94,,,1)*(9/5)+$C$14),"-")</f>
        <v>75.77600000000001</v>
      </c>
      <c r="FZ94" s="101">
        <f t="shared" si="462"/>
        <v>25</v>
      </c>
      <c r="GA94" s="101" t="str">
        <f t="shared" si="401"/>
        <v>KORD MR25!_18Z-GEFS</v>
      </c>
      <c r="GB94" s="58">
        <f ca="1">IFERROR(IF($C$12="C",RTD("ice.xl",,"*H",GA94,$C$5,"D",$K94,,,1),RTD("ice.xl",,"*H",GA94,$C$5,"D",$K94,,,1)*(9/5)+$C$14),"-")</f>
        <v>75.146000000000001</v>
      </c>
      <c r="GC94" s="101">
        <f t="shared" si="457"/>
        <v>26</v>
      </c>
      <c r="GD94" s="101" t="str">
        <f t="shared" si="403"/>
        <v>KORD MR26!_18Z-GEFS</v>
      </c>
      <c r="GE94" s="58">
        <f ca="1">IFERROR(IF($C$12="C",RTD("ice.xl",,"*H",GD94,$C$5,"D",$K94,,,1),RTD("ice.xl",,"*H",GD94,$C$5,"D",$K94,,,1)*(9/5)+$C$14),"-")</f>
        <v>74.930000000000007</v>
      </c>
      <c r="GF94" s="101">
        <f t="shared" si="452"/>
        <v>27</v>
      </c>
      <c r="GG94" s="101" t="str">
        <f t="shared" si="405"/>
        <v>KORD MR27!_18Z-GEFS</v>
      </c>
      <c r="GH94" s="58">
        <f ca="1">IFERROR(IF($C$12="C",RTD("ice.xl",,"*H",GG94,$C$5,"D",$K94,,,1),RTD("ice.xl",,"*H",GG94,$C$5,"D",$K94,,,1)*(9/5)+$C$14),"-")</f>
        <v>76.873999999999995</v>
      </c>
      <c r="GI94" s="101">
        <f t="shared" si="447"/>
        <v>28</v>
      </c>
      <c r="GJ94" s="101" t="str">
        <f t="shared" si="407"/>
        <v>KORD MR28!_18Z-GEFS</v>
      </c>
      <c r="GK94" s="58">
        <f ca="1">IFERROR(IF($C$12="C",RTD("ice.xl",,"*H",GJ94,$C$5,"D",$K94,,,1),RTD("ice.xl",,"*H",GJ94,$C$5,"D",$K94,,,1)*(9/5)+$C$14),"-")</f>
        <v>79.051999999999992</v>
      </c>
      <c r="GL94" s="101">
        <f t="shared" si="442"/>
        <v>29</v>
      </c>
      <c r="GM94" s="101" t="str">
        <f t="shared" si="409"/>
        <v>KORD MR29!_18Z-GEFS</v>
      </c>
      <c r="GN94" s="58">
        <f ca="1">IFERROR(IF($C$12="C",RTD("ice.xl",,"*H",GM94,$C$5,"D",$K94,,,1),RTD("ice.xl",,"*H",GM94,$C$5,"D",$K94,,,1)*(9/5)+$C$14),"-")</f>
        <v>78.080000000000013</v>
      </c>
      <c r="GO94" s="101">
        <f t="shared" si="437"/>
        <v>30</v>
      </c>
      <c r="GP94" s="101" t="str">
        <f t="shared" si="411"/>
        <v>KORD MR30!_18Z-GEFS</v>
      </c>
      <c r="GQ94" s="58">
        <f ca="1">IFERROR(IF($C$12="C",RTD("ice.xl",,"*H",GP94,$C$5,"D",$K94,,,1),RTD("ice.xl",,"*H",GP94,$C$5,"D",$K94,,,1)*(9/5)+$C$14),"-")</f>
        <v>78.403999999999996</v>
      </c>
      <c r="GR94" s="101">
        <f t="shared" si="432"/>
        <v>31</v>
      </c>
      <c r="GS94" s="101" t="str">
        <f t="shared" si="412"/>
        <v>KORD MR31!_18Z-GEFS</v>
      </c>
      <c r="GT94" s="58">
        <f ca="1">IFERROR(IF($C$12="C",RTD("ice.xl",,"*H",GS94,$C$5,"D",$K94,,,1),RTD("ice.xl",,"*H",GS94,$C$5,"D",$K94,,,1)*(9/5)+$C$14),"-")</f>
        <v>82.688000000000002</v>
      </c>
      <c r="GU94" s="101">
        <f t="shared" si="427"/>
        <v>32</v>
      </c>
      <c r="GV94" s="101" t="str">
        <f t="shared" si="413"/>
        <v>KORD MR32!_18Z-GEFS</v>
      </c>
      <c r="GW94" s="58">
        <f ca="1">IFERROR(IF($C$12="C",RTD("ice.xl",,"*H",GV94,$C$5,"D",$K94,,,1),RTD("ice.xl",,"*H",GV94,$C$5,"D",$K94,,,1)*(9/5)+$C$14),"-")</f>
        <v>80.635999999999996</v>
      </c>
      <c r="GX94" s="101">
        <f t="shared" si="423"/>
        <v>33</v>
      </c>
      <c r="GY94" s="101" t="str">
        <f t="shared" si="414"/>
        <v>KORD MR33!_18Z-GEFS</v>
      </c>
      <c r="GZ94" s="58">
        <f ca="1">IFERROR(IF($C$12="C",RTD("ice.xl",,"*H",GY94,$C$5,"D",$K94,,,1),RTD("ice.xl",,"*H",GY94,$C$5,"D",$K94,,,1)*(9/5)+$C$14),"-")</f>
        <v>80.402000000000001</v>
      </c>
      <c r="HA94" s="101">
        <f t="shared" si="419"/>
        <v>34</v>
      </c>
      <c r="HB94" s="101" t="str">
        <f t="shared" si="415"/>
        <v>KORD MR34!_18Z-GEFS</v>
      </c>
      <c r="HC94" s="105">
        <f ca="1">IFERROR(IF($C$12="C",RTD("ice.xl",,"*H",HB94,$C$5,"D",$K94,,,1),RTD("ice.xl",,"*H",HB94,$C$5,"D",$K94,,,1)*(9/5)+$C$14),"-")</f>
        <v>79.448000000000008</v>
      </c>
    </row>
    <row r="95" spans="5:211" x14ac:dyDescent="0.35">
      <c r="K95" s="163">
        <f t="shared" ca="1" si="490"/>
        <v>44772</v>
      </c>
      <c r="L95" s="356">
        <f t="shared" ca="1" si="490"/>
        <v>74.089939999999999</v>
      </c>
      <c r="N95" s="53">
        <f t="shared" si="486"/>
        <v>20</v>
      </c>
      <c r="O95" s="53" t="str">
        <f t="shared" si="306"/>
        <v>KORD MR20!_00Z-GEFS</v>
      </c>
      <c r="P95" s="108">
        <f ca="1">IFERROR(IF($C$12="C",RTD("ice.xl",,"*H",O95,$C$5,"D",$K95,,,1),RTD("ice.xl",,"*H",O95,$C$5,"D",$K95,,,1)*(9/5)+$C$14),"-")</f>
        <v>72.86</v>
      </c>
      <c r="Q95" s="101">
        <f t="shared" si="482"/>
        <v>21</v>
      </c>
      <c r="R95" s="101" t="str">
        <f t="shared" si="308"/>
        <v>KORD MR21!_00Z-GEFS</v>
      </c>
      <c r="S95" s="58">
        <f ca="1">IFERROR(IF($C$12="C",RTD("ice.xl",,"*H",R95,$C$5,"D",$K95,,,1),RTD("ice.xl",,"*H",R95,$C$5,"D",$K95,,,1)*(9/5)+$C$14),"-")</f>
        <v>74.03</v>
      </c>
      <c r="T95" s="101">
        <f t="shared" si="478"/>
        <v>22</v>
      </c>
      <c r="U95" s="101" t="str">
        <f t="shared" si="310"/>
        <v>KORD MR22!_00Z-GEFS</v>
      </c>
      <c r="V95" s="58">
        <f ca="1">IFERROR(IF($C$12="C",RTD("ice.xl",,"*H",U95,$C$5,"D",$K95,,,1),RTD("ice.xl",,"*H",U95,$C$5,"D",$K95,,,1)*(9/5)+$C$14),"-")</f>
        <v>73.903999999999996</v>
      </c>
      <c r="W95" s="101">
        <f t="shared" si="474"/>
        <v>23</v>
      </c>
      <c r="X95" s="101" t="str">
        <f t="shared" si="312"/>
        <v>KORD MR23!_00Z-GEFS</v>
      </c>
      <c r="Y95" s="58">
        <f ca="1">IFERROR(IF($C$12="C",RTD("ice.xl",,"*H",X95,$C$5,"D",$K95,,,1),RTD("ice.xl",,"*H",X95,$C$5,"D",$K95,,,1)*(9/5)+$C$14),"-")</f>
        <v>74.228000000000009</v>
      </c>
      <c r="Z95" s="101">
        <f t="shared" si="469"/>
        <v>24</v>
      </c>
      <c r="AA95" s="101" t="str">
        <f t="shared" si="314"/>
        <v>KORD MR24!_00Z-GEFS</v>
      </c>
      <c r="AB95" s="58">
        <f ca="1">IFERROR(IF($C$12="C",RTD("ice.xl",,"*H",AA95,$C$5,"D",$K95,,,1),RTD("ice.xl",,"*H",AA95,$C$5,"D",$K95,,,1)*(9/5)+$C$14),"-")</f>
        <v>73.22</v>
      </c>
      <c r="AC95" s="101">
        <f t="shared" si="464"/>
        <v>25</v>
      </c>
      <c r="AD95" s="101" t="str">
        <f t="shared" si="316"/>
        <v>KORD MR25!_00Z-GEFS</v>
      </c>
      <c r="AE95" s="58">
        <f ca="1">IFERROR(IF($C$12="C",RTD("ice.xl",,"*H",AD95,$C$5,"D",$K95,,,1),RTD("ice.xl",,"*H",AD95,$C$5,"D",$K95,,,1)*(9/5)+$C$14),"-")</f>
        <v>72.212000000000003</v>
      </c>
      <c r="AF95" s="101">
        <f t="shared" si="459"/>
        <v>26</v>
      </c>
      <c r="AG95" s="101" t="str">
        <f t="shared" si="318"/>
        <v>KORD MR26!_00Z-GEFS</v>
      </c>
      <c r="AH95" s="58">
        <f ca="1">IFERROR(IF($C$12="C",RTD("ice.xl",,"*H",AG95,$C$5,"D",$K95,,,1),RTD("ice.xl",,"*H",AG95,$C$5,"D",$K95,,,1)*(9/5)+$C$14),"-")</f>
        <v>72.158000000000001</v>
      </c>
      <c r="AI95" s="101">
        <f t="shared" si="454"/>
        <v>27</v>
      </c>
      <c r="AJ95" s="101" t="str">
        <f t="shared" si="320"/>
        <v>KORD MR27!_00Z-GEFS</v>
      </c>
      <c r="AK95" s="58">
        <f ca="1">IFERROR(IF($C$12="C",RTD("ice.xl",,"*H",AJ95,$C$5,"D",$K95,,,1),RTD("ice.xl",,"*H",AJ95,$C$5,"D",$K95,,,1)*(9/5)+$C$14),"-")</f>
        <v>74.335999999999999</v>
      </c>
      <c r="AL95" s="101">
        <f t="shared" si="449"/>
        <v>28</v>
      </c>
      <c r="AM95" s="101" t="str">
        <f t="shared" si="322"/>
        <v>KORD MR28!_00Z-GEFS</v>
      </c>
      <c r="AN95" s="58">
        <f ca="1">IFERROR(IF($C$12="C",RTD("ice.xl",,"*H",AM95,$C$5,"D",$K95,,,1),RTD("ice.xl",,"*H",AM95,$C$5,"D",$K95,,,1)*(9/5)+$C$14),"-")</f>
        <v>77.144000000000005</v>
      </c>
      <c r="AO95" s="101">
        <f t="shared" si="444"/>
        <v>29</v>
      </c>
      <c r="AP95" s="101" t="str">
        <f t="shared" si="324"/>
        <v>KORD MR29!_00Z-GEFS</v>
      </c>
      <c r="AQ95" s="58">
        <f ca="1">IFERROR(IF($C$12="C",RTD("ice.xl",,"*H",AP95,$C$5,"D",$K95,,,1),RTD("ice.xl",,"*H",AP95,$C$5,"D",$K95,,,1)*(9/5)+$C$14),"-")</f>
        <v>77</v>
      </c>
      <c r="AR95" s="101">
        <f t="shared" si="439"/>
        <v>30</v>
      </c>
      <c r="AS95" s="101" t="str">
        <f t="shared" si="326"/>
        <v>KORD MR30!_00Z-GEFS</v>
      </c>
      <c r="AT95" s="58">
        <f ca="1">IFERROR(IF($C$12="C",RTD("ice.xl",,"*H",AS95,$C$5,"D",$K95,,,1),RTD("ice.xl",,"*H",AS95,$C$5,"D",$K95,,,1)*(9/5)+$C$14),"-")</f>
        <v>77.900000000000006</v>
      </c>
      <c r="AU95" s="101">
        <f t="shared" si="434"/>
        <v>31</v>
      </c>
      <c r="AV95" s="101" t="str">
        <f t="shared" si="327"/>
        <v>KORD MR31!_00Z-GEFS</v>
      </c>
      <c r="AW95" s="58">
        <f ca="1">IFERROR(IF($C$12="C",RTD("ice.xl",,"*H",AV95,$C$5,"D",$K95,,,1),RTD("ice.xl",,"*H",AV95,$C$5,"D",$K95,,,1)*(9/5)+$C$14),"-")</f>
        <v>78.781999999999996</v>
      </c>
      <c r="AX95" s="101">
        <f t="shared" si="429"/>
        <v>32</v>
      </c>
      <c r="AY95" s="101" t="str">
        <f t="shared" si="328"/>
        <v>KORD MR32!_00Z-GEFS</v>
      </c>
      <c r="AZ95" s="58">
        <f ca="1">IFERROR(IF($C$12="C",RTD("ice.xl",,"*H",AY95,$C$5,"D",$K95,,,1),RTD("ice.xl",,"*H",AY95,$C$5,"D",$K95,,,1)*(9/5)+$C$14),"-")</f>
        <v>78.494</v>
      </c>
      <c r="BA95" s="101">
        <f t="shared" si="424"/>
        <v>33</v>
      </c>
      <c r="BB95" s="101" t="str">
        <f t="shared" si="329"/>
        <v>KORD MR33!_00Z-GEFS</v>
      </c>
      <c r="BC95" s="58">
        <f ca="1">IFERROR(IF($C$12="C",RTD("ice.xl",,"*H",BB95,$C$5,"D",$K95,,,1),RTD("ice.xl",,"*H",BB95,$C$5,"D",$K95,,,1)*(9/5)+$C$14),"-")</f>
        <v>81.122</v>
      </c>
      <c r="BD95" s="101">
        <f t="shared" si="420"/>
        <v>34</v>
      </c>
      <c r="BE95" s="101" t="str">
        <f t="shared" si="330"/>
        <v>KORD MR34!_00Z-GEFS</v>
      </c>
      <c r="BF95" s="58">
        <f ca="1">IFERROR(IF($C$12="C",RTD("ice.xl",,"*H",BE95,$C$5,"D",$K95,,,1),RTD("ice.xl",,"*H",BE95,$C$5,"D",$K95,,,1)*(9/5)+$C$14),"-")</f>
        <v>81.914000000000001</v>
      </c>
      <c r="BG95" s="101">
        <f t="shared" si="416"/>
        <v>35</v>
      </c>
      <c r="BH95" s="101" t="str">
        <f t="shared" si="331"/>
        <v>KORD MR35!_00Z-GEFS</v>
      </c>
      <c r="BI95" s="105">
        <f ca="1">IFERROR(IF($C$12="C",RTD("ice.xl",,"*H",BH95,$C$5,"D",$K95,,,1),RTD("ice.xl",,"*H",BH95,$C$5,"D",$K95,,,1)*(9/5)+$C$14),"-")</f>
        <v>79.448000000000008</v>
      </c>
      <c r="BL95" s="53">
        <f t="shared" si="487"/>
        <v>20</v>
      </c>
      <c r="BM95" s="53" t="str">
        <f t="shared" si="333"/>
        <v>KORD MR20!_06Z-GEFS</v>
      </c>
      <c r="BN95" s="108">
        <f ca="1">IFERROR(IF($C$12="C",RTD("ice.xl",,"*H",BM95,$C$5,"D",$K95,,,1),RTD("ice.xl",,"*H",BM95,$C$5,"D",$K95,,,1)*(9/5)+$C$14),"-")</f>
        <v>73.490000000000009</v>
      </c>
      <c r="BO95" s="101">
        <f t="shared" si="483"/>
        <v>21</v>
      </c>
      <c r="BP95" s="101" t="str">
        <f t="shared" si="335"/>
        <v>KORD MR21!_06Z-GEFS</v>
      </c>
      <c r="BQ95" s="58">
        <f ca="1">IFERROR(IF($C$12="C",RTD("ice.xl",,"*H",BP95,$C$5,"D",$K95,,,1),RTD("ice.xl",,"*H",BP95,$C$5,"D",$K95,,,1)*(9/5)+$C$14),"-")</f>
        <v>73.561999999999998</v>
      </c>
      <c r="BR95" s="101">
        <f t="shared" si="479"/>
        <v>22</v>
      </c>
      <c r="BS95" s="101" t="str">
        <f t="shared" si="337"/>
        <v>KORD MR22!_06Z-GEFS</v>
      </c>
      <c r="BT95" s="58">
        <f ca="1">IFERROR(IF($C$12="C",RTD("ice.xl",,"*H",BS95,$C$5,"D",$K95,,,1),RTD("ice.xl",,"*H",BS95,$C$5,"D",$K95,,,1)*(9/5)+$C$14),"-")</f>
        <v>74.048000000000002</v>
      </c>
      <c r="BU95" s="101">
        <f t="shared" si="475"/>
        <v>23</v>
      </c>
      <c r="BV95" s="101" t="str">
        <f t="shared" si="339"/>
        <v>KORD MR23!_06Z-GEFS</v>
      </c>
      <c r="BW95" s="58">
        <f ca="1">IFERROR(IF($C$12="C",RTD("ice.xl",,"*H",BV95,$C$5,"D",$K95,,,1),RTD("ice.xl",,"*H",BV95,$C$5,"D",$K95,,,1)*(9/5)+$C$14),"-")</f>
        <v>74.192000000000007</v>
      </c>
      <c r="BX95" s="101">
        <f t="shared" si="470"/>
        <v>24</v>
      </c>
      <c r="BY95" s="101" t="str">
        <f t="shared" si="341"/>
        <v>KORD MR24!_06Z-GEFS</v>
      </c>
      <c r="BZ95" s="58">
        <f ca="1">IFERROR(IF($C$12="C",RTD("ice.xl",,"*H",BY95,$C$5,"D",$K95,,,1),RTD("ice.xl",,"*H",BY95,$C$5,"D",$K95,,,1)*(9/5)+$C$14),"-")</f>
        <v>73.67</v>
      </c>
      <c r="CA95" s="101">
        <f t="shared" si="465"/>
        <v>25</v>
      </c>
      <c r="CB95" s="101" t="str">
        <f t="shared" si="343"/>
        <v>KORD MR25!_06Z-GEFS</v>
      </c>
      <c r="CC95" s="58">
        <f ca="1">IFERROR(IF($C$12="C",RTD("ice.xl",,"*H",CB95,$C$5,"D",$K95,,,1),RTD("ice.xl",,"*H",CB95,$C$5,"D",$K95,,,1)*(9/5)+$C$14),"-")</f>
        <v>72.914000000000001</v>
      </c>
      <c r="CD95" s="101">
        <f t="shared" si="460"/>
        <v>26</v>
      </c>
      <c r="CE95" s="101" t="str">
        <f t="shared" si="345"/>
        <v>KORD MR26!_06Z-GEFS</v>
      </c>
      <c r="CF95" s="58">
        <f ca="1">IFERROR(IF($C$12="C",RTD("ice.xl",,"*H",CE95,$C$5,"D",$K95,,,1),RTD("ice.xl",,"*H",CE95,$C$5,"D",$K95,,,1)*(9/5)+$C$14),"-")</f>
        <v>73.472000000000008</v>
      </c>
      <c r="CG95" s="101">
        <f t="shared" si="455"/>
        <v>27</v>
      </c>
      <c r="CH95" s="101" t="str">
        <f t="shared" si="347"/>
        <v>KORD MR27!_06Z-GEFS</v>
      </c>
      <c r="CI95" s="58">
        <f ca="1">IFERROR(IF($C$12="C",RTD("ice.xl",,"*H",CH95,$C$5,"D",$K95,,,1),RTD("ice.xl",,"*H",CH95,$C$5,"D",$K95,,,1)*(9/5)+$C$14),"-")</f>
        <v>72.554000000000002</v>
      </c>
      <c r="CJ95" s="101">
        <f t="shared" si="450"/>
        <v>28</v>
      </c>
      <c r="CK95" s="101" t="str">
        <f t="shared" si="349"/>
        <v>KORD MR28!_06Z-GEFS</v>
      </c>
      <c r="CL95" s="58">
        <f ca="1">IFERROR(IF($C$12="C",RTD("ice.xl",,"*H",CK95,$C$5,"D",$K95,,,1),RTD("ice.xl",,"*H",CK95,$C$5,"D",$K95,,,1)*(9/5)+$C$14),"-")</f>
        <v>74.966000000000008</v>
      </c>
      <c r="CM95" s="101">
        <f t="shared" si="445"/>
        <v>29</v>
      </c>
      <c r="CN95" s="101" t="str">
        <f t="shared" si="351"/>
        <v>KORD MR29!_06Z-GEFS</v>
      </c>
      <c r="CO95" s="58">
        <f ca="1">IFERROR(IF($C$12="C",RTD("ice.xl",,"*H",CN95,$C$5,"D",$K95,,,1),RTD("ice.xl",,"*H",CN95,$C$5,"D",$K95,,,1)*(9/5)+$C$14),"-")</f>
        <v>75.793999999999997</v>
      </c>
      <c r="CP95" s="101">
        <f t="shared" si="440"/>
        <v>30</v>
      </c>
      <c r="CQ95" s="101" t="str">
        <f t="shared" si="353"/>
        <v>KORD MR30!_06Z-GEFS</v>
      </c>
      <c r="CR95" s="58">
        <f ca="1">IFERROR(IF($C$12="C",RTD("ice.xl",,"*H",CQ95,$C$5,"D",$K95,,,1),RTD("ice.xl",,"*H",CQ95,$C$5,"D",$K95,,,1)*(9/5)+$C$14),"-")</f>
        <v>77.972000000000008</v>
      </c>
      <c r="CS95" s="101">
        <f t="shared" si="435"/>
        <v>31</v>
      </c>
      <c r="CT95" s="101" t="str">
        <f t="shared" si="355"/>
        <v>KORD MR31!_06Z-GEFS</v>
      </c>
      <c r="CU95" s="58">
        <f ca="1">IFERROR(IF($C$12="C",RTD("ice.xl",,"*H",CT95,$C$5,"D",$K95,,,1),RTD("ice.xl",,"*H",CT95,$C$5,"D",$K95,,,1)*(9/5)+$C$14),"-")</f>
        <v>79.123999999999995</v>
      </c>
      <c r="CV95" s="101">
        <f t="shared" si="430"/>
        <v>32</v>
      </c>
      <c r="CW95" s="101" t="str">
        <f t="shared" si="356"/>
        <v>KORD MR32!_06Z-GEFS</v>
      </c>
      <c r="CX95" s="58">
        <f ca="1">IFERROR(IF($C$12="C",RTD("ice.xl",,"*H",CW95,$C$5,"D",$K95,,,1),RTD("ice.xl",,"*H",CW95,$C$5,"D",$K95,,,1)*(9/5)+$C$14),"-")</f>
        <v>79.7</v>
      </c>
      <c r="CY95" s="101">
        <f t="shared" si="425"/>
        <v>33</v>
      </c>
      <c r="CZ95" s="101" t="str">
        <f t="shared" si="357"/>
        <v>KORD MR33!_06Z-GEFS</v>
      </c>
      <c r="DA95" s="58">
        <f ca="1">IFERROR(IF($C$12="C",RTD("ice.xl",,"*H",CZ95,$C$5,"D",$K95,,,1),RTD("ice.xl",,"*H",CZ95,$C$5,"D",$K95,,,1)*(9/5)+$C$14),"-")</f>
        <v>79.484000000000009</v>
      </c>
      <c r="DB95" s="101">
        <f t="shared" si="421"/>
        <v>34</v>
      </c>
      <c r="DC95" s="101" t="str">
        <f t="shared" si="358"/>
        <v>KORD MR34!_06Z-GEFS</v>
      </c>
      <c r="DD95" s="58">
        <f ca="1">IFERROR(IF($C$12="C",RTD("ice.xl",,"*H",DC95,$C$5,"D",$K95,,,1),RTD("ice.xl",,"*H",DC95,$C$5,"D",$K95,,,1)*(9/5)+$C$14),"-")</f>
        <v>80.509999999999991</v>
      </c>
      <c r="DE95" s="101">
        <f t="shared" si="417"/>
        <v>35</v>
      </c>
      <c r="DF95" s="101" t="str">
        <f t="shared" si="359"/>
        <v>KORD MR35!_06Z-GEFS</v>
      </c>
      <c r="DG95" s="105">
        <f ca="1">IFERROR(IF($C$12="C",RTD("ice.xl",,"*H",DF95,$C$5,"D",$K95,,,1),RTD("ice.xl",,"*H",DF95,$C$5,"D",$K95,,,1)*(9/5)+$C$14),"-")</f>
        <v>79.7</v>
      </c>
      <c r="DJ95" s="53">
        <f t="shared" si="488"/>
        <v>20</v>
      </c>
      <c r="DK95" s="53" t="str">
        <f t="shared" si="361"/>
        <v>KORD MR20!_12Z-GEFS</v>
      </c>
      <c r="DL95" s="108">
        <f ca="1">IFERROR(IF($C$12="C",RTD("ice.xl",,"*H",DK95,$C$5,"D",$K95,,,1),RTD("ice.xl",,"*H",DK95,$C$5,"D",$K95,,,1)*(9/5)+$C$14),"-")</f>
        <v>75.415999999999997</v>
      </c>
      <c r="DM95" s="101">
        <f t="shared" si="484"/>
        <v>21</v>
      </c>
      <c r="DN95" s="101" t="str">
        <f t="shared" si="363"/>
        <v>KORD MR21!_12Z-GEFS</v>
      </c>
      <c r="DO95" s="58">
        <f ca="1">IFERROR(IF($C$12="C",RTD("ice.xl",,"*H",DN95,$C$5,"D",$K95,,,1),RTD("ice.xl",,"*H",DN95,$C$5,"D",$K95,,,1)*(9/5)+$C$14),"-")</f>
        <v>74.246000000000009</v>
      </c>
      <c r="DP95" s="101">
        <f t="shared" si="480"/>
        <v>22</v>
      </c>
      <c r="DQ95" s="101" t="str">
        <f t="shared" si="365"/>
        <v>KORD MR22!_12Z-GEFS</v>
      </c>
      <c r="DR95" s="58">
        <f ca="1">IFERROR(IF($C$12="C",RTD("ice.xl",,"*H",DQ95,$C$5,"D",$K95,,,1),RTD("ice.xl",,"*H",DQ95,$C$5,"D",$K95,,,1)*(9/5)+$C$14),"-")</f>
        <v>73.921999999999997</v>
      </c>
      <c r="DS95" s="101">
        <f t="shared" si="476"/>
        <v>23</v>
      </c>
      <c r="DT95" s="101" t="str">
        <f t="shared" si="367"/>
        <v>KORD MR23!_12Z-GEFS</v>
      </c>
      <c r="DU95" s="58">
        <f ca="1">IFERROR(IF($C$12="C",RTD("ice.xl",,"*H",DT95,$C$5,"D",$K95,,,1),RTD("ice.xl",,"*H",DT95,$C$5,"D",$K95,,,1)*(9/5)+$C$14),"-")</f>
        <v>74.677999999999997</v>
      </c>
      <c r="DV95" s="101">
        <f t="shared" si="471"/>
        <v>24</v>
      </c>
      <c r="DW95" s="101" t="str">
        <f t="shared" si="369"/>
        <v>KORD MR24!_12Z-GEFS</v>
      </c>
      <c r="DX95" s="58">
        <f ca="1">IFERROR(IF($C$12="C",RTD("ice.xl",,"*H",DW95,$C$5,"D",$K95,,,1),RTD("ice.xl",,"*H",DW95,$C$5,"D",$K95,,,1)*(9/5)+$C$14),"-")</f>
        <v>73.472000000000008</v>
      </c>
      <c r="DY95" s="101">
        <f t="shared" si="466"/>
        <v>25</v>
      </c>
      <c r="DZ95" s="101" t="str">
        <f t="shared" si="371"/>
        <v>KORD MR25!_12Z-GEFS</v>
      </c>
      <c r="EA95" s="58">
        <f ca="1">IFERROR(IF($C$12="C",RTD("ice.xl",,"*H",DZ95,$C$5,"D",$K95,,,1),RTD("ice.xl",,"*H",DZ95,$C$5,"D",$K95,,,1)*(9/5)+$C$14),"-")</f>
        <v>72.842000000000013</v>
      </c>
      <c r="EB95" s="101">
        <f t="shared" si="461"/>
        <v>26</v>
      </c>
      <c r="EC95" s="101" t="str">
        <f t="shared" si="373"/>
        <v>KORD MR26!_12Z-GEFS</v>
      </c>
      <c r="ED95" s="58">
        <f ca="1">IFERROR(IF($C$12="C",RTD("ice.xl",,"*H",EC95,$C$5,"D",$K95,,,1),RTD("ice.xl",,"*H",EC95,$C$5,"D",$K95,,,1)*(9/5)+$C$14),"-")</f>
        <v>73.724000000000004</v>
      </c>
      <c r="EE95" s="101">
        <f t="shared" si="456"/>
        <v>27</v>
      </c>
      <c r="EF95" s="101" t="str">
        <f t="shared" si="375"/>
        <v>KORD MR27!_12Z-GEFS</v>
      </c>
      <c r="EG95" s="58">
        <f ca="1">IFERROR(IF($C$12="C",RTD("ice.xl",,"*H",EF95,$C$5,"D",$K95,,,1),RTD("ice.xl",,"*H",EF95,$C$5,"D",$K95,,,1)*(9/5)+$C$14),"-")</f>
        <v>72.896000000000001</v>
      </c>
      <c r="EH95" s="101">
        <f t="shared" si="451"/>
        <v>28</v>
      </c>
      <c r="EI95" s="101" t="str">
        <f t="shared" si="377"/>
        <v>KORD MR28!_12Z-GEFS</v>
      </c>
      <c r="EJ95" s="58">
        <f ca="1">IFERROR(IF($C$12="C",RTD("ice.xl",,"*H",EI95,$C$5,"D",$K95,,,1),RTD("ice.xl",,"*H",EI95,$C$5,"D",$K95,,,1)*(9/5)+$C$14),"-")</f>
        <v>73.795999999999992</v>
      </c>
      <c r="EK95" s="101">
        <f t="shared" si="446"/>
        <v>29</v>
      </c>
      <c r="EL95" s="101" t="str">
        <f t="shared" si="379"/>
        <v>KORD MR29!_12Z-GEFS</v>
      </c>
      <c r="EM95" s="58">
        <f ca="1">IFERROR(IF($C$12="C",RTD("ice.xl",,"*H",EL95,$C$5,"D",$K95,,,1),RTD("ice.xl",,"*H",EL95,$C$5,"D",$K95,,,1)*(9/5)+$C$14),"-")</f>
        <v>76.658000000000001</v>
      </c>
      <c r="EN95" s="101">
        <f t="shared" si="441"/>
        <v>30</v>
      </c>
      <c r="EO95" s="101" t="str">
        <f t="shared" si="381"/>
        <v>KORD MR30!_12Z-GEFS</v>
      </c>
      <c r="EP95" s="58">
        <f ca="1">IFERROR(IF($C$12="C",RTD("ice.xl",,"*H",EO95,$C$5,"D",$K95,,,1),RTD("ice.xl",,"*H",EO95,$C$5,"D",$K95,,,1)*(9/5)+$C$14),"-")</f>
        <v>78.421999999999997</v>
      </c>
      <c r="EQ95" s="101">
        <f t="shared" si="436"/>
        <v>31</v>
      </c>
      <c r="ER95" s="101" t="str">
        <f t="shared" si="383"/>
        <v>KORD MR31!_12Z-GEFS</v>
      </c>
      <c r="ES95" s="58">
        <f ca="1">IFERROR(IF($C$12="C",RTD("ice.xl",,"*H",ER95,$C$5,"D",$K95,,,1),RTD("ice.xl",,"*H",ER95,$C$5,"D",$K95,,,1)*(9/5)+$C$14),"-")</f>
        <v>79.123999999999995</v>
      </c>
      <c r="ET95" s="101">
        <f t="shared" si="431"/>
        <v>32</v>
      </c>
      <c r="EU95" s="101" t="str">
        <f t="shared" si="384"/>
        <v>KORD MR32!_12Z-GEFS</v>
      </c>
      <c r="EV95" s="58">
        <f ca="1">IFERROR(IF($C$12="C",RTD("ice.xl",,"*H",EU95,$C$5,"D",$K95,,,1),RTD("ice.xl",,"*H",EU95,$C$5,"D",$K95,,,1)*(9/5)+$C$14),"-")</f>
        <v>79.771999999999991</v>
      </c>
      <c r="EW95" s="101">
        <f t="shared" si="426"/>
        <v>33</v>
      </c>
      <c r="EX95" s="101" t="str">
        <f t="shared" si="385"/>
        <v>KORD MR33!_12Z-GEFS</v>
      </c>
      <c r="EY95" s="58">
        <f ca="1">IFERROR(IF($C$12="C",RTD("ice.xl",,"*H",EX95,$C$5,"D",$K95,,,1),RTD("ice.xl",,"*H",EX95,$C$5,"D",$K95,,,1)*(9/5)+$C$14),"-")</f>
        <v>78.943999999999988</v>
      </c>
      <c r="EZ95" s="101">
        <f t="shared" si="422"/>
        <v>34</v>
      </c>
      <c r="FA95" s="101" t="str">
        <f t="shared" si="386"/>
        <v>KORD MR34!_12Z-GEFS</v>
      </c>
      <c r="FB95" s="58">
        <f ca="1">IFERROR(IF($C$12="C",RTD("ice.xl",,"*H",FA95,$C$5,"D",$K95,,,1),RTD("ice.xl",,"*H",FA95,$C$5,"D",$K95,,,1)*(9/5)+$C$14),"-")</f>
        <v>81.662000000000006</v>
      </c>
      <c r="FC95" s="101">
        <f t="shared" si="418"/>
        <v>35</v>
      </c>
      <c r="FD95" s="101" t="str">
        <f t="shared" si="387"/>
        <v>KORD MR35!_12Z-GEFS</v>
      </c>
      <c r="FE95" s="105">
        <f ca="1">IFERROR(IF($C$12="C",RTD("ice.xl",,"*H",FD95,$C$5,"D",$K95,,,1),RTD("ice.xl",,"*H",FD95,$C$5,"D",$K95,,,1)*(9/5)+$C$14),"-")</f>
        <v>80.293999999999997</v>
      </c>
      <c r="FH95" s="53">
        <f t="shared" si="489"/>
        <v>20</v>
      </c>
      <c r="FI95" s="53" t="str">
        <f t="shared" si="389"/>
        <v>KORD MR20!_18Z-GEFS</v>
      </c>
      <c r="FJ95" s="108">
        <f ca="1">IFERROR(IF($C$12="C",RTD("ice.xl",,"*H",FI95,$C$5,"D",$K95,,,1),RTD("ice.xl",,"*H",FI95,$C$5,"D",$K95,,,1)*(9/5)+$C$14),"-")</f>
        <v>73.328000000000003</v>
      </c>
      <c r="FK95" s="101">
        <f t="shared" si="485"/>
        <v>21</v>
      </c>
      <c r="FL95" s="101" t="str">
        <f t="shared" si="391"/>
        <v>KORD MR21!_18Z-GEFS</v>
      </c>
      <c r="FM95" s="58">
        <f ca="1">IFERROR(IF($C$12="C",RTD("ice.xl",,"*H",FL95,$C$5,"D",$K95,,,1),RTD("ice.xl",,"*H",FL95,$C$5,"D",$K95,,,1)*(9/5)+$C$14),"-")</f>
        <v>73.759999999999991</v>
      </c>
      <c r="FN95" s="101">
        <f t="shared" si="481"/>
        <v>22</v>
      </c>
      <c r="FO95" s="101" t="str">
        <f t="shared" si="393"/>
        <v>KORD MR22!_18Z-GEFS</v>
      </c>
      <c r="FP95" s="58">
        <f ca="1">IFERROR(IF($C$12="C",RTD("ice.xl",,"*H",FO95,$C$5,"D",$K95,,,1),RTD("ice.xl",,"*H",FO95,$C$5,"D",$K95,,,1)*(9/5)+$C$14),"-")</f>
        <v>74.12</v>
      </c>
      <c r="FQ95" s="101">
        <f t="shared" si="477"/>
        <v>23</v>
      </c>
      <c r="FR95" s="101" t="str">
        <f t="shared" si="395"/>
        <v>KORD MR23!_18Z-GEFS</v>
      </c>
      <c r="FS95" s="58">
        <f ca="1">IFERROR(IF($C$12="C",RTD("ice.xl",,"*H",FR95,$C$5,"D",$K95,,,1),RTD("ice.xl",,"*H",FR95,$C$5,"D",$K95,,,1)*(9/5)+$C$14),"-")</f>
        <v>73.454000000000008</v>
      </c>
      <c r="FT95" s="101">
        <f t="shared" si="472"/>
        <v>24</v>
      </c>
      <c r="FU95" s="101" t="str">
        <f t="shared" si="397"/>
        <v>KORD MR24!_18Z-GEFS</v>
      </c>
      <c r="FV95" s="58">
        <f ca="1">IFERROR(IF($C$12="C",RTD("ice.xl",,"*H",FU95,$C$5,"D",$K95,,,1),RTD("ice.xl",,"*H",FU95,$C$5,"D",$K95,,,1)*(9/5)+$C$14),"-")</f>
        <v>73.13</v>
      </c>
      <c r="FW95" s="101">
        <f t="shared" si="467"/>
        <v>25</v>
      </c>
      <c r="FX95" s="101" t="str">
        <f t="shared" si="399"/>
        <v>KORD MR25!_18Z-GEFS</v>
      </c>
      <c r="FY95" s="58">
        <f ca="1">IFERROR(IF($C$12="C",RTD("ice.xl",,"*H",FX95,$C$5,"D",$K95,,,1),RTD("ice.xl",,"*H",FX95,$C$5,"D",$K95,,,1)*(9/5)+$C$14),"-")</f>
        <v>73.238</v>
      </c>
      <c r="FZ95" s="101">
        <f t="shared" si="462"/>
        <v>26</v>
      </c>
      <c r="GA95" s="101" t="str">
        <f t="shared" si="401"/>
        <v>KORD MR26!_18Z-GEFS</v>
      </c>
      <c r="GB95" s="58">
        <f ca="1">IFERROR(IF($C$12="C",RTD("ice.xl",,"*H",GA95,$C$5,"D",$K95,,,1),RTD("ice.xl",,"*H",GA95,$C$5,"D",$K95,,,1)*(9/5)+$C$14),"-")</f>
        <v>72.698000000000008</v>
      </c>
      <c r="GC95" s="101">
        <f t="shared" si="457"/>
        <v>27</v>
      </c>
      <c r="GD95" s="101" t="str">
        <f t="shared" si="403"/>
        <v>KORD MR27!_18Z-GEFS</v>
      </c>
      <c r="GE95" s="58">
        <f ca="1">IFERROR(IF($C$12="C",RTD("ice.xl",,"*H",GD95,$C$5,"D",$K95,,,1),RTD("ice.xl",,"*H",GD95,$C$5,"D",$K95,,,1)*(9/5)+$C$14),"-")</f>
        <v>74.300000000000011</v>
      </c>
      <c r="GF95" s="101">
        <f t="shared" si="452"/>
        <v>28</v>
      </c>
      <c r="GG95" s="101" t="str">
        <f t="shared" si="405"/>
        <v>KORD MR28!_18Z-GEFS</v>
      </c>
      <c r="GH95" s="58">
        <f ca="1">IFERROR(IF($C$12="C",RTD("ice.xl",,"*H",GG95,$C$5,"D",$K95,,,1),RTD("ice.xl",,"*H",GG95,$C$5,"D",$K95,,,1)*(9/5)+$C$14),"-")</f>
        <v>76.568000000000012</v>
      </c>
      <c r="GI95" s="101">
        <f t="shared" si="447"/>
        <v>29</v>
      </c>
      <c r="GJ95" s="101" t="str">
        <f t="shared" si="407"/>
        <v>KORD MR29!_18Z-GEFS</v>
      </c>
      <c r="GK95" s="58">
        <f ca="1">IFERROR(IF($C$12="C",RTD("ice.xl",,"*H",GJ95,$C$5,"D",$K95,,,1),RTD("ice.xl",,"*H",GJ95,$C$5,"D",$K95,,,1)*(9/5)+$C$14),"-")</f>
        <v>76.963999999999999</v>
      </c>
      <c r="GL95" s="101">
        <f t="shared" si="442"/>
        <v>30</v>
      </c>
      <c r="GM95" s="101" t="str">
        <f t="shared" si="409"/>
        <v>KORD MR30!_18Z-GEFS</v>
      </c>
      <c r="GN95" s="58">
        <f ca="1">IFERROR(IF($C$12="C",RTD("ice.xl",,"*H",GM95,$C$5,"D",$K95,,,1),RTD("ice.xl",,"*H",GM95,$C$5,"D",$K95,,,1)*(9/5)+$C$14),"-")</f>
        <v>77.647999999999996</v>
      </c>
      <c r="GO95" s="101">
        <f t="shared" si="437"/>
        <v>31</v>
      </c>
      <c r="GP95" s="101" t="str">
        <f t="shared" si="411"/>
        <v>KORD MR31!_18Z-GEFS</v>
      </c>
      <c r="GQ95" s="58">
        <f ca="1">IFERROR(IF($C$12="C",RTD("ice.xl",,"*H",GP95,$C$5,"D",$K95,,,1),RTD("ice.xl",,"*H",GP95,$C$5,"D",$K95,,,1)*(9/5)+$C$14),"-")</f>
        <v>81.806000000000012</v>
      </c>
      <c r="GR95" s="101">
        <f t="shared" si="432"/>
        <v>32</v>
      </c>
      <c r="GS95" s="101" t="str">
        <f t="shared" si="412"/>
        <v>KORD MR32!_18Z-GEFS</v>
      </c>
      <c r="GT95" s="58">
        <f ca="1">IFERROR(IF($C$12="C",RTD("ice.xl",,"*H",GS95,$C$5,"D",$K95,,,1),RTD("ice.xl",,"*H",GS95,$C$5,"D",$K95,,,1)*(9/5)+$C$14),"-")</f>
        <v>80.078000000000003</v>
      </c>
      <c r="GU95" s="101">
        <f t="shared" si="427"/>
        <v>33</v>
      </c>
      <c r="GV95" s="101" t="str">
        <f t="shared" si="413"/>
        <v>KORD MR33!_18Z-GEFS</v>
      </c>
      <c r="GW95" s="58">
        <f ca="1">IFERROR(IF($C$12="C",RTD("ice.xl",,"*H",GV95,$C$5,"D",$K95,,,1),RTD("ice.xl",,"*H",GV95,$C$5,"D",$K95,,,1)*(9/5)+$C$14),"-")</f>
        <v>80.456000000000003</v>
      </c>
      <c r="GX95" s="101">
        <f t="shared" si="423"/>
        <v>34</v>
      </c>
      <c r="GY95" s="101" t="str">
        <f t="shared" si="414"/>
        <v>KORD MR34!_18Z-GEFS</v>
      </c>
      <c r="GZ95" s="58">
        <f ca="1">IFERROR(IF($C$12="C",RTD("ice.xl",,"*H",GY95,$C$5,"D",$K95,,,1),RTD("ice.xl",,"*H",GY95,$C$5,"D",$K95,,,1)*(9/5)+$C$14),"-")</f>
        <v>80.150000000000006</v>
      </c>
      <c r="HA95" s="101">
        <f t="shared" si="419"/>
        <v>35</v>
      </c>
      <c r="HB95" s="101" t="str">
        <f t="shared" si="415"/>
        <v>KORD MR35!_18Z-GEFS</v>
      </c>
      <c r="HC95" s="105">
        <f ca="1">IFERROR(IF($C$12="C",RTD("ice.xl",,"*H",HB95,$C$5,"D",$K95,,,1),RTD("ice.xl",,"*H",HB95,$C$5,"D",$K95,,,1)*(9/5)+$C$14),"-")</f>
        <v>81.24799999999999</v>
      </c>
    </row>
    <row r="96" spans="5:211" x14ac:dyDescent="0.35">
      <c r="K96" s="163">
        <f t="shared" ca="1" si="490"/>
        <v>44771</v>
      </c>
      <c r="L96" s="356">
        <f t="shared" ca="1" si="490"/>
        <v>72.132440000000003</v>
      </c>
      <c r="N96" s="53">
        <f t="shared" si="486"/>
        <v>21</v>
      </c>
      <c r="O96" s="53" t="str">
        <f t="shared" si="306"/>
        <v>KORD MR21!_00Z-GEFS</v>
      </c>
      <c r="P96" s="108">
        <f ca="1">IFERROR(IF($C$12="C",RTD("ice.xl",,"*H",O96,$C$5,"D",$K96,,,1),RTD("ice.xl",,"*H",O96,$C$5,"D",$K96,,,1)*(9/5)+$C$14),"-")</f>
        <v>70.25</v>
      </c>
      <c r="Q96" s="101">
        <f t="shared" si="482"/>
        <v>22</v>
      </c>
      <c r="R96" s="101" t="str">
        <f t="shared" si="308"/>
        <v>KORD MR22!_00Z-GEFS</v>
      </c>
      <c r="S96" s="58">
        <f ca="1">IFERROR(IF($C$12="C",RTD("ice.xl",,"*H",R96,$C$5,"D",$K96,,,1),RTD("ice.xl",,"*H",R96,$C$5,"D",$K96,,,1)*(9/5)+$C$14),"-")</f>
        <v>71.06</v>
      </c>
      <c r="T96" s="101">
        <f t="shared" si="478"/>
        <v>23</v>
      </c>
      <c r="U96" s="101" t="str">
        <f t="shared" si="310"/>
        <v>KORD MR23!_00Z-GEFS</v>
      </c>
      <c r="V96" s="58">
        <f ca="1">IFERROR(IF($C$12="C",RTD("ice.xl",,"*H",U96,$C$5,"D",$K96,,,1),RTD("ice.xl",,"*H",U96,$C$5,"D",$K96,,,1)*(9/5)+$C$14),"-")</f>
        <v>70.861999999999995</v>
      </c>
      <c r="W96" s="101">
        <f t="shared" si="474"/>
        <v>24</v>
      </c>
      <c r="X96" s="101" t="str">
        <f t="shared" si="312"/>
        <v>KORD MR24!_00Z-GEFS</v>
      </c>
      <c r="Y96" s="58">
        <f ca="1">IFERROR(IF($C$12="C",RTD("ice.xl",,"*H",X96,$C$5,"D",$K96,,,1),RTD("ice.xl",,"*H",X96,$C$5,"D",$K96,,,1)*(9/5)+$C$14),"-")</f>
        <v>69.53</v>
      </c>
      <c r="Z96" s="101">
        <f t="shared" si="469"/>
        <v>25</v>
      </c>
      <c r="AA96" s="101" t="str">
        <f t="shared" si="314"/>
        <v>KORD MR25!_00Z-GEFS</v>
      </c>
      <c r="AB96" s="58">
        <f ca="1">IFERROR(IF($C$12="C",RTD("ice.xl",,"*H",AA96,$C$5,"D",$K96,,,1),RTD("ice.xl",,"*H",AA96,$C$5,"D",$K96,,,1)*(9/5)+$C$14),"-")</f>
        <v>70.087999999999994</v>
      </c>
      <c r="AC96" s="101">
        <f t="shared" si="464"/>
        <v>26</v>
      </c>
      <c r="AD96" s="101" t="str">
        <f t="shared" si="316"/>
        <v>KORD MR26!_00Z-GEFS</v>
      </c>
      <c r="AE96" s="58">
        <f ca="1">IFERROR(IF($C$12="C",RTD("ice.xl",,"*H",AD96,$C$5,"D",$K96,,,1),RTD("ice.xl",,"*H",AD96,$C$5,"D",$K96,,,1)*(9/5)+$C$14),"-")</f>
        <v>70.825999999999993</v>
      </c>
      <c r="AF96" s="101">
        <f t="shared" si="459"/>
        <v>27</v>
      </c>
      <c r="AG96" s="101" t="str">
        <f t="shared" si="318"/>
        <v>KORD MR27!_00Z-GEFS</v>
      </c>
      <c r="AH96" s="58">
        <f ca="1">IFERROR(IF($C$12="C",RTD("ice.xl",,"*H",AG96,$C$5,"D",$K96,,,1),RTD("ice.xl",,"*H",AG96,$C$5,"D",$K96,,,1)*(9/5)+$C$14),"-")</f>
        <v>71.960000000000008</v>
      </c>
      <c r="AI96" s="101">
        <f t="shared" si="454"/>
        <v>28</v>
      </c>
      <c r="AJ96" s="101" t="str">
        <f t="shared" si="320"/>
        <v>KORD MR28!_00Z-GEFS</v>
      </c>
      <c r="AK96" s="58">
        <f ca="1">IFERROR(IF($C$12="C",RTD("ice.xl",,"*H",AJ96,$C$5,"D",$K96,,,1),RTD("ice.xl",,"*H",AJ96,$C$5,"D",$K96,,,1)*(9/5)+$C$14),"-")</f>
        <v>75.11</v>
      </c>
      <c r="AL96" s="101">
        <f t="shared" si="449"/>
        <v>29</v>
      </c>
      <c r="AM96" s="101" t="str">
        <f t="shared" si="322"/>
        <v>KORD MR29!_00Z-GEFS</v>
      </c>
      <c r="AN96" s="58">
        <f ca="1">IFERROR(IF($C$12="C",RTD("ice.xl",,"*H",AM96,$C$5,"D",$K96,,,1),RTD("ice.xl",,"*H",AM96,$C$5,"D",$K96,,,1)*(9/5)+$C$14),"-")</f>
        <v>75.02</v>
      </c>
      <c r="AO96" s="101">
        <f t="shared" si="444"/>
        <v>30</v>
      </c>
      <c r="AP96" s="101" t="str">
        <f t="shared" si="324"/>
        <v>KORD MR30!_00Z-GEFS</v>
      </c>
      <c r="AQ96" s="58">
        <f ca="1">IFERROR(IF($C$12="C",RTD("ice.xl",,"*H",AP96,$C$5,"D",$K96,,,1),RTD("ice.xl",,"*H",AP96,$C$5,"D",$K96,,,1)*(9/5)+$C$14),"-")</f>
        <v>77.48599999999999</v>
      </c>
      <c r="AR96" s="101">
        <f t="shared" si="439"/>
        <v>31</v>
      </c>
      <c r="AS96" s="101" t="str">
        <f t="shared" si="326"/>
        <v>KORD MR31!_00Z-GEFS</v>
      </c>
      <c r="AT96" s="58">
        <f ca="1">IFERROR(IF($C$12="C",RTD("ice.xl",,"*H",AS96,$C$5,"D",$K96,,,1),RTD("ice.xl",,"*H",AS96,$C$5,"D",$K96,,,1)*(9/5)+$C$14),"-")</f>
        <v>77.504000000000005</v>
      </c>
      <c r="AU96" s="101">
        <f t="shared" si="434"/>
        <v>32</v>
      </c>
      <c r="AV96" s="101" t="str">
        <f t="shared" si="327"/>
        <v>KORD MR32!_00Z-GEFS</v>
      </c>
      <c r="AW96" s="58">
        <f ca="1">IFERROR(IF($C$12="C",RTD("ice.xl",,"*H",AV96,$C$5,"D",$K96,,,1),RTD("ice.xl",,"*H",AV96,$C$5,"D",$K96,,,1)*(9/5)+$C$14),"-")</f>
        <v>78.403999999999996</v>
      </c>
      <c r="AX96" s="101">
        <f t="shared" si="429"/>
        <v>33</v>
      </c>
      <c r="AY96" s="101" t="str">
        <f t="shared" si="328"/>
        <v>KORD MR33!_00Z-GEFS</v>
      </c>
      <c r="AZ96" s="58">
        <f ca="1">IFERROR(IF($C$12="C",RTD("ice.xl",,"*H",AY96,$C$5,"D",$K96,,,1),RTD("ice.xl",,"*H",AY96,$C$5,"D",$K96,,,1)*(9/5)+$C$14),"-")</f>
        <v>80.150000000000006</v>
      </c>
      <c r="BA96" s="101">
        <f t="shared" si="424"/>
        <v>34</v>
      </c>
      <c r="BB96" s="101" t="str">
        <f t="shared" si="329"/>
        <v>KORD MR34!_00Z-GEFS</v>
      </c>
      <c r="BC96" s="58">
        <f ca="1">IFERROR(IF($C$12="C",RTD("ice.xl",,"*H",BB96,$C$5,"D",$K96,,,1),RTD("ice.xl",,"*H",BB96,$C$5,"D",$K96,,,1)*(9/5)+$C$14),"-")</f>
        <v>82.057999999999993</v>
      </c>
      <c r="BD96" s="101">
        <f t="shared" si="420"/>
        <v>35</v>
      </c>
      <c r="BE96" s="101" t="str">
        <f t="shared" si="330"/>
        <v>KORD MR35!_00Z-GEFS</v>
      </c>
      <c r="BF96" s="58">
        <f ca="1">IFERROR(IF($C$12="C",RTD("ice.xl",,"*H",BE96,$C$5,"D",$K96,,,1),RTD("ice.xl",,"*H",BE96,$C$5,"D",$K96,,,1)*(9/5)+$C$14),"-")</f>
        <v>79.016000000000005</v>
      </c>
      <c r="BG96" s="101">
        <f t="shared" si="416"/>
        <v>36</v>
      </c>
      <c r="BH96" s="101" t="str">
        <f t="shared" si="331"/>
        <v>KORD MR36!_00Z-GEFS</v>
      </c>
      <c r="BI96" s="105">
        <f ca="1">IFERROR(IF($C$12="C",RTD("ice.xl",,"*H",BH96,$C$5,"D",$K96,,,1),RTD("ice.xl",,"*H",BH96,$C$5,"D",$K96,,,1)*(9/5)+$C$14),"-")</f>
        <v>79.123999999999995</v>
      </c>
      <c r="BL96" s="53">
        <f t="shared" si="487"/>
        <v>21</v>
      </c>
      <c r="BM96" s="53" t="str">
        <f t="shared" si="333"/>
        <v>KORD MR21!_06Z-GEFS</v>
      </c>
      <c r="BN96" s="108">
        <f ca="1">IFERROR(IF($C$12="C",RTD("ice.xl",,"*H",BM96,$C$5,"D",$K96,,,1),RTD("ice.xl",,"*H",BM96,$C$5,"D",$K96,,,1)*(9/5)+$C$14),"-")</f>
        <v>70.376000000000005</v>
      </c>
      <c r="BO96" s="101">
        <f t="shared" si="483"/>
        <v>22</v>
      </c>
      <c r="BP96" s="101" t="str">
        <f t="shared" si="335"/>
        <v>KORD MR22!_06Z-GEFS</v>
      </c>
      <c r="BQ96" s="58">
        <f ca="1">IFERROR(IF($C$12="C",RTD("ice.xl",,"*H",BP96,$C$5,"D",$K96,,,1),RTD("ice.xl",,"*H",BP96,$C$5,"D",$K96,,,1)*(9/5)+$C$14),"-")</f>
        <v>70.97</v>
      </c>
      <c r="BR96" s="101">
        <f t="shared" si="479"/>
        <v>23</v>
      </c>
      <c r="BS96" s="101" t="str">
        <f t="shared" si="337"/>
        <v>KORD MR23!_06Z-GEFS</v>
      </c>
      <c r="BT96" s="58">
        <f ca="1">IFERROR(IF($C$12="C",RTD("ice.xl",,"*H",BS96,$C$5,"D",$K96,,,1),RTD("ice.xl",,"*H",BS96,$C$5,"D",$K96,,,1)*(9/5)+$C$14),"-")</f>
        <v>71.257999999999996</v>
      </c>
      <c r="BU96" s="101">
        <f t="shared" si="475"/>
        <v>24</v>
      </c>
      <c r="BV96" s="101" t="str">
        <f t="shared" si="339"/>
        <v>KORD MR24!_06Z-GEFS</v>
      </c>
      <c r="BW96" s="58">
        <f ca="1">IFERROR(IF($C$12="C",RTD("ice.xl",,"*H",BV96,$C$5,"D",$K96,,,1),RTD("ice.xl",,"*H",BV96,$C$5,"D",$K96,,,1)*(9/5)+$C$14),"-")</f>
        <v>70.556000000000012</v>
      </c>
      <c r="BX96" s="101">
        <f t="shared" si="470"/>
        <v>25</v>
      </c>
      <c r="BY96" s="101" t="str">
        <f t="shared" si="341"/>
        <v>KORD MR25!_06Z-GEFS</v>
      </c>
      <c r="BZ96" s="58">
        <f ca="1">IFERROR(IF($C$12="C",RTD("ice.xl",,"*H",BY96,$C$5,"D",$K96,,,1),RTD("ice.xl",,"*H",BY96,$C$5,"D",$K96,,,1)*(9/5)+$C$14),"-")</f>
        <v>69.962000000000003</v>
      </c>
      <c r="CA96" s="101">
        <f t="shared" si="465"/>
        <v>26</v>
      </c>
      <c r="CB96" s="101" t="str">
        <f t="shared" si="343"/>
        <v>KORD MR26!_06Z-GEFS</v>
      </c>
      <c r="CC96" s="58">
        <f ca="1">IFERROR(IF($C$12="C",RTD("ice.xl",,"*H",CB96,$C$5,"D",$K96,,,1),RTD("ice.xl",,"*H",CB96,$C$5,"D",$K96,,,1)*(9/5)+$C$14),"-")</f>
        <v>71.006</v>
      </c>
      <c r="CD96" s="101">
        <f t="shared" si="460"/>
        <v>27</v>
      </c>
      <c r="CE96" s="101" t="str">
        <f t="shared" si="345"/>
        <v>KORD MR27!_06Z-GEFS</v>
      </c>
      <c r="CF96" s="58">
        <f ca="1">IFERROR(IF($C$12="C",RTD("ice.xl",,"*H",CE96,$C$5,"D",$K96,,,1),RTD("ice.xl",,"*H",CE96,$C$5,"D",$K96,,,1)*(9/5)+$C$14),"-")</f>
        <v>71.924000000000007</v>
      </c>
      <c r="CG96" s="101">
        <f t="shared" si="455"/>
        <v>28</v>
      </c>
      <c r="CH96" s="101" t="str">
        <f t="shared" si="347"/>
        <v>KORD MR28!_06Z-GEFS</v>
      </c>
      <c r="CI96" s="58">
        <f ca="1">IFERROR(IF($C$12="C",RTD("ice.xl",,"*H",CH96,$C$5,"D",$K96,,,1),RTD("ice.xl",,"*H",CH96,$C$5,"D",$K96,,,1)*(9/5)+$C$14),"-")</f>
        <v>73.238</v>
      </c>
      <c r="CJ96" s="101">
        <f t="shared" si="450"/>
        <v>29</v>
      </c>
      <c r="CK96" s="101" t="str">
        <f t="shared" si="349"/>
        <v>KORD MR29!_06Z-GEFS</v>
      </c>
      <c r="CL96" s="58">
        <f ca="1">IFERROR(IF($C$12="C",RTD("ice.xl",,"*H",CK96,$C$5,"D",$K96,,,1),RTD("ice.xl",,"*H",CK96,$C$5,"D",$K96,,,1)*(9/5)+$C$14),"-")</f>
        <v>74.426000000000002</v>
      </c>
      <c r="CM96" s="101">
        <f t="shared" si="445"/>
        <v>30</v>
      </c>
      <c r="CN96" s="101" t="str">
        <f t="shared" si="351"/>
        <v>KORD MR30!_06Z-GEFS</v>
      </c>
      <c r="CO96" s="58">
        <f ca="1">IFERROR(IF($C$12="C",RTD("ice.xl",,"*H",CN96,$C$5,"D",$K96,,,1),RTD("ice.xl",,"*H",CN96,$C$5,"D",$K96,,,1)*(9/5)+$C$14),"-")</f>
        <v>76.74799999999999</v>
      </c>
      <c r="CP96" s="101">
        <f t="shared" si="440"/>
        <v>31</v>
      </c>
      <c r="CQ96" s="101" t="str">
        <f t="shared" si="353"/>
        <v>KORD MR31!_06Z-GEFS</v>
      </c>
      <c r="CR96" s="58">
        <f ca="1">IFERROR(IF($C$12="C",RTD("ice.xl",,"*H",CQ96,$C$5,"D",$K96,,,1),RTD("ice.xl",,"*H",CQ96,$C$5,"D",$K96,,,1)*(9/5)+$C$14),"-")</f>
        <v>79.448000000000008</v>
      </c>
      <c r="CS96" s="101">
        <f t="shared" si="435"/>
        <v>32</v>
      </c>
      <c r="CT96" s="101" t="str">
        <f t="shared" si="355"/>
        <v>KORD MR32!_06Z-GEFS</v>
      </c>
      <c r="CU96" s="58">
        <f ca="1">IFERROR(IF($C$12="C",RTD("ice.xl",,"*H",CT96,$C$5,"D",$K96,,,1),RTD("ice.xl",,"*H",CT96,$C$5,"D",$K96,,,1)*(9/5)+$C$14),"-")</f>
        <v>80.168000000000006</v>
      </c>
      <c r="CV96" s="101">
        <f t="shared" si="430"/>
        <v>33</v>
      </c>
      <c r="CW96" s="101" t="str">
        <f t="shared" si="356"/>
        <v>KORD MR33!_06Z-GEFS</v>
      </c>
      <c r="CX96" s="58">
        <f ca="1">IFERROR(IF($C$12="C",RTD("ice.xl",,"*H",CW96,$C$5,"D",$K96,,,1),RTD("ice.xl",,"*H",CW96,$C$5,"D",$K96,,,1)*(9/5)+$C$14),"-")</f>
        <v>79.286000000000001</v>
      </c>
      <c r="CY96" s="101">
        <f t="shared" si="425"/>
        <v>34</v>
      </c>
      <c r="CZ96" s="101" t="str">
        <f t="shared" si="357"/>
        <v>KORD MR34!_06Z-GEFS</v>
      </c>
      <c r="DA96" s="58">
        <f ca="1">IFERROR(IF($C$12="C",RTD("ice.xl",,"*H",CZ96,$C$5,"D",$K96,,,1),RTD("ice.xl",,"*H",CZ96,$C$5,"D",$K96,,,1)*(9/5)+$C$14),"-")</f>
        <v>79.718000000000004</v>
      </c>
      <c r="DB96" s="101">
        <f t="shared" si="421"/>
        <v>35</v>
      </c>
      <c r="DC96" s="101" t="str">
        <f t="shared" si="358"/>
        <v>KORD MR35!_06Z-GEFS</v>
      </c>
      <c r="DD96" s="58">
        <f ca="1">IFERROR(IF($C$12="C",RTD("ice.xl",,"*H",DC96,$C$5,"D",$K96,,,1),RTD("ice.xl",,"*H",DC96,$C$5,"D",$K96,,,1)*(9/5)+$C$14),"-")</f>
        <v>79.268000000000001</v>
      </c>
      <c r="DE96" s="101">
        <f t="shared" si="417"/>
        <v>36</v>
      </c>
      <c r="DF96" s="101" t="str">
        <f t="shared" si="359"/>
        <v>KORD MR36!_06Z-GEFS</v>
      </c>
      <c r="DG96" s="105">
        <f ca="1">IFERROR(IF($C$12="C",RTD("ice.xl",,"*H",DF96,$C$5,"D",$K96,,,1),RTD("ice.xl",,"*H",DF96,$C$5,"D",$K96,,,1)*(9/5)+$C$14),"-")</f>
        <v>79.231999999999999</v>
      </c>
      <c r="DJ96" s="53">
        <f t="shared" si="488"/>
        <v>21</v>
      </c>
      <c r="DK96" s="53" t="str">
        <f t="shared" si="361"/>
        <v>KORD MR21!_12Z-GEFS</v>
      </c>
      <c r="DL96" s="108">
        <f ca="1">IFERROR(IF($C$12="C",RTD("ice.xl",,"*H",DK96,$C$5,"D",$K96,,,1),RTD("ice.xl",,"*H",DK96,$C$5,"D",$K96,,,1)*(9/5)+$C$14),"-")</f>
        <v>70.915999999999997</v>
      </c>
      <c r="DM96" s="101">
        <f t="shared" si="484"/>
        <v>22</v>
      </c>
      <c r="DN96" s="101" t="str">
        <f t="shared" si="363"/>
        <v>KORD MR22!_12Z-GEFS</v>
      </c>
      <c r="DO96" s="58">
        <f ca="1">IFERROR(IF($C$12="C",RTD("ice.xl",,"*H",DN96,$C$5,"D",$K96,,,1),RTD("ice.xl",,"*H",DN96,$C$5,"D",$K96,,,1)*(9/5)+$C$14),"-")</f>
        <v>70.861999999999995</v>
      </c>
      <c r="DP96" s="101">
        <f t="shared" si="480"/>
        <v>23</v>
      </c>
      <c r="DQ96" s="101" t="str">
        <f t="shared" si="365"/>
        <v>KORD MR23!_12Z-GEFS</v>
      </c>
      <c r="DR96" s="58">
        <f ca="1">IFERROR(IF($C$12="C",RTD("ice.xl",,"*H",DQ96,$C$5,"D",$K96,,,1),RTD("ice.xl",,"*H",DQ96,$C$5,"D",$K96,,,1)*(9/5)+$C$14),"-")</f>
        <v>71.438000000000002</v>
      </c>
      <c r="DS96" s="101">
        <f t="shared" si="476"/>
        <v>24</v>
      </c>
      <c r="DT96" s="101" t="str">
        <f t="shared" si="367"/>
        <v>KORD MR24!_12Z-GEFS</v>
      </c>
      <c r="DU96" s="58">
        <f ca="1">IFERROR(IF($C$12="C",RTD("ice.xl",,"*H",DT96,$C$5,"D",$K96,,,1),RTD("ice.xl",,"*H",DT96,$C$5,"D",$K96,,,1)*(9/5)+$C$14),"-")</f>
        <v>70.141999999999996</v>
      </c>
      <c r="DV96" s="101">
        <f t="shared" si="471"/>
        <v>25</v>
      </c>
      <c r="DW96" s="101" t="str">
        <f t="shared" si="369"/>
        <v>KORD MR25!_12Z-GEFS</v>
      </c>
      <c r="DX96" s="58">
        <f ca="1">IFERROR(IF($C$12="C",RTD("ice.xl",,"*H",DW96,$C$5,"D",$K96,,,1),RTD("ice.xl",,"*H",DW96,$C$5,"D",$K96,,,1)*(9/5)+$C$14),"-")</f>
        <v>69.76400000000001</v>
      </c>
      <c r="DY96" s="101">
        <f t="shared" si="466"/>
        <v>26</v>
      </c>
      <c r="DZ96" s="101" t="str">
        <f t="shared" si="371"/>
        <v>KORD MR26!_12Z-GEFS</v>
      </c>
      <c r="EA96" s="58">
        <f ca="1">IFERROR(IF($C$12="C",RTD("ice.xl",,"*H",DZ96,$C$5,"D",$K96,,,1),RTD("ice.xl",,"*H",DZ96,$C$5,"D",$K96,,,1)*(9/5)+$C$14),"-")</f>
        <v>72.01400000000001</v>
      </c>
      <c r="EB96" s="101">
        <f t="shared" si="461"/>
        <v>27</v>
      </c>
      <c r="EC96" s="101" t="str">
        <f t="shared" si="373"/>
        <v>KORD MR27!_12Z-GEFS</v>
      </c>
      <c r="ED96" s="58">
        <f ca="1">IFERROR(IF($C$12="C",RTD("ice.xl",,"*H",EC96,$C$5,"D",$K96,,,1),RTD("ice.xl",,"*H",EC96,$C$5,"D",$K96,,,1)*(9/5)+$C$14),"-")</f>
        <v>72.104000000000013</v>
      </c>
      <c r="EE96" s="101">
        <f t="shared" si="456"/>
        <v>28</v>
      </c>
      <c r="EF96" s="101" t="str">
        <f t="shared" si="375"/>
        <v>KORD MR28!_12Z-GEFS</v>
      </c>
      <c r="EG96" s="58">
        <f ca="1">IFERROR(IF($C$12="C",RTD("ice.xl",,"*H",EF96,$C$5,"D",$K96,,,1),RTD("ice.xl",,"*H",EF96,$C$5,"D",$K96,,,1)*(9/5)+$C$14),"-")</f>
        <v>73.13</v>
      </c>
      <c r="EH96" s="101">
        <f t="shared" si="451"/>
        <v>29</v>
      </c>
      <c r="EI96" s="101" t="str">
        <f t="shared" si="377"/>
        <v>KORD MR29!_12Z-GEFS</v>
      </c>
      <c r="EJ96" s="58">
        <f ca="1">IFERROR(IF($C$12="C",RTD("ice.xl",,"*H",EI96,$C$5,"D",$K96,,,1),RTD("ice.xl",,"*H",EI96,$C$5,"D",$K96,,,1)*(9/5)+$C$14),"-")</f>
        <v>74.822000000000003</v>
      </c>
      <c r="EK96" s="101">
        <f t="shared" si="446"/>
        <v>30</v>
      </c>
      <c r="EL96" s="101" t="str">
        <f t="shared" si="379"/>
        <v>KORD MR30!_12Z-GEFS</v>
      </c>
      <c r="EM96" s="58">
        <f ca="1">IFERROR(IF($C$12="C",RTD("ice.xl",,"*H",EL96,$C$5,"D",$K96,,,1),RTD("ice.xl",,"*H",EL96,$C$5,"D",$K96,,,1)*(9/5)+$C$14),"-")</f>
        <v>76.91</v>
      </c>
      <c r="EN96" s="101">
        <f t="shared" si="441"/>
        <v>31</v>
      </c>
      <c r="EO96" s="101" t="str">
        <f t="shared" si="381"/>
        <v>KORD MR31!_12Z-GEFS</v>
      </c>
      <c r="EP96" s="58">
        <f ca="1">IFERROR(IF($C$12="C",RTD("ice.xl",,"*H",EO96,$C$5,"D",$K96,,,1),RTD("ice.xl",,"*H",EO96,$C$5,"D",$K96,,,1)*(9/5)+$C$14),"-")</f>
        <v>77.864000000000004</v>
      </c>
      <c r="EQ96" s="101">
        <f t="shared" si="436"/>
        <v>32</v>
      </c>
      <c r="ER96" s="101" t="str">
        <f t="shared" si="383"/>
        <v>KORD MR32!_12Z-GEFS</v>
      </c>
      <c r="ES96" s="58">
        <f ca="1">IFERROR(IF($C$12="C",RTD("ice.xl",,"*H",ER96,$C$5,"D",$K96,,,1),RTD("ice.xl",,"*H",ER96,$C$5,"D",$K96,,,1)*(9/5)+$C$14),"-")</f>
        <v>79.394000000000005</v>
      </c>
      <c r="ET96" s="101">
        <f t="shared" si="431"/>
        <v>33</v>
      </c>
      <c r="EU96" s="101" t="str">
        <f t="shared" si="384"/>
        <v>KORD MR33!_12Z-GEFS</v>
      </c>
      <c r="EV96" s="58">
        <f ca="1">IFERROR(IF($C$12="C",RTD("ice.xl",,"*H",EU96,$C$5,"D",$K96,,,1),RTD("ice.xl",,"*H",EU96,$C$5,"D",$K96,,,1)*(9/5)+$C$14),"-")</f>
        <v>78.134</v>
      </c>
      <c r="EW96" s="101">
        <f t="shared" si="426"/>
        <v>34</v>
      </c>
      <c r="EX96" s="101" t="str">
        <f t="shared" si="385"/>
        <v>KORD MR34!_12Z-GEFS</v>
      </c>
      <c r="EY96" s="58">
        <f ca="1">IFERROR(IF($C$12="C",RTD("ice.xl",,"*H",EX96,$C$5,"D",$K96,,,1),RTD("ice.xl",,"*H",EX96,$C$5,"D",$K96,,,1)*(9/5)+$C$14),"-")</f>
        <v>80.150000000000006</v>
      </c>
      <c r="EZ96" s="101">
        <f t="shared" si="422"/>
        <v>35</v>
      </c>
      <c r="FA96" s="101" t="str">
        <f t="shared" si="386"/>
        <v>KORD MR35!_12Z-GEFS</v>
      </c>
      <c r="FB96" s="58">
        <f ca="1">IFERROR(IF($C$12="C",RTD("ice.xl",,"*H",FA96,$C$5,"D",$K96,,,1),RTD("ice.xl",,"*H",FA96,$C$5,"D",$K96,,,1)*(9/5)+$C$14),"-")</f>
        <v>79.915999999999997</v>
      </c>
      <c r="FC96" s="101">
        <f t="shared" si="418"/>
        <v>36</v>
      </c>
      <c r="FD96" s="101" t="str">
        <f t="shared" si="387"/>
        <v>KORD MR36!_12Z-GEFS</v>
      </c>
      <c r="FE96" s="105">
        <f ca="1">IFERROR(IF($C$12="C",RTD("ice.xl",,"*H",FD96,$C$5,"D",$K96,,,1),RTD("ice.xl",,"*H",FD96,$C$5,"D",$K96,,,1)*(9/5)+$C$14),"-")</f>
        <v>79.231999999999999</v>
      </c>
      <c r="FH96" s="53">
        <f t="shared" si="489"/>
        <v>21</v>
      </c>
      <c r="FI96" s="53" t="str">
        <f t="shared" si="389"/>
        <v>KORD MR21!_18Z-GEFS</v>
      </c>
      <c r="FJ96" s="108">
        <f ca="1">IFERROR(IF($C$12="C",RTD("ice.xl",,"*H",FI96,$C$5,"D",$K96,,,1),RTD("ice.xl",,"*H",FI96,$C$5,"D",$K96,,,1)*(9/5)+$C$14),"-")</f>
        <v>70.933999999999997</v>
      </c>
      <c r="FK96" s="101">
        <f t="shared" si="485"/>
        <v>22</v>
      </c>
      <c r="FL96" s="101" t="str">
        <f t="shared" si="391"/>
        <v>KORD MR22!_18Z-GEFS</v>
      </c>
      <c r="FM96" s="58">
        <f ca="1">IFERROR(IF($C$12="C",RTD("ice.xl",,"*H",FL96,$C$5,"D",$K96,,,1),RTD("ice.xl",,"*H",FL96,$C$5,"D",$K96,,,1)*(9/5)+$C$14),"-")</f>
        <v>71.311999999999998</v>
      </c>
      <c r="FN96" s="101">
        <f t="shared" si="481"/>
        <v>23</v>
      </c>
      <c r="FO96" s="101" t="str">
        <f t="shared" si="393"/>
        <v>KORD MR23!_18Z-GEFS</v>
      </c>
      <c r="FP96" s="58">
        <f ca="1">IFERROR(IF($C$12="C",RTD("ice.xl",,"*H",FO96,$C$5,"D",$K96,,,1),RTD("ice.xl",,"*H",FO96,$C$5,"D",$K96,,,1)*(9/5)+$C$14),"-")</f>
        <v>69.926000000000002</v>
      </c>
      <c r="FQ96" s="101">
        <f t="shared" si="477"/>
        <v>24</v>
      </c>
      <c r="FR96" s="101" t="str">
        <f t="shared" si="395"/>
        <v>KORD MR24!_18Z-GEFS</v>
      </c>
      <c r="FS96" s="58">
        <f ca="1">IFERROR(IF($C$12="C",RTD("ice.xl",,"*H",FR96,$C$5,"D",$K96,,,1),RTD("ice.xl",,"*H",FR96,$C$5,"D",$K96,,,1)*(9/5)+$C$14),"-")</f>
        <v>69.835999999999999</v>
      </c>
      <c r="FT96" s="101">
        <f t="shared" si="472"/>
        <v>25</v>
      </c>
      <c r="FU96" s="101" t="str">
        <f t="shared" si="397"/>
        <v>KORD MR25!_18Z-GEFS</v>
      </c>
      <c r="FV96" s="58">
        <f ca="1">IFERROR(IF($C$12="C",RTD("ice.xl",,"*H",FU96,$C$5,"D",$K96,,,1),RTD("ice.xl",,"*H",FU96,$C$5,"D",$K96,,,1)*(9/5)+$C$14),"-")</f>
        <v>70.754000000000005</v>
      </c>
      <c r="FW96" s="101">
        <f t="shared" si="467"/>
        <v>26</v>
      </c>
      <c r="FX96" s="101" t="str">
        <f t="shared" si="399"/>
        <v>KORD MR26!_18Z-GEFS</v>
      </c>
      <c r="FY96" s="58">
        <f ca="1">IFERROR(IF($C$12="C",RTD("ice.xl",,"*H",FX96,$C$5,"D",$K96,,,1),RTD("ice.xl",,"*H",FX96,$C$5,"D",$K96,,,1)*(9/5)+$C$14),"-")</f>
        <v>71.06</v>
      </c>
      <c r="FZ96" s="101">
        <f t="shared" si="462"/>
        <v>27</v>
      </c>
      <c r="GA96" s="101" t="str">
        <f t="shared" si="401"/>
        <v>KORD MR27!_18Z-GEFS</v>
      </c>
      <c r="GB96" s="58">
        <f ca="1">IFERROR(IF($C$12="C",RTD("ice.xl",,"*H",GA96,$C$5,"D",$K96,,,1),RTD("ice.xl",,"*H",GA96,$C$5,"D",$K96,,,1)*(9/5)+$C$14),"-")</f>
        <v>73.004000000000005</v>
      </c>
      <c r="GC96" s="101">
        <f t="shared" si="457"/>
        <v>28</v>
      </c>
      <c r="GD96" s="101" t="str">
        <f t="shared" si="403"/>
        <v>KORD MR28!_18Z-GEFS</v>
      </c>
      <c r="GE96" s="58">
        <f ca="1">IFERROR(IF($C$12="C",RTD("ice.xl",,"*H",GD96,$C$5,"D",$K96,,,1),RTD("ice.xl",,"*H",GD96,$C$5,"D",$K96,,,1)*(9/5)+$C$14),"-")</f>
        <v>74.372</v>
      </c>
      <c r="GF96" s="101">
        <f t="shared" si="452"/>
        <v>29</v>
      </c>
      <c r="GG96" s="101" t="str">
        <f t="shared" si="405"/>
        <v>KORD MR29!_18Z-GEFS</v>
      </c>
      <c r="GH96" s="58">
        <f ca="1">IFERROR(IF($C$12="C",RTD("ice.xl",,"*H",GG96,$C$5,"D",$K96,,,1),RTD("ice.xl",,"*H",GG96,$C$5,"D",$K96,,,1)*(9/5)+$C$14),"-")</f>
        <v>75.488</v>
      </c>
      <c r="GI96" s="101">
        <f t="shared" si="447"/>
        <v>30</v>
      </c>
      <c r="GJ96" s="101" t="str">
        <f t="shared" si="407"/>
        <v>KORD MR30!_18Z-GEFS</v>
      </c>
      <c r="GK96" s="58">
        <f ca="1">IFERROR(IF($C$12="C",RTD("ice.xl",,"*H",GJ96,$C$5,"D",$K96,,,1),RTD("ice.xl",,"*H",GJ96,$C$5,"D",$K96,,,1)*(9/5)+$C$14),"-")</f>
        <v>77.683999999999997</v>
      </c>
      <c r="GL96" s="101">
        <f t="shared" si="442"/>
        <v>31</v>
      </c>
      <c r="GM96" s="101" t="str">
        <f t="shared" si="409"/>
        <v>KORD MR31!_18Z-GEFS</v>
      </c>
      <c r="GN96" s="58">
        <f ca="1">IFERROR(IF($C$12="C",RTD("ice.xl",,"*H",GM96,$C$5,"D",$K96,,,1),RTD("ice.xl",,"*H",GM96,$C$5,"D",$K96,,,1)*(9/5)+$C$14),"-")</f>
        <v>81.823999999999998</v>
      </c>
      <c r="GO96" s="101">
        <f t="shared" si="437"/>
        <v>32</v>
      </c>
      <c r="GP96" s="101" t="str">
        <f t="shared" si="411"/>
        <v>KORD MR32!_18Z-GEFS</v>
      </c>
      <c r="GQ96" s="58">
        <f ca="1">IFERROR(IF($C$12="C",RTD("ice.xl",,"*H",GP96,$C$5,"D",$K96,,,1),RTD("ice.xl",,"*H",GP96,$C$5,"D",$K96,,,1)*(9/5)+$C$14),"-")</f>
        <v>79.231999999999999</v>
      </c>
      <c r="GR96" s="101">
        <f t="shared" si="432"/>
        <v>33</v>
      </c>
      <c r="GS96" s="101" t="str">
        <f t="shared" si="412"/>
        <v>KORD MR33!_18Z-GEFS</v>
      </c>
      <c r="GT96" s="58">
        <f ca="1">IFERROR(IF($C$12="C",RTD("ice.xl",,"*H",GS96,$C$5,"D",$K96,,,1),RTD("ice.xl",,"*H",GS96,$C$5,"D",$K96,,,1)*(9/5)+$C$14),"-")</f>
        <v>79.556000000000012</v>
      </c>
      <c r="GU96" s="101">
        <f t="shared" si="427"/>
        <v>34</v>
      </c>
      <c r="GV96" s="101" t="str">
        <f t="shared" si="413"/>
        <v>KORD MR34!_18Z-GEFS</v>
      </c>
      <c r="GW96" s="58">
        <f ca="1">IFERROR(IF($C$12="C",RTD("ice.xl",,"*H",GV96,$C$5,"D",$K96,,,1),RTD("ice.xl",,"*H",GV96,$C$5,"D",$K96,,,1)*(9/5)+$C$14),"-")</f>
        <v>80.671999999999997</v>
      </c>
      <c r="GX96" s="101">
        <f t="shared" si="423"/>
        <v>35</v>
      </c>
      <c r="GY96" s="101" t="str">
        <f t="shared" si="414"/>
        <v>KORD MR35!_18Z-GEFS</v>
      </c>
      <c r="GZ96" s="58">
        <f ca="1">IFERROR(IF($C$12="C",RTD("ice.xl",,"*H",GY96,$C$5,"D",$K96,,,1),RTD("ice.xl",,"*H",GY96,$C$5,"D",$K96,,,1)*(9/5)+$C$14),"-")</f>
        <v>81.734000000000009</v>
      </c>
      <c r="HA96" s="101">
        <f t="shared" si="419"/>
        <v>36</v>
      </c>
      <c r="HB96" s="101" t="str">
        <f t="shared" si="415"/>
        <v>KORD MR36!_18Z-GEFS</v>
      </c>
      <c r="HC96" s="105">
        <f ca="1">IFERROR(IF($C$12="C",RTD("ice.xl",,"*H",HB96,$C$5,"D",$K96,,,1),RTD("ice.xl",,"*H",HB96,$C$5,"D",$K96,,,1)*(9/5)+$C$14),"-")</f>
        <v>78.188000000000002</v>
      </c>
    </row>
    <row r="97" spans="11:211" x14ac:dyDescent="0.35">
      <c r="K97" s="163">
        <f t="shared" ca="1" si="490"/>
        <v>44770</v>
      </c>
      <c r="L97" s="356">
        <f t="shared" ca="1" si="490"/>
        <v>73.812559999999991</v>
      </c>
      <c r="N97" s="53">
        <f t="shared" si="486"/>
        <v>22</v>
      </c>
      <c r="O97" s="53" t="str">
        <f t="shared" si="306"/>
        <v>KORD MR22!_00Z-GEFS</v>
      </c>
      <c r="P97" s="108">
        <f ca="1">IFERROR(IF($C$12="C",RTD("ice.xl",,"*H",O97,$C$5,"D",$K97,,,1),RTD("ice.xl",,"*H",O97,$C$5,"D",$K97,,,1)*(9/5)+$C$14),"-")</f>
        <v>73.328000000000003</v>
      </c>
      <c r="Q97" s="101">
        <f t="shared" si="482"/>
        <v>23</v>
      </c>
      <c r="R97" s="101" t="str">
        <f t="shared" si="308"/>
        <v>KORD MR23!_00Z-GEFS</v>
      </c>
      <c r="S97" s="58">
        <f ca="1">IFERROR(IF($C$12="C",RTD("ice.xl",,"*H",R97,$C$5,"D",$K97,,,1),RTD("ice.xl",,"*H",R97,$C$5,"D",$K97,,,1)*(9/5)+$C$14),"-")</f>
        <v>73.795999999999992</v>
      </c>
      <c r="T97" s="101">
        <f t="shared" si="478"/>
        <v>24</v>
      </c>
      <c r="U97" s="101" t="str">
        <f t="shared" si="310"/>
        <v>KORD MR24!_00Z-GEFS</v>
      </c>
      <c r="V97" s="58">
        <f ca="1">IFERROR(IF($C$12="C",RTD("ice.xl",,"*H",U97,$C$5,"D",$K97,,,1),RTD("ice.xl",,"*H",U97,$C$5,"D",$K97,,,1)*(9/5)+$C$14),"-")</f>
        <v>72.734000000000009</v>
      </c>
      <c r="W97" s="101">
        <f t="shared" si="474"/>
        <v>25</v>
      </c>
      <c r="X97" s="101" t="str">
        <f t="shared" si="312"/>
        <v>KORD MR25!_00Z-GEFS</v>
      </c>
      <c r="Y97" s="58">
        <f ca="1">IFERROR(IF($C$12="C",RTD("ice.xl",,"*H",X97,$C$5,"D",$K97,,,1),RTD("ice.xl",,"*H",X97,$C$5,"D",$K97,,,1)*(9/5)+$C$14),"-")</f>
        <v>73.652000000000001</v>
      </c>
      <c r="Z97" s="101">
        <f t="shared" si="469"/>
        <v>26</v>
      </c>
      <c r="AA97" s="101" t="str">
        <f t="shared" si="314"/>
        <v>KORD MR26!_00Z-GEFS</v>
      </c>
      <c r="AB97" s="58">
        <f ca="1">IFERROR(IF($C$12="C",RTD("ice.xl",,"*H",AA97,$C$5,"D",$K97,,,1),RTD("ice.xl",,"*H",AA97,$C$5,"D",$K97,,,1)*(9/5)+$C$14),"-")</f>
        <v>73.13</v>
      </c>
      <c r="AC97" s="101">
        <f t="shared" si="464"/>
        <v>27</v>
      </c>
      <c r="AD97" s="101" t="str">
        <f t="shared" si="316"/>
        <v>KORD MR27!_00Z-GEFS</v>
      </c>
      <c r="AE97" s="58">
        <f ca="1">IFERROR(IF($C$12="C",RTD("ice.xl",,"*H",AD97,$C$5,"D",$K97,,,1),RTD("ice.xl",,"*H",AD97,$C$5,"D",$K97,,,1)*(9/5)+$C$14),"-")</f>
        <v>72.626000000000005</v>
      </c>
      <c r="AF97" s="101">
        <f t="shared" si="459"/>
        <v>28</v>
      </c>
      <c r="AG97" s="101" t="str">
        <f t="shared" si="318"/>
        <v>KORD MR28!_00Z-GEFS</v>
      </c>
      <c r="AH97" s="58">
        <f ca="1">IFERROR(IF($C$12="C",RTD("ice.xl",,"*H",AG97,$C$5,"D",$K97,,,1),RTD("ice.xl",,"*H",AG97,$C$5,"D",$K97,,,1)*(9/5)+$C$14),"-")</f>
        <v>76.801999999999992</v>
      </c>
      <c r="AI97" s="101">
        <f t="shared" si="454"/>
        <v>29</v>
      </c>
      <c r="AJ97" s="101" t="str">
        <f t="shared" si="320"/>
        <v>KORD MR29!_00Z-GEFS</v>
      </c>
      <c r="AK97" s="58">
        <f ca="1">IFERROR(IF($C$12="C",RTD("ice.xl",,"*H",AJ97,$C$5,"D",$K97,,,1),RTD("ice.xl",,"*H",AJ97,$C$5,"D",$K97,,,1)*(9/5)+$C$14),"-")</f>
        <v>75.902000000000001</v>
      </c>
      <c r="AL97" s="101">
        <f t="shared" si="449"/>
        <v>30</v>
      </c>
      <c r="AM97" s="101" t="str">
        <f t="shared" si="322"/>
        <v>KORD MR30!_00Z-GEFS</v>
      </c>
      <c r="AN97" s="58">
        <f ca="1">IFERROR(IF($C$12="C",RTD("ice.xl",,"*H",AM97,$C$5,"D",$K97,,,1),RTD("ice.xl",,"*H",AM97,$C$5,"D",$K97,,,1)*(9/5)+$C$14),"-")</f>
        <v>77.792000000000002</v>
      </c>
      <c r="AO97" s="101">
        <f t="shared" si="444"/>
        <v>31</v>
      </c>
      <c r="AP97" s="101" t="str">
        <f t="shared" si="324"/>
        <v>KORD MR31!_00Z-GEFS</v>
      </c>
      <c r="AQ97" s="58">
        <f ca="1">IFERROR(IF($C$12="C",RTD("ice.xl",,"*H",AP97,$C$5,"D",$K97,,,1),RTD("ice.xl",,"*H",AP97,$C$5,"D",$K97,,,1)*(9/5)+$C$14),"-")</f>
        <v>78.53</v>
      </c>
      <c r="AR97" s="101">
        <f t="shared" si="439"/>
        <v>32</v>
      </c>
      <c r="AS97" s="101" t="str">
        <f t="shared" si="326"/>
        <v>KORD MR32!_00Z-GEFS</v>
      </c>
      <c r="AT97" s="58">
        <f ca="1">IFERROR(IF($C$12="C",RTD("ice.xl",,"*H",AS97,$C$5,"D",$K97,,,1),RTD("ice.xl",,"*H",AS97,$C$5,"D",$K97,,,1)*(9/5)+$C$14),"-")</f>
        <v>78.152000000000001</v>
      </c>
      <c r="AU97" s="101">
        <f t="shared" si="434"/>
        <v>33</v>
      </c>
      <c r="AV97" s="101" t="str">
        <f t="shared" si="327"/>
        <v>KORD MR33!_00Z-GEFS</v>
      </c>
      <c r="AW97" s="58">
        <f ca="1">IFERROR(IF($C$12="C",RTD("ice.xl",,"*H",AV97,$C$5,"D",$K97,,,1),RTD("ice.xl",,"*H",AV97,$C$5,"D",$K97,,,1)*(9/5)+$C$14),"-")</f>
        <v>79.231999999999999</v>
      </c>
      <c r="AX97" s="101">
        <f t="shared" si="429"/>
        <v>34</v>
      </c>
      <c r="AY97" s="101" t="str">
        <f t="shared" si="328"/>
        <v>KORD MR34!_00Z-GEFS</v>
      </c>
      <c r="AZ97" s="58">
        <f ca="1">IFERROR(IF($C$12="C",RTD("ice.xl",,"*H",AY97,$C$5,"D",$K97,,,1),RTD("ice.xl",,"*H",AY97,$C$5,"D",$K97,,,1)*(9/5)+$C$14),"-")</f>
        <v>81.77</v>
      </c>
      <c r="BA97" s="101">
        <f t="shared" si="424"/>
        <v>35</v>
      </c>
      <c r="BB97" s="101" t="str">
        <f t="shared" si="329"/>
        <v>KORD MR35!_00Z-GEFS</v>
      </c>
      <c r="BC97" s="58">
        <f ca="1">IFERROR(IF($C$12="C",RTD("ice.xl",,"*H",BB97,$C$5,"D",$K97,,,1),RTD("ice.xl",,"*H",BB97,$C$5,"D",$K97,,,1)*(9/5)+$C$14),"-")</f>
        <v>78.872</v>
      </c>
      <c r="BD97" s="101">
        <f t="shared" si="420"/>
        <v>36</v>
      </c>
      <c r="BE97" s="101" t="str">
        <f t="shared" si="330"/>
        <v>KORD MR36!_00Z-GEFS</v>
      </c>
      <c r="BF97" s="58">
        <f ca="1">IFERROR(IF($C$12="C",RTD("ice.xl",,"*H",BE97,$C$5,"D",$K97,,,1),RTD("ice.xl",,"*H",BE97,$C$5,"D",$K97,,,1)*(9/5)+$C$14),"-")</f>
        <v>80.06</v>
      </c>
      <c r="BG97" s="101">
        <f t="shared" si="416"/>
        <v>37</v>
      </c>
      <c r="BH97" s="101" t="str">
        <f t="shared" si="331"/>
        <v>KORD MR37!_00Z-GEFS</v>
      </c>
      <c r="BI97" s="105">
        <f ca="1">IFERROR(IF($C$12="C",RTD("ice.xl",,"*H",BH97,$C$5,"D",$K97,,,1),RTD("ice.xl",,"*H",BH97,$C$5,"D",$K97,,,1)*(9/5)+$C$14),"-")</f>
        <v>78.835999999999999</v>
      </c>
      <c r="BL97" s="53">
        <f t="shared" si="487"/>
        <v>22</v>
      </c>
      <c r="BM97" s="53" t="str">
        <f t="shared" si="333"/>
        <v>KORD MR22!_06Z-GEFS</v>
      </c>
      <c r="BN97" s="108">
        <f ca="1">IFERROR(IF($C$12="C",RTD("ice.xl",,"*H",BM97,$C$5,"D",$K97,,,1),RTD("ice.xl",,"*H",BM97,$C$5,"D",$K97,,,1)*(9/5)+$C$14),"-")</f>
        <v>73.382000000000005</v>
      </c>
      <c r="BO97" s="101">
        <f t="shared" si="483"/>
        <v>23</v>
      </c>
      <c r="BP97" s="101" t="str">
        <f t="shared" si="335"/>
        <v>KORD MR23!_06Z-GEFS</v>
      </c>
      <c r="BQ97" s="58">
        <f ca="1">IFERROR(IF($C$12="C",RTD("ice.xl",,"*H",BP97,$C$5,"D",$K97,,,1),RTD("ice.xl",,"*H",BP97,$C$5,"D",$K97,,,1)*(9/5)+$C$14),"-")</f>
        <v>73.543999999999997</v>
      </c>
      <c r="BR97" s="101">
        <f t="shared" si="479"/>
        <v>24</v>
      </c>
      <c r="BS97" s="101" t="str">
        <f t="shared" si="337"/>
        <v>KORD MR24!_06Z-GEFS</v>
      </c>
      <c r="BT97" s="58">
        <f ca="1">IFERROR(IF($C$12="C",RTD("ice.xl",,"*H",BS97,$C$5,"D",$K97,,,1),RTD("ice.xl",,"*H",BS97,$C$5,"D",$K97,,,1)*(9/5)+$C$14),"-")</f>
        <v>74.102000000000004</v>
      </c>
      <c r="BU97" s="101">
        <f t="shared" si="475"/>
        <v>25</v>
      </c>
      <c r="BV97" s="101" t="str">
        <f t="shared" si="339"/>
        <v>KORD MR25!_06Z-GEFS</v>
      </c>
      <c r="BW97" s="58">
        <f ca="1">IFERROR(IF($C$12="C",RTD("ice.xl",,"*H",BV97,$C$5,"D",$K97,,,1),RTD("ice.xl",,"*H",BV97,$C$5,"D",$K97,,,1)*(9/5)+$C$14),"-")</f>
        <v>73.52600000000001</v>
      </c>
      <c r="BX97" s="101">
        <f t="shared" si="470"/>
        <v>26</v>
      </c>
      <c r="BY97" s="101" t="str">
        <f t="shared" si="341"/>
        <v>KORD MR26!_06Z-GEFS</v>
      </c>
      <c r="BZ97" s="58">
        <f ca="1">IFERROR(IF($C$12="C",RTD("ice.xl",,"*H",BY97,$C$5,"D",$K97,,,1),RTD("ice.xl",,"*H",BY97,$C$5,"D",$K97,,,1)*(9/5)+$C$14),"-")</f>
        <v>72.86</v>
      </c>
      <c r="CA97" s="101">
        <f t="shared" si="465"/>
        <v>27</v>
      </c>
      <c r="CB97" s="101" t="str">
        <f t="shared" si="343"/>
        <v>KORD MR27!_06Z-GEFS</v>
      </c>
      <c r="CC97" s="58">
        <f ca="1">IFERROR(IF($C$12="C",RTD("ice.xl",,"*H",CB97,$C$5,"D",$K97,,,1),RTD("ice.xl",,"*H",CB97,$C$5,"D",$K97,,,1)*(9/5)+$C$14),"-")</f>
        <v>73.759999999999991</v>
      </c>
      <c r="CD97" s="101">
        <f t="shared" si="460"/>
        <v>28</v>
      </c>
      <c r="CE97" s="101" t="str">
        <f t="shared" si="345"/>
        <v>KORD MR28!_06Z-GEFS</v>
      </c>
      <c r="CF97" s="58">
        <f ca="1">IFERROR(IF($C$12="C",RTD("ice.xl",,"*H",CE97,$C$5,"D",$K97,,,1),RTD("ice.xl",,"*H",CE97,$C$5,"D",$K97,,,1)*(9/5)+$C$14),"-")</f>
        <v>75.451999999999998</v>
      </c>
      <c r="CG97" s="101">
        <f t="shared" si="455"/>
        <v>29</v>
      </c>
      <c r="CH97" s="101" t="str">
        <f t="shared" si="347"/>
        <v>KORD MR29!_06Z-GEFS</v>
      </c>
      <c r="CI97" s="58">
        <f ca="1">IFERROR(IF($C$12="C",RTD("ice.xl",,"*H",CH97,$C$5,"D",$K97,,,1),RTD("ice.xl",,"*H",CH97,$C$5,"D",$K97,,,1)*(9/5)+$C$14),"-")</f>
        <v>76.676000000000002</v>
      </c>
      <c r="CJ97" s="101">
        <f t="shared" si="450"/>
        <v>30</v>
      </c>
      <c r="CK97" s="101" t="str">
        <f t="shared" si="349"/>
        <v>KORD MR30!_06Z-GEFS</v>
      </c>
      <c r="CL97" s="58">
        <f ca="1">IFERROR(IF($C$12="C",RTD("ice.xl",,"*H",CK97,$C$5,"D",$K97,,,1),RTD("ice.xl",,"*H",CK97,$C$5,"D",$K97,,,1)*(9/5)+$C$14),"-")</f>
        <v>76.855999999999995</v>
      </c>
      <c r="CM97" s="101">
        <f t="shared" si="445"/>
        <v>31</v>
      </c>
      <c r="CN97" s="101" t="str">
        <f t="shared" si="351"/>
        <v>KORD MR31!_06Z-GEFS</v>
      </c>
      <c r="CO97" s="58">
        <f ca="1">IFERROR(IF($C$12="C",RTD("ice.xl",,"*H",CN97,$C$5,"D",$K97,,,1),RTD("ice.xl",,"*H",CN97,$C$5,"D",$K97,,,1)*(9/5)+$C$14),"-")</f>
        <v>81.554000000000002</v>
      </c>
      <c r="CP97" s="101">
        <f t="shared" si="440"/>
        <v>32</v>
      </c>
      <c r="CQ97" s="101" t="str">
        <f t="shared" si="353"/>
        <v>KORD MR32!_06Z-GEFS</v>
      </c>
      <c r="CR97" s="58">
        <f ca="1">IFERROR(IF($C$12="C",RTD("ice.xl",,"*H",CQ97,$C$5,"D",$K97,,,1),RTD("ice.xl",,"*H",CQ97,$C$5,"D",$K97,,,1)*(9/5)+$C$14),"-")</f>
        <v>81.031999999999996</v>
      </c>
      <c r="CS97" s="101">
        <f t="shared" si="435"/>
        <v>33</v>
      </c>
      <c r="CT97" s="101" t="str">
        <f t="shared" si="355"/>
        <v>KORD MR33!_06Z-GEFS</v>
      </c>
      <c r="CU97" s="58">
        <f ca="1">IFERROR(IF($C$12="C",RTD("ice.xl",,"*H",CT97,$C$5,"D",$K97,,,1),RTD("ice.xl",,"*H",CT97,$C$5,"D",$K97,,,1)*(9/5)+$C$14),"-")</f>
        <v>80.006</v>
      </c>
      <c r="CV97" s="101">
        <f t="shared" si="430"/>
        <v>34</v>
      </c>
      <c r="CW97" s="101" t="str">
        <f t="shared" si="356"/>
        <v>KORD MR34!_06Z-GEFS</v>
      </c>
      <c r="CX97" s="58">
        <f ca="1">IFERROR(IF($C$12="C",RTD("ice.xl",,"*H",CW97,$C$5,"D",$K97,,,1),RTD("ice.xl",,"*H",CW97,$C$5,"D",$K97,,,1)*(9/5)+$C$14),"-")</f>
        <v>80.240000000000009</v>
      </c>
      <c r="CY97" s="101">
        <f t="shared" si="425"/>
        <v>35</v>
      </c>
      <c r="CZ97" s="101" t="str">
        <f t="shared" si="357"/>
        <v>KORD MR35!_06Z-GEFS</v>
      </c>
      <c r="DA97" s="58">
        <f ca="1">IFERROR(IF($C$12="C",RTD("ice.xl",,"*H",CZ97,$C$5,"D",$K97,,,1),RTD("ice.xl",,"*H",CZ97,$C$5,"D",$K97,,,1)*(9/5)+$C$14),"-")</f>
        <v>79.394000000000005</v>
      </c>
      <c r="DB97" s="101">
        <f t="shared" si="421"/>
        <v>36</v>
      </c>
      <c r="DC97" s="101" t="str">
        <f t="shared" si="358"/>
        <v>KORD MR36!_06Z-GEFS</v>
      </c>
      <c r="DD97" s="58">
        <f ca="1">IFERROR(IF($C$12="C",RTD("ice.xl",,"*H",DC97,$C$5,"D",$K97,,,1),RTD("ice.xl",,"*H",DC97,$C$5,"D",$K97,,,1)*(9/5)+$C$14),"-")</f>
        <v>78.818000000000012</v>
      </c>
      <c r="DE97" s="101">
        <f t="shared" si="417"/>
        <v>37</v>
      </c>
      <c r="DF97" s="101" t="str">
        <f t="shared" si="359"/>
        <v>KORD MR37!_06Z-GEFS</v>
      </c>
      <c r="DG97" s="105">
        <f ca="1">IFERROR(IF($C$12="C",RTD("ice.xl",,"*H",DF97,$C$5,"D",$K97,,,1),RTD("ice.xl",,"*H",DF97,$C$5,"D",$K97,,,1)*(9/5)+$C$14),"-")</f>
        <v>80.222000000000008</v>
      </c>
      <c r="DJ97" s="53">
        <f t="shared" si="488"/>
        <v>22</v>
      </c>
      <c r="DK97" s="53" t="str">
        <f t="shared" si="361"/>
        <v>KORD MR22!_12Z-GEFS</v>
      </c>
      <c r="DL97" s="108">
        <f ca="1">IFERROR(IF($C$12="C",RTD("ice.xl",,"*H",DK97,$C$5,"D",$K97,,,1),RTD("ice.xl",,"*H",DK97,$C$5,"D",$K97,,,1)*(9/5)+$C$14),"-")</f>
        <v>72.86</v>
      </c>
      <c r="DM97" s="101">
        <f t="shared" si="484"/>
        <v>23</v>
      </c>
      <c r="DN97" s="101" t="str">
        <f t="shared" si="363"/>
        <v>KORD MR23!_12Z-GEFS</v>
      </c>
      <c r="DO97" s="58">
        <f ca="1">IFERROR(IF($C$12="C",RTD("ice.xl",,"*H",DN97,$C$5,"D",$K97,,,1),RTD("ice.xl",,"*H",DN97,$C$5,"D",$K97,,,1)*(9/5)+$C$14),"-")</f>
        <v>74.426000000000002</v>
      </c>
      <c r="DP97" s="101">
        <f t="shared" si="480"/>
        <v>24</v>
      </c>
      <c r="DQ97" s="101" t="str">
        <f t="shared" si="365"/>
        <v>KORD MR24!_12Z-GEFS</v>
      </c>
      <c r="DR97" s="58">
        <f ca="1">IFERROR(IF($C$12="C",RTD("ice.xl",,"*H",DQ97,$C$5,"D",$K97,,,1),RTD("ice.xl",,"*H",DQ97,$C$5,"D",$K97,,,1)*(9/5)+$C$14),"-")</f>
        <v>73.652000000000001</v>
      </c>
      <c r="DS97" s="101">
        <f t="shared" si="476"/>
        <v>25</v>
      </c>
      <c r="DT97" s="101" t="str">
        <f t="shared" si="367"/>
        <v>KORD MR25!_12Z-GEFS</v>
      </c>
      <c r="DU97" s="58">
        <f ca="1">IFERROR(IF($C$12="C",RTD("ice.xl",,"*H",DT97,$C$5,"D",$K97,,,1),RTD("ice.xl",,"*H",DT97,$C$5,"D",$K97,,,1)*(9/5)+$C$14),"-")</f>
        <v>73.238</v>
      </c>
      <c r="DV97" s="101">
        <f t="shared" si="471"/>
        <v>26</v>
      </c>
      <c r="DW97" s="101" t="str">
        <f t="shared" si="369"/>
        <v>KORD MR26!_12Z-GEFS</v>
      </c>
      <c r="DX97" s="58">
        <f ca="1">IFERROR(IF($C$12="C",RTD("ice.xl",,"*H",DW97,$C$5,"D",$K97,,,1),RTD("ice.xl",,"*H",DW97,$C$5,"D",$K97,,,1)*(9/5)+$C$14),"-")</f>
        <v>73.165999999999997</v>
      </c>
      <c r="DY97" s="101">
        <f t="shared" si="466"/>
        <v>27</v>
      </c>
      <c r="DZ97" s="101" t="str">
        <f t="shared" si="371"/>
        <v>KORD MR27!_12Z-GEFS</v>
      </c>
      <c r="EA97" s="58">
        <f ca="1">IFERROR(IF($C$12="C",RTD("ice.xl",,"*H",DZ97,$C$5,"D",$K97,,,1),RTD("ice.xl",,"*H",DZ97,$C$5,"D",$K97,,,1)*(9/5)+$C$14),"-")</f>
        <v>74.48</v>
      </c>
      <c r="EB97" s="101">
        <f t="shared" si="461"/>
        <v>28</v>
      </c>
      <c r="EC97" s="101" t="str">
        <f t="shared" si="373"/>
        <v>KORD MR28!_12Z-GEFS</v>
      </c>
      <c r="ED97" s="58">
        <f ca="1">IFERROR(IF($C$12="C",RTD("ice.xl",,"*H",EC97,$C$5,"D",$K97,,,1),RTD("ice.xl",,"*H",EC97,$C$5,"D",$K97,,,1)*(9/5)+$C$14),"-")</f>
        <v>75.254000000000005</v>
      </c>
      <c r="EE97" s="101">
        <f t="shared" si="456"/>
        <v>29</v>
      </c>
      <c r="EF97" s="101" t="str">
        <f t="shared" si="375"/>
        <v>KORD MR29!_12Z-GEFS</v>
      </c>
      <c r="EG97" s="58">
        <f ca="1">IFERROR(IF($C$12="C",RTD("ice.xl",,"*H",EF97,$C$5,"D",$K97,,,1),RTD("ice.xl",,"*H",EF97,$C$5,"D",$K97,,,1)*(9/5)+$C$14),"-")</f>
        <v>76.388000000000005</v>
      </c>
      <c r="EH97" s="101">
        <f t="shared" si="451"/>
        <v>30</v>
      </c>
      <c r="EI97" s="101" t="str">
        <f t="shared" si="377"/>
        <v>KORD MR30!_12Z-GEFS</v>
      </c>
      <c r="EJ97" s="58">
        <f ca="1">IFERROR(IF($C$12="C",RTD("ice.xl",,"*H",EI97,$C$5,"D",$K97,,,1),RTD("ice.xl",,"*H",EI97,$C$5,"D",$K97,,,1)*(9/5)+$C$14),"-")</f>
        <v>78.152000000000001</v>
      </c>
      <c r="EK97" s="101">
        <f t="shared" si="446"/>
        <v>31</v>
      </c>
      <c r="EL97" s="101" t="str">
        <f t="shared" si="379"/>
        <v>KORD MR31!_12Z-GEFS</v>
      </c>
      <c r="EM97" s="58">
        <f ca="1">IFERROR(IF($C$12="C",RTD("ice.xl",,"*H",EL97,$C$5,"D",$K97,,,1),RTD("ice.xl",,"*H",EL97,$C$5,"D",$K97,,,1)*(9/5)+$C$14),"-")</f>
        <v>78.17</v>
      </c>
      <c r="EN97" s="101">
        <f t="shared" si="441"/>
        <v>32</v>
      </c>
      <c r="EO97" s="101" t="str">
        <f t="shared" si="381"/>
        <v>KORD MR32!_12Z-GEFS</v>
      </c>
      <c r="EP97" s="58">
        <f ca="1">IFERROR(IF($C$12="C",RTD("ice.xl",,"*H",EO97,$C$5,"D",$K97,,,1),RTD("ice.xl",,"*H",EO97,$C$5,"D",$K97,,,1)*(9/5)+$C$14),"-")</f>
        <v>80.581999999999994</v>
      </c>
      <c r="EQ97" s="101">
        <f t="shared" si="436"/>
        <v>33</v>
      </c>
      <c r="ER97" s="101" t="str">
        <f t="shared" si="383"/>
        <v>KORD MR33!_12Z-GEFS</v>
      </c>
      <c r="ES97" s="58">
        <f ca="1">IFERROR(IF($C$12="C",RTD("ice.xl",,"*H",ER97,$C$5,"D",$K97,,,1),RTD("ice.xl",,"*H",ER97,$C$5,"D",$K97,,,1)*(9/5)+$C$14),"-")</f>
        <v>77.828000000000003</v>
      </c>
      <c r="ET97" s="101">
        <f t="shared" si="431"/>
        <v>34</v>
      </c>
      <c r="EU97" s="101" t="str">
        <f t="shared" si="384"/>
        <v>KORD MR34!_12Z-GEFS</v>
      </c>
      <c r="EV97" s="58">
        <f ca="1">IFERROR(IF($C$12="C",RTD("ice.xl",,"*H",EU97,$C$5,"D",$K97,,,1),RTD("ice.xl",,"*H",EU97,$C$5,"D",$K97,,,1)*(9/5)+$C$14),"-")</f>
        <v>81.716000000000008</v>
      </c>
      <c r="EW97" s="101">
        <f t="shared" si="426"/>
        <v>35</v>
      </c>
      <c r="EX97" s="101" t="str">
        <f t="shared" si="385"/>
        <v>KORD MR35!_12Z-GEFS</v>
      </c>
      <c r="EY97" s="58">
        <f ca="1">IFERROR(IF($C$12="C",RTD("ice.xl",,"*H",EX97,$C$5,"D",$K97,,,1),RTD("ice.xl",,"*H",EX97,$C$5,"D",$K97,,,1)*(9/5)+$C$14),"-")</f>
        <v>81.536000000000001</v>
      </c>
      <c r="EZ97" s="101">
        <f t="shared" si="422"/>
        <v>36</v>
      </c>
      <c r="FA97" s="101" t="str">
        <f t="shared" si="386"/>
        <v>KORD MR36!_12Z-GEFS</v>
      </c>
      <c r="FB97" s="58">
        <f ca="1">IFERROR(IF($C$12="C",RTD("ice.xl",,"*H",FA97,$C$5,"D",$K97,,,1),RTD("ice.xl",,"*H",FA97,$C$5,"D",$K97,,,1)*(9/5)+$C$14),"-")</f>
        <v>78.926000000000002</v>
      </c>
      <c r="FC97" s="101">
        <f t="shared" si="418"/>
        <v>37</v>
      </c>
      <c r="FD97" s="101" t="str">
        <f t="shared" si="387"/>
        <v>KORD MR37!_12Z-GEFS</v>
      </c>
      <c r="FE97" s="105">
        <f ca="1">IFERROR(IF($C$12="C",RTD("ice.xl",,"*H",FD97,$C$5,"D",$K97,,,1),RTD("ice.xl",,"*H",FD97,$C$5,"D",$K97,,,1)*(9/5)+$C$14),"-")</f>
        <v>78.53</v>
      </c>
      <c r="FH97" s="53">
        <f t="shared" si="489"/>
        <v>22</v>
      </c>
      <c r="FI97" s="53" t="str">
        <f t="shared" si="389"/>
        <v>KORD MR22!_18Z-GEFS</v>
      </c>
      <c r="FJ97" s="108">
        <f ca="1">IFERROR(IF($C$12="C",RTD("ice.xl",,"*H",FI97,$C$5,"D",$K97,,,1),RTD("ice.xl",,"*H",FI97,$C$5,"D",$K97,,,1)*(9/5)+$C$14),"-")</f>
        <v>73.994</v>
      </c>
      <c r="FK97" s="101">
        <f t="shared" si="485"/>
        <v>23</v>
      </c>
      <c r="FL97" s="101" t="str">
        <f t="shared" si="391"/>
        <v>KORD MR23!_18Z-GEFS</v>
      </c>
      <c r="FM97" s="58">
        <f ca="1">IFERROR(IF($C$12="C",RTD("ice.xl",,"*H",FL97,$C$5,"D",$K97,,,1),RTD("ice.xl",,"*H",FL97,$C$5,"D",$K97,,,1)*(9/5)+$C$14),"-")</f>
        <v>73.597999999999999</v>
      </c>
      <c r="FN97" s="101">
        <f t="shared" si="481"/>
        <v>24</v>
      </c>
      <c r="FO97" s="101" t="str">
        <f t="shared" si="393"/>
        <v>KORD MR24!_18Z-GEFS</v>
      </c>
      <c r="FP97" s="58">
        <f ca="1">IFERROR(IF($C$12="C",RTD("ice.xl",,"*H",FO97,$C$5,"D",$K97,,,1),RTD("ice.xl",,"*H",FO97,$C$5,"D",$K97,,,1)*(9/5)+$C$14),"-")</f>
        <v>73.057999999999993</v>
      </c>
      <c r="FQ97" s="101">
        <f t="shared" si="477"/>
        <v>25</v>
      </c>
      <c r="FR97" s="101" t="str">
        <f t="shared" si="395"/>
        <v>KORD MR25!_18Z-GEFS</v>
      </c>
      <c r="FS97" s="58">
        <f ca="1">IFERROR(IF($C$12="C",RTD("ice.xl",,"*H",FR97,$C$5,"D",$K97,,,1),RTD("ice.xl",,"*H",FR97,$C$5,"D",$K97,,,1)*(9/5)+$C$14),"-")</f>
        <v>72.572000000000003</v>
      </c>
      <c r="FT97" s="101">
        <f t="shared" si="472"/>
        <v>26</v>
      </c>
      <c r="FU97" s="101" t="str">
        <f t="shared" si="397"/>
        <v>KORD MR26!_18Z-GEFS</v>
      </c>
      <c r="FV97" s="58">
        <f ca="1">IFERROR(IF($C$12="C",RTD("ice.xl",,"*H",FU97,$C$5,"D",$K97,,,1),RTD("ice.xl",,"*H",FU97,$C$5,"D",$K97,,,1)*(9/5)+$C$14),"-")</f>
        <v>73.183999999999997</v>
      </c>
      <c r="FW97" s="101">
        <f t="shared" si="467"/>
        <v>27</v>
      </c>
      <c r="FX97" s="101" t="str">
        <f t="shared" si="399"/>
        <v>KORD MR27!_18Z-GEFS</v>
      </c>
      <c r="FY97" s="58">
        <f ca="1">IFERROR(IF($C$12="C",RTD("ice.xl",,"*H",FX97,$C$5,"D",$K97,,,1),RTD("ice.xl",,"*H",FX97,$C$5,"D",$K97,,,1)*(9/5)+$C$14),"-")</f>
        <v>74.066000000000003</v>
      </c>
      <c r="FZ97" s="101">
        <f t="shared" si="462"/>
        <v>28</v>
      </c>
      <c r="GA97" s="101" t="str">
        <f t="shared" si="401"/>
        <v>KORD MR28!_18Z-GEFS</v>
      </c>
      <c r="GB97" s="58">
        <f ca="1">IFERROR(IF($C$12="C",RTD("ice.xl",,"*H",GA97,$C$5,"D",$K97,,,1),RTD("ice.xl",,"*H",GA97,$C$5,"D",$K97,,,1)*(9/5)+$C$14),"-")</f>
        <v>76.171999999999997</v>
      </c>
      <c r="GC97" s="101">
        <f t="shared" si="457"/>
        <v>29</v>
      </c>
      <c r="GD97" s="101" t="str">
        <f t="shared" si="403"/>
        <v>KORD MR29!_18Z-GEFS</v>
      </c>
      <c r="GE97" s="58">
        <f ca="1">IFERROR(IF($C$12="C",RTD("ice.xl",,"*H",GD97,$C$5,"D",$K97,,,1),RTD("ice.xl",,"*H",GD97,$C$5,"D",$K97,,,1)*(9/5)+$C$14),"-")</f>
        <v>77.108000000000004</v>
      </c>
      <c r="GF97" s="101">
        <f t="shared" si="452"/>
        <v>30</v>
      </c>
      <c r="GG97" s="101" t="str">
        <f t="shared" si="405"/>
        <v>KORD MR30!_18Z-GEFS</v>
      </c>
      <c r="GH97" s="58">
        <f ca="1">IFERROR(IF($C$12="C",RTD("ice.xl",,"*H",GG97,$C$5,"D",$K97,,,1),RTD("ice.xl",,"*H",GG97,$C$5,"D",$K97,,,1)*(9/5)+$C$14),"-")</f>
        <v>77.756</v>
      </c>
      <c r="GI97" s="101">
        <f t="shared" si="447"/>
        <v>31</v>
      </c>
      <c r="GJ97" s="101" t="str">
        <f t="shared" si="407"/>
        <v>KORD MR31!_18Z-GEFS</v>
      </c>
      <c r="GK97" s="58">
        <f ca="1">IFERROR(IF($C$12="C",RTD("ice.xl",,"*H",GJ97,$C$5,"D",$K97,,,1),RTD("ice.xl",,"*H",GJ97,$C$5,"D",$K97,,,1)*(9/5)+$C$14),"-")</f>
        <v>82.22</v>
      </c>
      <c r="GL97" s="101">
        <f t="shared" si="442"/>
        <v>32</v>
      </c>
      <c r="GM97" s="101" t="str">
        <f t="shared" si="409"/>
        <v>KORD MR32!_18Z-GEFS</v>
      </c>
      <c r="GN97" s="58">
        <f ca="1">IFERROR(IF($C$12="C",RTD("ice.xl",,"*H",GM97,$C$5,"D",$K97,,,1),RTD("ice.xl",,"*H",GM97,$C$5,"D",$K97,,,1)*(9/5)+$C$14),"-")</f>
        <v>78.638000000000005</v>
      </c>
      <c r="GO97" s="101">
        <f t="shared" si="437"/>
        <v>33</v>
      </c>
      <c r="GP97" s="101" t="str">
        <f t="shared" si="411"/>
        <v>KORD MR33!_18Z-GEFS</v>
      </c>
      <c r="GQ97" s="58">
        <f ca="1">IFERROR(IF($C$12="C",RTD("ice.xl",,"*H",GP97,$C$5,"D",$K97,,,1),RTD("ice.xl",,"*H",GP97,$C$5,"D",$K97,,,1)*(9/5)+$C$14),"-")</f>
        <v>78.872</v>
      </c>
      <c r="GR97" s="101">
        <f t="shared" si="432"/>
        <v>34</v>
      </c>
      <c r="GS97" s="101" t="str">
        <f t="shared" si="412"/>
        <v>KORD MR34!_18Z-GEFS</v>
      </c>
      <c r="GT97" s="58">
        <f ca="1">IFERROR(IF($C$12="C",RTD("ice.xl",,"*H",GS97,$C$5,"D",$K97,,,1),RTD("ice.xl",,"*H",GS97,$C$5,"D",$K97,,,1)*(9/5)+$C$14),"-")</f>
        <v>80.528000000000006</v>
      </c>
      <c r="GU97" s="101">
        <f t="shared" si="427"/>
        <v>35</v>
      </c>
      <c r="GV97" s="101" t="str">
        <f t="shared" si="413"/>
        <v>KORD MR35!_18Z-GEFS</v>
      </c>
      <c r="GW97" s="58">
        <f ca="1">IFERROR(IF($C$12="C",RTD("ice.xl",,"*H",GV97,$C$5,"D",$K97,,,1),RTD("ice.xl",,"*H",GV97,$C$5,"D",$K97,,,1)*(9/5)+$C$14),"-")</f>
        <v>81.680000000000007</v>
      </c>
      <c r="GX97" s="101">
        <f t="shared" si="423"/>
        <v>36</v>
      </c>
      <c r="GY97" s="101" t="str">
        <f t="shared" si="414"/>
        <v>KORD MR36!_18Z-GEFS</v>
      </c>
      <c r="GZ97" s="58">
        <f ca="1">IFERROR(IF($C$12="C",RTD("ice.xl",,"*H",GY97,$C$5,"D",$K97,,,1),RTD("ice.xl",,"*H",GY97,$C$5,"D",$K97,,,1)*(9/5)+$C$14),"-")</f>
        <v>78.835999999999999</v>
      </c>
      <c r="HA97" s="101">
        <f t="shared" si="419"/>
        <v>37</v>
      </c>
      <c r="HB97" s="101" t="str">
        <f t="shared" si="415"/>
        <v>KORD MR37!_18Z-GEFS</v>
      </c>
      <c r="HC97" s="105">
        <f ca="1">IFERROR(IF($C$12="C",RTD("ice.xl",,"*H",HB97,$C$5,"D",$K97,,,1),RTD("ice.xl",,"*H",HB97,$C$5,"D",$K97,,,1)*(9/5)+$C$14),"-")</f>
        <v>77.882000000000005</v>
      </c>
    </row>
    <row r="98" spans="11:211" x14ac:dyDescent="0.35">
      <c r="K98" s="163">
        <f t="shared" ca="1" si="490"/>
        <v>44769</v>
      </c>
      <c r="L98" s="356">
        <f t="shared" ca="1" si="490"/>
        <v>75.038539999999998</v>
      </c>
      <c r="N98" s="53">
        <f t="shared" si="486"/>
        <v>23</v>
      </c>
      <c r="O98" s="53" t="str">
        <f t="shared" si="306"/>
        <v>KORD MR23!_00Z-GEFS</v>
      </c>
      <c r="P98" s="108">
        <f ca="1">IFERROR(IF($C$12="C",RTD("ice.xl",,"*H",O98,$C$5,"D",$K98,,,1),RTD("ice.xl",,"*H",O98,$C$5,"D",$K98,,,1)*(9/5)+$C$14),"-")</f>
        <v>75.181999999999988</v>
      </c>
      <c r="Q98" s="101">
        <f t="shared" si="482"/>
        <v>24</v>
      </c>
      <c r="R98" s="101" t="str">
        <f t="shared" si="308"/>
        <v>KORD MR24!_00Z-GEFS</v>
      </c>
      <c r="S98" s="58">
        <f ca="1">IFERROR(IF($C$12="C",RTD("ice.xl",,"*H",R98,$C$5,"D",$K98,,,1),RTD("ice.xl",,"*H",R98,$C$5,"D",$K98,,,1)*(9/5)+$C$14),"-")</f>
        <v>75.704000000000008</v>
      </c>
      <c r="T98" s="101">
        <f t="shared" si="478"/>
        <v>25</v>
      </c>
      <c r="U98" s="101" t="str">
        <f t="shared" si="310"/>
        <v>KORD MR25!_00Z-GEFS</v>
      </c>
      <c r="V98" s="58">
        <f ca="1">IFERROR(IF($C$12="C",RTD("ice.xl",,"*H",U98,$C$5,"D",$K98,,,1),RTD("ice.xl",,"*H",U98,$C$5,"D",$K98,,,1)*(9/5)+$C$14),"-")</f>
        <v>76.153999999999996</v>
      </c>
      <c r="W98" s="101">
        <f t="shared" si="474"/>
        <v>26</v>
      </c>
      <c r="X98" s="101" t="str">
        <f t="shared" si="312"/>
        <v>KORD MR26!_00Z-GEFS</v>
      </c>
      <c r="Y98" s="58">
        <f ca="1">IFERROR(IF($C$12="C",RTD("ice.xl",,"*H",X98,$C$5,"D",$K98,,,1),RTD("ice.xl",,"*H",X98,$C$5,"D",$K98,,,1)*(9/5)+$C$14),"-")</f>
        <v>75.23599999999999</v>
      </c>
      <c r="Z98" s="101">
        <f t="shared" si="469"/>
        <v>27</v>
      </c>
      <c r="AA98" s="101" t="str">
        <f t="shared" si="314"/>
        <v>KORD MR27!_00Z-GEFS</v>
      </c>
      <c r="AB98" s="58">
        <f ca="1">IFERROR(IF($C$12="C",RTD("ice.xl",,"*H",AA98,$C$5,"D",$K98,,,1),RTD("ice.xl",,"*H",AA98,$C$5,"D",$K98,,,1)*(9/5)+$C$14),"-")</f>
        <v>76.316000000000003</v>
      </c>
      <c r="AC98" s="101">
        <f t="shared" si="464"/>
        <v>28</v>
      </c>
      <c r="AD98" s="101" t="str">
        <f t="shared" si="316"/>
        <v>KORD MR28!_00Z-GEFS</v>
      </c>
      <c r="AE98" s="58">
        <f ca="1">IFERROR(IF($C$12="C",RTD("ice.xl",,"*H",AD98,$C$5,"D",$K98,,,1),RTD("ice.xl",,"*H",AD98,$C$5,"D",$K98,,,1)*(9/5)+$C$14),"-")</f>
        <v>77.09</v>
      </c>
      <c r="AF98" s="101">
        <f t="shared" si="459"/>
        <v>29</v>
      </c>
      <c r="AG98" s="101" t="str">
        <f t="shared" si="318"/>
        <v>KORD MR29!_00Z-GEFS</v>
      </c>
      <c r="AH98" s="58">
        <f ca="1">IFERROR(IF($C$12="C",RTD("ice.xl",,"*H",AG98,$C$5,"D",$K98,,,1),RTD("ice.xl",,"*H",AG98,$C$5,"D",$K98,,,1)*(9/5)+$C$14),"-")</f>
        <v>76.91</v>
      </c>
      <c r="AI98" s="101">
        <f t="shared" si="454"/>
        <v>30</v>
      </c>
      <c r="AJ98" s="101" t="str">
        <f t="shared" si="320"/>
        <v>KORD MR30!_00Z-GEFS</v>
      </c>
      <c r="AK98" s="58">
        <f ca="1">IFERROR(IF($C$12="C",RTD("ice.xl",,"*H",AJ98,$C$5,"D",$K98,,,1),RTD("ice.xl",,"*H",AJ98,$C$5,"D",$K98,,,1)*(9/5)+$C$14),"-")</f>
        <v>79.376000000000005</v>
      </c>
      <c r="AL98" s="101">
        <f t="shared" si="449"/>
        <v>31</v>
      </c>
      <c r="AM98" s="101" t="str">
        <f t="shared" si="322"/>
        <v>KORD MR31!_00Z-GEFS</v>
      </c>
      <c r="AN98" s="58">
        <f ca="1">IFERROR(IF($C$12="C",RTD("ice.xl",,"*H",AM98,$C$5,"D",$K98,,,1),RTD("ice.xl",,"*H",AM98,$C$5,"D",$K98,,,1)*(9/5)+$C$14),"-")</f>
        <v>81.104000000000013</v>
      </c>
      <c r="AO98" s="101">
        <f t="shared" si="444"/>
        <v>32</v>
      </c>
      <c r="AP98" s="101" t="str">
        <f t="shared" si="324"/>
        <v>KORD MR32!_00Z-GEFS</v>
      </c>
      <c r="AQ98" s="58">
        <f ca="1">IFERROR(IF($C$12="C",RTD("ice.xl",,"*H",AP98,$C$5,"D",$K98,,,1),RTD("ice.xl",,"*H",AP98,$C$5,"D",$K98,,,1)*(9/5)+$C$14),"-")</f>
        <v>79.322000000000003</v>
      </c>
      <c r="AR98" s="101">
        <f t="shared" si="439"/>
        <v>33</v>
      </c>
      <c r="AS98" s="101" t="str">
        <f t="shared" si="326"/>
        <v>KORD MR33!_00Z-GEFS</v>
      </c>
      <c r="AT98" s="58">
        <f ca="1">IFERROR(IF($C$12="C",RTD("ice.xl",,"*H",AS98,$C$5,"D",$K98,,,1),RTD("ice.xl",,"*H",AS98,$C$5,"D",$K98,,,1)*(9/5)+$C$14),"-")</f>
        <v>80.311999999999998</v>
      </c>
      <c r="AU98" s="101">
        <f t="shared" si="434"/>
        <v>34</v>
      </c>
      <c r="AV98" s="101" t="str">
        <f t="shared" si="327"/>
        <v>KORD MR34!_00Z-GEFS</v>
      </c>
      <c r="AW98" s="58">
        <f ca="1">IFERROR(IF($C$12="C",RTD("ice.xl",,"*H",AV98,$C$5,"D",$K98,,,1),RTD("ice.xl",,"*H",AV98,$C$5,"D",$K98,,,1)*(9/5)+$C$14),"-")</f>
        <v>81.355999999999995</v>
      </c>
      <c r="AX98" s="101">
        <f t="shared" si="429"/>
        <v>35</v>
      </c>
      <c r="AY98" s="101" t="str">
        <f t="shared" si="328"/>
        <v>KORD MR35!_00Z-GEFS</v>
      </c>
      <c r="AZ98" s="58">
        <f ca="1">IFERROR(IF($C$12="C",RTD("ice.xl",,"*H",AY98,$C$5,"D",$K98,,,1),RTD("ice.xl",,"*H",AY98,$C$5,"D",$K98,,,1)*(9/5)+$C$14),"-")</f>
        <v>80.150000000000006</v>
      </c>
      <c r="BA98" s="101">
        <f t="shared" si="424"/>
        <v>36</v>
      </c>
      <c r="BB98" s="101" t="str">
        <f t="shared" si="329"/>
        <v>KORD MR36!_00Z-GEFS</v>
      </c>
      <c r="BC98" s="58">
        <f ca="1">IFERROR(IF($C$12="C",RTD("ice.xl",,"*H",BB98,$C$5,"D",$K98,,,1),RTD("ice.xl",,"*H",BB98,$C$5,"D",$K98,,,1)*(9/5)+$C$14),"-")</f>
        <v>80.06</v>
      </c>
      <c r="BD98" s="101">
        <f t="shared" si="420"/>
        <v>37</v>
      </c>
      <c r="BE98" s="101" t="str">
        <f t="shared" si="330"/>
        <v>KORD MR37!_00Z-GEFS</v>
      </c>
      <c r="BF98" s="58">
        <f ca="1">IFERROR(IF($C$12="C",RTD("ice.xl",,"*H",BE98,$C$5,"D",$K98,,,1),RTD("ice.xl",,"*H",BE98,$C$5,"D",$K98,,,1)*(9/5)+$C$14),"-")</f>
        <v>77.323999999999998</v>
      </c>
      <c r="BG98" s="101">
        <f t="shared" si="416"/>
        <v>38</v>
      </c>
      <c r="BH98" s="101" t="str">
        <f t="shared" si="331"/>
        <v>KORD MR38!_00Z-GEFS</v>
      </c>
      <c r="BI98" s="105">
        <f ca="1">IFERROR(IF($C$12="C",RTD("ice.xl",,"*H",BH98,$C$5,"D",$K98,,,1),RTD("ice.xl",,"*H",BH98,$C$5,"D",$K98,,,1)*(9/5)+$C$14),"-")</f>
        <v>80.563999999999993</v>
      </c>
      <c r="BL98" s="53">
        <f t="shared" si="487"/>
        <v>23</v>
      </c>
      <c r="BM98" s="53" t="str">
        <f t="shared" si="333"/>
        <v>KORD MR23!_06Z-GEFS</v>
      </c>
      <c r="BN98" s="108">
        <f ca="1">IFERROR(IF($C$12="C",RTD("ice.xl",,"*H",BM98,$C$5,"D",$K98,,,1),RTD("ice.xl",,"*H",BM98,$C$5,"D",$K98,,,1)*(9/5)+$C$14),"-")</f>
        <v>75.524000000000001</v>
      </c>
      <c r="BO98" s="101">
        <f t="shared" si="483"/>
        <v>24</v>
      </c>
      <c r="BP98" s="101" t="str">
        <f t="shared" si="335"/>
        <v>KORD MR24!_06Z-GEFS</v>
      </c>
      <c r="BQ98" s="58">
        <f ca="1">IFERROR(IF($C$12="C",RTD("ice.xl",,"*H",BP98,$C$5,"D",$K98,,,1),RTD("ice.xl",,"*H",BP98,$C$5,"D",$K98,,,1)*(9/5)+$C$14),"-")</f>
        <v>75.47</v>
      </c>
      <c r="BR98" s="101">
        <f t="shared" si="479"/>
        <v>25</v>
      </c>
      <c r="BS98" s="101" t="str">
        <f t="shared" si="337"/>
        <v>KORD MR25!_06Z-GEFS</v>
      </c>
      <c r="BT98" s="58">
        <f ca="1">IFERROR(IF($C$12="C",RTD("ice.xl",,"*H",BS98,$C$5,"D",$K98,,,1),RTD("ice.xl",,"*H",BS98,$C$5,"D",$K98,,,1)*(9/5)+$C$14),"-")</f>
        <v>77.198000000000008</v>
      </c>
      <c r="BU98" s="101">
        <f t="shared" si="475"/>
        <v>26</v>
      </c>
      <c r="BV98" s="101" t="str">
        <f t="shared" si="339"/>
        <v>KORD MR26!_06Z-GEFS</v>
      </c>
      <c r="BW98" s="58">
        <f ca="1">IFERROR(IF($C$12="C",RTD("ice.xl",,"*H",BV98,$C$5,"D",$K98,,,1),RTD("ice.xl",,"*H",BV98,$C$5,"D",$K98,,,1)*(9/5)+$C$14),"-")</f>
        <v>75.47</v>
      </c>
      <c r="BX98" s="101">
        <f t="shared" si="470"/>
        <v>27</v>
      </c>
      <c r="BY98" s="101" t="str">
        <f t="shared" si="341"/>
        <v>KORD MR27!_06Z-GEFS</v>
      </c>
      <c r="BZ98" s="58">
        <f ca="1">IFERROR(IF($C$12="C",RTD("ice.xl",,"*H",BY98,$C$5,"D",$K98,,,1),RTD("ice.xl",,"*H",BY98,$C$5,"D",$K98,,,1)*(9/5)+$C$14),"-")</f>
        <v>77.288000000000011</v>
      </c>
      <c r="CA98" s="101">
        <f t="shared" si="465"/>
        <v>28</v>
      </c>
      <c r="CB98" s="101" t="str">
        <f t="shared" si="343"/>
        <v>KORD MR28!_06Z-GEFS</v>
      </c>
      <c r="CC98" s="58">
        <f ca="1">IFERROR(IF($C$12="C",RTD("ice.xl",,"*H",CB98,$C$5,"D",$K98,,,1),RTD("ice.xl",,"*H",CB98,$C$5,"D",$K98,,,1)*(9/5)+$C$14),"-")</f>
        <v>78.943999999999988</v>
      </c>
      <c r="CD98" s="101">
        <f t="shared" si="460"/>
        <v>29</v>
      </c>
      <c r="CE98" s="101" t="str">
        <f t="shared" si="345"/>
        <v>KORD MR29!_06Z-GEFS</v>
      </c>
      <c r="CF98" s="58">
        <f ca="1">IFERROR(IF($C$12="C",RTD("ice.xl",,"*H",CE98,$C$5,"D",$K98,,,1),RTD("ice.xl",,"*H",CE98,$C$5,"D",$K98,,,1)*(9/5)+$C$14),"-")</f>
        <v>79.195999999999998</v>
      </c>
      <c r="CG98" s="101">
        <f t="shared" si="455"/>
        <v>30</v>
      </c>
      <c r="CH98" s="101" t="str">
        <f t="shared" si="347"/>
        <v>KORD MR30!_06Z-GEFS</v>
      </c>
      <c r="CI98" s="58">
        <f ca="1">IFERROR(IF($C$12="C",RTD("ice.xl",,"*H",CH98,$C$5,"D",$K98,,,1),RTD("ice.xl",,"*H",CH98,$C$5,"D",$K98,,,1)*(9/5)+$C$14),"-")</f>
        <v>78.278000000000006</v>
      </c>
      <c r="CJ98" s="101">
        <f t="shared" si="450"/>
        <v>31</v>
      </c>
      <c r="CK98" s="101" t="str">
        <f t="shared" si="349"/>
        <v>KORD MR31!_06Z-GEFS</v>
      </c>
      <c r="CL98" s="58">
        <f ca="1">IFERROR(IF($C$12="C",RTD("ice.xl",,"*H",CK98,$C$5,"D",$K98,,,1),RTD("ice.xl",,"*H",CK98,$C$5,"D",$K98,,,1)*(9/5)+$C$14),"-")</f>
        <v>81.463999999999999</v>
      </c>
      <c r="CM98" s="101">
        <f t="shared" si="445"/>
        <v>32</v>
      </c>
      <c r="CN98" s="101" t="str">
        <f t="shared" si="351"/>
        <v>KORD MR32!_06Z-GEFS</v>
      </c>
      <c r="CO98" s="58">
        <f ca="1">IFERROR(IF($C$12="C",RTD("ice.xl",,"*H",CN98,$C$5,"D",$K98,,,1),RTD("ice.xl",,"*H",CN98,$C$5,"D",$K98,,,1)*(9/5)+$C$14),"-")</f>
        <v>81.193999999999988</v>
      </c>
      <c r="CP98" s="101">
        <f t="shared" si="440"/>
        <v>33</v>
      </c>
      <c r="CQ98" s="101" t="str">
        <f t="shared" si="353"/>
        <v>KORD MR33!_06Z-GEFS</v>
      </c>
      <c r="CR98" s="58">
        <f ca="1">IFERROR(IF($C$12="C",RTD("ice.xl",,"*H",CQ98,$C$5,"D",$K98,,,1),RTD("ice.xl",,"*H",CQ98,$C$5,"D",$K98,,,1)*(9/5)+$C$14),"-")</f>
        <v>80.563999999999993</v>
      </c>
      <c r="CS98" s="101">
        <f t="shared" si="435"/>
        <v>34</v>
      </c>
      <c r="CT98" s="101" t="str">
        <f t="shared" si="355"/>
        <v>KORD MR34!_06Z-GEFS</v>
      </c>
      <c r="CU98" s="58">
        <f ca="1">IFERROR(IF($C$12="C",RTD("ice.xl",,"*H",CT98,$C$5,"D",$K98,,,1),RTD("ice.xl",,"*H",CT98,$C$5,"D",$K98,,,1)*(9/5)+$C$14),"-")</f>
        <v>79.051999999999992</v>
      </c>
      <c r="CV98" s="101">
        <f t="shared" si="430"/>
        <v>35</v>
      </c>
      <c r="CW98" s="101" t="str">
        <f t="shared" si="356"/>
        <v>KORD MR35!_06Z-GEFS</v>
      </c>
      <c r="CX98" s="58">
        <f ca="1">IFERROR(IF($C$12="C",RTD("ice.xl",,"*H",CW98,$C$5,"D",$K98,,,1),RTD("ice.xl",,"*H",CW98,$C$5,"D",$K98,,,1)*(9/5)+$C$14),"-")</f>
        <v>79.304000000000002</v>
      </c>
      <c r="CY98" s="101">
        <f t="shared" si="425"/>
        <v>36</v>
      </c>
      <c r="CZ98" s="101" t="str">
        <f t="shared" si="357"/>
        <v>KORD MR36!_06Z-GEFS</v>
      </c>
      <c r="DA98" s="58">
        <f ca="1">IFERROR(IF($C$12="C",RTD("ice.xl",,"*H",CZ98,$C$5,"D",$K98,,,1),RTD("ice.xl",,"*H",CZ98,$C$5,"D",$K98,,,1)*(9/5)+$C$14),"-")</f>
        <v>80.42</v>
      </c>
      <c r="DB98" s="101">
        <f t="shared" si="421"/>
        <v>37</v>
      </c>
      <c r="DC98" s="101" t="str">
        <f t="shared" si="358"/>
        <v>KORD MR37!_06Z-GEFS</v>
      </c>
      <c r="DD98" s="58">
        <f ca="1">IFERROR(IF($C$12="C",RTD("ice.xl",,"*H",DC98,$C$5,"D",$K98,,,1),RTD("ice.xl",,"*H",DC98,$C$5,"D",$K98,,,1)*(9/5)+$C$14),"-")</f>
        <v>80.096000000000004</v>
      </c>
      <c r="DE98" s="101">
        <f t="shared" si="417"/>
        <v>38</v>
      </c>
      <c r="DF98" s="101" t="str">
        <f t="shared" si="359"/>
        <v>KORD MR38!_06Z-GEFS</v>
      </c>
      <c r="DG98" s="105">
        <f ca="1">IFERROR(IF($C$12="C",RTD("ice.xl",,"*H",DF98,$C$5,"D",$K98,,,1),RTD("ice.xl",,"*H",DF98,$C$5,"D",$K98,,,1)*(9/5)+$C$14),"-")</f>
        <v>78.872</v>
      </c>
      <c r="DJ98" s="53">
        <f t="shared" si="488"/>
        <v>23</v>
      </c>
      <c r="DK98" s="53" t="str">
        <f t="shared" si="361"/>
        <v>KORD MR23!_12Z-GEFS</v>
      </c>
      <c r="DL98" s="108">
        <f ca="1">IFERROR(IF($C$12="C",RTD("ice.xl",,"*H",DK98,$C$5,"D",$K98,,,1),RTD("ice.xl",,"*H",DK98,$C$5,"D",$K98,,,1)*(9/5)+$C$14),"-")</f>
        <v>75.974000000000004</v>
      </c>
      <c r="DM98" s="101">
        <f t="shared" si="484"/>
        <v>24</v>
      </c>
      <c r="DN98" s="101" t="str">
        <f t="shared" si="363"/>
        <v>KORD MR24!_12Z-GEFS</v>
      </c>
      <c r="DO98" s="58">
        <f ca="1">IFERROR(IF($C$12="C",RTD("ice.xl",,"*H",DN98,$C$5,"D",$K98,,,1),RTD("ice.xl",,"*H",DN98,$C$5,"D",$K98,,,1)*(9/5)+$C$14),"-")</f>
        <v>76.117999999999995</v>
      </c>
      <c r="DP98" s="101">
        <f t="shared" si="480"/>
        <v>25</v>
      </c>
      <c r="DQ98" s="101" t="str">
        <f t="shared" si="365"/>
        <v>KORD MR25!_12Z-GEFS</v>
      </c>
      <c r="DR98" s="58">
        <f ca="1">IFERROR(IF($C$12="C",RTD("ice.xl",,"*H",DQ98,$C$5,"D",$K98,,,1),RTD("ice.xl",,"*H",DQ98,$C$5,"D",$K98,,,1)*(9/5)+$C$14),"-")</f>
        <v>76.766000000000005</v>
      </c>
      <c r="DS98" s="101">
        <f t="shared" si="476"/>
        <v>26</v>
      </c>
      <c r="DT98" s="101" t="str">
        <f t="shared" si="367"/>
        <v>KORD MR26!_12Z-GEFS</v>
      </c>
      <c r="DU98" s="58">
        <f ca="1">IFERROR(IF($C$12="C",RTD("ice.xl",,"*H",DT98,$C$5,"D",$K98,,,1),RTD("ice.xl",,"*H",DT98,$C$5,"D",$K98,,,1)*(9/5)+$C$14),"-")</f>
        <v>75.2</v>
      </c>
      <c r="DV98" s="101">
        <f t="shared" si="471"/>
        <v>27</v>
      </c>
      <c r="DW98" s="101" t="str">
        <f t="shared" si="369"/>
        <v>KORD MR27!_12Z-GEFS</v>
      </c>
      <c r="DX98" s="58">
        <f ca="1">IFERROR(IF($C$12="C",RTD("ice.xl",,"*H",DW98,$C$5,"D",$K98,,,1),RTD("ice.xl",,"*H",DW98,$C$5,"D",$K98,,,1)*(9/5)+$C$14),"-")</f>
        <v>76.855999999999995</v>
      </c>
      <c r="DY98" s="101">
        <f t="shared" si="466"/>
        <v>28</v>
      </c>
      <c r="DZ98" s="101" t="str">
        <f t="shared" si="371"/>
        <v>KORD MR28!_12Z-GEFS</v>
      </c>
      <c r="EA98" s="58">
        <f ca="1">IFERROR(IF($C$12="C",RTD("ice.xl",,"*H",DZ98,$C$5,"D",$K98,,,1),RTD("ice.xl",,"*H",DZ98,$C$5,"D",$K98,,,1)*(9/5)+$C$14),"-")</f>
        <v>78.313999999999993</v>
      </c>
      <c r="EB98" s="101">
        <f t="shared" si="461"/>
        <v>29</v>
      </c>
      <c r="EC98" s="101" t="str">
        <f t="shared" si="373"/>
        <v>KORD MR29!_12Z-GEFS</v>
      </c>
      <c r="ED98" s="58">
        <f ca="1">IFERROR(IF($C$12="C",RTD("ice.xl",,"*H",EC98,$C$5,"D",$K98,,,1),RTD("ice.xl",,"*H",EC98,$C$5,"D",$K98,,,1)*(9/5)+$C$14),"-")</f>
        <v>78.53</v>
      </c>
      <c r="EE98" s="101">
        <f t="shared" si="456"/>
        <v>30</v>
      </c>
      <c r="EF98" s="101" t="str">
        <f t="shared" si="375"/>
        <v>KORD MR30!_12Z-GEFS</v>
      </c>
      <c r="EG98" s="58">
        <f ca="1">IFERROR(IF($C$12="C",RTD("ice.xl",,"*H",EF98,$C$5,"D",$K98,,,1),RTD("ice.xl",,"*H",EF98,$C$5,"D",$K98,,,1)*(9/5)+$C$14),"-")</f>
        <v>79.376000000000005</v>
      </c>
      <c r="EH98" s="101">
        <f t="shared" si="451"/>
        <v>31</v>
      </c>
      <c r="EI98" s="101" t="str">
        <f t="shared" si="377"/>
        <v>KORD MR31!_12Z-GEFS</v>
      </c>
      <c r="EJ98" s="58">
        <f ca="1">IFERROR(IF($C$12="C",RTD("ice.xl",,"*H",EI98,$C$5,"D",$K98,,,1),RTD("ice.xl",,"*H",EI98,$C$5,"D",$K98,,,1)*(9/5)+$C$14),"-")</f>
        <v>80.402000000000001</v>
      </c>
      <c r="EK98" s="101">
        <f t="shared" si="446"/>
        <v>32</v>
      </c>
      <c r="EL98" s="101" t="str">
        <f t="shared" si="379"/>
        <v>KORD MR32!_12Z-GEFS</v>
      </c>
      <c r="EM98" s="58">
        <f ca="1">IFERROR(IF($C$12="C",RTD("ice.xl",,"*H",EL98,$C$5,"D",$K98,,,1),RTD("ice.xl",,"*H",EL98,$C$5,"D",$K98,,,1)*(9/5)+$C$14),"-")</f>
        <v>81.5</v>
      </c>
      <c r="EN98" s="101">
        <f t="shared" si="441"/>
        <v>33</v>
      </c>
      <c r="EO98" s="101" t="str">
        <f t="shared" si="381"/>
        <v>KORD MR33!_12Z-GEFS</v>
      </c>
      <c r="EP98" s="58">
        <f ca="1">IFERROR(IF($C$12="C",RTD("ice.xl",,"*H",EO98,$C$5,"D",$K98,,,1),RTD("ice.xl",,"*H",EO98,$C$5,"D",$K98,,,1)*(9/5)+$C$14),"-")</f>
        <v>78.99799999999999</v>
      </c>
      <c r="EQ98" s="101">
        <f t="shared" si="436"/>
        <v>34</v>
      </c>
      <c r="ER98" s="101" t="str">
        <f t="shared" si="383"/>
        <v>KORD MR34!_12Z-GEFS</v>
      </c>
      <c r="ES98" s="58">
        <f ca="1">IFERROR(IF($C$12="C",RTD("ice.xl",,"*H",ER98,$C$5,"D",$K98,,,1),RTD("ice.xl",,"*H",ER98,$C$5,"D",$K98,,,1)*(9/5)+$C$14),"-")</f>
        <v>81.98599999999999</v>
      </c>
      <c r="ET98" s="101">
        <f t="shared" si="431"/>
        <v>35</v>
      </c>
      <c r="EU98" s="101" t="str">
        <f t="shared" si="384"/>
        <v>KORD MR35!_12Z-GEFS</v>
      </c>
      <c r="EV98" s="58">
        <f ca="1">IFERROR(IF($C$12="C",RTD("ice.xl",,"*H",EU98,$C$5,"D",$K98,,,1),RTD("ice.xl",,"*H",EU98,$C$5,"D",$K98,,,1)*(9/5)+$C$14),"-")</f>
        <v>82.994</v>
      </c>
      <c r="EW98" s="101">
        <f t="shared" si="426"/>
        <v>36</v>
      </c>
      <c r="EX98" s="101" t="str">
        <f t="shared" si="385"/>
        <v>KORD MR36!_12Z-GEFS</v>
      </c>
      <c r="EY98" s="58">
        <f ca="1">IFERROR(IF($C$12="C",RTD("ice.xl",,"*H",EX98,$C$5,"D",$K98,,,1),RTD("ice.xl",,"*H",EX98,$C$5,"D",$K98,,,1)*(9/5)+$C$14),"-")</f>
        <v>79.754000000000005</v>
      </c>
      <c r="EZ98" s="101">
        <f t="shared" si="422"/>
        <v>37</v>
      </c>
      <c r="FA98" s="101" t="str">
        <f t="shared" si="386"/>
        <v>KORD MR37!_12Z-GEFS</v>
      </c>
      <c r="FB98" s="58">
        <f ca="1">IFERROR(IF($C$12="C",RTD("ice.xl",,"*H",FA98,$C$5,"D",$K98,,,1),RTD("ice.xl",,"*H",FA98,$C$5,"D",$K98,,,1)*(9/5)+$C$14),"-")</f>
        <v>77.81</v>
      </c>
      <c r="FC98" s="101">
        <f t="shared" si="418"/>
        <v>38</v>
      </c>
      <c r="FD98" s="101" t="str">
        <f t="shared" si="387"/>
        <v>KORD MR38!_12Z-GEFS</v>
      </c>
      <c r="FE98" s="105">
        <f ca="1">IFERROR(IF($C$12="C",RTD("ice.xl",,"*H",FD98,$C$5,"D",$K98,,,1),RTD("ice.xl",,"*H",FD98,$C$5,"D",$K98,,,1)*(9/5)+$C$14),"-")</f>
        <v>77.683999999999997</v>
      </c>
      <c r="FH98" s="53">
        <f t="shared" si="489"/>
        <v>23</v>
      </c>
      <c r="FI98" s="53" t="str">
        <f t="shared" si="389"/>
        <v>KORD MR23!_18Z-GEFS</v>
      </c>
      <c r="FJ98" s="108">
        <f ca="1">IFERROR(IF($C$12="C",RTD("ice.xl",,"*H",FI98,$C$5,"D",$K98,,,1),RTD("ice.xl",,"*H",FI98,$C$5,"D",$K98,,,1)*(9/5)+$C$14),"-")</f>
        <v>75.757999999999996</v>
      </c>
      <c r="FK98" s="101">
        <f t="shared" si="485"/>
        <v>24</v>
      </c>
      <c r="FL98" s="101" t="str">
        <f t="shared" si="391"/>
        <v>KORD MR24!_18Z-GEFS</v>
      </c>
      <c r="FM98" s="58">
        <f ca="1">IFERROR(IF($C$12="C",RTD("ice.xl",,"*H",FL98,$C$5,"D",$K98,,,1),RTD("ice.xl",,"*H",FL98,$C$5,"D",$K98,,,1)*(9/5)+$C$14),"-")</f>
        <v>76.37</v>
      </c>
      <c r="FN98" s="101">
        <f t="shared" si="481"/>
        <v>25</v>
      </c>
      <c r="FO98" s="101" t="str">
        <f t="shared" si="393"/>
        <v>KORD MR25!_18Z-GEFS</v>
      </c>
      <c r="FP98" s="58">
        <f ca="1">IFERROR(IF($C$12="C",RTD("ice.xl",,"*H",FO98,$C$5,"D",$K98,,,1),RTD("ice.xl",,"*H",FO98,$C$5,"D",$K98,,,1)*(9/5)+$C$14),"-")</f>
        <v>75.992000000000004</v>
      </c>
      <c r="FQ98" s="101">
        <f t="shared" si="477"/>
        <v>26</v>
      </c>
      <c r="FR98" s="101" t="str">
        <f t="shared" si="395"/>
        <v>KORD MR26!_18Z-GEFS</v>
      </c>
      <c r="FS98" s="58">
        <f ca="1">IFERROR(IF($C$12="C",RTD("ice.xl",,"*H",FR98,$C$5,"D",$K98,,,1),RTD("ice.xl",,"*H",FR98,$C$5,"D",$K98,,,1)*(9/5)+$C$14),"-")</f>
        <v>74.984000000000009</v>
      </c>
      <c r="FT98" s="101">
        <f t="shared" si="472"/>
        <v>27</v>
      </c>
      <c r="FU98" s="101" t="str">
        <f t="shared" si="397"/>
        <v>KORD MR27!_18Z-GEFS</v>
      </c>
      <c r="FV98" s="58">
        <f ca="1">IFERROR(IF($C$12="C",RTD("ice.xl",,"*H",FU98,$C$5,"D",$K98,,,1),RTD("ice.xl",,"*H",FU98,$C$5,"D",$K98,,,1)*(9/5)+$C$14),"-")</f>
        <v>75.847999999999999</v>
      </c>
      <c r="FW98" s="101">
        <f t="shared" si="467"/>
        <v>28</v>
      </c>
      <c r="FX98" s="101" t="str">
        <f t="shared" si="399"/>
        <v>KORD MR28!_18Z-GEFS</v>
      </c>
      <c r="FY98" s="58">
        <f ca="1">IFERROR(IF($C$12="C",RTD("ice.xl",,"*H",FX98,$C$5,"D",$K98,,,1),RTD("ice.xl",,"*H",FX98,$C$5,"D",$K98,,,1)*(9/5)+$C$14),"-")</f>
        <v>78.188000000000002</v>
      </c>
      <c r="FZ98" s="101">
        <f t="shared" si="462"/>
        <v>29</v>
      </c>
      <c r="GA98" s="101" t="str">
        <f t="shared" si="401"/>
        <v>KORD MR29!_18Z-GEFS</v>
      </c>
      <c r="GB98" s="58">
        <f ca="1">IFERROR(IF($C$12="C",RTD("ice.xl",,"*H",GA98,$C$5,"D",$K98,,,1),RTD("ice.xl",,"*H",GA98,$C$5,"D",$K98,,,1)*(9/5)+$C$14),"-")</f>
        <v>77.954000000000008</v>
      </c>
      <c r="GC98" s="101">
        <f t="shared" si="457"/>
        <v>30</v>
      </c>
      <c r="GD98" s="101" t="str">
        <f t="shared" si="403"/>
        <v>KORD MR30!_18Z-GEFS</v>
      </c>
      <c r="GE98" s="58">
        <f ca="1">IFERROR(IF($C$12="C",RTD("ice.xl",,"*H",GD98,$C$5,"D",$K98,,,1),RTD("ice.xl",,"*H",GD98,$C$5,"D",$K98,,,1)*(9/5)+$C$14),"-")</f>
        <v>79.016000000000005</v>
      </c>
      <c r="GF98" s="101">
        <f t="shared" si="452"/>
        <v>31</v>
      </c>
      <c r="GG98" s="101" t="str">
        <f t="shared" si="405"/>
        <v>KORD MR31!_18Z-GEFS</v>
      </c>
      <c r="GH98" s="58">
        <f ca="1">IFERROR(IF($C$12="C",RTD("ice.xl",,"*H",GG98,$C$5,"D",$K98,,,1),RTD("ice.xl",,"*H",GG98,$C$5,"D",$K98,,,1)*(9/5)+$C$14),"-")</f>
        <v>82.436000000000007</v>
      </c>
      <c r="GI98" s="101">
        <f t="shared" si="447"/>
        <v>32</v>
      </c>
      <c r="GJ98" s="101" t="str">
        <f t="shared" si="407"/>
        <v>KORD MR32!_18Z-GEFS</v>
      </c>
      <c r="GK98" s="58">
        <f ca="1">IFERROR(IF($C$12="C",RTD("ice.xl",,"*H",GJ98,$C$5,"D",$K98,,,1),RTD("ice.xl",,"*H",GJ98,$C$5,"D",$K98,,,1)*(9/5)+$C$14),"-")</f>
        <v>78.259999999999991</v>
      </c>
      <c r="GL98" s="101">
        <f t="shared" si="442"/>
        <v>33</v>
      </c>
      <c r="GM98" s="101" t="str">
        <f t="shared" si="409"/>
        <v>KORD MR33!_18Z-GEFS</v>
      </c>
      <c r="GN98" s="58">
        <f ca="1">IFERROR(IF($C$12="C",RTD("ice.xl",,"*H",GM98,$C$5,"D",$K98,,,1),RTD("ice.xl",,"*H",GM98,$C$5,"D",$K98,,,1)*(9/5)+$C$14),"-")</f>
        <v>79.754000000000005</v>
      </c>
      <c r="GO98" s="101">
        <f t="shared" si="437"/>
        <v>34</v>
      </c>
      <c r="GP98" s="101" t="str">
        <f t="shared" si="411"/>
        <v>KORD MR34!_18Z-GEFS</v>
      </c>
      <c r="GQ98" s="58">
        <f ca="1">IFERROR(IF($C$12="C",RTD("ice.xl",,"*H",GP98,$C$5,"D",$K98,,,1),RTD("ice.xl",,"*H",GP98,$C$5,"D",$K98,,,1)*(9/5)+$C$14),"-")</f>
        <v>80.978000000000009</v>
      </c>
      <c r="GR98" s="101">
        <f t="shared" si="432"/>
        <v>35</v>
      </c>
      <c r="GS98" s="101" t="str">
        <f t="shared" si="412"/>
        <v>KORD MR35!_18Z-GEFS</v>
      </c>
      <c r="GT98" s="58">
        <f ca="1">IFERROR(IF($C$12="C",RTD("ice.xl",,"*H",GS98,$C$5,"D",$K98,,,1),RTD("ice.xl",,"*H",GS98,$C$5,"D",$K98,,,1)*(9/5)+$C$14),"-")</f>
        <v>82.057999999999993</v>
      </c>
      <c r="GU98" s="101">
        <f t="shared" si="427"/>
        <v>36</v>
      </c>
      <c r="GV98" s="101" t="str">
        <f t="shared" si="413"/>
        <v>KORD MR36!_18Z-GEFS</v>
      </c>
      <c r="GW98" s="58">
        <f ca="1">IFERROR(IF($C$12="C",RTD("ice.xl",,"*H",GV98,$C$5,"D",$K98,,,1),RTD("ice.xl",,"*H",GV98,$C$5,"D",$K98,,,1)*(9/5)+$C$14),"-")</f>
        <v>78.781999999999996</v>
      </c>
      <c r="GX98" s="101">
        <f t="shared" si="423"/>
        <v>37</v>
      </c>
      <c r="GY98" s="101" t="str">
        <f t="shared" si="414"/>
        <v>KORD MR37!_18Z-GEFS</v>
      </c>
      <c r="GZ98" s="58">
        <f ca="1">IFERROR(IF($C$12="C",RTD("ice.xl",,"*H",GY98,$C$5,"D",$K98,,,1),RTD("ice.xl",,"*H",GY98,$C$5,"D",$K98,,,1)*(9/5)+$C$14),"-")</f>
        <v>79.556000000000012</v>
      </c>
      <c r="HA98" s="101">
        <f t="shared" si="419"/>
        <v>38</v>
      </c>
      <c r="HB98" s="101" t="str">
        <f t="shared" si="415"/>
        <v>KORD MR38!_18Z-GEFS</v>
      </c>
      <c r="HC98" s="105">
        <f ca="1">IFERROR(IF($C$12="C",RTD("ice.xl",,"*H",HB98,$C$5,"D",$K98,,,1),RTD("ice.xl",,"*H",HB98,$C$5,"D",$K98,,,1)*(9/5)+$C$14),"-")</f>
        <v>80.492000000000004</v>
      </c>
    </row>
    <row r="99" spans="11:211" x14ac:dyDescent="0.35">
      <c r="K99" s="163">
        <f t="shared" ref="K99:L103" ca="1" si="491">K45</f>
        <v>44768</v>
      </c>
      <c r="L99" s="356">
        <f t="shared" ca="1" si="491"/>
        <v>73.407560000000004</v>
      </c>
      <c r="N99" s="53">
        <f t="shared" si="486"/>
        <v>24</v>
      </c>
      <c r="O99" s="53" t="str">
        <f t="shared" si="306"/>
        <v>KORD MR24!_00Z-GEFS</v>
      </c>
      <c r="P99" s="108">
        <f ca="1">IFERROR(IF($C$12="C",RTD("ice.xl",,"*H",O99,$C$5,"D",$K99,,,1),RTD("ice.xl",,"*H",O99,$C$5,"D",$K99,,,1)*(9/5)+$C$14),"-")</f>
        <v>73.706000000000003</v>
      </c>
      <c r="Q99" s="101">
        <f t="shared" si="482"/>
        <v>25</v>
      </c>
      <c r="R99" s="101" t="str">
        <f t="shared" si="308"/>
        <v>KORD MR25!_00Z-GEFS</v>
      </c>
      <c r="S99" s="58">
        <f ca="1">IFERROR(IF($C$12="C",RTD("ice.xl",,"*H",R99,$C$5,"D",$K99,,,1),RTD("ice.xl",,"*H",R99,$C$5,"D",$K99,,,1)*(9/5)+$C$14),"-")</f>
        <v>73.075999999999993</v>
      </c>
      <c r="T99" s="101">
        <f t="shared" si="478"/>
        <v>26</v>
      </c>
      <c r="U99" s="101" t="str">
        <f t="shared" si="310"/>
        <v>KORD MR26!_00Z-GEFS</v>
      </c>
      <c r="V99" s="58">
        <f ca="1">IFERROR(IF($C$12="C",RTD("ice.xl",,"*H",U99,$C$5,"D",$K99,,,1),RTD("ice.xl",,"*H",U99,$C$5,"D",$K99,,,1)*(9/5)+$C$14),"-")</f>
        <v>71.330000000000013</v>
      </c>
      <c r="W99" s="101">
        <f t="shared" si="474"/>
        <v>27</v>
      </c>
      <c r="X99" s="101" t="str">
        <f t="shared" si="312"/>
        <v>KORD MR27!_00Z-GEFS</v>
      </c>
      <c r="Y99" s="58">
        <f ca="1">IFERROR(IF($C$12="C",RTD("ice.xl",,"*H",X99,$C$5,"D",$K99,,,1),RTD("ice.xl",,"*H",X99,$C$5,"D",$K99,,,1)*(9/5)+$C$14),"-")</f>
        <v>74.335999999999999</v>
      </c>
      <c r="Z99" s="101">
        <f t="shared" si="469"/>
        <v>28</v>
      </c>
      <c r="AA99" s="101" t="str">
        <f t="shared" si="314"/>
        <v>KORD MR28!_00Z-GEFS</v>
      </c>
      <c r="AB99" s="58">
        <f ca="1">IFERROR(IF($C$12="C",RTD("ice.xl",,"*H",AA99,$C$5,"D",$K99,,,1),RTD("ice.xl",,"*H",AA99,$C$5,"D",$K99,,,1)*(9/5)+$C$14),"-")</f>
        <v>74.966000000000008</v>
      </c>
      <c r="AC99" s="101">
        <f t="shared" si="464"/>
        <v>29</v>
      </c>
      <c r="AD99" s="101" t="str">
        <f t="shared" si="316"/>
        <v>KORD MR29!_00Z-GEFS</v>
      </c>
      <c r="AE99" s="58">
        <f ca="1">IFERROR(IF($C$12="C",RTD("ice.xl",,"*H",AD99,$C$5,"D",$K99,,,1),RTD("ice.xl",,"*H",AD99,$C$5,"D",$K99,,,1)*(9/5)+$C$14),"-")</f>
        <v>75.77600000000001</v>
      </c>
      <c r="AF99" s="101">
        <f t="shared" si="459"/>
        <v>30</v>
      </c>
      <c r="AG99" s="101" t="str">
        <f t="shared" si="318"/>
        <v>KORD MR30!_00Z-GEFS</v>
      </c>
      <c r="AH99" s="58">
        <f ca="1">IFERROR(IF($C$12="C",RTD("ice.xl",,"*H",AG99,$C$5,"D",$K99,,,1),RTD("ice.xl",,"*H",AG99,$C$5,"D",$K99,,,1)*(9/5)+$C$14),"-")</f>
        <v>78.242000000000004</v>
      </c>
      <c r="AI99" s="101">
        <f t="shared" si="454"/>
        <v>31</v>
      </c>
      <c r="AJ99" s="101" t="str">
        <f t="shared" si="320"/>
        <v>KORD MR31!_00Z-GEFS</v>
      </c>
      <c r="AK99" s="58">
        <f ca="1">IFERROR(IF($C$12="C",RTD("ice.xl",,"*H",AJ99,$C$5,"D",$K99,,,1),RTD("ice.xl",,"*H",AJ99,$C$5,"D",$K99,,,1)*(9/5)+$C$14),"-")</f>
        <v>79.430000000000007</v>
      </c>
      <c r="AL99" s="101">
        <f t="shared" si="449"/>
        <v>32</v>
      </c>
      <c r="AM99" s="101" t="str">
        <f t="shared" si="322"/>
        <v>KORD MR32!_00Z-GEFS</v>
      </c>
      <c r="AN99" s="58">
        <f ca="1">IFERROR(IF($C$12="C",RTD("ice.xl",,"*H",AM99,$C$5,"D",$K99,,,1),RTD("ice.xl",,"*H",AM99,$C$5,"D",$K99,,,1)*(9/5)+$C$14),"-")</f>
        <v>79.861999999999995</v>
      </c>
      <c r="AO99" s="101">
        <f t="shared" si="444"/>
        <v>33</v>
      </c>
      <c r="AP99" s="101" t="str">
        <f t="shared" si="324"/>
        <v>KORD MR33!_00Z-GEFS</v>
      </c>
      <c r="AQ99" s="58">
        <f ca="1">IFERROR(IF($C$12="C",RTD("ice.xl",,"*H",AP99,$C$5,"D",$K99,,,1),RTD("ice.xl",,"*H",AP99,$C$5,"D",$K99,,,1)*(9/5)+$C$14),"-")</f>
        <v>82.13</v>
      </c>
      <c r="AR99" s="101">
        <f t="shared" si="439"/>
        <v>34</v>
      </c>
      <c r="AS99" s="101" t="str">
        <f t="shared" si="326"/>
        <v>KORD MR34!_00Z-GEFS</v>
      </c>
      <c r="AT99" s="58">
        <f ca="1">IFERROR(IF($C$12="C",RTD("ice.xl",,"*H",AS99,$C$5,"D",$K99,,,1),RTD("ice.xl",,"*H",AS99,$C$5,"D",$K99,,,1)*(9/5)+$C$14),"-")</f>
        <v>81.176000000000002</v>
      </c>
      <c r="AU99" s="101">
        <f t="shared" si="434"/>
        <v>35</v>
      </c>
      <c r="AV99" s="101" t="str">
        <f t="shared" si="327"/>
        <v>KORD MR35!_00Z-GEFS</v>
      </c>
      <c r="AW99" s="58">
        <f ca="1">IFERROR(IF($C$12="C",RTD("ice.xl",,"*H",AV99,$C$5,"D",$K99,,,1),RTD("ice.xl",,"*H",AV99,$C$5,"D",$K99,,,1)*(9/5)+$C$14),"-")</f>
        <v>80.078000000000003</v>
      </c>
      <c r="AX99" s="101">
        <f t="shared" si="429"/>
        <v>36</v>
      </c>
      <c r="AY99" s="101" t="str">
        <f t="shared" si="328"/>
        <v>KORD MR36!_00Z-GEFS</v>
      </c>
      <c r="AZ99" s="58">
        <f ca="1">IFERROR(IF($C$12="C",RTD("ice.xl",,"*H",AY99,$C$5,"D",$K99,,,1),RTD("ice.xl",,"*H",AY99,$C$5,"D",$K99,,,1)*(9/5)+$C$14),"-")</f>
        <v>80.42</v>
      </c>
      <c r="BA99" s="101">
        <f t="shared" si="424"/>
        <v>37</v>
      </c>
      <c r="BB99" s="101" t="str">
        <f t="shared" si="329"/>
        <v>KORD MR37!_00Z-GEFS</v>
      </c>
      <c r="BC99" s="58">
        <f ca="1">IFERROR(IF($C$12="C",RTD("ice.xl",,"*H",BB99,$C$5,"D",$K99,,,1),RTD("ice.xl",,"*H",BB99,$C$5,"D",$K99,,,1)*(9/5)+$C$14),"-")</f>
        <v>76.460000000000008</v>
      </c>
      <c r="BD99" s="101">
        <f t="shared" si="420"/>
        <v>38</v>
      </c>
      <c r="BE99" s="101" t="str">
        <f t="shared" si="330"/>
        <v>KORD MR38!_00Z-GEFS</v>
      </c>
      <c r="BF99" s="58">
        <f ca="1">IFERROR(IF($C$12="C",RTD("ice.xl",,"*H",BE99,$C$5,"D",$K99,,,1),RTD("ice.xl",,"*H",BE99,$C$5,"D",$K99,,,1)*(9/5)+$C$14),"-")</f>
        <v>81.680000000000007</v>
      </c>
      <c r="BG99" s="101">
        <f t="shared" si="416"/>
        <v>39</v>
      </c>
      <c r="BH99" s="101" t="str">
        <f t="shared" si="331"/>
        <v>KORD MR39!_00Z-GEFS</v>
      </c>
      <c r="BI99" s="105">
        <f ca="1">IFERROR(IF($C$12="C",RTD("ice.xl",,"*H",BH99,$C$5,"D",$K99,,,1),RTD("ice.xl",,"*H",BH99,$C$5,"D",$K99,,,1)*(9/5)+$C$14),"-")</f>
        <v>79.646000000000001</v>
      </c>
      <c r="BL99" s="53">
        <f t="shared" si="487"/>
        <v>24</v>
      </c>
      <c r="BM99" s="53" t="str">
        <f t="shared" si="333"/>
        <v>KORD MR24!_06Z-GEFS</v>
      </c>
      <c r="BN99" s="108">
        <f ca="1">IFERROR(IF($C$12="C",RTD("ice.xl",,"*H",BM99,$C$5,"D",$K99,,,1),RTD("ice.xl",,"*H",BM99,$C$5,"D",$K99,,,1)*(9/5)+$C$14),"-")</f>
        <v>73.975999999999999</v>
      </c>
      <c r="BO99" s="101">
        <f t="shared" si="483"/>
        <v>25</v>
      </c>
      <c r="BP99" s="101" t="str">
        <f t="shared" si="335"/>
        <v>KORD MR25!_06Z-GEFS</v>
      </c>
      <c r="BQ99" s="58">
        <f ca="1">IFERROR(IF($C$12="C",RTD("ice.xl",,"*H",BP99,$C$5,"D",$K99,,,1),RTD("ice.xl",,"*H",BP99,$C$5,"D",$K99,,,1)*(9/5)+$C$14),"-")</f>
        <v>73.634</v>
      </c>
      <c r="BR99" s="101">
        <f t="shared" si="479"/>
        <v>26</v>
      </c>
      <c r="BS99" s="101" t="str">
        <f t="shared" si="337"/>
        <v>KORD MR26!_06Z-GEFS</v>
      </c>
      <c r="BT99" s="58">
        <f ca="1">IFERROR(IF($C$12="C",RTD("ice.xl",,"*H",BS99,$C$5,"D",$K99,,,1),RTD("ice.xl",,"*H",BS99,$C$5,"D",$K99,,,1)*(9/5)+$C$14),"-")</f>
        <v>72.283999999999992</v>
      </c>
      <c r="BU99" s="101">
        <f t="shared" si="475"/>
        <v>27</v>
      </c>
      <c r="BV99" s="101" t="str">
        <f t="shared" si="339"/>
        <v>KORD MR27!_06Z-GEFS</v>
      </c>
      <c r="BW99" s="58">
        <f ca="1">IFERROR(IF($C$12="C",RTD("ice.xl",,"*H",BV99,$C$5,"D",$K99,,,1),RTD("ice.xl",,"*H",BV99,$C$5,"D",$K99,,,1)*(9/5)+$C$14),"-")</f>
        <v>74.300000000000011</v>
      </c>
      <c r="BX99" s="101">
        <f t="shared" si="470"/>
        <v>28</v>
      </c>
      <c r="BY99" s="101" t="str">
        <f t="shared" si="341"/>
        <v>KORD MR28!_06Z-GEFS</v>
      </c>
      <c r="BZ99" s="58">
        <f ca="1">IFERROR(IF($C$12="C",RTD("ice.xl",,"*H",BY99,$C$5,"D",$K99,,,1),RTD("ice.xl",,"*H",BY99,$C$5,"D",$K99,,,1)*(9/5)+$C$14),"-")</f>
        <v>75.451999999999998</v>
      </c>
      <c r="CA99" s="101">
        <f t="shared" si="465"/>
        <v>29</v>
      </c>
      <c r="CB99" s="101" t="str">
        <f t="shared" si="343"/>
        <v>KORD MR29!_06Z-GEFS</v>
      </c>
      <c r="CC99" s="58">
        <f ca="1">IFERROR(IF($C$12="C",RTD("ice.xl",,"*H",CB99,$C$5,"D",$K99,,,1),RTD("ice.xl",,"*H",CB99,$C$5,"D",$K99,,,1)*(9/5)+$C$14),"-")</f>
        <v>75.38</v>
      </c>
      <c r="CD99" s="101">
        <f t="shared" si="460"/>
        <v>30</v>
      </c>
      <c r="CE99" s="101" t="str">
        <f t="shared" si="345"/>
        <v>KORD MR30!_06Z-GEFS</v>
      </c>
      <c r="CF99" s="58">
        <f ca="1">IFERROR(IF($C$12="C",RTD("ice.xl",,"*H",CE99,$C$5,"D",$K99,,,1),RTD("ice.xl",,"*H",CE99,$C$5,"D",$K99,,,1)*(9/5)+$C$14),"-")</f>
        <v>75.632000000000005</v>
      </c>
      <c r="CG99" s="101">
        <f t="shared" si="455"/>
        <v>31</v>
      </c>
      <c r="CH99" s="101" t="str">
        <f t="shared" si="347"/>
        <v>KORD MR31!_06Z-GEFS</v>
      </c>
      <c r="CI99" s="58">
        <f ca="1">IFERROR(IF($C$12="C",RTD("ice.xl",,"*H",CH99,$C$5,"D",$K99,,,1),RTD("ice.xl",,"*H",CH99,$C$5,"D",$K99,,,1)*(9/5)+$C$14),"-")</f>
        <v>78.943999999999988</v>
      </c>
      <c r="CJ99" s="101">
        <f t="shared" si="450"/>
        <v>32</v>
      </c>
      <c r="CK99" s="101" t="str">
        <f t="shared" si="349"/>
        <v>KORD MR32!_06Z-GEFS</v>
      </c>
      <c r="CL99" s="58">
        <f ca="1">IFERROR(IF($C$12="C",RTD("ice.xl",,"*H",CK99,$C$5,"D",$K99,,,1),RTD("ice.xl",,"*H",CK99,$C$5,"D",$K99,,,1)*(9/5)+$C$14),"-")</f>
        <v>80.635999999999996</v>
      </c>
      <c r="CM99" s="101">
        <f t="shared" si="445"/>
        <v>33</v>
      </c>
      <c r="CN99" s="101" t="str">
        <f t="shared" si="351"/>
        <v>KORD MR33!_06Z-GEFS</v>
      </c>
      <c r="CO99" s="58">
        <f ca="1">IFERROR(IF($C$12="C",RTD("ice.xl",,"*H",CN99,$C$5,"D",$K99,,,1),RTD("ice.xl",,"*H",CN99,$C$5,"D",$K99,,,1)*(9/5)+$C$14),"-")</f>
        <v>81.427999999999997</v>
      </c>
      <c r="CP99" s="101">
        <f t="shared" si="440"/>
        <v>34</v>
      </c>
      <c r="CQ99" s="101" t="str">
        <f t="shared" si="353"/>
        <v>KORD MR34!_06Z-GEFS</v>
      </c>
      <c r="CR99" s="58">
        <f ca="1">IFERROR(IF($C$12="C",RTD("ice.xl",,"*H",CQ99,$C$5,"D",$K99,,,1),RTD("ice.xl",,"*H",CQ99,$C$5,"D",$K99,,,1)*(9/5)+$C$14),"-")</f>
        <v>80.509999999999991</v>
      </c>
      <c r="CS99" s="101">
        <f t="shared" si="435"/>
        <v>35</v>
      </c>
      <c r="CT99" s="101" t="str">
        <f t="shared" si="355"/>
        <v>KORD MR35!_06Z-GEFS</v>
      </c>
      <c r="CU99" s="58">
        <f ca="1">IFERROR(IF($C$12="C",RTD("ice.xl",,"*H",CT99,$C$5,"D",$K99,,,1),RTD("ice.xl",,"*H",CT99,$C$5,"D",$K99,,,1)*(9/5)+$C$14),"-")</f>
        <v>79.268000000000001</v>
      </c>
      <c r="CV99" s="101">
        <f t="shared" si="430"/>
        <v>36</v>
      </c>
      <c r="CW99" s="101" t="str">
        <f t="shared" si="356"/>
        <v>KORD MR36!_06Z-GEFS</v>
      </c>
      <c r="CX99" s="58">
        <f ca="1">IFERROR(IF($C$12="C",RTD("ice.xl",,"*H",CW99,$C$5,"D",$K99,,,1),RTD("ice.xl",,"*H",CW99,$C$5,"D",$K99,,,1)*(9/5)+$C$14),"-")</f>
        <v>81.122</v>
      </c>
      <c r="CY99" s="101">
        <f t="shared" si="425"/>
        <v>37</v>
      </c>
      <c r="CZ99" s="101" t="str">
        <f t="shared" si="357"/>
        <v>KORD MR37!_06Z-GEFS</v>
      </c>
      <c r="DA99" s="58">
        <f ca="1">IFERROR(IF($C$12="C",RTD("ice.xl",,"*H",CZ99,$C$5,"D",$K99,,,1),RTD("ice.xl",,"*H",CZ99,$C$5,"D",$K99,,,1)*(9/5)+$C$14),"-")</f>
        <v>80.69</v>
      </c>
      <c r="DB99" s="101">
        <f t="shared" si="421"/>
        <v>38</v>
      </c>
      <c r="DC99" s="101" t="str">
        <f t="shared" si="358"/>
        <v>KORD MR38!_06Z-GEFS</v>
      </c>
      <c r="DD99" s="58">
        <f ca="1">IFERROR(IF($C$12="C",RTD("ice.xl",,"*H",DC99,$C$5,"D",$K99,,,1),RTD("ice.xl",,"*H",DC99,$C$5,"D",$K99,,,1)*(9/5)+$C$14),"-")</f>
        <v>78.962000000000003</v>
      </c>
      <c r="DE99" s="101">
        <f t="shared" si="417"/>
        <v>39</v>
      </c>
      <c r="DF99" s="101" t="str">
        <f t="shared" si="359"/>
        <v>KORD MR39!_06Z-GEFS</v>
      </c>
      <c r="DG99" s="105">
        <f ca="1">IFERROR(IF($C$12="C",RTD("ice.xl",,"*H",DF99,$C$5,"D",$K99,,,1),RTD("ice.xl",,"*H",DF99,$C$5,"D",$K99,,,1)*(9/5)+$C$14),"-")</f>
        <v>79.592000000000013</v>
      </c>
      <c r="DJ99" s="53">
        <f t="shared" si="488"/>
        <v>24</v>
      </c>
      <c r="DK99" s="53" t="str">
        <f t="shared" si="361"/>
        <v>KORD MR24!_12Z-GEFS</v>
      </c>
      <c r="DL99" s="108">
        <f ca="1">IFERROR(IF($C$12="C",RTD("ice.xl",,"*H",DK99,$C$5,"D",$K99,,,1),RTD("ice.xl",,"*H",DK99,$C$5,"D",$K99,,,1)*(9/5)+$C$14),"-")</f>
        <v>74.66</v>
      </c>
      <c r="DM99" s="101">
        <f t="shared" si="484"/>
        <v>25</v>
      </c>
      <c r="DN99" s="101" t="str">
        <f t="shared" si="363"/>
        <v>KORD MR25!_12Z-GEFS</v>
      </c>
      <c r="DO99" s="58">
        <f ca="1">IFERROR(IF($C$12="C",RTD("ice.xl",,"*H",DN99,$C$5,"D",$K99,,,1),RTD("ice.xl",,"*H",DN99,$C$5,"D",$K99,,,1)*(9/5)+$C$14),"-")</f>
        <v>74.731999999999999</v>
      </c>
      <c r="DP99" s="101">
        <f t="shared" si="480"/>
        <v>26</v>
      </c>
      <c r="DQ99" s="101" t="str">
        <f t="shared" si="365"/>
        <v>KORD MR26!_12Z-GEFS</v>
      </c>
      <c r="DR99" s="58">
        <f ca="1">IFERROR(IF($C$12="C",RTD("ice.xl",,"*H",DQ99,$C$5,"D",$K99,,,1),RTD("ice.xl",,"*H",DQ99,$C$5,"D",$K99,,,1)*(9/5)+$C$14),"-")</f>
        <v>71.87</v>
      </c>
      <c r="DS99" s="101">
        <f t="shared" si="476"/>
        <v>27</v>
      </c>
      <c r="DT99" s="101" t="str">
        <f t="shared" si="367"/>
        <v>KORD MR27!_12Z-GEFS</v>
      </c>
      <c r="DU99" s="58">
        <f ca="1">IFERROR(IF($C$12="C",RTD("ice.xl",,"*H",DT99,$C$5,"D",$K99,,,1),RTD("ice.xl",,"*H",DT99,$C$5,"D",$K99,,,1)*(9/5)+$C$14),"-")</f>
        <v>73.472000000000008</v>
      </c>
      <c r="DV99" s="101">
        <f t="shared" si="471"/>
        <v>28</v>
      </c>
      <c r="DW99" s="101" t="str">
        <f t="shared" si="369"/>
        <v>KORD MR28!_12Z-GEFS</v>
      </c>
      <c r="DX99" s="58">
        <f ca="1">IFERROR(IF($C$12="C",RTD("ice.xl",,"*H",DW99,$C$5,"D",$K99,,,1),RTD("ice.xl",,"*H",DW99,$C$5,"D",$K99,,,1)*(9/5)+$C$14),"-")</f>
        <v>74.281999999999996</v>
      </c>
      <c r="DY99" s="101">
        <f t="shared" si="466"/>
        <v>29</v>
      </c>
      <c r="DZ99" s="101" t="str">
        <f t="shared" si="371"/>
        <v>KORD MR29!_12Z-GEFS</v>
      </c>
      <c r="EA99" s="58">
        <f ca="1">IFERROR(IF($C$12="C",RTD("ice.xl",,"*H",DZ99,$C$5,"D",$K99,,,1),RTD("ice.xl",,"*H",DZ99,$C$5,"D",$K99,,,1)*(9/5)+$C$14),"-")</f>
        <v>76.262</v>
      </c>
      <c r="EB99" s="101">
        <f t="shared" si="461"/>
        <v>30</v>
      </c>
      <c r="EC99" s="101" t="str">
        <f t="shared" si="373"/>
        <v>KORD MR30!_12Z-GEFS</v>
      </c>
      <c r="ED99" s="58">
        <f ca="1">IFERROR(IF($C$12="C",RTD("ice.xl",,"*H",EC99,$C$5,"D",$K99,,,1),RTD("ice.xl",,"*H",EC99,$C$5,"D",$K99,,,1)*(9/5)+$C$14),"-")</f>
        <v>76.622</v>
      </c>
      <c r="EE99" s="101">
        <f t="shared" si="456"/>
        <v>31</v>
      </c>
      <c r="EF99" s="101" t="str">
        <f t="shared" si="375"/>
        <v>KORD MR31!_12Z-GEFS</v>
      </c>
      <c r="EG99" s="58">
        <f ca="1">IFERROR(IF($C$12="C",RTD("ice.xl",,"*H",EF99,$C$5,"D",$K99,,,1),RTD("ice.xl",,"*H",EF99,$C$5,"D",$K99,,,1)*(9/5)+$C$14),"-")</f>
        <v>79.573999999999998</v>
      </c>
      <c r="EH99" s="101">
        <f t="shared" si="451"/>
        <v>32</v>
      </c>
      <c r="EI99" s="101" t="str">
        <f t="shared" si="377"/>
        <v>KORD MR32!_12Z-GEFS</v>
      </c>
      <c r="EJ99" s="58">
        <f ca="1">IFERROR(IF($C$12="C",RTD("ice.xl",,"*H",EI99,$C$5,"D",$K99,,,1),RTD("ice.xl",,"*H",EI99,$C$5,"D",$K99,,,1)*(9/5)+$C$14),"-")</f>
        <v>81.122</v>
      </c>
      <c r="EK99" s="101">
        <f t="shared" si="446"/>
        <v>33</v>
      </c>
      <c r="EL99" s="101" t="str">
        <f t="shared" si="379"/>
        <v>KORD MR33!_12Z-GEFS</v>
      </c>
      <c r="EM99" s="58">
        <f ca="1">IFERROR(IF($C$12="C",RTD("ice.xl",,"*H",EL99,$C$5,"D",$K99,,,1),RTD("ice.xl",,"*H",EL99,$C$5,"D",$K99,,,1)*(9/5)+$C$14),"-")</f>
        <v>78.206000000000003</v>
      </c>
      <c r="EN99" s="101">
        <f t="shared" si="441"/>
        <v>34</v>
      </c>
      <c r="EO99" s="101" t="str">
        <f t="shared" si="381"/>
        <v>KORD MR34!_12Z-GEFS</v>
      </c>
      <c r="EP99" s="58">
        <f ca="1">IFERROR(IF($C$12="C",RTD("ice.xl",,"*H",EO99,$C$5,"D",$K99,,,1),RTD("ice.xl",,"*H",EO99,$C$5,"D",$K99,,,1)*(9/5)+$C$14),"-")</f>
        <v>83.677999999999997</v>
      </c>
      <c r="EQ99" s="101">
        <f t="shared" si="436"/>
        <v>35</v>
      </c>
      <c r="ER99" s="101" t="str">
        <f t="shared" si="383"/>
        <v>KORD MR35!_12Z-GEFS</v>
      </c>
      <c r="ES99" s="58">
        <f ca="1">IFERROR(IF($C$12="C",RTD("ice.xl",,"*H",ER99,$C$5,"D",$K99,,,1),RTD("ice.xl",,"*H",ER99,$C$5,"D",$K99,,,1)*(9/5)+$C$14),"-")</f>
        <v>83.138000000000005</v>
      </c>
      <c r="ET99" s="101">
        <f t="shared" si="431"/>
        <v>36</v>
      </c>
      <c r="EU99" s="101" t="str">
        <f t="shared" si="384"/>
        <v>KORD MR36!_12Z-GEFS</v>
      </c>
      <c r="EV99" s="58">
        <f ca="1">IFERROR(IF($C$12="C",RTD("ice.xl",,"*H",EU99,$C$5,"D",$K99,,,1),RTD("ice.xl",,"*H",EU99,$C$5,"D",$K99,,,1)*(9/5)+$C$14),"-")</f>
        <v>80.960000000000008</v>
      </c>
      <c r="EW99" s="101">
        <f t="shared" si="426"/>
        <v>37</v>
      </c>
      <c r="EX99" s="101" t="str">
        <f t="shared" si="385"/>
        <v>KORD MR37!_12Z-GEFS</v>
      </c>
      <c r="EY99" s="58">
        <f ca="1">IFERROR(IF($C$12="C",RTD("ice.xl",,"*H",EX99,$C$5,"D",$K99,,,1),RTD("ice.xl",,"*H",EX99,$C$5,"D",$K99,,,1)*(9/5)+$C$14),"-")</f>
        <v>78.62</v>
      </c>
      <c r="EZ99" s="101">
        <f t="shared" si="422"/>
        <v>38</v>
      </c>
      <c r="FA99" s="101" t="str">
        <f t="shared" si="386"/>
        <v>KORD MR38!_12Z-GEFS</v>
      </c>
      <c r="FB99" s="58">
        <f ca="1">IFERROR(IF($C$12="C",RTD("ice.xl",,"*H",FA99,$C$5,"D",$K99,,,1),RTD("ice.xl",,"*H",FA99,$C$5,"D",$K99,,,1)*(9/5)+$C$14),"-")</f>
        <v>79.087999999999994</v>
      </c>
      <c r="FC99" s="101">
        <f t="shared" si="418"/>
        <v>39</v>
      </c>
      <c r="FD99" s="101" t="str">
        <f t="shared" si="387"/>
        <v>KORD MR39!_12Z-GEFS</v>
      </c>
      <c r="FE99" s="105">
        <f ca="1">IFERROR(IF($C$12="C",RTD("ice.xl",,"*H",FD99,$C$5,"D",$K99,,,1),RTD("ice.xl",,"*H",FD99,$C$5,"D",$K99,,,1)*(9/5)+$C$14),"-")</f>
        <v>78.349999999999994</v>
      </c>
      <c r="FH99" s="53">
        <f t="shared" si="489"/>
        <v>24</v>
      </c>
      <c r="FI99" s="53" t="str">
        <f t="shared" si="389"/>
        <v>KORD MR24!_18Z-GEFS</v>
      </c>
      <c r="FJ99" s="108">
        <f ca="1">IFERROR(IF($C$12="C",RTD("ice.xl",,"*H",FI99,$C$5,"D",$K99,,,1),RTD("ice.xl",,"*H",FI99,$C$5,"D",$K99,,,1)*(9/5)+$C$14),"-")</f>
        <v>74.335999999999999</v>
      </c>
      <c r="FK99" s="101">
        <f t="shared" si="485"/>
        <v>25</v>
      </c>
      <c r="FL99" s="101" t="str">
        <f t="shared" si="391"/>
        <v>KORD MR25!_18Z-GEFS</v>
      </c>
      <c r="FM99" s="58">
        <f ca="1">IFERROR(IF($C$12="C",RTD("ice.xl",,"*H",FL99,$C$5,"D",$K99,,,1),RTD("ice.xl",,"*H",FL99,$C$5,"D",$K99,,,1)*(9/5)+$C$14),"-")</f>
        <v>72.283999999999992</v>
      </c>
      <c r="FN99" s="101">
        <f t="shared" si="481"/>
        <v>26</v>
      </c>
      <c r="FO99" s="101" t="str">
        <f t="shared" si="393"/>
        <v>KORD MR26!_18Z-GEFS</v>
      </c>
      <c r="FP99" s="58">
        <f ca="1">IFERROR(IF($C$12="C",RTD("ice.xl",,"*H",FO99,$C$5,"D",$K99,,,1),RTD("ice.xl",,"*H",FO99,$C$5,"D",$K99,,,1)*(9/5)+$C$14),"-")</f>
        <v>71.581999999999994</v>
      </c>
      <c r="FQ99" s="101">
        <f t="shared" si="477"/>
        <v>27</v>
      </c>
      <c r="FR99" s="101" t="str">
        <f t="shared" si="395"/>
        <v>KORD MR27!_18Z-GEFS</v>
      </c>
      <c r="FS99" s="58">
        <f ca="1">IFERROR(IF($C$12="C",RTD("ice.xl",,"*H",FR99,$C$5,"D",$K99,,,1),RTD("ice.xl",,"*H",FR99,$C$5,"D",$K99,,,1)*(9/5)+$C$14),"-")</f>
        <v>73.94</v>
      </c>
      <c r="FT99" s="101">
        <f t="shared" si="472"/>
        <v>28</v>
      </c>
      <c r="FU99" s="101" t="str">
        <f t="shared" si="397"/>
        <v>KORD MR28!_18Z-GEFS</v>
      </c>
      <c r="FV99" s="58">
        <f ca="1">IFERROR(IF($C$12="C",RTD("ice.xl",,"*H",FU99,$C$5,"D",$K99,,,1),RTD("ice.xl",,"*H",FU99,$C$5,"D",$K99,,,1)*(9/5)+$C$14),"-")</f>
        <v>75.614000000000004</v>
      </c>
      <c r="FW99" s="101">
        <f t="shared" si="467"/>
        <v>29</v>
      </c>
      <c r="FX99" s="101" t="str">
        <f t="shared" si="399"/>
        <v>KORD MR29!_18Z-GEFS</v>
      </c>
      <c r="FY99" s="58">
        <f ca="1">IFERROR(IF($C$12="C",RTD("ice.xl",,"*H",FX99,$C$5,"D",$K99,,,1),RTD("ice.xl",,"*H",FX99,$C$5,"D",$K99,,,1)*(9/5)+$C$14),"-")</f>
        <v>76.316000000000003</v>
      </c>
      <c r="FZ99" s="101">
        <f t="shared" si="462"/>
        <v>30</v>
      </c>
      <c r="GA99" s="101" t="str">
        <f t="shared" si="401"/>
        <v>KORD MR30!_18Z-GEFS</v>
      </c>
      <c r="GB99" s="58">
        <f ca="1">IFERROR(IF($C$12="C",RTD("ice.xl",,"*H",GA99,$C$5,"D",$K99,,,1),RTD("ice.xl",,"*H",GA99,$C$5,"D",$K99,,,1)*(9/5)+$C$14),"-")</f>
        <v>76.117999999999995</v>
      </c>
      <c r="GC99" s="101">
        <f t="shared" si="457"/>
        <v>31</v>
      </c>
      <c r="GD99" s="101" t="str">
        <f t="shared" si="403"/>
        <v>KORD MR31!_18Z-GEFS</v>
      </c>
      <c r="GE99" s="58">
        <f ca="1">IFERROR(IF($C$12="C",RTD("ice.xl",,"*H",GD99,$C$5,"D",$K99,,,1),RTD("ice.xl",,"*H",GD99,$C$5,"D",$K99,,,1)*(9/5)+$C$14),"-")</f>
        <v>81.806000000000012</v>
      </c>
      <c r="GF99" s="101">
        <f t="shared" si="452"/>
        <v>32</v>
      </c>
      <c r="GG99" s="101" t="str">
        <f t="shared" si="405"/>
        <v>KORD MR32!_18Z-GEFS</v>
      </c>
      <c r="GH99" s="58">
        <f ca="1">IFERROR(IF($C$12="C",RTD("ice.xl",,"*H",GG99,$C$5,"D",$K99,,,1),RTD("ice.xl",,"*H",GG99,$C$5,"D",$K99,,,1)*(9/5)+$C$14),"-")</f>
        <v>78.295999999999992</v>
      </c>
      <c r="GI99" s="101">
        <f t="shared" si="447"/>
        <v>33</v>
      </c>
      <c r="GJ99" s="101" t="str">
        <f t="shared" si="407"/>
        <v>KORD MR33!_18Z-GEFS</v>
      </c>
      <c r="GK99" s="58">
        <f ca="1">IFERROR(IF($C$12="C",RTD("ice.xl",,"*H",GJ99,$C$5,"D",$K99,,,1),RTD("ice.xl",,"*H",GJ99,$C$5,"D",$K99,,,1)*(9/5)+$C$14),"-")</f>
        <v>81.806000000000012</v>
      </c>
      <c r="GL99" s="101">
        <f t="shared" si="442"/>
        <v>34</v>
      </c>
      <c r="GM99" s="101" t="str">
        <f t="shared" si="409"/>
        <v>KORD MR34!_18Z-GEFS</v>
      </c>
      <c r="GN99" s="58">
        <f ca="1">IFERROR(IF($C$12="C",RTD("ice.xl",,"*H",GM99,$C$5,"D",$K99,,,1),RTD("ice.xl",,"*H",GM99,$C$5,"D",$K99,,,1)*(9/5)+$C$14),"-")</f>
        <v>81.626000000000005</v>
      </c>
      <c r="GO99" s="101">
        <f t="shared" si="437"/>
        <v>35</v>
      </c>
      <c r="GP99" s="101" t="str">
        <f t="shared" si="411"/>
        <v>KORD MR35!_18Z-GEFS</v>
      </c>
      <c r="GQ99" s="58">
        <f ca="1">IFERROR(IF($C$12="C",RTD("ice.xl",,"*H",GP99,$C$5,"D",$K99,,,1),RTD("ice.xl",,"*H",GP99,$C$5,"D",$K99,,,1)*(9/5)+$C$14),"-")</f>
        <v>83.335999999999999</v>
      </c>
      <c r="GR99" s="101">
        <f t="shared" si="432"/>
        <v>36</v>
      </c>
      <c r="GS99" s="101" t="str">
        <f t="shared" si="412"/>
        <v>KORD MR36!_18Z-GEFS</v>
      </c>
      <c r="GT99" s="58">
        <f ca="1">IFERROR(IF($C$12="C",RTD("ice.xl",,"*H",GS99,$C$5,"D",$K99,,,1),RTD("ice.xl",,"*H",GS99,$C$5,"D",$K99,,,1)*(9/5)+$C$14),"-")</f>
        <v>79.718000000000004</v>
      </c>
      <c r="GU99" s="101">
        <f t="shared" si="427"/>
        <v>37</v>
      </c>
      <c r="GV99" s="101" t="str">
        <f t="shared" si="413"/>
        <v>KORD MR37!_18Z-GEFS</v>
      </c>
      <c r="GW99" s="58">
        <f ca="1">IFERROR(IF($C$12="C",RTD("ice.xl",,"*H",GV99,$C$5,"D",$K99,,,1),RTD("ice.xl",,"*H",GV99,$C$5,"D",$K99,,,1)*(9/5)+$C$14),"-")</f>
        <v>78.674000000000007</v>
      </c>
      <c r="GX99" s="101">
        <f t="shared" si="423"/>
        <v>38</v>
      </c>
      <c r="GY99" s="101" t="str">
        <f t="shared" si="414"/>
        <v>KORD MR38!_18Z-GEFS</v>
      </c>
      <c r="GZ99" s="58">
        <f ca="1">IFERROR(IF($C$12="C",RTD("ice.xl",,"*H",GY99,$C$5,"D",$K99,,,1),RTD("ice.xl",,"*H",GY99,$C$5,"D",$K99,,,1)*(9/5)+$C$14),"-")</f>
        <v>80.798000000000002</v>
      </c>
      <c r="HA99" s="101">
        <f t="shared" si="419"/>
        <v>39</v>
      </c>
      <c r="HB99" s="101" t="str">
        <f t="shared" si="415"/>
        <v>KORD MR39!_18Z-GEFS</v>
      </c>
      <c r="HC99" s="105">
        <f ca="1">IFERROR(IF($C$12="C",RTD("ice.xl",,"*H",HB99,$C$5,"D",$K99,,,1),RTD("ice.xl",,"*H",HB99,$C$5,"D",$K99,,,1)*(9/5)+$C$14),"-")</f>
        <v>79.231999999999999</v>
      </c>
    </row>
    <row r="100" spans="11:211" x14ac:dyDescent="0.35">
      <c r="K100" s="163">
        <f t="shared" ca="1" si="491"/>
        <v>44767</v>
      </c>
      <c r="L100" s="356">
        <f t="shared" ca="1" si="491"/>
        <v>71.037499999999994</v>
      </c>
      <c r="N100" s="53">
        <f t="shared" si="486"/>
        <v>25</v>
      </c>
      <c r="O100" s="53" t="str">
        <f t="shared" si="306"/>
        <v>KORD MR25!_00Z-GEFS</v>
      </c>
      <c r="P100" s="108">
        <f ca="1">IFERROR(IF($C$12="C",RTD("ice.xl",,"*H",O100,$C$5,"D",$K100,,,1),RTD("ice.xl",,"*H",O100,$C$5,"D",$K100,,,1)*(9/5)+$C$14),"-")</f>
        <v>71.078000000000003</v>
      </c>
      <c r="Q100" s="101">
        <f t="shared" si="482"/>
        <v>26</v>
      </c>
      <c r="R100" s="101" t="str">
        <f t="shared" si="308"/>
        <v>KORD MR26!_00Z-GEFS</v>
      </c>
      <c r="S100" s="58">
        <f ca="1">IFERROR(IF($C$12="C",RTD("ice.xl",,"*H",R100,$C$5,"D",$K100,,,1),RTD("ice.xl",,"*H",R100,$C$5,"D",$K100,,,1)*(9/5)+$C$14),"-")</f>
        <v>71.293999999999997</v>
      </c>
      <c r="T100" s="101">
        <f t="shared" si="478"/>
        <v>27</v>
      </c>
      <c r="U100" s="101" t="str">
        <f t="shared" si="310"/>
        <v>KORD MR27!_00Z-GEFS</v>
      </c>
      <c r="V100" s="58">
        <f ca="1">IFERROR(IF($C$12="C",RTD("ice.xl",,"*H",U100,$C$5,"D",$K100,,,1),RTD("ice.xl",,"*H",U100,$C$5,"D",$K100,,,1)*(9/5)+$C$14),"-")</f>
        <v>72.698000000000008</v>
      </c>
      <c r="W100" s="101">
        <f t="shared" si="474"/>
        <v>28</v>
      </c>
      <c r="X100" s="101" t="str">
        <f t="shared" si="312"/>
        <v>KORD MR28!_00Z-GEFS</v>
      </c>
      <c r="Y100" s="58">
        <f ca="1">IFERROR(IF($C$12="C",RTD("ice.xl",,"*H",X100,$C$5,"D",$K100,,,1),RTD("ice.xl",,"*H",X100,$C$5,"D",$K100,,,1)*(9/5)+$C$14),"-")</f>
        <v>74.84</v>
      </c>
      <c r="Z100" s="101">
        <f t="shared" si="469"/>
        <v>29</v>
      </c>
      <c r="AA100" s="101" t="str">
        <f t="shared" si="314"/>
        <v>KORD MR29!_00Z-GEFS</v>
      </c>
      <c r="AB100" s="58">
        <f ca="1">IFERROR(IF($C$12="C",RTD("ice.xl",,"*H",AA100,$C$5,"D",$K100,,,1),RTD("ice.xl",,"*H",AA100,$C$5,"D",$K100,,,1)*(9/5)+$C$14),"-")</f>
        <v>74.354000000000013</v>
      </c>
      <c r="AC100" s="101">
        <f t="shared" si="464"/>
        <v>30</v>
      </c>
      <c r="AD100" s="101" t="str">
        <f t="shared" si="316"/>
        <v>KORD MR30!_00Z-GEFS</v>
      </c>
      <c r="AE100" s="58">
        <f ca="1">IFERROR(IF($C$12="C",RTD("ice.xl",,"*H",AD100,$C$5,"D",$K100,,,1),RTD("ice.xl",,"*H",AD100,$C$5,"D",$K100,,,1)*(9/5)+$C$14),"-")</f>
        <v>77.144000000000005</v>
      </c>
      <c r="AF100" s="101">
        <f t="shared" si="459"/>
        <v>31</v>
      </c>
      <c r="AG100" s="101" t="str">
        <f t="shared" si="318"/>
        <v>KORD MR31!_00Z-GEFS</v>
      </c>
      <c r="AH100" s="58">
        <f ca="1">IFERROR(IF($C$12="C",RTD("ice.xl",,"*H",AG100,$C$5,"D",$K100,,,1),RTD("ice.xl",,"*H",AG100,$C$5,"D",$K100,,,1)*(9/5)+$C$14),"-")</f>
        <v>78.512</v>
      </c>
      <c r="AI100" s="101">
        <f t="shared" si="454"/>
        <v>32</v>
      </c>
      <c r="AJ100" s="101" t="str">
        <f t="shared" si="320"/>
        <v>KORD MR32!_00Z-GEFS</v>
      </c>
      <c r="AK100" s="58">
        <f ca="1">IFERROR(IF($C$12="C",RTD("ice.xl",,"*H",AJ100,$C$5,"D",$K100,,,1),RTD("ice.xl",,"*H",AJ100,$C$5,"D",$K100,,,1)*(9/5)+$C$14),"-")</f>
        <v>80.617999999999995</v>
      </c>
      <c r="AL100" s="101">
        <f t="shared" si="449"/>
        <v>33</v>
      </c>
      <c r="AM100" s="101" t="str">
        <f t="shared" si="322"/>
        <v>KORD MR33!_00Z-GEFS</v>
      </c>
      <c r="AN100" s="58">
        <f ca="1">IFERROR(IF($C$12="C",RTD("ice.xl",,"*H",AM100,$C$5,"D",$K100,,,1),RTD("ice.xl",,"*H",AM100,$C$5,"D",$K100,,,1)*(9/5)+$C$14),"-")</f>
        <v>83.335999999999999</v>
      </c>
      <c r="AO100" s="101">
        <f t="shared" si="444"/>
        <v>34</v>
      </c>
      <c r="AP100" s="101" t="str">
        <f t="shared" si="324"/>
        <v>KORD MR34!_00Z-GEFS</v>
      </c>
      <c r="AQ100" s="58">
        <f ca="1">IFERROR(IF($C$12="C",RTD("ice.xl",,"*H",AP100,$C$5,"D",$K100,,,1),RTD("ice.xl",,"*H",AP100,$C$5,"D",$K100,,,1)*(9/5)+$C$14),"-")</f>
        <v>82.238</v>
      </c>
      <c r="AR100" s="101">
        <f t="shared" si="439"/>
        <v>35</v>
      </c>
      <c r="AS100" s="101" t="str">
        <f t="shared" si="326"/>
        <v>KORD MR35!_00Z-GEFS</v>
      </c>
      <c r="AT100" s="58">
        <f ca="1">IFERROR(IF($C$12="C",RTD("ice.xl",,"*H",AS100,$C$5,"D",$K100,,,1),RTD("ice.xl",,"*H",AS100,$C$5,"D",$K100,,,1)*(9/5)+$C$14),"-")</f>
        <v>79.195999999999998</v>
      </c>
      <c r="AU100" s="101">
        <f t="shared" si="434"/>
        <v>36</v>
      </c>
      <c r="AV100" s="101" t="str">
        <f t="shared" si="327"/>
        <v>KORD MR36!_00Z-GEFS</v>
      </c>
      <c r="AW100" s="58">
        <f ca="1">IFERROR(IF($C$12="C",RTD("ice.xl",,"*H",AV100,$C$5,"D",$K100,,,1),RTD("ice.xl",,"*H",AV100,$C$5,"D",$K100,,,1)*(9/5)+$C$14),"-")</f>
        <v>80.366</v>
      </c>
      <c r="AX100" s="101">
        <f t="shared" si="429"/>
        <v>37</v>
      </c>
      <c r="AY100" s="101" t="str">
        <f t="shared" si="328"/>
        <v>KORD MR37!_00Z-GEFS</v>
      </c>
      <c r="AZ100" s="58">
        <f ca="1">IFERROR(IF($C$12="C",RTD("ice.xl",,"*H",AY100,$C$5,"D",$K100,,,1),RTD("ice.xl",,"*H",AY100,$C$5,"D",$K100,,,1)*(9/5)+$C$14),"-")</f>
        <v>78.349999999999994</v>
      </c>
      <c r="BA100" s="101">
        <f t="shared" si="424"/>
        <v>38</v>
      </c>
      <c r="BB100" s="101" t="str">
        <f t="shared" si="329"/>
        <v>KORD MR38!_00Z-GEFS</v>
      </c>
      <c r="BC100" s="58">
        <f ca="1">IFERROR(IF($C$12="C",RTD("ice.xl",,"*H",BB100,$C$5,"D",$K100,,,1),RTD("ice.xl",,"*H",BB100,$C$5,"D",$K100,,,1)*(9/5)+$C$14),"-")</f>
        <v>81.031999999999996</v>
      </c>
      <c r="BD100" s="101">
        <f t="shared" si="420"/>
        <v>39</v>
      </c>
      <c r="BE100" s="101" t="str">
        <f t="shared" si="330"/>
        <v>KORD MR39!_00Z-GEFS</v>
      </c>
      <c r="BF100" s="58">
        <f ca="1">IFERROR(IF($C$12="C",RTD("ice.xl",,"*H",BE100,$C$5,"D",$K100,,,1),RTD("ice.xl",,"*H",BE100,$C$5,"D",$K100,,,1)*(9/5)+$C$14),"-")</f>
        <v>80.222000000000008</v>
      </c>
      <c r="BG100" s="101">
        <f t="shared" si="416"/>
        <v>40</v>
      </c>
      <c r="BH100" s="101" t="str">
        <f t="shared" si="331"/>
        <v>KORD MR40!_00Z-GEFS</v>
      </c>
      <c r="BI100" s="105">
        <f ca="1">IFERROR(IF($C$12="C",RTD("ice.xl",,"*H",BH100,$C$5,"D",$K100,,,1),RTD("ice.xl",,"*H",BH100,$C$5,"D",$K100,,,1)*(9/5)+$C$14),"-")</f>
        <v>80.078000000000003</v>
      </c>
      <c r="BL100" s="53">
        <f t="shared" si="487"/>
        <v>25</v>
      </c>
      <c r="BM100" s="53" t="str">
        <f t="shared" si="333"/>
        <v>KORD MR25!_06Z-GEFS</v>
      </c>
      <c r="BN100" s="108">
        <f ca="1">IFERROR(IF($C$12="C",RTD("ice.xl",,"*H",BM100,$C$5,"D",$K100,,,1),RTD("ice.xl",,"*H",BM100,$C$5,"D",$K100,,,1)*(9/5)+$C$14),"-")</f>
        <v>71.852000000000004</v>
      </c>
      <c r="BO100" s="101">
        <f t="shared" si="483"/>
        <v>26</v>
      </c>
      <c r="BP100" s="101" t="str">
        <f t="shared" si="335"/>
        <v>KORD MR26!_06Z-GEFS</v>
      </c>
      <c r="BQ100" s="58">
        <f ca="1">IFERROR(IF($C$12="C",RTD("ice.xl",,"*H",BP100,$C$5,"D",$K100,,,1),RTD("ice.xl",,"*H",BP100,$C$5,"D",$K100,,,1)*(9/5)+$C$14),"-")</f>
        <v>70.951999999999998</v>
      </c>
      <c r="BR100" s="101">
        <f t="shared" si="479"/>
        <v>27</v>
      </c>
      <c r="BS100" s="101" t="str">
        <f t="shared" si="337"/>
        <v>KORD MR27!_06Z-GEFS</v>
      </c>
      <c r="BT100" s="58">
        <f ca="1">IFERROR(IF($C$12="C",RTD("ice.xl",,"*H",BS100,$C$5,"D",$K100,,,1),RTD("ice.xl",,"*H",BS100,$C$5,"D",$K100,,,1)*(9/5)+$C$14),"-")</f>
        <v>73.256</v>
      </c>
      <c r="BU100" s="101">
        <f t="shared" si="475"/>
        <v>28</v>
      </c>
      <c r="BV100" s="101" t="str">
        <f t="shared" si="339"/>
        <v>KORD MR28!_06Z-GEFS</v>
      </c>
      <c r="BW100" s="58">
        <f ca="1">IFERROR(IF($C$12="C",RTD("ice.xl",,"*H",BV100,$C$5,"D",$K100,,,1),RTD("ice.xl",,"*H",BV100,$C$5,"D",$K100,,,1)*(9/5)+$C$14),"-")</f>
        <v>74.677999999999997</v>
      </c>
      <c r="BX100" s="101">
        <f t="shared" si="470"/>
        <v>29</v>
      </c>
      <c r="BY100" s="101" t="str">
        <f t="shared" si="341"/>
        <v>KORD MR29!_06Z-GEFS</v>
      </c>
      <c r="BZ100" s="58">
        <f ca="1">IFERROR(IF($C$12="C",RTD("ice.xl",,"*H",BY100,$C$5,"D",$K100,,,1),RTD("ice.xl",,"*H",BY100,$C$5,"D",$K100,,,1)*(9/5)+$C$14),"-")</f>
        <v>74.587999999999994</v>
      </c>
      <c r="CA100" s="101">
        <f t="shared" si="465"/>
        <v>30</v>
      </c>
      <c r="CB100" s="101" t="str">
        <f t="shared" si="343"/>
        <v>KORD MR30!_06Z-GEFS</v>
      </c>
      <c r="CC100" s="58">
        <f ca="1">IFERROR(IF($C$12="C",RTD("ice.xl",,"*H",CB100,$C$5,"D",$K100,,,1),RTD("ice.xl",,"*H",CB100,$C$5,"D",$K100,,,1)*(9/5)+$C$14),"-")</f>
        <v>74.084000000000003</v>
      </c>
      <c r="CD100" s="101">
        <f t="shared" si="460"/>
        <v>31</v>
      </c>
      <c r="CE100" s="101" t="str">
        <f t="shared" si="345"/>
        <v>KORD MR31!_06Z-GEFS</v>
      </c>
      <c r="CF100" s="58">
        <f ca="1">IFERROR(IF($C$12="C",RTD("ice.xl",,"*H",CE100,$C$5,"D",$K100,,,1),RTD("ice.xl",,"*H",CE100,$C$5,"D",$K100,,,1)*(9/5)+$C$14),"-")</f>
        <v>78.116</v>
      </c>
      <c r="CG100" s="101">
        <f t="shared" si="455"/>
        <v>32</v>
      </c>
      <c r="CH100" s="101" t="str">
        <f t="shared" si="347"/>
        <v>KORD MR32!_06Z-GEFS</v>
      </c>
      <c r="CI100" s="58">
        <f ca="1">IFERROR(IF($C$12="C",RTD("ice.xl",,"*H",CH100,$C$5,"D",$K100,,,1),RTD("ice.xl",,"*H",CH100,$C$5,"D",$K100,,,1)*(9/5)+$C$14),"-")</f>
        <v>79.304000000000002</v>
      </c>
      <c r="CJ100" s="101">
        <f t="shared" si="450"/>
        <v>33</v>
      </c>
      <c r="CK100" s="101" t="str">
        <f t="shared" si="349"/>
        <v>KORD MR33!_06Z-GEFS</v>
      </c>
      <c r="CL100" s="58">
        <f ca="1">IFERROR(IF($C$12="C",RTD("ice.xl",,"*H",CK100,$C$5,"D",$K100,,,1),RTD("ice.xl",,"*H",CK100,$C$5,"D",$K100,,,1)*(9/5)+$C$14),"-")</f>
        <v>81.931999999999988</v>
      </c>
      <c r="CM100" s="101">
        <f t="shared" si="445"/>
        <v>34</v>
      </c>
      <c r="CN100" s="101" t="str">
        <f t="shared" si="351"/>
        <v>KORD MR34!_06Z-GEFS</v>
      </c>
      <c r="CO100" s="58">
        <f ca="1">IFERROR(IF($C$12="C",RTD("ice.xl",,"*H",CN100,$C$5,"D",$K100,,,1),RTD("ice.xl",,"*H",CN100,$C$5,"D",$K100,,,1)*(9/5)+$C$14),"-")</f>
        <v>82.346000000000004</v>
      </c>
      <c r="CP100" s="101">
        <f t="shared" si="440"/>
        <v>35</v>
      </c>
      <c r="CQ100" s="101" t="str">
        <f t="shared" si="353"/>
        <v>KORD MR35!_06Z-GEFS</v>
      </c>
      <c r="CR100" s="58">
        <f ca="1">IFERROR(IF($C$12="C",RTD("ice.xl",,"*H",CQ100,$C$5,"D",$K100,,,1),RTD("ice.xl",,"*H",CQ100,$C$5,"D",$K100,,,1)*(9/5)+$C$14),"-")</f>
        <v>79.988</v>
      </c>
      <c r="CS100" s="101">
        <f t="shared" si="435"/>
        <v>36</v>
      </c>
      <c r="CT100" s="101" t="str">
        <f t="shared" si="355"/>
        <v>KORD MR36!_06Z-GEFS</v>
      </c>
      <c r="CU100" s="58">
        <f ca="1">IFERROR(IF($C$12="C",RTD("ice.xl",,"*H",CT100,$C$5,"D",$K100,,,1),RTD("ice.xl",,"*H",CT100,$C$5,"D",$K100,,,1)*(9/5)+$C$14),"-")</f>
        <v>79.843999999999994</v>
      </c>
      <c r="CV100" s="101">
        <f t="shared" si="430"/>
        <v>37</v>
      </c>
      <c r="CW100" s="101" t="str">
        <f t="shared" si="356"/>
        <v>KORD MR37!_06Z-GEFS</v>
      </c>
      <c r="CX100" s="58">
        <f ca="1">IFERROR(IF($C$12="C",RTD("ice.xl",,"*H",CW100,$C$5,"D",$K100,,,1),RTD("ice.xl",,"*H",CW100,$C$5,"D",$K100,,,1)*(9/5)+$C$14),"-")</f>
        <v>80.581999999999994</v>
      </c>
      <c r="CY100" s="101">
        <f t="shared" si="425"/>
        <v>38</v>
      </c>
      <c r="CZ100" s="101" t="str">
        <f t="shared" si="357"/>
        <v>KORD MR38!_06Z-GEFS</v>
      </c>
      <c r="DA100" s="58">
        <f ca="1">IFERROR(IF($C$12="C",RTD("ice.xl",,"*H",CZ100,$C$5,"D",$K100,,,1),RTD("ice.xl",,"*H",CZ100,$C$5,"D",$K100,,,1)*(9/5)+$C$14),"-")</f>
        <v>79.286000000000001</v>
      </c>
      <c r="DB100" s="101">
        <f t="shared" si="421"/>
        <v>39</v>
      </c>
      <c r="DC100" s="101" t="str">
        <f t="shared" si="358"/>
        <v>KORD MR39!_06Z-GEFS</v>
      </c>
      <c r="DD100" s="58">
        <f ca="1">IFERROR(IF($C$12="C",RTD("ice.xl",,"*H",DC100,$C$5,"D",$K100,,,1),RTD("ice.xl",,"*H",DC100,$C$5,"D",$K100,,,1)*(9/5)+$C$14),"-")</f>
        <v>81.14</v>
      </c>
      <c r="DE100" s="101">
        <f t="shared" si="417"/>
        <v>40</v>
      </c>
      <c r="DF100" s="101" t="str">
        <f t="shared" si="359"/>
        <v>KORD MR40!_06Z-GEFS</v>
      </c>
      <c r="DG100" s="105">
        <f ca="1">IFERROR(IF($C$12="C",RTD("ice.xl",,"*H",DF100,$C$5,"D",$K100,,,1),RTD("ice.xl",,"*H",DF100,$C$5,"D",$K100,,,1)*(9/5)+$C$14),"-")</f>
        <v>80.798000000000002</v>
      </c>
      <c r="DJ100" s="53">
        <f t="shared" si="488"/>
        <v>25</v>
      </c>
      <c r="DK100" s="53" t="str">
        <f t="shared" si="361"/>
        <v>KORD MR25!_12Z-GEFS</v>
      </c>
      <c r="DL100" s="108">
        <f ca="1">IFERROR(IF($C$12="C",RTD("ice.xl",,"*H",DK100,$C$5,"D",$K100,,,1),RTD("ice.xl",,"*H",DK100,$C$5,"D",$K100,,,1)*(9/5)+$C$14),"-")</f>
        <v>72.373999999999995</v>
      </c>
      <c r="DM100" s="101">
        <f t="shared" si="484"/>
        <v>26</v>
      </c>
      <c r="DN100" s="101" t="str">
        <f t="shared" si="363"/>
        <v>KORD MR26!_12Z-GEFS</v>
      </c>
      <c r="DO100" s="58">
        <f ca="1">IFERROR(IF($C$12="C",RTD("ice.xl",,"*H",DN100,$C$5,"D",$K100,,,1),RTD("ice.xl",,"*H",DN100,$C$5,"D",$K100,,,1)*(9/5)+$C$14),"-")</f>
        <v>70.646000000000001</v>
      </c>
      <c r="DP100" s="101">
        <f t="shared" si="480"/>
        <v>27</v>
      </c>
      <c r="DQ100" s="101" t="str">
        <f t="shared" si="365"/>
        <v>KORD MR27!_12Z-GEFS</v>
      </c>
      <c r="DR100" s="58">
        <f ca="1">IFERROR(IF($C$12="C",RTD("ice.xl",,"*H",DQ100,$C$5,"D",$K100,,,1),RTD("ice.xl",,"*H",DQ100,$C$5,"D",$K100,,,1)*(9/5)+$C$14),"-")</f>
        <v>72.23</v>
      </c>
      <c r="DS100" s="101">
        <f t="shared" si="476"/>
        <v>28</v>
      </c>
      <c r="DT100" s="101" t="str">
        <f t="shared" si="367"/>
        <v>KORD MR28!_12Z-GEFS</v>
      </c>
      <c r="DU100" s="58">
        <f ca="1">IFERROR(IF($C$12="C",RTD("ice.xl",,"*H",DT100,$C$5,"D",$K100,,,1),RTD("ice.xl",,"*H",DT100,$C$5,"D",$K100,,,1)*(9/5)+$C$14),"-")</f>
        <v>73.13</v>
      </c>
      <c r="DV100" s="101">
        <f t="shared" si="471"/>
        <v>29</v>
      </c>
      <c r="DW100" s="101" t="str">
        <f t="shared" si="369"/>
        <v>KORD MR29!_12Z-GEFS</v>
      </c>
      <c r="DX100" s="58">
        <f ca="1">IFERROR(IF($C$12="C",RTD("ice.xl",,"*H",DW100,$C$5,"D",$K100,,,1),RTD("ice.xl",,"*H",DW100,$C$5,"D",$K100,,,1)*(9/5)+$C$14),"-")</f>
        <v>75.38</v>
      </c>
      <c r="DY100" s="101">
        <f t="shared" si="466"/>
        <v>30</v>
      </c>
      <c r="DZ100" s="101" t="str">
        <f t="shared" si="371"/>
        <v>KORD MR30!_12Z-GEFS</v>
      </c>
      <c r="EA100" s="58">
        <f ca="1">IFERROR(IF($C$12="C",RTD("ice.xl",,"*H",DZ100,$C$5,"D",$K100,,,1),RTD("ice.xl",,"*H",DZ100,$C$5,"D",$K100,,,1)*(9/5)+$C$14),"-")</f>
        <v>75.847999999999999</v>
      </c>
      <c r="EB100" s="101">
        <f t="shared" si="461"/>
        <v>31</v>
      </c>
      <c r="EC100" s="101" t="str">
        <f t="shared" si="373"/>
        <v>KORD MR31!_12Z-GEFS</v>
      </c>
      <c r="ED100" s="58">
        <f ca="1">IFERROR(IF($C$12="C",RTD("ice.xl",,"*H",EC100,$C$5,"D",$K100,,,1),RTD("ice.xl",,"*H",EC100,$C$5,"D",$K100,,,1)*(9/5)+$C$14),"-")</f>
        <v>77.504000000000005</v>
      </c>
      <c r="EE100" s="101">
        <f t="shared" si="456"/>
        <v>32</v>
      </c>
      <c r="EF100" s="101" t="str">
        <f t="shared" si="375"/>
        <v>KORD MR32!_12Z-GEFS</v>
      </c>
      <c r="EG100" s="58">
        <f ca="1">IFERROR(IF($C$12="C",RTD("ice.xl",,"*H",EF100,$C$5,"D",$K100,,,1),RTD("ice.xl",,"*H",EF100,$C$5,"D",$K100,,,1)*(9/5)+$C$14),"-")</f>
        <v>80.150000000000006</v>
      </c>
      <c r="EH100" s="101">
        <f t="shared" si="451"/>
        <v>33</v>
      </c>
      <c r="EI100" s="101" t="str">
        <f t="shared" si="377"/>
        <v>KORD MR33!_12Z-GEFS</v>
      </c>
      <c r="EJ100" s="58">
        <f ca="1">IFERROR(IF($C$12="C",RTD("ice.xl",,"*H",EI100,$C$5,"D",$K100,,,1),RTD("ice.xl",,"*H",EI100,$C$5,"D",$K100,,,1)*(9/5)+$C$14),"-")</f>
        <v>78.728000000000009</v>
      </c>
      <c r="EK100" s="101">
        <f t="shared" si="446"/>
        <v>34</v>
      </c>
      <c r="EL100" s="101" t="str">
        <f t="shared" si="379"/>
        <v>KORD MR34!_12Z-GEFS</v>
      </c>
      <c r="EM100" s="58">
        <f ca="1">IFERROR(IF($C$12="C",RTD("ice.xl",,"*H",EL100,$C$5,"D",$K100,,,1),RTD("ice.xl",,"*H",EL100,$C$5,"D",$K100,,,1)*(9/5)+$C$14),"-")</f>
        <v>83.066000000000003</v>
      </c>
      <c r="EN100" s="101">
        <f t="shared" si="441"/>
        <v>35</v>
      </c>
      <c r="EO100" s="101" t="str">
        <f t="shared" si="381"/>
        <v>KORD MR35!_12Z-GEFS</v>
      </c>
      <c r="EP100" s="58">
        <f ca="1">IFERROR(IF($C$12="C",RTD("ice.xl",,"*H",EO100,$C$5,"D",$K100,,,1),RTD("ice.xl",,"*H",EO100,$C$5,"D",$K100,,,1)*(9/5)+$C$14),"-")</f>
        <v>82.507999999999996</v>
      </c>
      <c r="EQ100" s="101">
        <f t="shared" si="436"/>
        <v>36</v>
      </c>
      <c r="ER100" s="101" t="str">
        <f t="shared" si="383"/>
        <v>KORD MR36!_12Z-GEFS</v>
      </c>
      <c r="ES100" s="58">
        <f ca="1">IFERROR(IF($C$12="C",RTD("ice.xl",,"*H",ER100,$C$5,"D",$K100,,,1),RTD("ice.xl",,"*H",ER100,$C$5,"D",$K100,,,1)*(9/5)+$C$14),"-")</f>
        <v>80.114000000000004</v>
      </c>
      <c r="ET100" s="101">
        <f t="shared" si="431"/>
        <v>37</v>
      </c>
      <c r="EU100" s="101" t="str">
        <f t="shared" si="384"/>
        <v>KORD MR37!_12Z-GEFS</v>
      </c>
      <c r="EV100" s="58">
        <f ca="1">IFERROR(IF($C$12="C",RTD("ice.xl",,"*H",EU100,$C$5,"D",$K100,,,1),RTD("ice.xl",,"*H",EU100,$C$5,"D",$K100,,,1)*(9/5)+$C$14),"-")</f>
        <v>80.042000000000002</v>
      </c>
      <c r="EW100" s="101">
        <f t="shared" si="426"/>
        <v>38</v>
      </c>
      <c r="EX100" s="101" t="str">
        <f t="shared" si="385"/>
        <v>KORD MR38!_12Z-GEFS</v>
      </c>
      <c r="EY100" s="58">
        <f ca="1">IFERROR(IF($C$12="C",RTD("ice.xl",,"*H",EX100,$C$5,"D",$K100,,,1),RTD("ice.xl",,"*H",EX100,$C$5,"D",$K100,,,1)*(9/5)+$C$14),"-")</f>
        <v>79.448000000000008</v>
      </c>
      <c r="EZ100" s="101">
        <f t="shared" si="422"/>
        <v>39</v>
      </c>
      <c r="FA100" s="101" t="str">
        <f t="shared" si="386"/>
        <v>KORD MR39!_12Z-GEFS</v>
      </c>
      <c r="FB100" s="58">
        <f ca="1">IFERROR(IF($C$12="C",RTD("ice.xl",,"*H",FA100,$C$5,"D",$K100,,,1),RTD("ice.xl",,"*H",FA100,$C$5,"D",$K100,,,1)*(9/5)+$C$14),"-")</f>
        <v>78.943999999999988</v>
      </c>
      <c r="FC100" s="101">
        <f t="shared" si="418"/>
        <v>40</v>
      </c>
      <c r="FD100" s="101" t="str">
        <f t="shared" si="387"/>
        <v>KORD MR40!_12Z-GEFS</v>
      </c>
      <c r="FE100" s="105">
        <f ca="1">IFERROR(IF($C$12="C",RTD("ice.xl",,"*H",FD100,$C$5,"D",$K100,,,1),RTD("ice.xl",,"*H",FD100,$C$5,"D",$K100,,,1)*(9/5)+$C$14),"-")</f>
        <v>79.789999999999992</v>
      </c>
      <c r="FH100" s="53">
        <f t="shared" si="489"/>
        <v>25</v>
      </c>
      <c r="FI100" s="53" t="str">
        <f t="shared" si="389"/>
        <v>KORD MR25!_18Z-GEFS</v>
      </c>
      <c r="FJ100" s="108">
        <f ca="1">IFERROR(IF($C$12="C",RTD("ice.xl",,"*H",FI100,$C$5,"D",$K100,,,1),RTD("ice.xl",,"*H",FI100,$C$5,"D",$K100,,,1)*(9/5)+$C$14),"-")</f>
        <v>70.592000000000013</v>
      </c>
      <c r="FK100" s="101">
        <f t="shared" si="485"/>
        <v>26</v>
      </c>
      <c r="FL100" s="101" t="str">
        <f t="shared" si="391"/>
        <v>KORD MR26!_18Z-GEFS</v>
      </c>
      <c r="FM100" s="58">
        <f ca="1">IFERROR(IF($C$12="C",RTD("ice.xl",,"*H",FL100,$C$5,"D",$K100,,,1),RTD("ice.xl",,"*H",FL100,$C$5,"D",$K100,,,1)*(9/5)+$C$14),"-")</f>
        <v>70.951999999999998</v>
      </c>
      <c r="FN100" s="101">
        <f t="shared" si="481"/>
        <v>27</v>
      </c>
      <c r="FO100" s="101" t="str">
        <f t="shared" si="393"/>
        <v>KORD MR27!_18Z-GEFS</v>
      </c>
      <c r="FP100" s="58">
        <f ca="1">IFERROR(IF($C$12="C",RTD("ice.xl",,"*H",FO100,$C$5,"D",$K100,,,1),RTD("ice.xl",,"*H",FO100,$C$5,"D",$K100,,,1)*(9/5)+$C$14),"-")</f>
        <v>72.878</v>
      </c>
      <c r="FQ100" s="101">
        <f t="shared" si="477"/>
        <v>28</v>
      </c>
      <c r="FR100" s="101" t="str">
        <f t="shared" si="395"/>
        <v>KORD MR28!_18Z-GEFS</v>
      </c>
      <c r="FS100" s="58">
        <f ca="1">IFERROR(IF($C$12="C",RTD("ice.xl",,"*H",FR100,$C$5,"D",$K100,,,1),RTD("ice.xl",,"*H",FR100,$C$5,"D",$K100,,,1)*(9/5)+$C$14),"-")</f>
        <v>74.49799999999999</v>
      </c>
      <c r="FT100" s="101">
        <f t="shared" si="472"/>
        <v>29</v>
      </c>
      <c r="FU100" s="101" t="str">
        <f t="shared" si="397"/>
        <v>KORD MR29!_18Z-GEFS</v>
      </c>
      <c r="FV100" s="58">
        <f ca="1">IFERROR(IF($C$12="C",RTD("ice.xl",,"*H",FU100,$C$5,"D",$K100,,,1),RTD("ice.xl",,"*H",FU100,$C$5,"D",$K100,,,1)*(9/5)+$C$14),"-")</f>
        <v>75.47</v>
      </c>
      <c r="FW100" s="101">
        <f t="shared" si="467"/>
        <v>30</v>
      </c>
      <c r="FX100" s="101" t="str">
        <f t="shared" si="399"/>
        <v>KORD MR30!_18Z-GEFS</v>
      </c>
      <c r="FY100" s="58">
        <f ca="1">IFERROR(IF($C$12="C",RTD("ice.xl",,"*H",FX100,$C$5,"D",$K100,,,1),RTD("ice.xl",,"*H",FX100,$C$5,"D",$K100,,,1)*(9/5)+$C$14),"-")</f>
        <v>75.146000000000001</v>
      </c>
      <c r="FZ100" s="101">
        <f t="shared" si="462"/>
        <v>31</v>
      </c>
      <c r="GA100" s="101" t="str">
        <f t="shared" si="401"/>
        <v>KORD MR31!_18Z-GEFS</v>
      </c>
      <c r="GB100" s="58">
        <f ca="1">IFERROR(IF($C$12="C",RTD("ice.xl",,"*H",GA100,$C$5,"D",$K100,,,1),RTD("ice.xl",,"*H",GA100,$C$5,"D",$K100,,,1)*(9/5)+$C$14),"-")</f>
        <v>78.908000000000001</v>
      </c>
      <c r="GC100" s="101">
        <f t="shared" si="457"/>
        <v>32</v>
      </c>
      <c r="GD100" s="101" t="str">
        <f t="shared" si="403"/>
        <v>KORD MR32!_18Z-GEFS</v>
      </c>
      <c r="GE100" s="58">
        <f ca="1">IFERROR(IF($C$12="C",RTD("ice.xl",,"*H",GD100,$C$5,"D",$K100,,,1),RTD("ice.xl",,"*H",GD100,$C$5,"D",$K100,,,1)*(9/5)+$C$14),"-")</f>
        <v>77.521999999999991</v>
      </c>
      <c r="GF100" s="101">
        <f t="shared" si="452"/>
        <v>33</v>
      </c>
      <c r="GG100" s="101" t="str">
        <f t="shared" si="405"/>
        <v>KORD MR33!_18Z-GEFS</v>
      </c>
      <c r="GH100" s="58">
        <f ca="1">IFERROR(IF($C$12="C",RTD("ice.xl",,"*H",GG100,$C$5,"D",$K100,,,1),RTD("ice.xl",,"*H",GG100,$C$5,"D",$K100,,,1)*(9/5)+$C$14),"-")</f>
        <v>83.26400000000001</v>
      </c>
      <c r="GI100" s="101">
        <f t="shared" si="447"/>
        <v>34</v>
      </c>
      <c r="GJ100" s="101" t="str">
        <f t="shared" si="407"/>
        <v>KORD MR34!_18Z-GEFS</v>
      </c>
      <c r="GK100" s="58">
        <f ca="1">IFERROR(IF($C$12="C",RTD("ice.xl",,"*H",GJ100,$C$5,"D",$K100,,,1),RTD("ice.xl",,"*H",GJ100,$C$5,"D",$K100,,,1)*(9/5)+$C$14),"-")</f>
        <v>81.193999999999988</v>
      </c>
      <c r="GL100" s="101">
        <f t="shared" si="442"/>
        <v>35</v>
      </c>
      <c r="GM100" s="101" t="str">
        <f t="shared" si="409"/>
        <v>KORD MR35!_18Z-GEFS</v>
      </c>
      <c r="GN100" s="58">
        <f ca="1">IFERROR(IF($C$12="C",RTD("ice.xl",,"*H",GM100,$C$5,"D",$K100,,,1),RTD("ice.xl",,"*H",GM100,$C$5,"D",$K100,,,1)*(9/5)+$C$14),"-")</f>
        <v>82.742000000000004</v>
      </c>
      <c r="GO100" s="101">
        <f t="shared" si="437"/>
        <v>36</v>
      </c>
      <c r="GP100" s="101" t="str">
        <f t="shared" si="411"/>
        <v>KORD MR36!_18Z-GEFS</v>
      </c>
      <c r="GQ100" s="58">
        <f ca="1">IFERROR(IF($C$12="C",RTD("ice.xl",,"*H",GP100,$C$5,"D",$K100,,,1),RTD("ice.xl",,"*H",GP100,$C$5,"D",$K100,,,1)*(9/5)+$C$14),"-")</f>
        <v>80.150000000000006</v>
      </c>
      <c r="GR100" s="101">
        <f t="shared" si="432"/>
        <v>37</v>
      </c>
      <c r="GS100" s="101" t="str">
        <f t="shared" si="412"/>
        <v>KORD MR37!_18Z-GEFS</v>
      </c>
      <c r="GT100" s="58">
        <f ca="1">IFERROR(IF($C$12="C",RTD("ice.xl",,"*H",GS100,$C$5,"D",$K100,,,1),RTD("ice.xl",,"*H",GS100,$C$5,"D",$K100,,,1)*(9/5)+$C$14),"-")</f>
        <v>79.358000000000004</v>
      </c>
      <c r="GU100" s="101">
        <f t="shared" si="427"/>
        <v>38</v>
      </c>
      <c r="GV100" s="101" t="str">
        <f t="shared" si="413"/>
        <v>KORD MR38!_18Z-GEFS</v>
      </c>
      <c r="GW100" s="58">
        <f ca="1">IFERROR(IF($C$12="C",RTD("ice.xl",,"*H",GV100,$C$5,"D",$K100,,,1),RTD("ice.xl",,"*H",GV100,$C$5,"D",$K100,,,1)*(9/5)+$C$14),"-")</f>
        <v>80.204000000000008</v>
      </c>
      <c r="GX100" s="101">
        <f t="shared" si="423"/>
        <v>39</v>
      </c>
      <c r="GY100" s="101" t="str">
        <f t="shared" si="414"/>
        <v>KORD MR39!_18Z-GEFS</v>
      </c>
      <c r="GZ100" s="58">
        <f ca="1">IFERROR(IF($C$12="C",RTD("ice.xl",,"*H",GY100,$C$5,"D",$K100,,,1),RTD("ice.xl",,"*H",GY100,$C$5,"D",$K100,,,1)*(9/5)+$C$14),"-")</f>
        <v>79.448000000000008</v>
      </c>
      <c r="HA100" s="101">
        <f t="shared" si="419"/>
        <v>40</v>
      </c>
      <c r="HB100" s="101" t="str">
        <f t="shared" si="415"/>
        <v>KORD MR40!_18Z-GEFS</v>
      </c>
      <c r="HC100" s="105">
        <f ca="1">IFERROR(IF($C$12="C",RTD("ice.xl",,"*H",HB100,$C$5,"D",$K100,,,1),RTD("ice.xl",,"*H",HB100,$C$5,"D",$K100,,,1)*(9/5)+$C$14),"-")</f>
        <v>79.718000000000004</v>
      </c>
    </row>
    <row r="101" spans="11:211" x14ac:dyDescent="0.35">
      <c r="K101" s="163">
        <f t="shared" ca="1" si="491"/>
        <v>44766</v>
      </c>
      <c r="L101" s="356">
        <f t="shared" ca="1" si="491"/>
        <v>78.640520000000009</v>
      </c>
      <c r="N101" s="53">
        <f t="shared" si="486"/>
        <v>26</v>
      </c>
      <c r="O101" s="53" t="str">
        <f t="shared" si="306"/>
        <v>KORD MR26!_00Z-GEFS</v>
      </c>
      <c r="P101" s="108">
        <f ca="1">IFERROR(IF($C$12="C",RTD("ice.xl",,"*H",O101,$C$5,"D",$K101,,,1),RTD("ice.xl",,"*H",O101,$C$5,"D",$K101,,,1)*(9/5)+$C$14),"-")</f>
        <v>78.116</v>
      </c>
      <c r="Q101" s="101">
        <f t="shared" si="482"/>
        <v>27</v>
      </c>
      <c r="R101" s="101" t="str">
        <f t="shared" si="308"/>
        <v>KORD MR27!_00Z-GEFS</v>
      </c>
      <c r="S101" s="58">
        <f ca="1">IFERROR(IF($C$12="C",RTD("ice.xl",,"*H",R101,$C$5,"D",$K101,,,1),RTD("ice.xl",,"*H",R101,$C$5,"D",$K101,,,1)*(9/5)+$C$14),"-")</f>
        <v>78.746000000000009</v>
      </c>
      <c r="T101" s="101">
        <f t="shared" si="478"/>
        <v>28</v>
      </c>
      <c r="U101" s="101" t="str">
        <f t="shared" si="310"/>
        <v>KORD MR28!_00Z-GEFS</v>
      </c>
      <c r="V101" s="58">
        <f ca="1">IFERROR(IF($C$12="C",RTD("ice.xl",,"*H",U101,$C$5,"D",$K101,,,1),RTD("ice.xl",,"*H",U101,$C$5,"D",$K101,,,1)*(9/5)+$C$14),"-")</f>
        <v>81.14</v>
      </c>
      <c r="W101" s="101">
        <f t="shared" si="474"/>
        <v>29</v>
      </c>
      <c r="X101" s="101" t="str">
        <f t="shared" si="312"/>
        <v>KORD MR29!_00Z-GEFS</v>
      </c>
      <c r="Y101" s="58">
        <f ca="1">IFERROR(IF($C$12="C",RTD("ice.xl",,"*H",X101,$C$5,"D",$K101,,,1),RTD("ice.xl",,"*H",X101,$C$5,"D",$K101,,,1)*(9/5)+$C$14),"-")</f>
        <v>79.358000000000004</v>
      </c>
      <c r="Z101" s="101">
        <f t="shared" si="469"/>
        <v>30</v>
      </c>
      <c r="AA101" s="101" t="str">
        <f t="shared" si="314"/>
        <v>KORD MR30!_00Z-GEFS</v>
      </c>
      <c r="AB101" s="58">
        <f ca="1">IFERROR(IF($C$12="C",RTD("ice.xl",,"*H",AA101,$C$5,"D",$K101,,,1),RTD("ice.xl",,"*H",AA101,$C$5,"D",$K101,,,1)*(9/5)+$C$14),"-")</f>
        <v>79.16</v>
      </c>
      <c r="AC101" s="101">
        <f t="shared" si="464"/>
        <v>31</v>
      </c>
      <c r="AD101" s="101" t="str">
        <f t="shared" si="316"/>
        <v>KORD MR31!_00Z-GEFS</v>
      </c>
      <c r="AE101" s="58">
        <f ca="1">IFERROR(IF($C$12="C",RTD("ice.xl",,"*H",AD101,$C$5,"D",$K101,,,1),RTD("ice.xl",,"*H",AD101,$C$5,"D",$K101,,,1)*(9/5)+$C$14),"-")</f>
        <v>80.006</v>
      </c>
      <c r="AF101" s="101">
        <f t="shared" si="459"/>
        <v>32</v>
      </c>
      <c r="AG101" s="101" t="str">
        <f t="shared" si="318"/>
        <v>KORD MR32!_00Z-GEFS</v>
      </c>
      <c r="AH101" s="58">
        <f ca="1">IFERROR(IF($C$12="C",RTD("ice.xl",,"*H",AG101,$C$5,"D",$K101,,,1),RTD("ice.xl",,"*H",AG101,$C$5,"D",$K101,,,1)*(9/5)+$C$14),"-")</f>
        <v>81.5</v>
      </c>
      <c r="AI101" s="101">
        <f t="shared" si="454"/>
        <v>33</v>
      </c>
      <c r="AJ101" s="101" t="str">
        <f t="shared" si="320"/>
        <v>KORD MR33!_00Z-GEFS</v>
      </c>
      <c r="AK101" s="58">
        <f ca="1">IFERROR(IF($C$12="C",RTD("ice.xl",,"*H",AJ101,$C$5,"D",$K101,,,1),RTD("ice.xl",,"*H",AJ101,$C$5,"D",$K101,,,1)*(9/5)+$C$14),"-")</f>
        <v>83.623999999999995</v>
      </c>
      <c r="AL101" s="101">
        <f t="shared" si="449"/>
        <v>34</v>
      </c>
      <c r="AM101" s="101" t="str">
        <f t="shared" si="322"/>
        <v>KORD MR34!_00Z-GEFS</v>
      </c>
      <c r="AN101" s="58">
        <f ca="1">IFERROR(IF($C$12="C",RTD("ice.xl",,"*H",AM101,$C$5,"D",$K101,,,1),RTD("ice.xl",,"*H",AM101,$C$5,"D",$K101,,,1)*(9/5)+$C$14),"-")</f>
        <v>83.048000000000002</v>
      </c>
      <c r="AO101" s="101">
        <f t="shared" si="444"/>
        <v>35</v>
      </c>
      <c r="AP101" s="101" t="str">
        <f t="shared" si="324"/>
        <v>KORD MR35!_00Z-GEFS</v>
      </c>
      <c r="AQ101" s="58">
        <f ca="1">IFERROR(IF($C$12="C",RTD("ice.xl",,"*H",AP101,$C$5,"D",$K101,,,1),RTD("ice.xl",,"*H",AP101,$C$5,"D",$K101,,,1)*(9/5)+$C$14),"-")</f>
        <v>79.358000000000004</v>
      </c>
      <c r="AR101" s="101">
        <f t="shared" si="439"/>
        <v>36</v>
      </c>
      <c r="AS101" s="101" t="str">
        <f t="shared" si="326"/>
        <v>KORD MR36!_00Z-GEFS</v>
      </c>
      <c r="AT101" s="58">
        <f ca="1">IFERROR(IF($C$12="C",RTD("ice.xl",,"*H",AS101,$C$5,"D",$K101,,,1),RTD("ice.xl",,"*H",AS101,$C$5,"D",$K101,,,1)*(9/5)+$C$14),"-")</f>
        <v>80.293999999999997</v>
      </c>
      <c r="AU101" s="101">
        <f t="shared" si="434"/>
        <v>37</v>
      </c>
      <c r="AV101" s="101" t="str">
        <f t="shared" si="327"/>
        <v>KORD MR37!_00Z-GEFS</v>
      </c>
      <c r="AW101" s="58">
        <f ca="1">IFERROR(IF($C$12="C",RTD("ice.xl",,"*H",AV101,$C$5,"D",$K101,,,1),RTD("ice.xl",,"*H",AV101,$C$5,"D",$K101,,,1)*(9/5)+$C$14),"-")</f>
        <v>80.114000000000004</v>
      </c>
      <c r="AX101" s="101">
        <f t="shared" si="429"/>
        <v>38</v>
      </c>
      <c r="AY101" s="101" t="str">
        <f t="shared" si="328"/>
        <v>KORD MR38!_00Z-GEFS</v>
      </c>
      <c r="AZ101" s="58">
        <f ca="1">IFERROR(IF($C$12="C",RTD("ice.xl",,"*H",AY101,$C$5,"D",$K101,,,1),RTD("ice.xl",,"*H",AY101,$C$5,"D",$K101,,,1)*(9/5)+$C$14),"-")</f>
        <v>80.744</v>
      </c>
      <c r="BA101" s="101">
        <f t="shared" si="424"/>
        <v>39</v>
      </c>
      <c r="BB101" s="101" t="str">
        <f t="shared" si="329"/>
        <v>KORD MR39!_00Z-GEFS</v>
      </c>
      <c r="BC101" s="58">
        <f ca="1">IFERROR(IF($C$12="C",RTD("ice.xl",,"*H",BB101,$C$5,"D",$K101,,,1),RTD("ice.xl",,"*H",BB101,$C$5,"D",$K101,,,1)*(9/5)+$C$14),"-")</f>
        <v>80.528000000000006</v>
      </c>
      <c r="BD101" s="101">
        <f t="shared" si="420"/>
        <v>40</v>
      </c>
      <c r="BE101" s="101" t="str">
        <f t="shared" si="330"/>
        <v>KORD MR40!_00Z-GEFS</v>
      </c>
      <c r="BF101" s="58">
        <f ca="1">IFERROR(IF($C$12="C",RTD("ice.xl",,"*H",BE101,$C$5,"D",$K101,,,1),RTD("ice.xl",,"*H",BE101,$C$5,"D",$K101,,,1)*(9/5)+$C$14),"-")</f>
        <v>79.213999999999999</v>
      </c>
      <c r="BG101" s="101">
        <f t="shared" si="416"/>
        <v>41</v>
      </c>
      <c r="BH101" s="101" t="str">
        <f t="shared" si="331"/>
        <v>KORD MR41!_00Z-GEFS</v>
      </c>
      <c r="BI101" s="105">
        <f ca="1">IFERROR(IF($C$12="C",RTD("ice.xl",,"*H",BH101,$C$5,"D",$K101,,,1),RTD("ice.xl",,"*H",BH101,$C$5,"D",$K101,,,1)*(9/5)+$C$14),"-")</f>
        <v>81.373999999999995</v>
      </c>
      <c r="BL101" s="53">
        <f t="shared" si="487"/>
        <v>26</v>
      </c>
      <c r="BM101" s="53" t="str">
        <f t="shared" si="333"/>
        <v>KORD MR26!_06Z-GEFS</v>
      </c>
      <c r="BN101" s="108">
        <f ca="1">IFERROR(IF($C$12="C",RTD("ice.xl",,"*H",BM101,$C$5,"D",$K101,,,1),RTD("ice.xl",,"*H",BM101,$C$5,"D",$K101,,,1)*(9/5)+$C$14),"-")</f>
        <v>78.295999999999992</v>
      </c>
      <c r="BO101" s="101">
        <f t="shared" si="483"/>
        <v>27</v>
      </c>
      <c r="BP101" s="101" t="str">
        <f t="shared" si="335"/>
        <v>KORD MR27!_06Z-GEFS</v>
      </c>
      <c r="BQ101" s="58">
        <f ca="1">IFERROR(IF($C$12="C",RTD("ice.xl",,"*H",BP101,$C$5,"D",$K101,,,1),RTD("ice.xl",,"*H",BP101,$C$5,"D",$K101,,,1)*(9/5)+$C$14),"-")</f>
        <v>79.358000000000004</v>
      </c>
      <c r="BR101" s="101">
        <f t="shared" si="479"/>
        <v>28</v>
      </c>
      <c r="BS101" s="101" t="str">
        <f t="shared" si="337"/>
        <v>KORD MR28!_06Z-GEFS</v>
      </c>
      <c r="BT101" s="58">
        <f ca="1">IFERROR(IF($C$12="C",RTD("ice.xl",,"*H",BS101,$C$5,"D",$K101,,,1),RTD("ice.xl",,"*H",BS101,$C$5,"D",$K101,,,1)*(9/5)+$C$14),"-")</f>
        <v>80.798000000000002</v>
      </c>
      <c r="BU101" s="101">
        <f t="shared" si="475"/>
        <v>29</v>
      </c>
      <c r="BV101" s="101" t="str">
        <f t="shared" si="339"/>
        <v>KORD MR29!_06Z-GEFS</v>
      </c>
      <c r="BW101" s="58">
        <f ca="1">IFERROR(IF($C$12="C",RTD("ice.xl",,"*H",BV101,$C$5,"D",$K101,,,1),RTD("ice.xl",,"*H",BV101,$C$5,"D",$K101,,,1)*(9/5)+$C$14),"-")</f>
        <v>80.311999999999998</v>
      </c>
      <c r="BX101" s="101">
        <f t="shared" si="470"/>
        <v>30</v>
      </c>
      <c r="BY101" s="101" t="str">
        <f t="shared" si="341"/>
        <v>KORD MR30!_06Z-GEFS</v>
      </c>
      <c r="BZ101" s="58">
        <f ca="1">IFERROR(IF($C$12="C",RTD("ice.xl",,"*H",BY101,$C$5,"D",$K101,,,1),RTD("ice.xl",,"*H",BY101,$C$5,"D",$K101,,,1)*(9/5)+$C$14),"-")</f>
        <v>79.897999999999996</v>
      </c>
      <c r="CA101" s="101">
        <f t="shared" si="465"/>
        <v>31</v>
      </c>
      <c r="CB101" s="101" t="str">
        <f t="shared" si="343"/>
        <v>KORD MR31!_06Z-GEFS</v>
      </c>
      <c r="CC101" s="58">
        <f ca="1">IFERROR(IF($C$12="C",RTD("ice.xl",,"*H",CB101,$C$5,"D",$K101,,,1),RTD("ice.xl",,"*H",CB101,$C$5,"D",$K101,,,1)*(9/5)+$C$14),"-")</f>
        <v>80.438000000000002</v>
      </c>
      <c r="CD101" s="101">
        <f t="shared" si="460"/>
        <v>32</v>
      </c>
      <c r="CE101" s="101" t="str">
        <f t="shared" si="345"/>
        <v>KORD MR32!_06Z-GEFS</v>
      </c>
      <c r="CF101" s="58">
        <f ca="1">IFERROR(IF($C$12="C",RTD("ice.xl",,"*H",CE101,$C$5,"D",$K101,,,1),RTD("ice.xl",,"*H",CE101,$C$5,"D",$K101,,,1)*(9/5)+$C$14),"-")</f>
        <v>80.096000000000004</v>
      </c>
      <c r="CG101" s="101">
        <f t="shared" si="455"/>
        <v>33</v>
      </c>
      <c r="CH101" s="101" t="str">
        <f t="shared" si="347"/>
        <v>KORD MR33!_06Z-GEFS</v>
      </c>
      <c r="CI101" s="58">
        <f ca="1">IFERROR(IF($C$12="C",RTD("ice.xl",,"*H",CH101,$C$5,"D",$K101,,,1),RTD("ice.xl",,"*H",CH101,$C$5,"D",$K101,,,1)*(9/5)+$C$14),"-")</f>
        <v>83.102000000000004</v>
      </c>
      <c r="CJ101" s="101">
        <f t="shared" si="450"/>
        <v>34</v>
      </c>
      <c r="CK101" s="101" t="str">
        <f t="shared" si="349"/>
        <v>KORD MR34!_06Z-GEFS</v>
      </c>
      <c r="CL101" s="58">
        <f ca="1">IFERROR(IF($C$12="C",RTD("ice.xl",,"*H",CK101,$C$5,"D",$K101,,,1),RTD("ice.xl",,"*H",CK101,$C$5,"D",$K101,,,1)*(9/5)+$C$14),"-")</f>
        <v>83.426000000000002</v>
      </c>
      <c r="CM101" s="101">
        <f t="shared" si="445"/>
        <v>35</v>
      </c>
      <c r="CN101" s="101" t="str">
        <f t="shared" si="351"/>
        <v>KORD MR35!_06Z-GEFS</v>
      </c>
      <c r="CO101" s="58">
        <f ca="1">IFERROR(IF($C$12="C",RTD("ice.xl",,"*H",CN101,$C$5,"D",$K101,,,1),RTD("ice.xl",,"*H",CN101,$C$5,"D",$K101,,,1)*(9/5)+$C$14),"-")</f>
        <v>79.52</v>
      </c>
      <c r="CP101" s="101">
        <f t="shared" si="440"/>
        <v>36</v>
      </c>
      <c r="CQ101" s="101" t="str">
        <f t="shared" si="353"/>
        <v>KORD MR36!_06Z-GEFS</v>
      </c>
      <c r="CR101" s="58">
        <f ca="1">IFERROR(IF($C$12="C",RTD("ice.xl",,"*H",CQ101,$C$5,"D",$K101,,,1),RTD("ice.xl",,"*H",CQ101,$C$5,"D",$K101,,,1)*(9/5)+$C$14),"-")</f>
        <v>81.481999999999999</v>
      </c>
      <c r="CS101" s="101">
        <f t="shared" si="435"/>
        <v>37</v>
      </c>
      <c r="CT101" s="101" t="str">
        <f t="shared" si="355"/>
        <v>KORD MR37!_06Z-GEFS</v>
      </c>
      <c r="CU101" s="58">
        <f ca="1">IFERROR(IF($C$12="C",RTD("ice.xl",,"*H",CT101,$C$5,"D",$K101,,,1),RTD("ice.xl",,"*H",CT101,$C$5,"D",$K101,,,1)*(9/5)+$C$14),"-")</f>
        <v>80.78</v>
      </c>
      <c r="CV101" s="101">
        <f t="shared" si="430"/>
        <v>38</v>
      </c>
      <c r="CW101" s="101" t="str">
        <f t="shared" si="356"/>
        <v>KORD MR38!_06Z-GEFS</v>
      </c>
      <c r="CX101" s="58">
        <f ca="1">IFERROR(IF($C$12="C",RTD("ice.xl",,"*H",CW101,$C$5,"D",$K101,,,1),RTD("ice.xl",,"*H",CW101,$C$5,"D",$K101,,,1)*(9/5)+$C$14),"-")</f>
        <v>79.412000000000006</v>
      </c>
      <c r="CY101" s="101">
        <f t="shared" si="425"/>
        <v>39</v>
      </c>
      <c r="CZ101" s="101" t="str">
        <f t="shared" si="357"/>
        <v>KORD MR39!_06Z-GEFS</v>
      </c>
      <c r="DA101" s="58">
        <f ca="1">IFERROR(IF($C$12="C",RTD("ice.xl",,"*H",CZ101,$C$5,"D",$K101,,,1),RTD("ice.xl",,"*H",CZ101,$C$5,"D",$K101,,,1)*(9/5)+$C$14),"-")</f>
        <v>81.734000000000009</v>
      </c>
      <c r="DB101" s="101">
        <f t="shared" si="421"/>
        <v>40</v>
      </c>
      <c r="DC101" s="101" t="str">
        <f t="shared" si="358"/>
        <v>KORD MR40!_06Z-GEFS</v>
      </c>
      <c r="DD101" s="58">
        <f ca="1">IFERROR(IF($C$12="C",RTD("ice.xl",,"*H",DC101,$C$5,"D",$K101,,,1),RTD("ice.xl",,"*H",DC101,$C$5,"D",$K101,,,1)*(9/5)+$C$14),"-")</f>
        <v>81.01400000000001</v>
      </c>
      <c r="DE101" s="101">
        <f t="shared" si="417"/>
        <v>41</v>
      </c>
      <c r="DF101" s="101" t="str">
        <f t="shared" si="359"/>
        <v>KORD MR41!_06Z-GEFS</v>
      </c>
      <c r="DG101" s="105">
        <f ca="1">IFERROR(IF($C$12="C",RTD("ice.xl",,"*H",DF101,$C$5,"D",$K101,,,1),RTD("ice.xl",,"*H",DF101,$C$5,"D",$K101,,,1)*(9/5)+$C$14),"-")</f>
        <v>80.69</v>
      </c>
      <c r="DJ101" s="53">
        <f t="shared" si="488"/>
        <v>26</v>
      </c>
      <c r="DK101" s="53" t="str">
        <f t="shared" si="361"/>
        <v>KORD MR26!_12Z-GEFS</v>
      </c>
      <c r="DL101" s="108">
        <f ca="1">IFERROR(IF($C$12="C",RTD("ice.xl",,"*H",DK101,$C$5,"D",$K101,,,1),RTD("ice.xl",,"*H",DK101,$C$5,"D",$K101,,,1)*(9/5)+$C$14),"-")</f>
        <v>78.349999999999994</v>
      </c>
      <c r="DM101" s="101">
        <f t="shared" si="484"/>
        <v>27</v>
      </c>
      <c r="DN101" s="101" t="str">
        <f t="shared" si="363"/>
        <v>KORD MR27!_12Z-GEFS</v>
      </c>
      <c r="DO101" s="58">
        <f ca="1">IFERROR(IF($C$12="C",RTD("ice.xl",,"*H",DN101,$C$5,"D",$K101,,,1),RTD("ice.xl",,"*H",DN101,$C$5,"D",$K101,,,1)*(9/5)+$C$14),"-")</f>
        <v>79.213999999999999</v>
      </c>
      <c r="DP101" s="101">
        <f t="shared" si="480"/>
        <v>28</v>
      </c>
      <c r="DQ101" s="101" t="str">
        <f t="shared" si="365"/>
        <v>KORD MR28!_12Z-GEFS</v>
      </c>
      <c r="DR101" s="58">
        <f ca="1">IFERROR(IF($C$12="C",RTD("ice.xl",,"*H",DQ101,$C$5,"D",$K101,,,1),RTD("ice.xl",,"*H",DQ101,$C$5,"D",$K101,,,1)*(9/5)+$C$14),"-")</f>
        <v>80.581999999999994</v>
      </c>
      <c r="DS101" s="101">
        <f t="shared" si="476"/>
        <v>29</v>
      </c>
      <c r="DT101" s="101" t="str">
        <f t="shared" si="367"/>
        <v>KORD MR29!_12Z-GEFS</v>
      </c>
      <c r="DU101" s="58">
        <f ca="1">IFERROR(IF($C$12="C",RTD("ice.xl",,"*H",DT101,$C$5,"D",$K101,,,1),RTD("ice.xl",,"*H",DT101,$C$5,"D",$K101,,,1)*(9/5)+$C$14),"-")</f>
        <v>81.319999999999993</v>
      </c>
      <c r="DV101" s="101">
        <f t="shared" si="471"/>
        <v>30</v>
      </c>
      <c r="DW101" s="101" t="str">
        <f t="shared" si="369"/>
        <v>KORD MR30!_12Z-GEFS</v>
      </c>
      <c r="DX101" s="58">
        <f ca="1">IFERROR(IF($C$12="C",RTD("ice.xl",,"*H",DW101,$C$5,"D",$K101,,,1),RTD("ice.xl",,"*H",DW101,$C$5,"D",$K101,,,1)*(9/5)+$C$14),"-")</f>
        <v>79.789999999999992</v>
      </c>
      <c r="DY101" s="101">
        <f t="shared" si="466"/>
        <v>31</v>
      </c>
      <c r="DZ101" s="101" t="str">
        <f t="shared" si="371"/>
        <v>KORD MR31!_12Z-GEFS</v>
      </c>
      <c r="EA101" s="58">
        <f ca="1">IFERROR(IF($C$12="C",RTD("ice.xl",,"*H",DZ101,$C$5,"D",$K101,,,1),RTD("ice.xl",,"*H",DZ101,$C$5,"D",$K101,,,1)*(9/5)+$C$14),"-")</f>
        <v>79.52</v>
      </c>
      <c r="EB101" s="101">
        <f t="shared" si="461"/>
        <v>32</v>
      </c>
      <c r="EC101" s="101" t="str">
        <f t="shared" si="373"/>
        <v>KORD MR32!_12Z-GEFS</v>
      </c>
      <c r="ED101" s="58">
        <f ca="1">IFERROR(IF($C$12="C",RTD("ice.xl",,"*H",EC101,$C$5,"D",$K101,,,1),RTD("ice.xl",,"*H",EC101,$C$5,"D",$K101,,,1)*(9/5)+$C$14),"-")</f>
        <v>80.168000000000006</v>
      </c>
      <c r="EE101" s="101">
        <f t="shared" si="456"/>
        <v>33</v>
      </c>
      <c r="EF101" s="101" t="str">
        <f t="shared" si="375"/>
        <v>KORD MR33!_12Z-GEFS</v>
      </c>
      <c r="EG101" s="58">
        <f ca="1">IFERROR(IF($C$12="C",RTD("ice.xl",,"*H",EF101,$C$5,"D",$K101,,,1),RTD("ice.xl",,"*H",EF101,$C$5,"D",$K101,,,1)*(9/5)+$C$14),"-")</f>
        <v>81.01400000000001</v>
      </c>
      <c r="EH101" s="101">
        <f t="shared" si="451"/>
        <v>34</v>
      </c>
      <c r="EI101" s="101" t="str">
        <f t="shared" si="377"/>
        <v>KORD MR34!_12Z-GEFS</v>
      </c>
      <c r="EJ101" s="58">
        <f ca="1">IFERROR(IF($C$12="C",RTD("ice.xl",,"*H",EI101,$C$5,"D",$K101,,,1),RTD("ice.xl",,"*H",EI101,$C$5,"D",$K101,,,1)*(9/5)+$C$14),"-")</f>
        <v>83.300000000000011</v>
      </c>
      <c r="EK101" s="101">
        <f t="shared" si="446"/>
        <v>35</v>
      </c>
      <c r="EL101" s="101" t="str">
        <f t="shared" si="379"/>
        <v>KORD MR35!_12Z-GEFS</v>
      </c>
      <c r="EM101" s="58">
        <f ca="1">IFERROR(IF($C$12="C",RTD("ice.xl",,"*H",EL101,$C$5,"D",$K101,,,1),RTD("ice.xl",,"*H",EL101,$C$5,"D",$K101,,,1)*(9/5)+$C$14),"-")</f>
        <v>81.86</v>
      </c>
      <c r="EN101" s="101">
        <f t="shared" si="441"/>
        <v>36</v>
      </c>
      <c r="EO101" s="101" t="str">
        <f t="shared" si="381"/>
        <v>KORD MR36!_12Z-GEFS</v>
      </c>
      <c r="EP101" s="58">
        <f ca="1">IFERROR(IF($C$12="C",RTD("ice.xl",,"*H",EO101,$C$5,"D",$K101,,,1),RTD("ice.xl",,"*H",EO101,$C$5,"D",$K101,,,1)*(9/5)+$C$14),"-")</f>
        <v>80.186000000000007</v>
      </c>
      <c r="EQ101" s="101">
        <f t="shared" si="436"/>
        <v>37</v>
      </c>
      <c r="ER101" s="101" t="str">
        <f t="shared" si="383"/>
        <v>KORD MR37!_12Z-GEFS</v>
      </c>
      <c r="ES101" s="58">
        <f ca="1">IFERROR(IF($C$12="C",RTD("ice.xl",,"*H",ER101,$C$5,"D",$K101,,,1),RTD("ice.xl",,"*H",ER101,$C$5,"D",$K101,,,1)*(9/5)+$C$14),"-")</f>
        <v>79.573999999999998</v>
      </c>
      <c r="ET101" s="101">
        <f t="shared" si="431"/>
        <v>38</v>
      </c>
      <c r="EU101" s="101" t="str">
        <f t="shared" si="384"/>
        <v>KORD MR38!_12Z-GEFS</v>
      </c>
      <c r="EV101" s="58">
        <f ca="1">IFERROR(IF($C$12="C",RTD("ice.xl",,"*H",EU101,$C$5,"D",$K101,,,1),RTD("ice.xl",,"*H",EU101,$C$5,"D",$K101,,,1)*(9/5)+$C$14),"-")</f>
        <v>78.152000000000001</v>
      </c>
      <c r="EW101" s="101">
        <f t="shared" si="426"/>
        <v>39</v>
      </c>
      <c r="EX101" s="101" t="str">
        <f t="shared" si="385"/>
        <v>KORD MR39!_12Z-GEFS</v>
      </c>
      <c r="EY101" s="58">
        <f ca="1">IFERROR(IF($C$12="C",RTD("ice.xl",,"*H",EX101,$C$5,"D",$K101,,,1),RTD("ice.xl",,"*H",EX101,$C$5,"D",$K101,,,1)*(9/5)+$C$14),"-")</f>
        <v>79.033999999999992</v>
      </c>
      <c r="EZ101" s="101">
        <f t="shared" si="422"/>
        <v>40</v>
      </c>
      <c r="FA101" s="101" t="str">
        <f t="shared" si="386"/>
        <v>KORD MR40!_12Z-GEFS</v>
      </c>
      <c r="FB101" s="58">
        <f ca="1">IFERROR(IF($C$12="C",RTD("ice.xl",,"*H",FA101,$C$5,"D",$K101,,,1),RTD("ice.xl",,"*H",FA101,$C$5,"D",$K101,,,1)*(9/5)+$C$14),"-")</f>
        <v>80.293999999999997</v>
      </c>
      <c r="FC101" s="101">
        <f t="shared" si="418"/>
        <v>41</v>
      </c>
      <c r="FD101" s="101" t="str">
        <f t="shared" si="387"/>
        <v>KORD MR41!_12Z-GEFS</v>
      </c>
      <c r="FE101" s="105">
        <f ca="1">IFERROR(IF($C$12="C",RTD("ice.xl",,"*H",FD101,$C$5,"D",$K101,,,1),RTD("ice.xl",,"*H",FD101,$C$5,"D",$K101,,,1)*(9/5)+$C$14),"-")</f>
        <v>79.286000000000001</v>
      </c>
      <c r="FH101" s="53">
        <f t="shared" si="489"/>
        <v>26</v>
      </c>
      <c r="FI101" s="53" t="str">
        <f t="shared" si="389"/>
        <v>KORD MR26!_18Z-GEFS</v>
      </c>
      <c r="FJ101" s="108">
        <f ca="1">IFERROR(IF($C$12="C",RTD("ice.xl",,"*H",FI101,$C$5,"D",$K101,,,1),RTD("ice.xl",,"*H",FI101,$C$5,"D",$K101,,,1)*(9/5)+$C$14),"-")</f>
        <v>78.800000000000011</v>
      </c>
      <c r="FK101" s="101">
        <f t="shared" si="485"/>
        <v>27</v>
      </c>
      <c r="FL101" s="101" t="str">
        <f t="shared" si="391"/>
        <v>KORD MR27!_18Z-GEFS</v>
      </c>
      <c r="FM101" s="58">
        <f ca="1">IFERROR(IF($C$12="C",RTD("ice.xl",,"*H",FL101,$C$5,"D",$K101,,,1),RTD("ice.xl",,"*H",FL101,$C$5,"D",$K101,,,1)*(9/5)+$C$14),"-")</f>
        <v>79.97</v>
      </c>
      <c r="FN101" s="101">
        <f t="shared" si="481"/>
        <v>28</v>
      </c>
      <c r="FO101" s="101" t="str">
        <f t="shared" si="393"/>
        <v>KORD MR28!_18Z-GEFS</v>
      </c>
      <c r="FP101" s="58">
        <f ca="1">IFERROR(IF($C$12="C",RTD("ice.xl",,"*H",FO101,$C$5,"D",$K101,,,1),RTD("ice.xl",,"*H",FO101,$C$5,"D",$K101,,,1)*(9/5)+$C$14),"-")</f>
        <v>80.42</v>
      </c>
      <c r="FQ101" s="101">
        <f t="shared" si="477"/>
        <v>29</v>
      </c>
      <c r="FR101" s="101" t="str">
        <f t="shared" si="395"/>
        <v>KORD MR29!_18Z-GEFS</v>
      </c>
      <c r="FS101" s="58">
        <f ca="1">IFERROR(IF($C$12="C",RTD("ice.xl",,"*H",FR101,$C$5,"D",$K101,,,1),RTD("ice.xl",,"*H",FR101,$C$5,"D",$K101,,,1)*(9/5)+$C$14),"-")</f>
        <v>79.448000000000008</v>
      </c>
      <c r="FT101" s="101">
        <f t="shared" si="472"/>
        <v>30</v>
      </c>
      <c r="FU101" s="101" t="str">
        <f t="shared" si="397"/>
        <v>KORD MR30!_18Z-GEFS</v>
      </c>
      <c r="FV101" s="58">
        <f ca="1">IFERROR(IF($C$12="C",RTD("ice.xl",,"*H",FU101,$C$5,"D",$K101,,,1),RTD("ice.xl",,"*H",FU101,$C$5,"D",$K101,,,1)*(9/5)+$C$14),"-")</f>
        <v>78.602000000000004</v>
      </c>
      <c r="FW101" s="101">
        <f t="shared" si="467"/>
        <v>31</v>
      </c>
      <c r="FX101" s="101" t="str">
        <f t="shared" si="399"/>
        <v>KORD MR31!_18Z-GEFS</v>
      </c>
      <c r="FY101" s="58">
        <f ca="1">IFERROR(IF($C$12="C",RTD("ice.xl",,"*H",FX101,$C$5,"D",$K101,,,1),RTD("ice.xl",,"*H",FX101,$C$5,"D",$K101,,,1)*(9/5)+$C$14),"-")</f>
        <v>80.599999999999994</v>
      </c>
      <c r="FZ101" s="101">
        <f t="shared" si="462"/>
        <v>32</v>
      </c>
      <c r="GA101" s="101" t="str">
        <f t="shared" si="401"/>
        <v>KORD MR32!_18Z-GEFS</v>
      </c>
      <c r="GB101" s="58">
        <f ca="1">IFERROR(IF($C$12="C",RTD("ice.xl",,"*H",GA101,$C$5,"D",$K101,,,1),RTD("ice.xl",,"*H",GA101,$C$5,"D",$K101,,,1)*(9/5)+$C$14),"-")</f>
        <v>81.5</v>
      </c>
      <c r="GC101" s="101">
        <f t="shared" si="457"/>
        <v>33</v>
      </c>
      <c r="GD101" s="101" t="str">
        <f t="shared" si="403"/>
        <v>KORD MR33!_18Z-GEFS</v>
      </c>
      <c r="GE101" s="58">
        <f ca="1">IFERROR(IF($C$12="C",RTD("ice.xl",,"*H",GD101,$C$5,"D",$K101,,,1),RTD("ice.xl",,"*H",GD101,$C$5,"D",$K101,,,1)*(9/5)+$C$14),"-")</f>
        <v>83.966000000000008</v>
      </c>
      <c r="GF101" s="101">
        <f t="shared" si="452"/>
        <v>34</v>
      </c>
      <c r="GG101" s="101" t="str">
        <f t="shared" si="405"/>
        <v>KORD MR34!_18Z-GEFS</v>
      </c>
      <c r="GH101" s="58">
        <f ca="1">IFERROR(IF($C$12="C",RTD("ice.xl",,"*H",GG101,$C$5,"D",$K101,,,1),RTD("ice.xl",,"*H",GG101,$C$5,"D",$K101,,,1)*(9/5)+$C$14),"-")</f>
        <v>80.762</v>
      </c>
      <c r="GI101" s="101">
        <f t="shared" si="447"/>
        <v>35</v>
      </c>
      <c r="GJ101" s="101" t="str">
        <f t="shared" si="407"/>
        <v>KORD MR35!_18Z-GEFS</v>
      </c>
      <c r="GK101" s="58">
        <f ca="1">IFERROR(IF($C$12="C",RTD("ice.xl",,"*H",GJ101,$C$5,"D",$K101,,,1),RTD("ice.xl",,"*H",GJ101,$C$5,"D",$K101,,,1)*(9/5)+$C$14),"-")</f>
        <v>81.698000000000008</v>
      </c>
      <c r="GL101" s="101">
        <f t="shared" si="442"/>
        <v>36</v>
      </c>
      <c r="GM101" s="101" t="str">
        <f t="shared" si="409"/>
        <v>KORD MR36!_18Z-GEFS</v>
      </c>
      <c r="GN101" s="58">
        <f ca="1">IFERROR(IF($C$12="C",RTD("ice.xl",,"*H",GM101,$C$5,"D",$K101,,,1),RTD("ice.xl",,"*H",GM101,$C$5,"D",$K101,,,1)*(9/5)+$C$14),"-")</f>
        <v>79.538000000000011</v>
      </c>
      <c r="GO101" s="101">
        <f t="shared" si="437"/>
        <v>37</v>
      </c>
      <c r="GP101" s="101" t="str">
        <f t="shared" si="411"/>
        <v>KORD MR37!_18Z-GEFS</v>
      </c>
      <c r="GQ101" s="58">
        <f ca="1">IFERROR(IF($C$12="C",RTD("ice.xl",,"*H",GP101,$C$5,"D",$K101,,,1),RTD("ice.xl",,"*H",GP101,$C$5,"D",$K101,,,1)*(9/5)+$C$14),"-")</f>
        <v>80.617999999999995</v>
      </c>
      <c r="GR101" s="101">
        <f t="shared" si="432"/>
        <v>38</v>
      </c>
      <c r="GS101" s="101" t="str">
        <f t="shared" si="412"/>
        <v>KORD MR38!_18Z-GEFS</v>
      </c>
      <c r="GT101" s="58">
        <f ca="1">IFERROR(IF($C$12="C",RTD("ice.xl",,"*H",GS101,$C$5,"D",$K101,,,1),RTD("ice.xl",,"*H",GS101,$C$5,"D",$K101,,,1)*(9/5)+$C$14),"-")</f>
        <v>79.573999999999998</v>
      </c>
      <c r="GU101" s="101">
        <f t="shared" si="427"/>
        <v>39</v>
      </c>
      <c r="GV101" s="101" t="str">
        <f t="shared" si="413"/>
        <v>KORD MR39!_18Z-GEFS</v>
      </c>
      <c r="GW101" s="58">
        <f ca="1">IFERROR(IF($C$12="C",RTD("ice.xl",,"*H",GV101,$C$5,"D",$K101,,,1),RTD("ice.xl",,"*H",GV101,$C$5,"D",$K101,,,1)*(9/5)+$C$14),"-")</f>
        <v>80.474000000000004</v>
      </c>
      <c r="GX101" s="101">
        <f t="shared" si="423"/>
        <v>40</v>
      </c>
      <c r="GY101" s="101" t="str">
        <f t="shared" si="414"/>
        <v>KORD MR40!_18Z-GEFS</v>
      </c>
      <c r="GZ101" s="58">
        <f ca="1">IFERROR(IF($C$12="C",RTD("ice.xl",,"*H",GY101,$C$5,"D",$K101,,,1),RTD("ice.xl",,"*H",GY101,$C$5,"D",$K101,,,1)*(9/5)+$C$14),"-")</f>
        <v>79.50200000000001</v>
      </c>
      <c r="HA101" s="101">
        <f t="shared" si="419"/>
        <v>41</v>
      </c>
      <c r="HB101" s="101" t="str">
        <f t="shared" si="415"/>
        <v>KORD MR41!_18Z-GEFS</v>
      </c>
      <c r="HC101" s="105">
        <f ca="1">IFERROR(IF($C$12="C",RTD("ice.xl",,"*H",HB101,$C$5,"D",$K101,,,1),RTD("ice.xl",,"*H",HB101,$C$5,"D",$K101,,,1)*(9/5)+$C$14),"-")</f>
        <v>80.114000000000004</v>
      </c>
    </row>
    <row r="102" spans="11:211" x14ac:dyDescent="0.35">
      <c r="K102" s="163">
        <f t="shared" ca="1" si="491"/>
        <v>44765</v>
      </c>
      <c r="L102" s="356">
        <f t="shared" ca="1" si="491"/>
        <v>75.909019999999998</v>
      </c>
      <c r="N102" s="53">
        <f t="shared" si="486"/>
        <v>27</v>
      </c>
      <c r="O102" s="53" t="str">
        <f t="shared" si="306"/>
        <v>KORD MR27!_00Z-GEFS</v>
      </c>
      <c r="P102" s="108">
        <f ca="1">IFERROR(IF($C$12="C",RTD("ice.xl",,"*H",O102,$C$5,"D",$K102,,,1),RTD("ice.xl",,"*H",O102,$C$5,"D",$K102,,,1)*(9/5)+$C$14),"-")</f>
        <v>82.831999999999994</v>
      </c>
      <c r="Q102" s="101">
        <f t="shared" si="482"/>
        <v>28</v>
      </c>
      <c r="R102" s="101" t="str">
        <f t="shared" si="308"/>
        <v>KORD MR28!_00Z-GEFS</v>
      </c>
      <c r="S102" s="58">
        <f ca="1">IFERROR(IF($C$12="C",RTD("ice.xl",,"*H",R102,$C$5,"D",$K102,,,1),RTD("ice.xl",,"*H",R102,$C$5,"D",$K102,,,1)*(9/5)+$C$14),"-")</f>
        <v>83.192000000000007</v>
      </c>
      <c r="T102" s="101">
        <f t="shared" si="478"/>
        <v>29</v>
      </c>
      <c r="U102" s="101" t="str">
        <f t="shared" si="310"/>
        <v>KORD MR29!_00Z-GEFS</v>
      </c>
      <c r="V102" s="58">
        <f ca="1">IFERROR(IF($C$12="C",RTD("ice.xl",,"*H",U102,$C$5,"D",$K102,,,1),RTD("ice.xl",,"*H",U102,$C$5,"D",$K102,,,1)*(9/5)+$C$14),"-")</f>
        <v>83.210000000000008</v>
      </c>
      <c r="W102" s="101">
        <f t="shared" si="474"/>
        <v>30</v>
      </c>
      <c r="X102" s="101" t="str">
        <f t="shared" si="312"/>
        <v>KORD MR30!_00Z-GEFS</v>
      </c>
      <c r="Y102" s="58">
        <f ca="1">IFERROR(IF($C$12="C",RTD("ice.xl",,"*H",X102,$C$5,"D",$K102,,,1),RTD("ice.xl",,"*H",X102,$C$5,"D",$K102,,,1)*(9/5)+$C$14),"-")</f>
        <v>83.335999999999999</v>
      </c>
      <c r="Z102" s="101">
        <f t="shared" si="469"/>
        <v>31</v>
      </c>
      <c r="AA102" s="101" t="str">
        <f t="shared" si="314"/>
        <v>KORD MR31!_00Z-GEFS</v>
      </c>
      <c r="AB102" s="58">
        <f ca="1">IFERROR(IF($C$12="C",RTD("ice.xl",,"*H",AA102,$C$5,"D",$K102,,,1),RTD("ice.xl",,"*H",AA102,$C$5,"D",$K102,,,1)*(9/5)+$C$14),"-")</f>
        <v>82.004000000000005</v>
      </c>
      <c r="AC102" s="101">
        <f t="shared" si="464"/>
        <v>32</v>
      </c>
      <c r="AD102" s="101" t="str">
        <f t="shared" si="316"/>
        <v>KORD MR32!_00Z-GEFS</v>
      </c>
      <c r="AE102" s="58">
        <f ca="1">IFERROR(IF($C$12="C",RTD("ice.xl",,"*H",AD102,$C$5,"D",$K102,,,1),RTD("ice.xl",,"*H",AD102,$C$5,"D",$K102,,,1)*(9/5)+$C$14),"-")</f>
        <v>81.122</v>
      </c>
      <c r="AF102" s="101">
        <f t="shared" si="459"/>
        <v>33</v>
      </c>
      <c r="AG102" s="101" t="str">
        <f t="shared" si="318"/>
        <v>KORD MR33!_00Z-GEFS</v>
      </c>
      <c r="AH102" s="58">
        <f ca="1">IFERROR(IF($C$12="C",RTD("ice.xl",,"*H",AG102,$C$5,"D",$K102,,,1),RTD("ice.xl",,"*H",AG102,$C$5,"D",$K102,,,1)*(9/5)+$C$14),"-")</f>
        <v>83.156000000000006</v>
      </c>
      <c r="AI102" s="101">
        <f t="shared" si="454"/>
        <v>34</v>
      </c>
      <c r="AJ102" s="101" t="str">
        <f t="shared" si="320"/>
        <v>KORD MR34!_00Z-GEFS</v>
      </c>
      <c r="AK102" s="58">
        <f ca="1">IFERROR(IF($C$12="C",RTD("ice.xl",,"*H",AJ102,$C$5,"D",$K102,,,1),RTD("ice.xl",,"*H",AJ102,$C$5,"D",$K102,,,1)*(9/5)+$C$14),"-")</f>
        <v>82.85</v>
      </c>
      <c r="AL102" s="101">
        <f t="shared" si="449"/>
        <v>35</v>
      </c>
      <c r="AM102" s="101" t="str">
        <f t="shared" si="322"/>
        <v>KORD MR35!_00Z-GEFS</v>
      </c>
      <c r="AN102" s="58">
        <f ca="1">IFERROR(IF($C$12="C",RTD("ice.xl",,"*H",AM102,$C$5,"D",$K102,,,1),RTD("ice.xl",,"*H",AM102,$C$5,"D",$K102,,,1)*(9/5)+$C$14),"-")</f>
        <v>78.710000000000008</v>
      </c>
      <c r="AO102" s="101">
        <f t="shared" si="444"/>
        <v>36</v>
      </c>
      <c r="AP102" s="101" t="str">
        <f t="shared" si="324"/>
        <v>KORD MR36!_00Z-GEFS</v>
      </c>
      <c r="AQ102" s="58">
        <f ca="1">IFERROR(IF($C$12="C",RTD("ice.xl",,"*H",AP102,$C$5,"D",$K102,,,1),RTD("ice.xl",,"*H",AP102,$C$5,"D",$K102,,,1)*(9/5)+$C$14),"-")</f>
        <v>78.728000000000009</v>
      </c>
      <c r="AR102" s="101">
        <f t="shared" si="439"/>
        <v>37</v>
      </c>
      <c r="AS102" s="101" t="str">
        <f t="shared" si="326"/>
        <v>KORD MR37!_00Z-GEFS</v>
      </c>
      <c r="AT102" s="58">
        <f ca="1">IFERROR(IF($C$12="C",RTD("ice.xl",,"*H",AS102,$C$5,"D",$K102,,,1),RTD("ice.xl",,"*H",AS102,$C$5,"D",$K102,,,1)*(9/5)+$C$14),"-")</f>
        <v>79.88</v>
      </c>
      <c r="AU102" s="101">
        <f t="shared" si="434"/>
        <v>38</v>
      </c>
      <c r="AV102" s="101" t="str">
        <f t="shared" si="327"/>
        <v>KORD MR38!_00Z-GEFS</v>
      </c>
      <c r="AW102" s="58">
        <f ca="1">IFERROR(IF($C$12="C",RTD("ice.xl",,"*H",AV102,$C$5,"D",$K102,,,1),RTD("ice.xl",,"*H",AV102,$C$5,"D",$K102,,,1)*(9/5)+$C$14),"-")</f>
        <v>81.554000000000002</v>
      </c>
      <c r="AX102" s="101">
        <f t="shared" si="429"/>
        <v>39</v>
      </c>
      <c r="AY102" s="101" t="str">
        <f t="shared" si="328"/>
        <v>KORD MR39!_00Z-GEFS</v>
      </c>
      <c r="AZ102" s="58">
        <f ca="1">IFERROR(IF($C$12="C",RTD("ice.xl",,"*H",AY102,$C$5,"D",$K102,,,1),RTD("ice.xl",,"*H",AY102,$C$5,"D",$K102,,,1)*(9/5)+$C$14),"-")</f>
        <v>81.427999999999997</v>
      </c>
      <c r="BA102" s="101">
        <f t="shared" si="424"/>
        <v>40</v>
      </c>
      <c r="BB102" s="101" t="str">
        <f t="shared" si="329"/>
        <v>KORD MR40!_00Z-GEFS</v>
      </c>
      <c r="BC102" s="58">
        <f ca="1">IFERROR(IF($C$12="C",RTD("ice.xl",,"*H",BB102,$C$5,"D",$K102,,,1),RTD("ice.xl",,"*H",BB102,$C$5,"D",$K102,,,1)*(9/5)+$C$14),"-")</f>
        <v>80.707999999999998</v>
      </c>
      <c r="BD102" s="101">
        <f t="shared" si="420"/>
        <v>41</v>
      </c>
      <c r="BE102" s="101" t="str">
        <f t="shared" si="330"/>
        <v>KORD MR41!_00Z-GEFS</v>
      </c>
      <c r="BF102" s="58">
        <f ca="1">IFERROR(IF($C$12="C",RTD("ice.xl",,"*H",BE102,$C$5,"D",$K102,,,1),RTD("ice.xl",,"*H",BE102,$C$5,"D",$K102,,,1)*(9/5)+$C$14),"-")</f>
        <v>81.24799999999999</v>
      </c>
      <c r="BG102" s="101">
        <f t="shared" si="416"/>
        <v>42</v>
      </c>
      <c r="BH102" s="101" t="str">
        <f t="shared" si="331"/>
        <v>KORD MR42!_00Z-GEFS</v>
      </c>
      <c r="BI102" s="105">
        <f ca="1">IFERROR(IF($C$12="C",RTD("ice.xl",,"*H",BH102,$C$5,"D",$K102,,,1),RTD("ice.xl",,"*H",BH102,$C$5,"D",$K102,,,1)*(9/5)+$C$14),"-")</f>
        <v>79.754000000000005</v>
      </c>
      <c r="BL102" s="53">
        <f t="shared" si="487"/>
        <v>27</v>
      </c>
      <c r="BM102" s="53" t="str">
        <f t="shared" si="333"/>
        <v>KORD MR27!_06Z-GEFS</v>
      </c>
      <c r="BN102" s="108">
        <f ca="1">IFERROR(IF($C$12="C",RTD("ice.xl",,"*H",BM102,$C$5,"D",$K102,,,1),RTD("ice.xl",,"*H",BM102,$C$5,"D",$K102,,,1)*(9/5)+$C$14),"-")</f>
        <v>82.813999999999993</v>
      </c>
      <c r="BO102" s="101">
        <f t="shared" si="483"/>
        <v>28</v>
      </c>
      <c r="BP102" s="101" t="str">
        <f t="shared" si="335"/>
        <v>KORD MR28!_06Z-GEFS</v>
      </c>
      <c r="BQ102" s="58">
        <f ca="1">IFERROR(IF($C$12="C",RTD("ice.xl",,"*H",BP102,$C$5,"D",$K102,,,1),RTD("ice.xl",,"*H",BP102,$C$5,"D",$K102,,,1)*(9/5)+$C$14),"-")</f>
        <v>83.822000000000003</v>
      </c>
      <c r="BR102" s="101">
        <f t="shared" si="479"/>
        <v>29</v>
      </c>
      <c r="BS102" s="101" t="str">
        <f t="shared" si="337"/>
        <v>KORD MR29!_06Z-GEFS</v>
      </c>
      <c r="BT102" s="58">
        <f ca="1">IFERROR(IF($C$12="C",RTD("ice.xl",,"*H",BS102,$C$5,"D",$K102,,,1),RTD("ice.xl",,"*H",BS102,$C$5,"D",$K102,,,1)*(9/5)+$C$14),"-")</f>
        <v>82.256</v>
      </c>
      <c r="BU102" s="101">
        <f t="shared" si="475"/>
        <v>30</v>
      </c>
      <c r="BV102" s="101" t="str">
        <f t="shared" si="339"/>
        <v>KORD MR30!_06Z-GEFS</v>
      </c>
      <c r="BW102" s="58">
        <f ca="1">IFERROR(IF($C$12="C",RTD("ice.xl",,"*H",BV102,$C$5,"D",$K102,,,1),RTD("ice.xl",,"*H",BV102,$C$5,"D",$K102,,,1)*(9/5)+$C$14),"-")</f>
        <v>83.605999999999995</v>
      </c>
      <c r="BX102" s="101">
        <f t="shared" si="470"/>
        <v>31</v>
      </c>
      <c r="BY102" s="101" t="str">
        <f t="shared" si="341"/>
        <v>KORD MR31!_06Z-GEFS</v>
      </c>
      <c r="BZ102" s="58">
        <f ca="1">IFERROR(IF($C$12="C",RTD("ice.xl",,"*H",BY102,$C$5,"D",$K102,,,1),RTD("ice.xl",,"*H",BY102,$C$5,"D",$K102,,,1)*(9/5)+$C$14),"-")</f>
        <v>82.957999999999998</v>
      </c>
      <c r="CA102" s="101">
        <f t="shared" si="465"/>
        <v>32</v>
      </c>
      <c r="CB102" s="101" t="str">
        <f t="shared" si="343"/>
        <v>KORD MR32!_06Z-GEFS</v>
      </c>
      <c r="CC102" s="58">
        <f ca="1">IFERROR(IF($C$12="C",RTD("ice.xl",,"*H",CB102,$C$5,"D",$K102,,,1),RTD("ice.xl",,"*H",CB102,$C$5,"D",$K102,,,1)*(9/5)+$C$14),"-")</f>
        <v>80.456000000000003</v>
      </c>
      <c r="CD102" s="101">
        <f t="shared" si="460"/>
        <v>33</v>
      </c>
      <c r="CE102" s="101" t="str">
        <f t="shared" si="345"/>
        <v>KORD MR33!_06Z-GEFS</v>
      </c>
      <c r="CF102" s="58">
        <f ca="1">IFERROR(IF($C$12="C",RTD("ice.xl",,"*H",CE102,$C$5,"D",$K102,,,1),RTD("ice.xl",,"*H",CE102,$C$5,"D",$K102,,,1)*(9/5)+$C$14),"-")</f>
        <v>82.580000000000013</v>
      </c>
      <c r="CG102" s="101">
        <f t="shared" si="455"/>
        <v>34</v>
      </c>
      <c r="CH102" s="101" t="str">
        <f t="shared" si="347"/>
        <v>KORD MR34!_06Z-GEFS</v>
      </c>
      <c r="CI102" s="58">
        <f ca="1">IFERROR(IF($C$12="C",RTD("ice.xl",,"*H",CH102,$C$5,"D",$K102,,,1),RTD("ice.xl",,"*H",CH102,$C$5,"D",$K102,,,1)*(9/5)+$C$14),"-")</f>
        <v>83.335999999999999</v>
      </c>
      <c r="CJ102" s="101">
        <f t="shared" si="450"/>
        <v>35</v>
      </c>
      <c r="CK102" s="101" t="str">
        <f t="shared" si="349"/>
        <v>KORD MR35!_06Z-GEFS</v>
      </c>
      <c r="CL102" s="58">
        <f ca="1">IFERROR(IF($C$12="C",RTD("ice.xl",,"*H",CK102,$C$5,"D",$K102,,,1),RTD("ice.xl",,"*H",CK102,$C$5,"D",$K102,,,1)*(9/5)+$C$14),"-")</f>
        <v>80.725999999999999</v>
      </c>
      <c r="CM102" s="101">
        <f t="shared" si="445"/>
        <v>36</v>
      </c>
      <c r="CN102" s="101" t="str">
        <f t="shared" si="351"/>
        <v>KORD MR36!_06Z-GEFS</v>
      </c>
      <c r="CO102" s="58">
        <f ca="1">IFERROR(IF($C$12="C",RTD("ice.xl",,"*H",CN102,$C$5,"D",$K102,,,1),RTD("ice.xl",,"*H",CN102,$C$5,"D",$K102,,,1)*(9/5)+$C$14),"-")</f>
        <v>81.24799999999999</v>
      </c>
      <c r="CP102" s="101">
        <f t="shared" si="440"/>
        <v>37</v>
      </c>
      <c r="CQ102" s="101" t="str">
        <f t="shared" si="353"/>
        <v>KORD MR37!_06Z-GEFS</v>
      </c>
      <c r="CR102" s="58">
        <f ca="1">IFERROR(IF($C$12="C",RTD("ice.xl",,"*H",CQ102,$C$5,"D",$K102,,,1),RTD("ice.xl",,"*H",CQ102,$C$5,"D",$K102,,,1)*(9/5)+$C$14),"-")</f>
        <v>79.807999999999993</v>
      </c>
      <c r="CS102" s="101">
        <f t="shared" si="435"/>
        <v>38</v>
      </c>
      <c r="CT102" s="101" t="str">
        <f t="shared" si="355"/>
        <v>KORD MR38!_06Z-GEFS</v>
      </c>
      <c r="CU102" s="58">
        <f ca="1">IFERROR(IF($C$12="C",RTD("ice.xl",,"*H",CT102,$C$5,"D",$K102,,,1),RTD("ice.xl",,"*H",CT102,$C$5,"D",$K102,,,1)*(9/5)+$C$14),"-")</f>
        <v>79.304000000000002</v>
      </c>
      <c r="CV102" s="101">
        <f t="shared" si="430"/>
        <v>39</v>
      </c>
      <c r="CW102" s="101" t="str">
        <f t="shared" si="356"/>
        <v>KORD MR39!_06Z-GEFS</v>
      </c>
      <c r="CX102" s="58">
        <f ca="1">IFERROR(IF($C$12="C",RTD("ice.xl",,"*H",CW102,$C$5,"D",$K102,,,1),RTD("ice.xl",,"*H",CW102,$C$5,"D",$K102,,,1)*(9/5)+$C$14),"-")</f>
        <v>82.4</v>
      </c>
      <c r="CY102" s="101">
        <f t="shared" si="425"/>
        <v>40</v>
      </c>
      <c r="CZ102" s="101" t="str">
        <f t="shared" si="357"/>
        <v>KORD MR40!_06Z-GEFS</v>
      </c>
      <c r="DA102" s="58">
        <f ca="1">IFERROR(IF($C$12="C",RTD("ice.xl",,"*H",CZ102,$C$5,"D",$K102,,,1),RTD("ice.xl",,"*H",CZ102,$C$5,"D",$K102,,,1)*(9/5)+$C$14),"-")</f>
        <v>81.463999999999999</v>
      </c>
      <c r="DB102" s="101">
        <f t="shared" si="421"/>
        <v>41</v>
      </c>
      <c r="DC102" s="101" t="str">
        <f t="shared" si="358"/>
        <v>KORD MR41!_06Z-GEFS</v>
      </c>
      <c r="DD102" s="58">
        <f ca="1">IFERROR(IF($C$12="C",RTD("ice.xl",,"*H",DC102,$C$5,"D",$K102,,,1),RTD("ice.xl",,"*H",DC102,$C$5,"D",$K102,,,1)*(9/5)+$C$14),"-")</f>
        <v>82.94</v>
      </c>
      <c r="DE102" s="101">
        <f t="shared" si="417"/>
        <v>42</v>
      </c>
      <c r="DF102" s="101" t="str">
        <f t="shared" si="359"/>
        <v>KORD MR42!_06Z-GEFS</v>
      </c>
      <c r="DG102" s="105">
        <f ca="1">IFERROR(IF($C$12="C",RTD("ice.xl",,"*H",DF102,$C$5,"D",$K102,,,1),RTD("ice.xl",,"*H",DF102,$C$5,"D",$K102,,,1)*(9/5)+$C$14),"-")</f>
        <v>80.798000000000002</v>
      </c>
      <c r="DJ102" s="53">
        <f t="shared" si="488"/>
        <v>27</v>
      </c>
      <c r="DK102" s="53" t="str">
        <f t="shared" si="361"/>
        <v>KORD MR27!_12Z-GEFS</v>
      </c>
      <c r="DL102" s="108">
        <f ca="1">IFERROR(IF($C$12="C",RTD("ice.xl",,"*H",DK102,$C$5,"D",$K102,,,1),RTD("ice.xl",,"*H",DK102,$C$5,"D",$K102,,,1)*(9/5)+$C$14),"-")</f>
        <v>81.878</v>
      </c>
      <c r="DM102" s="101">
        <f t="shared" si="484"/>
        <v>28</v>
      </c>
      <c r="DN102" s="101" t="str">
        <f t="shared" si="363"/>
        <v>KORD MR28!_12Z-GEFS</v>
      </c>
      <c r="DO102" s="58">
        <f ca="1">IFERROR(IF($C$12="C",RTD("ice.xl",,"*H",DN102,$C$5,"D",$K102,,,1),RTD("ice.xl",,"*H",DN102,$C$5,"D",$K102,,,1)*(9/5)+$C$14),"-")</f>
        <v>83.948000000000008</v>
      </c>
      <c r="DP102" s="101">
        <f t="shared" si="480"/>
        <v>29</v>
      </c>
      <c r="DQ102" s="101" t="str">
        <f t="shared" si="365"/>
        <v>KORD MR29!_12Z-GEFS</v>
      </c>
      <c r="DR102" s="58">
        <f ca="1">IFERROR(IF($C$12="C",RTD("ice.xl",,"*H",DQ102,$C$5,"D",$K102,,,1),RTD("ice.xl",,"*H",DQ102,$C$5,"D",$K102,,,1)*(9/5)+$C$14),"-")</f>
        <v>82.22</v>
      </c>
      <c r="DS102" s="101">
        <f t="shared" si="476"/>
        <v>30</v>
      </c>
      <c r="DT102" s="101" t="str">
        <f t="shared" si="367"/>
        <v>KORD MR30!_12Z-GEFS</v>
      </c>
      <c r="DU102" s="58">
        <f ca="1">IFERROR(IF($C$12="C",RTD("ice.xl",,"*H",DT102,$C$5,"D",$K102,,,1),RTD("ice.xl",,"*H",DT102,$C$5,"D",$K102,,,1)*(9/5)+$C$14),"-")</f>
        <v>83.372</v>
      </c>
      <c r="DV102" s="101">
        <f t="shared" si="471"/>
        <v>31</v>
      </c>
      <c r="DW102" s="101" t="str">
        <f t="shared" si="369"/>
        <v>KORD MR31!_12Z-GEFS</v>
      </c>
      <c r="DX102" s="58">
        <f ca="1">IFERROR(IF($C$12="C",RTD("ice.xl",,"*H",DW102,$C$5,"D",$K102,,,1),RTD("ice.xl",,"*H",DW102,$C$5,"D",$K102,,,1)*(9/5)+$C$14),"-")</f>
        <v>83.12</v>
      </c>
      <c r="DY102" s="101">
        <f t="shared" si="466"/>
        <v>32</v>
      </c>
      <c r="DZ102" s="101" t="str">
        <f t="shared" si="371"/>
        <v>KORD MR32!_12Z-GEFS</v>
      </c>
      <c r="EA102" s="58">
        <f ca="1">IFERROR(IF($C$12="C",RTD("ice.xl",,"*H",DZ102,$C$5,"D",$K102,,,1),RTD("ice.xl",,"*H",DZ102,$C$5,"D",$K102,,,1)*(9/5)+$C$14),"-")</f>
        <v>81.608000000000004</v>
      </c>
      <c r="EB102" s="101">
        <f t="shared" si="461"/>
        <v>33</v>
      </c>
      <c r="EC102" s="101" t="str">
        <f t="shared" si="373"/>
        <v>KORD MR33!_12Z-GEFS</v>
      </c>
      <c r="ED102" s="58">
        <f ca="1">IFERROR(IF($C$12="C",RTD("ice.xl",,"*H",EC102,$C$5,"D",$K102,,,1),RTD("ice.xl",,"*H",EC102,$C$5,"D",$K102,,,1)*(9/5)+$C$14),"-")</f>
        <v>82.724000000000004</v>
      </c>
      <c r="EE102" s="101">
        <f t="shared" si="456"/>
        <v>34</v>
      </c>
      <c r="EF102" s="101" t="str">
        <f t="shared" si="375"/>
        <v>KORD MR34!_12Z-GEFS</v>
      </c>
      <c r="EG102" s="58">
        <f ca="1">IFERROR(IF($C$12="C",RTD("ice.xl",,"*H",EF102,$C$5,"D",$K102,,,1),RTD("ice.xl",,"*H",EF102,$C$5,"D",$K102,,,1)*(9/5)+$C$14),"-")</f>
        <v>83.84</v>
      </c>
      <c r="EH102" s="101">
        <f t="shared" si="451"/>
        <v>35</v>
      </c>
      <c r="EI102" s="101" t="str">
        <f t="shared" si="377"/>
        <v>KORD MR35!_12Z-GEFS</v>
      </c>
      <c r="EJ102" s="58">
        <f ca="1">IFERROR(IF($C$12="C",RTD("ice.xl",,"*H",EI102,$C$5,"D",$K102,,,1),RTD("ice.xl",,"*H",EI102,$C$5,"D",$K102,,,1)*(9/5)+$C$14),"-")</f>
        <v>80.942000000000007</v>
      </c>
      <c r="EK102" s="101">
        <f t="shared" si="446"/>
        <v>36</v>
      </c>
      <c r="EL102" s="101" t="str">
        <f t="shared" si="379"/>
        <v>KORD MR36!_12Z-GEFS</v>
      </c>
      <c r="EM102" s="58">
        <f ca="1">IFERROR(IF($C$12="C",RTD("ice.xl",,"*H",EL102,$C$5,"D",$K102,,,1),RTD("ice.xl",,"*H",EL102,$C$5,"D",$K102,,,1)*(9/5)+$C$14),"-")</f>
        <v>80.42</v>
      </c>
      <c r="EN102" s="101">
        <f t="shared" si="441"/>
        <v>37</v>
      </c>
      <c r="EO102" s="101" t="str">
        <f t="shared" si="381"/>
        <v>KORD MR37!_12Z-GEFS</v>
      </c>
      <c r="EP102" s="58">
        <f ca="1">IFERROR(IF($C$12="C",RTD("ice.xl",,"*H",EO102,$C$5,"D",$K102,,,1),RTD("ice.xl",,"*H",EO102,$C$5,"D",$K102,,,1)*(9/5)+$C$14),"-")</f>
        <v>79.843999999999994</v>
      </c>
      <c r="EQ102" s="101">
        <f t="shared" si="436"/>
        <v>38</v>
      </c>
      <c r="ER102" s="101" t="str">
        <f t="shared" si="383"/>
        <v>KORD MR38!_12Z-GEFS</v>
      </c>
      <c r="ES102" s="58">
        <f ca="1">IFERROR(IF($C$12="C",RTD("ice.xl",,"*H",ER102,$C$5,"D",$K102,,,1),RTD("ice.xl",,"*H",ER102,$C$5,"D",$K102,,,1)*(9/5)+$C$14),"-")</f>
        <v>78.007999999999996</v>
      </c>
      <c r="ET102" s="101">
        <f t="shared" si="431"/>
        <v>39</v>
      </c>
      <c r="EU102" s="101" t="str">
        <f t="shared" si="384"/>
        <v>KORD MR39!_12Z-GEFS</v>
      </c>
      <c r="EV102" s="58">
        <f ca="1">IFERROR(IF($C$12="C",RTD("ice.xl",,"*H",EU102,$C$5,"D",$K102,,,1),RTD("ice.xl",,"*H",EU102,$C$5,"D",$K102,,,1)*(9/5)+$C$14),"-")</f>
        <v>79.231999999999999</v>
      </c>
      <c r="EW102" s="101">
        <f t="shared" si="426"/>
        <v>40</v>
      </c>
      <c r="EX102" s="101" t="str">
        <f t="shared" si="385"/>
        <v>KORD MR40!_12Z-GEFS</v>
      </c>
      <c r="EY102" s="58">
        <f ca="1">IFERROR(IF($C$12="C",RTD("ice.xl",,"*H",EX102,$C$5,"D",$K102,,,1),RTD("ice.xl",,"*H",EX102,$C$5,"D",$K102,,,1)*(9/5)+$C$14),"-")</f>
        <v>81.176000000000002</v>
      </c>
      <c r="EZ102" s="101">
        <f t="shared" si="422"/>
        <v>41</v>
      </c>
      <c r="FA102" s="101" t="str">
        <f t="shared" si="386"/>
        <v>KORD MR41!_12Z-GEFS</v>
      </c>
      <c r="FB102" s="58">
        <f ca="1">IFERROR(IF($C$12="C",RTD("ice.xl",,"*H",FA102,$C$5,"D",$K102,,,1),RTD("ice.xl",,"*H",FA102,$C$5,"D",$K102,,,1)*(9/5)+$C$14),"-")</f>
        <v>80.096000000000004</v>
      </c>
      <c r="FC102" s="101">
        <f t="shared" si="418"/>
        <v>42</v>
      </c>
      <c r="FD102" s="101" t="str">
        <f t="shared" si="387"/>
        <v>KORD MR42!_12Z-GEFS</v>
      </c>
      <c r="FE102" s="105">
        <f ca="1">IFERROR(IF($C$12="C",RTD("ice.xl",,"*H",FD102,$C$5,"D",$K102,,,1),RTD("ice.xl",,"*H",FD102,$C$5,"D",$K102,,,1)*(9/5)+$C$14),"-")</f>
        <v>80.816000000000003</v>
      </c>
      <c r="FH102" s="53">
        <f t="shared" si="489"/>
        <v>27</v>
      </c>
      <c r="FI102" s="53" t="str">
        <f t="shared" si="389"/>
        <v>KORD MR27!_18Z-GEFS</v>
      </c>
      <c r="FJ102" s="108">
        <f ca="1">IFERROR(IF($C$12="C",RTD("ice.xl",,"*H",FI102,$C$5,"D",$K102,,,1),RTD("ice.xl",,"*H",FI102,$C$5,"D",$K102,,,1)*(9/5)+$C$14),"-")</f>
        <v>83.156000000000006</v>
      </c>
      <c r="FK102" s="101">
        <f t="shared" si="485"/>
        <v>28</v>
      </c>
      <c r="FL102" s="101" t="str">
        <f t="shared" si="391"/>
        <v>KORD MR28!_18Z-GEFS</v>
      </c>
      <c r="FM102" s="58">
        <f ca="1">IFERROR(IF($C$12="C",RTD("ice.xl",,"*H",FL102,$C$5,"D",$K102,,,1),RTD("ice.xl",,"*H",FL102,$C$5,"D",$K102,,,1)*(9/5)+$C$14),"-")</f>
        <v>83.048000000000002</v>
      </c>
      <c r="FN102" s="101">
        <f t="shared" si="481"/>
        <v>29</v>
      </c>
      <c r="FO102" s="101" t="str">
        <f t="shared" si="393"/>
        <v>KORD MR29!_18Z-GEFS</v>
      </c>
      <c r="FP102" s="58">
        <f ca="1">IFERROR(IF($C$12="C",RTD("ice.xl",,"*H",FO102,$C$5,"D",$K102,,,1),RTD("ice.xl",,"*H",FO102,$C$5,"D",$K102,,,1)*(9/5)+$C$14),"-")</f>
        <v>82.975999999999999</v>
      </c>
      <c r="FQ102" s="101">
        <f t="shared" si="477"/>
        <v>30</v>
      </c>
      <c r="FR102" s="101" t="str">
        <f t="shared" si="395"/>
        <v>KORD MR30!_18Z-GEFS</v>
      </c>
      <c r="FS102" s="58">
        <f ca="1">IFERROR(IF($C$12="C",RTD("ice.xl",,"*H",FR102,$C$5,"D",$K102,,,1),RTD("ice.xl",,"*H",FR102,$C$5,"D",$K102,,,1)*(9/5)+$C$14),"-")</f>
        <v>83.551999999999992</v>
      </c>
      <c r="FT102" s="101">
        <f t="shared" si="472"/>
        <v>31</v>
      </c>
      <c r="FU102" s="101" t="str">
        <f t="shared" si="397"/>
        <v>KORD MR31!_18Z-GEFS</v>
      </c>
      <c r="FV102" s="58">
        <f ca="1">IFERROR(IF($C$12="C",RTD("ice.xl",,"*H",FU102,$C$5,"D",$K102,,,1),RTD("ice.xl",,"*H",FU102,$C$5,"D",$K102,,,1)*(9/5)+$C$14),"-")</f>
        <v>82.706000000000003</v>
      </c>
      <c r="FW102" s="101">
        <f t="shared" si="467"/>
        <v>32</v>
      </c>
      <c r="FX102" s="101" t="str">
        <f t="shared" si="399"/>
        <v>KORD MR32!_18Z-GEFS</v>
      </c>
      <c r="FY102" s="58">
        <f ca="1">IFERROR(IF($C$12="C",RTD("ice.xl",,"*H",FX102,$C$5,"D",$K102,,,1),RTD("ice.xl",,"*H",FX102,$C$5,"D",$K102,,,1)*(9/5)+$C$14),"-")</f>
        <v>81.050000000000011</v>
      </c>
      <c r="FZ102" s="101">
        <f t="shared" si="462"/>
        <v>33</v>
      </c>
      <c r="GA102" s="101" t="str">
        <f t="shared" si="401"/>
        <v>KORD MR33!_18Z-GEFS</v>
      </c>
      <c r="GB102" s="58">
        <f ca="1">IFERROR(IF($C$12="C",RTD("ice.xl",,"*H",GA102,$C$5,"D",$K102,,,1),RTD("ice.xl",,"*H",GA102,$C$5,"D",$K102,,,1)*(9/5)+$C$14),"-")</f>
        <v>83.426000000000002</v>
      </c>
      <c r="GC102" s="101">
        <f t="shared" si="457"/>
        <v>34</v>
      </c>
      <c r="GD102" s="101" t="str">
        <f t="shared" si="403"/>
        <v>KORD MR34!_18Z-GEFS</v>
      </c>
      <c r="GE102" s="58">
        <f ca="1">IFERROR(IF($C$12="C",RTD("ice.xl",,"*H",GD102,$C$5,"D",$K102,,,1),RTD("ice.xl",,"*H",GD102,$C$5,"D",$K102,,,1)*(9/5)+$C$14),"-")</f>
        <v>81.698000000000008</v>
      </c>
      <c r="GF102" s="101">
        <f t="shared" si="452"/>
        <v>35</v>
      </c>
      <c r="GG102" s="101" t="str">
        <f t="shared" si="405"/>
        <v>KORD MR35!_18Z-GEFS</v>
      </c>
      <c r="GH102" s="58">
        <f ca="1">IFERROR(IF($C$12="C",RTD("ice.xl",,"*H",GG102,$C$5,"D",$K102,,,1),RTD("ice.xl",,"*H",GG102,$C$5,"D",$K102,,,1)*(9/5)+$C$14),"-")</f>
        <v>80.942000000000007</v>
      </c>
      <c r="GI102" s="101">
        <f t="shared" si="447"/>
        <v>36</v>
      </c>
      <c r="GJ102" s="101" t="str">
        <f t="shared" si="407"/>
        <v>KORD MR36!_18Z-GEFS</v>
      </c>
      <c r="GK102" s="58">
        <f ca="1">IFERROR(IF($C$12="C",RTD("ice.xl",,"*H",GJ102,$C$5,"D",$K102,,,1),RTD("ice.xl",,"*H",GJ102,$C$5,"D",$K102,,,1)*(9/5)+$C$14),"-")</f>
        <v>78.512</v>
      </c>
      <c r="GL102" s="101">
        <f t="shared" si="442"/>
        <v>37</v>
      </c>
      <c r="GM102" s="101" t="str">
        <f t="shared" si="409"/>
        <v>KORD MR37!_18Z-GEFS</v>
      </c>
      <c r="GN102" s="58">
        <f ca="1">IFERROR(IF($C$12="C",RTD("ice.xl",,"*H",GM102,$C$5,"D",$K102,,,1),RTD("ice.xl",,"*H",GM102,$C$5,"D",$K102,,,1)*(9/5)+$C$14),"-")</f>
        <v>80.474000000000004</v>
      </c>
      <c r="GO102" s="101">
        <f t="shared" si="437"/>
        <v>38</v>
      </c>
      <c r="GP102" s="101" t="str">
        <f t="shared" si="411"/>
        <v>KORD MR38!_18Z-GEFS</v>
      </c>
      <c r="GQ102" s="58">
        <f ca="1">IFERROR(IF($C$12="C",RTD("ice.xl",,"*H",GP102,$C$5,"D",$K102,,,1),RTD("ice.xl",,"*H",GP102,$C$5,"D",$K102,,,1)*(9/5)+$C$14),"-")</f>
        <v>81.031999999999996</v>
      </c>
      <c r="GR102" s="101">
        <f t="shared" si="432"/>
        <v>39</v>
      </c>
      <c r="GS102" s="101" t="str">
        <f t="shared" si="412"/>
        <v>KORD MR39!_18Z-GEFS</v>
      </c>
      <c r="GT102" s="58">
        <f ca="1">IFERROR(IF($C$12="C",RTD("ice.xl",,"*H",GS102,$C$5,"D",$K102,,,1),RTD("ice.xl",,"*H",GS102,$C$5,"D",$K102,,,1)*(9/5)+$C$14),"-")</f>
        <v>82.957999999999998</v>
      </c>
      <c r="GU102" s="101">
        <f t="shared" si="427"/>
        <v>40</v>
      </c>
      <c r="GV102" s="101" t="str">
        <f t="shared" si="413"/>
        <v>KORD MR40!_18Z-GEFS</v>
      </c>
      <c r="GW102" s="58">
        <f ca="1">IFERROR(IF($C$12="C",RTD("ice.xl",,"*H",GV102,$C$5,"D",$K102,,,1),RTD("ice.xl",,"*H",GV102,$C$5,"D",$K102,,,1)*(9/5)+$C$14),"-")</f>
        <v>80.132000000000005</v>
      </c>
      <c r="GX102" s="101">
        <f t="shared" si="423"/>
        <v>41</v>
      </c>
      <c r="GY102" s="101" t="str">
        <f t="shared" si="414"/>
        <v>KORD MR41!_18Z-GEFS</v>
      </c>
      <c r="GZ102" s="58">
        <f ca="1">IFERROR(IF($C$12="C",RTD("ice.xl",,"*H",GY102,$C$5,"D",$K102,,,1),RTD("ice.xl",,"*H",GY102,$C$5,"D",$K102,,,1)*(9/5)+$C$14),"-")</f>
        <v>81.212000000000003</v>
      </c>
      <c r="HA102" s="101">
        <f t="shared" si="419"/>
        <v>42</v>
      </c>
      <c r="HB102" s="101" t="str">
        <f t="shared" si="415"/>
        <v>KORD MR42!_18Z-GEFS</v>
      </c>
      <c r="HC102" s="105">
        <f ca="1">IFERROR(IF($C$12="C",RTD("ice.xl",,"*H",HB102,$C$5,"D",$K102,,,1),RTD("ice.xl",,"*H",HB102,$C$5,"D",$K102,,,1)*(9/5)+$C$14),"-")</f>
        <v>79.73599999999999</v>
      </c>
    </row>
    <row r="103" spans="11:211" x14ac:dyDescent="0.35">
      <c r="K103" s="163">
        <f t="shared" ca="1" si="491"/>
        <v>44764</v>
      </c>
      <c r="L103" s="356">
        <f t="shared" ca="1" si="491"/>
        <v>80.088800000000006</v>
      </c>
      <c r="N103" s="53">
        <f t="shared" si="486"/>
        <v>28</v>
      </c>
      <c r="O103" s="53" t="str">
        <f t="shared" si="306"/>
        <v>KORD MR28!_00Z-GEFS</v>
      </c>
      <c r="P103" s="108">
        <f ca="1">IFERROR(IF($C$12="C",RTD("ice.xl",,"*H",O103,$C$5,"D",$K103,,,1),RTD("ice.xl",,"*H",O103,$C$5,"D",$K103,,,1)*(9/5)+$C$14),"-")</f>
        <v>77.756</v>
      </c>
      <c r="Q103" s="101">
        <f t="shared" si="482"/>
        <v>29</v>
      </c>
      <c r="R103" s="101" t="str">
        <f t="shared" si="308"/>
        <v>KORD MR29!_00Z-GEFS</v>
      </c>
      <c r="S103" s="58">
        <f ca="1">IFERROR(IF($C$12="C",RTD("ice.xl",,"*H",R103,$C$5,"D",$K103,,,1),RTD("ice.xl",,"*H",R103,$C$5,"D",$K103,,,1)*(9/5)+$C$14),"-")</f>
        <v>78.134</v>
      </c>
      <c r="T103" s="101">
        <f t="shared" si="478"/>
        <v>30</v>
      </c>
      <c r="U103" s="101" t="str">
        <f t="shared" si="310"/>
        <v>KORD MR30!_00Z-GEFS</v>
      </c>
      <c r="V103" s="58">
        <f ca="1">IFERROR(IF($C$12="C",RTD("ice.xl",,"*H",U103,$C$5,"D",$K103,,,1),RTD("ice.xl",,"*H",U103,$C$5,"D",$K103,,,1)*(9/5)+$C$14),"-")</f>
        <v>80.492000000000004</v>
      </c>
      <c r="W103" s="101">
        <f t="shared" si="474"/>
        <v>31</v>
      </c>
      <c r="X103" s="101" t="str">
        <f t="shared" si="312"/>
        <v>KORD MR31!_00Z-GEFS</v>
      </c>
      <c r="Y103" s="58">
        <f ca="1">IFERROR(IF($C$12="C",RTD("ice.xl",,"*H",X103,$C$5,"D",$K103,,,1),RTD("ice.xl",,"*H",X103,$C$5,"D",$K103,,,1)*(9/5)+$C$14),"-")</f>
        <v>81.068000000000012</v>
      </c>
      <c r="Z103" s="101">
        <f t="shared" si="469"/>
        <v>32</v>
      </c>
      <c r="AA103" s="101" t="str">
        <f t="shared" si="314"/>
        <v>KORD MR32!_00Z-GEFS</v>
      </c>
      <c r="AB103" s="58">
        <f ca="1">IFERROR(IF($C$12="C",RTD("ice.xl",,"*H",AA103,$C$5,"D",$K103,,,1),RTD("ice.xl",,"*H",AA103,$C$5,"D",$K103,,,1)*(9/5)+$C$14),"-")</f>
        <v>80.293999999999997</v>
      </c>
      <c r="AC103" s="101">
        <f t="shared" si="464"/>
        <v>33</v>
      </c>
      <c r="AD103" s="101" t="str">
        <f t="shared" si="316"/>
        <v>KORD MR33!_00Z-GEFS</v>
      </c>
      <c r="AE103" s="58">
        <f ca="1">IFERROR(IF($C$12="C",RTD("ice.xl",,"*H",AD103,$C$5,"D",$K103,,,1),RTD("ice.xl",,"*H",AD103,$C$5,"D",$K103,,,1)*(9/5)+$C$14),"-")</f>
        <v>81.23</v>
      </c>
      <c r="AF103" s="101">
        <f t="shared" si="459"/>
        <v>34</v>
      </c>
      <c r="AG103" s="101" t="str">
        <f t="shared" si="318"/>
        <v>KORD MR34!_00Z-GEFS</v>
      </c>
      <c r="AH103" s="58">
        <f ca="1">IFERROR(IF($C$12="C",RTD("ice.xl",,"*H",AG103,$C$5,"D",$K103,,,1),RTD("ice.xl",,"*H",AG103,$C$5,"D",$K103,,,1)*(9/5)+$C$14),"-")</f>
        <v>80.096000000000004</v>
      </c>
      <c r="AI103" s="101">
        <f t="shared" si="454"/>
        <v>35</v>
      </c>
      <c r="AJ103" s="101" t="str">
        <f t="shared" si="320"/>
        <v>KORD MR35!_00Z-GEFS</v>
      </c>
      <c r="AK103" s="58">
        <f ca="1">IFERROR(IF($C$12="C",RTD("ice.xl",,"*H",AJ103,$C$5,"D",$K103,,,1),RTD("ice.xl",,"*H",AJ103,$C$5,"D",$K103,,,1)*(9/5)+$C$14),"-")</f>
        <v>79.754000000000005</v>
      </c>
      <c r="AL103" s="101">
        <f t="shared" si="449"/>
        <v>36</v>
      </c>
      <c r="AM103" s="101" t="str">
        <f t="shared" si="322"/>
        <v>KORD MR36!_00Z-GEFS</v>
      </c>
      <c r="AN103" s="58">
        <f ca="1">IFERROR(IF($C$12="C",RTD("ice.xl",,"*H",AM103,$C$5,"D",$K103,,,1),RTD("ice.xl",,"*H",AM103,$C$5,"D",$K103,,,1)*(9/5)+$C$14),"-")</f>
        <v>77.701999999999998</v>
      </c>
      <c r="AO103" s="101">
        <f t="shared" si="444"/>
        <v>37</v>
      </c>
      <c r="AP103" s="101" t="str">
        <f t="shared" si="324"/>
        <v>KORD MR37!_00Z-GEFS</v>
      </c>
      <c r="AQ103" s="58">
        <f ca="1">IFERROR(IF($C$12="C",RTD("ice.xl",,"*H",AP103,$C$5,"D",$K103,,,1),RTD("ice.xl",,"*H",AP103,$C$5,"D",$K103,,,1)*(9/5)+$C$14),"-")</f>
        <v>78.17</v>
      </c>
      <c r="AR103" s="101">
        <f t="shared" si="439"/>
        <v>38</v>
      </c>
      <c r="AS103" s="101" t="str">
        <f t="shared" si="326"/>
        <v>KORD MR38!_00Z-GEFS</v>
      </c>
      <c r="AT103" s="58">
        <f ca="1">IFERROR(IF($C$12="C",RTD("ice.xl",,"*H",AS103,$C$5,"D",$K103,,,1),RTD("ice.xl",,"*H",AS103,$C$5,"D",$K103,,,1)*(9/5)+$C$14),"-")</f>
        <v>81.445999999999998</v>
      </c>
      <c r="AU103" s="101">
        <f t="shared" si="434"/>
        <v>39</v>
      </c>
      <c r="AV103" s="101" t="str">
        <f t="shared" si="327"/>
        <v>KORD MR39!_00Z-GEFS</v>
      </c>
      <c r="AW103" s="58">
        <f ca="1">IFERROR(IF($C$12="C",RTD("ice.xl",,"*H",AV103,$C$5,"D",$K103,,,1),RTD("ice.xl",,"*H",AV103,$C$5,"D",$K103,,,1)*(9/5)+$C$14),"-")</f>
        <v>81.427999999999997</v>
      </c>
      <c r="AX103" s="101">
        <f t="shared" si="429"/>
        <v>40</v>
      </c>
      <c r="AY103" s="101" t="str">
        <f t="shared" si="328"/>
        <v>KORD MR40!_00Z-GEFS</v>
      </c>
      <c r="AZ103" s="58">
        <f ca="1">IFERROR(IF($C$12="C",RTD("ice.xl",,"*H",AY103,$C$5,"D",$K103,,,1),RTD("ice.xl",,"*H",AY103,$C$5,"D",$K103,,,1)*(9/5)+$C$14),"-")</f>
        <v>80.996000000000009</v>
      </c>
      <c r="BA103" s="101">
        <f t="shared" si="424"/>
        <v>41</v>
      </c>
      <c r="BB103" s="101" t="str">
        <f t="shared" si="329"/>
        <v>KORD MR41!_00Z-GEFS</v>
      </c>
      <c r="BC103" s="58">
        <f ca="1">IFERROR(IF($C$12="C",RTD("ice.xl",,"*H",BB103,$C$5,"D",$K103,,,1),RTD("ice.xl",,"*H",BB103,$C$5,"D",$K103,,,1)*(9/5)+$C$14),"-")</f>
        <v>81.716000000000008</v>
      </c>
      <c r="BD103" s="101">
        <f t="shared" si="420"/>
        <v>42</v>
      </c>
      <c r="BE103" s="101" t="str">
        <f t="shared" si="330"/>
        <v>KORD MR42!_00Z-GEFS</v>
      </c>
      <c r="BF103" s="58">
        <f ca="1">IFERROR(IF($C$12="C",RTD("ice.xl",,"*H",BE103,$C$5,"D",$K103,,,1),RTD("ice.xl",,"*H",BE103,$C$5,"D",$K103,,,1)*(9/5)+$C$14),"-")</f>
        <v>81.554000000000002</v>
      </c>
      <c r="BG103" s="101">
        <f t="shared" si="416"/>
        <v>43</v>
      </c>
      <c r="BH103" s="101" t="str">
        <f t="shared" si="331"/>
        <v>KORD MR43!_00Z-GEFS</v>
      </c>
      <c r="BI103" s="105">
        <f ca="1">IFERROR(IF($C$12="C",RTD("ice.xl",,"*H",BH103,$C$5,"D",$K103,,,1),RTD("ice.xl",,"*H",BH103,$C$5,"D",$K103,,,1)*(9/5)+$C$14),"-")</f>
        <v>79.754000000000005</v>
      </c>
      <c r="BL103" s="53">
        <f t="shared" si="487"/>
        <v>28</v>
      </c>
      <c r="BM103" s="53" t="str">
        <f t="shared" ref="BM103:BM105" si="492">$C$10&amp;" "&amp;"MR"&amp;BL103&amp;"!_"&amp;$BL$57</f>
        <v>KORD MR28!_06Z-GEFS</v>
      </c>
      <c r="BN103" s="108">
        <f ca="1">IFERROR(IF($C$12="C",RTD("ice.xl",,"*H",BM103,$C$5,"D",$K103,,,1),RTD("ice.xl",,"*H",BM103,$C$5,"D",$K103,,,1)*(9/5)+$C$14),"-")</f>
        <v>78.62</v>
      </c>
      <c r="BO103" s="101">
        <f t="shared" si="483"/>
        <v>29</v>
      </c>
      <c r="BP103" s="101" t="str">
        <f t="shared" ref="BP103:BP105" si="493">$C$10&amp;" "&amp;"MR"&amp;BO103&amp;"!_"&amp;$BL$57</f>
        <v>KORD MR29!_06Z-GEFS</v>
      </c>
      <c r="BQ103" s="58">
        <f ca="1">IFERROR(IF($C$12="C",RTD("ice.xl",,"*H",BP103,$C$5,"D",$K103,,,1),RTD("ice.xl",,"*H",BP103,$C$5,"D",$K103,,,1)*(9/5)+$C$14),"-")</f>
        <v>76.766000000000005</v>
      </c>
      <c r="BR103" s="101">
        <f t="shared" si="479"/>
        <v>30</v>
      </c>
      <c r="BS103" s="101" t="str">
        <f t="shared" ref="BS103:BS105" si="494">$C$10&amp;" "&amp;"MR"&amp;BR103&amp;"!_"&amp;$BL$57</f>
        <v>KORD MR30!_06Z-GEFS</v>
      </c>
      <c r="BT103" s="58">
        <f ca="1">IFERROR(IF($C$12="C",RTD("ice.xl",,"*H",BS103,$C$5,"D",$K103,,,1),RTD("ice.xl",,"*H",BS103,$C$5,"D",$K103,,,1)*(9/5)+$C$14),"-")</f>
        <v>80.204000000000008</v>
      </c>
      <c r="BU103" s="101">
        <f t="shared" si="475"/>
        <v>31</v>
      </c>
      <c r="BV103" s="101" t="str">
        <f t="shared" ref="BV103:BV105" si="495">$C$10&amp;" "&amp;"MR"&amp;BU103&amp;"!_"&amp;$BL$57</f>
        <v>KORD MR31!_06Z-GEFS</v>
      </c>
      <c r="BW103" s="58">
        <f ca="1">IFERROR(IF($C$12="C",RTD("ice.xl",,"*H",BV103,$C$5,"D",$K103,,,1),RTD("ice.xl",,"*H",BV103,$C$5,"D",$K103,,,1)*(9/5)+$C$14),"-")</f>
        <v>81.193999999999988</v>
      </c>
      <c r="BX103" s="101">
        <f t="shared" si="470"/>
        <v>32</v>
      </c>
      <c r="BY103" s="101" t="str">
        <f t="shared" ref="BY103:BY105" si="496">$C$10&amp;" "&amp;"MR"&amp;BX103&amp;"!_"&amp;$BL$57</f>
        <v>KORD MR32!_06Z-GEFS</v>
      </c>
      <c r="BZ103" s="58">
        <f ca="1">IFERROR(IF($C$12="C",RTD("ice.xl",,"*H",BY103,$C$5,"D",$K103,,,1),RTD("ice.xl",,"*H",BY103,$C$5,"D",$K103,,,1)*(9/5)+$C$14),"-")</f>
        <v>80.006</v>
      </c>
      <c r="CA103" s="101">
        <f t="shared" si="465"/>
        <v>33</v>
      </c>
      <c r="CB103" s="101" t="str">
        <f t="shared" ref="CB103:CB105" si="497">$C$10&amp;" "&amp;"MR"&amp;CA103&amp;"!_"&amp;$BL$57</f>
        <v>KORD MR33!_06Z-GEFS</v>
      </c>
      <c r="CC103" s="58">
        <f ca="1">IFERROR(IF($C$12="C",RTD("ice.xl",,"*H",CB103,$C$5,"D",$K103,,,1),RTD("ice.xl",,"*H",CB103,$C$5,"D",$K103,,,1)*(9/5)+$C$14),"-")</f>
        <v>80.563999999999993</v>
      </c>
      <c r="CD103" s="101">
        <f t="shared" si="460"/>
        <v>34</v>
      </c>
      <c r="CE103" s="101" t="str">
        <f t="shared" ref="CE103:CE105" si="498">$C$10&amp;" "&amp;"MR"&amp;CD103&amp;"!_"&amp;$BL$57</f>
        <v>KORD MR34!_06Z-GEFS</v>
      </c>
      <c r="CF103" s="58">
        <f ca="1">IFERROR(IF($C$12="C",RTD("ice.xl",,"*H",CE103,$C$5,"D",$K103,,,1),RTD("ice.xl",,"*H",CE103,$C$5,"D",$K103,,,1)*(9/5)+$C$14),"-")</f>
        <v>81.337999999999994</v>
      </c>
      <c r="CG103" s="101">
        <f t="shared" si="455"/>
        <v>35</v>
      </c>
      <c r="CH103" s="101" t="str">
        <f t="shared" ref="CH103:CH105" si="499">$C$10&amp;" "&amp;"MR"&amp;CG103&amp;"!_"&amp;$BL$57</f>
        <v>KORD MR35!_06Z-GEFS</v>
      </c>
      <c r="CI103" s="58">
        <f ca="1">IFERROR(IF($C$12="C",RTD("ice.xl",,"*H",CH103,$C$5,"D",$K103,,,1),RTD("ice.xl",,"*H",CH103,$C$5,"D",$K103,,,1)*(9/5)+$C$14),"-")</f>
        <v>80.438000000000002</v>
      </c>
      <c r="CJ103" s="101">
        <f t="shared" si="450"/>
        <v>36</v>
      </c>
      <c r="CK103" s="101" t="str">
        <f t="shared" ref="CK103:CK105" si="500">$C$10&amp;" "&amp;"MR"&amp;CJ103&amp;"!_"&amp;$BL$57</f>
        <v>KORD MR36!_06Z-GEFS</v>
      </c>
      <c r="CL103" s="58">
        <f ca="1">IFERROR(IF($C$12="C",RTD("ice.xl",,"*H",CK103,$C$5,"D",$K103,,,1),RTD("ice.xl",,"*H",CK103,$C$5,"D",$K103,,,1)*(9/5)+$C$14),"-")</f>
        <v>78.962000000000003</v>
      </c>
      <c r="CM103" s="101">
        <f t="shared" si="445"/>
        <v>37</v>
      </c>
      <c r="CN103" s="101" t="str">
        <f t="shared" ref="CN103:CN105" si="501">$C$10&amp;" "&amp;"MR"&amp;CM103&amp;"!_"&amp;$BL$57</f>
        <v>KORD MR37!_06Z-GEFS</v>
      </c>
      <c r="CO103" s="58">
        <f ca="1">IFERROR(IF($C$12="C",RTD("ice.xl",,"*H",CN103,$C$5,"D",$K103,,,1),RTD("ice.xl",,"*H",CN103,$C$5,"D",$K103,,,1)*(9/5)+$C$14),"-")</f>
        <v>77.738</v>
      </c>
      <c r="CP103" s="101">
        <f t="shared" si="440"/>
        <v>38</v>
      </c>
      <c r="CQ103" s="101" t="str">
        <f t="shared" ref="CQ103:CQ105" si="502">$C$10&amp;" "&amp;"MR"&amp;CP103&amp;"!_"&amp;$BL$57</f>
        <v>KORD MR38!_06Z-GEFS</v>
      </c>
      <c r="CR103" s="58">
        <f ca="1">IFERROR(IF($C$12="C",RTD("ice.xl",,"*H",CQ103,$C$5,"D",$K103,,,1),RTD("ice.xl",,"*H",CQ103,$C$5,"D",$K103,,,1)*(9/5)+$C$14),"-")</f>
        <v>81.24799999999999</v>
      </c>
      <c r="CS103" s="101">
        <f t="shared" si="435"/>
        <v>39</v>
      </c>
      <c r="CT103" s="101" t="str">
        <f t="shared" ref="CT103:CT105" si="503">$C$10&amp;" "&amp;"MR"&amp;CS103&amp;"!_"&amp;$BL$57</f>
        <v>KORD MR39!_06Z-GEFS</v>
      </c>
      <c r="CU103" s="58">
        <f ca="1">IFERROR(IF($C$12="C",RTD("ice.xl",,"*H",CT103,$C$5,"D",$K103,,,1),RTD("ice.xl",,"*H",CT103,$C$5,"D",$K103,,,1)*(9/5)+$C$14),"-")</f>
        <v>82.31</v>
      </c>
      <c r="CV103" s="101">
        <f t="shared" si="430"/>
        <v>40</v>
      </c>
      <c r="CW103" s="101" t="str">
        <f t="shared" ref="CW103:CW105" si="504">$C$10&amp;" "&amp;"MR"&amp;CV103&amp;"!_"&amp;$BL$57</f>
        <v>KORD MR40!_06Z-GEFS</v>
      </c>
      <c r="CX103" s="58">
        <f ca="1">IFERROR(IF($C$12="C",RTD("ice.xl",,"*H",CW103,$C$5,"D",$K103,,,1),RTD("ice.xl",,"*H",CW103,$C$5,"D",$K103,,,1)*(9/5)+$C$14),"-")</f>
        <v>81.572000000000003</v>
      </c>
      <c r="CY103" s="101">
        <f t="shared" si="425"/>
        <v>41</v>
      </c>
      <c r="CZ103" s="101" t="str">
        <f t="shared" ref="CZ103:CZ105" si="505">$C$10&amp;" "&amp;"MR"&amp;CY103&amp;"!_"&amp;$BL$57</f>
        <v>KORD MR41!_06Z-GEFS</v>
      </c>
      <c r="DA103" s="58">
        <f ca="1">IFERROR(IF($C$12="C",RTD("ice.xl",,"*H",CZ103,$C$5,"D",$K103,,,1),RTD("ice.xl",,"*H",CZ103,$C$5,"D",$K103,,,1)*(9/5)+$C$14),"-")</f>
        <v>83.587999999999994</v>
      </c>
      <c r="DB103" s="101">
        <f t="shared" si="421"/>
        <v>42</v>
      </c>
      <c r="DC103" s="101" t="str">
        <f t="shared" ref="DC103:DC105" si="506">$C$10&amp;" "&amp;"MR"&amp;DB103&amp;"!_"&amp;$BL$57</f>
        <v>KORD MR42!_06Z-GEFS</v>
      </c>
      <c r="DD103" s="58">
        <f ca="1">IFERROR(IF($C$12="C",RTD("ice.xl",,"*H",DC103,$C$5,"D",$K103,,,1),RTD("ice.xl",,"*H",DC103,$C$5,"D",$K103,,,1)*(9/5)+$C$14),"-")</f>
        <v>81.536000000000001</v>
      </c>
      <c r="DE103" s="101">
        <f t="shared" si="417"/>
        <v>43</v>
      </c>
      <c r="DF103" s="101" t="str">
        <f t="shared" ref="DF103:DF105" si="507">$C$10&amp;" "&amp;"MR"&amp;DE103&amp;"!_"&amp;$BL$57</f>
        <v>KORD MR43!_06Z-GEFS</v>
      </c>
      <c r="DG103" s="105">
        <f ca="1">IFERROR(IF($C$12="C",RTD("ice.xl",,"*H",DF103,$C$5,"D",$K103,,,1),RTD("ice.xl",,"*H",DF103,$C$5,"D",$K103,,,1)*(9/5)+$C$14),"-")</f>
        <v>78.962000000000003</v>
      </c>
      <c r="DJ103" s="53">
        <f t="shared" si="488"/>
        <v>28</v>
      </c>
      <c r="DK103" s="53" t="str">
        <f t="shared" ref="DK103:DK105" si="508">$C$10&amp;" "&amp;"MR"&amp;DJ103&amp;"!_"&amp;$DJ$57</f>
        <v>KORD MR28!_12Z-GEFS</v>
      </c>
      <c r="DL103" s="108">
        <f ca="1">IFERROR(IF($C$12="C",RTD("ice.xl",,"*H",DK103,$C$5,"D",$K103,,,1),RTD("ice.xl",,"*H",DK103,$C$5,"D",$K103,,,1)*(9/5)+$C$14),"-")</f>
        <v>78.99799999999999</v>
      </c>
      <c r="DM103" s="101">
        <f t="shared" si="484"/>
        <v>29</v>
      </c>
      <c r="DN103" s="101" t="str">
        <f t="shared" ref="DN103:DN105" si="509">$C$10&amp;" "&amp;"MR"&amp;DM103&amp;"!_"&amp;$DJ$57</f>
        <v>KORD MR29!_12Z-GEFS</v>
      </c>
      <c r="DO103" s="58">
        <f ca="1">IFERROR(IF($C$12="C",RTD("ice.xl",,"*H",DN103,$C$5,"D",$K103,,,1),RTD("ice.xl",,"*H",DN103,$C$5,"D",$K103,,,1)*(9/5)+$C$14),"-")</f>
        <v>77.126000000000005</v>
      </c>
      <c r="DP103" s="101">
        <f t="shared" si="480"/>
        <v>30</v>
      </c>
      <c r="DQ103" s="101" t="str">
        <f t="shared" ref="DQ103:DQ105" si="510">$C$10&amp;" "&amp;"MR"&amp;DP103&amp;"!_"&amp;$DJ$57</f>
        <v>KORD MR30!_12Z-GEFS</v>
      </c>
      <c r="DR103" s="58">
        <f ca="1">IFERROR(IF($C$12="C",RTD("ice.xl",,"*H",DQ103,$C$5,"D",$K103,,,1),RTD("ice.xl",,"*H",DQ103,$C$5,"D",$K103,,,1)*(9/5)+$C$14),"-")</f>
        <v>78.99799999999999</v>
      </c>
      <c r="DS103" s="101">
        <f t="shared" si="476"/>
        <v>31</v>
      </c>
      <c r="DT103" s="101" t="str">
        <f t="shared" ref="DT103:DT105" si="511">$C$10&amp;" "&amp;"MR"&amp;DS103&amp;"!_"&amp;$DJ$57</f>
        <v>KORD MR31!_12Z-GEFS</v>
      </c>
      <c r="DU103" s="58">
        <f ca="1">IFERROR(IF($C$12="C",RTD("ice.xl",,"*H",DT103,$C$5,"D",$K103,,,1),RTD("ice.xl",,"*H",DT103,$C$5,"D",$K103,,,1)*(9/5)+$C$14),"-")</f>
        <v>81.878</v>
      </c>
      <c r="DV103" s="101">
        <f t="shared" si="471"/>
        <v>32</v>
      </c>
      <c r="DW103" s="101" t="str">
        <f t="shared" ref="DW103:DW105" si="512">$C$10&amp;" "&amp;"MR"&amp;DV103&amp;"!_"&amp;$DJ$57</f>
        <v>KORD MR32!_12Z-GEFS</v>
      </c>
      <c r="DX103" s="58">
        <f ca="1">IFERROR(IF($C$12="C",RTD("ice.xl",,"*H",DW103,$C$5,"D",$K103,,,1),RTD("ice.xl",,"*H",DW103,$C$5,"D",$K103,,,1)*(9/5)+$C$14),"-")</f>
        <v>81.75200000000001</v>
      </c>
      <c r="DY103" s="101">
        <f t="shared" si="466"/>
        <v>33</v>
      </c>
      <c r="DZ103" s="101" t="str">
        <f t="shared" ref="DZ103:DZ105" si="513">$C$10&amp;" "&amp;"MR"&amp;DY103&amp;"!_"&amp;$DJ$57</f>
        <v>KORD MR33!_12Z-GEFS</v>
      </c>
      <c r="EA103" s="58">
        <f ca="1">IFERROR(IF($C$12="C",RTD("ice.xl",,"*H",DZ103,$C$5,"D",$K103,,,1),RTD("ice.xl",,"*H",DZ103,$C$5,"D",$K103,,,1)*(9/5)+$C$14),"-")</f>
        <v>80.996000000000009</v>
      </c>
      <c r="EB103" s="101">
        <f t="shared" si="461"/>
        <v>34</v>
      </c>
      <c r="EC103" s="101" t="str">
        <f t="shared" ref="EC103:EC105" si="514">$C$10&amp;" "&amp;"MR"&amp;EB103&amp;"!_"&amp;$DJ$57</f>
        <v>KORD MR34!_12Z-GEFS</v>
      </c>
      <c r="ED103" s="58">
        <f ca="1">IFERROR(IF($C$12="C",RTD("ice.xl",,"*H",EC103,$C$5,"D",$K103,,,1),RTD("ice.xl",,"*H",EC103,$C$5,"D",$K103,,,1)*(9/5)+$C$14),"-")</f>
        <v>82.238</v>
      </c>
      <c r="EE103" s="101">
        <f t="shared" si="456"/>
        <v>35</v>
      </c>
      <c r="EF103" s="101" t="str">
        <f t="shared" ref="EF103:EF105" si="515">$C$10&amp;" "&amp;"MR"&amp;EE103&amp;"!_"&amp;$DJ$57</f>
        <v>KORD MR35!_12Z-GEFS</v>
      </c>
      <c r="EG103" s="58">
        <f ca="1">IFERROR(IF($C$12="C",RTD("ice.xl",,"*H",EF103,$C$5,"D",$K103,,,1),RTD("ice.xl",,"*H",EF103,$C$5,"D",$K103,,,1)*(9/5)+$C$14),"-")</f>
        <v>80.168000000000006</v>
      </c>
      <c r="EH103" s="101">
        <f t="shared" si="451"/>
        <v>36</v>
      </c>
      <c r="EI103" s="101" t="str">
        <f t="shared" ref="EI103:EI105" si="516">$C$10&amp;" "&amp;"MR"&amp;EH103&amp;"!_"&amp;$DJ$57</f>
        <v>KORD MR36!_12Z-GEFS</v>
      </c>
      <c r="EJ103" s="58">
        <f ca="1">IFERROR(IF($C$12="C",RTD("ice.xl",,"*H",EI103,$C$5,"D",$K103,,,1),RTD("ice.xl",,"*H",EI103,$C$5,"D",$K103,,,1)*(9/5)+$C$14),"-")</f>
        <v>79.376000000000005</v>
      </c>
      <c r="EK103" s="101">
        <f t="shared" si="446"/>
        <v>37</v>
      </c>
      <c r="EL103" s="101" t="str">
        <f t="shared" ref="EL103:EL105" si="517">$C$10&amp;" "&amp;"MR"&amp;EK103&amp;"!_"&amp;$DJ$57</f>
        <v>KORD MR37!_12Z-GEFS</v>
      </c>
      <c r="EM103" s="58">
        <f ca="1">IFERROR(IF($C$12="C",RTD("ice.xl",,"*H",EL103,$C$5,"D",$K103,,,1),RTD("ice.xl",,"*H",EL103,$C$5,"D",$K103,,,1)*(9/5)+$C$14),"-")</f>
        <v>78.566000000000003</v>
      </c>
      <c r="EN103" s="101">
        <f t="shared" si="441"/>
        <v>38</v>
      </c>
      <c r="EO103" s="101" t="str">
        <f t="shared" ref="EO103:EO105" si="518">$C$10&amp;" "&amp;"MR"&amp;EN103&amp;"!_"&amp;$DJ$57</f>
        <v>KORD MR38!_12Z-GEFS</v>
      </c>
      <c r="EP103" s="58">
        <f ca="1">IFERROR(IF($C$12="C",RTD("ice.xl",,"*H",EO103,$C$5,"D",$K103,,,1),RTD("ice.xl",,"*H",EO103,$C$5,"D",$K103,,,1)*(9/5)+$C$14),"-")</f>
        <v>78.99799999999999</v>
      </c>
      <c r="EQ103" s="101">
        <f t="shared" si="436"/>
        <v>39</v>
      </c>
      <c r="ER103" s="101" t="str">
        <f t="shared" ref="ER103:ER105" si="519">$C$10&amp;" "&amp;"MR"&amp;EQ103&amp;"!_"&amp;$DJ$57</f>
        <v>KORD MR39!_12Z-GEFS</v>
      </c>
      <c r="ES103" s="58">
        <f ca="1">IFERROR(IF($C$12="C",RTD("ice.xl",,"*H",ER103,$C$5,"D",$K103,,,1),RTD("ice.xl",,"*H",ER103,$C$5,"D",$K103,,,1)*(9/5)+$C$14),"-")</f>
        <v>80.852000000000004</v>
      </c>
      <c r="ET103" s="101">
        <f t="shared" si="431"/>
        <v>40</v>
      </c>
      <c r="EU103" s="101" t="str">
        <f t="shared" ref="EU103:EU105" si="520">$C$10&amp;" "&amp;"MR"&amp;ET103&amp;"!_"&amp;$DJ$57</f>
        <v>KORD MR40!_12Z-GEFS</v>
      </c>
      <c r="EV103" s="58">
        <f ca="1">IFERROR(IF($C$12="C",RTD("ice.xl",,"*H",EU103,$C$5,"D",$K103,,,1),RTD("ice.xl",,"*H",EU103,$C$5,"D",$K103,,,1)*(9/5)+$C$14),"-")</f>
        <v>80.599999999999994</v>
      </c>
      <c r="EW103" s="101">
        <f t="shared" si="426"/>
        <v>41</v>
      </c>
      <c r="EX103" s="101" t="str">
        <f t="shared" ref="EX103:EX105" si="521">$C$10&amp;" "&amp;"MR"&amp;EW103&amp;"!_"&amp;$DJ$57</f>
        <v>KORD MR41!_12Z-GEFS</v>
      </c>
      <c r="EY103" s="58">
        <f ca="1">IFERROR(IF($C$12="C",RTD("ice.xl",,"*H",EX103,$C$5,"D",$K103,,,1),RTD("ice.xl",,"*H",EX103,$C$5,"D",$K103,,,1)*(9/5)+$C$14),"-")</f>
        <v>82.039999999999992</v>
      </c>
      <c r="EZ103" s="101">
        <f t="shared" si="422"/>
        <v>42</v>
      </c>
      <c r="FA103" s="101" t="str">
        <f t="shared" ref="FA103:FA105" si="522">$C$10&amp;" "&amp;"MR"&amp;EZ103&amp;"!_"&amp;$DJ$57</f>
        <v>KORD MR42!_12Z-GEFS</v>
      </c>
      <c r="FB103" s="58">
        <f ca="1">IFERROR(IF($C$12="C",RTD("ice.xl",,"*H",FA103,$C$5,"D",$K103,,,1),RTD("ice.xl",,"*H",FA103,$C$5,"D",$K103,,,1)*(9/5)+$C$14),"-")</f>
        <v>81.572000000000003</v>
      </c>
      <c r="FC103" s="101">
        <f t="shared" si="418"/>
        <v>43</v>
      </c>
      <c r="FD103" s="101" t="str">
        <f t="shared" ref="FD103:FD105" si="523">$C$10&amp;" "&amp;"MR"&amp;FC103&amp;"!_"&amp;$DJ$57</f>
        <v>KORD MR43!_12Z-GEFS</v>
      </c>
      <c r="FE103" s="105">
        <f ca="1">IFERROR(IF($C$12="C",RTD("ice.xl",,"*H",FD103,$C$5,"D",$K103,,,1),RTD("ice.xl",,"*H",FD103,$C$5,"D",$K103,,,1)*(9/5)+$C$14),"-")</f>
        <v>81.176000000000002</v>
      </c>
      <c r="FH103" s="53">
        <f t="shared" si="489"/>
        <v>28</v>
      </c>
      <c r="FI103" s="53" t="str">
        <f t="shared" ref="FI103:FI105" si="524">$C$10&amp;" "&amp;"MR"&amp;FH103&amp;"!_"&amp;$FH$57</f>
        <v>KORD MR28!_18Z-GEFS</v>
      </c>
      <c r="FJ103" s="108">
        <f ca="1">IFERROR(IF($C$12="C",RTD("ice.xl",,"*H",FI103,$C$5,"D",$K103,,,1),RTD("ice.xl",,"*H",FI103,$C$5,"D",$K103,,,1)*(9/5)+$C$14),"-")</f>
        <v>77.054000000000002</v>
      </c>
      <c r="FK103" s="101">
        <f t="shared" si="485"/>
        <v>29</v>
      </c>
      <c r="FL103" s="101" t="str">
        <f t="shared" ref="FL103:FL105" si="525">$C$10&amp;" "&amp;"MR"&amp;FK103&amp;"!_"&amp;$FH$57</f>
        <v>KORD MR29!_18Z-GEFS</v>
      </c>
      <c r="FM103" s="58">
        <f ca="1">IFERROR(IF($C$12="C",RTD("ice.xl",,"*H",FL103,$C$5,"D",$K103,,,1),RTD("ice.xl",,"*H",FL103,$C$5,"D",$K103,,,1)*(9/5)+$C$14),"-")</f>
        <v>77.701999999999998</v>
      </c>
      <c r="FN103" s="101">
        <f t="shared" si="481"/>
        <v>30</v>
      </c>
      <c r="FO103" s="101" t="str">
        <f t="shared" ref="FO103:FO105" si="526">$C$10&amp;" "&amp;"MR"&amp;FN103&amp;"!_"&amp;$FH$57</f>
        <v>KORD MR30!_18Z-GEFS</v>
      </c>
      <c r="FP103" s="58">
        <f ca="1">IFERROR(IF($C$12="C",RTD("ice.xl",,"*H",FO103,$C$5,"D",$K103,,,1),RTD("ice.xl",,"*H",FO103,$C$5,"D",$K103,,,1)*(9/5)+$C$14),"-")</f>
        <v>80.960000000000008</v>
      </c>
      <c r="FQ103" s="101">
        <f t="shared" si="477"/>
        <v>31</v>
      </c>
      <c r="FR103" s="101" t="str">
        <f t="shared" ref="FR103:FR105" si="527">$C$10&amp;" "&amp;"MR"&amp;FQ103&amp;"!_"&amp;$FH$57</f>
        <v>KORD MR31!_18Z-GEFS</v>
      </c>
      <c r="FS103" s="58">
        <f ca="1">IFERROR(IF($C$12="C",RTD("ice.xl",,"*H",FR103,$C$5,"D",$K103,,,1),RTD("ice.xl",,"*H",FR103,$C$5,"D",$K103,,,1)*(9/5)+$C$14),"-")</f>
        <v>81.644000000000005</v>
      </c>
      <c r="FT103" s="101">
        <f t="shared" si="472"/>
        <v>32</v>
      </c>
      <c r="FU103" s="101" t="str">
        <f t="shared" ref="FU103:FU105" si="528">$C$10&amp;" "&amp;"MR"&amp;FT103&amp;"!_"&amp;$FH$57</f>
        <v>KORD MR32!_18Z-GEFS</v>
      </c>
      <c r="FV103" s="58">
        <f ca="1">IFERROR(IF($C$12="C",RTD("ice.xl",,"*H",FU103,$C$5,"D",$K103,,,1),RTD("ice.xl",,"*H",FU103,$C$5,"D",$K103,,,1)*(9/5)+$C$14),"-")</f>
        <v>80.725999999999999</v>
      </c>
      <c r="FW103" s="101">
        <f t="shared" si="467"/>
        <v>33</v>
      </c>
      <c r="FX103" s="101" t="str">
        <f t="shared" ref="FX103:FX105" si="529">$C$10&amp;" "&amp;"MR"&amp;FW103&amp;"!_"&amp;$FH$57</f>
        <v>KORD MR33!_18Z-GEFS</v>
      </c>
      <c r="FY103" s="58">
        <f ca="1">IFERROR(IF($C$12="C",RTD("ice.xl",,"*H",FX103,$C$5,"D",$K103,,,1),RTD("ice.xl",,"*H",FX103,$C$5,"D",$K103,,,1)*(9/5)+$C$14),"-")</f>
        <v>81.319999999999993</v>
      </c>
      <c r="FZ103" s="101">
        <f t="shared" si="462"/>
        <v>34</v>
      </c>
      <c r="GA103" s="101" t="str">
        <f t="shared" ref="GA103:GA105" si="530">$C$10&amp;" "&amp;"MR"&amp;FZ103&amp;"!_"&amp;$FH$57</f>
        <v>KORD MR34!_18Z-GEFS</v>
      </c>
      <c r="GB103" s="58">
        <f ca="1">IFERROR(IF($C$12="C",RTD("ice.xl",,"*H",GA103,$C$5,"D",$K103,,,1),RTD("ice.xl",,"*H",GA103,$C$5,"D",$K103,,,1)*(9/5)+$C$14),"-")</f>
        <v>80.42</v>
      </c>
      <c r="GC103" s="101">
        <f t="shared" si="457"/>
        <v>35</v>
      </c>
      <c r="GD103" s="101" t="str">
        <f t="shared" ref="GD103:GD105" si="531">$C$10&amp;" "&amp;"MR"&amp;GC103&amp;"!_"&amp;$FH$57</f>
        <v>KORD MR35!_18Z-GEFS</v>
      </c>
      <c r="GE103" s="58">
        <f ca="1">IFERROR(IF($C$12="C",RTD("ice.xl",,"*H",GD103,$C$5,"D",$K103,,,1),RTD("ice.xl",,"*H",GD103,$C$5,"D",$K103,,,1)*(9/5)+$C$14),"-")</f>
        <v>79.538000000000011</v>
      </c>
      <c r="GF103" s="101">
        <f t="shared" si="452"/>
        <v>36</v>
      </c>
      <c r="GG103" s="101" t="str">
        <f t="shared" ref="GG103:GG105" si="532">$C$10&amp;" "&amp;"MR"&amp;GF103&amp;"!_"&amp;$FH$57</f>
        <v>KORD MR36!_18Z-GEFS</v>
      </c>
      <c r="GH103" s="58">
        <f ca="1">IFERROR(IF($C$12="C",RTD("ice.xl",,"*H",GG103,$C$5,"D",$K103,,,1),RTD("ice.xl",,"*H",GG103,$C$5,"D",$K103,,,1)*(9/5)+$C$14),"-")</f>
        <v>78.385999999999996</v>
      </c>
      <c r="GI103" s="101">
        <f t="shared" si="447"/>
        <v>37</v>
      </c>
      <c r="GJ103" s="101" t="str">
        <f t="shared" ref="GJ103:GJ105" si="533">$C$10&amp;" "&amp;"MR"&amp;GI103&amp;"!_"&amp;$FH$57</f>
        <v>KORD MR37!_18Z-GEFS</v>
      </c>
      <c r="GK103" s="58">
        <f ca="1">IFERROR(IF($C$12="C",RTD("ice.xl",,"*H",GJ103,$C$5,"D",$K103,,,1),RTD("ice.xl",,"*H",GJ103,$C$5,"D",$K103,,,1)*(9/5)+$C$14),"-")</f>
        <v>81.59</v>
      </c>
      <c r="GL103" s="101">
        <f t="shared" si="442"/>
        <v>38</v>
      </c>
      <c r="GM103" s="101" t="str">
        <f t="shared" ref="GM103:GM105" si="534">$C$10&amp;" "&amp;"MR"&amp;GL103&amp;"!_"&amp;$FH$57</f>
        <v>KORD MR38!_18Z-GEFS</v>
      </c>
      <c r="GN103" s="58">
        <f ca="1">IFERROR(IF($C$12="C",RTD("ice.xl",,"*H",GM103,$C$5,"D",$K103,,,1),RTD("ice.xl",,"*H",GM103,$C$5,"D",$K103,,,1)*(9/5)+$C$14),"-")</f>
        <v>82.111999999999995</v>
      </c>
      <c r="GO103" s="101">
        <f t="shared" si="437"/>
        <v>39</v>
      </c>
      <c r="GP103" s="101" t="str">
        <f t="shared" ref="GP103:GP105" si="535">$C$10&amp;" "&amp;"MR"&amp;GO103&amp;"!_"&amp;$FH$57</f>
        <v>KORD MR39!_18Z-GEFS</v>
      </c>
      <c r="GQ103" s="58">
        <f ca="1">IFERROR(IF($C$12="C",RTD("ice.xl",,"*H",GP103,$C$5,"D",$K103,,,1),RTD("ice.xl",,"*H",GP103,$C$5,"D",$K103,,,1)*(9/5)+$C$14),"-")</f>
        <v>84.289999999999992</v>
      </c>
      <c r="GR103" s="101">
        <f t="shared" si="432"/>
        <v>40</v>
      </c>
      <c r="GS103" s="101" t="str">
        <f t="shared" ref="GS103:GS105" si="536">$C$10&amp;" "&amp;"MR"&amp;GR103&amp;"!_"&amp;$FH$57</f>
        <v>KORD MR40!_18Z-GEFS</v>
      </c>
      <c r="GT103" s="58">
        <f ca="1">IFERROR(IF($C$12="C",RTD("ice.xl",,"*H",GS103,$C$5,"D",$K103,,,1),RTD("ice.xl",,"*H",GS103,$C$5,"D",$K103,,,1)*(9/5)+$C$14),"-")</f>
        <v>81.031999999999996</v>
      </c>
      <c r="GU103" s="101">
        <f t="shared" si="427"/>
        <v>41</v>
      </c>
      <c r="GV103" s="101" t="str">
        <f t="shared" ref="GV103:GV105" si="537">$C$10&amp;" "&amp;"MR"&amp;GU103&amp;"!_"&amp;$FH$57</f>
        <v>KORD MR41!_18Z-GEFS</v>
      </c>
      <c r="GW103" s="58">
        <f ca="1">IFERROR(IF($C$12="C",RTD("ice.xl",,"*H",GV103,$C$5,"D",$K103,,,1),RTD("ice.xl",,"*H",GV103,$C$5,"D",$K103,,,1)*(9/5)+$C$14),"-")</f>
        <v>81.518000000000001</v>
      </c>
      <c r="GX103" s="101">
        <f t="shared" si="423"/>
        <v>42</v>
      </c>
      <c r="GY103" s="101" t="str">
        <f t="shared" ref="GY103:GY105" si="538">$C$10&amp;" "&amp;"MR"&amp;GX103&amp;"!_"&amp;$FH$57</f>
        <v>KORD MR42!_18Z-GEFS</v>
      </c>
      <c r="GZ103" s="58">
        <f ca="1">IFERROR(IF($C$12="C",RTD("ice.xl",,"*H",GY103,$C$5,"D",$K103,,,1),RTD("ice.xl",,"*H",GY103,$C$5,"D",$K103,,,1)*(9/5)+$C$14),"-")</f>
        <v>79.52</v>
      </c>
      <c r="HA103" s="101">
        <f t="shared" si="419"/>
        <v>43</v>
      </c>
      <c r="HB103" s="101" t="str">
        <f t="shared" ref="HB103:HB105" si="539">$C$10&amp;" "&amp;"MR"&amp;HA103&amp;"!_"&amp;$FH$57</f>
        <v>KORD MR43!_18Z-GEFS</v>
      </c>
      <c r="HC103" s="105">
        <f ca="1">IFERROR(IF($C$12="C",RTD("ice.xl",,"*H",HB103,$C$5,"D",$K103,,,1),RTD("ice.xl",,"*H",HB103,$C$5,"D",$K103,,,1)*(9/5)+$C$14),"-")</f>
        <v>79.34</v>
      </c>
    </row>
    <row r="104" spans="11:211" x14ac:dyDescent="0.35">
      <c r="K104" s="163">
        <f t="shared" ref="K104:L104" ca="1" si="540">K50</f>
        <v>44763</v>
      </c>
      <c r="L104" s="356">
        <f t="shared" ca="1" si="540"/>
        <v>81.873860000000008</v>
      </c>
      <c r="N104" s="53">
        <f t="shared" si="486"/>
        <v>29</v>
      </c>
      <c r="O104" s="53" t="str">
        <f t="shared" ref="O104:O105" si="541">$C$10&amp;" "&amp;"MR"&amp;N104&amp;"!_"&amp;$N$57</f>
        <v>KORD MR29!_00Z-GEFS</v>
      </c>
      <c r="P104" s="108">
        <f ca="1">IFERROR(IF($C$12="C",RTD("ice.xl",,"*H",O104,$C$5,"D",$K104,,,1),RTD("ice.xl",,"*H",O104,$C$5,"D",$K104,,,1)*(9/5)+$C$14),"-")</f>
        <v>79.322000000000003</v>
      </c>
      <c r="Q104" s="101">
        <f t="shared" si="482"/>
        <v>30</v>
      </c>
      <c r="R104" s="101" t="str">
        <f t="shared" ref="R104:R105" si="542">$C$10&amp;" "&amp;"MR"&amp;Q104&amp;"!_"&amp;$N$57</f>
        <v>KORD MR30!_00Z-GEFS</v>
      </c>
      <c r="S104" s="58">
        <f ca="1">IFERROR(IF($C$12="C",RTD("ice.xl",,"*H",R104,$C$5,"D",$K104,,,1),RTD("ice.xl",,"*H",R104,$C$5,"D",$K104,,,1)*(9/5)+$C$14),"-")</f>
        <v>79.34</v>
      </c>
      <c r="T104" s="101">
        <f t="shared" si="478"/>
        <v>31</v>
      </c>
      <c r="U104" s="101" t="str">
        <f t="shared" ref="U104:U105" si="543">$C$10&amp;" "&amp;"MR"&amp;T104&amp;"!_"&amp;$N$57</f>
        <v>KORD MR31!_00Z-GEFS</v>
      </c>
      <c r="V104" s="58">
        <f ca="1">IFERROR(IF($C$12="C",RTD("ice.xl",,"*H",U104,$C$5,"D",$K104,,,1),RTD("ice.xl",,"*H",U104,$C$5,"D",$K104,,,1)*(9/5)+$C$14),"-")</f>
        <v>79.897999999999996</v>
      </c>
      <c r="W104" s="101">
        <f t="shared" si="474"/>
        <v>32</v>
      </c>
      <c r="X104" s="101" t="str">
        <f t="shared" ref="X104:X105" si="544">$C$10&amp;" "&amp;"MR"&amp;W104&amp;"!_"&amp;$N$57</f>
        <v>KORD MR32!_00Z-GEFS</v>
      </c>
      <c r="Y104" s="58">
        <f ca="1">IFERROR(IF($C$12="C",RTD("ice.xl",,"*H",X104,$C$5,"D",$K104,,,1),RTD("ice.xl",,"*H",X104,$C$5,"D",$K104,,,1)*(9/5)+$C$14),"-")</f>
        <v>79.394000000000005</v>
      </c>
      <c r="Z104" s="101">
        <f t="shared" si="469"/>
        <v>33</v>
      </c>
      <c r="AA104" s="101" t="str">
        <f t="shared" ref="AA104:AA105" si="545">$C$10&amp;" "&amp;"MR"&amp;Z104&amp;"!_"&amp;$N$57</f>
        <v>KORD MR33!_00Z-GEFS</v>
      </c>
      <c r="AB104" s="58">
        <f ca="1">IFERROR(IF($C$12="C",RTD("ice.xl",,"*H",AA104,$C$5,"D",$K104,,,1),RTD("ice.xl",,"*H",AA104,$C$5,"D",$K104,,,1)*(9/5)+$C$14),"-")</f>
        <v>79.141999999999996</v>
      </c>
      <c r="AC104" s="101">
        <f t="shared" si="464"/>
        <v>34</v>
      </c>
      <c r="AD104" s="101" t="str">
        <f t="shared" ref="AD104:AD105" si="546">$C$10&amp;" "&amp;"MR"&amp;AC104&amp;"!_"&amp;$N$57</f>
        <v>KORD MR34!_00Z-GEFS</v>
      </c>
      <c r="AE104" s="58">
        <f ca="1">IFERROR(IF($C$12="C",RTD("ice.xl",,"*H",AD104,$C$5,"D",$K104,,,1),RTD("ice.xl",,"*H",AD104,$C$5,"D",$K104,,,1)*(9/5)+$C$14),"-")</f>
        <v>77.306000000000012</v>
      </c>
      <c r="AF104" s="101">
        <f t="shared" si="459"/>
        <v>35</v>
      </c>
      <c r="AG104" s="101" t="str">
        <f t="shared" ref="AG104:AG105" si="547">$C$10&amp;" "&amp;"MR"&amp;AF104&amp;"!_"&amp;$N$57</f>
        <v>KORD MR35!_00Z-GEFS</v>
      </c>
      <c r="AH104" s="58">
        <f ca="1">IFERROR(IF($C$12="C",RTD("ice.xl",,"*H",AG104,$C$5,"D",$K104,,,1),RTD("ice.xl",,"*H",AG104,$C$5,"D",$K104,,,1)*(9/5)+$C$14),"-")</f>
        <v>77.414000000000001</v>
      </c>
      <c r="AI104" s="101">
        <f t="shared" si="454"/>
        <v>36</v>
      </c>
      <c r="AJ104" s="101" t="str">
        <f t="shared" ref="AJ104:AJ105" si="548">$C$10&amp;" "&amp;"MR"&amp;AI104&amp;"!_"&amp;$N$57</f>
        <v>KORD MR36!_00Z-GEFS</v>
      </c>
      <c r="AK104" s="58">
        <f ca="1">IFERROR(IF($C$12="C",RTD("ice.xl",,"*H",AJ104,$C$5,"D",$K104,,,1),RTD("ice.xl",,"*H",AJ104,$C$5,"D",$K104,,,1)*(9/5)+$C$14),"-")</f>
        <v>77.27</v>
      </c>
      <c r="AL104" s="101">
        <f t="shared" si="449"/>
        <v>37</v>
      </c>
      <c r="AM104" s="101" t="str">
        <f t="shared" ref="AM104:AM105" si="549">$C$10&amp;" "&amp;"MR"&amp;AL104&amp;"!_"&amp;$N$57</f>
        <v>KORD MR37!_00Z-GEFS</v>
      </c>
      <c r="AN104" s="58">
        <f ca="1">IFERROR(IF($C$12="C",RTD("ice.xl",,"*H",AM104,$C$5,"D",$K104,,,1),RTD("ice.xl",,"*H",AM104,$C$5,"D",$K104,,,1)*(9/5)+$C$14),"-")</f>
        <v>80.186000000000007</v>
      </c>
      <c r="AO104" s="101">
        <f t="shared" si="444"/>
        <v>38</v>
      </c>
      <c r="AP104" s="101" t="str">
        <f t="shared" ref="AP104:AP105" si="550">$C$10&amp;" "&amp;"MR"&amp;AO104&amp;"!_"&amp;$N$57</f>
        <v>KORD MR38!_00Z-GEFS</v>
      </c>
      <c r="AQ104" s="58">
        <f ca="1">IFERROR(IF($C$12="C",RTD("ice.xl",,"*H",AP104,$C$5,"D",$K104,,,1),RTD("ice.xl",,"*H",AP104,$C$5,"D",$K104,,,1)*(9/5)+$C$14),"-")</f>
        <v>82.31</v>
      </c>
      <c r="AR104" s="101">
        <f t="shared" si="439"/>
        <v>39</v>
      </c>
      <c r="AS104" s="101" t="str">
        <f t="shared" ref="AS104:AS105" si="551">$C$10&amp;" "&amp;"MR"&amp;AR104&amp;"!_"&amp;$N$57</f>
        <v>KORD MR39!_00Z-GEFS</v>
      </c>
      <c r="AT104" s="58">
        <f ca="1">IFERROR(IF($C$12="C",RTD("ice.xl",,"*H",AS104,$C$5,"D",$K104,,,1),RTD("ice.xl",,"*H",AS104,$C$5,"D",$K104,,,1)*(9/5)+$C$14),"-")</f>
        <v>82.778000000000006</v>
      </c>
      <c r="AU104" s="101">
        <f t="shared" si="434"/>
        <v>40</v>
      </c>
      <c r="AV104" s="101" t="str">
        <f t="shared" ref="AV104:AV105" si="552">$C$10&amp;" "&amp;"MR"&amp;AU104&amp;"!_"&amp;$N$57</f>
        <v>KORD MR40!_00Z-GEFS</v>
      </c>
      <c r="AW104" s="58">
        <f ca="1">IFERROR(IF($C$12="C",RTD("ice.xl",,"*H",AV104,$C$5,"D",$K104,,,1),RTD("ice.xl",,"*H",AV104,$C$5,"D",$K104,,,1)*(9/5)+$C$14),"-")</f>
        <v>82.004000000000005</v>
      </c>
      <c r="AX104" s="101">
        <f t="shared" si="429"/>
        <v>41</v>
      </c>
      <c r="AY104" s="101" t="str">
        <f t="shared" ref="AY104:AY105" si="553">$C$10&amp;" "&amp;"MR"&amp;AX104&amp;"!_"&amp;$N$57</f>
        <v>KORD MR41!_00Z-GEFS</v>
      </c>
      <c r="AZ104" s="58">
        <f ca="1">IFERROR(IF($C$12="C",RTD("ice.xl",,"*H",AY104,$C$5,"D",$K104,,,1),RTD("ice.xl",,"*H",AY104,$C$5,"D",$K104,,,1)*(9/5)+$C$14),"-")</f>
        <v>81.95</v>
      </c>
      <c r="BA104" s="101">
        <f t="shared" si="424"/>
        <v>42</v>
      </c>
      <c r="BB104" s="101" t="str">
        <f t="shared" ref="BB104:BB105" si="554">$C$10&amp;" "&amp;"MR"&amp;BA104&amp;"!_"&amp;$N$57</f>
        <v>KORD MR42!_00Z-GEFS</v>
      </c>
      <c r="BC104" s="58">
        <f ca="1">IFERROR(IF($C$12="C",RTD("ice.xl",,"*H",BB104,$C$5,"D",$K104,,,1),RTD("ice.xl",,"*H",BB104,$C$5,"D",$K104,,,1)*(9/5)+$C$14),"-")</f>
        <v>81.608000000000004</v>
      </c>
      <c r="BD104" s="101">
        <f t="shared" si="420"/>
        <v>43</v>
      </c>
      <c r="BE104" s="101" t="str">
        <f t="shared" ref="BE104:BE105" si="555">$C$10&amp;" "&amp;"MR"&amp;BD104&amp;"!_"&amp;$N$57</f>
        <v>KORD MR43!_00Z-GEFS</v>
      </c>
      <c r="BF104" s="58">
        <f ca="1">IFERROR(IF($C$12="C",RTD("ice.xl",,"*H",BE104,$C$5,"D",$K104,,,1),RTD("ice.xl",,"*H",BE104,$C$5,"D",$K104,,,1)*(9/5)+$C$14),"-")</f>
        <v>79.628</v>
      </c>
      <c r="BG104" s="101">
        <f t="shared" si="416"/>
        <v>44</v>
      </c>
      <c r="BH104" s="101" t="str">
        <f t="shared" ref="BH104:BH105" si="556">$C$10&amp;" "&amp;"MR"&amp;BG104&amp;"!_"&amp;$N$57</f>
        <v>KORD MR44!_00Z-GEFS</v>
      </c>
      <c r="BI104" s="105">
        <f ca="1">IFERROR(IF($C$12="C",RTD("ice.xl",,"*H",BH104,$C$5,"D",$K104,,,1),RTD("ice.xl",,"*H",BH104,$C$5,"D",$K104,,,1)*(9/5)+$C$14),"-")</f>
        <v>78.835999999999999</v>
      </c>
      <c r="BL104" s="53">
        <f t="shared" si="487"/>
        <v>29</v>
      </c>
      <c r="BM104" s="53" t="str">
        <f t="shared" si="492"/>
        <v>KORD MR29!_06Z-GEFS</v>
      </c>
      <c r="BN104" s="147">
        <f ca="1">IFERROR(IF($C$12="C",RTD("ice.xl",,"*H",BM104,$C$5,"D",$K104,,,1),RTD("ice.xl",,"*H",BM104,$C$5,"D",$K104,,,1)*(9/5)+$C$14),"-")</f>
        <v>79.412000000000006</v>
      </c>
      <c r="BO104" s="148">
        <f t="shared" si="483"/>
        <v>30</v>
      </c>
      <c r="BP104" s="148" t="str">
        <f t="shared" si="493"/>
        <v>KORD MR30!_06Z-GEFS</v>
      </c>
      <c r="BQ104" s="149">
        <f ca="1">IFERROR(IF($C$12="C",RTD("ice.xl",,"*H",BP104,$C$5,"D",$K104,,,1),RTD("ice.xl",,"*H",BP104,$C$5,"D",$K104,,,1)*(9/5)+$C$14),"-")</f>
        <v>79.915999999999997</v>
      </c>
      <c r="BR104" s="148">
        <f t="shared" si="479"/>
        <v>31</v>
      </c>
      <c r="BS104" s="148" t="str">
        <f t="shared" si="494"/>
        <v>KORD MR31!_06Z-GEFS</v>
      </c>
      <c r="BT104" s="149">
        <f ca="1">IFERROR(IF($C$12="C",RTD("ice.xl",,"*H",BS104,$C$5,"D",$K104,,,1),RTD("ice.xl",,"*H",BS104,$C$5,"D",$K104,,,1)*(9/5)+$C$14),"-")</f>
        <v>80.311999999999998</v>
      </c>
      <c r="BU104" s="148">
        <f t="shared" si="475"/>
        <v>32</v>
      </c>
      <c r="BV104" s="148" t="str">
        <f t="shared" si="495"/>
        <v>KORD MR32!_06Z-GEFS</v>
      </c>
      <c r="BW104" s="149">
        <f ca="1">IFERROR(IF($C$12="C",RTD("ice.xl",,"*H",BV104,$C$5,"D",$K104,,,1),RTD("ice.xl",,"*H",BV104,$C$5,"D",$K104,,,1)*(9/5)+$C$14),"-")</f>
        <v>79.592000000000013</v>
      </c>
      <c r="BX104" s="148">
        <f t="shared" si="470"/>
        <v>33</v>
      </c>
      <c r="BY104" s="148" t="str">
        <f t="shared" si="496"/>
        <v>KORD MR33!_06Z-GEFS</v>
      </c>
      <c r="BZ104" s="149">
        <f ca="1">IFERROR(IF($C$12="C",RTD("ice.xl",,"*H",BY104,$C$5,"D",$K104,,,1),RTD("ice.xl",,"*H",BY104,$C$5,"D",$K104,,,1)*(9/5)+$C$14),"-")</f>
        <v>77.557999999999993</v>
      </c>
      <c r="CA104" s="148">
        <f t="shared" si="465"/>
        <v>34</v>
      </c>
      <c r="CB104" s="148" t="str">
        <f t="shared" si="497"/>
        <v>KORD MR34!_06Z-GEFS</v>
      </c>
      <c r="CC104" s="149">
        <f ca="1">IFERROR(IF($C$12="C",RTD("ice.xl",,"*H",CB104,$C$5,"D",$K104,,,1),RTD("ice.xl",,"*H",CB104,$C$5,"D",$K104,,,1)*(9/5)+$C$14),"-")</f>
        <v>78.331999999999994</v>
      </c>
      <c r="CD104" s="148">
        <f t="shared" si="460"/>
        <v>35</v>
      </c>
      <c r="CE104" s="148" t="str">
        <f t="shared" si="498"/>
        <v>KORD MR35!_06Z-GEFS</v>
      </c>
      <c r="CF104" s="149">
        <f ca="1">IFERROR(IF($C$12="C",RTD("ice.xl",,"*H",CE104,$C$5,"D",$K104,,,1),RTD("ice.xl",,"*H",CE104,$C$5,"D",$K104,,,1)*(9/5)+$C$14),"-")</f>
        <v>77.108000000000004</v>
      </c>
      <c r="CG104" s="148">
        <f t="shared" si="455"/>
        <v>36</v>
      </c>
      <c r="CH104" s="148" t="str">
        <f t="shared" si="499"/>
        <v>KORD MR36!_06Z-GEFS</v>
      </c>
      <c r="CI104" s="149">
        <f ca="1">IFERROR(IF($C$12="C",RTD("ice.xl",,"*H",CH104,$C$5,"D",$K104,,,1),RTD("ice.xl",,"*H",CH104,$C$5,"D",$K104,,,1)*(9/5)+$C$14),"-")</f>
        <v>77.306000000000012</v>
      </c>
      <c r="CJ104" s="148">
        <f t="shared" si="450"/>
        <v>37</v>
      </c>
      <c r="CK104" s="148" t="str">
        <f t="shared" si="500"/>
        <v>KORD MR37!_06Z-GEFS</v>
      </c>
      <c r="CL104" s="149">
        <f ca="1">IFERROR(IF($C$12="C",RTD("ice.xl",,"*H",CK104,$C$5,"D",$K104,,,1),RTD("ice.xl",,"*H",CK104,$C$5,"D",$K104,,,1)*(9/5)+$C$14),"-")</f>
        <v>78.781999999999996</v>
      </c>
      <c r="CM104" s="148">
        <f t="shared" si="445"/>
        <v>38</v>
      </c>
      <c r="CN104" s="148" t="str">
        <f t="shared" si="501"/>
        <v>KORD MR38!_06Z-GEFS</v>
      </c>
      <c r="CO104" s="149">
        <f ca="1">IFERROR(IF($C$12="C",RTD("ice.xl",,"*H",CN104,$C$5,"D",$K104,,,1),RTD("ice.xl",,"*H",CN104,$C$5,"D",$K104,,,1)*(9/5)+$C$14),"-")</f>
        <v>83.246000000000009</v>
      </c>
      <c r="CP104" s="148">
        <f t="shared" si="440"/>
        <v>39</v>
      </c>
      <c r="CQ104" s="148" t="str">
        <f t="shared" si="502"/>
        <v>KORD MR39!_06Z-GEFS</v>
      </c>
      <c r="CR104" s="149">
        <f ca="1">IFERROR(IF($C$12="C",RTD("ice.xl",,"*H",CQ104,$C$5,"D",$K104,,,1),RTD("ice.xl",,"*H",CQ104,$C$5,"D",$K104,,,1)*(9/5)+$C$14),"-")</f>
        <v>81.968000000000004</v>
      </c>
      <c r="CS104" s="148">
        <f t="shared" si="435"/>
        <v>40</v>
      </c>
      <c r="CT104" s="148" t="str">
        <f t="shared" si="503"/>
        <v>KORD MR40!_06Z-GEFS</v>
      </c>
      <c r="CU104" s="149">
        <f ca="1">IFERROR(IF($C$12="C",RTD("ice.xl",,"*H",CT104,$C$5,"D",$K104,,,1),RTD("ice.xl",,"*H",CT104,$C$5,"D",$K104,,,1)*(9/5)+$C$14),"-")</f>
        <v>82.813999999999993</v>
      </c>
      <c r="CV104" s="148">
        <f t="shared" si="430"/>
        <v>41</v>
      </c>
      <c r="CW104" s="148" t="str">
        <f t="shared" si="504"/>
        <v>KORD MR41!_06Z-GEFS</v>
      </c>
      <c r="CX104" s="149">
        <f ca="1">IFERROR(IF($C$12="C",RTD("ice.xl",,"*H",CW104,$C$5,"D",$K104,,,1),RTD("ice.xl",,"*H",CW104,$C$5,"D",$K104,,,1)*(9/5)+$C$14),"-")</f>
        <v>82.346000000000004</v>
      </c>
      <c r="CY104" s="148">
        <f t="shared" si="425"/>
        <v>42</v>
      </c>
      <c r="CZ104" s="148" t="str">
        <f t="shared" si="505"/>
        <v>KORD MR42!_06Z-GEFS</v>
      </c>
      <c r="DA104" s="149">
        <f ca="1">IFERROR(IF($C$12="C",RTD("ice.xl",,"*H",CZ104,$C$5,"D",$K104,,,1),RTD("ice.xl",,"*H",CZ104,$C$5,"D",$K104,,,1)*(9/5)+$C$14),"-")</f>
        <v>81.77</v>
      </c>
      <c r="DB104" s="148">
        <f t="shared" si="421"/>
        <v>43</v>
      </c>
      <c r="DC104" s="148" t="str">
        <f t="shared" si="506"/>
        <v>KORD MR43!_06Z-GEFS</v>
      </c>
      <c r="DD104" s="149">
        <f ca="1">IFERROR(IF($C$12="C",RTD("ice.xl",,"*H",DC104,$C$5,"D",$K104,,,1),RTD("ice.xl",,"*H",DC104,$C$5,"D",$K104,,,1)*(9/5)+$C$14),"-")</f>
        <v>79.988</v>
      </c>
      <c r="DE104" s="148">
        <f t="shared" si="417"/>
        <v>44</v>
      </c>
      <c r="DF104" s="148" t="str">
        <f t="shared" si="507"/>
        <v>KORD MR44!_06Z-GEFS</v>
      </c>
      <c r="DG104" s="150">
        <f ca="1">IFERROR(IF($C$12="C",RTD("ice.xl",,"*H",DF104,$C$5,"D",$K104,,,1),RTD("ice.xl",,"*H",DF104,$C$5,"D",$K104,,,1)*(9/5)+$C$14),"-")</f>
        <v>79.25</v>
      </c>
      <c r="DJ104" s="53">
        <f t="shared" si="488"/>
        <v>29</v>
      </c>
      <c r="DK104" s="53" t="str">
        <f t="shared" si="508"/>
        <v>KORD MR29!_12Z-GEFS</v>
      </c>
      <c r="DL104" s="147">
        <f ca="1">IFERROR(IF($C$12="C",RTD("ice.xl",,"*H",DK104,$C$5,"D",$K104,,,1),RTD("ice.xl",,"*H",DK104,$C$5,"D",$K104,,,1)*(9/5)+$C$14),"-")</f>
        <v>80.132000000000005</v>
      </c>
      <c r="DM104" s="148">
        <f t="shared" si="484"/>
        <v>30</v>
      </c>
      <c r="DN104" s="148" t="str">
        <f t="shared" si="509"/>
        <v>KORD MR30!_12Z-GEFS</v>
      </c>
      <c r="DO104" s="149">
        <f ca="1">IFERROR(IF($C$12="C",RTD("ice.xl",,"*H",DN104,$C$5,"D",$K104,,,1),RTD("ice.xl",,"*H",DN104,$C$5,"D",$K104,,,1)*(9/5)+$C$14),"-")</f>
        <v>80.096000000000004</v>
      </c>
      <c r="DP104" s="148">
        <f t="shared" si="480"/>
        <v>31</v>
      </c>
      <c r="DQ104" s="148" t="str">
        <f t="shared" si="510"/>
        <v>KORD MR31!_12Z-GEFS</v>
      </c>
      <c r="DR104" s="149">
        <f ca="1">IFERROR(IF($C$12="C",RTD("ice.xl",,"*H",DQ104,$C$5,"D",$K104,,,1),RTD("ice.xl",,"*H",DQ104,$C$5,"D",$K104,,,1)*(9/5)+$C$14),"-")</f>
        <v>80.366</v>
      </c>
      <c r="DS104" s="148">
        <f t="shared" si="476"/>
        <v>32</v>
      </c>
      <c r="DT104" s="148" t="str">
        <f t="shared" si="511"/>
        <v>KORD MR32!_12Z-GEFS</v>
      </c>
      <c r="DU104" s="149">
        <f ca="1">IFERROR(IF($C$12="C",RTD("ice.xl",,"*H",DT104,$C$5,"D",$K104,,,1),RTD("ice.xl",,"*H",DT104,$C$5,"D",$K104,,,1)*(9/5)+$C$14),"-")</f>
        <v>80.240000000000009</v>
      </c>
      <c r="DV104" s="148">
        <f t="shared" si="471"/>
        <v>33</v>
      </c>
      <c r="DW104" s="148" t="str">
        <f t="shared" si="512"/>
        <v>KORD MR33!_12Z-GEFS</v>
      </c>
      <c r="DX104" s="149">
        <f ca="1">IFERROR(IF($C$12="C",RTD("ice.xl",,"*H",DW104,$C$5,"D",$K104,,,1),RTD("ice.xl",,"*H",DW104,$C$5,"D",$K104,,,1)*(9/5)+$C$14),"-")</f>
        <v>79.051999999999992</v>
      </c>
      <c r="DY104" s="148">
        <f t="shared" si="466"/>
        <v>34</v>
      </c>
      <c r="DZ104" s="148" t="str">
        <f t="shared" si="513"/>
        <v>KORD MR34!_12Z-GEFS</v>
      </c>
      <c r="EA104" s="149">
        <f ca="1">IFERROR(IF($C$12="C",RTD("ice.xl",,"*H",DZ104,$C$5,"D",$K104,,,1),RTD("ice.xl",,"*H",DZ104,$C$5,"D",$K104,,,1)*(9/5)+$C$14),"-")</f>
        <v>79.322000000000003</v>
      </c>
      <c r="EB104" s="148">
        <f t="shared" si="461"/>
        <v>35</v>
      </c>
      <c r="EC104" s="148" t="str">
        <f t="shared" si="514"/>
        <v>KORD MR35!_12Z-GEFS</v>
      </c>
      <c r="ED104" s="149">
        <f ca="1">IFERROR(IF($C$12="C",RTD("ice.xl",,"*H",EC104,$C$5,"D",$K104,,,1),RTD("ice.xl",,"*H",EC104,$C$5,"D",$K104,,,1)*(9/5)+$C$14),"-")</f>
        <v>77.162000000000006</v>
      </c>
      <c r="EE104" s="148">
        <f t="shared" si="456"/>
        <v>36</v>
      </c>
      <c r="EF104" s="148" t="str">
        <f t="shared" si="515"/>
        <v>KORD MR36!_12Z-GEFS</v>
      </c>
      <c r="EG104" s="149">
        <f ca="1">IFERROR(IF($C$12="C",RTD("ice.xl",,"*H",EF104,$C$5,"D",$K104,,,1),RTD("ice.xl",,"*H",EF104,$C$5,"D",$K104,,,1)*(9/5)+$C$14),"-")</f>
        <v>76.74799999999999</v>
      </c>
      <c r="EH104" s="148">
        <f t="shared" si="451"/>
        <v>37</v>
      </c>
      <c r="EI104" s="148" t="str">
        <f t="shared" si="516"/>
        <v>KORD MR37!_12Z-GEFS</v>
      </c>
      <c r="EJ104" s="149">
        <f ca="1">IFERROR(IF($C$12="C",RTD("ice.xl",,"*H",EI104,$C$5,"D",$K104,,,1),RTD("ice.xl",,"*H",EI104,$C$5,"D",$K104,,,1)*(9/5)+$C$14),"-")</f>
        <v>78.872</v>
      </c>
      <c r="EK104" s="148">
        <f t="shared" si="446"/>
        <v>38</v>
      </c>
      <c r="EL104" s="148" t="str">
        <f t="shared" si="517"/>
        <v>KORD MR38!_12Z-GEFS</v>
      </c>
      <c r="EM104" s="149">
        <f ca="1">IFERROR(IF($C$12="C",RTD("ice.xl",,"*H",EL104,$C$5,"D",$K104,,,1),RTD("ice.xl",,"*H",EL104,$C$5,"D",$K104,,,1)*(9/5)+$C$14),"-")</f>
        <v>81.031999999999996</v>
      </c>
      <c r="EN104" s="148">
        <f t="shared" si="441"/>
        <v>39</v>
      </c>
      <c r="EO104" s="148" t="str">
        <f t="shared" si="518"/>
        <v>KORD MR39!_12Z-GEFS</v>
      </c>
      <c r="EP104" s="149">
        <f ca="1">IFERROR(IF($C$12="C",RTD("ice.xl",,"*H",EO104,$C$5,"D",$K104,,,1),RTD("ice.xl",,"*H",EO104,$C$5,"D",$K104,,,1)*(9/5)+$C$14),"-")</f>
        <v>82.183999999999997</v>
      </c>
      <c r="EQ104" s="148">
        <f t="shared" si="436"/>
        <v>40</v>
      </c>
      <c r="ER104" s="148" t="str">
        <f t="shared" si="519"/>
        <v>KORD MR40!_12Z-GEFS</v>
      </c>
      <c r="ES104" s="149">
        <f ca="1">IFERROR(IF($C$12="C",RTD("ice.xl",,"*H",ER104,$C$5,"D",$K104,,,1),RTD("ice.xl",,"*H",ER104,$C$5,"D",$K104,,,1)*(9/5)+$C$14),"-")</f>
        <v>80.186000000000007</v>
      </c>
      <c r="ET104" s="148">
        <f t="shared" si="431"/>
        <v>41</v>
      </c>
      <c r="EU104" s="148" t="str">
        <f t="shared" si="520"/>
        <v>KORD MR41!_12Z-GEFS</v>
      </c>
      <c r="EV104" s="149">
        <f ca="1">IFERROR(IF($C$12="C",RTD("ice.xl",,"*H",EU104,$C$5,"D",$K104,,,1),RTD("ice.xl",,"*H",EU104,$C$5,"D",$K104,,,1)*(9/5)+$C$14),"-")</f>
        <v>84.2</v>
      </c>
      <c r="EW104" s="148">
        <f t="shared" si="426"/>
        <v>42</v>
      </c>
      <c r="EX104" s="148" t="str">
        <f t="shared" si="521"/>
        <v>KORD MR42!_12Z-GEFS</v>
      </c>
      <c r="EY104" s="149">
        <f ca="1">IFERROR(IF($C$12="C",RTD("ice.xl",,"*H",EX104,$C$5,"D",$K104,,,1),RTD("ice.xl",,"*H",EX104,$C$5,"D",$K104,,,1)*(9/5)+$C$14),"-")</f>
        <v>82.274000000000001</v>
      </c>
      <c r="EZ104" s="148">
        <f t="shared" si="422"/>
        <v>43</v>
      </c>
      <c r="FA104" s="148" t="str">
        <f t="shared" si="522"/>
        <v>KORD MR43!_12Z-GEFS</v>
      </c>
      <c r="FB104" s="149">
        <f ca="1">IFERROR(IF($C$12="C",RTD("ice.xl",,"*H",FA104,$C$5,"D",$K104,,,1),RTD("ice.xl",,"*H",FA104,$C$5,"D",$K104,,,1)*(9/5)+$C$14),"-")</f>
        <v>80.996000000000009</v>
      </c>
      <c r="FC104" s="148">
        <f t="shared" si="418"/>
        <v>44</v>
      </c>
      <c r="FD104" s="148" t="str">
        <f t="shared" si="523"/>
        <v>KORD MR44!_12Z-GEFS</v>
      </c>
      <c r="FE104" s="150">
        <f ca="1">IFERROR(IF($C$12="C",RTD("ice.xl",,"*H",FD104,$C$5,"D",$K104,,,1),RTD("ice.xl",,"*H",FD104,$C$5,"D",$K104,,,1)*(9/5)+$C$14),"-")</f>
        <v>81.085999999999999</v>
      </c>
      <c r="FH104" s="53">
        <f t="shared" si="489"/>
        <v>29</v>
      </c>
      <c r="FI104" s="53" t="str">
        <f t="shared" si="524"/>
        <v>KORD MR29!_18Z-GEFS</v>
      </c>
      <c r="FJ104" s="147">
        <f ca="1">IFERROR(IF($C$12="C",RTD("ice.xl",,"*H",FI104,$C$5,"D",$K104,,,1),RTD("ice.xl",,"*H",FI104,$C$5,"D",$K104,,,1)*(9/5)+$C$14),"-")</f>
        <v>79.50200000000001</v>
      </c>
      <c r="FK104" s="148">
        <f t="shared" si="485"/>
        <v>30</v>
      </c>
      <c r="FL104" s="148" t="str">
        <f t="shared" si="525"/>
        <v>KORD MR30!_18Z-GEFS</v>
      </c>
      <c r="FM104" s="149">
        <f ca="1">IFERROR(IF($C$12="C",RTD("ice.xl",,"*H",FL104,$C$5,"D",$K104,,,1),RTD("ice.xl",,"*H",FL104,$C$5,"D",$K104,,,1)*(9/5)+$C$14),"-")</f>
        <v>79.789999999999992</v>
      </c>
      <c r="FN104" s="148">
        <f t="shared" si="481"/>
        <v>31</v>
      </c>
      <c r="FO104" s="148" t="str">
        <f t="shared" si="526"/>
        <v>KORD MR31!_18Z-GEFS</v>
      </c>
      <c r="FP104" s="149">
        <f ca="1">IFERROR(IF($C$12="C",RTD("ice.xl",,"*H",FO104,$C$5,"D",$K104,,,1),RTD("ice.xl",,"*H",FO104,$C$5,"D",$K104,,,1)*(9/5)+$C$14),"-")</f>
        <v>79.97</v>
      </c>
      <c r="FQ104" s="148">
        <f t="shared" si="477"/>
        <v>32</v>
      </c>
      <c r="FR104" s="148" t="str">
        <f t="shared" si="527"/>
        <v>KORD MR32!_18Z-GEFS</v>
      </c>
      <c r="FS104" s="149">
        <f ca="1">IFERROR(IF($C$12="C",RTD("ice.xl",,"*H",FR104,$C$5,"D",$K104,,,1),RTD("ice.xl",,"*H",FR104,$C$5,"D",$K104,,,1)*(9/5)+$C$14),"-")</f>
        <v>79.34</v>
      </c>
      <c r="FT104" s="148">
        <f t="shared" si="472"/>
        <v>33</v>
      </c>
      <c r="FU104" s="148" t="str">
        <f t="shared" si="528"/>
        <v>KORD MR33!_18Z-GEFS</v>
      </c>
      <c r="FV104" s="149">
        <f ca="1">IFERROR(IF($C$12="C",RTD("ice.xl",,"*H",FU104,$C$5,"D",$K104,,,1),RTD("ice.xl",,"*H",FU104,$C$5,"D",$K104,,,1)*(9/5)+$C$14),"-")</f>
        <v>78.53</v>
      </c>
      <c r="FW104" s="148">
        <f t="shared" si="467"/>
        <v>34</v>
      </c>
      <c r="FX104" s="148" t="str">
        <f t="shared" si="529"/>
        <v>KORD MR34!_18Z-GEFS</v>
      </c>
      <c r="FY104" s="149">
        <f ca="1">IFERROR(IF($C$12="C",RTD("ice.xl",,"*H",FX104,$C$5,"D",$K104,,,1),RTD("ice.xl",,"*H",FX104,$C$5,"D",$K104,,,1)*(9/5)+$C$14),"-")</f>
        <v>77.25200000000001</v>
      </c>
      <c r="FZ104" s="148">
        <f t="shared" si="462"/>
        <v>35</v>
      </c>
      <c r="GA104" s="148" t="str">
        <f t="shared" si="530"/>
        <v>KORD MR35!_18Z-GEFS</v>
      </c>
      <c r="GB104" s="149">
        <f ca="1">IFERROR(IF($C$12="C",RTD("ice.xl",,"*H",GA104,$C$5,"D",$K104,,,1),RTD("ice.xl",,"*H",GA104,$C$5,"D",$K104,,,1)*(9/5)+$C$14),"-")</f>
        <v>75.650000000000006</v>
      </c>
      <c r="GC104" s="148">
        <f t="shared" si="457"/>
        <v>36</v>
      </c>
      <c r="GD104" s="148" t="str">
        <f t="shared" si="531"/>
        <v>KORD MR36!_18Z-GEFS</v>
      </c>
      <c r="GE104" s="149">
        <f ca="1">IFERROR(IF($C$12="C",RTD("ice.xl",,"*H",GD104,$C$5,"D",$K104,,,1),RTD("ice.xl",,"*H",GD104,$C$5,"D",$K104,,,1)*(9/5)+$C$14),"-")</f>
        <v>78.854000000000013</v>
      </c>
      <c r="GF104" s="148">
        <f t="shared" si="452"/>
        <v>37</v>
      </c>
      <c r="GG104" s="148" t="str">
        <f t="shared" si="532"/>
        <v>KORD MR37!_18Z-GEFS</v>
      </c>
      <c r="GH104" s="149">
        <f ca="1">IFERROR(IF($C$12="C",RTD("ice.xl",,"*H",GG104,$C$5,"D",$K104,,,1),RTD("ice.xl",,"*H",GG104,$C$5,"D",$K104,,,1)*(9/5)+$C$14),"-")</f>
        <v>82.057999999999993</v>
      </c>
      <c r="GI104" s="148">
        <f t="shared" si="447"/>
        <v>38</v>
      </c>
      <c r="GJ104" s="148" t="str">
        <f t="shared" si="533"/>
        <v>KORD MR38!_18Z-GEFS</v>
      </c>
      <c r="GK104" s="149">
        <f ca="1">IFERROR(IF($C$12="C",RTD("ice.xl",,"*H",GJ104,$C$5,"D",$K104,,,1),RTD("ice.xl",,"*H",GJ104,$C$5,"D",$K104,,,1)*(9/5)+$C$14),"-")</f>
        <v>83.228000000000009</v>
      </c>
      <c r="GL104" s="148">
        <f t="shared" si="442"/>
        <v>39</v>
      </c>
      <c r="GM104" s="148" t="str">
        <f t="shared" si="534"/>
        <v>KORD MR39!_18Z-GEFS</v>
      </c>
      <c r="GN104" s="149">
        <f ca="1">IFERROR(IF($C$12="C",RTD("ice.xl",,"*H",GM104,$C$5,"D",$K104,,,1),RTD("ice.xl",,"*H",GM104,$C$5,"D",$K104,,,1)*(9/5)+$C$14),"-")</f>
        <v>83.768000000000001</v>
      </c>
      <c r="GO104" s="148">
        <f t="shared" si="437"/>
        <v>40</v>
      </c>
      <c r="GP104" s="148" t="str">
        <f t="shared" si="535"/>
        <v>KORD MR40!_18Z-GEFS</v>
      </c>
      <c r="GQ104" s="149">
        <f ca="1">IFERROR(IF($C$12="C",RTD("ice.xl",,"*H",GP104,$C$5,"D",$K104,,,1),RTD("ice.xl",,"*H",GP104,$C$5,"D",$K104,,,1)*(9/5)+$C$14),"-")</f>
        <v>82.616</v>
      </c>
      <c r="GR104" s="148">
        <f t="shared" si="432"/>
        <v>41</v>
      </c>
      <c r="GS104" s="148" t="str">
        <f t="shared" si="536"/>
        <v>KORD MR41!_18Z-GEFS</v>
      </c>
      <c r="GT104" s="149">
        <f ca="1">IFERROR(IF($C$12="C",RTD("ice.xl",,"*H",GS104,$C$5,"D",$K104,,,1),RTD("ice.xl",,"*H",GS104,$C$5,"D",$K104,,,1)*(9/5)+$C$14),"-")</f>
        <v>83.012</v>
      </c>
      <c r="GU104" s="148">
        <f t="shared" si="427"/>
        <v>42</v>
      </c>
      <c r="GV104" s="148" t="str">
        <f t="shared" si="537"/>
        <v>KORD MR42!_18Z-GEFS</v>
      </c>
      <c r="GW104" s="149">
        <f ca="1">IFERROR(IF($C$12="C",RTD("ice.xl",,"*H",GV104,$C$5,"D",$K104,,,1),RTD("ice.xl",,"*H",GV104,$C$5,"D",$K104,,,1)*(9/5)+$C$14),"-")</f>
        <v>79.933999999999997</v>
      </c>
      <c r="GX104" s="148">
        <f t="shared" si="423"/>
        <v>43</v>
      </c>
      <c r="GY104" s="148" t="str">
        <f t="shared" si="538"/>
        <v>KORD MR43!_18Z-GEFS</v>
      </c>
      <c r="GZ104" s="149">
        <f ca="1">IFERROR(IF($C$12="C",RTD("ice.xl",,"*H",GY104,$C$5,"D",$K104,,,1),RTD("ice.xl",,"*H",GY104,$C$5,"D",$K104,,,1)*(9/5)+$C$14),"-")</f>
        <v>79.52</v>
      </c>
      <c r="HA104" s="148">
        <f t="shared" si="419"/>
        <v>44</v>
      </c>
      <c r="HB104" s="148" t="str">
        <f t="shared" si="539"/>
        <v>KORD MR44!_18Z-GEFS</v>
      </c>
      <c r="HC104" s="150">
        <f ca="1">IFERROR(IF($C$12="C",RTD("ice.xl",,"*H",HB104,$C$5,"D",$K104,,,1),RTD("ice.xl",,"*H",HB104,$C$5,"D",$K104,,,1)*(9/5)+$C$14),"-")</f>
        <v>77.575999999999993</v>
      </c>
    </row>
    <row r="105" spans="11:211" ht="15" thickBot="1" x14ac:dyDescent="0.4">
      <c r="K105" s="165">
        <f t="shared" ref="K105:L105" ca="1" si="557">K51</f>
        <v>44762</v>
      </c>
      <c r="L105" s="357">
        <f t="shared" ca="1" si="557"/>
        <v>81.170060000000007</v>
      </c>
      <c r="N105" s="53">
        <f t="shared" si="486"/>
        <v>30</v>
      </c>
      <c r="O105" s="53" t="str">
        <f t="shared" si="541"/>
        <v>KORD MR30!_00Z-GEFS</v>
      </c>
      <c r="P105" s="108">
        <f ca="1">IFERROR(IF($C$12="C",RTD("ice.xl",,"*H",O105,$C$5,"D",$K105,,,1),RTD("ice.xl",,"*H",O105,$C$5,"D",$K105,,,1)*(9/5)+$C$14),"-")</f>
        <v>78.385999999999996</v>
      </c>
      <c r="Q105" s="101">
        <f t="shared" si="482"/>
        <v>31</v>
      </c>
      <c r="R105" s="101" t="str">
        <f t="shared" si="542"/>
        <v>KORD MR31!_00Z-GEFS</v>
      </c>
      <c r="S105" s="58">
        <f ca="1">IFERROR(IF($C$12="C",RTD("ice.xl",,"*H",R105,$C$5,"D",$K105,,,1),RTD("ice.xl",,"*H",R105,$C$5,"D",$K105,,,1)*(9/5)+$C$14),"-")</f>
        <v>79.592000000000013</v>
      </c>
      <c r="T105" s="101">
        <f t="shared" si="478"/>
        <v>32</v>
      </c>
      <c r="U105" s="101" t="str">
        <f t="shared" si="543"/>
        <v>KORD MR32!_00Z-GEFS</v>
      </c>
      <c r="V105" s="58">
        <f ca="1">IFERROR(IF($C$12="C",RTD("ice.xl",,"*H",U105,$C$5,"D",$K105,,,1),RTD("ice.xl",,"*H",U105,$C$5,"D",$K105,,,1)*(9/5)+$C$14),"-")</f>
        <v>79.754000000000005</v>
      </c>
      <c r="W105" s="101">
        <f t="shared" si="474"/>
        <v>33</v>
      </c>
      <c r="X105" s="101" t="str">
        <f t="shared" si="544"/>
        <v>KORD MR33!_00Z-GEFS</v>
      </c>
      <c r="Y105" s="58">
        <f ca="1">IFERROR(IF($C$12="C",RTD("ice.xl",,"*H",X105,$C$5,"D",$K105,,,1),RTD("ice.xl",,"*H",X105,$C$5,"D",$K105,,,1)*(9/5)+$C$14),"-")</f>
        <v>82.039999999999992</v>
      </c>
      <c r="Z105" s="101">
        <f t="shared" si="469"/>
        <v>34</v>
      </c>
      <c r="AA105" s="101" t="str">
        <f t="shared" si="545"/>
        <v>KORD MR34!_00Z-GEFS</v>
      </c>
      <c r="AB105" s="58">
        <f ca="1">IFERROR(IF($C$12="C",RTD("ice.xl",,"*H",AA105,$C$5,"D",$K105,,,1),RTD("ice.xl",,"*H",AA105,$C$5,"D",$K105,,,1)*(9/5)+$C$14),"-")</f>
        <v>79.358000000000004</v>
      </c>
      <c r="AC105" s="101">
        <f t="shared" si="464"/>
        <v>35</v>
      </c>
      <c r="AD105" s="101" t="str">
        <f t="shared" si="546"/>
        <v>KORD MR35!_00Z-GEFS</v>
      </c>
      <c r="AE105" s="58">
        <f ca="1">IFERROR(IF($C$12="C",RTD("ice.xl",,"*H",AD105,$C$5,"D",$K105,,,1),RTD("ice.xl",,"*H",AD105,$C$5,"D",$K105,,,1)*(9/5)+$C$14),"-")</f>
        <v>77.468000000000004</v>
      </c>
      <c r="AF105" s="101">
        <f t="shared" si="459"/>
        <v>36</v>
      </c>
      <c r="AG105" s="101" t="str">
        <f t="shared" si="547"/>
        <v>KORD MR36!_00Z-GEFS</v>
      </c>
      <c r="AH105" s="58">
        <f ca="1">IFERROR(IF($C$12="C",RTD("ice.xl",,"*H",AG105,$C$5,"D",$K105,,,1),RTD("ice.xl",,"*H",AG105,$C$5,"D",$K105,,,1)*(9/5)+$C$14),"-")</f>
        <v>80.816000000000003</v>
      </c>
      <c r="AI105" s="101">
        <f t="shared" si="454"/>
        <v>37</v>
      </c>
      <c r="AJ105" s="101" t="str">
        <f t="shared" si="548"/>
        <v>KORD MR37!_00Z-GEFS</v>
      </c>
      <c r="AK105" s="58">
        <f ca="1">IFERROR(IF($C$12="C",RTD("ice.xl",,"*H",AJ105,$C$5,"D",$K105,,,1),RTD("ice.xl",,"*H",AJ105,$C$5,"D",$K105,,,1)*(9/5)+$C$14),"-")</f>
        <v>81.463999999999999</v>
      </c>
      <c r="AL105" s="101">
        <f t="shared" si="449"/>
        <v>38</v>
      </c>
      <c r="AM105" s="101" t="str">
        <f t="shared" si="549"/>
        <v>KORD MR38!_00Z-GEFS</v>
      </c>
      <c r="AN105" s="58">
        <f ca="1">IFERROR(IF($C$12="C",RTD("ice.xl",,"*H",AM105,$C$5,"D",$K105,,,1),RTD("ice.xl",,"*H",AM105,$C$5,"D",$K105,,,1)*(9/5)+$C$14),"-")</f>
        <v>82.147999999999996</v>
      </c>
      <c r="AO105" s="101">
        <f t="shared" si="444"/>
        <v>39</v>
      </c>
      <c r="AP105" s="101" t="str">
        <f t="shared" si="550"/>
        <v>KORD MR39!_00Z-GEFS</v>
      </c>
      <c r="AQ105" s="58">
        <f ca="1">IFERROR(IF($C$12="C",RTD("ice.xl",,"*H",AP105,$C$5,"D",$K105,,,1),RTD("ice.xl",,"*H",AP105,$C$5,"D",$K105,,,1)*(9/5)+$C$14),"-")</f>
        <v>83.49799999999999</v>
      </c>
      <c r="AR105" s="101">
        <f t="shared" si="439"/>
        <v>40</v>
      </c>
      <c r="AS105" s="101" t="str">
        <f t="shared" si="551"/>
        <v>KORD MR40!_00Z-GEFS</v>
      </c>
      <c r="AT105" s="58">
        <f ca="1">IFERROR(IF($C$12="C",RTD("ice.xl",,"*H",AS105,$C$5,"D",$K105,,,1),RTD("ice.xl",,"*H",AS105,$C$5,"D",$K105,,,1)*(9/5)+$C$14),"-")</f>
        <v>83.533999999999992</v>
      </c>
      <c r="AU105" s="101">
        <f t="shared" si="434"/>
        <v>41</v>
      </c>
      <c r="AV105" s="101" t="str">
        <f t="shared" si="552"/>
        <v>KORD MR41!_00Z-GEFS</v>
      </c>
      <c r="AW105" s="58">
        <f ca="1">IFERROR(IF($C$12="C",RTD("ice.xl",,"*H",AV105,$C$5,"D",$K105,,,1),RTD("ice.xl",,"*H",AV105,$C$5,"D",$K105,,,1)*(9/5)+$C$14),"-")</f>
        <v>82.706000000000003</v>
      </c>
      <c r="AX105" s="101">
        <f t="shared" si="429"/>
        <v>42</v>
      </c>
      <c r="AY105" s="101" t="str">
        <f t="shared" si="553"/>
        <v>KORD MR42!_00Z-GEFS</v>
      </c>
      <c r="AZ105" s="58">
        <f ca="1">IFERROR(IF($C$12="C",RTD("ice.xl",,"*H",AY105,$C$5,"D",$K105,,,1),RTD("ice.xl",,"*H",AY105,$C$5,"D",$K105,,,1)*(9/5)+$C$14),"-")</f>
        <v>81.14</v>
      </c>
      <c r="BA105" s="101">
        <f t="shared" si="424"/>
        <v>43</v>
      </c>
      <c r="BB105" s="101" t="str">
        <f t="shared" si="554"/>
        <v>KORD MR43!_00Z-GEFS</v>
      </c>
      <c r="BC105" s="58">
        <f ca="1">IFERROR(IF($C$12="C",RTD("ice.xl",,"*H",BB105,$C$5,"D",$K105,,,1),RTD("ice.xl",,"*H",BB105,$C$5,"D",$K105,,,1)*(9/5)+$C$14),"-")</f>
        <v>79.52</v>
      </c>
      <c r="BD105" s="101">
        <f t="shared" si="420"/>
        <v>44</v>
      </c>
      <c r="BE105" s="101" t="str">
        <f t="shared" si="555"/>
        <v>KORD MR44!_00Z-GEFS</v>
      </c>
      <c r="BF105" s="58">
        <f ca="1">IFERROR(IF($C$12="C",RTD("ice.xl",,"*H",BE105,$C$5,"D",$K105,,,1),RTD("ice.xl",,"*H",BE105,$C$5,"D",$K105,,,1)*(9/5)+$C$14),"-")</f>
        <v>79.556000000000012</v>
      </c>
      <c r="BG105" s="101">
        <f t="shared" si="416"/>
        <v>45</v>
      </c>
      <c r="BH105" s="101" t="str">
        <f t="shared" si="556"/>
        <v>KORD MR45!_00Z-GEFS</v>
      </c>
      <c r="BI105" s="105">
        <f ca="1">IFERROR(IF($C$12="C",RTD("ice.xl",,"*H",BH105,$C$5,"D",$K105,,,1),RTD("ice.xl",,"*H",BH105,$C$5,"D",$K105,,,1)*(9/5)+$C$14),"-")</f>
        <v>77.954000000000008</v>
      </c>
      <c r="BL105" s="53">
        <f t="shared" si="487"/>
        <v>30</v>
      </c>
      <c r="BM105" s="53" t="str">
        <f t="shared" si="492"/>
        <v>KORD MR30!_06Z-GEFS</v>
      </c>
      <c r="BN105" s="109">
        <f ca="1">IFERROR(IF($C$12="C",RTD("ice.xl",,"*H",BM105,$C$5,"D",$K105,,,1),RTD("ice.xl",,"*H",BM105,$C$5,"D",$K105,,,1)*(9/5)+$C$14),"-")</f>
        <v>78.818000000000012</v>
      </c>
      <c r="BO105" s="110">
        <f t="shared" si="483"/>
        <v>31</v>
      </c>
      <c r="BP105" s="110" t="str">
        <f t="shared" si="493"/>
        <v>KORD MR31!_06Z-GEFS</v>
      </c>
      <c r="BQ105" s="111">
        <f ca="1">IFERROR(IF($C$12="C",RTD("ice.xl",,"*H",BP105,$C$5,"D",$K105,,,1),RTD("ice.xl",,"*H",BP105,$C$5,"D",$K105,,,1)*(9/5)+$C$14),"-")</f>
        <v>80.150000000000006</v>
      </c>
      <c r="BR105" s="110">
        <f t="shared" si="479"/>
        <v>32</v>
      </c>
      <c r="BS105" s="110" t="str">
        <f t="shared" si="494"/>
        <v>KORD MR32!_06Z-GEFS</v>
      </c>
      <c r="BT105" s="111">
        <f ca="1">IFERROR(IF($C$12="C",RTD("ice.xl",,"*H",BS105,$C$5,"D",$K105,,,1),RTD("ice.xl",,"*H",BS105,$C$5,"D",$K105,,,1)*(9/5)+$C$14),"-")</f>
        <v>80.293999999999997</v>
      </c>
      <c r="BU105" s="110">
        <f t="shared" si="475"/>
        <v>33</v>
      </c>
      <c r="BV105" s="110" t="str">
        <f t="shared" si="495"/>
        <v>KORD MR33!_06Z-GEFS</v>
      </c>
      <c r="BW105" s="111">
        <f ca="1">IFERROR(IF($C$12="C",RTD("ice.xl",,"*H",BV105,$C$5,"D",$K105,,,1),RTD("ice.xl",,"*H",BV105,$C$5,"D",$K105,,,1)*(9/5)+$C$14),"-")</f>
        <v>79.88</v>
      </c>
      <c r="BX105" s="110">
        <f t="shared" si="470"/>
        <v>34</v>
      </c>
      <c r="BY105" s="110" t="str">
        <f t="shared" si="496"/>
        <v>KORD MR34!_06Z-GEFS</v>
      </c>
      <c r="BZ105" s="111">
        <f ca="1">IFERROR(IF($C$12="C",RTD("ice.xl",,"*H",BY105,$C$5,"D",$K105,,,1),RTD("ice.xl",,"*H",BY105,$C$5,"D",$K105,,,1)*(9/5)+$C$14),"-")</f>
        <v>81.536000000000001</v>
      </c>
      <c r="CA105" s="110">
        <f t="shared" si="465"/>
        <v>35</v>
      </c>
      <c r="CB105" s="110" t="str">
        <f t="shared" si="497"/>
        <v>KORD MR35!_06Z-GEFS</v>
      </c>
      <c r="CC105" s="111">
        <f ca="1">IFERROR(IF($C$12="C",RTD("ice.xl",,"*H",CB105,$C$5,"D",$K105,,,1),RTD("ice.xl",,"*H",CB105,$C$5,"D",$K105,,,1)*(9/5)+$C$14),"-")</f>
        <v>78.854000000000013</v>
      </c>
      <c r="CD105" s="110">
        <f t="shared" si="460"/>
        <v>36</v>
      </c>
      <c r="CE105" s="110" t="str">
        <f t="shared" si="498"/>
        <v>KORD MR36!_06Z-GEFS</v>
      </c>
      <c r="CF105" s="111">
        <f ca="1">IFERROR(IF($C$12="C",RTD("ice.xl",,"*H",CE105,$C$5,"D",$K105,,,1),RTD("ice.xl",,"*H",CE105,$C$5,"D",$K105,,,1)*(9/5)+$C$14),"-")</f>
        <v>79.897999999999996</v>
      </c>
      <c r="CG105" s="110">
        <f t="shared" si="455"/>
        <v>37</v>
      </c>
      <c r="CH105" s="110" t="str">
        <f t="shared" si="499"/>
        <v>KORD MR37!_06Z-GEFS</v>
      </c>
      <c r="CI105" s="111">
        <f ca="1">IFERROR(IF($C$12="C",RTD("ice.xl",,"*H",CH105,$C$5,"D",$K105,,,1),RTD("ice.xl",,"*H",CH105,$C$5,"D",$K105,,,1)*(9/5)+$C$14),"-")</f>
        <v>80.27600000000001</v>
      </c>
      <c r="CJ105" s="110">
        <f t="shared" si="450"/>
        <v>38</v>
      </c>
      <c r="CK105" s="110" t="str">
        <f t="shared" si="500"/>
        <v>KORD MR38!_06Z-GEFS</v>
      </c>
      <c r="CL105" s="111">
        <f ca="1">IFERROR(IF($C$12="C",RTD("ice.xl",,"*H",CK105,$C$5,"D",$K105,,,1),RTD("ice.xl",,"*H",CK105,$C$5,"D",$K105,,,1)*(9/5)+$C$14),"-")</f>
        <v>83.156000000000006</v>
      </c>
      <c r="CM105" s="110">
        <f t="shared" si="445"/>
        <v>39</v>
      </c>
      <c r="CN105" s="110" t="str">
        <f t="shared" si="501"/>
        <v>KORD MR39!_06Z-GEFS</v>
      </c>
      <c r="CO105" s="111">
        <f ca="1">IFERROR(IF($C$12="C",RTD("ice.xl",,"*H",CN105,$C$5,"D",$K105,,,1),RTD("ice.xl",,"*H",CN105,$C$5,"D",$K105,,,1)*(9/5)+$C$14),"-")</f>
        <v>80.671999999999997</v>
      </c>
      <c r="CP105" s="110">
        <f t="shared" si="440"/>
        <v>40</v>
      </c>
      <c r="CQ105" s="110" t="str">
        <f t="shared" si="502"/>
        <v>KORD MR40!_06Z-GEFS</v>
      </c>
      <c r="CR105" s="111">
        <f ca="1">IFERROR(IF($C$12="C",RTD("ice.xl",,"*H",CQ105,$C$5,"D",$K105,,,1),RTD("ice.xl",,"*H",CQ105,$C$5,"D",$K105,,,1)*(9/5)+$C$14),"-")</f>
        <v>83.677999999999997</v>
      </c>
      <c r="CS105" s="110">
        <f t="shared" si="435"/>
        <v>41</v>
      </c>
      <c r="CT105" s="110" t="str">
        <f t="shared" si="503"/>
        <v>KORD MR41!_06Z-GEFS</v>
      </c>
      <c r="CU105" s="111">
        <f ca="1">IFERROR(IF($C$12="C",RTD("ice.xl",,"*H",CT105,$C$5,"D",$K105,,,1),RTD("ice.xl",,"*H",CT105,$C$5,"D",$K105,,,1)*(9/5)+$C$14),"-")</f>
        <v>80.942000000000007</v>
      </c>
      <c r="CV105" s="110">
        <f t="shared" si="430"/>
        <v>42</v>
      </c>
      <c r="CW105" s="110" t="str">
        <f t="shared" si="504"/>
        <v>KORD MR42!_06Z-GEFS</v>
      </c>
      <c r="CX105" s="111">
        <f ca="1">IFERROR(IF($C$12="C",RTD("ice.xl",,"*H",CW105,$C$5,"D",$K105,,,1),RTD("ice.xl",,"*H",CW105,$C$5,"D",$K105,,,1)*(9/5)+$C$14),"-")</f>
        <v>80.996000000000009</v>
      </c>
      <c r="CY105" s="110">
        <f t="shared" si="425"/>
        <v>43</v>
      </c>
      <c r="CZ105" s="110" t="str">
        <f t="shared" si="505"/>
        <v>KORD MR43!_06Z-GEFS</v>
      </c>
      <c r="DA105" s="111">
        <f ca="1">IFERROR(IF($C$12="C",RTD("ice.xl",,"*H",CZ105,$C$5,"D",$K105,,,1),RTD("ice.xl",,"*H",CZ105,$C$5,"D",$K105,,,1)*(9/5)+$C$14),"-")</f>
        <v>79.88</v>
      </c>
      <c r="DB105" s="110">
        <f t="shared" si="421"/>
        <v>44</v>
      </c>
      <c r="DC105" s="110" t="str">
        <f t="shared" si="506"/>
        <v>KORD MR44!_06Z-GEFS</v>
      </c>
      <c r="DD105" s="111">
        <f ca="1">IFERROR(IF($C$12="C",RTD("ice.xl",,"*H",DC105,$C$5,"D",$K105,,,1),RTD("ice.xl",,"*H",DC105,$C$5,"D",$K105,,,1)*(9/5)+$C$14),"-")</f>
        <v>79.069999999999993</v>
      </c>
      <c r="DE105" s="110">
        <f t="shared" si="417"/>
        <v>45</v>
      </c>
      <c r="DF105" s="110" t="str">
        <f t="shared" si="507"/>
        <v>KORD MR45!_06Z-GEFS</v>
      </c>
      <c r="DG105" s="112">
        <f ca="1">IFERROR(IF($C$12="C",RTD("ice.xl",,"*H",DF105,$C$5,"D",$K105,,,1),RTD("ice.xl",,"*H",DF105,$C$5,"D",$K105,,,1)*(9/5)+$C$14),"-")</f>
        <v>77.162000000000006</v>
      </c>
      <c r="DJ105" s="53">
        <f t="shared" si="488"/>
        <v>30</v>
      </c>
      <c r="DK105" s="53" t="str">
        <f t="shared" si="508"/>
        <v>KORD MR30!_12Z-GEFS</v>
      </c>
      <c r="DL105" s="109">
        <f ca="1">IFERROR(IF($C$12="C",RTD("ice.xl",,"*H",DK105,$C$5,"D",$K105,,,1),RTD("ice.xl",,"*H",DK105,$C$5,"D",$K105,,,1)*(9/5)+$C$14),"-")</f>
        <v>79.592000000000013</v>
      </c>
      <c r="DM105" s="110">
        <f t="shared" si="484"/>
        <v>31</v>
      </c>
      <c r="DN105" s="110" t="str">
        <f t="shared" si="509"/>
        <v>KORD MR31!_12Z-GEFS</v>
      </c>
      <c r="DO105" s="111">
        <f ca="1">IFERROR(IF($C$12="C",RTD("ice.xl",,"*H",DN105,$C$5,"D",$K105,,,1),RTD("ice.xl",,"*H",DN105,$C$5,"D",$K105,,,1)*(9/5)+$C$14),"-")</f>
        <v>80.024000000000001</v>
      </c>
      <c r="DP105" s="110">
        <f t="shared" si="480"/>
        <v>32</v>
      </c>
      <c r="DQ105" s="110" t="str">
        <f t="shared" si="510"/>
        <v>KORD MR32!_12Z-GEFS</v>
      </c>
      <c r="DR105" s="111">
        <f ca="1">IFERROR(IF($C$12="C",RTD("ice.xl",,"*H",DQ105,$C$5,"D",$K105,,,1),RTD("ice.xl",,"*H",DQ105,$C$5,"D",$K105,,,1)*(9/5)+$C$14),"-")</f>
        <v>80.042000000000002</v>
      </c>
      <c r="DS105" s="110">
        <f t="shared" si="476"/>
        <v>33</v>
      </c>
      <c r="DT105" s="110" t="str">
        <f t="shared" si="511"/>
        <v>KORD MR33!_12Z-GEFS</v>
      </c>
      <c r="DU105" s="111">
        <f ca="1">IFERROR(IF($C$12="C",RTD("ice.xl",,"*H",DT105,$C$5,"D",$K105,,,1),RTD("ice.xl",,"*H",DT105,$C$5,"D",$K105,,,1)*(9/5)+$C$14),"-")</f>
        <v>80.87</v>
      </c>
      <c r="DV105" s="110">
        <f t="shared" si="471"/>
        <v>34</v>
      </c>
      <c r="DW105" s="110" t="str">
        <f t="shared" si="512"/>
        <v>KORD MR34!_12Z-GEFS</v>
      </c>
      <c r="DX105" s="111">
        <f ca="1">IFERROR(IF($C$12="C",RTD("ice.xl",,"*H",DW105,$C$5,"D",$K105,,,1),RTD("ice.xl",,"*H",DW105,$C$5,"D",$K105,,,1)*(9/5)+$C$14),"-")</f>
        <v>81.98599999999999</v>
      </c>
      <c r="DY105" s="110">
        <f t="shared" si="466"/>
        <v>35</v>
      </c>
      <c r="DZ105" s="110" t="str">
        <f t="shared" si="513"/>
        <v>KORD MR35!_12Z-GEFS</v>
      </c>
      <c r="EA105" s="111">
        <f ca="1">IFERROR(IF($C$12="C",RTD("ice.xl",,"*H",DZ105,$C$5,"D",$K105,,,1),RTD("ice.xl",,"*H",DZ105,$C$5,"D",$K105,,,1)*(9/5)+$C$14),"-")</f>
        <v>78.872</v>
      </c>
      <c r="EB105" s="110">
        <f t="shared" si="461"/>
        <v>36</v>
      </c>
      <c r="EC105" s="110" t="str">
        <f t="shared" si="514"/>
        <v>KORD MR36!_12Z-GEFS</v>
      </c>
      <c r="ED105" s="111">
        <f ca="1">IFERROR(IF($C$12="C",RTD("ice.xl",,"*H",EC105,$C$5,"D",$K105,,,1),RTD("ice.xl",,"*H",EC105,$C$5,"D",$K105,,,1)*(9/5)+$C$14),"-")</f>
        <v>78.224000000000004</v>
      </c>
      <c r="EE105" s="110">
        <f t="shared" si="456"/>
        <v>37</v>
      </c>
      <c r="EF105" s="110" t="str">
        <f t="shared" si="515"/>
        <v>KORD MR37!_12Z-GEFS</v>
      </c>
      <c r="EG105" s="111">
        <f ca="1">IFERROR(IF($C$12="C",RTD("ice.xl",,"*H",EF105,$C$5,"D",$K105,,,1),RTD("ice.xl",,"*H",EF105,$C$5,"D",$K105,,,1)*(9/5)+$C$14),"-")</f>
        <v>80.257999999999996</v>
      </c>
      <c r="EH105" s="110">
        <f t="shared" si="451"/>
        <v>38</v>
      </c>
      <c r="EI105" s="110" t="str">
        <f t="shared" si="516"/>
        <v>KORD MR38!_12Z-GEFS</v>
      </c>
      <c r="EJ105" s="111">
        <f ca="1">IFERROR(IF($C$12="C",RTD("ice.xl",,"*H",EI105,$C$5,"D",$K105,,,1),RTD("ice.xl",,"*H",EI105,$C$5,"D",$K105,,,1)*(9/5)+$C$14),"-")</f>
        <v>82.778000000000006</v>
      </c>
      <c r="EK105" s="110">
        <f t="shared" si="446"/>
        <v>39</v>
      </c>
      <c r="EL105" s="110" t="str">
        <f t="shared" si="517"/>
        <v>KORD MR39!_12Z-GEFS</v>
      </c>
      <c r="EM105" s="111">
        <f ca="1">IFERROR(IF($C$12="C",RTD("ice.xl",,"*H",EL105,$C$5,"D",$K105,,,1),RTD("ice.xl",,"*H",EL105,$C$5,"D",$K105,,,1)*(9/5)+$C$14),"-")</f>
        <v>81.283999999999992</v>
      </c>
      <c r="EN105" s="110">
        <f t="shared" si="441"/>
        <v>40</v>
      </c>
      <c r="EO105" s="110" t="str">
        <f t="shared" si="518"/>
        <v>KORD MR40!_12Z-GEFS</v>
      </c>
      <c r="EP105" s="111">
        <f ca="1">IFERROR(IF($C$12="C",RTD("ice.xl",,"*H",EO105,$C$5,"D",$K105,,,1),RTD("ice.xl",,"*H",EO105,$C$5,"D",$K105,,,1)*(9/5)+$C$14),"-")</f>
        <v>80.402000000000001</v>
      </c>
      <c r="EQ105" s="110">
        <f t="shared" si="436"/>
        <v>41</v>
      </c>
      <c r="ER105" s="110" t="str">
        <f t="shared" si="519"/>
        <v>KORD MR41!_12Z-GEFS</v>
      </c>
      <c r="ES105" s="111">
        <f ca="1">IFERROR(IF($C$12="C",RTD("ice.xl",,"*H",ER105,$C$5,"D",$K105,,,1),RTD("ice.xl",,"*H",ER105,$C$5,"D",$K105,,,1)*(9/5)+$C$14),"-")</f>
        <v>84.073999999999998</v>
      </c>
      <c r="ET105" s="110">
        <f t="shared" si="431"/>
        <v>42</v>
      </c>
      <c r="EU105" s="110" t="str">
        <f t="shared" si="520"/>
        <v>KORD MR42!_12Z-GEFS</v>
      </c>
      <c r="EV105" s="111">
        <f ca="1">IFERROR(IF($C$12="C",RTD("ice.xl",,"*H",EU105,$C$5,"D",$K105,,,1),RTD("ice.xl",,"*H",EU105,$C$5,"D",$K105,,,1)*(9/5)+$C$14),"-")</f>
        <v>82.31</v>
      </c>
      <c r="EW105" s="110">
        <f t="shared" si="426"/>
        <v>43</v>
      </c>
      <c r="EX105" s="110" t="str">
        <f t="shared" si="521"/>
        <v>KORD MR43!_12Z-GEFS</v>
      </c>
      <c r="EY105" s="111">
        <f ca="1">IFERROR(IF($C$12="C",RTD("ice.xl",,"*H",EX105,$C$5,"D",$K105,,,1),RTD("ice.xl",,"*H",EX105,$C$5,"D",$K105,,,1)*(9/5)+$C$14),"-")</f>
        <v>81.914000000000001</v>
      </c>
      <c r="EZ105" s="110">
        <f t="shared" si="422"/>
        <v>44</v>
      </c>
      <c r="FA105" s="110" t="str">
        <f t="shared" si="522"/>
        <v>KORD MR44!_12Z-GEFS</v>
      </c>
      <c r="FB105" s="111">
        <f ca="1">IFERROR(IF($C$12="C",RTD("ice.xl",,"*H",FA105,$C$5,"D",$K105,,,1),RTD("ice.xl",,"*H",FA105,$C$5,"D",$K105,,,1)*(9/5)+$C$14),"-")</f>
        <v>80.78</v>
      </c>
      <c r="FC105" s="110">
        <f t="shared" si="418"/>
        <v>45</v>
      </c>
      <c r="FD105" s="110" t="str">
        <f t="shared" si="523"/>
        <v>KORD MR45!_12Z-GEFS</v>
      </c>
      <c r="FE105" s="112">
        <f ca="1">IFERROR(IF($C$12="C",RTD("ice.xl",,"*H",FD105,$C$5,"D",$K105,,,1),RTD("ice.xl",,"*H",FD105,$C$5,"D",$K105,,,1)*(9/5)+$C$14),"-")</f>
        <v>79.195999999999998</v>
      </c>
      <c r="FH105" s="53">
        <f t="shared" si="489"/>
        <v>30</v>
      </c>
      <c r="FI105" s="53" t="str">
        <f t="shared" si="524"/>
        <v>KORD MR30!_18Z-GEFS</v>
      </c>
      <c r="FJ105" s="109">
        <f ca="1">IFERROR(IF($C$12="C",RTD("ice.xl",,"*H",FI105,$C$5,"D",$K105,,,1),RTD("ice.xl",,"*H",FI105,$C$5,"D",$K105,,,1)*(9/5)+$C$14),"-")</f>
        <v>78.674000000000007</v>
      </c>
      <c r="FK105" s="110">
        <f t="shared" si="485"/>
        <v>31</v>
      </c>
      <c r="FL105" s="110" t="str">
        <f t="shared" si="525"/>
        <v>KORD MR31!_18Z-GEFS</v>
      </c>
      <c r="FM105" s="111">
        <f ca="1">IFERROR(IF($C$12="C",RTD("ice.xl",,"*H",FL105,$C$5,"D",$K105,,,1),RTD("ice.xl",,"*H",FL105,$C$5,"D",$K105,,,1)*(9/5)+$C$14),"-")</f>
        <v>80.438000000000002</v>
      </c>
      <c r="FN105" s="110">
        <f t="shared" si="481"/>
        <v>32</v>
      </c>
      <c r="FO105" s="110" t="str">
        <f t="shared" si="526"/>
        <v>KORD MR32!_18Z-GEFS</v>
      </c>
      <c r="FP105" s="111">
        <f ca="1">IFERROR(IF($C$12="C",RTD("ice.xl",,"*H",FO105,$C$5,"D",$K105,,,1),RTD("ice.xl",,"*H",FO105,$C$5,"D",$K105,,,1)*(9/5)+$C$14),"-")</f>
        <v>80.078000000000003</v>
      </c>
      <c r="FQ105" s="110">
        <f t="shared" si="477"/>
        <v>33</v>
      </c>
      <c r="FR105" s="110" t="str">
        <f t="shared" si="527"/>
        <v>KORD MR33!_18Z-GEFS</v>
      </c>
      <c r="FS105" s="111">
        <f ca="1">IFERROR(IF($C$12="C",RTD("ice.xl",,"*H",FR105,$C$5,"D",$K105,,,1),RTD("ice.xl",,"*H",FR105,$C$5,"D",$K105,,,1)*(9/5)+$C$14),"-")</f>
        <v>81.266000000000005</v>
      </c>
      <c r="FT105" s="110">
        <f t="shared" si="472"/>
        <v>34</v>
      </c>
      <c r="FU105" s="110" t="str">
        <f t="shared" si="528"/>
        <v>KORD MR34!_18Z-GEFS</v>
      </c>
      <c r="FV105" s="111">
        <f ca="1">IFERROR(IF($C$12="C",RTD("ice.xl",,"*H",FU105,$C$5,"D",$K105,,,1),RTD("ice.xl",,"*H",FU105,$C$5,"D",$K105,,,1)*(9/5)+$C$14),"-")</f>
        <v>78.53</v>
      </c>
      <c r="FW105" s="110">
        <f t="shared" si="467"/>
        <v>35</v>
      </c>
      <c r="FX105" s="110" t="str">
        <f t="shared" si="529"/>
        <v>KORD MR35!_18Z-GEFS</v>
      </c>
      <c r="FY105" s="111" t="str">
        <f ca="1">IFERROR(IF($C$12="C",RTD("ice.xl",,"*H",FX105,$C$5,"D",$K105,,,1),RTD("ice.xl",,"*H",FX105,$C$5,"D",$K105,,,1)*(9/5)+$C$14),"-")</f>
        <v>-</v>
      </c>
      <c r="FZ105" s="110">
        <f t="shared" si="462"/>
        <v>36</v>
      </c>
      <c r="GA105" s="110" t="str">
        <f t="shared" si="530"/>
        <v>KORD MR36!_18Z-GEFS</v>
      </c>
      <c r="GB105" s="111">
        <f ca="1">IFERROR(IF($C$12="C",RTD("ice.xl",,"*H",GA105,$C$5,"D",$K105,,,1),RTD("ice.xl",,"*H",GA105,$C$5,"D",$K105,,,1)*(9/5)+$C$14),"-")</f>
        <v>80.960000000000008</v>
      </c>
      <c r="GC105" s="110">
        <f t="shared" si="457"/>
        <v>37</v>
      </c>
      <c r="GD105" s="110" t="str">
        <f t="shared" si="531"/>
        <v>KORD MR37!_18Z-GEFS</v>
      </c>
      <c r="GE105" s="111">
        <f ca="1">IFERROR(IF($C$12="C",RTD("ice.xl",,"*H",GD105,$C$5,"D",$K105,,,1),RTD("ice.xl",,"*H",GD105,$C$5,"D",$K105,,,1)*(9/5)+$C$14),"-")</f>
        <v>82.597999999999999</v>
      </c>
      <c r="GF105" s="110">
        <f t="shared" si="452"/>
        <v>38</v>
      </c>
      <c r="GG105" s="110" t="str">
        <f t="shared" si="532"/>
        <v>KORD MR38!_18Z-GEFS</v>
      </c>
      <c r="GH105" s="111">
        <f ca="1">IFERROR(IF($C$12="C",RTD("ice.xl",,"*H",GG105,$C$5,"D",$K105,,,1),RTD("ice.xl",,"*H",GG105,$C$5,"D",$K105,,,1)*(9/5)+$C$14),"-")</f>
        <v>83.876000000000005</v>
      </c>
      <c r="GI105" s="110">
        <f t="shared" si="447"/>
        <v>39</v>
      </c>
      <c r="GJ105" s="110" t="str">
        <f t="shared" si="533"/>
        <v>KORD MR39!_18Z-GEFS</v>
      </c>
      <c r="GK105" s="111">
        <f ca="1">IFERROR(IF($C$12="C",RTD("ice.xl",,"*H",GJ105,$C$5,"D",$K105,,,1),RTD("ice.xl",,"*H",GJ105,$C$5,"D",$K105,,,1)*(9/5)+$C$14),"-")</f>
        <v>82.454000000000008</v>
      </c>
      <c r="GL105" s="110">
        <f t="shared" si="442"/>
        <v>40</v>
      </c>
      <c r="GM105" s="110" t="str">
        <f t="shared" si="534"/>
        <v>KORD MR40!_18Z-GEFS</v>
      </c>
      <c r="GN105" s="111">
        <f ca="1">IFERROR(IF($C$12="C",RTD("ice.xl",,"*H",GM105,$C$5,"D",$K105,,,1),RTD("ice.xl",,"*H",GM105,$C$5,"D",$K105,,,1)*(9/5)+$C$14),"-")</f>
        <v>82.994</v>
      </c>
      <c r="GO105" s="110">
        <f t="shared" si="437"/>
        <v>41</v>
      </c>
      <c r="GP105" s="110" t="str">
        <f t="shared" si="535"/>
        <v>KORD MR41!_18Z-GEFS</v>
      </c>
      <c r="GQ105" s="111">
        <f ca="1">IFERROR(IF($C$12="C",RTD("ice.xl",,"*H",GP105,$C$5,"D",$K105,,,1),RTD("ice.xl",,"*H",GP105,$C$5,"D",$K105,,,1)*(9/5)+$C$14),"-")</f>
        <v>82.292000000000002</v>
      </c>
      <c r="GR105" s="110">
        <f t="shared" si="432"/>
        <v>42</v>
      </c>
      <c r="GS105" s="110" t="str">
        <f t="shared" si="536"/>
        <v>KORD MR42!_18Z-GEFS</v>
      </c>
      <c r="GT105" s="111">
        <f ca="1">IFERROR(IF($C$12="C",RTD("ice.xl",,"*H",GS105,$C$5,"D",$K105,,,1),RTD("ice.xl",,"*H",GS105,$C$5,"D",$K105,,,1)*(9/5)+$C$14),"-")</f>
        <v>81.301999999999992</v>
      </c>
      <c r="GU105" s="110">
        <f t="shared" si="427"/>
        <v>43</v>
      </c>
      <c r="GV105" s="110" t="str">
        <f t="shared" si="537"/>
        <v>KORD MR43!_18Z-GEFS</v>
      </c>
      <c r="GW105" s="111">
        <f ca="1">IFERROR(IF($C$12="C",RTD("ice.xl",,"*H",GV105,$C$5,"D",$K105,,,1),RTD("ice.xl",,"*H",GV105,$C$5,"D",$K105,,,1)*(9/5)+$C$14),"-")</f>
        <v>79.177999999999997</v>
      </c>
      <c r="GX105" s="110">
        <f t="shared" si="423"/>
        <v>44</v>
      </c>
      <c r="GY105" s="110" t="str">
        <f t="shared" si="538"/>
        <v>KORD MR44!_18Z-GEFS</v>
      </c>
      <c r="GZ105" s="111">
        <f ca="1">IFERROR(IF($C$12="C",RTD("ice.xl",,"*H",GY105,$C$5,"D",$K105,,,1),RTD("ice.xl",,"*H",GY105,$C$5,"D",$K105,,,1)*(9/5)+$C$14),"-")</f>
        <v>78.44</v>
      </c>
      <c r="HA105" s="110">
        <f t="shared" si="419"/>
        <v>45</v>
      </c>
      <c r="HB105" s="110" t="str">
        <f t="shared" si="539"/>
        <v>KORD MR45!_18Z-GEFS</v>
      </c>
      <c r="HC105" s="112">
        <f ca="1">IFERROR(IF($C$12="C",RTD("ice.xl",,"*H",HB105,$C$5,"D",$K105,,,1),RTD("ice.xl",,"*H",HB105,$C$5,"D",$K105,,,1)*(9/5)+$C$14),"-")</f>
        <v>77.48599999999999</v>
      </c>
    </row>
    <row r="109" spans="11:211" ht="15" thickBot="1" x14ac:dyDescent="0.4"/>
    <row r="110" spans="11:211" ht="31.5" thickBot="1" x14ac:dyDescent="0.4">
      <c r="K110" s="441" t="s">
        <v>3231</v>
      </c>
      <c r="L110" s="442"/>
      <c r="N110" s="440" t="s">
        <v>3239</v>
      </c>
      <c r="O110" s="440"/>
      <c r="P110" s="440"/>
      <c r="Q110" s="440"/>
      <c r="R110" s="440"/>
      <c r="S110" s="440"/>
      <c r="T110" s="440"/>
      <c r="U110" s="440"/>
      <c r="V110" s="440"/>
      <c r="W110" s="440"/>
      <c r="X110" s="440"/>
      <c r="Y110" s="440"/>
      <c r="Z110" s="440"/>
      <c r="AA110" s="440"/>
      <c r="AB110" s="440"/>
      <c r="AC110" s="440"/>
      <c r="AD110" s="440"/>
      <c r="AE110" s="440"/>
      <c r="AF110" s="440"/>
      <c r="AG110" s="440"/>
      <c r="AH110" s="440"/>
      <c r="AI110" s="440"/>
      <c r="AJ110" s="440"/>
      <c r="AK110" s="440"/>
      <c r="AL110" s="440"/>
      <c r="AM110" s="440"/>
      <c r="AN110" s="440"/>
      <c r="AO110" s="440"/>
      <c r="AP110" s="440"/>
      <c r="AQ110" s="440"/>
      <c r="AR110" s="440"/>
      <c r="AS110" s="440"/>
      <c r="AT110" s="440"/>
      <c r="AU110" s="440"/>
      <c r="AV110" s="440"/>
      <c r="AW110" s="440"/>
      <c r="AX110" s="440"/>
      <c r="AY110" s="440"/>
      <c r="AZ110" s="440"/>
      <c r="BA110" s="440"/>
      <c r="BB110" s="440"/>
      <c r="BC110" s="440"/>
      <c r="BD110" s="440"/>
      <c r="BE110" s="440"/>
      <c r="BF110" s="440"/>
      <c r="BG110" s="440"/>
      <c r="BH110" s="440"/>
      <c r="BI110" s="440"/>
      <c r="BL110" s="440" t="s">
        <v>3240</v>
      </c>
      <c r="BM110" s="440"/>
      <c r="BN110" s="440"/>
      <c r="BO110" s="440"/>
      <c r="BP110" s="440"/>
      <c r="BQ110" s="440"/>
      <c r="BR110" s="440"/>
      <c r="BS110" s="440"/>
      <c r="BT110" s="440"/>
      <c r="BU110" s="440"/>
      <c r="BV110" s="440"/>
      <c r="BW110" s="440"/>
      <c r="BX110" s="440"/>
      <c r="BY110" s="440"/>
      <c r="BZ110" s="440"/>
      <c r="CA110" s="440"/>
      <c r="CB110" s="440"/>
      <c r="CC110" s="440"/>
      <c r="CD110" s="440"/>
      <c r="CE110" s="440"/>
      <c r="CF110" s="440"/>
      <c r="CG110" s="440"/>
      <c r="CH110" s="440"/>
      <c r="CI110" s="440"/>
      <c r="CJ110" s="440"/>
      <c r="CK110" s="440"/>
      <c r="CL110" s="440"/>
      <c r="CM110" s="440"/>
      <c r="CN110" s="440"/>
      <c r="CO110" s="440"/>
      <c r="CP110" s="440"/>
      <c r="CQ110" s="440"/>
      <c r="CR110" s="440"/>
      <c r="CS110" s="440"/>
      <c r="CT110" s="440"/>
      <c r="CU110" s="440"/>
      <c r="CV110" s="440"/>
      <c r="CW110" s="440"/>
      <c r="CX110" s="440"/>
      <c r="CY110" s="440"/>
      <c r="CZ110" s="440"/>
      <c r="DA110" s="440"/>
      <c r="DB110" s="440"/>
      <c r="DC110" s="440"/>
      <c r="DD110" s="440"/>
      <c r="DE110" s="440"/>
      <c r="DF110" s="440"/>
      <c r="DG110" s="440"/>
      <c r="DJ110" s="440" t="s">
        <v>3241</v>
      </c>
      <c r="DK110" s="440"/>
      <c r="DL110" s="440"/>
      <c r="DM110" s="440"/>
      <c r="DN110" s="440"/>
      <c r="DO110" s="440"/>
      <c r="DP110" s="440"/>
      <c r="DQ110" s="440"/>
      <c r="DR110" s="440"/>
      <c r="DS110" s="440"/>
      <c r="DT110" s="440"/>
      <c r="DU110" s="440"/>
      <c r="DV110" s="440"/>
      <c r="DW110" s="440"/>
      <c r="DX110" s="440"/>
      <c r="DY110" s="440"/>
      <c r="DZ110" s="440"/>
      <c r="EA110" s="440"/>
      <c r="EB110" s="440"/>
      <c r="EC110" s="440"/>
      <c r="ED110" s="440"/>
      <c r="EE110" s="440"/>
      <c r="EF110" s="440"/>
      <c r="EG110" s="440"/>
      <c r="EH110" s="440"/>
      <c r="EI110" s="440"/>
      <c r="EJ110" s="440"/>
      <c r="EK110" s="440"/>
      <c r="EL110" s="440"/>
      <c r="EM110" s="440"/>
      <c r="EN110" s="440"/>
      <c r="EO110" s="440"/>
      <c r="EP110" s="440"/>
      <c r="EQ110" s="440"/>
      <c r="ER110" s="440"/>
      <c r="ES110" s="440"/>
      <c r="ET110" s="440"/>
      <c r="EU110" s="440"/>
      <c r="EV110" s="440"/>
      <c r="EW110" s="440"/>
      <c r="EX110" s="440"/>
      <c r="EY110" s="440"/>
      <c r="EZ110" s="440"/>
      <c r="FA110" s="440"/>
      <c r="FB110" s="440"/>
      <c r="FC110" s="440"/>
      <c r="FD110" s="440"/>
      <c r="FE110" s="440"/>
      <c r="FH110" s="440" t="s">
        <v>3242</v>
      </c>
      <c r="FI110" s="440"/>
      <c r="FJ110" s="440"/>
      <c r="FK110" s="440"/>
      <c r="FL110" s="440"/>
      <c r="FM110" s="440"/>
      <c r="FN110" s="440"/>
      <c r="FO110" s="440"/>
      <c r="FP110" s="440"/>
      <c r="FQ110" s="440"/>
      <c r="FR110" s="440"/>
      <c r="FS110" s="440"/>
      <c r="FT110" s="440"/>
      <c r="FU110" s="440"/>
      <c r="FV110" s="440"/>
      <c r="FW110" s="440"/>
      <c r="FX110" s="440"/>
      <c r="FY110" s="440"/>
      <c r="FZ110" s="440"/>
      <c r="GA110" s="440"/>
      <c r="GB110" s="440"/>
      <c r="GC110" s="440"/>
      <c r="GD110" s="440"/>
      <c r="GE110" s="440"/>
      <c r="GF110" s="440"/>
      <c r="GG110" s="440"/>
      <c r="GH110" s="440"/>
      <c r="GI110" s="440"/>
      <c r="GJ110" s="440"/>
      <c r="GK110" s="440"/>
      <c r="GL110" s="440"/>
      <c r="GM110" s="440"/>
      <c r="GN110" s="440"/>
      <c r="GO110" s="440"/>
      <c r="GP110" s="440"/>
      <c r="GQ110" s="440"/>
      <c r="GR110" s="440"/>
      <c r="GS110" s="440"/>
      <c r="GT110" s="440"/>
      <c r="GU110" s="440"/>
      <c r="GV110" s="440"/>
      <c r="GW110" s="440"/>
      <c r="GX110" s="440"/>
      <c r="GY110" s="440"/>
      <c r="GZ110" s="440"/>
      <c r="HA110" s="440"/>
      <c r="HB110" s="440"/>
      <c r="HC110" s="440"/>
    </row>
    <row r="111" spans="11:211" x14ac:dyDescent="0.35">
      <c r="K111" s="128"/>
      <c r="L111" s="129"/>
      <c r="N111" s="51" t="s">
        <v>3256</v>
      </c>
      <c r="O111" s="51"/>
      <c r="P111" s="32" t="s">
        <v>3213</v>
      </c>
      <c r="Q111" s="51"/>
      <c r="R111" s="51"/>
      <c r="S111" s="32" t="s">
        <v>3214</v>
      </c>
      <c r="T111" s="51"/>
      <c r="U111" s="51"/>
      <c r="V111" s="32" t="s">
        <v>3215</v>
      </c>
      <c r="W111" s="51"/>
      <c r="X111" s="51"/>
      <c r="Y111" s="32" t="s">
        <v>3216</v>
      </c>
      <c r="Z111" s="51"/>
      <c r="AA111" s="51"/>
      <c r="AB111" s="32" t="s">
        <v>3217</v>
      </c>
      <c r="AC111" s="51"/>
      <c r="AD111" s="51"/>
      <c r="AE111" s="32" t="s">
        <v>3218</v>
      </c>
      <c r="AF111" s="51"/>
      <c r="AG111" s="51"/>
      <c r="AH111" s="32" t="s">
        <v>3219</v>
      </c>
      <c r="AI111" s="51"/>
      <c r="AJ111" s="51"/>
      <c r="AK111" s="32" t="s">
        <v>3220</v>
      </c>
      <c r="AL111" s="51"/>
      <c r="AM111" s="51"/>
      <c r="AN111" s="32" t="s">
        <v>3221</v>
      </c>
      <c r="AO111" s="51"/>
      <c r="AP111" s="51"/>
      <c r="AQ111" s="32" t="s">
        <v>3222</v>
      </c>
      <c r="AR111" s="51"/>
      <c r="AS111" s="51"/>
      <c r="AT111" s="32" t="s">
        <v>3223</v>
      </c>
      <c r="AU111" s="51"/>
      <c r="AV111" s="51"/>
      <c r="AW111" s="32" t="s">
        <v>3224</v>
      </c>
      <c r="AX111" s="51"/>
      <c r="AY111" s="51"/>
      <c r="AZ111" s="32" t="s">
        <v>3225</v>
      </c>
      <c r="BA111" s="51"/>
      <c r="BB111" s="51"/>
      <c r="BC111" s="32" t="s">
        <v>3226</v>
      </c>
      <c r="BD111" s="51"/>
      <c r="BE111" s="51"/>
      <c r="BF111" s="32" t="s">
        <v>3227</v>
      </c>
      <c r="BG111" s="51"/>
      <c r="BH111" s="51"/>
      <c r="BI111" s="33" t="s">
        <v>3228</v>
      </c>
      <c r="BJ111" s="19"/>
      <c r="BK111" s="19"/>
      <c r="BL111" s="51" t="s">
        <v>3202</v>
      </c>
      <c r="BM111" s="51"/>
      <c r="BN111" s="32" t="s">
        <v>3213</v>
      </c>
      <c r="BO111" s="51"/>
      <c r="BP111" s="51"/>
      <c r="BQ111" s="32" t="s">
        <v>3214</v>
      </c>
      <c r="BR111" s="51"/>
      <c r="BS111" s="51"/>
      <c r="BT111" s="32" t="s">
        <v>3215</v>
      </c>
      <c r="BU111" s="51"/>
      <c r="BV111" s="51"/>
      <c r="BW111" s="32" t="s">
        <v>3216</v>
      </c>
      <c r="BX111" s="51"/>
      <c r="BY111" s="51"/>
      <c r="BZ111" s="32" t="s">
        <v>3217</v>
      </c>
      <c r="CA111" s="51"/>
      <c r="CB111" s="51"/>
      <c r="CC111" s="32" t="s">
        <v>3218</v>
      </c>
      <c r="CD111" s="51"/>
      <c r="CE111" s="51"/>
      <c r="CF111" s="32" t="s">
        <v>3219</v>
      </c>
      <c r="CG111" s="51"/>
      <c r="CH111" s="51"/>
      <c r="CI111" s="32" t="s">
        <v>3220</v>
      </c>
      <c r="CJ111" s="51"/>
      <c r="CK111" s="51"/>
      <c r="CL111" s="32" t="s">
        <v>3221</v>
      </c>
      <c r="CM111" s="51"/>
      <c r="CN111" s="51"/>
      <c r="CO111" s="32" t="s">
        <v>3222</v>
      </c>
      <c r="CP111" s="51"/>
      <c r="CQ111" s="51"/>
      <c r="CR111" s="32" t="s">
        <v>3223</v>
      </c>
      <c r="CS111" s="51"/>
      <c r="CT111" s="51"/>
      <c r="CU111" s="32" t="s">
        <v>3224</v>
      </c>
      <c r="CV111" s="51"/>
      <c r="CW111" s="51"/>
      <c r="CX111" s="32" t="s">
        <v>3225</v>
      </c>
      <c r="CY111" s="51"/>
      <c r="CZ111" s="51"/>
      <c r="DA111" s="32" t="s">
        <v>3226</v>
      </c>
      <c r="DB111" s="51"/>
      <c r="DC111" s="51"/>
      <c r="DD111" s="32" t="s">
        <v>3227</v>
      </c>
      <c r="DE111" s="51"/>
      <c r="DF111" s="51"/>
      <c r="DG111" s="33" t="s">
        <v>3228</v>
      </c>
      <c r="DH111" s="19"/>
      <c r="DI111" s="19"/>
      <c r="DJ111" s="51" t="s">
        <v>3203</v>
      </c>
      <c r="DK111" s="51"/>
      <c r="DL111" s="32" t="s">
        <v>3213</v>
      </c>
      <c r="DM111" s="51"/>
      <c r="DN111" s="51"/>
      <c r="DO111" s="32" t="s">
        <v>3214</v>
      </c>
      <c r="DP111" s="51"/>
      <c r="DQ111" s="51"/>
      <c r="DR111" s="32" t="s">
        <v>3215</v>
      </c>
      <c r="DS111" s="51"/>
      <c r="DT111" s="51"/>
      <c r="DU111" s="32" t="s">
        <v>3216</v>
      </c>
      <c r="DV111" s="51"/>
      <c r="DW111" s="51"/>
      <c r="DX111" s="32" t="s">
        <v>3217</v>
      </c>
      <c r="DY111" s="51"/>
      <c r="DZ111" s="51"/>
      <c r="EA111" s="32" t="s">
        <v>3218</v>
      </c>
      <c r="EB111" s="51"/>
      <c r="EC111" s="51"/>
      <c r="ED111" s="32" t="s">
        <v>3219</v>
      </c>
      <c r="EE111" s="51"/>
      <c r="EF111" s="51"/>
      <c r="EG111" s="32" t="s">
        <v>3220</v>
      </c>
      <c r="EH111" s="51"/>
      <c r="EI111" s="51"/>
      <c r="EJ111" s="32" t="s">
        <v>3221</v>
      </c>
      <c r="EK111" s="51"/>
      <c r="EL111" s="51"/>
      <c r="EM111" s="32" t="s">
        <v>3222</v>
      </c>
      <c r="EN111" s="51"/>
      <c r="EO111" s="51"/>
      <c r="EP111" s="32" t="s">
        <v>3223</v>
      </c>
      <c r="EQ111" s="51"/>
      <c r="ER111" s="51"/>
      <c r="ES111" s="32" t="s">
        <v>3224</v>
      </c>
      <c r="ET111" s="51"/>
      <c r="EU111" s="51"/>
      <c r="EV111" s="32" t="s">
        <v>3225</v>
      </c>
      <c r="EW111" s="51"/>
      <c r="EX111" s="51"/>
      <c r="EY111" s="32" t="s">
        <v>3226</v>
      </c>
      <c r="EZ111" s="51"/>
      <c r="FA111" s="51"/>
      <c r="FB111" s="32" t="s">
        <v>3227</v>
      </c>
      <c r="FC111" s="51"/>
      <c r="FD111" s="51"/>
      <c r="FE111" s="33" t="s">
        <v>3228</v>
      </c>
      <c r="FF111" s="19"/>
      <c r="FG111" s="19"/>
      <c r="FH111" s="51" t="s">
        <v>3204</v>
      </c>
      <c r="FI111" s="51"/>
      <c r="FJ111" s="32" t="s">
        <v>3213</v>
      </c>
      <c r="FK111" s="51"/>
      <c r="FL111" s="51"/>
      <c r="FM111" s="32" t="s">
        <v>3214</v>
      </c>
      <c r="FN111" s="51"/>
      <c r="FO111" s="51"/>
      <c r="FP111" s="32" t="s">
        <v>3215</v>
      </c>
      <c r="FQ111" s="51"/>
      <c r="FR111" s="51"/>
      <c r="FS111" s="32" t="s">
        <v>3216</v>
      </c>
      <c r="FT111" s="51"/>
      <c r="FU111" s="51"/>
      <c r="FV111" s="32" t="s">
        <v>3217</v>
      </c>
      <c r="FW111" s="51"/>
      <c r="FX111" s="51"/>
      <c r="FY111" s="32" t="s">
        <v>3218</v>
      </c>
      <c r="FZ111" s="51"/>
      <c r="GA111" s="51"/>
      <c r="GB111" s="32" t="s">
        <v>3219</v>
      </c>
      <c r="GC111" s="51"/>
      <c r="GD111" s="51"/>
      <c r="GE111" s="32" t="s">
        <v>3220</v>
      </c>
      <c r="GF111" s="51"/>
      <c r="GG111" s="51"/>
      <c r="GH111" s="32" t="s">
        <v>3221</v>
      </c>
      <c r="GI111" s="51"/>
      <c r="GJ111" s="51"/>
      <c r="GK111" s="32" t="s">
        <v>3222</v>
      </c>
      <c r="GL111" s="51"/>
      <c r="GM111" s="51"/>
      <c r="GN111" s="32" t="s">
        <v>3223</v>
      </c>
      <c r="GO111" s="51"/>
      <c r="GP111" s="51"/>
      <c r="GQ111" s="32" t="s">
        <v>3224</v>
      </c>
      <c r="GR111" s="51"/>
      <c r="GS111" s="51"/>
      <c r="GT111" s="32" t="s">
        <v>3225</v>
      </c>
      <c r="GU111" s="51"/>
      <c r="GV111" s="51"/>
      <c r="GW111" s="32" t="s">
        <v>3226</v>
      </c>
      <c r="GX111" s="51"/>
      <c r="GY111" s="51"/>
      <c r="GZ111" s="32" t="s">
        <v>3227</v>
      </c>
      <c r="HA111" s="51"/>
      <c r="HB111" s="51"/>
      <c r="HC111" s="33" t="s">
        <v>3228</v>
      </c>
    </row>
    <row r="112" spans="11:211" ht="44" thickBot="1" x14ac:dyDescent="0.4">
      <c r="K112" s="113" t="s">
        <v>3212</v>
      </c>
      <c r="L112" s="114" t="s">
        <v>3087</v>
      </c>
      <c r="N112" s="52" t="s">
        <v>3230</v>
      </c>
      <c r="O112" s="52" t="s">
        <v>3229</v>
      </c>
      <c r="P112" s="49" t="str">
        <f t="shared" ref="P112:BI112" si="558">P4</f>
        <v>Avg Temp</v>
      </c>
      <c r="Q112" s="52" t="str">
        <f t="shared" si="558"/>
        <v>[HIDE] Day</v>
      </c>
      <c r="R112" s="52" t="str">
        <f t="shared" si="558"/>
        <v>[HIDE] Symbol</v>
      </c>
      <c r="S112" s="49" t="str">
        <f t="shared" si="558"/>
        <v>Avg Temp</v>
      </c>
      <c r="T112" s="52" t="str">
        <f t="shared" si="558"/>
        <v>Avg Temp</v>
      </c>
      <c r="U112" s="52" t="str">
        <f t="shared" si="558"/>
        <v>Avg Temp</v>
      </c>
      <c r="V112" s="49" t="str">
        <f t="shared" si="558"/>
        <v>Avg Temp</v>
      </c>
      <c r="W112" s="52" t="str">
        <f t="shared" si="558"/>
        <v>Avg Temp</v>
      </c>
      <c r="X112" s="52" t="str">
        <f t="shared" si="558"/>
        <v>Avg Temp</v>
      </c>
      <c r="Y112" s="49" t="str">
        <f t="shared" si="558"/>
        <v>Avg Temp</v>
      </c>
      <c r="Z112" s="52" t="str">
        <f t="shared" si="558"/>
        <v>Avg Temp</v>
      </c>
      <c r="AA112" s="52" t="str">
        <f t="shared" si="558"/>
        <v>Avg Temp</v>
      </c>
      <c r="AB112" s="49" t="str">
        <f t="shared" si="558"/>
        <v>Avg Temp</v>
      </c>
      <c r="AC112" s="52" t="str">
        <f t="shared" si="558"/>
        <v>Avg Temp</v>
      </c>
      <c r="AD112" s="52" t="str">
        <f t="shared" si="558"/>
        <v>Avg Temp</v>
      </c>
      <c r="AE112" s="49" t="str">
        <f t="shared" si="558"/>
        <v>Avg Temp</v>
      </c>
      <c r="AF112" s="52" t="str">
        <f t="shared" si="558"/>
        <v>Avg Temp</v>
      </c>
      <c r="AG112" s="52" t="str">
        <f t="shared" si="558"/>
        <v>Avg Temp</v>
      </c>
      <c r="AH112" s="49" t="str">
        <f t="shared" si="558"/>
        <v>Avg Temp</v>
      </c>
      <c r="AI112" s="52" t="str">
        <f t="shared" si="558"/>
        <v>Avg Temp</v>
      </c>
      <c r="AJ112" s="52" t="str">
        <f t="shared" si="558"/>
        <v>Avg Temp</v>
      </c>
      <c r="AK112" s="49" t="str">
        <f t="shared" si="558"/>
        <v>Avg Temp</v>
      </c>
      <c r="AL112" s="52" t="str">
        <f t="shared" si="558"/>
        <v>Avg Temp</v>
      </c>
      <c r="AM112" s="52" t="str">
        <f t="shared" si="558"/>
        <v>Avg Temp</v>
      </c>
      <c r="AN112" s="49" t="str">
        <f t="shared" si="558"/>
        <v>Avg Temp</v>
      </c>
      <c r="AO112" s="52" t="str">
        <f t="shared" si="558"/>
        <v>Avg Temp</v>
      </c>
      <c r="AP112" s="52" t="str">
        <f t="shared" si="558"/>
        <v>Avg Temp</v>
      </c>
      <c r="AQ112" s="49" t="str">
        <f t="shared" si="558"/>
        <v>Avg Temp</v>
      </c>
      <c r="AR112" s="52" t="str">
        <f t="shared" si="558"/>
        <v>Avg Temp</v>
      </c>
      <c r="AS112" s="52" t="str">
        <f t="shared" si="558"/>
        <v>Avg Temp</v>
      </c>
      <c r="AT112" s="49" t="str">
        <f t="shared" si="558"/>
        <v>Avg Temp</v>
      </c>
      <c r="AU112" s="52" t="str">
        <f t="shared" si="558"/>
        <v>Avg Temp</v>
      </c>
      <c r="AV112" s="52" t="str">
        <f t="shared" si="558"/>
        <v>Avg Temp</v>
      </c>
      <c r="AW112" s="49" t="str">
        <f t="shared" si="558"/>
        <v>Avg Temp</v>
      </c>
      <c r="AX112" s="52" t="str">
        <f t="shared" si="558"/>
        <v>Avg Temp</v>
      </c>
      <c r="AY112" s="52" t="str">
        <f t="shared" si="558"/>
        <v>Avg Temp</v>
      </c>
      <c r="AZ112" s="49" t="str">
        <f t="shared" si="558"/>
        <v>Avg Temp</v>
      </c>
      <c r="BA112" s="52" t="str">
        <f t="shared" si="558"/>
        <v>Avg Temp</v>
      </c>
      <c r="BB112" s="52" t="str">
        <f t="shared" si="558"/>
        <v>Avg Temp</v>
      </c>
      <c r="BC112" s="49" t="str">
        <f t="shared" si="558"/>
        <v>Avg Temp</v>
      </c>
      <c r="BD112" s="52" t="str">
        <f t="shared" si="558"/>
        <v>Avg Temp</v>
      </c>
      <c r="BE112" s="52" t="str">
        <f t="shared" si="558"/>
        <v>Avg Temp</v>
      </c>
      <c r="BF112" s="49" t="str">
        <f t="shared" si="558"/>
        <v>Avg Temp</v>
      </c>
      <c r="BG112" s="52" t="str">
        <f t="shared" si="558"/>
        <v>Avg Temp</v>
      </c>
      <c r="BH112" s="52" t="str">
        <f t="shared" si="558"/>
        <v>Avg Temp</v>
      </c>
      <c r="BI112" s="50" t="str">
        <f t="shared" si="558"/>
        <v>Avg Temp</v>
      </c>
      <c r="BJ112" s="26"/>
      <c r="BK112" s="26"/>
      <c r="BL112" s="52" t="s">
        <v>3230</v>
      </c>
      <c r="BM112" s="52" t="s">
        <v>3229</v>
      </c>
      <c r="BN112" s="49" t="str">
        <f t="shared" ref="BN112:DG112" si="559">P4</f>
        <v>Avg Temp</v>
      </c>
      <c r="BO112" s="52" t="str">
        <f t="shared" si="559"/>
        <v>[HIDE] Day</v>
      </c>
      <c r="BP112" s="52" t="str">
        <f t="shared" si="559"/>
        <v>[HIDE] Symbol</v>
      </c>
      <c r="BQ112" s="49" t="str">
        <f t="shared" si="559"/>
        <v>Avg Temp</v>
      </c>
      <c r="BR112" s="52" t="str">
        <f t="shared" si="559"/>
        <v>Avg Temp</v>
      </c>
      <c r="BS112" s="52" t="str">
        <f t="shared" si="559"/>
        <v>Avg Temp</v>
      </c>
      <c r="BT112" s="49" t="str">
        <f t="shared" si="559"/>
        <v>Avg Temp</v>
      </c>
      <c r="BU112" s="52" t="str">
        <f t="shared" si="559"/>
        <v>Avg Temp</v>
      </c>
      <c r="BV112" s="52" t="str">
        <f t="shared" si="559"/>
        <v>Avg Temp</v>
      </c>
      <c r="BW112" s="49" t="str">
        <f t="shared" si="559"/>
        <v>Avg Temp</v>
      </c>
      <c r="BX112" s="52" t="str">
        <f t="shared" si="559"/>
        <v>Avg Temp</v>
      </c>
      <c r="BY112" s="52" t="str">
        <f t="shared" si="559"/>
        <v>Avg Temp</v>
      </c>
      <c r="BZ112" s="49" t="str">
        <f t="shared" si="559"/>
        <v>Avg Temp</v>
      </c>
      <c r="CA112" s="52" t="str">
        <f t="shared" si="559"/>
        <v>Avg Temp</v>
      </c>
      <c r="CB112" s="52" t="str">
        <f t="shared" si="559"/>
        <v>Avg Temp</v>
      </c>
      <c r="CC112" s="49" t="str">
        <f t="shared" si="559"/>
        <v>Avg Temp</v>
      </c>
      <c r="CD112" s="52" t="str">
        <f t="shared" si="559"/>
        <v>Avg Temp</v>
      </c>
      <c r="CE112" s="52" t="str">
        <f t="shared" si="559"/>
        <v>Avg Temp</v>
      </c>
      <c r="CF112" s="49" t="str">
        <f t="shared" si="559"/>
        <v>Avg Temp</v>
      </c>
      <c r="CG112" s="52" t="str">
        <f t="shared" si="559"/>
        <v>Avg Temp</v>
      </c>
      <c r="CH112" s="52" t="str">
        <f t="shared" si="559"/>
        <v>Avg Temp</v>
      </c>
      <c r="CI112" s="49" t="str">
        <f t="shared" si="559"/>
        <v>Avg Temp</v>
      </c>
      <c r="CJ112" s="52" t="str">
        <f t="shared" si="559"/>
        <v>Avg Temp</v>
      </c>
      <c r="CK112" s="52" t="str">
        <f t="shared" si="559"/>
        <v>Avg Temp</v>
      </c>
      <c r="CL112" s="49" t="str">
        <f t="shared" si="559"/>
        <v>Avg Temp</v>
      </c>
      <c r="CM112" s="52" t="str">
        <f t="shared" si="559"/>
        <v>Avg Temp</v>
      </c>
      <c r="CN112" s="52" t="str">
        <f t="shared" si="559"/>
        <v>Avg Temp</v>
      </c>
      <c r="CO112" s="49" t="str">
        <f t="shared" si="559"/>
        <v>Avg Temp</v>
      </c>
      <c r="CP112" s="52" t="str">
        <f t="shared" si="559"/>
        <v>Avg Temp</v>
      </c>
      <c r="CQ112" s="52" t="str">
        <f t="shared" si="559"/>
        <v>Avg Temp</v>
      </c>
      <c r="CR112" s="49" t="str">
        <f t="shared" si="559"/>
        <v>Avg Temp</v>
      </c>
      <c r="CS112" s="52" t="str">
        <f t="shared" si="559"/>
        <v>Avg Temp</v>
      </c>
      <c r="CT112" s="52" t="str">
        <f t="shared" si="559"/>
        <v>Avg Temp</v>
      </c>
      <c r="CU112" s="49" t="str">
        <f t="shared" si="559"/>
        <v>Avg Temp</v>
      </c>
      <c r="CV112" s="52" t="str">
        <f t="shared" si="559"/>
        <v>Avg Temp</v>
      </c>
      <c r="CW112" s="52" t="str">
        <f t="shared" si="559"/>
        <v>Avg Temp</v>
      </c>
      <c r="CX112" s="49" t="str">
        <f t="shared" si="559"/>
        <v>Avg Temp</v>
      </c>
      <c r="CY112" s="52" t="str">
        <f t="shared" si="559"/>
        <v>Avg Temp</v>
      </c>
      <c r="CZ112" s="52" t="str">
        <f t="shared" si="559"/>
        <v>Avg Temp</v>
      </c>
      <c r="DA112" s="49" t="str">
        <f t="shared" si="559"/>
        <v>Avg Temp</v>
      </c>
      <c r="DB112" s="52" t="str">
        <f t="shared" si="559"/>
        <v>Avg Temp</v>
      </c>
      <c r="DC112" s="52" t="str">
        <f t="shared" si="559"/>
        <v>Avg Temp</v>
      </c>
      <c r="DD112" s="49" t="str">
        <f t="shared" si="559"/>
        <v>Avg Temp</v>
      </c>
      <c r="DE112" s="52" t="str">
        <f t="shared" si="559"/>
        <v>Avg Temp</v>
      </c>
      <c r="DF112" s="52" t="str">
        <f t="shared" si="559"/>
        <v>Avg Temp</v>
      </c>
      <c r="DG112" s="50" t="str">
        <f t="shared" si="559"/>
        <v>Avg Temp</v>
      </c>
      <c r="DH112" s="26"/>
      <c r="DI112" s="26"/>
      <c r="DJ112" s="52" t="s">
        <v>3230</v>
      </c>
      <c r="DK112" s="52" t="s">
        <v>3229</v>
      </c>
      <c r="DL112" s="49" t="str">
        <f t="shared" ref="DL112:FE112" si="560">P4</f>
        <v>Avg Temp</v>
      </c>
      <c r="DM112" s="52" t="str">
        <f t="shared" si="560"/>
        <v>[HIDE] Day</v>
      </c>
      <c r="DN112" s="52" t="str">
        <f t="shared" si="560"/>
        <v>[HIDE] Symbol</v>
      </c>
      <c r="DO112" s="49" t="str">
        <f t="shared" si="560"/>
        <v>Avg Temp</v>
      </c>
      <c r="DP112" s="52" t="str">
        <f t="shared" si="560"/>
        <v>Avg Temp</v>
      </c>
      <c r="DQ112" s="52" t="str">
        <f t="shared" si="560"/>
        <v>Avg Temp</v>
      </c>
      <c r="DR112" s="49" t="str">
        <f t="shared" si="560"/>
        <v>Avg Temp</v>
      </c>
      <c r="DS112" s="52" t="str">
        <f t="shared" si="560"/>
        <v>Avg Temp</v>
      </c>
      <c r="DT112" s="52" t="str">
        <f t="shared" si="560"/>
        <v>Avg Temp</v>
      </c>
      <c r="DU112" s="49" t="str">
        <f t="shared" si="560"/>
        <v>Avg Temp</v>
      </c>
      <c r="DV112" s="52" t="str">
        <f t="shared" si="560"/>
        <v>Avg Temp</v>
      </c>
      <c r="DW112" s="52" t="str">
        <f t="shared" si="560"/>
        <v>Avg Temp</v>
      </c>
      <c r="DX112" s="49" t="str">
        <f t="shared" si="560"/>
        <v>Avg Temp</v>
      </c>
      <c r="DY112" s="52" t="str">
        <f t="shared" si="560"/>
        <v>Avg Temp</v>
      </c>
      <c r="DZ112" s="52" t="str">
        <f t="shared" si="560"/>
        <v>Avg Temp</v>
      </c>
      <c r="EA112" s="49" t="str">
        <f t="shared" si="560"/>
        <v>Avg Temp</v>
      </c>
      <c r="EB112" s="52" t="str">
        <f t="shared" si="560"/>
        <v>Avg Temp</v>
      </c>
      <c r="EC112" s="52" t="str">
        <f t="shared" si="560"/>
        <v>Avg Temp</v>
      </c>
      <c r="ED112" s="49" t="str">
        <f t="shared" si="560"/>
        <v>Avg Temp</v>
      </c>
      <c r="EE112" s="52" t="str">
        <f t="shared" si="560"/>
        <v>Avg Temp</v>
      </c>
      <c r="EF112" s="52" t="str">
        <f t="shared" si="560"/>
        <v>Avg Temp</v>
      </c>
      <c r="EG112" s="49" t="str">
        <f t="shared" si="560"/>
        <v>Avg Temp</v>
      </c>
      <c r="EH112" s="52" t="str">
        <f t="shared" si="560"/>
        <v>Avg Temp</v>
      </c>
      <c r="EI112" s="52" t="str">
        <f t="shared" si="560"/>
        <v>Avg Temp</v>
      </c>
      <c r="EJ112" s="49" t="str">
        <f t="shared" si="560"/>
        <v>Avg Temp</v>
      </c>
      <c r="EK112" s="52" t="str">
        <f t="shared" si="560"/>
        <v>Avg Temp</v>
      </c>
      <c r="EL112" s="52" t="str">
        <f t="shared" si="560"/>
        <v>Avg Temp</v>
      </c>
      <c r="EM112" s="49" t="str">
        <f t="shared" si="560"/>
        <v>Avg Temp</v>
      </c>
      <c r="EN112" s="52" t="str">
        <f t="shared" si="560"/>
        <v>Avg Temp</v>
      </c>
      <c r="EO112" s="52" t="str">
        <f t="shared" si="560"/>
        <v>Avg Temp</v>
      </c>
      <c r="EP112" s="49" t="str">
        <f t="shared" si="560"/>
        <v>Avg Temp</v>
      </c>
      <c r="EQ112" s="52" t="str">
        <f t="shared" si="560"/>
        <v>Avg Temp</v>
      </c>
      <c r="ER112" s="52" t="str">
        <f t="shared" si="560"/>
        <v>Avg Temp</v>
      </c>
      <c r="ES112" s="49" t="str">
        <f t="shared" si="560"/>
        <v>Avg Temp</v>
      </c>
      <c r="ET112" s="52" t="str">
        <f t="shared" si="560"/>
        <v>Avg Temp</v>
      </c>
      <c r="EU112" s="52" t="str">
        <f t="shared" si="560"/>
        <v>Avg Temp</v>
      </c>
      <c r="EV112" s="49" t="str">
        <f t="shared" si="560"/>
        <v>Avg Temp</v>
      </c>
      <c r="EW112" s="52" t="str">
        <f t="shared" si="560"/>
        <v>Avg Temp</v>
      </c>
      <c r="EX112" s="52" t="str">
        <f t="shared" si="560"/>
        <v>Avg Temp</v>
      </c>
      <c r="EY112" s="49" t="str">
        <f t="shared" si="560"/>
        <v>Avg Temp</v>
      </c>
      <c r="EZ112" s="52" t="str">
        <f t="shared" si="560"/>
        <v>Avg Temp</v>
      </c>
      <c r="FA112" s="52" t="str">
        <f t="shared" si="560"/>
        <v>Avg Temp</v>
      </c>
      <c r="FB112" s="49" t="str">
        <f t="shared" si="560"/>
        <v>Avg Temp</v>
      </c>
      <c r="FC112" s="52" t="str">
        <f t="shared" si="560"/>
        <v>Avg Temp</v>
      </c>
      <c r="FD112" s="52" t="str">
        <f t="shared" si="560"/>
        <v>Avg Temp</v>
      </c>
      <c r="FE112" s="50" t="str">
        <f t="shared" si="560"/>
        <v>Avg Temp</v>
      </c>
      <c r="FF112" s="26"/>
      <c r="FG112" s="26"/>
      <c r="FH112" s="52" t="s">
        <v>3230</v>
      </c>
      <c r="FI112" s="52" t="s">
        <v>3229</v>
      </c>
      <c r="FJ112" s="49" t="str">
        <f t="shared" ref="FJ112:HC112" si="561">P4</f>
        <v>Avg Temp</v>
      </c>
      <c r="FK112" s="52" t="str">
        <f t="shared" si="561"/>
        <v>[HIDE] Day</v>
      </c>
      <c r="FL112" s="52" t="str">
        <f t="shared" si="561"/>
        <v>[HIDE] Symbol</v>
      </c>
      <c r="FM112" s="49" t="str">
        <f t="shared" si="561"/>
        <v>Avg Temp</v>
      </c>
      <c r="FN112" s="52" t="str">
        <f t="shared" si="561"/>
        <v>Avg Temp</v>
      </c>
      <c r="FO112" s="52" t="str">
        <f t="shared" si="561"/>
        <v>Avg Temp</v>
      </c>
      <c r="FP112" s="49" t="str">
        <f t="shared" si="561"/>
        <v>Avg Temp</v>
      </c>
      <c r="FQ112" s="52" t="str">
        <f t="shared" si="561"/>
        <v>Avg Temp</v>
      </c>
      <c r="FR112" s="52" t="str">
        <f t="shared" si="561"/>
        <v>Avg Temp</v>
      </c>
      <c r="FS112" s="49" t="str">
        <f t="shared" si="561"/>
        <v>Avg Temp</v>
      </c>
      <c r="FT112" s="52" t="str">
        <f t="shared" si="561"/>
        <v>Avg Temp</v>
      </c>
      <c r="FU112" s="52" t="str">
        <f t="shared" si="561"/>
        <v>Avg Temp</v>
      </c>
      <c r="FV112" s="49" t="str">
        <f t="shared" si="561"/>
        <v>Avg Temp</v>
      </c>
      <c r="FW112" s="52" t="str">
        <f t="shared" si="561"/>
        <v>Avg Temp</v>
      </c>
      <c r="FX112" s="52" t="str">
        <f t="shared" si="561"/>
        <v>Avg Temp</v>
      </c>
      <c r="FY112" s="49" t="str">
        <f t="shared" si="561"/>
        <v>Avg Temp</v>
      </c>
      <c r="FZ112" s="52" t="str">
        <f t="shared" si="561"/>
        <v>Avg Temp</v>
      </c>
      <c r="GA112" s="52" t="str">
        <f t="shared" si="561"/>
        <v>Avg Temp</v>
      </c>
      <c r="GB112" s="49" t="str">
        <f t="shared" si="561"/>
        <v>Avg Temp</v>
      </c>
      <c r="GC112" s="52" t="str">
        <f t="shared" si="561"/>
        <v>Avg Temp</v>
      </c>
      <c r="GD112" s="52" t="str">
        <f t="shared" si="561"/>
        <v>Avg Temp</v>
      </c>
      <c r="GE112" s="49" t="str">
        <f t="shared" si="561"/>
        <v>Avg Temp</v>
      </c>
      <c r="GF112" s="52" t="str">
        <f t="shared" si="561"/>
        <v>Avg Temp</v>
      </c>
      <c r="GG112" s="52" t="str">
        <f t="shared" si="561"/>
        <v>Avg Temp</v>
      </c>
      <c r="GH112" s="49" t="str">
        <f t="shared" si="561"/>
        <v>Avg Temp</v>
      </c>
      <c r="GI112" s="52" t="str">
        <f t="shared" si="561"/>
        <v>Avg Temp</v>
      </c>
      <c r="GJ112" s="52" t="str">
        <f t="shared" si="561"/>
        <v>Avg Temp</v>
      </c>
      <c r="GK112" s="49" t="str">
        <f t="shared" si="561"/>
        <v>Avg Temp</v>
      </c>
      <c r="GL112" s="52" t="str">
        <f t="shared" si="561"/>
        <v>Avg Temp</v>
      </c>
      <c r="GM112" s="52" t="str">
        <f t="shared" si="561"/>
        <v>Avg Temp</v>
      </c>
      <c r="GN112" s="49" t="str">
        <f t="shared" si="561"/>
        <v>Avg Temp</v>
      </c>
      <c r="GO112" s="52" t="str">
        <f t="shared" si="561"/>
        <v>Avg Temp</v>
      </c>
      <c r="GP112" s="52" t="str">
        <f t="shared" si="561"/>
        <v>Avg Temp</v>
      </c>
      <c r="GQ112" s="49" t="str">
        <f t="shared" si="561"/>
        <v>Avg Temp</v>
      </c>
      <c r="GR112" s="52" t="str">
        <f t="shared" si="561"/>
        <v>Avg Temp</v>
      </c>
      <c r="GS112" s="52" t="str">
        <f t="shared" si="561"/>
        <v>Avg Temp</v>
      </c>
      <c r="GT112" s="49" t="str">
        <f t="shared" si="561"/>
        <v>Avg Temp</v>
      </c>
      <c r="GU112" s="52" t="str">
        <f t="shared" si="561"/>
        <v>Avg Temp</v>
      </c>
      <c r="GV112" s="52" t="str">
        <f t="shared" si="561"/>
        <v>Avg Temp</v>
      </c>
      <c r="GW112" s="49" t="str">
        <f t="shared" si="561"/>
        <v>Avg Temp</v>
      </c>
      <c r="GX112" s="52" t="str">
        <f t="shared" si="561"/>
        <v>Avg Temp</v>
      </c>
      <c r="GY112" s="52" t="str">
        <f t="shared" si="561"/>
        <v>Avg Temp</v>
      </c>
      <c r="GZ112" s="49" t="str">
        <f t="shared" si="561"/>
        <v>Avg Temp</v>
      </c>
      <c r="HA112" s="52" t="str">
        <f t="shared" si="561"/>
        <v>Avg Temp</v>
      </c>
      <c r="HB112" s="52" t="str">
        <f t="shared" si="561"/>
        <v>Avg Temp</v>
      </c>
      <c r="HC112" s="50" t="str">
        <f t="shared" si="561"/>
        <v>Avg Temp</v>
      </c>
    </row>
    <row r="113" spans="11:211" x14ac:dyDescent="0.35">
      <c r="K113" s="162">
        <f t="shared" ref="K113:L132" ca="1" si="562">K5</f>
        <v>44808</v>
      </c>
      <c r="L113" s="167" t="str">
        <f t="shared" ca="1" si="562"/>
        <v/>
      </c>
      <c r="N113" s="53" t="b">
        <f t="shared" ref="N113:N128" ca="1" si="563">IF(K113=(TODAY()),0)</f>
        <v>0</v>
      </c>
      <c r="O113" s="53" t="str">
        <f t="shared" ref="O113:O157" ca="1" si="564">$C$10&amp;" "&amp;"MR"&amp;N113&amp;"!_"&amp;$N$111</f>
        <v>KORD MRFALSE!_00Z-ECM</v>
      </c>
      <c r="P113" s="103" t="str">
        <f ca="1">IFERROR(IF($C$12="C",RTD("ice.xl",,"*H",O113,$C$5,"D",$K113,,,1),RTD("ice.xl",,"*H",O113,$C$5,"D",$K113,,,1)*(9/5)+$C$14),"-")</f>
        <v>-</v>
      </c>
      <c r="Q113" s="100" t="b">
        <f t="shared" ref="Q113:Q128" ca="1" si="565">N114</f>
        <v>0</v>
      </c>
      <c r="R113" s="100" t="str">
        <f t="shared" ref="R113:R157" ca="1" si="566">$C$10&amp;" "&amp;"MR"&amp;Q113&amp;"!_"&amp;$N$111</f>
        <v>KORD MRFALSE!_00Z-ECM</v>
      </c>
      <c r="S113" s="57" t="str">
        <f ca="1">IFERROR(IF($C$12="C",RTD("ice.xl",,"*H",R113,$C$5,"D",$K113,,,1),RTD("ice.xl",,"*H",R113,$C$5,"D",$K113,,,1)*(9/5)+$C$14),"-")</f>
        <v>-</v>
      </c>
      <c r="T113" s="100" t="b">
        <f t="shared" ref="T113:T126" ca="1" si="567">N115</f>
        <v>0</v>
      </c>
      <c r="U113" s="100" t="str">
        <f t="shared" ref="U113:U157" ca="1" si="568">$C$10&amp;" "&amp;"MR"&amp;T113&amp;"!_"&amp;$N$111</f>
        <v>KORD MRFALSE!_00Z-ECM</v>
      </c>
      <c r="V113" s="57" t="str">
        <f ca="1">IFERROR(IF($C$12="C",RTD("ice.xl",,"*H",U113,$C$5,"D",$K113,,,1),RTD("ice.xl",,"*H",U113,$C$5,"D",$K113,,,1)*(9/5)+$C$14),"-")</f>
        <v>-</v>
      </c>
      <c r="W113" s="100" t="b">
        <f t="shared" ref="W113:W125" ca="1" si="569">N116</f>
        <v>0</v>
      </c>
      <c r="X113" s="100" t="str">
        <f t="shared" ref="X113:X157" ca="1" si="570">$C$10&amp;" "&amp;"MR"&amp;W113&amp;"!_"&amp;$N$111</f>
        <v>KORD MRFALSE!_00Z-ECM</v>
      </c>
      <c r="Y113" s="57" t="str">
        <f ca="1">IFERROR(IF($C$12="C",RTD("ice.xl",,"*H",X113,$C$5,"D",$K113,,,1),RTD("ice.xl",,"*H",X113,$C$5,"D",$K113,,,1)*(9/5)+$C$14),"-")</f>
        <v>-</v>
      </c>
      <c r="Z113" s="100" t="b">
        <f t="shared" ref="Z113:Z124" ca="1" si="571">N117</f>
        <v>0</v>
      </c>
      <c r="AA113" s="100" t="str">
        <f t="shared" ref="AA113:AA157" ca="1" si="572">$C$10&amp;" "&amp;"MR"&amp;Z113&amp;"!_"&amp;$N$111</f>
        <v>KORD MRFALSE!_00Z-ECM</v>
      </c>
      <c r="AB113" s="57" t="str">
        <f ca="1">IFERROR(IF($C$12="C",RTD("ice.xl",,"*H",AA113,$C$5,"D",$K113,,,1),RTD("ice.xl",,"*H",AA113,$C$5,"D",$K113,,,1)*(9/5)+$C$14),"-")</f>
        <v>-</v>
      </c>
      <c r="AC113" s="100" t="b">
        <f t="shared" ref="AC113:AC123" ca="1" si="573">N118</f>
        <v>0</v>
      </c>
      <c r="AD113" s="100" t="str">
        <f t="shared" ref="AD113:AD157" ca="1" si="574">$C$10&amp;" "&amp;"MR"&amp;AC113&amp;"!_"&amp;$N$111</f>
        <v>KORD MRFALSE!_00Z-ECM</v>
      </c>
      <c r="AE113" s="57" t="str">
        <f ca="1">IFERROR(IF($C$12="C",RTD("ice.xl",,"*H",AD113,$C$5,"D",$K113,,,1),RTD("ice.xl",,"*H",AD113,$C$5,"D",$K113,,,1)*(9/5)+$C$14),"-")</f>
        <v>-</v>
      </c>
      <c r="AF113" s="100" t="b">
        <f t="shared" ref="AF113:AF122" ca="1" si="575">N119</f>
        <v>0</v>
      </c>
      <c r="AG113" s="100" t="str">
        <f t="shared" ref="AG113:AG157" ca="1" si="576">$C$10&amp;" "&amp;"MR"&amp;AF113&amp;"!_"&amp;$N$111</f>
        <v>KORD MRFALSE!_00Z-ECM</v>
      </c>
      <c r="AH113" s="57" t="str">
        <f ca="1">IFERROR(IF($C$12="C",RTD("ice.xl",,"*H",AG113,$C$5,"D",$K113,,,1),RTD("ice.xl",,"*H",AG113,$C$5,"D",$K113,,,1)*(9/5)+$C$14),"-")</f>
        <v>-</v>
      </c>
      <c r="AI113" s="100" t="b">
        <f t="shared" ref="AI113:AI121" ca="1" si="577">N120</f>
        <v>0</v>
      </c>
      <c r="AJ113" s="100" t="str">
        <f t="shared" ref="AJ113:AJ157" ca="1" si="578">$C$10&amp;" "&amp;"MR"&amp;AI113&amp;"!_"&amp;$N$111</f>
        <v>KORD MRFALSE!_00Z-ECM</v>
      </c>
      <c r="AK113" s="57" t="str">
        <f ca="1">IFERROR(IF($C$12="C",RTD("ice.xl",,"*H",AJ113,$C$5,"D",$K113,,,1),RTD("ice.xl",,"*H",AJ113,$C$5,"D",$K113,,,1)*(9/5)+$C$14),"-")</f>
        <v>-</v>
      </c>
      <c r="AL113" s="100" t="b">
        <f t="shared" ref="AL113:AL120" ca="1" si="579">N121</f>
        <v>0</v>
      </c>
      <c r="AM113" s="100" t="str">
        <f t="shared" ref="AM113:AM157" ca="1" si="580">$C$10&amp;" "&amp;"MR"&amp;AL113&amp;"!_"&amp;$N$111</f>
        <v>KORD MRFALSE!_00Z-ECM</v>
      </c>
      <c r="AN113" s="57" t="str">
        <f ca="1">IFERROR(IF($C$12="C",RTD("ice.xl",,"*H",AM113,$C$5,"D",$K113,,,1),RTD("ice.xl",,"*H",AM113,$C$5,"D",$K113,,,1)*(9/5)+$C$14),"-")</f>
        <v>-</v>
      </c>
      <c r="AO113" s="100" t="b">
        <f t="shared" ref="AO113:AO119" ca="1" si="581">N122</f>
        <v>0</v>
      </c>
      <c r="AP113" s="100" t="str">
        <f t="shared" ref="AP113:AP157" ca="1" si="582">$C$10&amp;" "&amp;"MR"&amp;AO113&amp;"!_"&amp;$N$111</f>
        <v>KORD MRFALSE!_00Z-ECM</v>
      </c>
      <c r="AQ113" s="57" t="str">
        <f ca="1">IFERROR(IF($C$12="C",RTD("ice.xl",,"*H",AP113,$C$5,"D",$K113,,,1),RTD("ice.xl",,"*H",AP113,$C$5,"D",$K113,,,1)*(9/5)+$C$14),"-")</f>
        <v>-</v>
      </c>
      <c r="AR113" s="100" t="b">
        <f t="shared" ref="AR113:AR118" ca="1" si="583">N123</f>
        <v>0</v>
      </c>
      <c r="AS113" s="100" t="str">
        <f t="shared" ref="AS113:AS157" ca="1" si="584">$C$10&amp;" "&amp;"MR"&amp;AR113&amp;"!_"&amp;$N$111</f>
        <v>KORD MRFALSE!_00Z-ECM</v>
      </c>
      <c r="AT113" s="57" t="str">
        <f ca="1">IFERROR(IF($C$12="C",RTD("ice.xl",,"*H",AS113,$C$5,"D",$K113,,,1),RTD("ice.xl",,"*H",AS113,$C$5,"D",$K113,,,1)*(9/5)+$C$14),"-")</f>
        <v>-</v>
      </c>
      <c r="AU113" s="100" t="b">
        <f ca="1">N124</f>
        <v>0</v>
      </c>
      <c r="AV113" s="100" t="str">
        <f t="shared" ref="AV113:AV157" ca="1" si="585">$C$10&amp;" "&amp;"MR"&amp;AU113&amp;"!_"&amp;$N$111</f>
        <v>KORD MRFALSE!_00Z-ECM</v>
      </c>
      <c r="AW113" s="57" t="str">
        <f ca="1">IFERROR(IF($C$12="C",RTD("ice.xl",,"*H",AV113,$C$5,"D",$K113,,,1),RTD("ice.xl",,"*H",AV113,$C$5,"D",$K113,,,1)*(9/5)+$C$14),"-")</f>
        <v>-</v>
      </c>
      <c r="AX113" s="100" t="b">
        <f ca="1">N125</f>
        <v>0</v>
      </c>
      <c r="AY113" s="100" t="str">
        <f t="shared" ref="AY113:AY157" ca="1" si="586">$C$10&amp;" "&amp;"MR"&amp;AX113&amp;"!_"&amp;$N$111</f>
        <v>KORD MRFALSE!_00Z-ECM</v>
      </c>
      <c r="AZ113" s="57" t="str">
        <f ca="1">IFERROR(IF($C$12="C",RTD("ice.xl",,"*H",AY113,$C$5,"D",$K113,,,1),RTD("ice.xl",,"*H",AY113,$C$5,"D",$K113,,,1)*(9/5)+$C$14),"-")</f>
        <v>-</v>
      </c>
      <c r="BA113" s="100" t="b">
        <f ca="1">N126</f>
        <v>0</v>
      </c>
      <c r="BB113" s="100" t="str">
        <f t="shared" ref="BB113:BB157" ca="1" si="587">$C$10&amp;" "&amp;"MR"&amp;BA113&amp;"!_"&amp;$N$111</f>
        <v>KORD MRFALSE!_00Z-ECM</v>
      </c>
      <c r="BC113" s="57" t="str">
        <f ca="1">IFERROR(IF($C$12="C",RTD("ice.xl",,"*H",BB113,$C$5,"D",$K113,,,1),RTD("ice.xl",,"*H",BB113,$C$5,"D",$K113,,,1)*(9/5)+$C$14),"-")</f>
        <v>-</v>
      </c>
      <c r="BD113" s="100" t="b">
        <f ca="1">N127</f>
        <v>0</v>
      </c>
      <c r="BE113" s="100" t="str">
        <f t="shared" ref="BE113:BE157" ca="1" si="588">$C$10&amp;" "&amp;"MR"&amp;BD113&amp;"!_"&amp;$N$111</f>
        <v>KORD MRFALSE!_00Z-ECM</v>
      </c>
      <c r="BF113" s="57" t="str">
        <f ca="1">IFERROR(IF($C$12="C",RTD("ice.xl",,"*H",BE113,$C$5,"D",$K113,,,1),RTD("ice.xl",,"*H",BE113,$C$5,"D",$K113,,,1)*(9/5)+$C$14),"-")</f>
        <v>-</v>
      </c>
      <c r="BG113" s="100" t="b">
        <f ca="1">N128</f>
        <v>0</v>
      </c>
      <c r="BH113" s="100" t="str">
        <f t="shared" ref="BH113:BH157" ca="1" si="589">$C$10&amp;" "&amp;"MR"&amp;BG113&amp;"!_"&amp;$N$111</f>
        <v>KORD MRFALSE!_00Z-ECM</v>
      </c>
      <c r="BI113" s="104" t="str">
        <f ca="1">IFERROR(IF($C$12="C",RTD("ice.xl",,"*H",BH113,$C$5,"D",$K113,,,1),RTD("ice.xl",,"*H",BH113,$C$5,"D",$K113,,,1)*(9/5)+$C$14),"-")</f>
        <v>-</v>
      </c>
      <c r="BL113" s="53" t="b">
        <f t="shared" ref="BL113:BL128" ca="1" si="590">IF(BI113=(TODAY()),0)</f>
        <v>0</v>
      </c>
      <c r="BM113" s="53" t="str">
        <f t="shared" ref="BM113:BM157" ca="1" si="591">$C$10&amp;" "&amp;"MR"&amp;BL113&amp;"!_"&amp;$N$111</f>
        <v>KORD MRFALSE!_00Z-ECM</v>
      </c>
      <c r="BN113" s="103" t="str">
        <f ca="1">IFERROR(IF($C$12="C",RTD("ice.xl",,"*H",BM113,$C$5,"D",$K113,,,1),RTD("ice.xl",,"*H",BM113,$C$5,"D",$K113,,,1)*(9/5)+$C$14),"-")</f>
        <v>-</v>
      </c>
      <c r="BO113" s="100" t="b">
        <f t="shared" ref="BO113:BO128" ca="1" si="592">BL114</f>
        <v>0</v>
      </c>
      <c r="BP113" s="100" t="str">
        <f t="shared" ref="BP113:BP157" ca="1" si="593">$C$10&amp;" "&amp;"MR"&amp;BO113&amp;"!_"&amp;$N$111</f>
        <v>KORD MRFALSE!_00Z-ECM</v>
      </c>
      <c r="BQ113" s="57" t="str">
        <f ca="1">IFERROR(IF($C$12="C",RTD("ice.xl",,"*H",BP113,$C$5,"D",$K113,,,1),RTD("ice.xl",,"*H",BP113,$C$5,"D",$K113,,,1)*(9/5)+$C$14),"-")</f>
        <v>-</v>
      </c>
      <c r="BR113" s="100" t="b">
        <f t="shared" ref="BR113:BR127" ca="1" si="594">BL115</f>
        <v>0</v>
      </c>
      <c r="BS113" s="100" t="str">
        <f t="shared" ref="BS113:BS157" ca="1" si="595">$C$10&amp;" "&amp;"MR"&amp;BR113&amp;"!_"&amp;$N$111</f>
        <v>KORD MRFALSE!_00Z-ECM</v>
      </c>
      <c r="BT113" s="57" t="str">
        <f ca="1">IFERROR(IF($C$12="C",RTD("ice.xl",,"*H",BS113,$C$5,"D",$K113,,,1),RTD("ice.xl",,"*H",BS113,$C$5,"D",$K113,,,1)*(9/5)+$C$14),"-")</f>
        <v>-</v>
      </c>
      <c r="BU113" s="100" t="b">
        <f t="shared" ref="BU113:BU126" ca="1" si="596">BL116</f>
        <v>0</v>
      </c>
      <c r="BV113" s="100" t="str">
        <f t="shared" ref="BV113:BV157" ca="1" si="597">$C$10&amp;" "&amp;"MR"&amp;BU113&amp;"!_"&amp;$N$111</f>
        <v>KORD MRFALSE!_00Z-ECM</v>
      </c>
      <c r="BW113" s="57" t="str">
        <f ca="1">IFERROR(IF($C$12="C",RTD("ice.xl",,"*H",BV113,$C$5,"D",$K113,,,1),RTD("ice.xl",,"*H",BV113,$C$5,"D",$K113,,,1)*(9/5)+$C$14),"-")</f>
        <v>-</v>
      </c>
      <c r="BX113" s="100" t="b">
        <f t="shared" ref="BX113:BX125" ca="1" si="598">BL117</f>
        <v>0</v>
      </c>
      <c r="BY113" s="100" t="str">
        <f t="shared" ref="BY113:BY157" ca="1" si="599">$C$10&amp;" "&amp;"MR"&amp;BX113&amp;"!_"&amp;$N$111</f>
        <v>KORD MRFALSE!_00Z-ECM</v>
      </c>
      <c r="BZ113" s="57" t="str">
        <f ca="1">IFERROR(IF($C$12="C",RTD("ice.xl",,"*H",BY113,$C$5,"D",$K113,,,1),RTD("ice.xl",,"*H",BY113,$C$5,"D",$K113,,,1)*(9/5)+$C$14),"-")</f>
        <v>-</v>
      </c>
      <c r="CA113" s="100" t="b">
        <f t="shared" ref="CA113:CA124" ca="1" si="600">BL118</f>
        <v>0</v>
      </c>
      <c r="CB113" s="100" t="str">
        <f t="shared" ref="CB113:CB157" ca="1" si="601">$C$10&amp;" "&amp;"MR"&amp;CA113&amp;"!_"&amp;$N$111</f>
        <v>KORD MRFALSE!_00Z-ECM</v>
      </c>
      <c r="CC113" s="57" t="str">
        <f ca="1">IFERROR(IF($C$12="C",RTD("ice.xl",,"*H",CB113,$C$5,"D",$K113,,,1),RTD("ice.xl",,"*H",CB113,$C$5,"D",$K113,,,1)*(9/5)+$C$14),"-")</f>
        <v>-</v>
      </c>
      <c r="CD113" s="100" t="b">
        <f t="shared" ref="CD113:CD123" ca="1" si="602">BL119</f>
        <v>0</v>
      </c>
      <c r="CE113" s="100" t="str">
        <f t="shared" ref="CE113:CE157" ca="1" si="603">$C$10&amp;" "&amp;"MR"&amp;CD113&amp;"!_"&amp;$N$111</f>
        <v>KORD MRFALSE!_00Z-ECM</v>
      </c>
      <c r="CF113" s="57" t="str">
        <f ca="1">IFERROR(IF($C$12="C",RTD("ice.xl",,"*H",CE113,$C$5,"D",$K113,,,1),RTD("ice.xl",,"*H",CE113,$C$5,"D",$K113,,,1)*(9/5)+$C$14),"-")</f>
        <v>-</v>
      </c>
      <c r="CG113" s="100" t="b">
        <f t="shared" ref="CG113:CG122" ca="1" si="604">BL120</f>
        <v>0</v>
      </c>
      <c r="CH113" s="100" t="str">
        <f t="shared" ref="CH113:CH157" ca="1" si="605">$C$10&amp;" "&amp;"MR"&amp;CG113&amp;"!_"&amp;$N$111</f>
        <v>KORD MRFALSE!_00Z-ECM</v>
      </c>
      <c r="CI113" s="57" t="str">
        <f ca="1">IFERROR(IF($C$12="C",RTD("ice.xl",,"*H",CH113,$C$5,"D",$K113,,,1),RTD("ice.xl",,"*H",CH113,$C$5,"D",$K113,,,1)*(9/5)+$C$14),"-")</f>
        <v>-</v>
      </c>
      <c r="CJ113" s="100" t="b">
        <f t="shared" ref="CJ113:CJ121" ca="1" si="606">BL121</f>
        <v>0</v>
      </c>
      <c r="CK113" s="100" t="str">
        <f t="shared" ref="CK113:CK157" ca="1" si="607">$C$10&amp;" "&amp;"MR"&amp;CJ113&amp;"!_"&amp;$N$111</f>
        <v>KORD MRFALSE!_00Z-ECM</v>
      </c>
      <c r="CL113" s="57" t="str">
        <f ca="1">IFERROR(IF($C$12="C",RTD("ice.xl",,"*H",CK113,$C$5,"D",$K113,,,1),RTD("ice.xl",,"*H",CK113,$C$5,"D",$K113,,,1)*(9/5)+$C$14),"-")</f>
        <v>-</v>
      </c>
      <c r="CM113" s="100" t="b">
        <f t="shared" ref="CM113:CM120" ca="1" si="608">BL122</f>
        <v>0</v>
      </c>
      <c r="CN113" s="100" t="str">
        <f t="shared" ref="CN113:CN157" ca="1" si="609">$C$10&amp;" "&amp;"MR"&amp;CM113&amp;"!_"&amp;$N$111</f>
        <v>KORD MRFALSE!_00Z-ECM</v>
      </c>
      <c r="CO113" s="57" t="str">
        <f ca="1">IFERROR(IF($C$12="C",RTD("ice.xl",,"*H",CN113,$C$5,"D",$K113,,,1),RTD("ice.xl",,"*H",CN113,$C$5,"D",$K113,,,1)*(9/5)+$C$14),"-")</f>
        <v>-</v>
      </c>
      <c r="CP113" s="100" t="b">
        <f t="shared" ref="CP113:CP119" ca="1" si="610">BL123</f>
        <v>0</v>
      </c>
      <c r="CQ113" s="100" t="str">
        <f t="shared" ref="CQ113:CQ157" ca="1" si="611">$C$10&amp;" "&amp;"MR"&amp;CP113&amp;"!_"&amp;$N$111</f>
        <v>KORD MRFALSE!_00Z-ECM</v>
      </c>
      <c r="CR113" s="57" t="str">
        <f ca="1">IFERROR(IF($C$12="C",RTD("ice.xl",,"*H",CQ113,$C$5,"D",$K113,,,1),RTD("ice.xl",,"*H",CQ113,$C$5,"D",$K113,,,1)*(9/5)+$C$14),"-")</f>
        <v>-</v>
      </c>
      <c r="CS113" s="100" t="b">
        <f t="shared" ref="CS113:CS118" ca="1" si="612">BL124</f>
        <v>0</v>
      </c>
      <c r="CT113" s="100" t="str">
        <f t="shared" ref="CT113:CT157" ca="1" si="613">$C$10&amp;" "&amp;"MR"&amp;CS113&amp;"!_"&amp;$N$111</f>
        <v>KORD MRFALSE!_00Z-ECM</v>
      </c>
      <c r="CU113" s="57" t="str">
        <f ca="1">IFERROR(IF($C$12="C",RTD("ice.xl",,"*H",CT113,$C$5,"D",$K113,,,1),RTD("ice.xl",,"*H",CT113,$C$5,"D",$K113,,,1)*(9/5)+$C$14),"-")</f>
        <v>-</v>
      </c>
      <c r="CV113" s="100" t="b">
        <f ca="1">BL125</f>
        <v>0</v>
      </c>
      <c r="CW113" s="100" t="str">
        <f t="shared" ref="CW113:CW157" ca="1" si="614">$C$10&amp;" "&amp;"MR"&amp;CV113&amp;"!_"&amp;$N$111</f>
        <v>KORD MRFALSE!_00Z-ECM</v>
      </c>
      <c r="CX113" s="57" t="str">
        <f ca="1">IFERROR(IF($C$12="C",RTD("ice.xl",,"*H",CW113,$C$5,"D",$K113,,,1),RTD("ice.xl",,"*H",CW113,$C$5,"D",$K113,,,1)*(9/5)+$C$14),"-")</f>
        <v>-</v>
      </c>
      <c r="CY113" s="100" t="b">
        <f ca="1">BL126</f>
        <v>0</v>
      </c>
      <c r="CZ113" s="100" t="str">
        <f t="shared" ref="CZ113:CZ157" ca="1" si="615">$C$10&amp;" "&amp;"MR"&amp;CY113&amp;"!_"&amp;$N$111</f>
        <v>KORD MRFALSE!_00Z-ECM</v>
      </c>
      <c r="DA113" s="57" t="str">
        <f ca="1">IFERROR(IF($C$12="C",RTD("ice.xl",,"*H",CZ113,$C$5,"D",$K113,,,1),RTD("ice.xl",,"*H",CZ113,$C$5,"D",$K113,,,1)*(9/5)+$C$14),"-")</f>
        <v>-</v>
      </c>
      <c r="DB113" s="100" t="b">
        <f ca="1">BL127</f>
        <v>0</v>
      </c>
      <c r="DC113" s="100" t="str">
        <f t="shared" ref="DC113:DC157" ca="1" si="616">$C$10&amp;" "&amp;"MR"&amp;DB113&amp;"!_"&amp;$N$111</f>
        <v>KORD MRFALSE!_00Z-ECM</v>
      </c>
      <c r="DD113" s="57" t="str">
        <f ca="1">IFERROR(IF($C$12="C",RTD("ice.xl",,"*H",DC113,$C$5,"D",$K113,,,1),RTD("ice.xl",,"*H",DC113,$C$5,"D",$K113,,,1)*(9/5)+$C$14),"-")</f>
        <v>-</v>
      </c>
      <c r="DE113" s="100" t="b">
        <f ca="1">BL128</f>
        <v>0</v>
      </c>
      <c r="DF113" s="100" t="str">
        <f t="shared" ref="DF113:DF157" ca="1" si="617">$C$10&amp;" "&amp;"MR"&amp;DE113&amp;"!_"&amp;$N$111</f>
        <v>KORD MRFALSE!_00Z-ECM</v>
      </c>
      <c r="DG113" s="104" t="str">
        <f ca="1">IFERROR(IF($C$12="C",RTD("ice.xl",,"*H",DF113,$C$5,"D",$K113,,,1),RTD("ice.xl",,"*H",DF113,$C$5,"D",$K113,,,1)*(9/5)+$C$14),"-")</f>
        <v>-</v>
      </c>
      <c r="DJ113" s="53" t="b">
        <f t="shared" ref="DJ113:DJ128" ca="1" si="618">IF(DG113=(TODAY()),0)</f>
        <v>0</v>
      </c>
      <c r="DK113" s="53" t="str">
        <f t="shared" ref="DK113:DK157" ca="1" si="619">$C$10&amp;" "&amp;"MR"&amp;DJ113&amp;"!_"&amp;$DJ$111</f>
        <v>KORD MRFALSE!_12Z-ECM</v>
      </c>
      <c r="DL113" s="103" t="str">
        <f ca="1">IFERROR(IF($C$12="C",RTD("ice.xl",,"*H",DK113,$C$5,"D",$K113,,,1),RTD("ice.xl",,"*H",DK113,$C$5,"D",$K113,,,1)*(9/5)+$C$14),"-")</f>
        <v>-</v>
      </c>
      <c r="DM113" s="100" t="b">
        <f t="shared" ref="DM113:DM128" ca="1" si="620">DJ114</f>
        <v>0</v>
      </c>
      <c r="DN113" s="100" t="str">
        <f t="shared" ref="DN113:DN157" ca="1" si="621">$C$10&amp;" "&amp;"MR"&amp;DM113&amp;"!_"&amp;$DJ$111</f>
        <v>KORD MRFALSE!_12Z-ECM</v>
      </c>
      <c r="DO113" s="57" t="str">
        <f ca="1">IFERROR(IF($C$12="C",RTD("ice.xl",,"*H",DN113,$C$5,"D",$K113,,,1),RTD("ice.xl",,"*H",DN113,$C$5,"D",$K113,,,1)*(9/5)+$C$14),"-")</f>
        <v>-</v>
      </c>
      <c r="DP113" s="100" t="b">
        <f t="shared" ref="DP113:DP127" ca="1" si="622">DJ115</f>
        <v>0</v>
      </c>
      <c r="DQ113" s="100" t="str">
        <f t="shared" ref="DQ113:DQ157" ca="1" si="623">$C$10&amp;" "&amp;"MR"&amp;DP113&amp;"!_"&amp;$DJ$111</f>
        <v>KORD MRFALSE!_12Z-ECM</v>
      </c>
      <c r="DR113" s="57" t="str">
        <f ca="1">IFERROR(IF($C$12="C",RTD("ice.xl",,"*H",DQ113,$C$5,"D",$K113,,,1),RTD("ice.xl",,"*H",DQ113,$C$5,"D",$K113,,,1)*(9/5)+$C$14),"-")</f>
        <v>-</v>
      </c>
      <c r="DS113" s="100" t="b">
        <f t="shared" ref="DS113:DS126" ca="1" si="624">DJ116</f>
        <v>0</v>
      </c>
      <c r="DT113" s="100" t="str">
        <f t="shared" ref="DT113:DT157" ca="1" si="625">$C$10&amp;" "&amp;"MR"&amp;DS113&amp;"!_"&amp;$DJ$111</f>
        <v>KORD MRFALSE!_12Z-ECM</v>
      </c>
      <c r="DU113" s="57" t="str">
        <f ca="1">IFERROR(IF($C$12="C",RTD("ice.xl",,"*H",DT113,$C$5,"D",$K113,,,1),RTD("ice.xl",,"*H",DT113,$C$5,"D",$K113,,,1)*(9/5)+$C$14),"-")</f>
        <v>-</v>
      </c>
      <c r="DV113" s="100" t="b">
        <f t="shared" ref="DV113:DV125" ca="1" si="626">DJ117</f>
        <v>0</v>
      </c>
      <c r="DW113" s="100" t="str">
        <f t="shared" ref="DW113:DW157" ca="1" si="627">$C$10&amp;" "&amp;"MR"&amp;DV113&amp;"!_"&amp;$DJ$111</f>
        <v>KORD MRFALSE!_12Z-ECM</v>
      </c>
      <c r="DX113" s="57" t="str">
        <f ca="1">IFERROR(IF($C$12="C",RTD("ice.xl",,"*H",DW113,$C$5,"D",$K113,,,1),RTD("ice.xl",,"*H",DW113,$C$5,"D",$K113,,,1)*(9/5)+$C$14),"-")</f>
        <v>-</v>
      </c>
      <c r="DY113" s="100" t="b">
        <f t="shared" ref="DY113:DY124" ca="1" si="628">DJ118</f>
        <v>0</v>
      </c>
      <c r="DZ113" s="100" t="str">
        <f t="shared" ref="DZ113:DZ157" ca="1" si="629">$C$10&amp;" "&amp;"MR"&amp;DY113&amp;"!_"&amp;$DJ$111</f>
        <v>KORD MRFALSE!_12Z-ECM</v>
      </c>
      <c r="EA113" s="57" t="str">
        <f ca="1">IFERROR(IF($C$12="C",RTD("ice.xl",,"*H",DZ113,$C$5,"D",$K113,,,1),RTD("ice.xl",,"*H",DZ113,$C$5,"D",$K113,,,1)*(9/5)+$C$14),"-")</f>
        <v>-</v>
      </c>
      <c r="EB113" s="100" t="b">
        <f t="shared" ref="EB113:EB123" ca="1" si="630">DJ119</f>
        <v>0</v>
      </c>
      <c r="EC113" s="100" t="str">
        <f t="shared" ref="EC113:EC157" ca="1" si="631">$C$10&amp;" "&amp;"MR"&amp;EB113&amp;"!_"&amp;$DJ$111</f>
        <v>KORD MRFALSE!_12Z-ECM</v>
      </c>
      <c r="ED113" s="57" t="str">
        <f ca="1">IFERROR(IF($C$12="C",RTD("ice.xl",,"*H",EC113,$C$5,"D",$K113,,,1),RTD("ice.xl",,"*H",EC113,$C$5,"D",$K113,,,1)*(9/5)+$C$14),"-")</f>
        <v>-</v>
      </c>
      <c r="EE113" s="100" t="b">
        <f t="shared" ref="EE113:EE122" ca="1" si="632">DJ120</f>
        <v>0</v>
      </c>
      <c r="EF113" s="100" t="str">
        <f t="shared" ref="EF113:EF157" ca="1" si="633">$C$10&amp;" "&amp;"MR"&amp;EE113&amp;"!_"&amp;$DJ$111</f>
        <v>KORD MRFALSE!_12Z-ECM</v>
      </c>
      <c r="EG113" s="57" t="str">
        <f ca="1">IFERROR(IF($C$12="C",RTD("ice.xl",,"*H",EF113,$C$5,"D",$K113,,,1),RTD("ice.xl",,"*H",EF113,$C$5,"D",$K113,,,1)*(9/5)+$C$14),"-")</f>
        <v>-</v>
      </c>
      <c r="EH113" s="100" t="b">
        <f t="shared" ref="EH113:EH121" ca="1" si="634">DJ121</f>
        <v>0</v>
      </c>
      <c r="EI113" s="100" t="str">
        <f t="shared" ref="EI113:EI157" ca="1" si="635">$C$10&amp;" "&amp;"MR"&amp;EH113&amp;"!_"&amp;$DJ$111</f>
        <v>KORD MRFALSE!_12Z-ECM</v>
      </c>
      <c r="EJ113" s="57" t="str">
        <f ca="1">IFERROR(IF($C$12="C",RTD("ice.xl",,"*H",EI113,$C$5,"D",$K113,,,1),RTD("ice.xl",,"*H",EI113,$C$5,"D",$K113,,,1)*(9/5)+$C$14),"-")</f>
        <v>-</v>
      </c>
      <c r="EK113" s="100" t="b">
        <f t="shared" ref="EK113:EK120" ca="1" si="636">DJ122</f>
        <v>0</v>
      </c>
      <c r="EL113" s="100" t="str">
        <f t="shared" ref="EL113:EL157" ca="1" si="637">$C$10&amp;" "&amp;"MR"&amp;EK113&amp;"!_"&amp;$DJ$111</f>
        <v>KORD MRFALSE!_12Z-ECM</v>
      </c>
      <c r="EM113" s="57" t="str">
        <f ca="1">IFERROR(IF($C$12="C",RTD("ice.xl",,"*H",EL113,$C$5,"D",$K113,,,1),RTD("ice.xl",,"*H",EL113,$C$5,"D",$K113,,,1)*(9/5)+$C$14),"-")</f>
        <v>-</v>
      </c>
      <c r="EN113" s="100" t="b">
        <f t="shared" ref="EN113:EN119" ca="1" si="638">DJ123</f>
        <v>0</v>
      </c>
      <c r="EO113" s="100" t="str">
        <f t="shared" ref="EO113:EO157" ca="1" si="639">$C$10&amp;" "&amp;"MR"&amp;EN113&amp;"!_"&amp;$DJ$111</f>
        <v>KORD MRFALSE!_12Z-ECM</v>
      </c>
      <c r="EP113" s="57" t="str">
        <f ca="1">IFERROR(IF($C$12="C",RTD("ice.xl",,"*H",EO113,$C$5,"D",$K113,,,1),RTD("ice.xl",,"*H",EO113,$C$5,"D",$K113,,,1)*(9/5)+$C$14),"-")</f>
        <v>-</v>
      </c>
      <c r="EQ113" s="100" t="b">
        <f t="shared" ref="EQ113:EQ118" ca="1" si="640">DJ124</f>
        <v>0</v>
      </c>
      <c r="ER113" s="100" t="str">
        <f t="shared" ref="ER113:ER157" ca="1" si="641">$C$10&amp;" "&amp;"MR"&amp;EQ113&amp;"!_"&amp;$DJ$111</f>
        <v>KORD MRFALSE!_12Z-ECM</v>
      </c>
      <c r="ES113" s="57" t="str">
        <f ca="1">IFERROR(IF($C$12="C",RTD("ice.xl",,"*H",ER113,$C$5,"D",$K113,,,1),RTD("ice.xl",,"*H",ER113,$C$5,"D",$K113,,,1)*(9/5)+$C$14),"-")</f>
        <v>-</v>
      </c>
      <c r="ET113" s="100" t="b">
        <f ca="1">DJ125</f>
        <v>0</v>
      </c>
      <c r="EU113" s="100" t="str">
        <f t="shared" ref="EU113:EU157" ca="1" si="642">$C$10&amp;" "&amp;"MR"&amp;ET113&amp;"!_"&amp;$DJ$111</f>
        <v>KORD MRFALSE!_12Z-ECM</v>
      </c>
      <c r="EV113" s="57" t="str">
        <f ca="1">IFERROR(IF($C$12="C",RTD("ice.xl",,"*H",EU113,$C$5,"D",$K113,,,1),RTD("ice.xl",,"*H",EU113,$C$5,"D",$K113,,,1)*(9/5)+$C$14),"-")</f>
        <v>-</v>
      </c>
      <c r="EW113" s="100" t="b">
        <f ca="1">DJ126</f>
        <v>0</v>
      </c>
      <c r="EX113" s="100" t="str">
        <f t="shared" ref="EX113:EX157" ca="1" si="643">$C$10&amp;" "&amp;"MR"&amp;EW113&amp;"!_"&amp;$DJ$111</f>
        <v>KORD MRFALSE!_12Z-ECM</v>
      </c>
      <c r="EY113" s="57" t="str">
        <f ca="1">IFERROR(IF($C$12="C",RTD("ice.xl",,"*H",EX113,$C$5,"D",$K113,,,1),RTD("ice.xl",,"*H",EX113,$C$5,"D",$K113,,,1)*(9/5)+$C$14),"-")</f>
        <v>-</v>
      </c>
      <c r="EZ113" s="100" t="b">
        <f ca="1">DJ127</f>
        <v>0</v>
      </c>
      <c r="FA113" s="100" t="str">
        <f t="shared" ref="FA113:FA157" ca="1" si="644">$C$10&amp;" "&amp;"MR"&amp;EZ113&amp;"!_"&amp;$DJ$111</f>
        <v>KORD MRFALSE!_12Z-ECM</v>
      </c>
      <c r="FB113" s="57" t="str">
        <f ca="1">IFERROR(IF($C$12="C",RTD("ice.xl",,"*H",FA113,$C$5,"D",$K113,,,1),RTD("ice.xl",,"*H",FA113,$C$5,"D",$K113,,,1)*(9/5)+$C$14),"-")</f>
        <v>-</v>
      </c>
      <c r="FC113" s="100" t="b">
        <f ca="1">DJ128</f>
        <v>0</v>
      </c>
      <c r="FD113" s="100" t="str">
        <f t="shared" ref="FD113:FD157" ca="1" si="645">$C$10&amp;" "&amp;"MR"&amp;FC113&amp;"!_"&amp;$DJ$111</f>
        <v>KORD MRFALSE!_12Z-ECM</v>
      </c>
      <c r="FE113" s="104" t="str">
        <f ca="1">IFERROR(IF($C$12="C",RTD("ice.xl",,"*H",FD113,$C$5,"D",$K113,,,1),RTD("ice.xl",,"*H",FD113,$C$5,"D",$K113,,,1)*(9/5)+$C$14),"-")</f>
        <v>-</v>
      </c>
      <c r="FH113" s="53" t="b">
        <f t="shared" ref="FH113:FH128" ca="1" si="646">IF(FE113=(TODAY()),0)</f>
        <v>0</v>
      </c>
      <c r="FI113" s="53" t="str">
        <f t="shared" ref="FI113:FI157" ca="1" si="647">$C$10&amp;" "&amp;"MR"&amp;FH113&amp;"!_"&amp;$DJ$111</f>
        <v>KORD MRFALSE!_12Z-ECM</v>
      </c>
      <c r="FJ113" s="103" t="str">
        <f ca="1">IFERROR(IF($C$12="C",RTD("ice.xl",,"*H",FI113,$C$5,"D",$K113,,,1),RTD("ice.xl",,"*H",FI113,$C$5,"D",$K113,,,1)*(9/5)+$C$14),"-")</f>
        <v>-</v>
      </c>
      <c r="FK113" s="100" t="b">
        <f t="shared" ref="FK113:FK128" ca="1" si="648">FH114</f>
        <v>0</v>
      </c>
      <c r="FL113" s="100" t="str">
        <f t="shared" ref="FL113:FL157" ca="1" si="649">$C$10&amp;" "&amp;"MR"&amp;FK113&amp;"!_"&amp;$DJ$111</f>
        <v>KORD MRFALSE!_12Z-ECM</v>
      </c>
      <c r="FM113" s="57" t="str">
        <f ca="1">IFERROR(IF($C$12="C",RTD("ice.xl",,"*H",FL113,$C$5,"D",$K113,,,1),RTD("ice.xl",,"*H",FL113,$C$5,"D",$K113,,,1)*(9/5)+$C$14),"-")</f>
        <v>-</v>
      </c>
      <c r="FN113" s="100" t="b">
        <f t="shared" ref="FN113:FN127" ca="1" si="650">FH115</f>
        <v>0</v>
      </c>
      <c r="FO113" s="100" t="str">
        <f t="shared" ref="FO113:FO157" ca="1" si="651">$C$10&amp;" "&amp;"MR"&amp;FN113&amp;"!_"&amp;$DJ$111</f>
        <v>KORD MRFALSE!_12Z-ECM</v>
      </c>
      <c r="FP113" s="57" t="str">
        <f ca="1">IFERROR(IF($C$12="C",RTD("ice.xl",,"*H",FO113,$C$5,"D",$K113,,,1),RTD("ice.xl",,"*H",FO113,$C$5,"D",$K113,,,1)*(9/5)+$C$14),"-")</f>
        <v>-</v>
      </c>
      <c r="FQ113" s="100" t="b">
        <f t="shared" ref="FQ113:FQ126" ca="1" si="652">FH116</f>
        <v>0</v>
      </c>
      <c r="FR113" s="100" t="str">
        <f t="shared" ref="FR113:FR157" ca="1" si="653">$C$10&amp;" "&amp;"MR"&amp;FQ113&amp;"!_"&amp;$DJ$111</f>
        <v>KORD MRFALSE!_12Z-ECM</v>
      </c>
      <c r="FS113" s="57" t="str">
        <f ca="1">IFERROR(IF($C$12="C",RTD("ice.xl",,"*H",FR113,$C$5,"D",$K113,,,1),RTD("ice.xl",,"*H",FR113,$C$5,"D",$K113,,,1)*(9/5)+$C$14),"-")</f>
        <v>-</v>
      </c>
      <c r="FT113" s="100" t="b">
        <f t="shared" ref="FT113:FT125" ca="1" si="654">FH117</f>
        <v>0</v>
      </c>
      <c r="FU113" s="100" t="str">
        <f t="shared" ref="FU113:FU157" ca="1" si="655">$C$10&amp;" "&amp;"MR"&amp;FT113&amp;"!_"&amp;$DJ$111</f>
        <v>KORD MRFALSE!_12Z-ECM</v>
      </c>
      <c r="FV113" s="57" t="str">
        <f ca="1">IFERROR(IF($C$12="C",RTD("ice.xl",,"*H",FU113,$C$5,"D",$K113,,,1),RTD("ice.xl",,"*H",FU113,$C$5,"D",$K113,,,1)*(9/5)+$C$14),"-")</f>
        <v>-</v>
      </c>
      <c r="FW113" s="100" t="b">
        <f t="shared" ref="FW113:FW124" ca="1" si="656">FH118</f>
        <v>0</v>
      </c>
      <c r="FX113" s="100" t="str">
        <f t="shared" ref="FX113:FX157" ca="1" si="657">$C$10&amp;" "&amp;"MR"&amp;FW113&amp;"!_"&amp;$DJ$111</f>
        <v>KORD MRFALSE!_12Z-ECM</v>
      </c>
      <c r="FY113" s="57" t="str">
        <f ca="1">IFERROR(IF($C$12="C",RTD("ice.xl",,"*H",FX113,$C$5,"D",$K113,,,1),RTD("ice.xl",,"*H",FX113,$C$5,"D",$K113,,,1)*(9/5)+$C$14),"-")</f>
        <v>-</v>
      </c>
      <c r="FZ113" s="100" t="b">
        <f t="shared" ref="FZ113:FZ123" ca="1" si="658">FH119</f>
        <v>0</v>
      </c>
      <c r="GA113" s="100" t="str">
        <f t="shared" ref="GA113:GA157" ca="1" si="659">$C$10&amp;" "&amp;"MR"&amp;FZ113&amp;"!_"&amp;$DJ$111</f>
        <v>KORD MRFALSE!_12Z-ECM</v>
      </c>
      <c r="GB113" s="57" t="str">
        <f ca="1">IFERROR(IF($C$12="C",RTD("ice.xl",,"*H",GA113,$C$5,"D",$K113,,,1),RTD("ice.xl",,"*H",GA113,$C$5,"D",$K113,,,1)*(9/5)+$C$14),"-")</f>
        <v>-</v>
      </c>
      <c r="GC113" s="100" t="b">
        <f t="shared" ref="GC113:GC122" ca="1" si="660">FH120</f>
        <v>0</v>
      </c>
      <c r="GD113" s="100" t="str">
        <f t="shared" ref="GD113:GD157" ca="1" si="661">$C$10&amp;" "&amp;"MR"&amp;GC113&amp;"!_"&amp;$DJ$111</f>
        <v>KORD MRFALSE!_12Z-ECM</v>
      </c>
      <c r="GE113" s="57" t="str">
        <f ca="1">IFERROR(IF($C$12="C",RTD("ice.xl",,"*H",GD113,$C$5,"D",$K113,,,1),RTD("ice.xl",,"*H",GD113,$C$5,"D",$K113,,,1)*(9/5)+$C$14),"-")</f>
        <v>-</v>
      </c>
      <c r="GF113" s="100" t="b">
        <f t="shared" ref="GF113:GF121" ca="1" si="662">FH121</f>
        <v>0</v>
      </c>
      <c r="GG113" s="100" t="str">
        <f t="shared" ref="GG113:GG157" ca="1" si="663">$C$10&amp;" "&amp;"MR"&amp;GF113&amp;"!_"&amp;$DJ$111</f>
        <v>KORD MRFALSE!_12Z-ECM</v>
      </c>
      <c r="GH113" s="57" t="str">
        <f ca="1">IFERROR(IF($C$12="C",RTD("ice.xl",,"*H",GG113,$C$5,"D",$K113,,,1),RTD("ice.xl",,"*H",GG113,$C$5,"D",$K113,,,1)*(9/5)+$C$14),"-")</f>
        <v>-</v>
      </c>
      <c r="GI113" s="100" t="b">
        <f t="shared" ref="GI113:GI120" ca="1" si="664">FH122</f>
        <v>0</v>
      </c>
      <c r="GJ113" s="100" t="str">
        <f t="shared" ref="GJ113:GJ157" ca="1" si="665">$C$10&amp;" "&amp;"MR"&amp;GI113&amp;"!_"&amp;$DJ$111</f>
        <v>KORD MRFALSE!_12Z-ECM</v>
      </c>
      <c r="GK113" s="57" t="str">
        <f ca="1">IFERROR(IF($C$12="C",RTD("ice.xl",,"*H",GJ113,$C$5,"D",$K113,,,1),RTD("ice.xl",,"*H",GJ113,$C$5,"D",$K113,,,1)*(9/5)+$C$14),"-")</f>
        <v>-</v>
      </c>
      <c r="GL113" s="100" t="b">
        <f t="shared" ref="GL113:GL119" ca="1" si="666">FH123</f>
        <v>0</v>
      </c>
      <c r="GM113" s="100" t="str">
        <f t="shared" ref="GM113:GM157" ca="1" si="667">$C$10&amp;" "&amp;"MR"&amp;GL113&amp;"!_"&amp;$DJ$111</f>
        <v>KORD MRFALSE!_12Z-ECM</v>
      </c>
      <c r="GN113" s="57" t="str">
        <f ca="1">IFERROR(IF($C$12="C",RTD("ice.xl",,"*H",GM113,$C$5,"D",$K113,,,1),RTD("ice.xl",,"*H",GM113,$C$5,"D",$K113,,,1)*(9/5)+$C$14),"-")</f>
        <v>-</v>
      </c>
      <c r="GO113" s="100" t="b">
        <f t="shared" ref="GO113:GO118" ca="1" si="668">FH124</f>
        <v>0</v>
      </c>
      <c r="GP113" s="100" t="str">
        <f t="shared" ref="GP113:GP157" ca="1" si="669">$C$10&amp;" "&amp;"MR"&amp;GO113&amp;"!_"&amp;$DJ$111</f>
        <v>KORD MRFALSE!_12Z-ECM</v>
      </c>
      <c r="GQ113" s="57" t="str">
        <f ca="1">IFERROR(IF($C$12="C",RTD("ice.xl",,"*H",GP113,$C$5,"D",$K113,,,1),RTD("ice.xl",,"*H",GP113,$C$5,"D",$K113,,,1)*(9/5)+$C$14),"-")</f>
        <v>-</v>
      </c>
      <c r="GR113" s="100" t="b">
        <f ca="1">FH125</f>
        <v>0</v>
      </c>
      <c r="GS113" s="100" t="str">
        <f t="shared" ref="GS113:GS157" ca="1" si="670">$C$10&amp;" "&amp;"MR"&amp;GR113&amp;"!_"&amp;$DJ$111</f>
        <v>KORD MRFALSE!_12Z-ECM</v>
      </c>
      <c r="GT113" s="57" t="str">
        <f ca="1">IFERROR(IF($C$12="C",RTD("ice.xl",,"*H",GS113,$C$5,"D",$K113,,,1),RTD("ice.xl",,"*H",GS113,$C$5,"D",$K113,,,1)*(9/5)+$C$14),"-")</f>
        <v>-</v>
      </c>
      <c r="GU113" s="100" t="b">
        <f ca="1">FH126</f>
        <v>0</v>
      </c>
      <c r="GV113" s="100" t="str">
        <f t="shared" ref="GV113:GV157" ca="1" si="671">$C$10&amp;" "&amp;"MR"&amp;GU113&amp;"!_"&amp;$DJ$111</f>
        <v>KORD MRFALSE!_12Z-ECM</v>
      </c>
      <c r="GW113" s="57" t="str">
        <f ca="1">IFERROR(IF($C$12="C",RTD("ice.xl",,"*H",GV113,$C$5,"D",$K113,,,1),RTD("ice.xl",,"*H",GV113,$C$5,"D",$K113,,,1)*(9/5)+$C$14),"-")</f>
        <v>-</v>
      </c>
      <c r="GX113" s="100" t="b">
        <f ca="1">FH127</f>
        <v>0</v>
      </c>
      <c r="GY113" s="100" t="str">
        <f t="shared" ref="GY113:GY157" ca="1" si="672">$C$10&amp;" "&amp;"MR"&amp;GX113&amp;"!_"&amp;$DJ$111</f>
        <v>KORD MRFALSE!_12Z-ECM</v>
      </c>
      <c r="GZ113" s="57" t="str">
        <f ca="1">IFERROR(IF($C$12="C",RTD("ice.xl",,"*H",GY113,$C$5,"D",$K113,,,1),RTD("ice.xl",,"*H",GY113,$C$5,"D",$K113,,,1)*(9/5)+$C$14),"-")</f>
        <v>-</v>
      </c>
      <c r="HA113" s="100" t="b">
        <f ca="1">FH128</f>
        <v>0</v>
      </c>
      <c r="HB113" s="100" t="str">
        <f t="shared" ref="HB113:HB157" ca="1" si="673">$C$10&amp;" "&amp;"MR"&amp;HA113&amp;"!_"&amp;$DJ$111</f>
        <v>KORD MRFALSE!_12Z-ECM</v>
      </c>
      <c r="HC113" s="104" t="str">
        <f ca="1">IFERROR(IF($C$12="C",RTD("ice.xl",,"*H",HB113,$C$5,"D",$K113,,,1),RTD("ice.xl",,"*H",HB113,$C$5,"D",$K113,,,1)*(9/5)+$C$14),"-")</f>
        <v>-</v>
      </c>
    </row>
    <row r="114" spans="11:211" x14ac:dyDescent="0.35">
      <c r="K114" s="163">
        <f t="shared" ca="1" si="562"/>
        <v>44807</v>
      </c>
      <c r="L114" s="167" t="str">
        <f t="shared" ca="1" si="562"/>
        <v/>
      </c>
      <c r="N114" s="53" t="b">
        <f t="shared" ca="1" si="563"/>
        <v>0</v>
      </c>
      <c r="O114" s="53" t="str">
        <f t="shared" ca="1" si="564"/>
        <v>KORD MRFALSE!_00Z-ECM</v>
      </c>
      <c r="P114" s="103" t="str">
        <f ca="1">IFERROR(IF($C$12="C",RTD("ice.xl",,"*H",O114,$C$5,"D",$K114,,,1),RTD("ice.xl",,"*H",O114,$C$5,"D",$K114,,,1)*(9/5)+$C$14),"-")</f>
        <v>-</v>
      </c>
      <c r="Q114" s="100" t="b">
        <f t="shared" ca="1" si="565"/>
        <v>0</v>
      </c>
      <c r="R114" s="100" t="str">
        <f t="shared" ca="1" si="566"/>
        <v>KORD MRFALSE!_00Z-ECM</v>
      </c>
      <c r="S114" s="57" t="str">
        <f ca="1">IFERROR(IF($C$12="C",RTD("ice.xl",,"*H",R114,$C$5,"D",$K114,,,1),RTD("ice.xl",,"*H",R114,$C$5,"D",$K114,,,1)*(9/5)+$C$14),"-")</f>
        <v>-</v>
      </c>
      <c r="T114" s="100" t="b">
        <f t="shared" ca="1" si="567"/>
        <v>0</v>
      </c>
      <c r="U114" s="100" t="str">
        <f t="shared" ca="1" si="568"/>
        <v>KORD MRFALSE!_00Z-ECM</v>
      </c>
      <c r="V114" s="57" t="str">
        <f ca="1">IFERROR(IF($C$12="C",RTD("ice.xl",,"*H",U114,$C$5,"D",$K114,,,1),RTD("ice.xl",,"*H",U114,$C$5,"D",$K114,,,1)*(9/5)+$C$14),"-")</f>
        <v>-</v>
      </c>
      <c r="W114" s="100" t="b">
        <f t="shared" ca="1" si="569"/>
        <v>0</v>
      </c>
      <c r="X114" s="100" t="str">
        <f t="shared" ca="1" si="570"/>
        <v>KORD MRFALSE!_00Z-ECM</v>
      </c>
      <c r="Y114" s="57" t="str">
        <f ca="1">IFERROR(IF($C$12="C",RTD("ice.xl",,"*H",X114,$C$5,"D",$K114,,,1),RTD("ice.xl",,"*H",X114,$C$5,"D",$K114,,,1)*(9/5)+$C$14),"-")</f>
        <v>-</v>
      </c>
      <c r="Z114" s="100" t="b">
        <f t="shared" ca="1" si="571"/>
        <v>0</v>
      </c>
      <c r="AA114" s="100" t="str">
        <f t="shared" ca="1" si="572"/>
        <v>KORD MRFALSE!_00Z-ECM</v>
      </c>
      <c r="AB114" s="57" t="str">
        <f ca="1">IFERROR(IF($C$12="C",RTD("ice.xl",,"*H",AA114,$C$5,"D",$K114,,,1),RTD("ice.xl",,"*H",AA114,$C$5,"D",$K114,,,1)*(9/5)+$C$14),"-")</f>
        <v>-</v>
      </c>
      <c r="AC114" s="100" t="b">
        <f t="shared" ca="1" si="573"/>
        <v>0</v>
      </c>
      <c r="AD114" s="100" t="str">
        <f t="shared" ca="1" si="574"/>
        <v>KORD MRFALSE!_00Z-ECM</v>
      </c>
      <c r="AE114" s="57" t="str">
        <f ca="1">IFERROR(IF($C$12="C",RTD("ice.xl",,"*H",AD114,$C$5,"D",$K114,,,1),RTD("ice.xl",,"*H",AD114,$C$5,"D",$K114,,,1)*(9/5)+$C$14),"-")</f>
        <v>-</v>
      </c>
      <c r="AF114" s="100" t="b">
        <f t="shared" ca="1" si="575"/>
        <v>0</v>
      </c>
      <c r="AG114" s="100" t="str">
        <f t="shared" ca="1" si="576"/>
        <v>KORD MRFALSE!_00Z-ECM</v>
      </c>
      <c r="AH114" s="57" t="str">
        <f ca="1">IFERROR(IF($C$12="C",RTD("ice.xl",,"*H",AG114,$C$5,"D",$K114,,,1),RTD("ice.xl",,"*H",AG114,$C$5,"D",$K114,,,1)*(9/5)+$C$14),"-")</f>
        <v>-</v>
      </c>
      <c r="AI114" s="100" t="b">
        <f t="shared" ca="1" si="577"/>
        <v>0</v>
      </c>
      <c r="AJ114" s="100" t="str">
        <f t="shared" ca="1" si="578"/>
        <v>KORD MRFALSE!_00Z-ECM</v>
      </c>
      <c r="AK114" s="57" t="str">
        <f ca="1">IFERROR(IF($C$12="C",RTD("ice.xl",,"*H",AJ114,$C$5,"D",$K114,,,1),RTD("ice.xl",,"*H",AJ114,$C$5,"D",$K114,,,1)*(9/5)+$C$14),"-")</f>
        <v>-</v>
      </c>
      <c r="AL114" s="100" t="b">
        <f t="shared" ca="1" si="579"/>
        <v>0</v>
      </c>
      <c r="AM114" s="100" t="str">
        <f t="shared" ca="1" si="580"/>
        <v>KORD MRFALSE!_00Z-ECM</v>
      </c>
      <c r="AN114" s="57" t="str">
        <f ca="1">IFERROR(IF($C$12="C",RTD("ice.xl",,"*H",AM114,$C$5,"D",$K114,,,1),RTD("ice.xl",,"*H",AM114,$C$5,"D",$K114,,,1)*(9/5)+$C$14),"-")</f>
        <v>-</v>
      </c>
      <c r="AO114" s="100" t="b">
        <f t="shared" ca="1" si="581"/>
        <v>0</v>
      </c>
      <c r="AP114" s="100" t="str">
        <f t="shared" ca="1" si="582"/>
        <v>KORD MRFALSE!_00Z-ECM</v>
      </c>
      <c r="AQ114" s="57" t="str">
        <f ca="1">IFERROR(IF($C$12="C",RTD("ice.xl",,"*H",AP114,$C$5,"D",$K114,,,1),RTD("ice.xl",,"*H",AP114,$C$5,"D",$K114,,,1)*(9/5)+$C$14),"-")</f>
        <v>-</v>
      </c>
      <c r="AR114" s="100" t="b">
        <f t="shared" ca="1" si="583"/>
        <v>0</v>
      </c>
      <c r="AS114" s="100" t="str">
        <f t="shared" ca="1" si="584"/>
        <v>KORD MRFALSE!_00Z-ECM</v>
      </c>
      <c r="AT114" s="57" t="str">
        <f ca="1">IFERROR(IF($C$12="C",RTD("ice.xl",,"*H",AS114,$C$5,"D",$K114,,,1),RTD("ice.xl",,"*H",AS114,$C$5,"D",$K114,,,1)*(9/5)+$C$14),"-")</f>
        <v>-</v>
      </c>
      <c r="AU114" s="100" t="b">
        <f ca="1">N125</f>
        <v>0</v>
      </c>
      <c r="AV114" s="100" t="str">
        <f t="shared" ca="1" si="585"/>
        <v>KORD MRFALSE!_00Z-ECM</v>
      </c>
      <c r="AW114" s="57" t="str">
        <f ca="1">IFERROR(IF($C$12="C",RTD("ice.xl",,"*H",AV114,$C$5,"D",$K114,,,1),RTD("ice.xl",,"*H",AV114,$C$5,"D",$K114,,,1)*(9/5)+$C$14),"-")</f>
        <v>-</v>
      </c>
      <c r="AX114" s="100" t="b">
        <f ca="1">N126</f>
        <v>0</v>
      </c>
      <c r="AY114" s="100" t="str">
        <f t="shared" ca="1" si="586"/>
        <v>KORD MRFALSE!_00Z-ECM</v>
      </c>
      <c r="AZ114" s="57" t="str">
        <f ca="1">IFERROR(IF($C$12="C",RTD("ice.xl",,"*H",AY114,$C$5,"D",$K114,,,1),RTD("ice.xl",,"*H",AY114,$C$5,"D",$K114,,,1)*(9/5)+$C$14),"-")</f>
        <v>-</v>
      </c>
      <c r="BA114" s="100" t="b">
        <f ca="1">N127</f>
        <v>0</v>
      </c>
      <c r="BB114" s="100" t="str">
        <f t="shared" ca="1" si="587"/>
        <v>KORD MRFALSE!_00Z-ECM</v>
      </c>
      <c r="BC114" s="57" t="str">
        <f ca="1">IFERROR(IF($C$12="C",RTD("ice.xl",,"*H",BB114,$C$5,"D",$K114,,,1),RTD("ice.xl",,"*H",BB114,$C$5,"D",$K114,,,1)*(9/5)+$C$14),"-")</f>
        <v>-</v>
      </c>
      <c r="BD114" s="100" t="b">
        <f ca="1">N128</f>
        <v>0</v>
      </c>
      <c r="BE114" s="100" t="str">
        <f t="shared" ca="1" si="588"/>
        <v>KORD MRFALSE!_00Z-ECM</v>
      </c>
      <c r="BF114" s="57" t="str">
        <f ca="1">IFERROR(IF($C$12="C",RTD("ice.xl",,"*H",BE114,$C$5,"D",$K114,,,1),RTD("ice.xl",,"*H",BE114,$C$5,"D",$K114,,,1)*(9/5)+$C$14),"-")</f>
        <v>-</v>
      </c>
      <c r="BG114" s="101">
        <f>N129</f>
        <v>0</v>
      </c>
      <c r="BH114" s="101" t="str">
        <f t="shared" si="589"/>
        <v>KORD MR0!_00Z-ECM</v>
      </c>
      <c r="BI114" s="105" t="str">
        <f ca="1">IFERROR(IF($C$12="C",RTD("ice.xl",,"*H",BH114,$C$5,"D",$K114,,,1),RTD("ice.xl",,"*H",BH114,$C$5,"D",$K114,,,1)*(9/5)+$C$14),"-")</f>
        <v>-</v>
      </c>
      <c r="BL114" s="53" t="b">
        <f t="shared" ca="1" si="590"/>
        <v>0</v>
      </c>
      <c r="BM114" s="53" t="str">
        <f t="shared" ca="1" si="591"/>
        <v>KORD MRFALSE!_00Z-ECM</v>
      </c>
      <c r="BN114" s="103" t="str">
        <f ca="1">IFERROR(IF($C$12="C",RTD("ice.xl",,"*H",BM114,$C$5,"D",$K114,,,1),RTD("ice.xl",,"*H",BM114,$C$5,"D",$K114,,,1)*(9/5)+$C$14),"-")</f>
        <v>-</v>
      </c>
      <c r="BO114" s="100" t="b">
        <f t="shared" ca="1" si="592"/>
        <v>0</v>
      </c>
      <c r="BP114" s="100" t="str">
        <f t="shared" ca="1" si="593"/>
        <v>KORD MRFALSE!_00Z-ECM</v>
      </c>
      <c r="BQ114" s="57" t="str">
        <f ca="1">IFERROR(IF($C$12="C",RTD("ice.xl",,"*H",BP114,$C$5,"D",$K114,,,1),RTD("ice.xl",,"*H",BP114,$C$5,"D",$K114,,,1)*(9/5)+$C$14),"-")</f>
        <v>-</v>
      </c>
      <c r="BR114" s="100" t="b">
        <f t="shared" ca="1" si="594"/>
        <v>0</v>
      </c>
      <c r="BS114" s="100" t="str">
        <f t="shared" ca="1" si="595"/>
        <v>KORD MRFALSE!_00Z-ECM</v>
      </c>
      <c r="BT114" s="57" t="str">
        <f ca="1">IFERROR(IF($C$12="C",RTD("ice.xl",,"*H",BS114,$C$5,"D",$K114,,,1),RTD("ice.xl",,"*H",BS114,$C$5,"D",$K114,,,1)*(9/5)+$C$14),"-")</f>
        <v>-</v>
      </c>
      <c r="BU114" s="100" t="b">
        <f t="shared" ca="1" si="596"/>
        <v>0</v>
      </c>
      <c r="BV114" s="100" t="str">
        <f t="shared" ca="1" si="597"/>
        <v>KORD MRFALSE!_00Z-ECM</v>
      </c>
      <c r="BW114" s="57" t="str">
        <f ca="1">IFERROR(IF($C$12="C",RTD("ice.xl",,"*H",BV114,$C$5,"D",$K114,,,1),RTD("ice.xl",,"*H",BV114,$C$5,"D",$K114,,,1)*(9/5)+$C$14),"-")</f>
        <v>-</v>
      </c>
      <c r="BX114" s="100" t="b">
        <f t="shared" ca="1" si="598"/>
        <v>0</v>
      </c>
      <c r="BY114" s="100" t="str">
        <f t="shared" ca="1" si="599"/>
        <v>KORD MRFALSE!_00Z-ECM</v>
      </c>
      <c r="BZ114" s="57" t="str">
        <f ca="1">IFERROR(IF($C$12="C",RTD("ice.xl",,"*H",BY114,$C$5,"D",$K114,,,1),RTD("ice.xl",,"*H",BY114,$C$5,"D",$K114,,,1)*(9/5)+$C$14),"-")</f>
        <v>-</v>
      </c>
      <c r="CA114" s="100" t="b">
        <f t="shared" ca="1" si="600"/>
        <v>0</v>
      </c>
      <c r="CB114" s="100" t="str">
        <f t="shared" ca="1" si="601"/>
        <v>KORD MRFALSE!_00Z-ECM</v>
      </c>
      <c r="CC114" s="57" t="str">
        <f ca="1">IFERROR(IF($C$12="C",RTD("ice.xl",,"*H",CB114,$C$5,"D",$K114,,,1),RTD("ice.xl",,"*H",CB114,$C$5,"D",$K114,,,1)*(9/5)+$C$14),"-")</f>
        <v>-</v>
      </c>
      <c r="CD114" s="100" t="b">
        <f t="shared" ca="1" si="602"/>
        <v>0</v>
      </c>
      <c r="CE114" s="100" t="str">
        <f t="shared" ca="1" si="603"/>
        <v>KORD MRFALSE!_00Z-ECM</v>
      </c>
      <c r="CF114" s="57" t="str">
        <f ca="1">IFERROR(IF($C$12="C",RTD("ice.xl",,"*H",CE114,$C$5,"D",$K114,,,1),RTD("ice.xl",,"*H",CE114,$C$5,"D",$K114,,,1)*(9/5)+$C$14),"-")</f>
        <v>-</v>
      </c>
      <c r="CG114" s="100" t="b">
        <f t="shared" ca="1" si="604"/>
        <v>0</v>
      </c>
      <c r="CH114" s="100" t="str">
        <f t="shared" ca="1" si="605"/>
        <v>KORD MRFALSE!_00Z-ECM</v>
      </c>
      <c r="CI114" s="57" t="str">
        <f ca="1">IFERROR(IF($C$12="C",RTD("ice.xl",,"*H",CH114,$C$5,"D",$K114,,,1),RTD("ice.xl",,"*H",CH114,$C$5,"D",$K114,,,1)*(9/5)+$C$14),"-")</f>
        <v>-</v>
      </c>
      <c r="CJ114" s="100" t="b">
        <f t="shared" ca="1" si="606"/>
        <v>0</v>
      </c>
      <c r="CK114" s="100" t="str">
        <f t="shared" ca="1" si="607"/>
        <v>KORD MRFALSE!_00Z-ECM</v>
      </c>
      <c r="CL114" s="57" t="str">
        <f ca="1">IFERROR(IF($C$12="C",RTD("ice.xl",,"*H",CK114,$C$5,"D",$K114,,,1),RTD("ice.xl",,"*H",CK114,$C$5,"D",$K114,,,1)*(9/5)+$C$14),"-")</f>
        <v>-</v>
      </c>
      <c r="CM114" s="100" t="b">
        <f t="shared" ca="1" si="608"/>
        <v>0</v>
      </c>
      <c r="CN114" s="100" t="str">
        <f t="shared" ca="1" si="609"/>
        <v>KORD MRFALSE!_00Z-ECM</v>
      </c>
      <c r="CO114" s="57" t="str">
        <f ca="1">IFERROR(IF($C$12="C",RTD("ice.xl",,"*H",CN114,$C$5,"D",$K114,,,1),RTD("ice.xl",,"*H",CN114,$C$5,"D",$K114,,,1)*(9/5)+$C$14),"-")</f>
        <v>-</v>
      </c>
      <c r="CP114" s="100" t="b">
        <f t="shared" ca="1" si="610"/>
        <v>0</v>
      </c>
      <c r="CQ114" s="100" t="str">
        <f t="shared" ca="1" si="611"/>
        <v>KORD MRFALSE!_00Z-ECM</v>
      </c>
      <c r="CR114" s="57" t="str">
        <f ca="1">IFERROR(IF($C$12="C",RTD("ice.xl",,"*H",CQ114,$C$5,"D",$K114,,,1),RTD("ice.xl",,"*H",CQ114,$C$5,"D",$K114,,,1)*(9/5)+$C$14),"-")</f>
        <v>-</v>
      </c>
      <c r="CS114" s="100" t="b">
        <f t="shared" ca="1" si="612"/>
        <v>0</v>
      </c>
      <c r="CT114" s="100" t="str">
        <f t="shared" ca="1" si="613"/>
        <v>KORD MRFALSE!_00Z-ECM</v>
      </c>
      <c r="CU114" s="57" t="str">
        <f ca="1">IFERROR(IF($C$12="C",RTD("ice.xl",,"*H",CT114,$C$5,"D",$K114,,,1),RTD("ice.xl",,"*H",CT114,$C$5,"D",$K114,,,1)*(9/5)+$C$14),"-")</f>
        <v>-</v>
      </c>
      <c r="CV114" s="100" t="b">
        <f ca="1">BL126</f>
        <v>0</v>
      </c>
      <c r="CW114" s="100" t="str">
        <f t="shared" ca="1" si="614"/>
        <v>KORD MRFALSE!_00Z-ECM</v>
      </c>
      <c r="CX114" s="57" t="str">
        <f ca="1">IFERROR(IF($C$12="C",RTD("ice.xl",,"*H",CW114,$C$5,"D",$K114,,,1),RTD("ice.xl",,"*H",CW114,$C$5,"D",$K114,,,1)*(9/5)+$C$14),"-")</f>
        <v>-</v>
      </c>
      <c r="CY114" s="100" t="b">
        <f ca="1">BL127</f>
        <v>0</v>
      </c>
      <c r="CZ114" s="100" t="str">
        <f t="shared" ca="1" si="615"/>
        <v>KORD MRFALSE!_00Z-ECM</v>
      </c>
      <c r="DA114" s="57" t="str">
        <f ca="1">IFERROR(IF($C$12="C",RTD("ice.xl",,"*H",CZ114,$C$5,"D",$K114,,,1),RTD("ice.xl",,"*H",CZ114,$C$5,"D",$K114,,,1)*(9/5)+$C$14),"-")</f>
        <v>-</v>
      </c>
      <c r="DB114" s="100" t="b">
        <f ca="1">BL128</f>
        <v>0</v>
      </c>
      <c r="DC114" s="100" t="str">
        <f t="shared" ca="1" si="616"/>
        <v>KORD MRFALSE!_00Z-ECM</v>
      </c>
      <c r="DD114" s="57" t="str">
        <f ca="1">IFERROR(IF($C$12="C",RTD("ice.xl",,"*H",DC114,$C$5,"D",$K114,,,1),RTD("ice.xl",,"*H",DC114,$C$5,"D",$K114,,,1)*(9/5)+$C$14),"-")</f>
        <v>-</v>
      </c>
      <c r="DE114" s="101">
        <f>BL129</f>
        <v>0</v>
      </c>
      <c r="DF114" s="101" t="str">
        <f t="shared" si="617"/>
        <v>KORD MR0!_00Z-ECM</v>
      </c>
      <c r="DG114" s="105" t="str">
        <f ca="1">IFERROR(IF($C$12="C",RTD("ice.xl",,"*H",DF114,$C$5,"D",$K114,,,1),RTD("ice.xl",,"*H",DF114,$C$5,"D",$K114,,,1)*(9/5)+$C$14),"-")</f>
        <v>-</v>
      </c>
      <c r="DJ114" s="53" t="b">
        <f t="shared" ca="1" si="618"/>
        <v>0</v>
      </c>
      <c r="DK114" s="53" t="str">
        <f t="shared" ca="1" si="619"/>
        <v>KORD MRFALSE!_12Z-ECM</v>
      </c>
      <c r="DL114" s="103" t="str">
        <f ca="1">IFERROR(IF($C$12="C",RTD("ice.xl",,"*H",DK114,$C$5,"D",$K114,,,1),RTD("ice.xl",,"*H",DK114,$C$5,"D",$K114,,,1)*(9/5)+$C$14),"-")</f>
        <v>-</v>
      </c>
      <c r="DM114" s="100" t="b">
        <f t="shared" ca="1" si="620"/>
        <v>0</v>
      </c>
      <c r="DN114" s="100" t="str">
        <f t="shared" ca="1" si="621"/>
        <v>KORD MRFALSE!_12Z-ECM</v>
      </c>
      <c r="DO114" s="57" t="str">
        <f ca="1">IFERROR(IF($C$12="C",RTD("ice.xl",,"*H",DN114,$C$5,"D",$K114,,,1),RTD("ice.xl",,"*H",DN114,$C$5,"D",$K114,,,1)*(9/5)+$C$14),"-")</f>
        <v>-</v>
      </c>
      <c r="DP114" s="100" t="b">
        <f t="shared" ca="1" si="622"/>
        <v>0</v>
      </c>
      <c r="DQ114" s="100" t="str">
        <f t="shared" ca="1" si="623"/>
        <v>KORD MRFALSE!_12Z-ECM</v>
      </c>
      <c r="DR114" s="57" t="str">
        <f ca="1">IFERROR(IF($C$12="C",RTD("ice.xl",,"*H",DQ114,$C$5,"D",$K114,,,1),RTD("ice.xl",,"*H",DQ114,$C$5,"D",$K114,,,1)*(9/5)+$C$14),"-")</f>
        <v>-</v>
      </c>
      <c r="DS114" s="100" t="b">
        <f t="shared" ca="1" si="624"/>
        <v>0</v>
      </c>
      <c r="DT114" s="100" t="str">
        <f t="shared" ca="1" si="625"/>
        <v>KORD MRFALSE!_12Z-ECM</v>
      </c>
      <c r="DU114" s="57" t="str">
        <f ca="1">IFERROR(IF($C$12="C",RTD("ice.xl",,"*H",DT114,$C$5,"D",$K114,,,1),RTD("ice.xl",,"*H",DT114,$C$5,"D",$K114,,,1)*(9/5)+$C$14),"-")</f>
        <v>-</v>
      </c>
      <c r="DV114" s="100" t="b">
        <f t="shared" ca="1" si="626"/>
        <v>0</v>
      </c>
      <c r="DW114" s="100" t="str">
        <f t="shared" ca="1" si="627"/>
        <v>KORD MRFALSE!_12Z-ECM</v>
      </c>
      <c r="DX114" s="57" t="str">
        <f ca="1">IFERROR(IF($C$12="C",RTD("ice.xl",,"*H",DW114,$C$5,"D",$K114,,,1),RTD("ice.xl",,"*H",DW114,$C$5,"D",$K114,,,1)*(9/5)+$C$14),"-")</f>
        <v>-</v>
      </c>
      <c r="DY114" s="100" t="b">
        <f t="shared" ca="1" si="628"/>
        <v>0</v>
      </c>
      <c r="DZ114" s="100" t="str">
        <f t="shared" ca="1" si="629"/>
        <v>KORD MRFALSE!_12Z-ECM</v>
      </c>
      <c r="EA114" s="57" t="str">
        <f ca="1">IFERROR(IF($C$12="C",RTD("ice.xl",,"*H",DZ114,$C$5,"D",$K114,,,1),RTD("ice.xl",,"*H",DZ114,$C$5,"D",$K114,,,1)*(9/5)+$C$14),"-")</f>
        <v>-</v>
      </c>
      <c r="EB114" s="100" t="b">
        <f t="shared" ca="1" si="630"/>
        <v>0</v>
      </c>
      <c r="EC114" s="100" t="str">
        <f t="shared" ca="1" si="631"/>
        <v>KORD MRFALSE!_12Z-ECM</v>
      </c>
      <c r="ED114" s="57" t="str">
        <f ca="1">IFERROR(IF($C$12="C",RTD("ice.xl",,"*H",EC114,$C$5,"D",$K114,,,1),RTD("ice.xl",,"*H",EC114,$C$5,"D",$K114,,,1)*(9/5)+$C$14),"-")</f>
        <v>-</v>
      </c>
      <c r="EE114" s="100" t="b">
        <f t="shared" ca="1" si="632"/>
        <v>0</v>
      </c>
      <c r="EF114" s="100" t="str">
        <f t="shared" ca="1" si="633"/>
        <v>KORD MRFALSE!_12Z-ECM</v>
      </c>
      <c r="EG114" s="57" t="str">
        <f ca="1">IFERROR(IF($C$12="C",RTD("ice.xl",,"*H",EF114,$C$5,"D",$K114,,,1),RTD("ice.xl",,"*H",EF114,$C$5,"D",$K114,,,1)*(9/5)+$C$14),"-")</f>
        <v>-</v>
      </c>
      <c r="EH114" s="100" t="b">
        <f t="shared" ca="1" si="634"/>
        <v>0</v>
      </c>
      <c r="EI114" s="100" t="str">
        <f t="shared" ca="1" si="635"/>
        <v>KORD MRFALSE!_12Z-ECM</v>
      </c>
      <c r="EJ114" s="57" t="str">
        <f ca="1">IFERROR(IF($C$12="C",RTD("ice.xl",,"*H",EI114,$C$5,"D",$K114,,,1),RTD("ice.xl",,"*H",EI114,$C$5,"D",$K114,,,1)*(9/5)+$C$14),"-")</f>
        <v>-</v>
      </c>
      <c r="EK114" s="100" t="b">
        <f t="shared" ca="1" si="636"/>
        <v>0</v>
      </c>
      <c r="EL114" s="100" t="str">
        <f t="shared" ca="1" si="637"/>
        <v>KORD MRFALSE!_12Z-ECM</v>
      </c>
      <c r="EM114" s="57" t="str">
        <f ca="1">IFERROR(IF($C$12="C",RTD("ice.xl",,"*H",EL114,$C$5,"D",$K114,,,1),RTD("ice.xl",,"*H",EL114,$C$5,"D",$K114,,,1)*(9/5)+$C$14),"-")</f>
        <v>-</v>
      </c>
      <c r="EN114" s="100" t="b">
        <f t="shared" ca="1" si="638"/>
        <v>0</v>
      </c>
      <c r="EO114" s="100" t="str">
        <f t="shared" ca="1" si="639"/>
        <v>KORD MRFALSE!_12Z-ECM</v>
      </c>
      <c r="EP114" s="57" t="str">
        <f ca="1">IFERROR(IF($C$12="C",RTD("ice.xl",,"*H",EO114,$C$5,"D",$K114,,,1),RTD("ice.xl",,"*H",EO114,$C$5,"D",$K114,,,1)*(9/5)+$C$14),"-")</f>
        <v>-</v>
      </c>
      <c r="EQ114" s="100" t="b">
        <f t="shared" ca="1" si="640"/>
        <v>0</v>
      </c>
      <c r="ER114" s="100" t="str">
        <f t="shared" ca="1" si="641"/>
        <v>KORD MRFALSE!_12Z-ECM</v>
      </c>
      <c r="ES114" s="57" t="str">
        <f ca="1">IFERROR(IF($C$12="C",RTD("ice.xl",,"*H",ER114,$C$5,"D",$K114,,,1),RTD("ice.xl",,"*H",ER114,$C$5,"D",$K114,,,1)*(9/5)+$C$14),"-")</f>
        <v>-</v>
      </c>
      <c r="ET114" s="100" t="b">
        <f ca="1">DJ126</f>
        <v>0</v>
      </c>
      <c r="EU114" s="100" t="str">
        <f t="shared" ca="1" si="642"/>
        <v>KORD MRFALSE!_12Z-ECM</v>
      </c>
      <c r="EV114" s="57" t="str">
        <f ca="1">IFERROR(IF($C$12="C",RTD("ice.xl",,"*H",EU114,$C$5,"D",$K114,,,1),RTD("ice.xl",,"*H",EU114,$C$5,"D",$K114,,,1)*(9/5)+$C$14),"-")</f>
        <v>-</v>
      </c>
      <c r="EW114" s="100" t="b">
        <f ca="1">DJ127</f>
        <v>0</v>
      </c>
      <c r="EX114" s="100" t="str">
        <f t="shared" ca="1" si="643"/>
        <v>KORD MRFALSE!_12Z-ECM</v>
      </c>
      <c r="EY114" s="57" t="str">
        <f ca="1">IFERROR(IF($C$12="C",RTD("ice.xl",,"*H",EX114,$C$5,"D",$K114,,,1),RTD("ice.xl",,"*H",EX114,$C$5,"D",$K114,,,1)*(9/5)+$C$14),"-")</f>
        <v>-</v>
      </c>
      <c r="EZ114" s="100" t="b">
        <f ca="1">DJ128</f>
        <v>0</v>
      </c>
      <c r="FA114" s="100" t="str">
        <f t="shared" ca="1" si="644"/>
        <v>KORD MRFALSE!_12Z-ECM</v>
      </c>
      <c r="FB114" s="57" t="str">
        <f ca="1">IFERROR(IF($C$12="C",RTD("ice.xl",,"*H",FA114,$C$5,"D",$K114,,,1),RTD("ice.xl",,"*H",FA114,$C$5,"D",$K114,,,1)*(9/5)+$C$14),"-")</f>
        <v>-</v>
      </c>
      <c r="FC114" s="101">
        <f>DJ129</f>
        <v>0</v>
      </c>
      <c r="FD114" s="101" t="str">
        <f t="shared" si="645"/>
        <v>KORD MR0!_12Z-ECM</v>
      </c>
      <c r="FE114" s="105" t="str">
        <f ca="1">IFERROR(IF($C$12="C",RTD("ice.xl",,"*H",FD114,$C$5,"D",$K114,,,1),RTD("ice.xl",,"*H",FD114,$C$5,"D",$K114,,,1)*(9/5)+$C$14),"-")</f>
        <v>-</v>
      </c>
      <c r="FH114" s="53" t="b">
        <f t="shared" ca="1" si="646"/>
        <v>0</v>
      </c>
      <c r="FI114" s="53" t="str">
        <f t="shared" ca="1" si="647"/>
        <v>KORD MRFALSE!_12Z-ECM</v>
      </c>
      <c r="FJ114" s="103" t="str">
        <f ca="1">IFERROR(IF($C$12="C",RTD("ice.xl",,"*H",FI114,$C$5,"D",$K114,,,1),RTD("ice.xl",,"*H",FI114,$C$5,"D",$K114,,,1)*(9/5)+$C$14),"-")</f>
        <v>-</v>
      </c>
      <c r="FK114" s="100" t="b">
        <f t="shared" ca="1" si="648"/>
        <v>0</v>
      </c>
      <c r="FL114" s="100" t="str">
        <f t="shared" ca="1" si="649"/>
        <v>KORD MRFALSE!_12Z-ECM</v>
      </c>
      <c r="FM114" s="57" t="str">
        <f ca="1">IFERROR(IF($C$12="C",RTD("ice.xl",,"*H",FL114,$C$5,"D",$K114,,,1),RTD("ice.xl",,"*H",FL114,$C$5,"D",$K114,,,1)*(9/5)+$C$14),"-")</f>
        <v>-</v>
      </c>
      <c r="FN114" s="100" t="b">
        <f t="shared" ca="1" si="650"/>
        <v>0</v>
      </c>
      <c r="FO114" s="100" t="str">
        <f t="shared" ca="1" si="651"/>
        <v>KORD MRFALSE!_12Z-ECM</v>
      </c>
      <c r="FP114" s="57" t="str">
        <f ca="1">IFERROR(IF($C$12="C",RTD("ice.xl",,"*H",FO114,$C$5,"D",$K114,,,1),RTD("ice.xl",,"*H",FO114,$C$5,"D",$K114,,,1)*(9/5)+$C$14),"-")</f>
        <v>-</v>
      </c>
      <c r="FQ114" s="100" t="b">
        <f t="shared" ca="1" si="652"/>
        <v>0</v>
      </c>
      <c r="FR114" s="100" t="str">
        <f t="shared" ca="1" si="653"/>
        <v>KORD MRFALSE!_12Z-ECM</v>
      </c>
      <c r="FS114" s="57" t="str">
        <f ca="1">IFERROR(IF($C$12="C",RTD("ice.xl",,"*H",FR114,$C$5,"D",$K114,,,1),RTD("ice.xl",,"*H",FR114,$C$5,"D",$K114,,,1)*(9/5)+$C$14),"-")</f>
        <v>-</v>
      </c>
      <c r="FT114" s="100" t="b">
        <f t="shared" ca="1" si="654"/>
        <v>0</v>
      </c>
      <c r="FU114" s="100" t="str">
        <f t="shared" ca="1" si="655"/>
        <v>KORD MRFALSE!_12Z-ECM</v>
      </c>
      <c r="FV114" s="57" t="str">
        <f ca="1">IFERROR(IF($C$12="C",RTD("ice.xl",,"*H",FU114,$C$5,"D",$K114,,,1),RTD("ice.xl",,"*H",FU114,$C$5,"D",$K114,,,1)*(9/5)+$C$14),"-")</f>
        <v>-</v>
      </c>
      <c r="FW114" s="100" t="b">
        <f t="shared" ca="1" si="656"/>
        <v>0</v>
      </c>
      <c r="FX114" s="100" t="str">
        <f t="shared" ca="1" si="657"/>
        <v>KORD MRFALSE!_12Z-ECM</v>
      </c>
      <c r="FY114" s="57" t="str">
        <f ca="1">IFERROR(IF($C$12="C",RTD("ice.xl",,"*H",FX114,$C$5,"D",$K114,,,1),RTD("ice.xl",,"*H",FX114,$C$5,"D",$K114,,,1)*(9/5)+$C$14),"-")</f>
        <v>-</v>
      </c>
      <c r="FZ114" s="100" t="b">
        <f t="shared" ca="1" si="658"/>
        <v>0</v>
      </c>
      <c r="GA114" s="100" t="str">
        <f t="shared" ca="1" si="659"/>
        <v>KORD MRFALSE!_12Z-ECM</v>
      </c>
      <c r="GB114" s="57" t="str">
        <f ca="1">IFERROR(IF($C$12="C",RTD("ice.xl",,"*H",GA114,$C$5,"D",$K114,,,1),RTD("ice.xl",,"*H",GA114,$C$5,"D",$K114,,,1)*(9/5)+$C$14),"-")</f>
        <v>-</v>
      </c>
      <c r="GC114" s="100" t="b">
        <f t="shared" ca="1" si="660"/>
        <v>0</v>
      </c>
      <c r="GD114" s="100" t="str">
        <f t="shared" ca="1" si="661"/>
        <v>KORD MRFALSE!_12Z-ECM</v>
      </c>
      <c r="GE114" s="57" t="str">
        <f ca="1">IFERROR(IF($C$12="C",RTD("ice.xl",,"*H",GD114,$C$5,"D",$K114,,,1),RTD("ice.xl",,"*H",GD114,$C$5,"D",$K114,,,1)*(9/5)+$C$14),"-")</f>
        <v>-</v>
      </c>
      <c r="GF114" s="100" t="b">
        <f t="shared" ca="1" si="662"/>
        <v>0</v>
      </c>
      <c r="GG114" s="100" t="str">
        <f t="shared" ca="1" si="663"/>
        <v>KORD MRFALSE!_12Z-ECM</v>
      </c>
      <c r="GH114" s="57" t="str">
        <f ca="1">IFERROR(IF($C$12="C",RTD("ice.xl",,"*H",GG114,$C$5,"D",$K114,,,1),RTD("ice.xl",,"*H",GG114,$C$5,"D",$K114,,,1)*(9/5)+$C$14),"-")</f>
        <v>-</v>
      </c>
      <c r="GI114" s="100" t="b">
        <f t="shared" ca="1" si="664"/>
        <v>0</v>
      </c>
      <c r="GJ114" s="100" t="str">
        <f t="shared" ca="1" si="665"/>
        <v>KORD MRFALSE!_12Z-ECM</v>
      </c>
      <c r="GK114" s="57" t="str">
        <f ca="1">IFERROR(IF($C$12="C",RTD("ice.xl",,"*H",GJ114,$C$5,"D",$K114,,,1),RTD("ice.xl",,"*H",GJ114,$C$5,"D",$K114,,,1)*(9/5)+$C$14),"-")</f>
        <v>-</v>
      </c>
      <c r="GL114" s="100" t="b">
        <f t="shared" ca="1" si="666"/>
        <v>0</v>
      </c>
      <c r="GM114" s="100" t="str">
        <f t="shared" ca="1" si="667"/>
        <v>KORD MRFALSE!_12Z-ECM</v>
      </c>
      <c r="GN114" s="57" t="str">
        <f ca="1">IFERROR(IF($C$12="C",RTD("ice.xl",,"*H",GM114,$C$5,"D",$K114,,,1),RTD("ice.xl",,"*H",GM114,$C$5,"D",$K114,,,1)*(9/5)+$C$14),"-")</f>
        <v>-</v>
      </c>
      <c r="GO114" s="100" t="b">
        <f t="shared" ca="1" si="668"/>
        <v>0</v>
      </c>
      <c r="GP114" s="100" t="str">
        <f t="shared" ca="1" si="669"/>
        <v>KORD MRFALSE!_12Z-ECM</v>
      </c>
      <c r="GQ114" s="57" t="str">
        <f ca="1">IFERROR(IF($C$12="C",RTD("ice.xl",,"*H",GP114,$C$5,"D",$K114,,,1),RTD("ice.xl",,"*H",GP114,$C$5,"D",$K114,,,1)*(9/5)+$C$14),"-")</f>
        <v>-</v>
      </c>
      <c r="GR114" s="100" t="b">
        <f ca="1">FH126</f>
        <v>0</v>
      </c>
      <c r="GS114" s="100" t="str">
        <f t="shared" ca="1" si="670"/>
        <v>KORD MRFALSE!_12Z-ECM</v>
      </c>
      <c r="GT114" s="57" t="str">
        <f ca="1">IFERROR(IF($C$12="C",RTD("ice.xl",,"*H",GS114,$C$5,"D",$K114,,,1),RTD("ice.xl",,"*H",GS114,$C$5,"D",$K114,,,1)*(9/5)+$C$14),"-")</f>
        <v>-</v>
      </c>
      <c r="GU114" s="100" t="b">
        <f ca="1">FH127</f>
        <v>0</v>
      </c>
      <c r="GV114" s="100" t="str">
        <f t="shared" ca="1" si="671"/>
        <v>KORD MRFALSE!_12Z-ECM</v>
      </c>
      <c r="GW114" s="57" t="str">
        <f ca="1">IFERROR(IF($C$12="C",RTD("ice.xl",,"*H",GV114,$C$5,"D",$K114,,,1),RTD("ice.xl",,"*H",GV114,$C$5,"D",$K114,,,1)*(9/5)+$C$14),"-")</f>
        <v>-</v>
      </c>
      <c r="GX114" s="100" t="b">
        <f ca="1">FH128</f>
        <v>0</v>
      </c>
      <c r="GY114" s="100" t="str">
        <f t="shared" ca="1" si="672"/>
        <v>KORD MRFALSE!_12Z-ECM</v>
      </c>
      <c r="GZ114" s="57" t="str">
        <f ca="1">IFERROR(IF($C$12="C",RTD("ice.xl",,"*H",GY114,$C$5,"D",$K114,,,1),RTD("ice.xl",,"*H",GY114,$C$5,"D",$K114,,,1)*(9/5)+$C$14),"-")</f>
        <v>-</v>
      </c>
      <c r="HA114" s="101">
        <f>FH129</f>
        <v>0</v>
      </c>
      <c r="HB114" s="101" t="str">
        <f t="shared" si="673"/>
        <v>KORD MR0!_12Z-ECM</v>
      </c>
      <c r="HC114" s="105" t="str">
        <f ca="1">IFERROR(IF($C$12="C",RTD("ice.xl",,"*H",HB114,$C$5,"D",$K114,,,1),RTD("ice.xl",,"*H",HB114,$C$5,"D",$K114,,,1)*(9/5)+$C$14),"-")</f>
        <v>-</v>
      </c>
    </row>
    <row r="115" spans="11:211" x14ac:dyDescent="0.35">
      <c r="K115" s="163">
        <f t="shared" ca="1" si="562"/>
        <v>44806</v>
      </c>
      <c r="L115" s="167" t="str">
        <f t="shared" ca="1" si="562"/>
        <v/>
      </c>
      <c r="N115" s="53" t="b">
        <f t="shared" ca="1" si="563"/>
        <v>0</v>
      </c>
      <c r="O115" s="53" t="str">
        <f t="shared" ca="1" si="564"/>
        <v>KORD MRFALSE!_00Z-ECM</v>
      </c>
      <c r="P115" s="103" t="str">
        <f ca="1">IFERROR(IF($C$12="C",RTD("ice.xl",,"*H",O115,$C$5,"D",$K115,,,1),RTD("ice.xl",,"*H",O115,$C$5,"D",$K115,,,1)*(9/5)+$C$14),"-")</f>
        <v>-</v>
      </c>
      <c r="Q115" s="100" t="b">
        <f t="shared" ca="1" si="565"/>
        <v>0</v>
      </c>
      <c r="R115" s="100" t="str">
        <f t="shared" ca="1" si="566"/>
        <v>KORD MRFALSE!_00Z-ECM</v>
      </c>
      <c r="S115" s="57" t="str">
        <f ca="1">IFERROR(IF($C$12="C",RTD("ice.xl",,"*H",R115,$C$5,"D",$K115,,,1),RTD("ice.xl",,"*H",R115,$C$5,"D",$K115,,,1)*(9/5)+$C$14),"-")</f>
        <v>-</v>
      </c>
      <c r="T115" s="100" t="b">
        <f t="shared" ca="1" si="567"/>
        <v>0</v>
      </c>
      <c r="U115" s="100" t="str">
        <f t="shared" ca="1" si="568"/>
        <v>KORD MRFALSE!_00Z-ECM</v>
      </c>
      <c r="V115" s="57" t="str">
        <f ca="1">IFERROR(IF($C$12="C",RTD("ice.xl",,"*H",U115,$C$5,"D",$K115,,,1),RTD("ice.xl",,"*H",U115,$C$5,"D",$K115,,,1)*(9/5)+$C$14),"-")</f>
        <v>-</v>
      </c>
      <c r="W115" s="100" t="b">
        <f t="shared" ca="1" si="569"/>
        <v>0</v>
      </c>
      <c r="X115" s="100" t="str">
        <f t="shared" ca="1" si="570"/>
        <v>KORD MRFALSE!_00Z-ECM</v>
      </c>
      <c r="Y115" s="57" t="str">
        <f ca="1">IFERROR(IF($C$12="C",RTD("ice.xl",,"*H",X115,$C$5,"D",$K115,,,1),RTD("ice.xl",,"*H",X115,$C$5,"D",$K115,,,1)*(9/5)+$C$14),"-")</f>
        <v>-</v>
      </c>
      <c r="Z115" s="100" t="b">
        <f t="shared" ca="1" si="571"/>
        <v>0</v>
      </c>
      <c r="AA115" s="100" t="str">
        <f t="shared" ca="1" si="572"/>
        <v>KORD MRFALSE!_00Z-ECM</v>
      </c>
      <c r="AB115" s="57" t="str">
        <f ca="1">IFERROR(IF($C$12="C",RTD("ice.xl",,"*H",AA115,$C$5,"D",$K115,,,1),RTD("ice.xl",,"*H",AA115,$C$5,"D",$K115,,,1)*(9/5)+$C$14),"-")</f>
        <v>-</v>
      </c>
      <c r="AC115" s="100" t="b">
        <f t="shared" ca="1" si="573"/>
        <v>0</v>
      </c>
      <c r="AD115" s="100" t="str">
        <f t="shared" ca="1" si="574"/>
        <v>KORD MRFALSE!_00Z-ECM</v>
      </c>
      <c r="AE115" s="57" t="str">
        <f ca="1">IFERROR(IF($C$12="C",RTD("ice.xl",,"*H",AD115,$C$5,"D",$K115,,,1),RTD("ice.xl",,"*H",AD115,$C$5,"D",$K115,,,1)*(9/5)+$C$14),"-")</f>
        <v>-</v>
      </c>
      <c r="AF115" s="100" t="b">
        <f t="shared" ca="1" si="575"/>
        <v>0</v>
      </c>
      <c r="AG115" s="100" t="str">
        <f t="shared" ca="1" si="576"/>
        <v>KORD MRFALSE!_00Z-ECM</v>
      </c>
      <c r="AH115" s="57" t="str">
        <f ca="1">IFERROR(IF($C$12="C",RTD("ice.xl",,"*H",AG115,$C$5,"D",$K115,,,1),RTD("ice.xl",,"*H",AG115,$C$5,"D",$K115,,,1)*(9/5)+$C$14),"-")</f>
        <v>-</v>
      </c>
      <c r="AI115" s="100" t="b">
        <f t="shared" ca="1" si="577"/>
        <v>0</v>
      </c>
      <c r="AJ115" s="100" t="str">
        <f t="shared" ca="1" si="578"/>
        <v>KORD MRFALSE!_00Z-ECM</v>
      </c>
      <c r="AK115" s="57" t="str">
        <f ca="1">IFERROR(IF($C$12="C",RTD("ice.xl",,"*H",AJ115,$C$5,"D",$K115,,,1),RTD("ice.xl",,"*H",AJ115,$C$5,"D",$K115,,,1)*(9/5)+$C$14),"-")</f>
        <v>-</v>
      </c>
      <c r="AL115" s="100" t="b">
        <f t="shared" ca="1" si="579"/>
        <v>0</v>
      </c>
      <c r="AM115" s="100" t="str">
        <f t="shared" ca="1" si="580"/>
        <v>KORD MRFALSE!_00Z-ECM</v>
      </c>
      <c r="AN115" s="57" t="str">
        <f ca="1">IFERROR(IF($C$12="C",RTD("ice.xl",,"*H",AM115,$C$5,"D",$K115,,,1),RTD("ice.xl",,"*H",AM115,$C$5,"D",$K115,,,1)*(9/5)+$C$14),"-")</f>
        <v>-</v>
      </c>
      <c r="AO115" s="100" t="b">
        <f t="shared" ca="1" si="581"/>
        <v>0</v>
      </c>
      <c r="AP115" s="100" t="str">
        <f t="shared" ca="1" si="582"/>
        <v>KORD MRFALSE!_00Z-ECM</v>
      </c>
      <c r="AQ115" s="57" t="str">
        <f ca="1">IFERROR(IF($C$12="C",RTD("ice.xl",,"*H",AP115,$C$5,"D",$K115,,,1),RTD("ice.xl",,"*H",AP115,$C$5,"D",$K115,,,1)*(9/5)+$C$14),"-")</f>
        <v>-</v>
      </c>
      <c r="AR115" s="100" t="b">
        <f t="shared" ca="1" si="583"/>
        <v>0</v>
      </c>
      <c r="AS115" s="100" t="str">
        <f t="shared" ca="1" si="584"/>
        <v>KORD MRFALSE!_00Z-ECM</v>
      </c>
      <c r="AT115" s="57" t="str">
        <f ca="1">IFERROR(IF($C$12="C",RTD("ice.xl",,"*H",AS115,$C$5,"D",$K115,,,1),RTD("ice.xl",,"*H",AS115,$C$5,"D",$K115,,,1)*(9/5)+$C$14),"-")</f>
        <v>-</v>
      </c>
      <c r="AU115" s="100" t="b">
        <f ca="1">N126</f>
        <v>0</v>
      </c>
      <c r="AV115" s="100" t="str">
        <f t="shared" ca="1" si="585"/>
        <v>KORD MRFALSE!_00Z-ECM</v>
      </c>
      <c r="AW115" s="57" t="str">
        <f ca="1">IFERROR(IF($C$12="C",RTD("ice.xl",,"*H",AV115,$C$5,"D",$K115,,,1),RTD("ice.xl",,"*H",AV115,$C$5,"D",$K115,,,1)*(9/5)+$C$14),"-")</f>
        <v>-</v>
      </c>
      <c r="AX115" s="100" t="b">
        <f ca="1">N127</f>
        <v>0</v>
      </c>
      <c r="AY115" s="100" t="str">
        <f t="shared" ca="1" si="586"/>
        <v>KORD MRFALSE!_00Z-ECM</v>
      </c>
      <c r="AZ115" s="57" t="str">
        <f ca="1">IFERROR(IF($C$12="C",RTD("ice.xl",,"*H",AY115,$C$5,"D",$K115,,,1),RTD("ice.xl",,"*H",AY115,$C$5,"D",$K115,,,1)*(9/5)+$C$14),"-")</f>
        <v>-</v>
      </c>
      <c r="BA115" s="100" t="b">
        <f ca="1">N128</f>
        <v>0</v>
      </c>
      <c r="BB115" s="100" t="str">
        <f t="shared" ca="1" si="587"/>
        <v>KORD MRFALSE!_00Z-ECM</v>
      </c>
      <c r="BC115" s="57" t="str">
        <f ca="1">IFERROR(IF($C$12="C",RTD("ice.xl",,"*H",BB115,$C$5,"D",$K115,,,1),RTD("ice.xl",,"*H",BB115,$C$5,"D",$K115,,,1)*(9/5)+$C$14),"-")</f>
        <v>-</v>
      </c>
      <c r="BD115" s="101">
        <f>N129</f>
        <v>0</v>
      </c>
      <c r="BE115" s="101" t="str">
        <f t="shared" si="588"/>
        <v>KORD MR0!_00Z-ECM</v>
      </c>
      <c r="BF115" s="58" t="str">
        <f ca="1">IFERROR(IF($C$12="C",RTD("ice.xl",,"*H",BE115,$C$5,"D",$K115,,,1),RTD("ice.xl",,"*H",BE115,$C$5,"D",$K115,,,1)*(9/5)+$C$14),"-")</f>
        <v>-</v>
      </c>
      <c r="BG115" s="101">
        <f t="shared" ref="BG115:BG159" si="674">BG114+1</f>
        <v>1</v>
      </c>
      <c r="BH115" s="101" t="str">
        <f t="shared" si="589"/>
        <v>KORD MR1!_00Z-ECM</v>
      </c>
      <c r="BI115" s="105" t="str">
        <f ca="1">IFERROR(IF($C$12="C",RTD("ice.xl",,"*H",BH115,$C$5,"D",$K115,,,1),RTD("ice.xl",,"*H",BH115,$C$5,"D",$K115,,,1)*(9/5)+$C$14),"-")</f>
        <v>-</v>
      </c>
      <c r="BL115" s="53" t="b">
        <f t="shared" ca="1" si="590"/>
        <v>0</v>
      </c>
      <c r="BM115" s="53" t="str">
        <f t="shared" ca="1" si="591"/>
        <v>KORD MRFALSE!_00Z-ECM</v>
      </c>
      <c r="BN115" s="103" t="str">
        <f ca="1">IFERROR(IF($C$12="C",RTD("ice.xl",,"*H",BM115,$C$5,"D",$K115,,,1),RTD("ice.xl",,"*H",BM115,$C$5,"D",$K115,,,1)*(9/5)+$C$14),"-")</f>
        <v>-</v>
      </c>
      <c r="BO115" s="100" t="b">
        <f t="shared" ca="1" si="592"/>
        <v>0</v>
      </c>
      <c r="BP115" s="100" t="str">
        <f t="shared" ca="1" si="593"/>
        <v>KORD MRFALSE!_00Z-ECM</v>
      </c>
      <c r="BQ115" s="57" t="str">
        <f ca="1">IFERROR(IF($C$12="C",RTD("ice.xl",,"*H",BP115,$C$5,"D",$K115,,,1),RTD("ice.xl",,"*H",BP115,$C$5,"D",$K115,,,1)*(9/5)+$C$14),"-")</f>
        <v>-</v>
      </c>
      <c r="BR115" s="100" t="b">
        <f t="shared" ca="1" si="594"/>
        <v>0</v>
      </c>
      <c r="BS115" s="100" t="str">
        <f t="shared" ca="1" si="595"/>
        <v>KORD MRFALSE!_00Z-ECM</v>
      </c>
      <c r="BT115" s="57" t="str">
        <f ca="1">IFERROR(IF($C$12="C",RTD("ice.xl",,"*H",BS115,$C$5,"D",$K115,,,1),RTD("ice.xl",,"*H",BS115,$C$5,"D",$K115,,,1)*(9/5)+$C$14),"-")</f>
        <v>-</v>
      </c>
      <c r="BU115" s="100" t="b">
        <f t="shared" ca="1" si="596"/>
        <v>0</v>
      </c>
      <c r="BV115" s="100" t="str">
        <f t="shared" ca="1" si="597"/>
        <v>KORD MRFALSE!_00Z-ECM</v>
      </c>
      <c r="BW115" s="57" t="str">
        <f ca="1">IFERROR(IF($C$12="C",RTD("ice.xl",,"*H",BV115,$C$5,"D",$K115,,,1),RTD("ice.xl",,"*H",BV115,$C$5,"D",$K115,,,1)*(9/5)+$C$14),"-")</f>
        <v>-</v>
      </c>
      <c r="BX115" s="100" t="b">
        <f t="shared" ca="1" si="598"/>
        <v>0</v>
      </c>
      <c r="BY115" s="100" t="str">
        <f t="shared" ca="1" si="599"/>
        <v>KORD MRFALSE!_00Z-ECM</v>
      </c>
      <c r="BZ115" s="57" t="str">
        <f ca="1">IFERROR(IF($C$12="C",RTD("ice.xl",,"*H",BY115,$C$5,"D",$K115,,,1),RTD("ice.xl",,"*H",BY115,$C$5,"D",$K115,,,1)*(9/5)+$C$14),"-")</f>
        <v>-</v>
      </c>
      <c r="CA115" s="100" t="b">
        <f t="shared" ca="1" si="600"/>
        <v>0</v>
      </c>
      <c r="CB115" s="100" t="str">
        <f t="shared" ca="1" si="601"/>
        <v>KORD MRFALSE!_00Z-ECM</v>
      </c>
      <c r="CC115" s="57" t="str">
        <f ca="1">IFERROR(IF($C$12="C",RTD("ice.xl",,"*H",CB115,$C$5,"D",$K115,,,1),RTD("ice.xl",,"*H",CB115,$C$5,"D",$K115,,,1)*(9/5)+$C$14),"-")</f>
        <v>-</v>
      </c>
      <c r="CD115" s="100" t="b">
        <f t="shared" ca="1" si="602"/>
        <v>0</v>
      </c>
      <c r="CE115" s="100" t="str">
        <f t="shared" ca="1" si="603"/>
        <v>KORD MRFALSE!_00Z-ECM</v>
      </c>
      <c r="CF115" s="57" t="str">
        <f ca="1">IFERROR(IF($C$12="C",RTD("ice.xl",,"*H",CE115,$C$5,"D",$K115,,,1),RTD("ice.xl",,"*H",CE115,$C$5,"D",$K115,,,1)*(9/5)+$C$14),"-")</f>
        <v>-</v>
      </c>
      <c r="CG115" s="100" t="b">
        <f t="shared" ca="1" si="604"/>
        <v>0</v>
      </c>
      <c r="CH115" s="100" t="str">
        <f t="shared" ca="1" si="605"/>
        <v>KORD MRFALSE!_00Z-ECM</v>
      </c>
      <c r="CI115" s="57" t="str">
        <f ca="1">IFERROR(IF($C$12="C",RTD("ice.xl",,"*H",CH115,$C$5,"D",$K115,,,1),RTD("ice.xl",,"*H",CH115,$C$5,"D",$K115,,,1)*(9/5)+$C$14),"-")</f>
        <v>-</v>
      </c>
      <c r="CJ115" s="100" t="b">
        <f t="shared" ca="1" si="606"/>
        <v>0</v>
      </c>
      <c r="CK115" s="100" t="str">
        <f t="shared" ca="1" si="607"/>
        <v>KORD MRFALSE!_00Z-ECM</v>
      </c>
      <c r="CL115" s="57" t="str">
        <f ca="1">IFERROR(IF($C$12="C",RTD("ice.xl",,"*H",CK115,$C$5,"D",$K115,,,1),RTD("ice.xl",,"*H",CK115,$C$5,"D",$K115,,,1)*(9/5)+$C$14),"-")</f>
        <v>-</v>
      </c>
      <c r="CM115" s="100" t="b">
        <f t="shared" ca="1" si="608"/>
        <v>0</v>
      </c>
      <c r="CN115" s="100" t="str">
        <f t="shared" ca="1" si="609"/>
        <v>KORD MRFALSE!_00Z-ECM</v>
      </c>
      <c r="CO115" s="57" t="str">
        <f ca="1">IFERROR(IF($C$12="C",RTD("ice.xl",,"*H",CN115,$C$5,"D",$K115,,,1),RTD("ice.xl",,"*H",CN115,$C$5,"D",$K115,,,1)*(9/5)+$C$14),"-")</f>
        <v>-</v>
      </c>
      <c r="CP115" s="100" t="b">
        <f t="shared" ca="1" si="610"/>
        <v>0</v>
      </c>
      <c r="CQ115" s="100" t="str">
        <f t="shared" ca="1" si="611"/>
        <v>KORD MRFALSE!_00Z-ECM</v>
      </c>
      <c r="CR115" s="57" t="str">
        <f ca="1">IFERROR(IF($C$12="C",RTD("ice.xl",,"*H",CQ115,$C$5,"D",$K115,,,1),RTD("ice.xl",,"*H",CQ115,$C$5,"D",$K115,,,1)*(9/5)+$C$14),"-")</f>
        <v>-</v>
      </c>
      <c r="CS115" s="100" t="b">
        <f t="shared" ca="1" si="612"/>
        <v>0</v>
      </c>
      <c r="CT115" s="100" t="str">
        <f t="shared" ca="1" si="613"/>
        <v>KORD MRFALSE!_00Z-ECM</v>
      </c>
      <c r="CU115" s="57" t="str">
        <f ca="1">IFERROR(IF($C$12="C",RTD("ice.xl",,"*H",CT115,$C$5,"D",$K115,,,1),RTD("ice.xl",,"*H",CT115,$C$5,"D",$K115,,,1)*(9/5)+$C$14),"-")</f>
        <v>-</v>
      </c>
      <c r="CV115" s="100" t="b">
        <f ca="1">BL127</f>
        <v>0</v>
      </c>
      <c r="CW115" s="100" t="str">
        <f t="shared" ca="1" si="614"/>
        <v>KORD MRFALSE!_00Z-ECM</v>
      </c>
      <c r="CX115" s="57" t="str">
        <f ca="1">IFERROR(IF($C$12="C",RTD("ice.xl",,"*H",CW115,$C$5,"D",$K115,,,1),RTD("ice.xl",,"*H",CW115,$C$5,"D",$K115,,,1)*(9/5)+$C$14),"-")</f>
        <v>-</v>
      </c>
      <c r="CY115" s="100" t="b">
        <f ca="1">BL128</f>
        <v>0</v>
      </c>
      <c r="CZ115" s="100" t="str">
        <f t="shared" ca="1" si="615"/>
        <v>KORD MRFALSE!_00Z-ECM</v>
      </c>
      <c r="DA115" s="57" t="str">
        <f ca="1">IFERROR(IF($C$12="C",RTD("ice.xl",,"*H",CZ115,$C$5,"D",$K115,,,1),RTD("ice.xl",,"*H",CZ115,$C$5,"D",$K115,,,1)*(9/5)+$C$14),"-")</f>
        <v>-</v>
      </c>
      <c r="DB115" s="101">
        <f>BL129</f>
        <v>0</v>
      </c>
      <c r="DC115" s="101" t="str">
        <f t="shared" si="616"/>
        <v>KORD MR0!_00Z-ECM</v>
      </c>
      <c r="DD115" s="58" t="str">
        <f ca="1">IFERROR(IF($C$12="C",RTD("ice.xl",,"*H",DC115,$C$5,"D",$K115,,,1),RTD("ice.xl",,"*H",DC115,$C$5,"D",$K115,,,1)*(9/5)+$C$14),"-")</f>
        <v>-</v>
      </c>
      <c r="DE115" s="101">
        <f t="shared" ref="DE115:DE159" si="675">DE114+1</f>
        <v>1</v>
      </c>
      <c r="DF115" s="101" t="str">
        <f t="shared" si="617"/>
        <v>KORD MR1!_00Z-ECM</v>
      </c>
      <c r="DG115" s="105" t="str">
        <f ca="1">IFERROR(IF($C$12="C",RTD("ice.xl",,"*H",DF115,$C$5,"D",$K115,,,1),RTD("ice.xl",,"*H",DF115,$C$5,"D",$K115,,,1)*(9/5)+$C$14),"-")</f>
        <v>-</v>
      </c>
      <c r="DJ115" s="53" t="b">
        <f t="shared" ca="1" si="618"/>
        <v>0</v>
      </c>
      <c r="DK115" s="53" t="str">
        <f t="shared" ca="1" si="619"/>
        <v>KORD MRFALSE!_12Z-ECM</v>
      </c>
      <c r="DL115" s="103" t="str">
        <f ca="1">IFERROR(IF($C$12="C",RTD("ice.xl",,"*H",DK115,$C$5,"D",$K115,,,1),RTD("ice.xl",,"*H",DK115,$C$5,"D",$K115,,,1)*(9/5)+$C$14),"-")</f>
        <v>-</v>
      </c>
      <c r="DM115" s="100" t="b">
        <f t="shared" ca="1" si="620"/>
        <v>0</v>
      </c>
      <c r="DN115" s="100" t="str">
        <f t="shared" ca="1" si="621"/>
        <v>KORD MRFALSE!_12Z-ECM</v>
      </c>
      <c r="DO115" s="57" t="str">
        <f ca="1">IFERROR(IF($C$12="C",RTD("ice.xl",,"*H",DN115,$C$5,"D",$K115,,,1),RTD("ice.xl",,"*H",DN115,$C$5,"D",$K115,,,1)*(9/5)+$C$14),"-")</f>
        <v>-</v>
      </c>
      <c r="DP115" s="100" t="b">
        <f t="shared" ca="1" si="622"/>
        <v>0</v>
      </c>
      <c r="DQ115" s="100" t="str">
        <f t="shared" ca="1" si="623"/>
        <v>KORD MRFALSE!_12Z-ECM</v>
      </c>
      <c r="DR115" s="57" t="str">
        <f ca="1">IFERROR(IF($C$12="C",RTD("ice.xl",,"*H",DQ115,$C$5,"D",$K115,,,1),RTD("ice.xl",,"*H",DQ115,$C$5,"D",$K115,,,1)*(9/5)+$C$14),"-")</f>
        <v>-</v>
      </c>
      <c r="DS115" s="100" t="b">
        <f t="shared" ca="1" si="624"/>
        <v>0</v>
      </c>
      <c r="DT115" s="100" t="str">
        <f t="shared" ca="1" si="625"/>
        <v>KORD MRFALSE!_12Z-ECM</v>
      </c>
      <c r="DU115" s="57" t="str">
        <f ca="1">IFERROR(IF($C$12="C",RTD("ice.xl",,"*H",DT115,$C$5,"D",$K115,,,1),RTD("ice.xl",,"*H",DT115,$C$5,"D",$K115,,,1)*(9/5)+$C$14),"-")</f>
        <v>-</v>
      </c>
      <c r="DV115" s="100" t="b">
        <f t="shared" ca="1" si="626"/>
        <v>0</v>
      </c>
      <c r="DW115" s="100" t="str">
        <f t="shared" ca="1" si="627"/>
        <v>KORD MRFALSE!_12Z-ECM</v>
      </c>
      <c r="DX115" s="57" t="str">
        <f ca="1">IFERROR(IF($C$12="C",RTD("ice.xl",,"*H",DW115,$C$5,"D",$K115,,,1),RTD("ice.xl",,"*H",DW115,$C$5,"D",$K115,,,1)*(9/5)+$C$14),"-")</f>
        <v>-</v>
      </c>
      <c r="DY115" s="100" t="b">
        <f t="shared" ca="1" si="628"/>
        <v>0</v>
      </c>
      <c r="DZ115" s="100" t="str">
        <f t="shared" ca="1" si="629"/>
        <v>KORD MRFALSE!_12Z-ECM</v>
      </c>
      <c r="EA115" s="57" t="str">
        <f ca="1">IFERROR(IF($C$12="C",RTD("ice.xl",,"*H",DZ115,$C$5,"D",$K115,,,1),RTD("ice.xl",,"*H",DZ115,$C$5,"D",$K115,,,1)*(9/5)+$C$14),"-")</f>
        <v>-</v>
      </c>
      <c r="EB115" s="100" t="b">
        <f t="shared" ca="1" si="630"/>
        <v>0</v>
      </c>
      <c r="EC115" s="100" t="str">
        <f t="shared" ca="1" si="631"/>
        <v>KORD MRFALSE!_12Z-ECM</v>
      </c>
      <c r="ED115" s="57" t="str">
        <f ca="1">IFERROR(IF($C$12="C",RTD("ice.xl",,"*H",EC115,$C$5,"D",$K115,,,1),RTD("ice.xl",,"*H",EC115,$C$5,"D",$K115,,,1)*(9/5)+$C$14),"-")</f>
        <v>-</v>
      </c>
      <c r="EE115" s="100" t="b">
        <f t="shared" ca="1" si="632"/>
        <v>0</v>
      </c>
      <c r="EF115" s="100" t="str">
        <f t="shared" ca="1" si="633"/>
        <v>KORD MRFALSE!_12Z-ECM</v>
      </c>
      <c r="EG115" s="57" t="str">
        <f ca="1">IFERROR(IF($C$12="C",RTD("ice.xl",,"*H",EF115,$C$5,"D",$K115,,,1),RTD("ice.xl",,"*H",EF115,$C$5,"D",$K115,,,1)*(9/5)+$C$14),"-")</f>
        <v>-</v>
      </c>
      <c r="EH115" s="100" t="b">
        <f t="shared" ca="1" si="634"/>
        <v>0</v>
      </c>
      <c r="EI115" s="100" t="str">
        <f t="shared" ca="1" si="635"/>
        <v>KORD MRFALSE!_12Z-ECM</v>
      </c>
      <c r="EJ115" s="57" t="str">
        <f ca="1">IFERROR(IF($C$12="C",RTD("ice.xl",,"*H",EI115,$C$5,"D",$K115,,,1),RTD("ice.xl",,"*H",EI115,$C$5,"D",$K115,,,1)*(9/5)+$C$14),"-")</f>
        <v>-</v>
      </c>
      <c r="EK115" s="100" t="b">
        <f t="shared" ca="1" si="636"/>
        <v>0</v>
      </c>
      <c r="EL115" s="100" t="str">
        <f t="shared" ca="1" si="637"/>
        <v>KORD MRFALSE!_12Z-ECM</v>
      </c>
      <c r="EM115" s="57" t="str">
        <f ca="1">IFERROR(IF($C$12="C",RTD("ice.xl",,"*H",EL115,$C$5,"D",$K115,,,1),RTD("ice.xl",,"*H",EL115,$C$5,"D",$K115,,,1)*(9/5)+$C$14),"-")</f>
        <v>-</v>
      </c>
      <c r="EN115" s="100" t="b">
        <f t="shared" ca="1" si="638"/>
        <v>0</v>
      </c>
      <c r="EO115" s="100" t="str">
        <f t="shared" ca="1" si="639"/>
        <v>KORD MRFALSE!_12Z-ECM</v>
      </c>
      <c r="EP115" s="57" t="str">
        <f ca="1">IFERROR(IF($C$12="C",RTD("ice.xl",,"*H",EO115,$C$5,"D",$K115,,,1),RTD("ice.xl",,"*H",EO115,$C$5,"D",$K115,,,1)*(9/5)+$C$14),"-")</f>
        <v>-</v>
      </c>
      <c r="EQ115" s="100" t="b">
        <f t="shared" ca="1" si="640"/>
        <v>0</v>
      </c>
      <c r="ER115" s="100" t="str">
        <f t="shared" ca="1" si="641"/>
        <v>KORD MRFALSE!_12Z-ECM</v>
      </c>
      <c r="ES115" s="57" t="str">
        <f ca="1">IFERROR(IF($C$12="C",RTD("ice.xl",,"*H",ER115,$C$5,"D",$K115,,,1),RTD("ice.xl",,"*H",ER115,$C$5,"D",$K115,,,1)*(9/5)+$C$14),"-")</f>
        <v>-</v>
      </c>
      <c r="ET115" s="100" t="b">
        <f ca="1">DJ127</f>
        <v>0</v>
      </c>
      <c r="EU115" s="100" t="str">
        <f t="shared" ca="1" si="642"/>
        <v>KORD MRFALSE!_12Z-ECM</v>
      </c>
      <c r="EV115" s="57" t="str">
        <f ca="1">IFERROR(IF($C$12="C",RTD("ice.xl",,"*H",EU115,$C$5,"D",$K115,,,1),RTD("ice.xl",,"*H",EU115,$C$5,"D",$K115,,,1)*(9/5)+$C$14),"-")</f>
        <v>-</v>
      </c>
      <c r="EW115" s="100" t="b">
        <f ca="1">DJ128</f>
        <v>0</v>
      </c>
      <c r="EX115" s="100" t="str">
        <f t="shared" ca="1" si="643"/>
        <v>KORD MRFALSE!_12Z-ECM</v>
      </c>
      <c r="EY115" s="57" t="str">
        <f ca="1">IFERROR(IF($C$12="C",RTD("ice.xl",,"*H",EX115,$C$5,"D",$K115,,,1),RTD("ice.xl",,"*H",EX115,$C$5,"D",$K115,,,1)*(9/5)+$C$14),"-")</f>
        <v>-</v>
      </c>
      <c r="EZ115" s="101">
        <f>DJ129</f>
        <v>0</v>
      </c>
      <c r="FA115" s="101" t="str">
        <f t="shared" si="644"/>
        <v>KORD MR0!_12Z-ECM</v>
      </c>
      <c r="FB115" s="58" t="str">
        <f ca="1">IFERROR(IF($C$12="C",RTD("ice.xl",,"*H",FA115,$C$5,"D",$K115,,,1),RTD("ice.xl",,"*H",FA115,$C$5,"D",$K115,,,1)*(9/5)+$C$14),"-")</f>
        <v>-</v>
      </c>
      <c r="FC115" s="101">
        <f t="shared" ref="FC115:FC159" si="676">FC114+1</f>
        <v>1</v>
      </c>
      <c r="FD115" s="101" t="str">
        <f t="shared" si="645"/>
        <v>KORD MR1!_12Z-ECM</v>
      </c>
      <c r="FE115" s="105" t="str">
        <f ca="1">IFERROR(IF($C$12="C",RTD("ice.xl",,"*H",FD115,$C$5,"D",$K115,,,1),RTD("ice.xl",,"*H",FD115,$C$5,"D",$K115,,,1)*(9/5)+$C$14),"-")</f>
        <v>-</v>
      </c>
      <c r="FH115" s="53" t="b">
        <f t="shared" ca="1" si="646"/>
        <v>0</v>
      </c>
      <c r="FI115" s="53" t="str">
        <f t="shared" ca="1" si="647"/>
        <v>KORD MRFALSE!_12Z-ECM</v>
      </c>
      <c r="FJ115" s="103" t="str">
        <f ca="1">IFERROR(IF($C$12="C",RTD("ice.xl",,"*H",FI115,$C$5,"D",$K115,,,1),RTD("ice.xl",,"*H",FI115,$C$5,"D",$K115,,,1)*(9/5)+$C$14),"-")</f>
        <v>-</v>
      </c>
      <c r="FK115" s="100" t="b">
        <f t="shared" ca="1" si="648"/>
        <v>0</v>
      </c>
      <c r="FL115" s="100" t="str">
        <f t="shared" ca="1" si="649"/>
        <v>KORD MRFALSE!_12Z-ECM</v>
      </c>
      <c r="FM115" s="57" t="str">
        <f ca="1">IFERROR(IF($C$12="C",RTD("ice.xl",,"*H",FL115,$C$5,"D",$K115,,,1),RTD("ice.xl",,"*H",FL115,$C$5,"D",$K115,,,1)*(9/5)+$C$14),"-")</f>
        <v>-</v>
      </c>
      <c r="FN115" s="100" t="b">
        <f t="shared" ca="1" si="650"/>
        <v>0</v>
      </c>
      <c r="FO115" s="100" t="str">
        <f t="shared" ca="1" si="651"/>
        <v>KORD MRFALSE!_12Z-ECM</v>
      </c>
      <c r="FP115" s="57" t="str">
        <f ca="1">IFERROR(IF($C$12="C",RTD("ice.xl",,"*H",FO115,$C$5,"D",$K115,,,1),RTD("ice.xl",,"*H",FO115,$C$5,"D",$K115,,,1)*(9/5)+$C$14),"-")</f>
        <v>-</v>
      </c>
      <c r="FQ115" s="100" t="b">
        <f t="shared" ca="1" si="652"/>
        <v>0</v>
      </c>
      <c r="FR115" s="100" t="str">
        <f t="shared" ca="1" si="653"/>
        <v>KORD MRFALSE!_12Z-ECM</v>
      </c>
      <c r="FS115" s="57" t="str">
        <f ca="1">IFERROR(IF($C$12="C",RTD("ice.xl",,"*H",FR115,$C$5,"D",$K115,,,1),RTD("ice.xl",,"*H",FR115,$C$5,"D",$K115,,,1)*(9/5)+$C$14),"-")</f>
        <v>-</v>
      </c>
      <c r="FT115" s="100" t="b">
        <f t="shared" ca="1" si="654"/>
        <v>0</v>
      </c>
      <c r="FU115" s="100" t="str">
        <f t="shared" ca="1" si="655"/>
        <v>KORD MRFALSE!_12Z-ECM</v>
      </c>
      <c r="FV115" s="57" t="str">
        <f ca="1">IFERROR(IF($C$12="C",RTD("ice.xl",,"*H",FU115,$C$5,"D",$K115,,,1),RTD("ice.xl",,"*H",FU115,$C$5,"D",$K115,,,1)*(9/5)+$C$14),"-")</f>
        <v>-</v>
      </c>
      <c r="FW115" s="100" t="b">
        <f t="shared" ca="1" si="656"/>
        <v>0</v>
      </c>
      <c r="FX115" s="100" t="str">
        <f t="shared" ca="1" si="657"/>
        <v>KORD MRFALSE!_12Z-ECM</v>
      </c>
      <c r="FY115" s="57" t="str">
        <f ca="1">IFERROR(IF($C$12="C",RTD("ice.xl",,"*H",FX115,$C$5,"D",$K115,,,1),RTD("ice.xl",,"*H",FX115,$C$5,"D",$K115,,,1)*(9/5)+$C$14),"-")</f>
        <v>-</v>
      </c>
      <c r="FZ115" s="100" t="b">
        <f t="shared" ca="1" si="658"/>
        <v>0</v>
      </c>
      <c r="GA115" s="100" t="str">
        <f t="shared" ca="1" si="659"/>
        <v>KORD MRFALSE!_12Z-ECM</v>
      </c>
      <c r="GB115" s="57" t="str">
        <f ca="1">IFERROR(IF($C$12="C",RTD("ice.xl",,"*H",GA115,$C$5,"D",$K115,,,1),RTD("ice.xl",,"*H",GA115,$C$5,"D",$K115,,,1)*(9/5)+$C$14),"-")</f>
        <v>-</v>
      </c>
      <c r="GC115" s="100" t="b">
        <f t="shared" ca="1" si="660"/>
        <v>0</v>
      </c>
      <c r="GD115" s="100" t="str">
        <f t="shared" ca="1" si="661"/>
        <v>KORD MRFALSE!_12Z-ECM</v>
      </c>
      <c r="GE115" s="57" t="str">
        <f ca="1">IFERROR(IF($C$12="C",RTD("ice.xl",,"*H",GD115,$C$5,"D",$K115,,,1),RTD("ice.xl",,"*H",GD115,$C$5,"D",$K115,,,1)*(9/5)+$C$14),"-")</f>
        <v>-</v>
      </c>
      <c r="GF115" s="100" t="b">
        <f t="shared" ca="1" si="662"/>
        <v>0</v>
      </c>
      <c r="GG115" s="100" t="str">
        <f t="shared" ca="1" si="663"/>
        <v>KORD MRFALSE!_12Z-ECM</v>
      </c>
      <c r="GH115" s="57" t="str">
        <f ca="1">IFERROR(IF($C$12="C",RTD("ice.xl",,"*H",GG115,$C$5,"D",$K115,,,1),RTD("ice.xl",,"*H",GG115,$C$5,"D",$K115,,,1)*(9/5)+$C$14),"-")</f>
        <v>-</v>
      </c>
      <c r="GI115" s="100" t="b">
        <f t="shared" ca="1" si="664"/>
        <v>0</v>
      </c>
      <c r="GJ115" s="100" t="str">
        <f t="shared" ca="1" si="665"/>
        <v>KORD MRFALSE!_12Z-ECM</v>
      </c>
      <c r="GK115" s="57" t="str">
        <f ca="1">IFERROR(IF($C$12="C",RTD("ice.xl",,"*H",GJ115,$C$5,"D",$K115,,,1),RTD("ice.xl",,"*H",GJ115,$C$5,"D",$K115,,,1)*(9/5)+$C$14),"-")</f>
        <v>-</v>
      </c>
      <c r="GL115" s="100" t="b">
        <f t="shared" ca="1" si="666"/>
        <v>0</v>
      </c>
      <c r="GM115" s="100" t="str">
        <f t="shared" ca="1" si="667"/>
        <v>KORD MRFALSE!_12Z-ECM</v>
      </c>
      <c r="GN115" s="57" t="str">
        <f ca="1">IFERROR(IF($C$12="C",RTD("ice.xl",,"*H",GM115,$C$5,"D",$K115,,,1),RTD("ice.xl",,"*H",GM115,$C$5,"D",$K115,,,1)*(9/5)+$C$14),"-")</f>
        <v>-</v>
      </c>
      <c r="GO115" s="100" t="b">
        <f t="shared" ca="1" si="668"/>
        <v>0</v>
      </c>
      <c r="GP115" s="100" t="str">
        <f t="shared" ca="1" si="669"/>
        <v>KORD MRFALSE!_12Z-ECM</v>
      </c>
      <c r="GQ115" s="57" t="str">
        <f ca="1">IFERROR(IF($C$12="C",RTD("ice.xl",,"*H",GP115,$C$5,"D",$K115,,,1),RTD("ice.xl",,"*H",GP115,$C$5,"D",$K115,,,1)*(9/5)+$C$14),"-")</f>
        <v>-</v>
      </c>
      <c r="GR115" s="100" t="b">
        <f ca="1">FH127</f>
        <v>0</v>
      </c>
      <c r="GS115" s="100" t="str">
        <f t="shared" ca="1" si="670"/>
        <v>KORD MRFALSE!_12Z-ECM</v>
      </c>
      <c r="GT115" s="57" t="str">
        <f ca="1">IFERROR(IF($C$12="C",RTD("ice.xl",,"*H",GS115,$C$5,"D",$K115,,,1),RTD("ice.xl",,"*H",GS115,$C$5,"D",$K115,,,1)*(9/5)+$C$14),"-")</f>
        <v>-</v>
      </c>
      <c r="GU115" s="100" t="b">
        <f ca="1">FH128</f>
        <v>0</v>
      </c>
      <c r="GV115" s="100" t="str">
        <f t="shared" ca="1" si="671"/>
        <v>KORD MRFALSE!_12Z-ECM</v>
      </c>
      <c r="GW115" s="57" t="str">
        <f ca="1">IFERROR(IF($C$12="C",RTD("ice.xl",,"*H",GV115,$C$5,"D",$K115,,,1),RTD("ice.xl",,"*H",GV115,$C$5,"D",$K115,,,1)*(9/5)+$C$14),"-")</f>
        <v>-</v>
      </c>
      <c r="GX115" s="101">
        <f>FH129</f>
        <v>0</v>
      </c>
      <c r="GY115" s="101" t="str">
        <f t="shared" si="672"/>
        <v>KORD MR0!_12Z-ECM</v>
      </c>
      <c r="GZ115" s="58" t="str">
        <f ca="1">IFERROR(IF($C$12="C",RTD("ice.xl",,"*H",GY115,$C$5,"D",$K115,,,1),RTD("ice.xl",,"*H",GY115,$C$5,"D",$K115,,,1)*(9/5)+$C$14),"-")</f>
        <v>-</v>
      </c>
      <c r="HA115" s="101">
        <f t="shared" ref="HA115:HA159" si="677">HA114+1</f>
        <v>1</v>
      </c>
      <c r="HB115" s="101" t="str">
        <f t="shared" si="673"/>
        <v>KORD MR1!_12Z-ECM</v>
      </c>
      <c r="HC115" s="105" t="str">
        <f ca="1">IFERROR(IF($C$12="C",RTD("ice.xl",,"*H",HB115,$C$5,"D",$K115,,,1),RTD("ice.xl",,"*H",HB115,$C$5,"D",$K115,,,1)*(9/5)+$C$14),"-")</f>
        <v>-</v>
      </c>
    </row>
    <row r="116" spans="11:211" x14ac:dyDescent="0.35">
      <c r="K116" s="163">
        <f t="shared" ca="1" si="562"/>
        <v>44805</v>
      </c>
      <c r="L116" s="167" t="str">
        <f t="shared" ca="1" si="562"/>
        <v/>
      </c>
      <c r="N116" s="53" t="b">
        <f t="shared" ca="1" si="563"/>
        <v>0</v>
      </c>
      <c r="O116" s="53" t="str">
        <f t="shared" ca="1" si="564"/>
        <v>KORD MRFALSE!_00Z-ECM</v>
      </c>
      <c r="P116" s="103" t="str">
        <f ca="1">IFERROR(IF($C$12="C",RTD("ice.xl",,"*H",O116,$C$5,"D",$K116,,,1),RTD("ice.xl",,"*H",O116,$C$5,"D",$K116,,,1)*(9/5)+$C$14),"-")</f>
        <v>-</v>
      </c>
      <c r="Q116" s="101" t="b">
        <f t="shared" ca="1" si="565"/>
        <v>0</v>
      </c>
      <c r="R116" s="101" t="str">
        <f t="shared" ca="1" si="566"/>
        <v>KORD MRFALSE!_00Z-ECM</v>
      </c>
      <c r="S116" s="57" t="str">
        <f ca="1">IFERROR(IF($C$12="C",RTD("ice.xl",,"*H",R116,$C$5,"D",$K116,,,1),RTD("ice.xl",,"*H",R116,$C$5,"D",$K116,,,1)*(9/5)+$C$14),"-")</f>
        <v>-</v>
      </c>
      <c r="T116" s="101" t="b">
        <f t="shared" ca="1" si="567"/>
        <v>0</v>
      </c>
      <c r="U116" s="101" t="str">
        <f t="shared" ca="1" si="568"/>
        <v>KORD MRFALSE!_00Z-ECM</v>
      </c>
      <c r="V116" s="57" t="str">
        <f ca="1">IFERROR(IF($C$12="C",RTD("ice.xl",,"*H",U116,$C$5,"D",$K116,,,1),RTD("ice.xl",,"*H",U116,$C$5,"D",$K116,,,1)*(9/5)+$C$14),"-")</f>
        <v>-</v>
      </c>
      <c r="W116" s="101" t="b">
        <f t="shared" ca="1" si="569"/>
        <v>0</v>
      </c>
      <c r="X116" s="101" t="str">
        <f t="shared" ca="1" si="570"/>
        <v>KORD MRFALSE!_00Z-ECM</v>
      </c>
      <c r="Y116" s="57" t="str">
        <f ca="1">IFERROR(IF($C$12="C",RTD("ice.xl",,"*H",X116,$C$5,"D",$K116,,,1),RTD("ice.xl",,"*H",X116,$C$5,"D",$K116,,,1)*(9/5)+$C$14),"-")</f>
        <v>-</v>
      </c>
      <c r="Z116" s="101" t="b">
        <f t="shared" ca="1" si="571"/>
        <v>0</v>
      </c>
      <c r="AA116" s="101" t="str">
        <f t="shared" ca="1" si="572"/>
        <v>KORD MRFALSE!_00Z-ECM</v>
      </c>
      <c r="AB116" s="57" t="str">
        <f ca="1">IFERROR(IF($C$12="C",RTD("ice.xl",,"*H",AA116,$C$5,"D",$K116,,,1),RTD("ice.xl",,"*H",AA116,$C$5,"D",$K116,,,1)*(9/5)+$C$14),"-")</f>
        <v>-</v>
      </c>
      <c r="AC116" s="101" t="b">
        <f t="shared" ca="1" si="573"/>
        <v>0</v>
      </c>
      <c r="AD116" s="101" t="str">
        <f t="shared" ca="1" si="574"/>
        <v>KORD MRFALSE!_00Z-ECM</v>
      </c>
      <c r="AE116" s="57" t="str">
        <f ca="1">IFERROR(IF($C$12="C",RTD("ice.xl",,"*H",AD116,$C$5,"D",$K116,,,1),RTD("ice.xl",,"*H",AD116,$C$5,"D",$K116,,,1)*(9/5)+$C$14),"-")</f>
        <v>-</v>
      </c>
      <c r="AF116" s="101" t="b">
        <f t="shared" ca="1" si="575"/>
        <v>0</v>
      </c>
      <c r="AG116" s="101" t="str">
        <f t="shared" ca="1" si="576"/>
        <v>KORD MRFALSE!_00Z-ECM</v>
      </c>
      <c r="AH116" s="57" t="str">
        <f ca="1">IFERROR(IF($C$12="C",RTD("ice.xl",,"*H",AG116,$C$5,"D",$K116,,,1),RTD("ice.xl",,"*H",AG116,$C$5,"D",$K116,,,1)*(9/5)+$C$14),"-")</f>
        <v>-</v>
      </c>
      <c r="AI116" s="101" t="b">
        <f t="shared" ca="1" si="577"/>
        <v>0</v>
      </c>
      <c r="AJ116" s="101" t="str">
        <f t="shared" ca="1" si="578"/>
        <v>KORD MRFALSE!_00Z-ECM</v>
      </c>
      <c r="AK116" s="57" t="str">
        <f ca="1">IFERROR(IF($C$12="C",RTD("ice.xl",,"*H",AJ116,$C$5,"D",$K116,,,1),RTD("ice.xl",,"*H",AJ116,$C$5,"D",$K116,,,1)*(9/5)+$C$14),"-")</f>
        <v>-</v>
      </c>
      <c r="AL116" s="101" t="b">
        <f t="shared" ca="1" si="579"/>
        <v>0</v>
      </c>
      <c r="AM116" s="101" t="str">
        <f t="shared" ca="1" si="580"/>
        <v>KORD MRFALSE!_00Z-ECM</v>
      </c>
      <c r="AN116" s="57" t="str">
        <f ca="1">IFERROR(IF($C$12="C",RTD("ice.xl",,"*H",AM116,$C$5,"D",$K116,,,1),RTD("ice.xl",,"*H",AM116,$C$5,"D",$K116,,,1)*(9/5)+$C$14),"-")</f>
        <v>-</v>
      </c>
      <c r="AO116" s="101" t="b">
        <f t="shared" ca="1" si="581"/>
        <v>0</v>
      </c>
      <c r="AP116" s="101" t="str">
        <f t="shared" ca="1" si="582"/>
        <v>KORD MRFALSE!_00Z-ECM</v>
      </c>
      <c r="AQ116" s="57" t="str">
        <f ca="1">IFERROR(IF($C$12="C",RTD("ice.xl",,"*H",AP116,$C$5,"D",$K116,,,1),RTD("ice.xl",,"*H",AP116,$C$5,"D",$K116,,,1)*(9/5)+$C$14),"-")</f>
        <v>-</v>
      </c>
      <c r="AR116" s="101" t="b">
        <f t="shared" ca="1" si="583"/>
        <v>0</v>
      </c>
      <c r="AS116" s="101" t="str">
        <f t="shared" ca="1" si="584"/>
        <v>KORD MRFALSE!_00Z-ECM</v>
      </c>
      <c r="AT116" s="57" t="str">
        <f ca="1">IFERROR(IF($C$12="C",RTD("ice.xl",,"*H",AS116,$C$5,"D",$K116,,,1),RTD("ice.xl",,"*H",AS116,$C$5,"D",$K116,,,1)*(9/5)+$C$14),"-")</f>
        <v>-</v>
      </c>
      <c r="AU116" s="101" t="b">
        <f ca="1">N127</f>
        <v>0</v>
      </c>
      <c r="AV116" s="101" t="str">
        <f t="shared" ca="1" si="585"/>
        <v>KORD MRFALSE!_00Z-ECM</v>
      </c>
      <c r="AW116" s="57" t="str">
        <f ca="1">IFERROR(IF($C$12="C",RTD("ice.xl",,"*H",AV116,$C$5,"D",$K116,,,1),RTD("ice.xl",,"*H",AV116,$C$5,"D",$K116,,,1)*(9/5)+$C$14),"-")</f>
        <v>-</v>
      </c>
      <c r="AX116" s="101" t="b">
        <f ca="1">N128</f>
        <v>0</v>
      </c>
      <c r="AY116" s="101" t="str">
        <f t="shared" ca="1" si="586"/>
        <v>KORD MRFALSE!_00Z-ECM</v>
      </c>
      <c r="AZ116" s="57" t="str">
        <f ca="1">IFERROR(IF($C$12="C",RTD("ice.xl",,"*H",AY116,$C$5,"D",$K116,,,1),RTD("ice.xl",,"*H",AY116,$C$5,"D",$K116,,,1)*(9/5)+$C$14),"-")</f>
        <v>-</v>
      </c>
      <c r="BA116" s="101">
        <f>N129</f>
        <v>0</v>
      </c>
      <c r="BB116" s="101" t="str">
        <f t="shared" si="587"/>
        <v>KORD MR0!_00Z-ECM</v>
      </c>
      <c r="BC116" s="58" t="str">
        <f ca="1">IFERROR(IF($C$12="C",RTD("ice.xl",,"*H",BB116,$C$5,"D",$K116,,,1),RTD("ice.xl",,"*H",BB116,$C$5,"D",$K116,,,1)*(9/5)+$C$14),"-")</f>
        <v>-</v>
      </c>
      <c r="BD116" s="101">
        <f t="shared" ref="BD116:BD159" si="678">BD115+1</f>
        <v>1</v>
      </c>
      <c r="BE116" s="101" t="str">
        <f t="shared" si="588"/>
        <v>KORD MR1!_00Z-ECM</v>
      </c>
      <c r="BF116" s="58" t="str">
        <f ca="1">IFERROR(IF($C$12="C",RTD("ice.xl",,"*H",BE116,$C$5,"D",$K116,,,1),RTD("ice.xl",,"*H",BE116,$C$5,"D",$K116,,,1)*(9/5)+$C$14),"-")</f>
        <v>-</v>
      </c>
      <c r="BG116" s="101">
        <f t="shared" si="674"/>
        <v>2</v>
      </c>
      <c r="BH116" s="101" t="str">
        <f t="shared" si="589"/>
        <v>KORD MR2!_00Z-ECM</v>
      </c>
      <c r="BI116" s="105" t="str">
        <f ca="1">IFERROR(IF($C$12="C",RTD("ice.xl",,"*H",BH116,$C$5,"D",$K116,,,1),RTD("ice.xl",,"*H",BH116,$C$5,"D",$K116,,,1)*(9/5)+$C$14),"-")</f>
        <v>-</v>
      </c>
      <c r="BL116" s="53" t="b">
        <f t="shared" ca="1" si="590"/>
        <v>0</v>
      </c>
      <c r="BM116" s="53" t="str">
        <f t="shared" ca="1" si="591"/>
        <v>KORD MRFALSE!_00Z-ECM</v>
      </c>
      <c r="BN116" s="103" t="str">
        <f ca="1">IFERROR(IF($C$12="C",RTD("ice.xl",,"*H",BM116,$C$5,"D",$K116,,,1),RTD("ice.xl",,"*H",BM116,$C$5,"D",$K116,,,1)*(9/5)+$C$14),"-")</f>
        <v>-</v>
      </c>
      <c r="BO116" s="101" t="b">
        <f t="shared" ca="1" si="592"/>
        <v>0</v>
      </c>
      <c r="BP116" s="101" t="str">
        <f t="shared" ca="1" si="593"/>
        <v>KORD MRFALSE!_00Z-ECM</v>
      </c>
      <c r="BQ116" s="57" t="str">
        <f ca="1">IFERROR(IF($C$12="C",RTD("ice.xl",,"*H",BP116,$C$5,"D",$K116,,,1),RTD("ice.xl",,"*H",BP116,$C$5,"D",$K116,,,1)*(9/5)+$C$14),"-")</f>
        <v>-</v>
      </c>
      <c r="BR116" s="101" t="b">
        <f t="shared" ca="1" si="594"/>
        <v>0</v>
      </c>
      <c r="BS116" s="101" t="str">
        <f t="shared" ca="1" si="595"/>
        <v>KORD MRFALSE!_00Z-ECM</v>
      </c>
      <c r="BT116" s="57" t="str">
        <f ca="1">IFERROR(IF($C$12="C",RTD("ice.xl",,"*H",BS116,$C$5,"D",$K116,,,1),RTD("ice.xl",,"*H",BS116,$C$5,"D",$K116,,,1)*(9/5)+$C$14),"-")</f>
        <v>-</v>
      </c>
      <c r="BU116" s="101" t="b">
        <f t="shared" ca="1" si="596"/>
        <v>0</v>
      </c>
      <c r="BV116" s="101" t="str">
        <f t="shared" ca="1" si="597"/>
        <v>KORD MRFALSE!_00Z-ECM</v>
      </c>
      <c r="BW116" s="57" t="str">
        <f ca="1">IFERROR(IF($C$12="C",RTD("ice.xl",,"*H",BV116,$C$5,"D",$K116,,,1),RTD("ice.xl",,"*H",BV116,$C$5,"D",$K116,,,1)*(9/5)+$C$14),"-")</f>
        <v>-</v>
      </c>
      <c r="BX116" s="101" t="b">
        <f t="shared" ca="1" si="598"/>
        <v>0</v>
      </c>
      <c r="BY116" s="101" t="str">
        <f t="shared" ca="1" si="599"/>
        <v>KORD MRFALSE!_00Z-ECM</v>
      </c>
      <c r="BZ116" s="57" t="str">
        <f ca="1">IFERROR(IF($C$12="C",RTD("ice.xl",,"*H",BY116,$C$5,"D",$K116,,,1),RTD("ice.xl",,"*H",BY116,$C$5,"D",$K116,,,1)*(9/5)+$C$14),"-")</f>
        <v>-</v>
      </c>
      <c r="CA116" s="101" t="b">
        <f t="shared" ca="1" si="600"/>
        <v>0</v>
      </c>
      <c r="CB116" s="101" t="str">
        <f t="shared" ca="1" si="601"/>
        <v>KORD MRFALSE!_00Z-ECM</v>
      </c>
      <c r="CC116" s="57" t="str">
        <f ca="1">IFERROR(IF($C$12="C",RTD("ice.xl",,"*H",CB116,$C$5,"D",$K116,,,1),RTD("ice.xl",,"*H",CB116,$C$5,"D",$K116,,,1)*(9/5)+$C$14),"-")</f>
        <v>-</v>
      </c>
      <c r="CD116" s="101" t="b">
        <f t="shared" ca="1" si="602"/>
        <v>0</v>
      </c>
      <c r="CE116" s="101" t="str">
        <f t="shared" ca="1" si="603"/>
        <v>KORD MRFALSE!_00Z-ECM</v>
      </c>
      <c r="CF116" s="57" t="str">
        <f ca="1">IFERROR(IF($C$12="C",RTD("ice.xl",,"*H",CE116,$C$5,"D",$K116,,,1),RTD("ice.xl",,"*H",CE116,$C$5,"D",$K116,,,1)*(9/5)+$C$14),"-")</f>
        <v>-</v>
      </c>
      <c r="CG116" s="101" t="b">
        <f t="shared" ca="1" si="604"/>
        <v>0</v>
      </c>
      <c r="CH116" s="101" t="str">
        <f t="shared" ca="1" si="605"/>
        <v>KORD MRFALSE!_00Z-ECM</v>
      </c>
      <c r="CI116" s="57" t="str">
        <f ca="1">IFERROR(IF($C$12="C",RTD("ice.xl",,"*H",CH116,$C$5,"D",$K116,,,1),RTD("ice.xl",,"*H",CH116,$C$5,"D",$K116,,,1)*(9/5)+$C$14),"-")</f>
        <v>-</v>
      </c>
      <c r="CJ116" s="101" t="b">
        <f t="shared" ca="1" si="606"/>
        <v>0</v>
      </c>
      <c r="CK116" s="101" t="str">
        <f t="shared" ca="1" si="607"/>
        <v>KORD MRFALSE!_00Z-ECM</v>
      </c>
      <c r="CL116" s="57" t="str">
        <f ca="1">IFERROR(IF($C$12="C",RTD("ice.xl",,"*H",CK116,$C$5,"D",$K116,,,1),RTD("ice.xl",,"*H",CK116,$C$5,"D",$K116,,,1)*(9/5)+$C$14),"-")</f>
        <v>-</v>
      </c>
      <c r="CM116" s="101" t="b">
        <f t="shared" ca="1" si="608"/>
        <v>0</v>
      </c>
      <c r="CN116" s="101" t="str">
        <f t="shared" ca="1" si="609"/>
        <v>KORD MRFALSE!_00Z-ECM</v>
      </c>
      <c r="CO116" s="57" t="str">
        <f ca="1">IFERROR(IF($C$12="C",RTD("ice.xl",,"*H",CN116,$C$5,"D",$K116,,,1),RTD("ice.xl",,"*H",CN116,$C$5,"D",$K116,,,1)*(9/5)+$C$14),"-")</f>
        <v>-</v>
      </c>
      <c r="CP116" s="101" t="b">
        <f t="shared" ca="1" si="610"/>
        <v>0</v>
      </c>
      <c r="CQ116" s="101" t="str">
        <f t="shared" ca="1" si="611"/>
        <v>KORD MRFALSE!_00Z-ECM</v>
      </c>
      <c r="CR116" s="57" t="str">
        <f ca="1">IFERROR(IF($C$12="C",RTD("ice.xl",,"*H",CQ116,$C$5,"D",$K116,,,1),RTD("ice.xl",,"*H",CQ116,$C$5,"D",$K116,,,1)*(9/5)+$C$14),"-")</f>
        <v>-</v>
      </c>
      <c r="CS116" s="101" t="b">
        <f t="shared" ca="1" si="612"/>
        <v>0</v>
      </c>
      <c r="CT116" s="101" t="str">
        <f t="shared" ca="1" si="613"/>
        <v>KORD MRFALSE!_00Z-ECM</v>
      </c>
      <c r="CU116" s="57" t="str">
        <f ca="1">IFERROR(IF($C$12="C",RTD("ice.xl",,"*H",CT116,$C$5,"D",$K116,,,1),RTD("ice.xl",,"*H",CT116,$C$5,"D",$K116,,,1)*(9/5)+$C$14),"-")</f>
        <v>-</v>
      </c>
      <c r="CV116" s="101" t="b">
        <f ca="1">BL128</f>
        <v>0</v>
      </c>
      <c r="CW116" s="101" t="str">
        <f t="shared" ca="1" si="614"/>
        <v>KORD MRFALSE!_00Z-ECM</v>
      </c>
      <c r="CX116" s="57" t="str">
        <f ca="1">IFERROR(IF($C$12="C",RTD("ice.xl",,"*H",CW116,$C$5,"D",$K116,,,1),RTD("ice.xl",,"*H",CW116,$C$5,"D",$K116,,,1)*(9/5)+$C$14),"-")</f>
        <v>-</v>
      </c>
      <c r="CY116" s="101">
        <f>BL129</f>
        <v>0</v>
      </c>
      <c r="CZ116" s="101" t="str">
        <f t="shared" si="615"/>
        <v>KORD MR0!_00Z-ECM</v>
      </c>
      <c r="DA116" s="58" t="str">
        <f ca="1">IFERROR(IF($C$12="C",RTD("ice.xl",,"*H",CZ116,$C$5,"D",$K116,,,1),RTD("ice.xl",,"*H",CZ116,$C$5,"D",$K116,,,1)*(9/5)+$C$14),"-")</f>
        <v>-</v>
      </c>
      <c r="DB116" s="101">
        <f t="shared" ref="DB116:DB159" si="679">DB115+1</f>
        <v>1</v>
      </c>
      <c r="DC116" s="101" t="str">
        <f t="shared" si="616"/>
        <v>KORD MR1!_00Z-ECM</v>
      </c>
      <c r="DD116" s="58" t="str">
        <f ca="1">IFERROR(IF($C$12="C",RTD("ice.xl",,"*H",DC116,$C$5,"D",$K116,,,1),RTD("ice.xl",,"*H",DC116,$C$5,"D",$K116,,,1)*(9/5)+$C$14),"-")</f>
        <v>-</v>
      </c>
      <c r="DE116" s="101">
        <f t="shared" si="675"/>
        <v>2</v>
      </c>
      <c r="DF116" s="101" t="str">
        <f t="shared" si="617"/>
        <v>KORD MR2!_00Z-ECM</v>
      </c>
      <c r="DG116" s="105" t="str">
        <f ca="1">IFERROR(IF($C$12="C",RTD("ice.xl",,"*H",DF116,$C$5,"D",$K116,,,1),RTD("ice.xl",,"*H",DF116,$C$5,"D",$K116,,,1)*(9/5)+$C$14),"-")</f>
        <v>-</v>
      </c>
      <c r="DJ116" s="53" t="b">
        <f t="shared" ca="1" si="618"/>
        <v>0</v>
      </c>
      <c r="DK116" s="53" t="str">
        <f t="shared" ca="1" si="619"/>
        <v>KORD MRFALSE!_12Z-ECM</v>
      </c>
      <c r="DL116" s="103" t="str">
        <f ca="1">IFERROR(IF($C$12="C",RTD("ice.xl",,"*H",DK116,$C$5,"D",$K116,,,1),RTD("ice.xl",,"*H",DK116,$C$5,"D",$K116,,,1)*(9/5)+$C$14),"-")</f>
        <v>-</v>
      </c>
      <c r="DM116" s="101" t="b">
        <f t="shared" ca="1" si="620"/>
        <v>0</v>
      </c>
      <c r="DN116" s="101" t="str">
        <f t="shared" ca="1" si="621"/>
        <v>KORD MRFALSE!_12Z-ECM</v>
      </c>
      <c r="DO116" s="57" t="str">
        <f ca="1">IFERROR(IF($C$12="C",RTD("ice.xl",,"*H",DN116,$C$5,"D",$K116,,,1),RTD("ice.xl",,"*H",DN116,$C$5,"D",$K116,,,1)*(9/5)+$C$14),"-")</f>
        <v>-</v>
      </c>
      <c r="DP116" s="101" t="b">
        <f t="shared" ca="1" si="622"/>
        <v>0</v>
      </c>
      <c r="DQ116" s="101" t="str">
        <f t="shared" ca="1" si="623"/>
        <v>KORD MRFALSE!_12Z-ECM</v>
      </c>
      <c r="DR116" s="57" t="str">
        <f ca="1">IFERROR(IF($C$12="C",RTD("ice.xl",,"*H",DQ116,$C$5,"D",$K116,,,1),RTD("ice.xl",,"*H",DQ116,$C$5,"D",$K116,,,1)*(9/5)+$C$14),"-")</f>
        <v>-</v>
      </c>
      <c r="DS116" s="101" t="b">
        <f t="shared" ca="1" si="624"/>
        <v>0</v>
      </c>
      <c r="DT116" s="101" t="str">
        <f t="shared" ca="1" si="625"/>
        <v>KORD MRFALSE!_12Z-ECM</v>
      </c>
      <c r="DU116" s="57" t="str">
        <f ca="1">IFERROR(IF($C$12="C",RTD("ice.xl",,"*H",DT116,$C$5,"D",$K116,,,1),RTD("ice.xl",,"*H",DT116,$C$5,"D",$K116,,,1)*(9/5)+$C$14),"-")</f>
        <v>-</v>
      </c>
      <c r="DV116" s="101" t="b">
        <f t="shared" ca="1" si="626"/>
        <v>0</v>
      </c>
      <c r="DW116" s="101" t="str">
        <f t="shared" ca="1" si="627"/>
        <v>KORD MRFALSE!_12Z-ECM</v>
      </c>
      <c r="DX116" s="57" t="str">
        <f ca="1">IFERROR(IF($C$12="C",RTD("ice.xl",,"*H",DW116,$C$5,"D",$K116,,,1),RTD("ice.xl",,"*H",DW116,$C$5,"D",$K116,,,1)*(9/5)+$C$14),"-")</f>
        <v>-</v>
      </c>
      <c r="DY116" s="101" t="b">
        <f t="shared" ca="1" si="628"/>
        <v>0</v>
      </c>
      <c r="DZ116" s="101" t="str">
        <f t="shared" ca="1" si="629"/>
        <v>KORD MRFALSE!_12Z-ECM</v>
      </c>
      <c r="EA116" s="57" t="str">
        <f ca="1">IFERROR(IF($C$12="C",RTD("ice.xl",,"*H",DZ116,$C$5,"D",$K116,,,1),RTD("ice.xl",,"*H",DZ116,$C$5,"D",$K116,,,1)*(9/5)+$C$14),"-")</f>
        <v>-</v>
      </c>
      <c r="EB116" s="101" t="b">
        <f t="shared" ca="1" si="630"/>
        <v>0</v>
      </c>
      <c r="EC116" s="101" t="str">
        <f t="shared" ca="1" si="631"/>
        <v>KORD MRFALSE!_12Z-ECM</v>
      </c>
      <c r="ED116" s="57" t="str">
        <f ca="1">IFERROR(IF($C$12="C",RTD("ice.xl",,"*H",EC116,$C$5,"D",$K116,,,1),RTD("ice.xl",,"*H",EC116,$C$5,"D",$K116,,,1)*(9/5)+$C$14),"-")</f>
        <v>-</v>
      </c>
      <c r="EE116" s="101" t="b">
        <f t="shared" ca="1" si="632"/>
        <v>0</v>
      </c>
      <c r="EF116" s="101" t="str">
        <f t="shared" ca="1" si="633"/>
        <v>KORD MRFALSE!_12Z-ECM</v>
      </c>
      <c r="EG116" s="57" t="str">
        <f ca="1">IFERROR(IF($C$12="C",RTD("ice.xl",,"*H",EF116,$C$5,"D",$K116,,,1),RTD("ice.xl",,"*H",EF116,$C$5,"D",$K116,,,1)*(9/5)+$C$14),"-")</f>
        <v>-</v>
      </c>
      <c r="EH116" s="101" t="b">
        <f t="shared" ca="1" si="634"/>
        <v>0</v>
      </c>
      <c r="EI116" s="101" t="str">
        <f t="shared" ca="1" si="635"/>
        <v>KORD MRFALSE!_12Z-ECM</v>
      </c>
      <c r="EJ116" s="57" t="str">
        <f ca="1">IFERROR(IF($C$12="C",RTD("ice.xl",,"*H",EI116,$C$5,"D",$K116,,,1),RTD("ice.xl",,"*H",EI116,$C$5,"D",$K116,,,1)*(9/5)+$C$14),"-")</f>
        <v>-</v>
      </c>
      <c r="EK116" s="101" t="b">
        <f t="shared" ca="1" si="636"/>
        <v>0</v>
      </c>
      <c r="EL116" s="101" t="str">
        <f t="shared" ca="1" si="637"/>
        <v>KORD MRFALSE!_12Z-ECM</v>
      </c>
      <c r="EM116" s="57" t="str">
        <f ca="1">IFERROR(IF($C$12="C",RTD("ice.xl",,"*H",EL116,$C$5,"D",$K116,,,1),RTD("ice.xl",,"*H",EL116,$C$5,"D",$K116,,,1)*(9/5)+$C$14),"-")</f>
        <v>-</v>
      </c>
      <c r="EN116" s="101" t="b">
        <f t="shared" ca="1" si="638"/>
        <v>0</v>
      </c>
      <c r="EO116" s="101" t="str">
        <f t="shared" ca="1" si="639"/>
        <v>KORD MRFALSE!_12Z-ECM</v>
      </c>
      <c r="EP116" s="57" t="str">
        <f ca="1">IFERROR(IF($C$12="C",RTD("ice.xl",,"*H",EO116,$C$5,"D",$K116,,,1),RTD("ice.xl",,"*H",EO116,$C$5,"D",$K116,,,1)*(9/5)+$C$14),"-")</f>
        <v>-</v>
      </c>
      <c r="EQ116" s="101" t="b">
        <f t="shared" ca="1" si="640"/>
        <v>0</v>
      </c>
      <c r="ER116" s="101" t="str">
        <f t="shared" ca="1" si="641"/>
        <v>KORD MRFALSE!_12Z-ECM</v>
      </c>
      <c r="ES116" s="57" t="str">
        <f ca="1">IFERROR(IF($C$12="C",RTD("ice.xl",,"*H",ER116,$C$5,"D",$K116,,,1),RTD("ice.xl",,"*H",ER116,$C$5,"D",$K116,,,1)*(9/5)+$C$14),"-")</f>
        <v>-</v>
      </c>
      <c r="ET116" s="101" t="b">
        <f ca="1">DJ128</f>
        <v>0</v>
      </c>
      <c r="EU116" s="101" t="str">
        <f t="shared" ca="1" si="642"/>
        <v>KORD MRFALSE!_12Z-ECM</v>
      </c>
      <c r="EV116" s="57" t="str">
        <f ca="1">IFERROR(IF($C$12="C",RTD("ice.xl",,"*H",EU116,$C$5,"D",$K116,,,1),RTD("ice.xl",,"*H",EU116,$C$5,"D",$K116,,,1)*(9/5)+$C$14),"-")</f>
        <v>-</v>
      </c>
      <c r="EW116" s="101">
        <f>DJ129</f>
        <v>0</v>
      </c>
      <c r="EX116" s="101" t="str">
        <f t="shared" si="643"/>
        <v>KORD MR0!_12Z-ECM</v>
      </c>
      <c r="EY116" s="58" t="str">
        <f ca="1">IFERROR(IF($C$12="C",RTD("ice.xl",,"*H",EX116,$C$5,"D",$K116,,,1),RTD("ice.xl",,"*H",EX116,$C$5,"D",$K116,,,1)*(9/5)+$C$14),"-")</f>
        <v>-</v>
      </c>
      <c r="EZ116" s="101">
        <f t="shared" ref="EZ116:EZ159" si="680">EZ115+1</f>
        <v>1</v>
      </c>
      <c r="FA116" s="101" t="str">
        <f t="shared" si="644"/>
        <v>KORD MR1!_12Z-ECM</v>
      </c>
      <c r="FB116" s="58" t="str">
        <f ca="1">IFERROR(IF($C$12="C",RTD("ice.xl",,"*H",FA116,$C$5,"D",$K116,,,1),RTD("ice.xl",,"*H",FA116,$C$5,"D",$K116,,,1)*(9/5)+$C$14),"-")</f>
        <v>-</v>
      </c>
      <c r="FC116" s="101">
        <f t="shared" si="676"/>
        <v>2</v>
      </c>
      <c r="FD116" s="101" t="str">
        <f t="shared" si="645"/>
        <v>KORD MR2!_12Z-ECM</v>
      </c>
      <c r="FE116" s="105" t="str">
        <f ca="1">IFERROR(IF($C$12="C",RTD("ice.xl",,"*H",FD116,$C$5,"D",$K116,,,1),RTD("ice.xl",,"*H",FD116,$C$5,"D",$K116,,,1)*(9/5)+$C$14),"-")</f>
        <v>-</v>
      </c>
      <c r="FH116" s="53" t="b">
        <f t="shared" ca="1" si="646"/>
        <v>0</v>
      </c>
      <c r="FI116" s="53" t="str">
        <f t="shared" ca="1" si="647"/>
        <v>KORD MRFALSE!_12Z-ECM</v>
      </c>
      <c r="FJ116" s="103" t="str">
        <f ca="1">IFERROR(IF($C$12="C",RTD("ice.xl",,"*H",FI116,$C$5,"D",$K116,,,1),RTD("ice.xl",,"*H",FI116,$C$5,"D",$K116,,,1)*(9/5)+$C$14),"-")</f>
        <v>-</v>
      </c>
      <c r="FK116" s="101" t="b">
        <f t="shared" ca="1" si="648"/>
        <v>0</v>
      </c>
      <c r="FL116" s="101" t="str">
        <f t="shared" ca="1" si="649"/>
        <v>KORD MRFALSE!_12Z-ECM</v>
      </c>
      <c r="FM116" s="57" t="str">
        <f ca="1">IFERROR(IF($C$12="C",RTD("ice.xl",,"*H",FL116,$C$5,"D",$K116,,,1),RTD("ice.xl",,"*H",FL116,$C$5,"D",$K116,,,1)*(9/5)+$C$14),"-")</f>
        <v>-</v>
      </c>
      <c r="FN116" s="101" t="b">
        <f t="shared" ca="1" si="650"/>
        <v>0</v>
      </c>
      <c r="FO116" s="101" t="str">
        <f t="shared" ca="1" si="651"/>
        <v>KORD MRFALSE!_12Z-ECM</v>
      </c>
      <c r="FP116" s="57" t="str">
        <f ca="1">IFERROR(IF($C$12="C",RTD("ice.xl",,"*H",FO116,$C$5,"D",$K116,,,1),RTD("ice.xl",,"*H",FO116,$C$5,"D",$K116,,,1)*(9/5)+$C$14),"-")</f>
        <v>-</v>
      </c>
      <c r="FQ116" s="101" t="b">
        <f t="shared" ca="1" si="652"/>
        <v>0</v>
      </c>
      <c r="FR116" s="101" t="str">
        <f t="shared" ca="1" si="653"/>
        <v>KORD MRFALSE!_12Z-ECM</v>
      </c>
      <c r="FS116" s="57" t="str">
        <f ca="1">IFERROR(IF($C$12="C",RTD("ice.xl",,"*H",FR116,$C$5,"D",$K116,,,1),RTD("ice.xl",,"*H",FR116,$C$5,"D",$K116,,,1)*(9/5)+$C$14),"-")</f>
        <v>-</v>
      </c>
      <c r="FT116" s="101" t="b">
        <f t="shared" ca="1" si="654"/>
        <v>0</v>
      </c>
      <c r="FU116" s="101" t="str">
        <f t="shared" ca="1" si="655"/>
        <v>KORD MRFALSE!_12Z-ECM</v>
      </c>
      <c r="FV116" s="57" t="str">
        <f ca="1">IFERROR(IF($C$12="C",RTD("ice.xl",,"*H",FU116,$C$5,"D",$K116,,,1),RTD("ice.xl",,"*H",FU116,$C$5,"D",$K116,,,1)*(9/5)+$C$14),"-")</f>
        <v>-</v>
      </c>
      <c r="FW116" s="101" t="b">
        <f t="shared" ca="1" si="656"/>
        <v>0</v>
      </c>
      <c r="FX116" s="101" t="str">
        <f t="shared" ca="1" si="657"/>
        <v>KORD MRFALSE!_12Z-ECM</v>
      </c>
      <c r="FY116" s="57" t="str">
        <f ca="1">IFERROR(IF($C$12="C",RTD("ice.xl",,"*H",FX116,$C$5,"D",$K116,,,1),RTD("ice.xl",,"*H",FX116,$C$5,"D",$K116,,,1)*(9/5)+$C$14),"-")</f>
        <v>-</v>
      </c>
      <c r="FZ116" s="101" t="b">
        <f t="shared" ca="1" si="658"/>
        <v>0</v>
      </c>
      <c r="GA116" s="101" t="str">
        <f t="shared" ca="1" si="659"/>
        <v>KORD MRFALSE!_12Z-ECM</v>
      </c>
      <c r="GB116" s="57" t="str">
        <f ca="1">IFERROR(IF($C$12="C",RTD("ice.xl",,"*H",GA116,$C$5,"D",$K116,,,1),RTD("ice.xl",,"*H",GA116,$C$5,"D",$K116,,,1)*(9/5)+$C$14),"-")</f>
        <v>-</v>
      </c>
      <c r="GC116" s="101" t="b">
        <f t="shared" ca="1" si="660"/>
        <v>0</v>
      </c>
      <c r="GD116" s="101" t="str">
        <f t="shared" ca="1" si="661"/>
        <v>KORD MRFALSE!_12Z-ECM</v>
      </c>
      <c r="GE116" s="57" t="str">
        <f ca="1">IFERROR(IF($C$12="C",RTD("ice.xl",,"*H",GD116,$C$5,"D",$K116,,,1),RTD("ice.xl",,"*H",GD116,$C$5,"D",$K116,,,1)*(9/5)+$C$14),"-")</f>
        <v>-</v>
      </c>
      <c r="GF116" s="101" t="b">
        <f t="shared" ca="1" si="662"/>
        <v>0</v>
      </c>
      <c r="GG116" s="101" t="str">
        <f t="shared" ca="1" si="663"/>
        <v>KORD MRFALSE!_12Z-ECM</v>
      </c>
      <c r="GH116" s="57" t="str">
        <f ca="1">IFERROR(IF($C$12="C",RTD("ice.xl",,"*H",GG116,$C$5,"D",$K116,,,1),RTD("ice.xl",,"*H",GG116,$C$5,"D",$K116,,,1)*(9/5)+$C$14),"-")</f>
        <v>-</v>
      </c>
      <c r="GI116" s="101" t="b">
        <f t="shared" ca="1" si="664"/>
        <v>0</v>
      </c>
      <c r="GJ116" s="101" t="str">
        <f t="shared" ca="1" si="665"/>
        <v>KORD MRFALSE!_12Z-ECM</v>
      </c>
      <c r="GK116" s="57" t="str">
        <f ca="1">IFERROR(IF($C$12="C",RTD("ice.xl",,"*H",GJ116,$C$5,"D",$K116,,,1),RTD("ice.xl",,"*H",GJ116,$C$5,"D",$K116,,,1)*(9/5)+$C$14),"-")</f>
        <v>-</v>
      </c>
      <c r="GL116" s="101" t="b">
        <f t="shared" ca="1" si="666"/>
        <v>0</v>
      </c>
      <c r="GM116" s="101" t="str">
        <f t="shared" ca="1" si="667"/>
        <v>KORD MRFALSE!_12Z-ECM</v>
      </c>
      <c r="GN116" s="57" t="str">
        <f ca="1">IFERROR(IF($C$12="C",RTD("ice.xl",,"*H",GM116,$C$5,"D",$K116,,,1),RTD("ice.xl",,"*H",GM116,$C$5,"D",$K116,,,1)*(9/5)+$C$14),"-")</f>
        <v>-</v>
      </c>
      <c r="GO116" s="101" t="b">
        <f t="shared" ca="1" si="668"/>
        <v>0</v>
      </c>
      <c r="GP116" s="101" t="str">
        <f t="shared" ca="1" si="669"/>
        <v>KORD MRFALSE!_12Z-ECM</v>
      </c>
      <c r="GQ116" s="57" t="str">
        <f ca="1">IFERROR(IF($C$12="C",RTD("ice.xl",,"*H",GP116,$C$5,"D",$K116,,,1),RTD("ice.xl",,"*H",GP116,$C$5,"D",$K116,,,1)*(9/5)+$C$14),"-")</f>
        <v>-</v>
      </c>
      <c r="GR116" s="101" t="b">
        <f ca="1">FH128</f>
        <v>0</v>
      </c>
      <c r="GS116" s="101" t="str">
        <f t="shared" ca="1" si="670"/>
        <v>KORD MRFALSE!_12Z-ECM</v>
      </c>
      <c r="GT116" s="57" t="str">
        <f ca="1">IFERROR(IF($C$12="C",RTD("ice.xl",,"*H",GS116,$C$5,"D",$K116,,,1),RTD("ice.xl",,"*H",GS116,$C$5,"D",$K116,,,1)*(9/5)+$C$14),"-")</f>
        <v>-</v>
      </c>
      <c r="GU116" s="101">
        <f>FH129</f>
        <v>0</v>
      </c>
      <c r="GV116" s="101" t="str">
        <f t="shared" si="671"/>
        <v>KORD MR0!_12Z-ECM</v>
      </c>
      <c r="GW116" s="58" t="str">
        <f ca="1">IFERROR(IF($C$12="C",RTD("ice.xl",,"*H",GV116,$C$5,"D",$K116,,,1),RTD("ice.xl",,"*H",GV116,$C$5,"D",$K116,,,1)*(9/5)+$C$14),"-")</f>
        <v>-</v>
      </c>
      <c r="GX116" s="101">
        <f t="shared" ref="GX116:GX159" si="681">GX115+1</f>
        <v>1</v>
      </c>
      <c r="GY116" s="101" t="str">
        <f t="shared" si="672"/>
        <v>KORD MR1!_12Z-ECM</v>
      </c>
      <c r="GZ116" s="58" t="str">
        <f ca="1">IFERROR(IF($C$12="C",RTD("ice.xl",,"*H",GY116,$C$5,"D",$K116,,,1),RTD("ice.xl",,"*H",GY116,$C$5,"D",$K116,,,1)*(9/5)+$C$14),"-")</f>
        <v>-</v>
      </c>
      <c r="HA116" s="101">
        <f t="shared" si="677"/>
        <v>2</v>
      </c>
      <c r="HB116" s="101" t="str">
        <f t="shared" si="673"/>
        <v>KORD MR2!_12Z-ECM</v>
      </c>
      <c r="HC116" s="105" t="str">
        <f ca="1">IFERROR(IF($C$12="C",RTD("ice.xl",,"*H",HB116,$C$5,"D",$K116,,,1),RTD("ice.xl",,"*H",HB116,$C$5,"D",$K116,,,1)*(9/5)+$C$14),"-")</f>
        <v>-</v>
      </c>
    </row>
    <row r="117" spans="11:211" x14ac:dyDescent="0.35">
      <c r="K117" s="163">
        <f t="shared" ca="1" si="562"/>
        <v>44804</v>
      </c>
      <c r="L117" s="167" t="str">
        <f t="shared" ca="1" si="562"/>
        <v/>
      </c>
      <c r="N117" s="53" t="b">
        <f t="shared" ca="1" si="563"/>
        <v>0</v>
      </c>
      <c r="O117" s="53" t="str">
        <f t="shared" ca="1" si="564"/>
        <v>KORD MRFALSE!_00Z-ECM</v>
      </c>
      <c r="P117" s="103" t="str">
        <f ca="1">IFERROR(IF($C$12="C",RTD("ice.xl",,"*H",O117,$C$5,"D",$K117,,,1),RTD("ice.xl",,"*H",O117,$C$5,"D",$K117,,,1)*(9/5)+$C$14),"-")</f>
        <v>-</v>
      </c>
      <c r="Q117" s="101" t="b">
        <f t="shared" ca="1" si="565"/>
        <v>0</v>
      </c>
      <c r="R117" s="101" t="str">
        <f t="shared" ca="1" si="566"/>
        <v>KORD MRFALSE!_00Z-ECM</v>
      </c>
      <c r="S117" s="57" t="str">
        <f ca="1">IFERROR(IF($C$12="C",RTD("ice.xl",,"*H",R117,$C$5,"D",$K117,,,1),RTD("ice.xl",,"*H",R117,$C$5,"D",$K117,,,1)*(9/5)+$C$14),"-")</f>
        <v>-</v>
      </c>
      <c r="T117" s="101" t="b">
        <f t="shared" ca="1" si="567"/>
        <v>0</v>
      </c>
      <c r="U117" s="101" t="str">
        <f t="shared" ca="1" si="568"/>
        <v>KORD MRFALSE!_00Z-ECM</v>
      </c>
      <c r="V117" s="57" t="str">
        <f ca="1">IFERROR(IF($C$12="C",RTD("ice.xl",,"*H",U117,$C$5,"D",$K117,,,1),RTD("ice.xl",,"*H",U117,$C$5,"D",$K117,,,1)*(9/5)+$C$14),"-")</f>
        <v>-</v>
      </c>
      <c r="W117" s="101" t="b">
        <f t="shared" ca="1" si="569"/>
        <v>0</v>
      </c>
      <c r="X117" s="101" t="str">
        <f t="shared" ca="1" si="570"/>
        <v>KORD MRFALSE!_00Z-ECM</v>
      </c>
      <c r="Y117" s="57" t="str">
        <f ca="1">IFERROR(IF($C$12="C",RTD("ice.xl",,"*H",X117,$C$5,"D",$K117,,,1),RTD("ice.xl",,"*H",X117,$C$5,"D",$K117,,,1)*(9/5)+$C$14),"-")</f>
        <v>-</v>
      </c>
      <c r="Z117" s="101" t="b">
        <f t="shared" ca="1" si="571"/>
        <v>0</v>
      </c>
      <c r="AA117" s="101" t="str">
        <f t="shared" ca="1" si="572"/>
        <v>KORD MRFALSE!_00Z-ECM</v>
      </c>
      <c r="AB117" s="57" t="str">
        <f ca="1">IFERROR(IF($C$12="C",RTD("ice.xl",,"*H",AA117,$C$5,"D",$K117,,,1),RTD("ice.xl",,"*H",AA117,$C$5,"D",$K117,,,1)*(9/5)+$C$14),"-")</f>
        <v>-</v>
      </c>
      <c r="AC117" s="101" t="b">
        <f t="shared" ca="1" si="573"/>
        <v>0</v>
      </c>
      <c r="AD117" s="101" t="str">
        <f t="shared" ca="1" si="574"/>
        <v>KORD MRFALSE!_00Z-ECM</v>
      </c>
      <c r="AE117" s="57" t="str">
        <f ca="1">IFERROR(IF($C$12="C",RTD("ice.xl",,"*H",AD117,$C$5,"D",$K117,,,1),RTD("ice.xl",,"*H",AD117,$C$5,"D",$K117,,,1)*(9/5)+$C$14),"-")</f>
        <v>-</v>
      </c>
      <c r="AF117" s="101" t="b">
        <f t="shared" ca="1" si="575"/>
        <v>0</v>
      </c>
      <c r="AG117" s="101" t="str">
        <f t="shared" ca="1" si="576"/>
        <v>KORD MRFALSE!_00Z-ECM</v>
      </c>
      <c r="AH117" s="57" t="str">
        <f ca="1">IFERROR(IF($C$12="C",RTD("ice.xl",,"*H",AG117,$C$5,"D",$K117,,,1),RTD("ice.xl",,"*H",AG117,$C$5,"D",$K117,,,1)*(9/5)+$C$14),"-")</f>
        <v>-</v>
      </c>
      <c r="AI117" s="101" t="b">
        <f t="shared" ca="1" si="577"/>
        <v>0</v>
      </c>
      <c r="AJ117" s="101" t="str">
        <f t="shared" ca="1" si="578"/>
        <v>KORD MRFALSE!_00Z-ECM</v>
      </c>
      <c r="AK117" s="57" t="str">
        <f ca="1">IFERROR(IF($C$12="C",RTD("ice.xl",,"*H",AJ117,$C$5,"D",$K117,,,1),RTD("ice.xl",,"*H",AJ117,$C$5,"D",$K117,,,1)*(9/5)+$C$14),"-")</f>
        <v>-</v>
      </c>
      <c r="AL117" s="101" t="b">
        <f t="shared" ca="1" si="579"/>
        <v>0</v>
      </c>
      <c r="AM117" s="101" t="str">
        <f t="shared" ca="1" si="580"/>
        <v>KORD MRFALSE!_00Z-ECM</v>
      </c>
      <c r="AN117" s="57" t="str">
        <f ca="1">IFERROR(IF($C$12="C",RTD("ice.xl",,"*H",AM117,$C$5,"D",$K117,,,1),RTD("ice.xl",,"*H",AM117,$C$5,"D",$K117,,,1)*(9/5)+$C$14),"-")</f>
        <v>-</v>
      </c>
      <c r="AO117" s="101" t="b">
        <f t="shared" ca="1" si="581"/>
        <v>0</v>
      </c>
      <c r="AP117" s="101" t="str">
        <f t="shared" ca="1" si="582"/>
        <v>KORD MRFALSE!_00Z-ECM</v>
      </c>
      <c r="AQ117" s="57" t="str">
        <f ca="1">IFERROR(IF($C$12="C",RTD("ice.xl",,"*H",AP117,$C$5,"D",$K117,,,1),RTD("ice.xl",,"*H",AP117,$C$5,"D",$K117,,,1)*(9/5)+$C$14),"-")</f>
        <v>-</v>
      </c>
      <c r="AR117" s="101" t="b">
        <f t="shared" ca="1" si="583"/>
        <v>0</v>
      </c>
      <c r="AS117" s="101" t="str">
        <f t="shared" ca="1" si="584"/>
        <v>KORD MRFALSE!_00Z-ECM</v>
      </c>
      <c r="AT117" s="57" t="str">
        <f ca="1">IFERROR(IF($C$12="C",RTD("ice.xl",,"*H",AS117,$C$5,"D",$K117,,,1),RTD("ice.xl",,"*H",AS117,$C$5,"D",$K117,,,1)*(9/5)+$C$14),"-")</f>
        <v>-</v>
      </c>
      <c r="AU117" s="101" t="b">
        <f ca="1">N128</f>
        <v>0</v>
      </c>
      <c r="AV117" s="101" t="str">
        <f t="shared" ca="1" si="585"/>
        <v>KORD MRFALSE!_00Z-ECM</v>
      </c>
      <c r="AW117" s="57" t="str">
        <f ca="1">IFERROR(IF($C$12="C",RTD("ice.xl",,"*H",AV117,$C$5,"D",$K117,,,1),RTD("ice.xl",,"*H",AV117,$C$5,"D",$K117,,,1)*(9/5)+$C$14),"-")</f>
        <v>-</v>
      </c>
      <c r="AX117" s="101">
        <f>N129</f>
        <v>0</v>
      </c>
      <c r="AY117" s="101" t="str">
        <f t="shared" si="586"/>
        <v>KORD MR0!_00Z-ECM</v>
      </c>
      <c r="AZ117" s="58" t="str">
        <f ca="1">IFERROR(IF($C$12="C",RTD("ice.xl",,"*H",AY117,$C$5,"D",$K117,,,1),RTD("ice.xl",,"*H",AY117,$C$5,"D",$K117,,,1)*(9/5)+$C$14),"-")</f>
        <v>-</v>
      </c>
      <c r="BA117" s="101">
        <f t="shared" ref="BA117:BA159" si="682">BA116+1</f>
        <v>1</v>
      </c>
      <c r="BB117" s="101" t="str">
        <f t="shared" si="587"/>
        <v>KORD MR1!_00Z-ECM</v>
      </c>
      <c r="BC117" s="58" t="str">
        <f ca="1">IFERROR(IF($C$12="C",RTD("ice.xl",,"*H",BB117,$C$5,"D",$K117,,,1),RTD("ice.xl",,"*H",BB117,$C$5,"D",$K117,,,1)*(9/5)+$C$14),"-")</f>
        <v>-</v>
      </c>
      <c r="BD117" s="101">
        <f t="shared" si="678"/>
        <v>2</v>
      </c>
      <c r="BE117" s="101" t="str">
        <f t="shared" si="588"/>
        <v>KORD MR2!_00Z-ECM</v>
      </c>
      <c r="BF117" s="58" t="str">
        <f ca="1">IFERROR(IF($C$12="C",RTD("ice.xl",,"*H",BE117,$C$5,"D",$K117,,,1),RTD("ice.xl",,"*H",BE117,$C$5,"D",$K117,,,1)*(9/5)+$C$14),"-")</f>
        <v>-</v>
      </c>
      <c r="BG117" s="101">
        <f t="shared" si="674"/>
        <v>3</v>
      </c>
      <c r="BH117" s="101" t="str">
        <f t="shared" si="589"/>
        <v>KORD MR3!_00Z-ECM</v>
      </c>
      <c r="BI117" s="105" t="str">
        <f ca="1">IFERROR(IF($C$12="C",RTD("ice.xl",,"*H",BH117,$C$5,"D",$K117,,,1),RTD("ice.xl",,"*H",BH117,$C$5,"D",$K117,,,1)*(9/5)+$C$14),"-")</f>
        <v>-</v>
      </c>
      <c r="BL117" s="53" t="b">
        <f t="shared" ca="1" si="590"/>
        <v>0</v>
      </c>
      <c r="BM117" s="53" t="str">
        <f t="shared" ca="1" si="591"/>
        <v>KORD MRFALSE!_00Z-ECM</v>
      </c>
      <c r="BN117" s="103" t="str">
        <f ca="1">IFERROR(IF($C$12="C",RTD("ice.xl",,"*H",BM117,$C$5,"D",$K117,,,1),RTD("ice.xl",,"*H",BM117,$C$5,"D",$K117,,,1)*(9/5)+$C$14),"-")</f>
        <v>-</v>
      </c>
      <c r="BO117" s="101" t="b">
        <f t="shared" ca="1" si="592"/>
        <v>0</v>
      </c>
      <c r="BP117" s="101" t="str">
        <f t="shared" ca="1" si="593"/>
        <v>KORD MRFALSE!_00Z-ECM</v>
      </c>
      <c r="BQ117" s="57" t="str">
        <f ca="1">IFERROR(IF($C$12="C",RTD("ice.xl",,"*H",BP117,$C$5,"D",$K117,,,1),RTD("ice.xl",,"*H",BP117,$C$5,"D",$K117,,,1)*(9/5)+$C$14),"-")</f>
        <v>-</v>
      </c>
      <c r="BR117" s="101" t="b">
        <f t="shared" ca="1" si="594"/>
        <v>0</v>
      </c>
      <c r="BS117" s="101" t="str">
        <f t="shared" ca="1" si="595"/>
        <v>KORD MRFALSE!_00Z-ECM</v>
      </c>
      <c r="BT117" s="57" t="str">
        <f ca="1">IFERROR(IF($C$12="C",RTD("ice.xl",,"*H",BS117,$C$5,"D",$K117,,,1),RTD("ice.xl",,"*H",BS117,$C$5,"D",$K117,,,1)*(9/5)+$C$14),"-")</f>
        <v>-</v>
      </c>
      <c r="BU117" s="101" t="b">
        <f t="shared" ca="1" si="596"/>
        <v>0</v>
      </c>
      <c r="BV117" s="101" t="str">
        <f t="shared" ca="1" si="597"/>
        <v>KORD MRFALSE!_00Z-ECM</v>
      </c>
      <c r="BW117" s="57" t="str">
        <f ca="1">IFERROR(IF($C$12="C",RTD("ice.xl",,"*H",BV117,$C$5,"D",$K117,,,1),RTD("ice.xl",,"*H",BV117,$C$5,"D",$K117,,,1)*(9/5)+$C$14),"-")</f>
        <v>-</v>
      </c>
      <c r="BX117" s="101" t="b">
        <f t="shared" ca="1" si="598"/>
        <v>0</v>
      </c>
      <c r="BY117" s="101" t="str">
        <f t="shared" ca="1" si="599"/>
        <v>KORD MRFALSE!_00Z-ECM</v>
      </c>
      <c r="BZ117" s="57" t="str">
        <f ca="1">IFERROR(IF($C$12="C",RTD("ice.xl",,"*H",BY117,$C$5,"D",$K117,,,1),RTD("ice.xl",,"*H",BY117,$C$5,"D",$K117,,,1)*(9/5)+$C$14),"-")</f>
        <v>-</v>
      </c>
      <c r="CA117" s="101" t="b">
        <f t="shared" ca="1" si="600"/>
        <v>0</v>
      </c>
      <c r="CB117" s="101" t="str">
        <f t="shared" ca="1" si="601"/>
        <v>KORD MRFALSE!_00Z-ECM</v>
      </c>
      <c r="CC117" s="57" t="str">
        <f ca="1">IFERROR(IF($C$12="C",RTD("ice.xl",,"*H",CB117,$C$5,"D",$K117,,,1),RTD("ice.xl",,"*H",CB117,$C$5,"D",$K117,,,1)*(9/5)+$C$14),"-")</f>
        <v>-</v>
      </c>
      <c r="CD117" s="101" t="b">
        <f t="shared" ca="1" si="602"/>
        <v>0</v>
      </c>
      <c r="CE117" s="101" t="str">
        <f t="shared" ca="1" si="603"/>
        <v>KORD MRFALSE!_00Z-ECM</v>
      </c>
      <c r="CF117" s="57" t="str">
        <f ca="1">IFERROR(IF($C$12="C",RTD("ice.xl",,"*H",CE117,$C$5,"D",$K117,,,1),RTD("ice.xl",,"*H",CE117,$C$5,"D",$K117,,,1)*(9/5)+$C$14),"-")</f>
        <v>-</v>
      </c>
      <c r="CG117" s="101" t="b">
        <f t="shared" ca="1" si="604"/>
        <v>0</v>
      </c>
      <c r="CH117" s="101" t="str">
        <f t="shared" ca="1" si="605"/>
        <v>KORD MRFALSE!_00Z-ECM</v>
      </c>
      <c r="CI117" s="57" t="str">
        <f ca="1">IFERROR(IF($C$12="C",RTD("ice.xl",,"*H",CH117,$C$5,"D",$K117,,,1),RTD("ice.xl",,"*H",CH117,$C$5,"D",$K117,,,1)*(9/5)+$C$14),"-")</f>
        <v>-</v>
      </c>
      <c r="CJ117" s="101" t="b">
        <f t="shared" ca="1" si="606"/>
        <v>0</v>
      </c>
      <c r="CK117" s="101" t="str">
        <f t="shared" ca="1" si="607"/>
        <v>KORD MRFALSE!_00Z-ECM</v>
      </c>
      <c r="CL117" s="57" t="str">
        <f ca="1">IFERROR(IF($C$12="C",RTD("ice.xl",,"*H",CK117,$C$5,"D",$K117,,,1),RTD("ice.xl",,"*H",CK117,$C$5,"D",$K117,,,1)*(9/5)+$C$14),"-")</f>
        <v>-</v>
      </c>
      <c r="CM117" s="101" t="b">
        <f t="shared" ca="1" si="608"/>
        <v>0</v>
      </c>
      <c r="CN117" s="101" t="str">
        <f t="shared" ca="1" si="609"/>
        <v>KORD MRFALSE!_00Z-ECM</v>
      </c>
      <c r="CO117" s="57" t="str">
        <f ca="1">IFERROR(IF($C$12="C",RTD("ice.xl",,"*H",CN117,$C$5,"D",$K117,,,1),RTD("ice.xl",,"*H",CN117,$C$5,"D",$K117,,,1)*(9/5)+$C$14),"-")</f>
        <v>-</v>
      </c>
      <c r="CP117" s="101" t="b">
        <f t="shared" ca="1" si="610"/>
        <v>0</v>
      </c>
      <c r="CQ117" s="101" t="str">
        <f t="shared" ca="1" si="611"/>
        <v>KORD MRFALSE!_00Z-ECM</v>
      </c>
      <c r="CR117" s="57" t="str">
        <f ca="1">IFERROR(IF($C$12="C",RTD("ice.xl",,"*H",CQ117,$C$5,"D",$K117,,,1),RTD("ice.xl",,"*H",CQ117,$C$5,"D",$K117,,,1)*(9/5)+$C$14),"-")</f>
        <v>-</v>
      </c>
      <c r="CS117" s="101" t="b">
        <f t="shared" ca="1" si="612"/>
        <v>0</v>
      </c>
      <c r="CT117" s="101" t="str">
        <f t="shared" ca="1" si="613"/>
        <v>KORD MRFALSE!_00Z-ECM</v>
      </c>
      <c r="CU117" s="57" t="str">
        <f ca="1">IFERROR(IF($C$12="C",RTD("ice.xl",,"*H",CT117,$C$5,"D",$K117,,,1),RTD("ice.xl",,"*H",CT117,$C$5,"D",$K117,,,1)*(9/5)+$C$14),"-")</f>
        <v>-</v>
      </c>
      <c r="CV117" s="101">
        <f>BL129</f>
        <v>0</v>
      </c>
      <c r="CW117" s="101" t="str">
        <f t="shared" si="614"/>
        <v>KORD MR0!_00Z-ECM</v>
      </c>
      <c r="CX117" s="58" t="str">
        <f ca="1">IFERROR(IF($C$12="C",RTD("ice.xl",,"*H",CW117,$C$5,"D",$K117,,,1),RTD("ice.xl",,"*H",CW117,$C$5,"D",$K117,,,1)*(9/5)+$C$14),"-")</f>
        <v>-</v>
      </c>
      <c r="CY117" s="101">
        <f t="shared" ref="CY117:CY159" si="683">CY116+1</f>
        <v>1</v>
      </c>
      <c r="CZ117" s="101" t="str">
        <f t="shared" si="615"/>
        <v>KORD MR1!_00Z-ECM</v>
      </c>
      <c r="DA117" s="58" t="str">
        <f ca="1">IFERROR(IF($C$12="C",RTD("ice.xl",,"*H",CZ117,$C$5,"D",$K117,,,1),RTD("ice.xl",,"*H",CZ117,$C$5,"D",$K117,,,1)*(9/5)+$C$14),"-")</f>
        <v>-</v>
      </c>
      <c r="DB117" s="101">
        <f t="shared" si="679"/>
        <v>2</v>
      </c>
      <c r="DC117" s="101" t="str">
        <f t="shared" si="616"/>
        <v>KORD MR2!_00Z-ECM</v>
      </c>
      <c r="DD117" s="58" t="str">
        <f ca="1">IFERROR(IF($C$12="C",RTD("ice.xl",,"*H",DC117,$C$5,"D",$K117,,,1),RTD("ice.xl",,"*H",DC117,$C$5,"D",$K117,,,1)*(9/5)+$C$14),"-")</f>
        <v>-</v>
      </c>
      <c r="DE117" s="101">
        <f t="shared" si="675"/>
        <v>3</v>
      </c>
      <c r="DF117" s="101" t="str">
        <f t="shared" si="617"/>
        <v>KORD MR3!_00Z-ECM</v>
      </c>
      <c r="DG117" s="105" t="str">
        <f ca="1">IFERROR(IF($C$12="C",RTD("ice.xl",,"*H",DF117,$C$5,"D",$K117,,,1),RTD("ice.xl",,"*H",DF117,$C$5,"D",$K117,,,1)*(9/5)+$C$14),"-")</f>
        <v>-</v>
      </c>
      <c r="DJ117" s="53" t="b">
        <f t="shared" ca="1" si="618"/>
        <v>0</v>
      </c>
      <c r="DK117" s="53" t="str">
        <f t="shared" ca="1" si="619"/>
        <v>KORD MRFALSE!_12Z-ECM</v>
      </c>
      <c r="DL117" s="103" t="str">
        <f ca="1">IFERROR(IF($C$12="C",RTD("ice.xl",,"*H",DK117,$C$5,"D",$K117,,,1),RTD("ice.xl",,"*H",DK117,$C$5,"D",$K117,,,1)*(9/5)+$C$14),"-")</f>
        <v>-</v>
      </c>
      <c r="DM117" s="101" t="b">
        <f t="shared" ca="1" si="620"/>
        <v>0</v>
      </c>
      <c r="DN117" s="101" t="str">
        <f t="shared" ca="1" si="621"/>
        <v>KORD MRFALSE!_12Z-ECM</v>
      </c>
      <c r="DO117" s="57" t="str">
        <f ca="1">IFERROR(IF($C$12="C",RTD("ice.xl",,"*H",DN117,$C$5,"D",$K117,,,1),RTD("ice.xl",,"*H",DN117,$C$5,"D",$K117,,,1)*(9/5)+$C$14),"-")</f>
        <v>-</v>
      </c>
      <c r="DP117" s="101" t="b">
        <f t="shared" ca="1" si="622"/>
        <v>0</v>
      </c>
      <c r="DQ117" s="101" t="str">
        <f t="shared" ca="1" si="623"/>
        <v>KORD MRFALSE!_12Z-ECM</v>
      </c>
      <c r="DR117" s="57" t="str">
        <f ca="1">IFERROR(IF($C$12="C",RTD("ice.xl",,"*H",DQ117,$C$5,"D",$K117,,,1),RTD("ice.xl",,"*H",DQ117,$C$5,"D",$K117,,,1)*(9/5)+$C$14),"-")</f>
        <v>-</v>
      </c>
      <c r="DS117" s="101" t="b">
        <f t="shared" ca="1" si="624"/>
        <v>0</v>
      </c>
      <c r="DT117" s="101" t="str">
        <f t="shared" ca="1" si="625"/>
        <v>KORD MRFALSE!_12Z-ECM</v>
      </c>
      <c r="DU117" s="57" t="str">
        <f ca="1">IFERROR(IF($C$12="C",RTD("ice.xl",,"*H",DT117,$C$5,"D",$K117,,,1),RTD("ice.xl",,"*H",DT117,$C$5,"D",$K117,,,1)*(9/5)+$C$14),"-")</f>
        <v>-</v>
      </c>
      <c r="DV117" s="101" t="b">
        <f t="shared" ca="1" si="626"/>
        <v>0</v>
      </c>
      <c r="DW117" s="101" t="str">
        <f t="shared" ca="1" si="627"/>
        <v>KORD MRFALSE!_12Z-ECM</v>
      </c>
      <c r="DX117" s="57" t="str">
        <f ca="1">IFERROR(IF($C$12="C",RTD("ice.xl",,"*H",DW117,$C$5,"D",$K117,,,1),RTD("ice.xl",,"*H",DW117,$C$5,"D",$K117,,,1)*(9/5)+$C$14),"-")</f>
        <v>-</v>
      </c>
      <c r="DY117" s="101" t="b">
        <f t="shared" ca="1" si="628"/>
        <v>0</v>
      </c>
      <c r="DZ117" s="101" t="str">
        <f t="shared" ca="1" si="629"/>
        <v>KORD MRFALSE!_12Z-ECM</v>
      </c>
      <c r="EA117" s="57" t="str">
        <f ca="1">IFERROR(IF($C$12="C",RTD("ice.xl",,"*H",DZ117,$C$5,"D",$K117,,,1),RTD("ice.xl",,"*H",DZ117,$C$5,"D",$K117,,,1)*(9/5)+$C$14),"-")</f>
        <v>-</v>
      </c>
      <c r="EB117" s="101" t="b">
        <f t="shared" ca="1" si="630"/>
        <v>0</v>
      </c>
      <c r="EC117" s="101" t="str">
        <f t="shared" ca="1" si="631"/>
        <v>KORD MRFALSE!_12Z-ECM</v>
      </c>
      <c r="ED117" s="57" t="str">
        <f ca="1">IFERROR(IF($C$12="C",RTD("ice.xl",,"*H",EC117,$C$5,"D",$K117,,,1),RTD("ice.xl",,"*H",EC117,$C$5,"D",$K117,,,1)*(9/5)+$C$14),"-")</f>
        <v>-</v>
      </c>
      <c r="EE117" s="101" t="b">
        <f t="shared" ca="1" si="632"/>
        <v>0</v>
      </c>
      <c r="EF117" s="101" t="str">
        <f t="shared" ca="1" si="633"/>
        <v>KORD MRFALSE!_12Z-ECM</v>
      </c>
      <c r="EG117" s="57" t="str">
        <f ca="1">IFERROR(IF($C$12="C",RTD("ice.xl",,"*H",EF117,$C$5,"D",$K117,,,1),RTD("ice.xl",,"*H",EF117,$C$5,"D",$K117,,,1)*(9/5)+$C$14),"-")</f>
        <v>-</v>
      </c>
      <c r="EH117" s="101" t="b">
        <f t="shared" ca="1" si="634"/>
        <v>0</v>
      </c>
      <c r="EI117" s="101" t="str">
        <f t="shared" ca="1" si="635"/>
        <v>KORD MRFALSE!_12Z-ECM</v>
      </c>
      <c r="EJ117" s="57" t="str">
        <f ca="1">IFERROR(IF($C$12="C",RTD("ice.xl",,"*H",EI117,$C$5,"D",$K117,,,1),RTD("ice.xl",,"*H",EI117,$C$5,"D",$K117,,,1)*(9/5)+$C$14),"-")</f>
        <v>-</v>
      </c>
      <c r="EK117" s="101" t="b">
        <f t="shared" ca="1" si="636"/>
        <v>0</v>
      </c>
      <c r="EL117" s="101" t="str">
        <f t="shared" ca="1" si="637"/>
        <v>KORD MRFALSE!_12Z-ECM</v>
      </c>
      <c r="EM117" s="57" t="str">
        <f ca="1">IFERROR(IF($C$12="C",RTD("ice.xl",,"*H",EL117,$C$5,"D",$K117,,,1),RTD("ice.xl",,"*H",EL117,$C$5,"D",$K117,,,1)*(9/5)+$C$14),"-")</f>
        <v>-</v>
      </c>
      <c r="EN117" s="101" t="b">
        <f t="shared" ca="1" si="638"/>
        <v>0</v>
      </c>
      <c r="EO117" s="101" t="str">
        <f t="shared" ca="1" si="639"/>
        <v>KORD MRFALSE!_12Z-ECM</v>
      </c>
      <c r="EP117" s="57" t="str">
        <f ca="1">IFERROR(IF($C$12="C",RTD("ice.xl",,"*H",EO117,$C$5,"D",$K117,,,1),RTD("ice.xl",,"*H",EO117,$C$5,"D",$K117,,,1)*(9/5)+$C$14),"-")</f>
        <v>-</v>
      </c>
      <c r="EQ117" s="101" t="b">
        <f t="shared" ca="1" si="640"/>
        <v>0</v>
      </c>
      <c r="ER117" s="101" t="str">
        <f t="shared" ca="1" si="641"/>
        <v>KORD MRFALSE!_12Z-ECM</v>
      </c>
      <c r="ES117" s="57" t="str">
        <f ca="1">IFERROR(IF($C$12="C",RTD("ice.xl",,"*H",ER117,$C$5,"D",$K117,,,1),RTD("ice.xl",,"*H",ER117,$C$5,"D",$K117,,,1)*(9/5)+$C$14),"-")</f>
        <v>-</v>
      </c>
      <c r="ET117" s="101">
        <f>DJ129</f>
        <v>0</v>
      </c>
      <c r="EU117" s="101" t="str">
        <f t="shared" si="642"/>
        <v>KORD MR0!_12Z-ECM</v>
      </c>
      <c r="EV117" s="58" t="str">
        <f ca="1">IFERROR(IF($C$12="C",RTD("ice.xl",,"*H",EU117,$C$5,"D",$K117,,,1),RTD("ice.xl",,"*H",EU117,$C$5,"D",$K117,,,1)*(9/5)+$C$14),"-")</f>
        <v>-</v>
      </c>
      <c r="EW117" s="101">
        <f t="shared" ref="EW117:EW159" si="684">EW116+1</f>
        <v>1</v>
      </c>
      <c r="EX117" s="101" t="str">
        <f t="shared" si="643"/>
        <v>KORD MR1!_12Z-ECM</v>
      </c>
      <c r="EY117" s="58" t="str">
        <f ca="1">IFERROR(IF($C$12="C",RTD("ice.xl",,"*H",EX117,$C$5,"D",$K117,,,1),RTD("ice.xl",,"*H",EX117,$C$5,"D",$K117,,,1)*(9/5)+$C$14),"-")</f>
        <v>-</v>
      </c>
      <c r="EZ117" s="101">
        <f t="shared" si="680"/>
        <v>2</v>
      </c>
      <c r="FA117" s="101" t="str">
        <f t="shared" si="644"/>
        <v>KORD MR2!_12Z-ECM</v>
      </c>
      <c r="FB117" s="58" t="str">
        <f ca="1">IFERROR(IF($C$12="C",RTD("ice.xl",,"*H",FA117,$C$5,"D",$K117,,,1),RTD("ice.xl",,"*H",FA117,$C$5,"D",$K117,,,1)*(9/5)+$C$14),"-")</f>
        <v>-</v>
      </c>
      <c r="FC117" s="101">
        <f t="shared" si="676"/>
        <v>3</v>
      </c>
      <c r="FD117" s="101" t="str">
        <f t="shared" si="645"/>
        <v>KORD MR3!_12Z-ECM</v>
      </c>
      <c r="FE117" s="105" t="str">
        <f ca="1">IFERROR(IF($C$12="C",RTD("ice.xl",,"*H",FD117,$C$5,"D",$K117,,,1),RTD("ice.xl",,"*H",FD117,$C$5,"D",$K117,,,1)*(9/5)+$C$14),"-")</f>
        <v>-</v>
      </c>
      <c r="FH117" s="53" t="b">
        <f t="shared" ca="1" si="646"/>
        <v>0</v>
      </c>
      <c r="FI117" s="53" t="str">
        <f t="shared" ca="1" si="647"/>
        <v>KORD MRFALSE!_12Z-ECM</v>
      </c>
      <c r="FJ117" s="103" t="str">
        <f ca="1">IFERROR(IF($C$12="C",RTD("ice.xl",,"*H",FI117,$C$5,"D",$K117,,,1),RTD("ice.xl",,"*H",FI117,$C$5,"D",$K117,,,1)*(9/5)+$C$14),"-")</f>
        <v>-</v>
      </c>
      <c r="FK117" s="101" t="b">
        <f t="shared" ca="1" si="648"/>
        <v>0</v>
      </c>
      <c r="FL117" s="101" t="str">
        <f t="shared" ca="1" si="649"/>
        <v>KORD MRFALSE!_12Z-ECM</v>
      </c>
      <c r="FM117" s="57" t="str">
        <f ca="1">IFERROR(IF($C$12="C",RTD("ice.xl",,"*H",FL117,$C$5,"D",$K117,,,1),RTD("ice.xl",,"*H",FL117,$C$5,"D",$K117,,,1)*(9/5)+$C$14),"-")</f>
        <v>-</v>
      </c>
      <c r="FN117" s="101" t="b">
        <f t="shared" ca="1" si="650"/>
        <v>0</v>
      </c>
      <c r="FO117" s="101" t="str">
        <f t="shared" ca="1" si="651"/>
        <v>KORD MRFALSE!_12Z-ECM</v>
      </c>
      <c r="FP117" s="57" t="str">
        <f ca="1">IFERROR(IF($C$12="C",RTD("ice.xl",,"*H",FO117,$C$5,"D",$K117,,,1),RTD("ice.xl",,"*H",FO117,$C$5,"D",$K117,,,1)*(9/5)+$C$14),"-")</f>
        <v>-</v>
      </c>
      <c r="FQ117" s="101" t="b">
        <f t="shared" ca="1" si="652"/>
        <v>0</v>
      </c>
      <c r="FR117" s="101" t="str">
        <f t="shared" ca="1" si="653"/>
        <v>KORD MRFALSE!_12Z-ECM</v>
      </c>
      <c r="FS117" s="57" t="str">
        <f ca="1">IFERROR(IF($C$12="C",RTD("ice.xl",,"*H",FR117,$C$5,"D",$K117,,,1),RTD("ice.xl",,"*H",FR117,$C$5,"D",$K117,,,1)*(9/5)+$C$14),"-")</f>
        <v>-</v>
      </c>
      <c r="FT117" s="101" t="b">
        <f t="shared" ca="1" si="654"/>
        <v>0</v>
      </c>
      <c r="FU117" s="101" t="str">
        <f t="shared" ca="1" si="655"/>
        <v>KORD MRFALSE!_12Z-ECM</v>
      </c>
      <c r="FV117" s="57" t="str">
        <f ca="1">IFERROR(IF($C$12="C",RTD("ice.xl",,"*H",FU117,$C$5,"D",$K117,,,1),RTD("ice.xl",,"*H",FU117,$C$5,"D",$K117,,,1)*(9/5)+$C$14),"-")</f>
        <v>-</v>
      </c>
      <c r="FW117" s="101" t="b">
        <f t="shared" ca="1" si="656"/>
        <v>0</v>
      </c>
      <c r="FX117" s="101" t="str">
        <f t="shared" ca="1" si="657"/>
        <v>KORD MRFALSE!_12Z-ECM</v>
      </c>
      <c r="FY117" s="57" t="str">
        <f ca="1">IFERROR(IF($C$12="C",RTD("ice.xl",,"*H",FX117,$C$5,"D",$K117,,,1),RTD("ice.xl",,"*H",FX117,$C$5,"D",$K117,,,1)*(9/5)+$C$14),"-")</f>
        <v>-</v>
      </c>
      <c r="FZ117" s="101" t="b">
        <f t="shared" ca="1" si="658"/>
        <v>0</v>
      </c>
      <c r="GA117" s="101" t="str">
        <f t="shared" ca="1" si="659"/>
        <v>KORD MRFALSE!_12Z-ECM</v>
      </c>
      <c r="GB117" s="57" t="str">
        <f ca="1">IFERROR(IF($C$12="C",RTD("ice.xl",,"*H",GA117,$C$5,"D",$K117,,,1),RTD("ice.xl",,"*H",GA117,$C$5,"D",$K117,,,1)*(9/5)+$C$14),"-")</f>
        <v>-</v>
      </c>
      <c r="GC117" s="101" t="b">
        <f t="shared" ca="1" si="660"/>
        <v>0</v>
      </c>
      <c r="GD117" s="101" t="str">
        <f t="shared" ca="1" si="661"/>
        <v>KORD MRFALSE!_12Z-ECM</v>
      </c>
      <c r="GE117" s="57" t="str">
        <f ca="1">IFERROR(IF($C$12="C",RTD("ice.xl",,"*H",GD117,$C$5,"D",$K117,,,1),RTD("ice.xl",,"*H",GD117,$C$5,"D",$K117,,,1)*(9/5)+$C$14),"-")</f>
        <v>-</v>
      </c>
      <c r="GF117" s="101" t="b">
        <f t="shared" ca="1" si="662"/>
        <v>0</v>
      </c>
      <c r="GG117" s="101" t="str">
        <f t="shared" ca="1" si="663"/>
        <v>KORD MRFALSE!_12Z-ECM</v>
      </c>
      <c r="GH117" s="57" t="str">
        <f ca="1">IFERROR(IF($C$12="C",RTD("ice.xl",,"*H",GG117,$C$5,"D",$K117,,,1),RTD("ice.xl",,"*H",GG117,$C$5,"D",$K117,,,1)*(9/5)+$C$14),"-")</f>
        <v>-</v>
      </c>
      <c r="GI117" s="101" t="b">
        <f t="shared" ca="1" si="664"/>
        <v>0</v>
      </c>
      <c r="GJ117" s="101" t="str">
        <f t="shared" ca="1" si="665"/>
        <v>KORD MRFALSE!_12Z-ECM</v>
      </c>
      <c r="GK117" s="57" t="str">
        <f ca="1">IFERROR(IF($C$12="C",RTD("ice.xl",,"*H",GJ117,$C$5,"D",$K117,,,1),RTD("ice.xl",,"*H",GJ117,$C$5,"D",$K117,,,1)*(9/5)+$C$14),"-")</f>
        <v>-</v>
      </c>
      <c r="GL117" s="101" t="b">
        <f t="shared" ca="1" si="666"/>
        <v>0</v>
      </c>
      <c r="GM117" s="101" t="str">
        <f t="shared" ca="1" si="667"/>
        <v>KORD MRFALSE!_12Z-ECM</v>
      </c>
      <c r="GN117" s="57" t="str">
        <f ca="1">IFERROR(IF($C$12="C",RTD("ice.xl",,"*H",GM117,$C$5,"D",$K117,,,1),RTD("ice.xl",,"*H",GM117,$C$5,"D",$K117,,,1)*(9/5)+$C$14),"-")</f>
        <v>-</v>
      </c>
      <c r="GO117" s="101" t="b">
        <f t="shared" ca="1" si="668"/>
        <v>0</v>
      </c>
      <c r="GP117" s="101" t="str">
        <f t="shared" ca="1" si="669"/>
        <v>KORD MRFALSE!_12Z-ECM</v>
      </c>
      <c r="GQ117" s="57" t="str">
        <f ca="1">IFERROR(IF($C$12="C",RTD("ice.xl",,"*H",GP117,$C$5,"D",$K117,,,1),RTD("ice.xl",,"*H",GP117,$C$5,"D",$K117,,,1)*(9/5)+$C$14),"-")</f>
        <v>-</v>
      </c>
      <c r="GR117" s="101">
        <f>FH129</f>
        <v>0</v>
      </c>
      <c r="GS117" s="101" t="str">
        <f t="shared" si="670"/>
        <v>KORD MR0!_12Z-ECM</v>
      </c>
      <c r="GT117" s="58" t="str">
        <f ca="1">IFERROR(IF($C$12="C",RTD("ice.xl",,"*H",GS117,$C$5,"D",$K117,,,1),RTD("ice.xl",,"*H",GS117,$C$5,"D",$K117,,,1)*(9/5)+$C$14),"-")</f>
        <v>-</v>
      </c>
      <c r="GU117" s="101">
        <f t="shared" ref="GU117:GU159" si="685">GU116+1</f>
        <v>1</v>
      </c>
      <c r="GV117" s="101" t="str">
        <f t="shared" si="671"/>
        <v>KORD MR1!_12Z-ECM</v>
      </c>
      <c r="GW117" s="58" t="str">
        <f ca="1">IFERROR(IF($C$12="C",RTD("ice.xl",,"*H",GV117,$C$5,"D",$K117,,,1),RTD("ice.xl",,"*H",GV117,$C$5,"D",$K117,,,1)*(9/5)+$C$14),"-")</f>
        <v>-</v>
      </c>
      <c r="GX117" s="101">
        <f t="shared" si="681"/>
        <v>2</v>
      </c>
      <c r="GY117" s="101" t="str">
        <f t="shared" si="672"/>
        <v>KORD MR2!_12Z-ECM</v>
      </c>
      <c r="GZ117" s="58" t="str">
        <f ca="1">IFERROR(IF($C$12="C",RTD("ice.xl",,"*H",GY117,$C$5,"D",$K117,,,1),RTD("ice.xl",,"*H",GY117,$C$5,"D",$K117,,,1)*(9/5)+$C$14),"-")</f>
        <v>-</v>
      </c>
      <c r="HA117" s="101">
        <f t="shared" si="677"/>
        <v>3</v>
      </c>
      <c r="HB117" s="101" t="str">
        <f t="shared" si="673"/>
        <v>KORD MR3!_12Z-ECM</v>
      </c>
      <c r="HC117" s="105" t="str">
        <f ca="1">IFERROR(IF($C$12="C",RTD("ice.xl",,"*H",HB117,$C$5,"D",$K117,,,1),RTD("ice.xl",,"*H",HB117,$C$5,"D",$K117,,,1)*(9/5)+$C$14),"-")</f>
        <v>-</v>
      </c>
    </row>
    <row r="118" spans="11:211" x14ac:dyDescent="0.35">
      <c r="K118" s="163">
        <f t="shared" ca="1" si="562"/>
        <v>44803</v>
      </c>
      <c r="L118" s="167" t="str">
        <f t="shared" ca="1" si="562"/>
        <v/>
      </c>
      <c r="N118" s="53" t="b">
        <f t="shared" ca="1" si="563"/>
        <v>0</v>
      </c>
      <c r="O118" s="53" t="str">
        <f t="shared" ca="1" si="564"/>
        <v>KORD MRFALSE!_00Z-ECM</v>
      </c>
      <c r="P118" s="103" t="str">
        <f ca="1">IFERROR(IF($C$12="C",RTD("ice.xl",,"*H",O118,$C$5,"D",$K118,,,1),RTD("ice.xl",,"*H",O118,$C$5,"D",$K118,,,1)*(9/5)+$C$14),"-")</f>
        <v>-</v>
      </c>
      <c r="Q118" s="101" t="b">
        <f t="shared" ca="1" si="565"/>
        <v>0</v>
      </c>
      <c r="R118" s="101" t="str">
        <f t="shared" ca="1" si="566"/>
        <v>KORD MRFALSE!_00Z-ECM</v>
      </c>
      <c r="S118" s="57" t="str">
        <f ca="1">IFERROR(IF($C$12="C",RTD("ice.xl",,"*H",R118,$C$5,"D",$K118,,,1),RTD("ice.xl",,"*H",R118,$C$5,"D",$K118,,,1)*(9/5)+$C$14),"-")</f>
        <v>-</v>
      </c>
      <c r="T118" s="101" t="b">
        <f t="shared" ca="1" si="567"/>
        <v>0</v>
      </c>
      <c r="U118" s="101" t="str">
        <f t="shared" ca="1" si="568"/>
        <v>KORD MRFALSE!_00Z-ECM</v>
      </c>
      <c r="V118" s="57" t="str">
        <f ca="1">IFERROR(IF($C$12="C",RTD("ice.xl",,"*H",U118,$C$5,"D",$K118,,,1),RTD("ice.xl",,"*H",U118,$C$5,"D",$K118,,,1)*(9/5)+$C$14),"-")</f>
        <v>-</v>
      </c>
      <c r="W118" s="101" t="b">
        <f t="shared" ca="1" si="569"/>
        <v>0</v>
      </c>
      <c r="X118" s="101" t="str">
        <f t="shared" ca="1" si="570"/>
        <v>KORD MRFALSE!_00Z-ECM</v>
      </c>
      <c r="Y118" s="57" t="str">
        <f ca="1">IFERROR(IF($C$12="C",RTD("ice.xl",,"*H",X118,$C$5,"D",$K118,,,1),RTD("ice.xl",,"*H",X118,$C$5,"D",$K118,,,1)*(9/5)+$C$14),"-")</f>
        <v>-</v>
      </c>
      <c r="Z118" s="101" t="b">
        <f t="shared" ca="1" si="571"/>
        <v>0</v>
      </c>
      <c r="AA118" s="101" t="str">
        <f t="shared" ca="1" si="572"/>
        <v>KORD MRFALSE!_00Z-ECM</v>
      </c>
      <c r="AB118" s="57" t="str">
        <f ca="1">IFERROR(IF($C$12="C",RTD("ice.xl",,"*H",AA118,$C$5,"D",$K118,,,1),RTD("ice.xl",,"*H",AA118,$C$5,"D",$K118,,,1)*(9/5)+$C$14),"-")</f>
        <v>-</v>
      </c>
      <c r="AC118" s="101" t="b">
        <f t="shared" ca="1" si="573"/>
        <v>0</v>
      </c>
      <c r="AD118" s="101" t="str">
        <f t="shared" ca="1" si="574"/>
        <v>KORD MRFALSE!_00Z-ECM</v>
      </c>
      <c r="AE118" s="57" t="str">
        <f ca="1">IFERROR(IF($C$12="C",RTD("ice.xl",,"*H",AD118,$C$5,"D",$K118,,,1),RTD("ice.xl",,"*H",AD118,$C$5,"D",$K118,,,1)*(9/5)+$C$14),"-")</f>
        <v>-</v>
      </c>
      <c r="AF118" s="101" t="b">
        <f t="shared" ca="1" si="575"/>
        <v>0</v>
      </c>
      <c r="AG118" s="101" t="str">
        <f t="shared" ca="1" si="576"/>
        <v>KORD MRFALSE!_00Z-ECM</v>
      </c>
      <c r="AH118" s="57" t="str">
        <f ca="1">IFERROR(IF($C$12="C",RTD("ice.xl",,"*H",AG118,$C$5,"D",$K118,,,1),RTD("ice.xl",,"*H",AG118,$C$5,"D",$K118,,,1)*(9/5)+$C$14),"-")</f>
        <v>-</v>
      </c>
      <c r="AI118" s="101" t="b">
        <f t="shared" ca="1" si="577"/>
        <v>0</v>
      </c>
      <c r="AJ118" s="101" t="str">
        <f t="shared" ca="1" si="578"/>
        <v>KORD MRFALSE!_00Z-ECM</v>
      </c>
      <c r="AK118" s="57" t="str">
        <f ca="1">IFERROR(IF($C$12="C",RTD("ice.xl",,"*H",AJ118,$C$5,"D",$K118,,,1),RTD("ice.xl",,"*H",AJ118,$C$5,"D",$K118,,,1)*(9/5)+$C$14),"-")</f>
        <v>-</v>
      </c>
      <c r="AL118" s="101" t="b">
        <f t="shared" ca="1" si="579"/>
        <v>0</v>
      </c>
      <c r="AM118" s="101" t="str">
        <f t="shared" ca="1" si="580"/>
        <v>KORD MRFALSE!_00Z-ECM</v>
      </c>
      <c r="AN118" s="57" t="str">
        <f ca="1">IFERROR(IF($C$12="C",RTD("ice.xl",,"*H",AM118,$C$5,"D",$K118,,,1),RTD("ice.xl",,"*H",AM118,$C$5,"D",$K118,,,1)*(9/5)+$C$14),"-")</f>
        <v>-</v>
      </c>
      <c r="AO118" s="101" t="b">
        <f t="shared" ca="1" si="581"/>
        <v>0</v>
      </c>
      <c r="AP118" s="101" t="str">
        <f t="shared" ca="1" si="582"/>
        <v>KORD MRFALSE!_00Z-ECM</v>
      </c>
      <c r="AQ118" s="57" t="str">
        <f ca="1">IFERROR(IF($C$12="C",RTD("ice.xl",,"*H",AP118,$C$5,"D",$K118,,,1),RTD("ice.xl",,"*H",AP118,$C$5,"D",$K118,,,1)*(9/5)+$C$14),"-")</f>
        <v>-</v>
      </c>
      <c r="AR118" s="101" t="b">
        <f t="shared" ca="1" si="583"/>
        <v>0</v>
      </c>
      <c r="AS118" s="101" t="str">
        <f t="shared" ca="1" si="584"/>
        <v>KORD MRFALSE!_00Z-ECM</v>
      </c>
      <c r="AT118" s="57" t="str">
        <f ca="1">IFERROR(IF($C$12="C",RTD("ice.xl",,"*H",AS118,$C$5,"D",$K118,,,1),RTD("ice.xl",,"*H",AS118,$C$5,"D",$K118,,,1)*(9/5)+$C$14),"-")</f>
        <v>-</v>
      </c>
      <c r="AU118" s="101">
        <f t="shared" ref="AU118" si="686">N129</f>
        <v>0</v>
      </c>
      <c r="AV118" s="101" t="str">
        <f t="shared" si="585"/>
        <v>KORD MR0!_00Z-ECM</v>
      </c>
      <c r="AW118" s="58" t="str">
        <f ca="1">IFERROR(IF($C$12="C",RTD("ice.xl",,"*H",AV118,$C$5,"D",$K118,,,1),RTD("ice.xl",,"*H",AV118,$C$5,"D",$K118,,,1)*(9/5)+$C$14),"-")</f>
        <v>-</v>
      </c>
      <c r="AX118" s="101">
        <f t="shared" ref="AX118:AX159" si="687">AX117+1</f>
        <v>1</v>
      </c>
      <c r="AY118" s="101" t="str">
        <f t="shared" si="586"/>
        <v>KORD MR1!_00Z-ECM</v>
      </c>
      <c r="AZ118" s="58" t="str">
        <f ca="1">IFERROR(IF($C$12="C",RTD("ice.xl",,"*H",AY118,$C$5,"D",$K118,,,1),RTD("ice.xl",,"*H",AY118,$C$5,"D",$K118,,,1)*(9/5)+$C$14),"-")</f>
        <v>-</v>
      </c>
      <c r="BA118" s="101">
        <f t="shared" si="682"/>
        <v>2</v>
      </c>
      <c r="BB118" s="101" t="str">
        <f t="shared" si="587"/>
        <v>KORD MR2!_00Z-ECM</v>
      </c>
      <c r="BC118" s="58" t="str">
        <f ca="1">IFERROR(IF($C$12="C",RTD("ice.xl",,"*H",BB118,$C$5,"D",$K118,,,1),RTD("ice.xl",,"*H",BB118,$C$5,"D",$K118,,,1)*(9/5)+$C$14),"-")</f>
        <v>-</v>
      </c>
      <c r="BD118" s="101">
        <f t="shared" si="678"/>
        <v>3</v>
      </c>
      <c r="BE118" s="101" t="str">
        <f t="shared" si="588"/>
        <v>KORD MR3!_00Z-ECM</v>
      </c>
      <c r="BF118" s="58" t="str">
        <f ca="1">IFERROR(IF($C$12="C",RTD("ice.xl",,"*H",BE118,$C$5,"D",$K118,,,1),RTD("ice.xl",,"*H",BE118,$C$5,"D",$K118,,,1)*(9/5)+$C$14),"-")</f>
        <v>-</v>
      </c>
      <c r="BG118" s="101">
        <f t="shared" si="674"/>
        <v>4</v>
      </c>
      <c r="BH118" s="101" t="str">
        <f t="shared" si="589"/>
        <v>KORD MR4!_00Z-ECM</v>
      </c>
      <c r="BI118" s="105" t="str">
        <f ca="1">IFERROR(IF($C$12="C",RTD("ice.xl",,"*H",BH118,$C$5,"D",$K118,,,1),RTD("ice.xl",,"*H",BH118,$C$5,"D",$K118,,,1)*(9/5)+$C$14),"-")</f>
        <v>-</v>
      </c>
      <c r="BL118" s="53" t="b">
        <f t="shared" ca="1" si="590"/>
        <v>0</v>
      </c>
      <c r="BM118" s="53" t="str">
        <f t="shared" ca="1" si="591"/>
        <v>KORD MRFALSE!_00Z-ECM</v>
      </c>
      <c r="BN118" s="103" t="str">
        <f ca="1">IFERROR(IF($C$12="C",RTD("ice.xl",,"*H",BM118,$C$5,"D",$K118,,,1),RTD("ice.xl",,"*H",BM118,$C$5,"D",$K118,,,1)*(9/5)+$C$14),"-")</f>
        <v>-</v>
      </c>
      <c r="BO118" s="101" t="b">
        <f t="shared" ca="1" si="592"/>
        <v>0</v>
      </c>
      <c r="BP118" s="101" t="str">
        <f t="shared" ca="1" si="593"/>
        <v>KORD MRFALSE!_00Z-ECM</v>
      </c>
      <c r="BQ118" s="57" t="str">
        <f ca="1">IFERROR(IF($C$12="C",RTD("ice.xl",,"*H",BP118,$C$5,"D",$K118,,,1),RTD("ice.xl",,"*H",BP118,$C$5,"D",$K118,,,1)*(9/5)+$C$14),"-")</f>
        <v>-</v>
      </c>
      <c r="BR118" s="101" t="b">
        <f t="shared" ca="1" si="594"/>
        <v>0</v>
      </c>
      <c r="BS118" s="101" t="str">
        <f t="shared" ca="1" si="595"/>
        <v>KORD MRFALSE!_00Z-ECM</v>
      </c>
      <c r="BT118" s="57" t="str">
        <f ca="1">IFERROR(IF($C$12="C",RTD("ice.xl",,"*H",BS118,$C$5,"D",$K118,,,1),RTD("ice.xl",,"*H",BS118,$C$5,"D",$K118,,,1)*(9/5)+$C$14),"-")</f>
        <v>-</v>
      </c>
      <c r="BU118" s="101" t="b">
        <f t="shared" ca="1" si="596"/>
        <v>0</v>
      </c>
      <c r="BV118" s="101" t="str">
        <f t="shared" ca="1" si="597"/>
        <v>KORD MRFALSE!_00Z-ECM</v>
      </c>
      <c r="BW118" s="57" t="str">
        <f ca="1">IFERROR(IF($C$12="C",RTD("ice.xl",,"*H",BV118,$C$5,"D",$K118,,,1),RTD("ice.xl",,"*H",BV118,$C$5,"D",$K118,,,1)*(9/5)+$C$14),"-")</f>
        <v>-</v>
      </c>
      <c r="BX118" s="101" t="b">
        <f t="shared" ca="1" si="598"/>
        <v>0</v>
      </c>
      <c r="BY118" s="101" t="str">
        <f t="shared" ca="1" si="599"/>
        <v>KORD MRFALSE!_00Z-ECM</v>
      </c>
      <c r="BZ118" s="57" t="str">
        <f ca="1">IFERROR(IF($C$12="C",RTD("ice.xl",,"*H",BY118,$C$5,"D",$K118,,,1),RTD("ice.xl",,"*H",BY118,$C$5,"D",$K118,,,1)*(9/5)+$C$14),"-")</f>
        <v>-</v>
      </c>
      <c r="CA118" s="101" t="b">
        <f t="shared" ca="1" si="600"/>
        <v>0</v>
      </c>
      <c r="CB118" s="101" t="str">
        <f t="shared" ca="1" si="601"/>
        <v>KORD MRFALSE!_00Z-ECM</v>
      </c>
      <c r="CC118" s="57" t="str">
        <f ca="1">IFERROR(IF($C$12="C",RTD("ice.xl",,"*H",CB118,$C$5,"D",$K118,,,1),RTD("ice.xl",,"*H",CB118,$C$5,"D",$K118,,,1)*(9/5)+$C$14),"-")</f>
        <v>-</v>
      </c>
      <c r="CD118" s="101" t="b">
        <f t="shared" ca="1" si="602"/>
        <v>0</v>
      </c>
      <c r="CE118" s="101" t="str">
        <f t="shared" ca="1" si="603"/>
        <v>KORD MRFALSE!_00Z-ECM</v>
      </c>
      <c r="CF118" s="57" t="str">
        <f ca="1">IFERROR(IF($C$12="C",RTD("ice.xl",,"*H",CE118,$C$5,"D",$K118,,,1),RTD("ice.xl",,"*H",CE118,$C$5,"D",$K118,,,1)*(9/5)+$C$14),"-")</f>
        <v>-</v>
      </c>
      <c r="CG118" s="101" t="b">
        <f t="shared" ca="1" si="604"/>
        <v>0</v>
      </c>
      <c r="CH118" s="101" t="str">
        <f t="shared" ca="1" si="605"/>
        <v>KORD MRFALSE!_00Z-ECM</v>
      </c>
      <c r="CI118" s="57" t="str">
        <f ca="1">IFERROR(IF($C$12="C",RTD("ice.xl",,"*H",CH118,$C$5,"D",$K118,,,1),RTD("ice.xl",,"*H",CH118,$C$5,"D",$K118,,,1)*(9/5)+$C$14),"-")</f>
        <v>-</v>
      </c>
      <c r="CJ118" s="101" t="b">
        <f t="shared" ca="1" si="606"/>
        <v>0</v>
      </c>
      <c r="CK118" s="101" t="str">
        <f t="shared" ca="1" si="607"/>
        <v>KORD MRFALSE!_00Z-ECM</v>
      </c>
      <c r="CL118" s="57" t="str">
        <f ca="1">IFERROR(IF($C$12="C",RTD("ice.xl",,"*H",CK118,$C$5,"D",$K118,,,1),RTD("ice.xl",,"*H",CK118,$C$5,"D",$K118,,,1)*(9/5)+$C$14),"-")</f>
        <v>-</v>
      </c>
      <c r="CM118" s="101" t="b">
        <f t="shared" ca="1" si="608"/>
        <v>0</v>
      </c>
      <c r="CN118" s="101" t="str">
        <f t="shared" ca="1" si="609"/>
        <v>KORD MRFALSE!_00Z-ECM</v>
      </c>
      <c r="CO118" s="57" t="str">
        <f ca="1">IFERROR(IF($C$12="C",RTD("ice.xl",,"*H",CN118,$C$5,"D",$K118,,,1),RTD("ice.xl",,"*H",CN118,$C$5,"D",$K118,,,1)*(9/5)+$C$14),"-")</f>
        <v>-</v>
      </c>
      <c r="CP118" s="101" t="b">
        <f t="shared" ca="1" si="610"/>
        <v>0</v>
      </c>
      <c r="CQ118" s="101" t="str">
        <f t="shared" ca="1" si="611"/>
        <v>KORD MRFALSE!_00Z-ECM</v>
      </c>
      <c r="CR118" s="57" t="str">
        <f ca="1">IFERROR(IF($C$12="C",RTD("ice.xl",,"*H",CQ118,$C$5,"D",$K118,,,1),RTD("ice.xl",,"*H",CQ118,$C$5,"D",$K118,,,1)*(9/5)+$C$14),"-")</f>
        <v>-</v>
      </c>
      <c r="CS118" s="101">
        <f t="shared" si="612"/>
        <v>0</v>
      </c>
      <c r="CT118" s="101" t="str">
        <f t="shared" si="613"/>
        <v>KORD MR0!_00Z-ECM</v>
      </c>
      <c r="CU118" s="58" t="str">
        <f ca="1">IFERROR(IF($C$12="C",RTD("ice.xl",,"*H",CT118,$C$5,"D",$K118,,,1),RTD("ice.xl",,"*H",CT118,$C$5,"D",$K118,,,1)*(9/5)+$C$14),"-")</f>
        <v>-</v>
      </c>
      <c r="CV118" s="101">
        <f t="shared" ref="CV118:CV159" si="688">CV117+1</f>
        <v>1</v>
      </c>
      <c r="CW118" s="101" t="str">
        <f t="shared" si="614"/>
        <v>KORD MR1!_00Z-ECM</v>
      </c>
      <c r="CX118" s="58" t="str">
        <f ca="1">IFERROR(IF($C$12="C",RTD("ice.xl",,"*H",CW118,$C$5,"D",$K118,,,1),RTD("ice.xl",,"*H",CW118,$C$5,"D",$K118,,,1)*(9/5)+$C$14),"-")</f>
        <v>-</v>
      </c>
      <c r="CY118" s="101">
        <f t="shared" si="683"/>
        <v>2</v>
      </c>
      <c r="CZ118" s="101" t="str">
        <f t="shared" si="615"/>
        <v>KORD MR2!_00Z-ECM</v>
      </c>
      <c r="DA118" s="58" t="str">
        <f ca="1">IFERROR(IF($C$12="C",RTD("ice.xl",,"*H",CZ118,$C$5,"D",$K118,,,1),RTD("ice.xl",,"*H",CZ118,$C$5,"D",$K118,,,1)*(9/5)+$C$14),"-")</f>
        <v>-</v>
      </c>
      <c r="DB118" s="101">
        <f t="shared" si="679"/>
        <v>3</v>
      </c>
      <c r="DC118" s="101" t="str">
        <f t="shared" si="616"/>
        <v>KORD MR3!_00Z-ECM</v>
      </c>
      <c r="DD118" s="58" t="str">
        <f ca="1">IFERROR(IF($C$12="C",RTD("ice.xl",,"*H",DC118,$C$5,"D",$K118,,,1),RTD("ice.xl",,"*H",DC118,$C$5,"D",$K118,,,1)*(9/5)+$C$14),"-")</f>
        <v>-</v>
      </c>
      <c r="DE118" s="101">
        <f t="shared" si="675"/>
        <v>4</v>
      </c>
      <c r="DF118" s="101" t="str">
        <f t="shared" si="617"/>
        <v>KORD MR4!_00Z-ECM</v>
      </c>
      <c r="DG118" s="105" t="str">
        <f ca="1">IFERROR(IF($C$12="C",RTD("ice.xl",,"*H",DF118,$C$5,"D",$K118,,,1),RTD("ice.xl",,"*H",DF118,$C$5,"D",$K118,,,1)*(9/5)+$C$14),"-")</f>
        <v>-</v>
      </c>
      <c r="DJ118" s="53" t="b">
        <f t="shared" ca="1" si="618"/>
        <v>0</v>
      </c>
      <c r="DK118" s="53" t="str">
        <f t="shared" ca="1" si="619"/>
        <v>KORD MRFALSE!_12Z-ECM</v>
      </c>
      <c r="DL118" s="103" t="str">
        <f ca="1">IFERROR(IF($C$12="C",RTD("ice.xl",,"*H",DK118,$C$5,"D",$K118,,,1),RTD("ice.xl",,"*H",DK118,$C$5,"D",$K118,,,1)*(9/5)+$C$14),"-")</f>
        <v>-</v>
      </c>
      <c r="DM118" s="101" t="b">
        <f t="shared" ca="1" si="620"/>
        <v>0</v>
      </c>
      <c r="DN118" s="101" t="str">
        <f t="shared" ca="1" si="621"/>
        <v>KORD MRFALSE!_12Z-ECM</v>
      </c>
      <c r="DO118" s="57" t="str">
        <f ca="1">IFERROR(IF($C$12="C",RTD("ice.xl",,"*H",DN118,$C$5,"D",$K118,,,1),RTD("ice.xl",,"*H",DN118,$C$5,"D",$K118,,,1)*(9/5)+$C$14),"-")</f>
        <v>-</v>
      </c>
      <c r="DP118" s="101" t="b">
        <f t="shared" ca="1" si="622"/>
        <v>0</v>
      </c>
      <c r="DQ118" s="101" t="str">
        <f t="shared" ca="1" si="623"/>
        <v>KORD MRFALSE!_12Z-ECM</v>
      </c>
      <c r="DR118" s="57" t="str">
        <f ca="1">IFERROR(IF($C$12="C",RTD("ice.xl",,"*H",DQ118,$C$5,"D",$K118,,,1),RTD("ice.xl",,"*H",DQ118,$C$5,"D",$K118,,,1)*(9/5)+$C$14),"-")</f>
        <v>-</v>
      </c>
      <c r="DS118" s="101" t="b">
        <f t="shared" ca="1" si="624"/>
        <v>0</v>
      </c>
      <c r="DT118" s="101" t="str">
        <f t="shared" ca="1" si="625"/>
        <v>KORD MRFALSE!_12Z-ECM</v>
      </c>
      <c r="DU118" s="57" t="str">
        <f ca="1">IFERROR(IF($C$12="C",RTD("ice.xl",,"*H",DT118,$C$5,"D",$K118,,,1),RTD("ice.xl",,"*H",DT118,$C$5,"D",$K118,,,1)*(9/5)+$C$14),"-")</f>
        <v>-</v>
      </c>
      <c r="DV118" s="101" t="b">
        <f t="shared" ca="1" si="626"/>
        <v>0</v>
      </c>
      <c r="DW118" s="101" t="str">
        <f t="shared" ca="1" si="627"/>
        <v>KORD MRFALSE!_12Z-ECM</v>
      </c>
      <c r="DX118" s="57" t="str">
        <f ca="1">IFERROR(IF($C$12="C",RTD("ice.xl",,"*H",DW118,$C$5,"D",$K118,,,1),RTD("ice.xl",,"*H",DW118,$C$5,"D",$K118,,,1)*(9/5)+$C$14),"-")</f>
        <v>-</v>
      </c>
      <c r="DY118" s="101" t="b">
        <f t="shared" ca="1" si="628"/>
        <v>0</v>
      </c>
      <c r="DZ118" s="101" t="str">
        <f t="shared" ca="1" si="629"/>
        <v>KORD MRFALSE!_12Z-ECM</v>
      </c>
      <c r="EA118" s="57" t="str">
        <f ca="1">IFERROR(IF($C$12="C",RTD("ice.xl",,"*H",DZ118,$C$5,"D",$K118,,,1),RTD("ice.xl",,"*H",DZ118,$C$5,"D",$K118,,,1)*(9/5)+$C$14),"-")</f>
        <v>-</v>
      </c>
      <c r="EB118" s="101" t="b">
        <f t="shared" ca="1" si="630"/>
        <v>0</v>
      </c>
      <c r="EC118" s="101" t="str">
        <f t="shared" ca="1" si="631"/>
        <v>KORD MRFALSE!_12Z-ECM</v>
      </c>
      <c r="ED118" s="57" t="str">
        <f ca="1">IFERROR(IF($C$12="C",RTD("ice.xl",,"*H",EC118,$C$5,"D",$K118,,,1),RTD("ice.xl",,"*H",EC118,$C$5,"D",$K118,,,1)*(9/5)+$C$14),"-")</f>
        <v>-</v>
      </c>
      <c r="EE118" s="101" t="b">
        <f t="shared" ca="1" si="632"/>
        <v>0</v>
      </c>
      <c r="EF118" s="101" t="str">
        <f t="shared" ca="1" si="633"/>
        <v>KORD MRFALSE!_12Z-ECM</v>
      </c>
      <c r="EG118" s="57" t="str">
        <f ca="1">IFERROR(IF($C$12="C",RTD("ice.xl",,"*H",EF118,$C$5,"D",$K118,,,1),RTD("ice.xl",,"*H",EF118,$C$5,"D",$K118,,,1)*(9/5)+$C$14),"-")</f>
        <v>-</v>
      </c>
      <c r="EH118" s="101" t="b">
        <f t="shared" ca="1" si="634"/>
        <v>0</v>
      </c>
      <c r="EI118" s="101" t="str">
        <f t="shared" ca="1" si="635"/>
        <v>KORD MRFALSE!_12Z-ECM</v>
      </c>
      <c r="EJ118" s="57" t="str">
        <f ca="1">IFERROR(IF($C$12="C",RTD("ice.xl",,"*H",EI118,$C$5,"D",$K118,,,1),RTD("ice.xl",,"*H",EI118,$C$5,"D",$K118,,,1)*(9/5)+$C$14),"-")</f>
        <v>-</v>
      </c>
      <c r="EK118" s="101" t="b">
        <f t="shared" ca="1" si="636"/>
        <v>0</v>
      </c>
      <c r="EL118" s="101" t="str">
        <f t="shared" ca="1" si="637"/>
        <v>KORD MRFALSE!_12Z-ECM</v>
      </c>
      <c r="EM118" s="57" t="str">
        <f ca="1">IFERROR(IF($C$12="C",RTD("ice.xl",,"*H",EL118,$C$5,"D",$K118,,,1),RTD("ice.xl",,"*H",EL118,$C$5,"D",$K118,,,1)*(9/5)+$C$14),"-")</f>
        <v>-</v>
      </c>
      <c r="EN118" s="101" t="b">
        <f t="shared" ca="1" si="638"/>
        <v>0</v>
      </c>
      <c r="EO118" s="101" t="str">
        <f t="shared" ca="1" si="639"/>
        <v>KORD MRFALSE!_12Z-ECM</v>
      </c>
      <c r="EP118" s="57" t="str">
        <f ca="1">IFERROR(IF($C$12="C",RTD("ice.xl",,"*H",EO118,$C$5,"D",$K118,,,1),RTD("ice.xl",,"*H",EO118,$C$5,"D",$K118,,,1)*(9/5)+$C$14),"-")</f>
        <v>-</v>
      </c>
      <c r="EQ118" s="101">
        <f t="shared" si="640"/>
        <v>0</v>
      </c>
      <c r="ER118" s="101" t="str">
        <f t="shared" si="641"/>
        <v>KORD MR0!_12Z-ECM</v>
      </c>
      <c r="ES118" s="58" t="str">
        <f ca="1">IFERROR(IF($C$12="C",RTD("ice.xl",,"*H",ER118,$C$5,"D",$K118,,,1),RTD("ice.xl",,"*H",ER118,$C$5,"D",$K118,,,1)*(9/5)+$C$14),"-")</f>
        <v>-</v>
      </c>
      <c r="ET118" s="101">
        <f t="shared" ref="ET118:ET159" si="689">ET117+1</f>
        <v>1</v>
      </c>
      <c r="EU118" s="101" t="str">
        <f t="shared" si="642"/>
        <v>KORD MR1!_12Z-ECM</v>
      </c>
      <c r="EV118" s="58" t="str">
        <f ca="1">IFERROR(IF($C$12="C",RTD("ice.xl",,"*H",EU118,$C$5,"D",$K118,,,1),RTD("ice.xl",,"*H",EU118,$C$5,"D",$K118,,,1)*(9/5)+$C$14),"-")</f>
        <v>-</v>
      </c>
      <c r="EW118" s="101">
        <f t="shared" si="684"/>
        <v>2</v>
      </c>
      <c r="EX118" s="101" t="str">
        <f t="shared" si="643"/>
        <v>KORD MR2!_12Z-ECM</v>
      </c>
      <c r="EY118" s="58" t="str">
        <f ca="1">IFERROR(IF($C$12="C",RTD("ice.xl",,"*H",EX118,$C$5,"D",$K118,,,1),RTD("ice.xl",,"*H",EX118,$C$5,"D",$K118,,,1)*(9/5)+$C$14),"-")</f>
        <v>-</v>
      </c>
      <c r="EZ118" s="101">
        <f t="shared" si="680"/>
        <v>3</v>
      </c>
      <c r="FA118" s="101" t="str">
        <f t="shared" si="644"/>
        <v>KORD MR3!_12Z-ECM</v>
      </c>
      <c r="FB118" s="58" t="str">
        <f ca="1">IFERROR(IF($C$12="C",RTD("ice.xl",,"*H",FA118,$C$5,"D",$K118,,,1),RTD("ice.xl",,"*H",FA118,$C$5,"D",$K118,,,1)*(9/5)+$C$14),"-")</f>
        <v>-</v>
      </c>
      <c r="FC118" s="101">
        <f t="shared" si="676"/>
        <v>4</v>
      </c>
      <c r="FD118" s="101" t="str">
        <f t="shared" si="645"/>
        <v>KORD MR4!_12Z-ECM</v>
      </c>
      <c r="FE118" s="105" t="str">
        <f ca="1">IFERROR(IF($C$12="C",RTD("ice.xl",,"*H",FD118,$C$5,"D",$K118,,,1),RTD("ice.xl",,"*H",FD118,$C$5,"D",$K118,,,1)*(9/5)+$C$14),"-")</f>
        <v>-</v>
      </c>
      <c r="FH118" s="53" t="b">
        <f t="shared" ca="1" si="646"/>
        <v>0</v>
      </c>
      <c r="FI118" s="53" t="str">
        <f t="shared" ca="1" si="647"/>
        <v>KORD MRFALSE!_12Z-ECM</v>
      </c>
      <c r="FJ118" s="103" t="str">
        <f ca="1">IFERROR(IF($C$12="C",RTD("ice.xl",,"*H",FI118,$C$5,"D",$K118,,,1),RTD("ice.xl",,"*H",FI118,$C$5,"D",$K118,,,1)*(9/5)+$C$14),"-")</f>
        <v>-</v>
      </c>
      <c r="FK118" s="101" t="b">
        <f t="shared" ca="1" si="648"/>
        <v>0</v>
      </c>
      <c r="FL118" s="101" t="str">
        <f t="shared" ca="1" si="649"/>
        <v>KORD MRFALSE!_12Z-ECM</v>
      </c>
      <c r="FM118" s="57" t="str">
        <f ca="1">IFERROR(IF($C$12="C",RTD("ice.xl",,"*H",FL118,$C$5,"D",$K118,,,1),RTD("ice.xl",,"*H",FL118,$C$5,"D",$K118,,,1)*(9/5)+$C$14),"-")</f>
        <v>-</v>
      </c>
      <c r="FN118" s="101" t="b">
        <f t="shared" ca="1" si="650"/>
        <v>0</v>
      </c>
      <c r="FO118" s="101" t="str">
        <f t="shared" ca="1" si="651"/>
        <v>KORD MRFALSE!_12Z-ECM</v>
      </c>
      <c r="FP118" s="57" t="str">
        <f ca="1">IFERROR(IF($C$12="C",RTD("ice.xl",,"*H",FO118,$C$5,"D",$K118,,,1),RTD("ice.xl",,"*H",FO118,$C$5,"D",$K118,,,1)*(9/5)+$C$14),"-")</f>
        <v>-</v>
      </c>
      <c r="FQ118" s="101" t="b">
        <f t="shared" ca="1" si="652"/>
        <v>0</v>
      </c>
      <c r="FR118" s="101" t="str">
        <f t="shared" ca="1" si="653"/>
        <v>KORD MRFALSE!_12Z-ECM</v>
      </c>
      <c r="FS118" s="57" t="str">
        <f ca="1">IFERROR(IF($C$12="C",RTD("ice.xl",,"*H",FR118,$C$5,"D",$K118,,,1),RTD("ice.xl",,"*H",FR118,$C$5,"D",$K118,,,1)*(9/5)+$C$14),"-")</f>
        <v>-</v>
      </c>
      <c r="FT118" s="101" t="b">
        <f t="shared" ca="1" si="654"/>
        <v>0</v>
      </c>
      <c r="FU118" s="101" t="str">
        <f t="shared" ca="1" si="655"/>
        <v>KORD MRFALSE!_12Z-ECM</v>
      </c>
      <c r="FV118" s="57" t="str">
        <f ca="1">IFERROR(IF($C$12="C",RTD("ice.xl",,"*H",FU118,$C$5,"D",$K118,,,1),RTD("ice.xl",,"*H",FU118,$C$5,"D",$K118,,,1)*(9/5)+$C$14),"-")</f>
        <v>-</v>
      </c>
      <c r="FW118" s="101" t="b">
        <f t="shared" ca="1" si="656"/>
        <v>0</v>
      </c>
      <c r="FX118" s="101" t="str">
        <f t="shared" ca="1" si="657"/>
        <v>KORD MRFALSE!_12Z-ECM</v>
      </c>
      <c r="FY118" s="57" t="str">
        <f ca="1">IFERROR(IF($C$12="C",RTD("ice.xl",,"*H",FX118,$C$5,"D",$K118,,,1),RTD("ice.xl",,"*H",FX118,$C$5,"D",$K118,,,1)*(9/5)+$C$14),"-")</f>
        <v>-</v>
      </c>
      <c r="FZ118" s="101" t="b">
        <f t="shared" ca="1" si="658"/>
        <v>0</v>
      </c>
      <c r="GA118" s="101" t="str">
        <f t="shared" ca="1" si="659"/>
        <v>KORD MRFALSE!_12Z-ECM</v>
      </c>
      <c r="GB118" s="57" t="str">
        <f ca="1">IFERROR(IF($C$12="C",RTD("ice.xl",,"*H",GA118,$C$5,"D",$K118,,,1),RTD("ice.xl",,"*H",GA118,$C$5,"D",$K118,,,1)*(9/5)+$C$14),"-")</f>
        <v>-</v>
      </c>
      <c r="GC118" s="101" t="b">
        <f t="shared" ca="1" si="660"/>
        <v>0</v>
      </c>
      <c r="GD118" s="101" t="str">
        <f t="shared" ca="1" si="661"/>
        <v>KORD MRFALSE!_12Z-ECM</v>
      </c>
      <c r="GE118" s="57" t="str">
        <f ca="1">IFERROR(IF($C$12="C",RTD("ice.xl",,"*H",GD118,$C$5,"D",$K118,,,1),RTD("ice.xl",,"*H",GD118,$C$5,"D",$K118,,,1)*(9/5)+$C$14),"-")</f>
        <v>-</v>
      </c>
      <c r="GF118" s="101" t="b">
        <f t="shared" ca="1" si="662"/>
        <v>0</v>
      </c>
      <c r="GG118" s="101" t="str">
        <f t="shared" ca="1" si="663"/>
        <v>KORD MRFALSE!_12Z-ECM</v>
      </c>
      <c r="GH118" s="57" t="str">
        <f ca="1">IFERROR(IF($C$12="C",RTD("ice.xl",,"*H",GG118,$C$5,"D",$K118,,,1),RTD("ice.xl",,"*H",GG118,$C$5,"D",$K118,,,1)*(9/5)+$C$14),"-")</f>
        <v>-</v>
      </c>
      <c r="GI118" s="101" t="b">
        <f t="shared" ca="1" si="664"/>
        <v>0</v>
      </c>
      <c r="GJ118" s="101" t="str">
        <f t="shared" ca="1" si="665"/>
        <v>KORD MRFALSE!_12Z-ECM</v>
      </c>
      <c r="GK118" s="57" t="str">
        <f ca="1">IFERROR(IF($C$12="C",RTD("ice.xl",,"*H",GJ118,$C$5,"D",$K118,,,1),RTD("ice.xl",,"*H",GJ118,$C$5,"D",$K118,,,1)*(9/5)+$C$14),"-")</f>
        <v>-</v>
      </c>
      <c r="GL118" s="101" t="b">
        <f t="shared" ca="1" si="666"/>
        <v>0</v>
      </c>
      <c r="GM118" s="101" t="str">
        <f t="shared" ca="1" si="667"/>
        <v>KORD MRFALSE!_12Z-ECM</v>
      </c>
      <c r="GN118" s="57" t="str">
        <f ca="1">IFERROR(IF($C$12="C",RTD("ice.xl",,"*H",GM118,$C$5,"D",$K118,,,1),RTD("ice.xl",,"*H",GM118,$C$5,"D",$K118,,,1)*(9/5)+$C$14),"-")</f>
        <v>-</v>
      </c>
      <c r="GO118" s="101">
        <f t="shared" si="668"/>
        <v>0</v>
      </c>
      <c r="GP118" s="101" t="str">
        <f t="shared" si="669"/>
        <v>KORD MR0!_12Z-ECM</v>
      </c>
      <c r="GQ118" s="58" t="str">
        <f ca="1">IFERROR(IF($C$12="C",RTD("ice.xl",,"*H",GP118,$C$5,"D",$K118,,,1),RTD("ice.xl",,"*H",GP118,$C$5,"D",$K118,,,1)*(9/5)+$C$14),"-")</f>
        <v>-</v>
      </c>
      <c r="GR118" s="101">
        <f t="shared" ref="GR118:GR159" si="690">GR117+1</f>
        <v>1</v>
      </c>
      <c r="GS118" s="101" t="str">
        <f t="shared" si="670"/>
        <v>KORD MR1!_12Z-ECM</v>
      </c>
      <c r="GT118" s="58" t="str">
        <f ca="1">IFERROR(IF($C$12="C",RTD("ice.xl",,"*H",GS118,$C$5,"D",$K118,,,1),RTD("ice.xl",,"*H",GS118,$C$5,"D",$K118,,,1)*(9/5)+$C$14),"-")</f>
        <v>-</v>
      </c>
      <c r="GU118" s="101">
        <f t="shared" si="685"/>
        <v>2</v>
      </c>
      <c r="GV118" s="101" t="str">
        <f t="shared" si="671"/>
        <v>KORD MR2!_12Z-ECM</v>
      </c>
      <c r="GW118" s="58" t="str">
        <f ca="1">IFERROR(IF($C$12="C",RTD("ice.xl",,"*H",GV118,$C$5,"D",$K118,,,1),RTD("ice.xl",,"*H",GV118,$C$5,"D",$K118,,,1)*(9/5)+$C$14),"-")</f>
        <v>-</v>
      </c>
      <c r="GX118" s="101">
        <f t="shared" si="681"/>
        <v>3</v>
      </c>
      <c r="GY118" s="101" t="str">
        <f t="shared" si="672"/>
        <v>KORD MR3!_12Z-ECM</v>
      </c>
      <c r="GZ118" s="58" t="str">
        <f ca="1">IFERROR(IF($C$12="C",RTD("ice.xl",,"*H",GY118,$C$5,"D",$K118,,,1),RTD("ice.xl",,"*H",GY118,$C$5,"D",$K118,,,1)*(9/5)+$C$14),"-")</f>
        <v>-</v>
      </c>
      <c r="HA118" s="101">
        <f t="shared" si="677"/>
        <v>4</v>
      </c>
      <c r="HB118" s="101" t="str">
        <f t="shared" si="673"/>
        <v>KORD MR4!_12Z-ECM</v>
      </c>
      <c r="HC118" s="105" t="str">
        <f ca="1">IFERROR(IF($C$12="C",RTD("ice.xl",,"*H",HB118,$C$5,"D",$K118,,,1),RTD("ice.xl",,"*H",HB118,$C$5,"D",$K118,,,1)*(9/5)+$C$14),"-")</f>
        <v>-</v>
      </c>
    </row>
    <row r="119" spans="11:211" x14ac:dyDescent="0.35">
      <c r="K119" s="163">
        <f t="shared" ca="1" si="562"/>
        <v>44802</v>
      </c>
      <c r="L119" s="167" t="str">
        <f t="shared" ca="1" si="562"/>
        <v/>
      </c>
      <c r="N119" s="53" t="b">
        <f t="shared" ca="1" si="563"/>
        <v>0</v>
      </c>
      <c r="O119" s="53" t="str">
        <f t="shared" ca="1" si="564"/>
        <v>KORD MRFALSE!_00Z-ECM</v>
      </c>
      <c r="P119" s="103" t="str">
        <f ca="1">IFERROR(IF($C$12="C",RTD("ice.xl",,"*H",O119,$C$5,"D",$K119,,,1),RTD("ice.xl",,"*H",O119,$C$5,"D",$K119,,,1)*(9/5)+$C$14),"-")</f>
        <v>-</v>
      </c>
      <c r="Q119" s="101" t="b">
        <f t="shared" ca="1" si="565"/>
        <v>0</v>
      </c>
      <c r="R119" s="101" t="str">
        <f t="shared" ca="1" si="566"/>
        <v>KORD MRFALSE!_00Z-ECM</v>
      </c>
      <c r="S119" s="57" t="str">
        <f ca="1">IFERROR(IF($C$12="C",RTD("ice.xl",,"*H",R119,$C$5,"D",$K119,,,1),RTD("ice.xl",,"*H",R119,$C$5,"D",$K119,,,1)*(9/5)+$C$14),"-")</f>
        <v>-</v>
      </c>
      <c r="T119" s="101" t="b">
        <f t="shared" ca="1" si="567"/>
        <v>0</v>
      </c>
      <c r="U119" s="101" t="str">
        <f t="shared" ca="1" si="568"/>
        <v>KORD MRFALSE!_00Z-ECM</v>
      </c>
      <c r="V119" s="57" t="str">
        <f ca="1">IFERROR(IF($C$12="C",RTD("ice.xl",,"*H",U119,$C$5,"D",$K119,,,1),RTD("ice.xl",,"*H",U119,$C$5,"D",$K119,,,1)*(9/5)+$C$14),"-")</f>
        <v>-</v>
      </c>
      <c r="W119" s="101" t="b">
        <f t="shared" ca="1" si="569"/>
        <v>0</v>
      </c>
      <c r="X119" s="101" t="str">
        <f t="shared" ca="1" si="570"/>
        <v>KORD MRFALSE!_00Z-ECM</v>
      </c>
      <c r="Y119" s="57" t="str">
        <f ca="1">IFERROR(IF($C$12="C",RTD("ice.xl",,"*H",X119,$C$5,"D",$K119,,,1),RTD("ice.xl",,"*H",X119,$C$5,"D",$K119,,,1)*(9/5)+$C$14),"-")</f>
        <v>-</v>
      </c>
      <c r="Z119" s="101" t="b">
        <f t="shared" ca="1" si="571"/>
        <v>0</v>
      </c>
      <c r="AA119" s="101" t="str">
        <f t="shared" ca="1" si="572"/>
        <v>KORD MRFALSE!_00Z-ECM</v>
      </c>
      <c r="AB119" s="57" t="str">
        <f ca="1">IFERROR(IF($C$12="C",RTD("ice.xl",,"*H",AA119,$C$5,"D",$K119,,,1),RTD("ice.xl",,"*H",AA119,$C$5,"D",$K119,,,1)*(9/5)+$C$14),"-")</f>
        <v>-</v>
      </c>
      <c r="AC119" s="101" t="b">
        <f t="shared" ca="1" si="573"/>
        <v>0</v>
      </c>
      <c r="AD119" s="101" t="str">
        <f t="shared" ca="1" si="574"/>
        <v>KORD MRFALSE!_00Z-ECM</v>
      </c>
      <c r="AE119" s="57" t="str">
        <f ca="1">IFERROR(IF($C$12="C",RTD("ice.xl",,"*H",AD119,$C$5,"D",$K119,,,1),RTD("ice.xl",,"*H",AD119,$C$5,"D",$K119,,,1)*(9/5)+$C$14),"-")</f>
        <v>-</v>
      </c>
      <c r="AF119" s="101" t="b">
        <f t="shared" ca="1" si="575"/>
        <v>0</v>
      </c>
      <c r="AG119" s="101" t="str">
        <f t="shared" ca="1" si="576"/>
        <v>KORD MRFALSE!_00Z-ECM</v>
      </c>
      <c r="AH119" s="57" t="str">
        <f ca="1">IFERROR(IF($C$12="C",RTD("ice.xl",,"*H",AG119,$C$5,"D",$K119,,,1),RTD("ice.xl",,"*H",AG119,$C$5,"D",$K119,,,1)*(9/5)+$C$14),"-")</f>
        <v>-</v>
      </c>
      <c r="AI119" s="101" t="b">
        <f t="shared" ca="1" si="577"/>
        <v>0</v>
      </c>
      <c r="AJ119" s="101" t="str">
        <f t="shared" ca="1" si="578"/>
        <v>KORD MRFALSE!_00Z-ECM</v>
      </c>
      <c r="AK119" s="57" t="str">
        <f ca="1">IFERROR(IF($C$12="C",RTD("ice.xl",,"*H",AJ119,$C$5,"D",$K119,,,1),RTD("ice.xl",,"*H",AJ119,$C$5,"D",$K119,,,1)*(9/5)+$C$14),"-")</f>
        <v>-</v>
      </c>
      <c r="AL119" s="101" t="b">
        <f t="shared" ca="1" si="579"/>
        <v>0</v>
      </c>
      <c r="AM119" s="101" t="str">
        <f t="shared" ca="1" si="580"/>
        <v>KORD MRFALSE!_00Z-ECM</v>
      </c>
      <c r="AN119" s="57" t="str">
        <f ca="1">IFERROR(IF($C$12="C",RTD("ice.xl",,"*H",AM119,$C$5,"D",$K119,,,1),RTD("ice.xl",,"*H",AM119,$C$5,"D",$K119,,,1)*(9/5)+$C$14),"-")</f>
        <v>-</v>
      </c>
      <c r="AO119" s="101" t="b">
        <f t="shared" ca="1" si="581"/>
        <v>0</v>
      </c>
      <c r="AP119" s="101" t="str">
        <f t="shared" ca="1" si="582"/>
        <v>KORD MRFALSE!_00Z-ECM</v>
      </c>
      <c r="AQ119" s="57" t="str">
        <f ca="1">IFERROR(IF($C$12="C",RTD("ice.xl",,"*H",AP119,$C$5,"D",$K119,,,1),RTD("ice.xl",,"*H",AP119,$C$5,"D",$K119,,,1)*(9/5)+$C$14),"-")</f>
        <v>-</v>
      </c>
      <c r="AR119" s="101">
        <f t="shared" ref="AR119" si="691">N129</f>
        <v>0</v>
      </c>
      <c r="AS119" s="101" t="str">
        <f t="shared" si="584"/>
        <v>KORD MR0!_00Z-ECM</v>
      </c>
      <c r="AT119" s="58" t="str">
        <f ca="1">IFERROR(IF($C$12="C",RTD("ice.xl",,"*H",AS119,$C$5,"D",$K119,,,1),RTD("ice.xl",,"*H",AS119,$C$5,"D",$K119,,,1)*(9/5)+$C$14),"-")</f>
        <v>-</v>
      </c>
      <c r="AU119" s="101">
        <f t="shared" ref="AU119:AU159" si="692">AU118+1</f>
        <v>1</v>
      </c>
      <c r="AV119" s="101" t="str">
        <f t="shared" si="585"/>
        <v>KORD MR1!_00Z-ECM</v>
      </c>
      <c r="AW119" s="58" t="str">
        <f ca="1">IFERROR(IF($C$12="C",RTD("ice.xl",,"*H",AV119,$C$5,"D",$K119,,,1),RTD("ice.xl",,"*H",AV119,$C$5,"D",$K119,,,1)*(9/5)+$C$14),"-")</f>
        <v>-</v>
      </c>
      <c r="AX119" s="101">
        <f t="shared" si="687"/>
        <v>2</v>
      </c>
      <c r="AY119" s="101" t="str">
        <f t="shared" si="586"/>
        <v>KORD MR2!_00Z-ECM</v>
      </c>
      <c r="AZ119" s="58" t="str">
        <f ca="1">IFERROR(IF($C$12="C",RTD("ice.xl",,"*H",AY119,$C$5,"D",$K119,,,1),RTD("ice.xl",,"*H",AY119,$C$5,"D",$K119,,,1)*(9/5)+$C$14),"-")</f>
        <v>-</v>
      </c>
      <c r="BA119" s="101">
        <f t="shared" si="682"/>
        <v>3</v>
      </c>
      <c r="BB119" s="101" t="str">
        <f t="shared" si="587"/>
        <v>KORD MR3!_00Z-ECM</v>
      </c>
      <c r="BC119" s="58" t="str">
        <f ca="1">IFERROR(IF($C$12="C",RTD("ice.xl",,"*H",BB119,$C$5,"D",$K119,,,1),RTD("ice.xl",,"*H",BB119,$C$5,"D",$K119,,,1)*(9/5)+$C$14),"-")</f>
        <v>-</v>
      </c>
      <c r="BD119" s="101">
        <f t="shared" si="678"/>
        <v>4</v>
      </c>
      <c r="BE119" s="101" t="str">
        <f t="shared" si="588"/>
        <v>KORD MR4!_00Z-ECM</v>
      </c>
      <c r="BF119" s="58" t="str">
        <f ca="1">IFERROR(IF($C$12="C",RTD("ice.xl",,"*H",BE119,$C$5,"D",$K119,,,1),RTD("ice.xl",,"*H",BE119,$C$5,"D",$K119,,,1)*(9/5)+$C$14),"-")</f>
        <v>-</v>
      </c>
      <c r="BG119" s="101">
        <f t="shared" si="674"/>
        <v>5</v>
      </c>
      <c r="BH119" s="101" t="str">
        <f t="shared" si="589"/>
        <v>KORD MR5!_00Z-ECM</v>
      </c>
      <c r="BI119" s="105" t="str">
        <f ca="1">IFERROR(IF($C$12="C",RTD("ice.xl",,"*H",BH119,$C$5,"D",$K119,,,1),RTD("ice.xl",,"*H",BH119,$C$5,"D",$K119,,,1)*(9/5)+$C$14),"-")</f>
        <v>-</v>
      </c>
      <c r="BL119" s="53" t="b">
        <f t="shared" ca="1" si="590"/>
        <v>0</v>
      </c>
      <c r="BM119" s="53" t="str">
        <f t="shared" ca="1" si="591"/>
        <v>KORD MRFALSE!_00Z-ECM</v>
      </c>
      <c r="BN119" s="103" t="str">
        <f ca="1">IFERROR(IF($C$12="C",RTD("ice.xl",,"*H",BM119,$C$5,"D",$K119,,,1),RTD("ice.xl",,"*H",BM119,$C$5,"D",$K119,,,1)*(9/5)+$C$14),"-")</f>
        <v>-</v>
      </c>
      <c r="BO119" s="101" t="b">
        <f t="shared" ca="1" si="592"/>
        <v>0</v>
      </c>
      <c r="BP119" s="101" t="str">
        <f t="shared" ca="1" si="593"/>
        <v>KORD MRFALSE!_00Z-ECM</v>
      </c>
      <c r="BQ119" s="57" t="str">
        <f ca="1">IFERROR(IF($C$12="C",RTD("ice.xl",,"*H",BP119,$C$5,"D",$K119,,,1),RTD("ice.xl",,"*H",BP119,$C$5,"D",$K119,,,1)*(9/5)+$C$14),"-")</f>
        <v>-</v>
      </c>
      <c r="BR119" s="101" t="b">
        <f t="shared" ca="1" si="594"/>
        <v>0</v>
      </c>
      <c r="BS119" s="101" t="str">
        <f t="shared" ca="1" si="595"/>
        <v>KORD MRFALSE!_00Z-ECM</v>
      </c>
      <c r="BT119" s="57" t="str">
        <f ca="1">IFERROR(IF($C$12="C",RTD("ice.xl",,"*H",BS119,$C$5,"D",$K119,,,1),RTD("ice.xl",,"*H",BS119,$C$5,"D",$K119,,,1)*(9/5)+$C$14),"-")</f>
        <v>-</v>
      </c>
      <c r="BU119" s="101" t="b">
        <f t="shared" ca="1" si="596"/>
        <v>0</v>
      </c>
      <c r="BV119" s="101" t="str">
        <f t="shared" ca="1" si="597"/>
        <v>KORD MRFALSE!_00Z-ECM</v>
      </c>
      <c r="BW119" s="57" t="str">
        <f ca="1">IFERROR(IF($C$12="C",RTD("ice.xl",,"*H",BV119,$C$5,"D",$K119,,,1),RTD("ice.xl",,"*H",BV119,$C$5,"D",$K119,,,1)*(9/5)+$C$14),"-")</f>
        <v>-</v>
      </c>
      <c r="BX119" s="101" t="b">
        <f t="shared" ca="1" si="598"/>
        <v>0</v>
      </c>
      <c r="BY119" s="101" t="str">
        <f t="shared" ca="1" si="599"/>
        <v>KORD MRFALSE!_00Z-ECM</v>
      </c>
      <c r="BZ119" s="57" t="str">
        <f ca="1">IFERROR(IF($C$12="C",RTD("ice.xl",,"*H",BY119,$C$5,"D",$K119,,,1),RTD("ice.xl",,"*H",BY119,$C$5,"D",$K119,,,1)*(9/5)+$C$14),"-")</f>
        <v>-</v>
      </c>
      <c r="CA119" s="101" t="b">
        <f t="shared" ca="1" si="600"/>
        <v>0</v>
      </c>
      <c r="CB119" s="101" t="str">
        <f t="shared" ca="1" si="601"/>
        <v>KORD MRFALSE!_00Z-ECM</v>
      </c>
      <c r="CC119" s="57" t="str">
        <f ca="1">IFERROR(IF($C$12="C",RTD("ice.xl",,"*H",CB119,$C$5,"D",$K119,,,1),RTD("ice.xl",,"*H",CB119,$C$5,"D",$K119,,,1)*(9/5)+$C$14),"-")</f>
        <v>-</v>
      </c>
      <c r="CD119" s="101" t="b">
        <f t="shared" ca="1" si="602"/>
        <v>0</v>
      </c>
      <c r="CE119" s="101" t="str">
        <f t="shared" ca="1" si="603"/>
        <v>KORD MRFALSE!_00Z-ECM</v>
      </c>
      <c r="CF119" s="57" t="str">
        <f ca="1">IFERROR(IF($C$12="C",RTD("ice.xl",,"*H",CE119,$C$5,"D",$K119,,,1),RTD("ice.xl",,"*H",CE119,$C$5,"D",$K119,,,1)*(9/5)+$C$14),"-")</f>
        <v>-</v>
      </c>
      <c r="CG119" s="101" t="b">
        <f t="shared" ca="1" si="604"/>
        <v>0</v>
      </c>
      <c r="CH119" s="101" t="str">
        <f t="shared" ca="1" si="605"/>
        <v>KORD MRFALSE!_00Z-ECM</v>
      </c>
      <c r="CI119" s="57" t="str">
        <f ca="1">IFERROR(IF($C$12="C",RTD("ice.xl",,"*H",CH119,$C$5,"D",$K119,,,1),RTD("ice.xl",,"*H",CH119,$C$5,"D",$K119,,,1)*(9/5)+$C$14),"-")</f>
        <v>-</v>
      </c>
      <c r="CJ119" s="101" t="b">
        <f t="shared" ca="1" si="606"/>
        <v>0</v>
      </c>
      <c r="CK119" s="101" t="str">
        <f t="shared" ca="1" si="607"/>
        <v>KORD MRFALSE!_00Z-ECM</v>
      </c>
      <c r="CL119" s="57" t="str">
        <f ca="1">IFERROR(IF($C$12="C",RTD("ice.xl",,"*H",CK119,$C$5,"D",$K119,,,1),RTD("ice.xl",,"*H",CK119,$C$5,"D",$K119,,,1)*(9/5)+$C$14),"-")</f>
        <v>-</v>
      </c>
      <c r="CM119" s="101" t="b">
        <f t="shared" ca="1" si="608"/>
        <v>0</v>
      </c>
      <c r="CN119" s="101" t="str">
        <f t="shared" ca="1" si="609"/>
        <v>KORD MRFALSE!_00Z-ECM</v>
      </c>
      <c r="CO119" s="57" t="str">
        <f ca="1">IFERROR(IF($C$12="C",RTD("ice.xl",,"*H",CN119,$C$5,"D",$K119,,,1),RTD("ice.xl",,"*H",CN119,$C$5,"D",$K119,,,1)*(9/5)+$C$14),"-")</f>
        <v>-</v>
      </c>
      <c r="CP119" s="101">
        <f t="shared" si="610"/>
        <v>0</v>
      </c>
      <c r="CQ119" s="101" t="str">
        <f t="shared" si="611"/>
        <v>KORD MR0!_00Z-ECM</v>
      </c>
      <c r="CR119" s="58" t="str">
        <f ca="1">IFERROR(IF($C$12="C",RTD("ice.xl",,"*H",CQ119,$C$5,"D",$K119,,,1),RTD("ice.xl",,"*H",CQ119,$C$5,"D",$K119,,,1)*(9/5)+$C$14),"-")</f>
        <v>-</v>
      </c>
      <c r="CS119" s="101">
        <f t="shared" ref="CS119:CS159" si="693">CS118+1</f>
        <v>1</v>
      </c>
      <c r="CT119" s="101" t="str">
        <f t="shared" si="613"/>
        <v>KORD MR1!_00Z-ECM</v>
      </c>
      <c r="CU119" s="58" t="str">
        <f ca="1">IFERROR(IF($C$12="C",RTD("ice.xl",,"*H",CT119,$C$5,"D",$K119,,,1),RTD("ice.xl",,"*H",CT119,$C$5,"D",$K119,,,1)*(9/5)+$C$14),"-")</f>
        <v>-</v>
      </c>
      <c r="CV119" s="101">
        <f t="shared" si="688"/>
        <v>2</v>
      </c>
      <c r="CW119" s="101" t="str">
        <f t="shared" si="614"/>
        <v>KORD MR2!_00Z-ECM</v>
      </c>
      <c r="CX119" s="58" t="str">
        <f ca="1">IFERROR(IF($C$12="C",RTD("ice.xl",,"*H",CW119,$C$5,"D",$K119,,,1),RTD("ice.xl",,"*H",CW119,$C$5,"D",$K119,,,1)*(9/5)+$C$14),"-")</f>
        <v>-</v>
      </c>
      <c r="CY119" s="101">
        <f t="shared" si="683"/>
        <v>3</v>
      </c>
      <c r="CZ119" s="101" t="str">
        <f t="shared" si="615"/>
        <v>KORD MR3!_00Z-ECM</v>
      </c>
      <c r="DA119" s="58" t="str">
        <f ca="1">IFERROR(IF($C$12="C",RTD("ice.xl",,"*H",CZ119,$C$5,"D",$K119,,,1),RTD("ice.xl",,"*H",CZ119,$C$5,"D",$K119,,,1)*(9/5)+$C$14),"-")</f>
        <v>-</v>
      </c>
      <c r="DB119" s="101">
        <f t="shared" si="679"/>
        <v>4</v>
      </c>
      <c r="DC119" s="101" t="str">
        <f t="shared" si="616"/>
        <v>KORD MR4!_00Z-ECM</v>
      </c>
      <c r="DD119" s="58" t="str">
        <f ca="1">IFERROR(IF($C$12="C",RTD("ice.xl",,"*H",DC119,$C$5,"D",$K119,,,1),RTD("ice.xl",,"*H",DC119,$C$5,"D",$K119,,,1)*(9/5)+$C$14),"-")</f>
        <v>-</v>
      </c>
      <c r="DE119" s="101">
        <f t="shared" si="675"/>
        <v>5</v>
      </c>
      <c r="DF119" s="101" t="str">
        <f t="shared" si="617"/>
        <v>KORD MR5!_00Z-ECM</v>
      </c>
      <c r="DG119" s="105" t="str">
        <f ca="1">IFERROR(IF($C$12="C",RTD("ice.xl",,"*H",DF119,$C$5,"D",$K119,,,1),RTD("ice.xl",,"*H",DF119,$C$5,"D",$K119,,,1)*(9/5)+$C$14),"-")</f>
        <v>-</v>
      </c>
      <c r="DJ119" s="53" t="b">
        <f t="shared" ca="1" si="618"/>
        <v>0</v>
      </c>
      <c r="DK119" s="53" t="str">
        <f t="shared" ca="1" si="619"/>
        <v>KORD MRFALSE!_12Z-ECM</v>
      </c>
      <c r="DL119" s="103" t="str">
        <f ca="1">IFERROR(IF($C$12="C",RTD("ice.xl",,"*H",DK119,$C$5,"D",$K119,,,1),RTD("ice.xl",,"*H",DK119,$C$5,"D",$K119,,,1)*(9/5)+$C$14),"-")</f>
        <v>-</v>
      </c>
      <c r="DM119" s="101" t="b">
        <f t="shared" ca="1" si="620"/>
        <v>0</v>
      </c>
      <c r="DN119" s="101" t="str">
        <f t="shared" ca="1" si="621"/>
        <v>KORD MRFALSE!_12Z-ECM</v>
      </c>
      <c r="DO119" s="57" t="str">
        <f ca="1">IFERROR(IF($C$12="C",RTD("ice.xl",,"*H",DN119,$C$5,"D",$K119,,,1),RTD("ice.xl",,"*H",DN119,$C$5,"D",$K119,,,1)*(9/5)+$C$14),"-")</f>
        <v>-</v>
      </c>
      <c r="DP119" s="101" t="b">
        <f t="shared" ca="1" si="622"/>
        <v>0</v>
      </c>
      <c r="DQ119" s="101" t="str">
        <f t="shared" ca="1" si="623"/>
        <v>KORD MRFALSE!_12Z-ECM</v>
      </c>
      <c r="DR119" s="57" t="str">
        <f ca="1">IFERROR(IF($C$12="C",RTD("ice.xl",,"*H",DQ119,$C$5,"D",$K119,,,1),RTD("ice.xl",,"*H",DQ119,$C$5,"D",$K119,,,1)*(9/5)+$C$14),"-")</f>
        <v>-</v>
      </c>
      <c r="DS119" s="101" t="b">
        <f t="shared" ca="1" si="624"/>
        <v>0</v>
      </c>
      <c r="DT119" s="101" t="str">
        <f t="shared" ca="1" si="625"/>
        <v>KORD MRFALSE!_12Z-ECM</v>
      </c>
      <c r="DU119" s="57" t="str">
        <f ca="1">IFERROR(IF($C$12="C",RTD("ice.xl",,"*H",DT119,$C$5,"D",$K119,,,1),RTD("ice.xl",,"*H",DT119,$C$5,"D",$K119,,,1)*(9/5)+$C$14),"-")</f>
        <v>-</v>
      </c>
      <c r="DV119" s="101" t="b">
        <f t="shared" ca="1" si="626"/>
        <v>0</v>
      </c>
      <c r="DW119" s="101" t="str">
        <f t="shared" ca="1" si="627"/>
        <v>KORD MRFALSE!_12Z-ECM</v>
      </c>
      <c r="DX119" s="57" t="str">
        <f ca="1">IFERROR(IF($C$12="C",RTD("ice.xl",,"*H",DW119,$C$5,"D",$K119,,,1),RTD("ice.xl",,"*H",DW119,$C$5,"D",$K119,,,1)*(9/5)+$C$14),"-")</f>
        <v>-</v>
      </c>
      <c r="DY119" s="101" t="b">
        <f t="shared" ca="1" si="628"/>
        <v>0</v>
      </c>
      <c r="DZ119" s="101" t="str">
        <f t="shared" ca="1" si="629"/>
        <v>KORD MRFALSE!_12Z-ECM</v>
      </c>
      <c r="EA119" s="57" t="str">
        <f ca="1">IFERROR(IF($C$12="C",RTD("ice.xl",,"*H",DZ119,$C$5,"D",$K119,,,1),RTD("ice.xl",,"*H",DZ119,$C$5,"D",$K119,,,1)*(9/5)+$C$14),"-")</f>
        <v>-</v>
      </c>
      <c r="EB119" s="101" t="b">
        <f t="shared" ca="1" si="630"/>
        <v>0</v>
      </c>
      <c r="EC119" s="101" t="str">
        <f t="shared" ca="1" si="631"/>
        <v>KORD MRFALSE!_12Z-ECM</v>
      </c>
      <c r="ED119" s="57" t="str">
        <f ca="1">IFERROR(IF($C$12="C",RTD("ice.xl",,"*H",EC119,$C$5,"D",$K119,,,1),RTD("ice.xl",,"*H",EC119,$C$5,"D",$K119,,,1)*(9/5)+$C$14),"-")</f>
        <v>-</v>
      </c>
      <c r="EE119" s="101" t="b">
        <f t="shared" ca="1" si="632"/>
        <v>0</v>
      </c>
      <c r="EF119" s="101" t="str">
        <f t="shared" ca="1" si="633"/>
        <v>KORD MRFALSE!_12Z-ECM</v>
      </c>
      <c r="EG119" s="57" t="str">
        <f ca="1">IFERROR(IF($C$12="C",RTD("ice.xl",,"*H",EF119,$C$5,"D",$K119,,,1),RTD("ice.xl",,"*H",EF119,$C$5,"D",$K119,,,1)*(9/5)+$C$14),"-")</f>
        <v>-</v>
      </c>
      <c r="EH119" s="101" t="b">
        <f t="shared" ca="1" si="634"/>
        <v>0</v>
      </c>
      <c r="EI119" s="101" t="str">
        <f t="shared" ca="1" si="635"/>
        <v>KORD MRFALSE!_12Z-ECM</v>
      </c>
      <c r="EJ119" s="57" t="str">
        <f ca="1">IFERROR(IF($C$12="C",RTD("ice.xl",,"*H",EI119,$C$5,"D",$K119,,,1),RTD("ice.xl",,"*H",EI119,$C$5,"D",$K119,,,1)*(9/5)+$C$14),"-")</f>
        <v>-</v>
      </c>
      <c r="EK119" s="101" t="b">
        <f t="shared" ca="1" si="636"/>
        <v>0</v>
      </c>
      <c r="EL119" s="101" t="str">
        <f t="shared" ca="1" si="637"/>
        <v>KORD MRFALSE!_12Z-ECM</v>
      </c>
      <c r="EM119" s="57" t="str">
        <f ca="1">IFERROR(IF($C$12="C",RTD("ice.xl",,"*H",EL119,$C$5,"D",$K119,,,1),RTD("ice.xl",,"*H",EL119,$C$5,"D",$K119,,,1)*(9/5)+$C$14),"-")</f>
        <v>-</v>
      </c>
      <c r="EN119" s="101">
        <f t="shared" si="638"/>
        <v>0</v>
      </c>
      <c r="EO119" s="101" t="str">
        <f t="shared" si="639"/>
        <v>KORD MR0!_12Z-ECM</v>
      </c>
      <c r="EP119" s="58" t="str">
        <f ca="1">IFERROR(IF($C$12="C",RTD("ice.xl",,"*H",EO119,$C$5,"D",$K119,,,1),RTD("ice.xl",,"*H",EO119,$C$5,"D",$K119,,,1)*(9/5)+$C$14),"-")</f>
        <v>-</v>
      </c>
      <c r="EQ119" s="101">
        <f t="shared" ref="EQ119:EQ159" si="694">EQ118+1</f>
        <v>1</v>
      </c>
      <c r="ER119" s="101" t="str">
        <f t="shared" si="641"/>
        <v>KORD MR1!_12Z-ECM</v>
      </c>
      <c r="ES119" s="58" t="str">
        <f ca="1">IFERROR(IF($C$12="C",RTD("ice.xl",,"*H",ER119,$C$5,"D",$K119,,,1),RTD("ice.xl",,"*H",ER119,$C$5,"D",$K119,,,1)*(9/5)+$C$14),"-")</f>
        <v>-</v>
      </c>
      <c r="ET119" s="101">
        <f t="shared" si="689"/>
        <v>2</v>
      </c>
      <c r="EU119" s="101" t="str">
        <f t="shared" si="642"/>
        <v>KORD MR2!_12Z-ECM</v>
      </c>
      <c r="EV119" s="58" t="str">
        <f ca="1">IFERROR(IF($C$12="C",RTD("ice.xl",,"*H",EU119,$C$5,"D",$K119,,,1),RTD("ice.xl",,"*H",EU119,$C$5,"D",$K119,,,1)*(9/5)+$C$14),"-")</f>
        <v>-</v>
      </c>
      <c r="EW119" s="101">
        <f t="shared" si="684"/>
        <v>3</v>
      </c>
      <c r="EX119" s="101" t="str">
        <f t="shared" si="643"/>
        <v>KORD MR3!_12Z-ECM</v>
      </c>
      <c r="EY119" s="58" t="str">
        <f ca="1">IFERROR(IF($C$12="C",RTD("ice.xl",,"*H",EX119,$C$5,"D",$K119,,,1),RTD("ice.xl",,"*H",EX119,$C$5,"D",$K119,,,1)*(9/5)+$C$14),"-")</f>
        <v>-</v>
      </c>
      <c r="EZ119" s="101">
        <f t="shared" si="680"/>
        <v>4</v>
      </c>
      <c r="FA119" s="101" t="str">
        <f t="shared" si="644"/>
        <v>KORD MR4!_12Z-ECM</v>
      </c>
      <c r="FB119" s="58" t="str">
        <f ca="1">IFERROR(IF($C$12="C",RTD("ice.xl",,"*H",FA119,$C$5,"D",$K119,,,1),RTD("ice.xl",,"*H",FA119,$C$5,"D",$K119,,,1)*(9/5)+$C$14),"-")</f>
        <v>-</v>
      </c>
      <c r="FC119" s="101">
        <f t="shared" si="676"/>
        <v>5</v>
      </c>
      <c r="FD119" s="101" t="str">
        <f t="shared" si="645"/>
        <v>KORD MR5!_12Z-ECM</v>
      </c>
      <c r="FE119" s="105" t="str">
        <f ca="1">IFERROR(IF($C$12="C",RTD("ice.xl",,"*H",FD119,$C$5,"D",$K119,,,1),RTD("ice.xl",,"*H",FD119,$C$5,"D",$K119,,,1)*(9/5)+$C$14),"-")</f>
        <v>-</v>
      </c>
      <c r="FH119" s="53" t="b">
        <f t="shared" ca="1" si="646"/>
        <v>0</v>
      </c>
      <c r="FI119" s="53" t="str">
        <f t="shared" ca="1" si="647"/>
        <v>KORD MRFALSE!_12Z-ECM</v>
      </c>
      <c r="FJ119" s="103" t="str">
        <f ca="1">IFERROR(IF($C$12="C",RTD("ice.xl",,"*H",FI119,$C$5,"D",$K119,,,1),RTD("ice.xl",,"*H",FI119,$C$5,"D",$K119,,,1)*(9/5)+$C$14),"-")</f>
        <v>-</v>
      </c>
      <c r="FK119" s="101" t="b">
        <f t="shared" ca="1" si="648"/>
        <v>0</v>
      </c>
      <c r="FL119" s="101" t="str">
        <f t="shared" ca="1" si="649"/>
        <v>KORD MRFALSE!_12Z-ECM</v>
      </c>
      <c r="FM119" s="57" t="str">
        <f ca="1">IFERROR(IF($C$12="C",RTD("ice.xl",,"*H",FL119,$C$5,"D",$K119,,,1),RTD("ice.xl",,"*H",FL119,$C$5,"D",$K119,,,1)*(9/5)+$C$14),"-")</f>
        <v>-</v>
      </c>
      <c r="FN119" s="101" t="b">
        <f t="shared" ca="1" si="650"/>
        <v>0</v>
      </c>
      <c r="FO119" s="101" t="str">
        <f t="shared" ca="1" si="651"/>
        <v>KORD MRFALSE!_12Z-ECM</v>
      </c>
      <c r="FP119" s="57" t="str">
        <f ca="1">IFERROR(IF($C$12="C",RTD("ice.xl",,"*H",FO119,$C$5,"D",$K119,,,1),RTD("ice.xl",,"*H",FO119,$C$5,"D",$K119,,,1)*(9/5)+$C$14),"-")</f>
        <v>-</v>
      </c>
      <c r="FQ119" s="101" t="b">
        <f t="shared" ca="1" si="652"/>
        <v>0</v>
      </c>
      <c r="FR119" s="101" t="str">
        <f t="shared" ca="1" si="653"/>
        <v>KORD MRFALSE!_12Z-ECM</v>
      </c>
      <c r="FS119" s="57" t="str">
        <f ca="1">IFERROR(IF($C$12="C",RTD("ice.xl",,"*H",FR119,$C$5,"D",$K119,,,1),RTD("ice.xl",,"*H",FR119,$C$5,"D",$K119,,,1)*(9/5)+$C$14),"-")</f>
        <v>-</v>
      </c>
      <c r="FT119" s="101" t="b">
        <f t="shared" ca="1" si="654"/>
        <v>0</v>
      </c>
      <c r="FU119" s="101" t="str">
        <f t="shared" ca="1" si="655"/>
        <v>KORD MRFALSE!_12Z-ECM</v>
      </c>
      <c r="FV119" s="57" t="str">
        <f ca="1">IFERROR(IF($C$12="C",RTD("ice.xl",,"*H",FU119,$C$5,"D",$K119,,,1),RTD("ice.xl",,"*H",FU119,$C$5,"D",$K119,,,1)*(9/5)+$C$14),"-")</f>
        <v>-</v>
      </c>
      <c r="FW119" s="101" t="b">
        <f t="shared" ca="1" si="656"/>
        <v>0</v>
      </c>
      <c r="FX119" s="101" t="str">
        <f t="shared" ca="1" si="657"/>
        <v>KORD MRFALSE!_12Z-ECM</v>
      </c>
      <c r="FY119" s="57" t="str">
        <f ca="1">IFERROR(IF($C$12="C",RTD("ice.xl",,"*H",FX119,$C$5,"D",$K119,,,1),RTD("ice.xl",,"*H",FX119,$C$5,"D",$K119,,,1)*(9/5)+$C$14),"-")</f>
        <v>-</v>
      </c>
      <c r="FZ119" s="101" t="b">
        <f t="shared" ca="1" si="658"/>
        <v>0</v>
      </c>
      <c r="GA119" s="101" t="str">
        <f t="shared" ca="1" si="659"/>
        <v>KORD MRFALSE!_12Z-ECM</v>
      </c>
      <c r="GB119" s="57" t="str">
        <f ca="1">IFERROR(IF($C$12="C",RTD("ice.xl",,"*H",GA119,$C$5,"D",$K119,,,1),RTD("ice.xl",,"*H",GA119,$C$5,"D",$K119,,,1)*(9/5)+$C$14),"-")</f>
        <v>-</v>
      </c>
      <c r="GC119" s="101" t="b">
        <f t="shared" ca="1" si="660"/>
        <v>0</v>
      </c>
      <c r="GD119" s="101" t="str">
        <f t="shared" ca="1" si="661"/>
        <v>KORD MRFALSE!_12Z-ECM</v>
      </c>
      <c r="GE119" s="57" t="str">
        <f ca="1">IFERROR(IF($C$12="C",RTD("ice.xl",,"*H",GD119,$C$5,"D",$K119,,,1),RTD("ice.xl",,"*H",GD119,$C$5,"D",$K119,,,1)*(9/5)+$C$14),"-")</f>
        <v>-</v>
      </c>
      <c r="GF119" s="101" t="b">
        <f t="shared" ca="1" si="662"/>
        <v>0</v>
      </c>
      <c r="GG119" s="101" t="str">
        <f t="shared" ca="1" si="663"/>
        <v>KORD MRFALSE!_12Z-ECM</v>
      </c>
      <c r="GH119" s="57" t="str">
        <f ca="1">IFERROR(IF($C$12="C",RTD("ice.xl",,"*H",GG119,$C$5,"D",$K119,,,1),RTD("ice.xl",,"*H",GG119,$C$5,"D",$K119,,,1)*(9/5)+$C$14),"-")</f>
        <v>-</v>
      </c>
      <c r="GI119" s="101" t="b">
        <f t="shared" ca="1" si="664"/>
        <v>0</v>
      </c>
      <c r="GJ119" s="101" t="str">
        <f t="shared" ca="1" si="665"/>
        <v>KORD MRFALSE!_12Z-ECM</v>
      </c>
      <c r="GK119" s="57" t="str">
        <f ca="1">IFERROR(IF($C$12="C",RTD("ice.xl",,"*H",GJ119,$C$5,"D",$K119,,,1),RTD("ice.xl",,"*H",GJ119,$C$5,"D",$K119,,,1)*(9/5)+$C$14),"-")</f>
        <v>-</v>
      </c>
      <c r="GL119" s="101">
        <f t="shared" si="666"/>
        <v>0</v>
      </c>
      <c r="GM119" s="101" t="str">
        <f t="shared" si="667"/>
        <v>KORD MR0!_12Z-ECM</v>
      </c>
      <c r="GN119" s="58" t="str">
        <f ca="1">IFERROR(IF($C$12="C",RTD("ice.xl",,"*H",GM119,$C$5,"D",$K119,,,1),RTD("ice.xl",,"*H",GM119,$C$5,"D",$K119,,,1)*(9/5)+$C$14),"-")</f>
        <v>-</v>
      </c>
      <c r="GO119" s="101">
        <f t="shared" ref="GO119:GO159" si="695">GO118+1</f>
        <v>1</v>
      </c>
      <c r="GP119" s="101" t="str">
        <f t="shared" si="669"/>
        <v>KORD MR1!_12Z-ECM</v>
      </c>
      <c r="GQ119" s="58" t="str">
        <f ca="1">IFERROR(IF($C$12="C",RTD("ice.xl",,"*H",GP119,$C$5,"D",$K119,,,1),RTD("ice.xl",,"*H",GP119,$C$5,"D",$K119,,,1)*(9/5)+$C$14),"-")</f>
        <v>-</v>
      </c>
      <c r="GR119" s="101">
        <f t="shared" si="690"/>
        <v>2</v>
      </c>
      <c r="GS119" s="101" t="str">
        <f t="shared" si="670"/>
        <v>KORD MR2!_12Z-ECM</v>
      </c>
      <c r="GT119" s="58" t="str">
        <f ca="1">IFERROR(IF($C$12="C",RTD("ice.xl",,"*H",GS119,$C$5,"D",$K119,,,1),RTD("ice.xl",,"*H",GS119,$C$5,"D",$K119,,,1)*(9/5)+$C$14),"-")</f>
        <v>-</v>
      </c>
      <c r="GU119" s="101">
        <f t="shared" si="685"/>
        <v>3</v>
      </c>
      <c r="GV119" s="101" t="str">
        <f t="shared" si="671"/>
        <v>KORD MR3!_12Z-ECM</v>
      </c>
      <c r="GW119" s="58" t="str">
        <f ca="1">IFERROR(IF($C$12="C",RTD("ice.xl",,"*H",GV119,$C$5,"D",$K119,,,1),RTD("ice.xl",,"*H",GV119,$C$5,"D",$K119,,,1)*(9/5)+$C$14),"-")</f>
        <v>-</v>
      </c>
      <c r="GX119" s="101">
        <f t="shared" si="681"/>
        <v>4</v>
      </c>
      <c r="GY119" s="101" t="str">
        <f t="shared" si="672"/>
        <v>KORD MR4!_12Z-ECM</v>
      </c>
      <c r="GZ119" s="58" t="str">
        <f ca="1">IFERROR(IF($C$12="C",RTD("ice.xl",,"*H",GY119,$C$5,"D",$K119,,,1),RTD("ice.xl",,"*H",GY119,$C$5,"D",$K119,,,1)*(9/5)+$C$14),"-")</f>
        <v>-</v>
      </c>
      <c r="HA119" s="101">
        <f t="shared" si="677"/>
        <v>5</v>
      </c>
      <c r="HB119" s="101" t="str">
        <f t="shared" si="673"/>
        <v>KORD MR5!_12Z-ECM</v>
      </c>
      <c r="HC119" s="105" t="str">
        <f ca="1">IFERROR(IF($C$12="C",RTD("ice.xl",,"*H",HB119,$C$5,"D",$K119,,,1),RTD("ice.xl",,"*H",HB119,$C$5,"D",$K119,,,1)*(9/5)+$C$14),"-")</f>
        <v>-</v>
      </c>
    </row>
    <row r="120" spans="11:211" x14ac:dyDescent="0.35">
      <c r="K120" s="163">
        <f t="shared" ca="1" si="562"/>
        <v>44801</v>
      </c>
      <c r="L120" s="167" t="str">
        <f t="shared" ca="1" si="562"/>
        <v/>
      </c>
      <c r="N120" s="53" t="b">
        <f t="shared" ca="1" si="563"/>
        <v>0</v>
      </c>
      <c r="O120" s="53" t="str">
        <f t="shared" ca="1" si="564"/>
        <v>KORD MRFALSE!_00Z-ECM</v>
      </c>
      <c r="P120" s="103" t="str">
        <f ca="1">IFERROR(IF($C$12="C",RTD("ice.xl",,"*H",O120,$C$5,"D",$K120,,,1),RTD("ice.xl",,"*H",O120,$C$5,"D",$K120,,,1)*(9/5)+$C$14),"-")</f>
        <v>-</v>
      </c>
      <c r="Q120" s="101" t="b">
        <f t="shared" ca="1" si="565"/>
        <v>0</v>
      </c>
      <c r="R120" s="101" t="str">
        <f t="shared" ca="1" si="566"/>
        <v>KORD MRFALSE!_00Z-ECM</v>
      </c>
      <c r="S120" s="57" t="str">
        <f ca="1">IFERROR(IF($C$12="C",RTD("ice.xl",,"*H",R120,$C$5,"D",$K120,,,1),RTD("ice.xl",,"*H",R120,$C$5,"D",$K120,,,1)*(9/5)+$C$14),"-")</f>
        <v>-</v>
      </c>
      <c r="T120" s="101" t="b">
        <f t="shared" ca="1" si="567"/>
        <v>0</v>
      </c>
      <c r="U120" s="101" t="str">
        <f t="shared" ca="1" si="568"/>
        <v>KORD MRFALSE!_00Z-ECM</v>
      </c>
      <c r="V120" s="57" t="str">
        <f ca="1">IFERROR(IF($C$12="C",RTD("ice.xl",,"*H",U120,$C$5,"D",$K120,,,1),RTD("ice.xl",,"*H",U120,$C$5,"D",$K120,,,1)*(9/5)+$C$14),"-")</f>
        <v>-</v>
      </c>
      <c r="W120" s="101" t="b">
        <f t="shared" ca="1" si="569"/>
        <v>0</v>
      </c>
      <c r="X120" s="101" t="str">
        <f t="shared" ca="1" si="570"/>
        <v>KORD MRFALSE!_00Z-ECM</v>
      </c>
      <c r="Y120" s="57" t="str">
        <f ca="1">IFERROR(IF($C$12="C",RTD("ice.xl",,"*H",X120,$C$5,"D",$K120,,,1),RTD("ice.xl",,"*H",X120,$C$5,"D",$K120,,,1)*(9/5)+$C$14),"-")</f>
        <v>-</v>
      </c>
      <c r="Z120" s="101" t="b">
        <f t="shared" ca="1" si="571"/>
        <v>0</v>
      </c>
      <c r="AA120" s="101" t="str">
        <f t="shared" ca="1" si="572"/>
        <v>KORD MRFALSE!_00Z-ECM</v>
      </c>
      <c r="AB120" s="57" t="str">
        <f ca="1">IFERROR(IF($C$12="C",RTD("ice.xl",,"*H",AA120,$C$5,"D",$K120,,,1),RTD("ice.xl",,"*H",AA120,$C$5,"D",$K120,,,1)*(9/5)+$C$14),"-")</f>
        <v>-</v>
      </c>
      <c r="AC120" s="101" t="b">
        <f t="shared" ca="1" si="573"/>
        <v>0</v>
      </c>
      <c r="AD120" s="101" t="str">
        <f t="shared" ca="1" si="574"/>
        <v>KORD MRFALSE!_00Z-ECM</v>
      </c>
      <c r="AE120" s="57" t="str">
        <f ca="1">IFERROR(IF($C$12="C",RTD("ice.xl",,"*H",AD120,$C$5,"D",$K120,,,1),RTD("ice.xl",,"*H",AD120,$C$5,"D",$K120,,,1)*(9/5)+$C$14),"-")</f>
        <v>-</v>
      </c>
      <c r="AF120" s="101" t="b">
        <f t="shared" ca="1" si="575"/>
        <v>0</v>
      </c>
      <c r="AG120" s="101" t="str">
        <f t="shared" ca="1" si="576"/>
        <v>KORD MRFALSE!_00Z-ECM</v>
      </c>
      <c r="AH120" s="57" t="str">
        <f ca="1">IFERROR(IF($C$12="C",RTD("ice.xl",,"*H",AG120,$C$5,"D",$K120,,,1),RTD("ice.xl",,"*H",AG120,$C$5,"D",$K120,,,1)*(9/5)+$C$14),"-")</f>
        <v>-</v>
      </c>
      <c r="AI120" s="101" t="b">
        <f t="shared" ca="1" si="577"/>
        <v>0</v>
      </c>
      <c r="AJ120" s="101" t="str">
        <f t="shared" ca="1" si="578"/>
        <v>KORD MRFALSE!_00Z-ECM</v>
      </c>
      <c r="AK120" s="57" t="str">
        <f ca="1">IFERROR(IF($C$12="C",RTD("ice.xl",,"*H",AJ120,$C$5,"D",$K120,,,1),RTD("ice.xl",,"*H",AJ120,$C$5,"D",$K120,,,1)*(9/5)+$C$14),"-")</f>
        <v>-</v>
      </c>
      <c r="AL120" s="101" t="b">
        <f t="shared" ca="1" si="579"/>
        <v>0</v>
      </c>
      <c r="AM120" s="101" t="str">
        <f t="shared" ca="1" si="580"/>
        <v>KORD MRFALSE!_00Z-ECM</v>
      </c>
      <c r="AN120" s="57" t="str">
        <f ca="1">IFERROR(IF($C$12="C",RTD("ice.xl",,"*H",AM120,$C$5,"D",$K120,,,1),RTD("ice.xl",,"*H",AM120,$C$5,"D",$K120,,,1)*(9/5)+$C$14),"-")</f>
        <v>-</v>
      </c>
      <c r="AO120" s="101">
        <f t="shared" ref="AO120" si="696">N129</f>
        <v>0</v>
      </c>
      <c r="AP120" s="101" t="str">
        <f t="shared" si="582"/>
        <v>KORD MR0!_00Z-ECM</v>
      </c>
      <c r="AQ120" s="58">
        <f ca="1">IFERROR(IF($C$12="C",RTD("ice.xl",,"*H",AP120,$C$5,"D",$K120,,,1),RTD("ice.xl",,"*H",AP120,$C$5,"D",$K120,,,1)*(9/5)+$C$14),"-")</f>
        <v>80.384</v>
      </c>
      <c r="AR120" s="101">
        <f t="shared" ref="AR120:AR159" si="697">AR119+1</f>
        <v>1</v>
      </c>
      <c r="AS120" s="101" t="str">
        <f t="shared" si="584"/>
        <v>KORD MR1!_00Z-ECM</v>
      </c>
      <c r="AT120" s="58" t="str">
        <f ca="1">IFERROR(IF($C$12="C",RTD("ice.xl",,"*H",AS120,$C$5,"D",$K120,,,1),RTD("ice.xl",,"*H",AS120,$C$5,"D",$K120,,,1)*(9/5)+$C$14),"-")</f>
        <v>-</v>
      </c>
      <c r="AU120" s="101">
        <f t="shared" si="692"/>
        <v>2</v>
      </c>
      <c r="AV120" s="101" t="str">
        <f t="shared" si="585"/>
        <v>KORD MR2!_00Z-ECM</v>
      </c>
      <c r="AW120" s="58" t="str">
        <f ca="1">IFERROR(IF($C$12="C",RTD("ice.xl",,"*H",AV120,$C$5,"D",$K120,,,1),RTD("ice.xl",,"*H",AV120,$C$5,"D",$K120,,,1)*(9/5)+$C$14),"-")</f>
        <v>-</v>
      </c>
      <c r="AX120" s="101">
        <f t="shared" si="687"/>
        <v>3</v>
      </c>
      <c r="AY120" s="101" t="str">
        <f t="shared" si="586"/>
        <v>KORD MR3!_00Z-ECM</v>
      </c>
      <c r="AZ120" s="58" t="str">
        <f ca="1">IFERROR(IF($C$12="C",RTD("ice.xl",,"*H",AY120,$C$5,"D",$K120,,,1),RTD("ice.xl",,"*H",AY120,$C$5,"D",$K120,,,1)*(9/5)+$C$14),"-")</f>
        <v>-</v>
      </c>
      <c r="BA120" s="101">
        <f t="shared" si="682"/>
        <v>4</v>
      </c>
      <c r="BB120" s="101" t="str">
        <f t="shared" si="587"/>
        <v>KORD MR4!_00Z-ECM</v>
      </c>
      <c r="BC120" s="58" t="str">
        <f ca="1">IFERROR(IF($C$12="C",RTD("ice.xl",,"*H",BB120,$C$5,"D",$K120,,,1),RTD("ice.xl",,"*H",BB120,$C$5,"D",$K120,,,1)*(9/5)+$C$14),"-")</f>
        <v>-</v>
      </c>
      <c r="BD120" s="101">
        <f t="shared" si="678"/>
        <v>5</v>
      </c>
      <c r="BE120" s="101" t="str">
        <f t="shared" si="588"/>
        <v>KORD MR5!_00Z-ECM</v>
      </c>
      <c r="BF120" s="58" t="str">
        <f ca="1">IFERROR(IF($C$12="C",RTD("ice.xl",,"*H",BE120,$C$5,"D",$K120,,,1),RTD("ice.xl",,"*H",BE120,$C$5,"D",$K120,,,1)*(9/5)+$C$14),"-")</f>
        <v>-</v>
      </c>
      <c r="BG120" s="101">
        <f t="shared" si="674"/>
        <v>6</v>
      </c>
      <c r="BH120" s="101" t="str">
        <f t="shared" si="589"/>
        <v>KORD MR6!_00Z-ECM</v>
      </c>
      <c r="BI120" s="105" t="str">
        <f ca="1">IFERROR(IF($C$12="C",RTD("ice.xl",,"*H",BH120,$C$5,"D",$K120,,,1),RTD("ice.xl",,"*H",BH120,$C$5,"D",$K120,,,1)*(9/5)+$C$14),"-")</f>
        <v>-</v>
      </c>
      <c r="BL120" s="53" t="b">
        <f t="shared" ca="1" si="590"/>
        <v>0</v>
      </c>
      <c r="BM120" s="53" t="str">
        <f t="shared" ca="1" si="591"/>
        <v>KORD MRFALSE!_00Z-ECM</v>
      </c>
      <c r="BN120" s="103" t="str">
        <f ca="1">IFERROR(IF($C$12="C",RTD("ice.xl",,"*H",BM120,$C$5,"D",$K120,,,1),RTD("ice.xl",,"*H",BM120,$C$5,"D",$K120,,,1)*(9/5)+$C$14),"-")</f>
        <v>-</v>
      </c>
      <c r="BO120" s="101" t="b">
        <f t="shared" ca="1" si="592"/>
        <v>0</v>
      </c>
      <c r="BP120" s="101" t="str">
        <f t="shared" ca="1" si="593"/>
        <v>KORD MRFALSE!_00Z-ECM</v>
      </c>
      <c r="BQ120" s="57" t="str">
        <f ca="1">IFERROR(IF($C$12="C",RTD("ice.xl",,"*H",BP120,$C$5,"D",$K120,,,1),RTD("ice.xl",,"*H",BP120,$C$5,"D",$K120,,,1)*(9/5)+$C$14),"-")</f>
        <v>-</v>
      </c>
      <c r="BR120" s="101" t="b">
        <f t="shared" ca="1" si="594"/>
        <v>0</v>
      </c>
      <c r="BS120" s="101" t="str">
        <f t="shared" ca="1" si="595"/>
        <v>KORD MRFALSE!_00Z-ECM</v>
      </c>
      <c r="BT120" s="57" t="str">
        <f ca="1">IFERROR(IF($C$12="C",RTD("ice.xl",,"*H",BS120,$C$5,"D",$K120,,,1),RTD("ice.xl",,"*H",BS120,$C$5,"D",$K120,,,1)*(9/5)+$C$14),"-")</f>
        <v>-</v>
      </c>
      <c r="BU120" s="101" t="b">
        <f t="shared" ca="1" si="596"/>
        <v>0</v>
      </c>
      <c r="BV120" s="101" t="str">
        <f t="shared" ca="1" si="597"/>
        <v>KORD MRFALSE!_00Z-ECM</v>
      </c>
      <c r="BW120" s="57" t="str">
        <f ca="1">IFERROR(IF($C$12="C",RTD("ice.xl",,"*H",BV120,$C$5,"D",$K120,,,1),RTD("ice.xl",,"*H",BV120,$C$5,"D",$K120,,,1)*(9/5)+$C$14),"-")</f>
        <v>-</v>
      </c>
      <c r="BX120" s="101" t="b">
        <f t="shared" ca="1" si="598"/>
        <v>0</v>
      </c>
      <c r="BY120" s="101" t="str">
        <f t="shared" ca="1" si="599"/>
        <v>KORD MRFALSE!_00Z-ECM</v>
      </c>
      <c r="BZ120" s="57" t="str">
        <f ca="1">IFERROR(IF($C$12="C",RTD("ice.xl",,"*H",BY120,$C$5,"D",$K120,,,1),RTD("ice.xl",,"*H",BY120,$C$5,"D",$K120,,,1)*(9/5)+$C$14),"-")</f>
        <v>-</v>
      </c>
      <c r="CA120" s="101" t="b">
        <f t="shared" ca="1" si="600"/>
        <v>0</v>
      </c>
      <c r="CB120" s="101" t="str">
        <f t="shared" ca="1" si="601"/>
        <v>KORD MRFALSE!_00Z-ECM</v>
      </c>
      <c r="CC120" s="57" t="str">
        <f ca="1">IFERROR(IF($C$12="C",RTD("ice.xl",,"*H",CB120,$C$5,"D",$K120,,,1),RTD("ice.xl",,"*H",CB120,$C$5,"D",$K120,,,1)*(9/5)+$C$14),"-")</f>
        <v>-</v>
      </c>
      <c r="CD120" s="101" t="b">
        <f t="shared" ca="1" si="602"/>
        <v>0</v>
      </c>
      <c r="CE120" s="101" t="str">
        <f t="shared" ca="1" si="603"/>
        <v>KORD MRFALSE!_00Z-ECM</v>
      </c>
      <c r="CF120" s="57" t="str">
        <f ca="1">IFERROR(IF($C$12="C",RTD("ice.xl",,"*H",CE120,$C$5,"D",$K120,,,1),RTD("ice.xl",,"*H",CE120,$C$5,"D",$K120,,,1)*(9/5)+$C$14),"-")</f>
        <v>-</v>
      </c>
      <c r="CG120" s="101" t="b">
        <f t="shared" ca="1" si="604"/>
        <v>0</v>
      </c>
      <c r="CH120" s="101" t="str">
        <f t="shared" ca="1" si="605"/>
        <v>KORD MRFALSE!_00Z-ECM</v>
      </c>
      <c r="CI120" s="57" t="str">
        <f ca="1">IFERROR(IF($C$12="C",RTD("ice.xl",,"*H",CH120,$C$5,"D",$K120,,,1),RTD("ice.xl",,"*H",CH120,$C$5,"D",$K120,,,1)*(9/5)+$C$14),"-")</f>
        <v>-</v>
      </c>
      <c r="CJ120" s="101" t="b">
        <f t="shared" ca="1" si="606"/>
        <v>0</v>
      </c>
      <c r="CK120" s="101" t="str">
        <f t="shared" ca="1" si="607"/>
        <v>KORD MRFALSE!_00Z-ECM</v>
      </c>
      <c r="CL120" s="57" t="str">
        <f ca="1">IFERROR(IF($C$12="C",RTD("ice.xl",,"*H",CK120,$C$5,"D",$K120,,,1),RTD("ice.xl",,"*H",CK120,$C$5,"D",$K120,,,1)*(9/5)+$C$14),"-")</f>
        <v>-</v>
      </c>
      <c r="CM120" s="101">
        <f t="shared" si="608"/>
        <v>0</v>
      </c>
      <c r="CN120" s="101" t="str">
        <f t="shared" si="609"/>
        <v>KORD MR0!_00Z-ECM</v>
      </c>
      <c r="CO120" s="58">
        <f ca="1">IFERROR(IF($C$12="C",RTD("ice.xl",,"*H",CN120,$C$5,"D",$K120,,,1),RTD("ice.xl",,"*H",CN120,$C$5,"D",$K120,,,1)*(9/5)+$C$14),"-")</f>
        <v>80.384</v>
      </c>
      <c r="CP120" s="101">
        <f t="shared" ref="CP120:CP159" si="698">CP119+1</f>
        <v>1</v>
      </c>
      <c r="CQ120" s="101" t="str">
        <f t="shared" si="611"/>
        <v>KORD MR1!_00Z-ECM</v>
      </c>
      <c r="CR120" s="58" t="str">
        <f ca="1">IFERROR(IF($C$12="C",RTD("ice.xl",,"*H",CQ120,$C$5,"D",$K120,,,1),RTD("ice.xl",,"*H",CQ120,$C$5,"D",$K120,,,1)*(9/5)+$C$14),"-")</f>
        <v>-</v>
      </c>
      <c r="CS120" s="101">
        <f t="shared" si="693"/>
        <v>2</v>
      </c>
      <c r="CT120" s="101" t="str">
        <f t="shared" si="613"/>
        <v>KORD MR2!_00Z-ECM</v>
      </c>
      <c r="CU120" s="58" t="str">
        <f ca="1">IFERROR(IF($C$12="C",RTD("ice.xl",,"*H",CT120,$C$5,"D",$K120,,,1),RTD("ice.xl",,"*H",CT120,$C$5,"D",$K120,,,1)*(9/5)+$C$14),"-")</f>
        <v>-</v>
      </c>
      <c r="CV120" s="101">
        <f t="shared" si="688"/>
        <v>3</v>
      </c>
      <c r="CW120" s="101" t="str">
        <f t="shared" si="614"/>
        <v>KORD MR3!_00Z-ECM</v>
      </c>
      <c r="CX120" s="58" t="str">
        <f ca="1">IFERROR(IF($C$12="C",RTD("ice.xl",,"*H",CW120,$C$5,"D",$K120,,,1),RTD("ice.xl",,"*H",CW120,$C$5,"D",$K120,,,1)*(9/5)+$C$14),"-")</f>
        <v>-</v>
      </c>
      <c r="CY120" s="101">
        <f t="shared" si="683"/>
        <v>4</v>
      </c>
      <c r="CZ120" s="101" t="str">
        <f t="shared" si="615"/>
        <v>KORD MR4!_00Z-ECM</v>
      </c>
      <c r="DA120" s="58" t="str">
        <f ca="1">IFERROR(IF($C$12="C",RTD("ice.xl",,"*H",CZ120,$C$5,"D",$K120,,,1),RTD("ice.xl",,"*H",CZ120,$C$5,"D",$K120,,,1)*(9/5)+$C$14),"-")</f>
        <v>-</v>
      </c>
      <c r="DB120" s="101">
        <f t="shared" si="679"/>
        <v>5</v>
      </c>
      <c r="DC120" s="101" t="str">
        <f t="shared" si="616"/>
        <v>KORD MR5!_00Z-ECM</v>
      </c>
      <c r="DD120" s="58" t="str">
        <f ca="1">IFERROR(IF($C$12="C",RTD("ice.xl",,"*H",DC120,$C$5,"D",$K120,,,1),RTD("ice.xl",,"*H",DC120,$C$5,"D",$K120,,,1)*(9/5)+$C$14),"-")</f>
        <v>-</v>
      </c>
      <c r="DE120" s="101">
        <f t="shared" si="675"/>
        <v>6</v>
      </c>
      <c r="DF120" s="101" t="str">
        <f t="shared" si="617"/>
        <v>KORD MR6!_00Z-ECM</v>
      </c>
      <c r="DG120" s="105" t="str">
        <f ca="1">IFERROR(IF($C$12="C",RTD("ice.xl",,"*H",DF120,$C$5,"D",$K120,,,1),RTD("ice.xl",,"*H",DF120,$C$5,"D",$K120,,,1)*(9/5)+$C$14),"-")</f>
        <v>-</v>
      </c>
      <c r="DJ120" s="53" t="b">
        <f t="shared" ca="1" si="618"/>
        <v>0</v>
      </c>
      <c r="DK120" s="53" t="str">
        <f t="shared" ca="1" si="619"/>
        <v>KORD MRFALSE!_12Z-ECM</v>
      </c>
      <c r="DL120" s="103" t="str">
        <f ca="1">IFERROR(IF($C$12="C",RTD("ice.xl",,"*H",DK120,$C$5,"D",$K120,,,1),RTD("ice.xl",,"*H",DK120,$C$5,"D",$K120,,,1)*(9/5)+$C$14),"-")</f>
        <v>-</v>
      </c>
      <c r="DM120" s="101" t="b">
        <f t="shared" ca="1" si="620"/>
        <v>0</v>
      </c>
      <c r="DN120" s="101" t="str">
        <f t="shared" ca="1" si="621"/>
        <v>KORD MRFALSE!_12Z-ECM</v>
      </c>
      <c r="DO120" s="57" t="str">
        <f ca="1">IFERROR(IF($C$12="C",RTD("ice.xl",,"*H",DN120,$C$5,"D",$K120,,,1),RTD("ice.xl",,"*H",DN120,$C$5,"D",$K120,,,1)*(9/5)+$C$14),"-")</f>
        <v>-</v>
      </c>
      <c r="DP120" s="101" t="b">
        <f t="shared" ca="1" si="622"/>
        <v>0</v>
      </c>
      <c r="DQ120" s="101" t="str">
        <f t="shared" ca="1" si="623"/>
        <v>KORD MRFALSE!_12Z-ECM</v>
      </c>
      <c r="DR120" s="57" t="str">
        <f ca="1">IFERROR(IF($C$12="C",RTD("ice.xl",,"*H",DQ120,$C$5,"D",$K120,,,1),RTD("ice.xl",,"*H",DQ120,$C$5,"D",$K120,,,1)*(9/5)+$C$14),"-")</f>
        <v>-</v>
      </c>
      <c r="DS120" s="101" t="b">
        <f t="shared" ca="1" si="624"/>
        <v>0</v>
      </c>
      <c r="DT120" s="101" t="str">
        <f t="shared" ca="1" si="625"/>
        <v>KORD MRFALSE!_12Z-ECM</v>
      </c>
      <c r="DU120" s="57" t="str">
        <f ca="1">IFERROR(IF($C$12="C",RTD("ice.xl",,"*H",DT120,$C$5,"D",$K120,,,1),RTD("ice.xl",,"*H",DT120,$C$5,"D",$K120,,,1)*(9/5)+$C$14),"-")</f>
        <v>-</v>
      </c>
      <c r="DV120" s="101" t="b">
        <f t="shared" ca="1" si="626"/>
        <v>0</v>
      </c>
      <c r="DW120" s="101" t="str">
        <f t="shared" ca="1" si="627"/>
        <v>KORD MRFALSE!_12Z-ECM</v>
      </c>
      <c r="DX120" s="57" t="str">
        <f ca="1">IFERROR(IF($C$12="C",RTD("ice.xl",,"*H",DW120,$C$5,"D",$K120,,,1),RTD("ice.xl",,"*H",DW120,$C$5,"D",$K120,,,1)*(9/5)+$C$14),"-")</f>
        <v>-</v>
      </c>
      <c r="DY120" s="101" t="b">
        <f t="shared" ca="1" si="628"/>
        <v>0</v>
      </c>
      <c r="DZ120" s="101" t="str">
        <f t="shared" ca="1" si="629"/>
        <v>KORD MRFALSE!_12Z-ECM</v>
      </c>
      <c r="EA120" s="57" t="str">
        <f ca="1">IFERROR(IF($C$12="C",RTD("ice.xl",,"*H",DZ120,$C$5,"D",$K120,,,1),RTD("ice.xl",,"*H",DZ120,$C$5,"D",$K120,,,1)*(9/5)+$C$14),"-")</f>
        <v>-</v>
      </c>
      <c r="EB120" s="101" t="b">
        <f t="shared" ca="1" si="630"/>
        <v>0</v>
      </c>
      <c r="EC120" s="101" t="str">
        <f t="shared" ca="1" si="631"/>
        <v>KORD MRFALSE!_12Z-ECM</v>
      </c>
      <c r="ED120" s="57" t="str">
        <f ca="1">IFERROR(IF($C$12="C",RTD("ice.xl",,"*H",EC120,$C$5,"D",$K120,,,1),RTD("ice.xl",,"*H",EC120,$C$5,"D",$K120,,,1)*(9/5)+$C$14),"-")</f>
        <v>-</v>
      </c>
      <c r="EE120" s="101" t="b">
        <f t="shared" ca="1" si="632"/>
        <v>0</v>
      </c>
      <c r="EF120" s="101" t="str">
        <f t="shared" ca="1" si="633"/>
        <v>KORD MRFALSE!_12Z-ECM</v>
      </c>
      <c r="EG120" s="57" t="str">
        <f ca="1">IFERROR(IF($C$12="C",RTD("ice.xl",,"*H",EF120,$C$5,"D",$K120,,,1),RTD("ice.xl",,"*H",EF120,$C$5,"D",$K120,,,1)*(9/5)+$C$14),"-")</f>
        <v>-</v>
      </c>
      <c r="EH120" s="101" t="b">
        <f t="shared" ca="1" si="634"/>
        <v>0</v>
      </c>
      <c r="EI120" s="101" t="str">
        <f t="shared" ca="1" si="635"/>
        <v>KORD MRFALSE!_12Z-ECM</v>
      </c>
      <c r="EJ120" s="57" t="str">
        <f ca="1">IFERROR(IF($C$12="C",RTD("ice.xl",,"*H",EI120,$C$5,"D",$K120,,,1),RTD("ice.xl",,"*H",EI120,$C$5,"D",$K120,,,1)*(9/5)+$C$14),"-")</f>
        <v>-</v>
      </c>
      <c r="EK120" s="101">
        <f t="shared" si="636"/>
        <v>0</v>
      </c>
      <c r="EL120" s="101" t="str">
        <f t="shared" si="637"/>
        <v>KORD MR0!_12Z-ECM</v>
      </c>
      <c r="EM120" s="58" t="str">
        <f ca="1">IFERROR(IF($C$12="C",RTD("ice.xl",,"*H",EL120,$C$5,"D",$K120,,,1),RTD("ice.xl",,"*H",EL120,$C$5,"D",$K120,,,1)*(9/5)+$C$14),"-")</f>
        <v>-</v>
      </c>
      <c r="EN120" s="101">
        <f t="shared" ref="EN120:EN159" si="699">EN119+1</f>
        <v>1</v>
      </c>
      <c r="EO120" s="101" t="str">
        <f t="shared" si="639"/>
        <v>KORD MR1!_12Z-ECM</v>
      </c>
      <c r="EP120" s="58" t="str">
        <f ca="1">IFERROR(IF($C$12="C",RTD("ice.xl",,"*H",EO120,$C$5,"D",$K120,,,1),RTD("ice.xl",,"*H",EO120,$C$5,"D",$K120,,,1)*(9/5)+$C$14),"-")</f>
        <v>-</v>
      </c>
      <c r="EQ120" s="101">
        <f t="shared" si="694"/>
        <v>2</v>
      </c>
      <c r="ER120" s="101" t="str">
        <f t="shared" si="641"/>
        <v>KORD MR2!_12Z-ECM</v>
      </c>
      <c r="ES120" s="58" t="str">
        <f ca="1">IFERROR(IF($C$12="C",RTD("ice.xl",,"*H",ER120,$C$5,"D",$K120,,,1),RTD("ice.xl",,"*H",ER120,$C$5,"D",$K120,,,1)*(9/5)+$C$14),"-")</f>
        <v>-</v>
      </c>
      <c r="ET120" s="101">
        <f t="shared" si="689"/>
        <v>3</v>
      </c>
      <c r="EU120" s="101" t="str">
        <f t="shared" si="642"/>
        <v>KORD MR3!_12Z-ECM</v>
      </c>
      <c r="EV120" s="58" t="str">
        <f ca="1">IFERROR(IF($C$12="C",RTD("ice.xl",,"*H",EU120,$C$5,"D",$K120,,,1),RTD("ice.xl",,"*H",EU120,$C$5,"D",$K120,,,1)*(9/5)+$C$14),"-")</f>
        <v>-</v>
      </c>
      <c r="EW120" s="101">
        <f t="shared" si="684"/>
        <v>4</v>
      </c>
      <c r="EX120" s="101" t="str">
        <f t="shared" si="643"/>
        <v>KORD MR4!_12Z-ECM</v>
      </c>
      <c r="EY120" s="58" t="str">
        <f ca="1">IFERROR(IF($C$12="C",RTD("ice.xl",,"*H",EX120,$C$5,"D",$K120,,,1),RTD("ice.xl",,"*H",EX120,$C$5,"D",$K120,,,1)*(9/5)+$C$14),"-")</f>
        <v>-</v>
      </c>
      <c r="EZ120" s="101">
        <f t="shared" si="680"/>
        <v>5</v>
      </c>
      <c r="FA120" s="101" t="str">
        <f t="shared" si="644"/>
        <v>KORD MR5!_12Z-ECM</v>
      </c>
      <c r="FB120" s="58" t="str">
        <f ca="1">IFERROR(IF($C$12="C",RTD("ice.xl",,"*H",FA120,$C$5,"D",$K120,,,1),RTD("ice.xl",,"*H",FA120,$C$5,"D",$K120,,,1)*(9/5)+$C$14),"-")</f>
        <v>-</v>
      </c>
      <c r="FC120" s="101">
        <f t="shared" si="676"/>
        <v>6</v>
      </c>
      <c r="FD120" s="101" t="str">
        <f t="shared" si="645"/>
        <v>KORD MR6!_12Z-ECM</v>
      </c>
      <c r="FE120" s="105" t="str">
        <f ca="1">IFERROR(IF($C$12="C",RTD("ice.xl",,"*H",FD120,$C$5,"D",$K120,,,1),RTD("ice.xl",,"*H",FD120,$C$5,"D",$K120,,,1)*(9/5)+$C$14),"-")</f>
        <v>-</v>
      </c>
      <c r="FH120" s="53" t="b">
        <f t="shared" ca="1" si="646"/>
        <v>0</v>
      </c>
      <c r="FI120" s="53" t="str">
        <f t="shared" ca="1" si="647"/>
        <v>KORD MRFALSE!_12Z-ECM</v>
      </c>
      <c r="FJ120" s="103" t="str">
        <f ca="1">IFERROR(IF($C$12="C",RTD("ice.xl",,"*H",FI120,$C$5,"D",$K120,,,1),RTD("ice.xl",,"*H",FI120,$C$5,"D",$K120,,,1)*(9/5)+$C$14),"-")</f>
        <v>-</v>
      </c>
      <c r="FK120" s="101" t="b">
        <f t="shared" ca="1" si="648"/>
        <v>0</v>
      </c>
      <c r="FL120" s="101" t="str">
        <f t="shared" ca="1" si="649"/>
        <v>KORD MRFALSE!_12Z-ECM</v>
      </c>
      <c r="FM120" s="57" t="str">
        <f ca="1">IFERROR(IF($C$12="C",RTD("ice.xl",,"*H",FL120,$C$5,"D",$K120,,,1),RTD("ice.xl",,"*H",FL120,$C$5,"D",$K120,,,1)*(9/5)+$C$14),"-")</f>
        <v>-</v>
      </c>
      <c r="FN120" s="101" t="b">
        <f t="shared" ca="1" si="650"/>
        <v>0</v>
      </c>
      <c r="FO120" s="101" t="str">
        <f t="shared" ca="1" si="651"/>
        <v>KORD MRFALSE!_12Z-ECM</v>
      </c>
      <c r="FP120" s="57" t="str">
        <f ca="1">IFERROR(IF($C$12="C",RTD("ice.xl",,"*H",FO120,$C$5,"D",$K120,,,1),RTD("ice.xl",,"*H",FO120,$C$5,"D",$K120,,,1)*(9/5)+$C$14),"-")</f>
        <v>-</v>
      </c>
      <c r="FQ120" s="101" t="b">
        <f t="shared" ca="1" si="652"/>
        <v>0</v>
      </c>
      <c r="FR120" s="101" t="str">
        <f t="shared" ca="1" si="653"/>
        <v>KORD MRFALSE!_12Z-ECM</v>
      </c>
      <c r="FS120" s="57" t="str">
        <f ca="1">IFERROR(IF($C$12="C",RTD("ice.xl",,"*H",FR120,$C$5,"D",$K120,,,1),RTD("ice.xl",,"*H",FR120,$C$5,"D",$K120,,,1)*(9/5)+$C$14),"-")</f>
        <v>-</v>
      </c>
      <c r="FT120" s="101" t="b">
        <f t="shared" ca="1" si="654"/>
        <v>0</v>
      </c>
      <c r="FU120" s="101" t="str">
        <f t="shared" ca="1" si="655"/>
        <v>KORD MRFALSE!_12Z-ECM</v>
      </c>
      <c r="FV120" s="57" t="str">
        <f ca="1">IFERROR(IF($C$12="C",RTD("ice.xl",,"*H",FU120,$C$5,"D",$K120,,,1),RTD("ice.xl",,"*H",FU120,$C$5,"D",$K120,,,1)*(9/5)+$C$14),"-")</f>
        <v>-</v>
      </c>
      <c r="FW120" s="101" t="b">
        <f t="shared" ca="1" si="656"/>
        <v>0</v>
      </c>
      <c r="FX120" s="101" t="str">
        <f t="shared" ca="1" si="657"/>
        <v>KORD MRFALSE!_12Z-ECM</v>
      </c>
      <c r="FY120" s="57" t="str">
        <f ca="1">IFERROR(IF($C$12="C",RTD("ice.xl",,"*H",FX120,$C$5,"D",$K120,,,1),RTD("ice.xl",,"*H",FX120,$C$5,"D",$K120,,,1)*(9/5)+$C$14),"-")</f>
        <v>-</v>
      </c>
      <c r="FZ120" s="101" t="b">
        <f t="shared" ca="1" si="658"/>
        <v>0</v>
      </c>
      <c r="GA120" s="101" t="str">
        <f t="shared" ca="1" si="659"/>
        <v>KORD MRFALSE!_12Z-ECM</v>
      </c>
      <c r="GB120" s="57" t="str">
        <f ca="1">IFERROR(IF($C$12="C",RTD("ice.xl",,"*H",GA120,$C$5,"D",$K120,,,1),RTD("ice.xl",,"*H",GA120,$C$5,"D",$K120,,,1)*(9/5)+$C$14),"-")</f>
        <v>-</v>
      </c>
      <c r="GC120" s="101" t="b">
        <f t="shared" ca="1" si="660"/>
        <v>0</v>
      </c>
      <c r="GD120" s="101" t="str">
        <f t="shared" ca="1" si="661"/>
        <v>KORD MRFALSE!_12Z-ECM</v>
      </c>
      <c r="GE120" s="57" t="str">
        <f ca="1">IFERROR(IF($C$12="C",RTD("ice.xl",,"*H",GD120,$C$5,"D",$K120,,,1),RTD("ice.xl",,"*H",GD120,$C$5,"D",$K120,,,1)*(9/5)+$C$14),"-")</f>
        <v>-</v>
      </c>
      <c r="GF120" s="101" t="b">
        <f t="shared" ca="1" si="662"/>
        <v>0</v>
      </c>
      <c r="GG120" s="101" t="str">
        <f t="shared" ca="1" si="663"/>
        <v>KORD MRFALSE!_12Z-ECM</v>
      </c>
      <c r="GH120" s="57" t="str">
        <f ca="1">IFERROR(IF($C$12="C",RTD("ice.xl",,"*H",GG120,$C$5,"D",$K120,,,1),RTD("ice.xl",,"*H",GG120,$C$5,"D",$K120,,,1)*(9/5)+$C$14),"-")</f>
        <v>-</v>
      </c>
      <c r="GI120" s="101">
        <f t="shared" si="664"/>
        <v>0</v>
      </c>
      <c r="GJ120" s="101" t="str">
        <f t="shared" si="665"/>
        <v>KORD MR0!_12Z-ECM</v>
      </c>
      <c r="GK120" s="58" t="str">
        <f ca="1">IFERROR(IF($C$12="C",RTD("ice.xl",,"*H",GJ120,$C$5,"D",$K120,,,1),RTD("ice.xl",,"*H",GJ120,$C$5,"D",$K120,,,1)*(9/5)+$C$14),"-")</f>
        <v>-</v>
      </c>
      <c r="GL120" s="101">
        <f t="shared" ref="GL120:GL159" si="700">GL119+1</f>
        <v>1</v>
      </c>
      <c r="GM120" s="101" t="str">
        <f t="shared" si="667"/>
        <v>KORD MR1!_12Z-ECM</v>
      </c>
      <c r="GN120" s="58" t="str">
        <f ca="1">IFERROR(IF($C$12="C",RTD("ice.xl",,"*H",GM120,$C$5,"D",$K120,,,1),RTD("ice.xl",,"*H",GM120,$C$5,"D",$K120,,,1)*(9/5)+$C$14),"-")</f>
        <v>-</v>
      </c>
      <c r="GO120" s="101">
        <f t="shared" si="695"/>
        <v>2</v>
      </c>
      <c r="GP120" s="101" t="str">
        <f t="shared" si="669"/>
        <v>KORD MR2!_12Z-ECM</v>
      </c>
      <c r="GQ120" s="58" t="str">
        <f ca="1">IFERROR(IF($C$12="C",RTD("ice.xl",,"*H",GP120,$C$5,"D",$K120,,,1),RTD("ice.xl",,"*H",GP120,$C$5,"D",$K120,,,1)*(9/5)+$C$14),"-")</f>
        <v>-</v>
      </c>
      <c r="GR120" s="101">
        <f t="shared" si="690"/>
        <v>3</v>
      </c>
      <c r="GS120" s="101" t="str">
        <f t="shared" si="670"/>
        <v>KORD MR3!_12Z-ECM</v>
      </c>
      <c r="GT120" s="58" t="str">
        <f ca="1">IFERROR(IF($C$12="C",RTD("ice.xl",,"*H",GS120,$C$5,"D",$K120,,,1),RTD("ice.xl",,"*H",GS120,$C$5,"D",$K120,,,1)*(9/5)+$C$14),"-")</f>
        <v>-</v>
      </c>
      <c r="GU120" s="101">
        <f t="shared" si="685"/>
        <v>4</v>
      </c>
      <c r="GV120" s="101" t="str">
        <f t="shared" si="671"/>
        <v>KORD MR4!_12Z-ECM</v>
      </c>
      <c r="GW120" s="58" t="str">
        <f ca="1">IFERROR(IF($C$12="C",RTD("ice.xl",,"*H",GV120,$C$5,"D",$K120,,,1),RTD("ice.xl",,"*H",GV120,$C$5,"D",$K120,,,1)*(9/5)+$C$14),"-")</f>
        <v>-</v>
      </c>
      <c r="GX120" s="101">
        <f t="shared" si="681"/>
        <v>5</v>
      </c>
      <c r="GY120" s="101" t="str">
        <f t="shared" si="672"/>
        <v>KORD MR5!_12Z-ECM</v>
      </c>
      <c r="GZ120" s="58" t="str">
        <f ca="1">IFERROR(IF($C$12="C",RTD("ice.xl",,"*H",GY120,$C$5,"D",$K120,,,1),RTD("ice.xl",,"*H",GY120,$C$5,"D",$K120,,,1)*(9/5)+$C$14),"-")</f>
        <v>-</v>
      </c>
      <c r="HA120" s="101">
        <f t="shared" si="677"/>
        <v>6</v>
      </c>
      <c r="HB120" s="101" t="str">
        <f t="shared" si="673"/>
        <v>KORD MR6!_12Z-ECM</v>
      </c>
      <c r="HC120" s="105" t="str">
        <f ca="1">IFERROR(IF($C$12="C",RTD("ice.xl",,"*H",HB120,$C$5,"D",$K120,,,1),RTD("ice.xl",,"*H",HB120,$C$5,"D",$K120,,,1)*(9/5)+$C$14),"-")</f>
        <v>-</v>
      </c>
    </row>
    <row r="121" spans="11:211" x14ac:dyDescent="0.35">
      <c r="K121" s="163">
        <f t="shared" ca="1" si="562"/>
        <v>44800</v>
      </c>
      <c r="L121" s="167" t="str">
        <f t="shared" ca="1" si="562"/>
        <v/>
      </c>
      <c r="N121" s="53" t="b">
        <f t="shared" ca="1" si="563"/>
        <v>0</v>
      </c>
      <c r="O121" s="53" t="str">
        <f t="shared" ca="1" si="564"/>
        <v>KORD MRFALSE!_00Z-ECM</v>
      </c>
      <c r="P121" s="103" t="str">
        <f ca="1">IFERROR(IF($C$12="C",RTD("ice.xl",,"*H",O121,$C$5,"D",$K121,,,1),RTD("ice.xl",,"*H",O121,$C$5,"D",$K121,,,1)*(9/5)+$C$14),"-")</f>
        <v>-</v>
      </c>
      <c r="Q121" s="101" t="b">
        <f t="shared" ca="1" si="565"/>
        <v>0</v>
      </c>
      <c r="R121" s="101" t="str">
        <f t="shared" ca="1" si="566"/>
        <v>KORD MRFALSE!_00Z-ECM</v>
      </c>
      <c r="S121" s="57" t="str">
        <f ca="1">IFERROR(IF($C$12="C",RTD("ice.xl",,"*H",R121,$C$5,"D",$K121,,,1),RTD("ice.xl",,"*H",R121,$C$5,"D",$K121,,,1)*(9/5)+$C$14),"-")</f>
        <v>-</v>
      </c>
      <c r="T121" s="101" t="b">
        <f t="shared" ca="1" si="567"/>
        <v>0</v>
      </c>
      <c r="U121" s="101" t="str">
        <f t="shared" ca="1" si="568"/>
        <v>KORD MRFALSE!_00Z-ECM</v>
      </c>
      <c r="V121" s="57" t="str">
        <f ca="1">IFERROR(IF($C$12="C",RTD("ice.xl",,"*H",U121,$C$5,"D",$K121,,,1),RTD("ice.xl",,"*H",U121,$C$5,"D",$K121,,,1)*(9/5)+$C$14),"-")</f>
        <v>-</v>
      </c>
      <c r="W121" s="101" t="b">
        <f t="shared" ca="1" si="569"/>
        <v>0</v>
      </c>
      <c r="X121" s="101" t="str">
        <f t="shared" ca="1" si="570"/>
        <v>KORD MRFALSE!_00Z-ECM</v>
      </c>
      <c r="Y121" s="57" t="str">
        <f ca="1">IFERROR(IF($C$12="C",RTD("ice.xl",,"*H",X121,$C$5,"D",$K121,,,1),RTD("ice.xl",,"*H",X121,$C$5,"D",$K121,,,1)*(9/5)+$C$14),"-")</f>
        <v>-</v>
      </c>
      <c r="Z121" s="101" t="b">
        <f t="shared" ca="1" si="571"/>
        <v>0</v>
      </c>
      <c r="AA121" s="101" t="str">
        <f t="shared" ca="1" si="572"/>
        <v>KORD MRFALSE!_00Z-ECM</v>
      </c>
      <c r="AB121" s="57" t="str">
        <f ca="1">IFERROR(IF($C$12="C",RTD("ice.xl",,"*H",AA121,$C$5,"D",$K121,,,1),RTD("ice.xl",,"*H",AA121,$C$5,"D",$K121,,,1)*(9/5)+$C$14),"-")</f>
        <v>-</v>
      </c>
      <c r="AC121" s="101" t="b">
        <f t="shared" ca="1" si="573"/>
        <v>0</v>
      </c>
      <c r="AD121" s="101" t="str">
        <f t="shared" ca="1" si="574"/>
        <v>KORD MRFALSE!_00Z-ECM</v>
      </c>
      <c r="AE121" s="57" t="str">
        <f ca="1">IFERROR(IF($C$12="C",RTD("ice.xl",,"*H",AD121,$C$5,"D",$K121,,,1),RTD("ice.xl",,"*H",AD121,$C$5,"D",$K121,,,1)*(9/5)+$C$14),"-")</f>
        <v>-</v>
      </c>
      <c r="AF121" s="101" t="b">
        <f t="shared" ca="1" si="575"/>
        <v>0</v>
      </c>
      <c r="AG121" s="101" t="str">
        <f t="shared" ca="1" si="576"/>
        <v>KORD MRFALSE!_00Z-ECM</v>
      </c>
      <c r="AH121" s="57" t="str">
        <f ca="1">IFERROR(IF($C$12="C",RTD("ice.xl",,"*H",AG121,$C$5,"D",$K121,,,1),RTD("ice.xl",,"*H",AG121,$C$5,"D",$K121,,,1)*(9/5)+$C$14),"-")</f>
        <v>-</v>
      </c>
      <c r="AI121" s="101" t="b">
        <f t="shared" ca="1" si="577"/>
        <v>0</v>
      </c>
      <c r="AJ121" s="101" t="str">
        <f t="shared" ca="1" si="578"/>
        <v>KORD MRFALSE!_00Z-ECM</v>
      </c>
      <c r="AK121" s="57" t="str">
        <f ca="1">IFERROR(IF($C$12="C",RTD("ice.xl",,"*H",AJ121,$C$5,"D",$K121,,,1),RTD("ice.xl",,"*H",AJ121,$C$5,"D",$K121,,,1)*(9/5)+$C$14),"-")</f>
        <v>-</v>
      </c>
      <c r="AL121" s="101">
        <f t="shared" ref="AL121" si="701">N129</f>
        <v>0</v>
      </c>
      <c r="AM121" s="101" t="str">
        <f t="shared" si="580"/>
        <v>KORD MR0!_00Z-ECM</v>
      </c>
      <c r="AN121" s="58">
        <f ca="1">IFERROR(IF($C$12="C",RTD("ice.xl",,"*H",AM121,$C$5,"D",$K121,,,1),RTD("ice.xl",,"*H",AM121,$C$5,"D",$K121,,,1)*(9/5)+$C$14),"-")</f>
        <v>77.972000000000008</v>
      </c>
      <c r="AO121" s="101">
        <f t="shared" ref="AO121:AO159" si="702">AO120+1</f>
        <v>1</v>
      </c>
      <c r="AP121" s="101" t="str">
        <f t="shared" si="582"/>
        <v>KORD MR1!_00Z-ECM</v>
      </c>
      <c r="AQ121" s="58">
        <f ca="1">IFERROR(IF($C$12="C",RTD("ice.xl",,"*H",AP121,$C$5,"D",$K121,,,1),RTD("ice.xl",,"*H",AP121,$C$5,"D",$K121,,,1)*(9/5)+$C$14),"-")</f>
        <v>78.403999999999996</v>
      </c>
      <c r="AR121" s="101">
        <f t="shared" si="697"/>
        <v>2</v>
      </c>
      <c r="AS121" s="101" t="str">
        <f t="shared" si="584"/>
        <v>KORD MR2!_00Z-ECM</v>
      </c>
      <c r="AT121" s="58" t="str">
        <f ca="1">IFERROR(IF($C$12="C",RTD("ice.xl",,"*H",AS121,$C$5,"D",$K121,,,1),RTD("ice.xl",,"*H",AS121,$C$5,"D",$K121,,,1)*(9/5)+$C$14),"-")</f>
        <v>-</v>
      </c>
      <c r="AU121" s="101">
        <f t="shared" si="692"/>
        <v>3</v>
      </c>
      <c r="AV121" s="101" t="str">
        <f t="shared" si="585"/>
        <v>KORD MR3!_00Z-ECM</v>
      </c>
      <c r="AW121" s="58" t="str">
        <f ca="1">IFERROR(IF($C$12="C",RTD("ice.xl",,"*H",AV121,$C$5,"D",$K121,,,1),RTD("ice.xl",,"*H",AV121,$C$5,"D",$K121,,,1)*(9/5)+$C$14),"-")</f>
        <v>-</v>
      </c>
      <c r="AX121" s="101">
        <f t="shared" si="687"/>
        <v>4</v>
      </c>
      <c r="AY121" s="101" t="str">
        <f t="shared" si="586"/>
        <v>KORD MR4!_00Z-ECM</v>
      </c>
      <c r="AZ121" s="58" t="str">
        <f ca="1">IFERROR(IF($C$12="C",RTD("ice.xl",,"*H",AY121,$C$5,"D",$K121,,,1),RTD("ice.xl",,"*H",AY121,$C$5,"D",$K121,,,1)*(9/5)+$C$14),"-")</f>
        <v>-</v>
      </c>
      <c r="BA121" s="101">
        <f t="shared" si="682"/>
        <v>5</v>
      </c>
      <c r="BB121" s="101" t="str">
        <f t="shared" si="587"/>
        <v>KORD MR5!_00Z-ECM</v>
      </c>
      <c r="BC121" s="58" t="str">
        <f ca="1">IFERROR(IF($C$12="C",RTD("ice.xl",,"*H",BB121,$C$5,"D",$K121,,,1),RTD("ice.xl",,"*H",BB121,$C$5,"D",$K121,,,1)*(9/5)+$C$14),"-")</f>
        <v>-</v>
      </c>
      <c r="BD121" s="101">
        <f t="shared" si="678"/>
        <v>6</v>
      </c>
      <c r="BE121" s="101" t="str">
        <f t="shared" si="588"/>
        <v>KORD MR6!_00Z-ECM</v>
      </c>
      <c r="BF121" s="58" t="str">
        <f ca="1">IFERROR(IF($C$12="C",RTD("ice.xl",,"*H",BE121,$C$5,"D",$K121,,,1),RTD("ice.xl",,"*H",BE121,$C$5,"D",$K121,,,1)*(9/5)+$C$14),"-")</f>
        <v>-</v>
      </c>
      <c r="BG121" s="101">
        <f t="shared" si="674"/>
        <v>7</v>
      </c>
      <c r="BH121" s="101" t="str">
        <f t="shared" si="589"/>
        <v>KORD MR7!_00Z-ECM</v>
      </c>
      <c r="BI121" s="105" t="str">
        <f ca="1">IFERROR(IF($C$12="C",RTD("ice.xl",,"*H",BH121,$C$5,"D",$K121,,,1),RTD("ice.xl",,"*H",BH121,$C$5,"D",$K121,,,1)*(9/5)+$C$14),"-")</f>
        <v>-</v>
      </c>
      <c r="BL121" s="53" t="b">
        <f t="shared" ca="1" si="590"/>
        <v>0</v>
      </c>
      <c r="BM121" s="53" t="str">
        <f t="shared" ca="1" si="591"/>
        <v>KORD MRFALSE!_00Z-ECM</v>
      </c>
      <c r="BN121" s="103" t="str">
        <f ca="1">IFERROR(IF($C$12="C",RTD("ice.xl",,"*H",BM121,$C$5,"D",$K121,,,1),RTD("ice.xl",,"*H",BM121,$C$5,"D",$K121,,,1)*(9/5)+$C$14),"-")</f>
        <v>-</v>
      </c>
      <c r="BO121" s="101" t="b">
        <f t="shared" ca="1" si="592"/>
        <v>0</v>
      </c>
      <c r="BP121" s="101" t="str">
        <f t="shared" ca="1" si="593"/>
        <v>KORD MRFALSE!_00Z-ECM</v>
      </c>
      <c r="BQ121" s="57" t="str">
        <f ca="1">IFERROR(IF($C$12="C",RTD("ice.xl",,"*H",BP121,$C$5,"D",$K121,,,1),RTD("ice.xl",,"*H",BP121,$C$5,"D",$K121,,,1)*(9/5)+$C$14),"-")</f>
        <v>-</v>
      </c>
      <c r="BR121" s="101" t="b">
        <f t="shared" ca="1" si="594"/>
        <v>0</v>
      </c>
      <c r="BS121" s="101" t="str">
        <f t="shared" ca="1" si="595"/>
        <v>KORD MRFALSE!_00Z-ECM</v>
      </c>
      <c r="BT121" s="57" t="str">
        <f ca="1">IFERROR(IF($C$12="C",RTD("ice.xl",,"*H",BS121,$C$5,"D",$K121,,,1),RTD("ice.xl",,"*H",BS121,$C$5,"D",$K121,,,1)*(9/5)+$C$14),"-")</f>
        <v>-</v>
      </c>
      <c r="BU121" s="101" t="b">
        <f t="shared" ca="1" si="596"/>
        <v>0</v>
      </c>
      <c r="BV121" s="101" t="str">
        <f t="shared" ca="1" si="597"/>
        <v>KORD MRFALSE!_00Z-ECM</v>
      </c>
      <c r="BW121" s="57" t="str">
        <f ca="1">IFERROR(IF($C$12="C",RTD("ice.xl",,"*H",BV121,$C$5,"D",$K121,,,1),RTD("ice.xl",,"*H",BV121,$C$5,"D",$K121,,,1)*(9/5)+$C$14),"-")</f>
        <v>-</v>
      </c>
      <c r="BX121" s="101" t="b">
        <f t="shared" ca="1" si="598"/>
        <v>0</v>
      </c>
      <c r="BY121" s="101" t="str">
        <f t="shared" ca="1" si="599"/>
        <v>KORD MRFALSE!_00Z-ECM</v>
      </c>
      <c r="BZ121" s="57" t="str">
        <f ca="1">IFERROR(IF($C$12="C",RTD("ice.xl",,"*H",BY121,$C$5,"D",$K121,,,1),RTD("ice.xl",,"*H",BY121,$C$5,"D",$K121,,,1)*(9/5)+$C$14),"-")</f>
        <v>-</v>
      </c>
      <c r="CA121" s="101" t="b">
        <f t="shared" ca="1" si="600"/>
        <v>0</v>
      </c>
      <c r="CB121" s="101" t="str">
        <f t="shared" ca="1" si="601"/>
        <v>KORD MRFALSE!_00Z-ECM</v>
      </c>
      <c r="CC121" s="57" t="str">
        <f ca="1">IFERROR(IF($C$12="C",RTD("ice.xl",,"*H",CB121,$C$5,"D",$K121,,,1),RTD("ice.xl",,"*H",CB121,$C$5,"D",$K121,,,1)*(9/5)+$C$14),"-")</f>
        <v>-</v>
      </c>
      <c r="CD121" s="101" t="b">
        <f t="shared" ca="1" si="602"/>
        <v>0</v>
      </c>
      <c r="CE121" s="101" t="str">
        <f t="shared" ca="1" si="603"/>
        <v>KORD MRFALSE!_00Z-ECM</v>
      </c>
      <c r="CF121" s="57" t="str">
        <f ca="1">IFERROR(IF($C$12="C",RTD("ice.xl",,"*H",CE121,$C$5,"D",$K121,,,1),RTD("ice.xl",,"*H",CE121,$C$5,"D",$K121,,,1)*(9/5)+$C$14),"-")</f>
        <v>-</v>
      </c>
      <c r="CG121" s="101" t="b">
        <f t="shared" ca="1" si="604"/>
        <v>0</v>
      </c>
      <c r="CH121" s="101" t="str">
        <f t="shared" ca="1" si="605"/>
        <v>KORD MRFALSE!_00Z-ECM</v>
      </c>
      <c r="CI121" s="57" t="str">
        <f ca="1">IFERROR(IF($C$12="C",RTD("ice.xl",,"*H",CH121,$C$5,"D",$K121,,,1),RTD("ice.xl",,"*H",CH121,$C$5,"D",$K121,,,1)*(9/5)+$C$14),"-")</f>
        <v>-</v>
      </c>
      <c r="CJ121" s="101">
        <f t="shared" si="606"/>
        <v>0</v>
      </c>
      <c r="CK121" s="101" t="str">
        <f t="shared" si="607"/>
        <v>KORD MR0!_00Z-ECM</v>
      </c>
      <c r="CL121" s="58">
        <f ca="1">IFERROR(IF($C$12="C",RTD("ice.xl",,"*H",CK121,$C$5,"D",$K121,,,1),RTD("ice.xl",,"*H",CK121,$C$5,"D",$K121,,,1)*(9/5)+$C$14),"-")</f>
        <v>77.972000000000008</v>
      </c>
      <c r="CM121" s="101">
        <f t="shared" ref="CM121:CM159" si="703">CM120+1</f>
        <v>1</v>
      </c>
      <c r="CN121" s="101" t="str">
        <f t="shared" si="609"/>
        <v>KORD MR1!_00Z-ECM</v>
      </c>
      <c r="CO121" s="58">
        <f ca="1">IFERROR(IF($C$12="C",RTD("ice.xl",,"*H",CN121,$C$5,"D",$K121,,,1),RTD("ice.xl",,"*H",CN121,$C$5,"D",$K121,,,1)*(9/5)+$C$14),"-")</f>
        <v>78.403999999999996</v>
      </c>
      <c r="CP121" s="101">
        <f t="shared" si="698"/>
        <v>2</v>
      </c>
      <c r="CQ121" s="101" t="str">
        <f t="shared" si="611"/>
        <v>KORD MR2!_00Z-ECM</v>
      </c>
      <c r="CR121" s="58" t="str">
        <f ca="1">IFERROR(IF($C$12="C",RTD("ice.xl",,"*H",CQ121,$C$5,"D",$K121,,,1),RTD("ice.xl",,"*H",CQ121,$C$5,"D",$K121,,,1)*(9/5)+$C$14),"-")</f>
        <v>-</v>
      </c>
      <c r="CS121" s="101">
        <f t="shared" si="693"/>
        <v>3</v>
      </c>
      <c r="CT121" s="101" t="str">
        <f t="shared" si="613"/>
        <v>KORD MR3!_00Z-ECM</v>
      </c>
      <c r="CU121" s="58" t="str">
        <f ca="1">IFERROR(IF($C$12="C",RTD("ice.xl",,"*H",CT121,$C$5,"D",$K121,,,1),RTD("ice.xl",,"*H",CT121,$C$5,"D",$K121,,,1)*(9/5)+$C$14),"-")</f>
        <v>-</v>
      </c>
      <c r="CV121" s="101">
        <f t="shared" si="688"/>
        <v>4</v>
      </c>
      <c r="CW121" s="101" t="str">
        <f t="shared" si="614"/>
        <v>KORD MR4!_00Z-ECM</v>
      </c>
      <c r="CX121" s="58" t="str">
        <f ca="1">IFERROR(IF($C$12="C",RTD("ice.xl",,"*H",CW121,$C$5,"D",$K121,,,1),RTD("ice.xl",,"*H",CW121,$C$5,"D",$K121,,,1)*(9/5)+$C$14),"-")</f>
        <v>-</v>
      </c>
      <c r="CY121" s="101">
        <f t="shared" si="683"/>
        <v>5</v>
      </c>
      <c r="CZ121" s="101" t="str">
        <f t="shared" si="615"/>
        <v>KORD MR5!_00Z-ECM</v>
      </c>
      <c r="DA121" s="58" t="str">
        <f ca="1">IFERROR(IF($C$12="C",RTD("ice.xl",,"*H",CZ121,$C$5,"D",$K121,,,1),RTD("ice.xl",,"*H",CZ121,$C$5,"D",$K121,,,1)*(9/5)+$C$14),"-")</f>
        <v>-</v>
      </c>
      <c r="DB121" s="101">
        <f t="shared" si="679"/>
        <v>6</v>
      </c>
      <c r="DC121" s="101" t="str">
        <f t="shared" si="616"/>
        <v>KORD MR6!_00Z-ECM</v>
      </c>
      <c r="DD121" s="58" t="str">
        <f ca="1">IFERROR(IF($C$12="C",RTD("ice.xl",,"*H",DC121,$C$5,"D",$K121,,,1),RTD("ice.xl",,"*H",DC121,$C$5,"D",$K121,,,1)*(9/5)+$C$14),"-")</f>
        <v>-</v>
      </c>
      <c r="DE121" s="101">
        <f t="shared" si="675"/>
        <v>7</v>
      </c>
      <c r="DF121" s="101" t="str">
        <f t="shared" si="617"/>
        <v>KORD MR7!_00Z-ECM</v>
      </c>
      <c r="DG121" s="105" t="str">
        <f ca="1">IFERROR(IF($C$12="C",RTD("ice.xl",,"*H",DF121,$C$5,"D",$K121,,,1),RTD("ice.xl",,"*H",DF121,$C$5,"D",$K121,,,1)*(9/5)+$C$14),"-")</f>
        <v>-</v>
      </c>
      <c r="DJ121" s="53" t="b">
        <f t="shared" ca="1" si="618"/>
        <v>0</v>
      </c>
      <c r="DK121" s="53" t="str">
        <f t="shared" ca="1" si="619"/>
        <v>KORD MRFALSE!_12Z-ECM</v>
      </c>
      <c r="DL121" s="103" t="str">
        <f ca="1">IFERROR(IF($C$12="C",RTD("ice.xl",,"*H",DK121,$C$5,"D",$K121,,,1),RTD("ice.xl",,"*H",DK121,$C$5,"D",$K121,,,1)*(9/5)+$C$14),"-")</f>
        <v>-</v>
      </c>
      <c r="DM121" s="101" t="b">
        <f t="shared" ca="1" si="620"/>
        <v>0</v>
      </c>
      <c r="DN121" s="101" t="str">
        <f t="shared" ca="1" si="621"/>
        <v>KORD MRFALSE!_12Z-ECM</v>
      </c>
      <c r="DO121" s="57" t="str">
        <f ca="1">IFERROR(IF($C$12="C",RTD("ice.xl",,"*H",DN121,$C$5,"D",$K121,,,1),RTD("ice.xl",,"*H",DN121,$C$5,"D",$K121,,,1)*(9/5)+$C$14),"-")</f>
        <v>-</v>
      </c>
      <c r="DP121" s="101" t="b">
        <f t="shared" ca="1" si="622"/>
        <v>0</v>
      </c>
      <c r="DQ121" s="101" t="str">
        <f t="shared" ca="1" si="623"/>
        <v>KORD MRFALSE!_12Z-ECM</v>
      </c>
      <c r="DR121" s="57" t="str">
        <f ca="1">IFERROR(IF($C$12="C",RTD("ice.xl",,"*H",DQ121,$C$5,"D",$K121,,,1),RTD("ice.xl",,"*H",DQ121,$C$5,"D",$K121,,,1)*(9/5)+$C$14),"-")</f>
        <v>-</v>
      </c>
      <c r="DS121" s="101" t="b">
        <f t="shared" ca="1" si="624"/>
        <v>0</v>
      </c>
      <c r="DT121" s="101" t="str">
        <f t="shared" ca="1" si="625"/>
        <v>KORD MRFALSE!_12Z-ECM</v>
      </c>
      <c r="DU121" s="57" t="str">
        <f ca="1">IFERROR(IF($C$12="C",RTD("ice.xl",,"*H",DT121,$C$5,"D",$K121,,,1),RTD("ice.xl",,"*H",DT121,$C$5,"D",$K121,,,1)*(9/5)+$C$14),"-")</f>
        <v>-</v>
      </c>
      <c r="DV121" s="101" t="b">
        <f t="shared" ca="1" si="626"/>
        <v>0</v>
      </c>
      <c r="DW121" s="101" t="str">
        <f t="shared" ca="1" si="627"/>
        <v>KORD MRFALSE!_12Z-ECM</v>
      </c>
      <c r="DX121" s="57" t="str">
        <f ca="1">IFERROR(IF($C$12="C",RTD("ice.xl",,"*H",DW121,$C$5,"D",$K121,,,1),RTD("ice.xl",,"*H",DW121,$C$5,"D",$K121,,,1)*(9/5)+$C$14),"-")</f>
        <v>-</v>
      </c>
      <c r="DY121" s="101" t="b">
        <f t="shared" ca="1" si="628"/>
        <v>0</v>
      </c>
      <c r="DZ121" s="101" t="str">
        <f t="shared" ca="1" si="629"/>
        <v>KORD MRFALSE!_12Z-ECM</v>
      </c>
      <c r="EA121" s="57" t="str">
        <f ca="1">IFERROR(IF($C$12="C",RTD("ice.xl",,"*H",DZ121,$C$5,"D",$K121,,,1),RTD("ice.xl",,"*H",DZ121,$C$5,"D",$K121,,,1)*(9/5)+$C$14),"-")</f>
        <v>-</v>
      </c>
      <c r="EB121" s="101" t="b">
        <f t="shared" ca="1" si="630"/>
        <v>0</v>
      </c>
      <c r="EC121" s="101" t="str">
        <f t="shared" ca="1" si="631"/>
        <v>KORD MRFALSE!_12Z-ECM</v>
      </c>
      <c r="ED121" s="57" t="str">
        <f ca="1">IFERROR(IF($C$12="C",RTD("ice.xl",,"*H",EC121,$C$5,"D",$K121,,,1),RTD("ice.xl",,"*H",EC121,$C$5,"D",$K121,,,1)*(9/5)+$C$14),"-")</f>
        <v>-</v>
      </c>
      <c r="EE121" s="101" t="b">
        <f t="shared" ca="1" si="632"/>
        <v>0</v>
      </c>
      <c r="EF121" s="101" t="str">
        <f t="shared" ca="1" si="633"/>
        <v>KORD MRFALSE!_12Z-ECM</v>
      </c>
      <c r="EG121" s="57" t="str">
        <f ca="1">IFERROR(IF($C$12="C",RTD("ice.xl",,"*H",EF121,$C$5,"D",$K121,,,1),RTD("ice.xl",,"*H",EF121,$C$5,"D",$K121,,,1)*(9/5)+$C$14),"-")</f>
        <v>-</v>
      </c>
      <c r="EH121" s="101">
        <f t="shared" si="634"/>
        <v>0</v>
      </c>
      <c r="EI121" s="101" t="str">
        <f t="shared" si="635"/>
        <v>KORD MR0!_12Z-ECM</v>
      </c>
      <c r="EJ121" s="58">
        <f ca="1">IFERROR(IF($C$12="C",RTD("ice.xl",,"*H",EI121,$C$5,"D",$K121,,,1),RTD("ice.xl",,"*H",EI121,$C$5,"D",$K121,,,1)*(9/5)+$C$14),"-")</f>
        <v>74.623999999999995</v>
      </c>
      <c r="EK121" s="101">
        <f t="shared" ref="EK121:EK159" si="704">EK120+1</f>
        <v>1</v>
      </c>
      <c r="EL121" s="101" t="str">
        <f t="shared" si="637"/>
        <v>KORD MR1!_12Z-ECM</v>
      </c>
      <c r="EM121" s="58" t="str">
        <f ca="1">IFERROR(IF($C$12="C",RTD("ice.xl",,"*H",EL121,$C$5,"D",$K121,,,1),RTD("ice.xl",,"*H",EL121,$C$5,"D",$K121,,,1)*(9/5)+$C$14),"-")</f>
        <v>-</v>
      </c>
      <c r="EN121" s="101">
        <f t="shared" si="699"/>
        <v>2</v>
      </c>
      <c r="EO121" s="101" t="str">
        <f t="shared" si="639"/>
        <v>KORD MR2!_12Z-ECM</v>
      </c>
      <c r="EP121" s="58" t="str">
        <f ca="1">IFERROR(IF($C$12="C",RTD("ice.xl",,"*H",EO121,$C$5,"D",$K121,,,1),RTD("ice.xl",,"*H",EO121,$C$5,"D",$K121,,,1)*(9/5)+$C$14),"-")</f>
        <v>-</v>
      </c>
      <c r="EQ121" s="101">
        <f t="shared" si="694"/>
        <v>3</v>
      </c>
      <c r="ER121" s="101" t="str">
        <f t="shared" si="641"/>
        <v>KORD MR3!_12Z-ECM</v>
      </c>
      <c r="ES121" s="58" t="str">
        <f ca="1">IFERROR(IF($C$12="C",RTD("ice.xl",,"*H",ER121,$C$5,"D",$K121,,,1),RTD("ice.xl",,"*H",ER121,$C$5,"D",$K121,,,1)*(9/5)+$C$14),"-")</f>
        <v>-</v>
      </c>
      <c r="ET121" s="101">
        <f t="shared" si="689"/>
        <v>4</v>
      </c>
      <c r="EU121" s="101" t="str">
        <f t="shared" si="642"/>
        <v>KORD MR4!_12Z-ECM</v>
      </c>
      <c r="EV121" s="58" t="str">
        <f ca="1">IFERROR(IF($C$12="C",RTD("ice.xl",,"*H",EU121,$C$5,"D",$K121,,,1),RTD("ice.xl",,"*H",EU121,$C$5,"D",$K121,,,1)*(9/5)+$C$14),"-")</f>
        <v>-</v>
      </c>
      <c r="EW121" s="101">
        <f t="shared" si="684"/>
        <v>5</v>
      </c>
      <c r="EX121" s="101" t="str">
        <f t="shared" si="643"/>
        <v>KORD MR5!_12Z-ECM</v>
      </c>
      <c r="EY121" s="58" t="str">
        <f ca="1">IFERROR(IF($C$12="C",RTD("ice.xl",,"*H",EX121,$C$5,"D",$K121,,,1),RTD("ice.xl",,"*H",EX121,$C$5,"D",$K121,,,1)*(9/5)+$C$14),"-")</f>
        <v>-</v>
      </c>
      <c r="EZ121" s="101">
        <f t="shared" si="680"/>
        <v>6</v>
      </c>
      <c r="FA121" s="101" t="str">
        <f t="shared" si="644"/>
        <v>KORD MR6!_12Z-ECM</v>
      </c>
      <c r="FB121" s="58" t="str">
        <f ca="1">IFERROR(IF($C$12="C",RTD("ice.xl",,"*H",FA121,$C$5,"D",$K121,,,1),RTD("ice.xl",,"*H",FA121,$C$5,"D",$K121,,,1)*(9/5)+$C$14),"-")</f>
        <v>-</v>
      </c>
      <c r="FC121" s="101">
        <f t="shared" si="676"/>
        <v>7</v>
      </c>
      <c r="FD121" s="101" t="str">
        <f t="shared" si="645"/>
        <v>KORD MR7!_12Z-ECM</v>
      </c>
      <c r="FE121" s="105" t="str">
        <f ca="1">IFERROR(IF($C$12="C",RTD("ice.xl",,"*H",FD121,$C$5,"D",$K121,,,1),RTD("ice.xl",,"*H",FD121,$C$5,"D",$K121,,,1)*(9/5)+$C$14),"-")</f>
        <v>-</v>
      </c>
      <c r="FH121" s="53" t="b">
        <f t="shared" ca="1" si="646"/>
        <v>0</v>
      </c>
      <c r="FI121" s="53" t="str">
        <f t="shared" ca="1" si="647"/>
        <v>KORD MRFALSE!_12Z-ECM</v>
      </c>
      <c r="FJ121" s="103" t="str">
        <f ca="1">IFERROR(IF($C$12="C",RTD("ice.xl",,"*H",FI121,$C$5,"D",$K121,,,1),RTD("ice.xl",,"*H",FI121,$C$5,"D",$K121,,,1)*(9/5)+$C$14),"-")</f>
        <v>-</v>
      </c>
      <c r="FK121" s="101" t="b">
        <f t="shared" ca="1" si="648"/>
        <v>0</v>
      </c>
      <c r="FL121" s="101" t="str">
        <f t="shared" ca="1" si="649"/>
        <v>KORD MRFALSE!_12Z-ECM</v>
      </c>
      <c r="FM121" s="57" t="str">
        <f ca="1">IFERROR(IF($C$12="C",RTD("ice.xl",,"*H",FL121,$C$5,"D",$K121,,,1),RTD("ice.xl",,"*H",FL121,$C$5,"D",$K121,,,1)*(9/5)+$C$14),"-")</f>
        <v>-</v>
      </c>
      <c r="FN121" s="101" t="b">
        <f t="shared" ca="1" si="650"/>
        <v>0</v>
      </c>
      <c r="FO121" s="101" t="str">
        <f t="shared" ca="1" si="651"/>
        <v>KORD MRFALSE!_12Z-ECM</v>
      </c>
      <c r="FP121" s="57" t="str">
        <f ca="1">IFERROR(IF($C$12="C",RTD("ice.xl",,"*H",FO121,$C$5,"D",$K121,,,1),RTD("ice.xl",,"*H",FO121,$C$5,"D",$K121,,,1)*(9/5)+$C$14),"-")</f>
        <v>-</v>
      </c>
      <c r="FQ121" s="101" t="b">
        <f t="shared" ca="1" si="652"/>
        <v>0</v>
      </c>
      <c r="FR121" s="101" t="str">
        <f t="shared" ca="1" si="653"/>
        <v>KORD MRFALSE!_12Z-ECM</v>
      </c>
      <c r="FS121" s="57" t="str">
        <f ca="1">IFERROR(IF($C$12="C",RTD("ice.xl",,"*H",FR121,$C$5,"D",$K121,,,1),RTD("ice.xl",,"*H",FR121,$C$5,"D",$K121,,,1)*(9/5)+$C$14),"-")</f>
        <v>-</v>
      </c>
      <c r="FT121" s="101" t="b">
        <f t="shared" ca="1" si="654"/>
        <v>0</v>
      </c>
      <c r="FU121" s="101" t="str">
        <f t="shared" ca="1" si="655"/>
        <v>KORD MRFALSE!_12Z-ECM</v>
      </c>
      <c r="FV121" s="57" t="str">
        <f ca="1">IFERROR(IF($C$12="C",RTD("ice.xl",,"*H",FU121,$C$5,"D",$K121,,,1),RTD("ice.xl",,"*H",FU121,$C$5,"D",$K121,,,1)*(9/5)+$C$14),"-")</f>
        <v>-</v>
      </c>
      <c r="FW121" s="101" t="b">
        <f t="shared" ca="1" si="656"/>
        <v>0</v>
      </c>
      <c r="FX121" s="101" t="str">
        <f t="shared" ca="1" si="657"/>
        <v>KORD MRFALSE!_12Z-ECM</v>
      </c>
      <c r="FY121" s="57" t="str">
        <f ca="1">IFERROR(IF($C$12="C",RTD("ice.xl",,"*H",FX121,$C$5,"D",$K121,,,1),RTD("ice.xl",,"*H",FX121,$C$5,"D",$K121,,,1)*(9/5)+$C$14),"-")</f>
        <v>-</v>
      </c>
      <c r="FZ121" s="101" t="b">
        <f t="shared" ca="1" si="658"/>
        <v>0</v>
      </c>
      <c r="GA121" s="101" t="str">
        <f t="shared" ca="1" si="659"/>
        <v>KORD MRFALSE!_12Z-ECM</v>
      </c>
      <c r="GB121" s="57" t="str">
        <f ca="1">IFERROR(IF($C$12="C",RTD("ice.xl",,"*H",GA121,$C$5,"D",$K121,,,1),RTD("ice.xl",,"*H",GA121,$C$5,"D",$K121,,,1)*(9/5)+$C$14),"-")</f>
        <v>-</v>
      </c>
      <c r="GC121" s="101" t="b">
        <f t="shared" ca="1" si="660"/>
        <v>0</v>
      </c>
      <c r="GD121" s="101" t="str">
        <f t="shared" ca="1" si="661"/>
        <v>KORD MRFALSE!_12Z-ECM</v>
      </c>
      <c r="GE121" s="57" t="str">
        <f ca="1">IFERROR(IF($C$12="C",RTD("ice.xl",,"*H",GD121,$C$5,"D",$K121,,,1),RTD("ice.xl",,"*H",GD121,$C$5,"D",$K121,,,1)*(9/5)+$C$14),"-")</f>
        <v>-</v>
      </c>
      <c r="GF121" s="101">
        <f t="shared" si="662"/>
        <v>0</v>
      </c>
      <c r="GG121" s="101" t="str">
        <f t="shared" si="663"/>
        <v>KORD MR0!_12Z-ECM</v>
      </c>
      <c r="GH121" s="58">
        <f ca="1">IFERROR(IF($C$12="C",RTD("ice.xl",,"*H",GG121,$C$5,"D",$K121,,,1),RTD("ice.xl",,"*H",GG121,$C$5,"D",$K121,,,1)*(9/5)+$C$14),"-")</f>
        <v>74.623999999999995</v>
      </c>
      <c r="GI121" s="101">
        <f t="shared" ref="GI121:GI159" si="705">GI120+1</f>
        <v>1</v>
      </c>
      <c r="GJ121" s="101" t="str">
        <f t="shared" si="665"/>
        <v>KORD MR1!_12Z-ECM</v>
      </c>
      <c r="GK121" s="58" t="str">
        <f ca="1">IFERROR(IF($C$12="C",RTD("ice.xl",,"*H",GJ121,$C$5,"D",$K121,,,1),RTD("ice.xl",,"*H",GJ121,$C$5,"D",$K121,,,1)*(9/5)+$C$14),"-")</f>
        <v>-</v>
      </c>
      <c r="GL121" s="101">
        <f t="shared" si="700"/>
        <v>2</v>
      </c>
      <c r="GM121" s="101" t="str">
        <f t="shared" si="667"/>
        <v>KORD MR2!_12Z-ECM</v>
      </c>
      <c r="GN121" s="58" t="str">
        <f ca="1">IFERROR(IF($C$12="C",RTD("ice.xl",,"*H",GM121,$C$5,"D",$K121,,,1),RTD("ice.xl",,"*H",GM121,$C$5,"D",$K121,,,1)*(9/5)+$C$14),"-")</f>
        <v>-</v>
      </c>
      <c r="GO121" s="101">
        <f t="shared" si="695"/>
        <v>3</v>
      </c>
      <c r="GP121" s="101" t="str">
        <f t="shared" si="669"/>
        <v>KORD MR3!_12Z-ECM</v>
      </c>
      <c r="GQ121" s="58" t="str">
        <f ca="1">IFERROR(IF($C$12="C",RTD("ice.xl",,"*H",GP121,$C$5,"D",$K121,,,1),RTD("ice.xl",,"*H",GP121,$C$5,"D",$K121,,,1)*(9/5)+$C$14),"-")</f>
        <v>-</v>
      </c>
      <c r="GR121" s="101">
        <f t="shared" si="690"/>
        <v>4</v>
      </c>
      <c r="GS121" s="101" t="str">
        <f t="shared" si="670"/>
        <v>KORD MR4!_12Z-ECM</v>
      </c>
      <c r="GT121" s="58" t="str">
        <f ca="1">IFERROR(IF($C$12="C",RTD("ice.xl",,"*H",GS121,$C$5,"D",$K121,,,1),RTD("ice.xl",,"*H",GS121,$C$5,"D",$K121,,,1)*(9/5)+$C$14),"-")</f>
        <v>-</v>
      </c>
      <c r="GU121" s="101">
        <f t="shared" si="685"/>
        <v>5</v>
      </c>
      <c r="GV121" s="101" t="str">
        <f t="shared" si="671"/>
        <v>KORD MR5!_12Z-ECM</v>
      </c>
      <c r="GW121" s="58" t="str">
        <f ca="1">IFERROR(IF($C$12="C",RTD("ice.xl",,"*H",GV121,$C$5,"D",$K121,,,1),RTD("ice.xl",,"*H",GV121,$C$5,"D",$K121,,,1)*(9/5)+$C$14),"-")</f>
        <v>-</v>
      </c>
      <c r="GX121" s="101">
        <f t="shared" si="681"/>
        <v>6</v>
      </c>
      <c r="GY121" s="101" t="str">
        <f t="shared" si="672"/>
        <v>KORD MR6!_12Z-ECM</v>
      </c>
      <c r="GZ121" s="58" t="str">
        <f ca="1">IFERROR(IF($C$12="C",RTD("ice.xl",,"*H",GY121,$C$5,"D",$K121,,,1),RTD("ice.xl",,"*H",GY121,$C$5,"D",$K121,,,1)*(9/5)+$C$14),"-")</f>
        <v>-</v>
      </c>
      <c r="HA121" s="101">
        <f t="shared" si="677"/>
        <v>7</v>
      </c>
      <c r="HB121" s="101" t="str">
        <f t="shared" si="673"/>
        <v>KORD MR7!_12Z-ECM</v>
      </c>
      <c r="HC121" s="105" t="str">
        <f ca="1">IFERROR(IF($C$12="C",RTD("ice.xl",,"*H",HB121,$C$5,"D",$K121,,,1),RTD("ice.xl",,"*H",HB121,$C$5,"D",$K121,,,1)*(9/5)+$C$14),"-")</f>
        <v>-</v>
      </c>
    </row>
    <row r="122" spans="11:211" x14ac:dyDescent="0.35">
      <c r="K122" s="163">
        <f t="shared" ca="1" si="562"/>
        <v>44799</v>
      </c>
      <c r="L122" s="167" t="str">
        <f t="shared" ca="1" si="562"/>
        <v/>
      </c>
      <c r="N122" s="53" t="b">
        <f t="shared" ca="1" si="563"/>
        <v>0</v>
      </c>
      <c r="O122" s="53" t="str">
        <f t="shared" ca="1" si="564"/>
        <v>KORD MRFALSE!_00Z-ECM</v>
      </c>
      <c r="P122" s="103" t="str">
        <f ca="1">IFERROR(IF($C$12="C",RTD("ice.xl",,"*H",O122,$C$5,"D",$K122,,,1),RTD("ice.xl",,"*H",O122,$C$5,"D",$K122,,,1)*(9/5)+$C$14),"-")</f>
        <v>-</v>
      </c>
      <c r="Q122" s="101" t="b">
        <f t="shared" ca="1" si="565"/>
        <v>0</v>
      </c>
      <c r="R122" s="101" t="str">
        <f t="shared" ca="1" si="566"/>
        <v>KORD MRFALSE!_00Z-ECM</v>
      </c>
      <c r="S122" s="57" t="str">
        <f ca="1">IFERROR(IF($C$12="C",RTD("ice.xl",,"*H",R122,$C$5,"D",$K122,,,1),RTD("ice.xl",,"*H",R122,$C$5,"D",$K122,,,1)*(9/5)+$C$14),"-")</f>
        <v>-</v>
      </c>
      <c r="T122" s="101" t="b">
        <f t="shared" ca="1" si="567"/>
        <v>0</v>
      </c>
      <c r="U122" s="101" t="str">
        <f t="shared" ca="1" si="568"/>
        <v>KORD MRFALSE!_00Z-ECM</v>
      </c>
      <c r="V122" s="57" t="str">
        <f ca="1">IFERROR(IF($C$12="C",RTD("ice.xl",,"*H",U122,$C$5,"D",$K122,,,1),RTD("ice.xl",,"*H",U122,$C$5,"D",$K122,,,1)*(9/5)+$C$14),"-")</f>
        <v>-</v>
      </c>
      <c r="W122" s="101" t="b">
        <f t="shared" ca="1" si="569"/>
        <v>0</v>
      </c>
      <c r="X122" s="101" t="str">
        <f t="shared" ca="1" si="570"/>
        <v>KORD MRFALSE!_00Z-ECM</v>
      </c>
      <c r="Y122" s="57" t="str">
        <f ca="1">IFERROR(IF($C$12="C",RTD("ice.xl",,"*H",X122,$C$5,"D",$K122,,,1),RTD("ice.xl",,"*H",X122,$C$5,"D",$K122,,,1)*(9/5)+$C$14),"-")</f>
        <v>-</v>
      </c>
      <c r="Z122" s="101" t="b">
        <f t="shared" ca="1" si="571"/>
        <v>0</v>
      </c>
      <c r="AA122" s="101" t="str">
        <f t="shared" ca="1" si="572"/>
        <v>KORD MRFALSE!_00Z-ECM</v>
      </c>
      <c r="AB122" s="57" t="str">
        <f ca="1">IFERROR(IF($C$12="C",RTD("ice.xl",,"*H",AA122,$C$5,"D",$K122,,,1),RTD("ice.xl",,"*H",AA122,$C$5,"D",$K122,,,1)*(9/5)+$C$14),"-")</f>
        <v>-</v>
      </c>
      <c r="AC122" s="101" t="b">
        <f t="shared" ca="1" si="573"/>
        <v>0</v>
      </c>
      <c r="AD122" s="101" t="str">
        <f t="shared" ca="1" si="574"/>
        <v>KORD MRFALSE!_00Z-ECM</v>
      </c>
      <c r="AE122" s="57" t="str">
        <f ca="1">IFERROR(IF($C$12="C",RTD("ice.xl",,"*H",AD122,$C$5,"D",$K122,,,1),RTD("ice.xl",,"*H",AD122,$C$5,"D",$K122,,,1)*(9/5)+$C$14),"-")</f>
        <v>-</v>
      </c>
      <c r="AF122" s="101" t="b">
        <f t="shared" ca="1" si="575"/>
        <v>0</v>
      </c>
      <c r="AG122" s="101" t="str">
        <f t="shared" ca="1" si="576"/>
        <v>KORD MRFALSE!_00Z-ECM</v>
      </c>
      <c r="AH122" s="57" t="str">
        <f ca="1">IFERROR(IF($C$12="C",RTD("ice.xl",,"*H",AG122,$C$5,"D",$K122,,,1),RTD("ice.xl",,"*H",AG122,$C$5,"D",$K122,,,1)*(9/5)+$C$14),"-")</f>
        <v>-</v>
      </c>
      <c r="AI122" s="101">
        <f t="shared" ref="AI122" si="706">N129</f>
        <v>0</v>
      </c>
      <c r="AJ122" s="101" t="str">
        <f t="shared" si="578"/>
        <v>KORD MR0!_00Z-ECM</v>
      </c>
      <c r="AK122" s="58">
        <f ca="1">IFERROR(IF($C$12="C",RTD("ice.xl",,"*H",AJ122,$C$5,"D",$K122,,,1),RTD("ice.xl",,"*H",AJ122,$C$5,"D",$K122,,,1)*(9/5)+$C$14),"-")</f>
        <v>75.578000000000003</v>
      </c>
      <c r="AL122" s="101">
        <f t="shared" ref="AL122:AL159" si="707">AL121+1</f>
        <v>1</v>
      </c>
      <c r="AM122" s="101" t="str">
        <f t="shared" si="580"/>
        <v>KORD MR1!_00Z-ECM</v>
      </c>
      <c r="AN122" s="58">
        <f ca="1">IFERROR(IF($C$12="C",RTD("ice.xl",,"*H",AM122,$C$5,"D",$K122,,,1),RTD("ice.xl",,"*H",AM122,$C$5,"D",$K122,,,1)*(9/5)+$C$14),"-")</f>
        <v>73.165999999999997</v>
      </c>
      <c r="AO122" s="101">
        <f t="shared" si="702"/>
        <v>2</v>
      </c>
      <c r="AP122" s="101" t="str">
        <f t="shared" si="582"/>
        <v>KORD MR2!_00Z-ECM</v>
      </c>
      <c r="AQ122" s="58">
        <f ca="1">IFERROR(IF($C$12="C",RTD("ice.xl",,"*H",AP122,$C$5,"D",$K122,,,1),RTD("ice.xl",,"*H",AP122,$C$5,"D",$K122,,,1)*(9/5)+$C$14),"-")</f>
        <v>76.244</v>
      </c>
      <c r="AR122" s="101">
        <f t="shared" si="697"/>
        <v>3</v>
      </c>
      <c r="AS122" s="101" t="str">
        <f t="shared" si="584"/>
        <v>KORD MR3!_00Z-ECM</v>
      </c>
      <c r="AT122" s="58" t="str">
        <f ca="1">IFERROR(IF($C$12="C",RTD("ice.xl",,"*H",AS122,$C$5,"D",$K122,,,1),RTD("ice.xl",,"*H",AS122,$C$5,"D",$K122,,,1)*(9/5)+$C$14),"-")</f>
        <v>-</v>
      </c>
      <c r="AU122" s="101">
        <f t="shared" si="692"/>
        <v>4</v>
      </c>
      <c r="AV122" s="101" t="str">
        <f t="shared" si="585"/>
        <v>KORD MR4!_00Z-ECM</v>
      </c>
      <c r="AW122" s="58" t="str">
        <f ca="1">IFERROR(IF($C$12="C",RTD("ice.xl",,"*H",AV122,$C$5,"D",$K122,,,1),RTD("ice.xl",,"*H",AV122,$C$5,"D",$K122,,,1)*(9/5)+$C$14),"-")</f>
        <v>-</v>
      </c>
      <c r="AX122" s="101">
        <f t="shared" si="687"/>
        <v>5</v>
      </c>
      <c r="AY122" s="101" t="str">
        <f t="shared" si="586"/>
        <v>KORD MR5!_00Z-ECM</v>
      </c>
      <c r="AZ122" s="58" t="str">
        <f ca="1">IFERROR(IF($C$12="C",RTD("ice.xl",,"*H",AY122,$C$5,"D",$K122,,,1),RTD("ice.xl",,"*H",AY122,$C$5,"D",$K122,,,1)*(9/5)+$C$14),"-")</f>
        <v>-</v>
      </c>
      <c r="BA122" s="101">
        <f t="shared" si="682"/>
        <v>6</v>
      </c>
      <c r="BB122" s="101" t="str">
        <f t="shared" si="587"/>
        <v>KORD MR6!_00Z-ECM</v>
      </c>
      <c r="BC122" s="58" t="str">
        <f ca="1">IFERROR(IF($C$12="C",RTD("ice.xl",,"*H",BB122,$C$5,"D",$K122,,,1),RTD("ice.xl",,"*H",BB122,$C$5,"D",$K122,,,1)*(9/5)+$C$14),"-")</f>
        <v>-</v>
      </c>
      <c r="BD122" s="101">
        <f t="shared" si="678"/>
        <v>7</v>
      </c>
      <c r="BE122" s="101" t="str">
        <f t="shared" si="588"/>
        <v>KORD MR7!_00Z-ECM</v>
      </c>
      <c r="BF122" s="58" t="str">
        <f ca="1">IFERROR(IF($C$12="C",RTD("ice.xl",,"*H",BE122,$C$5,"D",$K122,,,1),RTD("ice.xl",,"*H",BE122,$C$5,"D",$K122,,,1)*(9/5)+$C$14),"-")</f>
        <v>-</v>
      </c>
      <c r="BG122" s="101">
        <f t="shared" si="674"/>
        <v>8</v>
      </c>
      <c r="BH122" s="101" t="str">
        <f t="shared" si="589"/>
        <v>KORD MR8!_00Z-ECM</v>
      </c>
      <c r="BI122" s="105" t="str">
        <f ca="1">IFERROR(IF($C$12="C",RTD("ice.xl",,"*H",BH122,$C$5,"D",$K122,,,1),RTD("ice.xl",,"*H",BH122,$C$5,"D",$K122,,,1)*(9/5)+$C$14),"-")</f>
        <v>-</v>
      </c>
      <c r="BL122" s="53" t="b">
        <f t="shared" ca="1" si="590"/>
        <v>0</v>
      </c>
      <c r="BM122" s="53" t="str">
        <f t="shared" ca="1" si="591"/>
        <v>KORD MRFALSE!_00Z-ECM</v>
      </c>
      <c r="BN122" s="103" t="str">
        <f ca="1">IFERROR(IF($C$12="C",RTD("ice.xl",,"*H",BM122,$C$5,"D",$K122,,,1),RTD("ice.xl",,"*H",BM122,$C$5,"D",$K122,,,1)*(9/5)+$C$14),"-")</f>
        <v>-</v>
      </c>
      <c r="BO122" s="101" t="b">
        <f t="shared" ca="1" si="592"/>
        <v>0</v>
      </c>
      <c r="BP122" s="101" t="str">
        <f t="shared" ca="1" si="593"/>
        <v>KORD MRFALSE!_00Z-ECM</v>
      </c>
      <c r="BQ122" s="57" t="str">
        <f ca="1">IFERROR(IF($C$12="C",RTD("ice.xl",,"*H",BP122,$C$5,"D",$K122,,,1),RTD("ice.xl",,"*H",BP122,$C$5,"D",$K122,,,1)*(9/5)+$C$14),"-")</f>
        <v>-</v>
      </c>
      <c r="BR122" s="101" t="b">
        <f t="shared" ca="1" si="594"/>
        <v>0</v>
      </c>
      <c r="BS122" s="101" t="str">
        <f t="shared" ca="1" si="595"/>
        <v>KORD MRFALSE!_00Z-ECM</v>
      </c>
      <c r="BT122" s="57" t="str">
        <f ca="1">IFERROR(IF($C$12="C",RTD("ice.xl",,"*H",BS122,$C$5,"D",$K122,,,1),RTD("ice.xl",,"*H",BS122,$C$5,"D",$K122,,,1)*(9/5)+$C$14),"-")</f>
        <v>-</v>
      </c>
      <c r="BU122" s="101" t="b">
        <f t="shared" ca="1" si="596"/>
        <v>0</v>
      </c>
      <c r="BV122" s="101" t="str">
        <f t="shared" ca="1" si="597"/>
        <v>KORD MRFALSE!_00Z-ECM</v>
      </c>
      <c r="BW122" s="57" t="str">
        <f ca="1">IFERROR(IF($C$12="C",RTD("ice.xl",,"*H",BV122,$C$5,"D",$K122,,,1),RTD("ice.xl",,"*H",BV122,$C$5,"D",$K122,,,1)*(9/5)+$C$14),"-")</f>
        <v>-</v>
      </c>
      <c r="BX122" s="101" t="b">
        <f t="shared" ca="1" si="598"/>
        <v>0</v>
      </c>
      <c r="BY122" s="101" t="str">
        <f t="shared" ca="1" si="599"/>
        <v>KORD MRFALSE!_00Z-ECM</v>
      </c>
      <c r="BZ122" s="57" t="str">
        <f ca="1">IFERROR(IF($C$12="C",RTD("ice.xl",,"*H",BY122,$C$5,"D",$K122,,,1),RTD("ice.xl",,"*H",BY122,$C$5,"D",$K122,,,1)*(9/5)+$C$14),"-")</f>
        <v>-</v>
      </c>
      <c r="CA122" s="101" t="b">
        <f t="shared" ca="1" si="600"/>
        <v>0</v>
      </c>
      <c r="CB122" s="101" t="str">
        <f t="shared" ca="1" si="601"/>
        <v>KORD MRFALSE!_00Z-ECM</v>
      </c>
      <c r="CC122" s="57" t="str">
        <f ca="1">IFERROR(IF($C$12="C",RTD("ice.xl",,"*H",CB122,$C$5,"D",$K122,,,1),RTD("ice.xl",,"*H",CB122,$C$5,"D",$K122,,,1)*(9/5)+$C$14),"-")</f>
        <v>-</v>
      </c>
      <c r="CD122" s="101" t="b">
        <f t="shared" ca="1" si="602"/>
        <v>0</v>
      </c>
      <c r="CE122" s="101" t="str">
        <f t="shared" ca="1" si="603"/>
        <v>KORD MRFALSE!_00Z-ECM</v>
      </c>
      <c r="CF122" s="57" t="str">
        <f ca="1">IFERROR(IF($C$12="C",RTD("ice.xl",,"*H",CE122,$C$5,"D",$K122,,,1),RTD("ice.xl",,"*H",CE122,$C$5,"D",$K122,,,1)*(9/5)+$C$14),"-")</f>
        <v>-</v>
      </c>
      <c r="CG122" s="101">
        <f t="shared" si="604"/>
        <v>0</v>
      </c>
      <c r="CH122" s="101" t="str">
        <f t="shared" si="605"/>
        <v>KORD MR0!_00Z-ECM</v>
      </c>
      <c r="CI122" s="58">
        <f ca="1">IFERROR(IF($C$12="C",RTD("ice.xl",,"*H",CH122,$C$5,"D",$K122,,,1),RTD("ice.xl",,"*H",CH122,$C$5,"D",$K122,,,1)*(9/5)+$C$14),"-")</f>
        <v>75.578000000000003</v>
      </c>
      <c r="CJ122" s="101">
        <f t="shared" ref="CJ122:CJ159" si="708">CJ121+1</f>
        <v>1</v>
      </c>
      <c r="CK122" s="101" t="str">
        <f t="shared" si="607"/>
        <v>KORD MR1!_00Z-ECM</v>
      </c>
      <c r="CL122" s="58">
        <f ca="1">IFERROR(IF($C$12="C",RTD("ice.xl",,"*H",CK122,$C$5,"D",$K122,,,1),RTD("ice.xl",,"*H",CK122,$C$5,"D",$K122,,,1)*(9/5)+$C$14),"-")</f>
        <v>73.165999999999997</v>
      </c>
      <c r="CM122" s="101">
        <f t="shared" si="703"/>
        <v>2</v>
      </c>
      <c r="CN122" s="101" t="str">
        <f t="shared" si="609"/>
        <v>KORD MR2!_00Z-ECM</v>
      </c>
      <c r="CO122" s="58">
        <f ca="1">IFERROR(IF($C$12="C",RTD("ice.xl",,"*H",CN122,$C$5,"D",$K122,,,1),RTD("ice.xl",,"*H",CN122,$C$5,"D",$K122,,,1)*(9/5)+$C$14),"-")</f>
        <v>76.244</v>
      </c>
      <c r="CP122" s="101">
        <f t="shared" si="698"/>
        <v>3</v>
      </c>
      <c r="CQ122" s="101" t="str">
        <f t="shared" si="611"/>
        <v>KORD MR3!_00Z-ECM</v>
      </c>
      <c r="CR122" s="58" t="str">
        <f ca="1">IFERROR(IF($C$12="C",RTD("ice.xl",,"*H",CQ122,$C$5,"D",$K122,,,1),RTD("ice.xl",,"*H",CQ122,$C$5,"D",$K122,,,1)*(9/5)+$C$14),"-")</f>
        <v>-</v>
      </c>
      <c r="CS122" s="101">
        <f t="shared" si="693"/>
        <v>4</v>
      </c>
      <c r="CT122" s="101" t="str">
        <f t="shared" si="613"/>
        <v>KORD MR4!_00Z-ECM</v>
      </c>
      <c r="CU122" s="58" t="str">
        <f ca="1">IFERROR(IF($C$12="C",RTD("ice.xl",,"*H",CT122,$C$5,"D",$K122,,,1),RTD("ice.xl",,"*H",CT122,$C$5,"D",$K122,,,1)*(9/5)+$C$14),"-")</f>
        <v>-</v>
      </c>
      <c r="CV122" s="101">
        <f t="shared" si="688"/>
        <v>5</v>
      </c>
      <c r="CW122" s="101" t="str">
        <f t="shared" si="614"/>
        <v>KORD MR5!_00Z-ECM</v>
      </c>
      <c r="CX122" s="58" t="str">
        <f ca="1">IFERROR(IF($C$12="C",RTD("ice.xl",,"*H",CW122,$C$5,"D",$K122,,,1),RTD("ice.xl",,"*H",CW122,$C$5,"D",$K122,,,1)*(9/5)+$C$14),"-")</f>
        <v>-</v>
      </c>
      <c r="CY122" s="101">
        <f t="shared" si="683"/>
        <v>6</v>
      </c>
      <c r="CZ122" s="101" t="str">
        <f t="shared" si="615"/>
        <v>KORD MR6!_00Z-ECM</v>
      </c>
      <c r="DA122" s="58" t="str">
        <f ca="1">IFERROR(IF($C$12="C",RTD("ice.xl",,"*H",CZ122,$C$5,"D",$K122,,,1),RTD("ice.xl",,"*H",CZ122,$C$5,"D",$K122,,,1)*(9/5)+$C$14),"-")</f>
        <v>-</v>
      </c>
      <c r="DB122" s="101">
        <f t="shared" si="679"/>
        <v>7</v>
      </c>
      <c r="DC122" s="101" t="str">
        <f t="shared" si="616"/>
        <v>KORD MR7!_00Z-ECM</v>
      </c>
      <c r="DD122" s="58" t="str">
        <f ca="1">IFERROR(IF($C$12="C",RTD("ice.xl",,"*H",DC122,$C$5,"D",$K122,,,1),RTD("ice.xl",,"*H",DC122,$C$5,"D",$K122,,,1)*(9/5)+$C$14),"-")</f>
        <v>-</v>
      </c>
      <c r="DE122" s="101">
        <f t="shared" si="675"/>
        <v>8</v>
      </c>
      <c r="DF122" s="101" t="str">
        <f t="shared" si="617"/>
        <v>KORD MR8!_00Z-ECM</v>
      </c>
      <c r="DG122" s="105" t="str">
        <f ca="1">IFERROR(IF($C$12="C",RTD("ice.xl",,"*H",DF122,$C$5,"D",$K122,,,1),RTD("ice.xl",,"*H",DF122,$C$5,"D",$K122,,,1)*(9/5)+$C$14),"-")</f>
        <v>-</v>
      </c>
      <c r="DJ122" s="53" t="b">
        <f t="shared" ca="1" si="618"/>
        <v>0</v>
      </c>
      <c r="DK122" s="53" t="str">
        <f t="shared" ca="1" si="619"/>
        <v>KORD MRFALSE!_12Z-ECM</v>
      </c>
      <c r="DL122" s="103" t="str">
        <f ca="1">IFERROR(IF($C$12="C",RTD("ice.xl",,"*H",DK122,$C$5,"D",$K122,,,1),RTD("ice.xl",,"*H",DK122,$C$5,"D",$K122,,,1)*(9/5)+$C$14),"-")</f>
        <v>-</v>
      </c>
      <c r="DM122" s="101" t="b">
        <f t="shared" ca="1" si="620"/>
        <v>0</v>
      </c>
      <c r="DN122" s="101" t="str">
        <f t="shared" ca="1" si="621"/>
        <v>KORD MRFALSE!_12Z-ECM</v>
      </c>
      <c r="DO122" s="57" t="str">
        <f ca="1">IFERROR(IF($C$12="C",RTD("ice.xl",,"*H",DN122,$C$5,"D",$K122,,,1),RTD("ice.xl",,"*H",DN122,$C$5,"D",$K122,,,1)*(9/5)+$C$14),"-")</f>
        <v>-</v>
      </c>
      <c r="DP122" s="101" t="b">
        <f t="shared" ca="1" si="622"/>
        <v>0</v>
      </c>
      <c r="DQ122" s="101" t="str">
        <f t="shared" ca="1" si="623"/>
        <v>KORD MRFALSE!_12Z-ECM</v>
      </c>
      <c r="DR122" s="57" t="str">
        <f ca="1">IFERROR(IF($C$12="C",RTD("ice.xl",,"*H",DQ122,$C$5,"D",$K122,,,1),RTD("ice.xl",,"*H",DQ122,$C$5,"D",$K122,,,1)*(9/5)+$C$14),"-")</f>
        <v>-</v>
      </c>
      <c r="DS122" s="101" t="b">
        <f t="shared" ca="1" si="624"/>
        <v>0</v>
      </c>
      <c r="DT122" s="101" t="str">
        <f t="shared" ca="1" si="625"/>
        <v>KORD MRFALSE!_12Z-ECM</v>
      </c>
      <c r="DU122" s="57" t="str">
        <f ca="1">IFERROR(IF($C$12="C",RTD("ice.xl",,"*H",DT122,$C$5,"D",$K122,,,1),RTD("ice.xl",,"*H",DT122,$C$5,"D",$K122,,,1)*(9/5)+$C$14),"-")</f>
        <v>-</v>
      </c>
      <c r="DV122" s="101" t="b">
        <f t="shared" ca="1" si="626"/>
        <v>0</v>
      </c>
      <c r="DW122" s="101" t="str">
        <f t="shared" ca="1" si="627"/>
        <v>KORD MRFALSE!_12Z-ECM</v>
      </c>
      <c r="DX122" s="57" t="str">
        <f ca="1">IFERROR(IF($C$12="C",RTD("ice.xl",,"*H",DW122,$C$5,"D",$K122,,,1),RTD("ice.xl",,"*H",DW122,$C$5,"D",$K122,,,1)*(9/5)+$C$14),"-")</f>
        <v>-</v>
      </c>
      <c r="DY122" s="101" t="b">
        <f t="shared" ca="1" si="628"/>
        <v>0</v>
      </c>
      <c r="DZ122" s="101" t="str">
        <f t="shared" ca="1" si="629"/>
        <v>KORD MRFALSE!_12Z-ECM</v>
      </c>
      <c r="EA122" s="57" t="str">
        <f ca="1">IFERROR(IF($C$12="C",RTD("ice.xl",,"*H",DZ122,$C$5,"D",$K122,,,1),RTD("ice.xl",,"*H",DZ122,$C$5,"D",$K122,,,1)*(9/5)+$C$14),"-")</f>
        <v>-</v>
      </c>
      <c r="EB122" s="101" t="b">
        <f t="shared" ca="1" si="630"/>
        <v>0</v>
      </c>
      <c r="EC122" s="101" t="str">
        <f t="shared" ca="1" si="631"/>
        <v>KORD MRFALSE!_12Z-ECM</v>
      </c>
      <c r="ED122" s="57" t="str">
        <f ca="1">IFERROR(IF($C$12="C",RTD("ice.xl",,"*H",EC122,$C$5,"D",$K122,,,1),RTD("ice.xl",,"*H",EC122,$C$5,"D",$K122,,,1)*(9/5)+$C$14),"-")</f>
        <v>-</v>
      </c>
      <c r="EE122" s="101">
        <f t="shared" si="632"/>
        <v>0</v>
      </c>
      <c r="EF122" s="101" t="str">
        <f t="shared" si="633"/>
        <v>KORD MR0!_12Z-ECM</v>
      </c>
      <c r="EG122" s="58">
        <f ca="1">IFERROR(IF($C$12="C",RTD("ice.xl",,"*H",EF122,$C$5,"D",$K122,,,1),RTD("ice.xl",,"*H",EF122,$C$5,"D",$K122,,,1)*(9/5)+$C$14),"-")</f>
        <v>75.632000000000005</v>
      </c>
      <c r="EH122" s="101">
        <f t="shared" ref="EH122:EH159" si="709">EH121+1</f>
        <v>1</v>
      </c>
      <c r="EI122" s="101" t="str">
        <f t="shared" si="635"/>
        <v>KORD MR1!_12Z-ECM</v>
      </c>
      <c r="EJ122" s="58">
        <f ca="1">IFERROR(IF($C$12="C",RTD("ice.xl",,"*H",EI122,$C$5,"D",$K122,,,1),RTD("ice.xl",,"*H",EI122,$C$5,"D",$K122,,,1)*(9/5)+$C$14),"-")</f>
        <v>77.108000000000004</v>
      </c>
      <c r="EK122" s="101">
        <f t="shared" si="704"/>
        <v>2</v>
      </c>
      <c r="EL122" s="101" t="str">
        <f t="shared" si="637"/>
        <v>KORD MR2!_12Z-ECM</v>
      </c>
      <c r="EM122" s="58" t="str">
        <f ca="1">IFERROR(IF($C$12="C",RTD("ice.xl",,"*H",EL122,$C$5,"D",$K122,,,1),RTD("ice.xl",,"*H",EL122,$C$5,"D",$K122,,,1)*(9/5)+$C$14),"-")</f>
        <v>-</v>
      </c>
      <c r="EN122" s="101">
        <f t="shared" si="699"/>
        <v>3</v>
      </c>
      <c r="EO122" s="101" t="str">
        <f t="shared" si="639"/>
        <v>KORD MR3!_12Z-ECM</v>
      </c>
      <c r="EP122" s="58" t="str">
        <f ca="1">IFERROR(IF($C$12="C",RTD("ice.xl",,"*H",EO122,$C$5,"D",$K122,,,1),RTD("ice.xl",,"*H",EO122,$C$5,"D",$K122,,,1)*(9/5)+$C$14),"-")</f>
        <v>-</v>
      </c>
      <c r="EQ122" s="101">
        <f t="shared" si="694"/>
        <v>4</v>
      </c>
      <c r="ER122" s="101" t="str">
        <f t="shared" si="641"/>
        <v>KORD MR4!_12Z-ECM</v>
      </c>
      <c r="ES122" s="58" t="str">
        <f ca="1">IFERROR(IF($C$12="C",RTD("ice.xl",,"*H",ER122,$C$5,"D",$K122,,,1),RTD("ice.xl",,"*H",ER122,$C$5,"D",$K122,,,1)*(9/5)+$C$14),"-")</f>
        <v>-</v>
      </c>
      <c r="ET122" s="101">
        <f t="shared" si="689"/>
        <v>5</v>
      </c>
      <c r="EU122" s="101" t="str">
        <f t="shared" si="642"/>
        <v>KORD MR5!_12Z-ECM</v>
      </c>
      <c r="EV122" s="58" t="str">
        <f ca="1">IFERROR(IF($C$12="C",RTD("ice.xl",,"*H",EU122,$C$5,"D",$K122,,,1),RTD("ice.xl",,"*H",EU122,$C$5,"D",$K122,,,1)*(9/5)+$C$14),"-")</f>
        <v>-</v>
      </c>
      <c r="EW122" s="101">
        <f t="shared" si="684"/>
        <v>6</v>
      </c>
      <c r="EX122" s="101" t="str">
        <f t="shared" si="643"/>
        <v>KORD MR6!_12Z-ECM</v>
      </c>
      <c r="EY122" s="58" t="str">
        <f ca="1">IFERROR(IF($C$12="C",RTD("ice.xl",,"*H",EX122,$C$5,"D",$K122,,,1),RTD("ice.xl",,"*H",EX122,$C$5,"D",$K122,,,1)*(9/5)+$C$14),"-")</f>
        <v>-</v>
      </c>
      <c r="EZ122" s="101">
        <f t="shared" si="680"/>
        <v>7</v>
      </c>
      <c r="FA122" s="101" t="str">
        <f t="shared" si="644"/>
        <v>KORD MR7!_12Z-ECM</v>
      </c>
      <c r="FB122" s="58" t="str">
        <f ca="1">IFERROR(IF($C$12="C",RTD("ice.xl",,"*H",FA122,$C$5,"D",$K122,,,1),RTD("ice.xl",,"*H",FA122,$C$5,"D",$K122,,,1)*(9/5)+$C$14),"-")</f>
        <v>-</v>
      </c>
      <c r="FC122" s="101">
        <f t="shared" si="676"/>
        <v>8</v>
      </c>
      <c r="FD122" s="101" t="str">
        <f t="shared" si="645"/>
        <v>KORD MR8!_12Z-ECM</v>
      </c>
      <c r="FE122" s="105" t="str">
        <f ca="1">IFERROR(IF($C$12="C",RTD("ice.xl",,"*H",FD122,$C$5,"D",$K122,,,1),RTD("ice.xl",,"*H",FD122,$C$5,"D",$K122,,,1)*(9/5)+$C$14),"-")</f>
        <v>-</v>
      </c>
      <c r="FH122" s="53" t="b">
        <f t="shared" ca="1" si="646"/>
        <v>0</v>
      </c>
      <c r="FI122" s="53" t="str">
        <f t="shared" ca="1" si="647"/>
        <v>KORD MRFALSE!_12Z-ECM</v>
      </c>
      <c r="FJ122" s="103" t="str">
        <f ca="1">IFERROR(IF($C$12="C",RTD("ice.xl",,"*H",FI122,$C$5,"D",$K122,,,1),RTD("ice.xl",,"*H",FI122,$C$5,"D",$K122,,,1)*(9/5)+$C$14),"-")</f>
        <v>-</v>
      </c>
      <c r="FK122" s="101" t="b">
        <f t="shared" ca="1" si="648"/>
        <v>0</v>
      </c>
      <c r="FL122" s="101" t="str">
        <f t="shared" ca="1" si="649"/>
        <v>KORD MRFALSE!_12Z-ECM</v>
      </c>
      <c r="FM122" s="57" t="str">
        <f ca="1">IFERROR(IF($C$12="C",RTD("ice.xl",,"*H",FL122,$C$5,"D",$K122,,,1),RTD("ice.xl",,"*H",FL122,$C$5,"D",$K122,,,1)*(9/5)+$C$14),"-")</f>
        <v>-</v>
      </c>
      <c r="FN122" s="101" t="b">
        <f t="shared" ca="1" si="650"/>
        <v>0</v>
      </c>
      <c r="FO122" s="101" t="str">
        <f t="shared" ca="1" si="651"/>
        <v>KORD MRFALSE!_12Z-ECM</v>
      </c>
      <c r="FP122" s="57" t="str">
        <f ca="1">IFERROR(IF($C$12="C",RTD("ice.xl",,"*H",FO122,$C$5,"D",$K122,,,1),RTD("ice.xl",,"*H",FO122,$C$5,"D",$K122,,,1)*(9/5)+$C$14),"-")</f>
        <v>-</v>
      </c>
      <c r="FQ122" s="101" t="b">
        <f t="shared" ca="1" si="652"/>
        <v>0</v>
      </c>
      <c r="FR122" s="101" t="str">
        <f t="shared" ca="1" si="653"/>
        <v>KORD MRFALSE!_12Z-ECM</v>
      </c>
      <c r="FS122" s="57" t="str">
        <f ca="1">IFERROR(IF($C$12="C",RTD("ice.xl",,"*H",FR122,$C$5,"D",$K122,,,1),RTD("ice.xl",,"*H",FR122,$C$5,"D",$K122,,,1)*(9/5)+$C$14),"-")</f>
        <v>-</v>
      </c>
      <c r="FT122" s="101" t="b">
        <f t="shared" ca="1" si="654"/>
        <v>0</v>
      </c>
      <c r="FU122" s="101" t="str">
        <f t="shared" ca="1" si="655"/>
        <v>KORD MRFALSE!_12Z-ECM</v>
      </c>
      <c r="FV122" s="57" t="str">
        <f ca="1">IFERROR(IF($C$12="C",RTD("ice.xl",,"*H",FU122,$C$5,"D",$K122,,,1),RTD("ice.xl",,"*H",FU122,$C$5,"D",$K122,,,1)*(9/5)+$C$14),"-")</f>
        <v>-</v>
      </c>
      <c r="FW122" s="101" t="b">
        <f t="shared" ca="1" si="656"/>
        <v>0</v>
      </c>
      <c r="FX122" s="101" t="str">
        <f t="shared" ca="1" si="657"/>
        <v>KORD MRFALSE!_12Z-ECM</v>
      </c>
      <c r="FY122" s="57" t="str">
        <f ca="1">IFERROR(IF($C$12="C",RTD("ice.xl",,"*H",FX122,$C$5,"D",$K122,,,1),RTD("ice.xl",,"*H",FX122,$C$5,"D",$K122,,,1)*(9/5)+$C$14),"-")</f>
        <v>-</v>
      </c>
      <c r="FZ122" s="101" t="b">
        <f t="shared" ca="1" si="658"/>
        <v>0</v>
      </c>
      <c r="GA122" s="101" t="str">
        <f t="shared" ca="1" si="659"/>
        <v>KORD MRFALSE!_12Z-ECM</v>
      </c>
      <c r="GB122" s="57" t="str">
        <f ca="1">IFERROR(IF($C$12="C",RTD("ice.xl",,"*H",GA122,$C$5,"D",$K122,,,1),RTD("ice.xl",,"*H",GA122,$C$5,"D",$K122,,,1)*(9/5)+$C$14),"-")</f>
        <v>-</v>
      </c>
      <c r="GC122" s="101">
        <f t="shared" si="660"/>
        <v>0</v>
      </c>
      <c r="GD122" s="101" t="str">
        <f t="shared" si="661"/>
        <v>KORD MR0!_12Z-ECM</v>
      </c>
      <c r="GE122" s="58">
        <f ca="1">IFERROR(IF($C$12="C",RTD("ice.xl",,"*H",GD122,$C$5,"D",$K122,,,1),RTD("ice.xl",,"*H",GD122,$C$5,"D",$K122,,,1)*(9/5)+$C$14),"-")</f>
        <v>75.632000000000005</v>
      </c>
      <c r="GF122" s="101">
        <f t="shared" ref="GF122:GF159" si="710">GF121+1</f>
        <v>1</v>
      </c>
      <c r="GG122" s="101" t="str">
        <f t="shared" si="663"/>
        <v>KORD MR1!_12Z-ECM</v>
      </c>
      <c r="GH122" s="58">
        <f ca="1">IFERROR(IF($C$12="C",RTD("ice.xl",,"*H",GG122,$C$5,"D",$K122,,,1),RTD("ice.xl",,"*H",GG122,$C$5,"D",$K122,,,1)*(9/5)+$C$14),"-")</f>
        <v>77.108000000000004</v>
      </c>
      <c r="GI122" s="101">
        <f t="shared" si="705"/>
        <v>2</v>
      </c>
      <c r="GJ122" s="101" t="str">
        <f t="shared" si="665"/>
        <v>KORD MR2!_12Z-ECM</v>
      </c>
      <c r="GK122" s="58" t="str">
        <f ca="1">IFERROR(IF($C$12="C",RTD("ice.xl",,"*H",GJ122,$C$5,"D",$K122,,,1),RTD("ice.xl",,"*H",GJ122,$C$5,"D",$K122,,,1)*(9/5)+$C$14),"-")</f>
        <v>-</v>
      </c>
      <c r="GL122" s="101">
        <f t="shared" si="700"/>
        <v>3</v>
      </c>
      <c r="GM122" s="101" t="str">
        <f t="shared" si="667"/>
        <v>KORD MR3!_12Z-ECM</v>
      </c>
      <c r="GN122" s="58" t="str">
        <f ca="1">IFERROR(IF($C$12="C",RTD("ice.xl",,"*H",GM122,$C$5,"D",$K122,,,1),RTD("ice.xl",,"*H",GM122,$C$5,"D",$K122,,,1)*(9/5)+$C$14),"-")</f>
        <v>-</v>
      </c>
      <c r="GO122" s="101">
        <f t="shared" si="695"/>
        <v>4</v>
      </c>
      <c r="GP122" s="101" t="str">
        <f t="shared" si="669"/>
        <v>KORD MR4!_12Z-ECM</v>
      </c>
      <c r="GQ122" s="58" t="str">
        <f ca="1">IFERROR(IF($C$12="C",RTD("ice.xl",,"*H",GP122,$C$5,"D",$K122,,,1),RTD("ice.xl",,"*H",GP122,$C$5,"D",$K122,,,1)*(9/5)+$C$14),"-")</f>
        <v>-</v>
      </c>
      <c r="GR122" s="101">
        <f t="shared" si="690"/>
        <v>5</v>
      </c>
      <c r="GS122" s="101" t="str">
        <f t="shared" si="670"/>
        <v>KORD MR5!_12Z-ECM</v>
      </c>
      <c r="GT122" s="58" t="str">
        <f ca="1">IFERROR(IF($C$12="C",RTD("ice.xl",,"*H",GS122,$C$5,"D",$K122,,,1),RTD("ice.xl",,"*H",GS122,$C$5,"D",$K122,,,1)*(9/5)+$C$14),"-")</f>
        <v>-</v>
      </c>
      <c r="GU122" s="101">
        <f t="shared" si="685"/>
        <v>6</v>
      </c>
      <c r="GV122" s="101" t="str">
        <f t="shared" si="671"/>
        <v>KORD MR6!_12Z-ECM</v>
      </c>
      <c r="GW122" s="58" t="str">
        <f ca="1">IFERROR(IF($C$12="C",RTD("ice.xl",,"*H",GV122,$C$5,"D",$K122,,,1),RTD("ice.xl",,"*H",GV122,$C$5,"D",$K122,,,1)*(9/5)+$C$14),"-")</f>
        <v>-</v>
      </c>
      <c r="GX122" s="101">
        <f t="shared" si="681"/>
        <v>7</v>
      </c>
      <c r="GY122" s="101" t="str">
        <f t="shared" si="672"/>
        <v>KORD MR7!_12Z-ECM</v>
      </c>
      <c r="GZ122" s="58" t="str">
        <f ca="1">IFERROR(IF($C$12="C",RTD("ice.xl",,"*H",GY122,$C$5,"D",$K122,,,1),RTD("ice.xl",,"*H",GY122,$C$5,"D",$K122,,,1)*(9/5)+$C$14),"-")</f>
        <v>-</v>
      </c>
      <c r="HA122" s="101">
        <f t="shared" si="677"/>
        <v>8</v>
      </c>
      <c r="HB122" s="101" t="str">
        <f t="shared" si="673"/>
        <v>KORD MR8!_12Z-ECM</v>
      </c>
      <c r="HC122" s="105" t="str">
        <f ca="1">IFERROR(IF($C$12="C",RTD("ice.xl",,"*H",HB122,$C$5,"D",$K122,,,1),RTD("ice.xl",,"*H",HB122,$C$5,"D",$K122,,,1)*(9/5)+$C$14),"-")</f>
        <v>-</v>
      </c>
    </row>
    <row r="123" spans="11:211" x14ac:dyDescent="0.35">
      <c r="K123" s="163">
        <f t="shared" ca="1" si="562"/>
        <v>44798</v>
      </c>
      <c r="L123" s="167" t="str">
        <f t="shared" ca="1" si="562"/>
        <v/>
      </c>
      <c r="N123" s="53" t="b">
        <f t="shared" ca="1" si="563"/>
        <v>0</v>
      </c>
      <c r="O123" s="53" t="str">
        <f t="shared" ca="1" si="564"/>
        <v>KORD MRFALSE!_00Z-ECM</v>
      </c>
      <c r="P123" s="103" t="str">
        <f ca="1">IFERROR(IF($C$12="C",RTD("ice.xl",,"*H",O123,$C$5,"D",$K123,,,1),RTD("ice.xl",,"*H",O123,$C$5,"D",$K123,,,1)*(9/5)+$C$14),"-")</f>
        <v>-</v>
      </c>
      <c r="Q123" s="101" t="b">
        <f t="shared" ca="1" si="565"/>
        <v>0</v>
      </c>
      <c r="R123" s="101" t="str">
        <f t="shared" ca="1" si="566"/>
        <v>KORD MRFALSE!_00Z-ECM</v>
      </c>
      <c r="S123" s="57" t="str">
        <f ca="1">IFERROR(IF($C$12="C",RTD("ice.xl",,"*H",R123,$C$5,"D",$K123,,,1),RTD("ice.xl",,"*H",R123,$C$5,"D",$K123,,,1)*(9/5)+$C$14),"-")</f>
        <v>-</v>
      </c>
      <c r="T123" s="101" t="b">
        <f t="shared" ca="1" si="567"/>
        <v>0</v>
      </c>
      <c r="U123" s="101" t="str">
        <f t="shared" ca="1" si="568"/>
        <v>KORD MRFALSE!_00Z-ECM</v>
      </c>
      <c r="V123" s="57" t="str">
        <f ca="1">IFERROR(IF($C$12="C",RTD("ice.xl",,"*H",U123,$C$5,"D",$K123,,,1),RTD("ice.xl",,"*H",U123,$C$5,"D",$K123,,,1)*(9/5)+$C$14),"-")</f>
        <v>-</v>
      </c>
      <c r="W123" s="101" t="b">
        <f t="shared" ca="1" si="569"/>
        <v>0</v>
      </c>
      <c r="X123" s="101" t="str">
        <f t="shared" ca="1" si="570"/>
        <v>KORD MRFALSE!_00Z-ECM</v>
      </c>
      <c r="Y123" s="57" t="str">
        <f ca="1">IFERROR(IF($C$12="C",RTD("ice.xl",,"*H",X123,$C$5,"D",$K123,,,1),RTD("ice.xl",,"*H",X123,$C$5,"D",$K123,,,1)*(9/5)+$C$14),"-")</f>
        <v>-</v>
      </c>
      <c r="Z123" s="101" t="b">
        <f t="shared" ca="1" si="571"/>
        <v>0</v>
      </c>
      <c r="AA123" s="101" t="str">
        <f t="shared" ca="1" si="572"/>
        <v>KORD MRFALSE!_00Z-ECM</v>
      </c>
      <c r="AB123" s="57" t="str">
        <f ca="1">IFERROR(IF($C$12="C",RTD("ice.xl",,"*H",AA123,$C$5,"D",$K123,,,1),RTD("ice.xl",,"*H",AA123,$C$5,"D",$K123,,,1)*(9/5)+$C$14),"-")</f>
        <v>-</v>
      </c>
      <c r="AC123" s="101" t="b">
        <f t="shared" ca="1" si="573"/>
        <v>0</v>
      </c>
      <c r="AD123" s="101" t="str">
        <f t="shared" ca="1" si="574"/>
        <v>KORD MRFALSE!_00Z-ECM</v>
      </c>
      <c r="AE123" s="57" t="str">
        <f ca="1">IFERROR(IF($C$12="C",RTD("ice.xl",,"*H",AD123,$C$5,"D",$K123,,,1),RTD("ice.xl",,"*H",AD123,$C$5,"D",$K123,,,1)*(9/5)+$C$14),"-")</f>
        <v>-</v>
      </c>
      <c r="AF123" s="101">
        <f t="shared" ref="AF123" si="711">N129</f>
        <v>0</v>
      </c>
      <c r="AG123" s="101" t="str">
        <f t="shared" si="576"/>
        <v>KORD MR0!_00Z-ECM</v>
      </c>
      <c r="AH123" s="58">
        <f ca="1">IFERROR(IF($C$12="C",RTD("ice.xl",,"*H",AG123,$C$5,"D",$K123,,,1),RTD("ice.xl",,"*H",AG123,$C$5,"D",$K123,,,1)*(9/5)+$C$14),"-")</f>
        <v>75.524000000000001</v>
      </c>
      <c r="AI123" s="101">
        <f t="shared" ref="AI123:AI159" si="712">AI122+1</f>
        <v>1</v>
      </c>
      <c r="AJ123" s="101" t="str">
        <f t="shared" si="578"/>
        <v>KORD MR1!_00Z-ECM</v>
      </c>
      <c r="AK123" s="58">
        <f ca="1">IFERROR(IF($C$12="C",RTD("ice.xl",,"*H",AJ123,$C$5,"D",$K123,,,1),RTD("ice.xl",,"*H",AJ123,$C$5,"D",$K123,,,1)*(9/5)+$C$14),"-")</f>
        <v>75.578000000000003</v>
      </c>
      <c r="AL123" s="101">
        <f t="shared" si="707"/>
        <v>2</v>
      </c>
      <c r="AM123" s="101" t="str">
        <f t="shared" si="580"/>
        <v>KORD MR2!_00Z-ECM</v>
      </c>
      <c r="AN123" s="58">
        <f ca="1">IFERROR(IF($C$12="C",RTD("ice.xl",,"*H",AM123,$C$5,"D",$K123,,,1),RTD("ice.xl",,"*H",AM123,$C$5,"D",$K123,,,1)*(9/5)+$C$14),"-")</f>
        <v>75.596000000000004</v>
      </c>
      <c r="AO123" s="101">
        <f t="shared" si="702"/>
        <v>3</v>
      </c>
      <c r="AP123" s="101" t="str">
        <f t="shared" si="582"/>
        <v>KORD MR3!_00Z-ECM</v>
      </c>
      <c r="AQ123" s="58">
        <f ca="1">IFERROR(IF($C$12="C",RTD("ice.xl",,"*H",AP123,$C$5,"D",$K123,,,1),RTD("ice.xl",,"*H",AP123,$C$5,"D",$K123,,,1)*(9/5)+$C$14),"-")</f>
        <v>76.585999999999999</v>
      </c>
      <c r="AR123" s="101">
        <f t="shared" si="697"/>
        <v>4</v>
      </c>
      <c r="AS123" s="101" t="str">
        <f t="shared" si="584"/>
        <v>KORD MR4!_00Z-ECM</v>
      </c>
      <c r="AT123" s="58" t="str">
        <f ca="1">IFERROR(IF($C$12="C",RTD("ice.xl",,"*H",AS123,$C$5,"D",$K123,,,1),RTD("ice.xl",,"*H",AS123,$C$5,"D",$K123,,,1)*(9/5)+$C$14),"-")</f>
        <v>-</v>
      </c>
      <c r="AU123" s="101">
        <f t="shared" si="692"/>
        <v>5</v>
      </c>
      <c r="AV123" s="101" t="str">
        <f t="shared" si="585"/>
        <v>KORD MR5!_00Z-ECM</v>
      </c>
      <c r="AW123" s="58" t="str">
        <f ca="1">IFERROR(IF($C$12="C",RTD("ice.xl",,"*H",AV123,$C$5,"D",$K123,,,1),RTD("ice.xl",,"*H",AV123,$C$5,"D",$K123,,,1)*(9/5)+$C$14),"-")</f>
        <v>-</v>
      </c>
      <c r="AX123" s="101">
        <f t="shared" si="687"/>
        <v>6</v>
      </c>
      <c r="AY123" s="101" t="str">
        <f t="shared" si="586"/>
        <v>KORD MR6!_00Z-ECM</v>
      </c>
      <c r="AZ123" s="58" t="str">
        <f ca="1">IFERROR(IF($C$12="C",RTD("ice.xl",,"*H",AY123,$C$5,"D",$K123,,,1),RTD("ice.xl",,"*H",AY123,$C$5,"D",$K123,,,1)*(9/5)+$C$14),"-")</f>
        <v>-</v>
      </c>
      <c r="BA123" s="101">
        <f t="shared" si="682"/>
        <v>7</v>
      </c>
      <c r="BB123" s="101" t="str">
        <f t="shared" si="587"/>
        <v>KORD MR7!_00Z-ECM</v>
      </c>
      <c r="BC123" s="58" t="str">
        <f ca="1">IFERROR(IF($C$12="C",RTD("ice.xl",,"*H",BB123,$C$5,"D",$K123,,,1),RTD("ice.xl",,"*H",BB123,$C$5,"D",$K123,,,1)*(9/5)+$C$14),"-")</f>
        <v>-</v>
      </c>
      <c r="BD123" s="101">
        <f t="shared" si="678"/>
        <v>8</v>
      </c>
      <c r="BE123" s="101" t="str">
        <f t="shared" si="588"/>
        <v>KORD MR8!_00Z-ECM</v>
      </c>
      <c r="BF123" s="58" t="str">
        <f ca="1">IFERROR(IF($C$12="C",RTD("ice.xl",,"*H",BE123,$C$5,"D",$K123,,,1),RTD("ice.xl",,"*H",BE123,$C$5,"D",$K123,,,1)*(9/5)+$C$14),"-")</f>
        <v>-</v>
      </c>
      <c r="BG123" s="101">
        <f t="shared" si="674"/>
        <v>9</v>
      </c>
      <c r="BH123" s="101" t="str">
        <f t="shared" si="589"/>
        <v>KORD MR9!_00Z-ECM</v>
      </c>
      <c r="BI123" s="105" t="str">
        <f ca="1">IFERROR(IF($C$12="C",RTD("ice.xl",,"*H",BH123,$C$5,"D",$K123,,,1),RTD("ice.xl",,"*H",BH123,$C$5,"D",$K123,,,1)*(9/5)+$C$14),"-")</f>
        <v>-</v>
      </c>
      <c r="BL123" s="53" t="b">
        <f t="shared" ca="1" si="590"/>
        <v>0</v>
      </c>
      <c r="BM123" s="53" t="str">
        <f t="shared" ca="1" si="591"/>
        <v>KORD MRFALSE!_00Z-ECM</v>
      </c>
      <c r="BN123" s="103" t="str">
        <f ca="1">IFERROR(IF($C$12="C",RTD("ice.xl",,"*H",BM123,$C$5,"D",$K123,,,1),RTD("ice.xl",,"*H",BM123,$C$5,"D",$K123,,,1)*(9/5)+$C$14),"-")</f>
        <v>-</v>
      </c>
      <c r="BO123" s="101" t="b">
        <f t="shared" ca="1" si="592"/>
        <v>0</v>
      </c>
      <c r="BP123" s="101" t="str">
        <f t="shared" ca="1" si="593"/>
        <v>KORD MRFALSE!_00Z-ECM</v>
      </c>
      <c r="BQ123" s="57" t="str">
        <f ca="1">IFERROR(IF($C$12="C",RTD("ice.xl",,"*H",BP123,$C$5,"D",$K123,,,1),RTD("ice.xl",,"*H",BP123,$C$5,"D",$K123,,,1)*(9/5)+$C$14),"-")</f>
        <v>-</v>
      </c>
      <c r="BR123" s="101" t="b">
        <f t="shared" ca="1" si="594"/>
        <v>0</v>
      </c>
      <c r="BS123" s="101" t="str">
        <f t="shared" ca="1" si="595"/>
        <v>KORD MRFALSE!_00Z-ECM</v>
      </c>
      <c r="BT123" s="57" t="str">
        <f ca="1">IFERROR(IF($C$12="C",RTD("ice.xl",,"*H",BS123,$C$5,"D",$K123,,,1),RTD("ice.xl",,"*H",BS123,$C$5,"D",$K123,,,1)*(9/5)+$C$14),"-")</f>
        <v>-</v>
      </c>
      <c r="BU123" s="101" t="b">
        <f t="shared" ca="1" si="596"/>
        <v>0</v>
      </c>
      <c r="BV123" s="101" t="str">
        <f t="shared" ca="1" si="597"/>
        <v>KORD MRFALSE!_00Z-ECM</v>
      </c>
      <c r="BW123" s="57" t="str">
        <f ca="1">IFERROR(IF($C$12="C",RTD("ice.xl",,"*H",BV123,$C$5,"D",$K123,,,1),RTD("ice.xl",,"*H",BV123,$C$5,"D",$K123,,,1)*(9/5)+$C$14),"-")</f>
        <v>-</v>
      </c>
      <c r="BX123" s="101" t="b">
        <f t="shared" ca="1" si="598"/>
        <v>0</v>
      </c>
      <c r="BY123" s="101" t="str">
        <f t="shared" ca="1" si="599"/>
        <v>KORD MRFALSE!_00Z-ECM</v>
      </c>
      <c r="BZ123" s="57" t="str">
        <f ca="1">IFERROR(IF($C$12="C",RTD("ice.xl",,"*H",BY123,$C$5,"D",$K123,,,1),RTD("ice.xl",,"*H",BY123,$C$5,"D",$K123,,,1)*(9/5)+$C$14),"-")</f>
        <v>-</v>
      </c>
      <c r="CA123" s="101" t="b">
        <f t="shared" ca="1" si="600"/>
        <v>0</v>
      </c>
      <c r="CB123" s="101" t="str">
        <f t="shared" ca="1" si="601"/>
        <v>KORD MRFALSE!_00Z-ECM</v>
      </c>
      <c r="CC123" s="57" t="str">
        <f ca="1">IFERROR(IF($C$12="C",RTD("ice.xl",,"*H",CB123,$C$5,"D",$K123,,,1),RTD("ice.xl",,"*H",CB123,$C$5,"D",$K123,,,1)*(9/5)+$C$14),"-")</f>
        <v>-</v>
      </c>
      <c r="CD123" s="101">
        <f t="shared" si="602"/>
        <v>0</v>
      </c>
      <c r="CE123" s="101" t="str">
        <f t="shared" si="603"/>
        <v>KORD MR0!_00Z-ECM</v>
      </c>
      <c r="CF123" s="58">
        <f ca="1">IFERROR(IF($C$12="C",RTD("ice.xl",,"*H",CE123,$C$5,"D",$K123,,,1),RTD("ice.xl",,"*H",CE123,$C$5,"D",$K123,,,1)*(9/5)+$C$14),"-")</f>
        <v>75.524000000000001</v>
      </c>
      <c r="CG123" s="101">
        <f t="shared" ref="CG123:CG159" si="713">CG122+1</f>
        <v>1</v>
      </c>
      <c r="CH123" s="101" t="str">
        <f t="shared" si="605"/>
        <v>KORD MR1!_00Z-ECM</v>
      </c>
      <c r="CI123" s="58">
        <f ca="1">IFERROR(IF($C$12="C",RTD("ice.xl",,"*H",CH123,$C$5,"D",$K123,,,1),RTD("ice.xl",,"*H",CH123,$C$5,"D",$K123,,,1)*(9/5)+$C$14),"-")</f>
        <v>75.578000000000003</v>
      </c>
      <c r="CJ123" s="101">
        <f t="shared" si="708"/>
        <v>2</v>
      </c>
      <c r="CK123" s="101" t="str">
        <f t="shared" si="607"/>
        <v>KORD MR2!_00Z-ECM</v>
      </c>
      <c r="CL123" s="58">
        <f ca="1">IFERROR(IF($C$12="C",RTD("ice.xl",,"*H",CK123,$C$5,"D",$K123,,,1),RTD("ice.xl",,"*H",CK123,$C$5,"D",$K123,,,1)*(9/5)+$C$14),"-")</f>
        <v>75.596000000000004</v>
      </c>
      <c r="CM123" s="101">
        <f t="shared" si="703"/>
        <v>3</v>
      </c>
      <c r="CN123" s="101" t="str">
        <f t="shared" si="609"/>
        <v>KORD MR3!_00Z-ECM</v>
      </c>
      <c r="CO123" s="58">
        <f ca="1">IFERROR(IF($C$12="C",RTD("ice.xl",,"*H",CN123,$C$5,"D",$K123,,,1),RTD("ice.xl",,"*H",CN123,$C$5,"D",$K123,,,1)*(9/5)+$C$14),"-")</f>
        <v>76.585999999999999</v>
      </c>
      <c r="CP123" s="101">
        <f t="shared" si="698"/>
        <v>4</v>
      </c>
      <c r="CQ123" s="101" t="str">
        <f t="shared" si="611"/>
        <v>KORD MR4!_00Z-ECM</v>
      </c>
      <c r="CR123" s="58" t="str">
        <f ca="1">IFERROR(IF($C$12="C",RTD("ice.xl",,"*H",CQ123,$C$5,"D",$K123,,,1),RTD("ice.xl",,"*H",CQ123,$C$5,"D",$K123,,,1)*(9/5)+$C$14),"-")</f>
        <v>-</v>
      </c>
      <c r="CS123" s="101">
        <f t="shared" si="693"/>
        <v>5</v>
      </c>
      <c r="CT123" s="101" t="str">
        <f t="shared" si="613"/>
        <v>KORD MR5!_00Z-ECM</v>
      </c>
      <c r="CU123" s="58" t="str">
        <f ca="1">IFERROR(IF($C$12="C",RTD("ice.xl",,"*H",CT123,$C$5,"D",$K123,,,1),RTD("ice.xl",,"*H",CT123,$C$5,"D",$K123,,,1)*(9/5)+$C$14),"-")</f>
        <v>-</v>
      </c>
      <c r="CV123" s="101">
        <f t="shared" si="688"/>
        <v>6</v>
      </c>
      <c r="CW123" s="101" t="str">
        <f t="shared" si="614"/>
        <v>KORD MR6!_00Z-ECM</v>
      </c>
      <c r="CX123" s="58" t="str">
        <f ca="1">IFERROR(IF($C$12="C",RTD("ice.xl",,"*H",CW123,$C$5,"D",$K123,,,1),RTD("ice.xl",,"*H",CW123,$C$5,"D",$K123,,,1)*(9/5)+$C$14),"-")</f>
        <v>-</v>
      </c>
      <c r="CY123" s="101">
        <f t="shared" si="683"/>
        <v>7</v>
      </c>
      <c r="CZ123" s="101" t="str">
        <f t="shared" si="615"/>
        <v>KORD MR7!_00Z-ECM</v>
      </c>
      <c r="DA123" s="58" t="str">
        <f ca="1">IFERROR(IF($C$12="C",RTD("ice.xl",,"*H",CZ123,$C$5,"D",$K123,,,1),RTD("ice.xl",,"*H",CZ123,$C$5,"D",$K123,,,1)*(9/5)+$C$14),"-")</f>
        <v>-</v>
      </c>
      <c r="DB123" s="101">
        <f t="shared" si="679"/>
        <v>8</v>
      </c>
      <c r="DC123" s="101" t="str">
        <f t="shared" si="616"/>
        <v>KORD MR8!_00Z-ECM</v>
      </c>
      <c r="DD123" s="58" t="str">
        <f ca="1">IFERROR(IF($C$12="C",RTD("ice.xl",,"*H",DC123,$C$5,"D",$K123,,,1),RTD("ice.xl",,"*H",DC123,$C$5,"D",$K123,,,1)*(9/5)+$C$14),"-")</f>
        <v>-</v>
      </c>
      <c r="DE123" s="101">
        <f t="shared" si="675"/>
        <v>9</v>
      </c>
      <c r="DF123" s="101" t="str">
        <f t="shared" si="617"/>
        <v>KORD MR9!_00Z-ECM</v>
      </c>
      <c r="DG123" s="105" t="str">
        <f ca="1">IFERROR(IF($C$12="C",RTD("ice.xl",,"*H",DF123,$C$5,"D",$K123,,,1),RTD("ice.xl",,"*H",DF123,$C$5,"D",$K123,,,1)*(9/5)+$C$14),"-")</f>
        <v>-</v>
      </c>
      <c r="DJ123" s="53" t="b">
        <f t="shared" ca="1" si="618"/>
        <v>0</v>
      </c>
      <c r="DK123" s="53" t="str">
        <f t="shared" ca="1" si="619"/>
        <v>KORD MRFALSE!_12Z-ECM</v>
      </c>
      <c r="DL123" s="103" t="str">
        <f ca="1">IFERROR(IF($C$12="C",RTD("ice.xl",,"*H",DK123,$C$5,"D",$K123,,,1),RTD("ice.xl",,"*H",DK123,$C$5,"D",$K123,,,1)*(9/5)+$C$14),"-")</f>
        <v>-</v>
      </c>
      <c r="DM123" s="101" t="b">
        <f t="shared" ca="1" si="620"/>
        <v>0</v>
      </c>
      <c r="DN123" s="101" t="str">
        <f t="shared" ca="1" si="621"/>
        <v>KORD MRFALSE!_12Z-ECM</v>
      </c>
      <c r="DO123" s="57" t="str">
        <f ca="1">IFERROR(IF($C$12="C",RTD("ice.xl",,"*H",DN123,$C$5,"D",$K123,,,1),RTD("ice.xl",,"*H",DN123,$C$5,"D",$K123,,,1)*(9/5)+$C$14),"-")</f>
        <v>-</v>
      </c>
      <c r="DP123" s="101" t="b">
        <f t="shared" ca="1" si="622"/>
        <v>0</v>
      </c>
      <c r="DQ123" s="101" t="str">
        <f t="shared" ca="1" si="623"/>
        <v>KORD MRFALSE!_12Z-ECM</v>
      </c>
      <c r="DR123" s="57" t="str">
        <f ca="1">IFERROR(IF($C$12="C",RTD("ice.xl",,"*H",DQ123,$C$5,"D",$K123,,,1),RTD("ice.xl",,"*H",DQ123,$C$5,"D",$K123,,,1)*(9/5)+$C$14),"-")</f>
        <v>-</v>
      </c>
      <c r="DS123" s="101" t="b">
        <f t="shared" ca="1" si="624"/>
        <v>0</v>
      </c>
      <c r="DT123" s="101" t="str">
        <f t="shared" ca="1" si="625"/>
        <v>KORD MRFALSE!_12Z-ECM</v>
      </c>
      <c r="DU123" s="57" t="str">
        <f ca="1">IFERROR(IF($C$12="C",RTD("ice.xl",,"*H",DT123,$C$5,"D",$K123,,,1),RTD("ice.xl",,"*H",DT123,$C$5,"D",$K123,,,1)*(9/5)+$C$14),"-")</f>
        <v>-</v>
      </c>
      <c r="DV123" s="101" t="b">
        <f t="shared" ca="1" si="626"/>
        <v>0</v>
      </c>
      <c r="DW123" s="101" t="str">
        <f t="shared" ca="1" si="627"/>
        <v>KORD MRFALSE!_12Z-ECM</v>
      </c>
      <c r="DX123" s="57" t="str">
        <f ca="1">IFERROR(IF($C$12="C",RTD("ice.xl",,"*H",DW123,$C$5,"D",$K123,,,1),RTD("ice.xl",,"*H",DW123,$C$5,"D",$K123,,,1)*(9/5)+$C$14),"-")</f>
        <v>-</v>
      </c>
      <c r="DY123" s="101" t="b">
        <f t="shared" ca="1" si="628"/>
        <v>0</v>
      </c>
      <c r="DZ123" s="101" t="str">
        <f t="shared" ca="1" si="629"/>
        <v>KORD MRFALSE!_12Z-ECM</v>
      </c>
      <c r="EA123" s="57" t="str">
        <f ca="1">IFERROR(IF($C$12="C",RTD("ice.xl",,"*H",DZ123,$C$5,"D",$K123,,,1),RTD("ice.xl",,"*H",DZ123,$C$5,"D",$K123,,,1)*(9/5)+$C$14),"-")</f>
        <v>-</v>
      </c>
      <c r="EB123" s="101">
        <f t="shared" si="630"/>
        <v>0</v>
      </c>
      <c r="EC123" s="101" t="str">
        <f t="shared" si="631"/>
        <v>KORD MR0!_12Z-ECM</v>
      </c>
      <c r="ED123" s="58">
        <f ca="1">IFERROR(IF($C$12="C",RTD("ice.xl",,"*H",EC123,$C$5,"D",$K123,,,1),RTD("ice.xl",,"*H",EC123,$C$5,"D",$K123,,,1)*(9/5)+$C$14),"-")</f>
        <v>74.551999999999992</v>
      </c>
      <c r="EE123" s="101">
        <f t="shared" ref="EE123:EE159" si="714">EE122+1</f>
        <v>1</v>
      </c>
      <c r="EF123" s="101" t="str">
        <f t="shared" si="633"/>
        <v>KORD MR1!_12Z-ECM</v>
      </c>
      <c r="EG123" s="58">
        <f ca="1">IFERROR(IF($C$12="C",RTD("ice.xl",,"*H",EF123,$C$5,"D",$K123,,,1),RTD("ice.xl",,"*H",EF123,$C$5,"D",$K123,,,1)*(9/5)+$C$14),"-")</f>
        <v>75.668000000000006</v>
      </c>
      <c r="EH123" s="101">
        <f t="shared" si="709"/>
        <v>2</v>
      </c>
      <c r="EI123" s="101" t="str">
        <f t="shared" si="635"/>
        <v>KORD MR2!_12Z-ECM</v>
      </c>
      <c r="EJ123" s="58">
        <f ca="1">IFERROR(IF($C$12="C",RTD("ice.xl",,"*H",EI123,$C$5,"D",$K123,,,1),RTD("ice.xl",,"*H",EI123,$C$5,"D",$K123,,,1)*(9/5)+$C$14),"-")</f>
        <v>77.180000000000007</v>
      </c>
      <c r="EK123" s="101">
        <f t="shared" si="704"/>
        <v>3</v>
      </c>
      <c r="EL123" s="101" t="str">
        <f t="shared" si="637"/>
        <v>KORD MR3!_12Z-ECM</v>
      </c>
      <c r="EM123" s="58" t="str">
        <f ca="1">IFERROR(IF($C$12="C",RTD("ice.xl",,"*H",EL123,$C$5,"D",$K123,,,1),RTD("ice.xl",,"*H",EL123,$C$5,"D",$K123,,,1)*(9/5)+$C$14),"-")</f>
        <v>-</v>
      </c>
      <c r="EN123" s="101">
        <f t="shared" si="699"/>
        <v>4</v>
      </c>
      <c r="EO123" s="101" t="str">
        <f t="shared" si="639"/>
        <v>KORD MR4!_12Z-ECM</v>
      </c>
      <c r="EP123" s="58" t="str">
        <f ca="1">IFERROR(IF($C$12="C",RTD("ice.xl",,"*H",EO123,$C$5,"D",$K123,,,1),RTD("ice.xl",,"*H",EO123,$C$5,"D",$K123,,,1)*(9/5)+$C$14),"-")</f>
        <v>-</v>
      </c>
      <c r="EQ123" s="101">
        <f t="shared" si="694"/>
        <v>5</v>
      </c>
      <c r="ER123" s="101" t="str">
        <f t="shared" si="641"/>
        <v>KORD MR5!_12Z-ECM</v>
      </c>
      <c r="ES123" s="58" t="str">
        <f ca="1">IFERROR(IF($C$12="C",RTD("ice.xl",,"*H",ER123,$C$5,"D",$K123,,,1),RTD("ice.xl",,"*H",ER123,$C$5,"D",$K123,,,1)*(9/5)+$C$14),"-")</f>
        <v>-</v>
      </c>
      <c r="ET123" s="101">
        <f t="shared" si="689"/>
        <v>6</v>
      </c>
      <c r="EU123" s="101" t="str">
        <f t="shared" si="642"/>
        <v>KORD MR6!_12Z-ECM</v>
      </c>
      <c r="EV123" s="58" t="str">
        <f ca="1">IFERROR(IF($C$12="C",RTD("ice.xl",,"*H",EU123,$C$5,"D",$K123,,,1),RTD("ice.xl",,"*H",EU123,$C$5,"D",$K123,,,1)*(9/5)+$C$14),"-")</f>
        <v>-</v>
      </c>
      <c r="EW123" s="101">
        <f t="shared" si="684"/>
        <v>7</v>
      </c>
      <c r="EX123" s="101" t="str">
        <f t="shared" si="643"/>
        <v>KORD MR7!_12Z-ECM</v>
      </c>
      <c r="EY123" s="58" t="str">
        <f ca="1">IFERROR(IF($C$12="C",RTD("ice.xl",,"*H",EX123,$C$5,"D",$K123,,,1),RTD("ice.xl",,"*H",EX123,$C$5,"D",$K123,,,1)*(9/5)+$C$14),"-")</f>
        <v>-</v>
      </c>
      <c r="EZ123" s="101">
        <f t="shared" si="680"/>
        <v>8</v>
      </c>
      <c r="FA123" s="101" t="str">
        <f t="shared" si="644"/>
        <v>KORD MR8!_12Z-ECM</v>
      </c>
      <c r="FB123" s="58" t="str">
        <f ca="1">IFERROR(IF($C$12="C",RTD("ice.xl",,"*H",FA123,$C$5,"D",$K123,,,1),RTD("ice.xl",,"*H",FA123,$C$5,"D",$K123,,,1)*(9/5)+$C$14),"-")</f>
        <v>-</v>
      </c>
      <c r="FC123" s="101">
        <f t="shared" si="676"/>
        <v>9</v>
      </c>
      <c r="FD123" s="101" t="str">
        <f t="shared" si="645"/>
        <v>KORD MR9!_12Z-ECM</v>
      </c>
      <c r="FE123" s="105" t="str">
        <f ca="1">IFERROR(IF($C$12="C",RTD("ice.xl",,"*H",FD123,$C$5,"D",$K123,,,1),RTD("ice.xl",,"*H",FD123,$C$5,"D",$K123,,,1)*(9/5)+$C$14),"-")</f>
        <v>-</v>
      </c>
      <c r="FH123" s="53" t="b">
        <f t="shared" ca="1" si="646"/>
        <v>0</v>
      </c>
      <c r="FI123" s="53" t="str">
        <f t="shared" ca="1" si="647"/>
        <v>KORD MRFALSE!_12Z-ECM</v>
      </c>
      <c r="FJ123" s="103" t="str">
        <f ca="1">IFERROR(IF($C$12="C",RTD("ice.xl",,"*H",FI123,$C$5,"D",$K123,,,1),RTD("ice.xl",,"*H",FI123,$C$5,"D",$K123,,,1)*(9/5)+$C$14),"-")</f>
        <v>-</v>
      </c>
      <c r="FK123" s="101" t="b">
        <f t="shared" ca="1" si="648"/>
        <v>0</v>
      </c>
      <c r="FL123" s="101" t="str">
        <f t="shared" ca="1" si="649"/>
        <v>KORD MRFALSE!_12Z-ECM</v>
      </c>
      <c r="FM123" s="57" t="str">
        <f ca="1">IFERROR(IF($C$12="C",RTD("ice.xl",,"*H",FL123,$C$5,"D",$K123,,,1),RTD("ice.xl",,"*H",FL123,$C$5,"D",$K123,,,1)*(9/5)+$C$14),"-")</f>
        <v>-</v>
      </c>
      <c r="FN123" s="101" t="b">
        <f t="shared" ca="1" si="650"/>
        <v>0</v>
      </c>
      <c r="FO123" s="101" t="str">
        <f t="shared" ca="1" si="651"/>
        <v>KORD MRFALSE!_12Z-ECM</v>
      </c>
      <c r="FP123" s="57" t="str">
        <f ca="1">IFERROR(IF($C$12="C",RTD("ice.xl",,"*H",FO123,$C$5,"D",$K123,,,1),RTD("ice.xl",,"*H",FO123,$C$5,"D",$K123,,,1)*(9/5)+$C$14),"-")</f>
        <v>-</v>
      </c>
      <c r="FQ123" s="101" t="b">
        <f t="shared" ca="1" si="652"/>
        <v>0</v>
      </c>
      <c r="FR123" s="101" t="str">
        <f t="shared" ca="1" si="653"/>
        <v>KORD MRFALSE!_12Z-ECM</v>
      </c>
      <c r="FS123" s="57" t="str">
        <f ca="1">IFERROR(IF($C$12="C",RTD("ice.xl",,"*H",FR123,$C$5,"D",$K123,,,1),RTD("ice.xl",,"*H",FR123,$C$5,"D",$K123,,,1)*(9/5)+$C$14),"-")</f>
        <v>-</v>
      </c>
      <c r="FT123" s="101" t="b">
        <f t="shared" ca="1" si="654"/>
        <v>0</v>
      </c>
      <c r="FU123" s="101" t="str">
        <f t="shared" ca="1" si="655"/>
        <v>KORD MRFALSE!_12Z-ECM</v>
      </c>
      <c r="FV123" s="57" t="str">
        <f ca="1">IFERROR(IF($C$12="C",RTD("ice.xl",,"*H",FU123,$C$5,"D",$K123,,,1),RTD("ice.xl",,"*H",FU123,$C$5,"D",$K123,,,1)*(9/5)+$C$14),"-")</f>
        <v>-</v>
      </c>
      <c r="FW123" s="101" t="b">
        <f t="shared" ca="1" si="656"/>
        <v>0</v>
      </c>
      <c r="FX123" s="101" t="str">
        <f t="shared" ca="1" si="657"/>
        <v>KORD MRFALSE!_12Z-ECM</v>
      </c>
      <c r="FY123" s="57" t="str">
        <f ca="1">IFERROR(IF($C$12="C",RTD("ice.xl",,"*H",FX123,$C$5,"D",$K123,,,1),RTD("ice.xl",,"*H",FX123,$C$5,"D",$K123,,,1)*(9/5)+$C$14),"-")</f>
        <v>-</v>
      </c>
      <c r="FZ123" s="101">
        <f t="shared" si="658"/>
        <v>0</v>
      </c>
      <c r="GA123" s="101" t="str">
        <f t="shared" si="659"/>
        <v>KORD MR0!_12Z-ECM</v>
      </c>
      <c r="GB123" s="58">
        <f ca="1">IFERROR(IF($C$12="C",RTD("ice.xl",,"*H",GA123,$C$5,"D",$K123,,,1),RTD("ice.xl",,"*H",GA123,$C$5,"D",$K123,,,1)*(9/5)+$C$14),"-")</f>
        <v>74.551999999999992</v>
      </c>
      <c r="GC123" s="101">
        <f t="shared" ref="GC123:GC159" si="715">GC122+1</f>
        <v>1</v>
      </c>
      <c r="GD123" s="101" t="str">
        <f t="shared" si="661"/>
        <v>KORD MR1!_12Z-ECM</v>
      </c>
      <c r="GE123" s="58">
        <f ca="1">IFERROR(IF($C$12="C",RTD("ice.xl",,"*H",GD123,$C$5,"D",$K123,,,1),RTD("ice.xl",,"*H",GD123,$C$5,"D",$K123,,,1)*(9/5)+$C$14),"-")</f>
        <v>75.668000000000006</v>
      </c>
      <c r="GF123" s="101">
        <f t="shared" si="710"/>
        <v>2</v>
      </c>
      <c r="GG123" s="101" t="str">
        <f t="shared" si="663"/>
        <v>KORD MR2!_12Z-ECM</v>
      </c>
      <c r="GH123" s="58">
        <f ca="1">IFERROR(IF($C$12="C",RTD("ice.xl",,"*H",GG123,$C$5,"D",$K123,,,1),RTD("ice.xl",,"*H",GG123,$C$5,"D",$K123,,,1)*(9/5)+$C$14),"-")</f>
        <v>77.180000000000007</v>
      </c>
      <c r="GI123" s="101">
        <f t="shared" si="705"/>
        <v>3</v>
      </c>
      <c r="GJ123" s="101" t="str">
        <f t="shared" si="665"/>
        <v>KORD MR3!_12Z-ECM</v>
      </c>
      <c r="GK123" s="58" t="str">
        <f ca="1">IFERROR(IF($C$12="C",RTD("ice.xl",,"*H",GJ123,$C$5,"D",$K123,,,1),RTD("ice.xl",,"*H",GJ123,$C$5,"D",$K123,,,1)*(9/5)+$C$14),"-")</f>
        <v>-</v>
      </c>
      <c r="GL123" s="101">
        <f t="shared" si="700"/>
        <v>4</v>
      </c>
      <c r="GM123" s="101" t="str">
        <f t="shared" si="667"/>
        <v>KORD MR4!_12Z-ECM</v>
      </c>
      <c r="GN123" s="58" t="str">
        <f ca="1">IFERROR(IF($C$12="C",RTD("ice.xl",,"*H",GM123,$C$5,"D",$K123,,,1),RTD("ice.xl",,"*H",GM123,$C$5,"D",$K123,,,1)*(9/5)+$C$14),"-")</f>
        <v>-</v>
      </c>
      <c r="GO123" s="101">
        <f t="shared" si="695"/>
        <v>5</v>
      </c>
      <c r="GP123" s="101" t="str">
        <f t="shared" si="669"/>
        <v>KORD MR5!_12Z-ECM</v>
      </c>
      <c r="GQ123" s="58" t="str">
        <f ca="1">IFERROR(IF($C$12="C",RTD("ice.xl",,"*H",GP123,$C$5,"D",$K123,,,1),RTD("ice.xl",,"*H",GP123,$C$5,"D",$K123,,,1)*(9/5)+$C$14),"-")</f>
        <v>-</v>
      </c>
      <c r="GR123" s="101">
        <f t="shared" si="690"/>
        <v>6</v>
      </c>
      <c r="GS123" s="101" t="str">
        <f t="shared" si="670"/>
        <v>KORD MR6!_12Z-ECM</v>
      </c>
      <c r="GT123" s="58" t="str">
        <f ca="1">IFERROR(IF($C$12="C",RTD("ice.xl",,"*H",GS123,$C$5,"D",$K123,,,1),RTD("ice.xl",,"*H",GS123,$C$5,"D",$K123,,,1)*(9/5)+$C$14),"-")</f>
        <v>-</v>
      </c>
      <c r="GU123" s="101">
        <f t="shared" si="685"/>
        <v>7</v>
      </c>
      <c r="GV123" s="101" t="str">
        <f t="shared" si="671"/>
        <v>KORD MR7!_12Z-ECM</v>
      </c>
      <c r="GW123" s="58" t="str">
        <f ca="1">IFERROR(IF($C$12="C",RTD("ice.xl",,"*H",GV123,$C$5,"D",$K123,,,1),RTD("ice.xl",,"*H",GV123,$C$5,"D",$K123,,,1)*(9/5)+$C$14),"-")</f>
        <v>-</v>
      </c>
      <c r="GX123" s="101">
        <f t="shared" si="681"/>
        <v>8</v>
      </c>
      <c r="GY123" s="101" t="str">
        <f t="shared" si="672"/>
        <v>KORD MR8!_12Z-ECM</v>
      </c>
      <c r="GZ123" s="58" t="str">
        <f ca="1">IFERROR(IF($C$12="C",RTD("ice.xl",,"*H",GY123,$C$5,"D",$K123,,,1),RTD("ice.xl",,"*H",GY123,$C$5,"D",$K123,,,1)*(9/5)+$C$14),"-")</f>
        <v>-</v>
      </c>
      <c r="HA123" s="101">
        <f t="shared" si="677"/>
        <v>9</v>
      </c>
      <c r="HB123" s="101" t="str">
        <f t="shared" si="673"/>
        <v>KORD MR9!_12Z-ECM</v>
      </c>
      <c r="HC123" s="105" t="str">
        <f ca="1">IFERROR(IF($C$12="C",RTD("ice.xl",,"*H",HB123,$C$5,"D",$K123,,,1),RTD("ice.xl",,"*H",HB123,$C$5,"D",$K123,,,1)*(9/5)+$C$14),"-")</f>
        <v>-</v>
      </c>
    </row>
    <row r="124" spans="11:211" x14ac:dyDescent="0.35">
      <c r="K124" s="163">
        <f t="shared" ca="1" si="562"/>
        <v>44797</v>
      </c>
      <c r="L124" s="167" t="str">
        <f t="shared" ca="1" si="562"/>
        <v/>
      </c>
      <c r="N124" s="53" t="b">
        <f t="shared" ca="1" si="563"/>
        <v>0</v>
      </c>
      <c r="O124" s="53" t="str">
        <f t="shared" ca="1" si="564"/>
        <v>KORD MRFALSE!_00Z-ECM</v>
      </c>
      <c r="P124" s="103" t="str">
        <f ca="1">IFERROR(IF($C$12="C",RTD("ice.xl",,"*H",O124,$C$5,"D",$K124,,,1),RTD("ice.xl",,"*H",O124,$C$5,"D",$K124,,,1)*(9/5)+$C$14),"-")</f>
        <v>-</v>
      </c>
      <c r="Q124" s="101" t="b">
        <f t="shared" ca="1" si="565"/>
        <v>0</v>
      </c>
      <c r="R124" s="101" t="str">
        <f t="shared" ca="1" si="566"/>
        <v>KORD MRFALSE!_00Z-ECM</v>
      </c>
      <c r="S124" s="57" t="str">
        <f ca="1">IFERROR(IF($C$12="C",RTD("ice.xl",,"*H",R124,$C$5,"D",$K124,,,1),RTD("ice.xl",,"*H",R124,$C$5,"D",$K124,,,1)*(9/5)+$C$14),"-")</f>
        <v>-</v>
      </c>
      <c r="T124" s="101" t="b">
        <f t="shared" ca="1" si="567"/>
        <v>0</v>
      </c>
      <c r="U124" s="101" t="str">
        <f t="shared" ca="1" si="568"/>
        <v>KORD MRFALSE!_00Z-ECM</v>
      </c>
      <c r="V124" s="57" t="str">
        <f ca="1">IFERROR(IF($C$12="C",RTD("ice.xl",,"*H",U124,$C$5,"D",$K124,,,1),RTD("ice.xl",,"*H",U124,$C$5,"D",$K124,,,1)*(9/5)+$C$14),"-")</f>
        <v>-</v>
      </c>
      <c r="W124" s="101" t="b">
        <f t="shared" ca="1" si="569"/>
        <v>0</v>
      </c>
      <c r="X124" s="101" t="str">
        <f t="shared" ca="1" si="570"/>
        <v>KORD MRFALSE!_00Z-ECM</v>
      </c>
      <c r="Y124" s="57" t="str">
        <f ca="1">IFERROR(IF($C$12="C",RTD("ice.xl",,"*H",X124,$C$5,"D",$K124,,,1),RTD("ice.xl",,"*H",X124,$C$5,"D",$K124,,,1)*(9/5)+$C$14),"-")</f>
        <v>-</v>
      </c>
      <c r="Z124" s="101" t="b">
        <f t="shared" ca="1" si="571"/>
        <v>0</v>
      </c>
      <c r="AA124" s="101" t="str">
        <f t="shared" ca="1" si="572"/>
        <v>KORD MRFALSE!_00Z-ECM</v>
      </c>
      <c r="AB124" s="57" t="str">
        <f ca="1">IFERROR(IF($C$12="C",RTD("ice.xl",,"*H",AA124,$C$5,"D",$K124,,,1),RTD("ice.xl",,"*H",AA124,$C$5,"D",$K124,,,1)*(9/5)+$C$14),"-")</f>
        <v>-</v>
      </c>
      <c r="AC124" s="101">
        <f t="shared" ref="AC124" si="716">N129</f>
        <v>0</v>
      </c>
      <c r="AD124" s="101" t="str">
        <f t="shared" si="574"/>
        <v>KORD MR0!_00Z-ECM</v>
      </c>
      <c r="AE124" s="58">
        <f ca="1">IFERROR(IF($C$12="C",RTD("ice.xl",,"*H",AD124,$C$5,"D",$K124,,,1),RTD("ice.xl",,"*H",AD124,$C$5,"D",$K124,,,1)*(9/5)+$C$14),"-")</f>
        <v>75.722000000000008</v>
      </c>
      <c r="AF124" s="101">
        <f t="shared" ref="AF124:AF159" si="717">AF123+1</f>
        <v>1</v>
      </c>
      <c r="AG124" s="101" t="str">
        <f t="shared" si="576"/>
        <v>KORD MR1!_00Z-ECM</v>
      </c>
      <c r="AH124" s="58">
        <f ca="1">IFERROR(IF($C$12="C",RTD("ice.xl",,"*H",AG124,$C$5,"D",$K124,,,1),RTD("ice.xl",,"*H",AG124,$C$5,"D",$K124,,,1)*(9/5)+$C$14),"-")</f>
        <v>74.192000000000007</v>
      </c>
      <c r="AI124" s="101">
        <f t="shared" si="712"/>
        <v>2</v>
      </c>
      <c r="AJ124" s="101" t="str">
        <f t="shared" si="578"/>
        <v>KORD MR2!_00Z-ECM</v>
      </c>
      <c r="AK124" s="58">
        <f ca="1">IFERROR(IF($C$12="C",RTD("ice.xl",,"*H",AJ124,$C$5,"D",$K124,,,1),RTD("ice.xl",,"*H",AJ124,$C$5,"D",$K124,,,1)*(9/5)+$C$14),"-")</f>
        <v>73.292000000000002</v>
      </c>
      <c r="AL124" s="101">
        <f t="shared" si="707"/>
        <v>3</v>
      </c>
      <c r="AM124" s="101" t="str">
        <f t="shared" si="580"/>
        <v>KORD MR3!_00Z-ECM</v>
      </c>
      <c r="AN124" s="58">
        <f ca="1">IFERROR(IF($C$12="C",RTD("ice.xl",,"*H",AM124,$C$5,"D",$K124,,,1),RTD("ice.xl",,"*H",AM124,$C$5,"D",$K124,,,1)*(9/5)+$C$14),"-")</f>
        <v>74.26400000000001</v>
      </c>
      <c r="AO124" s="101">
        <f t="shared" si="702"/>
        <v>4</v>
      </c>
      <c r="AP124" s="101" t="str">
        <f t="shared" si="582"/>
        <v>KORD MR4!_00Z-ECM</v>
      </c>
      <c r="AQ124" s="58">
        <f ca="1">IFERROR(IF($C$12="C",RTD("ice.xl",,"*H",AP124,$C$5,"D",$K124,,,1),RTD("ice.xl",,"*H",AP124,$C$5,"D",$K124,,,1)*(9/5)+$C$14),"-")</f>
        <v>73.454000000000008</v>
      </c>
      <c r="AR124" s="101">
        <f t="shared" si="697"/>
        <v>5</v>
      </c>
      <c r="AS124" s="101" t="str">
        <f t="shared" si="584"/>
        <v>KORD MR5!_00Z-ECM</v>
      </c>
      <c r="AT124" s="58" t="str">
        <f ca="1">IFERROR(IF($C$12="C",RTD("ice.xl",,"*H",AS124,$C$5,"D",$K124,,,1),RTD("ice.xl",,"*H",AS124,$C$5,"D",$K124,,,1)*(9/5)+$C$14),"-")</f>
        <v>-</v>
      </c>
      <c r="AU124" s="101">
        <f t="shared" si="692"/>
        <v>6</v>
      </c>
      <c r="AV124" s="101" t="str">
        <f t="shared" si="585"/>
        <v>KORD MR6!_00Z-ECM</v>
      </c>
      <c r="AW124" s="58" t="str">
        <f ca="1">IFERROR(IF($C$12="C",RTD("ice.xl",,"*H",AV124,$C$5,"D",$K124,,,1),RTD("ice.xl",,"*H",AV124,$C$5,"D",$K124,,,1)*(9/5)+$C$14),"-")</f>
        <v>-</v>
      </c>
      <c r="AX124" s="101">
        <f t="shared" si="687"/>
        <v>7</v>
      </c>
      <c r="AY124" s="101" t="str">
        <f t="shared" si="586"/>
        <v>KORD MR7!_00Z-ECM</v>
      </c>
      <c r="AZ124" s="58" t="str">
        <f ca="1">IFERROR(IF($C$12="C",RTD("ice.xl",,"*H",AY124,$C$5,"D",$K124,,,1),RTD("ice.xl",,"*H",AY124,$C$5,"D",$K124,,,1)*(9/5)+$C$14),"-")</f>
        <v>-</v>
      </c>
      <c r="BA124" s="101">
        <f t="shared" si="682"/>
        <v>8</v>
      </c>
      <c r="BB124" s="101" t="str">
        <f t="shared" si="587"/>
        <v>KORD MR8!_00Z-ECM</v>
      </c>
      <c r="BC124" s="58" t="str">
        <f ca="1">IFERROR(IF($C$12="C",RTD("ice.xl",,"*H",BB124,$C$5,"D",$K124,,,1),RTD("ice.xl",,"*H",BB124,$C$5,"D",$K124,,,1)*(9/5)+$C$14),"-")</f>
        <v>-</v>
      </c>
      <c r="BD124" s="101">
        <f t="shared" si="678"/>
        <v>9</v>
      </c>
      <c r="BE124" s="101" t="str">
        <f t="shared" si="588"/>
        <v>KORD MR9!_00Z-ECM</v>
      </c>
      <c r="BF124" s="58" t="str">
        <f ca="1">IFERROR(IF($C$12="C",RTD("ice.xl",,"*H",BE124,$C$5,"D",$K124,,,1),RTD("ice.xl",,"*H",BE124,$C$5,"D",$K124,,,1)*(9/5)+$C$14),"-")</f>
        <v>-</v>
      </c>
      <c r="BG124" s="101">
        <f t="shared" si="674"/>
        <v>10</v>
      </c>
      <c r="BH124" s="101" t="str">
        <f t="shared" si="589"/>
        <v>KORD MR10!_00Z-ECM</v>
      </c>
      <c r="BI124" s="105" t="str">
        <f ca="1">IFERROR(IF($C$12="C",RTD("ice.xl",,"*H",BH124,$C$5,"D",$K124,,,1),RTD("ice.xl",,"*H",BH124,$C$5,"D",$K124,,,1)*(9/5)+$C$14),"-")</f>
        <v>-</v>
      </c>
      <c r="BL124" s="53" t="b">
        <f t="shared" ca="1" si="590"/>
        <v>0</v>
      </c>
      <c r="BM124" s="53" t="str">
        <f t="shared" ca="1" si="591"/>
        <v>KORD MRFALSE!_00Z-ECM</v>
      </c>
      <c r="BN124" s="103" t="str">
        <f ca="1">IFERROR(IF($C$12="C",RTD("ice.xl",,"*H",BM124,$C$5,"D",$K124,,,1),RTD("ice.xl",,"*H",BM124,$C$5,"D",$K124,,,1)*(9/5)+$C$14),"-")</f>
        <v>-</v>
      </c>
      <c r="BO124" s="101" t="b">
        <f t="shared" ca="1" si="592"/>
        <v>0</v>
      </c>
      <c r="BP124" s="101" t="str">
        <f t="shared" ca="1" si="593"/>
        <v>KORD MRFALSE!_00Z-ECM</v>
      </c>
      <c r="BQ124" s="57" t="str">
        <f ca="1">IFERROR(IF($C$12="C",RTD("ice.xl",,"*H",BP124,$C$5,"D",$K124,,,1),RTD("ice.xl",,"*H",BP124,$C$5,"D",$K124,,,1)*(9/5)+$C$14),"-")</f>
        <v>-</v>
      </c>
      <c r="BR124" s="101" t="b">
        <f t="shared" ca="1" si="594"/>
        <v>0</v>
      </c>
      <c r="BS124" s="101" t="str">
        <f t="shared" ca="1" si="595"/>
        <v>KORD MRFALSE!_00Z-ECM</v>
      </c>
      <c r="BT124" s="57" t="str">
        <f ca="1">IFERROR(IF($C$12="C",RTD("ice.xl",,"*H",BS124,$C$5,"D",$K124,,,1),RTD("ice.xl",,"*H",BS124,$C$5,"D",$K124,,,1)*(9/5)+$C$14),"-")</f>
        <v>-</v>
      </c>
      <c r="BU124" s="101" t="b">
        <f t="shared" ca="1" si="596"/>
        <v>0</v>
      </c>
      <c r="BV124" s="101" t="str">
        <f t="shared" ca="1" si="597"/>
        <v>KORD MRFALSE!_00Z-ECM</v>
      </c>
      <c r="BW124" s="57" t="str">
        <f ca="1">IFERROR(IF($C$12="C",RTD("ice.xl",,"*H",BV124,$C$5,"D",$K124,,,1),RTD("ice.xl",,"*H",BV124,$C$5,"D",$K124,,,1)*(9/5)+$C$14),"-")</f>
        <v>-</v>
      </c>
      <c r="BX124" s="101" t="b">
        <f t="shared" ca="1" si="598"/>
        <v>0</v>
      </c>
      <c r="BY124" s="101" t="str">
        <f t="shared" ca="1" si="599"/>
        <v>KORD MRFALSE!_00Z-ECM</v>
      </c>
      <c r="BZ124" s="57" t="str">
        <f ca="1">IFERROR(IF($C$12="C",RTD("ice.xl",,"*H",BY124,$C$5,"D",$K124,,,1),RTD("ice.xl",,"*H",BY124,$C$5,"D",$K124,,,1)*(9/5)+$C$14),"-")</f>
        <v>-</v>
      </c>
      <c r="CA124" s="101">
        <f t="shared" si="600"/>
        <v>0</v>
      </c>
      <c r="CB124" s="101" t="str">
        <f t="shared" si="601"/>
        <v>KORD MR0!_00Z-ECM</v>
      </c>
      <c r="CC124" s="58">
        <f ca="1">IFERROR(IF($C$12="C",RTD("ice.xl",,"*H",CB124,$C$5,"D",$K124,,,1),RTD("ice.xl",,"*H",CB124,$C$5,"D",$K124,,,1)*(9/5)+$C$14),"-")</f>
        <v>75.722000000000008</v>
      </c>
      <c r="CD124" s="101">
        <f t="shared" ref="CD124:CD159" si="718">CD123+1</f>
        <v>1</v>
      </c>
      <c r="CE124" s="101" t="str">
        <f t="shared" si="603"/>
        <v>KORD MR1!_00Z-ECM</v>
      </c>
      <c r="CF124" s="58">
        <f ca="1">IFERROR(IF($C$12="C",RTD("ice.xl",,"*H",CE124,$C$5,"D",$K124,,,1),RTD("ice.xl",,"*H",CE124,$C$5,"D",$K124,,,1)*(9/5)+$C$14),"-")</f>
        <v>74.192000000000007</v>
      </c>
      <c r="CG124" s="101">
        <f t="shared" si="713"/>
        <v>2</v>
      </c>
      <c r="CH124" s="101" t="str">
        <f t="shared" si="605"/>
        <v>KORD MR2!_00Z-ECM</v>
      </c>
      <c r="CI124" s="58">
        <f ca="1">IFERROR(IF($C$12="C",RTD("ice.xl",,"*H",CH124,$C$5,"D",$K124,,,1),RTD("ice.xl",,"*H",CH124,$C$5,"D",$K124,,,1)*(9/5)+$C$14),"-")</f>
        <v>73.292000000000002</v>
      </c>
      <c r="CJ124" s="101">
        <f t="shared" si="708"/>
        <v>3</v>
      </c>
      <c r="CK124" s="101" t="str">
        <f t="shared" si="607"/>
        <v>KORD MR3!_00Z-ECM</v>
      </c>
      <c r="CL124" s="58">
        <f ca="1">IFERROR(IF($C$12="C",RTD("ice.xl",,"*H",CK124,$C$5,"D",$K124,,,1),RTD("ice.xl",,"*H",CK124,$C$5,"D",$K124,,,1)*(9/5)+$C$14),"-")</f>
        <v>74.26400000000001</v>
      </c>
      <c r="CM124" s="101">
        <f t="shared" si="703"/>
        <v>4</v>
      </c>
      <c r="CN124" s="101" t="str">
        <f t="shared" si="609"/>
        <v>KORD MR4!_00Z-ECM</v>
      </c>
      <c r="CO124" s="58">
        <f ca="1">IFERROR(IF($C$12="C",RTD("ice.xl",,"*H",CN124,$C$5,"D",$K124,,,1),RTD("ice.xl",,"*H",CN124,$C$5,"D",$K124,,,1)*(9/5)+$C$14),"-")</f>
        <v>73.454000000000008</v>
      </c>
      <c r="CP124" s="101">
        <f t="shared" si="698"/>
        <v>5</v>
      </c>
      <c r="CQ124" s="101" t="str">
        <f t="shared" si="611"/>
        <v>KORD MR5!_00Z-ECM</v>
      </c>
      <c r="CR124" s="58" t="str">
        <f ca="1">IFERROR(IF($C$12="C",RTD("ice.xl",,"*H",CQ124,$C$5,"D",$K124,,,1),RTD("ice.xl",,"*H",CQ124,$C$5,"D",$K124,,,1)*(9/5)+$C$14),"-")</f>
        <v>-</v>
      </c>
      <c r="CS124" s="101">
        <f t="shared" si="693"/>
        <v>6</v>
      </c>
      <c r="CT124" s="101" t="str">
        <f t="shared" si="613"/>
        <v>KORD MR6!_00Z-ECM</v>
      </c>
      <c r="CU124" s="58" t="str">
        <f ca="1">IFERROR(IF($C$12="C",RTD("ice.xl",,"*H",CT124,$C$5,"D",$K124,,,1),RTD("ice.xl",,"*H",CT124,$C$5,"D",$K124,,,1)*(9/5)+$C$14),"-")</f>
        <v>-</v>
      </c>
      <c r="CV124" s="101">
        <f t="shared" si="688"/>
        <v>7</v>
      </c>
      <c r="CW124" s="101" t="str">
        <f t="shared" si="614"/>
        <v>KORD MR7!_00Z-ECM</v>
      </c>
      <c r="CX124" s="58" t="str">
        <f ca="1">IFERROR(IF($C$12="C",RTD("ice.xl",,"*H",CW124,$C$5,"D",$K124,,,1),RTD("ice.xl",,"*H",CW124,$C$5,"D",$K124,,,1)*(9/5)+$C$14),"-")</f>
        <v>-</v>
      </c>
      <c r="CY124" s="101">
        <f t="shared" si="683"/>
        <v>8</v>
      </c>
      <c r="CZ124" s="101" t="str">
        <f t="shared" si="615"/>
        <v>KORD MR8!_00Z-ECM</v>
      </c>
      <c r="DA124" s="58" t="str">
        <f ca="1">IFERROR(IF($C$12="C",RTD("ice.xl",,"*H",CZ124,$C$5,"D",$K124,,,1),RTD("ice.xl",,"*H",CZ124,$C$5,"D",$K124,,,1)*(9/5)+$C$14),"-")</f>
        <v>-</v>
      </c>
      <c r="DB124" s="101">
        <f t="shared" si="679"/>
        <v>9</v>
      </c>
      <c r="DC124" s="101" t="str">
        <f t="shared" si="616"/>
        <v>KORD MR9!_00Z-ECM</v>
      </c>
      <c r="DD124" s="58" t="str">
        <f ca="1">IFERROR(IF($C$12="C",RTD("ice.xl",,"*H",DC124,$C$5,"D",$K124,,,1),RTD("ice.xl",,"*H",DC124,$C$5,"D",$K124,,,1)*(9/5)+$C$14),"-")</f>
        <v>-</v>
      </c>
      <c r="DE124" s="101">
        <f t="shared" si="675"/>
        <v>10</v>
      </c>
      <c r="DF124" s="101" t="str">
        <f t="shared" si="617"/>
        <v>KORD MR10!_00Z-ECM</v>
      </c>
      <c r="DG124" s="105" t="str">
        <f ca="1">IFERROR(IF($C$12="C",RTD("ice.xl",,"*H",DF124,$C$5,"D",$K124,,,1),RTD("ice.xl",,"*H",DF124,$C$5,"D",$K124,,,1)*(9/5)+$C$14),"-")</f>
        <v>-</v>
      </c>
      <c r="DJ124" s="53" t="b">
        <f t="shared" ca="1" si="618"/>
        <v>0</v>
      </c>
      <c r="DK124" s="53" t="str">
        <f t="shared" ca="1" si="619"/>
        <v>KORD MRFALSE!_12Z-ECM</v>
      </c>
      <c r="DL124" s="103" t="str">
        <f ca="1">IFERROR(IF($C$12="C",RTD("ice.xl",,"*H",DK124,$C$5,"D",$K124,,,1),RTD("ice.xl",,"*H",DK124,$C$5,"D",$K124,,,1)*(9/5)+$C$14),"-")</f>
        <v>-</v>
      </c>
      <c r="DM124" s="101" t="b">
        <f t="shared" ca="1" si="620"/>
        <v>0</v>
      </c>
      <c r="DN124" s="101" t="str">
        <f t="shared" ca="1" si="621"/>
        <v>KORD MRFALSE!_12Z-ECM</v>
      </c>
      <c r="DO124" s="57" t="str">
        <f ca="1">IFERROR(IF($C$12="C",RTD("ice.xl",,"*H",DN124,$C$5,"D",$K124,,,1),RTD("ice.xl",,"*H",DN124,$C$5,"D",$K124,,,1)*(9/5)+$C$14),"-")</f>
        <v>-</v>
      </c>
      <c r="DP124" s="101" t="b">
        <f t="shared" ca="1" si="622"/>
        <v>0</v>
      </c>
      <c r="DQ124" s="101" t="str">
        <f t="shared" ca="1" si="623"/>
        <v>KORD MRFALSE!_12Z-ECM</v>
      </c>
      <c r="DR124" s="57" t="str">
        <f ca="1">IFERROR(IF($C$12="C",RTD("ice.xl",,"*H",DQ124,$C$5,"D",$K124,,,1),RTD("ice.xl",,"*H",DQ124,$C$5,"D",$K124,,,1)*(9/5)+$C$14),"-")</f>
        <v>-</v>
      </c>
      <c r="DS124" s="101" t="b">
        <f t="shared" ca="1" si="624"/>
        <v>0</v>
      </c>
      <c r="DT124" s="101" t="str">
        <f t="shared" ca="1" si="625"/>
        <v>KORD MRFALSE!_12Z-ECM</v>
      </c>
      <c r="DU124" s="57" t="str">
        <f ca="1">IFERROR(IF($C$12="C",RTD("ice.xl",,"*H",DT124,$C$5,"D",$K124,,,1),RTD("ice.xl",,"*H",DT124,$C$5,"D",$K124,,,1)*(9/5)+$C$14),"-")</f>
        <v>-</v>
      </c>
      <c r="DV124" s="101" t="b">
        <f t="shared" ca="1" si="626"/>
        <v>0</v>
      </c>
      <c r="DW124" s="101" t="str">
        <f t="shared" ca="1" si="627"/>
        <v>KORD MRFALSE!_12Z-ECM</v>
      </c>
      <c r="DX124" s="57" t="str">
        <f ca="1">IFERROR(IF($C$12="C",RTD("ice.xl",,"*H",DW124,$C$5,"D",$K124,,,1),RTD("ice.xl",,"*H",DW124,$C$5,"D",$K124,,,1)*(9/5)+$C$14),"-")</f>
        <v>-</v>
      </c>
      <c r="DY124" s="101">
        <f t="shared" si="628"/>
        <v>0</v>
      </c>
      <c r="DZ124" s="101" t="str">
        <f t="shared" si="629"/>
        <v>KORD MR0!_12Z-ECM</v>
      </c>
      <c r="EA124" s="58">
        <f ca="1">IFERROR(IF($C$12="C",RTD("ice.xl",,"*H",DZ124,$C$5,"D",$K124,,,1),RTD("ice.xl",,"*H",DZ124,$C$5,"D",$K124,,,1)*(9/5)+$C$14),"-")</f>
        <v>72.373999999999995</v>
      </c>
      <c r="EB124" s="101">
        <f t="shared" ref="EB124:EB159" si="719">EB123+1</f>
        <v>1</v>
      </c>
      <c r="EC124" s="101" t="str">
        <f t="shared" si="631"/>
        <v>KORD MR1!_12Z-ECM</v>
      </c>
      <c r="ED124" s="58">
        <f ca="1">IFERROR(IF($C$12="C",RTD("ice.xl",,"*H",EC124,$C$5,"D",$K124,,,1),RTD("ice.xl",,"*H",EC124,$C$5,"D",$K124,,,1)*(9/5)+$C$14),"-")</f>
        <v>72.75200000000001</v>
      </c>
      <c r="EE124" s="101">
        <f t="shared" si="714"/>
        <v>2</v>
      </c>
      <c r="EF124" s="101" t="str">
        <f t="shared" si="633"/>
        <v>KORD MR2!_12Z-ECM</v>
      </c>
      <c r="EG124" s="58">
        <f ca="1">IFERROR(IF($C$12="C",RTD("ice.xl",,"*H",EF124,$C$5,"D",$K124,,,1),RTD("ice.xl",,"*H",EF124,$C$5,"D",$K124,,,1)*(9/5)+$C$14),"-")</f>
        <v>75.992000000000004</v>
      </c>
      <c r="EH124" s="101">
        <f t="shared" si="709"/>
        <v>3</v>
      </c>
      <c r="EI124" s="101" t="str">
        <f t="shared" si="635"/>
        <v>KORD MR3!_12Z-ECM</v>
      </c>
      <c r="EJ124" s="58">
        <f ca="1">IFERROR(IF($C$12="C",RTD("ice.xl",,"*H",EI124,$C$5,"D",$K124,,,1),RTD("ice.xl",,"*H",EI124,$C$5,"D",$K124,,,1)*(9/5)+$C$14),"-")</f>
        <v>76.712000000000003</v>
      </c>
      <c r="EK124" s="101">
        <f t="shared" si="704"/>
        <v>4</v>
      </c>
      <c r="EL124" s="101" t="str">
        <f t="shared" si="637"/>
        <v>KORD MR4!_12Z-ECM</v>
      </c>
      <c r="EM124" s="58" t="str">
        <f ca="1">IFERROR(IF($C$12="C",RTD("ice.xl",,"*H",EL124,$C$5,"D",$K124,,,1),RTD("ice.xl",,"*H",EL124,$C$5,"D",$K124,,,1)*(9/5)+$C$14),"-")</f>
        <v>-</v>
      </c>
      <c r="EN124" s="101">
        <f t="shared" si="699"/>
        <v>5</v>
      </c>
      <c r="EO124" s="101" t="str">
        <f t="shared" si="639"/>
        <v>KORD MR5!_12Z-ECM</v>
      </c>
      <c r="EP124" s="58" t="str">
        <f ca="1">IFERROR(IF($C$12="C",RTD("ice.xl",,"*H",EO124,$C$5,"D",$K124,,,1),RTD("ice.xl",,"*H",EO124,$C$5,"D",$K124,,,1)*(9/5)+$C$14),"-")</f>
        <v>-</v>
      </c>
      <c r="EQ124" s="101">
        <f t="shared" si="694"/>
        <v>6</v>
      </c>
      <c r="ER124" s="101" t="str">
        <f t="shared" si="641"/>
        <v>KORD MR6!_12Z-ECM</v>
      </c>
      <c r="ES124" s="58" t="str">
        <f ca="1">IFERROR(IF($C$12="C",RTD("ice.xl",,"*H",ER124,$C$5,"D",$K124,,,1),RTD("ice.xl",,"*H",ER124,$C$5,"D",$K124,,,1)*(9/5)+$C$14),"-")</f>
        <v>-</v>
      </c>
      <c r="ET124" s="101">
        <f t="shared" si="689"/>
        <v>7</v>
      </c>
      <c r="EU124" s="101" t="str">
        <f t="shared" si="642"/>
        <v>KORD MR7!_12Z-ECM</v>
      </c>
      <c r="EV124" s="58" t="str">
        <f ca="1">IFERROR(IF($C$12="C",RTD("ice.xl",,"*H",EU124,$C$5,"D",$K124,,,1),RTD("ice.xl",,"*H",EU124,$C$5,"D",$K124,,,1)*(9/5)+$C$14),"-")</f>
        <v>-</v>
      </c>
      <c r="EW124" s="101">
        <f t="shared" si="684"/>
        <v>8</v>
      </c>
      <c r="EX124" s="101" t="str">
        <f t="shared" si="643"/>
        <v>KORD MR8!_12Z-ECM</v>
      </c>
      <c r="EY124" s="58" t="str">
        <f ca="1">IFERROR(IF($C$12="C",RTD("ice.xl",,"*H",EX124,$C$5,"D",$K124,,,1),RTD("ice.xl",,"*H",EX124,$C$5,"D",$K124,,,1)*(9/5)+$C$14),"-")</f>
        <v>-</v>
      </c>
      <c r="EZ124" s="101">
        <f t="shared" si="680"/>
        <v>9</v>
      </c>
      <c r="FA124" s="101" t="str">
        <f t="shared" si="644"/>
        <v>KORD MR9!_12Z-ECM</v>
      </c>
      <c r="FB124" s="58" t="str">
        <f ca="1">IFERROR(IF($C$12="C",RTD("ice.xl",,"*H",FA124,$C$5,"D",$K124,,,1),RTD("ice.xl",,"*H",FA124,$C$5,"D",$K124,,,1)*(9/5)+$C$14),"-")</f>
        <v>-</v>
      </c>
      <c r="FC124" s="101">
        <f t="shared" si="676"/>
        <v>10</v>
      </c>
      <c r="FD124" s="101" t="str">
        <f t="shared" si="645"/>
        <v>KORD MR10!_12Z-ECM</v>
      </c>
      <c r="FE124" s="105" t="str">
        <f ca="1">IFERROR(IF($C$12="C",RTD("ice.xl",,"*H",FD124,$C$5,"D",$K124,,,1),RTD("ice.xl",,"*H",FD124,$C$5,"D",$K124,,,1)*(9/5)+$C$14),"-")</f>
        <v>-</v>
      </c>
      <c r="FH124" s="53" t="b">
        <f t="shared" ca="1" si="646"/>
        <v>0</v>
      </c>
      <c r="FI124" s="53" t="str">
        <f t="shared" ca="1" si="647"/>
        <v>KORD MRFALSE!_12Z-ECM</v>
      </c>
      <c r="FJ124" s="103" t="str">
        <f ca="1">IFERROR(IF($C$12="C",RTD("ice.xl",,"*H",FI124,$C$5,"D",$K124,,,1),RTD("ice.xl",,"*H",FI124,$C$5,"D",$K124,,,1)*(9/5)+$C$14),"-")</f>
        <v>-</v>
      </c>
      <c r="FK124" s="101" t="b">
        <f t="shared" ca="1" si="648"/>
        <v>0</v>
      </c>
      <c r="FL124" s="101" t="str">
        <f t="shared" ca="1" si="649"/>
        <v>KORD MRFALSE!_12Z-ECM</v>
      </c>
      <c r="FM124" s="57" t="str">
        <f ca="1">IFERROR(IF($C$12="C",RTD("ice.xl",,"*H",FL124,$C$5,"D",$K124,,,1),RTD("ice.xl",,"*H",FL124,$C$5,"D",$K124,,,1)*(9/5)+$C$14),"-")</f>
        <v>-</v>
      </c>
      <c r="FN124" s="101" t="b">
        <f t="shared" ca="1" si="650"/>
        <v>0</v>
      </c>
      <c r="FO124" s="101" t="str">
        <f t="shared" ca="1" si="651"/>
        <v>KORD MRFALSE!_12Z-ECM</v>
      </c>
      <c r="FP124" s="57" t="str">
        <f ca="1">IFERROR(IF($C$12="C",RTD("ice.xl",,"*H",FO124,$C$5,"D",$K124,,,1),RTD("ice.xl",,"*H",FO124,$C$5,"D",$K124,,,1)*(9/5)+$C$14),"-")</f>
        <v>-</v>
      </c>
      <c r="FQ124" s="101" t="b">
        <f t="shared" ca="1" si="652"/>
        <v>0</v>
      </c>
      <c r="FR124" s="101" t="str">
        <f t="shared" ca="1" si="653"/>
        <v>KORD MRFALSE!_12Z-ECM</v>
      </c>
      <c r="FS124" s="57" t="str">
        <f ca="1">IFERROR(IF($C$12="C",RTD("ice.xl",,"*H",FR124,$C$5,"D",$K124,,,1),RTD("ice.xl",,"*H",FR124,$C$5,"D",$K124,,,1)*(9/5)+$C$14),"-")</f>
        <v>-</v>
      </c>
      <c r="FT124" s="101" t="b">
        <f t="shared" ca="1" si="654"/>
        <v>0</v>
      </c>
      <c r="FU124" s="101" t="str">
        <f t="shared" ca="1" si="655"/>
        <v>KORD MRFALSE!_12Z-ECM</v>
      </c>
      <c r="FV124" s="57" t="str">
        <f ca="1">IFERROR(IF($C$12="C",RTD("ice.xl",,"*H",FU124,$C$5,"D",$K124,,,1),RTD("ice.xl",,"*H",FU124,$C$5,"D",$K124,,,1)*(9/5)+$C$14),"-")</f>
        <v>-</v>
      </c>
      <c r="FW124" s="101">
        <f t="shared" si="656"/>
        <v>0</v>
      </c>
      <c r="FX124" s="101" t="str">
        <f t="shared" si="657"/>
        <v>KORD MR0!_12Z-ECM</v>
      </c>
      <c r="FY124" s="58">
        <f ca="1">IFERROR(IF($C$12="C",RTD("ice.xl",,"*H",FX124,$C$5,"D",$K124,,,1),RTD("ice.xl",,"*H",FX124,$C$5,"D",$K124,,,1)*(9/5)+$C$14),"-")</f>
        <v>72.373999999999995</v>
      </c>
      <c r="FZ124" s="101">
        <f t="shared" ref="FZ124:FZ159" si="720">FZ123+1</f>
        <v>1</v>
      </c>
      <c r="GA124" s="101" t="str">
        <f t="shared" si="659"/>
        <v>KORD MR1!_12Z-ECM</v>
      </c>
      <c r="GB124" s="58">
        <f ca="1">IFERROR(IF($C$12="C",RTD("ice.xl",,"*H",GA124,$C$5,"D",$K124,,,1),RTD("ice.xl",,"*H",GA124,$C$5,"D",$K124,,,1)*(9/5)+$C$14),"-")</f>
        <v>72.75200000000001</v>
      </c>
      <c r="GC124" s="101">
        <f t="shared" si="715"/>
        <v>2</v>
      </c>
      <c r="GD124" s="101" t="str">
        <f t="shared" si="661"/>
        <v>KORD MR2!_12Z-ECM</v>
      </c>
      <c r="GE124" s="58">
        <f ca="1">IFERROR(IF($C$12="C",RTD("ice.xl",,"*H",GD124,$C$5,"D",$K124,,,1),RTD("ice.xl",,"*H",GD124,$C$5,"D",$K124,,,1)*(9/5)+$C$14),"-")</f>
        <v>75.992000000000004</v>
      </c>
      <c r="GF124" s="101">
        <f t="shared" si="710"/>
        <v>3</v>
      </c>
      <c r="GG124" s="101" t="str">
        <f t="shared" si="663"/>
        <v>KORD MR3!_12Z-ECM</v>
      </c>
      <c r="GH124" s="58">
        <f ca="1">IFERROR(IF($C$12="C",RTD("ice.xl",,"*H",GG124,$C$5,"D",$K124,,,1),RTD("ice.xl",,"*H",GG124,$C$5,"D",$K124,,,1)*(9/5)+$C$14),"-")</f>
        <v>76.712000000000003</v>
      </c>
      <c r="GI124" s="101">
        <f t="shared" si="705"/>
        <v>4</v>
      </c>
      <c r="GJ124" s="101" t="str">
        <f t="shared" si="665"/>
        <v>KORD MR4!_12Z-ECM</v>
      </c>
      <c r="GK124" s="58" t="str">
        <f ca="1">IFERROR(IF($C$12="C",RTD("ice.xl",,"*H",GJ124,$C$5,"D",$K124,,,1),RTD("ice.xl",,"*H",GJ124,$C$5,"D",$K124,,,1)*(9/5)+$C$14),"-")</f>
        <v>-</v>
      </c>
      <c r="GL124" s="101">
        <f t="shared" si="700"/>
        <v>5</v>
      </c>
      <c r="GM124" s="101" t="str">
        <f t="shared" si="667"/>
        <v>KORD MR5!_12Z-ECM</v>
      </c>
      <c r="GN124" s="58" t="str">
        <f ca="1">IFERROR(IF($C$12="C",RTD("ice.xl",,"*H",GM124,$C$5,"D",$K124,,,1),RTD("ice.xl",,"*H",GM124,$C$5,"D",$K124,,,1)*(9/5)+$C$14),"-")</f>
        <v>-</v>
      </c>
      <c r="GO124" s="101">
        <f t="shared" si="695"/>
        <v>6</v>
      </c>
      <c r="GP124" s="101" t="str">
        <f t="shared" si="669"/>
        <v>KORD MR6!_12Z-ECM</v>
      </c>
      <c r="GQ124" s="58" t="str">
        <f ca="1">IFERROR(IF($C$12="C",RTD("ice.xl",,"*H",GP124,$C$5,"D",$K124,,,1),RTD("ice.xl",,"*H",GP124,$C$5,"D",$K124,,,1)*(9/5)+$C$14),"-")</f>
        <v>-</v>
      </c>
      <c r="GR124" s="101">
        <f t="shared" si="690"/>
        <v>7</v>
      </c>
      <c r="GS124" s="101" t="str">
        <f t="shared" si="670"/>
        <v>KORD MR7!_12Z-ECM</v>
      </c>
      <c r="GT124" s="58" t="str">
        <f ca="1">IFERROR(IF($C$12="C",RTD("ice.xl",,"*H",GS124,$C$5,"D",$K124,,,1),RTD("ice.xl",,"*H",GS124,$C$5,"D",$K124,,,1)*(9/5)+$C$14),"-")</f>
        <v>-</v>
      </c>
      <c r="GU124" s="101">
        <f t="shared" si="685"/>
        <v>8</v>
      </c>
      <c r="GV124" s="101" t="str">
        <f t="shared" si="671"/>
        <v>KORD MR8!_12Z-ECM</v>
      </c>
      <c r="GW124" s="58" t="str">
        <f ca="1">IFERROR(IF($C$12="C",RTD("ice.xl",,"*H",GV124,$C$5,"D",$K124,,,1),RTD("ice.xl",,"*H",GV124,$C$5,"D",$K124,,,1)*(9/5)+$C$14),"-")</f>
        <v>-</v>
      </c>
      <c r="GX124" s="101">
        <f t="shared" si="681"/>
        <v>9</v>
      </c>
      <c r="GY124" s="101" t="str">
        <f t="shared" si="672"/>
        <v>KORD MR9!_12Z-ECM</v>
      </c>
      <c r="GZ124" s="58" t="str">
        <f ca="1">IFERROR(IF($C$12="C",RTD("ice.xl",,"*H",GY124,$C$5,"D",$K124,,,1),RTD("ice.xl",,"*H",GY124,$C$5,"D",$K124,,,1)*(9/5)+$C$14),"-")</f>
        <v>-</v>
      </c>
      <c r="HA124" s="101">
        <f t="shared" si="677"/>
        <v>10</v>
      </c>
      <c r="HB124" s="101" t="str">
        <f t="shared" si="673"/>
        <v>KORD MR10!_12Z-ECM</v>
      </c>
      <c r="HC124" s="105" t="str">
        <f ca="1">IFERROR(IF($C$12="C",RTD("ice.xl",,"*H",HB124,$C$5,"D",$K124,,,1),RTD("ice.xl",,"*H",HB124,$C$5,"D",$K124,,,1)*(9/5)+$C$14),"-")</f>
        <v>-</v>
      </c>
    </row>
    <row r="125" spans="11:211" x14ac:dyDescent="0.35">
      <c r="K125" s="163">
        <f t="shared" ca="1" si="562"/>
        <v>44796</v>
      </c>
      <c r="L125" s="167" t="str">
        <f t="shared" ca="1" si="562"/>
        <v/>
      </c>
      <c r="N125" s="53" t="b">
        <f t="shared" ca="1" si="563"/>
        <v>0</v>
      </c>
      <c r="O125" s="53" t="str">
        <f t="shared" ca="1" si="564"/>
        <v>KORD MRFALSE!_00Z-ECM</v>
      </c>
      <c r="P125" s="103" t="str">
        <f ca="1">IFERROR(IF($C$12="C",RTD("ice.xl",,"*H",O125,$C$5,"D",$K125,,,1),RTD("ice.xl",,"*H",O125,$C$5,"D",$K125,,,1)*(9/5)+$C$14),"-")</f>
        <v>-</v>
      </c>
      <c r="Q125" s="101" t="b">
        <f t="shared" ca="1" si="565"/>
        <v>0</v>
      </c>
      <c r="R125" s="101" t="str">
        <f t="shared" ca="1" si="566"/>
        <v>KORD MRFALSE!_00Z-ECM</v>
      </c>
      <c r="S125" s="57" t="str">
        <f ca="1">IFERROR(IF($C$12="C",RTD("ice.xl",,"*H",R125,$C$5,"D",$K125,,,1),RTD("ice.xl",,"*H",R125,$C$5,"D",$K125,,,1)*(9/5)+$C$14),"-")</f>
        <v>-</v>
      </c>
      <c r="T125" s="101" t="b">
        <f t="shared" ca="1" si="567"/>
        <v>0</v>
      </c>
      <c r="U125" s="101" t="str">
        <f t="shared" ca="1" si="568"/>
        <v>KORD MRFALSE!_00Z-ECM</v>
      </c>
      <c r="V125" s="57" t="str">
        <f ca="1">IFERROR(IF($C$12="C",RTD("ice.xl",,"*H",U125,$C$5,"D",$K125,,,1),RTD("ice.xl",,"*H",U125,$C$5,"D",$K125,,,1)*(9/5)+$C$14),"-")</f>
        <v>-</v>
      </c>
      <c r="W125" s="101" t="b">
        <f t="shared" ca="1" si="569"/>
        <v>0</v>
      </c>
      <c r="X125" s="101" t="str">
        <f t="shared" ca="1" si="570"/>
        <v>KORD MRFALSE!_00Z-ECM</v>
      </c>
      <c r="Y125" s="57" t="str">
        <f ca="1">IFERROR(IF($C$12="C",RTD("ice.xl",,"*H",X125,$C$5,"D",$K125,,,1),RTD("ice.xl",,"*H",X125,$C$5,"D",$K125,,,1)*(9/5)+$C$14),"-")</f>
        <v>-</v>
      </c>
      <c r="Z125" s="101">
        <f t="shared" ref="Z125" si="721">N129</f>
        <v>0</v>
      </c>
      <c r="AA125" s="101" t="str">
        <f t="shared" si="572"/>
        <v>KORD MR0!_00Z-ECM</v>
      </c>
      <c r="AB125" s="58">
        <f ca="1">IFERROR(IF($C$12="C",RTD("ice.xl",,"*H",AA125,$C$5,"D",$K125,,,1),RTD("ice.xl",,"*H",AA125,$C$5,"D",$K125,,,1)*(9/5)+$C$14),"-")</f>
        <v>72.734000000000009</v>
      </c>
      <c r="AC125" s="101">
        <f t="shared" ref="AC125:AC159" si="722">AC124+1</f>
        <v>1</v>
      </c>
      <c r="AD125" s="101" t="str">
        <f t="shared" si="574"/>
        <v>KORD MR1!_00Z-ECM</v>
      </c>
      <c r="AE125" s="58">
        <f ca="1">IFERROR(IF($C$12="C",RTD("ice.xl",,"*H",AD125,$C$5,"D",$K125,,,1),RTD("ice.xl",,"*H",AD125,$C$5,"D",$K125,,,1)*(9/5)+$C$14),"-")</f>
        <v>72.085999999999999</v>
      </c>
      <c r="AF125" s="101">
        <f t="shared" si="717"/>
        <v>2</v>
      </c>
      <c r="AG125" s="101" t="str">
        <f t="shared" si="576"/>
        <v>KORD MR2!_00Z-ECM</v>
      </c>
      <c r="AH125" s="58">
        <f ca="1">IFERROR(IF($C$12="C",RTD("ice.xl",,"*H",AG125,$C$5,"D",$K125,,,1),RTD("ice.xl",,"*H",AG125,$C$5,"D",$K125,,,1)*(9/5)+$C$14),"-")</f>
        <v>72.104000000000013</v>
      </c>
      <c r="AI125" s="101">
        <f t="shared" si="712"/>
        <v>3</v>
      </c>
      <c r="AJ125" s="101" t="str">
        <f t="shared" si="578"/>
        <v>KORD MR3!_00Z-ECM</v>
      </c>
      <c r="AK125" s="58">
        <f ca="1">IFERROR(IF($C$12="C",RTD("ice.xl",,"*H",AJ125,$C$5,"D",$K125,,,1),RTD("ice.xl",,"*H",AJ125,$C$5,"D",$K125,,,1)*(9/5)+$C$14),"-")</f>
        <v>73.165999999999997</v>
      </c>
      <c r="AL125" s="101">
        <f t="shared" si="707"/>
        <v>4</v>
      </c>
      <c r="AM125" s="101" t="str">
        <f t="shared" si="580"/>
        <v>KORD MR4!_00Z-ECM</v>
      </c>
      <c r="AN125" s="58">
        <f ca="1">IFERROR(IF($C$12="C",RTD("ice.xl",,"*H",AM125,$C$5,"D",$K125,,,1),RTD("ice.xl",,"*H",AM125,$C$5,"D",$K125,,,1)*(9/5)+$C$14),"-")</f>
        <v>72.716000000000008</v>
      </c>
      <c r="AO125" s="101">
        <f t="shared" si="702"/>
        <v>5</v>
      </c>
      <c r="AP125" s="101" t="str">
        <f t="shared" si="582"/>
        <v>KORD MR5!_00Z-ECM</v>
      </c>
      <c r="AQ125" s="58">
        <f ca="1">IFERROR(IF($C$12="C",RTD("ice.xl",,"*H",AP125,$C$5,"D",$K125,,,1),RTD("ice.xl",,"*H",AP125,$C$5,"D",$K125,,,1)*(9/5)+$C$14),"-")</f>
        <v>73.957999999999998</v>
      </c>
      <c r="AR125" s="101">
        <f t="shared" si="697"/>
        <v>6</v>
      </c>
      <c r="AS125" s="101" t="str">
        <f t="shared" si="584"/>
        <v>KORD MR6!_00Z-ECM</v>
      </c>
      <c r="AT125" s="58" t="str">
        <f ca="1">IFERROR(IF($C$12="C",RTD("ice.xl",,"*H",AS125,$C$5,"D",$K125,,,1),RTD("ice.xl",,"*H",AS125,$C$5,"D",$K125,,,1)*(9/5)+$C$14),"-")</f>
        <v>-</v>
      </c>
      <c r="AU125" s="101">
        <f t="shared" si="692"/>
        <v>7</v>
      </c>
      <c r="AV125" s="101" t="str">
        <f t="shared" si="585"/>
        <v>KORD MR7!_00Z-ECM</v>
      </c>
      <c r="AW125" s="58" t="str">
        <f ca="1">IFERROR(IF($C$12="C",RTD("ice.xl",,"*H",AV125,$C$5,"D",$K125,,,1),RTD("ice.xl",,"*H",AV125,$C$5,"D",$K125,,,1)*(9/5)+$C$14),"-")</f>
        <v>-</v>
      </c>
      <c r="AX125" s="101">
        <f t="shared" si="687"/>
        <v>8</v>
      </c>
      <c r="AY125" s="101" t="str">
        <f t="shared" si="586"/>
        <v>KORD MR8!_00Z-ECM</v>
      </c>
      <c r="AZ125" s="58" t="str">
        <f ca="1">IFERROR(IF($C$12="C",RTD("ice.xl",,"*H",AY125,$C$5,"D",$K125,,,1),RTD("ice.xl",,"*H",AY125,$C$5,"D",$K125,,,1)*(9/5)+$C$14),"-")</f>
        <v>-</v>
      </c>
      <c r="BA125" s="101">
        <f t="shared" si="682"/>
        <v>9</v>
      </c>
      <c r="BB125" s="101" t="str">
        <f t="shared" si="587"/>
        <v>KORD MR9!_00Z-ECM</v>
      </c>
      <c r="BC125" s="58" t="str">
        <f ca="1">IFERROR(IF($C$12="C",RTD("ice.xl",,"*H",BB125,$C$5,"D",$K125,,,1),RTD("ice.xl",,"*H",BB125,$C$5,"D",$K125,,,1)*(9/5)+$C$14),"-")</f>
        <v>-</v>
      </c>
      <c r="BD125" s="101">
        <f t="shared" si="678"/>
        <v>10</v>
      </c>
      <c r="BE125" s="101" t="str">
        <f t="shared" si="588"/>
        <v>KORD MR10!_00Z-ECM</v>
      </c>
      <c r="BF125" s="58" t="str">
        <f ca="1">IFERROR(IF($C$12="C",RTD("ice.xl",,"*H",BE125,$C$5,"D",$K125,,,1),RTD("ice.xl",,"*H",BE125,$C$5,"D",$K125,,,1)*(9/5)+$C$14),"-")</f>
        <v>-</v>
      </c>
      <c r="BG125" s="101">
        <f t="shared" si="674"/>
        <v>11</v>
      </c>
      <c r="BH125" s="101" t="str">
        <f t="shared" si="589"/>
        <v>KORD MR11!_00Z-ECM</v>
      </c>
      <c r="BI125" s="105" t="str">
        <f ca="1">IFERROR(IF($C$12="C",RTD("ice.xl",,"*H",BH125,$C$5,"D",$K125,,,1),RTD("ice.xl",,"*H",BH125,$C$5,"D",$K125,,,1)*(9/5)+$C$14),"-")</f>
        <v>-</v>
      </c>
      <c r="BL125" s="53" t="b">
        <f t="shared" ca="1" si="590"/>
        <v>0</v>
      </c>
      <c r="BM125" s="53" t="str">
        <f t="shared" ca="1" si="591"/>
        <v>KORD MRFALSE!_00Z-ECM</v>
      </c>
      <c r="BN125" s="103" t="str">
        <f ca="1">IFERROR(IF($C$12="C",RTD("ice.xl",,"*H",BM125,$C$5,"D",$K125,,,1),RTD("ice.xl",,"*H",BM125,$C$5,"D",$K125,,,1)*(9/5)+$C$14),"-")</f>
        <v>-</v>
      </c>
      <c r="BO125" s="101" t="b">
        <f t="shared" ca="1" si="592"/>
        <v>0</v>
      </c>
      <c r="BP125" s="101" t="str">
        <f t="shared" ca="1" si="593"/>
        <v>KORD MRFALSE!_00Z-ECM</v>
      </c>
      <c r="BQ125" s="57" t="str">
        <f ca="1">IFERROR(IF($C$12="C",RTD("ice.xl",,"*H",BP125,$C$5,"D",$K125,,,1),RTD("ice.xl",,"*H",BP125,$C$5,"D",$K125,,,1)*(9/5)+$C$14),"-")</f>
        <v>-</v>
      </c>
      <c r="BR125" s="101" t="b">
        <f t="shared" ca="1" si="594"/>
        <v>0</v>
      </c>
      <c r="BS125" s="101" t="str">
        <f t="shared" ca="1" si="595"/>
        <v>KORD MRFALSE!_00Z-ECM</v>
      </c>
      <c r="BT125" s="57" t="str">
        <f ca="1">IFERROR(IF($C$12="C",RTD("ice.xl",,"*H",BS125,$C$5,"D",$K125,,,1),RTD("ice.xl",,"*H",BS125,$C$5,"D",$K125,,,1)*(9/5)+$C$14),"-")</f>
        <v>-</v>
      </c>
      <c r="BU125" s="101" t="b">
        <f t="shared" ca="1" si="596"/>
        <v>0</v>
      </c>
      <c r="BV125" s="101" t="str">
        <f t="shared" ca="1" si="597"/>
        <v>KORD MRFALSE!_00Z-ECM</v>
      </c>
      <c r="BW125" s="57" t="str">
        <f ca="1">IFERROR(IF($C$12="C",RTD("ice.xl",,"*H",BV125,$C$5,"D",$K125,,,1),RTD("ice.xl",,"*H",BV125,$C$5,"D",$K125,,,1)*(9/5)+$C$14),"-")</f>
        <v>-</v>
      </c>
      <c r="BX125" s="101">
        <f t="shared" si="598"/>
        <v>0</v>
      </c>
      <c r="BY125" s="101" t="str">
        <f t="shared" si="599"/>
        <v>KORD MR0!_00Z-ECM</v>
      </c>
      <c r="BZ125" s="58">
        <f ca="1">IFERROR(IF($C$12="C",RTD("ice.xl",,"*H",BY125,$C$5,"D",$K125,,,1),RTD("ice.xl",,"*H",BY125,$C$5,"D",$K125,,,1)*(9/5)+$C$14),"-")</f>
        <v>72.734000000000009</v>
      </c>
      <c r="CA125" s="101">
        <f t="shared" ref="CA125:CA159" si="723">CA124+1</f>
        <v>1</v>
      </c>
      <c r="CB125" s="101" t="str">
        <f t="shared" si="601"/>
        <v>KORD MR1!_00Z-ECM</v>
      </c>
      <c r="CC125" s="58">
        <f ca="1">IFERROR(IF($C$12="C",RTD("ice.xl",,"*H",CB125,$C$5,"D",$K125,,,1),RTD("ice.xl",,"*H",CB125,$C$5,"D",$K125,,,1)*(9/5)+$C$14),"-")</f>
        <v>72.085999999999999</v>
      </c>
      <c r="CD125" s="101">
        <f t="shared" si="718"/>
        <v>2</v>
      </c>
      <c r="CE125" s="101" t="str">
        <f t="shared" si="603"/>
        <v>KORD MR2!_00Z-ECM</v>
      </c>
      <c r="CF125" s="58">
        <f ca="1">IFERROR(IF($C$12="C",RTD("ice.xl",,"*H",CE125,$C$5,"D",$K125,,,1),RTD("ice.xl",,"*H",CE125,$C$5,"D",$K125,,,1)*(9/5)+$C$14),"-")</f>
        <v>72.104000000000013</v>
      </c>
      <c r="CG125" s="101">
        <f t="shared" si="713"/>
        <v>3</v>
      </c>
      <c r="CH125" s="101" t="str">
        <f t="shared" si="605"/>
        <v>KORD MR3!_00Z-ECM</v>
      </c>
      <c r="CI125" s="58">
        <f ca="1">IFERROR(IF($C$12="C",RTD("ice.xl",,"*H",CH125,$C$5,"D",$K125,,,1),RTD("ice.xl",,"*H",CH125,$C$5,"D",$K125,,,1)*(9/5)+$C$14),"-")</f>
        <v>73.165999999999997</v>
      </c>
      <c r="CJ125" s="101">
        <f t="shared" si="708"/>
        <v>4</v>
      </c>
      <c r="CK125" s="101" t="str">
        <f t="shared" si="607"/>
        <v>KORD MR4!_00Z-ECM</v>
      </c>
      <c r="CL125" s="58">
        <f ca="1">IFERROR(IF($C$12="C",RTD("ice.xl",,"*H",CK125,$C$5,"D",$K125,,,1),RTD("ice.xl",,"*H",CK125,$C$5,"D",$K125,,,1)*(9/5)+$C$14),"-")</f>
        <v>72.716000000000008</v>
      </c>
      <c r="CM125" s="101">
        <f t="shared" si="703"/>
        <v>5</v>
      </c>
      <c r="CN125" s="101" t="str">
        <f t="shared" si="609"/>
        <v>KORD MR5!_00Z-ECM</v>
      </c>
      <c r="CO125" s="58">
        <f ca="1">IFERROR(IF($C$12="C",RTD("ice.xl",,"*H",CN125,$C$5,"D",$K125,,,1),RTD("ice.xl",,"*H",CN125,$C$5,"D",$K125,,,1)*(9/5)+$C$14),"-")</f>
        <v>73.957999999999998</v>
      </c>
      <c r="CP125" s="101">
        <f t="shared" si="698"/>
        <v>6</v>
      </c>
      <c r="CQ125" s="101" t="str">
        <f t="shared" si="611"/>
        <v>KORD MR6!_00Z-ECM</v>
      </c>
      <c r="CR125" s="58" t="str">
        <f ca="1">IFERROR(IF($C$12="C",RTD("ice.xl",,"*H",CQ125,$C$5,"D",$K125,,,1),RTD("ice.xl",,"*H",CQ125,$C$5,"D",$K125,,,1)*(9/5)+$C$14),"-")</f>
        <v>-</v>
      </c>
      <c r="CS125" s="101">
        <f t="shared" si="693"/>
        <v>7</v>
      </c>
      <c r="CT125" s="101" t="str">
        <f t="shared" si="613"/>
        <v>KORD MR7!_00Z-ECM</v>
      </c>
      <c r="CU125" s="58" t="str">
        <f ca="1">IFERROR(IF($C$12="C",RTD("ice.xl",,"*H",CT125,$C$5,"D",$K125,,,1),RTD("ice.xl",,"*H",CT125,$C$5,"D",$K125,,,1)*(9/5)+$C$14),"-")</f>
        <v>-</v>
      </c>
      <c r="CV125" s="101">
        <f t="shared" si="688"/>
        <v>8</v>
      </c>
      <c r="CW125" s="101" t="str">
        <f t="shared" si="614"/>
        <v>KORD MR8!_00Z-ECM</v>
      </c>
      <c r="CX125" s="58" t="str">
        <f ca="1">IFERROR(IF($C$12="C",RTD("ice.xl",,"*H",CW125,$C$5,"D",$K125,,,1),RTD("ice.xl",,"*H",CW125,$C$5,"D",$K125,,,1)*(9/5)+$C$14),"-")</f>
        <v>-</v>
      </c>
      <c r="CY125" s="101">
        <f t="shared" si="683"/>
        <v>9</v>
      </c>
      <c r="CZ125" s="101" t="str">
        <f t="shared" si="615"/>
        <v>KORD MR9!_00Z-ECM</v>
      </c>
      <c r="DA125" s="58" t="str">
        <f ca="1">IFERROR(IF($C$12="C",RTD("ice.xl",,"*H",CZ125,$C$5,"D",$K125,,,1),RTD("ice.xl",,"*H",CZ125,$C$5,"D",$K125,,,1)*(9/5)+$C$14),"-")</f>
        <v>-</v>
      </c>
      <c r="DB125" s="101">
        <f t="shared" si="679"/>
        <v>10</v>
      </c>
      <c r="DC125" s="101" t="str">
        <f t="shared" si="616"/>
        <v>KORD MR10!_00Z-ECM</v>
      </c>
      <c r="DD125" s="58" t="str">
        <f ca="1">IFERROR(IF($C$12="C",RTD("ice.xl",,"*H",DC125,$C$5,"D",$K125,,,1),RTD("ice.xl",,"*H",DC125,$C$5,"D",$K125,,,1)*(9/5)+$C$14),"-")</f>
        <v>-</v>
      </c>
      <c r="DE125" s="101">
        <f t="shared" si="675"/>
        <v>11</v>
      </c>
      <c r="DF125" s="101" t="str">
        <f t="shared" si="617"/>
        <v>KORD MR11!_00Z-ECM</v>
      </c>
      <c r="DG125" s="105" t="str">
        <f ca="1">IFERROR(IF($C$12="C",RTD("ice.xl",,"*H",DF125,$C$5,"D",$K125,,,1),RTD("ice.xl",,"*H",DF125,$C$5,"D",$K125,,,1)*(9/5)+$C$14),"-")</f>
        <v>-</v>
      </c>
      <c r="DJ125" s="53" t="b">
        <f t="shared" ca="1" si="618"/>
        <v>0</v>
      </c>
      <c r="DK125" s="53" t="str">
        <f t="shared" ca="1" si="619"/>
        <v>KORD MRFALSE!_12Z-ECM</v>
      </c>
      <c r="DL125" s="103" t="str">
        <f ca="1">IFERROR(IF($C$12="C",RTD("ice.xl",,"*H",DK125,$C$5,"D",$K125,,,1),RTD("ice.xl",,"*H",DK125,$C$5,"D",$K125,,,1)*(9/5)+$C$14),"-")</f>
        <v>-</v>
      </c>
      <c r="DM125" s="101" t="b">
        <f t="shared" ca="1" si="620"/>
        <v>0</v>
      </c>
      <c r="DN125" s="101" t="str">
        <f t="shared" ca="1" si="621"/>
        <v>KORD MRFALSE!_12Z-ECM</v>
      </c>
      <c r="DO125" s="57" t="str">
        <f ca="1">IFERROR(IF($C$12="C",RTD("ice.xl",,"*H",DN125,$C$5,"D",$K125,,,1),RTD("ice.xl",,"*H",DN125,$C$5,"D",$K125,,,1)*(9/5)+$C$14),"-")</f>
        <v>-</v>
      </c>
      <c r="DP125" s="101" t="b">
        <f t="shared" ca="1" si="622"/>
        <v>0</v>
      </c>
      <c r="DQ125" s="101" t="str">
        <f t="shared" ca="1" si="623"/>
        <v>KORD MRFALSE!_12Z-ECM</v>
      </c>
      <c r="DR125" s="57" t="str">
        <f ca="1">IFERROR(IF($C$12="C",RTD("ice.xl",,"*H",DQ125,$C$5,"D",$K125,,,1),RTD("ice.xl",,"*H",DQ125,$C$5,"D",$K125,,,1)*(9/5)+$C$14),"-")</f>
        <v>-</v>
      </c>
      <c r="DS125" s="101" t="b">
        <f t="shared" ca="1" si="624"/>
        <v>0</v>
      </c>
      <c r="DT125" s="101" t="str">
        <f t="shared" ca="1" si="625"/>
        <v>KORD MRFALSE!_12Z-ECM</v>
      </c>
      <c r="DU125" s="57" t="str">
        <f ca="1">IFERROR(IF($C$12="C",RTD("ice.xl",,"*H",DT125,$C$5,"D",$K125,,,1),RTD("ice.xl",,"*H",DT125,$C$5,"D",$K125,,,1)*(9/5)+$C$14),"-")</f>
        <v>-</v>
      </c>
      <c r="DV125" s="101">
        <f t="shared" si="626"/>
        <v>0</v>
      </c>
      <c r="DW125" s="101" t="str">
        <f t="shared" si="627"/>
        <v>KORD MR0!_12Z-ECM</v>
      </c>
      <c r="DX125" s="58">
        <f ca="1">IFERROR(IF($C$12="C",RTD("ice.xl",,"*H",DW125,$C$5,"D",$K125,,,1),RTD("ice.xl",,"*H",DW125,$C$5,"D",$K125,,,1)*(9/5)+$C$14),"-")</f>
        <v>71.87</v>
      </c>
      <c r="DY125" s="101">
        <f t="shared" ref="DY125:DY159" si="724">DY124+1</f>
        <v>1</v>
      </c>
      <c r="DZ125" s="101" t="str">
        <f t="shared" si="629"/>
        <v>KORD MR1!_12Z-ECM</v>
      </c>
      <c r="EA125" s="58">
        <f ca="1">IFERROR(IF($C$12="C",RTD("ice.xl",,"*H",DZ125,$C$5,"D",$K125,,,1),RTD("ice.xl",,"*H",DZ125,$C$5,"D",$K125,,,1)*(9/5)+$C$14),"-")</f>
        <v>71.906000000000006</v>
      </c>
      <c r="EB125" s="101">
        <f t="shared" si="719"/>
        <v>2</v>
      </c>
      <c r="EC125" s="101" t="str">
        <f t="shared" si="631"/>
        <v>KORD MR2!_12Z-ECM</v>
      </c>
      <c r="ED125" s="58">
        <f ca="1">IFERROR(IF($C$12="C",RTD("ice.xl",,"*H",EC125,$C$5,"D",$K125,,,1),RTD("ice.xl",,"*H",EC125,$C$5,"D",$K125,,,1)*(9/5)+$C$14),"-")</f>
        <v>75.740000000000009</v>
      </c>
      <c r="EE125" s="101">
        <f t="shared" si="714"/>
        <v>3</v>
      </c>
      <c r="EF125" s="101" t="str">
        <f t="shared" si="633"/>
        <v>KORD MR3!_12Z-ECM</v>
      </c>
      <c r="EG125" s="58">
        <f ca="1">IFERROR(IF($C$12="C",RTD("ice.xl",,"*H",EF125,$C$5,"D",$K125,,,1),RTD("ice.xl",,"*H",EF125,$C$5,"D",$K125,,,1)*(9/5)+$C$14),"-")</f>
        <v>73.634</v>
      </c>
      <c r="EH125" s="101">
        <f t="shared" si="709"/>
        <v>4</v>
      </c>
      <c r="EI125" s="101" t="str">
        <f t="shared" si="635"/>
        <v>KORD MR4!_12Z-ECM</v>
      </c>
      <c r="EJ125" s="58">
        <f ca="1">IFERROR(IF($C$12="C",RTD("ice.xl",,"*H",EI125,$C$5,"D",$K125,,,1),RTD("ice.xl",,"*H",EI125,$C$5,"D",$K125,,,1)*(9/5)+$C$14),"-")</f>
        <v>71.528000000000006</v>
      </c>
      <c r="EK125" s="101">
        <f t="shared" si="704"/>
        <v>5</v>
      </c>
      <c r="EL125" s="101" t="str">
        <f t="shared" si="637"/>
        <v>KORD MR5!_12Z-ECM</v>
      </c>
      <c r="EM125" s="58" t="str">
        <f ca="1">IFERROR(IF($C$12="C",RTD("ice.xl",,"*H",EL125,$C$5,"D",$K125,,,1),RTD("ice.xl",,"*H",EL125,$C$5,"D",$K125,,,1)*(9/5)+$C$14),"-")</f>
        <v>-</v>
      </c>
      <c r="EN125" s="101">
        <f t="shared" si="699"/>
        <v>6</v>
      </c>
      <c r="EO125" s="101" t="str">
        <f t="shared" si="639"/>
        <v>KORD MR6!_12Z-ECM</v>
      </c>
      <c r="EP125" s="58" t="str">
        <f ca="1">IFERROR(IF($C$12="C",RTD("ice.xl",,"*H",EO125,$C$5,"D",$K125,,,1),RTD("ice.xl",,"*H",EO125,$C$5,"D",$K125,,,1)*(9/5)+$C$14),"-")</f>
        <v>-</v>
      </c>
      <c r="EQ125" s="101">
        <f t="shared" si="694"/>
        <v>7</v>
      </c>
      <c r="ER125" s="101" t="str">
        <f t="shared" si="641"/>
        <v>KORD MR7!_12Z-ECM</v>
      </c>
      <c r="ES125" s="58" t="str">
        <f ca="1">IFERROR(IF($C$12="C",RTD("ice.xl",,"*H",ER125,$C$5,"D",$K125,,,1),RTD("ice.xl",,"*H",ER125,$C$5,"D",$K125,,,1)*(9/5)+$C$14),"-")</f>
        <v>-</v>
      </c>
      <c r="ET125" s="101">
        <f t="shared" si="689"/>
        <v>8</v>
      </c>
      <c r="EU125" s="101" t="str">
        <f t="shared" si="642"/>
        <v>KORD MR8!_12Z-ECM</v>
      </c>
      <c r="EV125" s="58" t="str">
        <f ca="1">IFERROR(IF($C$12="C",RTD("ice.xl",,"*H",EU125,$C$5,"D",$K125,,,1),RTD("ice.xl",,"*H",EU125,$C$5,"D",$K125,,,1)*(9/5)+$C$14),"-")</f>
        <v>-</v>
      </c>
      <c r="EW125" s="101">
        <f t="shared" si="684"/>
        <v>9</v>
      </c>
      <c r="EX125" s="101" t="str">
        <f t="shared" si="643"/>
        <v>KORD MR9!_12Z-ECM</v>
      </c>
      <c r="EY125" s="58" t="str">
        <f ca="1">IFERROR(IF($C$12="C",RTD("ice.xl",,"*H",EX125,$C$5,"D",$K125,,,1),RTD("ice.xl",,"*H",EX125,$C$5,"D",$K125,,,1)*(9/5)+$C$14),"-")</f>
        <v>-</v>
      </c>
      <c r="EZ125" s="101">
        <f t="shared" si="680"/>
        <v>10</v>
      </c>
      <c r="FA125" s="101" t="str">
        <f t="shared" si="644"/>
        <v>KORD MR10!_12Z-ECM</v>
      </c>
      <c r="FB125" s="58" t="str">
        <f ca="1">IFERROR(IF($C$12="C",RTD("ice.xl",,"*H",FA125,$C$5,"D",$K125,,,1),RTD("ice.xl",,"*H",FA125,$C$5,"D",$K125,,,1)*(9/5)+$C$14),"-")</f>
        <v>-</v>
      </c>
      <c r="FC125" s="101">
        <f t="shared" si="676"/>
        <v>11</v>
      </c>
      <c r="FD125" s="101" t="str">
        <f t="shared" si="645"/>
        <v>KORD MR11!_12Z-ECM</v>
      </c>
      <c r="FE125" s="105" t="str">
        <f ca="1">IFERROR(IF($C$12="C",RTD("ice.xl",,"*H",FD125,$C$5,"D",$K125,,,1),RTD("ice.xl",,"*H",FD125,$C$5,"D",$K125,,,1)*(9/5)+$C$14),"-")</f>
        <v>-</v>
      </c>
      <c r="FH125" s="53" t="b">
        <f t="shared" ca="1" si="646"/>
        <v>0</v>
      </c>
      <c r="FI125" s="53" t="str">
        <f t="shared" ca="1" si="647"/>
        <v>KORD MRFALSE!_12Z-ECM</v>
      </c>
      <c r="FJ125" s="103" t="str">
        <f ca="1">IFERROR(IF($C$12="C",RTD("ice.xl",,"*H",FI125,$C$5,"D",$K125,,,1),RTD("ice.xl",,"*H",FI125,$C$5,"D",$K125,,,1)*(9/5)+$C$14),"-")</f>
        <v>-</v>
      </c>
      <c r="FK125" s="101" t="b">
        <f t="shared" ca="1" si="648"/>
        <v>0</v>
      </c>
      <c r="FL125" s="101" t="str">
        <f t="shared" ca="1" si="649"/>
        <v>KORD MRFALSE!_12Z-ECM</v>
      </c>
      <c r="FM125" s="57" t="str">
        <f ca="1">IFERROR(IF($C$12="C",RTD("ice.xl",,"*H",FL125,$C$5,"D",$K125,,,1),RTD("ice.xl",,"*H",FL125,$C$5,"D",$K125,,,1)*(9/5)+$C$14),"-")</f>
        <v>-</v>
      </c>
      <c r="FN125" s="101" t="b">
        <f t="shared" ca="1" si="650"/>
        <v>0</v>
      </c>
      <c r="FO125" s="101" t="str">
        <f t="shared" ca="1" si="651"/>
        <v>KORD MRFALSE!_12Z-ECM</v>
      </c>
      <c r="FP125" s="57" t="str">
        <f ca="1">IFERROR(IF($C$12="C",RTD("ice.xl",,"*H",FO125,$C$5,"D",$K125,,,1),RTD("ice.xl",,"*H",FO125,$C$5,"D",$K125,,,1)*(9/5)+$C$14),"-")</f>
        <v>-</v>
      </c>
      <c r="FQ125" s="101" t="b">
        <f t="shared" ca="1" si="652"/>
        <v>0</v>
      </c>
      <c r="FR125" s="101" t="str">
        <f t="shared" ca="1" si="653"/>
        <v>KORD MRFALSE!_12Z-ECM</v>
      </c>
      <c r="FS125" s="57" t="str">
        <f ca="1">IFERROR(IF($C$12="C",RTD("ice.xl",,"*H",FR125,$C$5,"D",$K125,,,1),RTD("ice.xl",,"*H",FR125,$C$5,"D",$K125,,,1)*(9/5)+$C$14),"-")</f>
        <v>-</v>
      </c>
      <c r="FT125" s="101">
        <f t="shared" si="654"/>
        <v>0</v>
      </c>
      <c r="FU125" s="101" t="str">
        <f t="shared" si="655"/>
        <v>KORD MR0!_12Z-ECM</v>
      </c>
      <c r="FV125" s="58">
        <f ca="1">IFERROR(IF($C$12="C",RTD("ice.xl",,"*H",FU125,$C$5,"D",$K125,,,1),RTD("ice.xl",,"*H",FU125,$C$5,"D",$K125,,,1)*(9/5)+$C$14),"-")</f>
        <v>71.87</v>
      </c>
      <c r="FW125" s="101">
        <f t="shared" ref="FW125:FW159" si="725">FW124+1</f>
        <v>1</v>
      </c>
      <c r="FX125" s="101" t="str">
        <f t="shared" si="657"/>
        <v>KORD MR1!_12Z-ECM</v>
      </c>
      <c r="FY125" s="58">
        <f ca="1">IFERROR(IF($C$12="C",RTD("ice.xl",,"*H",FX125,$C$5,"D",$K125,,,1),RTD("ice.xl",,"*H",FX125,$C$5,"D",$K125,,,1)*(9/5)+$C$14),"-")</f>
        <v>71.906000000000006</v>
      </c>
      <c r="FZ125" s="101">
        <f t="shared" si="720"/>
        <v>2</v>
      </c>
      <c r="GA125" s="101" t="str">
        <f t="shared" si="659"/>
        <v>KORD MR2!_12Z-ECM</v>
      </c>
      <c r="GB125" s="58">
        <f ca="1">IFERROR(IF($C$12="C",RTD("ice.xl",,"*H",GA125,$C$5,"D",$K125,,,1),RTD("ice.xl",,"*H",GA125,$C$5,"D",$K125,,,1)*(9/5)+$C$14),"-")</f>
        <v>75.740000000000009</v>
      </c>
      <c r="GC125" s="101">
        <f t="shared" si="715"/>
        <v>3</v>
      </c>
      <c r="GD125" s="101" t="str">
        <f t="shared" si="661"/>
        <v>KORD MR3!_12Z-ECM</v>
      </c>
      <c r="GE125" s="58">
        <f ca="1">IFERROR(IF($C$12="C",RTD("ice.xl",,"*H",GD125,$C$5,"D",$K125,,,1),RTD("ice.xl",,"*H",GD125,$C$5,"D",$K125,,,1)*(9/5)+$C$14),"-")</f>
        <v>73.634</v>
      </c>
      <c r="GF125" s="101">
        <f t="shared" si="710"/>
        <v>4</v>
      </c>
      <c r="GG125" s="101" t="str">
        <f t="shared" si="663"/>
        <v>KORD MR4!_12Z-ECM</v>
      </c>
      <c r="GH125" s="58">
        <f ca="1">IFERROR(IF($C$12="C",RTD("ice.xl",,"*H",GG125,$C$5,"D",$K125,,,1),RTD("ice.xl",,"*H",GG125,$C$5,"D",$K125,,,1)*(9/5)+$C$14),"-")</f>
        <v>71.528000000000006</v>
      </c>
      <c r="GI125" s="101">
        <f t="shared" si="705"/>
        <v>5</v>
      </c>
      <c r="GJ125" s="101" t="str">
        <f t="shared" si="665"/>
        <v>KORD MR5!_12Z-ECM</v>
      </c>
      <c r="GK125" s="58" t="str">
        <f ca="1">IFERROR(IF($C$12="C",RTD("ice.xl",,"*H",GJ125,$C$5,"D",$K125,,,1),RTD("ice.xl",,"*H",GJ125,$C$5,"D",$K125,,,1)*(9/5)+$C$14),"-")</f>
        <v>-</v>
      </c>
      <c r="GL125" s="101">
        <f t="shared" si="700"/>
        <v>6</v>
      </c>
      <c r="GM125" s="101" t="str">
        <f t="shared" si="667"/>
        <v>KORD MR6!_12Z-ECM</v>
      </c>
      <c r="GN125" s="58" t="str">
        <f ca="1">IFERROR(IF($C$12="C",RTD("ice.xl",,"*H",GM125,$C$5,"D",$K125,,,1),RTD("ice.xl",,"*H",GM125,$C$5,"D",$K125,,,1)*(9/5)+$C$14),"-")</f>
        <v>-</v>
      </c>
      <c r="GO125" s="101">
        <f t="shared" si="695"/>
        <v>7</v>
      </c>
      <c r="GP125" s="101" t="str">
        <f t="shared" si="669"/>
        <v>KORD MR7!_12Z-ECM</v>
      </c>
      <c r="GQ125" s="58" t="str">
        <f ca="1">IFERROR(IF($C$12="C",RTD("ice.xl",,"*H",GP125,$C$5,"D",$K125,,,1),RTD("ice.xl",,"*H",GP125,$C$5,"D",$K125,,,1)*(9/5)+$C$14),"-")</f>
        <v>-</v>
      </c>
      <c r="GR125" s="101">
        <f t="shared" si="690"/>
        <v>8</v>
      </c>
      <c r="GS125" s="101" t="str">
        <f t="shared" si="670"/>
        <v>KORD MR8!_12Z-ECM</v>
      </c>
      <c r="GT125" s="58" t="str">
        <f ca="1">IFERROR(IF($C$12="C",RTD("ice.xl",,"*H",GS125,$C$5,"D",$K125,,,1),RTD("ice.xl",,"*H",GS125,$C$5,"D",$K125,,,1)*(9/5)+$C$14),"-")</f>
        <v>-</v>
      </c>
      <c r="GU125" s="101">
        <f t="shared" si="685"/>
        <v>9</v>
      </c>
      <c r="GV125" s="101" t="str">
        <f t="shared" si="671"/>
        <v>KORD MR9!_12Z-ECM</v>
      </c>
      <c r="GW125" s="58" t="str">
        <f ca="1">IFERROR(IF($C$12="C",RTD("ice.xl",,"*H",GV125,$C$5,"D",$K125,,,1),RTD("ice.xl",,"*H",GV125,$C$5,"D",$K125,,,1)*(9/5)+$C$14),"-")</f>
        <v>-</v>
      </c>
      <c r="GX125" s="101">
        <f t="shared" si="681"/>
        <v>10</v>
      </c>
      <c r="GY125" s="101" t="str">
        <f t="shared" si="672"/>
        <v>KORD MR10!_12Z-ECM</v>
      </c>
      <c r="GZ125" s="58" t="str">
        <f ca="1">IFERROR(IF($C$12="C",RTD("ice.xl",,"*H",GY125,$C$5,"D",$K125,,,1),RTD("ice.xl",,"*H",GY125,$C$5,"D",$K125,,,1)*(9/5)+$C$14),"-")</f>
        <v>-</v>
      </c>
      <c r="HA125" s="101">
        <f t="shared" si="677"/>
        <v>11</v>
      </c>
      <c r="HB125" s="101" t="str">
        <f t="shared" si="673"/>
        <v>KORD MR11!_12Z-ECM</v>
      </c>
      <c r="HC125" s="105" t="str">
        <f ca="1">IFERROR(IF($C$12="C",RTD("ice.xl",,"*H",HB125,$C$5,"D",$K125,,,1),RTD("ice.xl",,"*H",HB125,$C$5,"D",$K125,,,1)*(9/5)+$C$14),"-")</f>
        <v>-</v>
      </c>
    </row>
    <row r="126" spans="11:211" x14ac:dyDescent="0.35">
      <c r="K126" s="163">
        <f t="shared" ca="1" si="562"/>
        <v>44795</v>
      </c>
      <c r="L126" s="167" t="str">
        <f t="shared" ca="1" si="562"/>
        <v/>
      </c>
      <c r="N126" s="53" t="b">
        <f t="shared" ca="1" si="563"/>
        <v>0</v>
      </c>
      <c r="O126" s="53" t="str">
        <f t="shared" ca="1" si="564"/>
        <v>KORD MRFALSE!_00Z-ECM</v>
      </c>
      <c r="P126" s="103" t="str">
        <f ca="1">IFERROR(IF($C$12="C",RTD("ice.xl",,"*H",O126,$C$5,"D",$K126,,,1),RTD("ice.xl",,"*H",O126,$C$5,"D",$K126,,,1)*(9/5)+$C$14),"-")</f>
        <v>-</v>
      </c>
      <c r="Q126" s="101" t="b">
        <f t="shared" ca="1" si="565"/>
        <v>0</v>
      </c>
      <c r="R126" s="101" t="str">
        <f t="shared" ca="1" si="566"/>
        <v>KORD MRFALSE!_00Z-ECM</v>
      </c>
      <c r="S126" s="57" t="str">
        <f ca="1">IFERROR(IF($C$12="C",RTD("ice.xl",,"*H",R126,$C$5,"D",$K126,,,1),RTD("ice.xl",,"*H",R126,$C$5,"D",$K126,,,1)*(9/5)+$C$14),"-")</f>
        <v>-</v>
      </c>
      <c r="T126" s="101" t="b">
        <f t="shared" ca="1" si="567"/>
        <v>0</v>
      </c>
      <c r="U126" s="101" t="str">
        <f t="shared" ca="1" si="568"/>
        <v>KORD MRFALSE!_00Z-ECM</v>
      </c>
      <c r="V126" s="57" t="str">
        <f ca="1">IFERROR(IF($C$12="C",RTD("ice.xl",,"*H",U126,$C$5,"D",$K126,,,1),RTD("ice.xl",,"*H",U126,$C$5,"D",$K126,,,1)*(9/5)+$C$14),"-")</f>
        <v>-</v>
      </c>
      <c r="W126" s="101">
        <f t="shared" ref="W126" si="726">N129</f>
        <v>0</v>
      </c>
      <c r="X126" s="101" t="str">
        <f t="shared" si="570"/>
        <v>KORD MR0!_00Z-ECM</v>
      </c>
      <c r="Y126" s="58">
        <f ca="1">IFERROR(IF($C$12="C",RTD("ice.xl",,"*H",X126,$C$5,"D",$K126,,,1),RTD("ice.xl",,"*H",X126,$C$5,"D",$K126,,,1)*(9/5)+$C$14),"-")</f>
        <v>72.031999999999996</v>
      </c>
      <c r="Z126" s="101">
        <f t="shared" ref="Z126:Z159" si="727">Z125+1</f>
        <v>1</v>
      </c>
      <c r="AA126" s="101" t="str">
        <f t="shared" si="572"/>
        <v>KORD MR1!_00Z-ECM</v>
      </c>
      <c r="AB126" s="58">
        <f ca="1">IFERROR(IF($C$12="C",RTD("ice.xl",,"*H",AA126,$C$5,"D",$K126,,,1),RTD("ice.xl",,"*H",AA126,$C$5,"D",$K126,,,1)*(9/5)+$C$14),"-")</f>
        <v>72.104000000000013</v>
      </c>
      <c r="AC126" s="101">
        <f t="shared" si="722"/>
        <v>2</v>
      </c>
      <c r="AD126" s="101" t="str">
        <f t="shared" si="574"/>
        <v>KORD MR2!_00Z-ECM</v>
      </c>
      <c r="AE126" s="58">
        <f ca="1">IFERROR(IF($C$12="C",RTD("ice.xl",,"*H",AD126,$C$5,"D",$K126,,,1),RTD("ice.xl",,"*H",AD126,$C$5,"D",$K126,,,1)*(9/5)+$C$14),"-")</f>
        <v>71.293999999999997</v>
      </c>
      <c r="AF126" s="101">
        <f t="shared" si="717"/>
        <v>3</v>
      </c>
      <c r="AG126" s="101" t="str">
        <f t="shared" si="576"/>
        <v>KORD MR3!_00Z-ECM</v>
      </c>
      <c r="AH126" s="58">
        <f ca="1">IFERROR(IF($C$12="C",RTD("ice.xl",,"*H",AG126,$C$5,"D",$K126,,,1),RTD("ice.xl",,"*H",AG126,$C$5,"D",$K126,,,1)*(9/5)+$C$14),"-")</f>
        <v>72.481999999999999</v>
      </c>
      <c r="AI126" s="101">
        <f t="shared" si="712"/>
        <v>4</v>
      </c>
      <c r="AJ126" s="101" t="str">
        <f t="shared" si="578"/>
        <v>KORD MR4!_00Z-ECM</v>
      </c>
      <c r="AK126" s="58">
        <f ca="1">IFERROR(IF($C$12="C",RTD("ice.xl",,"*H",AJ126,$C$5,"D",$K126,,,1),RTD("ice.xl",,"*H",AJ126,$C$5,"D",$K126,,,1)*(9/5)+$C$14),"-")</f>
        <v>72.463999999999999</v>
      </c>
      <c r="AL126" s="101">
        <f t="shared" si="707"/>
        <v>5</v>
      </c>
      <c r="AM126" s="101" t="str">
        <f t="shared" si="580"/>
        <v>KORD MR5!_00Z-ECM</v>
      </c>
      <c r="AN126" s="58">
        <f ca="1">IFERROR(IF($C$12="C",RTD("ice.xl",,"*H",AM126,$C$5,"D",$K126,,,1),RTD("ice.xl",,"*H",AM126,$C$5,"D",$K126,,,1)*(9/5)+$C$14),"-")</f>
        <v>70.016000000000005</v>
      </c>
      <c r="AO126" s="101">
        <f t="shared" si="702"/>
        <v>6</v>
      </c>
      <c r="AP126" s="101" t="str">
        <f t="shared" si="582"/>
        <v>KORD MR6!_00Z-ECM</v>
      </c>
      <c r="AQ126" s="58">
        <f ca="1">IFERROR(IF($C$12="C",RTD("ice.xl",,"*H",AP126,$C$5,"D",$K126,,,1),RTD("ice.xl",,"*H",AP126,$C$5,"D",$K126,,,1)*(9/5)+$C$14),"-")</f>
        <v>83.012</v>
      </c>
      <c r="AR126" s="101">
        <f t="shared" si="697"/>
        <v>7</v>
      </c>
      <c r="AS126" s="101" t="str">
        <f t="shared" si="584"/>
        <v>KORD MR7!_00Z-ECM</v>
      </c>
      <c r="AT126" s="58" t="str">
        <f ca="1">IFERROR(IF($C$12="C",RTD("ice.xl",,"*H",AS126,$C$5,"D",$K126,,,1),RTD("ice.xl",,"*H",AS126,$C$5,"D",$K126,,,1)*(9/5)+$C$14),"-")</f>
        <v>-</v>
      </c>
      <c r="AU126" s="101">
        <f t="shared" si="692"/>
        <v>8</v>
      </c>
      <c r="AV126" s="101" t="str">
        <f t="shared" si="585"/>
        <v>KORD MR8!_00Z-ECM</v>
      </c>
      <c r="AW126" s="58" t="str">
        <f ca="1">IFERROR(IF($C$12="C",RTD("ice.xl",,"*H",AV126,$C$5,"D",$K126,,,1),RTD("ice.xl",,"*H",AV126,$C$5,"D",$K126,,,1)*(9/5)+$C$14),"-")</f>
        <v>-</v>
      </c>
      <c r="AX126" s="101">
        <f t="shared" si="687"/>
        <v>9</v>
      </c>
      <c r="AY126" s="101" t="str">
        <f t="shared" si="586"/>
        <v>KORD MR9!_00Z-ECM</v>
      </c>
      <c r="AZ126" s="58" t="str">
        <f ca="1">IFERROR(IF($C$12="C",RTD("ice.xl",,"*H",AY126,$C$5,"D",$K126,,,1),RTD("ice.xl",,"*H",AY126,$C$5,"D",$K126,,,1)*(9/5)+$C$14),"-")</f>
        <v>-</v>
      </c>
      <c r="BA126" s="101">
        <f t="shared" si="682"/>
        <v>10</v>
      </c>
      <c r="BB126" s="101" t="str">
        <f t="shared" si="587"/>
        <v>KORD MR10!_00Z-ECM</v>
      </c>
      <c r="BC126" s="58" t="str">
        <f ca="1">IFERROR(IF($C$12="C",RTD("ice.xl",,"*H",BB126,$C$5,"D",$K126,,,1),RTD("ice.xl",,"*H",BB126,$C$5,"D",$K126,,,1)*(9/5)+$C$14),"-")</f>
        <v>-</v>
      </c>
      <c r="BD126" s="101">
        <f t="shared" si="678"/>
        <v>11</v>
      </c>
      <c r="BE126" s="101" t="str">
        <f t="shared" si="588"/>
        <v>KORD MR11!_00Z-ECM</v>
      </c>
      <c r="BF126" s="58" t="str">
        <f ca="1">IFERROR(IF($C$12="C",RTD("ice.xl",,"*H",BE126,$C$5,"D",$K126,,,1),RTD("ice.xl",,"*H",BE126,$C$5,"D",$K126,,,1)*(9/5)+$C$14),"-")</f>
        <v>-</v>
      </c>
      <c r="BG126" s="101">
        <f t="shared" si="674"/>
        <v>12</v>
      </c>
      <c r="BH126" s="101" t="str">
        <f t="shared" si="589"/>
        <v>KORD MR12!_00Z-ECM</v>
      </c>
      <c r="BI126" s="105" t="str">
        <f ca="1">IFERROR(IF($C$12="C",RTD("ice.xl",,"*H",BH126,$C$5,"D",$K126,,,1),RTD("ice.xl",,"*H",BH126,$C$5,"D",$K126,,,1)*(9/5)+$C$14),"-")</f>
        <v>-</v>
      </c>
      <c r="BL126" s="53" t="b">
        <f t="shared" ca="1" si="590"/>
        <v>0</v>
      </c>
      <c r="BM126" s="53" t="str">
        <f t="shared" ca="1" si="591"/>
        <v>KORD MRFALSE!_00Z-ECM</v>
      </c>
      <c r="BN126" s="103" t="str">
        <f ca="1">IFERROR(IF($C$12="C",RTD("ice.xl",,"*H",BM126,$C$5,"D",$K126,,,1),RTD("ice.xl",,"*H",BM126,$C$5,"D",$K126,,,1)*(9/5)+$C$14),"-")</f>
        <v>-</v>
      </c>
      <c r="BO126" s="101" t="b">
        <f t="shared" ca="1" si="592"/>
        <v>0</v>
      </c>
      <c r="BP126" s="101" t="str">
        <f t="shared" ca="1" si="593"/>
        <v>KORD MRFALSE!_00Z-ECM</v>
      </c>
      <c r="BQ126" s="57" t="str">
        <f ca="1">IFERROR(IF($C$12="C",RTD("ice.xl",,"*H",BP126,$C$5,"D",$K126,,,1),RTD("ice.xl",,"*H",BP126,$C$5,"D",$K126,,,1)*(9/5)+$C$14),"-")</f>
        <v>-</v>
      </c>
      <c r="BR126" s="101" t="b">
        <f t="shared" ca="1" si="594"/>
        <v>0</v>
      </c>
      <c r="BS126" s="101" t="str">
        <f t="shared" ca="1" si="595"/>
        <v>KORD MRFALSE!_00Z-ECM</v>
      </c>
      <c r="BT126" s="57" t="str">
        <f ca="1">IFERROR(IF($C$12="C",RTD("ice.xl",,"*H",BS126,$C$5,"D",$K126,,,1),RTD("ice.xl",,"*H",BS126,$C$5,"D",$K126,,,1)*(9/5)+$C$14),"-")</f>
        <v>-</v>
      </c>
      <c r="BU126" s="101">
        <f t="shared" si="596"/>
        <v>0</v>
      </c>
      <c r="BV126" s="101" t="str">
        <f t="shared" si="597"/>
        <v>KORD MR0!_00Z-ECM</v>
      </c>
      <c r="BW126" s="58">
        <f ca="1">IFERROR(IF($C$12="C",RTD("ice.xl",,"*H",BV126,$C$5,"D",$K126,,,1),RTD("ice.xl",,"*H",BV126,$C$5,"D",$K126,,,1)*(9/5)+$C$14),"-")</f>
        <v>72.031999999999996</v>
      </c>
      <c r="BX126" s="101">
        <f t="shared" ref="BX126:BX159" si="728">BX125+1</f>
        <v>1</v>
      </c>
      <c r="BY126" s="101" t="str">
        <f t="shared" si="599"/>
        <v>KORD MR1!_00Z-ECM</v>
      </c>
      <c r="BZ126" s="58">
        <f ca="1">IFERROR(IF($C$12="C",RTD("ice.xl",,"*H",BY126,$C$5,"D",$K126,,,1),RTD("ice.xl",,"*H",BY126,$C$5,"D",$K126,,,1)*(9/5)+$C$14),"-")</f>
        <v>72.104000000000013</v>
      </c>
      <c r="CA126" s="101">
        <f t="shared" si="723"/>
        <v>2</v>
      </c>
      <c r="CB126" s="101" t="str">
        <f t="shared" si="601"/>
        <v>KORD MR2!_00Z-ECM</v>
      </c>
      <c r="CC126" s="58">
        <f ca="1">IFERROR(IF($C$12="C",RTD("ice.xl",,"*H",CB126,$C$5,"D",$K126,,,1),RTD("ice.xl",,"*H",CB126,$C$5,"D",$K126,,,1)*(9/5)+$C$14),"-")</f>
        <v>71.293999999999997</v>
      </c>
      <c r="CD126" s="101">
        <f t="shared" si="718"/>
        <v>3</v>
      </c>
      <c r="CE126" s="101" t="str">
        <f t="shared" si="603"/>
        <v>KORD MR3!_00Z-ECM</v>
      </c>
      <c r="CF126" s="58">
        <f ca="1">IFERROR(IF($C$12="C",RTD("ice.xl",,"*H",CE126,$C$5,"D",$K126,,,1),RTD("ice.xl",,"*H",CE126,$C$5,"D",$K126,,,1)*(9/5)+$C$14),"-")</f>
        <v>72.481999999999999</v>
      </c>
      <c r="CG126" s="101">
        <f t="shared" si="713"/>
        <v>4</v>
      </c>
      <c r="CH126" s="101" t="str">
        <f t="shared" si="605"/>
        <v>KORD MR4!_00Z-ECM</v>
      </c>
      <c r="CI126" s="58">
        <f ca="1">IFERROR(IF($C$12="C",RTD("ice.xl",,"*H",CH126,$C$5,"D",$K126,,,1),RTD("ice.xl",,"*H",CH126,$C$5,"D",$K126,,,1)*(9/5)+$C$14),"-")</f>
        <v>72.463999999999999</v>
      </c>
      <c r="CJ126" s="101">
        <f t="shared" si="708"/>
        <v>5</v>
      </c>
      <c r="CK126" s="101" t="str">
        <f t="shared" si="607"/>
        <v>KORD MR5!_00Z-ECM</v>
      </c>
      <c r="CL126" s="58">
        <f ca="1">IFERROR(IF($C$12="C",RTD("ice.xl",,"*H",CK126,$C$5,"D",$K126,,,1),RTD("ice.xl",,"*H",CK126,$C$5,"D",$K126,,,1)*(9/5)+$C$14),"-")</f>
        <v>70.016000000000005</v>
      </c>
      <c r="CM126" s="101">
        <f t="shared" si="703"/>
        <v>6</v>
      </c>
      <c r="CN126" s="101" t="str">
        <f t="shared" si="609"/>
        <v>KORD MR6!_00Z-ECM</v>
      </c>
      <c r="CO126" s="58">
        <f ca="1">IFERROR(IF($C$12="C",RTD("ice.xl",,"*H",CN126,$C$5,"D",$K126,,,1),RTD("ice.xl",,"*H",CN126,$C$5,"D",$K126,,,1)*(9/5)+$C$14),"-")</f>
        <v>83.012</v>
      </c>
      <c r="CP126" s="101">
        <f t="shared" si="698"/>
        <v>7</v>
      </c>
      <c r="CQ126" s="101" t="str">
        <f t="shared" si="611"/>
        <v>KORD MR7!_00Z-ECM</v>
      </c>
      <c r="CR126" s="58" t="str">
        <f ca="1">IFERROR(IF($C$12="C",RTD("ice.xl",,"*H",CQ126,$C$5,"D",$K126,,,1),RTD("ice.xl",,"*H",CQ126,$C$5,"D",$K126,,,1)*(9/5)+$C$14),"-")</f>
        <v>-</v>
      </c>
      <c r="CS126" s="101">
        <f t="shared" si="693"/>
        <v>8</v>
      </c>
      <c r="CT126" s="101" t="str">
        <f t="shared" si="613"/>
        <v>KORD MR8!_00Z-ECM</v>
      </c>
      <c r="CU126" s="58" t="str">
        <f ca="1">IFERROR(IF($C$12="C",RTD("ice.xl",,"*H",CT126,$C$5,"D",$K126,,,1),RTD("ice.xl",,"*H",CT126,$C$5,"D",$K126,,,1)*(9/5)+$C$14),"-")</f>
        <v>-</v>
      </c>
      <c r="CV126" s="101">
        <f t="shared" si="688"/>
        <v>9</v>
      </c>
      <c r="CW126" s="101" t="str">
        <f t="shared" si="614"/>
        <v>KORD MR9!_00Z-ECM</v>
      </c>
      <c r="CX126" s="58" t="str">
        <f ca="1">IFERROR(IF($C$12="C",RTD("ice.xl",,"*H",CW126,$C$5,"D",$K126,,,1),RTD("ice.xl",,"*H",CW126,$C$5,"D",$K126,,,1)*(9/5)+$C$14),"-")</f>
        <v>-</v>
      </c>
      <c r="CY126" s="101">
        <f t="shared" si="683"/>
        <v>10</v>
      </c>
      <c r="CZ126" s="101" t="str">
        <f t="shared" si="615"/>
        <v>KORD MR10!_00Z-ECM</v>
      </c>
      <c r="DA126" s="58" t="str">
        <f ca="1">IFERROR(IF($C$12="C",RTD("ice.xl",,"*H",CZ126,$C$5,"D",$K126,,,1),RTD("ice.xl",,"*H",CZ126,$C$5,"D",$K126,,,1)*(9/5)+$C$14),"-")</f>
        <v>-</v>
      </c>
      <c r="DB126" s="101">
        <f t="shared" si="679"/>
        <v>11</v>
      </c>
      <c r="DC126" s="101" t="str">
        <f t="shared" si="616"/>
        <v>KORD MR11!_00Z-ECM</v>
      </c>
      <c r="DD126" s="58" t="str">
        <f ca="1">IFERROR(IF($C$12="C",RTD("ice.xl",,"*H",DC126,$C$5,"D",$K126,,,1),RTD("ice.xl",,"*H",DC126,$C$5,"D",$K126,,,1)*(9/5)+$C$14),"-")</f>
        <v>-</v>
      </c>
      <c r="DE126" s="101">
        <f t="shared" si="675"/>
        <v>12</v>
      </c>
      <c r="DF126" s="101" t="str">
        <f t="shared" si="617"/>
        <v>KORD MR12!_00Z-ECM</v>
      </c>
      <c r="DG126" s="105" t="str">
        <f ca="1">IFERROR(IF($C$12="C",RTD("ice.xl",,"*H",DF126,$C$5,"D",$K126,,,1),RTD("ice.xl",,"*H",DF126,$C$5,"D",$K126,,,1)*(9/5)+$C$14),"-")</f>
        <v>-</v>
      </c>
      <c r="DJ126" s="53" t="b">
        <f t="shared" ca="1" si="618"/>
        <v>0</v>
      </c>
      <c r="DK126" s="53" t="str">
        <f t="shared" ca="1" si="619"/>
        <v>KORD MRFALSE!_12Z-ECM</v>
      </c>
      <c r="DL126" s="103" t="str">
        <f ca="1">IFERROR(IF($C$12="C",RTD("ice.xl",,"*H",DK126,$C$5,"D",$K126,,,1),RTD("ice.xl",,"*H",DK126,$C$5,"D",$K126,,,1)*(9/5)+$C$14),"-")</f>
        <v>-</v>
      </c>
      <c r="DM126" s="101" t="b">
        <f t="shared" ca="1" si="620"/>
        <v>0</v>
      </c>
      <c r="DN126" s="101" t="str">
        <f t="shared" ca="1" si="621"/>
        <v>KORD MRFALSE!_12Z-ECM</v>
      </c>
      <c r="DO126" s="57" t="str">
        <f ca="1">IFERROR(IF($C$12="C",RTD("ice.xl",,"*H",DN126,$C$5,"D",$K126,,,1),RTD("ice.xl",,"*H",DN126,$C$5,"D",$K126,,,1)*(9/5)+$C$14),"-")</f>
        <v>-</v>
      </c>
      <c r="DP126" s="101" t="b">
        <f t="shared" ca="1" si="622"/>
        <v>0</v>
      </c>
      <c r="DQ126" s="101" t="str">
        <f t="shared" ca="1" si="623"/>
        <v>KORD MRFALSE!_12Z-ECM</v>
      </c>
      <c r="DR126" s="57" t="str">
        <f ca="1">IFERROR(IF($C$12="C",RTD("ice.xl",,"*H",DQ126,$C$5,"D",$K126,,,1),RTD("ice.xl",,"*H",DQ126,$C$5,"D",$K126,,,1)*(9/5)+$C$14),"-")</f>
        <v>-</v>
      </c>
      <c r="DS126" s="101">
        <f t="shared" si="624"/>
        <v>0</v>
      </c>
      <c r="DT126" s="101" t="str">
        <f t="shared" si="625"/>
        <v>KORD MR0!_12Z-ECM</v>
      </c>
      <c r="DU126" s="58">
        <f ca="1">IFERROR(IF($C$12="C",RTD("ice.xl",,"*H",DT126,$C$5,"D",$K126,,,1),RTD("ice.xl",,"*H",DT126,$C$5,"D",$K126,,,1)*(9/5)+$C$14),"-")</f>
        <v>71.744</v>
      </c>
      <c r="DV126" s="101">
        <f t="shared" ref="DV126:DV159" si="729">DV125+1</f>
        <v>1</v>
      </c>
      <c r="DW126" s="101" t="str">
        <f t="shared" si="627"/>
        <v>KORD MR1!_12Z-ECM</v>
      </c>
      <c r="DX126" s="58">
        <f ca="1">IFERROR(IF($C$12="C",RTD("ice.xl",,"*H",DW126,$C$5,"D",$K126,,,1),RTD("ice.xl",,"*H",DW126,$C$5,"D",$K126,,,1)*(9/5)+$C$14),"-")</f>
        <v>71.096000000000004</v>
      </c>
      <c r="DY126" s="101">
        <f t="shared" si="724"/>
        <v>2</v>
      </c>
      <c r="DZ126" s="101" t="str">
        <f t="shared" si="629"/>
        <v>KORD MR2!_12Z-ECM</v>
      </c>
      <c r="EA126" s="58">
        <f ca="1">IFERROR(IF($C$12="C",RTD("ice.xl",,"*H",DZ126,$C$5,"D",$K126,,,1),RTD("ice.xl",,"*H",DZ126,$C$5,"D",$K126,,,1)*(9/5)+$C$14),"-")</f>
        <v>72.77</v>
      </c>
      <c r="EB126" s="101">
        <f t="shared" si="719"/>
        <v>3</v>
      </c>
      <c r="EC126" s="101" t="str">
        <f t="shared" si="631"/>
        <v>KORD MR3!_12Z-ECM</v>
      </c>
      <c r="ED126" s="58">
        <f ca="1">IFERROR(IF($C$12="C",RTD("ice.xl",,"*H",EC126,$C$5,"D",$K126,,,1),RTD("ice.xl",,"*H",EC126,$C$5,"D",$K126,,,1)*(9/5)+$C$14),"-")</f>
        <v>72.968000000000004</v>
      </c>
      <c r="EE126" s="101">
        <f t="shared" si="714"/>
        <v>4</v>
      </c>
      <c r="EF126" s="101" t="str">
        <f t="shared" si="633"/>
        <v>KORD MR4!_12Z-ECM</v>
      </c>
      <c r="EG126" s="58">
        <f ca="1">IFERROR(IF($C$12="C",RTD("ice.xl",,"*H",EF126,$C$5,"D",$K126,,,1),RTD("ice.xl",,"*H",EF126,$C$5,"D",$K126,,,1)*(9/5)+$C$14),"-")</f>
        <v>71.114000000000004</v>
      </c>
      <c r="EH126" s="101">
        <f t="shared" si="709"/>
        <v>5</v>
      </c>
      <c r="EI126" s="101" t="str">
        <f t="shared" si="635"/>
        <v>KORD MR5!_12Z-ECM</v>
      </c>
      <c r="EJ126" s="58">
        <f ca="1">IFERROR(IF($C$12="C",RTD("ice.xl",,"*H",EI126,$C$5,"D",$K126,,,1),RTD("ice.xl",,"*H",EI126,$C$5,"D",$K126,,,1)*(9/5)+$C$14),"-")</f>
        <v>74.804000000000002</v>
      </c>
      <c r="EK126" s="101">
        <f t="shared" si="704"/>
        <v>6</v>
      </c>
      <c r="EL126" s="101" t="str">
        <f t="shared" si="637"/>
        <v>KORD MR6!_12Z-ECM</v>
      </c>
      <c r="EM126" s="58" t="str">
        <f ca="1">IFERROR(IF($C$12="C",RTD("ice.xl",,"*H",EL126,$C$5,"D",$K126,,,1),RTD("ice.xl",,"*H",EL126,$C$5,"D",$K126,,,1)*(9/5)+$C$14),"-")</f>
        <v>-</v>
      </c>
      <c r="EN126" s="101">
        <f t="shared" si="699"/>
        <v>7</v>
      </c>
      <c r="EO126" s="101" t="str">
        <f t="shared" si="639"/>
        <v>KORD MR7!_12Z-ECM</v>
      </c>
      <c r="EP126" s="58" t="str">
        <f ca="1">IFERROR(IF($C$12="C",RTD("ice.xl",,"*H",EO126,$C$5,"D",$K126,,,1),RTD("ice.xl",,"*H",EO126,$C$5,"D",$K126,,,1)*(9/5)+$C$14),"-")</f>
        <v>-</v>
      </c>
      <c r="EQ126" s="101">
        <f t="shared" si="694"/>
        <v>8</v>
      </c>
      <c r="ER126" s="101" t="str">
        <f t="shared" si="641"/>
        <v>KORD MR8!_12Z-ECM</v>
      </c>
      <c r="ES126" s="58" t="str">
        <f ca="1">IFERROR(IF($C$12="C",RTD("ice.xl",,"*H",ER126,$C$5,"D",$K126,,,1),RTD("ice.xl",,"*H",ER126,$C$5,"D",$K126,,,1)*(9/5)+$C$14),"-")</f>
        <v>-</v>
      </c>
      <c r="ET126" s="101">
        <f t="shared" si="689"/>
        <v>9</v>
      </c>
      <c r="EU126" s="101" t="str">
        <f t="shared" si="642"/>
        <v>KORD MR9!_12Z-ECM</v>
      </c>
      <c r="EV126" s="58" t="str">
        <f ca="1">IFERROR(IF($C$12="C",RTD("ice.xl",,"*H",EU126,$C$5,"D",$K126,,,1),RTD("ice.xl",,"*H",EU126,$C$5,"D",$K126,,,1)*(9/5)+$C$14),"-")</f>
        <v>-</v>
      </c>
      <c r="EW126" s="101">
        <f t="shared" si="684"/>
        <v>10</v>
      </c>
      <c r="EX126" s="101" t="str">
        <f t="shared" si="643"/>
        <v>KORD MR10!_12Z-ECM</v>
      </c>
      <c r="EY126" s="58" t="str">
        <f ca="1">IFERROR(IF($C$12="C",RTD("ice.xl",,"*H",EX126,$C$5,"D",$K126,,,1),RTD("ice.xl",,"*H",EX126,$C$5,"D",$K126,,,1)*(9/5)+$C$14),"-")</f>
        <v>-</v>
      </c>
      <c r="EZ126" s="101">
        <f t="shared" si="680"/>
        <v>11</v>
      </c>
      <c r="FA126" s="101" t="str">
        <f t="shared" si="644"/>
        <v>KORD MR11!_12Z-ECM</v>
      </c>
      <c r="FB126" s="58" t="str">
        <f ca="1">IFERROR(IF($C$12="C",RTD("ice.xl",,"*H",FA126,$C$5,"D",$K126,,,1),RTD("ice.xl",,"*H",FA126,$C$5,"D",$K126,,,1)*(9/5)+$C$14),"-")</f>
        <v>-</v>
      </c>
      <c r="FC126" s="101">
        <f t="shared" si="676"/>
        <v>12</v>
      </c>
      <c r="FD126" s="101" t="str">
        <f t="shared" si="645"/>
        <v>KORD MR12!_12Z-ECM</v>
      </c>
      <c r="FE126" s="105" t="str">
        <f ca="1">IFERROR(IF($C$12="C",RTD("ice.xl",,"*H",FD126,$C$5,"D",$K126,,,1),RTD("ice.xl",,"*H",FD126,$C$5,"D",$K126,,,1)*(9/5)+$C$14),"-")</f>
        <v>-</v>
      </c>
      <c r="FH126" s="53" t="b">
        <f t="shared" ca="1" si="646"/>
        <v>0</v>
      </c>
      <c r="FI126" s="53" t="str">
        <f t="shared" ca="1" si="647"/>
        <v>KORD MRFALSE!_12Z-ECM</v>
      </c>
      <c r="FJ126" s="103" t="str">
        <f ca="1">IFERROR(IF($C$12="C",RTD("ice.xl",,"*H",FI126,$C$5,"D",$K126,,,1),RTD("ice.xl",,"*H",FI126,$C$5,"D",$K126,,,1)*(9/5)+$C$14),"-")</f>
        <v>-</v>
      </c>
      <c r="FK126" s="101" t="b">
        <f t="shared" ca="1" si="648"/>
        <v>0</v>
      </c>
      <c r="FL126" s="101" t="str">
        <f t="shared" ca="1" si="649"/>
        <v>KORD MRFALSE!_12Z-ECM</v>
      </c>
      <c r="FM126" s="57" t="str">
        <f ca="1">IFERROR(IF($C$12="C",RTD("ice.xl",,"*H",FL126,$C$5,"D",$K126,,,1),RTD("ice.xl",,"*H",FL126,$C$5,"D",$K126,,,1)*(9/5)+$C$14),"-")</f>
        <v>-</v>
      </c>
      <c r="FN126" s="101" t="b">
        <f t="shared" ca="1" si="650"/>
        <v>0</v>
      </c>
      <c r="FO126" s="101" t="str">
        <f t="shared" ca="1" si="651"/>
        <v>KORD MRFALSE!_12Z-ECM</v>
      </c>
      <c r="FP126" s="57" t="str">
        <f ca="1">IFERROR(IF($C$12="C",RTD("ice.xl",,"*H",FO126,$C$5,"D",$K126,,,1),RTD("ice.xl",,"*H",FO126,$C$5,"D",$K126,,,1)*(9/5)+$C$14),"-")</f>
        <v>-</v>
      </c>
      <c r="FQ126" s="101">
        <f t="shared" si="652"/>
        <v>0</v>
      </c>
      <c r="FR126" s="101" t="str">
        <f t="shared" si="653"/>
        <v>KORD MR0!_12Z-ECM</v>
      </c>
      <c r="FS126" s="58">
        <f ca="1">IFERROR(IF($C$12="C",RTD("ice.xl",,"*H",FR126,$C$5,"D",$K126,,,1),RTD("ice.xl",,"*H",FR126,$C$5,"D",$K126,,,1)*(9/5)+$C$14),"-")</f>
        <v>71.744</v>
      </c>
      <c r="FT126" s="101">
        <f t="shared" ref="FT126:FT159" si="730">FT125+1</f>
        <v>1</v>
      </c>
      <c r="FU126" s="101" t="str">
        <f t="shared" si="655"/>
        <v>KORD MR1!_12Z-ECM</v>
      </c>
      <c r="FV126" s="58">
        <f ca="1">IFERROR(IF($C$12="C",RTD("ice.xl",,"*H",FU126,$C$5,"D",$K126,,,1),RTD("ice.xl",,"*H",FU126,$C$5,"D",$K126,,,1)*(9/5)+$C$14),"-")</f>
        <v>71.096000000000004</v>
      </c>
      <c r="FW126" s="101">
        <f t="shared" si="725"/>
        <v>2</v>
      </c>
      <c r="FX126" s="101" t="str">
        <f t="shared" si="657"/>
        <v>KORD MR2!_12Z-ECM</v>
      </c>
      <c r="FY126" s="58">
        <f ca="1">IFERROR(IF($C$12="C",RTD("ice.xl",,"*H",FX126,$C$5,"D",$K126,,,1),RTD("ice.xl",,"*H",FX126,$C$5,"D",$K126,,,1)*(9/5)+$C$14),"-")</f>
        <v>72.77</v>
      </c>
      <c r="FZ126" s="101">
        <f t="shared" si="720"/>
        <v>3</v>
      </c>
      <c r="GA126" s="101" t="str">
        <f t="shared" si="659"/>
        <v>KORD MR3!_12Z-ECM</v>
      </c>
      <c r="GB126" s="58">
        <f ca="1">IFERROR(IF($C$12="C",RTD("ice.xl",,"*H",GA126,$C$5,"D",$K126,,,1),RTD("ice.xl",,"*H",GA126,$C$5,"D",$K126,,,1)*(9/5)+$C$14),"-")</f>
        <v>72.968000000000004</v>
      </c>
      <c r="GC126" s="101">
        <f t="shared" si="715"/>
        <v>4</v>
      </c>
      <c r="GD126" s="101" t="str">
        <f t="shared" si="661"/>
        <v>KORD MR4!_12Z-ECM</v>
      </c>
      <c r="GE126" s="58">
        <f ca="1">IFERROR(IF($C$12="C",RTD("ice.xl",,"*H",GD126,$C$5,"D",$K126,,,1),RTD("ice.xl",,"*H",GD126,$C$5,"D",$K126,,,1)*(9/5)+$C$14),"-")</f>
        <v>71.114000000000004</v>
      </c>
      <c r="GF126" s="101">
        <f t="shared" si="710"/>
        <v>5</v>
      </c>
      <c r="GG126" s="101" t="str">
        <f t="shared" si="663"/>
        <v>KORD MR5!_12Z-ECM</v>
      </c>
      <c r="GH126" s="58">
        <f ca="1">IFERROR(IF($C$12="C",RTD("ice.xl",,"*H",GG126,$C$5,"D",$K126,,,1),RTD("ice.xl",,"*H",GG126,$C$5,"D",$K126,,,1)*(9/5)+$C$14),"-")</f>
        <v>74.804000000000002</v>
      </c>
      <c r="GI126" s="101">
        <f t="shared" si="705"/>
        <v>6</v>
      </c>
      <c r="GJ126" s="101" t="str">
        <f t="shared" si="665"/>
        <v>KORD MR6!_12Z-ECM</v>
      </c>
      <c r="GK126" s="58" t="str">
        <f ca="1">IFERROR(IF($C$12="C",RTD("ice.xl",,"*H",GJ126,$C$5,"D",$K126,,,1),RTD("ice.xl",,"*H",GJ126,$C$5,"D",$K126,,,1)*(9/5)+$C$14),"-")</f>
        <v>-</v>
      </c>
      <c r="GL126" s="101">
        <f t="shared" si="700"/>
        <v>7</v>
      </c>
      <c r="GM126" s="101" t="str">
        <f t="shared" si="667"/>
        <v>KORD MR7!_12Z-ECM</v>
      </c>
      <c r="GN126" s="58" t="str">
        <f ca="1">IFERROR(IF($C$12="C",RTD("ice.xl",,"*H",GM126,$C$5,"D",$K126,,,1),RTD("ice.xl",,"*H",GM126,$C$5,"D",$K126,,,1)*(9/5)+$C$14),"-")</f>
        <v>-</v>
      </c>
      <c r="GO126" s="101">
        <f t="shared" si="695"/>
        <v>8</v>
      </c>
      <c r="GP126" s="101" t="str">
        <f t="shared" si="669"/>
        <v>KORD MR8!_12Z-ECM</v>
      </c>
      <c r="GQ126" s="58" t="str">
        <f ca="1">IFERROR(IF($C$12="C",RTD("ice.xl",,"*H",GP126,$C$5,"D",$K126,,,1),RTD("ice.xl",,"*H",GP126,$C$5,"D",$K126,,,1)*(9/5)+$C$14),"-")</f>
        <v>-</v>
      </c>
      <c r="GR126" s="101">
        <f t="shared" si="690"/>
        <v>9</v>
      </c>
      <c r="GS126" s="101" t="str">
        <f t="shared" si="670"/>
        <v>KORD MR9!_12Z-ECM</v>
      </c>
      <c r="GT126" s="58" t="str">
        <f ca="1">IFERROR(IF($C$12="C",RTD("ice.xl",,"*H",GS126,$C$5,"D",$K126,,,1),RTD("ice.xl",,"*H",GS126,$C$5,"D",$K126,,,1)*(9/5)+$C$14),"-")</f>
        <v>-</v>
      </c>
      <c r="GU126" s="101">
        <f t="shared" si="685"/>
        <v>10</v>
      </c>
      <c r="GV126" s="101" t="str">
        <f t="shared" si="671"/>
        <v>KORD MR10!_12Z-ECM</v>
      </c>
      <c r="GW126" s="58" t="str">
        <f ca="1">IFERROR(IF($C$12="C",RTD("ice.xl",,"*H",GV126,$C$5,"D",$K126,,,1),RTD("ice.xl",,"*H",GV126,$C$5,"D",$K126,,,1)*(9/5)+$C$14),"-")</f>
        <v>-</v>
      </c>
      <c r="GX126" s="101">
        <f t="shared" si="681"/>
        <v>11</v>
      </c>
      <c r="GY126" s="101" t="str">
        <f t="shared" si="672"/>
        <v>KORD MR11!_12Z-ECM</v>
      </c>
      <c r="GZ126" s="58" t="str">
        <f ca="1">IFERROR(IF($C$12="C",RTD("ice.xl",,"*H",GY126,$C$5,"D",$K126,,,1),RTD("ice.xl",,"*H",GY126,$C$5,"D",$K126,,,1)*(9/5)+$C$14),"-")</f>
        <v>-</v>
      </c>
      <c r="HA126" s="101">
        <f t="shared" si="677"/>
        <v>12</v>
      </c>
      <c r="HB126" s="101" t="str">
        <f t="shared" si="673"/>
        <v>KORD MR12!_12Z-ECM</v>
      </c>
      <c r="HC126" s="105" t="str">
        <f ca="1">IFERROR(IF($C$12="C",RTD("ice.xl",,"*H",HB126,$C$5,"D",$K126,,,1),RTD("ice.xl",,"*H",HB126,$C$5,"D",$K126,,,1)*(9/5)+$C$14),"-")</f>
        <v>-</v>
      </c>
    </row>
    <row r="127" spans="11:211" x14ac:dyDescent="0.35">
      <c r="K127" s="163">
        <f t="shared" ca="1" si="562"/>
        <v>44794</v>
      </c>
      <c r="L127" s="167" t="str">
        <f t="shared" ca="1" si="562"/>
        <v/>
      </c>
      <c r="N127" s="53" t="b">
        <f t="shared" ca="1" si="563"/>
        <v>0</v>
      </c>
      <c r="O127" s="53" t="str">
        <f t="shared" ca="1" si="564"/>
        <v>KORD MRFALSE!_00Z-ECM</v>
      </c>
      <c r="P127" s="103" t="str">
        <f ca="1">IFERROR(IF($C$12="C",RTD("ice.xl",,"*H",O127,$C$5,"D",$K127,,,1),RTD("ice.xl",,"*H",O127,$C$5,"D",$K127,,,1)*(9/5)+$C$14),"-")</f>
        <v>-</v>
      </c>
      <c r="Q127" s="101" t="b">
        <f t="shared" ca="1" si="565"/>
        <v>0</v>
      </c>
      <c r="R127" s="101" t="str">
        <f t="shared" ca="1" si="566"/>
        <v>KORD MRFALSE!_00Z-ECM</v>
      </c>
      <c r="S127" s="57" t="str">
        <f ca="1">IFERROR(IF($C$12="C",RTD("ice.xl",,"*H",R127,$C$5,"D",$K127,,,1),RTD("ice.xl",,"*H",R127,$C$5,"D",$K127,,,1)*(9/5)+$C$14),"-")</f>
        <v>-</v>
      </c>
      <c r="T127" s="101">
        <f t="shared" ref="T127" si="731">N129</f>
        <v>0</v>
      </c>
      <c r="U127" s="101" t="str">
        <f t="shared" si="568"/>
        <v>KORD MR0!_00Z-ECM</v>
      </c>
      <c r="V127" s="58">
        <f ca="1">IFERROR(IF($C$12="C",RTD("ice.xl",,"*H",U127,$C$5,"D",$K127,,,1),RTD("ice.xl",,"*H",U127,$C$5,"D",$K127,,,1)*(9/5)+$C$14),"-")</f>
        <v>70.304000000000002</v>
      </c>
      <c r="W127" s="101">
        <f t="shared" ref="W127:W159" si="732">W126+1</f>
        <v>1</v>
      </c>
      <c r="X127" s="101" t="str">
        <f t="shared" si="570"/>
        <v>KORD MR1!_00Z-ECM</v>
      </c>
      <c r="Y127" s="58">
        <f ca="1">IFERROR(IF($C$12="C",RTD("ice.xl",,"*H",X127,$C$5,"D",$K127,,,1),RTD("ice.xl",,"*H",X127,$C$5,"D",$K127,,,1)*(9/5)+$C$14),"-")</f>
        <v>71.150000000000006</v>
      </c>
      <c r="Z127" s="101">
        <f t="shared" si="727"/>
        <v>2</v>
      </c>
      <c r="AA127" s="101" t="str">
        <f t="shared" si="572"/>
        <v>KORD MR2!_00Z-ECM</v>
      </c>
      <c r="AB127" s="58">
        <f ca="1">IFERROR(IF($C$12="C",RTD("ice.xl",,"*H",AA127,$C$5,"D",$K127,,,1),RTD("ice.xl",,"*H",AA127,$C$5,"D",$K127,,,1)*(9/5)+$C$14),"-")</f>
        <v>70.52</v>
      </c>
      <c r="AC127" s="101">
        <f t="shared" si="722"/>
        <v>3</v>
      </c>
      <c r="AD127" s="101" t="str">
        <f t="shared" si="574"/>
        <v>KORD MR3!_00Z-ECM</v>
      </c>
      <c r="AE127" s="58">
        <f ca="1">IFERROR(IF($C$12="C",RTD("ice.xl",,"*H",AD127,$C$5,"D",$K127,,,1),RTD("ice.xl",,"*H",AD127,$C$5,"D",$K127,,,1)*(9/5)+$C$14),"-")</f>
        <v>74.066000000000003</v>
      </c>
      <c r="AF127" s="101">
        <f t="shared" si="717"/>
        <v>4</v>
      </c>
      <c r="AG127" s="101" t="str">
        <f t="shared" si="576"/>
        <v>KORD MR4!_00Z-ECM</v>
      </c>
      <c r="AH127" s="58">
        <f ca="1">IFERROR(IF($C$12="C",RTD("ice.xl",,"*H",AG127,$C$5,"D",$K127,,,1),RTD("ice.xl",,"*H",AG127,$C$5,"D",$K127,,,1)*(9/5)+$C$14),"-")</f>
        <v>69.475999999999999</v>
      </c>
      <c r="AI127" s="101">
        <f t="shared" si="712"/>
        <v>5</v>
      </c>
      <c r="AJ127" s="101" t="str">
        <f t="shared" si="578"/>
        <v>KORD MR5!_00Z-ECM</v>
      </c>
      <c r="AK127" s="58">
        <f ca="1">IFERROR(IF($C$12="C",RTD("ice.xl",,"*H",AJ127,$C$5,"D",$K127,,,1),RTD("ice.xl",,"*H",AJ127,$C$5,"D",$K127,,,1)*(9/5)+$C$14),"-")</f>
        <v>70.592000000000013</v>
      </c>
      <c r="AL127" s="101">
        <f t="shared" si="707"/>
        <v>6</v>
      </c>
      <c r="AM127" s="101" t="str">
        <f t="shared" si="580"/>
        <v>KORD MR6!_00Z-ECM</v>
      </c>
      <c r="AN127" s="58">
        <f ca="1">IFERROR(IF($C$12="C",RTD("ice.xl",,"*H",AM127,$C$5,"D",$K127,,,1),RTD("ice.xl",,"*H",AM127,$C$5,"D",$K127,,,1)*(9/5)+$C$14),"-")</f>
        <v>78.89</v>
      </c>
      <c r="AO127" s="101">
        <f t="shared" si="702"/>
        <v>7</v>
      </c>
      <c r="AP127" s="101" t="str">
        <f t="shared" si="582"/>
        <v>KORD MR7!_00Z-ECM</v>
      </c>
      <c r="AQ127" s="58">
        <f ca="1">IFERROR(IF($C$12="C",RTD("ice.xl",,"*H",AP127,$C$5,"D",$K127,,,1),RTD("ice.xl",,"*H",AP127,$C$5,"D",$K127,,,1)*(9/5)+$C$14),"-")</f>
        <v>79.556000000000012</v>
      </c>
      <c r="AR127" s="101">
        <f t="shared" si="697"/>
        <v>8</v>
      </c>
      <c r="AS127" s="101" t="str">
        <f t="shared" si="584"/>
        <v>KORD MR8!_00Z-ECM</v>
      </c>
      <c r="AT127" s="58" t="str">
        <f ca="1">IFERROR(IF($C$12="C",RTD("ice.xl",,"*H",AS127,$C$5,"D",$K127,,,1),RTD("ice.xl",,"*H",AS127,$C$5,"D",$K127,,,1)*(9/5)+$C$14),"-")</f>
        <v>-</v>
      </c>
      <c r="AU127" s="101">
        <f t="shared" si="692"/>
        <v>9</v>
      </c>
      <c r="AV127" s="101" t="str">
        <f t="shared" si="585"/>
        <v>KORD MR9!_00Z-ECM</v>
      </c>
      <c r="AW127" s="58" t="str">
        <f ca="1">IFERROR(IF($C$12="C",RTD("ice.xl",,"*H",AV127,$C$5,"D",$K127,,,1),RTD("ice.xl",,"*H",AV127,$C$5,"D",$K127,,,1)*(9/5)+$C$14),"-")</f>
        <v>-</v>
      </c>
      <c r="AX127" s="101">
        <f t="shared" si="687"/>
        <v>10</v>
      </c>
      <c r="AY127" s="101" t="str">
        <f t="shared" si="586"/>
        <v>KORD MR10!_00Z-ECM</v>
      </c>
      <c r="AZ127" s="58" t="str">
        <f ca="1">IFERROR(IF($C$12="C",RTD("ice.xl",,"*H",AY127,$C$5,"D",$K127,,,1),RTD("ice.xl",,"*H",AY127,$C$5,"D",$K127,,,1)*(9/5)+$C$14),"-")</f>
        <v>-</v>
      </c>
      <c r="BA127" s="101">
        <f t="shared" si="682"/>
        <v>11</v>
      </c>
      <c r="BB127" s="101" t="str">
        <f t="shared" si="587"/>
        <v>KORD MR11!_00Z-ECM</v>
      </c>
      <c r="BC127" s="58" t="str">
        <f ca="1">IFERROR(IF($C$12="C",RTD("ice.xl",,"*H",BB127,$C$5,"D",$K127,,,1),RTD("ice.xl",,"*H",BB127,$C$5,"D",$K127,,,1)*(9/5)+$C$14),"-")</f>
        <v>-</v>
      </c>
      <c r="BD127" s="101">
        <f t="shared" si="678"/>
        <v>12</v>
      </c>
      <c r="BE127" s="101" t="str">
        <f t="shared" si="588"/>
        <v>KORD MR12!_00Z-ECM</v>
      </c>
      <c r="BF127" s="58" t="str">
        <f ca="1">IFERROR(IF($C$12="C",RTD("ice.xl",,"*H",BE127,$C$5,"D",$K127,,,1),RTD("ice.xl",,"*H",BE127,$C$5,"D",$K127,,,1)*(9/5)+$C$14),"-")</f>
        <v>-</v>
      </c>
      <c r="BG127" s="101">
        <f t="shared" si="674"/>
        <v>13</v>
      </c>
      <c r="BH127" s="101" t="str">
        <f t="shared" si="589"/>
        <v>KORD MR13!_00Z-ECM</v>
      </c>
      <c r="BI127" s="105" t="str">
        <f ca="1">IFERROR(IF($C$12="C",RTD("ice.xl",,"*H",BH127,$C$5,"D",$K127,,,1),RTD("ice.xl",,"*H",BH127,$C$5,"D",$K127,,,1)*(9/5)+$C$14),"-")</f>
        <v>-</v>
      </c>
      <c r="BL127" s="53" t="b">
        <f t="shared" ca="1" si="590"/>
        <v>0</v>
      </c>
      <c r="BM127" s="53" t="str">
        <f t="shared" ca="1" si="591"/>
        <v>KORD MRFALSE!_00Z-ECM</v>
      </c>
      <c r="BN127" s="103" t="str">
        <f ca="1">IFERROR(IF($C$12="C",RTD("ice.xl",,"*H",BM127,$C$5,"D",$K127,,,1),RTD("ice.xl",,"*H",BM127,$C$5,"D",$K127,,,1)*(9/5)+$C$14),"-")</f>
        <v>-</v>
      </c>
      <c r="BO127" s="101" t="b">
        <f t="shared" ca="1" si="592"/>
        <v>0</v>
      </c>
      <c r="BP127" s="101" t="str">
        <f t="shared" ca="1" si="593"/>
        <v>KORD MRFALSE!_00Z-ECM</v>
      </c>
      <c r="BQ127" s="57" t="str">
        <f ca="1">IFERROR(IF($C$12="C",RTD("ice.xl",,"*H",BP127,$C$5,"D",$K127,,,1),RTD("ice.xl",,"*H",BP127,$C$5,"D",$K127,,,1)*(9/5)+$C$14),"-")</f>
        <v>-</v>
      </c>
      <c r="BR127" s="101">
        <f t="shared" si="594"/>
        <v>0</v>
      </c>
      <c r="BS127" s="101" t="str">
        <f t="shared" si="595"/>
        <v>KORD MR0!_00Z-ECM</v>
      </c>
      <c r="BT127" s="58">
        <f ca="1">IFERROR(IF($C$12="C",RTD("ice.xl",,"*H",BS127,$C$5,"D",$K127,,,1),RTD("ice.xl",,"*H",BS127,$C$5,"D",$K127,,,1)*(9/5)+$C$14),"-")</f>
        <v>70.304000000000002</v>
      </c>
      <c r="BU127" s="101">
        <f t="shared" ref="BU127:BU159" si="733">BU126+1</f>
        <v>1</v>
      </c>
      <c r="BV127" s="101" t="str">
        <f t="shared" si="597"/>
        <v>KORD MR1!_00Z-ECM</v>
      </c>
      <c r="BW127" s="58">
        <f ca="1">IFERROR(IF($C$12="C",RTD("ice.xl",,"*H",BV127,$C$5,"D",$K127,,,1),RTD("ice.xl",,"*H",BV127,$C$5,"D",$K127,,,1)*(9/5)+$C$14),"-")</f>
        <v>71.150000000000006</v>
      </c>
      <c r="BX127" s="101">
        <f t="shared" si="728"/>
        <v>2</v>
      </c>
      <c r="BY127" s="101" t="str">
        <f t="shared" si="599"/>
        <v>KORD MR2!_00Z-ECM</v>
      </c>
      <c r="BZ127" s="58">
        <f ca="1">IFERROR(IF($C$12="C",RTD("ice.xl",,"*H",BY127,$C$5,"D",$K127,,,1),RTD("ice.xl",,"*H",BY127,$C$5,"D",$K127,,,1)*(9/5)+$C$14),"-")</f>
        <v>70.52</v>
      </c>
      <c r="CA127" s="101">
        <f t="shared" si="723"/>
        <v>3</v>
      </c>
      <c r="CB127" s="101" t="str">
        <f t="shared" si="601"/>
        <v>KORD MR3!_00Z-ECM</v>
      </c>
      <c r="CC127" s="58">
        <f ca="1">IFERROR(IF($C$12="C",RTD("ice.xl",,"*H",CB127,$C$5,"D",$K127,,,1),RTD("ice.xl",,"*H",CB127,$C$5,"D",$K127,,,1)*(9/5)+$C$14),"-")</f>
        <v>74.066000000000003</v>
      </c>
      <c r="CD127" s="101">
        <f t="shared" si="718"/>
        <v>4</v>
      </c>
      <c r="CE127" s="101" t="str">
        <f t="shared" si="603"/>
        <v>KORD MR4!_00Z-ECM</v>
      </c>
      <c r="CF127" s="58">
        <f ca="1">IFERROR(IF($C$12="C",RTD("ice.xl",,"*H",CE127,$C$5,"D",$K127,,,1),RTD("ice.xl",,"*H",CE127,$C$5,"D",$K127,,,1)*(9/5)+$C$14),"-")</f>
        <v>69.475999999999999</v>
      </c>
      <c r="CG127" s="101">
        <f t="shared" si="713"/>
        <v>5</v>
      </c>
      <c r="CH127" s="101" t="str">
        <f t="shared" si="605"/>
        <v>KORD MR5!_00Z-ECM</v>
      </c>
      <c r="CI127" s="58">
        <f ca="1">IFERROR(IF($C$12="C",RTD("ice.xl",,"*H",CH127,$C$5,"D",$K127,,,1),RTD("ice.xl",,"*H",CH127,$C$5,"D",$K127,,,1)*(9/5)+$C$14),"-")</f>
        <v>70.592000000000013</v>
      </c>
      <c r="CJ127" s="101">
        <f t="shared" si="708"/>
        <v>6</v>
      </c>
      <c r="CK127" s="101" t="str">
        <f t="shared" si="607"/>
        <v>KORD MR6!_00Z-ECM</v>
      </c>
      <c r="CL127" s="58">
        <f ca="1">IFERROR(IF($C$12="C",RTD("ice.xl",,"*H",CK127,$C$5,"D",$K127,,,1),RTD("ice.xl",,"*H",CK127,$C$5,"D",$K127,,,1)*(9/5)+$C$14),"-")</f>
        <v>78.89</v>
      </c>
      <c r="CM127" s="101">
        <f t="shared" si="703"/>
        <v>7</v>
      </c>
      <c r="CN127" s="101" t="str">
        <f t="shared" si="609"/>
        <v>KORD MR7!_00Z-ECM</v>
      </c>
      <c r="CO127" s="58">
        <f ca="1">IFERROR(IF($C$12="C",RTD("ice.xl",,"*H",CN127,$C$5,"D",$K127,,,1),RTD("ice.xl",,"*H",CN127,$C$5,"D",$K127,,,1)*(9/5)+$C$14),"-")</f>
        <v>79.556000000000012</v>
      </c>
      <c r="CP127" s="101">
        <f t="shared" si="698"/>
        <v>8</v>
      </c>
      <c r="CQ127" s="101" t="str">
        <f t="shared" si="611"/>
        <v>KORD MR8!_00Z-ECM</v>
      </c>
      <c r="CR127" s="58" t="str">
        <f ca="1">IFERROR(IF($C$12="C",RTD("ice.xl",,"*H",CQ127,$C$5,"D",$K127,,,1),RTD("ice.xl",,"*H",CQ127,$C$5,"D",$K127,,,1)*(9/5)+$C$14),"-")</f>
        <v>-</v>
      </c>
      <c r="CS127" s="101">
        <f t="shared" si="693"/>
        <v>9</v>
      </c>
      <c r="CT127" s="101" t="str">
        <f t="shared" si="613"/>
        <v>KORD MR9!_00Z-ECM</v>
      </c>
      <c r="CU127" s="58" t="str">
        <f ca="1">IFERROR(IF($C$12="C",RTD("ice.xl",,"*H",CT127,$C$5,"D",$K127,,,1),RTD("ice.xl",,"*H",CT127,$C$5,"D",$K127,,,1)*(9/5)+$C$14),"-")</f>
        <v>-</v>
      </c>
      <c r="CV127" s="101">
        <f t="shared" si="688"/>
        <v>10</v>
      </c>
      <c r="CW127" s="101" t="str">
        <f t="shared" si="614"/>
        <v>KORD MR10!_00Z-ECM</v>
      </c>
      <c r="CX127" s="58" t="str">
        <f ca="1">IFERROR(IF($C$12="C",RTD("ice.xl",,"*H",CW127,$C$5,"D",$K127,,,1),RTD("ice.xl",,"*H",CW127,$C$5,"D",$K127,,,1)*(9/5)+$C$14),"-")</f>
        <v>-</v>
      </c>
      <c r="CY127" s="101">
        <f t="shared" si="683"/>
        <v>11</v>
      </c>
      <c r="CZ127" s="101" t="str">
        <f t="shared" si="615"/>
        <v>KORD MR11!_00Z-ECM</v>
      </c>
      <c r="DA127" s="58" t="str">
        <f ca="1">IFERROR(IF($C$12="C",RTD("ice.xl",,"*H",CZ127,$C$5,"D",$K127,,,1),RTD("ice.xl",,"*H",CZ127,$C$5,"D",$K127,,,1)*(9/5)+$C$14),"-")</f>
        <v>-</v>
      </c>
      <c r="DB127" s="101">
        <f t="shared" si="679"/>
        <v>12</v>
      </c>
      <c r="DC127" s="101" t="str">
        <f t="shared" si="616"/>
        <v>KORD MR12!_00Z-ECM</v>
      </c>
      <c r="DD127" s="58" t="str">
        <f ca="1">IFERROR(IF($C$12="C",RTD("ice.xl",,"*H",DC127,$C$5,"D",$K127,,,1),RTD("ice.xl",,"*H",DC127,$C$5,"D",$K127,,,1)*(9/5)+$C$14),"-")</f>
        <v>-</v>
      </c>
      <c r="DE127" s="101">
        <f t="shared" si="675"/>
        <v>13</v>
      </c>
      <c r="DF127" s="101" t="str">
        <f t="shared" si="617"/>
        <v>KORD MR13!_00Z-ECM</v>
      </c>
      <c r="DG127" s="105" t="str">
        <f ca="1">IFERROR(IF($C$12="C",RTD("ice.xl",,"*H",DF127,$C$5,"D",$K127,,,1),RTD("ice.xl",,"*H",DF127,$C$5,"D",$K127,,,1)*(9/5)+$C$14),"-")</f>
        <v>-</v>
      </c>
      <c r="DJ127" s="53" t="b">
        <f t="shared" ca="1" si="618"/>
        <v>0</v>
      </c>
      <c r="DK127" s="53" t="str">
        <f t="shared" ca="1" si="619"/>
        <v>KORD MRFALSE!_12Z-ECM</v>
      </c>
      <c r="DL127" s="103" t="str">
        <f ca="1">IFERROR(IF($C$12="C",RTD("ice.xl",,"*H",DK127,$C$5,"D",$K127,,,1),RTD("ice.xl",,"*H",DK127,$C$5,"D",$K127,,,1)*(9/5)+$C$14),"-")</f>
        <v>-</v>
      </c>
      <c r="DM127" s="101" t="b">
        <f t="shared" ca="1" si="620"/>
        <v>0</v>
      </c>
      <c r="DN127" s="101" t="str">
        <f t="shared" ca="1" si="621"/>
        <v>KORD MRFALSE!_12Z-ECM</v>
      </c>
      <c r="DO127" s="57" t="str">
        <f ca="1">IFERROR(IF($C$12="C",RTD("ice.xl",,"*H",DN127,$C$5,"D",$K127,,,1),RTD("ice.xl",,"*H",DN127,$C$5,"D",$K127,,,1)*(9/5)+$C$14),"-")</f>
        <v>-</v>
      </c>
      <c r="DP127" s="101">
        <f t="shared" si="622"/>
        <v>0</v>
      </c>
      <c r="DQ127" s="101" t="str">
        <f t="shared" si="623"/>
        <v>KORD MR0!_12Z-ECM</v>
      </c>
      <c r="DR127" s="58">
        <f ca="1">IFERROR(IF($C$12="C",RTD("ice.xl",,"*H",DQ127,$C$5,"D",$K127,,,1),RTD("ice.xl",,"*H",DQ127,$C$5,"D",$K127,,,1)*(9/5)+$C$14),"-")</f>
        <v>71.114000000000004</v>
      </c>
      <c r="DS127" s="101">
        <f t="shared" ref="DS127:DS159" si="734">DS126+1</f>
        <v>1</v>
      </c>
      <c r="DT127" s="101" t="str">
        <f t="shared" si="625"/>
        <v>KORD MR1!_12Z-ECM</v>
      </c>
      <c r="DU127" s="58">
        <f ca="1">IFERROR(IF($C$12="C",RTD("ice.xl",,"*H",DT127,$C$5,"D",$K127,,,1),RTD("ice.xl",,"*H",DT127,$C$5,"D",$K127,,,1)*(9/5)+$C$14),"-")</f>
        <v>71.942000000000007</v>
      </c>
      <c r="DV127" s="101">
        <f t="shared" si="729"/>
        <v>2</v>
      </c>
      <c r="DW127" s="101" t="str">
        <f t="shared" si="627"/>
        <v>KORD MR2!_12Z-ECM</v>
      </c>
      <c r="DX127" s="58">
        <f ca="1">IFERROR(IF($C$12="C",RTD("ice.xl",,"*H",DW127,$C$5,"D",$K127,,,1),RTD("ice.xl",,"*H",DW127,$C$5,"D",$K127,,,1)*(9/5)+$C$14),"-")</f>
        <v>73.436000000000007</v>
      </c>
      <c r="DY127" s="101">
        <f t="shared" si="724"/>
        <v>3</v>
      </c>
      <c r="DZ127" s="101" t="str">
        <f t="shared" si="629"/>
        <v>KORD MR3!_12Z-ECM</v>
      </c>
      <c r="EA127" s="58">
        <f ca="1">IFERROR(IF($C$12="C",RTD("ice.xl",,"*H",DZ127,$C$5,"D",$K127,,,1),RTD("ice.xl",,"*H",DZ127,$C$5,"D",$K127,,,1)*(9/5)+$C$14),"-")</f>
        <v>72.23</v>
      </c>
      <c r="EB127" s="101">
        <f t="shared" si="719"/>
        <v>4</v>
      </c>
      <c r="EC127" s="101" t="str">
        <f t="shared" si="631"/>
        <v>KORD MR4!_12Z-ECM</v>
      </c>
      <c r="ED127" s="58">
        <f ca="1">IFERROR(IF($C$12="C",RTD("ice.xl",,"*H",EC127,$C$5,"D",$K127,,,1),RTD("ice.xl",,"*H",EC127,$C$5,"D",$K127,,,1)*(9/5)+$C$14),"-")</f>
        <v>70.430000000000007</v>
      </c>
      <c r="EE127" s="101">
        <f t="shared" si="714"/>
        <v>5</v>
      </c>
      <c r="EF127" s="101" t="str">
        <f t="shared" si="633"/>
        <v>KORD MR5!_12Z-ECM</v>
      </c>
      <c r="EG127" s="58">
        <f ca="1">IFERROR(IF($C$12="C",RTD("ice.xl",,"*H",EF127,$C$5,"D",$K127,,,1),RTD("ice.xl",,"*H",EF127,$C$5,"D",$K127,,,1)*(9/5)+$C$14),"-")</f>
        <v>74.210000000000008</v>
      </c>
      <c r="EH127" s="101">
        <f t="shared" si="709"/>
        <v>6</v>
      </c>
      <c r="EI127" s="101" t="str">
        <f t="shared" si="635"/>
        <v>KORD MR6!_12Z-ECM</v>
      </c>
      <c r="EJ127" s="58">
        <f ca="1">IFERROR(IF($C$12="C",RTD("ice.xl",,"*H",EI127,$C$5,"D",$K127,,,1),RTD("ice.xl",,"*H",EI127,$C$5,"D",$K127,,,1)*(9/5)+$C$14),"-")</f>
        <v>76.316000000000003</v>
      </c>
      <c r="EK127" s="101">
        <f t="shared" si="704"/>
        <v>7</v>
      </c>
      <c r="EL127" s="101" t="str">
        <f t="shared" si="637"/>
        <v>KORD MR7!_12Z-ECM</v>
      </c>
      <c r="EM127" s="58" t="str">
        <f ca="1">IFERROR(IF($C$12="C",RTD("ice.xl",,"*H",EL127,$C$5,"D",$K127,,,1),RTD("ice.xl",,"*H",EL127,$C$5,"D",$K127,,,1)*(9/5)+$C$14),"-")</f>
        <v>-</v>
      </c>
      <c r="EN127" s="101">
        <f t="shared" si="699"/>
        <v>8</v>
      </c>
      <c r="EO127" s="101" t="str">
        <f t="shared" si="639"/>
        <v>KORD MR8!_12Z-ECM</v>
      </c>
      <c r="EP127" s="58" t="str">
        <f ca="1">IFERROR(IF($C$12="C",RTD("ice.xl",,"*H",EO127,$C$5,"D",$K127,,,1),RTD("ice.xl",,"*H",EO127,$C$5,"D",$K127,,,1)*(9/5)+$C$14),"-")</f>
        <v>-</v>
      </c>
      <c r="EQ127" s="101">
        <f t="shared" si="694"/>
        <v>9</v>
      </c>
      <c r="ER127" s="101" t="str">
        <f t="shared" si="641"/>
        <v>KORD MR9!_12Z-ECM</v>
      </c>
      <c r="ES127" s="58" t="str">
        <f ca="1">IFERROR(IF($C$12="C",RTD("ice.xl",,"*H",ER127,$C$5,"D",$K127,,,1),RTD("ice.xl",,"*H",ER127,$C$5,"D",$K127,,,1)*(9/5)+$C$14),"-")</f>
        <v>-</v>
      </c>
      <c r="ET127" s="101">
        <f t="shared" si="689"/>
        <v>10</v>
      </c>
      <c r="EU127" s="101" t="str">
        <f t="shared" si="642"/>
        <v>KORD MR10!_12Z-ECM</v>
      </c>
      <c r="EV127" s="58" t="str">
        <f ca="1">IFERROR(IF($C$12="C",RTD("ice.xl",,"*H",EU127,$C$5,"D",$K127,,,1),RTD("ice.xl",,"*H",EU127,$C$5,"D",$K127,,,1)*(9/5)+$C$14),"-")</f>
        <v>-</v>
      </c>
      <c r="EW127" s="101">
        <f t="shared" si="684"/>
        <v>11</v>
      </c>
      <c r="EX127" s="101" t="str">
        <f t="shared" si="643"/>
        <v>KORD MR11!_12Z-ECM</v>
      </c>
      <c r="EY127" s="58" t="str">
        <f ca="1">IFERROR(IF($C$12="C",RTD("ice.xl",,"*H",EX127,$C$5,"D",$K127,,,1),RTD("ice.xl",,"*H",EX127,$C$5,"D",$K127,,,1)*(9/5)+$C$14),"-")</f>
        <v>-</v>
      </c>
      <c r="EZ127" s="101">
        <f t="shared" si="680"/>
        <v>12</v>
      </c>
      <c r="FA127" s="101" t="str">
        <f t="shared" si="644"/>
        <v>KORD MR12!_12Z-ECM</v>
      </c>
      <c r="FB127" s="58" t="str">
        <f ca="1">IFERROR(IF($C$12="C",RTD("ice.xl",,"*H",FA127,$C$5,"D",$K127,,,1),RTD("ice.xl",,"*H",FA127,$C$5,"D",$K127,,,1)*(9/5)+$C$14),"-")</f>
        <v>-</v>
      </c>
      <c r="FC127" s="101">
        <f t="shared" si="676"/>
        <v>13</v>
      </c>
      <c r="FD127" s="101" t="str">
        <f t="shared" si="645"/>
        <v>KORD MR13!_12Z-ECM</v>
      </c>
      <c r="FE127" s="105" t="str">
        <f ca="1">IFERROR(IF($C$12="C",RTD("ice.xl",,"*H",FD127,$C$5,"D",$K127,,,1),RTD("ice.xl",,"*H",FD127,$C$5,"D",$K127,,,1)*(9/5)+$C$14),"-")</f>
        <v>-</v>
      </c>
      <c r="FH127" s="53" t="b">
        <f t="shared" ca="1" si="646"/>
        <v>0</v>
      </c>
      <c r="FI127" s="53" t="str">
        <f t="shared" ca="1" si="647"/>
        <v>KORD MRFALSE!_12Z-ECM</v>
      </c>
      <c r="FJ127" s="103" t="str">
        <f ca="1">IFERROR(IF($C$12="C",RTD("ice.xl",,"*H",FI127,$C$5,"D",$K127,,,1),RTD("ice.xl",,"*H",FI127,$C$5,"D",$K127,,,1)*(9/5)+$C$14),"-")</f>
        <v>-</v>
      </c>
      <c r="FK127" s="101" t="b">
        <f t="shared" ca="1" si="648"/>
        <v>0</v>
      </c>
      <c r="FL127" s="101" t="str">
        <f t="shared" ca="1" si="649"/>
        <v>KORD MRFALSE!_12Z-ECM</v>
      </c>
      <c r="FM127" s="57" t="str">
        <f ca="1">IFERROR(IF($C$12="C",RTD("ice.xl",,"*H",FL127,$C$5,"D",$K127,,,1),RTD("ice.xl",,"*H",FL127,$C$5,"D",$K127,,,1)*(9/5)+$C$14),"-")</f>
        <v>-</v>
      </c>
      <c r="FN127" s="101">
        <f t="shared" si="650"/>
        <v>0</v>
      </c>
      <c r="FO127" s="101" t="str">
        <f t="shared" si="651"/>
        <v>KORD MR0!_12Z-ECM</v>
      </c>
      <c r="FP127" s="58">
        <f ca="1">IFERROR(IF($C$12="C",RTD("ice.xl",,"*H",FO127,$C$5,"D",$K127,,,1),RTD("ice.xl",,"*H",FO127,$C$5,"D",$K127,,,1)*(9/5)+$C$14),"-")</f>
        <v>71.114000000000004</v>
      </c>
      <c r="FQ127" s="101">
        <f t="shared" ref="FQ127:FQ159" si="735">FQ126+1</f>
        <v>1</v>
      </c>
      <c r="FR127" s="101" t="str">
        <f t="shared" si="653"/>
        <v>KORD MR1!_12Z-ECM</v>
      </c>
      <c r="FS127" s="58">
        <f ca="1">IFERROR(IF($C$12="C",RTD("ice.xl",,"*H",FR127,$C$5,"D",$K127,,,1),RTD("ice.xl",,"*H",FR127,$C$5,"D",$K127,,,1)*(9/5)+$C$14),"-")</f>
        <v>71.942000000000007</v>
      </c>
      <c r="FT127" s="101">
        <f t="shared" si="730"/>
        <v>2</v>
      </c>
      <c r="FU127" s="101" t="str">
        <f t="shared" si="655"/>
        <v>KORD MR2!_12Z-ECM</v>
      </c>
      <c r="FV127" s="58">
        <f ca="1">IFERROR(IF($C$12="C",RTD("ice.xl",,"*H",FU127,$C$5,"D",$K127,,,1),RTD("ice.xl",,"*H",FU127,$C$5,"D",$K127,,,1)*(9/5)+$C$14),"-")</f>
        <v>73.436000000000007</v>
      </c>
      <c r="FW127" s="101">
        <f t="shared" si="725"/>
        <v>3</v>
      </c>
      <c r="FX127" s="101" t="str">
        <f t="shared" si="657"/>
        <v>KORD MR3!_12Z-ECM</v>
      </c>
      <c r="FY127" s="58">
        <f ca="1">IFERROR(IF($C$12="C",RTD("ice.xl",,"*H",FX127,$C$5,"D",$K127,,,1),RTD("ice.xl",,"*H",FX127,$C$5,"D",$K127,,,1)*(9/5)+$C$14),"-")</f>
        <v>72.23</v>
      </c>
      <c r="FZ127" s="101">
        <f t="shared" si="720"/>
        <v>4</v>
      </c>
      <c r="GA127" s="101" t="str">
        <f t="shared" si="659"/>
        <v>KORD MR4!_12Z-ECM</v>
      </c>
      <c r="GB127" s="58">
        <f ca="1">IFERROR(IF($C$12="C",RTD("ice.xl",,"*H",GA127,$C$5,"D",$K127,,,1),RTD("ice.xl",,"*H",GA127,$C$5,"D",$K127,,,1)*(9/5)+$C$14),"-")</f>
        <v>70.430000000000007</v>
      </c>
      <c r="GC127" s="101">
        <f t="shared" si="715"/>
        <v>5</v>
      </c>
      <c r="GD127" s="101" t="str">
        <f t="shared" si="661"/>
        <v>KORD MR5!_12Z-ECM</v>
      </c>
      <c r="GE127" s="58">
        <f ca="1">IFERROR(IF($C$12="C",RTD("ice.xl",,"*H",GD127,$C$5,"D",$K127,,,1),RTD("ice.xl",,"*H",GD127,$C$5,"D",$K127,,,1)*(9/5)+$C$14),"-")</f>
        <v>74.210000000000008</v>
      </c>
      <c r="GF127" s="101">
        <f t="shared" si="710"/>
        <v>6</v>
      </c>
      <c r="GG127" s="101" t="str">
        <f t="shared" si="663"/>
        <v>KORD MR6!_12Z-ECM</v>
      </c>
      <c r="GH127" s="58">
        <f ca="1">IFERROR(IF($C$12="C",RTD("ice.xl",,"*H",GG127,$C$5,"D",$K127,,,1),RTD("ice.xl",,"*H",GG127,$C$5,"D",$K127,,,1)*(9/5)+$C$14),"-")</f>
        <v>76.316000000000003</v>
      </c>
      <c r="GI127" s="101">
        <f t="shared" si="705"/>
        <v>7</v>
      </c>
      <c r="GJ127" s="101" t="str">
        <f t="shared" si="665"/>
        <v>KORD MR7!_12Z-ECM</v>
      </c>
      <c r="GK127" s="58" t="str">
        <f ca="1">IFERROR(IF($C$12="C",RTD("ice.xl",,"*H",GJ127,$C$5,"D",$K127,,,1),RTD("ice.xl",,"*H",GJ127,$C$5,"D",$K127,,,1)*(9/5)+$C$14),"-")</f>
        <v>-</v>
      </c>
      <c r="GL127" s="101">
        <f t="shared" si="700"/>
        <v>8</v>
      </c>
      <c r="GM127" s="101" t="str">
        <f t="shared" si="667"/>
        <v>KORD MR8!_12Z-ECM</v>
      </c>
      <c r="GN127" s="58" t="str">
        <f ca="1">IFERROR(IF($C$12="C",RTD("ice.xl",,"*H",GM127,$C$5,"D",$K127,,,1),RTD("ice.xl",,"*H",GM127,$C$5,"D",$K127,,,1)*(9/5)+$C$14),"-")</f>
        <v>-</v>
      </c>
      <c r="GO127" s="101">
        <f t="shared" si="695"/>
        <v>9</v>
      </c>
      <c r="GP127" s="101" t="str">
        <f t="shared" si="669"/>
        <v>KORD MR9!_12Z-ECM</v>
      </c>
      <c r="GQ127" s="58" t="str">
        <f ca="1">IFERROR(IF($C$12="C",RTD("ice.xl",,"*H",GP127,$C$5,"D",$K127,,,1),RTD("ice.xl",,"*H",GP127,$C$5,"D",$K127,,,1)*(9/5)+$C$14),"-")</f>
        <v>-</v>
      </c>
      <c r="GR127" s="101">
        <f t="shared" si="690"/>
        <v>10</v>
      </c>
      <c r="GS127" s="101" t="str">
        <f t="shared" si="670"/>
        <v>KORD MR10!_12Z-ECM</v>
      </c>
      <c r="GT127" s="58" t="str">
        <f ca="1">IFERROR(IF($C$12="C",RTD("ice.xl",,"*H",GS127,$C$5,"D",$K127,,,1),RTD("ice.xl",,"*H",GS127,$C$5,"D",$K127,,,1)*(9/5)+$C$14),"-")</f>
        <v>-</v>
      </c>
      <c r="GU127" s="101">
        <f t="shared" si="685"/>
        <v>11</v>
      </c>
      <c r="GV127" s="101" t="str">
        <f t="shared" si="671"/>
        <v>KORD MR11!_12Z-ECM</v>
      </c>
      <c r="GW127" s="58" t="str">
        <f ca="1">IFERROR(IF($C$12="C",RTD("ice.xl",,"*H",GV127,$C$5,"D",$K127,,,1),RTD("ice.xl",,"*H",GV127,$C$5,"D",$K127,,,1)*(9/5)+$C$14),"-")</f>
        <v>-</v>
      </c>
      <c r="GX127" s="101">
        <f t="shared" si="681"/>
        <v>12</v>
      </c>
      <c r="GY127" s="101" t="str">
        <f t="shared" si="672"/>
        <v>KORD MR12!_12Z-ECM</v>
      </c>
      <c r="GZ127" s="58" t="str">
        <f ca="1">IFERROR(IF($C$12="C",RTD("ice.xl",,"*H",GY127,$C$5,"D",$K127,,,1),RTD("ice.xl",,"*H",GY127,$C$5,"D",$K127,,,1)*(9/5)+$C$14),"-")</f>
        <v>-</v>
      </c>
      <c r="HA127" s="101">
        <f t="shared" si="677"/>
        <v>13</v>
      </c>
      <c r="HB127" s="101" t="str">
        <f t="shared" si="673"/>
        <v>KORD MR13!_12Z-ECM</v>
      </c>
      <c r="HC127" s="105" t="str">
        <f ca="1">IFERROR(IF($C$12="C",RTD("ice.xl",,"*H",HB127,$C$5,"D",$K127,,,1),RTD("ice.xl",,"*H",HB127,$C$5,"D",$K127,,,1)*(9/5)+$C$14),"-")</f>
        <v>-</v>
      </c>
    </row>
    <row r="128" spans="11:211" x14ac:dyDescent="0.35">
      <c r="K128" s="163">
        <f t="shared" ca="1" si="562"/>
        <v>44793</v>
      </c>
      <c r="L128" s="167" t="str">
        <f t="shared" ca="1" si="562"/>
        <v/>
      </c>
      <c r="N128" s="53" t="b">
        <f t="shared" ca="1" si="563"/>
        <v>0</v>
      </c>
      <c r="O128" s="53" t="str">
        <f t="shared" ca="1" si="564"/>
        <v>KORD MRFALSE!_00Z-ECM</v>
      </c>
      <c r="P128" s="103" t="str">
        <f ca="1">IFERROR(IF($C$12="C",RTD("ice.xl",,"*H",O128,$C$5,"D",$K128,,,1),RTD("ice.xl",,"*H",O128,$C$5,"D",$K128,,,1)*(9/5)+$C$14),"-")</f>
        <v>-</v>
      </c>
      <c r="Q128" s="101">
        <f t="shared" si="565"/>
        <v>0</v>
      </c>
      <c r="R128" s="101" t="str">
        <f t="shared" si="566"/>
        <v>KORD MR0!_00Z-ECM</v>
      </c>
      <c r="S128" s="58">
        <f ca="1">IFERROR(IF($C$12="C",RTD("ice.xl",,"*H",R128,$C$5,"D",$K128,,,1),RTD("ice.xl",,"*H",R128,$C$5,"D",$K128,,,1)*(9/5)+$C$14),"-")</f>
        <v>70.843999999999994</v>
      </c>
      <c r="T128" s="101">
        <f>T127+1</f>
        <v>1</v>
      </c>
      <c r="U128" s="101" t="str">
        <f t="shared" si="568"/>
        <v>KORD MR1!_00Z-ECM</v>
      </c>
      <c r="V128" s="58">
        <f ca="1">IFERROR(IF($C$12="C",RTD("ice.xl",,"*H",U128,$C$5,"D",$K128,,,1),RTD("ice.xl",,"*H",U128,$C$5,"D",$K128,,,1)*(9/5)+$C$14),"-")</f>
        <v>74.12</v>
      </c>
      <c r="W128" s="101">
        <f t="shared" si="732"/>
        <v>2</v>
      </c>
      <c r="X128" s="101" t="str">
        <f t="shared" si="570"/>
        <v>KORD MR2!_00Z-ECM</v>
      </c>
      <c r="Y128" s="58">
        <f ca="1">IFERROR(IF($C$12="C",RTD("ice.xl",,"*H",X128,$C$5,"D",$K128,,,1),RTD("ice.xl",,"*H",X128,$C$5,"D",$K128,,,1)*(9/5)+$C$14),"-")</f>
        <v>74.804000000000002</v>
      </c>
      <c r="Z128" s="101">
        <f t="shared" si="727"/>
        <v>3</v>
      </c>
      <c r="AA128" s="101" t="str">
        <f t="shared" si="572"/>
        <v>KORD MR3!_00Z-ECM</v>
      </c>
      <c r="AB128" s="58">
        <f ca="1">IFERROR(IF($C$12="C",RTD("ice.xl",,"*H",AA128,$C$5,"D",$K128,,,1),RTD("ice.xl",,"*H",AA128,$C$5,"D",$K128,,,1)*(9/5)+$C$14),"-")</f>
        <v>75.02</v>
      </c>
      <c r="AC128" s="101">
        <f t="shared" si="722"/>
        <v>4</v>
      </c>
      <c r="AD128" s="101" t="str">
        <f t="shared" si="574"/>
        <v>KORD MR4!_00Z-ECM</v>
      </c>
      <c r="AE128" s="58">
        <f ca="1">IFERROR(IF($C$12="C",RTD("ice.xl",,"*H",AD128,$C$5,"D",$K128,,,1),RTD("ice.xl",,"*H",AD128,$C$5,"D",$K128,,,1)*(9/5)+$C$14),"-")</f>
        <v>72.068000000000012</v>
      </c>
      <c r="AF128" s="101">
        <f t="shared" si="717"/>
        <v>5</v>
      </c>
      <c r="AG128" s="101" t="str">
        <f t="shared" si="576"/>
        <v>KORD MR5!_00Z-ECM</v>
      </c>
      <c r="AH128" s="58">
        <f ca="1">IFERROR(IF($C$12="C",RTD("ice.xl",,"*H",AG128,$C$5,"D",$K128,,,1),RTD("ice.xl",,"*H",AG128,$C$5,"D",$K128,,,1)*(9/5)+$C$14),"-")</f>
        <v>72.176000000000002</v>
      </c>
      <c r="AI128" s="101">
        <f t="shared" si="712"/>
        <v>6</v>
      </c>
      <c r="AJ128" s="101" t="str">
        <f t="shared" si="578"/>
        <v>KORD MR6!_00Z-ECM</v>
      </c>
      <c r="AK128" s="58">
        <f ca="1">IFERROR(IF($C$12="C",RTD("ice.xl",,"*H",AJ128,$C$5,"D",$K128,,,1),RTD("ice.xl",,"*H",AJ128,$C$5,"D",$K128,,,1)*(9/5)+$C$14),"-")</f>
        <v>76.496000000000009</v>
      </c>
      <c r="AL128" s="101">
        <f t="shared" si="707"/>
        <v>7</v>
      </c>
      <c r="AM128" s="101" t="str">
        <f t="shared" si="580"/>
        <v>KORD MR7!_00Z-ECM</v>
      </c>
      <c r="AN128" s="58">
        <f ca="1">IFERROR(IF($C$12="C",RTD("ice.xl",,"*H",AM128,$C$5,"D",$K128,,,1),RTD("ice.xl",,"*H",AM128,$C$5,"D",$K128,,,1)*(9/5)+$C$14),"-")</f>
        <v>76.460000000000008</v>
      </c>
      <c r="AO128" s="101">
        <f t="shared" si="702"/>
        <v>8</v>
      </c>
      <c r="AP128" s="101" t="str">
        <f t="shared" si="582"/>
        <v>KORD MR8!_00Z-ECM</v>
      </c>
      <c r="AQ128" s="58">
        <f ca="1">IFERROR(IF($C$12="C",RTD("ice.xl",,"*H",AP128,$C$5,"D",$K128,,,1),RTD("ice.xl",,"*H",AP128,$C$5,"D",$K128,,,1)*(9/5)+$C$14),"-")</f>
        <v>70.789999999999992</v>
      </c>
      <c r="AR128" s="101">
        <f t="shared" si="697"/>
        <v>9</v>
      </c>
      <c r="AS128" s="101" t="str">
        <f t="shared" si="584"/>
        <v>KORD MR9!_00Z-ECM</v>
      </c>
      <c r="AT128" s="58" t="str">
        <f ca="1">IFERROR(IF($C$12="C",RTD("ice.xl",,"*H",AS128,$C$5,"D",$K128,,,1),RTD("ice.xl",,"*H",AS128,$C$5,"D",$K128,,,1)*(9/5)+$C$14),"-")</f>
        <v>-</v>
      </c>
      <c r="AU128" s="101">
        <f t="shared" si="692"/>
        <v>10</v>
      </c>
      <c r="AV128" s="101" t="str">
        <f t="shared" si="585"/>
        <v>KORD MR10!_00Z-ECM</v>
      </c>
      <c r="AW128" s="58" t="str">
        <f ca="1">IFERROR(IF($C$12="C",RTD("ice.xl",,"*H",AV128,$C$5,"D",$K128,,,1),RTD("ice.xl",,"*H",AV128,$C$5,"D",$K128,,,1)*(9/5)+$C$14),"-")</f>
        <v>-</v>
      </c>
      <c r="AX128" s="101">
        <f t="shared" si="687"/>
        <v>11</v>
      </c>
      <c r="AY128" s="101" t="str">
        <f t="shared" si="586"/>
        <v>KORD MR11!_00Z-ECM</v>
      </c>
      <c r="AZ128" s="58" t="str">
        <f ca="1">IFERROR(IF($C$12="C",RTD("ice.xl",,"*H",AY128,$C$5,"D",$K128,,,1),RTD("ice.xl",,"*H",AY128,$C$5,"D",$K128,,,1)*(9/5)+$C$14),"-")</f>
        <v>-</v>
      </c>
      <c r="BA128" s="101">
        <f t="shared" si="682"/>
        <v>12</v>
      </c>
      <c r="BB128" s="101" t="str">
        <f t="shared" si="587"/>
        <v>KORD MR12!_00Z-ECM</v>
      </c>
      <c r="BC128" s="58" t="str">
        <f ca="1">IFERROR(IF($C$12="C",RTD("ice.xl",,"*H",BB128,$C$5,"D",$K128,,,1),RTD("ice.xl",,"*H",BB128,$C$5,"D",$K128,,,1)*(9/5)+$C$14),"-")</f>
        <v>-</v>
      </c>
      <c r="BD128" s="101">
        <f t="shared" si="678"/>
        <v>13</v>
      </c>
      <c r="BE128" s="101" t="str">
        <f t="shared" si="588"/>
        <v>KORD MR13!_00Z-ECM</v>
      </c>
      <c r="BF128" s="58" t="str">
        <f ca="1">IFERROR(IF($C$12="C",RTD("ice.xl",,"*H",BE128,$C$5,"D",$K128,,,1),RTD("ice.xl",,"*H",BE128,$C$5,"D",$K128,,,1)*(9/5)+$C$14),"-")</f>
        <v>-</v>
      </c>
      <c r="BG128" s="101">
        <f t="shared" si="674"/>
        <v>14</v>
      </c>
      <c r="BH128" s="101" t="str">
        <f t="shared" si="589"/>
        <v>KORD MR14!_00Z-ECM</v>
      </c>
      <c r="BI128" s="105" t="str">
        <f ca="1">IFERROR(IF($C$12="C",RTD("ice.xl",,"*H",BH128,$C$5,"D",$K128,,,1),RTD("ice.xl",,"*H",BH128,$C$5,"D",$K128,,,1)*(9/5)+$C$14),"-")</f>
        <v>-</v>
      </c>
      <c r="BL128" s="53" t="b">
        <f t="shared" ca="1" si="590"/>
        <v>0</v>
      </c>
      <c r="BM128" s="53" t="str">
        <f t="shared" ca="1" si="591"/>
        <v>KORD MRFALSE!_00Z-ECM</v>
      </c>
      <c r="BN128" s="103" t="str">
        <f ca="1">IFERROR(IF($C$12="C",RTD("ice.xl",,"*H",BM128,$C$5,"D",$K128,,,1),RTD("ice.xl",,"*H",BM128,$C$5,"D",$K128,,,1)*(9/5)+$C$14),"-")</f>
        <v>-</v>
      </c>
      <c r="BO128" s="101">
        <f t="shared" si="592"/>
        <v>0</v>
      </c>
      <c r="BP128" s="101" t="str">
        <f t="shared" si="593"/>
        <v>KORD MR0!_00Z-ECM</v>
      </c>
      <c r="BQ128" s="58">
        <f ca="1">IFERROR(IF($C$12="C",RTD("ice.xl",,"*H",BP128,$C$5,"D",$K128,,,1),RTD("ice.xl",,"*H",BP128,$C$5,"D",$K128,,,1)*(9/5)+$C$14),"-")</f>
        <v>70.843999999999994</v>
      </c>
      <c r="BR128" s="101">
        <f>BR127+1</f>
        <v>1</v>
      </c>
      <c r="BS128" s="101" t="str">
        <f t="shared" si="595"/>
        <v>KORD MR1!_00Z-ECM</v>
      </c>
      <c r="BT128" s="58">
        <f ca="1">IFERROR(IF($C$12="C",RTD("ice.xl",,"*H",BS128,$C$5,"D",$K128,,,1),RTD("ice.xl",,"*H",BS128,$C$5,"D",$K128,,,1)*(9/5)+$C$14),"-")</f>
        <v>74.12</v>
      </c>
      <c r="BU128" s="101">
        <f t="shared" si="733"/>
        <v>2</v>
      </c>
      <c r="BV128" s="101" t="str">
        <f t="shared" si="597"/>
        <v>KORD MR2!_00Z-ECM</v>
      </c>
      <c r="BW128" s="58">
        <f ca="1">IFERROR(IF($C$12="C",RTD("ice.xl",,"*H",BV128,$C$5,"D",$K128,,,1),RTD("ice.xl",,"*H",BV128,$C$5,"D",$K128,,,1)*(9/5)+$C$14),"-")</f>
        <v>74.804000000000002</v>
      </c>
      <c r="BX128" s="101">
        <f t="shared" si="728"/>
        <v>3</v>
      </c>
      <c r="BY128" s="101" t="str">
        <f t="shared" si="599"/>
        <v>KORD MR3!_00Z-ECM</v>
      </c>
      <c r="BZ128" s="58">
        <f ca="1">IFERROR(IF($C$12="C",RTD("ice.xl",,"*H",BY128,$C$5,"D",$K128,,,1),RTD("ice.xl",,"*H",BY128,$C$5,"D",$K128,,,1)*(9/5)+$C$14),"-")</f>
        <v>75.02</v>
      </c>
      <c r="CA128" s="101">
        <f t="shared" si="723"/>
        <v>4</v>
      </c>
      <c r="CB128" s="101" t="str">
        <f t="shared" si="601"/>
        <v>KORD MR4!_00Z-ECM</v>
      </c>
      <c r="CC128" s="58">
        <f ca="1">IFERROR(IF($C$12="C",RTD("ice.xl",,"*H",CB128,$C$5,"D",$K128,,,1),RTD("ice.xl",,"*H",CB128,$C$5,"D",$K128,,,1)*(9/5)+$C$14),"-")</f>
        <v>72.068000000000012</v>
      </c>
      <c r="CD128" s="101">
        <f t="shared" si="718"/>
        <v>5</v>
      </c>
      <c r="CE128" s="101" t="str">
        <f t="shared" si="603"/>
        <v>KORD MR5!_00Z-ECM</v>
      </c>
      <c r="CF128" s="58">
        <f ca="1">IFERROR(IF($C$12="C",RTD("ice.xl",,"*H",CE128,$C$5,"D",$K128,,,1),RTD("ice.xl",,"*H",CE128,$C$5,"D",$K128,,,1)*(9/5)+$C$14),"-")</f>
        <v>72.176000000000002</v>
      </c>
      <c r="CG128" s="101">
        <f t="shared" si="713"/>
        <v>6</v>
      </c>
      <c r="CH128" s="101" t="str">
        <f t="shared" si="605"/>
        <v>KORD MR6!_00Z-ECM</v>
      </c>
      <c r="CI128" s="58">
        <f ca="1">IFERROR(IF($C$12="C",RTD("ice.xl",,"*H",CH128,$C$5,"D",$K128,,,1),RTD("ice.xl",,"*H",CH128,$C$5,"D",$K128,,,1)*(9/5)+$C$14),"-")</f>
        <v>76.496000000000009</v>
      </c>
      <c r="CJ128" s="101">
        <f t="shared" si="708"/>
        <v>7</v>
      </c>
      <c r="CK128" s="101" t="str">
        <f t="shared" si="607"/>
        <v>KORD MR7!_00Z-ECM</v>
      </c>
      <c r="CL128" s="58">
        <f ca="1">IFERROR(IF($C$12="C",RTD("ice.xl",,"*H",CK128,$C$5,"D",$K128,,,1),RTD("ice.xl",,"*H",CK128,$C$5,"D",$K128,,,1)*(9/5)+$C$14),"-")</f>
        <v>76.460000000000008</v>
      </c>
      <c r="CM128" s="101">
        <f t="shared" si="703"/>
        <v>8</v>
      </c>
      <c r="CN128" s="101" t="str">
        <f t="shared" si="609"/>
        <v>KORD MR8!_00Z-ECM</v>
      </c>
      <c r="CO128" s="58">
        <f ca="1">IFERROR(IF($C$12="C",RTD("ice.xl",,"*H",CN128,$C$5,"D",$K128,,,1),RTD("ice.xl",,"*H",CN128,$C$5,"D",$K128,,,1)*(9/5)+$C$14),"-")</f>
        <v>70.789999999999992</v>
      </c>
      <c r="CP128" s="101">
        <f t="shared" si="698"/>
        <v>9</v>
      </c>
      <c r="CQ128" s="101" t="str">
        <f t="shared" si="611"/>
        <v>KORD MR9!_00Z-ECM</v>
      </c>
      <c r="CR128" s="58" t="str">
        <f ca="1">IFERROR(IF($C$12="C",RTD("ice.xl",,"*H",CQ128,$C$5,"D",$K128,,,1),RTD("ice.xl",,"*H",CQ128,$C$5,"D",$K128,,,1)*(9/5)+$C$14),"-")</f>
        <v>-</v>
      </c>
      <c r="CS128" s="101">
        <f t="shared" si="693"/>
        <v>10</v>
      </c>
      <c r="CT128" s="101" t="str">
        <f t="shared" si="613"/>
        <v>KORD MR10!_00Z-ECM</v>
      </c>
      <c r="CU128" s="58" t="str">
        <f ca="1">IFERROR(IF($C$12="C",RTD("ice.xl",,"*H",CT128,$C$5,"D",$K128,,,1),RTD("ice.xl",,"*H",CT128,$C$5,"D",$K128,,,1)*(9/5)+$C$14),"-")</f>
        <v>-</v>
      </c>
      <c r="CV128" s="101">
        <f t="shared" si="688"/>
        <v>11</v>
      </c>
      <c r="CW128" s="101" t="str">
        <f t="shared" si="614"/>
        <v>KORD MR11!_00Z-ECM</v>
      </c>
      <c r="CX128" s="58" t="str">
        <f ca="1">IFERROR(IF($C$12="C",RTD("ice.xl",,"*H",CW128,$C$5,"D",$K128,,,1),RTD("ice.xl",,"*H",CW128,$C$5,"D",$K128,,,1)*(9/5)+$C$14),"-")</f>
        <v>-</v>
      </c>
      <c r="CY128" s="101">
        <f t="shared" si="683"/>
        <v>12</v>
      </c>
      <c r="CZ128" s="101" t="str">
        <f t="shared" si="615"/>
        <v>KORD MR12!_00Z-ECM</v>
      </c>
      <c r="DA128" s="58" t="str">
        <f ca="1">IFERROR(IF($C$12="C",RTD("ice.xl",,"*H",CZ128,$C$5,"D",$K128,,,1),RTD("ice.xl",,"*H",CZ128,$C$5,"D",$K128,,,1)*(9/5)+$C$14),"-")</f>
        <v>-</v>
      </c>
      <c r="DB128" s="101">
        <f t="shared" si="679"/>
        <v>13</v>
      </c>
      <c r="DC128" s="101" t="str">
        <f t="shared" si="616"/>
        <v>KORD MR13!_00Z-ECM</v>
      </c>
      <c r="DD128" s="58" t="str">
        <f ca="1">IFERROR(IF($C$12="C",RTD("ice.xl",,"*H",DC128,$C$5,"D",$K128,,,1),RTD("ice.xl",,"*H",DC128,$C$5,"D",$K128,,,1)*(9/5)+$C$14),"-")</f>
        <v>-</v>
      </c>
      <c r="DE128" s="101">
        <f t="shared" si="675"/>
        <v>14</v>
      </c>
      <c r="DF128" s="101" t="str">
        <f t="shared" si="617"/>
        <v>KORD MR14!_00Z-ECM</v>
      </c>
      <c r="DG128" s="105" t="str">
        <f ca="1">IFERROR(IF($C$12="C",RTD("ice.xl",,"*H",DF128,$C$5,"D",$K128,,,1),RTD("ice.xl",,"*H",DF128,$C$5,"D",$K128,,,1)*(9/5)+$C$14),"-")</f>
        <v>-</v>
      </c>
      <c r="DJ128" s="53" t="b">
        <f t="shared" ca="1" si="618"/>
        <v>0</v>
      </c>
      <c r="DK128" s="53" t="str">
        <f t="shared" ca="1" si="619"/>
        <v>KORD MRFALSE!_12Z-ECM</v>
      </c>
      <c r="DL128" s="103" t="str">
        <f ca="1">IFERROR(IF($C$12="C",RTD("ice.xl",,"*H",DK128,$C$5,"D",$K128,,,1),RTD("ice.xl",,"*H",DK128,$C$5,"D",$K128,,,1)*(9/5)+$C$14),"-")</f>
        <v>-</v>
      </c>
      <c r="DM128" s="101">
        <f t="shared" si="620"/>
        <v>0</v>
      </c>
      <c r="DN128" s="101" t="str">
        <f t="shared" si="621"/>
        <v>KORD MR0!_12Z-ECM</v>
      </c>
      <c r="DO128" s="58">
        <f ca="1">IFERROR(IF($C$12="C",RTD("ice.xl",,"*H",DN128,$C$5,"D",$K128,,,1),RTD("ice.xl",,"*H",DN128,$C$5,"D",$K128,,,1)*(9/5)+$C$14),"-")</f>
        <v>73.795999999999992</v>
      </c>
      <c r="DP128" s="101">
        <f>DP127+1</f>
        <v>1</v>
      </c>
      <c r="DQ128" s="101" t="str">
        <f t="shared" si="623"/>
        <v>KORD MR1!_12Z-ECM</v>
      </c>
      <c r="DR128" s="58">
        <f ca="1">IFERROR(IF($C$12="C",RTD("ice.xl",,"*H",DQ128,$C$5,"D",$K128,,,1),RTD("ice.xl",,"*H",DQ128,$C$5,"D",$K128,,,1)*(9/5)+$C$14),"-")</f>
        <v>72.931999999999988</v>
      </c>
      <c r="DS128" s="101">
        <f t="shared" si="734"/>
        <v>2</v>
      </c>
      <c r="DT128" s="101" t="str">
        <f t="shared" si="625"/>
        <v>KORD MR2!_12Z-ECM</v>
      </c>
      <c r="DU128" s="58">
        <f ca="1">IFERROR(IF($C$12="C",RTD("ice.xl",,"*H",DT128,$C$5,"D",$K128,,,1),RTD("ice.xl",,"*H",DT128,$C$5,"D",$K128,,,1)*(9/5)+$C$14),"-")</f>
        <v>74.984000000000009</v>
      </c>
      <c r="DV128" s="101">
        <f t="shared" si="729"/>
        <v>3</v>
      </c>
      <c r="DW128" s="101" t="str">
        <f t="shared" si="627"/>
        <v>KORD MR3!_12Z-ECM</v>
      </c>
      <c r="DX128" s="58">
        <f ca="1">IFERROR(IF($C$12="C",RTD("ice.xl",,"*H",DW128,$C$5,"D",$K128,,,1),RTD("ice.xl",,"*H",DW128,$C$5,"D",$K128,,,1)*(9/5)+$C$14),"-")</f>
        <v>73.507999999999996</v>
      </c>
      <c r="DY128" s="101">
        <f t="shared" si="724"/>
        <v>4</v>
      </c>
      <c r="DZ128" s="101" t="str">
        <f t="shared" si="629"/>
        <v>KORD MR4!_12Z-ECM</v>
      </c>
      <c r="EA128" s="58">
        <f ca="1">IFERROR(IF($C$12="C",RTD("ice.xl",,"*H",DZ128,$C$5,"D",$K128,,,1),RTD("ice.xl",,"*H",DZ128,$C$5,"D",$K128,,,1)*(9/5)+$C$14),"-")</f>
        <v>72.59</v>
      </c>
      <c r="EB128" s="101">
        <f t="shared" si="719"/>
        <v>5</v>
      </c>
      <c r="EC128" s="101" t="str">
        <f t="shared" si="631"/>
        <v>KORD MR5!_12Z-ECM</v>
      </c>
      <c r="ED128" s="58">
        <f ca="1">IFERROR(IF($C$12="C",RTD("ice.xl",,"*H",EC128,$C$5,"D",$K128,,,1),RTD("ice.xl",,"*H",EC128,$C$5,"D",$K128,,,1)*(9/5)+$C$14),"-")</f>
        <v>73.13</v>
      </c>
      <c r="EE128" s="101">
        <f t="shared" si="714"/>
        <v>6</v>
      </c>
      <c r="EF128" s="101" t="str">
        <f t="shared" si="633"/>
        <v>KORD MR6!_12Z-ECM</v>
      </c>
      <c r="EG128" s="58">
        <f ca="1">IFERROR(IF($C$12="C",RTD("ice.xl",,"*H",EF128,$C$5,"D",$K128,,,1),RTD("ice.xl",,"*H",EF128,$C$5,"D",$K128,,,1)*(9/5)+$C$14),"-")</f>
        <v>74.048000000000002</v>
      </c>
      <c r="EH128" s="101">
        <f t="shared" si="709"/>
        <v>7</v>
      </c>
      <c r="EI128" s="101" t="str">
        <f t="shared" si="635"/>
        <v>KORD MR7!_12Z-ECM</v>
      </c>
      <c r="EJ128" s="58">
        <f ca="1">IFERROR(IF($C$12="C",RTD("ice.xl",,"*H",EI128,$C$5,"D",$K128,,,1),RTD("ice.xl",,"*H",EI128,$C$5,"D",$K128,,,1)*(9/5)+$C$14),"-")</f>
        <v>75.164000000000001</v>
      </c>
      <c r="EK128" s="101">
        <f t="shared" si="704"/>
        <v>8</v>
      </c>
      <c r="EL128" s="101" t="str">
        <f t="shared" si="637"/>
        <v>KORD MR8!_12Z-ECM</v>
      </c>
      <c r="EM128" s="58" t="str">
        <f ca="1">IFERROR(IF($C$12="C",RTD("ice.xl",,"*H",EL128,$C$5,"D",$K128,,,1),RTD("ice.xl",,"*H",EL128,$C$5,"D",$K128,,,1)*(9/5)+$C$14),"-")</f>
        <v>-</v>
      </c>
      <c r="EN128" s="101">
        <f t="shared" si="699"/>
        <v>9</v>
      </c>
      <c r="EO128" s="101" t="str">
        <f t="shared" si="639"/>
        <v>KORD MR9!_12Z-ECM</v>
      </c>
      <c r="EP128" s="58" t="str">
        <f ca="1">IFERROR(IF($C$12="C",RTD("ice.xl",,"*H",EO128,$C$5,"D",$K128,,,1),RTD("ice.xl",,"*H",EO128,$C$5,"D",$K128,,,1)*(9/5)+$C$14),"-")</f>
        <v>-</v>
      </c>
      <c r="EQ128" s="101">
        <f t="shared" si="694"/>
        <v>10</v>
      </c>
      <c r="ER128" s="101" t="str">
        <f t="shared" si="641"/>
        <v>KORD MR10!_12Z-ECM</v>
      </c>
      <c r="ES128" s="58" t="str">
        <f ca="1">IFERROR(IF($C$12="C",RTD("ice.xl",,"*H",ER128,$C$5,"D",$K128,,,1),RTD("ice.xl",,"*H",ER128,$C$5,"D",$K128,,,1)*(9/5)+$C$14),"-")</f>
        <v>-</v>
      </c>
      <c r="ET128" s="101">
        <f t="shared" si="689"/>
        <v>11</v>
      </c>
      <c r="EU128" s="101" t="str">
        <f t="shared" si="642"/>
        <v>KORD MR11!_12Z-ECM</v>
      </c>
      <c r="EV128" s="58" t="str">
        <f ca="1">IFERROR(IF($C$12="C",RTD("ice.xl",,"*H",EU128,$C$5,"D",$K128,,,1),RTD("ice.xl",,"*H",EU128,$C$5,"D",$K128,,,1)*(9/5)+$C$14),"-")</f>
        <v>-</v>
      </c>
      <c r="EW128" s="101">
        <f t="shared" si="684"/>
        <v>12</v>
      </c>
      <c r="EX128" s="101" t="str">
        <f t="shared" si="643"/>
        <v>KORD MR12!_12Z-ECM</v>
      </c>
      <c r="EY128" s="58" t="str">
        <f ca="1">IFERROR(IF($C$12="C",RTD("ice.xl",,"*H",EX128,$C$5,"D",$K128,,,1),RTD("ice.xl",,"*H",EX128,$C$5,"D",$K128,,,1)*(9/5)+$C$14),"-")</f>
        <v>-</v>
      </c>
      <c r="EZ128" s="101">
        <f t="shared" si="680"/>
        <v>13</v>
      </c>
      <c r="FA128" s="101" t="str">
        <f t="shared" si="644"/>
        <v>KORD MR13!_12Z-ECM</v>
      </c>
      <c r="FB128" s="58" t="str">
        <f ca="1">IFERROR(IF($C$12="C",RTD("ice.xl",,"*H",FA128,$C$5,"D",$K128,,,1),RTD("ice.xl",,"*H",FA128,$C$5,"D",$K128,,,1)*(9/5)+$C$14),"-")</f>
        <v>-</v>
      </c>
      <c r="FC128" s="101">
        <f t="shared" si="676"/>
        <v>14</v>
      </c>
      <c r="FD128" s="101" t="str">
        <f t="shared" si="645"/>
        <v>KORD MR14!_12Z-ECM</v>
      </c>
      <c r="FE128" s="105" t="str">
        <f ca="1">IFERROR(IF($C$12="C",RTD("ice.xl",,"*H",FD128,$C$5,"D",$K128,,,1),RTD("ice.xl",,"*H",FD128,$C$5,"D",$K128,,,1)*(9/5)+$C$14),"-")</f>
        <v>-</v>
      </c>
      <c r="FH128" s="53" t="b">
        <f t="shared" ca="1" si="646"/>
        <v>0</v>
      </c>
      <c r="FI128" s="53" t="str">
        <f t="shared" ca="1" si="647"/>
        <v>KORD MRFALSE!_12Z-ECM</v>
      </c>
      <c r="FJ128" s="103" t="str">
        <f ca="1">IFERROR(IF($C$12="C",RTD("ice.xl",,"*H",FI128,$C$5,"D",$K128,,,1),RTD("ice.xl",,"*H",FI128,$C$5,"D",$K128,,,1)*(9/5)+$C$14),"-")</f>
        <v>-</v>
      </c>
      <c r="FK128" s="101">
        <f t="shared" si="648"/>
        <v>0</v>
      </c>
      <c r="FL128" s="101" t="str">
        <f t="shared" si="649"/>
        <v>KORD MR0!_12Z-ECM</v>
      </c>
      <c r="FM128" s="58">
        <f ca="1">IFERROR(IF($C$12="C",RTD("ice.xl",,"*H",FL128,$C$5,"D",$K128,,,1),RTD("ice.xl",,"*H",FL128,$C$5,"D",$K128,,,1)*(9/5)+$C$14),"-")</f>
        <v>73.795999999999992</v>
      </c>
      <c r="FN128" s="101">
        <f>FN127+1</f>
        <v>1</v>
      </c>
      <c r="FO128" s="101" t="str">
        <f t="shared" si="651"/>
        <v>KORD MR1!_12Z-ECM</v>
      </c>
      <c r="FP128" s="58">
        <f ca="1">IFERROR(IF($C$12="C",RTD("ice.xl",,"*H",FO128,$C$5,"D",$K128,,,1),RTD("ice.xl",,"*H",FO128,$C$5,"D",$K128,,,1)*(9/5)+$C$14),"-")</f>
        <v>72.931999999999988</v>
      </c>
      <c r="FQ128" s="101">
        <f t="shared" si="735"/>
        <v>2</v>
      </c>
      <c r="FR128" s="101" t="str">
        <f t="shared" si="653"/>
        <v>KORD MR2!_12Z-ECM</v>
      </c>
      <c r="FS128" s="58">
        <f ca="1">IFERROR(IF($C$12="C",RTD("ice.xl",,"*H",FR128,$C$5,"D",$K128,,,1),RTD("ice.xl",,"*H",FR128,$C$5,"D",$K128,,,1)*(9/5)+$C$14),"-")</f>
        <v>74.984000000000009</v>
      </c>
      <c r="FT128" s="101">
        <f t="shared" si="730"/>
        <v>3</v>
      </c>
      <c r="FU128" s="101" t="str">
        <f t="shared" si="655"/>
        <v>KORD MR3!_12Z-ECM</v>
      </c>
      <c r="FV128" s="58">
        <f ca="1">IFERROR(IF($C$12="C",RTD("ice.xl",,"*H",FU128,$C$5,"D",$K128,,,1),RTD("ice.xl",,"*H",FU128,$C$5,"D",$K128,,,1)*(9/5)+$C$14),"-")</f>
        <v>73.507999999999996</v>
      </c>
      <c r="FW128" s="101">
        <f t="shared" si="725"/>
        <v>4</v>
      </c>
      <c r="FX128" s="101" t="str">
        <f t="shared" si="657"/>
        <v>KORD MR4!_12Z-ECM</v>
      </c>
      <c r="FY128" s="58">
        <f ca="1">IFERROR(IF($C$12="C",RTD("ice.xl",,"*H",FX128,$C$5,"D",$K128,,,1),RTD("ice.xl",,"*H",FX128,$C$5,"D",$K128,,,1)*(9/5)+$C$14),"-")</f>
        <v>72.59</v>
      </c>
      <c r="FZ128" s="101">
        <f t="shared" si="720"/>
        <v>5</v>
      </c>
      <c r="GA128" s="101" t="str">
        <f t="shared" si="659"/>
        <v>KORD MR5!_12Z-ECM</v>
      </c>
      <c r="GB128" s="58">
        <f ca="1">IFERROR(IF($C$12="C",RTD("ice.xl",,"*H",GA128,$C$5,"D",$K128,,,1),RTD("ice.xl",,"*H",GA128,$C$5,"D",$K128,,,1)*(9/5)+$C$14),"-")</f>
        <v>73.13</v>
      </c>
      <c r="GC128" s="101">
        <f t="shared" si="715"/>
        <v>6</v>
      </c>
      <c r="GD128" s="101" t="str">
        <f t="shared" si="661"/>
        <v>KORD MR6!_12Z-ECM</v>
      </c>
      <c r="GE128" s="58">
        <f ca="1">IFERROR(IF($C$12="C",RTD("ice.xl",,"*H",GD128,$C$5,"D",$K128,,,1),RTD("ice.xl",,"*H",GD128,$C$5,"D",$K128,,,1)*(9/5)+$C$14),"-")</f>
        <v>74.048000000000002</v>
      </c>
      <c r="GF128" s="101">
        <f t="shared" si="710"/>
        <v>7</v>
      </c>
      <c r="GG128" s="101" t="str">
        <f t="shared" si="663"/>
        <v>KORD MR7!_12Z-ECM</v>
      </c>
      <c r="GH128" s="58">
        <f ca="1">IFERROR(IF($C$12="C",RTD("ice.xl",,"*H",GG128,$C$5,"D",$K128,,,1),RTD("ice.xl",,"*H",GG128,$C$5,"D",$K128,,,1)*(9/5)+$C$14),"-")</f>
        <v>75.164000000000001</v>
      </c>
      <c r="GI128" s="101">
        <f t="shared" si="705"/>
        <v>8</v>
      </c>
      <c r="GJ128" s="101" t="str">
        <f t="shared" si="665"/>
        <v>KORD MR8!_12Z-ECM</v>
      </c>
      <c r="GK128" s="58" t="str">
        <f ca="1">IFERROR(IF($C$12="C",RTD("ice.xl",,"*H",GJ128,$C$5,"D",$K128,,,1),RTD("ice.xl",,"*H",GJ128,$C$5,"D",$K128,,,1)*(9/5)+$C$14),"-")</f>
        <v>-</v>
      </c>
      <c r="GL128" s="101">
        <f t="shared" si="700"/>
        <v>9</v>
      </c>
      <c r="GM128" s="101" t="str">
        <f t="shared" si="667"/>
        <v>KORD MR9!_12Z-ECM</v>
      </c>
      <c r="GN128" s="58" t="str">
        <f ca="1">IFERROR(IF($C$12="C",RTD("ice.xl",,"*H",GM128,$C$5,"D",$K128,,,1),RTD("ice.xl",,"*H",GM128,$C$5,"D",$K128,,,1)*(9/5)+$C$14),"-")</f>
        <v>-</v>
      </c>
      <c r="GO128" s="101">
        <f t="shared" si="695"/>
        <v>10</v>
      </c>
      <c r="GP128" s="101" t="str">
        <f t="shared" si="669"/>
        <v>KORD MR10!_12Z-ECM</v>
      </c>
      <c r="GQ128" s="58" t="str">
        <f ca="1">IFERROR(IF($C$12="C",RTD("ice.xl",,"*H",GP128,$C$5,"D",$K128,,,1),RTD("ice.xl",,"*H",GP128,$C$5,"D",$K128,,,1)*(9/5)+$C$14),"-")</f>
        <v>-</v>
      </c>
      <c r="GR128" s="101">
        <f t="shared" si="690"/>
        <v>11</v>
      </c>
      <c r="GS128" s="101" t="str">
        <f t="shared" si="670"/>
        <v>KORD MR11!_12Z-ECM</v>
      </c>
      <c r="GT128" s="58" t="str">
        <f ca="1">IFERROR(IF($C$12="C",RTD("ice.xl",,"*H",GS128,$C$5,"D",$K128,,,1),RTD("ice.xl",,"*H",GS128,$C$5,"D",$K128,,,1)*(9/5)+$C$14),"-")</f>
        <v>-</v>
      </c>
      <c r="GU128" s="101">
        <f t="shared" si="685"/>
        <v>12</v>
      </c>
      <c r="GV128" s="101" t="str">
        <f t="shared" si="671"/>
        <v>KORD MR12!_12Z-ECM</v>
      </c>
      <c r="GW128" s="58" t="str">
        <f ca="1">IFERROR(IF($C$12="C",RTD("ice.xl",,"*H",GV128,$C$5,"D",$K128,,,1),RTD("ice.xl",,"*H",GV128,$C$5,"D",$K128,,,1)*(9/5)+$C$14),"-")</f>
        <v>-</v>
      </c>
      <c r="GX128" s="101">
        <f t="shared" si="681"/>
        <v>13</v>
      </c>
      <c r="GY128" s="101" t="str">
        <f t="shared" si="672"/>
        <v>KORD MR13!_12Z-ECM</v>
      </c>
      <c r="GZ128" s="58" t="str">
        <f ca="1">IFERROR(IF($C$12="C",RTD("ice.xl",,"*H",GY128,$C$5,"D",$K128,,,1),RTD("ice.xl",,"*H",GY128,$C$5,"D",$K128,,,1)*(9/5)+$C$14),"-")</f>
        <v>-</v>
      </c>
      <c r="HA128" s="101">
        <f t="shared" si="677"/>
        <v>14</v>
      </c>
      <c r="HB128" s="101" t="str">
        <f t="shared" si="673"/>
        <v>KORD MR14!_12Z-ECM</v>
      </c>
      <c r="HC128" s="105" t="str">
        <f ca="1">IFERROR(IF($C$12="C",RTD("ice.xl",,"*H",HB128,$C$5,"D",$K128,,,1),RTD("ice.xl",,"*H",HB128,$C$5,"D",$K128,,,1)*(9/5)+$C$14),"-")</f>
        <v>-</v>
      </c>
    </row>
    <row r="129" spans="11:211" x14ac:dyDescent="0.35">
      <c r="K129" s="164">
        <f t="shared" ca="1" si="562"/>
        <v>44792</v>
      </c>
      <c r="L129" s="356" t="str">
        <f t="shared" ca="1" si="562"/>
        <v/>
      </c>
      <c r="N129" s="55">
        <v>0</v>
      </c>
      <c r="O129" s="55" t="str">
        <f t="shared" si="564"/>
        <v>KORD MR0!_00Z-ECM</v>
      </c>
      <c r="P129" s="106">
        <f ca="1">IFERROR(IF($C$12="C",RTD("ice.xl",,"*H",O129,$C$5,"D",$K129,,,1),RTD("ice.xl",,"*H",O129,$C$5,"D",$K129,,,1)*(9/5)+$C$14),"-")</f>
        <v>74.623999999999995</v>
      </c>
      <c r="Q129" s="102">
        <f>Q128+1</f>
        <v>1</v>
      </c>
      <c r="R129" s="102" t="str">
        <f t="shared" si="566"/>
        <v>KORD MR1!_00Z-ECM</v>
      </c>
      <c r="S129" s="59">
        <f ca="1">IFERROR(IF($C$12="C",RTD("ice.xl",,"*H",R129,$C$5,"D",$K129,,,1),RTD("ice.xl",,"*H",R129,$C$5,"D",$K129,,,1)*(9/5)+$C$14),"-")</f>
        <v>74.138000000000005</v>
      </c>
      <c r="T129" s="102">
        <f t="shared" ref="T129:T159" si="736">T128+1</f>
        <v>2</v>
      </c>
      <c r="U129" s="102" t="str">
        <f t="shared" si="568"/>
        <v>KORD MR2!_00Z-ECM</v>
      </c>
      <c r="V129" s="59">
        <f ca="1">IFERROR(IF($C$12="C",RTD("ice.xl",,"*H",U129,$C$5,"D",$K129,,,1),RTD("ice.xl",,"*H",U129,$C$5,"D",$K129,,,1)*(9/5)+$C$14),"-")</f>
        <v>73.813999999999993</v>
      </c>
      <c r="W129" s="102">
        <f t="shared" si="732"/>
        <v>3</v>
      </c>
      <c r="X129" s="102" t="str">
        <f t="shared" si="570"/>
        <v>KORD MR3!_00Z-ECM</v>
      </c>
      <c r="Y129" s="59">
        <f ca="1">IFERROR(IF($C$12="C",RTD("ice.xl",,"*H",X129,$C$5,"D",$K129,,,1),RTD("ice.xl",,"*H",X129,$C$5,"D",$K129,,,1)*(9/5)+$C$14),"-")</f>
        <v>74.372</v>
      </c>
      <c r="Z129" s="102">
        <f t="shared" si="727"/>
        <v>4</v>
      </c>
      <c r="AA129" s="102" t="str">
        <f t="shared" si="572"/>
        <v>KORD MR4!_00Z-ECM</v>
      </c>
      <c r="AB129" s="59">
        <f ca="1">IFERROR(IF($C$12="C",RTD("ice.xl",,"*H",AA129,$C$5,"D",$K129,,,1),RTD("ice.xl",,"*H",AA129,$C$5,"D",$K129,,,1)*(9/5)+$C$14),"-")</f>
        <v>73.634</v>
      </c>
      <c r="AC129" s="102">
        <f t="shared" si="722"/>
        <v>5</v>
      </c>
      <c r="AD129" s="102" t="str">
        <f t="shared" si="574"/>
        <v>KORD MR5!_00Z-ECM</v>
      </c>
      <c r="AE129" s="59">
        <f ca="1">IFERROR(IF($C$12="C",RTD("ice.xl",,"*H",AD129,$C$5,"D",$K129,,,1),RTD("ice.xl",,"*H",AD129,$C$5,"D",$K129,,,1)*(9/5)+$C$14),"-")</f>
        <v>75.902000000000001</v>
      </c>
      <c r="AF129" s="102">
        <f t="shared" si="717"/>
        <v>6</v>
      </c>
      <c r="AG129" s="102" t="str">
        <f t="shared" si="576"/>
        <v>KORD MR6!_00Z-ECM</v>
      </c>
      <c r="AH129" s="59">
        <f ca="1">IFERROR(IF($C$12="C",RTD("ice.xl",,"*H",AG129,$C$5,"D",$K129,,,1),RTD("ice.xl",,"*H",AG129,$C$5,"D",$K129,,,1)*(9/5)+$C$14),"-")</f>
        <v>72.680000000000007</v>
      </c>
      <c r="AI129" s="102">
        <f t="shared" si="712"/>
        <v>7</v>
      </c>
      <c r="AJ129" s="102" t="str">
        <f t="shared" si="578"/>
        <v>KORD MR7!_00Z-ECM</v>
      </c>
      <c r="AK129" s="59">
        <f ca="1">IFERROR(IF($C$12="C",RTD("ice.xl",,"*H",AJ129,$C$5,"D",$K129,,,1),RTD("ice.xl",,"*H",AJ129,$C$5,"D",$K129,,,1)*(9/5)+$C$14),"-")</f>
        <v>74.12</v>
      </c>
      <c r="AL129" s="102">
        <f t="shared" si="707"/>
        <v>8</v>
      </c>
      <c r="AM129" s="102" t="str">
        <f t="shared" si="580"/>
        <v>KORD MR8!_00Z-ECM</v>
      </c>
      <c r="AN129" s="59">
        <f ca="1">IFERROR(IF($C$12="C",RTD("ice.xl",,"*H",AM129,$C$5,"D",$K129,,,1),RTD("ice.xl",,"*H",AM129,$C$5,"D",$K129,,,1)*(9/5)+$C$14),"-")</f>
        <v>71.960000000000008</v>
      </c>
      <c r="AO129" s="102">
        <f t="shared" si="702"/>
        <v>9</v>
      </c>
      <c r="AP129" s="102" t="str">
        <f t="shared" si="582"/>
        <v>KORD MR9!_00Z-ECM</v>
      </c>
      <c r="AQ129" s="59">
        <f ca="1">IFERROR(IF($C$12="C",RTD("ice.xl",,"*H",AP129,$C$5,"D",$K129,,,1),RTD("ice.xl",,"*H",AP129,$C$5,"D",$K129,,,1)*(9/5)+$C$14),"-")</f>
        <v>71.924000000000007</v>
      </c>
      <c r="AR129" s="102">
        <f t="shared" si="697"/>
        <v>10</v>
      </c>
      <c r="AS129" s="102" t="str">
        <f t="shared" si="584"/>
        <v>KORD MR10!_00Z-ECM</v>
      </c>
      <c r="AT129" s="59" t="str">
        <f ca="1">IFERROR(IF($C$12="C",RTD("ice.xl",,"*H",AS129,$C$5,"D",$K129,,,1),RTD("ice.xl",,"*H",AS129,$C$5,"D",$K129,,,1)*(9/5)+$C$14),"-")</f>
        <v>-</v>
      </c>
      <c r="AU129" s="102">
        <f t="shared" si="692"/>
        <v>11</v>
      </c>
      <c r="AV129" s="102" t="str">
        <f t="shared" si="585"/>
        <v>KORD MR11!_00Z-ECM</v>
      </c>
      <c r="AW129" s="59" t="str">
        <f ca="1">IFERROR(IF($C$12="C",RTD("ice.xl",,"*H",AV129,$C$5,"D",$K129,,,1),RTD("ice.xl",,"*H",AV129,$C$5,"D",$K129,,,1)*(9/5)+$C$14),"-")</f>
        <v>-</v>
      </c>
      <c r="AX129" s="102">
        <f t="shared" si="687"/>
        <v>12</v>
      </c>
      <c r="AY129" s="102" t="str">
        <f t="shared" si="586"/>
        <v>KORD MR12!_00Z-ECM</v>
      </c>
      <c r="AZ129" s="59" t="str">
        <f ca="1">IFERROR(IF($C$12="C",RTD("ice.xl",,"*H",AY129,$C$5,"D",$K129,,,1),RTD("ice.xl",,"*H",AY129,$C$5,"D",$K129,,,1)*(9/5)+$C$14),"-")</f>
        <v>-</v>
      </c>
      <c r="BA129" s="102">
        <f t="shared" si="682"/>
        <v>13</v>
      </c>
      <c r="BB129" s="102" t="str">
        <f t="shared" si="587"/>
        <v>KORD MR13!_00Z-ECM</v>
      </c>
      <c r="BC129" s="59" t="str">
        <f ca="1">IFERROR(IF($C$12="C",RTD("ice.xl",,"*H",BB129,$C$5,"D",$K129,,,1),RTD("ice.xl",,"*H",BB129,$C$5,"D",$K129,,,1)*(9/5)+$C$14),"-")</f>
        <v>-</v>
      </c>
      <c r="BD129" s="102">
        <f t="shared" si="678"/>
        <v>14</v>
      </c>
      <c r="BE129" s="102" t="str">
        <f t="shared" si="588"/>
        <v>KORD MR14!_00Z-ECM</v>
      </c>
      <c r="BF129" s="59" t="str">
        <f ca="1">IFERROR(IF($C$12="C",RTD("ice.xl",,"*H",BE129,$C$5,"D",$K129,,,1),RTD("ice.xl",,"*H",BE129,$C$5,"D",$K129,,,1)*(9/5)+$C$14),"-")</f>
        <v>-</v>
      </c>
      <c r="BG129" s="102">
        <f t="shared" si="674"/>
        <v>15</v>
      </c>
      <c r="BH129" s="102" t="str">
        <f t="shared" si="589"/>
        <v>KORD MR15!_00Z-ECM</v>
      </c>
      <c r="BI129" s="107" t="str">
        <f ca="1">IFERROR(IF($C$12="C",RTD("ice.xl",,"*H",BH129,$C$5,"D",$K129,,,1),RTD("ice.xl",,"*H",BH129,$C$5,"D",$K129,,,1)*(9/5)+$C$14),"-")</f>
        <v>-</v>
      </c>
      <c r="BL129" s="55">
        <v>0</v>
      </c>
      <c r="BM129" s="55" t="str">
        <f t="shared" si="591"/>
        <v>KORD MR0!_00Z-ECM</v>
      </c>
      <c r="BN129" s="106">
        <f ca="1">IFERROR(IF($C$12="C",RTD("ice.xl",,"*H",BM129,$C$5,"D",$K129,,,1),RTD("ice.xl",,"*H",BM129,$C$5,"D",$K129,,,1)*(9/5)+$C$14),"-")</f>
        <v>74.623999999999995</v>
      </c>
      <c r="BO129" s="102">
        <f>BO128+1</f>
        <v>1</v>
      </c>
      <c r="BP129" s="102" t="str">
        <f t="shared" si="593"/>
        <v>KORD MR1!_00Z-ECM</v>
      </c>
      <c r="BQ129" s="59">
        <f ca="1">IFERROR(IF($C$12="C",RTD("ice.xl",,"*H",BP129,$C$5,"D",$K129,,,1),RTD("ice.xl",,"*H",BP129,$C$5,"D",$K129,,,1)*(9/5)+$C$14),"-")</f>
        <v>74.138000000000005</v>
      </c>
      <c r="BR129" s="102">
        <f t="shared" ref="BR129:BR159" si="737">BR128+1</f>
        <v>2</v>
      </c>
      <c r="BS129" s="102" t="str">
        <f t="shared" si="595"/>
        <v>KORD MR2!_00Z-ECM</v>
      </c>
      <c r="BT129" s="59">
        <f ca="1">IFERROR(IF($C$12="C",RTD("ice.xl",,"*H",BS129,$C$5,"D",$K129,,,1),RTD("ice.xl",,"*H",BS129,$C$5,"D",$K129,,,1)*(9/5)+$C$14),"-")</f>
        <v>73.813999999999993</v>
      </c>
      <c r="BU129" s="102">
        <f t="shared" si="733"/>
        <v>3</v>
      </c>
      <c r="BV129" s="102" t="str">
        <f t="shared" si="597"/>
        <v>KORD MR3!_00Z-ECM</v>
      </c>
      <c r="BW129" s="59">
        <f ca="1">IFERROR(IF($C$12="C",RTD("ice.xl",,"*H",BV129,$C$5,"D",$K129,,,1),RTD("ice.xl",,"*H",BV129,$C$5,"D",$K129,,,1)*(9/5)+$C$14),"-")</f>
        <v>74.372</v>
      </c>
      <c r="BX129" s="102">
        <f t="shared" si="728"/>
        <v>4</v>
      </c>
      <c r="BY129" s="102" t="str">
        <f t="shared" si="599"/>
        <v>KORD MR4!_00Z-ECM</v>
      </c>
      <c r="BZ129" s="59">
        <f ca="1">IFERROR(IF($C$12="C",RTD("ice.xl",,"*H",BY129,$C$5,"D",$K129,,,1),RTD("ice.xl",,"*H",BY129,$C$5,"D",$K129,,,1)*(9/5)+$C$14),"-")</f>
        <v>73.634</v>
      </c>
      <c r="CA129" s="102">
        <f t="shared" si="723"/>
        <v>5</v>
      </c>
      <c r="CB129" s="102" t="str">
        <f t="shared" si="601"/>
        <v>KORD MR5!_00Z-ECM</v>
      </c>
      <c r="CC129" s="59">
        <f ca="1">IFERROR(IF($C$12="C",RTD("ice.xl",,"*H",CB129,$C$5,"D",$K129,,,1),RTD("ice.xl",,"*H",CB129,$C$5,"D",$K129,,,1)*(9/5)+$C$14),"-")</f>
        <v>75.902000000000001</v>
      </c>
      <c r="CD129" s="102">
        <f t="shared" si="718"/>
        <v>6</v>
      </c>
      <c r="CE129" s="102" t="str">
        <f t="shared" si="603"/>
        <v>KORD MR6!_00Z-ECM</v>
      </c>
      <c r="CF129" s="59">
        <f ca="1">IFERROR(IF($C$12="C",RTD("ice.xl",,"*H",CE129,$C$5,"D",$K129,,,1),RTD("ice.xl",,"*H",CE129,$C$5,"D",$K129,,,1)*(9/5)+$C$14),"-")</f>
        <v>72.680000000000007</v>
      </c>
      <c r="CG129" s="102">
        <f t="shared" si="713"/>
        <v>7</v>
      </c>
      <c r="CH129" s="102" t="str">
        <f t="shared" si="605"/>
        <v>KORD MR7!_00Z-ECM</v>
      </c>
      <c r="CI129" s="59">
        <f ca="1">IFERROR(IF($C$12="C",RTD("ice.xl",,"*H",CH129,$C$5,"D",$K129,,,1),RTD("ice.xl",,"*H",CH129,$C$5,"D",$K129,,,1)*(9/5)+$C$14),"-")</f>
        <v>74.12</v>
      </c>
      <c r="CJ129" s="102">
        <f t="shared" si="708"/>
        <v>8</v>
      </c>
      <c r="CK129" s="102" t="str">
        <f t="shared" si="607"/>
        <v>KORD MR8!_00Z-ECM</v>
      </c>
      <c r="CL129" s="59">
        <f ca="1">IFERROR(IF($C$12="C",RTD("ice.xl",,"*H",CK129,$C$5,"D",$K129,,,1),RTD("ice.xl",,"*H",CK129,$C$5,"D",$K129,,,1)*(9/5)+$C$14),"-")</f>
        <v>71.960000000000008</v>
      </c>
      <c r="CM129" s="102">
        <f t="shared" si="703"/>
        <v>9</v>
      </c>
      <c r="CN129" s="102" t="str">
        <f t="shared" si="609"/>
        <v>KORD MR9!_00Z-ECM</v>
      </c>
      <c r="CO129" s="59">
        <f ca="1">IFERROR(IF($C$12="C",RTD("ice.xl",,"*H",CN129,$C$5,"D",$K129,,,1),RTD("ice.xl",,"*H",CN129,$C$5,"D",$K129,,,1)*(9/5)+$C$14),"-")</f>
        <v>71.924000000000007</v>
      </c>
      <c r="CP129" s="102">
        <f t="shared" si="698"/>
        <v>10</v>
      </c>
      <c r="CQ129" s="102" t="str">
        <f t="shared" si="611"/>
        <v>KORD MR10!_00Z-ECM</v>
      </c>
      <c r="CR129" s="59" t="str">
        <f ca="1">IFERROR(IF($C$12="C",RTD("ice.xl",,"*H",CQ129,$C$5,"D",$K129,,,1),RTD("ice.xl",,"*H",CQ129,$C$5,"D",$K129,,,1)*(9/5)+$C$14),"-")</f>
        <v>-</v>
      </c>
      <c r="CS129" s="102">
        <f t="shared" si="693"/>
        <v>11</v>
      </c>
      <c r="CT129" s="102" t="str">
        <f t="shared" si="613"/>
        <v>KORD MR11!_00Z-ECM</v>
      </c>
      <c r="CU129" s="59" t="str">
        <f ca="1">IFERROR(IF($C$12="C",RTD("ice.xl",,"*H",CT129,$C$5,"D",$K129,,,1),RTD("ice.xl",,"*H",CT129,$C$5,"D",$K129,,,1)*(9/5)+$C$14),"-")</f>
        <v>-</v>
      </c>
      <c r="CV129" s="102">
        <f t="shared" si="688"/>
        <v>12</v>
      </c>
      <c r="CW129" s="102" t="str">
        <f t="shared" si="614"/>
        <v>KORD MR12!_00Z-ECM</v>
      </c>
      <c r="CX129" s="59" t="str">
        <f ca="1">IFERROR(IF($C$12="C",RTD("ice.xl",,"*H",CW129,$C$5,"D",$K129,,,1),RTD("ice.xl",,"*H",CW129,$C$5,"D",$K129,,,1)*(9/5)+$C$14),"-")</f>
        <v>-</v>
      </c>
      <c r="CY129" s="102">
        <f t="shared" si="683"/>
        <v>13</v>
      </c>
      <c r="CZ129" s="102" t="str">
        <f t="shared" si="615"/>
        <v>KORD MR13!_00Z-ECM</v>
      </c>
      <c r="DA129" s="59" t="str">
        <f ca="1">IFERROR(IF($C$12="C",RTD("ice.xl",,"*H",CZ129,$C$5,"D",$K129,,,1),RTD("ice.xl",,"*H",CZ129,$C$5,"D",$K129,,,1)*(9/5)+$C$14),"-")</f>
        <v>-</v>
      </c>
      <c r="DB129" s="102">
        <f t="shared" si="679"/>
        <v>14</v>
      </c>
      <c r="DC129" s="102" t="str">
        <f t="shared" si="616"/>
        <v>KORD MR14!_00Z-ECM</v>
      </c>
      <c r="DD129" s="59" t="str">
        <f ca="1">IFERROR(IF($C$12="C",RTD("ice.xl",,"*H",DC129,$C$5,"D",$K129,,,1),RTD("ice.xl",,"*H",DC129,$C$5,"D",$K129,,,1)*(9/5)+$C$14),"-")</f>
        <v>-</v>
      </c>
      <c r="DE129" s="102">
        <f t="shared" si="675"/>
        <v>15</v>
      </c>
      <c r="DF129" s="102" t="str">
        <f t="shared" si="617"/>
        <v>KORD MR15!_00Z-ECM</v>
      </c>
      <c r="DG129" s="107" t="str">
        <f ca="1">IFERROR(IF($C$12="C",RTD("ice.xl",,"*H",DF129,$C$5,"D",$K129,,,1),RTD("ice.xl",,"*H",DF129,$C$5,"D",$K129,,,1)*(9/5)+$C$14),"-")</f>
        <v>-</v>
      </c>
      <c r="DJ129" s="55">
        <v>0</v>
      </c>
      <c r="DK129" s="55" t="str">
        <f t="shared" si="619"/>
        <v>KORD MR0!_12Z-ECM</v>
      </c>
      <c r="DL129" s="106">
        <f ca="1">IFERROR(IF($C$12="C",RTD("ice.xl",,"*H",DK129,$C$5,"D",$K129,,,1),RTD("ice.xl",,"*H",DK129,$C$5,"D",$K129,,,1)*(9/5)+$C$14),"-")</f>
        <v>74.984000000000009</v>
      </c>
      <c r="DM129" s="102">
        <f>DM128+1</f>
        <v>1</v>
      </c>
      <c r="DN129" s="102" t="str">
        <f t="shared" si="621"/>
        <v>KORD MR1!_12Z-ECM</v>
      </c>
      <c r="DO129" s="59">
        <f ca="1">IFERROR(IF($C$12="C",RTD("ice.xl",,"*H",DN129,$C$5,"D",$K129,,,1),RTD("ice.xl",,"*H",DN129,$C$5,"D",$K129,,,1)*(9/5)+$C$14),"-")</f>
        <v>74.551999999999992</v>
      </c>
      <c r="DP129" s="102">
        <f t="shared" ref="DP129:DP159" si="738">DP128+1</f>
        <v>2</v>
      </c>
      <c r="DQ129" s="102" t="str">
        <f t="shared" si="623"/>
        <v>KORD MR2!_12Z-ECM</v>
      </c>
      <c r="DR129" s="59">
        <f ca="1">IFERROR(IF($C$12="C",RTD("ice.xl",,"*H",DQ129,$C$5,"D",$K129,,,1),RTD("ice.xl",,"*H",DQ129,$C$5,"D",$K129,,,1)*(9/5)+$C$14),"-")</f>
        <v>73.507999999999996</v>
      </c>
      <c r="DS129" s="102">
        <f t="shared" si="734"/>
        <v>3</v>
      </c>
      <c r="DT129" s="102" t="str">
        <f t="shared" si="625"/>
        <v>KORD MR3!_12Z-ECM</v>
      </c>
      <c r="DU129" s="59">
        <f ca="1">IFERROR(IF($C$12="C",RTD("ice.xl",,"*H",DT129,$C$5,"D",$K129,,,1),RTD("ice.xl",,"*H",DT129,$C$5,"D",$K129,,,1)*(9/5)+$C$14),"-")</f>
        <v>75.056000000000012</v>
      </c>
      <c r="DV129" s="102">
        <f t="shared" si="729"/>
        <v>4</v>
      </c>
      <c r="DW129" s="102" t="str">
        <f t="shared" si="627"/>
        <v>KORD MR4!_12Z-ECM</v>
      </c>
      <c r="DX129" s="59">
        <f ca="1">IFERROR(IF($C$12="C",RTD("ice.xl",,"*H",DW129,$C$5,"D",$K129,,,1),RTD("ice.xl",,"*H",DW129,$C$5,"D",$K129,,,1)*(9/5)+$C$14),"-")</f>
        <v>75.164000000000001</v>
      </c>
      <c r="DY129" s="102">
        <f t="shared" si="724"/>
        <v>5</v>
      </c>
      <c r="DZ129" s="102" t="str">
        <f t="shared" si="629"/>
        <v>KORD MR5!_12Z-ECM</v>
      </c>
      <c r="EA129" s="59">
        <f ca="1">IFERROR(IF($C$12="C",RTD("ice.xl",,"*H",DZ129,$C$5,"D",$K129,,,1),RTD("ice.xl",,"*H",DZ129,$C$5,"D",$K129,,,1)*(9/5)+$C$14),"-")</f>
        <v>74.318000000000012</v>
      </c>
      <c r="EB129" s="102">
        <f t="shared" si="719"/>
        <v>6</v>
      </c>
      <c r="EC129" s="102" t="str">
        <f t="shared" si="631"/>
        <v>KORD MR6!_12Z-ECM</v>
      </c>
      <c r="ED129" s="59">
        <f ca="1">IFERROR(IF($C$12="C",RTD("ice.xl",,"*H",EC129,$C$5,"D",$K129,,,1),RTD("ice.xl",,"*H",EC129,$C$5,"D",$K129,,,1)*(9/5)+$C$14),"-")</f>
        <v>73.616</v>
      </c>
      <c r="EE129" s="102">
        <f t="shared" si="714"/>
        <v>7</v>
      </c>
      <c r="EF129" s="102" t="str">
        <f t="shared" si="633"/>
        <v>KORD MR7!_12Z-ECM</v>
      </c>
      <c r="EG129" s="59">
        <f ca="1">IFERROR(IF($C$12="C",RTD("ice.xl",,"*H",EF129,$C$5,"D",$K129,,,1),RTD("ice.xl",,"*H",EF129,$C$5,"D",$K129,,,1)*(9/5)+$C$14),"-")</f>
        <v>71.707999999999998</v>
      </c>
      <c r="EH129" s="102">
        <f t="shared" si="709"/>
        <v>8</v>
      </c>
      <c r="EI129" s="102" t="str">
        <f t="shared" si="635"/>
        <v>KORD MR8!_12Z-ECM</v>
      </c>
      <c r="EJ129" s="59">
        <f ca="1">IFERROR(IF($C$12="C",RTD("ice.xl",,"*H",EI129,$C$5,"D",$K129,,,1),RTD("ice.xl",,"*H",EI129,$C$5,"D",$K129,,,1)*(9/5)+$C$14),"-")</f>
        <v>69.080000000000013</v>
      </c>
      <c r="EK129" s="102">
        <f t="shared" si="704"/>
        <v>9</v>
      </c>
      <c r="EL129" s="102" t="str">
        <f t="shared" si="637"/>
        <v>KORD MR9!_12Z-ECM</v>
      </c>
      <c r="EM129" s="59" t="str">
        <f ca="1">IFERROR(IF($C$12="C",RTD("ice.xl",,"*H",EL129,$C$5,"D",$K129,,,1),RTD("ice.xl",,"*H",EL129,$C$5,"D",$K129,,,1)*(9/5)+$C$14),"-")</f>
        <v>-</v>
      </c>
      <c r="EN129" s="102">
        <f t="shared" si="699"/>
        <v>10</v>
      </c>
      <c r="EO129" s="102" t="str">
        <f t="shared" si="639"/>
        <v>KORD MR10!_12Z-ECM</v>
      </c>
      <c r="EP129" s="59" t="str">
        <f ca="1">IFERROR(IF($C$12="C",RTD("ice.xl",,"*H",EO129,$C$5,"D",$K129,,,1),RTD("ice.xl",,"*H",EO129,$C$5,"D",$K129,,,1)*(9/5)+$C$14),"-")</f>
        <v>-</v>
      </c>
      <c r="EQ129" s="102">
        <f t="shared" si="694"/>
        <v>11</v>
      </c>
      <c r="ER129" s="102" t="str">
        <f t="shared" si="641"/>
        <v>KORD MR11!_12Z-ECM</v>
      </c>
      <c r="ES129" s="59" t="str">
        <f ca="1">IFERROR(IF($C$12="C",RTD("ice.xl",,"*H",ER129,$C$5,"D",$K129,,,1),RTD("ice.xl",,"*H",ER129,$C$5,"D",$K129,,,1)*(9/5)+$C$14),"-")</f>
        <v>-</v>
      </c>
      <c r="ET129" s="102">
        <f t="shared" si="689"/>
        <v>12</v>
      </c>
      <c r="EU129" s="102" t="str">
        <f t="shared" si="642"/>
        <v>KORD MR12!_12Z-ECM</v>
      </c>
      <c r="EV129" s="59" t="str">
        <f ca="1">IFERROR(IF($C$12="C",RTD("ice.xl",,"*H",EU129,$C$5,"D",$K129,,,1),RTD("ice.xl",,"*H",EU129,$C$5,"D",$K129,,,1)*(9/5)+$C$14),"-")</f>
        <v>-</v>
      </c>
      <c r="EW129" s="102">
        <f t="shared" si="684"/>
        <v>13</v>
      </c>
      <c r="EX129" s="102" t="str">
        <f t="shared" si="643"/>
        <v>KORD MR13!_12Z-ECM</v>
      </c>
      <c r="EY129" s="59" t="str">
        <f ca="1">IFERROR(IF($C$12="C",RTD("ice.xl",,"*H",EX129,$C$5,"D",$K129,,,1),RTD("ice.xl",,"*H",EX129,$C$5,"D",$K129,,,1)*(9/5)+$C$14),"-")</f>
        <v>-</v>
      </c>
      <c r="EZ129" s="102">
        <f t="shared" si="680"/>
        <v>14</v>
      </c>
      <c r="FA129" s="102" t="str">
        <f t="shared" si="644"/>
        <v>KORD MR14!_12Z-ECM</v>
      </c>
      <c r="FB129" s="59" t="str">
        <f ca="1">IFERROR(IF($C$12="C",RTD("ice.xl",,"*H",FA129,$C$5,"D",$K129,,,1),RTD("ice.xl",,"*H",FA129,$C$5,"D",$K129,,,1)*(9/5)+$C$14),"-")</f>
        <v>-</v>
      </c>
      <c r="FC129" s="102">
        <f t="shared" si="676"/>
        <v>15</v>
      </c>
      <c r="FD129" s="102" t="str">
        <f t="shared" si="645"/>
        <v>KORD MR15!_12Z-ECM</v>
      </c>
      <c r="FE129" s="107" t="str">
        <f ca="1">IFERROR(IF($C$12="C",RTD("ice.xl",,"*H",FD129,$C$5,"D",$K129,,,1),RTD("ice.xl",,"*H",FD129,$C$5,"D",$K129,,,1)*(9/5)+$C$14),"-")</f>
        <v>-</v>
      </c>
      <c r="FH129" s="55">
        <v>0</v>
      </c>
      <c r="FI129" s="55" t="str">
        <f t="shared" si="647"/>
        <v>KORD MR0!_12Z-ECM</v>
      </c>
      <c r="FJ129" s="106">
        <f ca="1">IFERROR(IF($C$12="C",RTD("ice.xl",,"*H",FI129,$C$5,"D",$K129,,,1),RTD("ice.xl",,"*H",FI129,$C$5,"D",$K129,,,1)*(9/5)+$C$14),"-")</f>
        <v>74.984000000000009</v>
      </c>
      <c r="FK129" s="102">
        <f>FK128+1</f>
        <v>1</v>
      </c>
      <c r="FL129" s="102" t="str">
        <f t="shared" si="649"/>
        <v>KORD MR1!_12Z-ECM</v>
      </c>
      <c r="FM129" s="59">
        <f ca="1">IFERROR(IF($C$12="C",RTD("ice.xl",,"*H",FL129,$C$5,"D",$K129,,,1),RTD("ice.xl",,"*H",FL129,$C$5,"D",$K129,,,1)*(9/5)+$C$14),"-")</f>
        <v>74.551999999999992</v>
      </c>
      <c r="FN129" s="102">
        <f t="shared" ref="FN129:FN159" si="739">FN128+1</f>
        <v>2</v>
      </c>
      <c r="FO129" s="102" t="str">
        <f t="shared" si="651"/>
        <v>KORD MR2!_12Z-ECM</v>
      </c>
      <c r="FP129" s="59">
        <f ca="1">IFERROR(IF($C$12="C",RTD("ice.xl",,"*H",FO129,$C$5,"D",$K129,,,1),RTD("ice.xl",,"*H",FO129,$C$5,"D",$K129,,,1)*(9/5)+$C$14),"-")</f>
        <v>73.507999999999996</v>
      </c>
      <c r="FQ129" s="102">
        <f t="shared" si="735"/>
        <v>3</v>
      </c>
      <c r="FR129" s="102" t="str">
        <f t="shared" si="653"/>
        <v>KORD MR3!_12Z-ECM</v>
      </c>
      <c r="FS129" s="59">
        <f ca="1">IFERROR(IF($C$12="C",RTD("ice.xl",,"*H",FR129,$C$5,"D",$K129,,,1),RTD("ice.xl",,"*H",FR129,$C$5,"D",$K129,,,1)*(9/5)+$C$14),"-")</f>
        <v>75.056000000000012</v>
      </c>
      <c r="FT129" s="102">
        <f t="shared" si="730"/>
        <v>4</v>
      </c>
      <c r="FU129" s="102" t="str">
        <f t="shared" si="655"/>
        <v>KORD MR4!_12Z-ECM</v>
      </c>
      <c r="FV129" s="59">
        <f ca="1">IFERROR(IF($C$12="C",RTD("ice.xl",,"*H",FU129,$C$5,"D",$K129,,,1),RTD("ice.xl",,"*H",FU129,$C$5,"D",$K129,,,1)*(9/5)+$C$14),"-")</f>
        <v>75.164000000000001</v>
      </c>
      <c r="FW129" s="102">
        <f t="shared" si="725"/>
        <v>5</v>
      </c>
      <c r="FX129" s="102" t="str">
        <f t="shared" si="657"/>
        <v>KORD MR5!_12Z-ECM</v>
      </c>
      <c r="FY129" s="59">
        <f ca="1">IFERROR(IF($C$12="C",RTD("ice.xl",,"*H",FX129,$C$5,"D",$K129,,,1),RTD("ice.xl",,"*H",FX129,$C$5,"D",$K129,,,1)*(9/5)+$C$14),"-")</f>
        <v>74.318000000000012</v>
      </c>
      <c r="FZ129" s="102">
        <f t="shared" si="720"/>
        <v>6</v>
      </c>
      <c r="GA129" s="102" t="str">
        <f t="shared" si="659"/>
        <v>KORD MR6!_12Z-ECM</v>
      </c>
      <c r="GB129" s="59">
        <f ca="1">IFERROR(IF($C$12="C",RTD("ice.xl",,"*H",GA129,$C$5,"D",$K129,,,1),RTD("ice.xl",,"*H",GA129,$C$5,"D",$K129,,,1)*(9/5)+$C$14),"-")</f>
        <v>73.616</v>
      </c>
      <c r="GC129" s="102">
        <f t="shared" si="715"/>
        <v>7</v>
      </c>
      <c r="GD129" s="102" t="str">
        <f t="shared" si="661"/>
        <v>KORD MR7!_12Z-ECM</v>
      </c>
      <c r="GE129" s="59">
        <f ca="1">IFERROR(IF($C$12="C",RTD("ice.xl",,"*H",GD129,$C$5,"D",$K129,,,1),RTD("ice.xl",,"*H",GD129,$C$5,"D",$K129,,,1)*(9/5)+$C$14),"-")</f>
        <v>71.707999999999998</v>
      </c>
      <c r="GF129" s="102">
        <f t="shared" si="710"/>
        <v>8</v>
      </c>
      <c r="GG129" s="102" t="str">
        <f t="shared" si="663"/>
        <v>KORD MR8!_12Z-ECM</v>
      </c>
      <c r="GH129" s="59">
        <f ca="1">IFERROR(IF($C$12="C",RTD("ice.xl",,"*H",GG129,$C$5,"D",$K129,,,1),RTD("ice.xl",,"*H",GG129,$C$5,"D",$K129,,,1)*(9/5)+$C$14),"-")</f>
        <v>69.080000000000013</v>
      </c>
      <c r="GI129" s="102">
        <f t="shared" si="705"/>
        <v>9</v>
      </c>
      <c r="GJ129" s="102" t="str">
        <f t="shared" si="665"/>
        <v>KORD MR9!_12Z-ECM</v>
      </c>
      <c r="GK129" s="59" t="str">
        <f ca="1">IFERROR(IF($C$12="C",RTD("ice.xl",,"*H",GJ129,$C$5,"D",$K129,,,1),RTD("ice.xl",,"*H",GJ129,$C$5,"D",$K129,,,1)*(9/5)+$C$14),"-")</f>
        <v>-</v>
      </c>
      <c r="GL129" s="102">
        <f t="shared" si="700"/>
        <v>10</v>
      </c>
      <c r="GM129" s="102" t="str">
        <f t="shared" si="667"/>
        <v>KORD MR10!_12Z-ECM</v>
      </c>
      <c r="GN129" s="59" t="str">
        <f ca="1">IFERROR(IF($C$12="C",RTD("ice.xl",,"*H",GM129,$C$5,"D",$K129,,,1),RTD("ice.xl",,"*H",GM129,$C$5,"D",$K129,,,1)*(9/5)+$C$14),"-")</f>
        <v>-</v>
      </c>
      <c r="GO129" s="102">
        <f t="shared" si="695"/>
        <v>11</v>
      </c>
      <c r="GP129" s="102" t="str">
        <f t="shared" si="669"/>
        <v>KORD MR11!_12Z-ECM</v>
      </c>
      <c r="GQ129" s="59" t="str">
        <f ca="1">IFERROR(IF($C$12="C",RTD("ice.xl",,"*H",GP129,$C$5,"D",$K129,,,1),RTD("ice.xl",,"*H",GP129,$C$5,"D",$K129,,,1)*(9/5)+$C$14),"-")</f>
        <v>-</v>
      </c>
      <c r="GR129" s="102">
        <f t="shared" si="690"/>
        <v>12</v>
      </c>
      <c r="GS129" s="102" t="str">
        <f t="shared" si="670"/>
        <v>KORD MR12!_12Z-ECM</v>
      </c>
      <c r="GT129" s="59" t="str">
        <f ca="1">IFERROR(IF($C$12="C",RTD("ice.xl",,"*H",GS129,$C$5,"D",$K129,,,1),RTD("ice.xl",,"*H",GS129,$C$5,"D",$K129,,,1)*(9/5)+$C$14),"-")</f>
        <v>-</v>
      </c>
      <c r="GU129" s="102">
        <f t="shared" si="685"/>
        <v>13</v>
      </c>
      <c r="GV129" s="102" t="str">
        <f t="shared" si="671"/>
        <v>KORD MR13!_12Z-ECM</v>
      </c>
      <c r="GW129" s="59" t="str">
        <f ca="1">IFERROR(IF($C$12="C",RTD("ice.xl",,"*H",GV129,$C$5,"D",$K129,,,1),RTD("ice.xl",,"*H",GV129,$C$5,"D",$K129,,,1)*(9/5)+$C$14),"-")</f>
        <v>-</v>
      </c>
      <c r="GX129" s="102">
        <f t="shared" si="681"/>
        <v>14</v>
      </c>
      <c r="GY129" s="102" t="str">
        <f t="shared" si="672"/>
        <v>KORD MR14!_12Z-ECM</v>
      </c>
      <c r="GZ129" s="59" t="str">
        <f ca="1">IFERROR(IF($C$12="C",RTD("ice.xl",,"*H",GY129,$C$5,"D",$K129,,,1),RTD("ice.xl",,"*H",GY129,$C$5,"D",$K129,,,1)*(9/5)+$C$14),"-")</f>
        <v>-</v>
      </c>
      <c r="HA129" s="102">
        <f t="shared" si="677"/>
        <v>15</v>
      </c>
      <c r="HB129" s="102" t="str">
        <f t="shared" si="673"/>
        <v>KORD MR15!_12Z-ECM</v>
      </c>
      <c r="HC129" s="107" t="str">
        <f ca="1">IFERROR(IF($C$12="C",RTD("ice.xl",,"*H",HB129,$C$5,"D",$K129,,,1),RTD("ice.xl",,"*H",HB129,$C$5,"D",$K129,,,1)*(9/5)+$C$14),"-")</f>
        <v>-</v>
      </c>
    </row>
    <row r="130" spans="11:211" x14ac:dyDescent="0.35">
      <c r="K130" s="163">
        <f t="shared" ca="1" si="562"/>
        <v>44791</v>
      </c>
      <c r="L130" s="356">
        <f t="shared" ca="1" si="562"/>
        <v>73.549940000000007</v>
      </c>
      <c r="N130" s="53">
        <f>N129+1</f>
        <v>1</v>
      </c>
      <c r="O130" s="53" t="str">
        <f t="shared" si="564"/>
        <v>KORD MR1!_00Z-ECM</v>
      </c>
      <c r="P130" s="108">
        <f ca="1">IFERROR(IF($C$12="C",RTD("ice.xl",,"*H",O130,$C$5,"D",$K130,,,1),RTD("ice.xl",,"*H",O130,$C$5,"D",$K130,,,1)*(9/5)+$C$14),"-")</f>
        <v>70.573999999999998</v>
      </c>
      <c r="Q130" s="101">
        <f t="shared" ref="Q130:Q159" si="740">Q129+1</f>
        <v>2</v>
      </c>
      <c r="R130" s="101" t="str">
        <f t="shared" si="566"/>
        <v>KORD MR2!_00Z-ECM</v>
      </c>
      <c r="S130" s="58">
        <f ca="1">IFERROR(IF($C$12="C",RTD("ice.xl",,"*H",R130,$C$5,"D",$K130,,,1),RTD("ice.xl",,"*H",R130,$C$5,"D",$K130,,,1)*(9/5)+$C$14),"-")</f>
        <v>69.403999999999996</v>
      </c>
      <c r="T130" s="101">
        <f t="shared" si="736"/>
        <v>3</v>
      </c>
      <c r="U130" s="101" t="str">
        <f t="shared" si="568"/>
        <v>KORD MR3!_00Z-ECM</v>
      </c>
      <c r="V130" s="58">
        <f ca="1">IFERROR(IF($C$12="C",RTD("ice.xl",,"*H",U130,$C$5,"D",$K130,,,1),RTD("ice.xl",,"*H",U130,$C$5,"D",$K130,,,1)*(9/5)+$C$14),"-")</f>
        <v>70.754000000000005</v>
      </c>
      <c r="W130" s="101">
        <f t="shared" si="732"/>
        <v>4</v>
      </c>
      <c r="X130" s="101" t="str">
        <f t="shared" si="570"/>
        <v>KORD MR4!_00Z-ECM</v>
      </c>
      <c r="Y130" s="58">
        <f ca="1">IFERROR(IF($C$12="C",RTD("ice.xl",,"*H",X130,$C$5,"D",$K130,,,1),RTD("ice.xl",,"*H",X130,$C$5,"D",$K130,,,1)*(9/5)+$C$14),"-")</f>
        <v>70.448000000000008</v>
      </c>
      <c r="Z130" s="101">
        <f t="shared" si="727"/>
        <v>5</v>
      </c>
      <c r="AA130" s="101" t="str">
        <f t="shared" si="572"/>
        <v>KORD MR5!_00Z-ECM</v>
      </c>
      <c r="AB130" s="58">
        <f ca="1">IFERROR(IF($C$12="C",RTD("ice.xl",,"*H",AA130,$C$5,"D",$K130,,,1),RTD("ice.xl",,"*H",AA130,$C$5,"D",$K130,,,1)*(9/5)+$C$14),"-")</f>
        <v>71.438000000000002</v>
      </c>
      <c r="AC130" s="101">
        <f t="shared" si="722"/>
        <v>6</v>
      </c>
      <c r="AD130" s="101" t="str">
        <f t="shared" si="574"/>
        <v>KORD MR6!_00Z-ECM</v>
      </c>
      <c r="AE130" s="58">
        <f ca="1">IFERROR(IF($C$12="C",RTD("ice.xl",,"*H",AD130,$C$5,"D",$K130,,,1),RTD("ice.xl",,"*H",AD130,$C$5,"D",$K130,,,1)*(9/5)+$C$14),"-")</f>
        <v>70.16</v>
      </c>
      <c r="AF130" s="101">
        <f t="shared" si="717"/>
        <v>7</v>
      </c>
      <c r="AG130" s="101" t="str">
        <f t="shared" si="576"/>
        <v>KORD MR7!_00Z-ECM</v>
      </c>
      <c r="AH130" s="58">
        <f ca="1">IFERROR(IF($C$12="C",RTD("ice.xl",,"*H",AG130,$C$5,"D",$K130,,,1),RTD("ice.xl",,"*H",AG130,$C$5,"D",$K130,,,1)*(9/5)+$C$14),"-")</f>
        <v>72.283999999999992</v>
      </c>
      <c r="AI130" s="101">
        <f t="shared" si="712"/>
        <v>8</v>
      </c>
      <c r="AJ130" s="101" t="str">
        <f t="shared" si="578"/>
        <v>KORD MR8!_00Z-ECM</v>
      </c>
      <c r="AK130" s="58">
        <f ca="1">IFERROR(IF($C$12="C",RTD("ice.xl",,"*H",AJ130,$C$5,"D",$K130,,,1),RTD("ice.xl",,"*H",AJ130,$C$5,"D",$K130,,,1)*(9/5)+$C$14),"-")</f>
        <v>68.396000000000001</v>
      </c>
      <c r="AL130" s="101">
        <f t="shared" si="707"/>
        <v>9</v>
      </c>
      <c r="AM130" s="101" t="str">
        <f t="shared" si="580"/>
        <v>KORD MR9!_00Z-ECM</v>
      </c>
      <c r="AN130" s="58">
        <f ca="1">IFERROR(IF($C$12="C",RTD("ice.xl",,"*H",AM130,$C$5,"D",$K130,,,1),RTD("ice.xl",,"*H",AM130,$C$5,"D",$K130,,,1)*(9/5)+$C$14),"-")</f>
        <v>69.116</v>
      </c>
      <c r="AO130" s="101">
        <f t="shared" si="702"/>
        <v>10</v>
      </c>
      <c r="AP130" s="101" t="str">
        <f t="shared" si="582"/>
        <v>KORD MR10!_00Z-ECM</v>
      </c>
      <c r="AQ130" s="58">
        <f ca="1">IFERROR(IF($C$12="C",RTD("ice.xl",,"*H",AP130,$C$5,"D",$K130,,,1),RTD("ice.xl",,"*H",AP130,$C$5,"D",$K130,,,1)*(9/5)+$C$14),"-")</f>
        <v>72.536000000000001</v>
      </c>
      <c r="AR130" s="101">
        <f t="shared" si="697"/>
        <v>11</v>
      </c>
      <c r="AS130" s="101" t="str">
        <f t="shared" si="584"/>
        <v>KORD MR11!_00Z-ECM</v>
      </c>
      <c r="AT130" s="58" t="str">
        <f ca="1">IFERROR(IF($C$12="C",RTD("ice.xl",,"*H",AS130,$C$5,"D",$K130,,,1),RTD("ice.xl",,"*H",AS130,$C$5,"D",$K130,,,1)*(9/5)+$C$14),"-")</f>
        <v>-</v>
      </c>
      <c r="AU130" s="101">
        <f t="shared" si="692"/>
        <v>12</v>
      </c>
      <c r="AV130" s="101" t="str">
        <f t="shared" si="585"/>
        <v>KORD MR12!_00Z-ECM</v>
      </c>
      <c r="AW130" s="58" t="str">
        <f ca="1">IFERROR(IF($C$12="C",RTD("ice.xl",,"*H",AV130,$C$5,"D",$K130,,,1),RTD("ice.xl",,"*H",AV130,$C$5,"D",$K130,,,1)*(9/5)+$C$14),"-")</f>
        <v>-</v>
      </c>
      <c r="AX130" s="101">
        <f t="shared" si="687"/>
        <v>13</v>
      </c>
      <c r="AY130" s="101" t="str">
        <f t="shared" si="586"/>
        <v>KORD MR13!_00Z-ECM</v>
      </c>
      <c r="AZ130" s="58" t="str">
        <f ca="1">IFERROR(IF($C$12="C",RTD("ice.xl",,"*H",AY130,$C$5,"D",$K130,,,1),RTD("ice.xl",,"*H",AY130,$C$5,"D",$K130,,,1)*(9/5)+$C$14),"-")</f>
        <v>-</v>
      </c>
      <c r="BA130" s="101">
        <f t="shared" si="682"/>
        <v>14</v>
      </c>
      <c r="BB130" s="101" t="str">
        <f t="shared" si="587"/>
        <v>KORD MR14!_00Z-ECM</v>
      </c>
      <c r="BC130" s="58" t="str">
        <f ca="1">IFERROR(IF($C$12="C",RTD("ice.xl",,"*H",BB130,$C$5,"D",$K130,,,1),RTD("ice.xl",,"*H",BB130,$C$5,"D",$K130,,,1)*(9/5)+$C$14),"-")</f>
        <v>-</v>
      </c>
      <c r="BD130" s="101">
        <f t="shared" si="678"/>
        <v>15</v>
      </c>
      <c r="BE130" s="101" t="str">
        <f t="shared" si="588"/>
        <v>KORD MR15!_00Z-ECM</v>
      </c>
      <c r="BF130" s="58" t="str">
        <f ca="1">IFERROR(IF($C$12="C",RTD("ice.xl",,"*H",BE130,$C$5,"D",$K130,,,1),RTD("ice.xl",,"*H",BE130,$C$5,"D",$K130,,,1)*(9/5)+$C$14),"-")</f>
        <v>-</v>
      </c>
      <c r="BG130" s="101">
        <f t="shared" si="674"/>
        <v>16</v>
      </c>
      <c r="BH130" s="101" t="str">
        <f t="shared" si="589"/>
        <v>KORD MR16!_00Z-ECM</v>
      </c>
      <c r="BI130" s="105" t="str">
        <f ca="1">IFERROR(IF($C$12="C",RTD("ice.xl",,"*H",BH130,$C$5,"D",$K130,,,1),RTD("ice.xl",,"*H",BH130,$C$5,"D",$K130,,,1)*(9/5)+$C$14),"-")</f>
        <v>-</v>
      </c>
      <c r="BL130" s="53">
        <f>BL129+1</f>
        <v>1</v>
      </c>
      <c r="BM130" s="53" t="str">
        <f t="shared" si="591"/>
        <v>KORD MR1!_00Z-ECM</v>
      </c>
      <c r="BN130" s="108">
        <f ca="1">IFERROR(IF($C$12="C",RTD("ice.xl",,"*H",BM130,$C$5,"D",$K130,,,1),RTD("ice.xl",,"*H",BM130,$C$5,"D",$K130,,,1)*(9/5)+$C$14),"-")</f>
        <v>70.573999999999998</v>
      </c>
      <c r="BO130" s="101">
        <f t="shared" ref="BO130:BO159" si="741">BO129+1</f>
        <v>2</v>
      </c>
      <c r="BP130" s="101" t="str">
        <f t="shared" si="593"/>
        <v>KORD MR2!_00Z-ECM</v>
      </c>
      <c r="BQ130" s="58">
        <f ca="1">IFERROR(IF($C$12="C",RTD("ice.xl",,"*H",BP130,$C$5,"D",$K130,,,1),RTD("ice.xl",,"*H",BP130,$C$5,"D",$K130,,,1)*(9/5)+$C$14),"-")</f>
        <v>69.403999999999996</v>
      </c>
      <c r="BR130" s="101">
        <f t="shared" si="737"/>
        <v>3</v>
      </c>
      <c r="BS130" s="101" t="str">
        <f t="shared" si="595"/>
        <v>KORD MR3!_00Z-ECM</v>
      </c>
      <c r="BT130" s="58">
        <f ca="1">IFERROR(IF($C$12="C",RTD("ice.xl",,"*H",BS130,$C$5,"D",$K130,,,1),RTD("ice.xl",,"*H",BS130,$C$5,"D",$K130,,,1)*(9/5)+$C$14),"-")</f>
        <v>70.754000000000005</v>
      </c>
      <c r="BU130" s="101">
        <f t="shared" si="733"/>
        <v>4</v>
      </c>
      <c r="BV130" s="101" t="str">
        <f t="shared" si="597"/>
        <v>KORD MR4!_00Z-ECM</v>
      </c>
      <c r="BW130" s="58">
        <f ca="1">IFERROR(IF($C$12="C",RTD("ice.xl",,"*H",BV130,$C$5,"D",$K130,,,1),RTD("ice.xl",,"*H",BV130,$C$5,"D",$K130,,,1)*(9/5)+$C$14),"-")</f>
        <v>70.448000000000008</v>
      </c>
      <c r="BX130" s="101">
        <f t="shared" si="728"/>
        <v>5</v>
      </c>
      <c r="BY130" s="101" t="str">
        <f t="shared" si="599"/>
        <v>KORD MR5!_00Z-ECM</v>
      </c>
      <c r="BZ130" s="58">
        <f ca="1">IFERROR(IF($C$12="C",RTD("ice.xl",,"*H",BY130,$C$5,"D",$K130,,,1),RTD("ice.xl",,"*H",BY130,$C$5,"D",$K130,,,1)*(9/5)+$C$14),"-")</f>
        <v>71.438000000000002</v>
      </c>
      <c r="CA130" s="101">
        <f t="shared" si="723"/>
        <v>6</v>
      </c>
      <c r="CB130" s="101" t="str">
        <f t="shared" si="601"/>
        <v>KORD MR6!_00Z-ECM</v>
      </c>
      <c r="CC130" s="58">
        <f ca="1">IFERROR(IF($C$12="C",RTD("ice.xl",,"*H",CB130,$C$5,"D",$K130,,,1),RTD("ice.xl",,"*H",CB130,$C$5,"D",$K130,,,1)*(9/5)+$C$14),"-")</f>
        <v>70.16</v>
      </c>
      <c r="CD130" s="101">
        <f t="shared" si="718"/>
        <v>7</v>
      </c>
      <c r="CE130" s="101" t="str">
        <f t="shared" si="603"/>
        <v>KORD MR7!_00Z-ECM</v>
      </c>
      <c r="CF130" s="58">
        <f ca="1">IFERROR(IF($C$12="C",RTD("ice.xl",,"*H",CE130,$C$5,"D",$K130,,,1),RTD("ice.xl",,"*H",CE130,$C$5,"D",$K130,,,1)*(9/5)+$C$14),"-")</f>
        <v>72.283999999999992</v>
      </c>
      <c r="CG130" s="101">
        <f t="shared" si="713"/>
        <v>8</v>
      </c>
      <c r="CH130" s="101" t="str">
        <f t="shared" si="605"/>
        <v>KORD MR8!_00Z-ECM</v>
      </c>
      <c r="CI130" s="58">
        <f ca="1">IFERROR(IF($C$12="C",RTD("ice.xl",,"*H",CH130,$C$5,"D",$K130,,,1),RTD("ice.xl",,"*H",CH130,$C$5,"D",$K130,,,1)*(9/5)+$C$14),"-")</f>
        <v>68.396000000000001</v>
      </c>
      <c r="CJ130" s="101">
        <f t="shared" si="708"/>
        <v>9</v>
      </c>
      <c r="CK130" s="101" t="str">
        <f t="shared" si="607"/>
        <v>KORD MR9!_00Z-ECM</v>
      </c>
      <c r="CL130" s="58">
        <f ca="1">IFERROR(IF($C$12="C",RTD("ice.xl",,"*H",CK130,$C$5,"D",$K130,,,1),RTD("ice.xl",,"*H",CK130,$C$5,"D",$K130,,,1)*(9/5)+$C$14),"-")</f>
        <v>69.116</v>
      </c>
      <c r="CM130" s="101">
        <f t="shared" si="703"/>
        <v>10</v>
      </c>
      <c r="CN130" s="101" t="str">
        <f t="shared" si="609"/>
        <v>KORD MR10!_00Z-ECM</v>
      </c>
      <c r="CO130" s="58">
        <f ca="1">IFERROR(IF($C$12="C",RTD("ice.xl",,"*H",CN130,$C$5,"D",$K130,,,1),RTD("ice.xl",,"*H",CN130,$C$5,"D",$K130,,,1)*(9/5)+$C$14),"-")</f>
        <v>72.536000000000001</v>
      </c>
      <c r="CP130" s="101">
        <f t="shared" si="698"/>
        <v>11</v>
      </c>
      <c r="CQ130" s="101" t="str">
        <f t="shared" si="611"/>
        <v>KORD MR11!_00Z-ECM</v>
      </c>
      <c r="CR130" s="58" t="str">
        <f ca="1">IFERROR(IF($C$12="C",RTD("ice.xl",,"*H",CQ130,$C$5,"D",$K130,,,1),RTD("ice.xl",,"*H",CQ130,$C$5,"D",$K130,,,1)*(9/5)+$C$14),"-")</f>
        <v>-</v>
      </c>
      <c r="CS130" s="101">
        <f t="shared" si="693"/>
        <v>12</v>
      </c>
      <c r="CT130" s="101" t="str">
        <f t="shared" si="613"/>
        <v>KORD MR12!_00Z-ECM</v>
      </c>
      <c r="CU130" s="58" t="str">
        <f ca="1">IFERROR(IF($C$12="C",RTD("ice.xl",,"*H",CT130,$C$5,"D",$K130,,,1),RTD("ice.xl",,"*H",CT130,$C$5,"D",$K130,,,1)*(9/5)+$C$14),"-")</f>
        <v>-</v>
      </c>
      <c r="CV130" s="101">
        <f t="shared" si="688"/>
        <v>13</v>
      </c>
      <c r="CW130" s="101" t="str">
        <f t="shared" si="614"/>
        <v>KORD MR13!_00Z-ECM</v>
      </c>
      <c r="CX130" s="58" t="str">
        <f ca="1">IFERROR(IF($C$12="C",RTD("ice.xl",,"*H",CW130,$C$5,"D",$K130,,,1),RTD("ice.xl",,"*H",CW130,$C$5,"D",$K130,,,1)*(9/5)+$C$14),"-")</f>
        <v>-</v>
      </c>
      <c r="CY130" s="101">
        <f t="shared" si="683"/>
        <v>14</v>
      </c>
      <c r="CZ130" s="101" t="str">
        <f t="shared" si="615"/>
        <v>KORD MR14!_00Z-ECM</v>
      </c>
      <c r="DA130" s="58" t="str">
        <f ca="1">IFERROR(IF($C$12="C",RTD("ice.xl",,"*H",CZ130,$C$5,"D",$K130,,,1),RTD("ice.xl",,"*H",CZ130,$C$5,"D",$K130,,,1)*(9/5)+$C$14),"-")</f>
        <v>-</v>
      </c>
      <c r="DB130" s="101">
        <f t="shared" si="679"/>
        <v>15</v>
      </c>
      <c r="DC130" s="101" t="str">
        <f t="shared" si="616"/>
        <v>KORD MR15!_00Z-ECM</v>
      </c>
      <c r="DD130" s="58" t="str">
        <f ca="1">IFERROR(IF($C$12="C",RTD("ice.xl",,"*H",DC130,$C$5,"D",$K130,,,1),RTD("ice.xl",,"*H",DC130,$C$5,"D",$K130,,,1)*(9/5)+$C$14),"-")</f>
        <v>-</v>
      </c>
      <c r="DE130" s="101">
        <f t="shared" si="675"/>
        <v>16</v>
      </c>
      <c r="DF130" s="101" t="str">
        <f t="shared" si="617"/>
        <v>KORD MR16!_00Z-ECM</v>
      </c>
      <c r="DG130" s="105" t="str">
        <f ca="1">IFERROR(IF($C$12="C",RTD("ice.xl",,"*H",DF130,$C$5,"D",$K130,,,1),RTD("ice.xl",,"*H",DF130,$C$5,"D",$K130,,,1)*(9/5)+$C$14),"-")</f>
        <v>-</v>
      </c>
      <c r="DJ130" s="53">
        <f>DJ129+1</f>
        <v>1</v>
      </c>
      <c r="DK130" s="53" t="str">
        <f t="shared" si="619"/>
        <v>KORD MR1!_12Z-ECM</v>
      </c>
      <c r="DL130" s="108">
        <f ca="1">IFERROR(IF($C$12="C",RTD("ice.xl",,"*H",DK130,$C$5,"D",$K130,,,1),RTD("ice.xl",,"*H",DK130,$C$5,"D",$K130,,,1)*(9/5)+$C$14),"-")</f>
        <v>68.900000000000006</v>
      </c>
      <c r="DM130" s="101">
        <f t="shared" ref="DM130:DM159" si="742">DM129+1</f>
        <v>2</v>
      </c>
      <c r="DN130" s="101" t="str">
        <f t="shared" si="621"/>
        <v>KORD MR2!_12Z-ECM</v>
      </c>
      <c r="DO130" s="58">
        <f ca="1">IFERROR(IF($C$12="C",RTD("ice.xl",,"*H",DN130,$C$5,"D",$K130,,,1),RTD("ice.xl",,"*H",DN130,$C$5,"D",$K130,,,1)*(9/5)+$C$14),"-")</f>
        <v>69.76400000000001</v>
      </c>
      <c r="DP130" s="101">
        <f t="shared" si="738"/>
        <v>3</v>
      </c>
      <c r="DQ130" s="101" t="str">
        <f t="shared" si="623"/>
        <v>KORD MR3!_12Z-ECM</v>
      </c>
      <c r="DR130" s="58">
        <f ca="1">IFERROR(IF($C$12="C",RTD("ice.xl",,"*H",DQ130,$C$5,"D",$K130,,,1),RTD("ice.xl",,"*H",DQ130,$C$5,"D",$K130,,,1)*(9/5)+$C$14),"-")</f>
        <v>70.771999999999991</v>
      </c>
      <c r="DS130" s="101">
        <f t="shared" si="734"/>
        <v>4</v>
      </c>
      <c r="DT130" s="101" t="str">
        <f t="shared" si="625"/>
        <v>KORD MR4!_12Z-ECM</v>
      </c>
      <c r="DU130" s="58">
        <f ca="1">IFERROR(IF($C$12="C",RTD("ice.xl",,"*H",DT130,$C$5,"D",$K130,,,1),RTD("ice.xl",,"*H",DT130,$C$5,"D",$K130,,,1)*(9/5)+$C$14),"-")</f>
        <v>72.068000000000012</v>
      </c>
      <c r="DV130" s="101">
        <f t="shared" si="729"/>
        <v>5</v>
      </c>
      <c r="DW130" s="101" t="str">
        <f t="shared" si="627"/>
        <v>KORD MR5!_12Z-ECM</v>
      </c>
      <c r="DX130" s="58">
        <f ca="1">IFERROR(IF($C$12="C",RTD("ice.xl",,"*H",DW130,$C$5,"D",$K130,,,1),RTD("ice.xl",,"*H",DW130,$C$5,"D",$K130,,,1)*(9/5)+$C$14),"-")</f>
        <v>70.97</v>
      </c>
      <c r="DY130" s="101">
        <f t="shared" si="724"/>
        <v>6</v>
      </c>
      <c r="DZ130" s="101" t="str">
        <f t="shared" si="629"/>
        <v>KORD MR6!_12Z-ECM</v>
      </c>
      <c r="EA130" s="58">
        <f ca="1">IFERROR(IF($C$12="C",RTD("ice.xl",,"*H",DZ130,$C$5,"D",$K130,,,1),RTD("ice.xl",,"*H",DZ130,$C$5,"D",$K130,,,1)*(9/5)+$C$14),"-")</f>
        <v>73.201999999999998</v>
      </c>
      <c r="EB130" s="101">
        <f t="shared" si="719"/>
        <v>7</v>
      </c>
      <c r="EC130" s="101" t="str">
        <f t="shared" si="631"/>
        <v>KORD MR7!_12Z-ECM</v>
      </c>
      <c r="ED130" s="58">
        <f ca="1">IFERROR(IF($C$12="C",RTD("ice.xl",,"*H",EC130,$C$5,"D",$K130,,,1),RTD("ice.xl",,"*H",EC130,$C$5,"D",$K130,,,1)*(9/5)+$C$14),"-")</f>
        <v>71.06</v>
      </c>
      <c r="EE130" s="101">
        <f t="shared" si="714"/>
        <v>8</v>
      </c>
      <c r="EF130" s="101" t="str">
        <f t="shared" si="633"/>
        <v>KORD MR8!_12Z-ECM</v>
      </c>
      <c r="EG130" s="58">
        <f ca="1">IFERROR(IF($C$12="C",RTD("ice.xl",,"*H",EF130,$C$5,"D",$K130,,,1),RTD("ice.xl",,"*H",EF130,$C$5,"D",$K130,,,1)*(9/5)+$C$14),"-")</f>
        <v>69.331999999999994</v>
      </c>
      <c r="EH130" s="101">
        <f t="shared" si="709"/>
        <v>9</v>
      </c>
      <c r="EI130" s="101" t="str">
        <f t="shared" si="635"/>
        <v>KORD MR9!_12Z-ECM</v>
      </c>
      <c r="EJ130" s="58">
        <f ca="1">IFERROR(IF($C$12="C",RTD("ice.xl",,"*H",EI130,$C$5,"D",$K130,,,1),RTD("ice.xl",,"*H",EI130,$C$5,"D",$K130,,,1)*(9/5)+$C$14),"-")</f>
        <v>66.77600000000001</v>
      </c>
      <c r="EK130" s="101">
        <f t="shared" si="704"/>
        <v>10</v>
      </c>
      <c r="EL130" s="101" t="str">
        <f t="shared" si="637"/>
        <v>KORD MR10!_12Z-ECM</v>
      </c>
      <c r="EM130" s="58" t="str">
        <f ca="1">IFERROR(IF($C$12="C",RTD("ice.xl",,"*H",EL130,$C$5,"D",$K130,,,1),RTD("ice.xl",,"*H",EL130,$C$5,"D",$K130,,,1)*(9/5)+$C$14),"-")</f>
        <v>-</v>
      </c>
      <c r="EN130" s="101">
        <f t="shared" si="699"/>
        <v>11</v>
      </c>
      <c r="EO130" s="101" t="str">
        <f t="shared" si="639"/>
        <v>KORD MR11!_12Z-ECM</v>
      </c>
      <c r="EP130" s="58" t="str">
        <f ca="1">IFERROR(IF($C$12="C",RTD("ice.xl",,"*H",EO130,$C$5,"D",$K130,,,1),RTD("ice.xl",,"*H",EO130,$C$5,"D",$K130,,,1)*(9/5)+$C$14),"-")</f>
        <v>-</v>
      </c>
      <c r="EQ130" s="101">
        <f t="shared" si="694"/>
        <v>12</v>
      </c>
      <c r="ER130" s="101" t="str">
        <f t="shared" si="641"/>
        <v>KORD MR12!_12Z-ECM</v>
      </c>
      <c r="ES130" s="58" t="str">
        <f ca="1">IFERROR(IF($C$12="C",RTD("ice.xl",,"*H",ER130,$C$5,"D",$K130,,,1),RTD("ice.xl",,"*H",ER130,$C$5,"D",$K130,,,1)*(9/5)+$C$14),"-")</f>
        <v>-</v>
      </c>
      <c r="ET130" s="101">
        <f t="shared" si="689"/>
        <v>13</v>
      </c>
      <c r="EU130" s="101" t="str">
        <f t="shared" si="642"/>
        <v>KORD MR13!_12Z-ECM</v>
      </c>
      <c r="EV130" s="58" t="str">
        <f ca="1">IFERROR(IF($C$12="C",RTD("ice.xl",,"*H",EU130,$C$5,"D",$K130,,,1),RTD("ice.xl",,"*H",EU130,$C$5,"D",$K130,,,1)*(9/5)+$C$14),"-")</f>
        <v>-</v>
      </c>
      <c r="EW130" s="101">
        <f t="shared" si="684"/>
        <v>14</v>
      </c>
      <c r="EX130" s="101" t="str">
        <f t="shared" si="643"/>
        <v>KORD MR14!_12Z-ECM</v>
      </c>
      <c r="EY130" s="58" t="str">
        <f ca="1">IFERROR(IF($C$12="C",RTD("ice.xl",,"*H",EX130,$C$5,"D",$K130,,,1),RTD("ice.xl",,"*H",EX130,$C$5,"D",$K130,,,1)*(9/5)+$C$14),"-")</f>
        <v>-</v>
      </c>
      <c r="EZ130" s="101">
        <f t="shared" si="680"/>
        <v>15</v>
      </c>
      <c r="FA130" s="101" t="str">
        <f t="shared" si="644"/>
        <v>KORD MR15!_12Z-ECM</v>
      </c>
      <c r="FB130" s="58" t="str">
        <f ca="1">IFERROR(IF($C$12="C",RTD("ice.xl",,"*H",FA130,$C$5,"D",$K130,,,1),RTD("ice.xl",,"*H",FA130,$C$5,"D",$K130,,,1)*(9/5)+$C$14),"-")</f>
        <v>-</v>
      </c>
      <c r="FC130" s="101">
        <f t="shared" si="676"/>
        <v>16</v>
      </c>
      <c r="FD130" s="101" t="str">
        <f t="shared" si="645"/>
        <v>KORD MR16!_12Z-ECM</v>
      </c>
      <c r="FE130" s="105" t="str">
        <f ca="1">IFERROR(IF($C$12="C",RTD("ice.xl",,"*H",FD130,$C$5,"D",$K130,,,1),RTD("ice.xl",,"*H",FD130,$C$5,"D",$K130,,,1)*(9/5)+$C$14),"-")</f>
        <v>-</v>
      </c>
      <c r="FH130" s="53">
        <f>FH129+1</f>
        <v>1</v>
      </c>
      <c r="FI130" s="53" t="str">
        <f t="shared" si="647"/>
        <v>KORD MR1!_12Z-ECM</v>
      </c>
      <c r="FJ130" s="108">
        <f ca="1">IFERROR(IF($C$12="C",RTD("ice.xl",,"*H",FI130,$C$5,"D",$K130,,,1),RTD("ice.xl",,"*H",FI130,$C$5,"D",$K130,,,1)*(9/5)+$C$14),"-")</f>
        <v>68.900000000000006</v>
      </c>
      <c r="FK130" s="101">
        <f t="shared" ref="FK130:FK159" si="743">FK129+1</f>
        <v>2</v>
      </c>
      <c r="FL130" s="101" t="str">
        <f t="shared" si="649"/>
        <v>KORD MR2!_12Z-ECM</v>
      </c>
      <c r="FM130" s="58">
        <f ca="1">IFERROR(IF($C$12="C",RTD("ice.xl",,"*H",FL130,$C$5,"D",$K130,,,1),RTD("ice.xl",,"*H",FL130,$C$5,"D",$K130,,,1)*(9/5)+$C$14),"-")</f>
        <v>69.76400000000001</v>
      </c>
      <c r="FN130" s="101">
        <f t="shared" si="739"/>
        <v>3</v>
      </c>
      <c r="FO130" s="101" t="str">
        <f t="shared" si="651"/>
        <v>KORD MR3!_12Z-ECM</v>
      </c>
      <c r="FP130" s="58">
        <f ca="1">IFERROR(IF($C$12="C",RTD("ice.xl",,"*H",FO130,$C$5,"D",$K130,,,1),RTD("ice.xl",,"*H",FO130,$C$5,"D",$K130,,,1)*(9/5)+$C$14),"-")</f>
        <v>70.771999999999991</v>
      </c>
      <c r="FQ130" s="101">
        <f t="shared" si="735"/>
        <v>4</v>
      </c>
      <c r="FR130" s="101" t="str">
        <f t="shared" si="653"/>
        <v>KORD MR4!_12Z-ECM</v>
      </c>
      <c r="FS130" s="58">
        <f ca="1">IFERROR(IF($C$12="C",RTD("ice.xl",,"*H",FR130,$C$5,"D",$K130,,,1),RTD("ice.xl",,"*H",FR130,$C$5,"D",$K130,,,1)*(9/5)+$C$14),"-")</f>
        <v>72.068000000000012</v>
      </c>
      <c r="FT130" s="101">
        <f t="shared" si="730"/>
        <v>5</v>
      </c>
      <c r="FU130" s="101" t="str">
        <f t="shared" si="655"/>
        <v>KORD MR5!_12Z-ECM</v>
      </c>
      <c r="FV130" s="58">
        <f ca="1">IFERROR(IF($C$12="C",RTD("ice.xl",,"*H",FU130,$C$5,"D",$K130,,,1),RTD("ice.xl",,"*H",FU130,$C$5,"D",$K130,,,1)*(9/5)+$C$14),"-")</f>
        <v>70.97</v>
      </c>
      <c r="FW130" s="101">
        <f t="shared" si="725"/>
        <v>6</v>
      </c>
      <c r="FX130" s="101" t="str">
        <f t="shared" si="657"/>
        <v>KORD MR6!_12Z-ECM</v>
      </c>
      <c r="FY130" s="58">
        <f ca="1">IFERROR(IF($C$12="C",RTD("ice.xl",,"*H",FX130,$C$5,"D",$K130,,,1),RTD("ice.xl",,"*H",FX130,$C$5,"D",$K130,,,1)*(9/5)+$C$14),"-")</f>
        <v>73.201999999999998</v>
      </c>
      <c r="FZ130" s="101">
        <f t="shared" si="720"/>
        <v>7</v>
      </c>
      <c r="GA130" s="101" t="str">
        <f t="shared" si="659"/>
        <v>KORD MR7!_12Z-ECM</v>
      </c>
      <c r="GB130" s="58">
        <f ca="1">IFERROR(IF($C$12="C",RTD("ice.xl",,"*H",GA130,$C$5,"D",$K130,,,1),RTD("ice.xl",,"*H",GA130,$C$5,"D",$K130,,,1)*(9/5)+$C$14),"-")</f>
        <v>71.06</v>
      </c>
      <c r="GC130" s="101">
        <f t="shared" si="715"/>
        <v>8</v>
      </c>
      <c r="GD130" s="101" t="str">
        <f t="shared" si="661"/>
        <v>KORD MR8!_12Z-ECM</v>
      </c>
      <c r="GE130" s="58">
        <f ca="1">IFERROR(IF($C$12="C",RTD("ice.xl",,"*H",GD130,$C$5,"D",$K130,,,1),RTD("ice.xl",,"*H",GD130,$C$5,"D",$K130,,,1)*(9/5)+$C$14),"-")</f>
        <v>69.331999999999994</v>
      </c>
      <c r="GF130" s="101">
        <f t="shared" si="710"/>
        <v>9</v>
      </c>
      <c r="GG130" s="101" t="str">
        <f t="shared" si="663"/>
        <v>KORD MR9!_12Z-ECM</v>
      </c>
      <c r="GH130" s="58">
        <f ca="1">IFERROR(IF($C$12="C",RTD("ice.xl",,"*H",GG130,$C$5,"D",$K130,,,1),RTD("ice.xl",,"*H",GG130,$C$5,"D",$K130,,,1)*(9/5)+$C$14),"-")</f>
        <v>66.77600000000001</v>
      </c>
      <c r="GI130" s="101">
        <f t="shared" si="705"/>
        <v>10</v>
      </c>
      <c r="GJ130" s="101" t="str">
        <f t="shared" si="665"/>
        <v>KORD MR10!_12Z-ECM</v>
      </c>
      <c r="GK130" s="58" t="str">
        <f ca="1">IFERROR(IF($C$12="C",RTD("ice.xl",,"*H",GJ130,$C$5,"D",$K130,,,1),RTD("ice.xl",,"*H",GJ130,$C$5,"D",$K130,,,1)*(9/5)+$C$14),"-")</f>
        <v>-</v>
      </c>
      <c r="GL130" s="101">
        <f t="shared" si="700"/>
        <v>11</v>
      </c>
      <c r="GM130" s="101" t="str">
        <f t="shared" si="667"/>
        <v>KORD MR11!_12Z-ECM</v>
      </c>
      <c r="GN130" s="58" t="str">
        <f ca="1">IFERROR(IF($C$12="C",RTD("ice.xl",,"*H",GM130,$C$5,"D",$K130,,,1),RTD("ice.xl",,"*H",GM130,$C$5,"D",$K130,,,1)*(9/5)+$C$14),"-")</f>
        <v>-</v>
      </c>
      <c r="GO130" s="101">
        <f t="shared" si="695"/>
        <v>12</v>
      </c>
      <c r="GP130" s="101" t="str">
        <f t="shared" si="669"/>
        <v>KORD MR12!_12Z-ECM</v>
      </c>
      <c r="GQ130" s="58" t="str">
        <f ca="1">IFERROR(IF($C$12="C",RTD("ice.xl",,"*H",GP130,$C$5,"D",$K130,,,1),RTD("ice.xl",,"*H",GP130,$C$5,"D",$K130,,,1)*(9/5)+$C$14),"-")</f>
        <v>-</v>
      </c>
      <c r="GR130" s="101">
        <f t="shared" si="690"/>
        <v>13</v>
      </c>
      <c r="GS130" s="101" t="str">
        <f t="shared" si="670"/>
        <v>KORD MR13!_12Z-ECM</v>
      </c>
      <c r="GT130" s="58" t="str">
        <f ca="1">IFERROR(IF($C$12="C",RTD("ice.xl",,"*H",GS130,$C$5,"D",$K130,,,1),RTD("ice.xl",,"*H",GS130,$C$5,"D",$K130,,,1)*(9/5)+$C$14),"-")</f>
        <v>-</v>
      </c>
      <c r="GU130" s="101">
        <f t="shared" si="685"/>
        <v>14</v>
      </c>
      <c r="GV130" s="101" t="str">
        <f t="shared" si="671"/>
        <v>KORD MR14!_12Z-ECM</v>
      </c>
      <c r="GW130" s="58" t="str">
        <f ca="1">IFERROR(IF($C$12="C",RTD("ice.xl",,"*H",GV130,$C$5,"D",$K130,,,1),RTD("ice.xl",,"*H",GV130,$C$5,"D",$K130,,,1)*(9/5)+$C$14),"-")</f>
        <v>-</v>
      </c>
      <c r="GX130" s="101">
        <f t="shared" si="681"/>
        <v>15</v>
      </c>
      <c r="GY130" s="101" t="str">
        <f t="shared" si="672"/>
        <v>KORD MR15!_12Z-ECM</v>
      </c>
      <c r="GZ130" s="58" t="str">
        <f ca="1">IFERROR(IF($C$12="C",RTD("ice.xl",,"*H",GY130,$C$5,"D",$K130,,,1),RTD("ice.xl",,"*H",GY130,$C$5,"D",$K130,,,1)*(9/5)+$C$14),"-")</f>
        <v>-</v>
      </c>
      <c r="HA130" s="101">
        <f t="shared" si="677"/>
        <v>16</v>
      </c>
      <c r="HB130" s="101" t="str">
        <f t="shared" si="673"/>
        <v>KORD MR16!_12Z-ECM</v>
      </c>
      <c r="HC130" s="105" t="str">
        <f ca="1">IFERROR(IF($C$12="C",RTD("ice.xl",,"*H",HB130,$C$5,"D",$K130,,,1),RTD("ice.xl",,"*H",HB130,$C$5,"D",$K130,,,1)*(9/5)+$C$14),"-")</f>
        <v>-</v>
      </c>
    </row>
    <row r="131" spans="11:211" x14ac:dyDescent="0.35">
      <c r="K131" s="163">
        <f t="shared" ca="1" si="562"/>
        <v>44790</v>
      </c>
      <c r="L131" s="356">
        <f t="shared" ca="1" si="562"/>
        <v>72.093019999999996</v>
      </c>
      <c r="N131" s="53">
        <f t="shared" ref="N131:N159" si="744">N130+1</f>
        <v>2</v>
      </c>
      <c r="O131" s="53" t="str">
        <f t="shared" si="564"/>
        <v>KORD MR2!_00Z-ECM</v>
      </c>
      <c r="P131" s="108">
        <f ca="1">IFERROR(IF($C$12="C",RTD("ice.xl",,"*H",O131,$C$5,"D",$K131,,,1),RTD("ice.xl",,"*H",O131,$C$5,"D",$K131,,,1)*(9/5)+$C$14),"-")</f>
        <v>69.475999999999999</v>
      </c>
      <c r="Q131" s="101">
        <f t="shared" si="740"/>
        <v>3</v>
      </c>
      <c r="R131" s="101" t="str">
        <f t="shared" si="566"/>
        <v>KORD MR3!_00Z-ECM</v>
      </c>
      <c r="S131" s="58">
        <f ca="1">IFERROR(IF($C$12="C",RTD("ice.xl",,"*H",R131,$C$5,"D",$K131,,,1),RTD("ice.xl",,"*H",R131,$C$5,"D",$K131,,,1)*(9/5)+$C$14),"-")</f>
        <v>70.304000000000002</v>
      </c>
      <c r="T131" s="101">
        <f t="shared" si="736"/>
        <v>4</v>
      </c>
      <c r="U131" s="101" t="str">
        <f t="shared" si="568"/>
        <v>KORD MR4!_00Z-ECM</v>
      </c>
      <c r="V131" s="58">
        <f ca="1">IFERROR(IF($C$12="C",RTD("ice.xl",,"*H",U131,$C$5,"D",$K131,,,1),RTD("ice.xl",,"*H",U131,$C$5,"D",$K131,,,1)*(9/5)+$C$14),"-")</f>
        <v>69.98</v>
      </c>
      <c r="W131" s="101">
        <f t="shared" si="732"/>
        <v>5</v>
      </c>
      <c r="X131" s="101" t="str">
        <f t="shared" si="570"/>
        <v>KORD MR5!_00Z-ECM</v>
      </c>
      <c r="Y131" s="58">
        <f ca="1">IFERROR(IF($C$12="C",RTD("ice.xl",,"*H",X131,$C$5,"D",$K131,,,1),RTD("ice.xl",,"*H",X131,$C$5,"D",$K131,,,1)*(9/5)+$C$14),"-")</f>
        <v>71.744</v>
      </c>
      <c r="Z131" s="101">
        <f t="shared" si="727"/>
        <v>6</v>
      </c>
      <c r="AA131" s="101" t="str">
        <f t="shared" si="572"/>
        <v>KORD MR6!_00Z-ECM</v>
      </c>
      <c r="AB131" s="58">
        <f ca="1">IFERROR(IF($C$12="C",RTD("ice.xl",,"*H",AA131,$C$5,"D",$K131,,,1),RTD("ice.xl",,"*H",AA131,$C$5,"D",$K131,,,1)*(9/5)+$C$14),"-")</f>
        <v>71.27600000000001</v>
      </c>
      <c r="AC131" s="101">
        <f t="shared" si="722"/>
        <v>7</v>
      </c>
      <c r="AD131" s="101" t="str">
        <f t="shared" si="574"/>
        <v>KORD MR7!_00Z-ECM</v>
      </c>
      <c r="AE131" s="58">
        <f ca="1">IFERROR(IF($C$12="C",RTD("ice.xl",,"*H",AD131,$C$5,"D",$K131,,,1),RTD("ice.xl",,"*H",AD131,$C$5,"D",$K131,,,1)*(9/5)+$C$14),"-")</f>
        <v>71.635999999999996</v>
      </c>
      <c r="AF131" s="101">
        <f t="shared" si="717"/>
        <v>8</v>
      </c>
      <c r="AG131" s="101" t="str">
        <f t="shared" si="576"/>
        <v>KORD MR8!_00Z-ECM</v>
      </c>
      <c r="AH131" s="58">
        <f ca="1">IFERROR(IF($C$12="C",RTD("ice.xl",,"*H",AG131,$C$5,"D",$K131,,,1),RTD("ice.xl",,"*H",AG131,$C$5,"D",$K131,,,1)*(9/5)+$C$14),"-")</f>
        <v>70.592000000000013</v>
      </c>
      <c r="AI131" s="101">
        <f t="shared" si="712"/>
        <v>9</v>
      </c>
      <c r="AJ131" s="101" t="str">
        <f t="shared" si="578"/>
        <v>KORD MR9!_00Z-ECM</v>
      </c>
      <c r="AK131" s="58">
        <f ca="1">IFERROR(IF($C$12="C",RTD("ice.xl",,"*H",AJ131,$C$5,"D",$K131,,,1),RTD("ice.xl",,"*H",AJ131,$C$5,"D",$K131,,,1)*(9/5)+$C$14),"-")</f>
        <v>69.043999999999997</v>
      </c>
      <c r="AL131" s="101">
        <f t="shared" si="707"/>
        <v>10</v>
      </c>
      <c r="AM131" s="101" t="str">
        <f t="shared" si="580"/>
        <v>KORD MR10!_00Z-ECM</v>
      </c>
      <c r="AN131" s="58">
        <f ca="1">IFERROR(IF($C$12="C",RTD("ice.xl",,"*H",AM131,$C$5,"D",$K131,,,1),RTD("ice.xl",,"*H",AM131,$C$5,"D",$K131,,,1)*(9/5)+$C$14),"-")</f>
        <v>74.516000000000005</v>
      </c>
      <c r="AO131" s="101">
        <f t="shared" si="702"/>
        <v>11</v>
      </c>
      <c r="AP131" s="101" t="str">
        <f t="shared" si="582"/>
        <v>KORD MR11!_00Z-ECM</v>
      </c>
      <c r="AQ131" s="58">
        <f ca="1">IFERROR(IF($C$12="C",RTD("ice.xl",,"*H",AP131,$C$5,"D",$K131,,,1),RTD("ice.xl",,"*H",AP131,$C$5,"D",$K131,,,1)*(9/5)+$C$14),"-")</f>
        <v>74.731999999999999</v>
      </c>
      <c r="AR131" s="101">
        <f t="shared" si="697"/>
        <v>12</v>
      </c>
      <c r="AS131" s="101" t="str">
        <f t="shared" si="584"/>
        <v>KORD MR12!_00Z-ECM</v>
      </c>
      <c r="AT131" s="58" t="str">
        <f ca="1">IFERROR(IF($C$12="C",RTD("ice.xl",,"*H",AS131,$C$5,"D",$K131,,,1),RTD("ice.xl",,"*H",AS131,$C$5,"D",$K131,,,1)*(9/5)+$C$14),"-")</f>
        <v>-</v>
      </c>
      <c r="AU131" s="101">
        <f t="shared" si="692"/>
        <v>13</v>
      </c>
      <c r="AV131" s="101" t="str">
        <f t="shared" si="585"/>
        <v>KORD MR13!_00Z-ECM</v>
      </c>
      <c r="AW131" s="58" t="str">
        <f ca="1">IFERROR(IF($C$12="C",RTD("ice.xl",,"*H",AV131,$C$5,"D",$K131,,,1),RTD("ice.xl",,"*H",AV131,$C$5,"D",$K131,,,1)*(9/5)+$C$14),"-")</f>
        <v>-</v>
      </c>
      <c r="AX131" s="101">
        <f t="shared" si="687"/>
        <v>14</v>
      </c>
      <c r="AY131" s="101" t="str">
        <f t="shared" si="586"/>
        <v>KORD MR14!_00Z-ECM</v>
      </c>
      <c r="AZ131" s="58" t="str">
        <f ca="1">IFERROR(IF($C$12="C",RTD("ice.xl",,"*H",AY131,$C$5,"D",$K131,,,1),RTD("ice.xl",,"*H",AY131,$C$5,"D",$K131,,,1)*(9/5)+$C$14),"-")</f>
        <v>-</v>
      </c>
      <c r="BA131" s="101">
        <f t="shared" si="682"/>
        <v>15</v>
      </c>
      <c r="BB131" s="101" t="str">
        <f t="shared" si="587"/>
        <v>KORD MR15!_00Z-ECM</v>
      </c>
      <c r="BC131" s="58" t="str">
        <f ca="1">IFERROR(IF($C$12="C",RTD("ice.xl",,"*H",BB131,$C$5,"D",$K131,,,1),RTD("ice.xl",,"*H",BB131,$C$5,"D",$K131,,,1)*(9/5)+$C$14),"-")</f>
        <v>-</v>
      </c>
      <c r="BD131" s="101">
        <f t="shared" si="678"/>
        <v>16</v>
      </c>
      <c r="BE131" s="101" t="str">
        <f t="shared" si="588"/>
        <v>KORD MR16!_00Z-ECM</v>
      </c>
      <c r="BF131" s="58" t="str">
        <f ca="1">IFERROR(IF($C$12="C",RTD("ice.xl",,"*H",BE131,$C$5,"D",$K131,,,1),RTD("ice.xl",,"*H",BE131,$C$5,"D",$K131,,,1)*(9/5)+$C$14),"-")</f>
        <v>-</v>
      </c>
      <c r="BG131" s="101">
        <f t="shared" si="674"/>
        <v>17</v>
      </c>
      <c r="BH131" s="101" t="str">
        <f t="shared" si="589"/>
        <v>KORD MR17!_00Z-ECM</v>
      </c>
      <c r="BI131" s="105" t="str">
        <f ca="1">IFERROR(IF($C$12="C",RTD("ice.xl",,"*H",BH131,$C$5,"D",$K131,,,1),RTD("ice.xl",,"*H",BH131,$C$5,"D",$K131,,,1)*(9/5)+$C$14),"-")</f>
        <v>-</v>
      </c>
      <c r="BL131" s="53">
        <f t="shared" ref="BL131:BL159" si="745">BL130+1</f>
        <v>2</v>
      </c>
      <c r="BM131" s="53" t="str">
        <f t="shared" si="591"/>
        <v>KORD MR2!_00Z-ECM</v>
      </c>
      <c r="BN131" s="108">
        <f ca="1">IFERROR(IF($C$12="C",RTD("ice.xl",,"*H",BM131,$C$5,"D",$K131,,,1),RTD("ice.xl",,"*H",BM131,$C$5,"D",$K131,,,1)*(9/5)+$C$14),"-")</f>
        <v>69.475999999999999</v>
      </c>
      <c r="BO131" s="101">
        <f t="shared" si="741"/>
        <v>3</v>
      </c>
      <c r="BP131" s="101" t="str">
        <f t="shared" si="593"/>
        <v>KORD MR3!_00Z-ECM</v>
      </c>
      <c r="BQ131" s="58">
        <f ca="1">IFERROR(IF($C$12="C",RTD("ice.xl",,"*H",BP131,$C$5,"D",$K131,,,1),RTD("ice.xl",,"*H",BP131,$C$5,"D",$K131,,,1)*(9/5)+$C$14),"-")</f>
        <v>70.304000000000002</v>
      </c>
      <c r="BR131" s="101">
        <f t="shared" si="737"/>
        <v>4</v>
      </c>
      <c r="BS131" s="101" t="str">
        <f t="shared" si="595"/>
        <v>KORD MR4!_00Z-ECM</v>
      </c>
      <c r="BT131" s="58">
        <f ca="1">IFERROR(IF($C$12="C",RTD("ice.xl",,"*H",BS131,$C$5,"D",$K131,,,1),RTD("ice.xl",,"*H",BS131,$C$5,"D",$K131,,,1)*(9/5)+$C$14),"-")</f>
        <v>69.98</v>
      </c>
      <c r="BU131" s="101">
        <f t="shared" si="733"/>
        <v>5</v>
      </c>
      <c r="BV131" s="101" t="str">
        <f t="shared" si="597"/>
        <v>KORD MR5!_00Z-ECM</v>
      </c>
      <c r="BW131" s="58">
        <f ca="1">IFERROR(IF($C$12="C",RTD("ice.xl",,"*H",BV131,$C$5,"D",$K131,,,1),RTD("ice.xl",,"*H",BV131,$C$5,"D",$K131,,,1)*(9/5)+$C$14),"-")</f>
        <v>71.744</v>
      </c>
      <c r="BX131" s="101">
        <f t="shared" si="728"/>
        <v>6</v>
      </c>
      <c r="BY131" s="101" t="str">
        <f t="shared" si="599"/>
        <v>KORD MR6!_00Z-ECM</v>
      </c>
      <c r="BZ131" s="58">
        <f ca="1">IFERROR(IF($C$12="C",RTD("ice.xl",,"*H",BY131,$C$5,"D",$K131,,,1),RTD("ice.xl",,"*H",BY131,$C$5,"D",$K131,,,1)*(9/5)+$C$14),"-")</f>
        <v>71.27600000000001</v>
      </c>
      <c r="CA131" s="101">
        <f t="shared" si="723"/>
        <v>7</v>
      </c>
      <c r="CB131" s="101" t="str">
        <f t="shared" si="601"/>
        <v>KORD MR7!_00Z-ECM</v>
      </c>
      <c r="CC131" s="58">
        <f ca="1">IFERROR(IF($C$12="C",RTD("ice.xl",,"*H",CB131,$C$5,"D",$K131,,,1),RTD("ice.xl",,"*H",CB131,$C$5,"D",$K131,,,1)*(9/5)+$C$14),"-")</f>
        <v>71.635999999999996</v>
      </c>
      <c r="CD131" s="101">
        <f t="shared" si="718"/>
        <v>8</v>
      </c>
      <c r="CE131" s="101" t="str">
        <f t="shared" si="603"/>
        <v>KORD MR8!_00Z-ECM</v>
      </c>
      <c r="CF131" s="58">
        <f ca="1">IFERROR(IF($C$12="C",RTD("ice.xl",,"*H",CE131,$C$5,"D",$K131,,,1),RTD("ice.xl",,"*H",CE131,$C$5,"D",$K131,,,1)*(9/5)+$C$14),"-")</f>
        <v>70.592000000000013</v>
      </c>
      <c r="CG131" s="101">
        <f t="shared" si="713"/>
        <v>9</v>
      </c>
      <c r="CH131" s="101" t="str">
        <f t="shared" si="605"/>
        <v>KORD MR9!_00Z-ECM</v>
      </c>
      <c r="CI131" s="58">
        <f ca="1">IFERROR(IF($C$12="C",RTD("ice.xl",,"*H",CH131,$C$5,"D",$K131,,,1),RTD("ice.xl",,"*H",CH131,$C$5,"D",$K131,,,1)*(9/5)+$C$14),"-")</f>
        <v>69.043999999999997</v>
      </c>
      <c r="CJ131" s="101">
        <f t="shared" si="708"/>
        <v>10</v>
      </c>
      <c r="CK131" s="101" t="str">
        <f t="shared" si="607"/>
        <v>KORD MR10!_00Z-ECM</v>
      </c>
      <c r="CL131" s="58">
        <f ca="1">IFERROR(IF($C$12="C",RTD("ice.xl",,"*H",CK131,$C$5,"D",$K131,,,1),RTD("ice.xl",,"*H",CK131,$C$5,"D",$K131,,,1)*(9/5)+$C$14),"-")</f>
        <v>74.516000000000005</v>
      </c>
      <c r="CM131" s="101">
        <f t="shared" si="703"/>
        <v>11</v>
      </c>
      <c r="CN131" s="101" t="str">
        <f t="shared" si="609"/>
        <v>KORD MR11!_00Z-ECM</v>
      </c>
      <c r="CO131" s="58">
        <f ca="1">IFERROR(IF($C$12="C",RTD("ice.xl",,"*H",CN131,$C$5,"D",$K131,,,1),RTD("ice.xl",,"*H",CN131,$C$5,"D",$K131,,,1)*(9/5)+$C$14),"-")</f>
        <v>74.731999999999999</v>
      </c>
      <c r="CP131" s="101">
        <f t="shared" si="698"/>
        <v>12</v>
      </c>
      <c r="CQ131" s="101" t="str">
        <f t="shared" si="611"/>
        <v>KORD MR12!_00Z-ECM</v>
      </c>
      <c r="CR131" s="58" t="str">
        <f ca="1">IFERROR(IF($C$12="C",RTD("ice.xl",,"*H",CQ131,$C$5,"D",$K131,,,1),RTD("ice.xl",,"*H",CQ131,$C$5,"D",$K131,,,1)*(9/5)+$C$14),"-")</f>
        <v>-</v>
      </c>
      <c r="CS131" s="101">
        <f t="shared" si="693"/>
        <v>13</v>
      </c>
      <c r="CT131" s="101" t="str">
        <f t="shared" si="613"/>
        <v>KORD MR13!_00Z-ECM</v>
      </c>
      <c r="CU131" s="58" t="str">
        <f ca="1">IFERROR(IF($C$12="C",RTD("ice.xl",,"*H",CT131,$C$5,"D",$K131,,,1),RTD("ice.xl",,"*H",CT131,$C$5,"D",$K131,,,1)*(9/5)+$C$14),"-")</f>
        <v>-</v>
      </c>
      <c r="CV131" s="101">
        <f t="shared" si="688"/>
        <v>14</v>
      </c>
      <c r="CW131" s="101" t="str">
        <f t="shared" si="614"/>
        <v>KORD MR14!_00Z-ECM</v>
      </c>
      <c r="CX131" s="58" t="str">
        <f ca="1">IFERROR(IF($C$12="C",RTD("ice.xl",,"*H",CW131,$C$5,"D",$K131,,,1),RTD("ice.xl",,"*H",CW131,$C$5,"D",$K131,,,1)*(9/5)+$C$14),"-")</f>
        <v>-</v>
      </c>
      <c r="CY131" s="101">
        <f t="shared" si="683"/>
        <v>15</v>
      </c>
      <c r="CZ131" s="101" t="str">
        <f t="shared" si="615"/>
        <v>KORD MR15!_00Z-ECM</v>
      </c>
      <c r="DA131" s="58" t="str">
        <f ca="1">IFERROR(IF($C$12="C",RTD("ice.xl",,"*H",CZ131,$C$5,"D",$K131,,,1),RTD("ice.xl",,"*H",CZ131,$C$5,"D",$K131,,,1)*(9/5)+$C$14),"-")</f>
        <v>-</v>
      </c>
      <c r="DB131" s="101">
        <f t="shared" si="679"/>
        <v>16</v>
      </c>
      <c r="DC131" s="101" t="str">
        <f t="shared" si="616"/>
        <v>KORD MR16!_00Z-ECM</v>
      </c>
      <c r="DD131" s="58" t="str">
        <f ca="1">IFERROR(IF($C$12="C",RTD("ice.xl",,"*H",DC131,$C$5,"D",$K131,,,1),RTD("ice.xl",,"*H",DC131,$C$5,"D",$K131,,,1)*(9/5)+$C$14),"-")</f>
        <v>-</v>
      </c>
      <c r="DE131" s="101">
        <f t="shared" si="675"/>
        <v>17</v>
      </c>
      <c r="DF131" s="101" t="str">
        <f t="shared" si="617"/>
        <v>KORD MR17!_00Z-ECM</v>
      </c>
      <c r="DG131" s="105" t="str">
        <f ca="1">IFERROR(IF($C$12="C",RTD("ice.xl",,"*H",DF131,$C$5,"D",$K131,,,1),RTD("ice.xl",,"*H",DF131,$C$5,"D",$K131,,,1)*(9/5)+$C$14),"-")</f>
        <v>-</v>
      </c>
      <c r="DJ131" s="53">
        <f t="shared" ref="DJ131:DJ159" si="746">DJ130+1</f>
        <v>2</v>
      </c>
      <c r="DK131" s="53" t="str">
        <f t="shared" si="619"/>
        <v>KORD MR2!_12Z-ECM</v>
      </c>
      <c r="DL131" s="108">
        <f ca="1">IFERROR(IF($C$12="C",RTD("ice.xl",,"*H",DK131,$C$5,"D",$K131,,,1),RTD("ice.xl",,"*H",DK131,$C$5,"D",$K131,,,1)*(9/5)+$C$14),"-")</f>
        <v>70.141999999999996</v>
      </c>
      <c r="DM131" s="101">
        <f t="shared" si="742"/>
        <v>3</v>
      </c>
      <c r="DN131" s="101" t="str">
        <f t="shared" si="621"/>
        <v>KORD MR3!_12Z-ECM</v>
      </c>
      <c r="DO131" s="58">
        <f ca="1">IFERROR(IF($C$12="C",RTD("ice.xl",,"*H",DN131,$C$5,"D",$K131,,,1),RTD("ice.xl",,"*H",DN131,$C$5,"D",$K131,,,1)*(9/5)+$C$14),"-")</f>
        <v>70.807999999999993</v>
      </c>
      <c r="DP131" s="101">
        <f t="shared" si="738"/>
        <v>4</v>
      </c>
      <c r="DQ131" s="101" t="str">
        <f t="shared" si="623"/>
        <v>KORD MR4!_12Z-ECM</v>
      </c>
      <c r="DR131" s="58">
        <f ca="1">IFERROR(IF($C$12="C",RTD("ice.xl",,"*H",DQ131,$C$5,"D",$K131,,,1),RTD("ice.xl",,"*H",DQ131,$C$5,"D",$K131,,,1)*(9/5)+$C$14),"-")</f>
        <v>71.456000000000003</v>
      </c>
      <c r="DS131" s="101">
        <f t="shared" si="734"/>
        <v>5</v>
      </c>
      <c r="DT131" s="101" t="str">
        <f t="shared" si="625"/>
        <v>KORD MR5!_12Z-ECM</v>
      </c>
      <c r="DU131" s="58">
        <f ca="1">IFERROR(IF($C$12="C",RTD("ice.xl",,"*H",DT131,$C$5,"D",$K131,,,1),RTD("ice.xl",,"*H",DT131,$C$5,"D",$K131,,,1)*(9/5)+$C$14),"-")</f>
        <v>70.97</v>
      </c>
      <c r="DV131" s="101">
        <f t="shared" si="729"/>
        <v>6</v>
      </c>
      <c r="DW131" s="101" t="str">
        <f t="shared" si="627"/>
        <v>KORD MR6!_12Z-ECM</v>
      </c>
      <c r="DX131" s="58">
        <f ca="1">IFERROR(IF($C$12="C",RTD("ice.xl",,"*H",DW131,$C$5,"D",$K131,,,1),RTD("ice.xl",,"*H",DW131,$C$5,"D",$K131,,,1)*(9/5)+$C$14),"-")</f>
        <v>70.789999999999992</v>
      </c>
      <c r="DY131" s="101">
        <f t="shared" si="724"/>
        <v>7</v>
      </c>
      <c r="DZ131" s="101" t="str">
        <f t="shared" si="629"/>
        <v>KORD MR7!_12Z-ECM</v>
      </c>
      <c r="EA131" s="58">
        <f ca="1">IFERROR(IF($C$12="C",RTD("ice.xl",,"*H",DZ131,$C$5,"D",$K131,,,1),RTD("ice.xl",,"*H",DZ131,$C$5,"D",$K131,,,1)*(9/5)+$C$14),"-")</f>
        <v>70.718000000000004</v>
      </c>
      <c r="EB131" s="101">
        <f t="shared" si="719"/>
        <v>8</v>
      </c>
      <c r="EC131" s="101" t="str">
        <f t="shared" si="631"/>
        <v>KORD MR8!_12Z-ECM</v>
      </c>
      <c r="ED131" s="58">
        <f ca="1">IFERROR(IF($C$12="C",RTD("ice.xl",,"*H",EC131,$C$5,"D",$K131,,,1),RTD("ice.xl",,"*H",EC131,$C$5,"D",$K131,,,1)*(9/5)+$C$14),"-")</f>
        <v>70.195999999999998</v>
      </c>
      <c r="EE131" s="101">
        <f t="shared" si="714"/>
        <v>9</v>
      </c>
      <c r="EF131" s="101" t="str">
        <f t="shared" si="633"/>
        <v>KORD MR9!_12Z-ECM</v>
      </c>
      <c r="EG131" s="58">
        <f ca="1">IFERROR(IF($C$12="C",RTD("ice.xl",,"*H",EF131,$C$5,"D",$K131,,,1),RTD("ice.xl",,"*H",EF131,$C$5,"D",$K131,,,1)*(9/5)+$C$14),"-")</f>
        <v>66.811999999999998</v>
      </c>
      <c r="EH131" s="101">
        <f t="shared" si="709"/>
        <v>10</v>
      </c>
      <c r="EI131" s="101" t="str">
        <f t="shared" si="635"/>
        <v>KORD MR10!_12Z-ECM</v>
      </c>
      <c r="EJ131" s="58">
        <f ca="1">IFERROR(IF($C$12="C",RTD("ice.xl",,"*H",EI131,$C$5,"D",$K131,,,1),RTD("ice.xl",,"*H",EI131,$C$5,"D",$K131,,,1)*(9/5)+$C$14),"-")</f>
        <v>73.903999999999996</v>
      </c>
      <c r="EK131" s="101">
        <f t="shared" si="704"/>
        <v>11</v>
      </c>
      <c r="EL131" s="101" t="str">
        <f t="shared" si="637"/>
        <v>KORD MR11!_12Z-ECM</v>
      </c>
      <c r="EM131" s="58" t="str">
        <f ca="1">IFERROR(IF($C$12="C",RTD("ice.xl",,"*H",EL131,$C$5,"D",$K131,,,1),RTD("ice.xl",,"*H",EL131,$C$5,"D",$K131,,,1)*(9/5)+$C$14),"-")</f>
        <v>-</v>
      </c>
      <c r="EN131" s="101">
        <f t="shared" si="699"/>
        <v>12</v>
      </c>
      <c r="EO131" s="101" t="str">
        <f t="shared" si="639"/>
        <v>KORD MR12!_12Z-ECM</v>
      </c>
      <c r="EP131" s="58" t="str">
        <f ca="1">IFERROR(IF($C$12="C",RTD("ice.xl",,"*H",EO131,$C$5,"D",$K131,,,1),RTD("ice.xl",,"*H",EO131,$C$5,"D",$K131,,,1)*(9/5)+$C$14),"-")</f>
        <v>-</v>
      </c>
      <c r="EQ131" s="101">
        <f t="shared" si="694"/>
        <v>13</v>
      </c>
      <c r="ER131" s="101" t="str">
        <f t="shared" si="641"/>
        <v>KORD MR13!_12Z-ECM</v>
      </c>
      <c r="ES131" s="58" t="str">
        <f ca="1">IFERROR(IF($C$12="C",RTD("ice.xl",,"*H",ER131,$C$5,"D",$K131,,,1),RTD("ice.xl",,"*H",ER131,$C$5,"D",$K131,,,1)*(9/5)+$C$14),"-")</f>
        <v>-</v>
      </c>
      <c r="ET131" s="101">
        <f t="shared" si="689"/>
        <v>14</v>
      </c>
      <c r="EU131" s="101" t="str">
        <f t="shared" si="642"/>
        <v>KORD MR14!_12Z-ECM</v>
      </c>
      <c r="EV131" s="58" t="str">
        <f ca="1">IFERROR(IF($C$12="C",RTD("ice.xl",,"*H",EU131,$C$5,"D",$K131,,,1),RTD("ice.xl",,"*H",EU131,$C$5,"D",$K131,,,1)*(9/5)+$C$14),"-")</f>
        <v>-</v>
      </c>
      <c r="EW131" s="101">
        <f t="shared" si="684"/>
        <v>15</v>
      </c>
      <c r="EX131" s="101" t="str">
        <f t="shared" si="643"/>
        <v>KORD MR15!_12Z-ECM</v>
      </c>
      <c r="EY131" s="58" t="str">
        <f ca="1">IFERROR(IF($C$12="C",RTD("ice.xl",,"*H",EX131,$C$5,"D",$K131,,,1),RTD("ice.xl",,"*H",EX131,$C$5,"D",$K131,,,1)*(9/5)+$C$14),"-")</f>
        <v>-</v>
      </c>
      <c r="EZ131" s="101">
        <f t="shared" si="680"/>
        <v>16</v>
      </c>
      <c r="FA131" s="101" t="str">
        <f t="shared" si="644"/>
        <v>KORD MR16!_12Z-ECM</v>
      </c>
      <c r="FB131" s="58" t="str">
        <f ca="1">IFERROR(IF($C$12="C",RTD("ice.xl",,"*H",FA131,$C$5,"D",$K131,,,1),RTD("ice.xl",,"*H",FA131,$C$5,"D",$K131,,,1)*(9/5)+$C$14),"-")</f>
        <v>-</v>
      </c>
      <c r="FC131" s="101">
        <f t="shared" si="676"/>
        <v>17</v>
      </c>
      <c r="FD131" s="101" t="str">
        <f t="shared" si="645"/>
        <v>KORD MR17!_12Z-ECM</v>
      </c>
      <c r="FE131" s="105" t="str">
        <f ca="1">IFERROR(IF($C$12="C",RTD("ice.xl",,"*H",FD131,$C$5,"D",$K131,,,1),RTD("ice.xl",,"*H",FD131,$C$5,"D",$K131,,,1)*(9/5)+$C$14),"-")</f>
        <v>-</v>
      </c>
      <c r="FH131" s="53">
        <f t="shared" ref="FH131:FH159" si="747">FH130+1</f>
        <v>2</v>
      </c>
      <c r="FI131" s="53" t="str">
        <f t="shared" si="647"/>
        <v>KORD MR2!_12Z-ECM</v>
      </c>
      <c r="FJ131" s="108">
        <f ca="1">IFERROR(IF($C$12="C",RTD("ice.xl",,"*H",FI131,$C$5,"D",$K131,,,1),RTD("ice.xl",,"*H",FI131,$C$5,"D",$K131,,,1)*(9/5)+$C$14),"-")</f>
        <v>70.141999999999996</v>
      </c>
      <c r="FK131" s="101">
        <f t="shared" si="743"/>
        <v>3</v>
      </c>
      <c r="FL131" s="101" t="str">
        <f t="shared" si="649"/>
        <v>KORD MR3!_12Z-ECM</v>
      </c>
      <c r="FM131" s="58">
        <f ca="1">IFERROR(IF($C$12="C",RTD("ice.xl",,"*H",FL131,$C$5,"D",$K131,,,1),RTD("ice.xl",,"*H",FL131,$C$5,"D",$K131,,,1)*(9/5)+$C$14),"-")</f>
        <v>70.807999999999993</v>
      </c>
      <c r="FN131" s="101">
        <f t="shared" si="739"/>
        <v>4</v>
      </c>
      <c r="FO131" s="101" t="str">
        <f t="shared" si="651"/>
        <v>KORD MR4!_12Z-ECM</v>
      </c>
      <c r="FP131" s="58">
        <f ca="1">IFERROR(IF($C$12="C",RTD("ice.xl",,"*H",FO131,$C$5,"D",$K131,,,1),RTD("ice.xl",,"*H",FO131,$C$5,"D",$K131,,,1)*(9/5)+$C$14),"-")</f>
        <v>71.456000000000003</v>
      </c>
      <c r="FQ131" s="101">
        <f t="shared" si="735"/>
        <v>5</v>
      </c>
      <c r="FR131" s="101" t="str">
        <f t="shared" si="653"/>
        <v>KORD MR5!_12Z-ECM</v>
      </c>
      <c r="FS131" s="58">
        <f ca="1">IFERROR(IF($C$12="C",RTD("ice.xl",,"*H",FR131,$C$5,"D",$K131,,,1),RTD("ice.xl",,"*H",FR131,$C$5,"D",$K131,,,1)*(9/5)+$C$14),"-")</f>
        <v>70.97</v>
      </c>
      <c r="FT131" s="101">
        <f t="shared" si="730"/>
        <v>6</v>
      </c>
      <c r="FU131" s="101" t="str">
        <f t="shared" si="655"/>
        <v>KORD MR6!_12Z-ECM</v>
      </c>
      <c r="FV131" s="58">
        <f ca="1">IFERROR(IF($C$12="C",RTD("ice.xl",,"*H",FU131,$C$5,"D",$K131,,,1),RTD("ice.xl",,"*H",FU131,$C$5,"D",$K131,,,1)*(9/5)+$C$14),"-")</f>
        <v>70.789999999999992</v>
      </c>
      <c r="FW131" s="101">
        <f t="shared" si="725"/>
        <v>7</v>
      </c>
      <c r="FX131" s="101" t="str">
        <f t="shared" si="657"/>
        <v>KORD MR7!_12Z-ECM</v>
      </c>
      <c r="FY131" s="58">
        <f ca="1">IFERROR(IF($C$12="C",RTD("ice.xl",,"*H",FX131,$C$5,"D",$K131,,,1),RTD("ice.xl",,"*H",FX131,$C$5,"D",$K131,,,1)*(9/5)+$C$14),"-")</f>
        <v>70.718000000000004</v>
      </c>
      <c r="FZ131" s="101">
        <f t="shared" si="720"/>
        <v>8</v>
      </c>
      <c r="GA131" s="101" t="str">
        <f t="shared" si="659"/>
        <v>KORD MR8!_12Z-ECM</v>
      </c>
      <c r="GB131" s="58">
        <f ca="1">IFERROR(IF($C$12="C",RTD("ice.xl",,"*H",GA131,$C$5,"D",$K131,,,1),RTD("ice.xl",,"*H",GA131,$C$5,"D",$K131,,,1)*(9/5)+$C$14),"-")</f>
        <v>70.195999999999998</v>
      </c>
      <c r="GC131" s="101">
        <f t="shared" si="715"/>
        <v>9</v>
      </c>
      <c r="GD131" s="101" t="str">
        <f t="shared" si="661"/>
        <v>KORD MR9!_12Z-ECM</v>
      </c>
      <c r="GE131" s="58">
        <f ca="1">IFERROR(IF($C$12="C",RTD("ice.xl",,"*H",GD131,$C$5,"D",$K131,,,1),RTD("ice.xl",,"*H",GD131,$C$5,"D",$K131,,,1)*(9/5)+$C$14),"-")</f>
        <v>66.811999999999998</v>
      </c>
      <c r="GF131" s="101">
        <f t="shared" si="710"/>
        <v>10</v>
      </c>
      <c r="GG131" s="101" t="str">
        <f t="shared" si="663"/>
        <v>KORD MR10!_12Z-ECM</v>
      </c>
      <c r="GH131" s="58">
        <f ca="1">IFERROR(IF($C$12="C",RTD("ice.xl",,"*H",GG131,$C$5,"D",$K131,,,1),RTD("ice.xl",,"*H",GG131,$C$5,"D",$K131,,,1)*(9/5)+$C$14),"-")</f>
        <v>73.903999999999996</v>
      </c>
      <c r="GI131" s="101">
        <f t="shared" si="705"/>
        <v>11</v>
      </c>
      <c r="GJ131" s="101" t="str">
        <f t="shared" si="665"/>
        <v>KORD MR11!_12Z-ECM</v>
      </c>
      <c r="GK131" s="58" t="str">
        <f ca="1">IFERROR(IF($C$12="C",RTD("ice.xl",,"*H",GJ131,$C$5,"D",$K131,,,1),RTD("ice.xl",,"*H",GJ131,$C$5,"D",$K131,,,1)*(9/5)+$C$14),"-")</f>
        <v>-</v>
      </c>
      <c r="GL131" s="101">
        <f t="shared" si="700"/>
        <v>12</v>
      </c>
      <c r="GM131" s="101" t="str">
        <f t="shared" si="667"/>
        <v>KORD MR12!_12Z-ECM</v>
      </c>
      <c r="GN131" s="58" t="str">
        <f ca="1">IFERROR(IF($C$12="C",RTD("ice.xl",,"*H",GM131,$C$5,"D",$K131,,,1),RTD("ice.xl",,"*H",GM131,$C$5,"D",$K131,,,1)*(9/5)+$C$14),"-")</f>
        <v>-</v>
      </c>
      <c r="GO131" s="101">
        <f t="shared" si="695"/>
        <v>13</v>
      </c>
      <c r="GP131" s="101" t="str">
        <f t="shared" si="669"/>
        <v>KORD MR13!_12Z-ECM</v>
      </c>
      <c r="GQ131" s="58" t="str">
        <f ca="1">IFERROR(IF($C$12="C",RTD("ice.xl",,"*H",GP131,$C$5,"D",$K131,,,1),RTD("ice.xl",,"*H",GP131,$C$5,"D",$K131,,,1)*(9/5)+$C$14),"-")</f>
        <v>-</v>
      </c>
      <c r="GR131" s="101">
        <f t="shared" si="690"/>
        <v>14</v>
      </c>
      <c r="GS131" s="101" t="str">
        <f t="shared" si="670"/>
        <v>KORD MR14!_12Z-ECM</v>
      </c>
      <c r="GT131" s="58" t="str">
        <f ca="1">IFERROR(IF($C$12="C",RTD("ice.xl",,"*H",GS131,$C$5,"D",$K131,,,1),RTD("ice.xl",,"*H",GS131,$C$5,"D",$K131,,,1)*(9/5)+$C$14),"-")</f>
        <v>-</v>
      </c>
      <c r="GU131" s="101">
        <f t="shared" si="685"/>
        <v>15</v>
      </c>
      <c r="GV131" s="101" t="str">
        <f t="shared" si="671"/>
        <v>KORD MR15!_12Z-ECM</v>
      </c>
      <c r="GW131" s="58" t="str">
        <f ca="1">IFERROR(IF($C$12="C",RTD("ice.xl",,"*H",GV131,$C$5,"D",$K131,,,1),RTD("ice.xl",,"*H",GV131,$C$5,"D",$K131,,,1)*(9/5)+$C$14),"-")</f>
        <v>-</v>
      </c>
      <c r="GX131" s="101">
        <f t="shared" si="681"/>
        <v>16</v>
      </c>
      <c r="GY131" s="101" t="str">
        <f t="shared" si="672"/>
        <v>KORD MR16!_12Z-ECM</v>
      </c>
      <c r="GZ131" s="58" t="str">
        <f ca="1">IFERROR(IF($C$12="C",RTD("ice.xl",,"*H",GY131,$C$5,"D",$K131,,,1),RTD("ice.xl",,"*H",GY131,$C$5,"D",$K131,,,1)*(9/5)+$C$14),"-")</f>
        <v>-</v>
      </c>
      <c r="HA131" s="101">
        <f t="shared" si="677"/>
        <v>17</v>
      </c>
      <c r="HB131" s="101" t="str">
        <f t="shared" si="673"/>
        <v>KORD MR17!_12Z-ECM</v>
      </c>
      <c r="HC131" s="105" t="str">
        <f ca="1">IFERROR(IF($C$12="C",RTD("ice.xl",,"*H",HB131,$C$5,"D",$K131,,,1),RTD("ice.xl",,"*H",HB131,$C$5,"D",$K131,,,1)*(9/5)+$C$14),"-")</f>
        <v>-</v>
      </c>
    </row>
    <row r="132" spans="11:211" x14ac:dyDescent="0.35">
      <c r="K132" s="163">
        <f t="shared" ca="1" si="562"/>
        <v>44789</v>
      </c>
      <c r="L132" s="356">
        <f t="shared" ca="1" si="562"/>
        <v>71.097440000000006</v>
      </c>
      <c r="N132" s="53">
        <f t="shared" si="744"/>
        <v>3</v>
      </c>
      <c r="O132" s="53" t="str">
        <f t="shared" si="564"/>
        <v>KORD MR3!_00Z-ECM</v>
      </c>
      <c r="P132" s="108">
        <f ca="1">IFERROR(IF($C$12="C",RTD("ice.xl",,"*H",O132,$C$5,"D",$K132,,,1),RTD("ice.xl",,"*H",O132,$C$5,"D",$K132,,,1)*(9/5)+$C$14),"-")</f>
        <v>70.213999999999999</v>
      </c>
      <c r="Q132" s="101">
        <f t="shared" si="740"/>
        <v>4</v>
      </c>
      <c r="R132" s="101" t="str">
        <f t="shared" si="566"/>
        <v>KORD MR4!_00Z-ECM</v>
      </c>
      <c r="S132" s="58">
        <f ca="1">IFERROR(IF($C$12="C",RTD("ice.xl",,"*H",R132,$C$5,"D",$K132,,,1),RTD("ice.xl",,"*H",R132,$C$5,"D",$K132,,,1)*(9/5)+$C$14),"-")</f>
        <v>70.195999999999998</v>
      </c>
      <c r="T132" s="101">
        <f t="shared" si="736"/>
        <v>5</v>
      </c>
      <c r="U132" s="101" t="str">
        <f t="shared" si="568"/>
        <v>KORD MR5!_00Z-ECM</v>
      </c>
      <c r="V132" s="58">
        <f ca="1">IFERROR(IF($C$12="C",RTD("ice.xl",,"*H",U132,$C$5,"D",$K132,,,1),RTD("ice.xl",,"*H",U132,$C$5,"D",$K132,,,1)*(9/5)+$C$14),"-")</f>
        <v>70.213999999999999</v>
      </c>
      <c r="W132" s="101">
        <f t="shared" si="732"/>
        <v>6</v>
      </c>
      <c r="X132" s="101" t="str">
        <f t="shared" si="570"/>
        <v>KORD MR6!_00Z-ECM</v>
      </c>
      <c r="Y132" s="58">
        <f ca="1">IFERROR(IF($C$12="C",RTD("ice.xl",,"*H",X132,$C$5,"D",$K132,,,1),RTD("ice.xl",,"*H",X132,$C$5,"D",$K132,,,1)*(9/5)+$C$14),"-")</f>
        <v>70.843999999999994</v>
      </c>
      <c r="Z132" s="101">
        <f t="shared" si="727"/>
        <v>7</v>
      </c>
      <c r="AA132" s="101" t="str">
        <f t="shared" si="572"/>
        <v>KORD MR7!_00Z-ECM</v>
      </c>
      <c r="AB132" s="58">
        <f ca="1">IFERROR(IF($C$12="C",RTD("ice.xl",,"*H",AA132,$C$5,"D",$K132,,,1),RTD("ice.xl",,"*H",AA132,$C$5,"D",$K132,,,1)*(9/5)+$C$14),"-")</f>
        <v>72.122</v>
      </c>
      <c r="AC132" s="101">
        <f t="shared" si="722"/>
        <v>8</v>
      </c>
      <c r="AD132" s="101" t="str">
        <f t="shared" si="574"/>
        <v>KORD MR8!_00Z-ECM</v>
      </c>
      <c r="AE132" s="58">
        <f ca="1">IFERROR(IF($C$12="C",RTD("ice.xl",,"*H",AD132,$C$5,"D",$K132,,,1),RTD("ice.xl",,"*H",AD132,$C$5,"D",$K132,,,1)*(9/5)+$C$14),"-")</f>
        <v>71.384</v>
      </c>
      <c r="AF132" s="101">
        <f t="shared" si="717"/>
        <v>9</v>
      </c>
      <c r="AG132" s="101" t="str">
        <f t="shared" si="576"/>
        <v>KORD MR9!_00Z-ECM</v>
      </c>
      <c r="AH132" s="58">
        <f ca="1">IFERROR(IF($C$12="C",RTD("ice.xl",,"*H",AG132,$C$5,"D",$K132,,,1),RTD("ice.xl",,"*H",AG132,$C$5,"D",$K132,,,1)*(9/5)+$C$14),"-")</f>
        <v>69.728000000000009</v>
      </c>
      <c r="AI132" s="101">
        <f t="shared" si="712"/>
        <v>10</v>
      </c>
      <c r="AJ132" s="101" t="str">
        <f t="shared" si="578"/>
        <v>KORD MR10!_00Z-ECM</v>
      </c>
      <c r="AK132" s="58">
        <f ca="1">IFERROR(IF($C$12="C",RTD("ice.xl",,"*H",AJ132,$C$5,"D",$K132,,,1),RTD("ice.xl",,"*H",AJ132,$C$5,"D",$K132,,,1)*(9/5)+$C$14),"-")</f>
        <v>73.057999999999993</v>
      </c>
      <c r="AL132" s="101">
        <f t="shared" si="707"/>
        <v>11</v>
      </c>
      <c r="AM132" s="101" t="str">
        <f t="shared" si="580"/>
        <v>KORD MR11!_00Z-ECM</v>
      </c>
      <c r="AN132" s="58">
        <f ca="1">IFERROR(IF($C$12="C",RTD("ice.xl",,"*H",AM132,$C$5,"D",$K132,,,1),RTD("ice.xl",,"*H",AM132,$C$5,"D",$K132,,,1)*(9/5)+$C$14),"-")</f>
        <v>74.318000000000012</v>
      </c>
      <c r="AO132" s="101">
        <f t="shared" si="702"/>
        <v>12</v>
      </c>
      <c r="AP132" s="101" t="str">
        <f t="shared" si="582"/>
        <v>KORD MR12!_00Z-ECM</v>
      </c>
      <c r="AQ132" s="58">
        <f ca="1">IFERROR(IF($C$12="C",RTD("ice.xl",,"*H",AP132,$C$5,"D",$K132,,,1),RTD("ice.xl",,"*H",AP132,$C$5,"D",$K132,,,1)*(9/5)+$C$14),"-")</f>
        <v>77.180000000000007</v>
      </c>
      <c r="AR132" s="101">
        <f t="shared" si="697"/>
        <v>13</v>
      </c>
      <c r="AS132" s="101" t="str">
        <f t="shared" si="584"/>
        <v>KORD MR13!_00Z-ECM</v>
      </c>
      <c r="AT132" s="58" t="str">
        <f ca="1">IFERROR(IF($C$12="C",RTD("ice.xl",,"*H",AS132,$C$5,"D",$K132,,,1),RTD("ice.xl",,"*H",AS132,$C$5,"D",$K132,,,1)*(9/5)+$C$14),"-")</f>
        <v>-</v>
      </c>
      <c r="AU132" s="101">
        <f t="shared" si="692"/>
        <v>14</v>
      </c>
      <c r="AV132" s="101" t="str">
        <f t="shared" si="585"/>
        <v>KORD MR14!_00Z-ECM</v>
      </c>
      <c r="AW132" s="58" t="str">
        <f ca="1">IFERROR(IF($C$12="C",RTD("ice.xl",,"*H",AV132,$C$5,"D",$K132,,,1),RTD("ice.xl",,"*H",AV132,$C$5,"D",$K132,,,1)*(9/5)+$C$14),"-")</f>
        <v>-</v>
      </c>
      <c r="AX132" s="101">
        <f t="shared" si="687"/>
        <v>15</v>
      </c>
      <c r="AY132" s="101" t="str">
        <f t="shared" si="586"/>
        <v>KORD MR15!_00Z-ECM</v>
      </c>
      <c r="AZ132" s="58" t="str">
        <f ca="1">IFERROR(IF($C$12="C",RTD("ice.xl",,"*H",AY132,$C$5,"D",$K132,,,1),RTD("ice.xl",,"*H",AY132,$C$5,"D",$K132,,,1)*(9/5)+$C$14),"-")</f>
        <v>-</v>
      </c>
      <c r="BA132" s="101">
        <f t="shared" si="682"/>
        <v>16</v>
      </c>
      <c r="BB132" s="101" t="str">
        <f t="shared" si="587"/>
        <v>KORD MR16!_00Z-ECM</v>
      </c>
      <c r="BC132" s="58" t="str">
        <f ca="1">IFERROR(IF($C$12="C",RTD("ice.xl",,"*H",BB132,$C$5,"D",$K132,,,1),RTD("ice.xl",,"*H",BB132,$C$5,"D",$K132,,,1)*(9/5)+$C$14),"-")</f>
        <v>-</v>
      </c>
      <c r="BD132" s="101">
        <f t="shared" si="678"/>
        <v>17</v>
      </c>
      <c r="BE132" s="101" t="str">
        <f t="shared" si="588"/>
        <v>KORD MR17!_00Z-ECM</v>
      </c>
      <c r="BF132" s="58" t="str">
        <f ca="1">IFERROR(IF($C$12="C",RTD("ice.xl",,"*H",BE132,$C$5,"D",$K132,,,1),RTD("ice.xl",,"*H",BE132,$C$5,"D",$K132,,,1)*(9/5)+$C$14),"-")</f>
        <v>-</v>
      </c>
      <c r="BG132" s="101">
        <f t="shared" si="674"/>
        <v>18</v>
      </c>
      <c r="BH132" s="101" t="str">
        <f t="shared" si="589"/>
        <v>KORD MR18!_00Z-ECM</v>
      </c>
      <c r="BI132" s="105" t="str">
        <f ca="1">IFERROR(IF($C$12="C",RTD("ice.xl",,"*H",BH132,$C$5,"D",$K132,,,1),RTD("ice.xl",,"*H",BH132,$C$5,"D",$K132,,,1)*(9/5)+$C$14),"-")</f>
        <v>-</v>
      </c>
      <c r="BL132" s="53">
        <f t="shared" si="745"/>
        <v>3</v>
      </c>
      <c r="BM132" s="53" t="str">
        <f t="shared" si="591"/>
        <v>KORD MR3!_00Z-ECM</v>
      </c>
      <c r="BN132" s="108">
        <f ca="1">IFERROR(IF($C$12="C",RTD("ice.xl",,"*H",BM132,$C$5,"D",$K132,,,1),RTD("ice.xl",,"*H",BM132,$C$5,"D",$K132,,,1)*(9/5)+$C$14),"-")</f>
        <v>70.213999999999999</v>
      </c>
      <c r="BO132" s="101">
        <f t="shared" si="741"/>
        <v>4</v>
      </c>
      <c r="BP132" s="101" t="str">
        <f t="shared" si="593"/>
        <v>KORD MR4!_00Z-ECM</v>
      </c>
      <c r="BQ132" s="58">
        <f ca="1">IFERROR(IF($C$12="C",RTD("ice.xl",,"*H",BP132,$C$5,"D",$K132,,,1),RTD("ice.xl",,"*H",BP132,$C$5,"D",$K132,,,1)*(9/5)+$C$14),"-")</f>
        <v>70.195999999999998</v>
      </c>
      <c r="BR132" s="101">
        <f t="shared" si="737"/>
        <v>5</v>
      </c>
      <c r="BS132" s="101" t="str">
        <f t="shared" si="595"/>
        <v>KORD MR5!_00Z-ECM</v>
      </c>
      <c r="BT132" s="58">
        <f ca="1">IFERROR(IF($C$12="C",RTD("ice.xl",,"*H",BS132,$C$5,"D",$K132,,,1),RTD("ice.xl",,"*H",BS132,$C$5,"D",$K132,,,1)*(9/5)+$C$14),"-")</f>
        <v>70.213999999999999</v>
      </c>
      <c r="BU132" s="101">
        <f t="shared" si="733"/>
        <v>6</v>
      </c>
      <c r="BV132" s="101" t="str">
        <f t="shared" si="597"/>
        <v>KORD MR6!_00Z-ECM</v>
      </c>
      <c r="BW132" s="58">
        <f ca="1">IFERROR(IF($C$12="C",RTD("ice.xl",,"*H",BV132,$C$5,"D",$K132,,,1),RTD("ice.xl",,"*H",BV132,$C$5,"D",$K132,,,1)*(9/5)+$C$14),"-")</f>
        <v>70.843999999999994</v>
      </c>
      <c r="BX132" s="101">
        <f t="shared" si="728"/>
        <v>7</v>
      </c>
      <c r="BY132" s="101" t="str">
        <f t="shared" si="599"/>
        <v>KORD MR7!_00Z-ECM</v>
      </c>
      <c r="BZ132" s="58">
        <f ca="1">IFERROR(IF($C$12="C",RTD("ice.xl",,"*H",BY132,$C$5,"D",$K132,,,1),RTD("ice.xl",,"*H",BY132,$C$5,"D",$K132,,,1)*(9/5)+$C$14),"-")</f>
        <v>72.122</v>
      </c>
      <c r="CA132" s="101">
        <f t="shared" si="723"/>
        <v>8</v>
      </c>
      <c r="CB132" s="101" t="str">
        <f t="shared" si="601"/>
        <v>KORD MR8!_00Z-ECM</v>
      </c>
      <c r="CC132" s="58">
        <f ca="1">IFERROR(IF($C$12="C",RTD("ice.xl",,"*H",CB132,$C$5,"D",$K132,,,1),RTD("ice.xl",,"*H",CB132,$C$5,"D",$K132,,,1)*(9/5)+$C$14),"-")</f>
        <v>71.384</v>
      </c>
      <c r="CD132" s="101">
        <f t="shared" si="718"/>
        <v>9</v>
      </c>
      <c r="CE132" s="101" t="str">
        <f t="shared" si="603"/>
        <v>KORD MR9!_00Z-ECM</v>
      </c>
      <c r="CF132" s="58">
        <f ca="1">IFERROR(IF($C$12="C",RTD("ice.xl",,"*H",CE132,$C$5,"D",$K132,,,1),RTD("ice.xl",,"*H",CE132,$C$5,"D",$K132,,,1)*(9/5)+$C$14),"-")</f>
        <v>69.728000000000009</v>
      </c>
      <c r="CG132" s="101">
        <f t="shared" si="713"/>
        <v>10</v>
      </c>
      <c r="CH132" s="101" t="str">
        <f t="shared" si="605"/>
        <v>KORD MR10!_00Z-ECM</v>
      </c>
      <c r="CI132" s="58">
        <f ca="1">IFERROR(IF($C$12="C",RTD("ice.xl",,"*H",CH132,$C$5,"D",$K132,,,1),RTD("ice.xl",,"*H",CH132,$C$5,"D",$K132,,,1)*(9/5)+$C$14),"-")</f>
        <v>73.057999999999993</v>
      </c>
      <c r="CJ132" s="101">
        <f t="shared" si="708"/>
        <v>11</v>
      </c>
      <c r="CK132" s="101" t="str">
        <f t="shared" si="607"/>
        <v>KORD MR11!_00Z-ECM</v>
      </c>
      <c r="CL132" s="58">
        <f ca="1">IFERROR(IF($C$12="C",RTD("ice.xl",,"*H",CK132,$C$5,"D",$K132,,,1),RTD("ice.xl",,"*H",CK132,$C$5,"D",$K132,,,1)*(9/5)+$C$14),"-")</f>
        <v>74.318000000000012</v>
      </c>
      <c r="CM132" s="101">
        <f t="shared" si="703"/>
        <v>12</v>
      </c>
      <c r="CN132" s="101" t="str">
        <f t="shared" si="609"/>
        <v>KORD MR12!_00Z-ECM</v>
      </c>
      <c r="CO132" s="58">
        <f ca="1">IFERROR(IF($C$12="C",RTD("ice.xl",,"*H",CN132,$C$5,"D",$K132,,,1),RTD("ice.xl",,"*H",CN132,$C$5,"D",$K132,,,1)*(9/5)+$C$14),"-")</f>
        <v>77.180000000000007</v>
      </c>
      <c r="CP132" s="101">
        <f t="shared" si="698"/>
        <v>13</v>
      </c>
      <c r="CQ132" s="101" t="str">
        <f t="shared" si="611"/>
        <v>KORD MR13!_00Z-ECM</v>
      </c>
      <c r="CR132" s="58" t="str">
        <f ca="1">IFERROR(IF($C$12="C",RTD("ice.xl",,"*H",CQ132,$C$5,"D",$K132,,,1),RTD("ice.xl",,"*H",CQ132,$C$5,"D",$K132,,,1)*(9/5)+$C$14),"-")</f>
        <v>-</v>
      </c>
      <c r="CS132" s="101">
        <f t="shared" si="693"/>
        <v>14</v>
      </c>
      <c r="CT132" s="101" t="str">
        <f t="shared" si="613"/>
        <v>KORD MR14!_00Z-ECM</v>
      </c>
      <c r="CU132" s="58" t="str">
        <f ca="1">IFERROR(IF($C$12="C",RTD("ice.xl",,"*H",CT132,$C$5,"D",$K132,,,1),RTD("ice.xl",,"*H",CT132,$C$5,"D",$K132,,,1)*(9/5)+$C$14),"-")</f>
        <v>-</v>
      </c>
      <c r="CV132" s="101">
        <f t="shared" si="688"/>
        <v>15</v>
      </c>
      <c r="CW132" s="101" t="str">
        <f t="shared" si="614"/>
        <v>KORD MR15!_00Z-ECM</v>
      </c>
      <c r="CX132" s="58" t="str">
        <f ca="1">IFERROR(IF($C$12="C",RTD("ice.xl",,"*H",CW132,$C$5,"D",$K132,,,1),RTD("ice.xl",,"*H",CW132,$C$5,"D",$K132,,,1)*(9/5)+$C$14),"-")</f>
        <v>-</v>
      </c>
      <c r="CY132" s="101">
        <f t="shared" si="683"/>
        <v>16</v>
      </c>
      <c r="CZ132" s="101" t="str">
        <f t="shared" si="615"/>
        <v>KORD MR16!_00Z-ECM</v>
      </c>
      <c r="DA132" s="58" t="str">
        <f ca="1">IFERROR(IF($C$12="C",RTD("ice.xl",,"*H",CZ132,$C$5,"D",$K132,,,1),RTD("ice.xl",,"*H",CZ132,$C$5,"D",$K132,,,1)*(9/5)+$C$14),"-")</f>
        <v>-</v>
      </c>
      <c r="DB132" s="101">
        <f t="shared" si="679"/>
        <v>17</v>
      </c>
      <c r="DC132" s="101" t="str">
        <f t="shared" si="616"/>
        <v>KORD MR17!_00Z-ECM</v>
      </c>
      <c r="DD132" s="58" t="str">
        <f ca="1">IFERROR(IF($C$12="C",RTD("ice.xl",,"*H",DC132,$C$5,"D",$K132,,,1),RTD("ice.xl",,"*H",DC132,$C$5,"D",$K132,,,1)*(9/5)+$C$14),"-")</f>
        <v>-</v>
      </c>
      <c r="DE132" s="101">
        <f t="shared" si="675"/>
        <v>18</v>
      </c>
      <c r="DF132" s="101" t="str">
        <f t="shared" si="617"/>
        <v>KORD MR18!_00Z-ECM</v>
      </c>
      <c r="DG132" s="105" t="str">
        <f ca="1">IFERROR(IF($C$12="C",RTD("ice.xl",,"*H",DF132,$C$5,"D",$K132,,,1),RTD("ice.xl",,"*H",DF132,$C$5,"D",$K132,,,1)*(9/5)+$C$14),"-")</f>
        <v>-</v>
      </c>
      <c r="DJ132" s="53">
        <f t="shared" si="746"/>
        <v>3</v>
      </c>
      <c r="DK132" s="53" t="str">
        <f t="shared" si="619"/>
        <v>KORD MR3!_12Z-ECM</v>
      </c>
      <c r="DL132" s="108">
        <f ca="1">IFERROR(IF($C$12="C",RTD("ice.xl",,"*H",DK132,$C$5,"D",$K132,,,1),RTD("ice.xl",,"*H",DK132,$C$5,"D",$K132,,,1)*(9/5)+$C$14),"-")</f>
        <v>70.412000000000006</v>
      </c>
      <c r="DM132" s="101">
        <f t="shared" si="742"/>
        <v>4</v>
      </c>
      <c r="DN132" s="101" t="str">
        <f t="shared" si="621"/>
        <v>KORD MR4!_12Z-ECM</v>
      </c>
      <c r="DO132" s="58">
        <f ca="1">IFERROR(IF($C$12="C",RTD("ice.xl",,"*H",DN132,$C$5,"D",$K132,,,1),RTD("ice.xl",,"*H",DN132,$C$5,"D",$K132,,,1)*(9/5)+$C$14),"-")</f>
        <v>70.915999999999997</v>
      </c>
      <c r="DP132" s="101">
        <f t="shared" si="738"/>
        <v>5</v>
      </c>
      <c r="DQ132" s="101" t="str">
        <f t="shared" si="623"/>
        <v>KORD MR5!_12Z-ECM</v>
      </c>
      <c r="DR132" s="58">
        <f ca="1">IFERROR(IF($C$12="C",RTD("ice.xl",,"*H",DQ132,$C$5,"D",$K132,,,1),RTD("ice.xl",,"*H",DQ132,$C$5,"D",$K132,,,1)*(9/5)+$C$14),"-")</f>
        <v>70.52</v>
      </c>
      <c r="DS132" s="101">
        <f t="shared" si="734"/>
        <v>6</v>
      </c>
      <c r="DT132" s="101" t="str">
        <f t="shared" si="625"/>
        <v>KORD MR6!_12Z-ECM</v>
      </c>
      <c r="DU132" s="58">
        <f ca="1">IFERROR(IF($C$12="C",RTD("ice.xl",,"*H",DT132,$C$5,"D",$K132,,,1),RTD("ice.xl",,"*H",DT132,$C$5,"D",$K132,,,1)*(9/5)+$C$14),"-")</f>
        <v>72.122</v>
      </c>
      <c r="DV132" s="101">
        <f t="shared" si="729"/>
        <v>7</v>
      </c>
      <c r="DW132" s="101" t="str">
        <f t="shared" si="627"/>
        <v>KORD MR7!_12Z-ECM</v>
      </c>
      <c r="DX132" s="58">
        <f ca="1">IFERROR(IF($C$12="C",RTD("ice.xl",,"*H",DW132,$C$5,"D",$K132,,,1),RTD("ice.xl",,"*H",DW132,$C$5,"D",$K132,,,1)*(9/5)+$C$14),"-")</f>
        <v>70.771999999999991</v>
      </c>
      <c r="DY132" s="101">
        <f t="shared" si="724"/>
        <v>8</v>
      </c>
      <c r="DZ132" s="101" t="str">
        <f t="shared" si="629"/>
        <v>KORD MR8!_12Z-ECM</v>
      </c>
      <c r="EA132" s="58">
        <f ca="1">IFERROR(IF($C$12="C",RTD("ice.xl",,"*H",DZ132,$C$5,"D",$K132,,,1),RTD("ice.xl",,"*H",DZ132,$C$5,"D",$K132,,,1)*(9/5)+$C$14),"-")</f>
        <v>69.908000000000001</v>
      </c>
      <c r="EB132" s="101">
        <f t="shared" si="719"/>
        <v>9</v>
      </c>
      <c r="EC132" s="101" t="str">
        <f t="shared" si="631"/>
        <v>KORD MR9!_12Z-ECM</v>
      </c>
      <c r="ED132" s="58">
        <f ca="1">IFERROR(IF($C$12="C",RTD("ice.xl",,"*H",EC132,$C$5,"D",$K132,,,1),RTD("ice.xl",,"*H",EC132,$C$5,"D",$K132,,,1)*(9/5)+$C$14),"-")</f>
        <v>70.52</v>
      </c>
      <c r="EE132" s="101">
        <f t="shared" si="714"/>
        <v>10</v>
      </c>
      <c r="EF132" s="101" t="str">
        <f t="shared" si="633"/>
        <v>KORD MR10!_12Z-ECM</v>
      </c>
      <c r="EG132" s="58">
        <f ca="1">IFERROR(IF($C$12="C",RTD("ice.xl",,"*H",EF132,$C$5,"D",$K132,,,1),RTD("ice.xl",,"*H",EF132,$C$5,"D",$K132,,,1)*(9/5)+$C$14),"-")</f>
        <v>74.408000000000001</v>
      </c>
      <c r="EH132" s="101">
        <f t="shared" si="709"/>
        <v>11</v>
      </c>
      <c r="EI132" s="101" t="str">
        <f t="shared" si="635"/>
        <v>KORD MR11!_12Z-ECM</v>
      </c>
      <c r="EJ132" s="58">
        <f ca="1">IFERROR(IF($C$12="C",RTD("ice.xl",,"*H",EI132,$C$5,"D",$K132,,,1),RTD("ice.xl",,"*H",EI132,$C$5,"D",$K132,,,1)*(9/5)+$C$14),"-")</f>
        <v>74.39</v>
      </c>
      <c r="EK132" s="101">
        <f t="shared" si="704"/>
        <v>12</v>
      </c>
      <c r="EL132" s="101" t="str">
        <f t="shared" si="637"/>
        <v>KORD MR12!_12Z-ECM</v>
      </c>
      <c r="EM132" s="58" t="str">
        <f ca="1">IFERROR(IF($C$12="C",RTD("ice.xl",,"*H",EL132,$C$5,"D",$K132,,,1),RTD("ice.xl",,"*H",EL132,$C$5,"D",$K132,,,1)*(9/5)+$C$14),"-")</f>
        <v>-</v>
      </c>
      <c r="EN132" s="101">
        <f t="shared" si="699"/>
        <v>13</v>
      </c>
      <c r="EO132" s="101" t="str">
        <f t="shared" si="639"/>
        <v>KORD MR13!_12Z-ECM</v>
      </c>
      <c r="EP132" s="58" t="str">
        <f ca="1">IFERROR(IF($C$12="C",RTD("ice.xl",,"*H",EO132,$C$5,"D",$K132,,,1),RTD("ice.xl",,"*H",EO132,$C$5,"D",$K132,,,1)*(9/5)+$C$14),"-")</f>
        <v>-</v>
      </c>
      <c r="EQ132" s="101">
        <f t="shared" si="694"/>
        <v>14</v>
      </c>
      <c r="ER132" s="101" t="str">
        <f t="shared" si="641"/>
        <v>KORD MR14!_12Z-ECM</v>
      </c>
      <c r="ES132" s="58" t="str">
        <f ca="1">IFERROR(IF($C$12="C",RTD("ice.xl",,"*H",ER132,$C$5,"D",$K132,,,1),RTD("ice.xl",,"*H",ER132,$C$5,"D",$K132,,,1)*(9/5)+$C$14),"-")</f>
        <v>-</v>
      </c>
      <c r="ET132" s="101">
        <f t="shared" si="689"/>
        <v>15</v>
      </c>
      <c r="EU132" s="101" t="str">
        <f t="shared" si="642"/>
        <v>KORD MR15!_12Z-ECM</v>
      </c>
      <c r="EV132" s="58" t="str">
        <f ca="1">IFERROR(IF($C$12="C",RTD("ice.xl",,"*H",EU132,$C$5,"D",$K132,,,1),RTD("ice.xl",,"*H",EU132,$C$5,"D",$K132,,,1)*(9/5)+$C$14),"-")</f>
        <v>-</v>
      </c>
      <c r="EW132" s="101">
        <f t="shared" si="684"/>
        <v>16</v>
      </c>
      <c r="EX132" s="101" t="str">
        <f t="shared" si="643"/>
        <v>KORD MR16!_12Z-ECM</v>
      </c>
      <c r="EY132" s="58" t="str">
        <f ca="1">IFERROR(IF($C$12="C",RTD("ice.xl",,"*H",EX132,$C$5,"D",$K132,,,1),RTD("ice.xl",,"*H",EX132,$C$5,"D",$K132,,,1)*(9/5)+$C$14),"-")</f>
        <v>-</v>
      </c>
      <c r="EZ132" s="101">
        <f t="shared" si="680"/>
        <v>17</v>
      </c>
      <c r="FA132" s="101" t="str">
        <f t="shared" si="644"/>
        <v>KORD MR17!_12Z-ECM</v>
      </c>
      <c r="FB132" s="58" t="str">
        <f ca="1">IFERROR(IF($C$12="C",RTD("ice.xl",,"*H",FA132,$C$5,"D",$K132,,,1),RTD("ice.xl",,"*H",FA132,$C$5,"D",$K132,,,1)*(9/5)+$C$14),"-")</f>
        <v>-</v>
      </c>
      <c r="FC132" s="101">
        <f t="shared" si="676"/>
        <v>18</v>
      </c>
      <c r="FD132" s="101" t="str">
        <f t="shared" si="645"/>
        <v>KORD MR18!_12Z-ECM</v>
      </c>
      <c r="FE132" s="105" t="str">
        <f ca="1">IFERROR(IF($C$12="C",RTD("ice.xl",,"*H",FD132,$C$5,"D",$K132,,,1),RTD("ice.xl",,"*H",FD132,$C$5,"D",$K132,,,1)*(9/5)+$C$14),"-")</f>
        <v>-</v>
      </c>
      <c r="FH132" s="53">
        <f t="shared" si="747"/>
        <v>3</v>
      </c>
      <c r="FI132" s="53" t="str">
        <f t="shared" si="647"/>
        <v>KORD MR3!_12Z-ECM</v>
      </c>
      <c r="FJ132" s="108">
        <f ca="1">IFERROR(IF($C$12="C",RTD("ice.xl",,"*H",FI132,$C$5,"D",$K132,,,1),RTD("ice.xl",,"*H",FI132,$C$5,"D",$K132,,,1)*(9/5)+$C$14),"-")</f>
        <v>70.412000000000006</v>
      </c>
      <c r="FK132" s="101">
        <f t="shared" si="743"/>
        <v>4</v>
      </c>
      <c r="FL132" s="101" t="str">
        <f t="shared" si="649"/>
        <v>KORD MR4!_12Z-ECM</v>
      </c>
      <c r="FM132" s="58">
        <f ca="1">IFERROR(IF($C$12="C",RTD("ice.xl",,"*H",FL132,$C$5,"D",$K132,,,1),RTD("ice.xl",,"*H",FL132,$C$5,"D",$K132,,,1)*(9/5)+$C$14),"-")</f>
        <v>70.915999999999997</v>
      </c>
      <c r="FN132" s="101">
        <f t="shared" si="739"/>
        <v>5</v>
      </c>
      <c r="FO132" s="101" t="str">
        <f t="shared" si="651"/>
        <v>KORD MR5!_12Z-ECM</v>
      </c>
      <c r="FP132" s="58">
        <f ca="1">IFERROR(IF($C$12="C",RTD("ice.xl",,"*H",FO132,$C$5,"D",$K132,,,1),RTD("ice.xl",,"*H",FO132,$C$5,"D",$K132,,,1)*(9/5)+$C$14),"-")</f>
        <v>70.52</v>
      </c>
      <c r="FQ132" s="101">
        <f t="shared" si="735"/>
        <v>6</v>
      </c>
      <c r="FR132" s="101" t="str">
        <f t="shared" si="653"/>
        <v>KORD MR6!_12Z-ECM</v>
      </c>
      <c r="FS132" s="58">
        <f ca="1">IFERROR(IF($C$12="C",RTD("ice.xl",,"*H",FR132,$C$5,"D",$K132,,,1),RTD("ice.xl",,"*H",FR132,$C$5,"D",$K132,,,1)*(9/5)+$C$14),"-")</f>
        <v>72.122</v>
      </c>
      <c r="FT132" s="101">
        <f t="shared" si="730"/>
        <v>7</v>
      </c>
      <c r="FU132" s="101" t="str">
        <f t="shared" si="655"/>
        <v>KORD MR7!_12Z-ECM</v>
      </c>
      <c r="FV132" s="58">
        <f ca="1">IFERROR(IF($C$12="C",RTD("ice.xl",,"*H",FU132,$C$5,"D",$K132,,,1),RTD("ice.xl",,"*H",FU132,$C$5,"D",$K132,,,1)*(9/5)+$C$14),"-")</f>
        <v>70.771999999999991</v>
      </c>
      <c r="FW132" s="101">
        <f t="shared" si="725"/>
        <v>8</v>
      </c>
      <c r="FX132" s="101" t="str">
        <f t="shared" si="657"/>
        <v>KORD MR8!_12Z-ECM</v>
      </c>
      <c r="FY132" s="58">
        <f ca="1">IFERROR(IF($C$12="C",RTD("ice.xl",,"*H",FX132,$C$5,"D",$K132,,,1),RTD("ice.xl",,"*H",FX132,$C$5,"D",$K132,,,1)*(9/5)+$C$14),"-")</f>
        <v>69.908000000000001</v>
      </c>
      <c r="FZ132" s="101">
        <f t="shared" si="720"/>
        <v>9</v>
      </c>
      <c r="GA132" s="101" t="str">
        <f t="shared" si="659"/>
        <v>KORD MR9!_12Z-ECM</v>
      </c>
      <c r="GB132" s="58">
        <f ca="1">IFERROR(IF($C$12="C",RTD("ice.xl",,"*H",GA132,$C$5,"D",$K132,,,1),RTD("ice.xl",,"*H",GA132,$C$5,"D",$K132,,,1)*(9/5)+$C$14),"-")</f>
        <v>70.52</v>
      </c>
      <c r="GC132" s="101">
        <f t="shared" si="715"/>
        <v>10</v>
      </c>
      <c r="GD132" s="101" t="str">
        <f t="shared" si="661"/>
        <v>KORD MR10!_12Z-ECM</v>
      </c>
      <c r="GE132" s="58">
        <f ca="1">IFERROR(IF($C$12="C",RTD("ice.xl",,"*H",GD132,$C$5,"D",$K132,,,1),RTD("ice.xl",,"*H",GD132,$C$5,"D",$K132,,,1)*(9/5)+$C$14),"-")</f>
        <v>74.408000000000001</v>
      </c>
      <c r="GF132" s="101">
        <f t="shared" si="710"/>
        <v>11</v>
      </c>
      <c r="GG132" s="101" t="str">
        <f t="shared" si="663"/>
        <v>KORD MR11!_12Z-ECM</v>
      </c>
      <c r="GH132" s="58">
        <f ca="1">IFERROR(IF($C$12="C",RTD("ice.xl",,"*H",GG132,$C$5,"D",$K132,,,1),RTD("ice.xl",,"*H",GG132,$C$5,"D",$K132,,,1)*(9/5)+$C$14),"-")</f>
        <v>74.39</v>
      </c>
      <c r="GI132" s="101">
        <f t="shared" si="705"/>
        <v>12</v>
      </c>
      <c r="GJ132" s="101" t="str">
        <f t="shared" si="665"/>
        <v>KORD MR12!_12Z-ECM</v>
      </c>
      <c r="GK132" s="58" t="str">
        <f ca="1">IFERROR(IF($C$12="C",RTD("ice.xl",,"*H",GJ132,$C$5,"D",$K132,,,1),RTD("ice.xl",,"*H",GJ132,$C$5,"D",$K132,,,1)*(9/5)+$C$14),"-")</f>
        <v>-</v>
      </c>
      <c r="GL132" s="101">
        <f t="shared" si="700"/>
        <v>13</v>
      </c>
      <c r="GM132" s="101" t="str">
        <f t="shared" si="667"/>
        <v>KORD MR13!_12Z-ECM</v>
      </c>
      <c r="GN132" s="58" t="str">
        <f ca="1">IFERROR(IF($C$12="C",RTD("ice.xl",,"*H",GM132,$C$5,"D",$K132,,,1),RTD("ice.xl",,"*H",GM132,$C$5,"D",$K132,,,1)*(9/5)+$C$14),"-")</f>
        <v>-</v>
      </c>
      <c r="GO132" s="101">
        <f t="shared" si="695"/>
        <v>14</v>
      </c>
      <c r="GP132" s="101" t="str">
        <f t="shared" si="669"/>
        <v>KORD MR14!_12Z-ECM</v>
      </c>
      <c r="GQ132" s="58" t="str">
        <f ca="1">IFERROR(IF($C$12="C",RTD("ice.xl",,"*H",GP132,$C$5,"D",$K132,,,1),RTD("ice.xl",,"*H",GP132,$C$5,"D",$K132,,,1)*(9/5)+$C$14),"-")</f>
        <v>-</v>
      </c>
      <c r="GR132" s="101">
        <f t="shared" si="690"/>
        <v>15</v>
      </c>
      <c r="GS132" s="101" t="str">
        <f t="shared" si="670"/>
        <v>KORD MR15!_12Z-ECM</v>
      </c>
      <c r="GT132" s="58" t="str">
        <f ca="1">IFERROR(IF($C$12="C",RTD("ice.xl",,"*H",GS132,$C$5,"D",$K132,,,1),RTD("ice.xl",,"*H",GS132,$C$5,"D",$K132,,,1)*(9/5)+$C$14),"-")</f>
        <v>-</v>
      </c>
      <c r="GU132" s="101">
        <f t="shared" si="685"/>
        <v>16</v>
      </c>
      <c r="GV132" s="101" t="str">
        <f t="shared" si="671"/>
        <v>KORD MR16!_12Z-ECM</v>
      </c>
      <c r="GW132" s="58" t="str">
        <f ca="1">IFERROR(IF($C$12="C",RTD("ice.xl",,"*H",GV132,$C$5,"D",$K132,,,1),RTD("ice.xl",,"*H",GV132,$C$5,"D",$K132,,,1)*(9/5)+$C$14),"-")</f>
        <v>-</v>
      </c>
      <c r="GX132" s="101">
        <f t="shared" si="681"/>
        <v>17</v>
      </c>
      <c r="GY132" s="101" t="str">
        <f t="shared" si="672"/>
        <v>KORD MR17!_12Z-ECM</v>
      </c>
      <c r="GZ132" s="58" t="str">
        <f ca="1">IFERROR(IF($C$12="C",RTD("ice.xl",,"*H",GY132,$C$5,"D",$K132,,,1),RTD("ice.xl",,"*H",GY132,$C$5,"D",$K132,,,1)*(9/5)+$C$14),"-")</f>
        <v>-</v>
      </c>
      <c r="HA132" s="101">
        <f t="shared" si="677"/>
        <v>18</v>
      </c>
      <c r="HB132" s="101" t="str">
        <f t="shared" si="673"/>
        <v>KORD MR18!_12Z-ECM</v>
      </c>
      <c r="HC132" s="105" t="str">
        <f ca="1">IFERROR(IF($C$12="C",RTD("ice.xl",,"*H",HB132,$C$5,"D",$K132,,,1),RTD("ice.xl",,"*H",HB132,$C$5,"D",$K132,,,1)*(9/5)+$C$14),"-")</f>
        <v>-</v>
      </c>
    </row>
    <row r="133" spans="11:211" x14ac:dyDescent="0.35">
      <c r="K133" s="163">
        <f t="shared" ref="K133:L152" ca="1" si="748">K25</f>
        <v>44788</v>
      </c>
      <c r="L133" s="356">
        <f t="shared" ca="1" si="748"/>
        <v>70.380680000000012</v>
      </c>
      <c r="N133" s="53">
        <f t="shared" si="744"/>
        <v>4</v>
      </c>
      <c r="O133" s="53" t="str">
        <f t="shared" si="564"/>
        <v>KORD MR4!_00Z-ECM</v>
      </c>
      <c r="P133" s="108">
        <f ca="1">IFERROR(IF($C$12="C",RTD("ice.xl",,"*H",O133,$C$5,"D",$K133,,,1),RTD("ice.xl",,"*H",O133,$C$5,"D",$K133,,,1)*(9/5)+$C$14),"-")</f>
        <v>69.421999999999997</v>
      </c>
      <c r="Q133" s="101">
        <f t="shared" si="740"/>
        <v>5</v>
      </c>
      <c r="R133" s="101" t="str">
        <f t="shared" si="566"/>
        <v>KORD MR5!_00Z-ECM</v>
      </c>
      <c r="S133" s="58">
        <f ca="1">IFERROR(IF($C$12="C",RTD("ice.xl",,"*H",R133,$C$5,"D",$K133,,,1),RTD("ice.xl",,"*H",R133,$C$5,"D",$K133,,,1)*(9/5)+$C$14),"-")</f>
        <v>70.051999999999992</v>
      </c>
      <c r="T133" s="101">
        <f t="shared" si="736"/>
        <v>6</v>
      </c>
      <c r="U133" s="101" t="str">
        <f t="shared" si="568"/>
        <v>KORD MR6!_00Z-ECM</v>
      </c>
      <c r="V133" s="58">
        <f ca="1">IFERROR(IF($C$12="C",RTD("ice.xl",,"*H",U133,$C$5,"D",$K133,,,1),RTD("ice.xl",,"*H",U133,$C$5,"D",$K133,,,1)*(9/5)+$C$14),"-")</f>
        <v>70.592000000000013</v>
      </c>
      <c r="W133" s="101">
        <f t="shared" si="732"/>
        <v>7</v>
      </c>
      <c r="X133" s="101" t="str">
        <f t="shared" si="570"/>
        <v>KORD MR7!_00Z-ECM</v>
      </c>
      <c r="Y133" s="58">
        <f ca="1">IFERROR(IF($C$12="C",RTD("ice.xl",,"*H",X133,$C$5,"D",$K133,,,1),RTD("ice.xl",,"*H",X133,$C$5,"D",$K133,,,1)*(9/5)+$C$14),"-")</f>
        <v>71.725999999999999</v>
      </c>
      <c r="Z133" s="101">
        <f t="shared" si="727"/>
        <v>8</v>
      </c>
      <c r="AA133" s="101" t="str">
        <f t="shared" si="572"/>
        <v>KORD MR8!_00Z-ECM</v>
      </c>
      <c r="AB133" s="58">
        <f ca="1">IFERROR(IF($C$12="C",RTD("ice.xl",,"*H",AA133,$C$5,"D",$K133,,,1),RTD("ice.xl",,"*H",AA133,$C$5,"D",$K133,,,1)*(9/5)+$C$14),"-")</f>
        <v>69.835999999999999</v>
      </c>
      <c r="AC133" s="101">
        <f t="shared" si="722"/>
        <v>9</v>
      </c>
      <c r="AD133" s="101" t="str">
        <f t="shared" si="574"/>
        <v>KORD MR9!_00Z-ECM</v>
      </c>
      <c r="AE133" s="58">
        <f ca="1">IFERROR(IF($C$12="C",RTD("ice.xl",,"*H",AD133,$C$5,"D",$K133,,,1),RTD("ice.xl",,"*H",AD133,$C$5,"D",$K133,,,1)*(9/5)+$C$14),"-")</f>
        <v>69.403999999999996</v>
      </c>
      <c r="AF133" s="101">
        <f t="shared" si="717"/>
        <v>10</v>
      </c>
      <c r="AG133" s="101" t="str">
        <f t="shared" si="576"/>
        <v>KORD MR10!_00Z-ECM</v>
      </c>
      <c r="AH133" s="58">
        <f ca="1">IFERROR(IF($C$12="C",RTD("ice.xl",,"*H",AG133,$C$5,"D",$K133,,,1),RTD("ice.xl",,"*H",AG133,$C$5,"D",$K133,,,1)*(9/5)+$C$14),"-")</f>
        <v>73.418000000000006</v>
      </c>
      <c r="AI133" s="101">
        <f t="shared" si="712"/>
        <v>11</v>
      </c>
      <c r="AJ133" s="101" t="str">
        <f t="shared" si="578"/>
        <v>KORD MR11!_00Z-ECM</v>
      </c>
      <c r="AK133" s="58">
        <f ca="1">IFERROR(IF($C$12="C",RTD("ice.xl",,"*H",AJ133,$C$5,"D",$K133,,,1),RTD("ice.xl",,"*H",AJ133,$C$5,"D",$K133,,,1)*(9/5)+$C$14),"-")</f>
        <v>71.114000000000004</v>
      </c>
      <c r="AL133" s="101">
        <f t="shared" si="707"/>
        <v>12</v>
      </c>
      <c r="AM133" s="101" t="str">
        <f t="shared" si="580"/>
        <v>KORD MR12!_00Z-ECM</v>
      </c>
      <c r="AN133" s="58">
        <f ca="1">IFERROR(IF($C$12="C",RTD("ice.xl",,"*H",AM133,$C$5,"D",$K133,,,1),RTD("ice.xl",,"*H",AM133,$C$5,"D",$K133,,,1)*(9/5)+$C$14),"-")</f>
        <v>77.701999999999998</v>
      </c>
      <c r="AO133" s="101">
        <f t="shared" si="702"/>
        <v>13</v>
      </c>
      <c r="AP133" s="101" t="str">
        <f t="shared" si="582"/>
        <v>KORD MR13!_00Z-ECM</v>
      </c>
      <c r="AQ133" s="58">
        <f ca="1">IFERROR(IF($C$12="C",RTD("ice.xl",,"*H",AP133,$C$5,"D",$K133,,,1),RTD("ice.xl",,"*H",AP133,$C$5,"D",$K133,,,1)*(9/5)+$C$14),"-")</f>
        <v>81.283999999999992</v>
      </c>
      <c r="AR133" s="101">
        <f t="shared" si="697"/>
        <v>14</v>
      </c>
      <c r="AS133" s="101" t="str">
        <f t="shared" si="584"/>
        <v>KORD MR14!_00Z-ECM</v>
      </c>
      <c r="AT133" s="58" t="str">
        <f ca="1">IFERROR(IF($C$12="C",RTD("ice.xl",,"*H",AS133,$C$5,"D",$K133,,,1),RTD("ice.xl",,"*H",AS133,$C$5,"D",$K133,,,1)*(9/5)+$C$14),"-")</f>
        <v>-</v>
      </c>
      <c r="AU133" s="101">
        <f t="shared" si="692"/>
        <v>15</v>
      </c>
      <c r="AV133" s="101" t="str">
        <f t="shared" si="585"/>
        <v>KORD MR15!_00Z-ECM</v>
      </c>
      <c r="AW133" s="58" t="str">
        <f ca="1">IFERROR(IF($C$12="C",RTD("ice.xl",,"*H",AV133,$C$5,"D",$K133,,,1),RTD("ice.xl",,"*H",AV133,$C$5,"D",$K133,,,1)*(9/5)+$C$14),"-")</f>
        <v>-</v>
      </c>
      <c r="AX133" s="101">
        <f t="shared" si="687"/>
        <v>16</v>
      </c>
      <c r="AY133" s="101" t="str">
        <f t="shared" si="586"/>
        <v>KORD MR16!_00Z-ECM</v>
      </c>
      <c r="AZ133" s="58" t="str">
        <f ca="1">IFERROR(IF($C$12="C",RTD("ice.xl",,"*H",AY133,$C$5,"D",$K133,,,1),RTD("ice.xl",,"*H",AY133,$C$5,"D",$K133,,,1)*(9/5)+$C$14),"-")</f>
        <v>-</v>
      </c>
      <c r="BA133" s="101">
        <f t="shared" si="682"/>
        <v>17</v>
      </c>
      <c r="BB133" s="101" t="str">
        <f t="shared" si="587"/>
        <v>KORD MR17!_00Z-ECM</v>
      </c>
      <c r="BC133" s="58" t="str">
        <f ca="1">IFERROR(IF($C$12="C",RTD("ice.xl",,"*H",BB133,$C$5,"D",$K133,,,1),RTD("ice.xl",,"*H",BB133,$C$5,"D",$K133,,,1)*(9/5)+$C$14),"-")</f>
        <v>-</v>
      </c>
      <c r="BD133" s="101">
        <f t="shared" si="678"/>
        <v>18</v>
      </c>
      <c r="BE133" s="101" t="str">
        <f t="shared" si="588"/>
        <v>KORD MR18!_00Z-ECM</v>
      </c>
      <c r="BF133" s="58" t="str">
        <f ca="1">IFERROR(IF($C$12="C",RTD("ice.xl",,"*H",BE133,$C$5,"D",$K133,,,1),RTD("ice.xl",,"*H",BE133,$C$5,"D",$K133,,,1)*(9/5)+$C$14),"-")</f>
        <v>-</v>
      </c>
      <c r="BG133" s="101">
        <f t="shared" si="674"/>
        <v>19</v>
      </c>
      <c r="BH133" s="101" t="str">
        <f t="shared" si="589"/>
        <v>KORD MR19!_00Z-ECM</v>
      </c>
      <c r="BI133" s="105" t="str">
        <f ca="1">IFERROR(IF($C$12="C",RTD("ice.xl",,"*H",BH133,$C$5,"D",$K133,,,1),RTD("ice.xl",,"*H",BH133,$C$5,"D",$K133,,,1)*(9/5)+$C$14),"-")</f>
        <v>-</v>
      </c>
      <c r="BL133" s="53">
        <f t="shared" si="745"/>
        <v>4</v>
      </c>
      <c r="BM133" s="53" t="str">
        <f t="shared" si="591"/>
        <v>KORD MR4!_00Z-ECM</v>
      </c>
      <c r="BN133" s="108">
        <f ca="1">IFERROR(IF($C$12="C",RTD("ice.xl",,"*H",BM133,$C$5,"D",$K133,,,1),RTD("ice.xl",,"*H",BM133,$C$5,"D",$K133,,,1)*(9/5)+$C$14),"-")</f>
        <v>69.421999999999997</v>
      </c>
      <c r="BO133" s="101">
        <f t="shared" si="741"/>
        <v>5</v>
      </c>
      <c r="BP133" s="101" t="str">
        <f t="shared" si="593"/>
        <v>KORD MR5!_00Z-ECM</v>
      </c>
      <c r="BQ133" s="58">
        <f ca="1">IFERROR(IF($C$12="C",RTD("ice.xl",,"*H",BP133,$C$5,"D",$K133,,,1),RTD("ice.xl",,"*H",BP133,$C$5,"D",$K133,,,1)*(9/5)+$C$14),"-")</f>
        <v>70.051999999999992</v>
      </c>
      <c r="BR133" s="101">
        <f t="shared" si="737"/>
        <v>6</v>
      </c>
      <c r="BS133" s="101" t="str">
        <f t="shared" si="595"/>
        <v>KORD MR6!_00Z-ECM</v>
      </c>
      <c r="BT133" s="58">
        <f ca="1">IFERROR(IF($C$12="C",RTD("ice.xl",,"*H",BS133,$C$5,"D",$K133,,,1),RTD("ice.xl",,"*H",BS133,$C$5,"D",$K133,,,1)*(9/5)+$C$14),"-")</f>
        <v>70.592000000000013</v>
      </c>
      <c r="BU133" s="101">
        <f t="shared" si="733"/>
        <v>7</v>
      </c>
      <c r="BV133" s="101" t="str">
        <f t="shared" si="597"/>
        <v>KORD MR7!_00Z-ECM</v>
      </c>
      <c r="BW133" s="58">
        <f ca="1">IFERROR(IF($C$12="C",RTD("ice.xl",,"*H",BV133,$C$5,"D",$K133,,,1),RTD("ice.xl",,"*H",BV133,$C$5,"D",$K133,,,1)*(9/5)+$C$14),"-")</f>
        <v>71.725999999999999</v>
      </c>
      <c r="BX133" s="101">
        <f t="shared" si="728"/>
        <v>8</v>
      </c>
      <c r="BY133" s="101" t="str">
        <f t="shared" si="599"/>
        <v>KORD MR8!_00Z-ECM</v>
      </c>
      <c r="BZ133" s="58">
        <f ca="1">IFERROR(IF($C$12="C",RTD("ice.xl",,"*H",BY133,$C$5,"D",$K133,,,1),RTD("ice.xl",,"*H",BY133,$C$5,"D",$K133,,,1)*(9/5)+$C$14),"-")</f>
        <v>69.835999999999999</v>
      </c>
      <c r="CA133" s="101">
        <f t="shared" si="723"/>
        <v>9</v>
      </c>
      <c r="CB133" s="101" t="str">
        <f t="shared" si="601"/>
        <v>KORD MR9!_00Z-ECM</v>
      </c>
      <c r="CC133" s="58">
        <f ca="1">IFERROR(IF($C$12="C",RTD("ice.xl",,"*H",CB133,$C$5,"D",$K133,,,1),RTD("ice.xl",,"*H",CB133,$C$5,"D",$K133,,,1)*(9/5)+$C$14),"-")</f>
        <v>69.403999999999996</v>
      </c>
      <c r="CD133" s="101">
        <f t="shared" si="718"/>
        <v>10</v>
      </c>
      <c r="CE133" s="101" t="str">
        <f t="shared" si="603"/>
        <v>KORD MR10!_00Z-ECM</v>
      </c>
      <c r="CF133" s="58">
        <f ca="1">IFERROR(IF($C$12="C",RTD("ice.xl",,"*H",CE133,$C$5,"D",$K133,,,1),RTD("ice.xl",,"*H",CE133,$C$5,"D",$K133,,,1)*(9/5)+$C$14),"-")</f>
        <v>73.418000000000006</v>
      </c>
      <c r="CG133" s="101">
        <f t="shared" si="713"/>
        <v>11</v>
      </c>
      <c r="CH133" s="101" t="str">
        <f t="shared" si="605"/>
        <v>KORD MR11!_00Z-ECM</v>
      </c>
      <c r="CI133" s="58">
        <f ca="1">IFERROR(IF($C$12="C",RTD("ice.xl",,"*H",CH133,$C$5,"D",$K133,,,1),RTD("ice.xl",,"*H",CH133,$C$5,"D",$K133,,,1)*(9/5)+$C$14),"-")</f>
        <v>71.114000000000004</v>
      </c>
      <c r="CJ133" s="101">
        <f t="shared" si="708"/>
        <v>12</v>
      </c>
      <c r="CK133" s="101" t="str">
        <f t="shared" si="607"/>
        <v>KORD MR12!_00Z-ECM</v>
      </c>
      <c r="CL133" s="58">
        <f ca="1">IFERROR(IF($C$12="C",RTD("ice.xl",,"*H",CK133,$C$5,"D",$K133,,,1),RTD("ice.xl",,"*H",CK133,$C$5,"D",$K133,,,1)*(9/5)+$C$14),"-")</f>
        <v>77.701999999999998</v>
      </c>
      <c r="CM133" s="101">
        <f t="shared" si="703"/>
        <v>13</v>
      </c>
      <c r="CN133" s="101" t="str">
        <f t="shared" si="609"/>
        <v>KORD MR13!_00Z-ECM</v>
      </c>
      <c r="CO133" s="58">
        <f ca="1">IFERROR(IF($C$12="C",RTD("ice.xl",,"*H",CN133,$C$5,"D",$K133,,,1),RTD("ice.xl",,"*H",CN133,$C$5,"D",$K133,,,1)*(9/5)+$C$14),"-")</f>
        <v>81.283999999999992</v>
      </c>
      <c r="CP133" s="101">
        <f t="shared" si="698"/>
        <v>14</v>
      </c>
      <c r="CQ133" s="101" t="str">
        <f t="shared" si="611"/>
        <v>KORD MR14!_00Z-ECM</v>
      </c>
      <c r="CR133" s="58" t="str">
        <f ca="1">IFERROR(IF($C$12="C",RTD("ice.xl",,"*H",CQ133,$C$5,"D",$K133,,,1),RTD("ice.xl",,"*H",CQ133,$C$5,"D",$K133,,,1)*(9/5)+$C$14),"-")</f>
        <v>-</v>
      </c>
      <c r="CS133" s="101">
        <f t="shared" si="693"/>
        <v>15</v>
      </c>
      <c r="CT133" s="101" t="str">
        <f t="shared" si="613"/>
        <v>KORD MR15!_00Z-ECM</v>
      </c>
      <c r="CU133" s="58" t="str">
        <f ca="1">IFERROR(IF($C$12="C",RTD("ice.xl",,"*H",CT133,$C$5,"D",$K133,,,1),RTD("ice.xl",,"*H",CT133,$C$5,"D",$K133,,,1)*(9/5)+$C$14),"-")</f>
        <v>-</v>
      </c>
      <c r="CV133" s="101">
        <f t="shared" si="688"/>
        <v>16</v>
      </c>
      <c r="CW133" s="101" t="str">
        <f t="shared" si="614"/>
        <v>KORD MR16!_00Z-ECM</v>
      </c>
      <c r="CX133" s="58" t="str">
        <f ca="1">IFERROR(IF($C$12="C",RTD("ice.xl",,"*H",CW133,$C$5,"D",$K133,,,1),RTD("ice.xl",,"*H",CW133,$C$5,"D",$K133,,,1)*(9/5)+$C$14),"-")</f>
        <v>-</v>
      </c>
      <c r="CY133" s="101">
        <f t="shared" si="683"/>
        <v>17</v>
      </c>
      <c r="CZ133" s="101" t="str">
        <f t="shared" si="615"/>
        <v>KORD MR17!_00Z-ECM</v>
      </c>
      <c r="DA133" s="58" t="str">
        <f ca="1">IFERROR(IF($C$12="C",RTD("ice.xl",,"*H",CZ133,$C$5,"D",$K133,,,1),RTD("ice.xl",,"*H",CZ133,$C$5,"D",$K133,,,1)*(9/5)+$C$14),"-")</f>
        <v>-</v>
      </c>
      <c r="DB133" s="101">
        <f t="shared" si="679"/>
        <v>18</v>
      </c>
      <c r="DC133" s="101" t="str">
        <f t="shared" si="616"/>
        <v>KORD MR18!_00Z-ECM</v>
      </c>
      <c r="DD133" s="58" t="str">
        <f ca="1">IFERROR(IF($C$12="C",RTD("ice.xl",,"*H",DC133,$C$5,"D",$K133,,,1),RTD("ice.xl",,"*H",DC133,$C$5,"D",$K133,,,1)*(9/5)+$C$14),"-")</f>
        <v>-</v>
      </c>
      <c r="DE133" s="101">
        <f t="shared" si="675"/>
        <v>19</v>
      </c>
      <c r="DF133" s="101" t="str">
        <f t="shared" si="617"/>
        <v>KORD MR19!_00Z-ECM</v>
      </c>
      <c r="DG133" s="105" t="str">
        <f ca="1">IFERROR(IF($C$12="C",RTD("ice.xl",,"*H",DF133,$C$5,"D",$K133,,,1),RTD("ice.xl",,"*H",DF133,$C$5,"D",$K133,,,1)*(9/5)+$C$14),"-")</f>
        <v>-</v>
      </c>
      <c r="DJ133" s="53">
        <f t="shared" si="746"/>
        <v>4</v>
      </c>
      <c r="DK133" s="53" t="str">
        <f t="shared" si="619"/>
        <v>KORD MR4!_12Z-ECM</v>
      </c>
      <c r="DL133" s="108">
        <f ca="1">IFERROR(IF($C$12="C",RTD("ice.xl",,"*H",DK133,$C$5,"D",$K133,,,1),RTD("ice.xl",,"*H",DK133,$C$5,"D",$K133,,,1)*(9/5)+$C$14),"-")</f>
        <v>70.573999999999998</v>
      </c>
      <c r="DM133" s="101">
        <f t="shared" si="742"/>
        <v>5</v>
      </c>
      <c r="DN133" s="101" t="str">
        <f t="shared" si="621"/>
        <v>KORD MR5!_12Z-ECM</v>
      </c>
      <c r="DO133" s="58">
        <f ca="1">IFERROR(IF($C$12="C",RTD("ice.xl",,"*H",DN133,$C$5,"D",$K133,,,1),RTD("ice.xl",,"*H",DN133,$C$5,"D",$K133,,,1)*(9/5)+$C$14),"-")</f>
        <v>70.033999999999992</v>
      </c>
      <c r="DP133" s="101">
        <f t="shared" si="738"/>
        <v>6</v>
      </c>
      <c r="DQ133" s="101" t="str">
        <f t="shared" si="623"/>
        <v>KORD MR6!_12Z-ECM</v>
      </c>
      <c r="DR133" s="58">
        <f ca="1">IFERROR(IF($C$12="C",RTD("ice.xl",,"*H",DQ133,$C$5,"D",$K133,,,1),RTD("ice.xl",,"*H",DQ133,$C$5,"D",$K133,,,1)*(9/5)+$C$14),"-")</f>
        <v>70.628</v>
      </c>
      <c r="DS133" s="101">
        <f t="shared" si="734"/>
        <v>7</v>
      </c>
      <c r="DT133" s="101" t="str">
        <f t="shared" si="625"/>
        <v>KORD MR7!_12Z-ECM</v>
      </c>
      <c r="DU133" s="58">
        <f ca="1">IFERROR(IF($C$12="C",RTD("ice.xl",,"*H",DT133,$C$5,"D",$K133,,,1),RTD("ice.xl",,"*H",DT133,$C$5,"D",$K133,,,1)*(9/5)+$C$14),"-")</f>
        <v>70.771999999999991</v>
      </c>
      <c r="DV133" s="101">
        <f t="shared" si="729"/>
        <v>8</v>
      </c>
      <c r="DW133" s="101" t="str">
        <f t="shared" si="627"/>
        <v>KORD MR8!_12Z-ECM</v>
      </c>
      <c r="DX133" s="58">
        <f ca="1">IFERROR(IF($C$12="C",RTD("ice.xl",,"*H",DW133,$C$5,"D",$K133,,,1),RTD("ice.xl",,"*H",DW133,$C$5,"D",$K133,,,1)*(9/5)+$C$14),"-")</f>
        <v>67.963999999999999</v>
      </c>
      <c r="DY133" s="101">
        <f t="shared" si="724"/>
        <v>9</v>
      </c>
      <c r="DZ133" s="101" t="str">
        <f t="shared" si="629"/>
        <v>KORD MR9!_12Z-ECM</v>
      </c>
      <c r="EA133" s="58">
        <f ca="1">IFERROR(IF($C$12="C",RTD("ice.xl",,"*H",DZ133,$C$5,"D",$K133,,,1),RTD("ice.xl",,"*H",DZ133,$C$5,"D",$K133,,,1)*(9/5)+$C$14),"-")</f>
        <v>75.164000000000001</v>
      </c>
      <c r="EB133" s="101">
        <f t="shared" si="719"/>
        <v>10</v>
      </c>
      <c r="EC133" s="101" t="str">
        <f t="shared" si="631"/>
        <v>KORD MR10!_12Z-ECM</v>
      </c>
      <c r="ED133" s="58">
        <f ca="1">IFERROR(IF($C$12="C",RTD("ice.xl",,"*H",EC133,$C$5,"D",$K133,,,1),RTD("ice.xl",,"*H",EC133,$C$5,"D",$K133,,,1)*(9/5)+$C$14),"-")</f>
        <v>73.256</v>
      </c>
      <c r="EE133" s="101">
        <f t="shared" si="714"/>
        <v>11</v>
      </c>
      <c r="EF133" s="101" t="str">
        <f t="shared" si="633"/>
        <v>KORD MR11!_12Z-ECM</v>
      </c>
      <c r="EG133" s="58">
        <f ca="1">IFERROR(IF($C$12="C",RTD("ice.xl",,"*H",EF133,$C$5,"D",$K133,,,1),RTD("ice.xl",,"*H",EF133,$C$5,"D",$K133,,,1)*(9/5)+$C$14),"-")</f>
        <v>71.744</v>
      </c>
      <c r="EH133" s="101">
        <f t="shared" si="709"/>
        <v>12</v>
      </c>
      <c r="EI133" s="101" t="str">
        <f t="shared" si="635"/>
        <v>KORD MR12!_12Z-ECM</v>
      </c>
      <c r="EJ133" s="58">
        <f ca="1">IFERROR(IF($C$12="C",RTD("ice.xl",,"*H",EI133,$C$5,"D",$K133,,,1),RTD("ice.xl",,"*H",EI133,$C$5,"D",$K133,,,1)*(9/5)+$C$14),"-")</f>
        <v>70.484000000000009</v>
      </c>
      <c r="EK133" s="101">
        <f t="shared" si="704"/>
        <v>13</v>
      </c>
      <c r="EL133" s="101" t="str">
        <f t="shared" si="637"/>
        <v>KORD MR13!_12Z-ECM</v>
      </c>
      <c r="EM133" s="58" t="str">
        <f ca="1">IFERROR(IF($C$12="C",RTD("ice.xl",,"*H",EL133,$C$5,"D",$K133,,,1),RTD("ice.xl",,"*H",EL133,$C$5,"D",$K133,,,1)*(9/5)+$C$14),"-")</f>
        <v>-</v>
      </c>
      <c r="EN133" s="101">
        <f t="shared" si="699"/>
        <v>14</v>
      </c>
      <c r="EO133" s="101" t="str">
        <f t="shared" si="639"/>
        <v>KORD MR14!_12Z-ECM</v>
      </c>
      <c r="EP133" s="58" t="str">
        <f ca="1">IFERROR(IF($C$12="C",RTD("ice.xl",,"*H",EO133,$C$5,"D",$K133,,,1),RTD("ice.xl",,"*H",EO133,$C$5,"D",$K133,,,1)*(9/5)+$C$14),"-")</f>
        <v>-</v>
      </c>
      <c r="EQ133" s="101">
        <f t="shared" si="694"/>
        <v>15</v>
      </c>
      <c r="ER133" s="101" t="str">
        <f t="shared" si="641"/>
        <v>KORD MR15!_12Z-ECM</v>
      </c>
      <c r="ES133" s="58" t="str">
        <f ca="1">IFERROR(IF($C$12="C",RTD("ice.xl",,"*H",ER133,$C$5,"D",$K133,,,1),RTD("ice.xl",,"*H",ER133,$C$5,"D",$K133,,,1)*(9/5)+$C$14),"-")</f>
        <v>-</v>
      </c>
      <c r="ET133" s="101">
        <f t="shared" si="689"/>
        <v>16</v>
      </c>
      <c r="EU133" s="101" t="str">
        <f t="shared" si="642"/>
        <v>KORD MR16!_12Z-ECM</v>
      </c>
      <c r="EV133" s="58" t="str">
        <f ca="1">IFERROR(IF($C$12="C",RTD("ice.xl",,"*H",EU133,$C$5,"D",$K133,,,1),RTD("ice.xl",,"*H",EU133,$C$5,"D",$K133,,,1)*(9/5)+$C$14),"-")</f>
        <v>-</v>
      </c>
      <c r="EW133" s="101">
        <f t="shared" si="684"/>
        <v>17</v>
      </c>
      <c r="EX133" s="101" t="str">
        <f t="shared" si="643"/>
        <v>KORD MR17!_12Z-ECM</v>
      </c>
      <c r="EY133" s="58" t="str">
        <f ca="1">IFERROR(IF($C$12="C",RTD("ice.xl",,"*H",EX133,$C$5,"D",$K133,,,1),RTD("ice.xl",,"*H",EX133,$C$5,"D",$K133,,,1)*(9/5)+$C$14),"-")</f>
        <v>-</v>
      </c>
      <c r="EZ133" s="101">
        <f t="shared" si="680"/>
        <v>18</v>
      </c>
      <c r="FA133" s="101" t="str">
        <f t="shared" si="644"/>
        <v>KORD MR18!_12Z-ECM</v>
      </c>
      <c r="FB133" s="58" t="str">
        <f ca="1">IFERROR(IF($C$12="C",RTD("ice.xl",,"*H",FA133,$C$5,"D",$K133,,,1),RTD("ice.xl",,"*H",FA133,$C$5,"D",$K133,,,1)*(9/5)+$C$14),"-")</f>
        <v>-</v>
      </c>
      <c r="FC133" s="101">
        <f t="shared" si="676"/>
        <v>19</v>
      </c>
      <c r="FD133" s="101" t="str">
        <f t="shared" si="645"/>
        <v>KORD MR19!_12Z-ECM</v>
      </c>
      <c r="FE133" s="105" t="str">
        <f ca="1">IFERROR(IF($C$12="C",RTD("ice.xl",,"*H",FD133,$C$5,"D",$K133,,,1),RTD("ice.xl",,"*H",FD133,$C$5,"D",$K133,,,1)*(9/5)+$C$14),"-")</f>
        <v>-</v>
      </c>
      <c r="FH133" s="53">
        <f t="shared" si="747"/>
        <v>4</v>
      </c>
      <c r="FI133" s="53" t="str">
        <f t="shared" si="647"/>
        <v>KORD MR4!_12Z-ECM</v>
      </c>
      <c r="FJ133" s="108">
        <f ca="1">IFERROR(IF($C$12="C",RTD("ice.xl",,"*H",FI133,$C$5,"D",$K133,,,1),RTD("ice.xl",,"*H",FI133,$C$5,"D",$K133,,,1)*(9/5)+$C$14),"-")</f>
        <v>70.573999999999998</v>
      </c>
      <c r="FK133" s="101">
        <f t="shared" si="743"/>
        <v>5</v>
      </c>
      <c r="FL133" s="101" t="str">
        <f t="shared" si="649"/>
        <v>KORD MR5!_12Z-ECM</v>
      </c>
      <c r="FM133" s="58">
        <f ca="1">IFERROR(IF($C$12="C",RTD("ice.xl",,"*H",FL133,$C$5,"D",$K133,,,1),RTD("ice.xl",,"*H",FL133,$C$5,"D",$K133,,,1)*(9/5)+$C$14),"-")</f>
        <v>70.033999999999992</v>
      </c>
      <c r="FN133" s="101">
        <f t="shared" si="739"/>
        <v>6</v>
      </c>
      <c r="FO133" s="101" t="str">
        <f t="shared" si="651"/>
        <v>KORD MR6!_12Z-ECM</v>
      </c>
      <c r="FP133" s="58">
        <f ca="1">IFERROR(IF($C$12="C",RTD("ice.xl",,"*H",FO133,$C$5,"D",$K133,,,1),RTD("ice.xl",,"*H",FO133,$C$5,"D",$K133,,,1)*(9/5)+$C$14),"-")</f>
        <v>70.628</v>
      </c>
      <c r="FQ133" s="101">
        <f t="shared" si="735"/>
        <v>7</v>
      </c>
      <c r="FR133" s="101" t="str">
        <f t="shared" si="653"/>
        <v>KORD MR7!_12Z-ECM</v>
      </c>
      <c r="FS133" s="58">
        <f ca="1">IFERROR(IF($C$12="C",RTD("ice.xl",,"*H",FR133,$C$5,"D",$K133,,,1),RTD("ice.xl",,"*H",FR133,$C$5,"D",$K133,,,1)*(9/5)+$C$14),"-")</f>
        <v>70.771999999999991</v>
      </c>
      <c r="FT133" s="101">
        <f t="shared" si="730"/>
        <v>8</v>
      </c>
      <c r="FU133" s="101" t="str">
        <f t="shared" si="655"/>
        <v>KORD MR8!_12Z-ECM</v>
      </c>
      <c r="FV133" s="58">
        <f ca="1">IFERROR(IF($C$12="C",RTD("ice.xl",,"*H",FU133,$C$5,"D",$K133,,,1),RTD("ice.xl",,"*H",FU133,$C$5,"D",$K133,,,1)*(9/5)+$C$14),"-")</f>
        <v>67.963999999999999</v>
      </c>
      <c r="FW133" s="101">
        <f t="shared" si="725"/>
        <v>9</v>
      </c>
      <c r="FX133" s="101" t="str">
        <f t="shared" si="657"/>
        <v>KORD MR9!_12Z-ECM</v>
      </c>
      <c r="FY133" s="58">
        <f ca="1">IFERROR(IF($C$12="C",RTD("ice.xl",,"*H",FX133,$C$5,"D",$K133,,,1),RTD("ice.xl",,"*H",FX133,$C$5,"D",$K133,,,1)*(9/5)+$C$14),"-")</f>
        <v>75.164000000000001</v>
      </c>
      <c r="FZ133" s="101">
        <f t="shared" si="720"/>
        <v>10</v>
      </c>
      <c r="GA133" s="101" t="str">
        <f t="shared" si="659"/>
        <v>KORD MR10!_12Z-ECM</v>
      </c>
      <c r="GB133" s="58">
        <f ca="1">IFERROR(IF($C$12="C",RTD("ice.xl",,"*H",GA133,$C$5,"D",$K133,,,1),RTD("ice.xl",,"*H",GA133,$C$5,"D",$K133,,,1)*(9/5)+$C$14),"-")</f>
        <v>73.256</v>
      </c>
      <c r="GC133" s="101">
        <f t="shared" si="715"/>
        <v>11</v>
      </c>
      <c r="GD133" s="101" t="str">
        <f t="shared" si="661"/>
        <v>KORD MR11!_12Z-ECM</v>
      </c>
      <c r="GE133" s="58">
        <f ca="1">IFERROR(IF($C$12="C",RTD("ice.xl",,"*H",GD133,$C$5,"D",$K133,,,1),RTD("ice.xl",,"*H",GD133,$C$5,"D",$K133,,,1)*(9/5)+$C$14),"-")</f>
        <v>71.744</v>
      </c>
      <c r="GF133" s="101">
        <f t="shared" si="710"/>
        <v>12</v>
      </c>
      <c r="GG133" s="101" t="str">
        <f t="shared" si="663"/>
        <v>KORD MR12!_12Z-ECM</v>
      </c>
      <c r="GH133" s="58">
        <f ca="1">IFERROR(IF($C$12="C",RTD("ice.xl",,"*H",GG133,$C$5,"D",$K133,,,1),RTD("ice.xl",,"*H",GG133,$C$5,"D",$K133,,,1)*(9/5)+$C$14),"-")</f>
        <v>70.484000000000009</v>
      </c>
      <c r="GI133" s="101">
        <f t="shared" si="705"/>
        <v>13</v>
      </c>
      <c r="GJ133" s="101" t="str">
        <f t="shared" si="665"/>
        <v>KORD MR13!_12Z-ECM</v>
      </c>
      <c r="GK133" s="58" t="str">
        <f ca="1">IFERROR(IF($C$12="C",RTD("ice.xl",,"*H",GJ133,$C$5,"D",$K133,,,1),RTD("ice.xl",,"*H",GJ133,$C$5,"D",$K133,,,1)*(9/5)+$C$14),"-")</f>
        <v>-</v>
      </c>
      <c r="GL133" s="101">
        <f t="shared" si="700"/>
        <v>14</v>
      </c>
      <c r="GM133" s="101" t="str">
        <f t="shared" si="667"/>
        <v>KORD MR14!_12Z-ECM</v>
      </c>
      <c r="GN133" s="58" t="str">
        <f ca="1">IFERROR(IF($C$12="C",RTD("ice.xl",,"*H",GM133,$C$5,"D",$K133,,,1),RTD("ice.xl",,"*H",GM133,$C$5,"D",$K133,,,1)*(9/5)+$C$14),"-")</f>
        <v>-</v>
      </c>
      <c r="GO133" s="101">
        <f t="shared" si="695"/>
        <v>15</v>
      </c>
      <c r="GP133" s="101" t="str">
        <f t="shared" si="669"/>
        <v>KORD MR15!_12Z-ECM</v>
      </c>
      <c r="GQ133" s="58" t="str">
        <f ca="1">IFERROR(IF($C$12="C",RTD("ice.xl",,"*H",GP133,$C$5,"D",$K133,,,1),RTD("ice.xl",,"*H",GP133,$C$5,"D",$K133,,,1)*(9/5)+$C$14),"-")</f>
        <v>-</v>
      </c>
      <c r="GR133" s="101">
        <f t="shared" si="690"/>
        <v>16</v>
      </c>
      <c r="GS133" s="101" t="str">
        <f t="shared" si="670"/>
        <v>KORD MR16!_12Z-ECM</v>
      </c>
      <c r="GT133" s="58" t="str">
        <f ca="1">IFERROR(IF($C$12="C",RTD("ice.xl",,"*H",GS133,$C$5,"D",$K133,,,1),RTD("ice.xl",,"*H",GS133,$C$5,"D",$K133,,,1)*(9/5)+$C$14),"-")</f>
        <v>-</v>
      </c>
      <c r="GU133" s="101">
        <f t="shared" si="685"/>
        <v>17</v>
      </c>
      <c r="GV133" s="101" t="str">
        <f t="shared" si="671"/>
        <v>KORD MR17!_12Z-ECM</v>
      </c>
      <c r="GW133" s="58" t="str">
        <f ca="1">IFERROR(IF($C$12="C",RTD("ice.xl",,"*H",GV133,$C$5,"D",$K133,,,1),RTD("ice.xl",,"*H",GV133,$C$5,"D",$K133,,,1)*(9/5)+$C$14),"-")</f>
        <v>-</v>
      </c>
      <c r="GX133" s="101">
        <f t="shared" si="681"/>
        <v>18</v>
      </c>
      <c r="GY133" s="101" t="str">
        <f t="shared" si="672"/>
        <v>KORD MR18!_12Z-ECM</v>
      </c>
      <c r="GZ133" s="58" t="str">
        <f ca="1">IFERROR(IF($C$12="C",RTD("ice.xl",,"*H",GY133,$C$5,"D",$K133,,,1),RTD("ice.xl",,"*H",GY133,$C$5,"D",$K133,,,1)*(9/5)+$C$14),"-")</f>
        <v>-</v>
      </c>
      <c r="HA133" s="101">
        <f t="shared" si="677"/>
        <v>19</v>
      </c>
      <c r="HB133" s="101" t="str">
        <f t="shared" si="673"/>
        <v>KORD MR19!_12Z-ECM</v>
      </c>
      <c r="HC133" s="105" t="str">
        <f ca="1">IFERROR(IF($C$12="C",RTD("ice.xl",,"*H",HB133,$C$5,"D",$K133,,,1),RTD("ice.xl",,"*H",HB133,$C$5,"D",$K133,,,1)*(9/5)+$C$14),"-")</f>
        <v>-</v>
      </c>
    </row>
    <row r="134" spans="11:211" x14ac:dyDescent="0.35">
      <c r="K134" s="163">
        <f t="shared" ca="1" si="748"/>
        <v>44787</v>
      </c>
      <c r="L134" s="356">
        <f t="shared" ca="1" si="748"/>
        <v>70.244060000000005</v>
      </c>
      <c r="N134" s="53">
        <f t="shared" si="744"/>
        <v>5</v>
      </c>
      <c r="O134" s="53" t="str">
        <f t="shared" si="564"/>
        <v>KORD MR5!_00Z-ECM</v>
      </c>
      <c r="P134" s="108">
        <f ca="1">IFERROR(IF($C$12="C",RTD("ice.xl",,"*H",O134,$C$5,"D",$K134,,,1),RTD("ice.xl",,"*H",O134,$C$5,"D",$K134,,,1)*(9/5)+$C$14),"-")</f>
        <v>69.908000000000001</v>
      </c>
      <c r="Q134" s="101">
        <f t="shared" si="740"/>
        <v>6</v>
      </c>
      <c r="R134" s="101" t="str">
        <f t="shared" si="566"/>
        <v>KORD MR6!_00Z-ECM</v>
      </c>
      <c r="S134" s="58">
        <f ca="1">IFERROR(IF($C$12="C",RTD("ice.xl",,"*H",R134,$C$5,"D",$K134,,,1),RTD("ice.xl",,"*H",R134,$C$5,"D",$K134,,,1)*(9/5)+$C$14),"-")</f>
        <v>70.141999999999996</v>
      </c>
      <c r="T134" s="101">
        <f t="shared" si="736"/>
        <v>7</v>
      </c>
      <c r="U134" s="101" t="str">
        <f t="shared" si="568"/>
        <v>KORD MR7!_00Z-ECM</v>
      </c>
      <c r="V134" s="58">
        <f ca="1">IFERROR(IF($C$12="C",RTD("ice.xl",,"*H",U134,$C$5,"D",$K134,,,1),RTD("ice.xl",,"*H",U134,$C$5,"D",$K134,,,1)*(9/5)+$C$14),"-")</f>
        <v>69.872</v>
      </c>
      <c r="W134" s="101">
        <f t="shared" si="732"/>
        <v>8</v>
      </c>
      <c r="X134" s="101" t="str">
        <f t="shared" si="570"/>
        <v>KORD MR8!_00Z-ECM</v>
      </c>
      <c r="Y134" s="58">
        <f ca="1">IFERROR(IF($C$12="C",RTD("ice.xl",,"*H",X134,$C$5,"D",$K134,,,1),RTD("ice.xl",,"*H",X134,$C$5,"D",$K134,,,1)*(9/5)+$C$14),"-")</f>
        <v>68.144000000000005</v>
      </c>
      <c r="Z134" s="101">
        <f t="shared" si="727"/>
        <v>9</v>
      </c>
      <c r="AA134" s="101" t="str">
        <f t="shared" si="572"/>
        <v>KORD MR9!_00Z-ECM</v>
      </c>
      <c r="AB134" s="58">
        <f ca="1">IFERROR(IF($C$12="C",RTD("ice.xl",,"*H",AA134,$C$5,"D",$K134,,,1),RTD("ice.xl",,"*H",AA134,$C$5,"D",$K134,,,1)*(9/5)+$C$14),"-")</f>
        <v>72.104000000000013</v>
      </c>
      <c r="AC134" s="101">
        <f t="shared" si="722"/>
        <v>10</v>
      </c>
      <c r="AD134" s="101" t="str">
        <f t="shared" si="574"/>
        <v>KORD MR10!_00Z-ECM</v>
      </c>
      <c r="AE134" s="58">
        <f ca="1">IFERROR(IF($C$12="C",RTD("ice.xl",,"*H",AD134,$C$5,"D",$K134,,,1),RTD("ice.xl",,"*H",AD134,$C$5,"D",$K134,,,1)*(9/5)+$C$14),"-")</f>
        <v>71.78</v>
      </c>
      <c r="AF134" s="101">
        <f t="shared" si="717"/>
        <v>11</v>
      </c>
      <c r="AG134" s="101" t="str">
        <f t="shared" si="576"/>
        <v>KORD MR11!_00Z-ECM</v>
      </c>
      <c r="AH134" s="58">
        <f ca="1">IFERROR(IF($C$12="C",RTD("ice.xl",,"*H",AG134,$C$5,"D",$K134,,,1),RTD("ice.xl",,"*H",AG134,$C$5,"D",$K134,,,1)*(9/5)+$C$14),"-")</f>
        <v>71.78</v>
      </c>
      <c r="AI134" s="101">
        <f t="shared" si="712"/>
        <v>12</v>
      </c>
      <c r="AJ134" s="101" t="str">
        <f t="shared" si="578"/>
        <v>KORD MR12!_00Z-ECM</v>
      </c>
      <c r="AK134" s="58">
        <f ca="1">IFERROR(IF($C$12="C",RTD("ice.xl",,"*H",AJ134,$C$5,"D",$K134,,,1),RTD("ice.xl",,"*H",AJ134,$C$5,"D",$K134,,,1)*(9/5)+$C$14),"-")</f>
        <v>80.744</v>
      </c>
      <c r="AL134" s="101">
        <f t="shared" si="707"/>
        <v>13</v>
      </c>
      <c r="AM134" s="101" t="str">
        <f t="shared" si="580"/>
        <v>KORD MR13!_00Z-ECM</v>
      </c>
      <c r="AN134" s="58">
        <f ca="1">IFERROR(IF($C$12="C",RTD("ice.xl",,"*H",AM134,$C$5,"D",$K134,,,1),RTD("ice.xl",,"*H",AM134,$C$5,"D",$K134,,,1)*(9/5)+$C$14),"-")</f>
        <v>83.66</v>
      </c>
      <c r="AO134" s="101">
        <f t="shared" si="702"/>
        <v>14</v>
      </c>
      <c r="AP134" s="101" t="str">
        <f t="shared" si="582"/>
        <v>KORD MR14!_00Z-ECM</v>
      </c>
      <c r="AQ134" s="58">
        <f ca="1">IFERROR(IF($C$12="C",RTD("ice.xl",,"*H",AP134,$C$5,"D",$K134,,,1),RTD("ice.xl",,"*H",AP134,$C$5,"D",$K134,,,1)*(9/5)+$C$14),"-")</f>
        <v>77.25200000000001</v>
      </c>
      <c r="AR134" s="101">
        <f t="shared" si="697"/>
        <v>15</v>
      </c>
      <c r="AS134" s="101" t="str">
        <f t="shared" si="584"/>
        <v>KORD MR15!_00Z-ECM</v>
      </c>
      <c r="AT134" s="58" t="str">
        <f ca="1">IFERROR(IF($C$12="C",RTD("ice.xl",,"*H",AS134,$C$5,"D",$K134,,,1),RTD("ice.xl",,"*H",AS134,$C$5,"D",$K134,,,1)*(9/5)+$C$14),"-")</f>
        <v>-</v>
      </c>
      <c r="AU134" s="101">
        <f t="shared" si="692"/>
        <v>16</v>
      </c>
      <c r="AV134" s="101" t="str">
        <f t="shared" si="585"/>
        <v>KORD MR16!_00Z-ECM</v>
      </c>
      <c r="AW134" s="58" t="str">
        <f ca="1">IFERROR(IF($C$12="C",RTD("ice.xl",,"*H",AV134,$C$5,"D",$K134,,,1),RTD("ice.xl",,"*H",AV134,$C$5,"D",$K134,,,1)*(9/5)+$C$14),"-")</f>
        <v>-</v>
      </c>
      <c r="AX134" s="101">
        <f t="shared" si="687"/>
        <v>17</v>
      </c>
      <c r="AY134" s="101" t="str">
        <f t="shared" si="586"/>
        <v>KORD MR17!_00Z-ECM</v>
      </c>
      <c r="AZ134" s="58" t="str">
        <f ca="1">IFERROR(IF($C$12="C",RTD("ice.xl",,"*H",AY134,$C$5,"D",$K134,,,1),RTD("ice.xl",,"*H",AY134,$C$5,"D",$K134,,,1)*(9/5)+$C$14),"-")</f>
        <v>-</v>
      </c>
      <c r="BA134" s="101">
        <f t="shared" si="682"/>
        <v>18</v>
      </c>
      <c r="BB134" s="101" t="str">
        <f t="shared" si="587"/>
        <v>KORD MR18!_00Z-ECM</v>
      </c>
      <c r="BC134" s="58" t="str">
        <f ca="1">IFERROR(IF($C$12="C",RTD("ice.xl",,"*H",BB134,$C$5,"D",$K134,,,1),RTD("ice.xl",,"*H",BB134,$C$5,"D",$K134,,,1)*(9/5)+$C$14),"-")</f>
        <v>-</v>
      </c>
      <c r="BD134" s="101">
        <f t="shared" si="678"/>
        <v>19</v>
      </c>
      <c r="BE134" s="101" t="str">
        <f t="shared" si="588"/>
        <v>KORD MR19!_00Z-ECM</v>
      </c>
      <c r="BF134" s="58" t="str">
        <f ca="1">IFERROR(IF($C$12="C",RTD("ice.xl",,"*H",BE134,$C$5,"D",$K134,,,1),RTD("ice.xl",,"*H",BE134,$C$5,"D",$K134,,,1)*(9/5)+$C$14),"-")</f>
        <v>-</v>
      </c>
      <c r="BG134" s="101">
        <f t="shared" si="674"/>
        <v>20</v>
      </c>
      <c r="BH134" s="101" t="str">
        <f t="shared" si="589"/>
        <v>KORD MR20!_00Z-ECM</v>
      </c>
      <c r="BI134" s="105" t="str">
        <f ca="1">IFERROR(IF($C$12="C",RTD("ice.xl",,"*H",BH134,$C$5,"D",$K134,,,1),RTD("ice.xl",,"*H",BH134,$C$5,"D",$K134,,,1)*(9/5)+$C$14),"-")</f>
        <v>-</v>
      </c>
      <c r="BL134" s="53">
        <f t="shared" si="745"/>
        <v>5</v>
      </c>
      <c r="BM134" s="53" t="str">
        <f t="shared" si="591"/>
        <v>KORD MR5!_00Z-ECM</v>
      </c>
      <c r="BN134" s="108">
        <f ca="1">IFERROR(IF($C$12="C",RTD("ice.xl",,"*H",BM134,$C$5,"D",$K134,,,1),RTD("ice.xl",,"*H",BM134,$C$5,"D",$K134,,,1)*(9/5)+$C$14),"-")</f>
        <v>69.908000000000001</v>
      </c>
      <c r="BO134" s="101">
        <f t="shared" si="741"/>
        <v>6</v>
      </c>
      <c r="BP134" s="101" t="str">
        <f t="shared" si="593"/>
        <v>KORD MR6!_00Z-ECM</v>
      </c>
      <c r="BQ134" s="58">
        <f ca="1">IFERROR(IF($C$12="C",RTD("ice.xl",,"*H",BP134,$C$5,"D",$K134,,,1),RTD("ice.xl",,"*H",BP134,$C$5,"D",$K134,,,1)*(9/5)+$C$14),"-")</f>
        <v>70.141999999999996</v>
      </c>
      <c r="BR134" s="101">
        <f t="shared" si="737"/>
        <v>7</v>
      </c>
      <c r="BS134" s="101" t="str">
        <f t="shared" si="595"/>
        <v>KORD MR7!_00Z-ECM</v>
      </c>
      <c r="BT134" s="58">
        <f ca="1">IFERROR(IF($C$12="C",RTD("ice.xl",,"*H",BS134,$C$5,"D",$K134,,,1),RTD("ice.xl",,"*H",BS134,$C$5,"D",$K134,,,1)*(9/5)+$C$14),"-")</f>
        <v>69.872</v>
      </c>
      <c r="BU134" s="101">
        <f t="shared" si="733"/>
        <v>8</v>
      </c>
      <c r="BV134" s="101" t="str">
        <f t="shared" si="597"/>
        <v>KORD MR8!_00Z-ECM</v>
      </c>
      <c r="BW134" s="58">
        <f ca="1">IFERROR(IF($C$12="C",RTD("ice.xl",,"*H",BV134,$C$5,"D",$K134,,,1),RTD("ice.xl",,"*H",BV134,$C$5,"D",$K134,,,1)*(9/5)+$C$14),"-")</f>
        <v>68.144000000000005</v>
      </c>
      <c r="BX134" s="101">
        <f t="shared" si="728"/>
        <v>9</v>
      </c>
      <c r="BY134" s="101" t="str">
        <f t="shared" si="599"/>
        <v>KORD MR9!_00Z-ECM</v>
      </c>
      <c r="BZ134" s="58">
        <f ca="1">IFERROR(IF($C$12="C",RTD("ice.xl",,"*H",BY134,$C$5,"D",$K134,,,1),RTD("ice.xl",,"*H",BY134,$C$5,"D",$K134,,,1)*(9/5)+$C$14),"-")</f>
        <v>72.104000000000013</v>
      </c>
      <c r="CA134" s="101">
        <f t="shared" si="723"/>
        <v>10</v>
      </c>
      <c r="CB134" s="101" t="str">
        <f t="shared" si="601"/>
        <v>KORD MR10!_00Z-ECM</v>
      </c>
      <c r="CC134" s="58">
        <f ca="1">IFERROR(IF($C$12="C",RTD("ice.xl",,"*H",CB134,$C$5,"D",$K134,,,1),RTD("ice.xl",,"*H",CB134,$C$5,"D",$K134,,,1)*(9/5)+$C$14),"-")</f>
        <v>71.78</v>
      </c>
      <c r="CD134" s="101">
        <f t="shared" si="718"/>
        <v>11</v>
      </c>
      <c r="CE134" s="101" t="str">
        <f t="shared" si="603"/>
        <v>KORD MR11!_00Z-ECM</v>
      </c>
      <c r="CF134" s="58">
        <f ca="1">IFERROR(IF($C$12="C",RTD("ice.xl",,"*H",CE134,$C$5,"D",$K134,,,1),RTD("ice.xl",,"*H",CE134,$C$5,"D",$K134,,,1)*(9/5)+$C$14),"-")</f>
        <v>71.78</v>
      </c>
      <c r="CG134" s="101">
        <f t="shared" si="713"/>
        <v>12</v>
      </c>
      <c r="CH134" s="101" t="str">
        <f t="shared" si="605"/>
        <v>KORD MR12!_00Z-ECM</v>
      </c>
      <c r="CI134" s="58">
        <f ca="1">IFERROR(IF($C$12="C",RTD("ice.xl",,"*H",CH134,$C$5,"D",$K134,,,1),RTD("ice.xl",,"*H",CH134,$C$5,"D",$K134,,,1)*(9/5)+$C$14),"-")</f>
        <v>80.744</v>
      </c>
      <c r="CJ134" s="101">
        <f t="shared" si="708"/>
        <v>13</v>
      </c>
      <c r="CK134" s="101" t="str">
        <f t="shared" si="607"/>
        <v>KORD MR13!_00Z-ECM</v>
      </c>
      <c r="CL134" s="58">
        <f ca="1">IFERROR(IF($C$12="C",RTD("ice.xl",,"*H",CK134,$C$5,"D",$K134,,,1),RTD("ice.xl",,"*H",CK134,$C$5,"D",$K134,,,1)*(9/5)+$C$14),"-")</f>
        <v>83.66</v>
      </c>
      <c r="CM134" s="101">
        <f t="shared" si="703"/>
        <v>14</v>
      </c>
      <c r="CN134" s="101" t="str">
        <f t="shared" si="609"/>
        <v>KORD MR14!_00Z-ECM</v>
      </c>
      <c r="CO134" s="58">
        <f ca="1">IFERROR(IF($C$12="C",RTD("ice.xl",,"*H",CN134,$C$5,"D",$K134,,,1),RTD("ice.xl",,"*H",CN134,$C$5,"D",$K134,,,1)*(9/5)+$C$14),"-")</f>
        <v>77.25200000000001</v>
      </c>
      <c r="CP134" s="101">
        <f t="shared" si="698"/>
        <v>15</v>
      </c>
      <c r="CQ134" s="101" t="str">
        <f t="shared" si="611"/>
        <v>KORD MR15!_00Z-ECM</v>
      </c>
      <c r="CR134" s="58" t="str">
        <f ca="1">IFERROR(IF($C$12="C",RTD("ice.xl",,"*H",CQ134,$C$5,"D",$K134,,,1),RTD("ice.xl",,"*H",CQ134,$C$5,"D",$K134,,,1)*(9/5)+$C$14),"-")</f>
        <v>-</v>
      </c>
      <c r="CS134" s="101">
        <f t="shared" si="693"/>
        <v>16</v>
      </c>
      <c r="CT134" s="101" t="str">
        <f t="shared" si="613"/>
        <v>KORD MR16!_00Z-ECM</v>
      </c>
      <c r="CU134" s="58" t="str">
        <f ca="1">IFERROR(IF($C$12="C",RTD("ice.xl",,"*H",CT134,$C$5,"D",$K134,,,1),RTD("ice.xl",,"*H",CT134,$C$5,"D",$K134,,,1)*(9/5)+$C$14),"-")</f>
        <v>-</v>
      </c>
      <c r="CV134" s="101">
        <f t="shared" si="688"/>
        <v>17</v>
      </c>
      <c r="CW134" s="101" t="str">
        <f t="shared" si="614"/>
        <v>KORD MR17!_00Z-ECM</v>
      </c>
      <c r="CX134" s="58" t="str">
        <f ca="1">IFERROR(IF($C$12="C",RTD("ice.xl",,"*H",CW134,$C$5,"D",$K134,,,1),RTD("ice.xl",,"*H",CW134,$C$5,"D",$K134,,,1)*(9/5)+$C$14),"-")</f>
        <v>-</v>
      </c>
      <c r="CY134" s="101">
        <f t="shared" si="683"/>
        <v>18</v>
      </c>
      <c r="CZ134" s="101" t="str">
        <f t="shared" si="615"/>
        <v>KORD MR18!_00Z-ECM</v>
      </c>
      <c r="DA134" s="58" t="str">
        <f ca="1">IFERROR(IF($C$12="C",RTD("ice.xl",,"*H",CZ134,$C$5,"D",$K134,,,1),RTD("ice.xl",,"*H",CZ134,$C$5,"D",$K134,,,1)*(9/5)+$C$14),"-")</f>
        <v>-</v>
      </c>
      <c r="DB134" s="101">
        <f t="shared" si="679"/>
        <v>19</v>
      </c>
      <c r="DC134" s="101" t="str">
        <f t="shared" si="616"/>
        <v>KORD MR19!_00Z-ECM</v>
      </c>
      <c r="DD134" s="58" t="str">
        <f ca="1">IFERROR(IF($C$12="C",RTD("ice.xl",,"*H",DC134,$C$5,"D",$K134,,,1),RTD("ice.xl",,"*H",DC134,$C$5,"D",$K134,,,1)*(9/5)+$C$14),"-")</f>
        <v>-</v>
      </c>
      <c r="DE134" s="101">
        <f t="shared" si="675"/>
        <v>20</v>
      </c>
      <c r="DF134" s="101" t="str">
        <f t="shared" si="617"/>
        <v>KORD MR20!_00Z-ECM</v>
      </c>
      <c r="DG134" s="105" t="str">
        <f ca="1">IFERROR(IF($C$12="C",RTD("ice.xl",,"*H",DF134,$C$5,"D",$K134,,,1),RTD("ice.xl",,"*H",DF134,$C$5,"D",$K134,,,1)*(9/5)+$C$14),"-")</f>
        <v>-</v>
      </c>
      <c r="DJ134" s="53">
        <f t="shared" si="746"/>
        <v>5</v>
      </c>
      <c r="DK134" s="53" t="str">
        <f t="shared" si="619"/>
        <v>KORD MR5!_12Z-ECM</v>
      </c>
      <c r="DL134" s="108">
        <f ca="1">IFERROR(IF($C$12="C",RTD("ice.xl",,"*H",DK134,$C$5,"D",$K134,,,1),RTD("ice.xl",,"*H",DK134,$C$5,"D",$K134,,,1)*(9/5)+$C$14),"-")</f>
        <v>70.231999999999999</v>
      </c>
      <c r="DM134" s="101">
        <f t="shared" si="742"/>
        <v>6</v>
      </c>
      <c r="DN134" s="101" t="str">
        <f t="shared" si="621"/>
        <v>KORD MR6!_12Z-ECM</v>
      </c>
      <c r="DO134" s="58">
        <f ca="1">IFERROR(IF($C$12="C",RTD("ice.xl",,"*H",DN134,$C$5,"D",$K134,,,1),RTD("ice.xl",,"*H",DN134,$C$5,"D",$K134,,,1)*(9/5)+$C$14),"-")</f>
        <v>71.671999999999997</v>
      </c>
      <c r="DP134" s="101">
        <f t="shared" si="738"/>
        <v>7</v>
      </c>
      <c r="DQ134" s="101" t="str">
        <f t="shared" si="623"/>
        <v>KORD MR7!_12Z-ECM</v>
      </c>
      <c r="DR134" s="58">
        <f ca="1">IFERROR(IF($C$12="C",RTD("ice.xl",,"*H",DQ134,$C$5,"D",$K134,,,1),RTD("ice.xl",,"*H",DQ134,$C$5,"D",$K134,,,1)*(9/5)+$C$14),"-")</f>
        <v>68.900000000000006</v>
      </c>
      <c r="DS134" s="101">
        <f t="shared" si="734"/>
        <v>8</v>
      </c>
      <c r="DT134" s="101" t="str">
        <f t="shared" si="625"/>
        <v>KORD MR8!_12Z-ECM</v>
      </c>
      <c r="DU134" s="58">
        <f ca="1">IFERROR(IF($C$12="C",RTD("ice.xl",,"*H",DT134,$C$5,"D",$K134,,,1),RTD("ice.xl",,"*H",DT134,$C$5,"D",$K134,,,1)*(9/5)+$C$14),"-")</f>
        <v>68.288000000000011</v>
      </c>
      <c r="DV134" s="101">
        <f t="shared" si="729"/>
        <v>9</v>
      </c>
      <c r="DW134" s="101" t="str">
        <f t="shared" si="627"/>
        <v>KORD MR9!_12Z-ECM</v>
      </c>
      <c r="DX134" s="58">
        <f ca="1">IFERROR(IF($C$12="C",RTD("ice.xl",,"*H",DW134,$C$5,"D",$K134,,,1),RTD("ice.xl",,"*H",DW134,$C$5,"D",$K134,,,1)*(9/5)+$C$14),"-")</f>
        <v>74.84</v>
      </c>
      <c r="DY134" s="101">
        <f t="shared" si="724"/>
        <v>10</v>
      </c>
      <c r="DZ134" s="101" t="str">
        <f t="shared" si="629"/>
        <v>KORD MR10!_12Z-ECM</v>
      </c>
      <c r="EA134" s="58">
        <f ca="1">IFERROR(IF($C$12="C",RTD("ice.xl",,"*H",DZ134,$C$5,"D",$K134,,,1),RTD("ice.xl",,"*H",DZ134,$C$5,"D",$K134,,,1)*(9/5)+$C$14),"-")</f>
        <v>72.644000000000005</v>
      </c>
      <c r="EB134" s="101">
        <f t="shared" si="719"/>
        <v>11</v>
      </c>
      <c r="EC134" s="101" t="str">
        <f t="shared" si="631"/>
        <v>KORD MR11!_12Z-ECM</v>
      </c>
      <c r="ED134" s="58">
        <f ca="1">IFERROR(IF($C$12="C",RTD("ice.xl",,"*H",EC134,$C$5,"D",$K134,,,1),RTD("ice.xl",,"*H",EC134,$C$5,"D",$K134,,,1)*(9/5)+$C$14),"-")</f>
        <v>70.915999999999997</v>
      </c>
      <c r="EE134" s="101">
        <f t="shared" si="714"/>
        <v>12</v>
      </c>
      <c r="EF134" s="101" t="str">
        <f t="shared" si="633"/>
        <v>KORD MR12!_12Z-ECM</v>
      </c>
      <c r="EG134" s="58">
        <f ca="1">IFERROR(IF($C$12="C",RTD("ice.xl",,"*H",EF134,$C$5,"D",$K134,,,1),RTD("ice.xl",,"*H",EF134,$C$5,"D",$K134,,,1)*(9/5)+$C$14),"-")</f>
        <v>71.744</v>
      </c>
      <c r="EH134" s="101">
        <f t="shared" si="709"/>
        <v>13</v>
      </c>
      <c r="EI134" s="101" t="str">
        <f t="shared" si="635"/>
        <v>KORD MR13!_12Z-ECM</v>
      </c>
      <c r="EJ134" s="58">
        <f ca="1">IFERROR(IF($C$12="C",RTD("ice.xl",,"*H",EI134,$C$5,"D",$K134,,,1),RTD("ice.xl",,"*H",EI134,$C$5,"D",$K134,,,1)*(9/5)+$C$14),"-")</f>
        <v>77.216000000000008</v>
      </c>
      <c r="EK134" s="101">
        <f t="shared" si="704"/>
        <v>14</v>
      </c>
      <c r="EL134" s="101" t="str">
        <f t="shared" si="637"/>
        <v>KORD MR14!_12Z-ECM</v>
      </c>
      <c r="EM134" s="58" t="str">
        <f ca="1">IFERROR(IF($C$12="C",RTD("ice.xl",,"*H",EL134,$C$5,"D",$K134,,,1),RTD("ice.xl",,"*H",EL134,$C$5,"D",$K134,,,1)*(9/5)+$C$14),"-")</f>
        <v>-</v>
      </c>
      <c r="EN134" s="101">
        <f t="shared" si="699"/>
        <v>15</v>
      </c>
      <c r="EO134" s="101" t="str">
        <f t="shared" si="639"/>
        <v>KORD MR15!_12Z-ECM</v>
      </c>
      <c r="EP134" s="58" t="str">
        <f ca="1">IFERROR(IF($C$12="C",RTD("ice.xl",,"*H",EO134,$C$5,"D",$K134,,,1),RTD("ice.xl",,"*H",EO134,$C$5,"D",$K134,,,1)*(9/5)+$C$14),"-")</f>
        <v>-</v>
      </c>
      <c r="EQ134" s="101">
        <f t="shared" si="694"/>
        <v>16</v>
      </c>
      <c r="ER134" s="101" t="str">
        <f t="shared" si="641"/>
        <v>KORD MR16!_12Z-ECM</v>
      </c>
      <c r="ES134" s="58" t="str">
        <f ca="1">IFERROR(IF($C$12="C",RTD("ice.xl",,"*H",ER134,$C$5,"D",$K134,,,1),RTD("ice.xl",,"*H",ER134,$C$5,"D",$K134,,,1)*(9/5)+$C$14),"-")</f>
        <v>-</v>
      </c>
      <c r="ET134" s="101">
        <f t="shared" si="689"/>
        <v>17</v>
      </c>
      <c r="EU134" s="101" t="str">
        <f t="shared" si="642"/>
        <v>KORD MR17!_12Z-ECM</v>
      </c>
      <c r="EV134" s="58" t="str">
        <f ca="1">IFERROR(IF($C$12="C",RTD("ice.xl",,"*H",EU134,$C$5,"D",$K134,,,1),RTD("ice.xl",,"*H",EU134,$C$5,"D",$K134,,,1)*(9/5)+$C$14),"-")</f>
        <v>-</v>
      </c>
      <c r="EW134" s="101">
        <f t="shared" si="684"/>
        <v>18</v>
      </c>
      <c r="EX134" s="101" t="str">
        <f t="shared" si="643"/>
        <v>KORD MR18!_12Z-ECM</v>
      </c>
      <c r="EY134" s="58" t="str">
        <f ca="1">IFERROR(IF($C$12="C",RTD("ice.xl",,"*H",EX134,$C$5,"D",$K134,,,1),RTD("ice.xl",,"*H",EX134,$C$5,"D",$K134,,,1)*(9/5)+$C$14),"-")</f>
        <v>-</v>
      </c>
      <c r="EZ134" s="101">
        <f t="shared" si="680"/>
        <v>19</v>
      </c>
      <c r="FA134" s="101" t="str">
        <f t="shared" si="644"/>
        <v>KORD MR19!_12Z-ECM</v>
      </c>
      <c r="FB134" s="58" t="str">
        <f ca="1">IFERROR(IF($C$12="C",RTD("ice.xl",,"*H",FA134,$C$5,"D",$K134,,,1),RTD("ice.xl",,"*H",FA134,$C$5,"D",$K134,,,1)*(9/5)+$C$14),"-")</f>
        <v>-</v>
      </c>
      <c r="FC134" s="101">
        <f t="shared" si="676"/>
        <v>20</v>
      </c>
      <c r="FD134" s="101" t="str">
        <f t="shared" si="645"/>
        <v>KORD MR20!_12Z-ECM</v>
      </c>
      <c r="FE134" s="105" t="str">
        <f ca="1">IFERROR(IF($C$12="C",RTD("ice.xl",,"*H",FD134,$C$5,"D",$K134,,,1),RTD("ice.xl",,"*H",FD134,$C$5,"D",$K134,,,1)*(9/5)+$C$14),"-")</f>
        <v>-</v>
      </c>
      <c r="FH134" s="53">
        <f t="shared" si="747"/>
        <v>5</v>
      </c>
      <c r="FI134" s="53" t="str">
        <f t="shared" si="647"/>
        <v>KORD MR5!_12Z-ECM</v>
      </c>
      <c r="FJ134" s="108">
        <f ca="1">IFERROR(IF($C$12="C",RTD("ice.xl",,"*H",FI134,$C$5,"D",$K134,,,1),RTD("ice.xl",,"*H",FI134,$C$5,"D",$K134,,,1)*(9/5)+$C$14),"-")</f>
        <v>70.231999999999999</v>
      </c>
      <c r="FK134" s="101">
        <f t="shared" si="743"/>
        <v>6</v>
      </c>
      <c r="FL134" s="101" t="str">
        <f t="shared" si="649"/>
        <v>KORD MR6!_12Z-ECM</v>
      </c>
      <c r="FM134" s="58">
        <f ca="1">IFERROR(IF($C$12="C",RTD("ice.xl",,"*H",FL134,$C$5,"D",$K134,,,1),RTD("ice.xl",,"*H",FL134,$C$5,"D",$K134,,,1)*(9/5)+$C$14),"-")</f>
        <v>71.671999999999997</v>
      </c>
      <c r="FN134" s="101">
        <f t="shared" si="739"/>
        <v>7</v>
      </c>
      <c r="FO134" s="101" t="str">
        <f t="shared" si="651"/>
        <v>KORD MR7!_12Z-ECM</v>
      </c>
      <c r="FP134" s="58">
        <f ca="1">IFERROR(IF($C$12="C",RTD("ice.xl",,"*H",FO134,$C$5,"D",$K134,,,1),RTD("ice.xl",,"*H",FO134,$C$5,"D",$K134,,,1)*(9/5)+$C$14),"-")</f>
        <v>68.900000000000006</v>
      </c>
      <c r="FQ134" s="101">
        <f t="shared" si="735"/>
        <v>8</v>
      </c>
      <c r="FR134" s="101" t="str">
        <f t="shared" si="653"/>
        <v>KORD MR8!_12Z-ECM</v>
      </c>
      <c r="FS134" s="58">
        <f ca="1">IFERROR(IF($C$12="C",RTD("ice.xl",,"*H",FR134,$C$5,"D",$K134,,,1),RTD("ice.xl",,"*H",FR134,$C$5,"D",$K134,,,1)*(9/5)+$C$14),"-")</f>
        <v>68.288000000000011</v>
      </c>
      <c r="FT134" s="101">
        <f t="shared" si="730"/>
        <v>9</v>
      </c>
      <c r="FU134" s="101" t="str">
        <f t="shared" si="655"/>
        <v>KORD MR9!_12Z-ECM</v>
      </c>
      <c r="FV134" s="58">
        <f ca="1">IFERROR(IF($C$12="C",RTD("ice.xl",,"*H",FU134,$C$5,"D",$K134,,,1),RTD("ice.xl",,"*H",FU134,$C$5,"D",$K134,,,1)*(9/5)+$C$14),"-")</f>
        <v>74.84</v>
      </c>
      <c r="FW134" s="101">
        <f t="shared" si="725"/>
        <v>10</v>
      </c>
      <c r="FX134" s="101" t="str">
        <f t="shared" si="657"/>
        <v>KORD MR10!_12Z-ECM</v>
      </c>
      <c r="FY134" s="58">
        <f ca="1">IFERROR(IF($C$12="C",RTD("ice.xl",,"*H",FX134,$C$5,"D",$K134,,,1),RTD("ice.xl",,"*H",FX134,$C$5,"D",$K134,,,1)*(9/5)+$C$14),"-")</f>
        <v>72.644000000000005</v>
      </c>
      <c r="FZ134" s="101">
        <f t="shared" si="720"/>
        <v>11</v>
      </c>
      <c r="GA134" s="101" t="str">
        <f t="shared" si="659"/>
        <v>KORD MR11!_12Z-ECM</v>
      </c>
      <c r="GB134" s="58">
        <f ca="1">IFERROR(IF($C$12="C",RTD("ice.xl",,"*H",GA134,$C$5,"D",$K134,,,1),RTD("ice.xl",,"*H",GA134,$C$5,"D",$K134,,,1)*(9/5)+$C$14),"-")</f>
        <v>70.915999999999997</v>
      </c>
      <c r="GC134" s="101">
        <f t="shared" si="715"/>
        <v>12</v>
      </c>
      <c r="GD134" s="101" t="str">
        <f t="shared" si="661"/>
        <v>KORD MR12!_12Z-ECM</v>
      </c>
      <c r="GE134" s="58">
        <f ca="1">IFERROR(IF($C$12="C",RTD("ice.xl",,"*H",GD134,$C$5,"D",$K134,,,1),RTD("ice.xl",,"*H",GD134,$C$5,"D",$K134,,,1)*(9/5)+$C$14),"-")</f>
        <v>71.744</v>
      </c>
      <c r="GF134" s="101">
        <f t="shared" si="710"/>
        <v>13</v>
      </c>
      <c r="GG134" s="101" t="str">
        <f t="shared" si="663"/>
        <v>KORD MR13!_12Z-ECM</v>
      </c>
      <c r="GH134" s="58">
        <f ca="1">IFERROR(IF($C$12="C",RTD("ice.xl",,"*H",GG134,$C$5,"D",$K134,,,1),RTD("ice.xl",,"*H",GG134,$C$5,"D",$K134,,,1)*(9/5)+$C$14),"-")</f>
        <v>77.216000000000008</v>
      </c>
      <c r="GI134" s="101">
        <f t="shared" si="705"/>
        <v>14</v>
      </c>
      <c r="GJ134" s="101" t="str">
        <f t="shared" si="665"/>
        <v>KORD MR14!_12Z-ECM</v>
      </c>
      <c r="GK134" s="58" t="str">
        <f ca="1">IFERROR(IF($C$12="C",RTD("ice.xl",,"*H",GJ134,$C$5,"D",$K134,,,1),RTD("ice.xl",,"*H",GJ134,$C$5,"D",$K134,,,1)*(9/5)+$C$14),"-")</f>
        <v>-</v>
      </c>
      <c r="GL134" s="101">
        <f t="shared" si="700"/>
        <v>15</v>
      </c>
      <c r="GM134" s="101" t="str">
        <f t="shared" si="667"/>
        <v>KORD MR15!_12Z-ECM</v>
      </c>
      <c r="GN134" s="58" t="str">
        <f ca="1">IFERROR(IF($C$12="C",RTD("ice.xl",,"*H",GM134,$C$5,"D",$K134,,,1),RTD("ice.xl",,"*H",GM134,$C$5,"D",$K134,,,1)*(9/5)+$C$14),"-")</f>
        <v>-</v>
      </c>
      <c r="GO134" s="101">
        <f t="shared" si="695"/>
        <v>16</v>
      </c>
      <c r="GP134" s="101" t="str">
        <f t="shared" si="669"/>
        <v>KORD MR16!_12Z-ECM</v>
      </c>
      <c r="GQ134" s="58" t="str">
        <f ca="1">IFERROR(IF($C$12="C",RTD("ice.xl",,"*H",GP134,$C$5,"D",$K134,,,1),RTD("ice.xl",,"*H",GP134,$C$5,"D",$K134,,,1)*(9/5)+$C$14),"-")</f>
        <v>-</v>
      </c>
      <c r="GR134" s="101">
        <f t="shared" si="690"/>
        <v>17</v>
      </c>
      <c r="GS134" s="101" t="str">
        <f t="shared" si="670"/>
        <v>KORD MR17!_12Z-ECM</v>
      </c>
      <c r="GT134" s="58" t="str">
        <f ca="1">IFERROR(IF($C$12="C",RTD("ice.xl",,"*H",GS134,$C$5,"D",$K134,,,1),RTD("ice.xl",,"*H",GS134,$C$5,"D",$K134,,,1)*(9/5)+$C$14),"-")</f>
        <v>-</v>
      </c>
      <c r="GU134" s="101">
        <f t="shared" si="685"/>
        <v>18</v>
      </c>
      <c r="GV134" s="101" t="str">
        <f t="shared" si="671"/>
        <v>KORD MR18!_12Z-ECM</v>
      </c>
      <c r="GW134" s="58" t="str">
        <f ca="1">IFERROR(IF($C$12="C",RTD("ice.xl",,"*H",GV134,$C$5,"D",$K134,,,1),RTD("ice.xl",,"*H",GV134,$C$5,"D",$K134,,,1)*(9/5)+$C$14),"-")</f>
        <v>-</v>
      </c>
      <c r="GX134" s="101">
        <f t="shared" si="681"/>
        <v>19</v>
      </c>
      <c r="GY134" s="101" t="str">
        <f t="shared" si="672"/>
        <v>KORD MR19!_12Z-ECM</v>
      </c>
      <c r="GZ134" s="58" t="str">
        <f ca="1">IFERROR(IF($C$12="C",RTD("ice.xl",,"*H",GY134,$C$5,"D",$K134,,,1),RTD("ice.xl",,"*H",GY134,$C$5,"D",$K134,,,1)*(9/5)+$C$14),"-")</f>
        <v>-</v>
      </c>
      <c r="HA134" s="101">
        <f t="shared" si="677"/>
        <v>20</v>
      </c>
      <c r="HB134" s="101" t="str">
        <f t="shared" si="673"/>
        <v>KORD MR20!_12Z-ECM</v>
      </c>
      <c r="HC134" s="105" t="str">
        <f ca="1">IFERROR(IF($C$12="C",RTD("ice.xl",,"*H",HB134,$C$5,"D",$K134,,,1),RTD("ice.xl",,"*H",HB134,$C$5,"D",$K134,,,1)*(9/5)+$C$14),"-")</f>
        <v>-</v>
      </c>
    </row>
    <row r="135" spans="11:211" x14ac:dyDescent="0.35">
      <c r="K135" s="163">
        <f t="shared" ca="1" si="748"/>
        <v>44786</v>
      </c>
      <c r="L135" s="356">
        <f t="shared" ca="1" si="748"/>
        <v>73.459940000000003</v>
      </c>
      <c r="N135" s="53">
        <f t="shared" si="744"/>
        <v>6</v>
      </c>
      <c r="O135" s="53" t="str">
        <f t="shared" si="564"/>
        <v>KORD MR6!_00Z-ECM</v>
      </c>
      <c r="P135" s="108">
        <f ca="1">IFERROR(IF($C$12="C",RTD("ice.xl",,"*H",O135,$C$5,"D",$K135,,,1),RTD("ice.xl",,"*H",O135,$C$5,"D",$K135,,,1)*(9/5)+$C$14),"-")</f>
        <v>68.575999999999993</v>
      </c>
      <c r="Q135" s="101">
        <f t="shared" si="740"/>
        <v>7</v>
      </c>
      <c r="R135" s="101" t="str">
        <f t="shared" si="566"/>
        <v>KORD MR7!_00Z-ECM</v>
      </c>
      <c r="S135" s="58">
        <f ca="1">IFERROR(IF($C$12="C",RTD("ice.xl",,"*H",R135,$C$5,"D",$K135,,,1),RTD("ice.xl",,"*H",R135,$C$5,"D",$K135,,,1)*(9/5)+$C$14),"-")</f>
        <v>72.680000000000007</v>
      </c>
      <c r="T135" s="101">
        <f t="shared" si="736"/>
        <v>8</v>
      </c>
      <c r="U135" s="101" t="str">
        <f t="shared" si="568"/>
        <v>KORD MR8!_00Z-ECM</v>
      </c>
      <c r="V135" s="58">
        <f ca="1">IFERROR(IF($C$12="C",RTD("ice.xl",,"*H",U135,$C$5,"D",$K135,,,1),RTD("ice.xl",,"*H",U135,$C$5,"D",$K135,,,1)*(9/5)+$C$14),"-")</f>
        <v>73.274000000000001</v>
      </c>
      <c r="W135" s="101">
        <f t="shared" si="732"/>
        <v>9</v>
      </c>
      <c r="X135" s="101" t="str">
        <f t="shared" si="570"/>
        <v>KORD MR9!_00Z-ECM</v>
      </c>
      <c r="Y135" s="58">
        <f ca="1">IFERROR(IF($C$12="C",RTD("ice.xl",,"*H",X135,$C$5,"D",$K135,,,1),RTD("ice.xl",,"*H",X135,$C$5,"D",$K135,,,1)*(9/5)+$C$14),"-")</f>
        <v>71.960000000000008</v>
      </c>
      <c r="Z135" s="101">
        <f t="shared" si="727"/>
        <v>10</v>
      </c>
      <c r="AA135" s="101" t="str">
        <f t="shared" si="572"/>
        <v>KORD MR10!_00Z-ECM</v>
      </c>
      <c r="AB135" s="58">
        <f ca="1">IFERROR(IF($C$12="C",RTD("ice.xl",,"*H",AA135,$C$5,"D",$K135,,,1),RTD("ice.xl",,"*H",AA135,$C$5,"D",$K135,,,1)*(9/5)+$C$14),"-")</f>
        <v>69.331999999999994</v>
      </c>
      <c r="AC135" s="101">
        <f t="shared" si="722"/>
        <v>11</v>
      </c>
      <c r="AD135" s="101" t="str">
        <f t="shared" si="574"/>
        <v>KORD MR11!_00Z-ECM</v>
      </c>
      <c r="AE135" s="58">
        <f ca="1">IFERROR(IF($C$12="C",RTD("ice.xl",,"*H",AD135,$C$5,"D",$K135,,,1),RTD("ice.xl",,"*H",AD135,$C$5,"D",$K135,,,1)*(9/5)+$C$14),"-")</f>
        <v>68.683999999999997</v>
      </c>
      <c r="AF135" s="101">
        <f t="shared" si="717"/>
        <v>12</v>
      </c>
      <c r="AG135" s="101" t="str">
        <f t="shared" si="576"/>
        <v>KORD MR12!_00Z-ECM</v>
      </c>
      <c r="AH135" s="58">
        <f ca="1">IFERROR(IF($C$12="C",RTD("ice.xl",,"*H",AG135,$C$5,"D",$K135,,,1),RTD("ice.xl",,"*H",AG135,$C$5,"D",$K135,,,1)*(9/5)+$C$14),"-")</f>
        <v>72.75200000000001</v>
      </c>
      <c r="AI135" s="101">
        <f t="shared" si="712"/>
        <v>13</v>
      </c>
      <c r="AJ135" s="101" t="str">
        <f t="shared" si="578"/>
        <v>KORD MR13!_00Z-ECM</v>
      </c>
      <c r="AK135" s="58">
        <f ca="1">IFERROR(IF($C$12="C",RTD("ice.xl",,"*H",AJ135,$C$5,"D",$K135,,,1),RTD("ice.xl",,"*H",AJ135,$C$5,"D",$K135,,,1)*(9/5)+$C$14),"-")</f>
        <v>80.132000000000005</v>
      </c>
      <c r="AL135" s="101">
        <f t="shared" si="707"/>
        <v>14</v>
      </c>
      <c r="AM135" s="101" t="str">
        <f t="shared" si="580"/>
        <v>KORD MR14!_00Z-ECM</v>
      </c>
      <c r="AN135" s="58">
        <f ca="1">IFERROR(IF($C$12="C",RTD("ice.xl",,"*H",AM135,$C$5,"D",$K135,,,1),RTD("ice.xl",,"*H",AM135,$C$5,"D",$K135,,,1)*(9/5)+$C$14),"-")</f>
        <v>74.443999999999988</v>
      </c>
      <c r="AO135" s="101">
        <f t="shared" si="702"/>
        <v>15</v>
      </c>
      <c r="AP135" s="101" t="str">
        <f t="shared" si="582"/>
        <v>KORD MR15!_00Z-ECM</v>
      </c>
      <c r="AQ135" s="58">
        <f ca="1">IFERROR(IF($C$12="C",RTD("ice.xl",,"*H",AP135,$C$5,"D",$K135,,,1),RTD("ice.xl",,"*H",AP135,$C$5,"D",$K135,,,1)*(9/5)+$C$14),"-")</f>
        <v>73.147999999999996</v>
      </c>
      <c r="AR135" s="101">
        <f t="shared" si="697"/>
        <v>16</v>
      </c>
      <c r="AS135" s="101" t="str">
        <f t="shared" si="584"/>
        <v>KORD MR16!_00Z-ECM</v>
      </c>
      <c r="AT135" s="58" t="str">
        <f ca="1">IFERROR(IF($C$12="C",RTD("ice.xl",,"*H",AS135,$C$5,"D",$K135,,,1),RTD("ice.xl",,"*H",AS135,$C$5,"D",$K135,,,1)*(9/5)+$C$14),"-")</f>
        <v>-</v>
      </c>
      <c r="AU135" s="101">
        <f t="shared" si="692"/>
        <v>17</v>
      </c>
      <c r="AV135" s="101" t="str">
        <f t="shared" si="585"/>
        <v>KORD MR17!_00Z-ECM</v>
      </c>
      <c r="AW135" s="58" t="str">
        <f ca="1">IFERROR(IF($C$12="C",RTD("ice.xl",,"*H",AV135,$C$5,"D",$K135,,,1),RTD("ice.xl",,"*H",AV135,$C$5,"D",$K135,,,1)*(9/5)+$C$14),"-")</f>
        <v>-</v>
      </c>
      <c r="AX135" s="101">
        <f t="shared" si="687"/>
        <v>18</v>
      </c>
      <c r="AY135" s="101" t="str">
        <f t="shared" si="586"/>
        <v>KORD MR18!_00Z-ECM</v>
      </c>
      <c r="AZ135" s="58" t="str">
        <f ca="1">IFERROR(IF($C$12="C",RTD("ice.xl",,"*H",AY135,$C$5,"D",$K135,,,1),RTD("ice.xl",,"*H",AY135,$C$5,"D",$K135,,,1)*(9/5)+$C$14),"-")</f>
        <v>-</v>
      </c>
      <c r="BA135" s="101">
        <f t="shared" si="682"/>
        <v>19</v>
      </c>
      <c r="BB135" s="101" t="str">
        <f t="shared" si="587"/>
        <v>KORD MR19!_00Z-ECM</v>
      </c>
      <c r="BC135" s="58" t="str">
        <f ca="1">IFERROR(IF($C$12="C",RTD("ice.xl",,"*H",BB135,$C$5,"D",$K135,,,1),RTD("ice.xl",,"*H",BB135,$C$5,"D",$K135,,,1)*(9/5)+$C$14),"-")</f>
        <v>-</v>
      </c>
      <c r="BD135" s="101">
        <f t="shared" si="678"/>
        <v>20</v>
      </c>
      <c r="BE135" s="101" t="str">
        <f t="shared" si="588"/>
        <v>KORD MR20!_00Z-ECM</v>
      </c>
      <c r="BF135" s="58" t="str">
        <f ca="1">IFERROR(IF($C$12="C",RTD("ice.xl",,"*H",BE135,$C$5,"D",$K135,,,1),RTD("ice.xl",,"*H",BE135,$C$5,"D",$K135,,,1)*(9/5)+$C$14),"-")</f>
        <v>-</v>
      </c>
      <c r="BG135" s="101">
        <f t="shared" si="674"/>
        <v>21</v>
      </c>
      <c r="BH135" s="101" t="str">
        <f t="shared" si="589"/>
        <v>KORD MR21!_00Z-ECM</v>
      </c>
      <c r="BI135" s="105" t="str">
        <f ca="1">IFERROR(IF($C$12="C",RTD("ice.xl",,"*H",BH135,$C$5,"D",$K135,,,1),RTD("ice.xl",,"*H",BH135,$C$5,"D",$K135,,,1)*(9/5)+$C$14),"-")</f>
        <v>-</v>
      </c>
      <c r="BL135" s="53">
        <f t="shared" si="745"/>
        <v>6</v>
      </c>
      <c r="BM135" s="53" t="str">
        <f t="shared" si="591"/>
        <v>KORD MR6!_00Z-ECM</v>
      </c>
      <c r="BN135" s="108">
        <f ca="1">IFERROR(IF($C$12="C",RTD("ice.xl",,"*H",BM135,$C$5,"D",$K135,,,1),RTD("ice.xl",,"*H",BM135,$C$5,"D",$K135,,,1)*(9/5)+$C$14),"-")</f>
        <v>68.575999999999993</v>
      </c>
      <c r="BO135" s="101">
        <f t="shared" si="741"/>
        <v>7</v>
      </c>
      <c r="BP135" s="101" t="str">
        <f t="shared" si="593"/>
        <v>KORD MR7!_00Z-ECM</v>
      </c>
      <c r="BQ135" s="58">
        <f ca="1">IFERROR(IF($C$12="C",RTD("ice.xl",,"*H",BP135,$C$5,"D",$K135,,,1),RTD("ice.xl",,"*H",BP135,$C$5,"D",$K135,,,1)*(9/5)+$C$14),"-")</f>
        <v>72.680000000000007</v>
      </c>
      <c r="BR135" s="101">
        <f t="shared" si="737"/>
        <v>8</v>
      </c>
      <c r="BS135" s="101" t="str">
        <f t="shared" si="595"/>
        <v>KORD MR8!_00Z-ECM</v>
      </c>
      <c r="BT135" s="58">
        <f ca="1">IFERROR(IF($C$12="C",RTD("ice.xl",,"*H",BS135,$C$5,"D",$K135,,,1),RTD("ice.xl",,"*H",BS135,$C$5,"D",$K135,,,1)*(9/5)+$C$14),"-")</f>
        <v>73.274000000000001</v>
      </c>
      <c r="BU135" s="101">
        <f t="shared" si="733"/>
        <v>9</v>
      </c>
      <c r="BV135" s="101" t="str">
        <f t="shared" si="597"/>
        <v>KORD MR9!_00Z-ECM</v>
      </c>
      <c r="BW135" s="58">
        <f ca="1">IFERROR(IF($C$12="C",RTD("ice.xl",,"*H",BV135,$C$5,"D",$K135,,,1),RTD("ice.xl",,"*H",BV135,$C$5,"D",$K135,,,1)*(9/5)+$C$14),"-")</f>
        <v>71.960000000000008</v>
      </c>
      <c r="BX135" s="101">
        <f t="shared" si="728"/>
        <v>10</v>
      </c>
      <c r="BY135" s="101" t="str">
        <f t="shared" si="599"/>
        <v>KORD MR10!_00Z-ECM</v>
      </c>
      <c r="BZ135" s="58">
        <f ca="1">IFERROR(IF($C$12="C",RTD("ice.xl",,"*H",BY135,$C$5,"D",$K135,,,1),RTD("ice.xl",,"*H",BY135,$C$5,"D",$K135,,,1)*(9/5)+$C$14),"-")</f>
        <v>69.331999999999994</v>
      </c>
      <c r="CA135" s="101">
        <f t="shared" si="723"/>
        <v>11</v>
      </c>
      <c r="CB135" s="101" t="str">
        <f t="shared" si="601"/>
        <v>KORD MR11!_00Z-ECM</v>
      </c>
      <c r="CC135" s="58">
        <f ca="1">IFERROR(IF($C$12="C",RTD("ice.xl",,"*H",CB135,$C$5,"D",$K135,,,1),RTD("ice.xl",,"*H",CB135,$C$5,"D",$K135,,,1)*(9/5)+$C$14),"-")</f>
        <v>68.683999999999997</v>
      </c>
      <c r="CD135" s="101">
        <f t="shared" si="718"/>
        <v>12</v>
      </c>
      <c r="CE135" s="101" t="str">
        <f t="shared" si="603"/>
        <v>KORD MR12!_00Z-ECM</v>
      </c>
      <c r="CF135" s="58">
        <f ca="1">IFERROR(IF($C$12="C",RTD("ice.xl",,"*H",CE135,$C$5,"D",$K135,,,1),RTD("ice.xl",,"*H",CE135,$C$5,"D",$K135,,,1)*(9/5)+$C$14),"-")</f>
        <v>72.75200000000001</v>
      </c>
      <c r="CG135" s="101">
        <f t="shared" si="713"/>
        <v>13</v>
      </c>
      <c r="CH135" s="101" t="str">
        <f t="shared" si="605"/>
        <v>KORD MR13!_00Z-ECM</v>
      </c>
      <c r="CI135" s="58">
        <f ca="1">IFERROR(IF($C$12="C",RTD("ice.xl",,"*H",CH135,$C$5,"D",$K135,,,1),RTD("ice.xl",,"*H",CH135,$C$5,"D",$K135,,,1)*(9/5)+$C$14),"-")</f>
        <v>80.132000000000005</v>
      </c>
      <c r="CJ135" s="101">
        <f t="shared" si="708"/>
        <v>14</v>
      </c>
      <c r="CK135" s="101" t="str">
        <f t="shared" si="607"/>
        <v>KORD MR14!_00Z-ECM</v>
      </c>
      <c r="CL135" s="58">
        <f ca="1">IFERROR(IF($C$12="C",RTD("ice.xl",,"*H",CK135,$C$5,"D",$K135,,,1),RTD("ice.xl",,"*H",CK135,$C$5,"D",$K135,,,1)*(9/5)+$C$14),"-")</f>
        <v>74.443999999999988</v>
      </c>
      <c r="CM135" s="101">
        <f t="shared" si="703"/>
        <v>15</v>
      </c>
      <c r="CN135" s="101" t="str">
        <f t="shared" si="609"/>
        <v>KORD MR15!_00Z-ECM</v>
      </c>
      <c r="CO135" s="58">
        <f ca="1">IFERROR(IF($C$12="C",RTD("ice.xl",,"*H",CN135,$C$5,"D",$K135,,,1),RTD("ice.xl",,"*H",CN135,$C$5,"D",$K135,,,1)*(9/5)+$C$14),"-")</f>
        <v>73.147999999999996</v>
      </c>
      <c r="CP135" s="101">
        <f t="shared" si="698"/>
        <v>16</v>
      </c>
      <c r="CQ135" s="101" t="str">
        <f t="shared" si="611"/>
        <v>KORD MR16!_00Z-ECM</v>
      </c>
      <c r="CR135" s="58" t="str">
        <f ca="1">IFERROR(IF($C$12="C",RTD("ice.xl",,"*H",CQ135,$C$5,"D",$K135,,,1),RTD("ice.xl",,"*H",CQ135,$C$5,"D",$K135,,,1)*(9/5)+$C$14),"-")</f>
        <v>-</v>
      </c>
      <c r="CS135" s="101">
        <f t="shared" si="693"/>
        <v>17</v>
      </c>
      <c r="CT135" s="101" t="str">
        <f t="shared" si="613"/>
        <v>KORD MR17!_00Z-ECM</v>
      </c>
      <c r="CU135" s="58" t="str">
        <f ca="1">IFERROR(IF($C$12="C",RTD("ice.xl",,"*H",CT135,$C$5,"D",$K135,,,1),RTD("ice.xl",,"*H",CT135,$C$5,"D",$K135,,,1)*(9/5)+$C$14),"-")</f>
        <v>-</v>
      </c>
      <c r="CV135" s="101">
        <f t="shared" si="688"/>
        <v>18</v>
      </c>
      <c r="CW135" s="101" t="str">
        <f t="shared" si="614"/>
        <v>KORD MR18!_00Z-ECM</v>
      </c>
      <c r="CX135" s="58" t="str">
        <f ca="1">IFERROR(IF($C$12="C",RTD("ice.xl",,"*H",CW135,$C$5,"D",$K135,,,1),RTD("ice.xl",,"*H",CW135,$C$5,"D",$K135,,,1)*(9/5)+$C$14),"-")</f>
        <v>-</v>
      </c>
      <c r="CY135" s="101">
        <f t="shared" si="683"/>
        <v>19</v>
      </c>
      <c r="CZ135" s="101" t="str">
        <f t="shared" si="615"/>
        <v>KORD MR19!_00Z-ECM</v>
      </c>
      <c r="DA135" s="58" t="str">
        <f ca="1">IFERROR(IF($C$12="C",RTD("ice.xl",,"*H",CZ135,$C$5,"D",$K135,,,1),RTD("ice.xl",,"*H",CZ135,$C$5,"D",$K135,,,1)*(9/5)+$C$14),"-")</f>
        <v>-</v>
      </c>
      <c r="DB135" s="101">
        <f t="shared" si="679"/>
        <v>20</v>
      </c>
      <c r="DC135" s="101" t="str">
        <f t="shared" si="616"/>
        <v>KORD MR20!_00Z-ECM</v>
      </c>
      <c r="DD135" s="58" t="str">
        <f ca="1">IFERROR(IF($C$12="C",RTD("ice.xl",,"*H",DC135,$C$5,"D",$K135,,,1),RTD("ice.xl",,"*H",DC135,$C$5,"D",$K135,,,1)*(9/5)+$C$14),"-")</f>
        <v>-</v>
      </c>
      <c r="DE135" s="101">
        <f t="shared" si="675"/>
        <v>21</v>
      </c>
      <c r="DF135" s="101" t="str">
        <f t="shared" si="617"/>
        <v>KORD MR21!_00Z-ECM</v>
      </c>
      <c r="DG135" s="105" t="str">
        <f ca="1">IFERROR(IF($C$12="C",RTD("ice.xl",,"*H",DF135,$C$5,"D",$K135,,,1),RTD("ice.xl",,"*H",DF135,$C$5,"D",$K135,,,1)*(9/5)+$C$14),"-")</f>
        <v>-</v>
      </c>
      <c r="DJ135" s="53">
        <f t="shared" si="746"/>
        <v>6</v>
      </c>
      <c r="DK135" s="53" t="str">
        <f t="shared" si="619"/>
        <v>KORD MR6!_12Z-ECM</v>
      </c>
      <c r="DL135" s="108">
        <f ca="1">IFERROR(IF($C$12="C",RTD("ice.xl",,"*H",DK135,$C$5,"D",$K135,,,1),RTD("ice.xl",,"*H",DK135,$C$5,"D",$K135,,,1)*(9/5)+$C$14),"-")</f>
        <v>70.897999999999996</v>
      </c>
      <c r="DM135" s="101">
        <f t="shared" si="742"/>
        <v>7</v>
      </c>
      <c r="DN135" s="101" t="str">
        <f t="shared" si="621"/>
        <v>KORD MR7!_12Z-ECM</v>
      </c>
      <c r="DO135" s="58">
        <f ca="1">IFERROR(IF($C$12="C",RTD("ice.xl",,"*H",DN135,$C$5,"D",$K135,,,1),RTD("ice.xl",,"*H",DN135,$C$5,"D",$K135,,,1)*(9/5)+$C$14),"-")</f>
        <v>74.912000000000006</v>
      </c>
      <c r="DP135" s="101">
        <f t="shared" si="738"/>
        <v>8</v>
      </c>
      <c r="DQ135" s="101" t="str">
        <f t="shared" si="623"/>
        <v>KORD MR8!_12Z-ECM</v>
      </c>
      <c r="DR135" s="58">
        <f ca="1">IFERROR(IF($C$12="C",RTD("ice.xl",,"*H",DQ135,$C$5,"D",$K135,,,1),RTD("ice.xl",,"*H",DQ135,$C$5,"D",$K135,,,1)*(9/5)+$C$14),"-")</f>
        <v>76.388000000000005</v>
      </c>
      <c r="DS135" s="101">
        <f t="shared" si="734"/>
        <v>9</v>
      </c>
      <c r="DT135" s="101" t="str">
        <f t="shared" si="625"/>
        <v>KORD MR9!_12Z-ECM</v>
      </c>
      <c r="DU135" s="58">
        <f ca="1">IFERROR(IF($C$12="C",RTD("ice.xl",,"*H",DT135,$C$5,"D",$K135,,,1),RTD("ice.xl",,"*H",DT135,$C$5,"D",$K135,,,1)*(9/5)+$C$14),"-")</f>
        <v>68.504000000000005</v>
      </c>
      <c r="DV135" s="101">
        <f t="shared" si="729"/>
        <v>10</v>
      </c>
      <c r="DW135" s="101" t="str">
        <f t="shared" si="627"/>
        <v>KORD MR10!_12Z-ECM</v>
      </c>
      <c r="DX135" s="58">
        <f ca="1">IFERROR(IF($C$12="C",RTD("ice.xl",,"*H",DW135,$C$5,"D",$K135,,,1),RTD("ice.xl",,"*H",DW135,$C$5,"D",$K135,,,1)*(9/5)+$C$14),"-")</f>
        <v>70.069999999999993</v>
      </c>
      <c r="DY135" s="101">
        <f t="shared" si="724"/>
        <v>11</v>
      </c>
      <c r="DZ135" s="101" t="str">
        <f t="shared" si="629"/>
        <v>KORD MR11!_12Z-ECM</v>
      </c>
      <c r="EA135" s="58">
        <f ca="1">IFERROR(IF($C$12="C",RTD("ice.xl",,"*H",DZ135,$C$5,"D",$K135,,,1),RTD("ice.xl",,"*H",DZ135,$C$5,"D",$K135,,,1)*(9/5)+$C$14),"-")</f>
        <v>66.11</v>
      </c>
      <c r="EB135" s="101">
        <f t="shared" si="719"/>
        <v>12</v>
      </c>
      <c r="EC135" s="101" t="str">
        <f t="shared" si="631"/>
        <v>KORD MR12!_12Z-ECM</v>
      </c>
      <c r="ED135" s="58">
        <f ca="1">IFERROR(IF($C$12="C",RTD("ice.xl",,"*H",EC135,$C$5,"D",$K135,,,1),RTD("ice.xl",,"*H",EC135,$C$5,"D",$K135,,,1)*(9/5)+$C$14),"-")</f>
        <v>77.683999999999997</v>
      </c>
      <c r="EE135" s="101">
        <f t="shared" si="714"/>
        <v>13</v>
      </c>
      <c r="EF135" s="101" t="str">
        <f t="shared" si="633"/>
        <v>KORD MR13!_12Z-ECM</v>
      </c>
      <c r="EG135" s="58">
        <f ca="1">IFERROR(IF($C$12="C",RTD("ice.xl",,"*H",EF135,$C$5,"D",$K135,,,1),RTD("ice.xl",,"*H",EF135,$C$5,"D",$K135,,,1)*(9/5)+$C$14),"-")</f>
        <v>71.671999999999997</v>
      </c>
      <c r="EH135" s="101">
        <f t="shared" si="709"/>
        <v>14</v>
      </c>
      <c r="EI135" s="101" t="str">
        <f t="shared" si="635"/>
        <v>KORD MR14!_12Z-ECM</v>
      </c>
      <c r="EJ135" s="58">
        <f ca="1">IFERROR(IF($C$12="C",RTD("ice.xl",,"*H",EI135,$C$5,"D",$K135,,,1),RTD("ice.xl",,"*H",EI135,$C$5,"D",$K135,,,1)*(9/5)+$C$14),"-")</f>
        <v>78.116</v>
      </c>
      <c r="EK135" s="101">
        <f t="shared" si="704"/>
        <v>15</v>
      </c>
      <c r="EL135" s="101" t="str">
        <f t="shared" si="637"/>
        <v>KORD MR15!_12Z-ECM</v>
      </c>
      <c r="EM135" s="58" t="str">
        <f ca="1">IFERROR(IF($C$12="C",RTD("ice.xl",,"*H",EL135,$C$5,"D",$K135,,,1),RTD("ice.xl",,"*H",EL135,$C$5,"D",$K135,,,1)*(9/5)+$C$14),"-")</f>
        <v>-</v>
      </c>
      <c r="EN135" s="101">
        <f t="shared" si="699"/>
        <v>16</v>
      </c>
      <c r="EO135" s="101" t="str">
        <f t="shared" si="639"/>
        <v>KORD MR16!_12Z-ECM</v>
      </c>
      <c r="EP135" s="58" t="str">
        <f ca="1">IFERROR(IF($C$12="C",RTD("ice.xl",,"*H",EO135,$C$5,"D",$K135,,,1),RTD("ice.xl",,"*H",EO135,$C$5,"D",$K135,,,1)*(9/5)+$C$14),"-")</f>
        <v>-</v>
      </c>
      <c r="EQ135" s="101">
        <f t="shared" si="694"/>
        <v>17</v>
      </c>
      <c r="ER135" s="101" t="str">
        <f t="shared" si="641"/>
        <v>KORD MR17!_12Z-ECM</v>
      </c>
      <c r="ES135" s="58" t="str">
        <f ca="1">IFERROR(IF($C$12="C",RTD("ice.xl",,"*H",ER135,$C$5,"D",$K135,,,1),RTD("ice.xl",,"*H",ER135,$C$5,"D",$K135,,,1)*(9/5)+$C$14),"-")</f>
        <v>-</v>
      </c>
      <c r="ET135" s="101">
        <f t="shared" si="689"/>
        <v>18</v>
      </c>
      <c r="EU135" s="101" t="str">
        <f t="shared" si="642"/>
        <v>KORD MR18!_12Z-ECM</v>
      </c>
      <c r="EV135" s="58" t="str">
        <f ca="1">IFERROR(IF($C$12="C",RTD("ice.xl",,"*H",EU135,$C$5,"D",$K135,,,1),RTD("ice.xl",,"*H",EU135,$C$5,"D",$K135,,,1)*(9/5)+$C$14),"-")</f>
        <v>-</v>
      </c>
      <c r="EW135" s="101">
        <f t="shared" si="684"/>
        <v>19</v>
      </c>
      <c r="EX135" s="101" t="str">
        <f t="shared" si="643"/>
        <v>KORD MR19!_12Z-ECM</v>
      </c>
      <c r="EY135" s="58" t="str">
        <f ca="1">IFERROR(IF($C$12="C",RTD("ice.xl",,"*H",EX135,$C$5,"D",$K135,,,1),RTD("ice.xl",,"*H",EX135,$C$5,"D",$K135,,,1)*(9/5)+$C$14),"-")</f>
        <v>-</v>
      </c>
      <c r="EZ135" s="101">
        <f t="shared" si="680"/>
        <v>20</v>
      </c>
      <c r="FA135" s="101" t="str">
        <f t="shared" si="644"/>
        <v>KORD MR20!_12Z-ECM</v>
      </c>
      <c r="FB135" s="58" t="str">
        <f ca="1">IFERROR(IF($C$12="C",RTD("ice.xl",,"*H",FA135,$C$5,"D",$K135,,,1),RTD("ice.xl",,"*H",FA135,$C$5,"D",$K135,,,1)*(9/5)+$C$14),"-")</f>
        <v>-</v>
      </c>
      <c r="FC135" s="101">
        <f t="shared" si="676"/>
        <v>21</v>
      </c>
      <c r="FD135" s="101" t="str">
        <f t="shared" si="645"/>
        <v>KORD MR21!_12Z-ECM</v>
      </c>
      <c r="FE135" s="105" t="str">
        <f ca="1">IFERROR(IF($C$12="C",RTD("ice.xl",,"*H",FD135,$C$5,"D",$K135,,,1),RTD("ice.xl",,"*H",FD135,$C$5,"D",$K135,,,1)*(9/5)+$C$14),"-")</f>
        <v>-</v>
      </c>
      <c r="FH135" s="53">
        <f t="shared" si="747"/>
        <v>6</v>
      </c>
      <c r="FI135" s="53" t="str">
        <f t="shared" si="647"/>
        <v>KORD MR6!_12Z-ECM</v>
      </c>
      <c r="FJ135" s="108">
        <f ca="1">IFERROR(IF($C$12="C",RTD("ice.xl",,"*H",FI135,$C$5,"D",$K135,,,1),RTD("ice.xl",,"*H",FI135,$C$5,"D",$K135,,,1)*(9/5)+$C$14),"-")</f>
        <v>70.897999999999996</v>
      </c>
      <c r="FK135" s="101">
        <f t="shared" si="743"/>
        <v>7</v>
      </c>
      <c r="FL135" s="101" t="str">
        <f t="shared" si="649"/>
        <v>KORD MR7!_12Z-ECM</v>
      </c>
      <c r="FM135" s="58">
        <f ca="1">IFERROR(IF($C$12="C",RTD("ice.xl",,"*H",FL135,$C$5,"D",$K135,,,1),RTD("ice.xl",,"*H",FL135,$C$5,"D",$K135,,,1)*(9/5)+$C$14),"-")</f>
        <v>74.912000000000006</v>
      </c>
      <c r="FN135" s="101">
        <f t="shared" si="739"/>
        <v>8</v>
      </c>
      <c r="FO135" s="101" t="str">
        <f t="shared" si="651"/>
        <v>KORD MR8!_12Z-ECM</v>
      </c>
      <c r="FP135" s="58">
        <f ca="1">IFERROR(IF($C$12="C",RTD("ice.xl",,"*H",FO135,$C$5,"D",$K135,,,1),RTD("ice.xl",,"*H",FO135,$C$5,"D",$K135,,,1)*(9/5)+$C$14),"-")</f>
        <v>76.388000000000005</v>
      </c>
      <c r="FQ135" s="101">
        <f t="shared" si="735"/>
        <v>9</v>
      </c>
      <c r="FR135" s="101" t="str">
        <f t="shared" si="653"/>
        <v>KORD MR9!_12Z-ECM</v>
      </c>
      <c r="FS135" s="58">
        <f ca="1">IFERROR(IF($C$12="C",RTD("ice.xl",,"*H",FR135,$C$5,"D",$K135,,,1),RTD("ice.xl",,"*H",FR135,$C$5,"D",$K135,,,1)*(9/5)+$C$14),"-")</f>
        <v>68.504000000000005</v>
      </c>
      <c r="FT135" s="101">
        <f t="shared" si="730"/>
        <v>10</v>
      </c>
      <c r="FU135" s="101" t="str">
        <f t="shared" si="655"/>
        <v>KORD MR10!_12Z-ECM</v>
      </c>
      <c r="FV135" s="58">
        <f ca="1">IFERROR(IF($C$12="C",RTD("ice.xl",,"*H",FU135,$C$5,"D",$K135,,,1),RTD("ice.xl",,"*H",FU135,$C$5,"D",$K135,,,1)*(9/5)+$C$14),"-")</f>
        <v>70.069999999999993</v>
      </c>
      <c r="FW135" s="101">
        <f t="shared" si="725"/>
        <v>11</v>
      </c>
      <c r="FX135" s="101" t="str">
        <f t="shared" si="657"/>
        <v>KORD MR11!_12Z-ECM</v>
      </c>
      <c r="FY135" s="58">
        <f ca="1">IFERROR(IF($C$12="C",RTD("ice.xl",,"*H",FX135,$C$5,"D",$K135,,,1),RTD("ice.xl",,"*H",FX135,$C$5,"D",$K135,,,1)*(9/5)+$C$14),"-")</f>
        <v>66.11</v>
      </c>
      <c r="FZ135" s="101">
        <f t="shared" si="720"/>
        <v>12</v>
      </c>
      <c r="GA135" s="101" t="str">
        <f t="shared" si="659"/>
        <v>KORD MR12!_12Z-ECM</v>
      </c>
      <c r="GB135" s="58">
        <f ca="1">IFERROR(IF($C$12="C",RTD("ice.xl",,"*H",GA135,$C$5,"D",$K135,,,1),RTD("ice.xl",,"*H",GA135,$C$5,"D",$K135,,,1)*(9/5)+$C$14),"-")</f>
        <v>77.683999999999997</v>
      </c>
      <c r="GC135" s="101">
        <f t="shared" si="715"/>
        <v>13</v>
      </c>
      <c r="GD135" s="101" t="str">
        <f t="shared" si="661"/>
        <v>KORD MR13!_12Z-ECM</v>
      </c>
      <c r="GE135" s="58">
        <f ca="1">IFERROR(IF($C$12="C",RTD("ice.xl",,"*H",GD135,$C$5,"D",$K135,,,1),RTD("ice.xl",,"*H",GD135,$C$5,"D",$K135,,,1)*(9/5)+$C$14),"-")</f>
        <v>71.671999999999997</v>
      </c>
      <c r="GF135" s="101">
        <f t="shared" si="710"/>
        <v>14</v>
      </c>
      <c r="GG135" s="101" t="str">
        <f t="shared" si="663"/>
        <v>KORD MR14!_12Z-ECM</v>
      </c>
      <c r="GH135" s="58">
        <f ca="1">IFERROR(IF($C$12="C",RTD("ice.xl",,"*H",GG135,$C$5,"D",$K135,,,1),RTD("ice.xl",,"*H",GG135,$C$5,"D",$K135,,,1)*(9/5)+$C$14),"-")</f>
        <v>78.116</v>
      </c>
      <c r="GI135" s="101">
        <f t="shared" si="705"/>
        <v>15</v>
      </c>
      <c r="GJ135" s="101" t="str">
        <f t="shared" si="665"/>
        <v>KORD MR15!_12Z-ECM</v>
      </c>
      <c r="GK135" s="58" t="str">
        <f ca="1">IFERROR(IF($C$12="C",RTD("ice.xl",,"*H",GJ135,$C$5,"D",$K135,,,1),RTD("ice.xl",,"*H",GJ135,$C$5,"D",$K135,,,1)*(9/5)+$C$14),"-")</f>
        <v>-</v>
      </c>
      <c r="GL135" s="101">
        <f t="shared" si="700"/>
        <v>16</v>
      </c>
      <c r="GM135" s="101" t="str">
        <f t="shared" si="667"/>
        <v>KORD MR16!_12Z-ECM</v>
      </c>
      <c r="GN135" s="58" t="str">
        <f ca="1">IFERROR(IF($C$12="C",RTD("ice.xl",,"*H",GM135,$C$5,"D",$K135,,,1),RTD("ice.xl",,"*H",GM135,$C$5,"D",$K135,,,1)*(9/5)+$C$14),"-")</f>
        <v>-</v>
      </c>
      <c r="GO135" s="101">
        <f t="shared" si="695"/>
        <v>17</v>
      </c>
      <c r="GP135" s="101" t="str">
        <f t="shared" si="669"/>
        <v>KORD MR17!_12Z-ECM</v>
      </c>
      <c r="GQ135" s="58" t="str">
        <f ca="1">IFERROR(IF($C$12="C",RTD("ice.xl",,"*H",GP135,$C$5,"D",$K135,,,1),RTD("ice.xl",,"*H",GP135,$C$5,"D",$K135,,,1)*(9/5)+$C$14),"-")</f>
        <v>-</v>
      </c>
      <c r="GR135" s="101">
        <f t="shared" si="690"/>
        <v>18</v>
      </c>
      <c r="GS135" s="101" t="str">
        <f t="shared" si="670"/>
        <v>KORD MR18!_12Z-ECM</v>
      </c>
      <c r="GT135" s="58" t="str">
        <f ca="1">IFERROR(IF($C$12="C",RTD("ice.xl",,"*H",GS135,$C$5,"D",$K135,,,1),RTD("ice.xl",,"*H",GS135,$C$5,"D",$K135,,,1)*(9/5)+$C$14),"-")</f>
        <v>-</v>
      </c>
      <c r="GU135" s="101">
        <f t="shared" si="685"/>
        <v>19</v>
      </c>
      <c r="GV135" s="101" t="str">
        <f t="shared" si="671"/>
        <v>KORD MR19!_12Z-ECM</v>
      </c>
      <c r="GW135" s="58" t="str">
        <f ca="1">IFERROR(IF($C$12="C",RTD("ice.xl",,"*H",GV135,$C$5,"D",$K135,,,1),RTD("ice.xl",,"*H",GV135,$C$5,"D",$K135,,,1)*(9/5)+$C$14),"-")</f>
        <v>-</v>
      </c>
      <c r="GX135" s="101">
        <f t="shared" si="681"/>
        <v>20</v>
      </c>
      <c r="GY135" s="101" t="str">
        <f t="shared" si="672"/>
        <v>KORD MR20!_12Z-ECM</v>
      </c>
      <c r="GZ135" s="58" t="str">
        <f ca="1">IFERROR(IF($C$12="C",RTD("ice.xl",,"*H",GY135,$C$5,"D",$K135,,,1),RTD("ice.xl",,"*H",GY135,$C$5,"D",$K135,,,1)*(9/5)+$C$14),"-")</f>
        <v>-</v>
      </c>
      <c r="HA135" s="101">
        <f t="shared" si="677"/>
        <v>21</v>
      </c>
      <c r="HB135" s="101" t="str">
        <f t="shared" si="673"/>
        <v>KORD MR21!_12Z-ECM</v>
      </c>
      <c r="HC135" s="105" t="str">
        <f ca="1">IFERROR(IF($C$12="C",RTD("ice.xl",,"*H",HB135,$C$5,"D",$K135,,,1),RTD("ice.xl",,"*H",HB135,$C$5,"D",$K135,,,1)*(9/5)+$C$14),"-")</f>
        <v>-</v>
      </c>
    </row>
    <row r="136" spans="11:211" x14ac:dyDescent="0.35">
      <c r="K136" s="163">
        <f t="shared" ca="1" si="748"/>
        <v>44785</v>
      </c>
      <c r="L136" s="356">
        <f t="shared" ca="1" si="748"/>
        <v>69.785060000000001</v>
      </c>
      <c r="N136" s="53">
        <f t="shared" si="744"/>
        <v>7</v>
      </c>
      <c r="O136" s="53" t="str">
        <f t="shared" si="564"/>
        <v>KORD MR7!_00Z-ECM</v>
      </c>
      <c r="P136" s="108">
        <f ca="1">IFERROR(IF($C$12="C",RTD("ice.xl",,"*H",O136,$C$5,"D",$K136,,,1),RTD("ice.xl",,"*H",O136,$C$5,"D",$K136,,,1)*(9/5)+$C$14),"-")</f>
        <v>67.298000000000002</v>
      </c>
      <c r="Q136" s="101">
        <f t="shared" si="740"/>
        <v>8</v>
      </c>
      <c r="R136" s="101" t="str">
        <f t="shared" si="566"/>
        <v>KORD MR8!_00Z-ECM</v>
      </c>
      <c r="S136" s="58">
        <f ca="1">IFERROR(IF($C$12="C",RTD("ice.xl",,"*H",R136,$C$5,"D",$K136,,,1),RTD("ice.xl",,"*H",R136,$C$5,"D",$K136,,,1)*(9/5)+$C$14),"-")</f>
        <v>67.496000000000009</v>
      </c>
      <c r="T136" s="101">
        <f t="shared" si="736"/>
        <v>9</v>
      </c>
      <c r="U136" s="101" t="str">
        <f t="shared" si="568"/>
        <v>KORD MR9!_00Z-ECM</v>
      </c>
      <c r="V136" s="58">
        <f ca="1">IFERROR(IF($C$12="C",RTD("ice.xl",,"*H",U136,$C$5,"D",$K136,,,1),RTD("ice.xl",,"*H",U136,$C$5,"D",$K136,,,1)*(9/5)+$C$14),"-")</f>
        <v>69.475999999999999</v>
      </c>
      <c r="W136" s="101">
        <f t="shared" si="732"/>
        <v>10</v>
      </c>
      <c r="X136" s="101" t="str">
        <f t="shared" si="570"/>
        <v>KORD MR10!_00Z-ECM</v>
      </c>
      <c r="Y136" s="58">
        <f ca="1">IFERROR(IF($C$12="C",RTD("ice.xl",,"*H",X136,$C$5,"D",$K136,,,1),RTD("ice.xl",,"*H",X136,$C$5,"D",$K136,,,1)*(9/5)+$C$14),"-")</f>
        <v>69.17</v>
      </c>
      <c r="Z136" s="101">
        <f t="shared" si="727"/>
        <v>11</v>
      </c>
      <c r="AA136" s="101" t="str">
        <f t="shared" si="572"/>
        <v>KORD MR11!_00Z-ECM</v>
      </c>
      <c r="AB136" s="58">
        <f ca="1">IFERROR(IF($C$12="C",RTD("ice.xl",,"*H",AA136,$C$5,"D",$K136,,,1),RTD("ice.xl",,"*H",AA136,$C$5,"D",$K136,,,1)*(9/5)+$C$14),"-")</f>
        <v>66.992000000000004</v>
      </c>
      <c r="AC136" s="101">
        <f t="shared" si="722"/>
        <v>12</v>
      </c>
      <c r="AD136" s="101" t="str">
        <f t="shared" si="574"/>
        <v>KORD MR12!_00Z-ECM</v>
      </c>
      <c r="AE136" s="58">
        <f ca="1">IFERROR(IF($C$12="C",RTD("ice.xl",,"*H",AD136,$C$5,"D",$K136,,,1),RTD("ice.xl",,"*H",AD136,$C$5,"D",$K136,,,1)*(9/5)+$C$14),"-")</f>
        <v>69.62</v>
      </c>
      <c r="AF136" s="101">
        <f t="shared" si="717"/>
        <v>13</v>
      </c>
      <c r="AG136" s="101" t="str">
        <f t="shared" si="576"/>
        <v>KORD MR13!_00Z-ECM</v>
      </c>
      <c r="AH136" s="58">
        <f ca="1">IFERROR(IF($C$12="C",RTD("ice.xl",,"*H",AG136,$C$5,"D",$K136,,,1),RTD("ice.xl",,"*H",AG136,$C$5,"D",$K136,,,1)*(9/5)+$C$14),"-")</f>
        <v>71.456000000000003</v>
      </c>
      <c r="AI136" s="101">
        <f t="shared" si="712"/>
        <v>14</v>
      </c>
      <c r="AJ136" s="101" t="str">
        <f t="shared" si="578"/>
        <v>KORD MR14!_00Z-ECM</v>
      </c>
      <c r="AK136" s="58">
        <f ca="1">IFERROR(IF($C$12="C",RTD("ice.xl",,"*H",AJ136,$C$5,"D",$K136,,,1),RTD("ice.xl",,"*H",AJ136,$C$5,"D",$K136,,,1)*(9/5)+$C$14),"-")</f>
        <v>74.138000000000005</v>
      </c>
      <c r="AL136" s="101">
        <f t="shared" si="707"/>
        <v>15</v>
      </c>
      <c r="AM136" s="101" t="str">
        <f t="shared" si="580"/>
        <v>KORD MR15!_00Z-ECM</v>
      </c>
      <c r="AN136" s="58">
        <f ca="1">IFERROR(IF($C$12="C",RTD("ice.xl",,"*H",AM136,$C$5,"D",$K136,,,1),RTD("ice.xl",,"*H",AM136,$C$5,"D",$K136,,,1)*(9/5)+$C$14),"-")</f>
        <v>67.099999999999994</v>
      </c>
      <c r="AO136" s="101">
        <f t="shared" si="702"/>
        <v>16</v>
      </c>
      <c r="AP136" s="101" t="str">
        <f t="shared" si="582"/>
        <v>KORD MR16!_00Z-ECM</v>
      </c>
      <c r="AQ136" s="58">
        <f ca="1">IFERROR(IF($C$12="C",RTD("ice.xl",,"*H",AP136,$C$5,"D",$K136,,,1),RTD("ice.xl",,"*H",AP136,$C$5,"D",$K136,,,1)*(9/5)+$C$14),"-")</f>
        <v>75.847999999999999</v>
      </c>
      <c r="AR136" s="101">
        <f t="shared" si="697"/>
        <v>17</v>
      </c>
      <c r="AS136" s="101" t="str">
        <f t="shared" si="584"/>
        <v>KORD MR17!_00Z-ECM</v>
      </c>
      <c r="AT136" s="58" t="str">
        <f ca="1">IFERROR(IF($C$12="C",RTD("ice.xl",,"*H",AS136,$C$5,"D",$K136,,,1),RTD("ice.xl",,"*H",AS136,$C$5,"D",$K136,,,1)*(9/5)+$C$14),"-")</f>
        <v>-</v>
      </c>
      <c r="AU136" s="101">
        <f t="shared" si="692"/>
        <v>18</v>
      </c>
      <c r="AV136" s="101" t="str">
        <f t="shared" si="585"/>
        <v>KORD MR18!_00Z-ECM</v>
      </c>
      <c r="AW136" s="58" t="str">
        <f ca="1">IFERROR(IF($C$12="C",RTD("ice.xl",,"*H",AV136,$C$5,"D",$K136,,,1),RTD("ice.xl",,"*H",AV136,$C$5,"D",$K136,,,1)*(9/5)+$C$14),"-")</f>
        <v>-</v>
      </c>
      <c r="AX136" s="101">
        <f t="shared" si="687"/>
        <v>19</v>
      </c>
      <c r="AY136" s="101" t="str">
        <f t="shared" si="586"/>
        <v>KORD MR19!_00Z-ECM</v>
      </c>
      <c r="AZ136" s="58" t="str">
        <f ca="1">IFERROR(IF($C$12="C",RTD("ice.xl",,"*H",AY136,$C$5,"D",$K136,,,1),RTD("ice.xl",,"*H",AY136,$C$5,"D",$K136,,,1)*(9/5)+$C$14),"-")</f>
        <v>-</v>
      </c>
      <c r="BA136" s="101">
        <f t="shared" si="682"/>
        <v>20</v>
      </c>
      <c r="BB136" s="101" t="str">
        <f t="shared" si="587"/>
        <v>KORD MR20!_00Z-ECM</v>
      </c>
      <c r="BC136" s="58" t="str">
        <f ca="1">IFERROR(IF($C$12="C",RTD("ice.xl",,"*H",BB136,$C$5,"D",$K136,,,1),RTD("ice.xl",,"*H",BB136,$C$5,"D",$K136,,,1)*(9/5)+$C$14),"-")</f>
        <v>-</v>
      </c>
      <c r="BD136" s="101">
        <f t="shared" si="678"/>
        <v>21</v>
      </c>
      <c r="BE136" s="101" t="str">
        <f t="shared" si="588"/>
        <v>KORD MR21!_00Z-ECM</v>
      </c>
      <c r="BF136" s="58" t="str">
        <f ca="1">IFERROR(IF($C$12="C",RTD("ice.xl",,"*H",BE136,$C$5,"D",$K136,,,1),RTD("ice.xl",,"*H",BE136,$C$5,"D",$K136,,,1)*(9/5)+$C$14),"-")</f>
        <v>-</v>
      </c>
      <c r="BG136" s="101">
        <f t="shared" si="674"/>
        <v>22</v>
      </c>
      <c r="BH136" s="101" t="str">
        <f t="shared" si="589"/>
        <v>KORD MR22!_00Z-ECM</v>
      </c>
      <c r="BI136" s="105" t="str">
        <f ca="1">IFERROR(IF($C$12="C",RTD("ice.xl",,"*H",BH136,$C$5,"D",$K136,,,1),RTD("ice.xl",,"*H",BH136,$C$5,"D",$K136,,,1)*(9/5)+$C$14),"-")</f>
        <v>-</v>
      </c>
      <c r="BL136" s="53">
        <f t="shared" si="745"/>
        <v>7</v>
      </c>
      <c r="BM136" s="53" t="str">
        <f t="shared" si="591"/>
        <v>KORD MR7!_00Z-ECM</v>
      </c>
      <c r="BN136" s="108">
        <f ca="1">IFERROR(IF($C$12="C",RTD("ice.xl",,"*H",BM136,$C$5,"D",$K136,,,1),RTD("ice.xl",,"*H",BM136,$C$5,"D",$K136,,,1)*(9/5)+$C$14),"-")</f>
        <v>67.298000000000002</v>
      </c>
      <c r="BO136" s="101">
        <f t="shared" si="741"/>
        <v>8</v>
      </c>
      <c r="BP136" s="101" t="str">
        <f t="shared" si="593"/>
        <v>KORD MR8!_00Z-ECM</v>
      </c>
      <c r="BQ136" s="58">
        <f ca="1">IFERROR(IF($C$12="C",RTD("ice.xl",,"*H",BP136,$C$5,"D",$K136,,,1),RTD("ice.xl",,"*H",BP136,$C$5,"D",$K136,,,1)*(9/5)+$C$14),"-")</f>
        <v>67.496000000000009</v>
      </c>
      <c r="BR136" s="101">
        <f t="shared" si="737"/>
        <v>9</v>
      </c>
      <c r="BS136" s="101" t="str">
        <f t="shared" si="595"/>
        <v>KORD MR9!_00Z-ECM</v>
      </c>
      <c r="BT136" s="58">
        <f ca="1">IFERROR(IF($C$12="C",RTD("ice.xl",,"*H",BS136,$C$5,"D",$K136,,,1),RTD("ice.xl",,"*H",BS136,$C$5,"D",$K136,,,1)*(9/5)+$C$14),"-")</f>
        <v>69.475999999999999</v>
      </c>
      <c r="BU136" s="101">
        <f t="shared" si="733"/>
        <v>10</v>
      </c>
      <c r="BV136" s="101" t="str">
        <f t="shared" si="597"/>
        <v>KORD MR10!_00Z-ECM</v>
      </c>
      <c r="BW136" s="58">
        <f ca="1">IFERROR(IF($C$12="C",RTD("ice.xl",,"*H",BV136,$C$5,"D",$K136,,,1),RTD("ice.xl",,"*H",BV136,$C$5,"D",$K136,,,1)*(9/5)+$C$14),"-")</f>
        <v>69.17</v>
      </c>
      <c r="BX136" s="101">
        <f t="shared" si="728"/>
        <v>11</v>
      </c>
      <c r="BY136" s="101" t="str">
        <f t="shared" si="599"/>
        <v>KORD MR11!_00Z-ECM</v>
      </c>
      <c r="BZ136" s="58">
        <f ca="1">IFERROR(IF($C$12="C",RTD("ice.xl",,"*H",BY136,$C$5,"D",$K136,,,1),RTD("ice.xl",,"*H",BY136,$C$5,"D",$K136,,,1)*(9/5)+$C$14),"-")</f>
        <v>66.992000000000004</v>
      </c>
      <c r="CA136" s="101">
        <f t="shared" si="723"/>
        <v>12</v>
      </c>
      <c r="CB136" s="101" t="str">
        <f t="shared" si="601"/>
        <v>KORD MR12!_00Z-ECM</v>
      </c>
      <c r="CC136" s="58">
        <f ca="1">IFERROR(IF($C$12="C",RTD("ice.xl",,"*H",CB136,$C$5,"D",$K136,,,1),RTD("ice.xl",,"*H",CB136,$C$5,"D",$K136,,,1)*(9/5)+$C$14),"-")</f>
        <v>69.62</v>
      </c>
      <c r="CD136" s="101">
        <f t="shared" si="718"/>
        <v>13</v>
      </c>
      <c r="CE136" s="101" t="str">
        <f t="shared" si="603"/>
        <v>KORD MR13!_00Z-ECM</v>
      </c>
      <c r="CF136" s="58">
        <f ca="1">IFERROR(IF($C$12="C",RTD("ice.xl",,"*H",CE136,$C$5,"D",$K136,,,1),RTD("ice.xl",,"*H",CE136,$C$5,"D",$K136,,,1)*(9/5)+$C$14),"-")</f>
        <v>71.456000000000003</v>
      </c>
      <c r="CG136" s="101">
        <f t="shared" si="713"/>
        <v>14</v>
      </c>
      <c r="CH136" s="101" t="str">
        <f t="shared" si="605"/>
        <v>KORD MR14!_00Z-ECM</v>
      </c>
      <c r="CI136" s="58">
        <f ca="1">IFERROR(IF($C$12="C",RTD("ice.xl",,"*H",CH136,$C$5,"D",$K136,,,1),RTD("ice.xl",,"*H",CH136,$C$5,"D",$K136,,,1)*(9/5)+$C$14),"-")</f>
        <v>74.138000000000005</v>
      </c>
      <c r="CJ136" s="101">
        <f t="shared" si="708"/>
        <v>15</v>
      </c>
      <c r="CK136" s="101" t="str">
        <f t="shared" si="607"/>
        <v>KORD MR15!_00Z-ECM</v>
      </c>
      <c r="CL136" s="58">
        <f ca="1">IFERROR(IF($C$12="C",RTD("ice.xl",,"*H",CK136,$C$5,"D",$K136,,,1),RTD("ice.xl",,"*H",CK136,$C$5,"D",$K136,,,1)*(9/5)+$C$14),"-")</f>
        <v>67.099999999999994</v>
      </c>
      <c r="CM136" s="101">
        <f t="shared" si="703"/>
        <v>16</v>
      </c>
      <c r="CN136" s="101" t="str">
        <f t="shared" si="609"/>
        <v>KORD MR16!_00Z-ECM</v>
      </c>
      <c r="CO136" s="58">
        <f ca="1">IFERROR(IF($C$12="C",RTD("ice.xl",,"*H",CN136,$C$5,"D",$K136,,,1),RTD("ice.xl",,"*H",CN136,$C$5,"D",$K136,,,1)*(9/5)+$C$14),"-")</f>
        <v>75.847999999999999</v>
      </c>
      <c r="CP136" s="101">
        <f t="shared" si="698"/>
        <v>17</v>
      </c>
      <c r="CQ136" s="101" t="str">
        <f t="shared" si="611"/>
        <v>KORD MR17!_00Z-ECM</v>
      </c>
      <c r="CR136" s="58" t="str">
        <f ca="1">IFERROR(IF($C$12="C",RTD("ice.xl",,"*H",CQ136,$C$5,"D",$K136,,,1),RTD("ice.xl",,"*H",CQ136,$C$5,"D",$K136,,,1)*(9/5)+$C$14),"-")</f>
        <v>-</v>
      </c>
      <c r="CS136" s="101">
        <f t="shared" si="693"/>
        <v>18</v>
      </c>
      <c r="CT136" s="101" t="str">
        <f t="shared" si="613"/>
        <v>KORD MR18!_00Z-ECM</v>
      </c>
      <c r="CU136" s="58" t="str">
        <f ca="1">IFERROR(IF($C$12="C",RTD("ice.xl",,"*H",CT136,$C$5,"D",$K136,,,1),RTD("ice.xl",,"*H",CT136,$C$5,"D",$K136,,,1)*(9/5)+$C$14),"-")</f>
        <v>-</v>
      </c>
      <c r="CV136" s="101">
        <f t="shared" si="688"/>
        <v>19</v>
      </c>
      <c r="CW136" s="101" t="str">
        <f t="shared" si="614"/>
        <v>KORD MR19!_00Z-ECM</v>
      </c>
      <c r="CX136" s="58" t="str">
        <f ca="1">IFERROR(IF($C$12="C",RTD("ice.xl",,"*H",CW136,$C$5,"D",$K136,,,1),RTD("ice.xl",,"*H",CW136,$C$5,"D",$K136,,,1)*(9/5)+$C$14),"-")</f>
        <v>-</v>
      </c>
      <c r="CY136" s="101">
        <f t="shared" si="683"/>
        <v>20</v>
      </c>
      <c r="CZ136" s="101" t="str">
        <f t="shared" si="615"/>
        <v>KORD MR20!_00Z-ECM</v>
      </c>
      <c r="DA136" s="58" t="str">
        <f ca="1">IFERROR(IF($C$12="C",RTD("ice.xl",,"*H",CZ136,$C$5,"D",$K136,,,1),RTD("ice.xl",,"*H",CZ136,$C$5,"D",$K136,,,1)*(9/5)+$C$14),"-")</f>
        <v>-</v>
      </c>
      <c r="DB136" s="101">
        <f t="shared" si="679"/>
        <v>21</v>
      </c>
      <c r="DC136" s="101" t="str">
        <f t="shared" si="616"/>
        <v>KORD MR21!_00Z-ECM</v>
      </c>
      <c r="DD136" s="58" t="str">
        <f ca="1">IFERROR(IF($C$12="C",RTD("ice.xl",,"*H",DC136,$C$5,"D",$K136,,,1),RTD("ice.xl",,"*H",DC136,$C$5,"D",$K136,,,1)*(9/5)+$C$14),"-")</f>
        <v>-</v>
      </c>
      <c r="DE136" s="101">
        <f t="shared" si="675"/>
        <v>22</v>
      </c>
      <c r="DF136" s="101" t="str">
        <f t="shared" si="617"/>
        <v>KORD MR22!_00Z-ECM</v>
      </c>
      <c r="DG136" s="105" t="str">
        <f ca="1">IFERROR(IF($C$12="C",RTD("ice.xl",,"*H",DF136,$C$5,"D",$K136,,,1),RTD("ice.xl",,"*H",DF136,$C$5,"D",$K136,,,1)*(9/5)+$C$14),"-")</f>
        <v>-</v>
      </c>
      <c r="DJ136" s="53">
        <f t="shared" si="746"/>
        <v>7</v>
      </c>
      <c r="DK136" s="53" t="str">
        <f t="shared" si="619"/>
        <v>KORD MR7!_12Z-ECM</v>
      </c>
      <c r="DL136" s="108">
        <f ca="1">IFERROR(IF($C$12="C",RTD("ice.xl",,"*H",DK136,$C$5,"D",$K136,,,1),RTD("ice.xl",,"*H",DK136,$C$5,"D",$K136,,,1)*(9/5)+$C$14),"-")</f>
        <v>69.224000000000004</v>
      </c>
      <c r="DM136" s="101">
        <f t="shared" si="742"/>
        <v>8</v>
      </c>
      <c r="DN136" s="101" t="str">
        <f t="shared" si="621"/>
        <v>KORD MR8!_12Z-ECM</v>
      </c>
      <c r="DO136" s="58">
        <f ca="1">IFERROR(IF($C$12="C",RTD("ice.xl",,"*H",DN136,$C$5,"D",$K136,,,1),RTD("ice.xl",,"*H",DN136,$C$5,"D",$K136,,,1)*(9/5)+$C$14),"-")</f>
        <v>69.134</v>
      </c>
      <c r="DP136" s="101">
        <f t="shared" si="738"/>
        <v>9</v>
      </c>
      <c r="DQ136" s="101" t="str">
        <f t="shared" si="623"/>
        <v>KORD MR9!_12Z-ECM</v>
      </c>
      <c r="DR136" s="58">
        <f ca="1">IFERROR(IF($C$12="C",RTD("ice.xl",,"*H",DQ136,$C$5,"D",$K136,,,1),RTD("ice.xl",,"*H",DQ136,$C$5,"D",$K136,,,1)*(9/5)+$C$14),"-")</f>
        <v>69.313999999999993</v>
      </c>
      <c r="DS136" s="101">
        <f t="shared" si="734"/>
        <v>10</v>
      </c>
      <c r="DT136" s="101" t="str">
        <f t="shared" si="625"/>
        <v>KORD MR10!_12Z-ECM</v>
      </c>
      <c r="DU136" s="58">
        <f ca="1">IFERROR(IF($C$12="C",RTD("ice.xl",,"*H",DT136,$C$5,"D",$K136,,,1),RTD("ice.xl",,"*H",DT136,$C$5,"D",$K136,,,1)*(9/5)+$C$14),"-")</f>
        <v>67.927999999999997</v>
      </c>
      <c r="DV136" s="101">
        <f t="shared" si="729"/>
        <v>11</v>
      </c>
      <c r="DW136" s="101" t="str">
        <f t="shared" si="627"/>
        <v>KORD MR11!_12Z-ECM</v>
      </c>
      <c r="DX136" s="58">
        <f ca="1">IFERROR(IF($C$12="C",RTD("ice.xl",,"*H",DW136,$C$5,"D",$K136,,,1),RTD("ice.xl",,"*H",DW136,$C$5,"D",$K136,,,1)*(9/5)+$C$14),"-")</f>
        <v>65.984000000000009</v>
      </c>
      <c r="DY136" s="101">
        <f t="shared" si="724"/>
        <v>12</v>
      </c>
      <c r="DZ136" s="101" t="str">
        <f t="shared" si="629"/>
        <v>KORD MR12!_12Z-ECM</v>
      </c>
      <c r="EA136" s="58">
        <f ca="1">IFERROR(IF($C$12="C",RTD("ice.xl",,"*H",DZ136,$C$5,"D",$K136,,,1),RTD("ice.xl",,"*H",DZ136,$C$5,"D",$K136,,,1)*(9/5)+$C$14),"-")</f>
        <v>73.039999999999992</v>
      </c>
      <c r="EB136" s="101">
        <f t="shared" si="719"/>
        <v>13</v>
      </c>
      <c r="EC136" s="101" t="str">
        <f t="shared" si="631"/>
        <v>KORD MR13!_12Z-ECM</v>
      </c>
      <c r="ED136" s="58">
        <f ca="1">IFERROR(IF($C$12="C",RTD("ice.xl",,"*H",EC136,$C$5,"D",$K136,,,1),RTD("ice.xl",,"*H",EC136,$C$5,"D",$K136,,,1)*(9/5)+$C$14),"-")</f>
        <v>70.73599999999999</v>
      </c>
      <c r="EE136" s="101">
        <f t="shared" si="714"/>
        <v>14</v>
      </c>
      <c r="EF136" s="101" t="str">
        <f t="shared" si="633"/>
        <v>KORD MR14!_12Z-ECM</v>
      </c>
      <c r="EG136" s="58">
        <f ca="1">IFERROR(IF($C$12="C",RTD("ice.xl",,"*H",EF136,$C$5,"D",$K136,,,1),RTD("ice.xl",,"*H",EF136,$C$5,"D",$K136,,,1)*(9/5)+$C$14),"-")</f>
        <v>70.123999999999995</v>
      </c>
      <c r="EH136" s="101">
        <f t="shared" si="709"/>
        <v>15</v>
      </c>
      <c r="EI136" s="101" t="str">
        <f t="shared" si="635"/>
        <v>KORD MR15!_12Z-ECM</v>
      </c>
      <c r="EJ136" s="58">
        <f ca="1">IFERROR(IF($C$12="C",RTD("ice.xl",,"*H",EI136,$C$5,"D",$K136,,,1),RTD("ice.xl",,"*H",EI136,$C$5,"D",$K136,,,1)*(9/5)+$C$14),"-")</f>
        <v>74.876000000000005</v>
      </c>
      <c r="EK136" s="101">
        <f t="shared" si="704"/>
        <v>16</v>
      </c>
      <c r="EL136" s="101" t="str">
        <f t="shared" si="637"/>
        <v>KORD MR16!_12Z-ECM</v>
      </c>
      <c r="EM136" s="58" t="str">
        <f ca="1">IFERROR(IF($C$12="C",RTD("ice.xl",,"*H",EL136,$C$5,"D",$K136,,,1),RTD("ice.xl",,"*H",EL136,$C$5,"D",$K136,,,1)*(9/5)+$C$14),"-")</f>
        <v>-</v>
      </c>
      <c r="EN136" s="101">
        <f t="shared" si="699"/>
        <v>17</v>
      </c>
      <c r="EO136" s="101" t="str">
        <f t="shared" si="639"/>
        <v>KORD MR17!_12Z-ECM</v>
      </c>
      <c r="EP136" s="58" t="str">
        <f ca="1">IFERROR(IF($C$12="C",RTD("ice.xl",,"*H",EO136,$C$5,"D",$K136,,,1),RTD("ice.xl",,"*H",EO136,$C$5,"D",$K136,,,1)*(9/5)+$C$14),"-")</f>
        <v>-</v>
      </c>
      <c r="EQ136" s="101">
        <f t="shared" si="694"/>
        <v>18</v>
      </c>
      <c r="ER136" s="101" t="str">
        <f t="shared" si="641"/>
        <v>KORD MR18!_12Z-ECM</v>
      </c>
      <c r="ES136" s="58" t="str">
        <f ca="1">IFERROR(IF($C$12="C",RTD("ice.xl",,"*H",ER136,$C$5,"D",$K136,,,1),RTD("ice.xl",,"*H",ER136,$C$5,"D",$K136,,,1)*(9/5)+$C$14),"-")</f>
        <v>-</v>
      </c>
      <c r="ET136" s="101">
        <f t="shared" si="689"/>
        <v>19</v>
      </c>
      <c r="EU136" s="101" t="str">
        <f t="shared" si="642"/>
        <v>KORD MR19!_12Z-ECM</v>
      </c>
      <c r="EV136" s="58" t="str">
        <f ca="1">IFERROR(IF($C$12="C",RTD("ice.xl",,"*H",EU136,$C$5,"D",$K136,,,1),RTD("ice.xl",,"*H",EU136,$C$5,"D",$K136,,,1)*(9/5)+$C$14),"-")</f>
        <v>-</v>
      </c>
      <c r="EW136" s="101">
        <f t="shared" si="684"/>
        <v>20</v>
      </c>
      <c r="EX136" s="101" t="str">
        <f t="shared" si="643"/>
        <v>KORD MR20!_12Z-ECM</v>
      </c>
      <c r="EY136" s="58" t="str">
        <f ca="1">IFERROR(IF($C$12="C",RTD("ice.xl",,"*H",EX136,$C$5,"D",$K136,,,1),RTD("ice.xl",,"*H",EX136,$C$5,"D",$K136,,,1)*(9/5)+$C$14),"-")</f>
        <v>-</v>
      </c>
      <c r="EZ136" s="101">
        <f t="shared" si="680"/>
        <v>21</v>
      </c>
      <c r="FA136" s="101" t="str">
        <f t="shared" si="644"/>
        <v>KORD MR21!_12Z-ECM</v>
      </c>
      <c r="FB136" s="58" t="str">
        <f ca="1">IFERROR(IF($C$12="C",RTD("ice.xl",,"*H",FA136,$C$5,"D",$K136,,,1),RTD("ice.xl",,"*H",FA136,$C$5,"D",$K136,,,1)*(9/5)+$C$14),"-")</f>
        <v>-</v>
      </c>
      <c r="FC136" s="101">
        <f t="shared" si="676"/>
        <v>22</v>
      </c>
      <c r="FD136" s="101" t="str">
        <f t="shared" si="645"/>
        <v>KORD MR22!_12Z-ECM</v>
      </c>
      <c r="FE136" s="105" t="str">
        <f ca="1">IFERROR(IF($C$12="C",RTD("ice.xl",,"*H",FD136,$C$5,"D",$K136,,,1),RTD("ice.xl",,"*H",FD136,$C$5,"D",$K136,,,1)*(9/5)+$C$14),"-")</f>
        <v>-</v>
      </c>
      <c r="FH136" s="53">
        <f t="shared" si="747"/>
        <v>7</v>
      </c>
      <c r="FI136" s="53" t="str">
        <f t="shared" si="647"/>
        <v>KORD MR7!_12Z-ECM</v>
      </c>
      <c r="FJ136" s="108">
        <f ca="1">IFERROR(IF($C$12="C",RTD("ice.xl",,"*H",FI136,$C$5,"D",$K136,,,1),RTD("ice.xl",,"*H",FI136,$C$5,"D",$K136,,,1)*(9/5)+$C$14),"-")</f>
        <v>69.224000000000004</v>
      </c>
      <c r="FK136" s="101">
        <f t="shared" si="743"/>
        <v>8</v>
      </c>
      <c r="FL136" s="101" t="str">
        <f t="shared" si="649"/>
        <v>KORD MR8!_12Z-ECM</v>
      </c>
      <c r="FM136" s="58">
        <f ca="1">IFERROR(IF($C$12="C",RTD("ice.xl",,"*H",FL136,$C$5,"D",$K136,,,1),RTD("ice.xl",,"*H",FL136,$C$5,"D",$K136,,,1)*(9/5)+$C$14),"-")</f>
        <v>69.134</v>
      </c>
      <c r="FN136" s="101">
        <f t="shared" si="739"/>
        <v>9</v>
      </c>
      <c r="FO136" s="101" t="str">
        <f t="shared" si="651"/>
        <v>KORD MR9!_12Z-ECM</v>
      </c>
      <c r="FP136" s="58">
        <f ca="1">IFERROR(IF($C$12="C",RTD("ice.xl",,"*H",FO136,$C$5,"D",$K136,,,1),RTD("ice.xl",,"*H",FO136,$C$5,"D",$K136,,,1)*(9/5)+$C$14),"-")</f>
        <v>69.313999999999993</v>
      </c>
      <c r="FQ136" s="101">
        <f t="shared" si="735"/>
        <v>10</v>
      </c>
      <c r="FR136" s="101" t="str">
        <f t="shared" si="653"/>
        <v>KORD MR10!_12Z-ECM</v>
      </c>
      <c r="FS136" s="58">
        <f ca="1">IFERROR(IF($C$12="C",RTD("ice.xl",,"*H",FR136,$C$5,"D",$K136,,,1),RTD("ice.xl",,"*H",FR136,$C$5,"D",$K136,,,1)*(9/5)+$C$14),"-")</f>
        <v>67.927999999999997</v>
      </c>
      <c r="FT136" s="101">
        <f t="shared" si="730"/>
        <v>11</v>
      </c>
      <c r="FU136" s="101" t="str">
        <f t="shared" si="655"/>
        <v>KORD MR11!_12Z-ECM</v>
      </c>
      <c r="FV136" s="58">
        <f ca="1">IFERROR(IF($C$12="C",RTD("ice.xl",,"*H",FU136,$C$5,"D",$K136,,,1),RTD("ice.xl",,"*H",FU136,$C$5,"D",$K136,,,1)*(9/5)+$C$14),"-")</f>
        <v>65.984000000000009</v>
      </c>
      <c r="FW136" s="101">
        <f t="shared" si="725"/>
        <v>12</v>
      </c>
      <c r="FX136" s="101" t="str">
        <f t="shared" si="657"/>
        <v>KORD MR12!_12Z-ECM</v>
      </c>
      <c r="FY136" s="58">
        <f ca="1">IFERROR(IF($C$12="C",RTD("ice.xl",,"*H",FX136,$C$5,"D",$K136,,,1),RTD("ice.xl",,"*H",FX136,$C$5,"D",$K136,,,1)*(9/5)+$C$14),"-")</f>
        <v>73.039999999999992</v>
      </c>
      <c r="FZ136" s="101">
        <f t="shared" si="720"/>
        <v>13</v>
      </c>
      <c r="GA136" s="101" t="str">
        <f t="shared" si="659"/>
        <v>KORD MR13!_12Z-ECM</v>
      </c>
      <c r="GB136" s="58">
        <f ca="1">IFERROR(IF($C$12="C",RTD("ice.xl",,"*H",GA136,$C$5,"D",$K136,,,1),RTD("ice.xl",,"*H",GA136,$C$5,"D",$K136,,,1)*(9/5)+$C$14),"-")</f>
        <v>70.73599999999999</v>
      </c>
      <c r="GC136" s="101">
        <f t="shared" si="715"/>
        <v>14</v>
      </c>
      <c r="GD136" s="101" t="str">
        <f t="shared" si="661"/>
        <v>KORD MR14!_12Z-ECM</v>
      </c>
      <c r="GE136" s="58">
        <f ca="1">IFERROR(IF($C$12="C",RTD("ice.xl",,"*H",GD136,$C$5,"D",$K136,,,1),RTD("ice.xl",,"*H",GD136,$C$5,"D",$K136,,,1)*(9/5)+$C$14),"-")</f>
        <v>70.123999999999995</v>
      </c>
      <c r="GF136" s="101">
        <f t="shared" si="710"/>
        <v>15</v>
      </c>
      <c r="GG136" s="101" t="str">
        <f t="shared" si="663"/>
        <v>KORD MR15!_12Z-ECM</v>
      </c>
      <c r="GH136" s="58">
        <f ca="1">IFERROR(IF($C$12="C",RTD("ice.xl",,"*H",GG136,$C$5,"D",$K136,,,1),RTD("ice.xl",,"*H",GG136,$C$5,"D",$K136,,,1)*(9/5)+$C$14),"-")</f>
        <v>74.876000000000005</v>
      </c>
      <c r="GI136" s="101">
        <f t="shared" si="705"/>
        <v>16</v>
      </c>
      <c r="GJ136" s="101" t="str">
        <f t="shared" si="665"/>
        <v>KORD MR16!_12Z-ECM</v>
      </c>
      <c r="GK136" s="58" t="str">
        <f ca="1">IFERROR(IF($C$12="C",RTD("ice.xl",,"*H",GJ136,$C$5,"D",$K136,,,1),RTD("ice.xl",,"*H",GJ136,$C$5,"D",$K136,,,1)*(9/5)+$C$14),"-")</f>
        <v>-</v>
      </c>
      <c r="GL136" s="101">
        <f t="shared" si="700"/>
        <v>17</v>
      </c>
      <c r="GM136" s="101" t="str">
        <f t="shared" si="667"/>
        <v>KORD MR17!_12Z-ECM</v>
      </c>
      <c r="GN136" s="58" t="str">
        <f ca="1">IFERROR(IF($C$12="C",RTD("ice.xl",,"*H",GM136,$C$5,"D",$K136,,,1),RTD("ice.xl",,"*H",GM136,$C$5,"D",$K136,,,1)*(9/5)+$C$14),"-")</f>
        <v>-</v>
      </c>
      <c r="GO136" s="101">
        <f t="shared" si="695"/>
        <v>18</v>
      </c>
      <c r="GP136" s="101" t="str">
        <f t="shared" si="669"/>
        <v>KORD MR18!_12Z-ECM</v>
      </c>
      <c r="GQ136" s="58" t="str">
        <f ca="1">IFERROR(IF($C$12="C",RTD("ice.xl",,"*H",GP136,$C$5,"D",$K136,,,1),RTD("ice.xl",,"*H",GP136,$C$5,"D",$K136,,,1)*(9/5)+$C$14),"-")</f>
        <v>-</v>
      </c>
      <c r="GR136" s="101">
        <f t="shared" si="690"/>
        <v>19</v>
      </c>
      <c r="GS136" s="101" t="str">
        <f t="shared" si="670"/>
        <v>KORD MR19!_12Z-ECM</v>
      </c>
      <c r="GT136" s="58" t="str">
        <f ca="1">IFERROR(IF($C$12="C",RTD("ice.xl",,"*H",GS136,$C$5,"D",$K136,,,1),RTD("ice.xl",,"*H",GS136,$C$5,"D",$K136,,,1)*(9/5)+$C$14),"-")</f>
        <v>-</v>
      </c>
      <c r="GU136" s="101">
        <f t="shared" si="685"/>
        <v>20</v>
      </c>
      <c r="GV136" s="101" t="str">
        <f t="shared" si="671"/>
        <v>KORD MR20!_12Z-ECM</v>
      </c>
      <c r="GW136" s="58" t="str">
        <f ca="1">IFERROR(IF($C$12="C",RTD("ice.xl",,"*H",GV136,$C$5,"D",$K136,,,1),RTD("ice.xl",,"*H",GV136,$C$5,"D",$K136,,,1)*(9/5)+$C$14),"-")</f>
        <v>-</v>
      </c>
      <c r="GX136" s="101">
        <f t="shared" si="681"/>
        <v>21</v>
      </c>
      <c r="GY136" s="101" t="str">
        <f t="shared" si="672"/>
        <v>KORD MR21!_12Z-ECM</v>
      </c>
      <c r="GZ136" s="58" t="str">
        <f ca="1">IFERROR(IF($C$12="C",RTD("ice.xl",,"*H",GY136,$C$5,"D",$K136,,,1),RTD("ice.xl",,"*H",GY136,$C$5,"D",$K136,,,1)*(9/5)+$C$14),"-")</f>
        <v>-</v>
      </c>
      <c r="HA136" s="101">
        <f t="shared" si="677"/>
        <v>22</v>
      </c>
      <c r="HB136" s="101" t="str">
        <f t="shared" si="673"/>
        <v>KORD MR22!_12Z-ECM</v>
      </c>
      <c r="HC136" s="105" t="str">
        <f ca="1">IFERROR(IF($C$12="C",RTD("ice.xl",,"*H",HB136,$C$5,"D",$K136,,,1),RTD("ice.xl",,"*H",HB136,$C$5,"D",$K136,,,1)*(9/5)+$C$14),"-")</f>
        <v>-</v>
      </c>
    </row>
    <row r="137" spans="11:211" x14ac:dyDescent="0.35">
      <c r="K137" s="163">
        <f t="shared" ca="1" si="748"/>
        <v>44784</v>
      </c>
      <c r="L137" s="356">
        <f t="shared" ca="1" si="748"/>
        <v>72.803840000000008</v>
      </c>
      <c r="N137" s="53">
        <f t="shared" si="744"/>
        <v>8</v>
      </c>
      <c r="O137" s="53" t="str">
        <f t="shared" si="564"/>
        <v>KORD MR8!_00Z-ECM</v>
      </c>
      <c r="P137" s="108">
        <f ca="1">IFERROR(IF($C$12="C",RTD("ice.xl",,"*H",O137,$C$5,"D",$K137,,,1),RTD("ice.xl",,"*H",O137,$C$5,"D",$K137,,,1)*(9/5)+$C$14),"-")</f>
        <v>68.828000000000003</v>
      </c>
      <c r="Q137" s="101">
        <f t="shared" si="740"/>
        <v>9</v>
      </c>
      <c r="R137" s="101" t="str">
        <f t="shared" si="566"/>
        <v>KORD MR9!_00Z-ECM</v>
      </c>
      <c r="S137" s="58">
        <f ca="1">IFERROR(IF($C$12="C",RTD("ice.xl",,"*H",R137,$C$5,"D",$K137,,,1),RTD("ice.xl",,"*H",R137,$C$5,"D",$K137,,,1)*(9/5)+$C$14),"-")</f>
        <v>69.76400000000001</v>
      </c>
      <c r="T137" s="101">
        <f t="shared" si="736"/>
        <v>10</v>
      </c>
      <c r="U137" s="101" t="str">
        <f t="shared" si="568"/>
        <v>KORD MR10!_00Z-ECM</v>
      </c>
      <c r="V137" s="58">
        <f ca="1">IFERROR(IF($C$12="C",RTD("ice.xl",,"*H",U137,$C$5,"D",$K137,,,1),RTD("ice.xl",,"*H",U137,$C$5,"D",$K137,,,1)*(9/5)+$C$14),"-")</f>
        <v>69.872</v>
      </c>
      <c r="W137" s="101">
        <f t="shared" si="732"/>
        <v>11</v>
      </c>
      <c r="X137" s="101" t="str">
        <f t="shared" si="570"/>
        <v>KORD MR11!_00Z-ECM</v>
      </c>
      <c r="Y137" s="58">
        <f ca="1">IFERROR(IF($C$12="C",RTD("ice.xl",,"*H",X137,$C$5,"D",$K137,,,1),RTD("ice.xl",,"*H",X137,$C$5,"D",$K137,,,1)*(9/5)+$C$14),"-")</f>
        <v>69.349999999999994</v>
      </c>
      <c r="Z137" s="101">
        <f t="shared" si="727"/>
        <v>12</v>
      </c>
      <c r="AA137" s="101" t="str">
        <f t="shared" si="572"/>
        <v>KORD MR12!_00Z-ECM</v>
      </c>
      <c r="AB137" s="58">
        <f ca="1">IFERROR(IF($C$12="C",RTD("ice.xl",,"*H",AA137,$C$5,"D",$K137,,,1),RTD("ice.xl",,"*H",AA137,$C$5,"D",$K137,,,1)*(9/5)+$C$14),"-")</f>
        <v>72.050000000000011</v>
      </c>
      <c r="AC137" s="101">
        <f t="shared" si="722"/>
        <v>13</v>
      </c>
      <c r="AD137" s="101" t="str">
        <f t="shared" si="574"/>
        <v>KORD MR13!_00Z-ECM</v>
      </c>
      <c r="AE137" s="58">
        <f ca="1">IFERROR(IF($C$12="C",RTD("ice.xl",,"*H",AD137,$C$5,"D",$K137,,,1),RTD("ice.xl",,"*H",AD137,$C$5,"D",$K137,,,1)*(9/5)+$C$14),"-")</f>
        <v>71.006</v>
      </c>
      <c r="AF137" s="101">
        <f t="shared" si="717"/>
        <v>14</v>
      </c>
      <c r="AG137" s="101" t="str">
        <f t="shared" si="576"/>
        <v>KORD MR14!_00Z-ECM</v>
      </c>
      <c r="AH137" s="58">
        <f ca="1">IFERROR(IF($C$12="C",RTD("ice.xl",,"*H",AG137,$C$5,"D",$K137,,,1),RTD("ice.xl",,"*H",AG137,$C$5,"D",$K137,,,1)*(9/5)+$C$14),"-")</f>
        <v>73.975999999999999</v>
      </c>
      <c r="AI137" s="101">
        <f t="shared" si="712"/>
        <v>15</v>
      </c>
      <c r="AJ137" s="101" t="str">
        <f t="shared" si="578"/>
        <v>KORD MR15!_00Z-ECM</v>
      </c>
      <c r="AK137" s="58">
        <f ca="1">IFERROR(IF($C$12="C",RTD("ice.xl",,"*H",AJ137,$C$5,"D",$K137,,,1),RTD("ice.xl",,"*H",AJ137,$C$5,"D",$K137,,,1)*(9/5)+$C$14),"-")</f>
        <v>71.06</v>
      </c>
      <c r="AL137" s="101">
        <f t="shared" si="707"/>
        <v>16</v>
      </c>
      <c r="AM137" s="101" t="str">
        <f t="shared" si="580"/>
        <v>KORD MR16!_00Z-ECM</v>
      </c>
      <c r="AN137" s="58">
        <f ca="1">IFERROR(IF($C$12="C",RTD("ice.xl",,"*H",AM137,$C$5,"D",$K137,,,1),RTD("ice.xl",,"*H",AM137,$C$5,"D",$K137,,,1)*(9/5)+$C$14),"-")</f>
        <v>74.66</v>
      </c>
      <c r="AO137" s="101">
        <f t="shared" si="702"/>
        <v>17</v>
      </c>
      <c r="AP137" s="101" t="str">
        <f t="shared" si="582"/>
        <v>KORD MR17!_00Z-ECM</v>
      </c>
      <c r="AQ137" s="58">
        <f ca="1">IFERROR(IF($C$12="C",RTD("ice.xl",,"*H",AP137,$C$5,"D",$K137,,,1),RTD("ice.xl",,"*H",AP137,$C$5,"D",$K137,,,1)*(9/5)+$C$14),"-")</f>
        <v>70.34</v>
      </c>
      <c r="AR137" s="101">
        <f t="shared" si="697"/>
        <v>18</v>
      </c>
      <c r="AS137" s="101" t="str">
        <f t="shared" si="584"/>
        <v>KORD MR18!_00Z-ECM</v>
      </c>
      <c r="AT137" s="58" t="str">
        <f ca="1">IFERROR(IF($C$12="C",RTD("ice.xl",,"*H",AS137,$C$5,"D",$K137,,,1),RTD("ice.xl",,"*H",AS137,$C$5,"D",$K137,,,1)*(9/5)+$C$14),"-")</f>
        <v>-</v>
      </c>
      <c r="AU137" s="101">
        <f t="shared" si="692"/>
        <v>19</v>
      </c>
      <c r="AV137" s="101" t="str">
        <f t="shared" si="585"/>
        <v>KORD MR19!_00Z-ECM</v>
      </c>
      <c r="AW137" s="58" t="str">
        <f ca="1">IFERROR(IF($C$12="C",RTD("ice.xl",,"*H",AV137,$C$5,"D",$K137,,,1),RTD("ice.xl",,"*H",AV137,$C$5,"D",$K137,,,1)*(9/5)+$C$14),"-")</f>
        <v>-</v>
      </c>
      <c r="AX137" s="101">
        <f t="shared" si="687"/>
        <v>20</v>
      </c>
      <c r="AY137" s="101" t="str">
        <f t="shared" si="586"/>
        <v>KORD MR20!_00Z-ECM</v>
      </c>
      <c r="AZ137" s="58" t="str">
        <f ca="1">IFERROR(IF($C$12="C",RTD("ice.xl",,"*H",AY137,$C$5,"D",$K137,,,1),RTD("ice.xl",,"*H",AY137,$C$5,"D",$K137,,,1)*(9/5)+$C$14),"-")</f>
        <v>-</v>
      </c>
      <c r="BA137" s="101">
        <f t="shared" si="682"/>
        <v>21</v>
      </c>
      <c r="BB137" s="101" t="str">
        <f t="shared" si="587"/>
        <v>KORD MR21!_00Z-ECM</v>
      </c>
      <c r="BC137" s="58" t="str">
        <f ca="1">IFERROR(IF($C$12="C",RTD("ice.xl",,"*H",BB137,$C$5,"D",$K137,,,1),RTD("ice.xl",,"*H",BB137,$C$5,"D",$K137,,,1)*(9/5)+$C$14),"-")</f>
        <v>-</v>
      </c>
      <c r="BD137" s="101">
        <f t="shared" si="678"/>
        <v>22</v>
      </c>
      <c r="BE137" s="101" t="str">
        <f t="shared" si="588"/>
        <v>KORD MR22!_00Z-ECM</v>
      </c>
      <c r="BF137" s="58" t="str">
        <f ca="1">IFERROR(IF($C$12="C",RTD("ice.xl",,"*H",BE137,$C$5,"D",$K137,,,1),RTD("ice.xl",,"*H",BE137,$C$5,"D",$K137,,,1)*(9/5)+$C$14),"-")</f>
        <v>-</v>
      </c>
      <c r="BG137" s="101">
        <f t="shared" si="674"/>
        <v>23</v>
      </c>
      <c r="BH137" s="101" t="str">
        <f t="shared" si="589"/>
        <v>KORD MR23!_00Z-ECM</v>
      </c>
      <c r="BI137" s="105" t="str">
        <f ca="1">IFERROR(IF($C$12="C",RTD("ice.xl",,"*H",BH137,$C$5,"D",$K137,,,1),RTD("ice.xl",,"*H",BH137,$C$5,"D",$K137,,,1)*(9/5)+$C$14),"-")</f>
        <v>-</v>
      </c>
      <c r="BL137" s="53">
        <f t="shared" si="745"/>
        <v>8</v>
      </c>
      <c r="BM137" s="53" t="str">
        <f t="shared" si="591"/>
        <v>KORD MR8!_00Z-ECM</v>
      </c>
      <c r="BN137" s="108">
        <f ca="1">IFERROR(IF($C$12="C",RTD("ice.xl",,"*H",BM137,$C$5,"D",$K137,,,1),RTD("ice.xl",,"*H",BM137,$C$5,"D",$K137,,,1)*(9/5)+$C$14),"-")</f>
        <v>68.828000000000003</v>
      </c>
      <c r="BO137" s="101">
        <f t="shared" si="741"/>
        <v>9</v>
      </c>
      <c r="BP137" s="101" t="str">
        <f t="shared" si="593"/>
        <v>KORD MR9!_00Z-ECM</v>
      </c>
      <c r="BQ137" s="58">
        <f ca="1">IFERROR(IF($C$12="C",RTD("ice.xl",,"*H",BP137,$C$5,"D",$K137,,,1),RTD("ice.xl",,"*H",BP137,$C$5,"D",$K137,,,1)*(9/5)+$C$14),"-")</f>
        <v>69.76400000000001</v>
      </c>
      <c r="BR137" s="101">
        <f t="shared" si="737"/>
        <v>10</v>
      </c>
      <c r="BS137" s="101" t="str">
        <f t="shared" si="595"/>
        <v>KORD MR10!_00Z-ECM</v>
      </c>
      <c r="BT137" s="58">
        <f ca="1">IFERROR(IF($C$12="C",RTD("ice.xl",,"*H",BS137,$C$5,"D",$K137,,,1),RTD("ice.xl",,"*H",BS137,$C$5,"D",$K137,,,1)*(9/5)+$C$14),"-")</f>
        <v>69.872</v>
      </c>
      <c r="BU137" s="101">
        <f t="shared" si="733"/>
        <v>11</v>
      </c>
      <c r="BV137" s="101" t="str">
        <f t="shared" si="597"/>
        <v>KORD MR11!_00Z-ECM</v>
      </c>
      <c r="BW137" s="58">
        <f ca="1">IFERROR(IF($C$12="C",RTD("ice.xl",,"*H",BV137,$C$5,"D",$K137,,,1),RTD("ice.xl",,"*H",BV137,$C$5,"D",$K137,,,1)*(9/5)+$C$14),"-")</f>
        <v>69.349999999999994</v>
      </c>
      <c r="BX137" s="101">
        <f t="shared" si="728"/>
        <v>12</v>
      </c>
      <c r="BY137" s="101" t="str">
        <f t="shared" si="599"/>
        <v>KORD MR12!_00Z-ECM</v>
      </c>
      <c r="BZ137" s="58">
        <f ca="1">IFERROR(IF($C$12="C",RTD("ice.xl",,"*H",BY137,$C$5,"D",$K137,,,1),RTD("ice.xl",,"*H",BY137,$C$5,"D",$K137,,,1)*(9/5)+$C$14),"-")</f>
        <v>72.050000000000011</v>
      </c>
      <c r="CA137" s="101">
        <f t="shared" si="723"/>
        <v>13</v>
      </c>
      <c r="CB137" s="101" t="str">
        <f t="shared" si="601"/>
        <v>KORD MR13!_00Z-ECM</v>
      </c>
      <c r="CC137" s="58">
        <f ca="1">IFERROR(IF($C$12="C",RTD("ice.xl",,"*H",CB137,$C$5,"D",$K137,,,1),RTD("ice.xl",,"*H",CB137,$C$5,"D",$K137,,,1)*(9/5)+$C$14),"-")</f>
        <v>71.006</v>
      </c>
      <c r="CD137" s="101">
        <f t="shared" si="718"/>
        <v>14</v>
      </c>
      <c r="CE137" s="101" t="str">
        <f t="shared" si="603"/>
        <v>KORD MR14!_00Z-ECM</v>
      </c>
      <c r="CF137" s="58">
        <f ca="1">IFERROR(IF($C$12="C",RTD("ice.xl",,"*H",CE137,$C$5,"D",$K137,,,1),RTD("ice.xl",,"*H",CE137,$C$5,"D",$K137,,,1)*(9/5)+$C$14),"-")</f>
        <v>73.975999999999999</v>
      </c>
      <c r="CG137" s="101">
        <f t="shared" si="713"/>
        <v>15</v>
      </c>
      <c r="CH137" s="101" t="str">
        <f t="shared" si="605"/>
        <v>KORD MR15!_00Z-ECM</v>
      </c>
      <c r="CI137" s="58">
        <f ca="1">IFERROR(IF($C$12="C",RTD("ice.xl",,"*H",CH137,$C$5,"D",$K137,,,1),RTD("ice.xl",,"*H",CH137,$C$5,"D",$K137,,,1)*(9/5)+$C$14),"-")</f>
        <v>71.06</v>
      </c>
      <c r="CJ137" s="101">
        <f t="shared" si="708"/>
        <v>16</v>
      </c>
      <c r="CK137" s="101" t="str">
        <f t="shared" si="607"/>
        <v>KORD MR16!_00Z-ECM</v>
      </c>
      <c r="CL137" s="58">
        <f ca="1">IFERROR(IF($C$12="C",RTD("ice.xl",,"*H",CK137,$C$5,"D",$K137,,,1),RTD("ice.xl",,"*H",CK137,$C$5,"D",$K137,,,1)*(9/5)+$C$14),"-")</f>
        <v>74.66</v>
      </c>
      <c r="CM137" s="101">
        <f t="shared" si="703"/>
        <v>17</v>
      </c>
      <c r="CN137" s="101" t="str">
        <f t="shared" si="609"/>
        <v>KORD MR17!_00Z-ECM</v>
      </c>
      <c r="CO137" s="58">
        <f ca="1">IFERROR(IF($C$12="C",RTD("ice.xl",,"*H",CN137,$C$5,"D",$K137,,,1),RTD("ice.xl",,"*H",CN137,$C$5,"D",$K137,,,1)*(9/5)+$C$14),"-")</f>
        <v>70.34</v>
      </c>
      <c r="CP137" s="101">
        <f t="shared" si="698"/>
        <v>18</v>
      </c>
      <c r="CQ137" s="101" t="str">
        <f t="shared" si="611"/>
        <v>KORD MR18!_00Z-ECM</v>
      </c>
      <c r="CR137" s="58" t="str">
        <f ca="1">IFERROR(IF($C$12="C",RTD("ice.xl",,"*H",CQ137,$C$5,"D",$K137,,,1),RTD("ice.xl",,"*H",CQ137,$C$5,"D",$K137,,,1)*(9/5)+$C$14),"-")</f>
        <v>-</v>
      </c>
      <c r="CS137" s="101">
        <f t="shared" si="693"/>
        <v>19</v>
      </c>
      <c r="CT137" s="101" t="str">
        <f t="shared" si="613"/>
        <v>KORD MR19!_00Z-ECM</v>
      </c>
      <c r="CU137" s="58" t="str">
        <f ca="1">IFERROR(IF($C$12="C",RTD("ice.xl",,"*H",CT137,$C$5,"D",$K137,,,1),RTD("ice.xl",,"*H",CT137,$C$5,"D",$K137,,,1)*(9/5)+$C$14),"-")</f>
        <v>-</v>
      </c>
      <c r="CV137" s="101">
        <f t="shared" si="688"/>
        <v>20</v>
      </c>
      <c r="CW137" s="101" t="str">
        <f t="shared" si="614"/>
        <v>KORD MR20!_00Z-ECM</v>
      </c>
      <c r="CX137" s="58" t="str">
        <f ca="1">IFERROR(IF($C$12="C",RTD("ice.xl",,"*H",CW137,$C$5,"D",$K137,,,1),RTD("ice.xl",,"*H",CW137,$C$5,"D",$K137,,,1)*(9/5)+$C$14),"-")</f>
        <v>-</v>
      </c>
      <c r="CY137" s="101">
        <f t="shared" si="683"/>
        <v>21</v>
      </c>
      <c r="CZ137" s="101" t="str">
        <f t="shared" si="615"/>
        <v>KORD MR21!_00Z-ECM</v>
      </c>
      <c r="DA137" s="58" t="str">
        <f ca="1">IFERROR(IF($C$12="C",RTD("ice.xl",,"*H",CZ137,$C$5,"D",$K137,,,1),RTD("ice.xl",,"*H",CZ137,$C$5,"D",$K137,,,1)*(9/5)+$C$14),"-")</f>
        <v>-</v>
      </c>
      <c r="DB137" s="101">
        <f t="shared" si="679"/>
        <v>22</v>
      </c>
      <c r="DC137" s="101" t="str">
        <f t="shared" si="616"/>
        <v>KORD MR22!_00Z-ECM</v>
      </c>
      <c r="DD137" s="58" t="str">
        <f ca="1">IFERROR(IF($C$12="C",RTD("ice.xl",,"*H",DC137,$C$5,"D",$K137,,,1),RTD("ice.xl",,"*H",DC137,$C$5,"D",$K137,,,1)*(9/5)+$C$14),"-")</f>
        <v>-</v>
      </c>
      <c r="DE137" s="101">
        <f t="shared" si="675"/>
        <v>23</v>
      </c>
      <c r="DF137" s="101" t="str">
        <f t="shared" si="617"/>
        <v>KORD MR23!_00Z-ECM</v>
      </c>
      <c r="DG137" s="105" t="str">
        <f ca="1">IFERROR(IF($C$12="C",RTD("ice.xl",,"*H",DF137,$C$5,"D",$K137,,,1),RTD("ice.xl",,"*H",DF137,$C$5,"D",$K137,,,1)*(9/5)+$C$14),"-")</f>
        <v>-</v>
      </c>
      <c r="DJ137" s="53">
        <f t="shared" si="746"/>
        <v>8</v>
      </c>
      <c r="DK137" s="53" t="str">
        <f t="shared" si="619"/>
        <v>KORD MR8!_12Z-ECM</v>
      </c>
      <c r="DL137" s="108">
        <f ca="1">IFERROR(IF($C$12="C",RTD("ice.xl",,"*H",DK137,$C$5,"D",$K137,,,1),RTD("ice.xl",,"*H",DK137,$C$5,"D",$K137,,,1)*(9/5)+$C$14),"-")</f>
        <v>70.087999999999994</v>
      </c>
      <c r="DM137" s="101">
        <f t="shared" si="742"/>
        <v>9</v>
      </c>
      <c r="DN137" s="101" t="str">
        <f t="shared" si="621"/>
        <v>KORD MR9!_12Z-ECM</v>
      </c>
      <c r="DO137" s="58">
        <f ca="1">IFERROR(IF($C$12="C",RTD("ice.xl",,"*H",DN137,$C$5,"D",$K137,,,1),RTD("ice.xl",,"*H",DN137,$C$5,"D",$K137,,,1)*(9/5)+$C$14),"-")</f>
        <v>68.81</v>
      </c>
      <c r="DP137" s="101">
        <f t="shared" si="738"/>
        <v>10</v>
      </c>
      <c r="DQ137" s="101" t="str">
        <f t="shared" si="623"/>
        <v>KORD MR10!_12Z-ECM</v>
      </c>
      <c r="DR137" s="58">
        <f ca="1">IFERROR(IF($C$12="C",RTD("ice.xl",,"*H",DQ137,$C$5,"D",$K137,,,1),RTD("ice.xl",,"*H",DQ137,$C$5,"D",$K137,,,1)*(9/5)+$C$14),"-")</f>
        <v>71.617999999999995</v>
      </c>
      <c r="DS137" s="101">
        <f t="shared" si="734"/>
        <v>11</v>
      </c>
      <c r="DT137" s="101" t="str">
        <f t="shared" si="625"/>
        <v>KORD MR11!_12Z-ECM</v>
      </c>
      <c r="DU137" s="58">
        <f ca="1">IFERROR(IF($C$12="C",RTD("ice.xl",,"*H",DT137,$C$5,"D",$K137,,,1),RTD("ice.xl",,"*H",DT137,$C$5,"D",$K137,,,1)*(9/5)+$C$14),"-")</f>
        <v>68.936000000000007</v>
      </c>
      <c r="DV137" s="101">
        <f t="shared" si="729"/>
        <v>12</v>
      </c>
      <c r="DW137" s="101" t="str">
        <f t="shared" si="627"/>
        <v>KORD MR12!_12Z-ECM</v>
      </c>
      <c r="DX137" s="58">
        <f ca="1">IFERROR(IF($C$12="C",RTD("ice.xl",,"*H",DW137,$C$5,"D",$K137,,,1),RTD("ice.xl",,"*H",DW137,$C$5,"D",$K137,,,1)*(9/5)+$C$14),"-")</f>
        <v>72.283999999999992</v>
      </c>
      <c r="DY137" s="101">
        <f t="shared" si="724"/>
        <v>13</v>
      </c>
      <c r="DZ137" s="101" t="str">
        <f t="shared" si="629"/>
        <v>KORD MR13!_12Z-ECM</v>
      </c>
      <c r="EA137" s="58">
        <f ca="1">IFERROR(IF($C$12="C",RTD("ice.xl",,"*H",DZ137,$C$5,"D",$K137,,,1),RTD("ice.xl",,"*H",DZ137,$C$5,"D",$K137,,,1)*(9/5)+$C$14),"-")</f>
        <v>72.122</v>
      </c>
      <c r="EB137" s="101">
        <f t="shared" si="719"/>
        <v>14</v>
      </c>
      <c r="EC137" s="101" t="str">
        <f t="shared" si="631"/>
        <v>KORD MR14!_12Z-ECM</v>
      </c>
      <c r="ED137" s="58">
        <f ca="1">IFERROR(IF($C$12="C",RTD("ice.xl",,"*H",EC137,$C$5,"D",$K137,,,1),RTD("ice.xl",,"*H",EC137,$C$5,"D",$K137,,,1)*(9/5)+$C$14),"-")</f>
        <v>70.52</v>
      </c>
      <c r="EE137" s="101">
        <f t="shared" si="714"/>
        <v>15</v>
      </c>
      <c r="EF137" s="101" t="str">
        <f t="shared" si="633"/>
        <v>KORD MR15!_12Z-ECM</v>
      </c>
      <c r="EG137" s="58">
        <f ca="1">IFERROR(IF($C$12="C",RTD("ice.xl",,"*H",EF137,$C$5,"D",$K137,,,1),RTD("ice.xl",,"*H",EF137,$C$5,"D",$K137,,,1)*(9/5)+$C$14),"-")</f>
        <v>75.23599999999999</v>
      </c>
      <c r="EH137" s="101">
        <f t="shared" si="709"/>
        <v>16</v>
      </c>
      <c r="EI137" s="101" t="str">
        <f t="shared" si="635"/>
        <v>KORD MR16!_12Z-ECM</v>
      </c>
      <c r="EJ137" s="58">
        <f ca="1">IFERROR(IF($C$12="C",RTD("ice.xl",,"*H",EI137,$C$5,"D",$K137,,,1),RTD("ice.xl",,"*H",EI137,$C$5,"D",$K137,,,1)*(9/5)+$C$14),"-")</f>
        <v>72.212000000000003</v>
      </c>
      <c r="EK137" s="101">
        <f t="shared" si="704"/>
        <v>17</v>
      </c>
      <c r="EL137" s="101" t="str">
        <f t="shared" si="637"/>
        <v>KORD MR17!_12Z-ECM</v>
      </c>
      <c r="EM137" s="58" t="str">
        <f ca="1">IFERROR(IF($C$12="C",RTD("ice.xl",,"*H",EL137,$C$5,"D",$K137,,,1),RTD("ice.xl",,"*H",EL137,$C$5,"D",$K137,,,1)*(9/5)+$C$14),"-")</f>
        <v>-</v>
      </c>
      <c r="EN137" s="101">
        <f t="shared" si="699"/>
        <v>18</v>
      </c>
      <c r="EO137" s="101" t="str">
        <f t="shared" si="639"/>
        <v>KORD MR18!_12Z-ECM</v>
      </c>
      <c r="EP137" s="58" t="str">
        <f ca="1">IFERROR(IF($C$12="C",RTD("ice.xl",,"*H",EO137,$C$5,"D",$K137,,,1),RTD("ice.xl",,"*H",EO137,$C$5,"D",$K137,,,1)*(9/5)+$C$14),"-")</f>
        <v>-</v>
      </c>
      <c r="EQ137" s="101">
        <f t="shared" si="694"/>
        <v>19</v>
      </c>
      <c r="ER137" s="101" t="str">
        <f t="shared" si="641"/>
        <v>KORD MR19!_12Z-ECM</v>
      </c>
      <c r="ES137" s="58" t="str">
        <f ca="1">IFERROR(IF($C$12="C",RTD("ice.xl",,"*H",ER137,$C$5,"D",$K137,,,1),RTD("ice.xl",,"*H",ER137,$C$5,"D",$K137,,,1)*(9/5)+$C$14),"-")</f>
        <v>-</v>
      </c>
      <c r="ET137" s="101">
        <f t="shared" si="689"/>
        <v>20</v>
      </c>
      <c r="EU137" s="101" t="str">
        <f t="shared" si="642"/>
        <v>KORD MR20!_12Z-ECM</v>
      </c>
      <c r="EV137" s="58" t="str">
        <f ca="1">IFERROR(IF($C$12="C",RTD("ice.xl",,"*H",EU137,$C$5,"D",$K137,,,1),RTD("ice.xl",,"*H",EU137,$C$5,"D",$K137,,,1)*(9/5)+$C$14),"-")</f>
        <v>-</v>
      </c>
      <c r="EW137" s="101">
        <f t="shared" si="684"/>
        <v>21</v>
      </c>
      <c r="EX137" s="101" t="str">
        <f t="shared" si="643"/>
        <v>KORD MR21!_12Z-ECM</v>
      </c>
      <c r="EY137" s="58" t="str">
        <f ca="1">IFERROR(IF($C$12="C",RTD("ice.xl",,"*H",EX137,$C$5,"D",$K137,,,1),RTD("ice.xl",,"*H",EX137,$C$5,"D",$K137,,,1)*(9/5)+$C$14),"-")</f>
        <v>-</v>
      </c>
      <c r="EZ137" s="101">
        <f t="shared" si="680"/>
        <v>22</v>
      </c>
      <c r="FA137" s="101" t="str">
        <f t="shared" si="644"/>
        <v>KORD MR22!_12Z-ECM</v>
      </c>
      <c r="FB137" s="58" t="str">
        <f ca="1">IFERROR(IF($C$12="C",RTD("ice.xl",,"*H",FA137,$C$5,"D",$K137,,,1),RTD("ice.xl",,"*H",FA137,$C$5,"D",$K137,,,1)*(9/5)+$C$14),"-")</f>
        <v>-</v>
      </c>
      <c r="FC137" s="101">
        <f t="shared" si="676"/>
        <v>23</v>
      </c>
      <c r="FD137" s="101" t="str">
        <f t="shared" si="645"/>
        <v>KORD MR23!_12Z-ECM</v>
      </c>
      <c r="FE137" s="105" t="str">
        <f ca="1">IFERROR(IF($C$12="C",RTD("ice.xl",,"*H",FD137,$C$5,"D",$K137,,,1),RTD("ice.xl",,"*H",FD137,$C$5,"D",$K137,,,1)*(9/5)+$C$14),"-")</f>
        <v>-</v>
      </c>
      <c r="FH137" s="53">
        <f t="shared" si="747"/>
        <v>8</v>
      </c>
      <c r="FI137" s="53" t="str">
        <f t="shared" si="647"/>
        <v>KORD MR8!_12Z-ECM</v>
      </c>
      <c r="FJ137" s="108">
        <f ca="1">IFERROR(IF($C$12="C",RTD("ice.xl",,"*H",FI137,$C$5,"D",$K137,,,1),RTD("ice.xl",,"*H",FI137,$C$5,"D",$K137,,,1)*(9/5)+$C$14),"-")</f>
        <v>70.087999999999994</v>
      </c>
      <c r="FK137" s="101">
        <f t="shared" si="743"/>
        <v>9</v>
      </c>
      <c r="FL137" s="101" t="str">
        <f t="shared" si="649"/>
        <v>KORD MR9!_12Z-ECM</v>
      </c>
      <c r="FM137" s="58">
        <f ca="1">IFERROR(IF($C$12="C",RTD("ice.xl",,"*H",FL137,$C$5,"D",$K137,,,1),RTD("ice.xl",,"*H",FL137,$C$5,"D",$K137,,,1)*(9/5)+$C$14),"-")</f>
        <v>68.81</v>
      </c>
      <c r="FN137" s="101">
        <f t="shared" si="739"/>
        <v>10</v>
      </c>
      <c r="FO137" s="101" t="str">
        <f t="shared" si="651"/>
        <v>KORD MR10!_12Z-ECM</v>
      </c>
      <c r="FP137" s="58">
        <f ca="1">IFERROR(IF($C$12="C",RTD("ice.xl",,"*H",FO137,$C$5,"D",$K137,,,1),RTD("ice.xl",,"*H",FO137,$C$5,"D",$K137,,,1)*(9/5)+$C$14),"-")</f>
        <v>71.617999999999995</v>
      </c>
      <c r="FQ137" s="101">
        <f t="shared" si="735"/>
        <v>11</v>
      </c>
      <c r="FR137" s="101" t="str">
        <f t="shared" si="653"/>
        <v>KORD MR11!_12Z-ECM</v>
      </c>
      <c r="FS137" s="58">
        <f ca="1">IFERROR(IF($C$12="C",RTD("ice.xl",,"*H",FR137,$C$5,"D",$K137,,,1),RTD("ice.xl",,"*H",FR137,$C$5,"D",$K137,,,1)*(9/5)+$C$14),"-")</f>
        <v>68.936000000000007</v>
      </c>
      <c r="FT137" s="101">
        <f t="shared" si="730"/>
        <v>12</v>
      </c>
      <c r="FU137" s="101" t="str">
        <f t="shared" si="655"/>
        <v>KORD MR12!_12Z-ECM</v>
      </c>
      <c r="FV137" s="58">
        <f ca="1">IFERROR(IF($C$12="C",RTD("ice.xl",,"*H",FU137,$C$5,"D",$K137,,,1),RTD("ice.xl",,"*H",FU137,$C$5,"D",$K137,,,1)*(9/5)+$C$14),"-")</f>
        <v>72.283999999999992</v>
      </c>
      <c r="FW137" s="101">
        <f t="shared" si="725"/>
        <v>13</v>
      </c>
      <c r="FX137" s="101" t="str">
        <f t="shared" si="657"/>
        <v>KORD MR13!_12Z-ECM</v>
      </c>
      <c r="FY137" s="58">
        <f ca="1">IFERROR(IF($C$12="C",RTD("ice.xl",,"*H",FX137,$C$5,"D",$K137,,,1),RTD("ice.xl",,"*H",FX137,$C$5,"D",$K137,,,1)*(9/5)+$C$14),"-")</f>
        <v>72.122</v>
      </c>
      <c r="FZ137" s="101">
        <f t="shared" si="720"/>
        <v>14</v>
      </c>
      <c r="GA137" s="101" t="str">
        <f t="shared" si="659"/>
        <v>KORD MR14!_12Z-ECM</v>
      </c>
      <c r="GB137" s="58">
        <f ca="1">IFERROR(IF($C$12="C",RTD("ice.xl",,"*H",GA137,$C$5,"D",$K137,,,1),RTD("ice.xl",,"*H",GA137,$C$5,"D",$K137,,,1)*(9/5)+$C$14),"-")</f>
        <v>70.52</v>
      </c>
      <c r="GC137" s="101">
        <f t="shared" si="715"/>
        <v>15</v>
      </c>
      <c r="GD137" s="101" t="str">
        <f t="shared" si="661"/>
        <v>KORD MR15!_12Z-ECM</v>
      </c>
      <c r="GE137" s="58">
        <f ca="1">IFERROR(IF($C$12="C",RTD("ice.xl",,"*H",GD137,$C$5,"D",$K137,,,1),RTD("ice.xl",,"*H",GD137,$C$5,"D",$K137,,,1)*(9/5)+$C$14),"-")</f>
        <v>75.23599999999999</v>
      </c>
      <c r="GF137" s="101">
        <f t="shared" si="710"/>
        <v>16</v>
      </c>
      <c r="GG137" s="101" t="str">
        <f t="shared" si="663"/>
        <v>KORD MR16!_12Z-ECM</v>
      </c>
      <c r="GH137" s="58">
        <f ca="1">IFERROR(IF($C$12="C",RTD("ice.xl",,"*H",GG137,$C$5,"D",$K137,,,1),RTD("ice.xl",,"*H",GG137,$C$5,"D",$K137,,,1)*(9/5)+$C$14),"-")</f>
        <v>72.212000000000003</v>
      </c>
      <c r="GI137" s="101">
        <f t="shared" si="705"/>
        <v>17</v>
      </c>
      <c r="GJ137" s="101" t="str">
        <f t="shared" si="665"/>
        <v>KORD MR17!_12Z-ECM</v>
      </c>
      <c r="GK137" s="58" t="str">
        <f ca="1">IFERROR(IF($C$12="C",RTD("ice.xl",,"*H",GJ137,$C$5,"D",$K137,,,1),RTD("ice.xl",,"*H",GJ137,$C$5,"D",$K137,,,1)*(9/5)+$C$14),"-")</f>
        <v>-</v>
      </c>
      <c r="GL137" s="101">
        <f t="shared" si="700"/>
        <v>18</v>
      </c>
      <c r="GM137" s="101" t="str">
        <f t="shared" si="667"/>
        <v>KORD MR18!_12Z-ECM</v>
      </c>
      <c r="GN137" s="58" t="str">
        <f ca="1">IFERROR(IF($C$12="C",RTD("ice.xl",,"*H",GM137,$C$5,"D",$K137,,,1),RTD("ice.xl",,"*H",GM137,$C$5,"D",$K137,,,1)*(9/5)+$C$14),"-")</f>
        <v>-</v>
      </c>
      <c r="GO137" s="101">
        <f t="shared" si="695"/>
        <v>19</v>
      </c>
      <c r="GP137" s="101" t="str">
        <f t="shared" si="669"/>
        <v>KORD MR19!_12Z-ECM</v>
      </c>
      <c r="GQ137" s="58" t="str">
        <f ca="1">IFERROR(IF($C$12="C",RTD("ice.xl",,"*H",GP137,$C$5,"D",$K137,,,1),RTD("ice.xl",,"*H",GP137,$C$5,"D",$K137,,,1)*(9/5)+$C$14),"-")</f>
        <v>-</v>
      </c>
      <c r="GR137" s="101">
        <f t="shared" si="690"/>
        <v>20</v>
      </c>
      <c r="GS137" s="101" t="str">
        <f t="shared" si="670"/>
        <v>KORD MR20!_12Z-ECM</v>
      </c>
      <c r="GT137" s="58" t="str">
        <f ca="1">IFERROR(IF($C$12="C",RTD("ice.xl",,"*H",GS137,$C$5,"D",$K137,,,1),RTD("ice.xl",,"*H",GS137,$C$5,"D",$K137,,,1)*(9/5)+$C$14),"-")</f>
        <v>-</v>
      </c>
      <c r="GU137" s="101">
        <f t="shared" si="685"/>
        <v>21</v>
      </c>
      <c r="GV137" s="101" t="str">
        <f t="shared" si="671"/>
        <v>KORD MR21!_12Z-ECM</v>
      </c>
      <c r="GW137" s="58" t="str">
        <f ca="1">IFERROR(IF($C$12="C",RTD("ice.xl",,"*H",GV137,$C$5,"D",$K137,,,1),RTD("ice.xl",,"*H",GV137,$C$5,"D",$K137,,,1)*(9/5)+$C$14),"-")</f>
        <v>-</v>
      </c>
      <c r="GX137" s="101">
        <f t="shared" si="681"/>
        <v>22</v>
      </c>
      <c r="GY137" s="101" t="str">
        <f t="shared" si="672"/>
        <v>KORD MR22!_12Z-ECM</v>
      </c>
      <c r="GZ137" s="58" t="str">
        <f ca="1">IFERROR(IF($C$12="C",RTD("ice.xl",,"*H",GY137,$C$5,"D",$K137,,,1),RTD("ice.xl",,"*H",GY137,$C$5,"D",$K137,,,1)*(9/5)+$C$14),"-")</f>
        <v>-</v>
      </c>
      <c r="HA137" s="101">
        <f t="shared" si="677"/>
        <v>23</v>
      </c>
      <c r="HB137" s="101" t="str">
        <f t="shared" si="673"/>
        <v>KORD MR23!_12Z-ECM</v>
      </c>
      <c r="HC137" s="105" t="str">
        <f ca="1">IFERROR(IF($C$12="C",RTD("ice.xl",,"*H",HB137,$C$5,"D",$K137,,,1),RTD("ice.xl",,"*H",HB137,$C$5,"D",$K137,,,1)*(9/5)+$C$14),"-")</f>
        <v>-</v>
      </c>
    </row>
    <row r="138" spans="11:211" x14ac:dyDescent="0.35">
      <c r="K138" s="163">
        <f t="shared" ca="1" si="748"/>
        <v>44783</v>
      </c>
      <c r="L138" s="356">
        <f t="shared" ca="1" si="748"/>
        <v>73.954939999999993</v>
      </c>
      <c r="N138" s="53">
        <f t="shared" si="744"/>
        <v>9</v>
      </c>
      <c r="O138" s="53" t="str">
        <f t="shared" si="564"/>
        <v>KORD MR9!_00Z-ECM</v>
      </c>
      <c r="P138" s="108">
        <f ca="1">IFERROR(IF($C$12="C",RTD("ice.xl",,"*H",O138,$C$5,"D",$K138,,,1),RTD("ice.xl",,"*H",O138,$C$5,"D",$K138,,,1)*(9/5)+$C$14),"-")</f>
        <v>69.728000000000009</v>
      </c>
      <c r="Q138" s="101">
        <f t="shared" si="740"/>
        <v>10</v>
      </c>
      <c r="R138" s="101" t="str">
        <f t="shared" si="566"/>
        <v>KORD MR10!_00Z-ECM</v>
      </c>
      <c r="S138" s="58">
        <f ca="1">IFERROR(IF($C$12="C",RTD("ice.xl",,"*H",R138,$C$5,"D",$K138,,,1),RTD("ice.xl",,"*H",R138,$C$5,"D",$K138,,,1)*(9/5)+$C$14),"-")</f>
        <v>69.943999999999988</v>
      </c>
      <c r="T138" s="101">
        <f t="shared" si="736"/>
        <v>11</v>
      </c>
      <c r="U138" s="101" t="str">
        <f t="shared" si="568"/>
        <v>KORD MR11!_00Z-ECM</v>
      </c>
      <c r="V138" s="58">
        <f ca="1">IFERROR(IF($C$12="C",RTD("ice.xl",,"*H",U138,$C$5,"D",$K138,,,1),RTD("ice.xl",,"*H",U138,$C$5,"D",$K138,,,1)*(9/5)+$C$14),"-")</f>
        <v>69.080000000000013</v>
      </c>
      <c r="W138" s="101">
        <f t="shared" si="732"/>
        <v>12</v>
      </c>
      <c r="X138" s="101" t="str">
        <f t="shared" si="570"/>
        <v>KORD MR12!_00Z-ECM</v>
      </c>
      <c r="Y138" s="58">
        <f ca="1">IFERROR(IF($C$12="C",RTD("ice.xl",,"*H",X138,$C$5,"D",$K138,,,1),RTD("ice.xl",,"*H",X138,$C$5,"D",$K138,,,1)*(9/5)+$C$14),"-")</f>
        <v>71.204000000000008</v>
      </c>
      <c r="Z138" s="101">
        <f t="shared" si="727"/>
        <v>13</v>
      </c>
      <c r="AA138" s="101" t="str">
        <f t="shared" si="572"/>
        <v>KORD MR13!_00Z-ECM</v>
      </c>
      <c r="AB138" s="58">
        <f ca="1">IFERROR(IF($C$12="C",RTD("ice.xl",,"*H",AA138,$C$5,"D",$K138,,,1),RTD("ice.xl",,"*H",AA138,$C$5,"D",$K138,,,1)*(9/5)+$C$14),"-")</f>
        <v>71.888000000000005</v>
      </c>
      <c r="AC138" s="101">
        <f t="shared" si="722"/>
        <v>14</v>
      </c>
      <c r="AD138" s="101" t="str">
        <f t="shared" si="574"/>
        <v>KORD MR14!_00Z-ECM</v>
      </c>
      <c r="AE138" s="58">
        <f ca="1">IFERROR(IF($C$12="C",RTD("ice.xl",,"*H",AD138,$C$5,"D",$K138,,,1),RTD("ice.xl",,"*H",AD138,$C$5,"D",$K138,,,1)*(9/5)+$C$14),"-")</f>
        <v>72.212000000000003</v>
      </c>
      <c r="AF138" s="101">
        <f t="shared" si="717"/>
        <v>15</v>
      </c>
      <c r="AG138" s="101" t="str">
        <f t="shared" si="576"/>
        <v>KORD MR15!_00Z-ECM</v>
      </c>
      <c r="AH138" s="58">
        <f ca="1">IFERROR(IF($C$12="C",RTD("ice.xl",,"*H",AG138,$C$5,"D",$K138,,,1),RTD("ice.xl",,"*H",AG138,$C$5,"D",$K138,,,1)*(9/5)+$C$14),"-")</f>
        <v>70.231999999999999</v>
      </c>
      <c r="AI138" s="101">
        <f t="shared" si="712"/>
        <v>16</v>
      </c>
      <c r="AJ138" s="101" t="str">
        <f t="shared" si="578"/>
        <v>KORD MR16!_00Z-ECM</v>
      </c>
      <c r="AK138" s="58">
        <f ca="1">IFERROR(IF($C$12="C",RTD("ice.xl",,"*H",AJ138,$C$5,"D",$K138,,,1),RTD("ice.xl",,"*H",AJ138,$C$5,"D",$K138,,,1)*(9/5)+$C$14),"-")</f>
        <v>70.087999999999994</v>
      </c>
      <c r="AL138" s="101">
        <f t="shared" si="707"/>
        <v>17</v>
      </c>
      <c r="AM138" s="101" t="str">
        <f t="shared" si="580"/>
        <v>KORD MR17!_00Z-ECM</v>
      </c>
      <c r="AN138" s="58">
        <f ca="1">IFERROR(IF($C$12="C",RTD("ice.xl",,"*H",AM138,$C$5,"D",$K138,,,1),RTD("ice.xl",,"*H",AM138,$C$5,"D",$K138,,,1)*(9/5)+$C$14),"-")</f>
        <v>73.903999999999996</v>
      </c>
      <c r="AO138" s="101">
        <f t="shared" si="702"/>
        <v>18</v>
      </c>
      <c r="AP138" s="101" t="str">
        <f t="shared" si="582"/>
        <v>KORD MR18!_00Z-ECM</v>
      </c>
      <c r="AQ138" s="58">
        <f ca="1">IFERROR(IF($C$12="C",RTD("ice.xl",,"*H",AP138,$C$5,"D",$K138,,,1),RTD("ice.xl",,"*H",AP138,$C$5,"D",$K138,,,1)*(9/5)+$C$14),"-")</f>
        <v>74.335999999999999</v>
      </c>
      <c r="AR138" s="101">
        <f t="shared" si="697"/>
        <v>19</v>
      </c>
      <c r="AS138" s="101" t="str">
        <f t="shared" si="584"/>
        <v>KORD MR19!_00Z-ECM</v>
      </c>
      <c r="AT138" s="58" t="str">
        <f ca="1">IFERROR(IF($C$12="C",RTD("ice.xl",,"*H",AS138,$C$5,"D",$K138,,,1),RTD("ice.xl",,"*H",AS138,$C$5,"D",$K138,,,1)*(9/5)+$C$14),"-")</f>
        <v>-</v>
      </c>
      <c r="AU138" s="101">
        <f t="shared" si="692"/>
        <v>20</v>
      </c>
      <c r="AV138" s="101" t="str">
        <f t="shared" si="585"/>
        <v>KORD MR20!_00Z-ECM</v>
      </c>
      <c r="AW138" s="58" t="str">
        <f ca="1">IFERROR(IF($C$12="C",RTD("ice.xl",,"*H",AV138,$C$5,"D",$K138,,,1),RTD("ice.xl",,"*H",AV138,$C$5,"D",$K138,,,1)*(9/5)+$C$14),"-")</f>
        <v>-</v>
      </c>
      <c r="AX138" s="101">
        <f t="shared" si="687"/>
        <v>21</v>
      </c>
      <c r="AY138" s="101" t="str">
        <f t="shared" si="586"/>
        <v>KORD MR21!_00Z-ECM</v>
      </c>
      <c r="AZ138" s="58" t="str">
        <f ca="1">IFERROR(IF($C$12="C",RTD("ice.xl",,"*H",AY138,$C$5,"D",$K138,,,1),RTD("ice.xl",,"*H",AY138,$C$5,"D",$K138,,,1)*(9/5)+$C$14),"-")</f>
        <v>-</v>
      </c>
      <c r="BA138" s="101">
        <f t="shared" si="682"/>
        <v>22</v>
      </c>
      <c r="BB138" s="101" t="str">
        <f t="shared" si="587"/>
        <v>KORD MR22!_00Z-ECM</v>
      </c>
      <c r="BC138" s="58" t="str">
        <f ca="1">IFERROR(IF($C$12="C",RTD("ice.xl",,"*H",BB138,$C$5,"D",$K138,,,1),RTD("ice.xl",,"*H",BB138,$C$5,"D",$K138,,,1)*(9/5)+$C$14),"-")</f>
        <v>-</v>
      </c>
      <c r="BD138" s="101">
        <f t="shared" si="678"/>
        <v>23</v>
      </c>
      <c r="BE138" s="101" t="str">
        <f t="shared" si="588"/>
        <v>KORD MR23!_00Z-ECM</v>
      </c>
      <c r="BF138" s="58" t="str">
        <f ca="1">IFERROR(IF($C$12="C",RTD("ice.xl",,"*H",BE138,$C$5,"D",$K138,,,1),RTD("ice.xl",,"*H",BE138,$C$5,"D",$K138,,,1)*(9/5)+$C$14),"-")</f>
        <v>-</v>
      </c>
      <c r="BG138" s="101">
        <f t="shared" si="674"/>
        <v>24</v>
      </c>
      <c r="BH138" s="101" t="str">
        <f t="shared" si="589"/>
        <v>KORD MR24!_00Z-ECM</v>
      </c>
      <c r="BI138" s="105" t="str">
        <f ca="1">IFERROR(IF($C$12="C",RTD("ice.xl",,"*H",BH138,$C$5,"D",$K138,,,1),RTD("ice.xl",,"*H",BH138,$C$5,"D",$K138,,,1)*(9/5)+$C$14),"-")</f>
        <v>-</v>
      </c>
      <c r="BL138" s="53">
        <f t="shared" si="745"/>
        <v>9</v>
      </c>
      <c r="BM138" s="53" t="str">
        <f t="shared" si="591"/>
        <v>KORD MR9!_00Z-ECM</v>
      </c>
      <c r="BN138" s="108">
        <f ca="1">IFERROR(IF($C$12="C",RTD("ice.xl",,"*H",BM138,$C$5,"D",$K138,,,1),RTD("ice.xl",,"*H",BM138,$C$5,"D",$K138,,,1)*(9/5)+$C$14),"-")</f>
        <v>69.728000000000009</v>
      </c>
      <c r="BO138" s="101">
        <f t="shared" si="741"/>
        <v>10</v>
      </c>
      <c r="BP138" s="101" t="str">
        <f t="shared" si="593"/>
        <v>KORD MR10!_00Z-ECM</v>
      </c>
      <c r="BQ138" s="58">
        <f ca="1">IFERROR(IF($C$12="C",RTD("ice.xl",,"*H",BP138,$C$5,"D",$K138,,,1),RTD("ice.xl",,"*H",BP138,$C$5,"D",$K138,,,1)*(9/5)+$C$14),"-")</f>
        <v>69.943999999999988</v>
      </c>
      <c r="BR138" s="101">
        <f t="shared" si="737"/>
        <v>11</v>
      </c>
      <c r="BS138" s="101" t="str">
        <f t="shared" si="595"/>
        <v>KORD MR11!_00Z-ECM</v>
      </c>
      <c r="BT138" s="58">
        <f ca="1">IFERROR(IF($C$12="C",RTD("ice.xl",,"*H",BS138,$C$5,"D",$K138,,,1),RTD("ice.xl",,"*H",BS138,$C$5,"D",$K138,,,1)*(9/5)+$C$14),"-")</f>
        <v>69.080000000000013</v>
      </c>
      <c r="BU138" s="101">
        <f t="shared" si="733"/>
        <v>12</v>
      </c>
      <c r="BV138" s="101" t="str">
        <f t="shared" si="597"/>
        <v>KORD MR12!_00Z-ECM</v>
      </c>
      <c r="BW138" s="58">
        <f ca="1">IFERROR(IF($C$12="C",RTD("ice.xl",,"*H",BV138,$C$5,"D",$K138,,,1),RTD("ice.xl",,"*H",BV138,$C$5,"D",$K138,,,1)*(9/5)+$C$14),"-")</f>
        <v>71.204000000000008</v>
      </c>
      <c r="BX138" s="101">
        <f t="shared" si="728"/>
        <v>13</v>
      </c>
      <c r="BY138" s="101" t="str">
        <f t="shared" si="599"/>
        <v>KORD MR13!_00Z-ECM</v>
      </c>
      <c r="BZ138" s="58">
        <f ca="1">IFERROR(IF($C$12="C",RTD("ice.xl",,"*H",BY138,$C$5,"D",$K138,,,1),RTD("ice.xl",,"*H",BY138,$C$5,"D",$K138,,,1)*(9/5)+$C$14),"-")</f>
        <v>71.888000000000005</v>
      </c>
      <c r="CA138" s="101">
        <f t="shared" si="723"/>
        <v>14</v>
      </c>
      <c r="CB138" s="101" t="str">
        <f t="shared" si="601"/>
        <v>KORD MR14!_00Z-ECM</v>
      </c>
      <c r="CC138" s="58">
        <f ca="1">IFERROR(IF($C$12="C",RTD("ice.xl",,"*H",CB138,$C$5,"D",$K138,,,1),RTD("ice.xl",,"*H",CB138,$C$5,"D",$K138,,,1)*(9/5)+$C$14),"-")</f>
        <v>72.212000000000003</v>
      </c>
      <c r="CD138" s="101">
        <f t="shared" si="718"/>
        <v>15</v>
      </c>
      <c r="CE138" s="101" t="str">
        <f t="shared" si="603"/>
        <v>KORD MR15!_00Z-ECM</v>
      </c>
      <c r="CF138" s="58">
        <f ca="1">IFERROR(IF($C$12="C",RTD("ice.xl",,"*H",CE138,$C$5,"D",$K138,,,1),RTD("ice.xl",,"*H",CE138,$C$5,"D",$K138,,,1)*(9/5)+$C$14),"-")</f>
        <v>70.231999999999999</v>
      </c>
      <c r="CG138" s="101">
        <f t="shared" si="713"/>
        <v>16</v>
      </c>
      <c r="CH138" s="101" t="str">
        <f t="shared" si="605"/>
        <v>KORD MR16!_00Z-ECM</v>
      </c>
      <c r="CI138" s="58">
        <f ca="1">IFERROR(IF($C$12="C",RTD("ice.xl",,"*H",CH138,$C$5,"D",$K138,,,1),RTD("ice.xl",,"*H",CH138,$C$5,"D",$K138,,,1)*(9/5)+$C$14),"-")</f>
        <v>70.087999999999994</v>
      </c>
      <c r="CJ138" s="101">
        <f t="shared" si="708"/>
        <v>17</v>
      </c>
      <c r="CK138" s="101" t="str">
        <f t="shared" si="607"/>
        <v>KORD MR17!_00Z-ECM</v>
      </c>
      <c r="CL138" s="58">
        <f ca="1">IFERROR(IF($C$12="C",RTD("ice.xl",,"*H",CK138,$C$5,"D",$K138,,,1),RTD("ice.xl",,"*H",CK138,$C$5,"D",$K138,,,1)*(9/5)+$C$14),"-")</f>
        <v>73.903999999999996</v>
      </c>
      <c r="CM138" s="101">
        <f t="shared" si="703"/>
        <v>18</v>
      </c>
      <c r="CN138" s="101" t="str">
        <f t="shared" si="609"/>
        <v>KORD MR18!_00Z-ECM</v>
      </c>
      <c r="CO138" s="58">
        <f ca="1">IFERROR(IF($C$12="C",RTD("ice.xl",,"*H",CN138,$C$5,"D",$K138,,,1),RTD("ice.xl",,"*H",CN138,$C$5,"D",$K138,,,1)*(9/5)+$C$14),"-")</f>
        <v>74.335999999999999</v>
      </c>
      <c r="CP138" s="101">
        <f t="shared" si="698"/>
        <v>19</v>
      </c>
      <c r="CQ138" s="101" t="str">
        <f t="shared" si="611"/>
        <v>KORD MR19!_00Z-ECM</v>
      </c>
      <c r="CR138" s="58" t="str">
        <f ca="1">IFERROR(IF($C$12="C",RTD("ice.xl",,"*H",CQ138,$C$5,"D",$K138,,,1),RTD("ice.xl",,"*H",CQ138,$C$5,"D",$K138,,,1)*(9/5)+$C$14),"-")</f>
        <v>-</v>
      </c>
      <c r="CS138" s="101">
        <f t="shared" si="693"/>
        <v>20</v>
      </c>
      <c r="CT138" s="101" t="str">
        <f t="shared" si="613"/>
        <v>KORD MR20!_00Z-ECM</v>
      </c>
      <c r="CU138" s="58" t="str">
        <f ca="1">IFERROR(IF($C$12="C",RTD("ice.xl",,"*H",CT138,$C$5,"D",$K138,,,1),RTD("ice.xl",,"*H",CT138,$C$5,"D",$K138,,,1)*(9/5)+$C$14),"-")</f>
        <v>-</v>
      </c>
      <c r="CV138" s="101">
        <f t="shared" si="688"/>
        <v>21</v>
      </c>
      <c r="CW138" s="101" t="str">
        <f t="shared" si="614"/>
        <v>KORD MR21!_00Z-ECM</v>
      </c>
      <c r="CX138" s="58" t="str">
        <f ca="1">IFERROR(IF($C$12="C",RTD("ice.xl",,"*H",CW138,$C$5,"D",$K138,,,1),RTD("ice.xl",,"*H",CW138,$C$5,"D",$K138,,,1)*(9/5)+$C$14),"-")</f>
        <v>-</v>
      </c>
      <c r="CY138" s="101">
        <f t="shared" si="683"/>
        <v>22</v>
      </c>
      <c r="CZ138" s="101" t="str">
        <f t="shared" si="615"/>
        <v>KORD MR22!_00Z-ECM</v>
      </c>
      <c r="DA138" s="58" t="str">
        <f ca="1">IFERROR(IF($C$12="C",RTD("ice.xl",,"*H",CZ138,$C$5,"D",$K138,,,1),RTD("ice.xl",,"*H",CZ138,$C$5,"D",$K138,,,1)*(9/5)+$C$14),"-")</f>
        <v>-</v>
      </c>
      <c r="DB138" s="101">
        <f t="shared" si="679"/>
        <v>23</v>
      </c>
      <c r="DC138" s="101" t="str">
        <f t="shared" si="616"/>
        <v>KORD MR23!_00Z-ECM</v>
      </c>
      <c r="DD138" s="58" t="str">
        <f ca="1">IFERROR(IF($C$12="C",RTD("ice.xl",,"*H",DC138,$C$5,"D",$K138,,,1),RTD("ice.xl",,"*H",DC138,$C$5,"D",$K138,,,1)*(9/5)+$C$14),"-")</f>
        <v>-</v>
      </c>
      <c r="DE138" s="101">
        <f t="shared" si="675"/>
        <v>24</v>
      </c>
      <c r="DF138" s="101" t="str">
        <f t="shared" si="617"/>
        <v>KORD MR24!_00Z-ECM</v>
      </c>
      <c r="DG138" s="105" t="str">
        <f ca="1">IFERROR(IF($C$12="C",RTD("ice.xl",,"*H",DF138,$C$5,"D",$K138,,,1),RTD("ice.xl",,"*H",DF138,$C$5,"D",$K138,,,1)*(9/5)+$C$14),"-")</f>
        <v>-</v>
      </c>
      <c r="DJ138" s="53">
        <f t="shared" si="746"/>
        <v>9</v>
      </c>
      <c r="DK138" s="53" t="str">
        <f t="shared" si="619"/>
        <v>KORD MR9!_12Z-ECM</v>
      </c>
      <c r="DL138" s="108">
        <f ca="1">IFERROR(IF($C$12="C",RTD("ice.xl",,"*H",DK138,$C$5,"D",$K138,,,1),RTD("ice.xl",,"*H",DK138,$C$5,"D",$K138,,,1)*(9/5)+$C$14),"-")</f>
        <v>69.512</v>
      </c>
      <c r="DM138" s="101">
        <f t="shared" si="742"/>
        <v>10</v>
      </c>
      <c r="DN138" s="101" t="str">
        <f t="shared" si="621"/>
        <v>KORD MR10!_12Z-ECM</v>
      </c>
      <c r="DO138" s="58">
        <f ca="1">IFERROR(IF($C$12="C",RTD("ice.xl",,"*H",DN138,$C$5,"D",$K138,,,1),RTD("ice.xl",,"*H",DN138,$C$5,"D",$K138,,,1)*(9/5)+$C$14),"-")</f>
        <v>69.548000000000002</v>
      </c>
      <c r="DP138" s="101">
        <f t="shared" si="738"/>
        <v>11</v>
      </c>
      <c r="DQ138" s="101" t="str">
        <f t="shared" si="623"/>
        <v>KORD MR11!_12Z-ECM</v>
      </c>
      <c r="DR138" s="58">
        <f ca="1">IFERROR(IF($C$12="C",RTD("ice.xl",,"*H",DQ138,$C$5,"D",$K138,,,1),RTD("ice.xl",,"*H",DQ138,$C$5,"D",$K138,,,1)*(9/5)+$C$14),"-")</f>
        <v>70.664000000000001</v>
      </c>
      <c r="DS138" s="101">
        <f t="shared" si="734"/>
        <v>12</v>
      </c>
      <c r="DT138" s="101" t="str">
        <f t="shared" si="625"/>
        <v>KORD MR12!_12Z-ECM</v>
      </c>
      <c r="DU138" s="58">
        <f ca="1">IFERROR(IF($C$12="C",RTD("ice.xl",,"*H",DT138,$C$5,"D",$K138,,,1),RTD("ice.xl",,"*H",DT138,$C$5,"D",$K138,,,1)*(9/5)+$C$14),"-")</f>
        <v>71.492000000000004</v>
      </c>
      <c r="DV138" s="101">
        <f t="shared" si="729"/>
        <v>13</v>
      </c>
      <c r="DW138" s="101" t="str">
        <f t="shared" si="627"/>
        <v>KORD MR13!_12Z-ECM</v>
      </c>
      <c r="DX138" s="58">
        <f ca="1">IFERROR(IF($C$12="C",RTD("ice.xl",,"*H",DW138,$C$5,"D",$K138,,,1),RTD("ice.xl",,"*H",DW138,$C$5,"D",$K138,,,1)*(9/5)+$C$14),"-")</f>
        <v>72.212000000000003</v>
      </c>
      <c r="DY138" s="101">
        <f t="shared" si="724"/>
        <v>14</v>
      </c>
      <c r="DZ138" s="101" t="str">
        <f t="shared" si="629"/>
        <v>KORD MR14!_12Z-ECM</v>
      </c>
      <c r="EA138" s="58">
        <f ca="1">IFERROR(IF($C$12="C",RTD("ice.xl",,"*H",DZ138,$C$5,"D",$K138,,,1),RTD("ice.xl",,"*H",DZ138,$C$5,"D",$K138,,,1)*(9/5)+$C$14),"-")</f>
        <v>74.12</v>
      </c>
      <c r="EB138" s="101">
        <f t="shared" si="719"/>
        <v>15</v>
      </c>
      <c r="EC138" s="101" t="str">
        <f t="shared" si="631"/>
        <v>KORD MR15!_12Z-ECM</v>
      </c>
      <c r="ED138" s="58">
        <f ca="1">IFERROR(IF($C$12="C",RTD("ice.xl",,"*H",EC138,$C$5,"D",$K138,,,1),RTD("ice.xl",,"*H",EC138,$C$5,"D",$K138,,,1)*(9/5)+$C$14),"-")</f>
        <v>73.382000000000005</v>
      </c>
      <c r="EE138" s="101">
        <f t="shared" si="714"/>
        <v>16</v>
      </c>
      <c r="EF138" s="101" t="str">
        <f t="shared" si="633"/>
        <v>KORD MR16!_12Z-ECM</v>
      </c>
      <c r="EG138" s="58">
        <f ca="1">IFERROR(IF($C$12="C",RTD("ice.xl",,"*H",EF138,$C$5,"D",$K138,,,1),RTD("ice.xl",,"*H",EF138,$C$5,"D",$K138,,,1)*(9/5)+$C$14),"-")</f>
        <v>72.914000000000001</v>
      </c>
      <c r="EH138" s="101">
        <f t="shared" si="709"/>
        <v>17</v>
      </c>
      <c r="EI138" s="101" t="str">
        <f t="shared" si="635"/>
        <v>KORD MR17!_12Z-ECM</v>
      </c>
      <c r="EJ138" s="58">
        <f ca="1">IFERROR(IF($C$12="C",RTD("ice.xl",,"*H",EI138,$C$5,"D",$K138,,,1),RTD("ice.xl",,"*H",EI138,$C$5,"D",$K138,,,1)*(9/5)+$C$14),"-")</f>
        <v>74.138000000000005</v>
      </c>
      <c r="EK138" s="101">
        <f t="shared" si="704"/>
        <v>18</v>
      </c>
      <c r="EL138" s="101" t="str">
        <f t="shared" si="637"/>
        <v>KORD MR18!_12Z-ECM</v>
      </c>
      <c r="EM138" s="58" t="str">
        <f ca="1">IFERROR(IF($C$12="C",RTD("ice.xl",,"*H",EL138,$C$5,"D",$K138,,,1),RTD("ice.xl",,"*H",EL138,$C$5,"D",$K138,,,1)*(9/5)+$C$14),"-")</f>
        <v>-</v>
      </c>
      <c r="EN138" s="101">
        <f t="shared" si="699"/>
        <v>19</v>
      </c>
      <c r="EO138" s="101" t="str">
        <f t="shared" si="639"/>
        <v>KORD MR19!_12Z-ECM</v>
      </c>
      <c r="EP138" s="58" t="str">
        <f ca="1">IFERROR(IF($C$12="C",RTD("ice.xl",,"*H",EO138,$C$5,"D",$K138,,,1),RTD("ice.xl",,"*H",EO138,$C$5,"D",$K138,,,1)*(9/5)+$C$14),"-")</f>
        <v>-</v>
      </c>
      <c r="EQ138" s="101">
        <f t="shared" si="694"/>
        <v>20</v>
      </c>
      <c r="ER138" s="101" t="str">
        <f t="shared" si="641"/>
        <v>KORD MR20!_12Z-ECM</v>
      </c>
      <c r="ES138" s="58" t="str">
        <f ca="1">IFERROR(IF($C$12="C",RTD("ice.xl",,"*H",ER138,$C$5,"D",$K138,,,1),RTD("ice.xl",,"*H",ER138,$C$5,"D",$K138,,,1)*(9/5)+$C$14),"-")</f>
        <v>-</v>
      </c>
      <c r="ET138" s="101">
        <f t="shared" si="689"/>
        <v>21</v>
      </c>
      <c r="EU138" s="101" t="str">
        <f t="shared" si="642"/>
        <v>KORD MR21!_12Z-ECM</v>
      </c>
      <c r="EV138" s="58" t="str">
        <f ca="1">IFERROR(IF($C$12="C",RTD("ice.xl",,"*H",EU138,$C$5,"D",$K138,,,1),RTD("ice.xl",,"*H",EU138,$C$5,"D",$K138,,,1)*(9/5)+$C$14),"-")</f>
        <v>-</v>
      </c>
      <c r="EW138" s="101">
        <f t="shared" si="684"/>
        <v>22</v>
      </c>
      <c r="EX138" s="101" t="str">
        <f t="shared" si="643"/>
        <v>KORD MR22!_12Z-ECM</v>
      </c>
      <c r="EY138" s="58" t="str">
        <f ca="1">IFERROR(IF($C$12="C",RTD("ice.xl",,"*H",EX138,$C$5,"D",$K138,,,1),RTD("ice.xl",,"*H",EX138,$C$5,"D",$K138,,,1)*(9/5)+$C$14),"-")</f>
        <v>-</v>
      </c>
      <c r="EZ138" s="101">
        <f t="shared" si="680"/>
        <v>23</v>
      </c>
      <c r="FA138" s="101" t="str">
        <f t="shared" si="644"/>
        <v>KORD MR23!_12Z-ECM</v>
      </c>
      <c r="FB138" s="58" t="str">
        <f ca="1">IFERROR(IF($C$12="C",RTD("ice.xl",,"*H",FA138,$C$5,"D",$K138,,,1),RTD("ice.xl",,"*H",FA138,$C$5,"D",$K138,,,1)*(9/5)+$C$14),"-")</f>
        <v>-</v>
      </c>
      <c r="FC138" s="101">
        <f t="shared" si="676"/>
        <v>24</v>
      </c>
      <c r="FD138" s="101" t="str">
        <f t="shared" si="645"/>
        <v>KORD MR24!_12Z-ECM</v>
      </c>
      <c r="FE138" s="105" t="str">
        <f ca="1">IFERROR(IF($C$12="C",RTD("ice.xl",,"*H",FD138,$C$5,"D",$K138,,,1),RTD("ice.xl",,"*H",FD138,$C$5,"D",$K138,,,1)*(9/5)+$C$14),"-")</f>
        <v>-</v>
      </c>
      <c r="FH138" s="53">
        <f t="shared" si="747"/>
        <v>9</v>
      </c>
      <c r="FI138" s="53" t="str">
        <f t="shared" si="647"/>
        <v>KORD MR9!_12Z-ECM</v>
      </c>
      <c r="FJ138" s="108">
        <f ca="1">IFERROR(IF($C$12="C",RTD("ice.xl",,"*H",FI138,$C$5,"D",$K138,,,1),RTD("ice.xl",,"*H",FI138,$C$5,"D",$K138,,,1)*(9/5)+$C$14),"-")</f>
        <v>69.512</v>
      </c>
      <c r="FK138" s="101">
        <f t="shared" si="743"/>
        <v>10</v>
      </c>
      <c r="FL138" s="101" t="str">
        <f t="shared" si="649"/>
        <v>KORD MR10!_12Z-ECM</v>
      </c>
      <c r="FM138" s="58">
        <f ca="1">IFERROR(IF($C$12="C",RTD("ice.xl",,"*H",FL138,$C$5,"D",$K138,,,1),RTD("ice.xl",,"*H",FL138,$C$5,"D",$K138,,,1)*(9/5)+$C$14),"-")</f>
        <v>69.548000000000002</v>
      </c>
      <c r="FN138" s="101">
        <f t="shared" si="739"/>
        <v>11</v>
      </c>
      <c r="FO138" s="101" t="str">
        <f t="shared" si="651"/>
        <v>KORD MR11!_12Z-ECM</v>
      </c>
      <c r="FP138" s="58">
        <f ca="1">IFERROR(IF($C$12="C",RTD("ice.xl",,"*H",FO138,$C$5,"D",$K138,,,1),RTD("ice.xl",,"*H",FO138,$C$5,"D",$K138,,,1)*(9/5)+$C$14),"-")</f>
        <v>70.664000000000001</v>
      </c>
      <c r="FQ138" s="101">
        <f t="shared" si="735"/>
        <v>12</v>
      </c>
      <c r="FR138" s="101" t="str">
        <f t="shared" si="653"/>
        <v>KORD MR12!_12Z-ECM</v>
      </c>
      <c r="FS138" s="58">
        <f ca="1">IFERROR(IF($C$12="C",RTD("ice.xl",,"*H",FR138,$C$5,"D",$K138,,,1),RTD("ice.xl",,"*H",FR138,$C$5,"D",$K138,,,1)*(9/5)+$C$14),"-")</f>
        <v>71.492000000000004</v>
      </c>
      <c r="FT138" s="101">
        <f t="shared" si="730"/>
        <v>13</v>
      </c>
      <c r="FU138" s="101" t="str">
        <f t="shared" si="655"/>
        <v>KORD MR13!_12Z-ECM</v>
      </c>
      <c r="FV138" s="58">
        <f ca="1">IFERROR(IF($C$12="C",RTD("ice.xl",,"*H",FU138,$C$5,"D",$K138,,,1),RTD("ice.xl",,"*H",FU138,$C$5,"D",$K138,,,1)*(9/5)+$C$14),"-")</f>
        <v>72.212000000000003</v>
      </c>
      <c r="FW138" s="101">
        <f t="shared" si="725"/>
        <v>14</v>
      </c>
      <c r="FX138" s="101" t="str">
        <f t="shared" si="657"/>
        <v>KORD MR14!_12Z-ECM</v>
      </c>
      <c r="FY138" s="58">
        <f ca="1">IFERROR(IF($C$12="C",RTD("ice.xl",,"*H",FX138,$C$5,"D",$K138,,,1),RTD("ice.xl",,"*H",FX138,$C$5,"D",$K138,,,1)*(9/5)+$C$14),"-")</f>
        <v>74.12</v>
      </c>
      <c r="FZ138" s="101">
        <f t="shared" si="720"/>
        <v>15</v>
      </c>
      <c r="GA138" s="101" t="str">
        <f t="shared" si="659"/>
        <v>KORD MR15!_12Z-ECM</v>
      </c>
      <c r="GB138" s="58">
        <f ca="1">IFERROR(IF($C$12="C",RTD("ice.xl",,"*H",GA138,$C$5,"D",$K138,,,1),RTD("ice.xl",,"*H",GA138,$C$5,"D",$K138,,,1)*(9/5)+$C$14),"-")</f>
        <v>73.382000000000005</v>
      </c>
      <c r="GC138" s="101">
        <f t="shared" si="715"/>
        <v>16</v>
      </c>
      <c r="GD138" s="101" t="str">
        <f t="shared" si="661"/>
        <v>KORD MR16!_12Z-ECM</v>
      </c>
      <c r="GE138" s="58">
        <f ca="1">IFERROR(IF($C$12="C",RTD("ice.xl",,"*H",GD138,$C$5,"D",$K138,,,1),RTD("ice.xl",,"*H",GD138,$C$5,"D",$K138,,,1)*(9/5)+$C$14),"-")</f>
        <v>72.914000000000001</v>
      </c>
      <c r="GF138" s="101">
        <f t="shared" si="710"/>
        <v>17</v>
      </c>
      <c r="GG138" s="101" t="str">
        <f t="shared" si="663"/>
        <v>KORD MR17!_12Z-ECM</v>
      </c>
      <c r="GH138" s="58">
        <f ca="1">IFERROR(IF($C$12="C",RTD("ice.xl",,"*H",GG138,$C$5,"D",$K138,,,1),RTD("ice.xl",,"*H",GG138,$C$5,"D",$K138,,,1)*(9/5)+$C$14),"-")</f>
        <v>74.138000000000005</v>
      </c>
      <c r="GI138" s="101">
        <f t="shared" si="705"/>
        <v>18</v>
      </c>
      <c r="GJ138" s="101" t="str">
        <f t="shared" si="665"/>
        <v>KORD MR18!_12Z-ECM</v>
      </c>
      <c r="GK138" s="58" t="str">
        <f ca="1">IFERROR(IF($C$12="C",RTD("ice.xl",,"*H",GJ138,$C$5,"D",$K138,,,1),RTD("ice.xl",,"*H",GJ138,$C$5,"D",$K138,,,1)*(9/5)+$C$14),"-")</f>
        <v>-</v>
      </c>
      <c r="GL138" s="101">
        <f t="shared" si="700"/>
        <v>19</v>
      </c>
      <c r="GM138" s="101" t="str">
        <f t="shared" si="667"/>
        <v>KORD MR19!_12Z-ECM</v>
      </c>
      <c r="GN138" s="58" t="str">
        <f ca="1">IFERROR(IF($C$12="C",RTD("ice.xl",,"*H",GM138,$C$5,"D",$K138,,,1),RTD("ice.xl",,"*H",GM138,$C$5,"D",$K138,,,1)*(9/5)+$C$14),"-")</f>
        <v>-</v>
      </c>
      <c r="GO138" s="101">
        <f t="shared" si="695"/>
        <v>20</v>
      </c>
      <c r="GP138" s="101" t="str">
        <f t="shared" si="669"/>
        <v>KORD MR20!_12Z-ECM</v>
      </c>
      <c r="GQ138" s="58" t="str">
        <f ca="1">IFERROR(IF($C$12="C",RTD("ice.xl",,"*H",GP138,$C$5,"D",$K138,,,1),RTD("ice.xl",,"*H",GP138,$C$5,"D",$K138,,,1)*(9/5)+$C$14),"-")</f>
        <v>-</v>
      </c>
      <c r="GR138" s="101">
        <f t="shared" si="690"/>
        <v>21</v>
      </c>
      <c r="GS138" s="101" t="str">
        <f t="shared" si="670"/>
        <v>KORD MR21!_12Z-ECM</v>
      </c>
      <c r="GT138" s="58" t="str">
        <f ca="1">IFERROR(IF($C$12="C",RTD("ice.xl",,"*H",GS138,$C$5,"D",$K138,,,1),RTD("ice.xl",,"*H",GS138,$C$5,"D",$K138,,,1)*(9/5)+$C$14),"-")</f>
        <v>-</v>
      </c>
      <c r="GU138" s="101">
        <f t="shared" si="685"/>
        <v>22</v>
      </c>
      <c r="GV138" s="101" t="str">
        <f t="shared" si="671"/>
        <v>KORD MR22!_12Z-ECM</v>
      </c>
      <c r="GW138" s="58" t="str">
        <f ca="1">IFERROR(IF($C$12="C",RTD("ice.xl",,"*H",GV138,$C$5,"D",$K138,,,1),RTD("ice.xl",,"*H",GV138,$C$5,"D",$K138,,,1)*(9/5)+$C$14),"-")</f>
        <v>-</v>
      </c>
      <c r="GX138" s="101">
        <f t="shared" si="681"/>
        <v>23</v>
      </c>
      <c r="GY138" s="101" t="str">
        <f t="shared" si="672"/>
        <v>KORD MR23!_12Z-ECM</v>
      </c>
      <c r="GZ138" s="58" t="str">
        <f ca="1">IFERROR(IF($C$12="C",RTD("ice.xl",,"*H",GY138,$C$5,"D",$K138,,,1),RTD("ice.xl",,"*H",GY138,$C$5,"D",$K138,,,1)*(9/5)+$C$14),"-")</f>
        <v>-</v>
      </c>
      <c r="HA138" s="101">
        <f t="shared" si="677"/>
        <v>24</v>
      </c>
      <c r="HB138" s="101" t="str">
        <f t="shared" si="673"/>
        <v>KORD MR24!_12Z-ECM</v>
      </c>
      <c r="HC138" s="105" t="str">
        <f ca="1">IFERROR(IF($C$12="C",RTD("ice.xl",,"*H",HB138,$C$5,"D",$K138,,,1),RTD("ice.xl",,"*H",HB138,$C$5,"D",$K138,,,1)*(9/5)+$C$14),"-")</f>
        <v>-</v>
      </c>
    </row>
    <row r="139" spans="11:211" x14ac:dyDescent="0.35">
      <c r="K139" s="163">
        <f t="shared" ca="1" si="748"/>
        <v>44782</v>
      </c>
      <c r="L139" s="356">
        <f t="shared" ca="1" si="748"/>
        <v>68.837899999999991</v>
      </c>
      <c r="N139" s="53">
        <f t="shared" si="744"/>
        <v>10</v>
      </c>
      <c r="O139" s="53" t="str">
        <f t="shared" si="564"/>
        <v>KORD MR10!_00Z-ECM</v>
      </c>
      <c r="P139" s="108">
        <f ca="1">IFERROR(IF($C$12="C",RTD("ice.xl",,"*H",O139,$C$5,"D",$K139,,,1),RTD("ice.xl",,"*H",O139,$C$5,"D",$K139,,,1)*(9/5)+$C$14),"-")</f>
        <v>66.47</v>
      </c>
      <c r="Q139" s="101">
        <f t="shared" si="740"/>
        <v>11</v>
      </c>
      <c r="R139" s="101" t="str">
        <f t="shared" si="566"/>
        <v>KORD MR11!_00Z-ECM</v>
      </c>
      <c r="S139" s="58">
        <f ca="1">IFERROR(IF($C$12="C",RTD("ice.xl",,"*H",R139,$C$5,"D",$K139,,,1),RTD("ice.xl",,"*H",R139,$C$5,"D",$K139,,,1)*(9/5)+$C$14),"-")</f>
        <v>67.51400000000001</v>
      </c>
      <c r="T139" s="101">
        <f t="shared" si="736"/>
        <v>12</v>
      </c>
      <c r="U139" s="101" t="str">
        <f t="shared" si="568"/>
        <v>KORD MR12!_00Z-ECM</v>
      </c>
      <c r="V139" s="58">
        <f ca="1">IFERROR(IF($C$12="C",RTD("ice.xl",,"*H",U139,$C$5,"D",$K139,,,1),RTD("ice.xl",,"*H",U139,$C$5,"D",$K139,,,1)*(9/5)+$C$14),"-")</f>
        <v>69.62</v>
      </c>
      <c r="W139" s="101">
        <f t="shared" si="732"/>
        <v>13</v>
      </c>
      <c r="X139" s="101" t="str">
        <f t="shared" si="570"/>
        <v>KORD MR13!_00Z-ECM</v>
      </c>
      <c r="Y139" s="58">
        <f ca="1">IFERROR(IF($C$12="C",RTD("ice.xl",,"*H",X139,$C$5,"D",$K139,,,1),RTD("ice.xl",,"*H",X139,$C$5,"D",$K139,,,1)*(9/5)+$C$14),"-")</f>
        <v>69.206000000000003</v>
      </c>
      <c r="Z139" s="101">
        <f t="shared" si="727"/>
        <v>14</v>
      </c>
      <c r="AA139" s="101" t="str">
        <f t="shared" si="572"/>
        <v>KORD MR14!_00Z-ECM</v>
      </c>
      <c r="AB139" s="58">
        <f ca="1">IFERROR(IF($C$12="C",RTD("ice.xl",,"*H",AA139,$C$5,"D",$K139,,,1),RTD("ice.xl",,"*H",AA139,$C$5,"D",$K139,,,1)*(9/5)+$C$14),"-")</f>
        <v>69.548000000000002</v>
      </c>
      <c r="AC139" s="101">
        <f t="shared" si="722"/>
        <v>15</v>
      </c>
      <c r="AD139" s="101" t="str">
        <f t="shared" si="574"/>
        <v>KORD MR15!_00Z-ECM</v>
      </c>
      <c r="AE139" s="58">
        <f ca="1">IFERROR(IF($C$12="C",RTD("ice.xl",,"*H",AD139,$C$5,"D",$K139,,,1),RTD("ice.xl",,"*H",AD139,$C$5,"D",$K139,,,1)*(9/5)+$C$14),"-")</f>
        <v>68</v>
      </c>
      <c r="AF139" s="101">
        <f t="shared" si="717"/>
        <v>16</v>
      </c>
      <c r="AG139" s="101" t="str">
        <f t="shared" si="576"/>
        <v>KORD MR16!_00Z-ECM</v>
      </c>
      <c r="AH139" s="58">
        <f ca="1">IFERROR(IF($C$12="C",RTD("ice.xl",,"*H",AG139,$C$5,"D",$K139,,,1),RTD("ice.xl",,"*H",AG139,$C$5,"D",$K139,,,1)*(9/5)+$C$14),"-")</f>
        <v>68.018000000000001</v>
      </c>
      <c r="AI139" s="101">
        <f t="shared" si="712"/>
        <v>17</v>
      </c>
      <c r="AJ139" s="101" t="str">
        <f t="shared" si="578"/>
        <v>KORD MR17!_00Z-ECM</v>
      </c>
      <c r="AK139" s="58">
        <f ca="1">IFERROR(IF($C$12="C",RTD("ice.xl",,"*H",AJ139,$C$5,"D",$K139,,,1),RTD("ice.xl",,"*H",AJ139,$C$5,"D",$K139,,,1)*(9/5)+$C$14),"-")</f>
        <v>81.068000000000012</v>
      </c>
      <c r="AL139" s="101">
        <f t="shared" si="707"/>
        <v>18</v>
      </c>
      <c r="AM139" s="101" t="str">
        <f t="shared" si="580"/>
        <v>KORD MR18!_00Z-ECM</v>
      </c>
      <c r="AN139" s="58">
        <f ca="1">IFERROR(IF($C$12="C",RTD("ice.xl",,"*H",AM139,$C$5,"D",$K139,,,1),RTD("ice.xl",,"*H",AM139,$C$5,"D",$K139,,,1)*(9/5)+$C$14),"-")</f>
        <v>78.566000000000003</v>
      </c>
      <c r="AO139" s="101">
        <f t="shared" si="702"/>
        <v>19</v>
      </c>
      <c r="AP139" s="101" t="str">
        <f t="shared" si="582"/>
        <v>KORD MR19!_00Z-ECM</v>
      </c>
      <c r="AQ139" s="58">
        <f ca="1">IFERROR(IF($C$12="C",RTD("ice.xl",,"*H",AP139,$C$5,"D",$K139,,,1),RTD("ice.xl",,"*H",AP139,$C$5,"D",$K139,,,1)*(9/5)+$C$14),"-")</f>
        <v>81.068000000000012</v>
      </c>
      <c r="AR139" s="101">
        <f t="shared" si="697"/>
        <v>20</v>
      </c>
      <c r="AS139" s="101" t="str">
        <f t="shared" si="584"/>
        <v>KORD MR20!_00Z-ECM</v>
      </c>
      <c r="AT139" s="58" t="str">
        <f ca="1">IFERROR(IF($C$12="C",RTD("ice.xl",,"*H",AS139,$C$5,"D",$K139,,,1),RTD("ice.xl",,"*H",AS139,$C$5,"D",$K139,,,1)*(9/5)+$C$14),"-")</f>
        <v>-</v>
      </c>
      <c r="AU139" s="101">
        <f t="shared" si="692"/>
        <v>21</v>
      </c>
      <c r="AV139" s="101" t="str">
        <f t="shared" si="585"/>
        <v>KORD MR21!_00Z-ECM</v>
      </c>
      <c r="AW139" s="58" t="str">
        <f ca="1">IFERROR(IF($C$12="C",RTD("ice.xl",,"*H",AV139,$C$5,"D",$K139,,,1),RTD("ice.xl",,"*H",AV139,$C$5,"D",$K139,,,1)*(9/5)+$C$14),"-")</f>
        <v>-</v>
      </c>
      <c r="AX139" s="101">
        <f t="shared" si="687"/>
        <v>22</v>
      </c>
      <c r="AY139" s="101" t="str">
        <f t="shared" si="586"/>
        <v>KORD MR22!_00Z-ECM</v>
      </c>
      <c r="AZ139" s="58" t="str">
        <f ca="1">IFERROR(IF($C$12="C",RTD("ice.xl",,"*H",AY139,$C$5,"D",$K139,,,1),RTD("ice.xl",,"*H",AY139,$C$5,"D",$K139,,,1)*(9/5)+$C$14),"-")</f>
        <v>-</v>
      </c>
      <c r="BA139" s="101">
        <f t="shared" si="682"/>
        <v>23</v>
      </c>
      <c r="BB139" s="101" t="str">
        <f t="shared" si="587"/>
        <v>KORD MR23!_00Z-ECM</v>
      </c>
      <c r="BC139" s="58" t="str">
        <f ca="1">IFERROR(IF($C$12="C",RTD("ice.xl",,"*H",BB139,$C$5,"D",$K139,,,1),RTD("ice.xl",,"*H",BB139,$C$5,"D",$K139,,,1)*(9/5)+$C$14),"-")</f>
        <v>-</v>
      </c>
      <c r="BD139" s="101">
        <f t="shared" si="678"/>
        <v>24</v>
      </c>
      <c r="BE139" s="101" t="str">
        <f t="shared" si="588"/>
        <v>KORD MR24!_00Z-ECM</v>
      </c>
      <c r="BF139" s="58" t="str">
        <f ca="1">IFERROR(IF($C$12="C",RTD("ice.xl",,"*H",BE139,$C$5,"D",$K139,,,1),RTD("ice.xl",,"*H",BE139,$C$5,"D",$K139,,,1)*(9/5)+$C$14),"-")</f>
        <v>-</v>
      </c>
      <c r="BG139" s="101">
        <f t="shared" si="674"/>
        <v>25</v>
      </c>
      <c r="BH139" s="101" t="str">
        <f t="shared" si="589"/>
        <v>KORD MR25!_00Z-ECM</v>
      </c>
      <c r="BI139" s="105" t="str">
        <f ca="1">IFERROR(IF($C$12="C",RTD("ice.xl",,"*H",BH139,$C$5,"D",$K139,,,1),RTD("ice.xl",,"*H",BH139,$C$5,"D",$K139,,,1)*(9/5)+$C$14),"-")</f>
        <v>-</v>
      </c>
      <c r="BL139" s="53">
        <f t="shared" si="745"/>
        <v>10</v>
      </c>
      <c r="BM139" s="53" t="str">
        <f t="shared" si="591"/>
        <v>KORD MR10!_00Z-ECM</v>
      </c>
      <c r="BN139" s="108">
        <f ca="1">IFERROR(IF($C$12="C",RTD("ice.xl",,"*H",BM139,$C$5,"D",$K139,,,1),RTD("ice.xl",,"*H",BM139,$C$5,"D",$K139,,,1)*(9/5)+$C$14),"-")</f>
        <v>66.47</v>
      </c>
      <c r="BO139" s="101">
        <f t="shared" si="741"/>
        <v>11</v>
      </c>
      <c r="BP139" s="101" t="str">
        <f t="shared" si="593"/>
        <v>KORD MR11!_00Z-ECM</v>
      </c>
      <c r="BQ139" s="58">
        <f ca="1">IFERROR(IF($C$12="C",RTD("ice.xl",,"*H",BP139,$C$5,"D",$K139,,,1),RTD("ice.xl",,"*H",BP139,$C$5,"D",$K139,,,1)*(9/5)+$C$14),"-")</f>
        <v>67.51400000000001</v>
      </c>
      <c r="BR139" s="101">
        <f t="shared" si="737"/>
        <v>12</v>
      </c>
      <c r="BS139" s="101" t="str">
        <f t="shared" si="595"/>
        <v>KORD MR12!_00Z-ECM</v>
      </c>
      <c r="BT139" s="58">
        <f ca="1">IFERROR(IF($C$12="C",RTD("ice.xl",,"*H",BS139,$C$5,"D",$K139,,,1),RTD("ice.xl",,"*H",BS139,$C$5,"D",$K139,,,1)*(9/5)+$C$14),"-")</f>
        <v>69.62</v>
      </c>
      <c r="BU139" s="101">
        <f t="shared" si="733"/>
        <v>13</v>
      </c>
      <c r="BV139" s="101" t="str">
        <f t="shared" si="597"/>
        <v>KORD MR13!_00Z-ECM</v>
      </c>
      <c r="BW139" s="58">
        <f ca="1">IFERROR(IF($C$12="C",RTD("ice.xl",,"*H",BV139,$C$5,"D",$K139,,,1),RTD("ice.xl",,"*H",BV139,$C$5,"D",$K139,,,1)*(9/5)+$C$14),"-")</f>
        <v>69.206000000000003</v>
      </c>
      <c r="BX139" s="101">
        <f t="shared" si="728"/>
        <v>14</v>
      </c>
      <c r="BY139" s="101" t="str">
        <f t="shared" si="599"/>
        <v>KORD MR14!_00Z-ECM</v>
      </c>
      <c r="BZ139" s="58">
        <f ca="1">IFERROR(IF($C$12="C",RTD("ice.xl",,"*H",BY139,$C$5,"D",$K139,,,1),RTD("ice.xl",,"*H",BY139,$C$5,"D",$K139,,,1)*(9/5)+$C$14),"-")</f>
        <v>69.548000000000002</v>
      </c>
      <c r="CA139" s="101">
        <f t="shared" si="723"/>
        <v>15</v>
      </c>
      <c r="CB139" s="101" t="str">
        <f t="shared" si="601"/>
        <v>KORD MR15!_00Z-ECM</v>
      </c>
      <c r="CC139" s="58">
        <f ca="1">IFERROR(IF($C$12="C",RTD("ice.xl",,"*H",CB139,$C$5,"D",$K139,,,1),RTD("ice.xl",,"*H",CB139,$C$5,"D",$K139,,,1)*(9/5)+$C$14),"-")</f>
        <v>68</v>
      </c>
      <c r="CD139" s="101">
        <f t="shared" si="718"/>
        <v>16</v>
      </c>
      <c r="CE139" s="101" t="str">
        <f t="shared" si="603"/>
        <v>KORD MR16!_00Z-ECM</v>
      </c>
      <c r="CF139" s="58">
        <f ca="1">IFERROR(IF($C$12="C",RTD("ice.xl",,"*H",CE139,$C$5,"D",$K139,,,1),RTD("ice.xl",,"*H",CE139,$C$5,"D",$K139,,,1)*(9/5)+$C$14),"-")</f>
        <v>68.018000000000001</v>
      </c>
      <c r="CG139" s="101">
        <f t="shared" si="713"/>
        <v>17</v>
      </c>
      <c r="CH139" s="101" t="str">
        <f t="shared" si="605"/>
        <v>KORD MR17!_00Z-ECM</v>
      </c>
      <c r="CI139" s="58">
        <f ca="1">IFERROR(IF($C$12="C",RTD("ice.xl",,"*H",CH139,$C$5,"D",$K139,,,1),RTD("ice.xl",,"*H",CH139,$C$5,"D",$K139,,,1)*(9/5)+$C$14),"-")</f>
        <v>81.068000000000012</v>
      </c>
      <c r="CJ139" s="101">
        <f t="shared" si="708"/>
        <v>18</v>
      </c>
      <c r="CK139" s="101" t="str">
        <f t="shared" si="607"/>
        <v>KORD MR18!_00Z-ECM</v>
      </c>
      <c r="CL139" s="58">
        <f ca="1">IFERROR(IF($C$12="C",RTD("ice.xl",,"*H",CK139,$C$5,"D",$K139,,,1),RTD("ice.xl",,"*H",CK139,$C$5,"D",$K139,,,1)*(9/5)+$C$14),"-")</f>
        <v>78.566000000000003</v>
      </c>
      <c r="CM139" s="101">
        <f t="shared" si="703"/>
        <v>19</v>
      </c>
      <c r="CN139" s="101" t="str">
        <f t="shared" si="609"/>
        <v>KORD MR19!_00Z-ECM</v>
      </c>
      <c r="CO139" s="58">
        <f ca="1">IFERROR(IF($C$12="C",RTD("ice.xl",,"*H",CN139,$C$5,"D",$K139,,,1),RTD("ice.xl",,"*H",CN139,$C$5,"D",$K139,,,1)*(9/5)+$C$14),"-")</f>
        <v>81.068000000000012</v>
      </c>
      <c r="CP139" s="101">
        <f t="shared" si="698"/>
        <v>20</v>
      </c>
      <c r="CQ139" s="101" t="str">
        <f t="shared" si="611"/>
        <v>KORD MR20!_00Z-ECM</v>
      </c>
      <c r="CR139" s="58" t="str">
        <f ca="1">IFERROR(IF($C$12="C",RTD("ice.xl",,"*H",CQ139,$C$5,"D",$K139,,,1),RTD("ice.xl",,"*H",CQ139,$C$5,"D",$K139,,,1)*(9/5)+$C$14),"-")</f>
        <v>-</v>
      </c>
      <c r="CS139" s="101">
        <f t="shared" si="693"/>
        <v>21</v>
      </c>
      <c r="CT139" s="101" t="str">
        <f t="shared" si="613"/>
        <v>KORD MR21!_00Z-ECM</v>
      </c>
      <c r="CU139" s="58" t="str">
        <f ca="1">IFERROR(IF($C$12="C",RTD("ice.xl",,"*H",CT139,$C$5,"D",$K139,,,1),RTD("ice.xl",,"*H",CT139,$C$5,"D",$K139,,,1)*(9/5)+$C$14),"-")</f>
        <v>-</v>
      </c>
      <c r="CV139" s="101">
        <f t="shared" si="688"/>
        <v>22</v>
      </c>
      <c r="CW139" s="101" t="str">
        <f t="shared" si="614"/>
        <v>KORD MR22!_00Z-ECM</v>
      </c>
      <c r="CX139" s="58" t="str">
        <f ca="1">IFERROR(IF($C$12="C",RTD("ice.xl",,"*H",CW139,$C$5,"D",$K139,,,1),RTD("ice.xl",,"*H",CW139,$C$5,"D",$K139,,,1)*(9/5)+$C$14),"-")</f>
        <v>-</v>
      </c>
      <c r="CY139" s="101">
        <f t="shared" si="683"/>
        <v>23</v>
      </c>
      <c r="CZ139" s="101" t="str">
        <f t="shared" si="615"/>
        <v>KORD MR23!_00Z-ECM</v>
      </c>
      <c r="DA139" s="58" t="str">
        <f ca="1">IFERROR(IF($C$12="C",RTD("ice.xl",,"*H",CZ139,$C$5,"D",$K139,,,1),RTD("ice.xl",,"*H",CZ139,$C$5,"D",$K139,,,1)*(9/5)+$C$14),"-")</f>
        <v>-</v>
      </c>
      <c r="DB139" s="101">
        <f t="shared" si="679"/>
        <v>24</v>
      </c>
      <c r="DC139" s="101" t="str">
        <f t="shared" si="616"/>
        <v>KORD MR24!_00Z-ECM</v>
      </c>
      <c r="DD139" s="58" t="str">
        <f ca="1">IFERROR(IF($C$12="C",RTD("ice.xl",,"*H",DC139,$C$5,"D",$K139,,,1),RTD("ice.xl",,"*H",DC139,$C$5,"D",$K139,,,1)*(9/5)+$C$14),"-")</f>
        <v>-</v>
      </c>
      <c r="DE139" s="101">
        <f t="shared" si="675"/>
        <v>25</v>
      </c>
      <c r="DF139" s="101" t="str">
        <f t="shared" si="617"/>
        <v>KORD MR25!_00Z-ECM</v>
      </c>
      <c r="DG139" s="105" t="str">
        <f ca="1">IFERROR(IF($C$12="C",RTD("ice.xl",,"*H",DF139,$C$5,"D",$K139,,,1),RTD("ice.xl",,"*H",DF139,$C$5,"D",$K139,,,1)*(9/5)+$C$14),"-")</f>
        <v>-</v>
      </c>
      <c r="DJ139" s="53">
        <f t="shared" si="746"/>
        <v>10</v>
      </c>
      <c r="DK139" s="53" t="str">
        <f t="shared" si="619"/>
        <v>KORD MR10!_12Z-ECM</v>
      </c>
      <c r="DL139" s="108">
        <f ca="1">IFERROR(IF($C$12="C",RTD("ice.xl",,"*H",DK139,$C$5,"D",$K139,,,1),RTD("ice.xl",,"*H",DK139,$C$5,"D",$K139,,,1)*(9/5)+$C$14),"-")</f>
        <v>65.731999999999999</v>
      </c>
      <c r="DM139" s="101">
        <f t="shared" si="742"/>
        <v>11</v>
      </c>
      <c r="DN139" s="101" t="str">
        <f t="shared" si="621"/>
        <v>KORD MR11!_12Z-ECM</v>
      </c>
      <c r="DO139" s="58">
        <f ca="1">IFERROR(IF($C$12="C",RTD("ice.xl",,"*H",DN139,$C$5,"D",$K139,,,1),RTD("ice.xl",,"*H",DN139,$C$5,"D",$K139,,,1)*(9/5)+$C$14),"-")</f>
        <v>68.575999999999993</v>
      </c>
      <c r="DP139" s="101">
        <f t="shared" si="738"/>
        <v>12</v>
      </c>
      <c r="DQ139" s="101" t="str">
        <f t="shared" si="623"/>
        <v>KORD MR12!_12Z-ECM</v>
      </c>
      <c r="DR139" s="58">
        <f ca="1">IFERROR(IF($C$12="C",RTD("ice.xl",,"*H",DQ139,$C$5,"D",$K139,,,1),RTD("ice.xl",,"*H",DQ139,$C$5,"D",$K139,,,1)*(9/5)+$C$14),"-")</f>
        <v>68.72</v>
      </c>
      <c r="DS139" s="101">
        <f t="shared" si="734"/>
        <v>13</v>
      </c>
      <c r="DT139" s="101" t="str">
        <f t="shared" si="625"/>
        <v>KORD MR13!_12Z-ECM</v>
      </c>
      <c r="DU139" s="58">
        <f ca="1">IFERROR(IF($C$12="C",RTD("ice.xl",,"*H",DT139,$C$5,"D",$K139,,,1),RTD("ice.xl",,"*H",DT139,$C$5,"D",$K139,,,1)*(9/5)+$C$14),"-")</f>
        <v>69.962000000000003</v>
      </c>
      <c r="DV139" s="101">
        <f t="shared" si="729"/>
        <v>14</v>
      </c>
      <c r="DW139" s="101" t="str">
        <f t="shared" si="627"/>
        <v>KORD MR14!_12Z-ECM</v>
      </c>
      <c r="DX139" s="58">
        <f ca="1">IFERROR(IF($C$12="C",RTD("ice.xl",,"*H",DW139,$C$5,"D",$K139,,,1),RTD("ice.xl",,"*H",DW139,$C$5,"D",$K139,,,1)*(9/5)+$C$14),"-")</f>
        <v>73.436000000000007</v>
      </c>
      <c r="DY139" s="101">
        <f t="shared" si="724"/>
        <v>15</v>
      </c>
      <c r="DZ139" s="101" t="str">
        <f t="shared" si="629"/>
        <v>KORD MR15!_12Z-ECM</v>
      </c>
      <c r="EA139" s="58">
        <f ca="1">IFERROR(IF($C$12="C",RTD("ice.xl",,"*H",DZ139,$C$5,"D",$K139,,,1),RTD("ice.xl",,"*H",DZ139,$C$5,"D",$K139,,,1)*(9/5)+$C$14),"-")</f>
        <v>71.744</v>
      </c>
      <c r="EB139" s="101">
        <f t="shared" si="719"/>
        <v>16</v>
      </c>
      <c r="EC139" s="101" t="str">
        <f t="shared" si="631"/>
        <v>KORD MR16!_12Z-ECM</v>
      </c>
      <c r="ED139" s="58">
        <f ca="1">IFERROR(IF($C$12="C",RTD("ice.xl",,"*H",EC139,$C$5,"D",$K139,,,1),RTD("ice.xl",,"*H",EC139,$C$5,"D",$K139,,,1)*(9/5)+$C$14),"-")</f>
        <v>71.168000000000006</v>
      </c>
      <c r="EE139" s="101">
        <f t="shared" si="714"/>
        <v>17</v>
      </c>
      <c r="EF139" s="101" t="str">
        <f t="shared" si="633"/>
        <v>KORD MR17!_12Z-ECM</v>
      </c>
      <c r="EG139" s="58">
        <f ca="1">IFERROR(IF($C$12="C",RTD("ice.xl",,"*H",EF139,$C$5,"D",$K139,,,1),RTD("ice.xl",,"*H",EF139,$C$5,"D",$K139,,,1)*(9/5)+$C$14),"-")</f>
        <v>82.454000000000008</v>
      </c>
      <c r="EH139" s="101">
        <f t="shared" si="709"/>
        <v>18</v>
      </c>
      <c r="EI139" s="101" t="str">
        <f t="shared" si="635"/>
        <v>KORD MR18!_12Z-ECM</v>
      </c>
      <c r="EJ139" s="58">
        <f ca="1">IFERROR(IF($C$12="C",RTD("ice.xl",,"*H",EI139,$C$5,"D",$K139,,,1),RTD("ice.xl",,"*H",EI139,$C$5,"D",$K139,,,1)*(9/5)+$C$14),"-")</f>
        <v>71.528000000000006</v>
      </c>
      <c r="EK139" s="101">
        <f t="shared" si="704"/>
        <v>19</v>
      </c>
      <c r="EL139" s="101" t="str">
        <f t="shared" si="637"/>
        <v>KORD MR19!_12Z-ECM</v>
      </c>
      <c r="EM139" s="58" t="str">
        <f ca="1">IFERROR(IF($C$12="C",RTD("ice.xl",,"*H",EL139,$C$5,"D",$K139,,,1),RTD("ice.xl",,"*H",EL139,$C$5,"D",$K139,,,1)*(9/5)+$C$14),"-")</f>
        <v>-</v>
      </c>
      <c r="EN139" s="101">
        <f t="shared" si="699"/>
        <v>20</v>
      </c>
      <c r="EO139" s="101" t="str">
        <f t="shared" si="639"/>
        <v>KORD MR20!_12Z-ECM</v>
      </c>
      <c r="EP139" s="58" t="str">
        <f ca="1">IFERROR(IF($C$12="C",RTD("ice.xl",,"*H",EO139,$C$5,"D",$K139,,,1),RTD("ice.xl",,"*H",EO139,$C$5,"D",$K139,,,1)*(9/5)+$C$14),"-")</f>
        <v>-</v>
      </c>
      <c r="EQ139" s="101">
        <f t="shared" si="694"/>
        <v>21</v>
      </c>
      <c r="ER139" s="101" t="str">
        <f t="shared" si="641"/>
        <v>KORD MR21!_12Z-ECM</v>
      </c>
      <c r="ES139" s="58" t="str">
        <f ca="1">IFERROR(IF($C$12="C",RTD("ice.xl",,"*H",ER139,$C$5,"D",$K139,,,1),RTD("ice.xl",,"*H",ER139,$C$5,"D",$K139,,,1)*(9/5)+$C$14),"-")</f>
        <v>-</v>
      </c>
      <c r="ET139" s="101">
        <f t="shared" si="689"/>
        <v>22</v>
      </c>
      <c r="EU139" s="101" t="str">
        <f t="shared" si="642"/>
        <v>KORD MR22!_12Z-ECM</v>
      </c>
      <c r="EV139" s="58" t="str">
        <f ca="1">IFERROR(IF($C$12="C",RTD("ice.xl",,"*H",EU139,$C$5,"D",$K139,,,1),RTD("ice.xl",,"*H",EU139,$C$5,"D",$K139,,,1)*(9/5)+$C$14),"-")</f>
        <v>-</v>
      </c>
      <c r="EW139" s="101">
        <f t="shared" si="684"/>
        <v>23</v>
      </c>
      <c r="EX139" s="101" t="str">
        <f t="shared" si="643"/>
        <v>KORD MR23!_12Z-ECM</v>
      </c>
      <c r="EY139" s="58" t="str">
        <f ca="1">IFERROR(IF($C$12="C",RTD("ice.xl",,"*H",EX139,$C$5,"D",$K139,,,1),RTD("ice.xl",,"*H",EX139,$C$5,"D",$K139,,,1)*(9/5)+$C$14),"-")</f>
        <v>-</v>
      </c>
      <c r="EZ139" s="101">
        <f t="shared" si="680"/>
        <v>24</v>
      </c>
      <c r="FA139" s="101" t="str">
        <f t="shared" si="644"/>
        <v>KORD MR24!_12Z-ECM</v>
      </c>
      <c r="FB139" s="58" t="str">
        <f ca="1">IFERROR(IF($C$12="C",RTD("ice.xl",,"*H",FA139,$C$5,"D",$K139,,,1),RTD("ice.xl",,"*H",FA139,$C$5,"D",$K139,,,1)*(9/5)+$C$14),"-")</f>
        <v>-</v>
      </c>
      <c r="FC139" s="101">
        <f t="shared" si="676"/>
        <v>25</v>
      </c>
      <c r="FD139" s="101" t="str">
        <f t="shared" si="645"/>
        <v>KORD MR25!_12Z-ECM</v>
      </c>
      <c r="FE139" s="105" t="str">
        <f ca="1">IFERROR(IF($C$12="C",RTD("ice.xl",,"*H",FD139,$C$5,"D",$K139,,,1),RTD("ice.xl",,"*H",FD139,$C$5,"D",$K139,,,1)*(9/5)+$C$14),"-")</f>
        <v>-</v>
      </c>
      <c r="FH139" s="53">
        <f t="shared" si="747"/>
        <v>10</v>
      </c>
      <c r="FI139" s="53" t="str">
        <f t="shared" si="647"/>
        <v>KORD MR10!_12Z-ECM</v>
      </c>
      <c r="FJ139" s="108">
        <f ca="1">IFERROR(IF($C$12="C",RTD("ice.xl",,"*H",FI139,$C$5,"D",$K139,,,1),RTD("ice.xl",,"*H",FI139,$C$5,"D",$K139,,,1)*(9/5)+$C$14),"-")</f>
        <v>65.731999999999999</v>
      </c>
      <c r="FK139" s="101">
        <f t="shared" si="743"/>
        <v>11</v>
      </c>
      <c r="FL139" s="101" t="str">
        <f t="shared" si="649"/>
        <v>KORD MR11!_12Z-ECM</v>
      </c>
      <c r="FM139" s="58">
        <f ca="1">IFERROR(IF($C$12="C",RTD("ice.xl",,"*H",FL139,$C$5,"D",$K139,,,1),RTD("ice.xl",,"*H",FL139,$C$5,"D",$K139,,,1)*(9/5)+$C$14),"-")</f>
        <v>68.575999999999993</v>
      </c>
      <c r="FN139" s="101">
        <f t="shared" si="739"/>
        <v>12</v>
      </c>
      <c r="FO139" s="101" t="str">
        <f t="shared" si="651"/>
        <v>KORD MR12!_12Z-ECM</v>
      </c>
      <c r="FP139" s="58">
        <f ca="1">IFERROR(IF($C$12="C",RTD("ice.xl",,"*H",FO139,$C$5,"D",$K139,,,1),RTD("ice.xl",,"*H",FO139,$C$5,"D",$K139,,,1)*(9/5)+$C$14),"-")</f>
        <v>68.72</v>
      </c>
      <c r="FQ139" s="101">
        <f t="shared" si="735"/>
        <v>13</v>
      </c>
      <c r="FR139" s="101" t="str">
        <f t="shared" si="653"/>
        <v>KORD MR13!_12Z-ECM</v>
      </c>
      <c r="FS139" s="58">
        <f ca="1">IFERROR(IF($C$12="C",RTD("ice.xl",,"*H",FR139,$C$5,"D",$K139,,,1),RTD("ice.xl",,"*H",FR139,$C$5,"D",$K139,,,1)*(9/5)+$C$14),"-")</f>
        <v>69.962000000000003</v>
      </c>
      <c r="FT139" s="101">
        <f t="shared" si="730"/>
        <v>14</v>
      </c>
      <c r="FU139" s="101" t="str">
        <f t="shared" si="655"/>
        <v>KORD MR14!_12Z-ECM</v>
      </c>
      <c r="FV139" s="58">
        <f ca="1">IFERROR(IF($C$12="C",RTD("ice.xl",,"*H",FU139,$C$5,"D",$K139,,,1),RTD("ice.xl",,"*H",FU139,$C$5,"D",$K139,,,1)*(9/5)+$C$14),"-")</f>
        <v>73.436000000000007</v>
      </c>
      <c r="FW139" s="101">
        <f t="shared" si="725"/>
        <v>15</v>
      </c>
      <c r="FX139" s="101" t="str">
        <f t="shared" si="657"/>
        <v>KORD MR15!_12Z-ECM</v>
      </c>
      <c r="FY139" s="58">
        <f ca="1">IFERROR(IF($C$12="C",RTD("ice.xl",,"*H",FX139,$C$5,"D",$K139,,,1),RTD("ice.xl",,"*H",FX139,$C$5,"D",$K139,,,1)*(9/5)+$C$14),"-")</f>
        <v>71.744</v>
      </c>
      <c r="FZ139" s="101">
        <f t="shared" si="720"/>
        <v>16</v>
      </c>
      <c r="GA139" s="101" t="str">
        <f t="shared" si="659"/>
        <v>KORD MR16!_12Z-ECM</v>
      </c>
      <c r="GB139" s="58">
        <f ca="1">IFERROR(IF($C$12="C",RTD("ice.xl",,"*H",GA139,$C$5,"D",$K139,,,1),RTD("ice.xl",,"*H",GA139,$C$5,"D",$K139,,,1)*(9/5)+$C$14),"-")</f>
        <v>71.168000000000006</v>
      </c>
      <c r="GC139" s="101">
        <f t="shared" si="715"/>
        <v>17</v>
      </c>
      <c r="GD139" s="101" t="str">
        <f t="shared" si="661"/>
        <v>KORD MR17!_12Z-ECM</v>
      </c>
      <c r="GE139" s="58">
        <f ca="1">IFERROR(IF($C$12="C",RTD("ice.xl",,"*H",GD139,$C$5,"D",$K139,,,1),RTD("ice.xl",,"*H",GD139,$C$5,"D",$K139,,,1)*(9/5)+$C$14),"-")</f>
        <v>82.454000000000008</v>
      </c>
      <c r="GF139" s="101">
        <f t="shared" si="710"/>
        <v>18</v>
      </c>
      <c r="GG139" s="101" t="str">
        <f t="shared" si="663"/>
        <v>KORD MR18!_12Z-ECM</v>
      </c>
      <c r="GH139" s="58">
        <f ca="1">IFERROR(IF($C$12="C",RTD("ice.xl",,"*H",GG139,$C$5,"D",$K139,,,1),RTD("ice.xl",,"*H",GG139,$C$5,"D",$K139,,,1)*(9/5)+$C$14),"-")</f>
        <v>71.528000000000006</v>
      </c>
      <c r="GI139" s="101">
        <f t="shared" si="705"/>
        <v>19</v>
      </c>
      <c r="GJ139" s="101" t="str">
        <f t="shared" si="665"/>
        <v>KORD MR19!_12Z-ECM</v>
      </c>
      <c r="GK139" s="58" t="str">
        <f ca="1">IFERROR(IF($C$12="C",RTD("ice.xl",,"*H",GJ139,$C$5,"D",$K139,,,1),RTD("ice.xl",,"*H",GJ139,$C$5,"D",$K139,,,1)*(9/5)+$C$14),"-")</f>
        <v>-</v>
      </c>
      <c r="GL139" s="101">
        <f t="shared" si="700"/>
        <v>20</v>
      </c>
      <c r="GM139" s="101" t="str">
        <f t="shared" si="667"/>
        <v>KORD MR20!_12Z-ECM</v>
      </c>
      <c r="GN139" s="58" t="str">
        <f ca="1">IFERROR(IF($C$12="C",RTD("ice.xl",,"*H",GM139,$C$5,"D",$K139,,,1),RTD("ice.xl",,"*H",GM139,$C$5,"D",$K139,,,1)*(9/5)+$C$14),"-")</f>
        <v>-</v>
      </c>
      <c r="GO139" s="101">
        <f t="shared" si="695"/>
        <v>21</v>
      </c>
      <c r="GP139" s="101" t="str">
        <f t="shared" si="669"/>
        <v>KORD MR21!_12Z-ECM</v>
      </c>
      <c r="GQ139" s="58" t="str">
        <f ca="1">IFERROR(IF($C$12="C",RTD("ice.xl",,"*H",GP139,$C$5,"D",$K139,,,1),RTD("ice.xl",,"*H",GP139,$C$5,"D",$K139,,,1)*(9/5)+$C$14),"-")</f>
        <v>-</v>
      </c>
      <c r="GR139" s="101">
        <f t="shared" si="690"/>
        <v>22</v>
      </c>
      <c r="GS139" s="101" t="str">
        <f t="shared" si="670"/>
        <v>KORD MR22!_12Z-ECM</v>
      </c>
      <c r="GT139" s="58" t="str">
        <f ca="1">IFERROR(IF($C$12="C",RTD("ice.xl",,"*H",GS139,$C$5,"D",$K139,,,1),RTD("ice.xl",,"*H",GS139,$C$5,"D",$K139,,,1)*(9/5)+$C$14),"-")</f>
        <v>-</v>
      </c>
      <c r="GU139" s="101">
        <f t="shared" si="685"/>
        <v>23</v>
      </c>
      <c r="GV139" s="101" t="str">
        <f t="shared" si="671"/>
        <v>KORD MR23!_12Z-ECM</v>
      </c>
      <c r="GW139" s="58" t="str">
        <f ca="1">IFERROR(IF($C$12="C",RTD("ice.xl",,"*H",GV139,$C$5,"D",$K139,,,1),RTD("ice.xl",,"*H",GV139,$C$5,"D",$K139,,,1)*(9/5)+$C$14),"-")</f>
        <v>-</v>
      </c>
      <c r="GX139" s="101">
        <f t="shared" si="681"/>
        <v>24</v>
      </c>
      <c r="GY139" s="101" t="str">
        <f t="shared" si="672"/>
        <v>KORD MR24!_12Z-ECM</v>
      </c>
      <c r="GZ139" s="58" t="str">
        <f ca="1">IFERROR(IF($C$12="C",RTD("ice.xl",,"*H",GY139,$C$5,"D",$K139,,,1),RTD("ice.xl",,"*H",GY139,$C$5,"D",$K139,,,1)*(9/5)+$C$14),"-")</f>
        <v>-</v>
      </c>
      <c r="HA139" s="101">
        <f t="shared" si="677"/>
        <v>25</v>
      </c>
      <c r="HB139" s="101" t="str">
        <f t="shared" si="673"/>
        <v>KORD MR25!_12Z-ECM</v>
      </c>
      <c r="HC139" s="105" t="str">
        <f ca="1">IFERROR(IF($C$12="C",RTD("ice.xl",,"*H",HB139,$C$5,"D",$K139,,,1),RTD("ice.xl",,"*H",HB139,$C$5,"D",$K139,,,1)*(9/5)+$C$14),"-")</f>
        <v>-</v>
      </c>
    </row>
    <row r="140" spans="11:211" x14ac:dyDescent="0.35">
      <c r="K140" s="163">
        <f t="shared" ca="1" si="748"/>
        <v>44781</v>
      </c>
      <c r="L140" s="356">
        <f t="shared" ca="1" si="748"/>
        <v>72.465980000000002</v>
      </c>
      <c r="N140" s="53">
        <f t="shared" si="744"/>
        <v>11</v>
      </c>
      <c r="O140" s="53" t="str">
        <f t="shared" si="564"/>
        <v>KORD MR11!_00Z-ECM</v>
      </c>
      <c r="P140" s="108">
        <f ca="1">IFERROR(IF($C$12="C",RTD("ice.xl",,"*H",O140,$C$5,"D",$K140,,,1),RTD("ice.xl",,"*H",O140,$C$5,"D",$K140,,,1)*(9/5)+$C$14),"-")</f>
        <v>74.587999999999994</v>
      </c>
      <c r="Q140" s="101">
        <f t="shared" si="740"/>
        <v>12</v>
      </c>
      <c r="R140" s="101" t="str">
        <f t="shared" si="566"/>
        <v>KORD MR12!_00Z-ECM</v>
      </c>
      <c r="S140" s="58">
        <f ca="1">IFERROR(IF($C$12="C",RTD("ice.xl",,"*H",R140,$C$5,"D",$K140,,,1),RTD("ice.xl",,"*H",R140,$C$5,"D",$K140,,,1)*(9/5)+$C$14),"-")</f>
        <v>79.73599999999999</v>
      </c>
      <c r="T140" s="101">
        <f t="shared" si="736"/>
        <v>13</v>
      </c>
      <c r="U140" s="101" t="str">
        <f t="shared" si="568"/>
        <v>KORD MR13!_00Z-ECM</v>
      </c>
      <c r="V140" s="58">
        <f ca="1">IFERROR(IF($C$12="C",RTD("ice.xl",,"*H",U140,$C$5,"D",$K140,,,1),RTD("ice.xl",,"*H",U140,$C$5,"D",$K140,,,1)*(9/5)+$C$14),"-")</f>
        <v>79.664000000000001</v>
      </c>
      <c r="W140" s="101">
        <f t="shared" si="732"/>
        <v>14</v>
      </c>
      <c r="X140" s="101" t="str">
        <f t="shared" si="570"/>
        <v>KORD MR14!_00Z-ECM</v>
      </c>
      <c r="Y140" s="58">
        <f ca="1">IFERROR(IF($C$12="C",RTD("ice.xl",,"*H",X140,$C$5,"D",$K140,,,1),RTD("ice.xl",,"*H",X140,$C$5,"D",$K140,,,1)*(9/5)+$C$14),"-")</f>
        <v>75.433999999999997</v>
      </c>
      <c r="Z140" s="101">
        <f t="shared" si="727"/>
        <v>15</v>
      </c>
      <c r="AA140" s="101" t="str">
        <f t="shared" si="572"/>
        <v>KORD MR15!_00Z-ECM</v>
      </c>
      <c r="AB140" s="58">
        <f ca="1">IFERROR(IF($C$12="C",RTD("ice.xl",,"*H",AA140,$C$5,"D",$K140,,,1),RTD("ice.xl",,"*H",AA140,$C$5,"D",$K140,,,1)*(9/5)+$C$14),"-")</f>
        <v>72.536000000000001</v>
      </c>
      <c r="AC140" s="101">
        <f t="shared" si="722"/>
        <v>16</v>
      </c>
      <c r="AD140" s="101" t="str">
        <f t="shared" si="574"/>
        <v>KORD MR16!_00Z-ECM</v>
      </c>
      <c r="AE140" s="58">
        <f ca="1">IFERROR(IF($C$12="C",RTD("ice.xl",,"*H",AD140,$C$5,"D",$K140,,,1),RTD("ice.xl",,"*H",AD140,$C$5,"D",$K140,,,1)*(9/5)+$C$14),"-")</f>
        <v>68.72</v>
      </c>
      <c r="AF140" s="101">
        <f t="shared" si="717"/>
        <v>17</v>
      </c>
      <c r="AG140" s="101" t="str">
        <f t="shared" si="576"/>
        <v>KORD MR17!_00Z-ECM</v>
      </c>
      <c r="AH140" s="58">
        <f ca="1">IFERROR(IF($C$12="C",RTD("ice.xl",,"*H",AG140,$C$5,"D",$K140,,,1),RTD("ice.xl",,"*H",AG140,$C$5,"D",$K140,,,1)*(9/5)+$C$14),"-")</f>
        <v>73.616</v>
      </c>
      <c r="AI140" s="101">
        <f t="shared" si="712"/>
        <v>18</v>
      </c>
      <c r="AJ140" s="101" t="str">
        <f t="shared" si="578"/>
        <v>KORD MR18!_00Z-ECM</v>
      </c>
      <c r="AK140" s="58">
        <f ca="1">IFERROR(IF($C$12="C",RTD("ice.xl",,"*H",AJ140,$C$5,"D",$K140,,,1),RTD("ice.xl",,"*H",AJ140,$C$5,"D",$K140,,,1)*(9/5)+$C$14),"-")</f>
        <v>77.504000000000005</v>
      </c>
      <c r="AL140" s="101">
        <f t="shared" si="707"/>
        <v>19</v>
      </c>
      <c r="AM140" s="101" t="str">
        <f t="shared" si="580"/>
        <v>KORD MR19!_00Z-ECM</v>
      </c>
      <c r="AN140" s="58">
        <f ca="1">IFERROR(IF($C$12="C",RTD("ice.xl",,"*H",AM140,$C$5,"D",$K140,,,1),RTD("ice.xl",,"*H",AM140,$C$5,"D",$K140,,,1)*(9/5)+$C$14),"-")</f>
        <v>80.024000000000001</v>
      </c>
      <c r="AO140" s="101">
        <f t="shared" si="702"/>
        <v>20</v>
      </c>
      <c r="AP140" s="101" t="str">
        <f t="shared" si="582"/>
        <v>KORD MR20!_00Z-ECM</v>
      </c>
      <c r="AQ140" s="58">
        <f ca="1">IFERROR(IF($C$12="C",RTD("ice.xl",,"*H",AP140,$C$5,"D",$K140,,,1),RTD("ice.xl",,"*H",AP140,$C$5,"D",$K140,,,1)*(9/5)+$C$14),"-")</f>
        <v>85.1</v>
      </c>
      <c r="AR140" s="101">
        <f t="shared" si="697"/>
        <v>21</v>
      </c>
      <c r="AS140" s="101" t="str">
        <f t="shared" si="584"/>
        <v>KORD MR21!_00Z-ECM</v>
      </c>
      <c r="AT140" s="58" t="str">
        <f ca="1">IFERROR(IF($C$12="C",RTD("ice.xl",,"*H",AS140,$C$5,"D",$K140,,,1),RTD("ice.xl",,"*H",AS140,$C$5,"D",$K140,,,1)*(9/5)+$C$14),"-")</f>
        <v>-</v>
      </c>
      <c r="AU140" s="101">
        <f t="shared" si="692"/>
        <v>22</v>
      </c>
      <c r="AV140" s="101" t="str">
        <f t="shared" si="585"/>
        <v>KORD MR22!_00Z-ECM</v>
      </c>
      <c r="AW140" s="58" t="str">
        <f ca="1">IFERROR(IF($C$12="C",RTD("ice.xl",,"*H",AV140,$C$5,"D",$K140,,,1),RTD("ice.xl",,"*H",AV140,$C$5,"D",$K140,,,1)*(9/5)+$C$14),"-")</f>
        <v>-</v>
      </c>
      <c r="AX140" s="101">
        <f t="shared" si="687"/>
        <v>23</v>
      </c>
      <c r="AY140" s="101" t="str">
        <f t="shared" si="586"/>
        <v>KORD MR23!_00Z-ECM</v>
      </c>
      <c r="AZ140" s="58" t="str">
        <f ca="1">IFERROR(IF($C$12="C",RTD("ice.xl",,"*H",AY140,$C$5,"D",$K140,,,1),RTD("ice.xl",,"*H",AY140,$C$5,"D",$K140,,,1)*(9/5)+$C$14),"-")</f>
        <v>-</v>
      </c>
      <c r="BA140" s="101">
        <f t="shared" si="682"/>
        <v>24</v>
      </c>
      <c r="BB140" s="101" t="str">
        <f t="shared" si="587"/>
        <v>KORD MR24!_00Z-ECM</v>
      </c>
      <c r="BC140" s="58" t="str">
        <f ca="1">IFERROR(IF($C$12="C",RTD("ice.xl",,"*H",BB140,$C$5,"D",$K140,,,1),RTD("ice.xl",,"*H",BB140,$C$5,"D",$K140,,,1)*(9/5)+$C$14),"-")</f>
        <v>-</v>
      </c>
      <c r="BD140" s="101">
        <f t="shared" si="678"/>
        <v>25</v>
      </c>
      <c r="BE140" s="101" t="str">
        <f t="shared" si="588"/>
        <v>KORD MR25!_00Z-ECM</v>
      </c>
      <c r="BF140" s="58" t="str">
        <f ca="1">IFERROR(IF($C$12="C",RTD("ice.xl",,"*H",BE140,$C$5,"D",$K140,,,1),RTD("ice.xl",,"*H",BE140,$C$5,"D",$K140,,,1)*(9/5)+$C$14),"-")</f>
        <v>-</v>
      </c>
      <c r="BG140" s="101">
        <f t="shared" si="674"/>
        <v>26</v>
      </c>
      <c r="BH140" s="101" t="str">
        <f t="shared" si="589"/>
        <v>KORD MR26!_00Z-ECM</v>
      </c>
      <c r="BI140" s="105" t="str">
        <f ca="1">IFERROR(IF($C$12="C",RTD("ice.xl",,"*H",BH140,$C$5,"D",$K140,,,1),RTD("ice.xl",,"*H",BH140,$C$5,"D",$K140,,,1)*(9/5)+$C$14),"-")</f>
        <v>-</v>
      </c>
      <c r="BL140" s="53">
        <f t="shared" si="745"/>
        <v>11</v>
      </c>
      <c r="BM140" s="53" t="str">
        <f t="shared" si="591"/>
        <v>KORD MR11!_00Z-ECM</v>
      </c>
      <c r="BN140" s="108">
        <f ca="1">IFERROR(IF($C$12="C",RTD("ice.xl",,"*H",BM140,$C$5,"D",$K140,,,1),RTD("ice.xl",,"*H",BM140,$C$5,"D",$K140,,,1)*(9/5)+$C$14),"-")</f>
        <v>74.587999999999994</v>
      </c>
      <c r="BO140" s="101">
        <f t="shared" si="741"/>
        <v>12</v>
      </c>
      <c r="BP140" s="101" t="str">
        <f t="shared" si="593"/>
        <v>KORD MR12!_00Z-ECM</v>
      </c>
      <c r="BQ140" s="58">
        <f ca="1">IFERROR(IF($C$12="C",RTD("ice.xl",,"*H",BP140,$C$5,"D",$K140,,,1),RTD("ice.xl",,"*H",BP140,$C$5,"D",$K140,,,1)*(9/5)+$C$14),"-")</f>
        <v>79.73599999999999</v>
      </c>
      <c r="BR140" s="101">
        <f t="shared" si="737"/>
        <v>13</v>
      </c>
      <c r="BS140" s="101" t="str">
        <f t="shared" si="595"/>
        <v>KORD MR13!_00Z-ECM</v>
      </c>
      <c r="BT140" s="58">
        <f ca="1">IFERROR(IF($C$12="C",RTD("ice.xl",,"*H",BS140,$C$5,"D",$K140,,,1),RTD("ice.xl",,"*H",BS140,$C$5,"D",$K140,,,1)*(9/5)+$C$14),"-")</f>
        <v>79.664000000000001</v>
      </c>
      <c r="BU140" s="101">
        <f t="shared" si="733"/>
        <v>14</v>
      </c>
      <c r="BV140" s="101" t="str">
        <f t="shared" si="597"/>
        <v>KORD MR14!_00Z-ECM</v>
      </c>
      <c r="BW140" s="58">
        <f ca="1">IFERROR(IF($C$12="C",RTD("ice.xl",,"*H",BV140,$C$5,"D",$K140,,,1),RTD("ice.xl",,"*H",BV140,$C$5,"D",$K140,,,1)*(9/5)+$C$14),"-")</f>
        <v>75.433999999999997</v>
      </c>
      <c r="BX140" s="101">
        <f t="shared" si="728"/>
        <v>15</v>
      </c>
      <c r="BY140" s="101" t="str">
        <f t="shared" si="599"/>
        <v>KORD MR15!_00Z-ECM</v>
      </c>
      <c r="BZ140" s="58">
        <f ca="1">IFERROR(IF($C$12="C",RTD("ice.xl",,"*H",BY140,$C$5,"D",$K140,,,1),RTD("ice.xl",,"*H",BY140,$C$5,"D",$K140,,,1)*(9/5)+$C$14),"-")</f>
        <v>72.536000000000001</v>
      </c>
      <c r="CA140" s="101">
        <f t="shared" si="723"/>
        <v>16</v>
      </c>
      <c r="CB140" s="101" t="str">
        <f t="shared" si="601"/>
        <v>KORD MR16!_00Z-ECM</v>
      </c>
      <c r="CC140" s="58">
        <f ca="1">IFERROR(IF($C$12="C",RTD("ice.xl",,"*H",CB140,$C$5,"D",$K140,,,1),RTD("ice.xl",,"*H",CB140,$C$5,"D",$K140,,,1)*(9/5)+$C$14),"-")</f>
        <v>68.72</v>
      </c>
      <c r="CD140" s="101">
        <f t="shared" si="718"/>
        <v>17</v>
      </c>
      <c r="CE140" s="101" t="str">
        <f t="shared" si="603"/>
        <v>KORD MR17!_00Z-ECM</v>
      </c>
      <c r="CF140" s="58">
        <f ca="1">IFERROR(IF($C$12="C",RTD("ice.xl",,"*H",CE140,$C$5,"D",$K140,,,1),RTD("ice.xl",,"*H",CE140,$C$5,"D",$K140,,,1)*(9/5)+$C$14),"-")</f>
        <v>73.616</v>
      </c>
      <c r="CG140" s="101">
        <f t="shared" si="713"/>
        <v>18</v>
      </c>
      <c r="CH140" s="101" t="str">
        <f t="shared" si="605"/>
        <v>KORD MR18!_00Z-ECM</v>
      </c>
      <c r="CI140" s="58">
        <f ca="1">IFERROR(IF($C$12="C",RTD("ice.xl",,"*H",CH140,$C$5,"D",$K140,,,1),RTD("ice.xl",,"*H",CH140,$C$5,"D",$K140,,,1)*(9/5)+$C$14),"-")</f>
        <v>77.504000000000005</v>
      </c>
      <c r="CJ140" s="101">
        <f t="shared" si="708"/>
        <v>19</v>
      </c>
      <c r="CK140" s="101" t="str">
        <f t="shared" si="607"/>
        <v>KORD MR19!_00Z-ECM</v>
      </c>
      <c r="CL140" s="58">
        <f ca="1">IFERROR(IF($C$12="C",RTD("ice.xl",,"*H",CK140,$C$5,"D",$K140,,,1),RTD("ice.xl",,"*H",CK140,$C$5,"D",$K140,,,1)*(9/5)+$C$14),"-")</f>
        <v>80.024000000000001</v>
      </c>
      <c r="CM140" s="101">
        <f t="shared" si="703"/>
        <v>20</v>
      </c>
      <c r="CN140" s="101" t="str">
        <f t="shared" si="609"/>
        <v>KORD MR20!_00Z-ECM</v>
      </c>
      <c r="CO140" s="58">
        <f ca="1">IFERROR(IF($C$12="C",RTD("ice.xl",,"*H",CN140,$C$5,"D",$K140,,,1),RTD("ice.xl",,"*H",CN140,$C$5,"D",$K140,,,1)*(9/5)+$C$14),"-")</f>
        <v>85.1</v>
      </c>
      <c r="CP140" s="101">
        <f t="shared" si="698"/>
        <v>21</v>
      </c>
      <c r="CQ140" s="101" t="str">
        <f t="shared" si="611"/>
        <v>KORD MR21!_00Z-ECM</v>
      </c>
      <c r="CR140" s="58" t="str">
        <f ca="1">IFERROR(IF($C$12="C",RTD("ice.xl",,"*H",CQ140,$C$5,"D",$K140,,,1),RTD("ice.xl",,"*H",CQ140,$C$5,"D",$K140,,,1)*(9/5)+$C$14),"-")</f>
        <v>-</v>
      </c>
      <c r="CS140" s="101">
        <f t="shared" si="693"/>
        <v>22</v>
      </c>
      <c r="CT140" s="101" t="str">
        <f t="shared" si="613"/>
        <v>KORD MR22!_00Z-ECM</v>
      </c>
      <c r="CU140" s="58" t="str">
        <f ca="1">IFERROR(IF($C$12="C",RTD("ice.xl",,"*H",CT140,$C$5,"D",$K140,,,1),RTD("ice.xl",,"*H",CT140,$C$5,"D",$K140,,,1)*(9/5)+$C$14),"-")</f>
        <v>-</v>
      </c>
      <c r="CV140" s="101">
        <f t="shared" si="688"/>
        <v>23</v>
      </c>
      <c r="CW140" s="101" t="str">
        <f t="shared" si="614"/>
        <v>KORD MR23!_00Z-ECM</v>
      </c>
      <c r="CX140" s="58" t="str">
        <f ca="1">IFERROR(IF($C$12="C",RTD("ice.xl",,"*H",CW140,$C$5,"D",$K140,,,1),RTD("ice.xl",,"*H",CW140,$C$5,"D",$K140,,,1)*(9/5)+$C$14),"-")</f>
        <v>-</v>
      </c>
      <c r="CY140" s="101">
        <f t="shared" si="683"/>
        <v>24</v>
      </c>
      <c r="CZ140" s="101" t="str">
        <f t="shared" si="615"/>
        <v>KORD MR24!_00Z-ECM</v>
      </c>
      <c r="DA140" s="58" t="str">
        <f ca="1">IFERROR(IF($C$12="C",RTD("ice.xl",,"*H",CZ140,$C$5,"D",$K140,,,1),RTD("ice.xl",,"*H",CZ140,$C$5,"D",$K140,,,1)*(9/5)+$C$14),"-")</f>
        <v>-</v>
      </c>
      <c r="DB140" s="101">
        <f t="shared" si="679"/>
        <v>25</v>
      </c>
      <c r="DC140" s="101" t="str">
        <f t="shared" si="616"/>
        <v>KORD MR25!_00Z-ECM</v>
      </c>
      <c r="DD140" s="58" t="str">
        <f ca="1">IFERROR(IF($C$12="C",RTD("ice.xl",,"*H",DC140,$C$5,"D",$K140,,,1),RTD("ice.xl",,"*H",DC140,$C$5,"D",$K140,,,1)*(9/5)+$C$14),"-")</f>
        <v>-</v>
      </c>
      <c r="DE140" s="101">
        <f t="shared" si="675"/>
        <v>26</v>
      </c>
      <c r="DF140" s="101" t="str">
        <f t="shared" si="617"/>
        <v>KORD MR26!_00Z-ECM</v>
      </c>
      <c r="DG140" s="105" t="str">
        <f ca="1">IFERROR(IF($C$12="C",RTD("ice.xl",,"*H",DF140,$C$5,"D",$K140,,,1),RTD("ice.xl",,"*H",DF140,$C$5,"D",$K140,,,1)*(9/5)+$C$14),"-")</f>
        <v>-</v>
      </c>
      <c r="DJ140" s="53">
        <f t="shared" si="746"/>
        <v>11</v>
      </c>
      <c r="DK140" s="53" t="str">
        <f t="shared" si="619"/>
        <v>KORD MR11!_12Z-ECM</v>
      </c>
      <c r="DL140" s="108">
        <f ca="1">IFERROR(IF($C$12="C",RTD("ice.xl",,"*H",DK140,$C$5,"D",$K140,,,1),RTD("ice.xl",,"*H",DK140,$C$5,"D",$K140,,,1)*(9/5)+$C$14),"-")</f>
        <v>75.128</v>
      </c>
      <c r="DM140" s="101">
        <f t="shared" si="742"/>
        <v>12</v>
      </c>
      <c r="DN140" s="101" t="str">
        <f t="shared" si="621"/>
        <v>KORD MR12!_12Z-ECM</v>
      </c>
      <c r="DO140" s="58">
        <f ca="1">IFERROR(IF($C$12="C",RTD("ice.xl",,"*H",DN140,$C$5,"D",$K140,,,1),RTD("ice.xl",,"*H",DN140,$C$5,"D",$K140,,,1)*(9/5)+$C$14),"-")</f>
        <v>78.242000000000004</v>
      </c>
      <c r="DP140" s="101">
        <f t="shared" si="738"/>
        <v>13</v>
      </c>
      <c r="DQ140" s="101" t="str">
        <f t="shared" si="623"/>
        <v>KORD MR13!_12Z-ECM</v>
      </c>
      <c r="DR140" s="58">
        <f ca="1">IFERROR(IF($C$12="C",RTD("ice.xl",,"*H",DQ140,$C$5,"D",$K140,,,1),RTD("ice.xl",,"*H",DQ140,$C$5,"D",$K140,,,1)*(9/5)+$C$14),"-")</f>
        <v>75.830000000000013</v>
      </c>
      <c r="DS140" s="101">
        <f t="shared" si="734"/>
        <v>14</v>
      </c>
      <c r="DT140" s="101" t="str">
        <f t="shared" si="625"/>
        <v>KORD MR14!_12Z-ECM</v>
      </c>
      <c r="DU140" s="58">
        <f ca="1">IFERROR(IF($C$12="C",RTD("ice.xl",,"*H",DT140,$C$5,"D",$K140,,,1),RTD("ice.xl",,"*H",DT140,$C$5,"D",$K140,,,1)*(9/5)+$C$14),"-")</f>
        <v>79.88</v>
      </c>
      <c r="DV140" s="101">
        <f t="shared" si="729"/>
        <v>15</v>
      </c>
      <c r="DW140" s="101" t="str">
        <f t="shared" si="627"/>
        <v>KORD MR15!_12Z-ECM</v>
      </c>
      <c r="DX140" s="58">
        <f ca="1">IFERROR(IF($C$12="C",RTD("ice.xl",,"*H",DW140,$C$5,"D",$K140,,,1),RTD("ice.xl",,"*H",DW140,$C$5,"D",$K140,,,1)*(9/5)+$C$14),"-")</f>
        <v>81.158000000000001</v>
      </c>
      <c r="DY140" s="101">
        <f t="shared" si="724"/>
        <v>16</v>
      </c>
      <c r="DZ140" s="101" t="str">
        <f t="shared" si="629"/>
        <v>KORD MR16!_12Z-ECM</v>
      </c>
      <c r="EA140" s="58">
        <f ca="1">IFERROR(IF($C$12="C",RTD("ice.xl",,"*H",DZ140,$C$5,"D",$K140,,,1),RTD("ice.xl",,"*H",DZ140,$C$5,"D",$K140,,,1)*(9/5)+$C$14),"-")</f>
        <v>68.683999999999997</v>
      </c>
      <c r="EB140" s="101">
        <f t="shared" si="719"/>
        <v>17</v>
      </c>
      <c r="EC140" s="101" t="str">
        <f t="shared" si="631"/>
        <v>KORD MR17!_12Z-ECM</v>
      </c>
      <c r="ED140" s="58">
        <f ca="1">IFERROR(IF($C$12="C",RTD("ice.xl",,"*H",EC140,$C$5,"D",$K140,,,1),RTD("ice.xl",,"*H",EC140,$C$5,"D",$K140,,,1)*(9/5)+$C$14),"-")</f>
        <v>74.012</v>
      </c>
      <c r="EE140" s="101">
        <f t="shared" si="714"/>
        <v>18</v>
      </c>
      <c r="EF140" s="101" t="str">
        <f t="shared" si="633"/>
        <v>KORD MR18!_12Z-ECM</v>
      </c>
      <c r="EG140" s="58">
        <f ca="1">IFERROR(IF($C$12="C",RTD("ice.xl",,"*H",EF140,$C$5,"D",$K140,,,1),RTD("ice.xl",,"*H",EF140,$C$5,"D",$K140,,,1)*(9/5)+$C$14),"-")</f>
        <v>71.725999999999999</v>
      </c>
      <c r="EH140" s="101">
        <f t="shared" si="709"/>
        <v>19</v>
      </c>
      <c r="EI140" s="101" t="str">
        <f t="shared" si="635"/>
        <v>KORD MR19!_12Z-ECM</v>
      </c>
      <c r="EJ140" s="58">
        <f ca="1">IFERROR(IF($C$12="C",RTD("ice.xl",,"*H",EI140,$C$5,"D",$K140,,,1),RTD("ice.xl",,"*H",EI140,$C$5,"D",$K140,,,1)*(9/5)+$C$14),"-")</f>
        <v>65.876000000000005</v>
      </c>
      <c r="EK140" s="101">
        <f t="shared" si="704"/>
        <v>20</v>
      </c>
      <c r="EL140" s="101" t="str">
        <f t="shared" si="637"/>
        <v>KORD MR20!_12Z-ECM</v>
      </c>
      <c r="EM140" s="58" t="str">
        <f ca="1">IFERROR(IF($C$12="C",RTD("ice.xl",,"*H",EL140,$C$5,"D",$K140,,,1),RTD("ice.xl",,"*H",EL140,$C$5,"D",$K140,,,1)*(9/5)+$C$14),"-")</f>
        <v>-</v>
      </c>
      <c r="EN140" s="101">
        <f t="shared" si="699"/>
        <v>21</v>
      </c>
      <c r="EO140" s="101" t="str">
        <f t="shared" si="639"/>
        <v>KORD MR21!_12Z-ECM</v>
      </c>
      <c r="EP140" s="58" t="str">
        <f ca="1">IFERROR(IF($C$12="C",RTD("ice.xl",,"*H",EO140,$C$5,"D",$K140,,,1),RTD("ice.xl",,"*H",EO140,$C$5,"D",$K140,,,1)*(9/5)+$C$14),"-")</f>
        <v>-</v>
      </c>
      <c r="EQ140" s="101">
        <f t="shared" si="694"/>
        <v>22</v>
      </c>
      <c r="ER140" s="101" t="str">
        <f t="shared" si="641"/>
        <v>KORD MR22!_12Z-ECM</v>
      </c>
      <c r="ES140" s="58" t="str">
        <f ca="1">IFERROR(IF($C$12="C",RTD("ice.xl",,"*H",ER140,$C$5,"D",$K140,,,1),RTD("ice.xl",,"*H",ER140,$C$5,"D",$K140,,,1)*(9/5)+$C$14),"-")</f>
        <v>-</v>
      </c>
      <c r="ET140" s="101">
        <f t="shared" si="689"/>
        <v>23</v>
      </c>
      <c r="EU140" s="101" t="str">
        <f t="shared" si="642"/>
        <v>KORD MR23!_12Z-ECM</v>
      </c>
      <c r="EV140" s="58" t="str">
        <f ca="1">IFERROR(IF($C$12="C",RTD("ice.xl",,"*H",EU140,$C$5,"D",$K140,,,1),RTD("ice.xl",,"*H",EU140,$C$5,"D",$K140,,,1)*(9/5)+$C$14),"-")</f>
        <v>-</v>
      </c>
      <c r="EW140" s="101">
        <f t="shared" si="684"/>
        <v>24</v>
      </c>
      <c r="EX140" s="101" t="str">
        <f t="shared" si="643"/>
        <v>KORD MR24!_12Z-ECM</v>
      </c>
      <c r="EY140" s="58" t="str">
        <f ca="1">IFERROR(IF($C$12="C",RTD("ice.xl",,"*H",EX140,$C$5,"D",$K140,,,1),RTD("ice.xl",,"*H",EX140,$C$5,"D",$K140,,,1)*(9/5)+$C$14),"-")</f>
        <v>-</v>
      </c>
      <c r="EZ140" s="101">
        <f t="shared" si="680"/>
        <v>25</v>
      </c>
      <c r="FA140" s="101" t="str">
        <f t="shared" si="644"/>
        <v>KORD MR25!_12Z-ECM</v>
      </c>
      <c r="FB140" s="58" t="str">
        <f ca="1">IFERROR(IF($C$12="C",RTD("ice.xl",,"*H",FA140,$C$5,"D",$K140,,,1),RTD("ice.xl",,"*H",FA140,$C$5,"D",$K140,,,1)*(9/5)+$C$14),"-")</f>
        <v>-</v>
      </c>
      <c r="FC140" s="101">
        <f t="shared" si="676"/>
        <v>26</v>
      </c>
      <c r="FD140" s="101" t="str">
        <f t="shared" si="645"/>
        <v>KORD MR26!_12Z-ECM</v>
      </c>
      <c r="FE140" s="105" t="str">
        <f ca="1">IFERROR(IF($C$12="C",RTD("ice.xl",,"*H",FD140,$C$5,"D",$K140,,,1),RTD("ice.xl",,"*H",FD140,$C$5,"D",$K140,,,1)*(9/5)+$C$14),"-")</f>
        <v>-</v>
      </c>
      <c r="FH140" s="53">
        <f t="shared" si="747"/>
        <v>11</v>
      </c>
      <c r="FI140" s="53" t="str">
        <f t="shared" si="647"/>
        <v>KORD MR11!_12Z-ECM</v>
      </c>
      <c r="FJ140" s="108">
        <f ca="1">IFERROR(IF($C$12="C",RTD("ice.xl",,"*H",FI140,$C$5,"D",$K140,,,1),RTD("ice.xl",,"*H",FI140,$C$5,"D",$K140,,,1)*(9/5)+$C$14),"-")</f>
        <v>75.128</v>
      </c>
      <c r="FK140" s="101">
        <f t="shared" si="743"/>
        <v>12</v>
      </c>
      <c r="FL140" s="101" t="str">
        <f t="shared" si="649"/>
        <v>KORD MR12!_12Z-ECM</v>
      </c>
      <c r="FM140" s="58">
        <f ca="1">IFERROR(IF($C$12="C",RTD("ice.xl",,"*H",FL140,$C$5,"D",$K140,,,1),RTD("ice.xl",,"*H",FL140,$C$5,"D",$K140,,,1)*(9/5)+$C$14),"-")</f>
        <v>78.242000000000004</v>
      </c>
      <c r="FN140" s="101">
        <f t="shared" si="739"/>
        <v>13</v>
      </c>
      <c r="FO140" s="101" t="str">
        <f t="shared" si="651"/>
        <v>KORD MR13!_12Z-ECM</v>
      </c>
      <c r="FP140" s="58">
        <f ca="1">IFERROR(IF($C$12="C",RTD("ice.xl",,"*H",FO140,$C$5,"D",$K140,,,1),RTD("ice.xl",,"*H",FO140,$C$5,"D",$K140,,,1)*(9/5)+$C$14),"-")</f>
        <v>75.830000000000013</v>
      </c>
      <c r="FQ140" s="101">
        <f t="shared" si="735"/>
        <v>14</v>
      </c>
      <c r="FR140" s="101" t="str">
        <f t="shared" si="653"/>
        <v>KORD MR14!_12Z-ECM</v>
      </c>
      <c r="FS140" s="58">
        <f ca="1">IFERROR(IF($C$12="C",RTD("ice.xl",,"*H",FR140,$C$5,"D",$K140,,,1),RTD("ice.xl",,"*H",FR140,$C$5,"D",$K140,,,1)*(9/5)+$C$14),"-")</f>
        <v>79.88</v>
      </c>
      <c r="FT140" s="101">
        <f t="shared" si="730"/>
        <v>15</v>
      </c>
      <c r="FU140" s="101" t="str">
        <f t="shared" si="655"/>
        <v>KORD MR15!_12Z-ECM</v>
      </c>
      <c r="FV140" s="58">
        <f ca="1">IFERROR(IF($C$12="C",RTD("ice.xl",,"*H",FU140,$C$5,"D",$K140,,,1),RTD("ice.xl",,"*H",FU140,$C$5,"D",$K140,,,1)*(9/5)+$C$14),"-")</f>
        <v>81.158000000000001</v>
      </c>
      <c r="FW140" s="101">
        <f t="shared" si="725"/>
        <v>16</v>
      </c>
      <c r="FX140" s="101" t="str">
        <f t="shared" si="657"/>
        <v>KORD MR16!_12Z-ECM</v>
      </c>
      <c r="FY140" s="58">
        <f ca="1">IFERROR(IF($C$12="C",RTD("ice.xl",,"*H",FX140,$C$5,"D",$K140,,,1),RTD("ice.xl",,"*H",FX140,$C$5,"D",$K140,,,1)*(9/5)+$C$14),"-")</f>
        <v>68.683999999999997</v>
      </c>
      <c r="FZ140" s="101">
        <f t="shared" si="720"/>
        <v>17</v>
      </c>
      <c r="GA140" s="101" t="str">
        <f t="shared" si="659"/>
        <v>KORD MR17!_12Z-ECM</v>
      </c>
      <c r="GB140" s="58">
        <f ca="1">IFERROR(IF($C$12="C",RTD("ice.xl",,"*H",GA140,$C$5,"D",$K140,,,1),RTD("ice.xl",,"*H",GA140,$C$5,"D",$K140,,,1)*(9/5)+$C$14),"-")</f>
        <v>74.012</v>
      </c>
      <c r="GC140" s="101">
        <f t="shared" si="715"/>
        <v>18</v>
      </c>
      <c r="GD140" s="101" t="str">
        <f t="shared" si="661"/>
        <v>KORD MR18!_12Z-ECM</v>
      </c>
      <c r="GE140" s="58">
        <f ca="1">IFERROR(IF($C$12="C",RTD("ice.xl",,"*H",GD140,$C$5,"D",$K140,,,1),RTD("ice.xl",,"*H",GD140,$C$5,"D",$K140,,,1)*(9/5)+$C$14),"-")</f>
        <v>71.725999999999999</v>
      </c>
      <c r="GF140" s="101">
        <f t="shared" si="710"/>
        <v>19</v>
      </c>
      <c r="GG140" s="101" t="str">
        <f t="shared" si="663"/>
        <v>KORD MR19!_12Z-ECM</v>
      </c>
      <c r="GH140" s="58">
        <f ca="1">IFERROR(IF($C$12="C",RTD("ice.xl",,"*H",GG140,$C$5,"D",$K140,,,1),RTD("ice.xl",,"*H",GG140,$C$5,"D",$K140,,,1)*(9/5)+$C$14),"-")</f>
        <v>65.876000000000005</v>
      </c>
      <c r="GI140" s="101">
        <f t="shared" si="705"/>
        <v>20</v>
      </c>
      <c r="GJ140" s="101" t="str">
        <f t="shared" si="665"/>
        <v>KORD MR20!_12Z-ECM</v>
      </c>
      <c r="GK140" s="58" t="str">
        <f ca="1">IFERROR(IF($C$12="C",RTD("ice.xl",,"*H",GJ140,$C$5,"D",$K140,,,1),RTD("ice.xl",,"*H",GJ140,$C$5,"D",$K140,,,1)*(9/5)+$C$14),"-")</f>
        <v>-</v>
      </c>
      <c r="GL140" s="101">
        <f t="shared" si="700"/>
        <v>21</v>
      </c>
      <c r="GM140" s="101" t="str">
        <f t="shared" si="667"/>
        <v>KORD MR21!_12Z-ECM</v>
      </c>
      <c r="GN140" s="58" t="str">
        <f ca="1">IFERROR(IF($C$12="C",RTD("ice.xl",,"*H",GM140,$C$5,"D",$K140,,,1),RTD("ice.xl",,"*H",GM140,$C$5,"D",$K140,,,1)*(9/5)+$C$14),"-")</f>
        <v>-</v>
      </c>
      <c r="GO140" s="101">
        <f t="shared" si="695"/>
        <v>22</v>
      </c>
      <c r="GP140" s="101" t="str">
        <f t="shared" si="669"/>
        <v>KORD MR22!_12Z-ECM</v>
      </c>
      <c r="GQ140" s="58" t="str">
        <f ca="1">IFERROR(IF($C$12="C",RTD("ice.xl",,"*H",GP140,$C$5,"D",$K140,,,1),RTD("ice.xl",,"*H",GP140,$C$5,"D",$K140,,,1)*(9/5)+$C$14),"-")</f>
        <v>-</v>
      </c>
      <c r="GR140" s="101">
        <f t="shared" si="690"/>
        <v>23</v>
      </c>
      <c r="GS140" s="101" t="str">
        <f t="shared" si="670"/>
        <v>KORD MR23!_12Z-ECM</v>
      </c>
      <c r="GT140" s="58" t="str">
        <f ca="1">IFERROR(IF($C$12="C",RTD("ice.xl",,"*H",GS140,$C$5,"D",$K140,,,1),RTD("ice.xl",,"*H",GS140,$C$5,"D",$K140,,,1)*(9/5)+$C$14),"-")</f>
        <v>-</v>
      </c>
      <c r="GU140" s="101">
        <f t="shared" si="685"/>
        <v>24</v>
      </c>
      <c r="GV140" s="101" t="str">
        <f t="shared" si="671"/>
        <v>KORD MR24!_12Z-ECM</v>
      </c>
      <c r="GW140" s="58" t="str">
        <f ca="1">IFERROR(IF($C$12="C",RTD("ice.xl",,"*H",GV140,$C$5,"D",$K140,,,1),RTD("ice.xl",,"*H",GV140,$C$5,"D",$K140,,,1)*(9/5)+$C$14),"-")</f>
        <v>-</v>
      </c>
      <c r="GX140" s="101">
        <f t="shared" si="681"/>
        <v>25</v>
      </c>
      <c r="GY140" s="101" t="str">
        <f t="shared" si="672"/>
        <v>KORD MR25!_12Z-ECM</v>
      </c>
      <c r="GZ140" s="58" t="str">
        <f ca="1">IFERROR(IF($C$12="C",RTD("ice.xl",,"*H",GY140,$C$5,"D",$K140,,,1),RTD("ice.xl",,"*H",GY140,$C$5,"D",$K140,,,1)*(9/5)+$C$14),"-")</f>
        <v>-</v>
      </c>
      <c r="HA140" s="101">
        <f t="shared" si="677"/>
        <v>26</v>
      </c>
      <c r="HB140" s="101" t="str">
        <f t="shared" si="673"/>
        <v>KORD MR26!_12Z-ECM</v>
      </c>
      <c r="HC140" s="105" t="str">
        <f ca="1">IFERROR(IF($C$12="C",RTD("ice.xl",,"*H",HB140,$C$5,"D",$K140,,,1),RTD("ice.xl",,"*H",HB140,$C$5,"D",$K140,,,1)*(9/5)+$C$14),"-")</f>
        <v>-</v>
      </c>
    </row>
    <row r="141" spans="11:211" x14ac:dyDescent="0.35">
      <c r="K141" s="163">
        <f t="shared" ca="1" si="748"/>
        <v>44780</v>
      </c>
      <c r="L141" s="356">
        <f t="shared" ca="1" si="748"/>
        <v>78.167119999999997</v>
      </c>
      <c r="N141" s="53">
        <f t="shared" si="744"/>
        <v>12</v>
      </c>
      <c r="O141" s="53" t="str">
        <f t="shared" si="564"/>
        <v>KORD MR12!_00Z-ECM</v>
      </c>
      <c r="P141" s="108">
        <f ca="1">IFERROR(IF($C$12="C",RTD("ice.xl",,"*H",O141,$C$5,"D",$K141,,,1),RTD("ice.xl",,"*H",O141,$C$5,"D",$K141,,,1)*(9/5)+$C$14),"-")</f>
        <v>82.274000000000001</v>
      </c>
      <c r="Q141" s="101">
        <f t="shared" si="740"/>
        <v>13</v>
      </c>
      <c r="R141" s="101" t="str">
        <f t="shared" si="566"/>
        <v>KORD MR13!_00Z-ECM</v>
      </c>
      <c r="S141" s="58">
        <f ca="1">IFERROR(IF($C$12="C",RTD("ice.xl",,"*H",R141,$C$5,"D",$K141,,,1),RTD("ice.xl",,"*H",R141,$C$5,"D",$K141,,,1)*(9/5)+$C$14),"-")</f>
        <v>85.171999999999997</v>
      </c>
      <c r="T141" s="101">
        <f t="shared" si="736"/>
        <v>14</v>
      </c>
      <c r="U141" s="101" t="str">
        <f t="shared" si="568"/>
        <v>KORD MR14!_00Z-ECM</v>
      </c>
      <c r="V141" s="58">
        <f ca="1">IFERROR(IF($C$12="C",RTD("ice.xl",,"*H",U141,$C$5,"D",$K141,,,1),RTD("ice.xl",,"*H",U141,$C$5,"D",$K141,,,1)*(9/5)+$C$14),"-")</f>
        <v>83.228000000000009</v>
      </c>
      <c r="W141" s="101">
        <f t="shared" si="732"/>
        <v>15</v>
      </c>
      <c r="X141" s="101" t="str">
        <f t="shared" si="570"/>
        <v>KORD MR15!_00Z-ECM</v>
      </c>
      <c r="Y141" s="58">
        <f ca="1">IFERROR(IF($C$12="C",RTD("ice.xl",,"*H",X141,$C$5,"D",$K141,,,1),RTD("ice.xl",,"*H",X141,$C$5,"D",$K141,,,1)*(9/5)+$C$14),"-")</f>
        <v>82.004000000000005</v>
      </c>
      <c r="Z141" s="101">
        <f t="shared" si="727"/>
        <v>16</v>
      </c>
      <c r="AA141" s="101" t="str">
        <f t="shared" si="572"/>
        <v>KORD MR16!_00Z-ECM</v>
      </c>
      <c r="AB141" s="58">
        <f ca="1">IFERROR(IF($C$12="C",RTD("ice.xl",,"*H",AA141,$C$5,"D",$K141,,,1),RTD("ice.xl",,"*H",AA141,$C$5,"D",$K141,,,1)*(9/5)+$C$14),"-")</f>
        <v>81.75200000000001</v>
      </c>
      <c r="AC141" s="101">
        <f t="shared" si="722"/>
        <v>17</v>
      </c>
      <c r="AD141" s="101" t="str">
        <f t="shared" si="574"/>
        <v>KORD MR17!_00Z-ECM</v>
      </c>
      <c r="AE141" s="58">
        <f ca="1">IFERROR(IF($C$12="C",RTD("ice.xl",,"*H",AD141,$C$5,"D",$K141,,,1),RTD("ice.xl",,"*H",AD141,$C$5,"D",$K141,,,1)*(9/5)+$C$14),"-")</f>
        <v>73.400000000000006</v>
      </c>
      <c r="AF141" s="101">
        <f t="shared" si="717"/>
        <v>18</v>
      </c>
      <c r="AG141" s="101" t="str">
        <f t="shared" si="576"/>
        <v>KORD MR18!_00Z-ECM</v>
      </c>
      <c r="AH141" s="58">
        <f ca="1">IFERROR(IF($C$12="C",RTD("ice.xl",,"*H",AG141,$C$5,"D",$K141,,,1),RTD("ice.xl",,"*H",AG141,$C$5,"D",$K141,,,1)*(9/5)+$C$14),"-")</f>
        <v>76.496000000000009</v>
      </c>
      <c r="AI141" s="101">
        <f t="shared" si="712"/>
        <v>19</v>
      </c>
      <c r="AJ141" s="101" t="str">
        <f t="shared" si="578"/>
        <v>KORD MR19!_00Z-ECM</v>
      </c>
      <c r="AK141" s="58">
        <f ca="1">IFERROR(IF($C$12="C",RTD("ice.xl",,"*H",AJ141,$C$5,"D",$K141,,,1),RTD("ice.xl",,"*H",AJ141,$C$5,"D",$K141,,,1)*(9/5)+$C$14),"-")</f>
        <v>79.358000000000004</v>
      </c>
      <c r="AL141" s="101">
        <f t="shared" si="707"/>
        <v>20</v>
      </c>
      <c r="AM141" s="101" t="str">
        <f t="shared" si="580"/>
        <v>KORD MR20!_00Z-ECM</v>
      </c>
      <c r="AN141" s="58">
        <f ca="1">IFERROR(IF($C$12="C",RTD("ice.xl",,"*H",AM141,$C$5,"D",$K141,,,1),RTD("ice.xl",,"*H",AM141,$C$5,"D",$K141,,,1)*(9/5)+$C$14),"-")</f>
        <v>87.584000000000003</v>
      </c>
      <c r="AO141" s="101">
        <f t="shared" si="702"/>
        <v>21</v>
      </c>
      <c r="AP141" s="101" t="str">
        <f t="shared" si="582"/>
        <v>KORD MR21!_00Z-ECM</v>
      </c>
      <c r="AQ141" s="58">
        <f ca="1">IFERROR(IF($C$12="C",RTD("ice.xl",,"*H",AP141,$C$5,"D",$K141,,,1),RTD("ice.xl",,"*H",AP141,$C$5,"D",$K141,,,1)*(9/5)+$C$14),"-")</f>
        <v>87.043999999999997</v>
      </c>
      <c r="AR141" s="101">
        <f t="shared" si="697"/>
        <v>22</v>
      </c>
      <c r="AS141" s="101" t="str">
        <f t="shared" si="584"/>
        <v>KORD MR22!_00Z-ECM</v>
      </c>
      <c r="AT141" s="58" t="str">
        <f ca="1">IFERROR(IF($C$12="C",RTD("ice.xl",,"*H",AS141,$C$5,"D",$K141,,,1),RTD("ice.xl",,"*H",AS141,$C$5,"D",$K141,,,1)*(9/5)+$C$14),"-")</f>
        <v>-</v>
      </c>
      <c r="AU141" s="101">
        <f t="shared" si="692"/>
        <v>23</v>
      </c>
      <c r="AV141" s="101" t="str">
        <f t="shared" si="585"/>
        <v>KORD MR23!_00Z-ECM</v>
      </c>
      <c r="AW141" s="58" t="str">
        <f ca="1">IFERROR(IF($C$12="C",RTD("ice.xl",,"*H",AV141,$C$5,"D",$K141,,,1),RTD("ice.xl",,"*H",AV141,$C$5,"D",$K141,,,1)*(9/5)+$C$14),"-")</f>
        <v>-</v>
      </c>
      <c r="AX141" s="101">
        <f t="shared" si="687"/>
        <v>24</v>
      </c>
      <c r="AY141" s="101" t="str">
        <f t="shared" si="586"/>
        <v>KORD MR24!_00Z-ECM</v>
      </c>
      <c r="AZ141" s="58" t="str">
        <f ca="1">IFERROR(IF($C$12="C",RTD("ice.xl",,"*H",AY141,$C$5,"D",$K141,,,1),RTD("ice.xl",,"*H",AY141,$C$5,"D",$K141,,,1)*(9/5)+$C$14),"-")</f>
        <v>-</v>
      </c>
      <c r="BA141" s="101">
        <f t="shared" si="682"/>
        <v>25</v>
      </c>
      <c r="BB141" s="101" t="str">
        <f t="shared" si="587"/>
        <v>KORD MR25!_00Z-ECM</v>
      </c>
      <c r="BC141" s="58" t="str">
        <f ca="1">IFERROR(IF($C$12="C",RTD("ice.xl",,"*H",BB141,$C$5,"D",$K141,,,1),RTD("ice.xl",,"*H",BB141,$C$5,"D",$K141,,,1)*(9/5)+$C$14),"-")</f>
        <v>-</v>
      </c>
      <c r="BD141" s="101">
        <f t="shared" si="678"/>
        <v>26</v>
      </c>
      <c r="BE141" s="101" t="str">
        <f t="shared" si="588"/>
        <v>KORD MR26!_00Z-ECM</v>
      </c>
      <c r="BF141" s="58" t="str">
        <f ca="1">IFERROR(IF($C$12="C",RTD("ice.xl",,"*H",BE141,$C$5,"D",$K141,,,1),RTD("ice.xl",,"*H",BE141,$C$5,"D",$K141,,,1)*(9/5)+$C$14),"-")</f>
        <v>-</v>
      </c>
      <c r="BG141" s="101">
        <f t="shared" si="674"/>
        <v>27</v>
      </c>
      <c r="BH141" s="101" t="str">
        <f t="shared" si="589"/>
        <v>KORD MR27!_00Z-ECM</v>
      </c>
      <c r="BI141" s="105" t="str">
        <f ca="1">IFERROR(IF($C$12="C",RTD("ice.xl",,"*H",BH141,$C$5,"D",$K141,,,1),RTD("ice.xl",,"*H",BH141,$C$5,"D",$K141,,,1)*(9/5)+$C$14),"-")</f>
        <v>-</v>
      </c>
      <c r="BL141" s="53">
        <f t="shared" si="745"/>
        <v>12</v>
      </c>
      <c r="BM141" s="53" t="str">
        <f t="shared" si="591"/>
        <v>KORD MR12!_00Z-ECM</v>
      </c>
      <c r="BN141" s="108">
        <f ca="1">IFERROR(IF($C$12="C",RTD("ice.xl",,"*H",BM141,$C$5,"D",$K141,,,1),RTD("ice.xl",,"*H",BM141,$C$5,"D",$K141,,,1)*(9/5)+$C$14),"-")</f>
        <v>82.274000000000001</v>
      </c>
      <c r="BO141" s="101">
        <f t="shared" si="741"/>
        <v>13</v>
      </c>
      <c r="BP141" s="101" t="str">
        <f t="shared" si="593"/>
        <v>KORD MR13!_00Z-ECM</v>
      </c>
      <c r="BQ141" s="58">
        <f ca="1">IFERROR(IF($C$12="C",RTD("ice.xl",,"*H",BP141,$C$5,"D",$K141,,,1),RTD("ice.xl",,"*H",BP141,$C$5,"D",$K141,,,1)*(9/5)+$C$14),"-")</f>
        <v>85.171999999999997</v>
      </c>
      <c r="BR141" s="101">
        <f t="shared" si="737"/>
        <v>14</v>
      </c>
      <c r="BS141" s="101" t="str">
        <f t="shared" si="595"/>
        <v>KORD MR14!_00Z-ECM</v>
      </c>
      <c r="BT141" s="58">
        <f ca="1">IFERROR(IF($C$12="C",RTD("ice.xl",,"*H",BS141,$C$5,"D",$K141,,,1),RTD("ice.xl",,"*H",BS141,$C$5,"D",$K141,,,1)*(9/5)+$C$14),"-")</f>
        <v>83.228000000000009</v>
      </c>
      <c r="BU141" s="101">
        <f t="shared" si="733"/>
        <v>15</v>
      </c>
      <c r="BV141" s="101" t="str">
        <f t="shared" si="597"/>
        <v>KORD MR15!_00Z-ECM</v>
      </c>
      <c r="BW141" s="58">
        <f ca="1">IFERROR(IF($C$12="C",RTD("ice.xl",,"*H",BV141,$C$5,"D",$K141,,,1),RTD("ice.xl",,"*H",BV141,$C$5,"D",$K141,,,1)*(9/5)+$C$14),"-")</f>
        <v>82.004000000000005</v>
      </c>
      <c r="BX141" s="101">
        <f t="shared" si="728"/>
        <v>16</v>
      </c>
      <c r="BY141" s="101" t="str">
        <f t="shared" si="599"/>
        <v>KORD MR16!_00Z-ECM</v>
      </c>
      <c r="BZ141" s="58">
        <f ca="1">IFERROR(IF($C$12="C",RTD("ice.xl",,"*H",BY141,$C$5,"D",$K141,,,1),RTD("ice.xl",,"*H",BY141,$C$5,"D",$K141,,,1)*(9/5)+$C$14),"-")</f>
        <v>81.75200000000001</v>
      </c>
      <c r="CA141" s="101">
        <f t="shared" si="723"/>
        <v>17</v>
      </c>
      <c r="CB141" s="101" t="str">
        <f t="shared" si="601"/>
        <v>KORD MR17!_00Z-ECM</v>
      </c>
      <c r="CC141" s="58">
        <f ca="1">IFERROR(IF($C$12="C",RTD("ice.xl",,"*H",CB141,$C$5,"D",$K141,,,1),RTD("ice.xl",,"*H",CB141,$C$5,"D",$K141,,,1)*(9/5)+$C$14),"-")</f>
        <v>73.400000000000006</v>
      </c>
      <c r="CD141" s="101">
        <f t="shared" si="718"/>
        <v>18</v>
      </c>
      <c r="CE141" s="101" t="str">
        <f t="shared" si="603"/>
        <v>KORD MR18!_00Z-ECM</v>
      </c>
      <c r="CF141" s="58">
        <f ca="1">IFERROR(IF($C$12="C",RTD("ice.xl",,"*H",CE141,$C$5,"D",$K141,,,1),RTD("ice.xl",,"*H",CE141,$C$5,"D",$K141,,,1)*(9/5)+$C$14),"-")</f>
        <v>76.496000000000009</v>
      </c>
      <c r="CG141" s="101">
        <f t="shared" si="713"/>
        <v>19</v>
      </c>
      <c r="CH141" s="101" t="str">
        <f t="shared" si="605"/>
        <v>KORD MR19!_00Z-ECM</v>
      </c>
      <c r="CI141" s="58">
        <f ca="1">IFERROR(IF($C$12="C",RTD("ice.xl",,"*H",CH141,$C$5,"D",$K141,,,1),RTD("ice.xl",,"*H",CH141,$C$5,"D",$K141,,,1)*(9/5)+$C$14),"-")</f>
        <v>79.358000000000004</v>
      </c>
      <c r="CJ141" s="101">
        <f t="shared" si="708"/>
        <v>20</v>
      </c>
      <c r="CK141" s="101" t="str">
        <f t="shared" si="607"/>
        <v>KORD MR20!_00Z-ECM</v>
      </c>
      <c r="CL141" s="58">
        <f ca="1">IFERROR(IF($C$12="C",RTD("ice.xl",,"*H",CK141,$C$5,"D",$K141,,,1),RTD("ice.xl",,"*H",CK141,$C$5,"D",$K141,,,1)*(9/5)+$C$14),"-")</f>
        <v>87.584000000000003</v>
      </c>
      <c r="CM141" s="101">
        <f t="shared" si="703"/>
        <v>21</v>
      </c>
      <c r="CN141" s="101" t="str">
        <f t="shared" si="609"/>
        <v>KORD MR21!_00Z-ECM</v>
      </c>
      <c r="CO141" s="58">
        <f ca="1">IFERROR(IF($C$12="C",RTD("ice.xl",,"*H",CN141,$C$5,"D",$K141,,,1),RTD("ice.xl",,"*H",CN141,$C$5,"D",$K141,,,1)*(9/5)+$C$14),"-")</f>
        <v>87.043999999999997</v>
      </c>
      <c r="CP141" s="101">
        <f t="shared" si="698"/>
        <v>22</v>
      </c>
      <c r="CQ141" s="101" t="str">
        <f t="shared" si="611"/>
        <v>KORD MR22!_00Z-ECM</v>
      </c>
      <c r="CR141" s="58" t="str">
        <f ca="1">IFERROR(IF($C$12="C",RTD("ice.xl",,"*H",CQ141,$C$5,"D",$K141,,,1),RTD("ice.xl",,"*H",CQ141,$C$5,"D",$K141,,,1)*(9/5)+$C$14),"-")</f>
        <v>-</v>
      </c>
      <c r="CS141" s="101">
        <f t="shared" si="693"/>
        <v>23</v>
      </c>
      <c r="CT141" s="101" t="str">
        <f t="shared" si="613"/>
        <v>KORD MR23!_00Z-ECM</v>
      </c>
      <c r="CU141" s="58" t="str">
        <f ca="1">IFERROR(IF($C$12="C",RTD("ice.xl",,"*H",CT141,$C$5,"D",$K141,,,1),RTD("ice.xl",,"*H",CT141,$C$5,"D",$K141,,,1)*(9/5)+$C$14),"-")</f>
        <v>-</v>
      </c>
      <c r="CV141" s="101">
        <f t="shared" si="688"/>
        <v>24</v>
      </c>
      <c r="CW141" s="101" t="str">
        <f t="shared" si="614"/>
        <v>KORD MR24!_00Z-ECM</v>
      </c>
      <c r="CX141" s="58" t="str">
        <f ca="1">IFERROR(IF($C$12="C",RTD("ice.xl",,"*H",CW141,$C$5,"D",$K141,,,1),RTD("ice.xl",,"*H",CW141,$C$5,"D",$K141,,,1)*(9/5)+$C$14),"-")</f>
        <v>-</v>
      </c>
      <c r="CY141" s="101">
        <f t="shared" si="683"/>
        <v>25</v>
      </c>
      <c r="CZ141" s="101" t="str">
        <f t="shared" si="615"/>
        <v>KORD MR25!_00Z-ECM</v>
      </c>
      <c r="DA141" s="58" t="str">
        <f ca="1">IFERROR(IF($C$12="C",RTD("ice.xl",,"*H",CZ141,$C$5,"D",$K141,,,1),RTD("ice.xl",,"*H",CZ141,$C$5,"D",$K141,,,1)*(9/5)+$C$14),"-")</f>
        <v>-</v>
      </c>
      <c r="DB141" s="101">
        <f t="shared" si="679"/>
        <v>26</v>
      </c>
      <c r="DC141" s="101" t="str">
        <f t="shared" si="616"/>
        <v>KORD MR26!_00Z-ECM</v>
      </c>
      <c r="DD141" s="58" t="str">
        <f ca="1">IFERROR(IF($C$12="C",RTD("ice.xl",,"*H",DC141,$C$5,"D",$K141,,,1),RTD("ice.xl",,"*H",DC141,$C$5,"D",$K141,,,1)*(9/5)+$C$14),"-")</f>
        <v>-</v>
      </c>
      <c r="DE141" s="101">
        <f t="shared" si="675"/>
        <v>27</v>
      </c>
      <c r="DF141" s="101" t="str">
        <f t="shared" si="617"/>
        <v>KORD MR27!_00Z-ECM</v>
      </c>
      <c r="DG141" s="105" t="str">
        <f ca="1">IFERROR(IF($C$12="C",RTD("ice.xl",,"*H",DF141,$C$5,"D",$K141,,,1),RTD("ice.xl",,"*H",DF141,$C$5,"D",$K141,,,1)*(9/5)+$C$14),"-")</f>
        <v>-</v>
      </c>
      <c r="DJ141" s="53">
        <f t="shared" si="746"/>
        <v>12</v>
      </c>
      <c r="DK141" s="53" t="str">
        <f t="shared" si="619"/>
        <v>KORD MR12!_12Z-ECM</v>
      </c>
      <c r="DL141" s="108">
        <f ca="1">IFERROR(IF($C$12="C",RTD("ice.xl",,"*H",DK141,$C$5,"D",$K141,,,1),RTD("ice.xl",,"*H",DK141,$C$5,"D",$K141,,,1)*(9/5)+$C$14),"-")</f>
        <v>83.948000000000008</v>
      </c>
      <c r="DM141" s="101">
        <f t="shared" si="742"/>
        <v>13</v>
      </c>
      <c r="DN141" s="101" t="str">
        <f t="shared" si="621"/>
        <v>KORD MR13!_12Z-ECM</v>
      </c>
      <c r="DO141" s="58">
        <f ca="1">IFERROR(IF($C$12="C",RTD("ice.xl",,"*H",DN141,$C$5,"D",$K141,,,1),RTD("ice.xl",,"*H",DN141,$C$5,"D",$K141,,,1)*(9/5)+$C$14),"-")</f>
        <v>83.587999999999994</v>
      </c>
      <c r="DP141" s="101">
        <f t="shared" si="738"/>
        <v>14</v>
      </c>
      <c r="DQ141" s="101" t="str">
        <f t="shared" si="623"/>
        <v>KORD MR14!_12Z-ECM</v>
      </c>
      <c r="DR141" s="58">
        <f ca="1">IFERROR(IF($C$12="C",RTD("ice.xl",,"*H",DQ141,$C$5,"D",$K141,,,1),RTD("ice.xl",,"*H",DQ141,$C$5,"D",$K141,,,1)*(9/5)+$C$14),"-")</f>
        <v>83.048000000000002</v>
      </c>
      <c r="DS141" s="101">
        <f t="shared" si="734"/>
        <v>15</v>
      </c>
      <c r="DT141" s="101" t="str">
        <f t="shared" si="625"/>
        <v>KORD MR15!_12Z-ECM</v>
      </c>
      <c r="DU141" s="58">
        <f ca="1">IFERROR(IF($C$12="C",RTD("ice.xl",,"*H",DT141,$C$5,"D",$K141,,,1),RTD("ice.xl",,"*H",DT141,$C$5,"D",$K141,,,1)*(9/5)+$C$14),"-")</f>
        <v>82.616</v>
      </c>
      <c r="DV141" s="101">
        <f t="shared" si="729"/>
        <v>16</v>
      </c>
      <c r="DW141" s="101" t="str">
        <f t="shared" si="627"/>
        <v>KORD MR16!_12Z-ECM</v>
      </c>
      <c r="DX141" s="58">
        <f ca="1">IFERROR(IF($C$12="C",RTD("ice.xl",,"*H",DW141,$C$5,"D",$K141,,,1),RTD("ice.xl",,"*H",DW141,$C$5,"D",$K141,,,1)*(9/5)+$C$14),"-")</f>
        <v>80.563999999999993</v>
      </c>
      <c r="DY141" s="101">
        <f t="shared" si="724"/>
        <v>17</v>
      </c>
      <c r="DZ141" s="101" t="str">
        <f t="shared" si="629"/>
        <v>KORD MR17!_12Z-ECM</v>
      </c>
      <c r="EA141" s="58">
        <f ca="1">IFERROR(IF($C$12="C",RTD("ice.xl",,"*H",DZ141,$C$5,"D",$K141,,,1),RTD("ice.xl",,"*H",DZ141,$C$5,"D",$K141,,,1)*(9/5)+$C$14),"-")</f>
        <v>73.507999999999996</v>
      </c>
      <c r="EB141" s="101">
        <f t="shared" si="719"/>
        <v>18</v>
      </c>
      <c r="EC141" s="101" t="str">
        <f t="shared" si="631"/>
        <v>KORD MR18!_12Z-ECM</v>
      </c>
      <c r="ED141" s="58">
        <f ca="1">IFERROR(IF($C$12="C",RTD("ice.xl",,"*H",EC141,$C$5,"D",$K141,,,1),RTD("ice.xl",,"*H",EC141,$C$5,"D",$K141,,,1)*(9/5)+$C$14),"-")</f>
        <v>79.807999999999993</v>
      </c>
      <c r="EE141" s="101">
        <f t="shared" si="714"/>
        <v>19</v>
      </c>
      <c r="EF141" s="101" t="str">
        <f t="shared" si="633"/>
        <v>KORD MR19!_12Z-ECM</v>
      </c>
      <c r="EG141" s="58">
        <f ca="1">IFERROR(IF($C$12="C",RTD("ice.xl",,"*H",EF141,$C$5,"D",$K141,,,1),RTD("ice.xl",,"*H",EF141,$C$5,"D",$K141,,,1)*(9/5)+$C$14),"-")</f>
        <v>76.406000000000006</v>
      </c>
      <c r="EH141" s="101">
        <f t="shared" si="709"/>
        <v>20</v>
      </c>
      <c r="EI141" s="101" t="str">
        <f t="shared" si="635"/>
        <v>KORD MR20!_12Z-ECM</v>
      </c>
      <c r="EJ141" s="58">
        <f ca="1">IFERROR(IF($C$12="C",RTD("ice.xl",,"*H",EI141,$C$5,"D",$K141,,,1),RTD("ice.xl",,"*H",EI141,$C$5,"D",$K141,,,1)*(9/5)+$C$14),"-")</f>
        <v>80.744</v>
      </c>
      <c r="EK141" s="101">
        <f t="shared" si="704"/>
        <v>21</v>
      </c>
      <c r="EL141" s="101" t="str">
        <f t="shared" si="637"/>
        <v>KORD MR21!_12Z-ECM</v>
      </c>
      <c r="EM141" s="58" t="str">
        <f ca="1">IFERROR(IF($C$12="C",RTD("ice.xl",,"*H",EL141,$C$5,"D",$K141,,,1),RTD("ice.xl",,"*H",EL141,$C$5,"D",$K141,,,1)*(9/5)+$C$14),"-")</f>
        <v>-</v>
      </c>
      <c r="EN141" s="101">
        <f t="shared" si="699"/>
        <v>22</v>
      </c>
      <c r="EO141" s="101" t="str">
        <f t="shared" si="639"/>
        <v>KORD MR22!_12Z-ECM</v>
      </c>
      <c r="EP141" s="58" t="str">
        <f ca="1">IFERROR(IF($C$12="C",RTD("ice.xl",,"*H",EO141,$C$5,"D",$K141,,,1),RTD("ice.xl",,"*H",EO141,$C$5,"D",$K141,,,1)*(9/5)+$C$14),"-")</f>
        <v>-</v>
      </c>
      <c r="EQ141" s="101">
        <f t="shared" si="694"/>
        <v>23</v>
      </c>
      <c r="ER141" s="101" t="str">
        <f t="shared" si="641"/>
        <v>KORD MR23!_12Z-ECM</v>
      </c>
      <c r="ES141" s="58" t="str">
        <f ca="1">IFERROR(IF($C$12="C",RTD("ice.xl",,"*H",ER141,$C$5,"D",$K141,,,1),RTD("ice.xl",,"*H",ER141,$C$5,"D",$K141,,,1)*(9/5)+$C$14),"-")</f>
        <v>-</v>
      </c>
      <c r="ET141" s="101">
        <f t="shared" si="689"/>
        <v>24</v>
      </c>
      <c r="EU141" s="101" t="str">
        <f t="shared" si="642"/>
        <v>KORD MR24!_12Z-ECM</v>
      </c>
      <c r="EV141" s="58" t="str">
        <f ca="1">IFERROR(IF($C$12="C",RTD("ice.xl",,"*H",EU141,$C$5,"D",$K141,,,1),RTD("ice.xl",,"*H",EU141,$C$5,"D",$K141,,,1)*(9/5)+$C$14),"-")</f>
        <v>-</v>
      </c>
      <c r="EW141" s="101">
        <f t="shared" si="684"/>
        <v>25</v>
      </c>
      <c r="EX141" s="101" t="str">
        <f t="shared" si="643"/>
        <v>KORD MR25!_12Z-ECM</v>
      </c>
      <c r="EY141" s="58" t="str">
        <f ca="1">IFERROR(IF($C$12="C",RTD("ice.xl",,"*H",EX141,$C$5,"D",$K141,,,1),RTD("ice.xl",,"*H",EX141,$C$5,"D",$K141,,,1)*(9/5)+$C$14),"-")</f>
        <v>-</v>
      </c>
      <c r="EZ141" s="101">
        <f t="shared" si="680"/>
        <v>26</v>
      </c>
      <c r="FA141" s="101" t="str">
        <f t="shared" si="644"/>
        <v>KORD MR26!_12Z-ECM</v>
      </c>
      <c r="FB141" s="58" t="str">
        <f ca="1">IFERROR(IF($C$12="C",RTD("ice.xl",,"*H",FA141,$C$5,"D",$K141,,,1),RTD("ice.xl",,"*H",FA141,$C$5,"D",$K141,,,1)*(9/5)+$C$14),"-")</f>
        <v>-</v>
      </c>
      <c r="FC141" s="101">
        <f t="shared" si="676"/>
        <v>27</v>
      </c>
      <c r="FD141" s="101" t="str">
        <f t="shared" si="645"/>
        <v>KORD MR27!_12Z-ECM</v>
      </c>
      <c r="FE141" s="105" t="str">
        <f ca="1">IFERROR(IF($C$12="C",RTD("ice.xl",,"*H",FD141,$C$5,"D",$K141,,,1),RTD("ice.xl",,"*H",FD141,$C$5,"D",$K141,,,1)*(9/5)+$C$14),"-")</f>
        <v>-</v>
      </c>
      <c r="FH141" s="53">
        <f t="shared" si="747"/>
        <v>12</v>
      </c>
      <c r="FI141" s="53" t="str">
        <f t="shared" si="647"/>
        <v>KORD MR12!_12Z-ECM</v>
      </c>
      <c r="FJ141" s="108">
        <f ca="1">IFERROR(IF($C$12="C",RTD("ice.xl",,"*H",FI141,$C$5,"D",$K141,,,1),RTD("ice.xl",,"*H",FI141,$C$5,"D",$K141,,,1)*(9/5)+$C$14),"-")</f>
        <v>83.948000000000008</v>
      </c>
      <c r="FK141" s="101">
        <f t="shared" si="743"/>
        <v>13</v>
      </c>
      <c r="FL141" s="101" t="str">
        <f t="shared" si="649"/>
        <v>KORD MR13!_12Z-ECM</v>
      </c>
      <c r="FM141" s="58">
        <f ca="1">IFERROR(IF($C$12="C",RTD("ice.xl",,"*H",FL141,$C$5,"D",$K141,,,1),RTD("ice.xl",,"*H",FL141,$C$5,"D",$K141,,,1)*(9/5)+$C$14),"-")</f>
        <v>83.587999999999994</v>
      </c>
      <c r="FN141" s="101">
        <f t="shared" si="739"/>
        <v>14</v>
      </c>
      <c r="FO141" s="101" t="str">
        <f t="shared" si="651"/>
        <v>KORD MR14!_12Z-ECM</v>
      </c>
      <c r="FP141" s="58">
        <f ca="1">IFERROR(IF($C$12="C",RTD("ice.xl",,"*H",FO141,$C$5,"D",$K141,,,1),RTD("ice.xl",,"*H",FO141,$C$5,"D",$K141,,,1)*(9/5)+$C$14),"-")</f>
        <v>83.048000000000002</v>
      </c>
      <c r="FQ141" s="101">
        <f t="shared" si="735"/>
        <v>15</v>
      </c>
      <c r="FR141" s="101" t="str">
        <f t="shared" si="653"/>
        <v>KORD MR15!_12Z-ECM</v>
      </c>
      <c r="FS141" s="58">
        <f ca="1">IFERROR(IF($C$12="C",RTD("ice.xl",,"*H",FR141,$C$5,"D",$K141,,,1),RTD("ice.xl",,"*H",FR141,$C$5,"D",$K141,,,1)*(9/5)+$C$14),"-")</f>
        <v>82.616</v>
      </c>
      <c r="FT141" s="101">
        <f t="shared" si="730"/>
        <v>16</v>
      </c>
      <c r="FU141" s="101" t="str">
        <f t="shared" si="655"/>
        <v>KORD MR16!_12Z-ECM</v>
      </c>
      <c r="FV141" s="58">
        <f ca="1">IFERROR(IF($C$12="C",RTD("ice.xl",,"*H",FU141,$C$5,"D",$K141,,,1),RTD("ice.xl",,"*H",FU141,$C$5,"D",$K141,,,1)*(9/5)+$C$14),"-")</f>
        <v>80.563999999999993</v>
      </c>
      <c r="FW141" s="101">
        <f t="shared" si="725"/>
        <v>17</v>
      </c>
      <c r="FX141" s="101" t="str">
        <f t="shared" si="657"/>
        <v>KORD MR17!_12Z-ECM</v>
      </c>
      <c r="FY141" s="58">
        <f ca="1">IFERROR(IF($C$12="C",RTD("ice.xl",,"*H",FX141,$C$5,"D",$K141,,,1),RTD("ice.xl",,"*H",FX141,$C$5,"D",$K141,,,1)*(9/5)+$C$14),"-")</f>
        <v>73.507999999999996</v>
      </c>
      <c r="FZ141" s="101">
        <f t="shared" si="720"/>
        <v>18</v>
      </c>
      <c r="GA141" s="101" t="str">
        <f t="shared" si="659"/>
        <v>KORD MR18!_12Z-ECM</v>
      </c>
      <c r="GB141" s="58">
        <f ca="1">IFERROR(IF($C$12="C",RTD("ice.xl",,"*H",GA141,$C$5,"D",$K141,,,1),RTD("ice.xl",,"*H",GA141,$C$5,"D",$K141,,,1)*(9/5)+$C$14),"-")</f>
        <v>79.807999999999993</v>
      </c>
      <c r="GC141" s="101">
        <f t="shared" si="715"/>
        <v>19</v>
      </c>
      <c r="GD141" s="101" t="str">
        <f t="shared" si="661"/>
        <v>KORD MR19!_12Z-ECM</v>
      </c>
      <c r="GE141" s="58">
        <f ca="1">IFERROR(IF($C$12="C",RTD("ice.xl",,"*H",GD141,$C$5,"D",$K141,,,1),RTD("ice.xl",,"*H",GD141,$C$5,"D",$K141,,,1)*(9/5)+$C$14),"-")</f>
        <v>76.406000000000006</v>
      </c>
      <c r="GF141" s="101">
        <f t="shared" si="710"/>
        <v>20</v>
      </c>
      <c r="GG141" s="101" t="str">
        <f t="shared" si="663"/>
        <v>KORD MR20!_12Z-ECM</v>
      </c>
      <c r="GH141" s="58">
        <f ca="1">IFERROR(IF($C$12="C",RTD("ice.xl",,"*H",GG141,$C$5,"D",$K141,,,1),RTD("ice.xl",,"*H",GG141,$C$5,"D",$K141,,,1)*(9/5)+$C$14),"-")</f>
        <v>80.744</v>
      </c>
      <c r="GI141" s="101">
        <f t="shared" si="705"/>
        <v>21</v>
      </c>
      <c r="GJ141" s="101" t="str">
        <f t="shared" si="665"/>
        <v>KORD MR21!_12Z-ECM</v>
      </c>
      <c r="GK141" s="58" t="str">
        <f ca="1">IFERROR(IF($C$12="C",RTD("ice.xl",,"*H",GJ141,$C$5,"D",$K141,,,1),RTD("ice.xl",,"*H",GJ141,$C$5,"D",$K141,,,1)*(9/5)+$C$14),"-")</f>
        <v>-</v>
      </c>
      <c r="GL141" s="101">
        <f t="shared" si="700"/>
        <v>22</v>
      </c>
      <c r="GM141" s="101" t="str">
        <f t="shared" si="667"/>
        <v>KORD MR22!_12Z-ECM</v>
      </c>
      <c r="GN141" s="58" t="str">
        <f ca="1">IFERROR(IF($C$12="C",RTD("ice.xl",,"*H",GM141,$C$5,"D",$K141,,,1),RTD("ice.xl",,"*H",GM141,$C$5,"D",$K141,,,1)*(9/5)+$C$14),"-")</f>
        <v>-</v>
      </c>
      <c r="GO141" s="101">
        <f t="shared" si="695"/>
        <v>23</v>
      </c>
      <c r="GP141" s="101" t="str">
        <f t="shared" si="669"/>
        <v>KORD MR23!_12Z-ECM</v>
      </c>
      <c r="GQ141" s="58" t="str">
        <f ca="1">IFERROR(IF($C$12="C",RTD("ice.xl",,"*H",GP141,$C$5,"D",$K141,,,1),RTD("ice.xl",,"*H",GP141,$C$5,"D",$K141,,,1)*(9/5)+$C$14),"-")</f>
        <v>-</v>
      </c>
      <c r="GR141" s="101">
        <f t="shared" si="690"/>
        <v>24</v>
      </c>
      <c r="GS141" s="101" t="str">
        <f t="shared" si="670"/>
        <v>KORD MR24!_12Z-ECM</v>
      </c>
      <c r="GT141" s="58" t="str">
        <f ca="1">IFERROR(IF($C$12="C",RTD("ice.xl",,"*H",GS141,$C$5,"D",$K141,,,1),RTD("ice.xl",,"*H",GS141,$C$5,"D",$K141,,,1)*(9/5)+$C$14),"-")</f>
        <v>-</v>
      </c>
      <c r="GU141" s="101">
        <f t="shared" si="685"/>
        <v>25</v>
      </c>
      <c r="GV141" s="101" t="str">
        <f t="shared" si="671"/>
        <v>KORD MR25!_12Z-ECM</v>
      </c>
      <c r="GW141" s="58" t="str">
        <f ca="1">IFERROR(IF($C$12="C",RTD("ice.xl",,"*H",GV141,$C$5,"D",$K141,,,1),RTD("ice.xl",,"*H",GV141,$C$5,"D",$K141,,,1)*(9/5)+$C$14),"-")</f>
        <v>-</v>
      </c>
      <c r="GX141" s="101">
        <f t="shared" si="681"/>
        <v>26</v>
      </c>
      <c r="GY141" s="101" t="str">
        <f t="shared" si="672"/>
        <v>KORD MR26!_12Z-ECM</v>
      </c>
      <c r="GZ141" s="58" t="str">
        <f ca="1">IFERROR(IF($C$12="C",RTD("ice.xl",,"*H",GY141,$C$5,"D",$K141,,,1),RTD("ice.xl",,"*H",GY141,$C$5,"D",$K141,,,1)*(9/5)+$C$14),"-")</f>
        <v>-</v>
      </c>
      <c r="HA141" s="101">
        <f t="shared" si="677"/>
        <v>27</v>
      </c>
      <c r="HB141" s="101" t="str">
        <f t="shared" si="673"/>
        <v>KORD MR27!_12Z-ECM</v>
      </c>
      <c r="HC141" s="105" t="str">
        <f ca="1">IFERROR(IF($C$12="C",RTD("ice.xl",,"*H",HB141,$C$5,"D",$K141,,,1),RTD("ice.xl",,"*H",HB141,$C$5,"D",$K141,,,1)*(9/5)+$C$14),"-")</f>
        <v>-</v>
      </c>
    </row>
    <row r="142" spans="11:211" x14ac:dyDescent="0.35">
      <c r="K142" s="163">
        <f t="shared" ca="1" si="748"/>
        <v>44779</v>
      </c>
      <c r="L142" s="356">
        <f t="shared" ca="1" si="748"/>
        <v>83.854939999999999</v>
      </c>
      <c r="N142" s="53">
        <f t="shared" si="744"/>
        <v>13</v>
      </c>
      <c r="O142" s="53" t="str">
        <f t="shared" si="564"/>
        <v>KORD MR13!_00Z-ECM</v>
      </c>
      <c r="P142" s="108">
        <f ca="1">IFERROR(IF($C$12="C",RTD("ice.xl",,"*H",O142,$C$5,"D",$K142,,,1),RTD("ice.xl",,"*H",O142,$C$5,"D",$K142,,,1)*(9/5)+$C$14),"-")</f>
        <v>80.456000000000003</v>
      </c>
      <c r="Q142" s="101">
        <f t="shared" si="740"/>
        <v>14</v>
      </c>
      <c r="R142" s="101" t="str">
        <f t="shared" si="566"/>
        <v>KORD MR14!_00Z-ECM</v>
      </c>
      <c r="S142" s="58">
        <f ca="1">IFERROR(IF($C$12="C",RTD("ice.xl",,"*H",R142,$C$5,"D",$K142,,,1),RTD("ice.xl",,"*H",R142,$C$5,"D",$K142,,,1)*(9/5)+$C$14),"-")</f>
        <v>80.528000000000006</v>
      </c>
      <c r="T142" s="101">
        <f t="shared" si="736"/>
        <v>15</v>
      </c>
      <c r="U142" s="101" t="str">
        <f t="shared" si="568"/>
        <v>KORD MR15!_00Z-ECM</v>
      </c>
      <c r="V142" s="58">
        <f ca="1">IFERROR(IF($C$12="C",RTD("ice.xl",,"*H",U142,$C$5,"D",$K142,,,1),RTD("ice.xl",,"*H",U142,$C$5,"D",$K142,,,1)*(9/5)+$C$14),"-")</f>
        <v>81.14</v>
      </c>
      <c r="W142" s="101">
        <f t="shared" si="732"/>
        <v>16</v>
      </c>
      <c r="X142" s="101" t="str">
        <f t="shared" si="570"/>
        <v>KORD MR16!_00Z-ECM</v>
      </c>
      <c r="Y142" s="58">
        <f ca="1">IFERROR(IF($C$12="C",RTD("ice.xl",,"*H",X142,$C$5,"D",$K142,,,1),RTD("ice.xl",,"*H",X142,$C$5,"D",$K142,,,1)*(9/5)+$C$14),"-")</f>
        <v>79.825999999999993</v>
      </c>
      <c r="Z142" s="101">
        <f t="shared" si="727"/>
        <v>17</v>
      </c>
      <c r="AA142" s="101" t="str">
        <f t="shared" si="572"/>
        <v>KORD MR17!_00Z-ECM</v>
      </c>
      <c r="AB142" s="58">
        <f ca="1">IFERROR(IF($C$12="C",RTD("ice.xl",,"*H",AA142,$C$5,"D",$K142,,,1),RTD("ice.xl",,"*H",AA142,$C$5,"D",$K142,,,1)*(9/5)+$C$14),"-")</f>
        <v>80.096000000000004</v>
      </c>
      <c r="AC142" s="101">
        <f t="shared" si="722"/>
        <v>18</v>
      </c>
      <c r="AD142" s="101" t="str">
        <f t="shared" si="574"/>
        <v>KORD MR18!_00Z-ECM</v>
      </c>
      <c r="AE142" s="58">
        <f ca="1">IFERROR(IF($C$12="C",RTD("ice.xl",,"*H",AD142,$C$5,"D",$K142,,,1),RTD("ice.xl",,"*H",AD142,$C$5,"D",$K142,,,1)*(9/5)+$C$14),"-")</f>
        <v>77.216000000000008</v>
      </c>
      <c r="AF142" s="101">
        <f t="shared" si="717"/>
        <v>19</v>
      </c>
      <c r="AG142" s="101" t="str">
        <f t="shared" si="576"/>
        <v>KORD MR19!_00Z-ECM</v>
      </c>
      <c r="AH142" s="58">
        <f ca="1">IFERROR(IF($C$12="C",RTD("ice.xl",,"*H",AG142,$C$5,"D",$K142,,,1),RTD("ice.xl",,"*H",AG142,$C$5,"D",$K142,,,1)*(9/5)+$C$14),"-")</f>
        <v>76.891999999999996</v>
      </c>
      <c r="AI142" s="101">
        <f t="shared" si="712"/>
        <v>20</v>
      </c>
      <c r="AJ142" s="101" t="str">
        <f t="shared" si="578"/>
        <v>KORD MR20!_00Z-ECM</v>
      </c>
      <c r="AK142" s="58">
        <f ca="1">IFERROR(IF($C$12="C",RTD("ice.xl",,"*H",AJ142,$C$5,"D",$K142,,,1),RTD("ice.xl",,"*H",AJ142,$C$5,"D",$K142,,,1)*(9/5)+$C$14),"-")</f>
        <v>85.82</v>
      </c>
      <c r="AL142" s="101">
        <f t="shared" si="707"/>
        <v>21</v>
      </c>
      <c r="AM142" s="101" t="str">
        <f t="shared" si="580"/>
        <v>KORD MR21!_00Z-ECM</v>
      </c>
      <c r="AN142" s="58">
        <f ca="1">IFERROR(IF($C$12="C",RTD("ice.xl",,"*H",AM142,$C$5,"D",$K142,,,1),RTD("ice.xl",,"*H",AM142,$C$5,"D",$K142,,,1)*(9/5)+$C$14),"-")</f>
        <v>82.778000000000006</v>
      </c>
      <c r="AO142" s="101">
        <f t="shared" si="702"/>
        <v>22</v>
      </c>
      <c r="AP142" s="101" t="str">
        <f t="shared" si="582"/>
        <v>KORD MR22!_00Z-ECM</v>
      </c>
      <c r="AQ142" s="58">
        <f ca="1">IFERROR(IF($C$12="C",RTD("ice.xl",,"*H",AP142,$C$5,"D",$K142,,,1),RTD("ice.xl",,"*H",AP142,$C$5,"D",$K142,,,1)*(9/5)+$C$14),"-")</f>
        <v>85.568000000000012</v>
      </c>
      <c r="AR142" s="101">
        <f t="shared" si="697"/>
        <v>23</v>
      </c>
      <c r="AS142" s="101" t="str">
        <f t="shared" si="584"/>
        <v>KORD MR23!_00Z-ECM</v>
      </c>
      <c r="AT142" s="58" t="str">
        <f ca="1">IFERROR(IF($C$12="C",RTD("ice.xl",,"*H",AS142,$C$5,"D",$K142,,,1),RTD("ice.xl",,"*H",AS142,$C$5,"D",$K142,,,1)*(9/5)+$C$14),"-")</f>
        <v>-</v>
      </c>
      <c r="AU142" s="101">
        <f t="shared" si="692"/>
        <v>24</v>
      </c>
      <c r="AV142" s="101" t="str">
        <f t="shared" si="585"/>
        <v>KORD MR24!_00Z-ECM</v>
      </c>
      <c r="AW142" s="58" t="str">
        <f ca="1">IFERROR(IF($C$12="C",RTD("ice.xl",,"*H",AV142,$C$5,"D",$K142,,,1),RTD("ice.xl",,"*H",AV142,$C$5,"D",$K142,,,1)*(9/5)+$C$14),"-")</f>
        <v>-</v>
      </c>
      <c r="AX142" s="101">
        <f t="shared" si="687"/>
        <v>25</v>
      </c>
      <c r="AY142" s="101" t="str">
        <f t="shared" si="586"/>
        <v>KORD MR25!_00Z-ECM</v>
      </c>
      <c r="AZ142" s="58" t="str">
        <f ca="1">IFERROR(IF($C$12="C",RTD("ice.xl",,"*H",AY142,$C$5,"D",$K142,,,1),RTD("ice.xl",,"*H",AY142,$C$5,"D",$K142,,,1)*(9/5)+$C$14),"-")</f>
        <v>-</v>
      </c>
      <c r="BA142" s="101">
        <f t="shared" si="682"/>
        <v>26</v>
      </c>
      <c r="BB142" s="101" t="str">
        <f t="shared" si="587"/>
        <v>KORD MR26!_00Z-ECM</v>
      </c>
      <c r="BC142" s="58" t="str">
        <f ca="1">IFERROR(IF($C$12="C",RTD("ice.xl",,"*H",BB142,$C$5,"D",$K142,,,1),RTD("ice.xl",,"*H",BB142,$C$5,"D",$K142,,,1)*(9/5)+$C$14),"-")</f>
        <v>-</v>
      </c>
      <c r="BD142" s="101">
        <f t="shared" si="678"/>
        <v>27</v>
      </c>
      <c r="BE142" s="101" t="str">
        <f t="shared" si="588"/>
        <v>KORD MR27!_00Z-ECM</v>
      </c>
      <c r="BF142" s="58" t="str">
        <f ca="1">IFERROR(IF($C$12="C",RTD("ice.xl",,"*H",BE142,$C$5,"D",$K142,,,1),RTD("ice.xl",,"*H",BE142,$C$5,"D",$K142,,,1)*(9/5)+$C$14),"-")</f>
        <v>-</v>
      </c>
      <c r="BG142" s="101">
        <f t="shared" si="674"/>
        <v>28</v>
      </c>
      <c r="BH142" s="101" t="str">
        <f t="shared" si="589"/>
        <v>KORD MR28!_00Z-ECM</v>
      </c>
      <c r="BI142" s="105" t="str">
        <f ca="1">IFERROR(IF($C$12="C",RTD("ice.xl",,"*H",BH142,$C$5,"D",$K142,,,1),RTD("ice.xl",,"*H",BH142,$C$5,"D",$K142,,,1)*(9/5)+$C$14),"-")</f>
        <v>-</v>
      </c>
      <c r="BL142" s="53">
        <f t="shared" si="745"/>
        <v>13</v>
      </c>
      <c r="BM142" s="53" t="str">
        <f t="shared" si="591"/>
        <v>KORD MR13!_00Z-ECM</v>
      </c>
      <c r="BN142" s="108">
        <f ca="1">IFERROR(IF($C$12="C",RTD("ice.xl",,"*H",BM142,$C$5,"D",$K142,,,1),RTD("ice.xl",,"*H",BM142,$C$5,"D",$K142,,,1)*(9/5)+$C$14),"-")</f>
        <v>80.456000000000003</v>
      </c>
      <c r="BO142" s="101">
        <f t="shared" si="741"/>
        <v>14</v>
      </c>
      <c r="BP142" s="101" t="str">
        <f t="shared" si="593"/>
        <v>KORD MR14!_00Z-ECM</v>
      </c>
      <c r="BQ142" s="58">
        <f ca="1">IFERROR(IF($C$12="C",RTD("ice.xl",,"*H",BP142,$C$5,"D",$K142,,,1),RTD("ice.xl",,"*H",BP142,$C$5,"D",$K142,,,1)*(9/5)+$C$14),"-")</f>
        <v>80.528000000000006</v>
      </c>
      <c r="BR142" s="101">
        <f t="shared" si="737"/>
        <v>15</v>
      </c>
      <c r="BS142" s="101" t="str">
        <f t="shared" si="595"/>
        <v>KORD MR15!_00Z-ECM</v>
      </c>
      <c r="BT142" s="58">
        <f ca="1">IFERROR(IF($C$12="C",RTD("ice.xl",,"*H",BS142,$C$5,"D",$K142,,,1),RTD("ice.xl",,"*H",BS142,$C$5,"D",$K142,,,1)*(9/5)+$C$14),"-")</f>
        <v>81.14</v>
      </c>
      <c r="BU142" s="101">
        <f t="shared" si="733"/>
        <v>16</v>
      </c>
      <c r="BV142" s="101" t="str">
        <f t="shared" si="597"/>
        <v>KORD MR16!_00Z-ECM</v>
      </c>
      <c r="BW142" s="58">
        <f ca="1">IFERROR(IF($C$12="C",RTD("ice.xl",,"*H",BV142,$C$5,"D",$K142,,,1),RTD("ice.xl",,"*H",BV142,$C$5,"D",$K142,,,1)*(9/5)+$C$14),"-")</f>
        <v>79.825999999999993</v>
      </c>
      <c r="BX142" s="101">
        <f t="shared" si="728"/>
        <v>17</v>
      </c>
      <c r="BY142" s="101" t="str">
        <f t="shared" si="599"/>
        <v>KORD MR17!_00Z-ECM</v>
      </c>
      <c r="BZ142" s="58">
        <f ca="1">IFERROR(IF($C$12="C",RTD("ice.xl",,"*H",BY142,$C$5,"D",$K142,,,1),RTD("ice.xl",,"*H",BY142,$C$5,"D",$K142,,,1)*(9/5)+$C$14),"-")</f>
        <v>80.096000000000004</v>
      </c>
      <c r="CA142" s="101">
        <f t="shared" si="723"/>
        <v>18</v>
      </c>
      <c r="CB142" s="101" t="str">
        <f t="shared" si="601"/>
        <v>KORD MR18!_00Z-ECM</v>
      </c>
      <c r="CC142" s="58">
        <f ca="1">IFERROR(IF($C$12="C",RTD("ice.xl",,"*H",CB142,$C$5,"D",$K142,,,1),RTD("ice.xl",,"*H",CB142,$C$5,"D",$K142,,,1)*(9/5)+$C$14),"-")</f>
        <v>77.216000000000008</v>
      </c>
      <c r="CD142" s="101">
        <f t="shared" si="718"/>
        <v>19</v>
      </c>
      <c r="CE142" s="101" t="str">
        <f t="shared" si="603"/>
        <v>KORD MR19!_00Z-ECM</v>
      </c>
      <c r="CF142" s="58">
        <f ca="1">IFERROR(IF($C$12="C",RTD("ice.xl",,"*H",CE142,$C$5,"D",$K142,,,1),RTD("ice.xl",,"*H",CE142,$C$5,"D",$K142,,,1)*(9/5)+$C$14),"-")</f>
        <v>76.891999999999996</v>
      </c>
      <c r="CG142" s="101">
        <f t="shared" si="713"/>
        <v>20</v>
      </c>
      <c r="CH142" s="101" t="str">
        <f t="shared" si="605"/>
        <v>KORD MR20!_00Z-ECM</v>
      </c>
      <c r="CI142" s="58">
        <f ca="1">IFERROR(IF($C$12="C",RTD("ice.xl",,"*H",CH142,$C$5,"D",$K142,,,1),RTD("ice.xl",,"*H",CH142,$C$5,"D",$K142,,,1)*(9/5)+$C$14),"-")</f>
        <v>85.82</v>
      </c>
      <c r="CJ142" s="101">
        <f t="shared" si="708"/>
        <v>21</v>
      </c>
      <c r="CK142" s="101" t="str">
        <f t="shared" si="607"/>
        <v>KORD MR21!_00Z-ECM</v>
      </c>
      <c r="CL142" s="58">
        <f ca="1">IFERROR(IF($C$12="C",RTD("ice.xl",,"*H",CK142,$C$5,"D",$K142,,,1),RTD("ice.xl",,"*H",CK142,$C$5,"D",$K142,,,1)*(9/5)+$C$14),"-")</f>
        <v>82.778000000000006</v>
      </c>
      <c r="CM142" s="101">
        <f t="shared" si="703"/>
        <v>22</v>
      </c>
      <c r="CN142" s="101" t="str">
        <f t="shared" si="609"/>
        <v>KORD MR22!_00Z-ECM</v>
      </c>
      <c r="CO142" s="58">
        <f ca="1">IFERROR(IF($C$12="C",RTD("ice.xl",,"*H",CN142,$C$5,"D",$K142,,,1),RTD("ice.xl",,"*H",CN142,$C$5,"D",$K142,,,1)*(9/5)+$C$14),"-")</f>
        <v>85.568000000000012</v>
      </c>
      <c r="CP142" s="101">
        <f t="shared" si="698"/>
        <v>23</v>
      </c>
      <c r="CQ142" s="101" t="str">
        <f t="shared" si="611"/>
        <v>KORD MR23!_00Z-ECM</v>
      </c>
      <c r="CR142" s="58" t="str">
        <f ca="1">IFERROR(IF($C$12="C",RTD("ice.xl",,"*H",CQ142,$C$5,"D",$K142,,,1),RTD("ice.xl",,"*H",CQ142,$C$5,"D",$K142,,,1)*(9/5)+$C$14),"-")</f>
        <v>-</v>
      </c>
      <c r="CS142" s="101">
        <f t="shared" si="693"/>
        <v>24</v>
      </c>
      <c r="CT142" s="101" t="str">
        <f t="shared" si="613"/>
        <v>KORD MR24!_00Z-ECM</v>
      </c>
      <c r="CU142" s="58" t="str">
        <f ca="1">IFERROR(IF($C$12="C",RTD("ice.xl",,"*H",CT142,$C$5,"D",$K142,,,1),RTD("ice.xl",,"*H",CT142,$C$5,"D",$K142,,,1)*(9/5)+$C$14),"-")</f>
        <v>-</v>
      </c>
      <c r="CV142" s="101">
        <f t="shared" si="688"/>
        <v>25</v>
      </c>
      <c r="CW142" s="101" t="str">
        <f t="shared" si="614"/>
        <v>KORD MR25!_00Z-ECM</v>
      </c>
      <c r="CX142" s="58" t="str">
        <f ca="1">IFERROR(IF($C$12="C",RTD("ice.xl",,"*H",CW142,$C$5,"D",$K142,,,1),RTD("ice.xl",,"*H",CW142,$C$5,"D",$K142,,,1)*(9/5)+$C$14),"-")</f>
        <v>-</v>
      </c>
      <c r="CY142" s="101">
        <f t="shared" si="683"/>
        <v>26</v>
      </c>
      <c r="CZ142" s="101" t="str">
        <f t="shared" si="615"/>
        <v>KORD MR26!_00Z-ECM</v>
      </c>
      <c r="DA142" s="58" t="str">
        <f ca="1">IFERROR(IF($C$12="C",RTD("ice.xl",,"*H",CZ142,$C$5,"D",$K142,,,1),RTD("ice.xl",,"*H",CZ142,$C$5,"D",$K142,,,1)*(9/5)+$C$14),"-")</f>
        <v>-</v>
      </c>
      <c r="DB142" s="101">
        <f t="shared" si="679"/>
        <v>27</v>
      </c>
      <c r="DC142" s="101" t="str">
        <f t="shared" si="616"/>
        <v>KORD MR27!_00Z-ECM</v>
      </c>
      <c r="DD142" s="58" t="str">
        <f ca="1">IFERROR(IF($C$12="C",RTD("ice.xl",,"*H",DC142,$C$5,"D",$K142,,,1),RTD("ice.xl",,"*H",DC142,$C$5,"D",$K142,,,1)*(9/5)+$C$14),"-")</f>
        <v>-</v>
      </c>
      <c r="DE142" s="101">
        <f t="shared" si="675"/>
        <v>28</v>
      </c>
      <c r="DF142" s="101" t="str">
        <f t="shared" si="617"/>
        <v>KORD MR28!_00Z-ECM</v>
      </c>
      <c r="DG142" s="105" t="str">
        <f ca="1">IFERROR(IF($C$12="C",RTD("ice.xl",,"*H",DF142,$C$5,"D",$K142,,,1),RTD("ice.xl",,"*H",DF142,$C$5,"D",$K142,,,1)*(9/5)+$C$14),"-")</f>
        <v>-</v>
      </c>
      <c r="DJ142" s="53">
        <f t="shared" si="746"/>
        <v>13</v>
      </c>
      <c r="DK142" s="53" t="str">
        <f t="shared" si="619"/>
        <v>KORD MR13!_12Z-ECM</v>
      </c>
      <c r="DL142" s="108">
        <f ca="1">IFERROR(IF($C$12="C",RTD("ice.xl",,"*H",DK142,$C$5,"D",$K142,,,1),RTD("ice.xl",,"*H",DK142,$C$5,"D",$K142,,,1)*(9/5)+$C$14),"-")</f>
        <v>80.545999999999992</v>
      </c>
      <c r="DM142" s="101">
        <f t="shared" si="742"/>
        <v>14</v>
      </c>
      <c r="DN142" s="101" t="str">
        <f t="shared" si="621"/>
        <v>KORD MR14!_12Z-ECM</v>
      </c>
      <c r="DO142" s="58">
        <f ca="1">IFERROR(IF($C$12="C",RTD("ice.xl",,"*H",DN142,$C$5,"D",$K142,,,1),RTD("ice.xl",,"*H",DN142,$C$5,"D",$K142,,,1)*(9/5)+$C$14),"-")</f>
        <v>80.816000000000003</v>
      </c>
      <c r="DP142" s="101">
        <f t="shared" si="738"/>
        <v>15</v>
      </c>
      <c r="DQ142" s="101" t="str">
        <f t="shared" si="623"/>
        <v>KORD MR15!_12Z-ECM</v>
      </c>
      <c r="DR142" s="58">
        <f ca="1">IFERROR(IF($C$12="C",RTD("ice.xl",,"*H",DQ142,$C$5,"D",$K142,,,1),RTD("ice.xl",,"*H",DQ142,$C$5,"D",$K142,,,1)*(9/5)+$C$14),"-")</f>
        <v>79.412000000000006</v>
      </c>
      <c r="DS142" s="101">
        <f t="shared" si="734"/>
        <v>16</v>
      </c>
      <c r="DT142" s="101" t="str">
        <f t="shared" si="625"/>
        <v>KORD MR16!_12Z-ECM</v>
      </c>
      <c r="DU142" s="58">
        <f ca="1">IFERROR(IF($C$12="C",RTD("ice.xl",,"*H",DT142,$C$5,"D",$K142,,,1),RTD("ice.xl",,"*H",DT142,$C$5,"D",$K142,,,1)*(9/5)+$C$14),"-")</f>
        <v>79.34</v>
      </c>
      <c r="DV142" s="101">
        <f t="shared" si="729"/>
        <v>17</v>
      </c>
      <c r="DW142" s="101" t="str">
        <f t="shared" si="627"/>
        <v>KORD MR17!_12Z-ECM</v>
      </c>
      <c r="DX142" s="58">
        <f ca="1">IFERROR(IF($C$12="C",RTD("ice.xl",,"*H",DW142,$C$5,"D",$K142,,,1),RTD("ice.xl",,"*H",DW142,$C$5,"D",$K142,,,1)*(9/5)+$C$14),"-")</f>
        <v>77.126000000000005</v>
      </c>
      <c r="DY142" s="101">
        <f t="shared" si="724"/>
        <v>18</v>
      </c>
      <c r="DZ142" s="101" t="str">
        <f t="shared" si="629"/>
        <v>KORD MR18!_12Z-ECM</v>
      </c>
      <c r="EA142" s="58">
        <f ca="1">IFERROR(IF($C$12="C",RTD("ice.xl",,"*H",DZ142,$C$5,"D",$K142,,,1),RTD("ice.xl",,"*H",DZ142,$C$5,"D",$K142,,,1)*(9/5)+$C$14),"-")</f>
        <v>74.281999999999996</v>
      </c>
      <c r="EB142" s="101">
        <f t="shared" si="719"/>
        <v>19</v>
      </c>
      <c r="EC142" s="101" t="str">
        <f t="shared" si="631"/>
        <v>KORD MR19!_12Z-ECM</v>
      </c>
      <c r="ED142" s="58">
        <f ca="1">IFERROR(IF($C$12="C",RTD("ice.xl",,"*H",EC142,$C$5,"D",$K142,,,1),RTD("ice.xl",,"*H",EC142,$C$5,"D",$K142,,,1)*(9/5)+$C$14),"-")</f>
        <v>77.234000000000009</v>
      </c>
      <c r="EE142" s="101">
        <f t="shared" si="714"/>
        <v>20</v>
      </c>
      <c r="EF142" s="101" t="str">
        <f t="shared" si="633"/>
        <v>KORD MR20!_12Z-ECM</v>
      </c>
      <c r="EG142" s="58">
        <f ca="1">IFERROR(IF($C$12="C",RTD("ice.xl",,"*H",EF142,$C$5,"D",$K142,,,1),RTD("ice.xl",,"*H",EF142,$C$5,"D",$K142,,,1)*(9/5)+$C$14),"-")</f>
        <v>86.288000000000011</v>
      </c>
      <c r="EH142" s="101">
        <f t="shared" si="709"/>
        <v>21</v>
      </c>
      <c r="EI142" s="101" t="str">
        <f t="shared" si="635"/>
        <v>KORD MR21!_12Z-ECM</v>
      </c>
      <c r="EJ142" s="58">
        <f ca="1">IFERROR(IF($C$12="C",RTD("ice.xl",,"*H",EI142,$C$5,"D",$K142,,,1),RTD("ice.xl",,"*H",EI142,$C$5,"D",$K142,,,1)*(9/5)+$C$14),"-")</f>
        <v>81.050000000000011</v>
      </c>
      <c r="EK142" s="101">
        <f t="shared" si="704"/>
        <v>22</v>
      </c>
      <c r="EL142" s="101" t="str">
        <f t="shared" si="637"/>
        <v>KORD MR22!_12Z-ECM</v>
      </c>
      <c r="EM142" s="58" t="str">
        <f ca="1">IFERROR(IF($C$12="C",RTD("ice.xl",,"*H",EL142,$C$5,"D",$K142,,,1),RTD("ice.xl",,"*H",EL142,$C$5,"D",$K142,,,1)*(9/5)+$C$14),"-")</f>
        <v>-</v>
      </c>
      <c r="EN142" s="101">
        <f t="shared" si="699"/>
        <v>23</v>
      </c>
      <c r="EO142" s="101" t="str">
        <f t="shared" si="639"/>
        <v>KORD MR23!_12Z-ECM</v>
      </c>
      <c r="EP142" s="58" t="str">
        <f ca="1">IFERROR(IF($C$12="C",RTD("ice.xl",,"*H",EO142,$C$5,"D",$K142,,,1),RTD("ice.xl",,"*H",EO142,$C$5,"D",$K142,,,1)*(9/5)+$C$14),"-")</f>
        <v>-</v>
      </c>
      <c r="EQ142" s="101">
        <f t="shared" si="694"/>
        <v>24</v>
      </c>
      <c r="ER142" s="101" t="str">
        <f t="shared" si="641"/>
        <v>KORD MR24!_12Z-ECM</v>
      </c>
      <c r="ES142" s="58" t="str">
        <f ca="1">IFERROR(IF($C$12="C",RTD("ice.xl",,"*H",ER142,$C$5,"D",$K142,,,1),RTD("ice.xl",,"*H",ER142,$C$5,"D",$K142,,,1)*(9/5)+$C$14),"-")</f>
        <v>-</v>
      </c>
      <c r="ET142" s="101">
        <f t="shared" si="689"/>
        <v>25</v>
      </c>
      <c r="EU142" s="101" t="str">
        <f t="shared" si="642"/>
        <v>KORD MR25!_12Z-ECM</v>
      </c>
      <c r="EV142" s="58" t="str">
        <f ca="1">IFERROR(IF($C$12="C",RTD("ice.xl",,"*H",EU142,$C$5,"D",$K142,,,1),RTD("ice.xl",,"*H",EU142,$C$5,"D",$K142,,,1)*(9/5)+$C$14),"-")</f>
        <v>-</v>
      </c>
      <c r="EW142" s="101">
        <f t="shared" si="684"/>
        <v>26</v>
      </c>
      <c r="EX142" s="101" t="str">
        <f t="shared" si="643"/>
        <v>KORD MR26!_12Z-ECM</v>
      </c>
      <c r="EY142" s="58" t="str">
        <f ca="1">IFERROR(IF($C$12="C",RTD("ice.xl",,"*H",EX142,$C$5,"D",$K142,,,1),RTD("ice.xl",,"*H",EX142,$C$5,"D",$K142,,,1)*(9/5)+$C$14),"-")</f>
        <v>-</v>
      </c>
      <c r="EZ142" s="101">
        <f t="shared" si="680"/>
        <v>27</v>
      </c>
      <c r="FA142" s="101" t="str">
        <f t="shared" si="644"/>
        <v>KORD MR27!_12Z-ECM</v>
      </c>
      <c r="FB142" s="58" t="str">
        <f ca="1">IFERROR(IF($C$12="C",RTD("ice.xl",,"*H",FA142,$C$5,"D",$K142,,,1),RTD("ice.xl",,"*H",FA142,$C$5,"D",$K142,,,1)*(9/5)+$C$14),"-")</f>
        <v>-</v>
      </c>
      <c r="FC142" s="101">
        <f t="shared" si="676"/>
        <v>28</v>
      </c>
      <c r="FD142" s="101" t="str">
        <f t="shared" si="645"/>
        <v>KORD MR28!_12Z-ECM</v>
      </c>
      <c r="FE142" s="105" t="str">
        <f ca="1">IFERROR(IF($C$12="C",RTD("ice.xl",,"*H",FD142,$C$5,"D",$K142,,,1),RTD("ice.xl",,"*H",FD142,$C$5,"D",$K142,,,1)*(9/5)+$C$14),"-")</f>
        <v>-</v>
      </c>
      <c r="FH142" s="53">
        <f t="shared" si="747"/>
        <v>13</v>
      </c>
      <c r="FI142" s="53" t="str">
        <f t="shared" si="647"/>
        <v>KORD MR13!_12Z-ECM</v>
      </c>
      <c r="FJ142" s="108">
        <f ca="1">IFERROR(IF($C$12="C",RTD("ice.xl",,"*H",FI142,$C$5,"D",$K142,,,1),RTD("ice.xl",,"*H",FI142,$C$5,"D",$K142,,,1)*(9/5)+$C$14),"-")</f>
        <v>80.545999999999992</v>
      </c>
      <c r="FK142" s="101">
        <f t="shared" si="743"/>
        <v>14</v>
      </c>
      <c r="FL142" s="101" t="str">
        <f t="shared" si="649"/>
        <v>KORD MR14!_12Z-ECM</v>
      </c>
      <c r="FM142" s="58">
        <f ca="1">IFERROR(IF($C$12="C",RTD("ice.xl",,"*H",FL142,$C$5,"D",$K142,,,1),RTD("ice.xl",,"*H",FL142,$C$5,"D",$K142,,,1)*(9/5)+$C$14),"-")</f>
        <v>80.816000000000003</v>
      </c>
      <c r="FN142" s="101">
        <f t="shared" si="739"/>
        <v>15</v>
      </c>
      <c r="FO142" s="101" t="str">
        <f t="shared" si="651"/>
        <v>KORD MR15!_12Z-ECM</v>
      </c>
      <c r="FP142" s="58">
        <f ca="1">IFERROR(IF($C$12="C",RTD("ice.xl",,"*H",FO142,$C$5,"D",$K142,,,1),RTD("ice.xl",,"*H",FO142,$C$5,"D",$K142,,,1)*(9/5)+$C$14),"-")</f>
        <v>79.412000000000006</v>
      </c>
      <c r="FQ142" s="101">
        <f t="shared" si="735"/>
        <v>16</v>
      </c>
      <c r="FR142" s="101" t="str">
        <f t="shared" si="653"/>
        <v>KORD MR16!_12Z-ECM</v>
      </c>
      <c r="FS142" s="58">
        <f ca="1">IFERROR(IF($C$12="C",RTD("ice.xl",,"*H",FR142,$C$5,"D",$K142,,,1),RTD("ice.xl",,"*H",FR142,$C$5,"D",$K142,,,1)*(9/5)+$C$14),"-")</f>
        <v>79.34</v>
      </c>
      <c r="FT142" s="101">
        <f t="shared" si="730"/>
        <v>17</v>
      </c>
      <c r="FU142" s="101" t="str">
        <f t="shared" si="655"/>
        <v>KORD MR17!_12Z-ECM</v>
      </c>
      <c r="FV142" s="58">
        <f ca="1">IFERROR(IF($C$12="C",RTD("ice.xl",,"*H",FU142,$C$5,"D",$K142,,,1),RTD("ice.xl",,"*H",FU142,$C$5,"D",$K142,,,1)*(9/5)+$C$14),"-")</f>
        <v>77.126000000000005</v>
      </c>
      <c r="FW142" s="101">
        <f t="shared" si="725"/>
        <v>18</v>
      </c>
      <c r="FX142" s="101" t="str">
        <f t="shared" si="657"/>
        <v>KORD MR18!_12Z-ECM</v>
      </c>
      <c r="FY142" s="58">
        <f ca="1">IFERROR(IF($C$12="C",RTD("ice.xl",,"*H",FX142,$C$5,"D",$K142,,,1),RTD("ice.xl",,"*H",FX142,$C$5,"D",$K142,,,1)*(9/5)+$C$14),"-")</f>
        <v>74.281999999999996</v>
      </c>
      <c r="FZ142" s="101">
        <f t="shared" si="720"/>
        <v>19</v>
      </c>
      <c r="GA142" s="101" t="str">
        <f t="shared" si="659"/>
        <v>KORD MR19!_12Z-ECM</v>
      </c>
      <c r="GB142" s="58">
        <f ca="1">IFERROR(IF($C$12="C",RTD("ice.xl",,"*H",GA142,$C$5,"D",$K142,,,1),RTD("ice.xl",,"*H",GA142,$C$5,"D",$K142,,,1)*(9/5)+$C$14),"-")</f>
        <v>77.234000000000009</v>
      </c>
      <c r="GC142" s="101">
        <f t="shared" si="715"/>
        <v>20</v>
      </c>
      <c r="GD142" s="101" t="str">
        <f t="shared" si="661"/>
        <v>KORD MR20!_12Z-ECM</v>
      </c>
      <c r="GE142" s="58">
        <f ca="1">IFERROR(IF($C$12="C",RTD("ice.xl",,"*H",GD142,$C$5,"D",$K142,,,1),RTD("ice.xl",,"*H",GD142,$C$5,"D",$K142,,,1)*(9/5)+$C$14),"-")</f>
        <v>86.288000000000011</v>
      </c>
      <c r="GF142" s="101">
        <f t="shared" si="710"/>
        <v>21</v>
      </c>
      <c r="GG142" s="101" t="str">
        <f t="shared" si="663"/>
        <v>KORD MR21!_12Z-ECM</v>
      </c>
      <c r="GH142" s="58">
        <f ca="1">IFERROR(IF($C$12="C",RTD("ice.xl",,"*H",GG142,$C$5,"D",$K142,,,1),RTD("ice.xl",,"*H",GG142,$C$5,"D",$K142,,,1)*(9/5)+$C$14),"-")</f>
        <v>81.050000000000011</v>
      </c>
      <c r="GI142" s="101">
        <f t="shared" si="705"/>
        <v>22</v>
      </c>
      <c r="GJ142" s="101" t="str">
        <f t="shared" si="665"/>
        <v>KORD MR22!_12Z-ECM</v>
      </c>
      <c r="GK142" s="58" t="str">
        <f ca="1">IFERROR(IF($C$12="C",RTD("ice.xl",,"*H",GJ142,$C$5,"D",$K142,,,1),RTD("ice.xl",,"*H",GJ142,$C$5,"D",$K142,,,1)*(9/5)+$C$14),"-")</f>
        <v>-</v>
      </c>
      <c r="GL142" s="101">
        <f t="shared" si="700"/>
        <v>23</v>
      </c>
      <c r="GM142" s="101" t="str">
        <f t="shared" si="667"/>
        <v>KORD MR23!_12Z-ECM</v>
      </c>
      <c r="GN142" s="58" t="str">
        <f ca="1">IFERROR(IF($C$12="C",RTD("ice.xl",,"*H",GM142,$C$5,"D",$K142,,,1),RTD("ice.xl",,"*H",GM142,$C$5,"D",$K142,,,1)*(9/5)+$C$14),"-")</f>
        <v>-</v>
      </c>
      <c r="GO142" s="101">
        <f t="shared" si="695"/>
        <v>24</v>
      </c>
      <c r="GP142" s="101" t="str">
        <f t="shared" si="669"/>
        <v>KORD MR24!_12Z-ECM</v>
      </c>
      <c r="GQ142" s="58" t="str">
        <f ca="1">IFERROR(IF($C$12="C",RTD("ice.xl",,"*H",GP142,$C$5,"D",$K142,,,1),RTD("ice.xl",,"*H",GP142,$C$5,"D",$K142,,,1)*(9/5)+$C$14),"-")</f>
        <v>-</v>
      </c>
      <c r="GR142" s="101">
        <f t="shared" si="690"/>
        <v>25</v>
      </c>
      <c r="GS142" s="101" t="str">
        <f t="shared" si="670"/>
        <v>KORD MR25!_12Z-ECM</v>
      </c>
      <c r="GT142" s="58" t="str">
        <f ca="1">IFERROR(IF($C$12="C",RTD("ice.xl",,"*H",GS142,$C$5,"D",$K142,,,1),RTD("ice.xl",,"*H",GS142,$C$5,"D",$K142,,,1)*(9/5)+$C$14),"-")</f>
        <v>-</v>
      </c>
      <c r="GU142" s="101">
        <f t="shared" si="685"/>
        <v>26</v>
      </c>
      <c r="GV142" s="101" t="str">
        <f t="shared" si="671"/>
        <v>KORD MR26!_12Z-ECM</v>
      </c>
      <c r="GW142" s="58" t="str">
        <f ca="1">IFERROR(IF($C$12="C",RTD("ice.xl",,"*H",GV142,$C$5,"D",$K142,,,1),RTD("ice.xl",,"*H",GV142,$C$5,"D",$K142,,,1)*(9/5)+$C$14),"-")</f>
        <v>-</v>
      </c>
      <c r="GX142" s="101">
        <f t="shared" si="681"/>
        <v>27</v>
      </c>
      <c r="GY142" s="101" t="str">
        <f t="shared" si="672"/>
        <v>KORD MR27!_12Z-ECM</v>
      </c>
      <c r="GZ142" s="58" t="str">
        <f ca="1">IFERROR(IF($C$12="C",RTD("ice.xl",,"*H",GY142,$C$5,"D",$K142,,,1),RTD("ice.xl",,"*H",GY142,$C$5,"D",$K142,,,1)*(9/5)+$C$14),"-")</f>
        <v>-</v>
      </c>
      <c r="HA142" s="101">
        <f t="shared" si="677"/>
        <v>28</v>
      </c>
      <c r="HB142" s="101" t="str">
        <f t="shared" si="673"/>
        <v>KORD MR28!_12Z-ECM</v>
      </c>
      <c r="HC142" s="105" t="str">
        <f ca="1">IFERROR(IF($C$12="C",RTD("ice.xl",,"*H",HB142,$C$5,"D",$K142,,,1),RTD("ice.xl",,"*H",HB142,$C$5,"D",$K142,,,1)*(9/5)+$C$14),"-")</f>
        <v>-</v>
      </c>
    </row>
    <row r="143" spans="11:211" x14ac:dyDescent="0.35">
      <c r="K143" s="163">
        <f t="shared" ca="1" si="748"/>
        <v>44778</v>
      </c>
      <c r="L143" s="356">
        <f t="shared" ca="1" si="748"/>
        <v>78.642500000000013</v>
      </c>
      <c r="N143" s="53">
        <f t="shared" si="744"/>
        <v>14</v>
      </c>
      <c r="O143" s="53" t="str">
        <f t="shared" si="564"/>
        <v>KORD MR14!_00Z-ECM</v>
      </c>
      <c r="P143" s="108">
        <f ca="1">IFERROR(IF($C$12="C",RTD("ice.xl",,"*H",O143,$C$5,"D",$K143,,,1),RTD("ice.xl",,"*H",O143,$C$5,"D",$K143,,,1)*(9/5)+$C$14),"-")</f>
        <v>75.433999999999997</v>
      </c>
      <c r="Q143" s="101">
        <f t="shared" si="740"/>
        <v>15</v>
      </c>
      <c r="R143" s="101" t="str">
        <f t="shared" si="566"/>
        <v>KORD MR15!_00Z-ECM</v>
      </c>
      <c r="S143" s="58">
        <f ca="1">IFERROR(IF($C$12="C",RTD("ice.xl",,"*H",R143,$C$5,"D",$K143,,,1),RTD("ice.xl",,"*H",R143,$C$5,"D",$K143,,,1)*(9/5)+$C$14),"-")</f>
        <v>74.26400000000001</v>
      </c>
      <c r="T143" s="101">
        <f t="shared" si="736"/>
        <v>16</v>
      </c>
      <c r="U143" s="101" t="str">
        <f t="shared" si="568"/>
        <v>KORD MR16!_00Z-ECM</v>
      </c>
      <c r="V143" s="58">
        <f ca="1">IFERROR(IF($C$12="C",RTD("ice.xl",,"*H",U143,$C$5,"D",$K143,,,1),RTD("ice.xl",,"*H",U143,$C$5,"D",$K143,,,1)*(9/5)+$C$14),"-")</f>
        <v>74.012</v>
      </c>
      <c r="W143" s="101">
        <f t="shared" si="732"/>
        <v>17</v>
      </c>
      <c r="X143" s="101" t="str">
        <f t="shared" si="570"/>
        <v>KORD MR17!_00Z-ECM</v>
      </c>
      <c r="Y143" s="58">
        <f ca="1">IFERROR(IF($C$12="C",RTD("ice.xl",,"*H",X143,$C$5,"D",$K143,,,1),RTD("ice.xl",,"*H",X143,$C$5,"D",$K143,,,1)*(9/5)+$C$14),"-")</f>
        <v>74.210000000000008</v>
      </c>
      <c r="Z143" s="101">
        <f t="shared" si="727"/>
        <v>18</v>
      </c>
      <c r="AA143" s="101" t="str">
        <f t="shared" si="572"/>
        <v>KORD MR18!_00Z-ECM</v>
      </c>
      <c r="AB143" s="58">
        <f ca="1">IFERROR(IF($C$12="C",RTD("ice.xl",,"*H",AA143,$C$5,"D",$K143,,,1),RTD("ice.xl",,"*H",AA143,$C$5,"D",$K143,,,1)*(9/5)+$C$14),"-")</f>
        <v>70.664000000000001</v>
      </c>
      <c r="AC143" s="101">
        <f t="shared" si="722"/>
        <v>19</v>
      </c>
      <c r="AD143" s="101" t="str">
        <f t="shared" si="574"/>
        <v>KORD MR19!_00Z-ECM</v>
      </c>
      <c r="AE143" s="58">
        <f ca="1">IFERROR(IF($C$12="C",RTD("ice.xl",,"*H",AD143,$C$5,"D",$K143,,,1),RTD("ice.xl",,"*H",AD143,$C$5,"D",$K143,,,1)*(9/5)+$C$14),"-")</f>
        <v>73.165999999999997</v>
      </c>
      <c r="AF143" s="101">
        <f t="shared" si="717"/>
        <v>20</v>
      </c>
      <c r="AG143" s="101" t="str">
        <f t="shared" si="576"/>
        <v>KORD MR20!_00Z-ECM</v>
      </c>
      <c r="AH143" s="58">
        <f ca="1">IFERROR(IF($C$12="C",RTD("ice.xl",,"*H",AG143,$C$5,"D",$K143,,,1),RTD("ice.xl",,"*H",AG143,$C$5,"D",$K143,,,1)*(9/5)+$C$14),"-")</f>
        <v>80.852000000000004</v>
      </c>
      <c r="AI143" s="101">
        <f t="shared" si="712"/>
        <v>21</v>
      </c>
      <c r="AJ143" s="101" t="str">
        <f t="shared" si="578"/>
        <v>KORD MR21!_00Z-ECM</v>
      </c>
      <c r="AK143" s="58">
        <f ca="1">IFERROR(IF($C$12="C",RTD("ice.xl",,"*H",AJ143,$C$5,"D",$K143,,,1),RTD("ice.xl",,"*H",AJ143,$C$5,"D",$K143,,,1)*(9/5)+$C$14),"-")</f>
        <v>75.00200000000001</v>
      </c>
      <c r="AL143" s="101">
        <f t="shared" si="707"/>
        <v>22</v>
      </c>
      <c r="AM143" s="101" t="str">
        <f t="shared" si="580"/>
        <v>KORD MR22!_00Z-ECM</v>
      </c>
      <c r="AN143" s="58">
        <f ca="1">IFERROR(IF($C$12="C",RTD("ice.xl",,"*H",AM143,$C$5,"D",$K143,,,1),RTD("ice.xl",,"*H",AM143,$C$5,"D",$K143,,,1)*(9/5)+$C$14),"-")</f>
        <v>80.78</v>
      </c>
      <c r="AO143" s="101">
        <f t="shared" si="702"/>
        <v>23</v>
      </c>
      <c r="AP143" s="101" t="str">
        <f t="shared" si="582"/>
        <v>KORD MR23!_00Z-ECM</v>
      </c>
      <c r="AQ143" s="58">
        <f ca="1">IFERROR(IF($C$12="C",RTD("ice.xl",,"*H",AP143,$C$5,"D",$K143,,,1),RTD("ice.xl",,"*H",AP143,$C$5,"D",$K143,,,1)*(9/5)+$C$14),"-")</f>
        <v>87.44</v>
      </c>
      <c r="AR143" s="101">
        <f t="shared" si="697"/>
        <v>24</v>
      </c>
      <c r="AS143" s="101" t="str">
        <f t="shared" si="584"/>
        <v>KORD MR24!_00Z-ECM</v>
      </c>
      <c r="AT143" s="58" t="str">
        <f ca="1">IFERROR(IF($C$12="C",RTD("ice.xl",,"*H",AS143,$C$5,"D",$K143,,,1),RTD("ice.xl",,"*H",AS143,$C$5,"D",$K143,,,1)*(9/5)+$C$14),"-")</f>
        <v>-</v>
      </c>
      <c r="AU143" s="101">
        <f t="shared" si="692"/>
        <v>25</v>
      </c>
      <c r="AV143" s="101" t="str">
        <f t="shared" si="585"/>
        <v>KORD MR25!_00Z-ECM</v>
      </c>
      <c r="AW143" s="58" t="str">
        <f ca="1">IFERROR(IF($C$12="C",RTD("ice.xl",,"*H",AV143,$C$5,"D",$K143,,,1),RTD("ice.xl",,"*H",AV143,$C$5,"D",$K143,,,1)*(9/5)+$C$14),"-")</f>
        <v>-</v>
      </c>
      <c r="AX143" s="101">
        <f t="shared" si="687"/>
        <v>26</v>
      </c>
      <c r="AY143" s="101" t="str">
        <f t="shared" si="586"/>
        <v>KORD MR26!_00Z-ECM</v>
      </c>
      <c r="AZ143" s="58" t="str">
        <f ca="1">IFERROR(IF($C$12="C",RTD("ice.xl",,"*H",AY143,$C$5,"D",$K143,,,1),RTD("ice.xl",,"*H",AY143,$C$5,"D",$K143,,,1)*(9/5)+$C$14),"-")</f>
        <v>-</v>
      </c>
      <c r="BA143" s="101">
        <f t="shared" si="682"/>
        <v>27</v>
      </c>
      <c r="BB143" s="101" t="str">
        <f t="shared" si="587"/>
        <v>KORD MR27!_00Z-ECM</v>
      </c>
      <c r="BC143" s="58" t="str">
        <f ca="1">IFERROR(IF($C$12="C",RTD("ice.xl",,"*H",BB143,$C$5,"D",$K143,,,1),RTD("ice.xl",,"*H",BB143,$C$5,"D",$K143,,,1)*(9/5)+$C$14),"-")</f>
        <v>-</v>
      </c>
      <c r="BD143" s="101">
        <f t="shared" si="678"/>
        <v>28</v>
      </c>
      <c r="BE143" s="101" t="str">
        <f t="shared" si="588"/>
        <v>KORD MR28!_00Z-ECM</v>
      </c>
      <c r="BF143" s="58" t="str">
        <f ca="1">IFERROR(IF($C$12="C",RTD("ice.xl",,"*H",BE143,$C$5,"D",$K143,,,1),RTD("ice.xl",,"*H",BE143,$C$5,"D",$K143,,,1)*(9/5)+$C$14),"-")</f>
        <v>-</v>
      </c>
      <c r="BG143" s="101">
        <f t="shared" si="674"/>
        <v>29</v>
      </c>
      <c r="BH143" s="101" t="str">
        <f t="shared" si="589"/>
        <v>KORD MR29!_00Z-ECM</v>
      </c>
      <c r="BI143" s="105" t="str">
        <f ca="1">IFERROR(IF($C$12="C",RTD("ice.xl",,"*H",BH143,$C$5,"D",$K143,,,1),RTD("ice.xl",,"*H",BH143,$C$5,"D",$K143,,,1)*(9/5)+$C$14),"-")</f>
        <v>-</v>
      </c>
      <c r="BL143" s="53">
        <f t="shared" si="745"/>
        <v>14</v>
      </c>
      <c r="BM143" s="53" t="str">
        <f t="shared" si="591"/>
        <v>KORD MR14!_00Z-ECM</v>
      </c>
      <c r="BN143" s="108">
        <f ca="1">IFERROR(IF($C$12="C",RTD("ice.xl",,"*H",BM143,$C$5,"D",$K143,,,1),RTD("ice.xl",,"*H",BM143,$C$5,"D",$K143,,,1)*(9/5)+$C$14),"-")</f>
        <v>75.433999999999997</v>
      </c>
      <c r="BO143" s="101">
        <f t="shared" si="741"/>
        <v>15</v>
      </c>
      <c r="BP143" s="101" t="str">
        <f t="shared" si="593"/>
        <v>KORD MR15!_00Z-ECM</v>
      </c>
      <c r="BQ143" s="58">
        <f ca="1">IFERROR(IF($C$12="C",RTD("ice.xl",,"*H",BP143,$C$5,"D",$K143,,,1),RTD("ice.xl",,"*H",BP143,$C$5,"D",$K143,,,1)*(9/5)+$C$14),"-")</f>
        <v>74.26400000000001</v>
      </c>
      <c r="BR143" s="101">
        <f t="shared" si="737"/>
        <v>16</v>
      </c>
      <c r="BS143" s="101" t="str">
        <f t="shared" si="595"/>
        <v>KORD MR16!_00Z-ECM</v>
      </c>
      <c r="BT143" s="58">
        <f ca="1">IFERROR(IF($C$12="C",RTD("ice.xl",,"*H",BS143,$C$5,"D",$K143,,,1),RTD("ice.xl",,"*H",BS143,$C$5,"D",$K143,,,1)*(9/5)+$C$14),"-")</f>
        <v>74.012</v>
      </c>
      <c r="BU143" s="101">
        <f t="shared" si="733"/>
        <v>17</v>
      </c>
      <c r="BV143" s="101" t="str">
        <f t="shared" si="597"/>
        <v>KORD MR17!_00Z-ECM</v>
      </c>
      <c r="BW143" s="58">
        <f ca="1">IFERROR(IF($C$12="C",RTD("ice.xl",,"*H",BV143,$C$5,"D",$K143,,,1),RTD("ice.xl",,"*H",BV143,$C$5,"D",$K143,,,1)*(9/5)+$C$14),"-")</f>
        <v>74.210000000000008</v>
      </c>
      <c r="BX143" s="101">
        <f t="shared" si="728"/>
        <v>18</v>
      </c>
      <c r="BY143" s="101" t="str">
        <f t="shared" si="599"/>
        <v>KORD MR18!_00Z-ECM</v>
      </c>
      <c r="BZ143" s="58">
        <f ca="1">IFERROR(IF($C$12="C",RTD("ice.xl",,"*H",BY143,$C$5,"D",$K143,,,1),RTD("ice.xl",,"*H",BY143,$C$5,"D",$K143,,,1)*(9/5)+$C$14),"-")</f>
        <v>70.664000000000001</v>
      </c>
      <c r="CA143" s="101">
        <f t="shared" si="723"/>
        <v>19</v>
      </c>
      <c r="CB143" s="101" t="str">
        <f t="shared" si="601"/>
        <v>KORD MR19!_00Z-ECM</v>
      </c>
      <c r="CC143" s="58">
        <f ca="1">IFERROR(IF($C$12="C",RTD("ice.xl",,"*H",CB143,$C$5,"D",$K143,,,1),RTD("ice.xl",,"*H",CB143,$C$5,"D",$K143,,,1)*(9/5)+$C$14),"-")</f>
        <v>73.165999999999997</v>
      </c>
      <c r="CD143" s="101">
        <f t="shared" si="718"/>
        <v>20</v>
      </c>
      <c r="CE143" s="101" t="str">
        <f t="shared" si="603"/>
        <v>KORD MR20!_00Z-ECM</v>
      </c>
      <c r="CF143" s="58">
        <f ca="1">IFERROR(IF($C$12="C",RTD("ice.xl",,"*H",CE143,$C$5,"D",$K143,,,1),RTD("ice.xl",,"*H",CE143,$C$5,"D",$K143,,,1)*(9/5)+$C$14),"-")</f>
        <v>80.852000000000004</v>
      </c>
      <c r="CG143" s="101">
        <f t="shared" si="713"/>
        <v>21</v>
      </c>
      <c r="CH143" s="101" t="str">
        <f t="shared" si="605"/>
        <v>KORD MR21!_00Z-ECM</v>
      </c>
      <c r="CI143" s="58">
        <f ca="1">IFERROR(IF($C$12="C",RTD("ice.xl",,"*H",CH143,$C$5,"D",$K143,,,1),RTD("ice.xl",,"*H",CH143,$C$5,"D",$K143,,,1)*(9/5)+$C$14),"-")</f>
        <v>75.00200000000001</v>
      </c>
      <c r="CJ143" s="101">
        <f t="shared" si="708"/>
        <v>22</v>
      </c>
      <c r="CK143" s="101" t="str">
        <f t="shared" si="607"/>
        <v>KORD MR22!_00Z-ECM</v>
      </c>
      <c r="CL143" s="58">
        <f ca="1">IFERROR(IF($C$12="C",RTD("ice.xl",,"*H",CK143,$C$5,"D",$K143,,,1),RTD("ice.xl",,"*H",CK143,$C$5,"D",$K143,,,1)*(9/5)+$C$14),"-")</f>
        <v>80.78</v>
      </c>
      <c r="CM143" s="101">
        <f t="shared" si="703"/>
        <v>23</v>
      </c>
      <c r="CN143" s="101" t="str">
        <f t="shared" si="609"/>
        <v>KORD MR23!_00Z-ECM</v>
      </c>
      <c r="CO143" s="58">
        <f ca="1">IFERROR(IF($C$12="C",RTD("ice.xl",,"*H",CN143,$C$5,"D",$K143,,,1),RTD("ice.xl",,"*H",CN143,$C$5,"D",$K143,,,1)*(9/5)+$C$14),"-")</f>
        <v>87.44</v>
      </c>
      <c r="CP143" s="101">
        <f t="shared" si="698"/>
        <v>24</v>
      </c>
      <c r="CQ143" s="101" t="str">
        <f t="shared" si="611"/>
        <v>KORD MR24!_00Z-ECM</v>
      </c>
      <c r="CR143" s="58" t="str">
        <f ca="1">IFERROR(IF($C$12="C",RTD("ice.xl",,"*H",CQ143,$C$5,"D",$K143,,,1),RTD("ice.xl",,"*H",CQ143,$C$5,"D",$K143,,,1)*(9/5)+$C$14),"-")</f>
        <v>-</v>
      </c>
      <c r="CS143" s="101">
        <f t="shared" si="693"/>
        <v>25</v>
      </c>
      <c r="CT143" s="101" t="str">
        <f t="shared" si="613"/>
        <v>KORD MR25!_00Z-ECM</v>
      </c>
      <c r="CU143" s="58" t="str">
        <f ca="1">IFERROR(IF($C$12="C",RTD("ice.xl",,"*H",CT143,$C$5,"D",$K143,,,1),RTD("ice.xl",,"*H",CT143,$C$5,"D",$K143,,,1)*(9/5)+$C$14),"-")</f>
        <v>-</v>
      </c>
      <c r="CV143" s="101">
        <f t="shared" si="688"/>
        <v>26</v>
      </c>
      <c r="CW143" s="101" t="str">
        <f t="shared" si="614"/>
        <v>KORD MR26!_00Z-ECM</v>
      </c>
      <c r="CX143" s="58" t="str">
        <f ca="1">IFERROR(IF($C$12="C",RTD("ice.xl",,"*H",CW143,$C$5,"D",$K143,,,1),RTD("ice.xl",,"*H",CW143,$C$5,"D",$K143,,,1)*(9/5)+$C$14),"-")</f>
        <v>-</v>
      </c>
      <c r="CY143" s="101">
        <f t="shared" si="683"/>
        <v>27</v>
      </c>
      <c r="CZ143" s="101" t="str">
        <f t="shared" si="615"/>
        <v>KORD MR27!_00Z-ECM</v>
      </c>
      <c r="DA143" s="58" t="str">
        <f ca="1">IFERROR(IF($C$12="C",RTD("ice.xl",,"*H",CZ143,$C$5,"D",$K143,,,1),RTD("ice.xl",,"*H",CZ143,$C$5,"D",$K143,,,1)*(9/5)+$C$14),"-")</f>
        <v>-</v>
      </c>
      <c r="DB143" s="101">
        <f t="shared" si="679"/>
        <v>28</v>
      </c>
      <c r="DC143" s="101" t="str">
        <f t="shared" si="616"/>
        <v>KORD MR28!_00Z-ECM</v>
      </c>
      <c r="DD143" s="58" t="str">
        <f ca="1">IFERROR(IF($C$12="C",RTD("ice.xl",,"*H",DC143,$C$5,"D",$K143,,,1),RTD("ice.xl",,"*H",DC143,$C$5,"D",$K143,,,1)*(9/5)+$C$14),"-")</f>
        <v>-</v>
      </c>
      <c r="DE143" s="101">
        <f t="shared" si="675"/>
        <v>29</v>
      </c>
      <c r="DF143" s="101" t="str">
        <f t="shared" si="617"/>
        <v>KORD MR29!_00Z-ECM</v>
      </c>
      <c r="DG143" s="105" t="str">
        <f ca="1">IFERROR(IF($C$12="C",RTD("ice.xl",,"*H",DF143,$C$5,"D",$K143,,,1),RTD("ice.xl",,"*H",DF143,$C$5,"D",$K143,,,1)*(9/5)+$C$14),"-")</f>
        <v>-</v>
      </c>
      <c r="DJ143" s="53">
        <f t="shared" si="746"/>
        <v>14</v>
      </c>
      <c r="DK143" s="53" t="str">
        <f t="shared" si="619"/>
        <v>KORD MR14!_12Z-ECM</v>
      </c>
      <c r="DL143" s="108">
        <f ca="1">IFERROR(IF($C$12="C",RTD("ice.xl",,"*H",DK143,$C$5,"D",$K143,,,1),RTD("ice.xl",,"*H",DK143,$C$5,"D",$K143,,,1)*(9/5)+$C$14),"-")</f>
        <v>75.218000000000004</v>
      </c>
      <c r="DM143" s="101">
        <f t="shared" si="742"/>
        <v>15</v>
      </c>
      <c r="DN143" s="101" t="str">
        <f t="shared" si="621"/>
        <v>KORD MR15!_12Z-ECM</v>
      </c>
      <c r="DO143" s="58">
        <f ca="1">IFERROR(IF($C$12="C",RTD("ice.xl",,"*H",DN143,$C$5,"D",$K143,,,1),RTD("ice.xl",,"*H",DN143,$C$5,"D",$K143,,,1)*(9/5)+$C$14),"-")</f>
        <v>73.867999999999995</v>
      </c>
      <c r="DP143" s="101">
        <f t="shared" si="738"/>
        <v>16</v>
      </c>
      <c r="DQ143" s="101" t="str">
        <f t="shared" si="623"/>
        <v>KORD MR16!_12Z-ECM</v>
      </c>
      <c r="DR143" s="58">
        <f ca="1">IFERROR(IF($C$12="C",RTD("ice.xl",,"*H",DQ143,$C$5,"D",$K143,,,1),RTD("ice.xl",,"*H",DQ143,$C$5,"D",$K143,,,1)*(9/5)+$C$14),"-")</f>
        <v>73.616</v>
      </c>
      <c r="DS143" s="101">
        <f t="shared" si="734"/>
        <v>17</v>
      </c>
      <c r="DT143" s="101" t="str">
        <f t="shared" si="625"/>
        <v>KORD MR17!_12Z-ECM</v>
      </c>
      <c r="DU143" s="58">
        <f ca="1">IFERROR(IF($C$12="C",RTD("ice.xl",,"*H",DT143,$C$5,"D",$K143,,,1),RTD("ice.xl",,"*H",DT143,$C$5,"D",$K143,,,1)*(9/5)+$C$14),"-")</f>
        <v>72.931999999999988</v>
      </c>
      <c r="DV143" s="101">
        <f t="shared" si="729"/>
        <v>18</v>
      </c>
      <c r="DW143" s="101" t="str">
        <f t="shared" si="627"/>
        <v>KORD MR18!_12Z-ECM</v>
      </c>
      <c r="DX143" s="58">
        <f ca="1">IFERROR(IF($C$12="C",RTD("ice.xl",,"*H",DW143,$C$5,"D",$K143,,,1),RTD("ice.xl",,"*H",DW143,$C$5,"D",$K143,,,1)*(9/5)+$C$14),"-")</f>
        <v>71.635999999999996</v>
      </c>
      <c r="DY143" s="101">
        <f t="shared" si="724"/>
        <v>19</v>
      </c>
      <c r="DZ143" s="101" t="str">
        <f t="shared" si="629"/>
        <v>KORD MR19!_12Z-ECM</v>
      </c>
      <c r="EA143" s="58">
        <f ca="1">IFERROR(IF($C$12="C",RTD("ice.xl",,"*H",DZ143,$C$5,"D",$K143,,,1),RTD("ice.xl",,"*H",DZ143,$C$5,"D",$K143,,,1)*(9/5)+$C$14),"-")</f>
        <v>72.104000000000013</v>
      </c>
      <c r="EB143" s="101">
        <f t="shared" si="719"/>
        <v>20</v>
      </c>
      <c r="EC143" s="101" t="str">
        <f t="shared" si="631"/>
        <v>KORD MR20!_12Z-ECM</v>
      </c>
      <c r="ED143" s="58">
        <f ca="1">IFERROR(IF($C$12="C",RTD("ice.xl",,"*H",EC143,$C$5,"D",$K143,,,1),RTD("ice.xl",,"*H",EC143,$C$5,"D",$K143,,,1)*(9/5)+$C$14),"-")</f>
        <v>85.28</v>
      </c>
      <c r="EE143" s="101">
        <f t="shared" si="714"/>
        <v>21</v>
      </c>
      <c r="EF143" s="101" t="str">
        <f t="shared" si="633"/>
        <v>KORD MR21!_12Z-ECM</v>
      </c>
      <c r="EG143" s="58">
        <f ca="1">IFERROR(IF($C$12="C",RTD("ice.xl",,"*H",EF143,$C$5,"D",$K143,,,1),RTD("ice.xl",,"*H",EF143,$C$5,"D",$K143,,,1)*(9/5)+$C$14),"-")</f>
        <v>75.343999999999994</v>
      </c>
      <c r="EH143" s="101">
        <f t="shared" si="709"/>
        <v>22</v>
      </c>
      <c r="EI143" s="101" t="str">
        <f t="shared" si="635"/>
        <v>KORD MR22!_12Z-ECM</v>
      </c>
      <c r="EJ143" s="58">
        <f ca="1">IFERROR(IF($C$12="C",RTD("ice.xl",,"*H",EI143,$C$5,"D",$K143,,,1),RTD("ice.xl",,"*H",EI143,$C$5,"D",$K143,,,1)*(9/5)+$C$14),"-")</f>
        <v>78.962000000000003</v>
      </c>
      <c r="EK143" s="101">
        <f t="shared" si="704"/>
        <v>23</v>
      </c>
      <c r="EL143" s="101" t="str">
        <f t="shared" si="637"/>
        <v>KORD MR23!_12Z-ECM</v>
      </c>
      <c r="EM143" s="58" t="str">
        <f ca="1">IFERROR(IF($C$12="C",RTD("ice.xl",,"*H",EL143,$C$5,"D",$K143,,,1),RTD("ice.xl",,"*H",EL143,$C$5,"D",$K143,,,1)*(9/5)+$C$14),"-")</f>
        <v>-</v>
      </c>
      <c r="EN143" s="101">
        <f t="shared" si="699"/>
        <v>24</v>
      </c>
      <c r="EO143" s="101" t="str">
        <f t="shared" si="639"/>
        <v>KORD MR24!_12Z-ECM</v>
      </c>
      <c r="EP143" s="58" t="str">
        <f ca="1">IFERROR(IF($C$12="C",RTD("ice.xl",,"*H",EO143,$C$5,"D",$K143,,,1),RTD("ice.xl",,"*H",EO143,$C$5,"D",$K143,,,1)*(9/5)+$C$14),"-")</f>
        <v>-</v>
      </c>
      <c r="EQ143" s="101">
        <f t="shared" si="694"/>
        <v>25</v>
      </c>
      <c r="ER143" s="101" t="str">
        <f t="shared" si="641"/>
        <v>KORD MR25!_12Z-ECM</v>
      </c>
      <c r="ES143" s="58" t="str">
        <f ca="1">IFERROR(IF($C$12="C",RTD("ice.xl",,"*H",ER143,$C$5,"D",$K143,,,1),RTD("ice.xl",,"*H",ER143,$C$5,"D",$K143,,,1)*(9/5)+$C$14),"-")</f>
        <v>-</v>
      </c>
      <c r="ET143" s="101">
        <f t="shared" si="689"/>
        <v>26</v>
      </c>
      <c r="EU143" s="101" t="str">
        <f t="shared" si="642"/>
        <v>KORD MR26!_12Z-ECM</v>
      </c>
      <c r="EV143" s="58" t="str">
        <f ca="1">IFERROR(IF($C$12="C",RTD("ice.xl",,"*H",EU143,$C$5,"D",$K143,,,1),RTD("ice.xl",,"*H",EU143,$C$5,"D",$K143,,,1)*(9/5)+$C$14),"-")</f>
        <v>-</v>
      </c>
      <c r="EW143" s="101">
        <f t="shared" si="684"/>
        <v>27</v>
      </c>
      <c r="EX143" s="101" t="str">
        <f t="shared" si="643"/>
        <v>KORD MR27!_12Z-ECM</v>
      </c>
      <c r="EY143" s="58" t="str">
        <f ca="1">IFERROR(IF($C$12="C",RTD("ice.xl",,"*H",EX143,$C$5,"D",$K143,,,1),RTD("ice.xl",,"*H",EX143,$C$5,"D",$K143,,,1)*(9/5)+$C$14),"-")</f>
        <v>-</v>
      </c>
      <c r="EZ143" s="101">
        <f t="shared" si="680"/>
        <v>28</v>
      </c>
      <c r="FA143" s="101" t="str">
        <f t="shared" si="644"/>
        <v>KORD MR28!_12Z-ECM</v>
      </c>
      <c r="FB143" s="58" t="str">
        <f ca="1">IFERROR(IF($C$12="C",RTD("ice.xl",,"*H",FA143,$C$5,"D",$K143,,,1),RTD("ice.xl",,"*H",FA143,$C$5,"D",$K143,,,1)*(9/5)+$C$14),"-")</f>
        <v>-</v>
      </c>
      <c r="FC143" s="101">
        <f t="shared" si="676"/>
        <v>29</v>
      </c>
      <c r="FD143" s="101" t="str">
        <f t="shared" si="645"/>
        <v>KORD MR29!_12Z-ECM</v>
      </c>
      <c r="FE143" s="105" t="str">
        <f ca="1">IFERROR(IF($C$12="C",RTD("ice.xl",,"*H",FD143,$C$5,"D",$K143,,,1),RTD("ice.xl",,"*H",FD143,$C$5,"D",$K143,,,1)*(9/5)+$C$14),"-")</f>
        <v>-</v>
      </c>
      <c r="FH143" s="53">
        <f t="shared" si="747"/>
        <v>14</v>
      </c>
      <c r="FI143" s="53" t="str">
        <f t="shared" si="647"/>
        <v>KORD MR14!_12Z-ECM</v>
      </c>
      <c r="FJ143" s="108">
        <f ca="1">IFERROR(IF($C$12="C",RTD("ice.xl",,"*H",FI143,$C$5,"D",$K143,,,1),RTD("ice.xl",,"*H",FI143,$C$5,"D",$K143,,,1)*(9/5)+$C$14),"-")</f>
        <v>75.218000000000004</v>
      </c>
      <c r="FK143" s="101">
        <f t="shared" si="743"/>
        <v>15</v>
      </c>
      <c r="FL143" s="101" t="str">
        <f t="shared" si="649"/>
        <v>KORD MR15!_12Z-ECM</v>
      </c>
      <c r="FM143" s="58">
        <f ca="1">IFERROR(IF($C$12="C",RTD("ice.xl",,"*H",FL143,$C$5,"D",$K143,,,1),RTD("ice.xl",,"*H",FL143,$C$5,"D",$K143,,,1)*(9/5)+$C$14),"-")</f>
        <v>73.867999999999995</v>
      </c>
      <c r="FN143" s="101">
        <f t="shared" si="739"/>
        <v>16</v>
      </c>
      <c r="FO143" s="101" t="str">
        <f t="shared" si="651"/>
        <v>KORD MR16!_12Z-ECM</v>
      </c>
      <c r="FP143" s="58">
        <f ca="1">IFERROR(IF($C$12="C",RTD("ice.xl",,"*H",FO143,$C$5,"D",$K143,,,1),RTD("ice.xl",,"*H",FO143,$C$5,"D",$K143,,,1)*(9/5)+$C$14),"-")</f>
        <v>73.616</v>
      </c>
      <c r="FQ143" s="101">
        <f t="shared" si="735"/>
        <v>17</v>
      </c>
      <c r="FR143" s="101" t="str">
        <f t="shared" si="653"/>
        <v>KORD MR17!_12Z-ECM</v>
      </c>
      <c r="FS143" s="58">
        <f ca="1">IFERROR(IF($C$12="C",RTD("ice.xl",,"*H",FR143,$C$5,"D",$K143,,,1),RTD("ice.xl",,"*H",FR143,$C$5,"D",$K143,,,1)*(9/5)+$C$14),"-")</f>
        <v>72.931999999999988</v>
      </c>
      <c r="FT143" s="101">
        <f t="shared" si="730"/>
        <v>18</v>
      </c>
      <c r="FU143" s="101" t="str">
        <f t="shared" si="655"/>
        <v>KORD MR18!_12Z-ECM</v>
      </c>
      <c r="FV143" s="58">
        <f ca="1">IFERROR(IF($C$12="C",RTD("ice.xl",,"*H",FU143,$C$5,"D",$K143,,,1),RTD("ice.xl",,"*H",FU143,$C$5,"D",$K143,,,1)*(9/5)+$C$14),"-")</f>
        <v>71.635999999999996</v>
      </c>
      <c r="FW143" s="101">
        <f t="shared" si="725"/>
        <v>19</v>
      </c>
      <c r="FX143" s="101" t="str">
        <f t="shared" si="657"/>
        <v>KORD MR19!_12Z-ECM</v>
      </c>
      <c r="FY143" s="58">
        <f ca="1">IFERROR(IF($C$12="C",RTD("ice.xl",,"*H",FX143,$C$5,"D",$K143,,,1),RTD("ice.xl",,"*H",FX143,$C$5,"D",$K143,,,1)*(9/5)+$C$14),"-")</f>
        <v>72.104000000000013</v>
      </c>
      <c r="FZ143" s="101">
        <f t="shared" si="720"/>
        <v>20</v>
      </c>
      <c r="GA143" s="101" t="str">
        <f t="shared" si="659"/>
        <v>KORD MR20!_12Z-ECM</v>
      </c>
      <c r="GB143" s="58">
        <f ca="1">IFERROR(IF($C$12="C",RTD("ice.xl",,"*H",GA143,$C$5,"D",$K143,,,1),RTD("ice.xl",,"*H",GA143,$C$5,"D",$K143,,,1)*(9/5)+$C$14),"-")</f>
        <v>85.28</v>
      </c>
      <c r="GC143" s="101">
        <f t="shared" si="715"/>
        <v>21</v>
      </c>
      <c r="GD143" s="101" t="str">
        <f t="shared" si="661"/>
        <v>KORD MR21!_12Z-ECM</v>
      </c>
      <c r="GE143" s="58">
        <f ca="1">IFERROR(IF($C$12="C",RTD("ice.xl",,"*H",GD143,$C$5,"D",$K143,,,1),RTD("ice.xl",,"*H",GD143,$C$5,"D",$K143,,,1)*(9/5)+$C$14),"-")</f>
        <v>75.343999999999994</v>
      </c>
      <c r="GF143" s="101">
        <f t="shared" si="710"/>
        <v>22</v>
      </c>
      <c r="GG143" s="101" t="str">
        <f t="shared" si="663"/>
        <v>KORD MR22!_12Z-ECM</v>
      </c>
      <c r="GH143" s="58">
        <f ca="1">IFERROR(IF($C$12="C",RTD("ice.xl",,"*H",GG143,$C$5,"D",$K143,,,1),RTD("ice.xl",,"*H",GG143,$C$5,"D",$K143,,,1)*(9/5)+$C$14),"-")</f>
        <v>78.962000000000003</v>
      </c>
      <c r="GI143" s="101">
        <f t="shared" si="705"/>
        <v>23</v>
      </c>
      <c r="GJ143" s="101" t="str">
        <f t="shared" si="665"/>
        <v>KORD MR23!_12Z-ECM</v>
      </c>
      <c r="GK143" s="58" t="str">
        <f ca="1">IFERROR(IF($C$12="C",RTD("ice.xl",,"*H",GJ143,$C$5,"D",$K143,,,1),RTD("ice.xl",,"*H",GJ143,$C$5,"D",$K143,,,1)*(9/5)+$C$14),"-")</f>
        <v>-</v>
      </c>
      <c r="GL143" s="101">
        <f t="shared" si="700"/>
        <v>24</v>
      </c>
      <c r="GM143" s="101" t="str">
        <f t="shared" si="667"/>
        <v>KORD MR24!_12Z-ECM</v>
      </c>
      <c r="GN143" s="58" t="str">
        <f ca="1">IFERROR(IF($C$12="C",RTD("ice.xl",,"*H",GM143,$C$5,"D",$K143,,,1),RTD("ice.xl",,"*H",GM143,$C$5,"D",$K143,,,1)*(9/5)+$C$14),"-")</f>
        <v>-</v>
      </c>
      <c r="GO143" s="101">
        <f t="shared" si="695"/>
        <v>25</v>
      </c>
      <c r="GP143" s="101" t="str">
        <f t="shared" si="669"/>
        <v>KORD MR25!_12Z-ECM</v>
      </c>
      <c r="GQ143" s="58" t="str">
        <f ca="1">IFERROR(IF($C$12="C",RTD("ice.xl",,"*H",GP143,$C$5,"D",$K143,,,1),RTD("ice.xl",,"*H",GP143,$C$5,"D",$K143,,,1)*(9/5)+$C$14),"-")</f>
        <v>-</v>
      </c>
      <c r="GR143" s="101">
        <f t="shared" si="690"/>
        <v>26</v>
      </c>
      <c r="GS143" s="101" t="str">
        <f t="shared" si="670"/>
        <v>KORD MR26!_12Z-ECM</v>
      </c>
      <c r="GT143" s="58" t="str">
        <f ca="1">IFERROR(IF($C$12="C",RTD("ice.xl",,"*H",GS143,$C$5,"D",$K143,,,1),RTD("ice.xl",,"*H",GS143,$C$5,"D",$K143,,,1)*(9/5)+$C$14),"-")</f>
        <v>-</v>
      </c>
      <c r="GU143" s="101">
        <f t="shared" si="685"/>
        <v>27</v>
      </c>
      <c r="GV143" s="101" t="str">
        <f t="shared" si="671"/>
        <v>KORD MR27!_12Z-ECM</v>
      </c>
      <c r="GW143" s="58" t="str">
        <f ca="1">IFERROR(IF($C$12="C",RTD("ice.xl",,"*H",GV143,$C$5,"D",$K143,,,1),RTD("ice.xl",,"*H",GV143,$C$5,"D",$K143,,,1)*(9/5)+$C$14),"-")</f>
        <v>-</v>
      </c>
      <c r="GX143" s="101">
        <f t="shared" si="681"/>
        <v>28</v>
      </c>
      <c r="GY143" s="101" t="str">
        <f t="shared" si="672"/>
        <v>KORD MR28!_12Z-ECM</v>
      </c>
      <c r="GZ143" s="58" t="str">
        <f ca="1">IFERROR(IF($C$12="C",RTD("ice.xl",,"*H",GY143,$C$5,"D",$K143,,,1),RTD("ice.xl",,"*H",GY143,$C$5,"D",$K143,,,1)*(9/5)+$C$14),"-")</f>
        <v>-</v>
      </c>
      <c r="HA143" s="101">
        <f t="shared" si="677"/>
        <v>29</v>
      </c>
      <c r="HB143" s="101" t="str">
        <f t="shared" si="673"/>
        <v>KORD MR29!_12Z-ECM</v>
      </c>
      <c r="HC143" s="105" t="str">
        <f ca="1">IFERROR(IF($C$12="C",RTD("ice.xl",,"*H",HB143,$C$5,"D",$K143,,,1),RTD("ice.xl",,"*H",HB143,$C$5,"D",$K143,,,1)*(9/5)+$C$14),"-")</f>
        <v>-</v>
      </c>
    </row>
    <row r="144" spans="11:211" x14ac:dyDescent="0.35">
      <c r="K144" s="163">
        <f t="shared" ca="1" si="748"/>
        <v>44777</v>
      </c>
      <c r="L144" s="356">
        <f t="shared" ca="1" si="748"/>
        <v>76.311679999999996</v>
      </c>
      <c r="N144" s="53">
        <f t="shared" si="744"/>
        <v>15</v>
      </c>
      <c r="O144" s="53" t="str">
        <f t="shared" si="564"/>
        <v>KORD MR15!_00Z-ECM</v>
      </c>
      <c r="P144" s="108">
        <f ca="1">IFERROR(IF($C$12="C",RTD("ice.xl",,"*H",O144,$C$5,"D",$K144,,,1),RTD("ice.xl",,"*H",O144,$C$5,"D",$K144,,,1)*(9/5)+$C$14),"-")</f>
        <v>73.616</v>
      </c>
      <c r="Q144" s="101">
        <f t="shared" si="740"/>
        <v>16</v>
      </c>
      <c r="R144" s="101" t="str">
        <f t="shared" si="566"/>
        <v>KORD MR16!_00Z-ECM</v>
      </c>
      <c r="S144" s="58">
        <f ca="1">IFERROR(IF($C$12="C",RTD("ice.xl",,"*H",R144,$C$5,"D",$K144,,,1),RTD("ice.xl",,"*H",R144,$C$5,"D",$K144,,,1)*(9/5)+$C$14),"-")</f>
        <v>73.436000000000007</v>
      </c>
      <c r="T144" s="101">
        <f t="shared" si="736"/>
        <v>17</v>
      </c>
      <c r="U144" s="101" t="str">
        <f t="shared" si="568"/>
        <v>KORD MR17!_00Z-ECM</v>
      </c>
      <c r="V144" s="58">
        <f ca="1">IFERROR(IF($C$12="C",RTD("ice.xl",,"*H",U144,$C$5,"D",$K144,,,1),RTD("ice.xl",,"*H",U144,$C$5,"D",$K144,,,1)*(9/5)+$C$14),"-")</f>
        <v>71.311999999999998</v>
      </c>
      <c r="W144" s="101">
        <f t="shared" si="732"/>
        <v>18</v>
      </c>
      <c r="X144" s="101" t="str">
        <f t="shared" si="570"/>
        <v>KORD MR18!_00Z-ECM</v>
      </c>
      <c r="Y144" s="58">
        <f ca="1">IFERROR(IF($C$12="C",RTD("ice.xl",,"*H",X144,$C$5,"D",$K144,,,1),RTD("ice.xl",,"*H",X144,$C$5,"D",$K144,,,1)*(9/5)+$C$14),"-")</f>
        <v>71.186000000000007</v>
      </c>
      <c r="Z144" s="101">
        <f t="shared" si="727"/>
        <v>19</v>
      </c>
      <c r="AA144" s="101" t="str">
        <f t="shared" si="572"/>
        <v>KORD MR19!_00Z-ECM</v>
      </c>
      <c r="AB144" s="58">
        <f ca="1">IFERROR(IF($C$12="C",RTD("ice.xl",,"*H",AA144,$C$5,"D",$K144,,,1),RTD("ice.xl",,"*H",AA144,$C$5,"D",$K144,,,1)*(9/5)+$C$14),"-")</f>
        <v>75.271999999999991</v>
      </c>
      <c r="AC144" s="101">
        <f t="shared" si="722"/>
        <v>20</v>
      </c>
      <c r="AD144" s="101" t="str">
        <f t="shared" si="574"/>
        <v>KORD MR20!_00Z-ECM</v>
      </c>
      <c r="AE144" s="58">
        <f ca="1">IFERROR(IF($C$12="C",RTD("ice.xl",,"*H",AD144,$C$5,"D",$K144,,,1),RTD("ice.xl",,"*H",AD144,$C$5,"D",$K144,,,1)*(9/5)+$C$14),"-")</f>
        <v>82.328000000000003</v>
      </c>
      <c r="AF144" s="101">
        <f t="shared" si="717"/>
        <v>21</v>
      </c>
      <c r="AG144" s="101" t="str">
        <f t="shared" si="576"/>
        <v>KORD MR21!_00Z-ECM</v>
      </c>
      <c r="AH144" s="58">
        <f ca="1">IFERROR(IF($C$12="C",RTD("ice.xl",,"*H",AG144,$C$5,"D",$K144,,,1),RTD("ice.xl",,"*H",AG144,$C$5,"D",$K144,,,1)*(9/5)+$C$14),"-")</f>
        <v>77.323999999999998</v>
      </c>
      <c r="AI144" s="101">
        <f t="shared" si="712"/>
        <v>22</v>
      </c>
      <c r="AJ144" s="101" t="str">
        <f t="shared" si="578"/>
        <v>KORD MR22!_00Z-ECM</v>
      </c>
      <c r="AK144" s="58">
        <f ca="1">IFERROR(IF($C$12="C",RTD("ice.xl",,"*H",AJ144,$C$5,"D",$K144,,,1),RTD("ice.xl",,"*H",AJ144,$C$5,"D",$K144,,,1)*(9/5)+$C$14),"-")</f>
        <v>81.23</v>
      </c>
      <c r="AL144" s="101">
        <f t="shared" si="707"/>
        <v>23</v>
      </c>
      <c r="AM144" s="101" t="str">
        <f t="shared" si="580"/>
        <v>KORD MR23!_00Z-ECM</v>
      </c>
      <c r="AN144" s="58">
        <f ca="1">IFERROR(IF($C$12="C",RTD("ice.xl",,"*H",AM144,$C$5,"D",$K144,,,1),RTD("ice.xl",,"*H",AM144,$C$5,"D",$K144,,,1)*(9/5)+$C$14),"-")</f>
        <v>87.44</v>
      </c>
      <c r="AO144" s="101">
        <f t="shared" si="702"/>
        <v>24</v>
      </c>
      <c r="AP144" s="101" t="str">
        <f t="shared" si="582"/>
        <v>KORD MR24!_00Z-ECM</v>
      </c>
      <c r="AQ144" s="58">
        <f ca="1">IFERROR(IF($C$12="C",RTD("ice.xl",,"*H",AP144,$C$5,"D",$K144,,,1),RTD("ice.xl",,"*H",AP144,$C$5,"D",$K144,,,1)*(9/5)+$C$14),"-")</f>
        <v>89.311999999999998</v>
      </c>
      <c r="AR144" s="101">
        <f t="shared" si="697"/>
        <v>25</v>
      </c>
      <c r="AS144" s="101" t="str">
        <f t="shared" si="584"/>
        <v>KORD MR25!_00Z-ECM</v>
      </c>
      <c r="AT144" s="58" t="str">
        <f ca="1">IFERROR(IF($C$12="C",RTD("ice.xl",,"*H",AS144,$C$5,"D",$K144,,,1),RTD("ice.xl",,"*H",AS144,$C$5,"D",$K144,,,1)*(9/5)+$C$14),"-")</f>
        <v>-</v>
      </c>
      <c r="AU144" s="101">
        <f t="shared" si="692"/>
        <v>26</v>
      </c>
      <c r="AV144" s="101" t="str">
        <f t="shared" si="585"/>
        <v>KORD MR26!_00Z-ECM</v>
      </c>
      <c r="AW144" s="58" t="str">
        <f ca="1">IFERROR(IF($C$12="C",RTD("ice.xl",,"*H",AV144,$C$5,"D",$K144,,,1),RTD("ice.xl",,"*H",AV144,$C$5,"D",$K144,,,1)*(9/5)+$C$14),"-")</f>
        <v>-</v>
      </c>
      <c r="AX144" s="101">
        <f t="shared" si="687"/>
        <v>27</v>
      </c>
      <c r="AY144" s="101" t="str">
        <f t="shared" si="586"/>
        <v>KORD MR27!_00Z-ECM</v>
      </c>
      <c r="AZ144" s="58" t="str">
        <f ca="1">IFERROR(IF($C$12="C",RTD("ice.xl",,"*H",AY144,$C$5,"D",$K144,,,1),RTD("ice.xl",,"*H",AY144,$C$5,"D",$K144,,,1)*(9/5)+$C$14),"-")</f>
        <v>-</v>
      </c>
      <c r="BA144" s="101">
        <f t="shared" si="682"/>
        <v>28</v>
      </c>
      <c r="BB144" s="101" t="str">
        <f t="shared" si="587"/>
        <v>KORD MR28!_00Z-ECM</v>
      </c>
      <c r="BC144" s="58" t="str">
        <f ca="1">IFERROR(IF($C$12="C",RTD("ice.xl",,"*H",BB144,$C$5,"D",$K144,,,1),RTD("ice.xl",,"*H",BB144,$C$5,"D",$K144,,,1)*(9/5)+$C$14),"-")</f>
        <v>-</v>
      </c>
      <c r="BD144" s="101">
        <f t="shared" si="678"/>
        <v>29</v>
      </c>
      <c r="BE144" s="101" t="str">
        <f t="shared" si="588"/>
        <v>KORD MR29!_00Z-ECM</v>
      </c>
      <c r="BF144" s="58" t="str">
        <f ca="1">IFERROR(IF($C$12="C",RTD("ice.xl",,"*H",BE144,$C$5,"D",$K144,,,1),RTD("ice.xl",,"*H",BE144,$C$5,"D",$K144,,,1)*(9/5)+$C$14),"-")</f>
        <v>-</v>
      </c>
      <c r="BG144" s="101">
        <f t="shared" si="674"/>
        <v>30</v>
      </c>
      <c r="BH144" s="101" t="str">
        <f t="shared" si="589"/>
        <v>KORD MR30!_00Z-ECM</v>
      </c>
      <c r="BI144" s="105" t="str">
        <f ca="1">IFERROR(IF($C$12="C",RTD("ice.xl",,"*H",BH144,$C$5,"D",$K144,,,1),RTD("ice.xl",,"*H",BH144,$C$5,"D",$K144,,,1)*(9/5)+$C$14),"-")</f>
        <v>-</v>
      </c>
      <c r="BL144" s="53">
        <f t="shared" si="745"/>
        <v>15</v>
      </c>
      <c r="BM144" s="53" t="str">
        <f t="shared" si="591"/>
        <v>KORD MR15!_00Z-ECM</v>
      </c>
      <c r="BN144" s="108">
        <f ca="1">IFERROR(IF($C$12="C",RTD("ice.xl",,"*H",BM144,$C$5,"D",$K144,,,1),RTD("ice.xl",,"*H",BM144,$C$5,"D",$K144,,,1)*(9/5)+$C$14),"-")</f>
        <v>73.616</v>
      </c>
      <c r="BO144" s="101">
        <f t="shared" si="741"/>
        <v>16</v>
      </c>
      <c r="BP144" s="101" t="str">
        <f t="shared" si="593"/>
        <v>KORD MR16!_00Z-ECM</v>
      </c>
      <c r="BQ144" s="58">
        <f ca="1">IFERROR(IF($C$12="C",RTD("ice.xl",,"*H",BP144,$C$5,"D",$K144,,,1),RTD("ice.xl",,"*H",BP144,$C$5,"D",$K144,,,1)*(9/5)+$C$14),"-")</f>
        <v>73.436000000000007</v>
      </c>
      <c r="BR144" s="101">
        <f t="shared" si="737"/>
        <v>17</v>
      </c>
      <c r="BS144" s="101" t="str">
        <f t="shared" si="595"/>
        <v>KORD MR17!_00Z-ECM</v>
      </c>
      <c r="BT144" s="58">
        <f ca="1">IFERROR(IF($C$12="C",RTD("ice.xl",,"*H",BS144,$C$5,"D",$K144,,,1),RTD("ice.xl",,"*H",BS144,$C$5,"D",$K144,,,1)*(9/5)+$C$14),"-")</f>
        <v>71.311999999999998</v>
      </c>
      <c r="BU144" s="101">
        <f t="shared" si="733"/>
        <v>18</v>
      </c>
      <c r="BV144" s="101" t="str">
        <f t="shared" si="597"/>
        <v>KORD MR18!_00Z-ECM</v>
      </c>
      <c r="BW144" s="58">
        <f ca="1">IFERROR(IF($C$12="C",RTD("ice.xl",,"*H",BV144,$C$5,"D",$K144,,,1),RTD("ice.xl",,"*H",BV144,$C$5,"D",$K144,,,1)*(9/5)+$C$14),"-")</f>
        <v>71.186000000000007</v>
      </c>
      <c r="BX144" s="101">
        <f t="shared" si="728"/>
        <v>19</v>
      </c>
      <c r="BY144" s="101" t="str">
        <f t="shared" si="599"/>
        <v>KORD MR19!_00Z-ECM</v>
      </c>
      <c r="BZ144" s="58">
        <f ca="1">IFERROR(IF($C$12="C",RTD("ice.xl",,"*H",BY144,$C$5,"D",$K144,,,1),RTD("ice.xl",,"*H",BY144,$C$5,"D",$K144,,,1)*(9/5)+$C$14),"-")</f>
        <v>75.271999999999991</v>
      </c>
      <c r="CA144" s="101">
        <f t="shared" si="723"/>
        <v>20</v>
      </c>
      <c r="CB144" s="101" t="str">
        <f t="shared" si="601"/>
        <v>KORD MR20!_00Z-ECM</v>
      </c>
      <c r="CC144" s="58">
        <f ca="1">IFERROR(IF($C$12="C",RTD("ice.xl",,"*H",CB144,$C$5,"D",$K144,,,1),RTD("ice.xl",,"*H",CB144,$C$5,"D",$K144,,,1)*(9/5)+$C$14),"-")</f>
        <v>82.328000000000003</v>
      </c>
      <c r="CD144" s="101">
        <f t="shared" si="718"/>
        <v>21</v>
      </c>
      <c r="CE144" s="101" t="str">
        <f t="shared" si="603"/>
        <v>KORD MR21!_00Z-ECM</v>
      </c>
      <c r="CF144" s="58">
        <f ca="1">IFERROR(IF($C$12="C",RTD("ice.xl",,"*H",CE144,$C$5,"D",$K144,,,1),RTD("ice.xl",,"*H",CE144,$C$5,"D",$K144,,,1)*(9/5)+$C$14),"-")</f>
        <v>77.323999999999998</v>
      </c>
      <c r="CG144" s="101">
        <f t="shared" si="713"/>
        <v>22</v>
      </c>
      <c r="CH144" s="101" t="str">
        <f t="shared" si="605"/>
        <v>KORD MR22!_00Z-ECM</v>
      </c>
      <c r="CI144" s="58">
        <f ca="1">IFERROR(IF($C$12="C",RTD("ice.xl",,"*H",CH144,$C$5,"D",$K144,,,1),RTD("ice.xl",,"*H",CH144,$C$5,"D",$K144,,,1)*(9/5)+$C$14),"-")</f>
        <v>81.23</v>
      </c>
      <c r="CJ144" s="101">
        <f t="shared" si="708"/>
        <v>23</v>
      </c>
      <c r="CK144" s="101" t="str">
        <f t="shared" si="607"/>
        <v>KORD MR23!_00Z-ECM</v>
      </c>
      <c r="CL144" s="58">
        <f ca="1">IFERROR(IF($C$12="C",RTD("ice.xl",,"*H",CK144,$C$5,"D",$K144,,,1),RTD("ice.xl",,"*H",CK144,$C$5,"D",$K144,,,1)*(9/5)+$C$14),"-")</f>
        <v>87.44</v>
      </c>
      <c r="CM144" s="101">
        <f t="shared" si="703"/>
        <v>24</v>
      </c>
      <c r="CN144" s="101" t="str">
        <f t="shared" si="609"/>
        <v>KORD MR24!_00Z-ECM</v>
      </c>
      <c r="CO144" s="58">
        <f ca="1">IFERROR(IF($C$12="C",RTD("ice.xl",,"*H",CN144,$C$5,"D",$K144,,,1),RTD("ice.xl",,"*H",CN144,$C$5,"D",$K144,,,1)*(9/5)+$C$14),"-")</f>
        <v>89.311999999999998</v>
      </c>
      <c r="CP144" s="101">
        <f t="shared" si="698"/>
        <v>25</v>
      </c>
      <c r="CQ144" s="101" t="str">
        <f t="shared" si="611"/>
        <v>KORD MR25!_00Z-ECM</v>
      </c>
      <c r="CR144" s="58" t="str">
        <f ca="1">IFERROR(IF($C$12="C",RTD("ice.xl",,"*H",CQ144,$C$5,"D",$K144,,,1),RTD("ice.xl",,"*H",CQ144,$C$5,"D",$K144,,,1)*(9/5)+$C$14),"-")</f>
        <v>-</v>
      </c>
      <c r="CS144" s="101">
        <f t="shared" si="693"/>
        <v>26</v>
      </c>
      <c r="CT144" s="101" t="str">
        <f t="shared" si="613"/>
        <v>KORD MR26!_00Z-ECM</v>
      </c>
      <c r="CU144" s="58" t="str">
        <f ca="1">IFERROR(IF($C$12="C",RTD("ice.xl",,"*H",CT144,$C$5,"D",$K144,,,1),RTD("ice.xl",,"*H",CT144,$C$5,"D",$K144,,,1)*(9/5)+$C$14),"-")</f>
        <v>-</v>
      </c>
      <c r="CV144" s="101">
        <f t="shared" si="688"/>
        <v>27</v>
      </c>
      <c r="CW144" s="101" t="str">
        <f t="shared" si="614"/>
        <v>KORD MR27!_00Z-ECM</v>
      </c>
      <c r="CX144" s="58" t="str">
        <f ca="1">IFERROR(IF($C$12="C",RTD("ice.xl",,"*H",CW144,$C$5,"D",$K144,,,1),RTD("ice.xl",,"*H",CW144,$C$5,"D",$K144,,,1)*(9/5)+$C$14),"-")</f>
        <v>-</v>
      </c>
      <c r="CY144" s="101">
        <f t="shared" si="683"/>
        <v>28</v>
      </c>
      <c r="CZ144" s="101" t="str">
        <f t="shared" si="615"/>
        <v>KORD MR28!_00Z-ECM</v>
      </c>
      <c r="DA144" s="58" t="str">
        <f ca="1">IFERROR(IF($C$12="C",RTD("ice.xl",,"*H",CZ144,$C$5,"D",$K144,,,1),RTD("ice.xl",,"*H",CZ144,$C$5,"D",$K144,,,1)*(9/5)+$C$14),"-")</f>
        <v>-</v>
      </c>
      <c r="DB144" s="101">
        <f t="shared" si="679"/>
        <v>29</v>
      </c>
      <c r="DC144" s="101" t="str">
        <f t="shared" si="616"/>
        <v>KORD MR29!_00Z-ECM</v>
      </c>
      <c r="DD144" s="58" t="str">
        <f ca="1">IFERROR(IF($C$12="C",RTD("ice.xl",,"*H",DC144,$C$5,"D",$K144,,,1),RTD("ice.xl",,"*H",DC144,$C$5,"D",$K144,,,1)*(9/5)+$C$14),"-")</f>
        <v>-</v>
      </c>
      <c r="DE144" s="101">
        <f t="shared" si="675"/>
        <v>30</v>
      </c>
      <c r="DF144" s="101" t="str">
        <f t="shared" si="617"/>
        <v>KORD MR30!_00Z-ECM</v>
      </c>
      <c r="DG144" s="105" t="str">
        <f ca="1">IFERROR(IF($C$12="C",RTD("ice.xl",,"*H",DF144,$C$5,"D",$K144,,,1),RTD("ice.xl",,"*H",DF144,$C$5,"D",$K144,,,1)*(9/5)+$C$14),"-")</f>
        <v>-</v>
      </c>
      <c r="DJ144" s="53">
        <f t="shared" si="746"/>
        <v>15</v>
      </c>
      <c r="DK144" s="53" t="str">
        <f t="shared" si="619"/>
        <v>KORD MR15!_12Z-ECM</v>
      </c>
      <c r="DL144" s="108">
        <f ca="1">IFERROR(IF($C$12="C",RTD("ice.xl",,"*H",DK144,$C$5,"D",$K144,,,1),RTD("ice.xl",,"*H",DK144,$C$5,"D",$K144,,,1)*(9/5)+$C$14),"-")</f>
        <v>72.75200000000001</v>
      </c>
      <c r="DM144" s="101">
        <f t="shared" si="742"/>
        <v>16</v>
      </c>
      <c r="DN144" s="101" t="str">
        <f t="shared" si="621"/>
        <v>KORD MR16!_12Z-ECM</v>
      </c>
      <c r="DO144" s="58">
        <f ca="1">IFERROR(IF($C$12="C",RTD("ice.xl",,"*H",DN144,$C$5,"D",$K144,,,1),RTD("ice.xl",,"*H",DN144,$C$5,"D",$K144,,,1)*(9/5)+$C$14),"-")</f>
        <v>71.509999999999991</v>
      </c>
      <c r="DP144" s="101">
        <f t="shared" si="738"/>
        <v>17</v>
      </c>
      <c r="DQ144" s="101" t="str">
        <f t="shared" si="623"/>
        <v>KORD MR17!_12Z-ECM</v>
      </c>
      <c r="DR144" s="58">
        <f ca="1">IFERROR(IF($C$12="C",RTD("ice.xl",,"*H",DQ144,$C$5,"D",$K144,,,1),RTD("ice.xl",,"*H",DQ144,$C$5,"D",$K144,,,1)*(9/5)+$C$14),"-")</f>
        <v>71.996000000000009</v>
      </c>
      <c r="DS144" s="101">
        <f t="shared" si="734"/>
        <v>18</v>
      </c>
      <c r="DT144" s="101" t="str">
        <f t="shared" si="625"/>
        <v>KORD MR18!_12Z-ECM</v>
      </c>
      <c r="DU144" s="58">
        <f ca="1">IFERROR(IF($C$12="C",RTD("ice.xl",,"*H",DT144,$C$5,"D",$K144,,,1),RTD("ice.xl",,"*H",DT144,$C$5,"D",$K144,,,1)*(9/5)+$C$14),"-")</f>
        <v>72.698000000000008</v>
      </c>
      <c r="DV144" s="101">
        <f t="shared" si="729"/>
        <v>19</v>
      </c>
      <c r="DW144" s="101" t="str">
        <f t="shared" si="627"/>
        <v>KORD MR19!_12Z-ECM</v>
      </c>
      <c r="DX144" s="58">
        <f ca="1">IFERROR(IF($C$12="C",RTD("ice.xl",,"*H",DW144,$C$5,"D",$K144,,,1),RTD("ice.xl",,"*H",DW144,$C$5,"D",$K144,,,1)*(9/5)+$C$14),"-")</f>
        <v>76.207999999999998</v>
      </c>
      <c r="DY144" s="101">
        <f t="shared" si="724"/>
        <v>20</v>
      </c>
      <c r="DZ144" s="101" t="str">
        <f t="shared" si="629"/>
        <v>KORD MR20!_12Z-ECM</v>
      </c>
      <c r="EA144" s="58">
        <f ca="1">IFERROR(IF($C$12="C",RTD("ice.xl",,"*H",DZ144,$C$5,"D",$K144,,,1),RTD("ice.xl",,"*H",DZ144,$C$5,"D",$K144,,,1)*(9/5)+$C$14),"-")</f>
        <v>87.116</v>
      </c>
      <c r="EB144" s="101">
        <f t="shared" si="719"/>
        <v>21</v>
      </c>
      <c r="EC144" s="101" t="str">
        <f t="shared" si="631"/>
        <v>KORD MR21!_12Z-ECM</v>
      </c>
      <c r="ED144" s="58">
        <f ca="1">IFERROR(IF($C$12="C",RTD("ice.xl",,"*H",EC144,$C$5,"D",$K144,,,1),RTD("ice.xl",,"*H",EC144,$C$5,"D",$K144,,,1)*(9/5)+$C$14),"-")</f>
        <v>80.888000000000005</v>
      </c>
      <c r="EE144" s="101">
        <f t="shared" si="714"/>
        <v>22</v>
      </c>
      <c r="EF144" s="101" t="str">
        <f t="shared" si="633"/>
        <v>KORD MR22!_12Z-ECM</v>
      </c>
      <c r="EG144" s="58">
        <f ca="1">IFERROR(IF($C$12="C",RTD("ice.xl",,"*H",EF144,$C$5,"D",$K144,,,1),RTD("ice.xl",,"*H",EF144,$C$5,"D",$K144,,,1)*(9/5)+$C$14),"-")</f>
        <v>85.712000000000003</v>
      </c>
      <c r="EH144" s="101">
        <f t="shared" si="709"/>
        <v>23</v>
      </c>
      <c r="EI144" s="101" t="str">
        <f t="shared" si="635"/>
        <v>KORD MR23!_12Z-ECM</v>
      </c>
      <c r="EJ144" s="58">
        <f ca="1">IFERROR(IF($C$12="C",RTD("ice.xl",,"*H",EI144,$C$5,"D",$K144,,,1),RTD("ice.xl",,"*H",EI144,$C$5,"D",$K144,,,1)*(9/5)+$C$14),"-")</f>
        <v>82.165999999999997</v>
      </c>
      <c r="EK144" s="101">
        <f t="shared" si="704"/>
        <v>24</v>
      </c>
      <c r="EL144" s="101" t="str">
        <f t="shared" si="637"/>
        <v>KORD MR24!_12Z-ECM</v>
      </c>
      <c r="EM144" s="58" t="str">
        <f ca="1">IFERROR(IF($C$12="C",RTD("ice.xl",,"*H",EL144,$C$5,"D",$K144,,,1),RTD("ice.xl",,"*H",EL144,$C$5,"D",$K144,,,1)*(9/5)+$C$14),"-")</f>
        <v>-</v>
      </c>
      <c r="EN144" s="101">
        <f t="shared" si="699"/>
        <v>25</v>
      </c>
      <c r="EO144" s="101" t="str">
        <f t="shared" si="639"/>
        <v>KORD MR25!_12Z-ECM</v>
      </c>
      <c r="EP144" s="58" t="str">
        <f ca="1">IFERROR(IF($C$12="C",RTD("ice.xl",,"*H",EO144,$C$5,"D",$K144,,,1),RTD("ice.xl",,"*H",EO144,$C$5,"D",$K144,,,1)*(9/5)+$C$14),"-")</f>
        <v>-</v>
      </c>
      <c r="EQ144" s="101">
        <f t="shared" si="694"/>
        <v>26</v>
      </c>
      <c r="ER144" s="101" t="str">
        <f t="shared" si="641"/>
        <v>KORD MR26!_12Z-ECM</v>
      </c>
      <c r="ES144" s="58" t="str">
        <f ca="1">IFERROR(IF($C$12="C",RTD("ice.xl",,"*H",ER144,$C$5,"D",$K144,,,1),RTD("ice.xl",,"*H",ER144,$C$5,"D",$K144,,,1)*(9/5)+$C$14),"-")</f>
        <v>-</v>
      </c>
      <c r="ET144" s="101">
        <f t="shared" si="689"/>
        <v>27</v>
      </c>
      <c r="EU144" s="101" t="str">
        <f t="shared" si="642"/>
        <v>KORD MR27!_12Z-ECM</v>
      </c>
      <c r="EV144" s="58" t="str">
        <f ca="1">IFERROR(IF($C$12="C",RTD("ice.xl",,"*H",EU144,$C$5,"D",$K144,,,1),RTD("ice.xl",,"*H",EU144,$C$5,"D",$K144,,,1)*(9/5)+$C$14),"-")</f>
        <v>-</v>
      </c>
      <c r="EW144" s="101">
        <f t="shared" si="684"/>
        <v>28</v>
      </c>
      <c r="EX144" s="101" t="str">
        <f t="shared" si="643"/>
        <v>KORD MR28!_12Z-ECM</v>
      </c>
      <c r="EY144" s="58" t="str">
        <f ca="1">IFERROR(IF($C$12="C",RTD("ice.xl",,"*H",EX144,$C$5,"D",$K144,,,1),RTD("ice.xl",,"*H",EX144,$C$5,"D",$K144,,,1)*(9/5)+$C$14),"-")</f>
        <v>-</v>
      </c>
      <c r="EZ144" s="101">
        <f t="shared" si="680"/>
        <v>29</v>
      </c>
      <c r="FA144" s="101" t="str">
        <f t="shared" si="644"/>
        <v>KORD MR29!_12Z-ECM</v>
      </c>
      <c r="FB144" s="58" t="str">
        <f ca="1">IFERROR(IF($C$12="C",RTD("ice.xl",,"*H",FA144,$C$5,"D",$K144,,,1),RTD("ice.xl",,"*H",FA144,$C$5,"D",$K144,,,1)*(9/5)+$C$14),"-")</f>
        <v>-</v>
      </c>
      <c r="FC144" s="101">
        <f t="shared" si="676"/>
        <v>30</v>
      </c>
      <c r="FD144" s="101" t="str">
        <f t="shared" si="645"/>
        <v>KORD MR30!_12Z-ECM</v>
      </c>
      <c r="FE144" s="105" t="str">
        <f ca="1">IFERROR(IF($C$12="C",RTD("ice.xl",,"*H",FD144,$C$5,"D",$K144,,,1),RTD("ice.xl",,"*H",FD144,$C$5,"D",$K144,,,1)*(9/5)+$C$14),"-")</f>
        <v>-</v>
      </c>
      <c r="FH144" s="53">
        <f t="shared" si="747"/>
        <v>15</v>
      </c>
      <c r="FI144" s="53" t="str">
        <f t="shared" si="647"/>
        <v>KORD MR15!_12Z-ECM</v>
      </c>
      <c r="FJ144" s="108">
        <f ca="1">IFERROR(IF($C$12="C",RTD("ice.xl",,"*H",FI144,$C$5,"D",$K144,,,1),RTD("ice.xl",,"*H",FI144,$C$5,"D",$K144,,,1)*(9/5)+$C$14),"-")</f>
        <v>72.75200000000001</v>
      </c>
      <c r="FK144" s="101">
        <f t="shared" si="743"/>
        <v>16</v>
      </c>
      <c r="FL144" s="101" t="str">
        <f t="shared" si="649"/>
        <v>KORD MR16!_12Z-ECM</v>
      </c>
      <c r="FM144" s="58">
        <f ca="1">IFERROR(IF($C$12="C",RTD("ice.xl",,"*H",FL144,$C$5,"D",$K144,,,1),RTD("ice.xl",,"*H",FL144,$C$5,"D",$K144,,,1)*(9/5)+$C$14),"-")</f>
        <v>71.509999999999991</v>
      </c>
      <c r="FN144" s="101">
        <f t="shared" si="739"/>
        <v>17</v>
      </c>
      <c r="FO144" s="101" t="str">
        <f t="shared" si="651"/>
        <v>KORD MR17!_12Z-ECM</v>
      </c>
      <c r="FP144" s="58">
        <f ca="1">IFERROR(IF($C$12="C",RTD("ice.xl",,"*H",FO144,$C$5,"D",$K144,,,1),RTD("ice.xl",,"*H",FO144,$C$5,"D",$K144,,,1)*(9/5)+$C$14),"-")</f>
        <v>71.996000000000009</v>
      </c>
      <c r="FQ144" s="101">
        <f t="shared" si="735"/>
        <v>18</v>
      </c>
      <c r="FR144" s="101" t="str">
        <f t="shared" si="653"/>
        <v>KORD MR18!_12Z-ECM</v>
      </c>
      <c r="FS144" s="58">
        <f ca="1">IFERROR(IF($C$12="C",RTD("ice.xl",,"*H",FR144,$C$5,"D",$K144,,,1),RTD("ice.xl",,"*H",FR144,$C$5,"D",$K144,,,1)*(9/5)+$C$14),"-")</f>
        <v>72.698000000000008</v>
      </c>
      <c r="FT144" s="101">
        <f t="shared" si="730"/>
        <v>19</v>
      </c>
      <c r="FU144" s="101" t="str">
        <f t="shared" si="655"/>
        <v>KORD MR19!_12Z-ECM</v>
      </c>
      <c r="FV144" s="58">
        <f ca="1">IFERROR(IF($C$12="C",RTD("ice.xl",,"*H",FU144,$C$5,"D",$K144,,,1),RTD("ice.xl",,"*H",FU144,$C$5,"D",$K144,,,1)*(9/5)+$C$14),"-")</f>
        <v>76.207999999999998</v>
      </c>
      <c r="FW144" s="101">
        <f t="shared" si="725"/>
        <v>20</v>
      </c>
      <c r="FX144" s="101" t="str">
        <f t="shared" si="657"/>
        <v>KORD MR20!_12Z-ECM</v>
      </c>
      <c r="FY144" s="58">
        <f ca="1">IFERROR(IF($C$12="C",RTD("ice.xl",,"*H",FX144,$C$5,"D",$K144,,,1),RTD("ice.xl",,"*H",FX144,$C$5,"D",$K144,,,1)*(9/5)+$C$14),"-")</f>
        <v>87.116</v>
      </c>
      <c r="FZ144" s="101">
        <f t="shared" si="720"/>
        <v>21</v>
      </c>
      <c r="GA144" s="101" t="str">
        <f t="shared" si="659"/>
        <v>KORD MR21!_12Z-ECM</v>
      </c>
      <c r="GB144" s="58">
        <f ca="1">IFERROR(IF($C$12="C",RTD("ice.xl",,"*H",GA144,$C$5,"D",$K144,,,1),RTD("ice.xl",,"*H",GA144,$C$5,"D",$K144,,,1)*(9/5)+$C$14),"-")</f>
        <v>80.888000000000005</v>
      </c>
      <c r="GC144" s="101">
        <f t="shared" si="715"/>
        <v>22</v>
      </c>
      <c r="GD144" s="101" t="str">
        <f t="shared" si="661"/>
        <v>KORD MR22!_12Z-ECM</v>
      </c>
      <c r="GE144" s="58">
        <f ca="1">IFERROR(IF($C$12="C",RTD("ice.xl",,"*H",GD144,$C$5,"D",$K144,,,1),RTD("ice.xl",,"*H",GD144,$C$5,"D",$K144,,,1)*(9/5)+$C$14),"-")</f>
        <v>85.712000000000003</v>
      </c>
      <c r="GF144" s="101">
        <f t="shared" si="710"/>
        <v>23</v>
      </c>
      <c r="GG144" s="101" t="str">
        <f t="shared" si="663"/>
        <v>KORD MR23!_12Z-ECM</v>
      </c>
      <c r="GH144" s="58">
        <f ca="1">IFERROR(IF($C$12="C",RTD("ice.xl",,"*H",GG144,$C$5,"D",$K144,,,1),RTD("ice.xl",,"*H",GG144,$C$5,"D",$K144,,,1)*(9/5)+$C$14),"-")</f>
        <v>82.165999999999997</v>
      </c>
      <c r="GI144" s="101">
        <f t="shared" si="705"/>
        <v>24</v>
      </c>
      <c r="GJ144" s="101" t="str">
        <f t="shared" si="665"/>
        <v>KORD MR24!_12Z-ECM</v>
      </c>
      <c r="GK144" s="58" t="str">
        <f ca="1">IFERROR(IF($C$12="C",RTD("ice.xl",,"*H",GJ144,$C$5,"D",$K144,,,1),RTD("ice.xl",,"*H",GJ144,$C$5,"D",$K144,,,1)*(9/5)+$C$14),"-")</f>
        <v>-</v>
      </c>
      <c r="GL144" s="101">
        <f t="shared" si="700"/>
        <v>25</v>
      </c>
      <c r="GM144" s="101" t="str">
        <f t="shared" si="667"/>
        <v>KORD MR25!_12Z-ECM</v>
      </c>
      <c r="GN144" s="58" t="str">
        <f ca="1">IFERROR(IF($C$12="C",RTD("ice.xl",,"*H",GM144,$C$5,"D",$K144,,,1),RTD("ice.xl",,"*H",GM144,$C$5,"D",$K144,,,1)*(9/5)+$C$14),"-")</f>
        <v>-</v>
      </c>
      <c r="GO144" s="101">
        <f t="shared" si="695"/>
        <v>26</v>
      </c>
      <c r="GP144" s="101" t="str">
        <f t="shared" si="669"/>
        <v>KORD MR26!_12Z-ECM</v>
      </c>
      <c r="GQ144" s="58" t="str">
        <f ca="1">IFERROR(IF($C$12="C",RTD("ice.xl",,"*H",GP144,$C$5,"D",$K144,,,1),RTD("ice.xl",,"*H",GP144,$C$5,"D",$K144,,,1)*(9/5)+$C$14),"-")</f>
        <v>-</v>
      </c>
      <c r="GR144" s="101">
        <f t="shared" si="690"/>
        <v>27</v>
      </c>
      <c r="GS144" s="101" t="str">
        <f t="shared" si="670"/>
        <v>KORD MR27!_12Z-ECM</v>
      </c>
      <c r="GT144" s="58" t="str">
        <f ca="1">IFERROR(IF($C$12="C",RTD("ice.xl",,"*H",GS144,$C$5,"D",$K144,,,1),RTD("ice.xl",,"*H",GS144,$C$5,"D",$K144,,,1)*(9/5)+$C$14),"-")</f>
        <v>-</v>
      </c>
      <c r="GU144" s="101">
        <f t="shared" si="685"/>
        <v>28</v>
      </c>
      <c r="GV144" s="101" t="str">
        <f t="shared" si="671"/>
        <v>KORD MR28!_12Z-ECM</v>
      </c>
      <c r="GW144" s="58" t="str">
        <f ca="1">IFERROR(IF($C$12="C",RTD("ice.xl",,"*H",GV144,$C$5,"D",$K144,,,1),RTD("ice.xl",,"*H",GV144,$C$5,"D",$K144,,,1)*(9/5)+$C$14),"-")</f>
        <v>-</v>
      </c>
      <c r="GX144" s="101">
        <f t="shared" si="681"/>
        <v>29</v>
      </c>
      <c r="GY144" s="101" t="str">
        <f t="shared" si="672"/>
        <v>KORD MR29!_12Z-ECM</v>
      </c>
      <c r="GZ144" s="58" t="str">
        <f ca="1">IFERROR(IF($C$12="C",RTD("ice.xl",,"*H",GY144,$C$5,"D",$K144,,,1),RTD("ice.xl",,"*H",GY144,$C$5,"D",$K144,,,1)*(9/5)+$C$14),"-")</f>
        <v>-</v>
      </c>
      <c r="HA144" s="101">
        <f t="shared" si="677"/>
        <v>30</v>
      </c>
      <c r="HB144" s="101" t="str">
        <f t="shared" si="673"/>
        <v>KORD MR30!_12Z-ECM</v>
      </c>
      <c r="HC144" s="105" t="str">
        <f ca="1">IFERROR(IF($C$12="C",RTD("ice.xl",,"*H",HB144,$C$5,"D",$K144,,,1),RTD("ice.xl",,"*H",HB144,$C$5,"D",$K144,,,1)*(9/5)+$C$14),"-")</f>
        <v>-</v>
      </c>
    </row>
    <row r="145" spans="11:211" x14ac:dyDescent="0.35">
      <c r="K145" s="163">
        <f t="shared" ca="1" si="748"/>
        <v>44776</v>
      </c>
      <c r="L145" s="356">
        <f t="shared" ca="1" si="748"/>
        <v>81.126139999999992</v>
      </c>
      <c r="N145" s="53">
        <f t="shared" si="744"/>
        <v>16</v>
      </c>
      <c r="O145" s="53" t="str">
        <f t="shared" si="564"/>
        <v>KORD MR16!_00Z-ECM</v>
      </c>
      <c r="P145" s="108">
        <f ca="1">IFERROR(IF($C$12="C",RTD("ice.xl",,"*H",O145,$C$5,"D",$K145,,,1),RTD("ice.xl",,"*H",O145,$C$5,"D",$K145,,,1)*(9/5)+$C$14),"-")</f>
        <v>81.319999999999993</v>
      </c>
      <c r="Q145" s="101">
        <f t="shared" si="740"/>
        <v>17</v>
      </c>
      <c r="R145" s="101" t="str">
        <f t="shared" si="566"/>
        <v>KORD MR17!_00Z-ECM</v>
      </c>
      <c r="S145" s="58">
        <f ca="1">IFERROR(IF($C$12="C",RTD("ice.xl",,"*H",R145,$C$5,"D",$K145,,,1),RTD("ice.xl",,"*H",R145,$C$5,"D",$K145,,,1)*(9/5)+$C$14),"-")</f>
        <v>81.031999999999996</v>
      </c>
      <c r="T145" s="101">
        <f t="shared" si="736"/>
        <v>18</v>
      </c>
      <c r="U145" s="101" t="str">
        <f t="shared" si="568"/>
        <v>KORD MR18!_00Z-ECM</v>
      </c>
      <c r="V145" s="58">
        <f ca="1">IFERROR(IF($C$12="C",RTD("ice.xl",,"*H",U145,$C$5,"D",$K145,,,1),RTD("ice.xl",,"*H",U145,$C$5,"D",$K145,,,1)*(9/5)+$C$14),"-")</f>
        <v>82.994</v>
      </c>
      <c r="W145" s="101">
        <f t="shared" si="732"/>
        <v>19</v>
      </c>
      <c r="X145" s="101" t="str">
        <f t="shared" si="570"/>
        <v>KORD MR19!_00Z-ECM</v>
      </c>
      <c r="Y145" s="58">
        <f ca="1">IFERROR(IF($C$12="C",RTD("ice.xl",,"*H",X145,$C$5,"D",$K145,,,1),RTD("ice.xl",,"*H",X145,$C$5,"D",$K145,,,1)*(9/5)+$C$14),"-")</f>
        <v>85.891999999999996</v>
      </c>
      <c r="Z145" s="101">
        <f t="shared" si="727"/>
        <v>20</v>
      </c>
      <c r="AA145" s="101" t="str">
        <f t="shared" si="572"/>
        <v>KORD MR20!_00Z-ECM</v>
      </c>
      <c r="AB145" s="58">
        <f ca="1">IFERROR(IF($C$12="C",RTD("ice.xl",,"*H",AA145,$C$5,"D",$K145,,,1),RTD("ice.xl",,"*H",AA145,$C$5,"D",$K145,,,1)*(9/5)+$C$14),"-")</f>
        <v>85.64</v>
      </c>
      <c r="AC145" s="101">
        <f t="shared" si="722"/>
        <v>21</v>
      </c>
      <c r="AD145" s="101" t="str">
        <f t="shared" si="574"/>
        <v>KORD MR21!_00Z-ECM</v>
      </c>
      <c r="AE145" s="58">
        <f ca="1">IFERROR(IF($C$12="C",RTD("ice.xl",,"*H",AD145,$C$5,"D",$K145,,,1),RTD("ice.xl",,"*H",AD145,$C$5,"D",$K145,,,1)*(9/5)+$C$14),"-")</f>
        <v>86.234000000000009</v>
      </c>
      <c r="AF145" s="101">
        <f t="shared" si="717"/>
        <v>22</v>
      </c>
      <c r="AG145" s="101" t="str">
        <f t="shared" si="576"/>
        <v>KORD MR22!_00Z-ECM</v>
      </c>
      <c r="AH145" s="58">
        <f ca="1">IFERROR(IF($C$12="C",RTD("ice.xl",,"*H",AG145,$C$5,"D",$K145,,,1),RTD("ice.xl",,"*H",AG145,$C$5,"D",$K145,,,1)*(9/5)+$C$14),"-")</f>
        <v>83.048000000000002</v>
      </c>
      <c r="AI145" s="101">
        <f t="shared" si="712"/>
        <v>23</v>
      </c>
      <c r="AJ145" s="101" t="str">
        <f t="shared" si="578"/>
        <v>KORD MR23!_00Z-ECM</v>
      </c>
      <c r="AK145" s="58">
        <f ca="1">IFERROR(IF($C$12="C",RTD("ice.xl",,"*H",AJ145,$C$5,"D",$K145,,,1),RTD("ice.xl",,"*H",AJ145,$C$5,"D",$K145,,,1)*(9/5)+$C$14),"-")</f>
        <v>80.635999999999996</v>
      </c>
      <c r="AL145" s="101">
        <f t="shared" si="707"/>
        <v>24</v>
      </c>
      <c r="AM145" s="101" t="str">
        <f t="shared" si="580"/>
        <v>KORD MR24!_00Z-ECM</v>
      </c>
      <c r="AN145" s="58">
        <f ca="1">IFERROR(IF($C$12="C",RTD("ice.xl",,"*H",AM145,$C$5,"D",$K145,,,1),RTD("ice.xl",,"*H",AM145,$C$5,"D",$K145,,,1)*(9/5)+$C$14),"-")</f>
        <v>85.712000000000003</v>
      </c>
      <c r="AO145" s="101">
        <f t="shared" si="702"/>
        <v>25</v>
      </c>
      <c r="AP145" s="101" t="str">
        <f t="shared" si="582"/>
        <v>KORD MR25!_00Z-ECM</v>
      </c>
      <c r="AQ145" s="58">
        <f ca="1">IFERROR(IF($C$12="C",RTD("ice.xl",,"*H",AP145,$C$5,"D",$K145,,,1),RTD("ice.xl",,"*H",AP145,$C$5,"D",$K145,,,1)*(9/5)+$C$14),"-")</f>
        <v>78.152000000000001</v>
      </c>
      <c r="AR145" s="101">
        <f t="shared" si="697"/>
        <v>26</v>
      </c>
      <c r="AS145" s="101" t="str">
        <f t="shared" si="584"/>
        <v>KORD MR26!_00Z-ECM</v>
      </c>
      <c r="AT145" s="58" t="str">
        <f ca="1">IFERROR(IF($C$12="C",RTD("ice.xl",,"*H",AS145,$C$5,"D",$K145,,,1),RTD("ice.xl",,"*H",AS145,$C$5,"D",$K145,,,1)*(9/5)+$C$14),"-")</f>
        <v>-</v>
      </c>
      <c r="AU145" s="101">
        <f t="shared" si="692"/>
        <v>27</v>
      </c>
      <c r="AV145" s="101" t="str">
        <f t="shared" si="585"/>
        <v>KORD MR27!_00Z-ECM</v>
      </c>
      <c r="AW145" s="58" t="str">
        <f ca="1">IFERROR(IF($C$12="C",RTD("ice.xl",,"*H",AV145,$C$5,"D",$K145,,,1),RTD("ice.xl",,"*H",AV145,$C$5,"D",$K145,,,1)*(9/5)+$C$14),"-")</f>
        <v>-</v>
      </c>
      <c r="AX145" s="101">
        <f t="shared" si="687"/>
        <v>28</v>
      </c>
      <c r="AY145" s="101" t="str">
        <f t="shared" si="586"/>
        <v>KORD MR28!_00Z-ECM</v>
      </c>
      <c r="AZ145" s="58" t="str">
        <f ca="1">IFERROR(IF($C$12="C",RTD("ice.xl",,"*H",AY145,$C$5,"D",$K145,,,1),RTD("ice.xl",,"*H",AY145,$C$5,"D",$K145,,,1)*(9/5)+$C$14),"-")</f>
        <v>-</v>
      </c>
      <c r="BA145" s="101">
        <f t="shared" si="682"/>
        <v>29</v>
      </c>
      <c r="BB145" s="101" t="str">
        <f t="shared" si="587"/>
        <v>KORD MR29!_00Z-ECM</v>
      </c>
      <c r="BC145" s="58" t="str">
        <f ca="1">IFERROR(IF($C$12="C",RTD("ice.xl",,"*H",BB145,$C$5,"D",$K145,,,1),RTD("ice.xl",,"*H",BB145,$C$5,"D",$K145,,,1)*(9/5)+$C$14),"-")</f>
        <v>-</v>
      </c>
      <c r="BD145" s="101">
        <f t="shared" si="678"/>
        <v>30</v>
      </c>
      <c r="BE145" s="101" t="str">
        <f t="shared" si="588"/>
        <v>KORD MR30!_00Z-ECM</v>
      </c>
      <c r="BF145" s="58" t="str">
        <f ca="1">IFERROR(IF($C$12="C",RTD("ice.xl",,"*H",BE145,$C$5,"D",$K145,,,1),RTD("ice.xl",,"*H",BE145,$C$5,"D",$K145,,,1)*(9/5)+$C$14),"-")</f>
        <v>-</v>
      </c>
      <c r="BG145" s="101">
        <f t="shared" si="674"/>
        <v>31</v>
      </c>
      <c r="BH145" s="101" t="str">
        <f t="shared" si="589"/>
        <v>KORD MR31!_00Z-ECM</v>
      </c>
      <c r="BI145" s="105" t="str">
        <f ca="1">IFERROR(IF($C$12="C",RTD("ice.xl",,"*H",BH145,$C$5,"D",$K145,,,1),RTD("ice.xl",,"*H",BH145,$C$5,"D",$K145,,,1)*(9/5)+$C$14),"-")</f>
        <v>-</v>
      </c>
      <c r="BL145" s="53">
        <f t="shared" si="745"/>
        <v>16</v>
      </c>
      <c r="BM145" s="53" t="str">
        <f t="shared" si="591"/>
        <v>KORD MR16!_00Z-ECM</v>
      </c>
      <c r="BN145" s="108">
        <f ca="1">IFERROR(IF($C$12="C",RTD("ice.xl",,"*H",BM145,$C$5,"D",$K145,,,1),RTD("ice.xl",,"*H",BM145,$C$5,"D",$K145,,,1)*(9/5)+$C$14),"-")</f>
        <v>81.319999999999993</v>
      </c>
      <c r="BO145" s="101">
        <f t="shared" si="741"/>
        <v>17</v>
      </c>
      <c r="BP145" s="101" t="str">
        <f t="shared" si="593"/>
        <v>KORD MR17!_00Z-ECM</v>
      </c>
      <c r="BQ145" s="58">
        <f ca="1">IFERROR(IF($C$12="C",RTD("ice.xl",,"*H",BP145,$C$5,"D",$K145,,,1),RTD("ice.xl",,"*H",BP145,$C$5,"D",$K145,,,1)*(9/5)+$C$14),"-")</f>
        <v>81.031999999999996</v>
      </c>
      <c r="BR145" s="101">
        <f t="shared" si="737"/>
        <v>18</v>
      </c>
      <c r="BS145" s="101" t="str">
        <f t="shared" si="595"/>
        <v>KORD MR18!_00Z-ECM</v>
      </c>
      <c r="BT145" s="58">
        <f ca="1">IFERROR(IF($C$12="C",RTD("ice.xl",,"*H",BS145,$C$5,"D",$K145,,,1),RTD("ice.xl",,"*H",BS145,$C$5,"D",$K145,,,1)*(9/5)+$C$14),"-")</f>
        <v>82.994</v>
      </c>
      <c r="BU145" s="101">
        <f t="shared" si="733"/>
        <v>19</v>
      </c>
      <c r="BV145" s="101" t="str">
        <f t="shared" si="597"/>
        <v>KORD MR19!_00Z-ECM</v>
      </c>
      <c r="BW145" s="58">
        <f ca="1">IFERROR(IF($C$12="C",RTD("ice.xl",,"*H",BV145,$C$5,"D",$K145,,,1),RTD("ice.xl",,"*H",BV145,$C$5,"D",$K145,,,1)*(9/5)+$C$14),"-")</f>
        <v>85.891999999999996</v>
      </c>
      <c r="BX145" s="101">
        <f t="shared" si="728"/>
        <v>20</v>
      </c>
      <c r="BY145" s="101" t="str">
        <f t="shared" si="599"/>
        <v>KORD MR20!_00Z-ECM</v>
      </c>
      <c r="BZ145" s="58">
        <f ca="1">IFERROR(IF($C$12="C",RTD("ice.xl",,"*H",BY145,$C$5,"D",$K145,,,1),RTD("ice.xl",,"*H",BY145,$C$5,"D",$K145,,,1)*(9/5)+$C$14),"-")</f>
        <v>85.64</v>
      </c>
      <c r="CA145" s="101">
        <f t="shared" si="723"/>
        <v>21</v>
      </c>
      <c r="CB145" s="101" t="str">
        <f t="shared" si="601"/>
        <v>KORD MR21!_00Z-ECM</v>
      </c>
      <c r="CC145" s="58">
        <f ca="1">IFERROR(IF($C$12="C",RTD("ice.xl",,"*H",CB145,$C$5,"D",$K145,,,1),RTD("ice.xl",,"*H",CB145,$C$5,"D",$K145,,,1)*(9/5)+$C$14),"-")</f>
        <v>86.234000000000009</v>
      </c>
      <c r="CD145" s="101">
        <f t="shared" si="718"/>
        <v>22</v>
      </c>
      <c r="CE145" s="101" t="str">
        <f t="shared" si="603"/>
        <v>KORD MR22!_00Z-ECM</v>
      </c>
      <c r="CF145" s="58">
        <f ca="1">IFERROR(IF($C$12="C",RTD("ice.xl",,"*H",CE145,$C$5,"D",$K145,,,1),RTD("ice.xl",,"*H",CE145,$C$5,"D",$K145,,,1)*(9/5)+$C$14),"-")</f>
        <v>83.048000000000002</v>
      </c>
      <c r="CG145" s="101">
        <f t="shared" si="713"/>
        <v>23</v>
      </c>
      <c r="CH145" s="101" t="str">
        <f t="shared" si="605"/>
        <v>KORD MR23!_00Z-ECM</v>
      </c>
      <c r="CI145" s="58">
        <f ca="1">IFERROR(IF($C$12="C",RTD("ice.xl",,"*H",CH145,$C$5,"D",$K145,,,1),RTD("ice.xl",,"*H",CH145,$C$5,"D",$K145,,,1)*(9/5)+$C$14),"-")</f>
        <v>80.635999999999996</v>
      </c>
      <c r="CJ145" s="101">
        <f t="shared" si="708"/>
        <v>24</v>
      </c>
      <c r="CK145" s="101" t="str">
        <f t="shared" si="607"/>
        <v>KORD MR24!_00Z-ECM</v>
      </c>
      <c r="CL145" s="58">
        <f ca="1">IFERROR(IF($C$12="C",RTD("ice.xl",,"*H",CK145,$C$5,"D",$K145,,,1),RTD("ice.xl",,"*H",CK145,$C$5,"D",$K145,,,1)*(9/5)+$C$14),"-")</f>
        <v>85.712000000000003</v>
      </c>
      <c r="CM145" s="101">
        <f t="shared" si="703"/>
        <v>25</v>
      </c>
      <c r="CN145" s="101" t="str">
        <f t="shared" si="609"/>
        <v>KORD MR25!_00Z-ECM</v>
      </c>
      <c r="CO145" s="58">
        <f ca="1">IFERROR(IF($C$12="C",RTD("ice.xl",,"*H",CN145,$C$5,"D",$K145,,,1),RTD("ice.xl",,"*H",CN145,$C$5,"D",$K145,,,1)*(9/5)+$C$14),"-")</f>
        <v>78.152000000000001</v>
      </c>
      <c r="CP145" s="101">
        <f t="shared" si="698"/>
        <v>26</v>
      </c>
      <c r="CQ145" s="101" t="str">
        <f t="shared" si="611"/>
        <v>KORD MR26!_00Z-ECM</v>
      </c>
      <c r="CR145" s="58" t="str">
        <f ca="1">IFERROR(IF($C$12="C",RTD("ice.xl",,"*H",CQ145,$C$5,"D",$K145,,,1),RTD("ice.xl",,"*H",CQ145,$C$5,"D",$K145,,,1)*(9/5)+$C$14),"-")</f>
        <v>-</v>
      </c>
      <c r="CS145" s="101">
        <f t="shared" si="693"/>
        <v>27</v>
      </c>
      <c r="CT145" s="101" t="str">
        <f t="shared" si="613"/>
        <v>KORD MR27!_00Z-ECM</v>
      </c>
      <c r="CU145" s="58" t="str">
        <f ca="1">IFERROR(IF($C$12="C",RTD("ice.xl",,"*H",CT145,$C$5,"D",$K145,,,1),RTD("ice.xl",,"*H",CT145,$C$5,"D",$K145,,,1)*(9/5)+$C$14),"-")</f>
        <v>-</v>
      </c>
      <c r="CV145" s="101">
        <f t="shared" si="688"/>
        <v>28</v>
      </c>
      <c r="CW145" s="101" t="str">
        <f t="shared" si="614"/>
        <v>KORD MR28!_00Z-ECM</v>
      </c>
      <c r="CX145" s="58" t="str">
        <f ca="1">IFERROR(IF($C$12="C",RTD("ice.xl",,"*H",CW145,$C$5,"D",$K145,,,1),RTD("ice.xl",,"*H",CW145,$C$5,"D",$K145,,,1)*(9/5)+$C$14),"-")</f>
        <v>-</v>
      </c>
      <c r="CY145" s="101">
        <f t="shared" si="683"/>
        <v>29</v>
      </c>
      <c r="CZ145" s="101" t="str">
        <f t="shared" si="615"/>
        <v>KORD MR29!_00Z-ECM</v>
      </c>
      <c r="DA145" s="58" t="str">
        <f ca="1">IFERROR(IF($C$12="C",RTD("ice.xl",,"*H",CZ145,$C$5,"D",$K145,,,1),RTD("ice.xl",,"*H",CZ145,$C$5,"D",$K145,,,1)*(9/5)+$C$14),"-")</f>
        <v>-</v>
      </c>
      <c r="DB145" s="101">
        <f t="shared" si="679"/>
        <v>30</v>
      </c>
      <c r="DC145" s="101" t="str">
        <f t="shared" si="616"/>
        <v>KORD MR30!_00Z-ECM</v>
      </c>
      <c r="DD145" s="58" t="str">
        <f ca="1">IFERROR(IF($C$12="C",RTD("ice.xl",,"*H",DC145,$C$5,"D",$K145,,,1),RTD("ice.xl",,"*H",DC145,$C$5,"D",$K145,,,1)*(9/5)+$C$14),"-")</f>
        <v>-</v>
      </c>
      <c r="DE145" s="101">
        <f t="shared" si="675"/>
        <v>31</v>
      </c>
      <c r="DF145" s="101" t="str">
        <f t="shared" si="617"/>
        <v>KORD MR31!_00Z-ECM</v>
      </c>
      <c r="DG145" s="105" t="str">
        <f ca="1">IFERROR(IF($C$12="C",RTD("ice.xl",,"*H",DF145,$C$5,"D",$K145,,,1),RTD("ice.xl",,"*H",DF145,$C$5,"D",$K145,,,1)*(9/5)+$C$14),"-")</f>
        <v>-</v>
      </c>
      <c r="DJ145" s="53">
        <f t="shared" si="746"/>
        <v>16</v>
      </c>
      <c r="DK145" s="53" t="str">
        <f t="shared" si="619"/>
        <v>KORD MR16!_12Z-ECM</v>
      </c>
      <c r="DL145" s="108">
        <f ca="1">IFERROR(IF($C$12="C",RTD("ice.xl",,"*H",DK145,$C$5,"D",$K145,,,1),RTD("ice.xl",,"*H",DK145,$C$5,"D",$K145,,,1)*(9/5)+$C$14),"-")</f>
        <v>82.165999999999997</v>
      </c>
      <c r="DM145" s="101">
        <f t="shared" si="742"/>
        <v>17</v>
      </c>
      <c r="DN145" s="101" t="str">
        <f t="shared" si="621"/>
        <v>KORD MR17!_12Z-ECM</v>
      </c>
      <c r="DO145" s="58">
        <f ca="1">IFERROR(IF($C$12="C",RTD("ice.xl",,"*H",DN145,$C$5,"D",$K145,,,1),RTD("ice.xl",,"*H",DN145,$C$5,"D",$K145,,,1)*(9/5)+$C$14),"-")</f>
        <v>80.996000000000009</v>
      </c>
      <c r="DP145" s="101">
        <f t="shared" si="738"/>
        <v>18</v>
      </c>
      <c r="DQ145" s="101" t="str">
        <f t="shared" si="623"/>
        <v>KORD MR18!_12Z-ECM</v>
      </c>
      <c r="DR145" s="58">
        <f ca="1">IFERROR(IF($C$12="C",RTD("ice.xl",,"*H",DQ145,$C$5,"D",$K145,,,1),RTD("ice.xl",,"*H",DQ145,$C$5,"D",$K145,,,1)*(9/5)+$C$14),"-")</f>
        <v>84.23599999999999</v>
      </c>
      <c r="DS145" s="101">
        <f t="shared" si="734"/>
        <v>19</v>
      </c>
      <c r="DT145" s="101" t="str">
        <f t="shared" si="625"/>
        <v>KORD MR19!_12Z-ECM</v>
      </c>
      <c r="DU145" s="58">
        <f ca="1">IFERROR(IF($C$12="C",RTD("ice.xl",,"*H",DT145,$C$5,"D",$K145,,,1),RTD("ice.xl",,"*H",DT145,$C$5,"D",$K145,,,1)*(9/5)+$C$14),"-")</f>
        <v>86.342000000000013</v>
      </c>
      <c r="DV145" s="101">
        <f t="shared" si="729"/>
        <v>20</v>
      </c>
      <c r="DW145" s="101" t="str">
        <f t="shared" si="627"/>
        <v>KORD MR20!_12Z-ECM</v>
      </c>
      <c r="DX145" s="58">
        <f ca="1">IFERROR(IF($C$12="C",RTD("ice.xl",,"*H",DW145,$C$5,"D",$K145,,,1),RTD("ice.xl",,"*H",DW145,$C$5,"D",$K145,,,1)*(9/5)+$C$14),"-")</f>
        <v>80.311999999999998</v>
      </c>
      <c r="DY145" s="101">
        <f t="shared" si="724"/>
        <v>21</v>
      </c>
      <c r="DZ145" s="101" t="str">
        <f t="shared" si="629"/>
        <v>KORD MR21!_12Z-ECM</v>
      </c>
      <c r="EA145" s="58">
        <f ca="1">IFERROR(IF($C$12="C",RTD("ice.xl",,"*H",DZ145,$C$5,"D",$K145,,,1),RTD("ice.xl",,"*H",DZ145,$C$5,"D",$K145,,,1)*(9/5)+$C$14),"-")</f>
        <v>81.680000000000007</v>
      </c>
      <c r="EB145" s="101">
        <f t="shared" si="719"/>
        <v>22</v>
      </c>
      <c r="EC145" s="101" t="str">
        <f t="shared" si="631"/>
        <v>KORD MR22!_12Z-ECM</v>
      </c>
      <c r="ED145" s="58">
        <f ca="1">IFERROR(IF($C$12="C",RTD("ice.xl",,"*H",EC145,$C$5,"D",$K145,,,1),RTD("ice.xl",,"*H",EC145,$C$5,"D",$K145,,,1)*(9/5)+$C$14),"-")</f>
        <v>85.1</v>
      </c>
      <c r="EE145" s="101">
        <f t="shared" si="714"/>
        <v>23</v>
      </c>
      <c r="EF145" s="101" t="str">
        <f t="shared" si="633"/>
        <v>KORD MR23!_12Z-ECM</v>
      </c>
      <c r="EG145" s="58">
        <f ca="1">IFERROR(IF($C$12="C",RTD("ice.xl",,"*H",EF145,$C$5,"D",$K145,,,1),RTD("ice.xl",,"*H",EF145,$C$5,"D",$K145,,,1)*(9/5)+$C$14),"-")</f>
        <v>69.943999999999988</v>
      </c>
      <c r="EH145" s="101">
        <f t="shared" si="709"/>
        <v>24</v>
      </c>
      <c r="EI145" s="101" t="str">
        <f t="shared" si="635"/>
        <v>KORD MR24!_12Z-ECM</v>
      </c>
      <c r="EJ145" s="58">
        <f ca="1">IFERROR(IF($C$12="C",RTD("ice.xl",,"*H",EI145,$C$5,"D",$K145,,,1),RTD("ice.xl",,"*H",EI145,$C$5,"D",$K145,,,1)*(9/5)+$C$14),"-")</f>
        <v>80.906000000000006</v>
      </c>
      <c r="EK145" s="101">
        <f t="shared" si="704"/>
        <v>25</v>
      </c>
      <c r="EL145" s="101" t="str">
        <f t="shared" si="637"/>
        <v>KORD MR25!_12Z-ECM</v>
      </c>
      <c r="EM145" s="58" t="str">
        <f ca="1">IFERROR(IF($C$12="C",RTD("ice.xl",,"*H",EL145,$C$5,"D",$K145,,,1),RTD("ice.xl",,"*H",EL145,$C$5,"D",$K145,,,1)*(9/5)+$C$14),"-")</f>
        <v>-</v>
      </c>
      <c r="EN145" s="101">
        <f t="shared" si="699"/>
        <v>26</v>
      </c>
      <c r="EO145" s="101" t="str">
        <f t="shared" si="639"/>
        <v>KORD MR26!_12Z-ECM</v>
      </c>
      <c r="EP145" s="58" t="str">
        <f ca="1">IFERROR(IF($C$12="C",RTD("ice.xl",,"*H",EO145,$C$5,"D",$K145,,,1),RTD("ice.xl",,"*H",EO145,$C$5,"D",$K145,,,1)*(9/5)+$C$14),"-")</f>
        <v>-</v>
      </c>
      <c r="EQ145" s="101">
        <f t="shared" si="694"/>
        <v>27</v>
      </c>
      <c r="ER145" s="101" t="str">
        <f t="shared" si="641"/>
        <v>KORD MR27!_12Z-ECM</v>
      </c>
      <c r="ES145" s="58" t="str">
        <f ca="1">IFERROR(IF($C$12="C",RTD("ice.xl",,"*H",ER145,$C$5,"D",$K145,,,1),RTD("ice.xl",,"*H",ER145,$C$5,"D",$K145,,,1)*(9/5)+$C$14),"-")</f>
        <v>-</v>
      </c>
      <c r="ET145" s="101">
        <f t="shared" si="689"/>
        <v>28</v>
      </c>
      <c r="EU145" s="101" t="str">
        <f t="shared" si="642"/>
        <v>KORD MR28!_12Z-ECM</v>
      </c>
      <c r="EV145" s="58" t="str">
        <f ca="1">IFERROR(IF($C$12="C",RTD("ice.xl",,"*H",EU145,$C$5,"D",$K145,,,1),RTD("ice.xl",,"*H",EU145,$C$5,"D",$K145,,,1)*(9/5)+$C$14),"-")</f>
        <v>-</v>
      </c>
      <c r="EW145" s="101">
        <f t="shared" si="684"/>
        <v>29</v>
      </c>
      <c r="EX145" s="101" t="str">
        <f t="shared" si="643"/>
        <v>KORD MR29!_12Z-ECM</v>
      </c>
      <c r="EY145" s="58" t="str">
        <f ca="1">IFERROR(IF($C$12="C",RTD("ice.xl",,"*H",EX145,$C$5,"D",$K145,,,1),RTD("ice.xl",,"*H",EX145,$C$5,"D",$K145,,,1)*(9/5)+$C$14),"-")</f>
        <v>-</v>
      </c>
      <c r="EZ145" s="101">
        <f t="shared" si="680"/>
        <v>30</v>
      </c>
      <c r="FA145" s="101" t="str">
        <f t="shared" si="644"/>
        <v>KORD MR30!_12Z-ECM</v>
      </c>
      <c r="FB145" s="58" t="str">
        <f ca="1">IFERROR(IF($C$12="C",RTD("ice.xl",,"*H",FA145,$C$5,"D",$K145,,,1),RTD("ice.xl",,"*H",FA145,$C$5,"D",$K145,,,1)*(9/5)+$C$14),"-")</f>
        <v>-</v>
      </c>
      <c r="FC145" s="101">
        <f t="shared" si="676"/>
        <v>31</v>
      </c>
      <c r="FD145" s="101" t="str">
        <f t="shared" si="645"/>
        <v>KORD MR31!_12Z-ECM</v>
      </c>
      <c r="FE145" s="105" t="str">
        <f ca="1">IFERROR(IF($C$12="C",RTD("ice.xl",,"*H",FD145,$C$5,"D",$K145,,,1),RTD("ice.xl",,"*H",FD145,$C$5,"D",$K145,,,1)*(9/5)+$C$14),"-")</f>
        <v>-</v>
      </c>
      <c r="FH145" s="53">
        <f t="shared" si="747"/>
        <v>16</v>
      </c>
      <c r="FI145" s="53" t="str">
        <f t="shared" si="647"/>
        <v>KORD MR16!_12Z-ECM</v>
      </c>
      <c r="FJ145" s="108">
        <f ca="1">IFERROR(IF($C$12="C",RTD("ice.xl",,"*H",FI145,$C$5,"D",$K145,,,1),RTD("ice.xl",,"*H",FI145,$C$5,"D",$K145,,,1)*(9/5)+$C$14),"-")</f>
        <v>82.165999999999997</v>
      </c>
      <c r="FK145" s="101">
        <f t="shared" si="743"/>
        <v>17</v>
      </c>
      <c r="FL145" s="101" t="str">
        <f t="shared" si="649"/>
        <v>KORD MR17!_12Z-ECM</v>
      </c>
      <c r="FM145" s="58">
        <f ca="1">IFERROR(IF($C$12="C",RTD("ice.xl",,"*H",FL145,$C$5,"D",$K145,,,1),RTD("ice.xl",,"*H",FL145,$C$5,"D",$K145,,,1)*(9/5)+$C$14),"-")</f>
        <v>80.996000000000009</v>
      </c>
      <c r="FN145" s="101">
        <f t="shared" si="739"/>
        <v>18</v>
      </c>
      <c r="FO145" s="101" t="str">
        <f t="shared" si="651"/>
        <v>KORD MR18!_12Z-ECM</v>
      </c>
      <c r="FP145" s="58">
        <f ca="1">IFERROR(IF($C$12="C",RTD("ice.xl",,"*H",FO145,$C$5,"D",$K145,,,1),RTD("ice.xl",,"*H",FO145,$C$5,"D",$K145,,,1)*(9/5)+$C$14),"-")</f>
        <v>84.23599999999999</v>
      </c>
      <c r="FQ145" s="101">
        <f t="shared" si="735"/>
        <v>19</v>
      </c>
      <c r="FR145" s="101" t="str">
        <f t="shared" si="653"/>
        <v>KORD MR19!_12Z-ECM</v>
      </c>
      <c r="FS145" s="58">
        <f ca="1">IFERROR(IF($C$12="C",RTD("ice.xl",,"*H",FR145,$C$5,"D",$K145,,,1),RTD("ice.xl",,"*H",FR145,$C$5,"D",$K145,,,1)*(9/5)+$C$14),"-")</f>
        <v>86.342000000000013</v>
      </c>
      <c r="FT145" s="101">
        <f t="shared" si="730"/>
        <v>20</v>
      </c>
      <c r="FU145" s="101" t="str">
        <f t="shared" si="655"/>
        <v>KORD MR20!_12Z-ECM</v>
      </c>
      <c r="FV145" s="58">
        <f ca="1">IFERROR(IF($C$12="C",RTD("ice.xl",,"*H",FU145,$C$5,"D",$K145,,,1),RTD("ice.xl",,"*H",FU145,$C$5,"D",$K145,,,1)*(9/5)+$C$14),"-")</f>
        <v>80.311999999999998</v>
      </c>
      <c r="FW145" s="101">
        <f t="shared" si="725"/>
        <v>21</v>
      </c>
      <c r="FX145" s="101" t="str">
        <f t="shared" si="657"/>
        <v>KORD MR21!_12Z-ECM</v>
      </c>
      <c r="FY145" s="58">
        <f ca="1">IFERROR(IF($C$12="C",RTD("ice.xl",,"*H",FX145,$C$5,"D",$K145,,,1),RTD("ice.xl",,"*H",FX145,$C$5,"D",$K145,,,1)*(9/5)+$C$14),"-")</f>
        <v>81.680000000000007</v>
      </c>
      <c r="FZ145" s="101">
        <f t="shared" si="720"/>
        <v>22</v>
      </c>
      <c r="GA145" s="101" t="str">
        <f t="shared" si="659"/>
        <v>KORD MR22!_12Z-ECM</v>
      </c>
      <c r="GB145" s="58">
        <f ca="1">IFERROR(IF($C$12="C",RTD("ice.xl",,"*H",GA145,$C$5,"D",$K145,,,1),RTD("ice.xl",,"*H",GA145,$C$5,"D",$K145,,,1)*(9/5)+$C$14),"-")</f>
        <v>85.1</v>
      </c>
      <c r="GC145" s="101">
        <f t="shared" si="715"/>
        <v>23</v>
      </c>
      <c r="GD145" s="101" t="str">
        <f t="shared" si="661"/>
        <v>KORD MR23!_12Z-ECM</v>
      </c>
      <c r="GE145" s="58">
        <f ca="1">IFERROR(IF($C$12="C",RTD("ice.xl",,"*H",GD145,$C$5,"D",$K145,,,1),RTD("ice.xl",,"*H",GD145,$C$5,"D",$K145,,,1)*(9/5)+$C$14),"-")</f>
        <v>69.943999999999988</v>
      </c>
      <c r="GF145" s="101">
        <f t="shared" si="710"/>
        <v>24</v>
      </c>
      <c r="GG145" s="101" t="str">
        <f t="shared" si="663"/>
        <v>KORD MR24!_12Z-ECM</v>
      </c>
      <c r="GH145" s="58">
        <f ca="1">IFERROR(IF($C$12="C",RTD("ice.xl",,"*H",GG145,$C$5,"D",$K145,,,1),RTD("ice.xl",,"*H",GG145,$C$5,"D",$K145,,,1)*(9/5)+$C$14),"-")</f>
        <v>80.906000000000006</v>
      </c>
      <c r="GI145" s="101">
        <f t="shared" si="705"/>
        <v>25</v>
      </c>
      <c r="GJ145" s="101" t="str">
        <f t="shared" si="665"/>
        <v>KORD MR25!_12Z-ECM</v>
      </c>
      <c r="GK145" s="58" t="str">
        <f ca="1">IFERROR(IF($C$12="C",RTD("ice.xl",,"*H",GJ145,$C$5,"D",$K145,,,1),RTD("ice.xl",,"*H",GJ145,$C$5,"D",$K145,,,1)*(9/5)+$C$14),"-")</f>
        <v>-</v>
      </c>
      <c r="GL145" s="101">
        <f t="shared" si="700"/>
        <v>26</v>
      </c>
      <c r="GM145" s="101" t="str">
        <f t="shared" si="667"/>
        <v>KORD MR26!_12Z-ECM</v>
      </c>
      <c r="GN145" s="58" t="str">
        <f ca="1">IFERROR(IF($C$12="C",RTD("ice.xl",,"*H",GM145,$C$5,"D",$K145,,,1),RTD("ice.xl",,"*H",GM145,$C$5,"D",$K145,,,1)*(9/5)+$C$14),"-")</f>
        <v>-</v>
      </c>
      <c r="GO145" s="101">
        <f t="shared" si="695"/>
        <v>27</v>
      </c>
      <c r="GP145" s="101" t="str">
        <f t="shared" si="669"/>
        <v>KORD MR27!_12Z-ECM</v>
      </c>
      <c r="GQ145" s="58" t="str">
        <f ca="1">IFERROR(IF($C$12="C",RTD("ice.xl",,"*H",GP145,$C$5,"D",$K145,,,1),RTD("ice.xl",,"*H",GP145,$C$5,"D",$K145,,,1)*(9/5)+$C$14),"-")</f>
        <v>-</v>
      </c>
      <c r="GR145" s="101">
        <f t="shared" si="690"/>
        <v>28</v>
      </c>
      <c r="GS145" s="101" t="str">
        <f t="shared" si="670"/>
        <v>KORD MR28!_12Z-ECM</v>
      </c>
      <c r="GT145" s="58" t="str">
        <f ca="1">IFERROR(IF($C$12="C",RTD("ice.xl",,"*H",GS145,$C$5,"D",$K145,,,1),RTD("ice.xl",,"*H",GS145,$C$5,"D",$K145,,,1)*(9/5)+$C$14),"-")</f>
        <v>-</v>
      </c>
      <c r="GU145" s="101">
        <f t="shared" si="685"/>
        <v>29</v>
      </c>
      <c r="GV145" s="101" t="str">
        <f t="shared" si="671"/>
        <v>KORD MR29!_12Z-ECM</v>
      </c>
      <c r="GW145" s="58" t="str">
        <f ca="1">IFERROR(IF($C$12="C",RTD("ice.xl",,"*H",GV145,$C$5,"D",$K145,,,1),RTD("ice.xl",,"*H",GV145,$C$5,"D",$K145,,,1)*(9/5)+$C$14),"-")</f>
        <v>-</v>
      </c>
      <c r="GX145" s="101">
        <f t="shared" si="681"/>
        <v>30</v>
      </c>
      <c r="GY145" s="101" t="str">
        <f t="shared" si="672"/>
        <v>KORD MR30!_12Z-ECM</v>
      </c>
      <c r="GZ145" s="58" t="str">
        <f ca="1">IFERROR(IF($C$12="C",RTD("ice.xl",,"*H",GY145,$C$5,"D",$K145,,,1),RTD("ice.xl",,"*H",GY145,$C$5,"D",$K145,,,1)*(9/5)+$C$14),"-")</f>
        <v>-</v>
      </c>
      <c r="HA145" s="101">
        <f t="shared" si="677"/>
        <v>31</v>
      </c>
      <c r="HB145" s="101" t="str">
        <f t="shared" si="673"/>
        <v>KORD MR31!_12Z-ECM</v>
      </c>
      <c r="HC145" s="105" t="str">
        <f ca="1">IFERROR(IF($C$12="C",RTD("ice.xl",,"*H",HB145,$C$5,"D",$K145,,,1),RTD("ice.xl",,"*H",HB145,$C$5,"D",$K145,,,1)*(9/5)+$C$14),"-")</f>
        <v>-</v>
      </c>
    </row>
    <row r="146" spans="11:211" x14ac:dyDescent="0.35">
      <c r="K146" s="163">
        <f t="shared" ca="1" si="748"/>
        <v>44775</v>
      </c>
      <c r="L146" s="356">
        <f t="shared" ca="1" si="748"/>
        <v>78.92743999999999</v>
      </c>
      <c r="N146" s="53">
        <f t="shared" si="744"/>
        <v>17</v>
      </c>
      <c r="O146" s="53" t="str">
        <f t="shared" si="564"/>
        <v>KORD MR17!_00Z-ECM</v>
      </c>
      <c r="P146" s="108">
        <f ca="1">IFERROR(IF($C$12="C",RTD("ice.xl",,"*H",O146,$C$5,"D",$K146,,,1),RTD("ice.xl",,"*H",O146,$C$5,"D",$K146,,,1)*(9/5)+$C$14),"-")</f>
        <v>75.488</v>
      </c>
      <c r="Q146" s="101">
        <f t="shared" si="740"/>
        <v>18</v>
      </c>
      <c r="R146" s="101" t="str">
        <f t="shared" si="566"/>
        <v>KORD MR18!_00Z-ECM</v>
      </c>
      <c r="S146" s="58">
        <f ca="1">IFERROR(IF($C$12="C",RTD("ice.xl",,"*H",R146,$C$5,"D",$K146,,,1),RTD("ice.xl",,"*H",R146,$C$5,"D",$K146,,,1)*(9/5)+$C$14),"-")</f>
        <v>75.668000000000006</v>
      </c>
      <c r="T146" s="101">
        <f t="shared" si="736"/>
        <v>19</v>
      </c>
      <c r="U146" s="101" t="str">
        <f t="shared" si="568"/>
        <v>KORD MR19!_00Z-ECM</v>
      </c>
      <c r="V146" s="58">
        <f ca="1">IFERROR(IF($C$12="C",RTD("ice.xl",,"*H",U146,$C$5,"D",$K146,,,1),RTD("ice.xl",,"*H",U146,$C$5,"D",$K146,,,1)*(9/5)+$C$14),"-")</f>
        <v>76.388000000000005</v>
      </c>
      <c r="W146" s="101">
        <f t="shared" si="732"/>
        <v>20</v>
      </c>
      <c r="X146" s="101" t="str">
        <f t="shared" si="570"/>
        <v>KORD MR20!_00Z-ECM</v>
      </c>
      <c r="Y146" s="58">
        <f ca="1">IFERROR(IF($C$12="C",RTD("ice.xl",,"*H",X146,$C$5,"D",$K146,,,1),RTD("ice.xl",,"*H",X146,$C$5,"D",$K146,,,1)*(9/5)+$C$14),"-")</f>
        <v>75.847999999999999</v>
      </c>
      <c r="Z146" s="101">
        <f t="shared" si="727"/>
        <v>21</v>
      </c>
      <c r="AA146" s="101" t="str">
        <f t="shared" si="572"/>
        <v>KORD MR21!_00Z-ECM</v>
      </c>
      <c r="AB146" s="58">
        <f ca="1">IFERROR(IF($C$12="C",RTD("ice.xl",,"*H",AA146,$C$5,"D",$K146,,,1),RTD("ice.xl",,"*H",AA146,$C$5,"D",$K146,,,1)*(9/5)+$C$14),"-")</f>
        <v>75.038000000000011</v>
      </c>
      <c r="AC146" s="101">
        <f t="shared" si="722"/>
        <v>22</v>
      </c>
      <c r="AD146" s="101" t="str">
        <f t="shared" si="574"/>
        <v>KORD MR22!_00Z-ECM</v>
      </c>
      <c r="AE146" s="58">
        <f ca="1">IFERROR(IF($C$12="C",RTD("ice.xl",,"*H",AD146,$C$5,"D",$K146,,,1),RTD("ice.xl",,"*H",AD146,$C$5,"D",$K146,,,1)*(9/5)+$C$14),"-")</f>
        <v>75.847999999999999</v>
      </c>
      <c r="AF146" s="101">
        <f t="shared" si="717"/>
        <v>23</v>
      </c>
      <c r="AG146" s="101" t="str">
        <f t="shared" si="576"/>
        <v>KORD MR23!_00Z-ECM</v>
      </c>
      <c r="AH146" s="58">
        <f ca="1">IFERROR(IF($C$12="C",RTD("ice.xl",,"*H",AG146,$C$5,"D",$K146,,,1),RTD("ice.xl",,"*H",AG146,$C$5,"D",$K146,,,1)*(9/5)+$C$14),"-")</f>
        <v>75.271999999999991</v>
      </c>
      <c r="AI146" s="101">
        <f t="shared" si="712"/>
        <v>24</v>
      </c>
      <c r="AJ146" s="101" t="str">
        <f t="shared" si="578"/>
        <v>KORD MR24!_00Z-ECM</v>
      </c>
      <c r="AK146" s="58">
        <f ca="1">IFERROR(IF($C$12="C",RTD("ice.xl",,"*H",AJ146,$C$5,"D",$K146,,,1),RTD("ice.xl",,"*H",AJ146,$C$5,"D",$K146,,,1)*(9/5)+$C$14),"-")</f>
        <v>81.536000000000001</v>
      </c>
      <c r="AL146" s="101">
        <f t="shared" si="707"/>
        <v>25</v>
      </c>
      <c r="AM146" s="101" t="str">
        <f t="shared" si="580"/>
        <v>KORD MR25!_00Z-ECM</v>
      </c>
      <c r="AN146" s="58">
        <f ca="1">IFERROR(IF($C$12="C",RTD("ice.xl",,"*H",AM146,$C$5,"D",$K146,,,1),RTD("ice.xl",,"*H",AM146,$C$5,"D",$K146,,,1)*(9/5)+$C$14),"-")</f>
        <v>76.712000000000003</v>
      </c>
      <c r="AO146" s="101">
        <f t="shared" si="702"/>
        <v>26</v>
      </c>
      <c r="AP146" s="101" t="str">
        <f t="shared" si="582"/>
        <v>KORD MR26!_00Z-ECM</v>
      </c>
      <c r="AQ146" s="58">
        <f ca="1">IFERROR(IF($C$12="C",RTD("ice.xl",,"*H",AP146,$C$5,"D",$K146,,,1),RTD("ice.xl",,"*H",AP146,$C$5,"D",$K146,,,1)*(9/5)+$C$14),"-")</f>
        <v>78.188000000000002</v>
      </c>
      <c r="AR146" s="101">
        <f t="shared" si="697"/>
        <v>27</v>
      </c>
      <c r="AS146" s="101" t="str">
        <f t="shared" si="584"/>
        <v>KORD MR27!_00Z-ECM</v>
      </c>
      <c r="AT146" s="58" t="str">
        <f ca="1">IFERROR(IF($C$12="C",RTD("ice.xl",,"*H",AS146,$C$5,"D",$K146,,,1),RTD("ice.xl",,"*H",AS146,$C$5,"D",$K146,,,1)*(9/5)+$C$14),"-")</f>
        <v>-</v>
      </c>
      <c r="AU146" s="101">
        <f t="shared" si="692"/>
        <v>28</v>
      </c>
      <c r="AV146" s="101" t="str">
        <f t="shared" si="585"/>
        <v>KORD MR28!_00Z-ECM</v>
      </c>
      <c r="AW146" s="58" t="str">
        <f ca="1">IFERROR(IF($C$12="C",RTD("ice.xl",,"*H",AV146,$C$5,"D",$K146,,,1),RTD("ice.xl",,"*H",AV146,$C$5,"D",$K146,,,1)*(9/5)+$C$14),"-")</f>
        <v>-</v>
      </c>
      <c r="AX146" s="101">
        <f t="shared" si="687"/>
        <v>29</v>
      </c>
      <c r="AY146" s="101" t="str">
        <f t="shared" si="586"/>
        <v>KORD MR29!_00Z-ECM</v>
      </c>
      <c r="AZ146" s="58" t="str">
        <f ca="1">IFERROR(IF($C$12="C",RTD("ice.xl",,"*H",AY146,$C$5,"D",$K146,,,1),RTD("ice.xl",,"*H",AY146,$C$5,"D",$K146,,,1)*(9/5)+$C$14),"-")</f>
        <v>-</v>
      </c>
      <c r="BA146" s="101">
        <f t="shared" si="682"/>
        <v>30</v>
      </c>
      <c r="BB146" s="101" t="str">
        <f t="shared" si="587"/>
        <v>KORD MR30!_00Z-ECM</v>
      </c>
      <c r="BC146" s="58" t="str">
        <f ca="1">IFERROR(IF($C$12="C",RTD("ice.xl",,"*H",BB146,$C$5,"D",$K146,,,1),RTD("ice.xl",,"*H",BB146,$C$5,"D",$K146,,,1)*(9/5)+$C$14),"-")</f>
        <v>-</v>
      </c>
      <c r="BD146" s="101">
        <f t="shared" si="678"/>
        <v>31</v>
      </c>
      <c r="BE146" s="101" t="str">
        <f t="shared" si="588"/>
        <v>KORD MR31!_00Z-ECM</v>
      </c>
      <c r="BF146" s="58" t="str">
        <f ca="1">IFERROR(IF($C$12="C",RTD("ice.xl",,"*H",BE146,$C$5,"D",$K146,,,1),RTD("ice.xl",,"*H",BE146,$C$5,"D",$K146,,,1)*(9/5)+$C$14),"-")</f>
        <v>-</v>
      </c>
      <c r="BG146" s="101">
        <f t="shared" si="674"/>
        <v>32</v>
      </c>
      <c r="BH146" s="101" t="str">
        <f t="shared" si="589"/>
        <v>KORD MR32!_00Z-ECM</v>
      </c>
      <c r="BI146" s="105" t="str">
        <f ca="1">IFERROR(IF($C$12="C",RTD("ice.xl",,"*H",BH146,$C$5,"D",$K146,,,1),RTD("ice.xl",,"*H",BH146,$C$5,"D",$K146,,,1)*(9/5)+$C$14),"-")</f>
        <v>-</v>
      </c>
      <c r="BL146" s="53">
        <f t="shared" si="745"/>
        <v>17</v>
      </c>
      <c r="BM146" s="53" t="str">
        <f t="shared" si="591"/>
        <v>KORD MR17!_00Z-ECM</v>
      </c>
      <c r="BN146" s="108">
        <f ca="1">IFERROR(IF($C$12="C",RTD("ice.xl",,"*H",BM146,$C$5,"D",$K146,,,1),RTD("ice.xl",,"*H",BM146,$C$5,"D",$K146,,,1)*(9/5)+$C$14),"-")</f>
        <v>75.488</v>
      </c>
      <c r="BO146" s="101">
        <f t="shared" si="741"/>
        <v>18</v>
      </c>
      <c r="BP146" s="101" t="str">
        <f t="shared" si="593"/>
        <v>KORD MR18!_00Z-ECM</v>
      </c>
      <c r="BQ146" s="58">
        <f ca="1">IFERROR(IF($C$12="C",RTD("ice.xl",,"*H",BP146,$C$5,"D",$K146,,,1),RTD("ice.xl",,"*H",BP146,$C$5,"D",$K146,,,1)*(9/5)+$C$14),"-")</f>
        <v>75.668000000000006</v>
      </c>
      <c r="BR146" s="101">
        <f t="shared" si="737"/>
        <v>19</v>
      </c>
      <c r="BS146" s="101" t="str">
        <f t="shared" si="595"/>
        <v>KORD MR19!_00Z-ECM</v>
      </c>
      <c r="BT146" s="58">
        <f ca="1">IFERROR(IF($C$12="C",RTD("ice.xl",,"*H",BS146,$C$5,"D",$K146,,,1),RTD("ice.xl",,"*H",BS146,$C$5,"D",$K146,,,1)*(9/5)+$C$14),"-")</f>
        <v>76.388000000000005</v>
      </c>
      <c r="BU146" s="101">
        <f t="shared" si="733"/>
        <v>20</v>
      </c>
      <c r="BV146" s="101" t="str">
        <f t="shared" si="597"/>
        <v>KORD MR20!_00Z-ECM</v>
      </c>
      <c r="BW146" s="58">
        <f ca="1">IFERROR(IF($C$12="C",RTD("ice.xl",,"*H",BV146,$C$5,"D",$K146,,,1),RTD("ice.xl",,"*H",BV146,$C$5,"D",$K146,,,1)*(9/5)+$C$14),"-")</f>
        <v>75.847999999999999</v>
      </c>
      <c r="BX146" s="101">
        <f t="shared" si="728"/>
        <v>21</v>
      </c>
      <c r="BY146" s="101" t="str">
        <f t="shared" si="599"/>
        <v>KORD MR21!_00Z-ECM</v>
      </c>
      <c r="BZ146" s="58">
        <f ca="1">IFERROR(IF($C$12="C",RTD("ice.xl",,"*H",BY146,$C$5,"D",$K146,,,1),RTD("ice.xl",,"*H",BY146,$C$5,"D",$K146,,,1)*(9/5)+$C$14),"-")</f>
        <v>75.038000000000011</v>
      </c>
      <c r="CA146" s="101">
        <f t="shared" si="723"/>
        <v>22</v>
      </c>
      <c r="CB146" s="101" t="str">
        <f t="shared" si="601"/>
        <v>KORD MR22!_00Z-ECM</v>
      </c>
      <c r="CC146" s="58">
        <f ca="1">IFERROR(IF($C$12="C",RTD("ice.xl",,"*H",CB146,$C$5,"D",$K146,,,1),RTD("ice.xl",,"*H",CB146,$C$5,"D",$K146,,,1)*(9/5)+$C$14),"-")</f>
        <v>75.847999999999999</v>
      </c>
      <c r="CD146" s="101">
        <f t="shared" si="718"/>
        <v>23</v>
      </c>
      <c r="CE146" s="101" t="str">
        <f t="shared" si="603"/>
        <v>KORD MR23!_00Z-ECM</v>
      </c>
      <c r="CF146" s="58">
        <f ca="1">IFERROR(IF($C$12="C",RTD("ice.xl",,"*H",CE146,$C$5,"D",$K146,,,1),RTD("ice.xl",,"*H",CE146,$C$5,"D",$K146,,,1)*(9/5)+$C$14),"-")</f>
        <v>75.271999999999991</v>
      </c>
      <c r="CG146" s="101">
        <f t="shared" si="713"/>
        <v>24</v>
      </c>
      <c r="CH146" s="101" t="str">
        <f t="shared" si="605"/>
        <v>KORD MR24!_00Z-ECM</v>
      </c>
      <c r="CI146" s="58">
        <f ca="1">IFERROR(IF($C$12="C",RTD("ice.xl",,"*H",CH146,$C$5,"D",$K146,,,1),RTD("ice.xl",,"*H",CH146,$C$5,"D",$K146,,,1)*(9/5)+$C$14),"-")</f>
        <v>81.536000000000001</v>
      </c>
      <c r="CJ146" s="101">
        <f t="shared" si="708"/>
        <v>25</v>
      </c>
      <c r="CK146" s="101" t="str">
        <f t="shared" si="607"/>
        <v>KORD MR25!_00Z-ECM</v>
      </c>
      <c r="CL146" s="58">
        <f ca="1">IFERROR(IF($C$12="C",RTD("ice.xl",,"*H",CK146,$C$5,"D",$K146,,,1),RTD("ice.xl",,"*H",CK146,$C$5,"D",$K146,,,1)*(9/5)+$C$14),"-")</f>
        <v>76.712000000000003</v>
      </c>
      <c r="CM146" s="101">
        <f t="shared" si="703"/>
        <v>26</v>
      </c>
      <c r="CN146" s="101" t="str">
        <f t="shared" si="609"/>
        <v>KORD MR26!_00Z-ECM</v>
      </c>
      <c r="CO146" s="58">
        <f ca="1">IFERROR(IF($C$12="C",RTD("ice.xl",,"*H",CN146,$C$5,"D",$K146,,,1),RTD("ice.xl",,"*H",CN146,$C$5,"D",$K146,,,1)*(9/5)+$C$14),"-")</f>
        <v>78.188000000000002</v>
      </c>
      <c r="CP146" s="101">
        <f t="shared" si="698"/>
        <v>27</v>
      </c>
      <c r="CQ146" s="101" t="str">
        <f t="shared" si="611"/>
        <v>KORD MR27!_00Z-ECM</v>
      </c>
      <c r="CR146" s="58" t="str">
        <f ca="1">IFERROR(IF($C$12="C",RTD("ice.xl",,"*H",CQ146,$C$5,"D",$K146,,,1),RTD("ice.xl",,"*H",CQ146,$C$5,"D",$K146,,,1)*(9/5)+$C$14),"-")</f>
        <v>-</v>
      </c>
      <c r="CS146" s="101">
        <f t="shared" si="693"/>
        <v>28</v>
      </c>
      <c r="CT146" s="101" t="str">
        <f t="shared" si="613"/>
        <v>KORD MR28!_00Z-ECM</v>
      </c>
      <c r="CU146" s="58" t="str">
        <f ca="1">IFERROR(IF($C$12="C",RTD("ice.xl",,"*H",CT146,$C$5,"D",$K146,,,1),RTD("ice.xl",,"*H",CT146,$C$5,"D",$K146,,,1)*(9/5)+$C$14),"-")</f>
        <v>-</v>
      </c>
      <c r="CV146" s="101">
        <f t="shared" si="688"/>
        <v>29</v>
      </c>
      <c r="CW146" s="101" t="str">
        <f t="shared" si="614"/>
        <v>KORD MR29!_00Z-ECM</v>
      </c>
      <c r="CX146" s="58" t="str">
        <f ca="1">IFERROR(IF($C$12="C",RTD("ice.xl",,"*H",CW146,$C$5,"D",$K146,,,1),RTD("ice.xl",,"*H",CW146,$C$5,"D",$K146,,,1)*(9/5)+$C$14),"-")</f>
        <v>-</v>
      </c>
      <c r="CY146" s="101">
        <f t="shared" si="683"/>
        <v>30</v>
      </c>
      <c r="CZ146" s="101" t="str">
        <f t="shared" si="615"/>
        <v>KORD MR30!_00Z-ECM</v>
      </c>
      <c r="DA146" s="58" t="str">
        <f ca="1">IFERROR(IF($C$12="C",RTD("ice.xl",,"*H",CZ146,$C$5,"D",$K146,,,1),RTD("ice.xl",,"*H",CZ146,$C$5,"D",$K146,,,1)*(9/5)+$C$14),"-")</f>
        <v>-</v>
      </c>
      <c r="DB146" s="101">
        <f t="shared" si="679"/>
        <v>31</v>
      </c>
      <c r="DC146" s="101" t="str">
        <f t="shared" si="616"/>
        <v>KORD MR31!_00Z-ECM</v>
      </c>
      <c r="DD146" s="58" t="str">
        <f ca="1">IFERROR(IF($C$12="C",RTD("ice.xl",,"*H",DC146,$C$5,"D",$K146,,,1),RTD("ice.xl",,"*H",DC146,$C$5,"D",$K146,,,1)*(9/5)+$C$14),"-")</f>
        <v>-</v>
      </c>
      <c r="DE146" s="101">
        <f t="shared" si="675"/>
        <v>32</v>
      </c>
      <c r="DF146" s="101" t="str">
        <f t="shared" si="617"/>
        <v>KORD MR32!_00Z-ECM</v>
      </c>
      <c r="DG146" s="105" t="str">
        <f ca="1">IFERROR(IF($C$12="C",RTD("ice.xl",,"*H",DF146,$C$5,"D",$K146,,,1),RTD("ice.xl",,"*H",DF146,$C$5,"D",$K146,,,1)*(9/5)+$C$14),"-")</f>
        <v>-</v>
      </c>
      <c r="DJ146" s="53">
        <f t="shared" si="746"/>
        <v>17</v>
      </c>
      <c r="DK146" s="53" t="str">
        <f t="shared" si="619"/>
        <v>KORD MR17!_12Z-ECM</v>
      </c>
      <c r="DL146" s="108">
        <f ca="1">IFERROR(IF($C$12="C",RTD("ice.xl",,"*H",DK146,$C$5,"D",$K146,,,1),RTD("ice.xl",,"*H",DK146,$C$5,"D",$K146,,,1)*(9/5)+$C$14),"-")</f>
        <v>76.568000000000012</v>
      </c>
      <c r="DM146" s="101">
        <f t="shared" si="742"/>
        <v>18</v>
      </c>
      <c r="DN146" s="101" t="str">
        <f t="shared" si="621"/>
        <v>KORD MR18!_12Z-ECM</v>
      </c>
      <c r="DO146" s="58">
        <f ca="1">IFERROR(IF($C$12="C",RTD("ice.xl",,"*H",DN146,$C$5,"D",$K146,,,1),RTD("ice.xl",,"*H",DN146,$C$5,"D",$K146,,,1)*(9/5)+$C$14),"-")</f>
        <v>76.063999999999993</v>
      </c>
      <c r="DP146" s="101">
        <f t="shared" si="738"/>
        <v>19</v>
      </c>
      <c r="DQ146" s="101" t="str">
        <f t="shared" si="623"/>
        <v>KORD MR19!_12Z-ECM</v>
      </c>
      <c r="DR146" s="58">
        <f ca="1">IFERROR(IF($C$12="C",RTD("ice.xl",,"*H",DQ146,$C$5,"D",$K146,,,1),RTD("ice.xl",,"*H",DQ146,$C$5,"D",$K146,,,1)*(9/5)+$C$14),"-")</f>
        <v>77.900000000000006</v>
      </c>
      <c r="DS146" s="101">
        <f t="shared" si="734"/>
        <v>20</v>
      </c>
      <c r="DT146" s="101" t="str">
        <f t="shared" si="625"/>
        <v>KORD MR20!_12Z-ECM</v>
      </c>
      <c r="DU146" s="58">
        <f ca="1">IFERROR(IF($C$12="C",RTD("ice.xl",,"*H",DT146,$C$5,"D",$K146,,,1),RTD("ice.xl",,"*H",DT146,$C$5,"D",$K146,,,1)*(9/5)+$C$14),"-")</f>
        <v>71.942000000000007</v>
      </c>
      <c r="DV146" s="101">
        <f t="shared" si="729"/>
        <v>21</v>
      </c>
      <c r="DW146" s="101" t="str">
        <f t="shared" si="627"/>
        <v>KORD MR21!_12Z-ECM</v>
      </c>
      <c r="DX146" s="58">
        <f ca="1">IFERROR(IF($C$12="C",RTD("ice.xl",,"*H",DW146,$C$5,"D",$K146,,,1),RTD("ice.xl",,"*H",DW146,$C$5,"D",$K146,,,1)*(9/5)+$C$14),"-")</f>
        <v>72.355999999999995</v>
      </c>
      <c r="DY146" s="101">
        <f t="shared" si="724"/>
        <v>22</v>
      </c>
      <c r="DZ146" s="101" t="str">
        <f t="shared" si="629"/>
        <v>KORD MR22!_12Z-ECM</v>
      </c>
      <c r="EA146" s="58">
        <f ca="1">IFERROR(IF($C$12="C",RTD("ice.xl",,"*H",DZ146,$C$5,"D",$K146,,,1),RTD("ice.xl",,"*H",DZ146,$C$5,"D",$K146,,,1)*(9/5)+$C$14),"-")</f>
        <v>77.396000000000001</v>
      </c>
      <c r="EB146" s="101">
        <f t="shared" si="719"/>
        <v>23</v>
      </c>
      <c r="EC146" s="101" t="str">
        <f t="shared" si="631"/>
        <v>KORD MR23!_12Z-ECM</v>
      </c>
      <c r="ED146" s="58">
        <f ca="1">IFERROR(IF($C$12="C",RTD("ice.xl",,"*H",EC146,$C$5,"D",$K146,,,1),RTD("ice.xl",,"*H",EC146,$C$5,"D",$K146,,,1)*(9/5)+$C$14),"-")</f>
        <v>67.352000000000004</v>
      </c>
      <c r="EE146" s="101">
        <f t="shared" si="714"/>
        <v>24</v>
      </c>
      <c r="EF146" s="101" t="str">
        <f t="shared" si="633"/>
        <v>KORD MR24!_12Z-ECM</v>
      </c>
      <c r="EG146" s="58">
        <f ca="1">IFERROR(IF($C$12="C",RTD("ice.xl",,"*H",EF146,$C$5,"D",$K146,,,1),RTD("ice.xl",,"*H",EF146,$C$5,"D",$K146,,,1)*(9/5)+$C$14),"-")</f>
        <v>76.388000000000005</v>
      </c>
      <c r="EH146" s="101">
        <f t="shared" si="709"/>
        <v>25</v>
      </c>
      <c r="EI146" s="101" t="str">
        <f t="shared" si="635"/>
        <v>KORD MR25!_12Z-ECM</v>
      </c>
      <c r="EJ146" s="58">
        <f ca="1">IFERROR(IF($C$12="C",RTD("ice.xl",,"*H",EI146,$C$5,"D",$K146,,,1),RTD("ice.xl",,"*H",EI146,$C$5,"D",$K146,,,1)*(9/5)+$C$14),"-")</f>
        <v>78.080000000000013</v>
      </c>
      <c r="EK146" s="101">
        <f t="shared" si="704"/>
        <v>26</v>
      </c>
      <c r="EL146" s="101" t="str">
        <f t="shared" si="637"/>
        <v>KORD MR26!_12Z-ECM</v>
      </c>
      <c r="EM146" s="58" t="str">
        <f ca="1">IFERROR(IF($C$12="C",RTD("ice.xl",,"*H",EL146,$C$5,"D",$K146,,,1),RTD("ice.xl",,"*H",EL146,$C$5,"D",$K146,,,1)*(9/5)+$C$14),"-")</f>
        <v>-</v>
      </c>
      <c r="EN146" s="101">
        <f t="shared" si="699"/>
        <v>27</v>
      </c>
      <c r="EO146" s="101" t="str">
        <f t="shared" si="639"/>
        <v>KORD MR27!_12Z-ECM</v>
      </c>
      <c r="EP146" s="58" t="str">
        <f ca="1">IFERROR(IF($C$12="C",RTD("ice.xl",,"*H",EO146,$C$5,"D",$K146,,,1),RTD("ice.xl",,"*H",EO146,$C$5,"D",$K146,,,1)*(9/5)+$C$14),"-")</f>
        <v>-</v>
      </c>
      <c r="EQ146" s="101">
        <f t="shared" si="694"/>
        <v>28</v>
      </c>
      <c r="ER146" s="101" t="str">
        <f t="shared" si="641"/>
        <v>KORD MR28!_12Z-ECM</v>
      </c>
      <c r="ES146" s="58" t="str">
        <f ca="1">IFERROR(IF($C$12="C",RTD("ice.xl",,"*H",ER146,$C$5,"D",$K146,,,1),RTD("ice.xl",,"*H",ER146,$C$5,"D",$K146,,,1)*(9/5)+$C$14),"-")</f>
        <v>-</v>
      </c>
      <c r="ET146" s="101">
        <f t="shared" si="689"/>
        <v>29</v>
      </c>
      <c r="EU146" s="101" t="str">
        <f t="shared" si="642"/>
        <v>KORD MR29!_12Z-ECM</v>
      </c>
      <c r="EV146" s="58" t="str">
        <f ca="1">IFERROR(IF($C$12="C",RTD("ice.xl",,"*H",EU146,$C$5,"D",$K146,,,1),RTD("ice.xl",,"*H",EU146,$C$5,"D",$K146,,,1)*(9/5)+$C$14),"-")</f>
        <v>-</v>
      </c>
      <c r="EW146" s="101">
        <f t="shared" si="684"/>
        <v>30</v>
      </c>
      <c r="EX146" s="101" t="str">
        <f t="shared" si="643"/>
        <v>KORD MR30!_12Z-ECM</v>
      </c>
      <c r="EY146" s="58" t="str">
        <f ca="1">IFERROR(IF($C$12="C",RTD("ice.xl",,"*H",EX146,$C$5,"D",$K146,,,1),RTD("ice.xl",,"*H",EX146,$C$5,"D",$K146,,,1)*(9/5)+$C$14),"-")</f>
        <v>-</v>
      </c>
      <c r="EZ146" s="101">
        <f t="shared" si="680"/>
        <v>31</v>
      </c>
      <c r="FA146" s="101" t="str">
        <f t="shared" si="644"/>
        <v>KORD MR31!_12Z-ECM</v>
      </c>
      <c r="FB146" s="58" t="str">
        <f ca="1">IFERROR(IF($C$12="C",RTD("ice.xl",,"*H",FA146,$C$5,"D",$K146,,,1),RTD("ice.xl",,"*H",FA146,$C$5,"D",$K146,,,1)*(9/5)+$C$14),"-")</f>
        <v>-</v>
      </c>
      <c r="FC146" s="101">
        <f t="shared" si="676"/>
        <v>32</v>
      </c>
      <c r="FD146" s="101" t="str">
        <f t="shared" si="645"/>
        <v>KORD MR32!_12Z-ECM</v>
      </c>
      <c r="FE146" s="105" t="str">
        <f ca="1">IFERROR(IF($C$12="C",RTD("ice.xl",,"*H",FD146,$C$5,"D",$K146,,,1),RTD("ice.xl",,"*H",FD146,$C$5,"D",$K146,,,1)*(9/5)+$C$14),"-")</f>
        <v>-</v>
      </c>
      <c r="FH146" s="53">
        <f t="shared" si="747"/>
        <v>17</v>
      </c>
      <c r="FI146" s="53" t="str">
        <f t="shared" si="647"/>
        <v>KORD MR17!_12Z-ECM</v>
      </c>
      <c r="FJ146" s="108">
        <f ca="1">IFERROR(IF($C$12="C",RTD("ice.xl",,"*H",FI146,$C$5,"D",$K146,,,1),RTD("ice.xl",,"*H",FI146,$C$5,"D",$K146,,,1)*(9/5)+$C$14),"-")</f>
        <v>76.568000000000012</v>
      </c>
      <c r="FK146" s="101">
        <f t="shared" si="743"/>
        <v>18</v>
      </c>
      <c r="FL146" s="101" t="str">
        <f t="shared" si="649"/>
        <v>KORD MR18!_12Z-ECM</v>
      </c>
      <c r="FM146" s="58">
        <f ca="1">IFERROR(IF($C$12="C",RTD("ice.xl",,"*H",FL146,$C$5,"D",$K146,,,1),RTD("ice.xl",,"*H",FL146,$C$5,"D",$K146,,,1)*(9/5)+$C$14),"-")</f>
        <v>76.063999999999993</v>
      </c>
      <c r="FN146" s="101">
        <f t="shared" si="739"/>
        <v>19</v>
      </c>
      <c r="FO146" s="101" t="str">
        <f t="shared" si="651"/>
        <v>KORD MR19!_12Z-ECM</v>
      </c>
      <c r="FP146" s="58">
        <f ca="1">IFERROR(IF($C$12="C",RTD("ice.xl",,"*H",FO146,$C$5,"D",$K146,,,1),RTD("ice.xl",,"*H",FO146,$C$5,"D",$K146,,,1)*(9/5)+$C$14),"-")</f>
        <v>77.900000000000006</v>
      </c>
      <c r="FQ146" s="101">
        <f t="shared" si="735"/>
        <v>20</v>
      </c>
      <c r="FR146" s="101" t="str">
        <f t="shared" si="653"/>
        <v>KORD MR20!_12Z-ECM</v>
      </c>
      <c r="FS146" s="58">
        <f ca="1">IFERROR(IF($C$12="C",RTD("ice.xl",,"*H",FR146,$C$5,"D",$K146,,,1),RTD("ice.xl",,"*H",FR146,$C$5,"D",$K146,,,1)*(9/5)+$C$14),"-")</f>
        <v>71.942000000000007</v>
      </c>
      <c r="FT146" s="101">
        <f t="shared" si="730"/>
        <v>21</v>
      </c>
      <c r="FU146" s="101" t="str">
        <f t="shared" si="655"/>
        <v>KORD MR21!_12Z-ECM</v>
      </c>
      <c r="FV146" s="58">
        <f ca="1">IFERROR(IF($C$12="C",RTD("ice.xl",,"*H",FU146,$C$5,"D",$K146,,,1),RTD("ice.xl",,"*H",FU146,$C$5,"D",$K146,,,1)*(9/5)+$C$14),"-")</f>
        <v>72.355999999999995</v>
      </c>
      <c r="FW146" s="101">
        <f t="shared" si="725"/>
        <v>22</v>
      </c>
      <c r="FX146" s="101" t="str">
        <f t="shared" si="657"/>
        <v>KORD MR22!_12Z-ECM</v>
      </c>
      <c r="FY146" s="58">
        <f ca="1">IFERROR(IF($C$12="C",RTD("ice.xl",,"*H",FX146,$C$5,"D",$K146,,,1),RTD("ice.xl",,"*H",FX146,$C$5,"D",$K146,,,1)*(9/5)+$C$14),"-")</f>
        <v>77.396000000000001</v>
      </c>
      <c r="FZ146" s="101">
        <f t="shared" si="720"/>
        <v>23</v>
      </c>
      <c r="GA146" s="101" t="str">
        <f t="shared" si="659"/>
        <v>KORD MR23!_12Z-ECM</v>
      </c>
      <c r="GB146" s="58">
        <f ca="1">IFERROR(IF($C$12="C",RTD("ice.xl",,"*H",GA146,$C$5,"D",$K146,,,1),RTD("ice.xl",,"*H",GA146,$C$5,"D",$K146,,,1)*(9/5)+$C$14),"-")</f>
        <v>67.352000000000004</v>
      </c>
      <c r="GC146" s="101">
        <f t="shared" si="715"/>
        <v>24</v>
      </c>
      <c r="GD146" s="101" t="str">
        <f t="shared" si="661"/>
        <v>KORD MR24!_12Z-ECM</v>
      </c>
      <c r="GE146" s="58">
        <f ca="1">IFERROR(IF($C$12="C",RTD("ice.xl",,"*H",GD146,$C$5,"D",$K146,,,1),RTD("ice.xl",,"*H",GD146,$C$5,"D",$K146,,,1)*(9/5)+$C$14),"-")</f>
        <v>76.388000000000005</v>
      </c>
      <c r="GF146" s="101">
        <f t="shared" si="710"/>
        <v>25</v>
      </c>
      <c r="GG146" s="101" t="str">
        <f t="shared" si="663"/>
        <v>KORD MR25!_12Z-ECM</v>
      </c>
      <c r="GH146" s="58">
        <f ca="1">IFERROR(IF($C$12="C",RTD("ice.xl",,"*H",GG146,$C$5,"D",$K146,,,1),RTD("ice.xl",,"*H",GG146,$C$5,"D",$K146,,,1)*(9/5)+$C$14),"-")</f>
        <v>78.080000000000013</v>
      </c>
      <c r="GI146" s="101">
        <f t="shared" si="705"/>
        <v>26</v>
      </c>
      <c r="GJ146" s="101" t="str">
        <f t="shared" si="665"/>
        <v>KORD MR26!_12Z-ECM</v>
      </c>
      <c r="GK146" s="58" t="str">
        <f ca="1">IFERROR(IF($C$12="C",RTD("ice.xl",,"*H",GJ146,$C$5,"D",$K146,,,1),RTD("ice.xl",,"*H",GJ146,$C$5,"D",$K146,,,1)*(9/5)+$C$14),"-")</f>
        <v>-</v>
      </c>
      <c r="GL146" s="101">
        <f t="shared" si="700"/>
        <v>27</v>
      </c>
      <c r="GM146" s="101" t="str">
        <f t="shared" si="667"/>
        <v>KORD MR27!_12Z-ECM</v>
      </c>
      <c r="GN146" s="58" t="str">
        <f ca="1">IFERROR(IF($C$12="C",RTD("ice.xl",,"*H",GM146,$C$5,"D",$K146,,,1),RTD("ice.xl",,"*H",GM146,$C$5,"D",$K146,,,1)*(9/5)+$C$14),"-")</f>
        <v>-</v>
      </c>
      <c r="GO146" s="101">
        <f t="shared" si="695"/>
        <v>28</v>
      </c>
      <c r="GP146" s="101" t="str">
        <f t="shared" si="669"/>
        <v>KORD MR28!_12Z-ECM</v>
      </c>
      <c r="GQ146" s="58" t="str">
        <f ca="1">IFERROR(IF($C$12="C",RTD("ice.xl",,"*H",GP146,$C$5,"D",$K146,,,1),RTD("ice.xl",,"*H",GP146,$C$5,"D",$K146,,,1)*(9/5)+$C$14),"-")</f>
        <v>-</v>
      </c>
      <c r="GR146" s="101">
        <f t="shared" si="690"/>
        <v>29</v>
      </c>
      <c r="GS146" s="101" t="str">
        <f t="shared" si="670"/>
        <v>KORD MR29!_12Z-ECM</v>
      </c>
      <c r="GT146" s="58" t="str">
        <f ca="1">IFERROR(IF($C$12="C",RTD("ice.xl",,"*H",GS146,$C$5,"D",$K146,,,1),RTD("ice.xl",,"*H",GS146,$C$5,"D",$K146,,,1)*(9/5)+$C$14),"-")</f>
        <v>-</v>
      </c>
      <c r="GU146" s="101">
        <f t="shared" si="685"/>
        <v>30</v>
      </c>
      <c r="GV146" s="101" t="str">
        <f t="shared" si="671"/>
        <v>KORD MR30!_12Z-ECM</v>
      </c>
      <c r="GW146" s="58" t="str">
        <f ca="1">IFERROR(IF($C$12="C",RTD("ice.xl",,"*H",GV146,$C$5,"D",$K146,,,1),RTD("ice.xl",,"*H",GV146,$C$5,"D",$K146,,,1)*(9/5)+$C$14),"-")</f>
        <v>-</v>
      </c>
      <c r="GX146" s="101">
        <f t="shared" si="681"/>
        <v>31</v>
      </c>
      <c r="GY146" s="101" t="str">
        <f t="shared" si="672"/>
        <v>KORD MR31!_12Z-ECM</v>
      </c>
      <c r="GZ146" s="58" t="str">
        <f ca="1">IFERROR(IF($C$12="C",RTD("ice.xl",,"*H",GY146,$C$5,"D",$K146,,,1),RTD("ice.xl",,"*H",GY146,$C$5,"D",$K146,,,1)*(9/5)+$C$14),"-")</f>
        <v>-</v>
      </c>
      <c r="HA146" s="101">
        <f t="shared" si="677"/>
        <v>32</v>
      </c>
      <c r="HB146" s="101" t="str">
        <f t="shared" si="673"/>
        <v>KORD MR32!_12Z-ECM</v>
      </c>
      <c r="HC146" s="105" t="str">
        <f ca="1">IFERROR(IF($C$12="C",RTD("ice.xl",,"*H",HB146,$C$5,"D",$K146,,,1),RTD("ice.xl",,"*H",HB146,$C$5,"D",$K146,,,1)*(9/5)+$C$14),"-")</f>
        <v>-</v>
      </c>
    </row>
    <row r="147" spans="11:211" x14ac:dyDescent="0.35">
      <c r="K147" s="163">
        <f t="shared" ca="1" si="748"/>
        <v>44774</v>
      </c>
      <c r="L147" s="356">
        <f t="shared" ca="1" si="748"/>
        <v>78.240740000000002</v>
      </c>
      <c r="N147" s="53">
        <f t="shared" si="744"/>
        <v>18</v>
      </c>
      <c r="O147" s="53" t="str">
        <f t="shared" si="564"/>
        <v>KORD MR18!_00Z-ECM</v>
      </c>
      <c r="P147" s="108">
        <f ca="1">IFERROR(IF($C$12="C",RTD("ice.xl",,"*H",O147,$C$5,"D",$K147,,,1),RTD("ice.xl",,"*H",O147,$C$5,"D",$K147,,,1)*(9/5)+$C$14),"-")</f>
        <v>78.206000000000003</v>
      </c>
      <c r="Q147" s="101">
        <f t="shared" si="740"/>
        <v>19</v>
      </c>
      <c r="R147" s="101" t="str">
        <f t="shared" si="566"/>
        <v>KORD MR19!_00Z-ECM</v>
      </c>
      <c r="S147" s="58">
        <f ca="1">IFERROR(IF($C$12="C",RTD("ice.xl",,"*H",R147,$C$5,"D",$K147,,,1),RTD("ice.xl",,"*H",R147,$C$5,"D",$K147,,,1)*(9/5)+$C$14),"-")</f>
        <v>79.484000000000009</v>
      </c>
      <c r="T147" s="101">
        <f t="shared" si="736"/>
        <v>20</v>
      </c>
      <c r="U147" s="101" t="str">
        <f t="shared" si="568"/>
        <v>KORD MR20!_00Z-ECM</v>
      </c>
      <c r="V147" s="58">
        <f ca="1">IFERROR(IF($C$12="C",RTD("ice.xl",,"*H",U147,$C$5,"D",$K147,,,1),RTD("ice.xl",,"*H",U147,$C$5,"D",$K147,,,1)*(9/5)+$C$14),"-")</f>
        <v>80.87</v>
      </c>
      <c r="W147" s="101">
        <f t="shared" si="732"/>
        <v>21</v>
      </c>
      <c r="X147" s="101" t="str">
        <f t="shared" si="570"/>
        <v>KORD MR21!_00Z-ECM</v>
      </c>
      <c r="Y147" s="58">
        <f ca="1">IFERROR(IF($C$12="C",RTD("ice.xl",,"*H",X147,$C$5,"D",$K147,,,1),RTD("ice.xl",,"*H",X147,$C$5,"D",$K147,,,1)*(9/5)+$C$14),"-")</f>
        <v>78.943999999999988</v>
      </c>
      <c r="Z147" s="101">
        <f t="shared" si="727"/>
        <v>22</v>
      </c>
      <c r="AA147" s="101" t="str">
        <f t="shared" si="572"/>
        <v>KORD MR22!_00Z-ECM</v>
      </c>
      <c r="AB147" s="58">
        <f ca="1">IFERROR(IF($C$12="C",RTD("ice.xl",,"*H",AA147,$C$5,"D",$K147,,,1),RTD("ice.xl",,"*H",AA147,$C$5,"D",$K147,,,1)*(9/5)+$C$14),"-")</f>
        <v>78.061999999999998</v>
      </c>
      <c r="AC147" s="101">
        <f t="shared" si="722"/>
        <v>23</v>
      </c>
      <c r="AD147" s="101" t="str">
        <f t="shared" si="574"/>
        <v>KORD MR23!_00Z-ECM</v>
      </c>
      <c r="AE147" s="58">
        <f ca="1">IFERROR(IF($C$12="C",RTD("ice.xl",,"*H",AD147,$C$5,"D",$K147,,,1),RTD("ice.xl",,"*H",AD147,$C$5,"D",$K147,,,1)*(9/5)+$C$14),"-")</f>
        <v>76.855999999999995</v>
      </c>
      <c r="AF147" s="101">
        <f t="shared" si="717"/>
        <v>24</v>
      </c>
      <c r="AG147" s="101" t="str">
        <f t="shared" si="576"/>
        <v>KORD MR24!_00Z-ECM</v>
      </c>
      <c r="AH147" s="58">
        <f ca="1">IFERROR(IF($C$12="C",RTD("ice.xl",,"*H",AG147,$C$5,"D",$K147,,,1),RTD("ice.xl",,"*H",AG147,$C$5,"D",$K147,,,1)*(9/5)+$C$14),"-")</f>
        <v>75.830000000000013</v>
      </c>
      <c r="AI147" s="101">
        <f t="shared" si="712"/>
        <v>25</v>
      </c>
      <c r="AJ147" s="101" t="str">
        <f t="shared" si="578"/>
        <v>KORD MR25!_00Z-ECM</v>
      </c>
      <c r="AK147" s="58">
        <f ca="1">IFERROR(IF($C$12="C",RTD("ice.xl",,"*H",AJ147,$C$5,"D",$K147,,,1),RTD("ice.xl",,"*H",AJ147,$C$5,"D",$K147,,,1)*(9/5)+$C$14),"-")</f>
        <v>73.111999999999995</v>
      </c>
      <c r="AL147" s="101">
        <f t="shared" si="707"/>
        <v>26</v>
      </c>
      <c r="AM147" s="101" t="str">
        <f t="shared" si="580"/>
        <v>KORD MR26!_00Z-ECM</v>
      </c>
      <c r="AN147" s="58">
        <f ca="1">IFERROR(IF($C$12="C",RTD("ice.xl",,"*H",AM147,$C$5,"D",$K147,,,1),RTD("ice.xl",,"*H",AM147,$C$5,"D",$K147,,,1)*(9/5)+$C$14),"-")</f>
        <v>76.460000000000008</v>
      </c>
      <c r="AO147" s="101">
        <f t="shared" si="702"/>
        <v>27</v>
      </c>
      <c r="AP147" s="101" t="str">
        <f t="shared" si="582"/>
        <v>KORD MR27!_00Z-ECM</v>
      </c>
      <c r="AQ147" s="58">
        <f ca="1">IFERROR(IF($C$12="C",RTD("ice.xl",,"*H",AP147,$C$5,"D",$K147,,,1),RTD("ice.xl",,"*H",AP147,$C$5,"D",$K147,,,1)*(9/5)+$C$14),"-")</f>
        <v>76.406000000000006</v>
      </c>
      <c r="AR147" s="101">
        <f t="shared" si="697"/>
        <v>28</v>
      </c>
      <c r="AS147" s="101" t="str">
        <f t="shared" si="584"/>
        <v>KORD MR28!_00Z-ECM</v>
      </c>
      <c r="AT147" s="58" t="str">
        <f ca="1">IFERROR(IF($C$12="C",RTD("ice.xl",,"*H",AS147,$C$5,"D",$K147,,,1),RTD("ice.xl",,"*H",AS147,$C$5,"D",$K147,,,1)*(9/5)+$C$14),"-")</f>
        <v>-</v>
      </c>
      <c r="AU147" s="101">
        <f t="shared" si="692"/>
        <v>29</v>
      </c>
      <c r="AV147" s="101" t="str">
        <f t="shared" si="585"/>
        <v>KORD MR29!_00Z-ECM</v>
      </c>
      <c r="AW147" s="58" t="str">
        <f ca="1">IFERROR(IF($C$12="C",RTD("ice.xl",,"*H",AV147,$C$5,"D",$K147,,,1),RTD("ice.xl",,"*H",AV147,$C$5,"D",$K147,,,1)*(9/5)+$C$14),"-")</f>
        <v>-</v>
      </c>
      <c r="AX147" s="101">
        <f t="shared" si="687"/>
        <v>30</v>
      </c>
      <c r="AY147" s="101" t="str">
        <f t="shared" si="586"/>
        <v>KORD MR30!_00Z-ECM</v>
      </c>
      <c r="AZ147" s="58" t="str">
        <f ca="1">IFERROR(IF($C$12="C",RTD("ice.xl",,"*H",AY147,$C$5,"D",$K147,,,1),RTD("ice.xl",,"*H",AY147,$C$5,"D",$K147,,,1)*(9/5)+$C$14),"-")</f>
        <v>-</v>
      </c>
      <c r="BA147" s="101">
        <f t="shared" si="682"/>
        <v>31</v>
      </c>
      <c r="BB147" s="101" t="str">
        <f t="shared" si="587"/>
        <v>KORD MR31!_00Z-ECM</v>
      </c>
      <c r="BC147" s="58" t="str">
        <f ca="1">IFERROR(IF($C$12="C",RTD("ice.xl",,"*H",BB147,$C$5,"D",$K147,,,1),RTD("ice.xl",,"*H",BB147,$C$5,"D",$K147,,,1)*(9/5)+$C$14),"-")</f>
        <v>-</v>
      </c>
      <c r="BD147" s="101">
        <f t="shared" si="678"/>
        <v>32</v>
      </c>
      <c r="BE147" s="101" t="str">
        <f t="shared" si="588"/>
        <v>KORD MR32!_00Z-ECM</v>
      </c>
      <c r="BF147" s="58" t="str">
        <f ca="1">IFERROR(IF($C$12="C",RTD("ice.xl",,"*H",BE147,$C$5,"D",$K147,,,1),RTD("ice.xl",,"*H",BE147,$C$5,"D",$K147,,,1)*(9/5)+$C$14),"-")</f>
        <v>-</v>
      </c>
      <c r="BG147" s="101">
        <f t="shared" si="674"/>
        <v>33</v>
      </c>
      <c r="BH147" s="101" t="str">
        <f t="shared" si="589"/>
        <v>KORD MR33!_00Z-ECM</v>
      </c>
      <c r="BI147" s="105" t="str">
        <f ca="1">IFERROR(IF($C$12="C",RTD("ice.xl",,"*H",BH147,$C$5,"D",$K147,,,1),RTD("ice.xl",,"*H",BH147,$C$5,"D",$K147,,,1)*(9/5)+$C$14),"-")</f>
        <v>-</v>
      </c>
      <c r="BL147" s="53">
        <f t="shared" si="745"/>
        <v>18</v>
      </c>
      <c r="BM147" s="53" t="str">
        <f t="shared" si="591"/>
        <v>KORD MR18!_00Z-ECM</v>
      </c>
      <c r="BN147" s="108">
        <f ca="1">IFERROR(IF($C$12="C",RTD("ice.xl",,"*H",BM147,$C$5,"D",$K147,,,1),RTD("ice.xl",,"*H",BM147,$C$5,"D",$K147,,,1)*(9/5)+$C$14),"-")</f>
        <v>78.206000000000003</v>
      </c>
      <c r="BO147" s="101">
        <f t="shared" si="741"/>
        <v>19</v>
      </c>
      <c r="BP147" s="101" t="str">
        <f t="shared" si="593"/>
        <v>KORD MR19!_00Z-ECM</v>
      </c>
      <c r="BQ147" s="58">
        <f ca="1">IFERROR(IF($C$12="C",RTD("ice.xl",,"*H",BP147,$C$5,"D",$K147,,,1),RTD("ice.xl",,"*H",BP147,$C$5,"D",$K147,,,1)*(9/5)+$C$14),"-")</f>
        <v>79.484000000000009</v>
      </c>
      <c r="BR147" s="101">
        <f t="shared" si="737"/>
        <v>20</v>
      </c>
      <c r="BS147" s="101" t="str">
        <f t="shared" si="595"/>
        <v>KORD MR20!_00Z-ECM</v>
      </c>
      <c r="BT147" s="58">
        <f ca="1">IFERROR(IF($C$12="C",RTD("ice.xl",,"*H",BS147,$C$5,"D",$K147,,,1),RTD("ice.xl",,"*H",BS147,$C$5,"D",$K147,,,1)*(9/5)+$C$14),"-")</f>
        <v>80.87</v>
      </c>
      <c r="BU147" s="101">
        <f t="shared" si="733"/>
        <v>21</v>
      </c>
      <c r="BV147" s="101" t="str">
        <f t="shared" si="597"/>
        <v>KORD MR21!_00Z-ECM</v>
      </c>
      <c r="BW147" s="58">
        <f ca="1">IFERROR(IF($C$12="C",RTD("ice.xl",,"*H",BV147,$C$5,"D",$K147,,,1),RTD("ice.xl",,"*H",BV147,$C$5,"D",$K147,,,1)*(9/5)+$C$14),"-")</f>
        <v>78.943999999999988</v>
      </c>
      <c r="BX147" s="101">
        <f t="shared" si="728"/>
        <v>22</v>
      </c>
      <c r="BY147" s="101" t="str">
        <f t="shared" si="599"/>
        <v>KORD MR22!_00Z-ECM</v>
      </c>
      <c r="BZ147" s="58">
        <f ca="1">IFERROR(IF($C$12="C",RTD("ice.xl",,"*H",BY147,$C$5,"D",$K147,,,1),RTD("ice.xl",,"*H",BY147,$C$5,"D",$K147,,,1)*(9/5)+$C$14),"-")</f>
        <v>78.061999999999998</v>
      </c>
      <c r="CA147" s="101">
        <f t="shared" si="723"/>
        <v>23</v>
      </c>
      <c r="CB147" s="101" t="str">
        <f t="shared" si="601"/>
        <v>KORD MR23!_00Z-ECM</v>
      </c>
      <c r="CC147" s="58">
        <f ca="1">IFERROR(IF($C$12="C",RTD("ice.xl",,"*H",CB147,$C$5,"D",$K147,,,1),RTD("ice.xl",,"*H",CB147,$C$5,"D",$K147,,,1)*(9/5)+$C$14),"-")</f>
        <v>76.855999999999995</v>
      </c>
      <c r="CD147" s="101">
        <f t="shared" si="718"/>
        <v>24</v>
      </c>
      <c r="CE147" s="101" t="str">
        <f t="shared" si="603"/>
        <v>KORD MR24!_00Z-ECM</v>
      </c>
      <c r="CF147" s="58">
        <f ca="1">IFERROR(IF($C$12="C",RTD("ice.xl",,"*H",CE147,$C$5,"D",$K147,,,1),RTD("ice.xl",,"*H",CE147,$C$5,"D",$K147,,,1)*(9/5)+$C$14),"-")</f>
        <v>75.830000000000013</v>
      </c>
      <c r="CG147" s="101">
        <f t="shared" si="713"/>
        <v>25</v>
      </c>
      <c r="CH147" s="101" t="str">
        <f t="shared" si="605"/>
        <v>KORD MR25!_00Z-ECM</v>
      </c>
      <c r="CI147" s="58">
        <f ca="1">IFERROR(IF($C$12="C",RTD("ice.xl",,"*H",CH147,$C$5,"D",$K147,,,1),RTD("ice.xl",,"*H",CH147,$C$5,"D",$K147,,,1)*(9/5)+$C$14),"-")</f>
        <v>73.111999999999995</v>
      </c>
      <c r="CJ147" s="101">
        <f t="shared" si="708"/>
        <v>26</v>
      </c>
      <c r="CK147" s="101" t="str">
        <f t="shared" si="607"/>
        <v>KORD MR26!_00Z-ECM</v>
      </c>
      <c r="CL147" s="58">
        <f ca="1">IFERROR(IF($C$12="C",RTD("ice.xl",,"*H",CK147,$C$5,"D",$K147,,,1),RTD("ice.xl",,"*H",CK147,$C$5,"D",$K147,,,1)*(9/5)+$C$14),"-")</f>
        <v>76.460000000000008</v>
      </c>
      <c r="CM147" s="101">
        <f t="shared" si="703"/>
        <v>27</v>
      </c>
      <c r="CN147" s="101" t="str">
        <f t="shared" si="609"/>
        <v>KORD MR27!_00Z-ECM</v>
      </c>
      <c r="CO147" s="58">
        <f ca="1">IFERROR(IF($C$12="C",RTD("ice.xl",,"*H",CN147,$C$5,"D",$K147,,,1),RTD("ice.xl",,"*H",CN147,$C$5,"D",$K147,,,1)*(9/5)+$C$14),"-")</f>
        <v>76.406000000000006</v>
      </c>
      <c r="CP147" s="101">
        <f t="shared" si="698"/>
        <v>28</v>
      </c>
      <c r="CQ147" s="101" t="str">
        <f t="shared" si="611"/>
        <v>KORD MR28!_00Z-ECM</v>
      </c>
      <c r="CR147" s="58" t="str">
        <f ca="1">IFERROR(IF($C$12="C",RTD("ice.xl",,"*H",CQ147,$C$5,"D",$K147,,,1),RTD("ice.xl",,"*H",CQ147,$C$5,"D",$K147,,,1)*(9/5)+$C$14),"-")</f>
        <v>-</v>
      </c>
      <c r="CS147" s="101">
        <f t="shared" si="693"/>
        <v>29</v>
      </c>
      <c r="CT147" s="101" t="str">
        <f t="shared" si="613"/>
        <v>KORD MR29!_00Z-ECM</v>
      </c>
      <c r="CU147" s="58" t="str">
        <f ca="1">IFERROR(IF($C$12="C",RTD("ice.xl",,"*H",CT147,$C$5,"D",$K147,,,1),RTD("ice.xl",,"*H",CT147,$C$5,"D",$K147,,,1)*(9/5)+$C$14),"-")</f>
        <v>-</v>
      </c>
      <c r="CV147" s="101">
        <f t="shared" si="688"/>
        <v>30</v>
      </c>
      <c r="CW147" s="101" t="str">
        <f t="shared" si="614"/>
        <v>KORD MR30!_00Z-ECM</v>
      </c>
      <c r="CX147" s="58" t="str">
        <f ca="1">IFERROR(IF($C$12="C",RTD("ice.xl",,"*H",CW147,$C$5,"D",$K147,,,1),RTD("ice.xl",,"*H",CW147,$C$5,"D",$K147,,,1)*(9/5)+$C$14),"-")</f>
        <v>-</v>
      </c>
      <c r="CY147" s="101">
        <f t="shared" si="683"/>
        <v>31</v>
      </c>
      <c r="CZ147" s="101" t="str">
        <f t="shared" si="615"/>
        <v>KORD MR31!_00Z-ECM</v>
      </c>
      <c r="DA147" s="58" t="str">
        <f ca="1">IFERROR(IF($C$12="C",RTD("ice.xl",,"*H",CZ147,$C$5,"D",$K147,,,1),RTD("ice.xl",,"*H",CZ147,$C$5,"D",$K147,,,1)*(9/5)+$C$14),"-")</f>
        <v>-</v>
      </c>
      <c r="DB147" s="101">
        <f t="shared" si="679"/>
        <v>32</v>
      </c>
      <c r="DC147" s="101" t="str">
        <f t="shared" si="616"/>
        <v>KORD MR32!_00Z-ECM</v>
      </c>
      <c r="DD147" s="58" t="str">
        <f ca="1">IFERROR(IF($C$12="C",RTD("ice.xl",,"*H",DC147,$C$5,"D",$K147,,,1),RTD("ice.xl",,"*H",DC147,$C$5,"D",$K147,,,1)*(9/5)+$C$14),"-")</f>
        <v>-</v>
      </c>
      <c r="DE147" s="101">
        <f t="shared" si="675"/>
        <v>33</v>
      </c>
      <c r="DF147" s="101" t="str">
        <f t="shared" si="617"/>
        <v>KORD MR33!_00Z-ECM</v>
      </c>
      <c r="DG147" s="105" t="str">
        <f ca="1">IFERROR(IF($C$12="C",RTD("ice.xl",,"*H",DF147,$C$5,"D",$K147,,,1),RTD("ice.xl",,"*H",DF147,$C$5,"D",$K147,,,1)*(9/5)+$C$14),"-")</f>
        <v>-</v>
      </c>
      <c r="DJ147" s="53">
        <f t="shared" si="746"/>
        <v>18</v>
      </c>
      <c r="DK147" s="53" t="str">
        <f t="shared" si="619"/>
        <v>KORD MR18!_12Z-ECM</v>
      </c>
      <c r="DL147" s="108">
        <f ca="1">IFERROR(IF($C$12="C",RTD("ice.xl",,"*H",DK147,$C$5,"D",$K147,,,1),RTD("ice.xl",,"*H",DK147,$C$5,"D",$K147,,,1)*(9/5)+$C$14),"-")</f>
        <v>79.664000000000001</v>
      </c>
      <c r="DM147" s="101">
        <f t="shared" si="742"/>
        <v>19</v>
      </c>
      <c r="DN147" s="101" t="str">
        <f t="shared" si="621"/>
        <v>KORD MR19!_12Z-ECM</v>
      </c>
      <c r="DO147" s="58">
        <f ca="1">IFERROR(IF($C$12="C",RTD("ice.xl",,"*H",DN147,$C$5,"D",$K147,,,1),RTD("ice.xl",,"*H",DN147,$C$5,"D",$K147,,,1)*(9/5)+$C$14),"-")</f>
        <v>79.195999999999998</v>
      </c>
      <c r="DP147" s="101">
        <f t="shared" si="738"/>
        <v>20</v>
      </c>
      <c r="DQ147" s="101" t="str">
        <f t="shared" si="623"/>
        <v>KORD MR20!_12Z-ECM</v>
      </c>
      <c r="DR147" s="58">
        <f ca="1">IFERROR(IF($C$12="C",RTD("ice.xl",,"*H",DQ147,$C$5,"D",$K147,,,1),RTD("ice.xl",,"*H",DQ147,$C$5,"D",$K147,,,1)*(9/5)+$C$14),"-")</f>
        <v>79.16</v>
      </c>
      <c r="DS147" s="101">
        <f t="shared" si="734"/>
        <v>21</v>
      </c>
      <c r="DT147" s="101" t="str">
        <f t="shared" si="625"/>
        <v>KORD MR21!_12Z-ECM</v>
      </c>
      <c r="DU147" s="58">
        <f ca="1">IFERROR(IF($C$12="C",RTD("ice.xl",,"*H",DT147,$C$5,"D",$K147,,,1),RTD("ice.xl",,"*H",DT147,$C$5,"D",$K147,,,1)*(9/5)+$C$14),"-")</f>
        <v>78.116</v>
      </c>
      <c r="DV147" s="101">
        <f t="shared" si="729"/>
        <v>22</v>
      </c>
      <c r="DW147" s="101" t="str">
        <f t="shared" si="627"/>
        <v>KORD MR22!_12Z-ECM</v>
      </c>
      <c r="DX147" s="58">
        <f ca="1">IFERROR(IF($C$12="C",RTD("ice.xl",,"*H",DW147,$C$5,"D",$K147,,,1),RTD("ice.xl",,"*H",DW147,$C$5,"D",$K147,,,1)*(9/5)+$C$14),"-")</f>
        <v>77.756</v>
      </c>
      <c r="DY147" s="101">
        <f t="shared" si="724"/>
        <v>23</v>
      </c>
      <c r="DZ147" s="101" t="str">
        <f t="shared" si="629"/>
        <v>KORD MR23!_12Z-ECM</v>
      </c>
      <c r="EA147" s="58">
        <f ca="1">IFERROR(IF($C$12="C",RTD("ice.xl",,"*H",DZ147,$C$5,"D",$K147,,,1),RTD("ice.xl",,"*H",DZ147,$C$5,"D",$K147,,,1)*(9/5)+$C$14),"-")</f>
        <v>78.188000000000002</v>
      </c>
      <c r="EB147" s="101">
        <f t="shared" si="719"/>
        <v>24</v>
      </c>
      <c r="EC147" s="101" t="str">
        <f t="shared" si="631"/>
        <v>KORD MR24!_12Z-ECM</v>
      </c>
      <c r="ED147" s="58">
        <f ca="1">IFERROR(IF($C$12="C",RTD("ice.xl",,"*H",EC147,$C$5,"D",$K147,,,1),RTD("ice.xl",,"*H",EC147,$C$5,"D",$K147,,,1)*(9/5)+$C$14),"-")</f>
        <v>74.587999999999994</v>
      </c>
      <c r="EE147" s="101">
        <f t="shared" si="714"/>
        <v>25</v>
      </c>
      <c r="EF147" s="101" t="str">
        <f t="shared" si="633"/>
        <v>KORD MR25!_12Z-ECM</v>
      </c>
      <c r="EG147" s="58">
        <f ca="1">IFERROR(IF($C$12="C",RTD("ice.xl",,"*H",EF147,$C$5,"D",$K147,,,1),RTD("ice.xl",,"*H",EF147,$C$5,"D",$K147,,,1)*(9/5)+$C$14),"-")</f>
        <v>76.352000000000004</v>
      </c>
      <c r="EH147" s="101">
        <f t="shared" si="709"/>
        <v>26</v>
      </c>
      <c r="EI147" s="101" t="str">
        <f t="shared" si="635"/>
        <v>KORD MR26!_12Z-ECM</v>
      </c>
      <c r="EJ147" s="58">
        <f ca="1">IFERROR(IF($C$12="C",RTD("ice.xl",,"*H",EI147,$C$5,"D",$K147,,,1),RTD("ice.xl",,"*H",EI147,$C$5,"D",$K147,,,1)*(9/5)+$C$14),"-")</f>
        <v>76.171999999999997</v>
      </c>
      <c r="EK147" s="101">
        <f t="shared" si="704"/>
        <v>27</v>
      </c>
      <c r="EL147" s="101" t="str">
        <f t="shared" si="637"/>
        <v>KORD MR27!_12Z-ECM</v>
      </c>
      <c r="EM147" s="58" t="str">
        <f ca="1">IFERROR(IF($C$12="C",RTD("ice.xl",,"*H",EL147,$C$5,"D",$K147,,,1),RTD("ice.xl",,"*H",EL147,$C$5,"D",$K147,,,1)*(9/5)+$C$14),"-")</f>
        <v>-</v>
      </c>
      <c r="EN147" s="101">
        <f t="shared" si="699"/>
        <v>28</v>
      </c>
      <c r="EO147" s="101" t="str">
        <f t="shared" si="639"/>
        <v>KORD MR28!_12Z-ECM</v>
      </c>
      <c r="EP147" s="58" t="str">
        <f ca="1">IFERROR(IF($C$12="C",RTD("ice.xl",,"*H",EO147,$C$5,"D",$K147,,,1),RTD("ice.xl",,"*H",EO147,$C$5,"D",$K147,,,1)*(9/5)+$C$14),"-")</f>
        <v>-</v>
      </c>
      <c r="EQ147" s="101">
        <f t="shared" si="694"/>
        <v>29</v>
      </c>
      <c r="ER147" s="101" t="str">
        <f t="shared" si="641"/>
        <v>KORD MR29!_12Z-ECM</v>
      </c>
      <c r="ES147" s="58" t="str">
        <f ca="1">IFERROR(IF($C$12="C",RTD("ice.xl",,"*H",ER147,$C$5,"D",$K147,,,1),RTD("ice.xl",,"*H",ER147,$C$5,"D",$K147,,,1)*(9/5)+$C$14),"-")</f>
        <v>-</v>
      </c>
      <c r="ET147" s="101">
        <f t="shared" si="689"/>
        <v>30</v>
      </c>
      <c r="EU147" s="101" t="str">
        <f t="shared" si="642"/>
        <v>KORD MR30!_12Z-ECM</v>
      </c>
      <c r="EV147" s="58" t="str">
        <f ca="1">IFERROR(IF($C$12="C",RTD("ice.xl",,"*H",EU147,$C$5,"D",$K147,,,1),RTD("ice.xl",,"*H",EU147,$C$5,"D",$K147,,,1)*(9/5)+$C$14),"-")</f>
        <v>-</v>
      </c>
      <c r="EW147" s="101">
        <f t="shared" si="684"/>
        <v>31</v>
      </c>
      <c r="EX147" s="101" t="str">
        <f t="shared" si="643"/>
        <v>KORD MR31!_12Z-ECM</v>
      </c>
      <c r="EY147" s="58" t="str">
        <f ca="1">IFERROR(IF($C$12="C",RTD("ice.xl",,"*H",EX147,$C$5,"D",$K147,,,1),RTD("ice.xl",,"*H",EX147,$C$5,"D",$K147,,,1)*(9/5)+$C$14),"-")</f>
        <v>-</v>
      </c>
      <c r="EZ147" s="101">
        <f t="shared" si="680"/>
        <v>32</v>
      </c>
      <c r="FA147" s="101" t="str">
        <f t="shared" si="644"/>
        <v>KORD MR32!_12Z-ECM</v>
      </c>
      <c r="FB147" s="58" t="str">
        <f ca="1">IFERROR(IF($C$12="C",RTD("ice.xl",,"*H",FA147,$C$5,"D",$K147,,,1),RTD("ice.xl",,"*H",FA147,$C$5,"D",$K147,,,1)*(9/5)+$C$14),"-")</f>
        <v>-</v>
      </c>
      <c r="FC147" s="101">
        <f t="shared" si="676"/>
        <v>33</v>
      </c>
      <c r="FD147" s="101" t="str">
        <f t="shared" si="645"/>
        <v>KORD MR33!_12Z-ECM</v>
      </c>
      <c r="FE147" s="105" t="str">
        <f ca="1">IFERROR(IF($C$12="C",RTD("ice.xl",,"*H",FD147,$C$5,"D",$K147,,,1),RTD("ice.xl",,"*H",FD147,$C$5,"D",$K147,,,1)*(9/5)+$C$14),"-")</f>
        <v>-</v>
      </c>
      <c r="FH147" s="53">
        <f t="shared" si="747"/>
        <v>18</v>
      </c>
      <c r="FI147" s="53" t="str">
        <f t="shared" si="647"/>
        <v>KORD MR18!_12Z-ECM</v>
      </c>
      <c r="FJ147" s="108">
        <f ca="1">IFERROR(IF($C$12="C",RTD("ice.xl",,"*H",FI147,$C$5,"D",$K147,,,1),RTD("ice.xl",,"*H",FI147,$C$5,"D",$K147,,,1)*(9/5)+$C$14),"-")</f>
        <v>79.664000000000001</v>
      </c>
      <c r="FK147" s="101">
        <f t="shared" si="743"/>
        <v>19</v>
      </c>
      <c r="FL147" s="101" t="str">
        <f t="shared" si="649"/>
        <v>KORD MR19!_12Z-ECM</v>
      </c>
      <c r="FM147" s="58">
        <f ca="1">IFERROR(IF($C$12="C",RTD("ice.xl",,"*H",FL147,$C$5,"D",$K147,,,1),RTD("ice.xl",,"*H",FL147,$C$5,"D",$K147,,,1)*(9/5)+$C$14),"-")</f>
        <v>79.195999999999998</v>
      </c>
      <c r="FN147" s="101">
        <f t="shared" si="739"/>
        <v>20</v>
      </c>
      <c r="FO147" s="101" t="str">
        <f t="shared" si="651"/>
        <v>KORD MR20!_12Z-ECM</v>
      </c>
      <c r="FP147" s="58">
        <f ca="1">IFERROR(IF($C$12="C",RTD("ice.xl",,"*H",FO147,$C$5,"D",$K147,,,1),RTD("ice.xl",,"*H",FO147,$C$5,"D",$K147,,,1)*(9/5)+$C$14),"-")</f>
        <v>79.16</v>
      </c>
      <c r="FQ147" s="101">
        <f t="shared" si="735"/>
        <v>21</v>
      </c>
      <c r="FR147" s="101" t="str">
        <f t="shared" si="653"/>
        <v>KORD MR21!_12Z-ECM</v>
      </c>
      <c r="FS147" s="58">
        <f ca="1">IFERROR(IF($C$12="C",RTD("ice.xl",,"*H",FR147,$C$5,"D",$K147,,,1),RTD("ice.xl",,"*H",FR147,$C$5,"D",$K147,,,1)*(9/5)+$C$14),"-")</f>
        <v>78.116</v>
      </c>
      <c r="FT147" s="101">
        <f t="shared" si="730"/>
        <v>22</v>
      </c>
      <c r="FU147" s="101" t="str">
        <f t="shared" si="655"/>
        <v>KORD MR22!_12Z-ECM</v>
      </c>
      <c r="FV147" s="58">
        <f ca="1">IFERROR(IF($C$12="C",RTD("ice.xl",,"*H",FU147,$C$5,"D",$K147,,,1),RTD("ice.xl",,"*H",FU147,$C$5,"D",$K147,,,1)*(9/5)+$C$14),"-")</f>
        <v>77.756</v>
      </c>
      <c r="FW147" s="101">
        <f t="shared" si="725"/>
        <v>23</v>
      </c>
      <c r="FX147" s="101" t="str">
        <f t="shared" si="657"/>
        <v>KORD MR23!_12Z-ECM</v>
      </c>
      <c r="FY147" s="58">
        <f ca="1">IFERROR(IF($C$12="C",RTD("ice.xl",,"*H",FX147,$C$5,"D",$K147,,,1),RTD("ice.xl",,"*H",FX147,$C$5,"D",$K147,,,1)*(9/5)+$C$14),"-")</f>
        <v>78.188000000000002</v>
      </c>
      <c r="FZ147" s="101">
        <f t="shared" si="720"/>
        <v>24</v>
      </c>
      <c r="GA147" s="101" t="str">
        <f t="shared" si="659"/>
        <v>KORD MR24!_12Z-ECM</v>
      </c>
      <c r="GB147" s="58">
        <f ca="1">IFERROR(IF($C$12="C",RTD("ice.xl",,"*H",GA147,$C$5,"D",$K147,,,1),RTD("ice.xl",,"*H",GA147,$C$5,"D",$K147,,,1)*(9/5)+$C$14),"-")</f>
        <v>74.587999999999994</v>
      </c>
      <c r="GC147" s="101">
        <f t="shared" si="715"/>
        <v>25</v>
      </c>
      <c r="GD147" s="101" t="str">
        <f t="shared" si="661"/>
        <v>KORD MR25!_12Z-ECM</v>
      </c>
      <c r="GE147" s="58">
        <f ca="1">IFERROR(IF($C$12="C",RTD("ice.xl",,"*H",GD147,$C$5,"D",$K147,,,1),RTD("ice.xl",,"*H",GD147,$C$5,"D",$K147,,,1)*(9/5)+$C$14),"-")</f>
        <v>76.352000000000004</v>
      </c>
      <c r="GF147" s="101">
        <f t="shared" si="710"/>
        <v>26</v>
      </c>
      <c r="GG147" s="101" t="str">
        <f t="shared" si="663"/>
        <v>KORD MR26!_12Z-ECM</v>
      </c>
      <c r="GH147" s="58">
        <f ca="1">IFERROR(IF($C$12="C",RTD("ice.xl",,"*H",GG147,$C$5,"D",$K147,,,1),RTD("ice.xl",,"*H",GG147,$C$5,"D",$K147,,,1)*(9/5)+$C$14),"-")</f>
        <v>76.171999999999997</v>
      </c>
      <c r="GI147" s="101">
        <f t="shared" si="705"/>
        <v>27</v>
      </c>
      <c r="GJ147" s="101" t="str">
        <f t="shared" si="665"/>
        <v>KORD MR27!_12Z-ECM</v>
      </c>
      <c r="GK147" s="58" t="str">
        <f ca="1">IFERROR(IF($C$12="C",RTD("ice.xl",,"*H",GJ147,$C$5,"D",$K147,,,1),RTD("ice.xl",,"*H",GJ147,$C$5,"D",$K147,,,1)*(9/5)+$C$14),"-")</f>
        <v>-</v>
      </c>
      <c r="GL147" s="101">
        <f t="shared" si="700"/>
        <v>28</v>
      </c>
      <c r="GM147" s="101" t="str">
        <f t="shared" si="667"/>
        <v>KORD MR28!_12Z-ECM</v>
      </c>
      <c r="GN147" s="58" t="str">
        <f ca="1">IFERROR(IF($C$12="C",RTD("ice.xl",,"*H",GM147,$C$5,"D",$K147,,,1),RTD("ice.xl",,"*H",GM147,$C$5,"D",$K147,,,1)*(9/5)+$C$14),"-")</f>
        <v>-</v>
      </c>
      <c r="GO147" s="101">
        <f t="shared" si="695"/>
        <v>29</v>
      </c>
      <c r="GP147" s="101" t="str">
        <f t="shared" si="669"/>
        <v>KORD MR29!_12Z-ECM</v>
      </c>
      <c r="GQ147" s="58" t="str">
        <f ca="1">IFERROR(IF($C$12="C",RTD("ice.xl",,"*H",GP147,$C$5,"D",$K147,,,1),RTD("ice.xl",,"*H",GP147,$C$5,"D",$K147,,,1)*(9/5)+$C$14),"-")</f>
        <v>-</v>
      </c>
      <c r="GR147" s="101">
        <f t="shared" si="690"/>
        <v>30</v>
      </c>
      <c r="GS147" s="101" t="str">
        <f t="shared" si="670"/>
        <v>KORD MR30!_12Z-ECM</v>
      </c>
      <c r="GT147" s="58" t="str">
        <f ca="1">IFERROR(IF($C$12="C",RTD("ice.xl",,"*H",GS147,$C$5,"D",$K147,,,1),RTD("ice.xl",,"*H",GS147,$C$5,"D",$K147,,,1)*(9/5)+$C$14),"-")</f>
        <v>-</v>
      </c>
      <c r="GU147" s="101">
        <f t="shared" si="685"/>
        <v>31</v>
      </c>
      <c r="GV147" s="101" t="str">
        <f t="shared" si="671"/>
        <v>KORD MR31!_12Z-ECM</v>
      </c>
      <c r="GW147" s="58" t="str">
        <f ca="1">IFERROR(IF($C$12="C",RTD("ice.xl",,"*H",GV147,$C$5,"D",$K147,,,1),RTD("ice.xl",,"*H",GV147,$C$5,"D",$K147,,,1)*(9/5)+$C$14),"-")</f>
        <v>-</v>
      </c>
      <c r="GX147" s="101">
        <f t="shared" si="681"/>
        <v>32</v>
      </c>
      <c r="GY147" s="101" t="str">
        <f t="shared" si="672"/>
        <v>KORD MR32!_12Z-ECM</v>
      </c>
      <c r="GZ147" s="58" t="str">
        <f ca="1">IFERROR(IF($C$12="C",RTD("ice.xl",,"*H",GY147,$C$5,"D",$K147,,,1),RTD("ice.xl",,"*H",GY147,$C$5,"D",$K147,,,1)*(9/5)+$C$14),"-")</f>
        <v>-</v>
      </c>
      <c r="HA147" s="101">
        <f t="shared" si="677"/>
        <v>33</v>
      </c>
      <c r="HB147" s="101" t="str">
        <f t="shared" si="673"/>
        <v>KORD MR33!_12Z-ECM</v>
      </c>
      <c r="HC147" s="105" t="str">
        <f ca="1">IFERROR(IF($C$12="C",RTD("ice.xl",,"*H",HB147,$C$5,"D",$K147,,,1),RTD("ice.xl",,"*H",HB147,$C$5,"D",$K147,,,1)*(9/5)+$C$14),"-")</f>
        <v>-</v>
      </c>
    </row>
    <row r="148" spans="11:211" x14ac:dyDescent="0.35">
      <c r="K148" s="163">
        <f t="shared" ca="1" si="748"/>
        <v>44773</v>
      </c>
      <c r="L148" s="356">
        <f t="shared" ca="1" si="748"/>
        <v>76.587440000000001</v>
      </c>
      <c r="N148" s="53">
        <f t="shared" si="744"/>
        <v>19</v>
      </c>
      <c r="O148" s="53" t="str">
        <f t="shared" si="564"/>
        <v>KORD MR19!_00Z-ECM</v>
      </c>
      <c r="P148" s="108">
        <f ca="1">IFERROR(IF($C$12="C",RTD("ice.xl",,"*H",O148,$C$5,"D",$K148,,,1),RTD("ice.xl",,"*H",O148,$C$5,"D",$K148,,,1)*(9/5)+$C$14),"-")</f>
        <v>72.01400000000001</v>
      </c>
      <c r="Q148" s="101">
        <f t="shared" si="740"/>
        <v>20</v>
      </c>
      <c r="R148" s="101" t="str">
        <f t="shared" si="566"/>
        <v>KORD MR20!_00Z-ECM</v>
      </c>
      <c r="S148" s="58">
        <f ca="1">IFERROR(IF($C$12="C",RTD("ice.xl",,"*H",R148,$C$5,"D",$K148,,,1),RTD("ice.xl",,"*H",R148,$C$5,"D",$K148,,,1)*(9/5)+$C$14),"-")</f>
        <v>71.024000000000001</v>
      </c>
      <c r="T148" s="101">
        <f t="shared" si="736"/>
        <v>21</v>
      </c>
      <c r="U148" s="101" t="str">
        <f t="shared" si="568"/>
        <v>KORD MR21!_00Z-ECM</v>
      </c>
      <c r="V148" s="58">
        <f ca="1">IFERROR(IF($C$12="C",RTD("ice.xl",,"*H",U148,$C$5,"D",$K148,,,1),RTD("ice.xl",,"*H",U148,$C$5,"D",$K148,,,1)*(9/5)+$C$14),"-")</f>
        <v>72.193999999999988</v>
      </c>
      <c r="W148" s="101">
        <f t="shared" si="732"/>
        <v>22</v>
      </c>
      <c r="X148" s="101" t="str">
        <f t="shared" si="570"/>
        <v>KORD MR22!_00Z-ECM</v>
      </c>
      <c r="Y148" s="58">
        <f ca="1">IFERROR(IF($C$12="C",RTD("ice.xl",,"*H",X148,$C$5,"D",$K148,,,1),RTD("ice.xl",,"*H",X148,$C$5,"D",$K148,,,1)*(9/5)+$C$14),"-")</f>
        <v>72.75200000000001</v>
      </c>
      <c r="Z148" s="101">
        <f t="shared" si="727"/>
        <v>23</v>
      </c>
      <c r="AA148" s="101" t="str">
        <f t="shared" si="572"/>
        <v>KORD MR23!_00Z-ECM</v>
      </c>
      <c r="AB148" s="58">
        <f ca="1">IFERROR(IF($C$12="C",RTD("ice.xl",,"*H",AA148,$C$5,"D",$K148,,,1),RTD("ice.xl",,"*H",AA148,$C$5,"D",$K148,,,1)*(9/5)+$C$14),"-")</f>
        <v>72.031999999999996</v>
      </c>
      <c r="AC148" s="101">
        <f t="shared" si="722"/>
        <v>24</v>
      </c>
      <c r="AD148" s="101" t="str">
        <f t="shared" si="574"/>
        <v>KORD MR24!_00Z-ECM</v>
      </c>
      <c r="AE148" s="58">
        <f ca="1">IFERROR(IF($C$12="C",RTD("ice.xl",,"*H",AD148,$C$5,"D",$K148,,,1),RTD("ice.xl",,"*H",AD148,$C$5,"D",$K148,,,1)*(9/5)+$C$14),"-")</f>
        <v>72.427999999999997</v>
      </c>
      <c r="AF148" s="101">
        <f t="shared" si="717"/>
        <v>25</v>
      </c>
      <c r="AG148" s="101" t="str">
        <f t="shared" si="576"/>
        <v>KORD MR25!_00Z-ECM</v>
      </c>
      <c r="AH148" s="58">
        <f ca="1">IFERROR(IF($C$12="C",RTD("ice.xl",,"*H",AG148,$C$5,"D",$K148,,,1),RTD("ice.xl",,"*H",AG148,$C$5,"D",$K148,,,1)*(9/5)+$C$14),"-")</f>
        <v>71.204000000000008</v>
      </c>
      <c r="AI148" s="101">
        <f t="shared" si="712"/>
        <v>26</v>
      </c>
      <c r="AJ148" s="101" t="str">
        <f t="shared" si="578"/>
        <v>KORD MR26!_00Z-ECM</v>
      </c>
      <c r="AK148" s="58">
        <f ca="1">IFERROR(IF($C$12="C",RTD("ice.xl",,"*H",AJ148,$C$5,"D",$K148,,,1),RTD("ice.xl",,"*H",AJ148,$C$5,"D",$K148,,,1)*(9/5)+$C$14),"-")</f>
        <v>73.328000000000003</v>
      </c>
      <c r="AL148" s="101">
        <f t="shared" si="707"/>
        <v>27</v>
      </c>
      <c r="AM148" s="101" t="str">
        <f t="shared" si="580"/>
        <v>KORD MR27!_00Z-ECM</v>
      </c>
      <c r="AN148" s="58">
        <f ca="1">IFERROR(IF($C$12="C",RTD("ice.xl",,"*H",AM148,$C$5,"D",$K148,,,1),RTD("ice.xl",,"*H",AM148,$C$5,"D",$K148,,,1)*(9/5)+$C$14),"-")</f>
        <v>71.671999999999997</v>
      </c>
      <c r="AO148" s="101">
        <f t="shared" si="702"/>
        <v>28</v>
      </c>
      <c r="AP148" s="101" t="str">
        <f t="shared" si="582"/>
        <v>KORD MR28!_00Z-ECM</v>
      </c>
      <c r="AQ148" s="58">
        <f ca="1">IFERROR(IF($C$12="C",RTD("ice.xl",,"*H",AP148,$C$5,"D",$K148,,,1),RTD("ice.xl",,"*H",AP148,$C$5,"D",$K148,,,1)*(9/5)+$C$14),"-")</f>
        <v>71.042000000000002</v>
      </c>
      <c r="AR148" s="101">
        <f t="shared" si="697"/>
        <v>29</v>
      </c>
      <c r="AS148" s="101" t="str">
        <f t="shared" si="584"/>
        <v>KORD MR29!_00Z-ECM</v>
      </c>
      <c r="AT148" s="58" t="str">
        <f ca="1">IFERROR(IF($C$12="C",RTD("ice.xl",,"*H",AS148,$C$5,"D",$K148,,,1),RTD("ice.xl",,"*H",AS148,$C$5,"D",$K148,,,1)*(9/5)+$C$14),"-")</f>
        <v>-</v>
      </c>
      <c r="AU148" s="101">
        <f t="shared" si="692"/>
        <v>30</v>
      </c>
      <c r="AV148" s="101" t="str">
        <f t="shared" si="585"/>
        <v>KORD MR30!_00Z-ECM</v>
      </c>
      <c r="AW148" s="58" t="str">
        <f ca="1">IFERROR(IF($C$12="C",RTD("ice.xl",,"*H",AV148,$C$5,"D",$K148,,,1),RTD("ice.xl",,"*H",AV148,$C$5,"D",$K148,,,1)*(9/5)+$C$14),"-")</f>
        <v>-</v>
      </c>
      <c r="AX148" s="101">
        <f t="shared" si="687"/>
        <v>31</v>
      </c>
      <c r="AY148" s="101" t="str">
        <f t="shared" si="586"/>
        <v>KORD MR31!_00Z-ECM</v>
      </c>
      <c r="AZ148" s="58" t="str">
        <f ca="1">IFERROR(IF($C$12="C",RTD("ice.xl",,"*H",AY148,$C$5,"D",$K148,,,1),RTD("ice.xl",,"*H",AY148,$C$5,"D",$K148,,,1)*(9/5)+$C$14),"-")</f>
        <v>-</v>
      </c>
      <c r="BA148" s="101">
        <f t="shared" si="682"/>
        <v>32</v>
      </c>
      <c r="BB148" s="101" t="str">
        <f t="shared" si="587"/>
        <v>KORD MR32!_00Z-ECM</v>
      </c>
      <c r="BC148" s="58" t="str">
        <f ca="1">IFERROR(IF($C$12="C",RTD("ice.xl",,"*H",BB148,$C$5,"D",$K148,,,1),RTD("ice.xl",,"*H",BB148,$C$5,"D",$K148,,,1)*(9/5)+$C$14),"-")</f>
        <v>-</v>
      </c>
      <c r="BD148" s="101">
        <f t="shared" si="678"/>
        <v>33</v>
      </c>
      <c r="BE148" s="101" t="str">
        <f t="shared" si="588"/>
        <v>KORD MR33!_00Z-ECM</v>
      </c>
      <c r="BF148" s="58" t="str">
        <f ca="1">IFERROR(IF($C$12="C",RTD("ice.xl",,"*H",BE148,$C$5,"D",$K148,,,1),RTD("ice.xl",,"*H",BE148,$C$5,"D",$K148,,,1)*(9/5)+$C$14),"-")</f>
        <v>-</v>
      </c>
      <c r="BG148" s="101">
        <f t="shared" si="674"/>
        <v>34</v>
      </c>
      <c r="BH148" s="101" t="str">
        <f t="shared" si="589"/>
        <v>KORD MR34!_00Z-ECM</v>
      </c>
      <c r="BI148" s="105" t="str">
        <f ca="1">IFERROR(IF($C$12="C",RTD("ice.xl",,"*H",BH148,$C$5,"D",$K148,,,1),RTD("ice.xl",,"*H",BH148,$C$5,"D",$K148,,,1)*(9/5)+$C$14),"-")</f>
        <v>-</v>
      </c>
      <c r="BL148" s="53">
        <f t="shared" si="745"/>
        <v>19</v>
      </c>
      <c r="BM148" s="53" t="str">
        <f t="shared" si="591"/>
        <v>KORD MR19!_00Z-ECM</v>
      </c>
      <c r="BN148" s="108">
        <f ca="1">IFERROR(IF($C$12="C",RTD("ice.xl",,"*H",BM148,$C$5,"D",$K148,,,1),RTD("ice.xl",,"*H",BM148,$C$5,"D",$K148,,,1)*(9/5)+$C$14),"-")</f>
        <v>72.01400000000001</v>
      </c>
      <c r="BO148" s="101">
        <f t="shared" si="741"/>
        <v>20</v>
      </c>
      <c r="BP148" s="101" t="str">
        <f t="shared" si="593"/>
        <v>KORD MR20!_00Z-ECM</v>
      </c>
      <c r="BQ148" s="58">
        <f ca="1">IFERROR(IF($C$12="C",RTD("ice.xl",,"*H",BP148,$C$5,"D",$K148,,,1),RTD("ice.xl",,"*H",BP148,$C$5,"D",$K148,,,1)*(9/5)+$C$14),"-")</f>
        <v>71.024000000000001</v>
      </c>
      <c r="BR148" s="101">
        <f t="shared" si="737"/>
        <v>21</v>
      </c>
      <c r="BS148" s="101" t="str">
        <f t="shared" si="595"/>
        <v>KORD MR21!_00Z-ECM</v>
      </c>
      <c r="BT148" s="58">
        <f ca="1">IFERROR(IF($C$12="C",RTD("ice.xl",,"*H",BS148,$C$5,"D",$K148,,,1),RTD("ice.xl",,"*H",BS148,$C$5,"D",$K148,,,1)*(9/5)+$C$14),"-")</f>
        <v>72.193999999999988</v>
      </c>
      <c r="BU148" s="101">
        <f t="shared" si="733"/>
        <v>22</v>
      </c>
      <c r="BV148" s="101" t="str">
        <f t="shared" si="597"/>
        <v>KORD MR22!_00Z-ECM</v>
      </c>
      <c r="BW148" s="58">
        <f ca="1">IFERROR(IF($C$12="C",RTD("ice.xl",,"*H",BV148,$C$5,"D",$K148,,,1),RTD("ice.xl",,"*H",BV148,$C$5,"D",$K148,,,1)*(9/5)+$C$14),"-")</f>
        <v>72.75200000000001</v>
      </c>
      <c r="BX148" s="101">
        <f t="shared" si="728"/>
        <v>23</v>
      </c>
      <c r="BY148" s="101" t="str">
        <f t="shared" si="599"/>
        <v>KORD MR23!_00Z-ECM</v>
      </c>
      <c r="BZ148" s="58">
        <f ca="1">IFERROR(IF($C$12="C",RTD("ice.xl",,"*H",BY148,$C$5,"D",$K148,,,1),RTD("ice.xl",,"*H",BY148,$C$5,"D",$K148,,,1)*(9/5)+$C$14),"-")</f>
        <v>72.031999999999996</v>
      </c>
      <c r="CA148" s="101">
        <f t="shared" si="723"/>
        <v>24</v>
      </c>
      <c r="CB148" s="101" t="str">
        <f t="shared" si="601"/>
        <v>KORD MR24!_00Z-ECM</v>
      </c>
      <c r="CC148" s="58">
        <f ca="1">IFERROR(IF($C$12="C",RTD("ice.xl",,"*H",CB148,$C$5,"D",$K148,,,1),RTD("ice.xl",,"*H",CB148,$C$5,"D",$K148,,,1)*(9/5)+$C$14),"-")</f>
        <v>72.427999999999997</v>
      </c>
      <c r="CD148" s="101">
        <f t="shared" si="718"/>
        <v>25</v>
      </c>
      <c r="CE148" s="101" t="str">
        <f t="shared" si="603"/>
        <v>KORD MR25!_00Z-ECM</v>
      </c>
      <c r="CF148" s="58">
        <f ca="1">IFERROR(IF($C$12="C",RTD("ice.xl",,"*H",CE148,$C$5,"D",$K148,,,1),RTD("ice.xl",,"*H",CE148,$C$5,"D",$K148,,,1)*(9/5)+$C$14),"-")</f>
        <v>71.204000000000008</v>
      </c>
      <c r="CG148" s="101">
        <f t="shared" si="713"/>
        <v>26</v>
      </c>
      <c r="CH148" s="101" t="str">
        <f t="shared" si="605"/>
        <v>KORD MR26!_00Z-ECM</v>
      </c>
      <c r="CI148" s="58">
        <f ca="1">IFERROR(IF($C$12="C",RTD("ice.xl",,"*H",CH148,$C$5,"D",$K148,,,1),RTD("ice.xl",,"*H",CH148,$C$5,"D",$K148,,,1)*(9/5)+$C$14),"-")</f>
        <v>73.328000000000003</v>
      </c>
      <c r="CJ148" s="101">
        <f t="shared" si="708"/>
        <v>27</v>
      </c>
      <c r="CK148" s="101" t="str">
        <f t="shared" si="607"/>
        <v>KORD MR27!_00Z-ECM</v>
      </c>
      <c r="CL148" s="58">
        <f ca="1">IFERROR(IF($C$12="C",RTD("ice.xl",,"*H",CK148,$C$5,"D",$K148,,,1),RTD("ice.xl",,"*H",CK148,$C$5,"D",$K148,,,1)*(9/5)+$C$14),"-")</f>
        <v>71.671999999999997</v>
      </c>
      <c r="CM148" s="101">
        <f t="shared" si="703"/>
        <v>28</v>
      </c>
      <c r="CN148" s="101" t="str">
        <f t="shared" si="609"/>
        <v>KORD MR28!_00Z-ECM</v>
      </c>
      <c r="CO148" s="58">
        <f ca="1">IFERROR(IF($C$12="C",RTD("ice.xl",,"*H",CN148,$C$5,"D",$K148,,,1),RTD("ice.xl",,"*H",CN148,$C$5,"D",$K148,,,1)*(9/5)+$C$14),"-")</f>
        <v>71.042000000000002</v>
      </c>
      <c r="CP148" s="101">
        <f t="shared" si="698"/>
        <v>29</v>
      </c>
      <c r="CQ148" s="101" t="str">
        <f t="shared" si="611"/>
        <v>KORD MR29!_00Z-ECM</v>
      </c>
      <c r="CR148" s="58" t="str">
        <f ca="1">IFERROR(IF($C$12="C",RTD("ice.xl",,"*H",CQ148,$C$5,"D",$K148,,,1),RTD("ice.xl",,"*H",CQ148,$C$5,"D",$K148,,,1)*(9/5)+$C$14),"-")</f>
        <v>-</v>
      </c>
      <c r="CS148" s="101">
        <f t="shared" si="693"/>
        <v>30</v>
      </c>
      <c r="CT148" s="101" t="str">
        <f t="shared" si="613"/>
        <v>KORD MR30!_00Z-ECM</v>
      </c>
      <c r="CU148" s="58" t="str">
        <f ca="1">IFERROR(IF($C$12="C",RTD("ice.xl",,"*H",CT148,$C$5,"D",$K148,,,1),RTD("ice.xl",,"*H",CT148,$C$5,"D",$K148,,,1)*(9/5)+$C$14),"-")</f>
        <v>-</v>
      </c>
      <c r="CV148" s="101">
        <f t="shared" si="688"/>
        <v>31</v>
      </c>
      <c r="CW148" s="101" t="str">
        <f t="shared" si="614"/>
        <v>KORD MR31!_00Z-ECM</v>
      </c>
      <c r="CX148" s="58" t="str">
        <f ca="1">IFERROR(IF($C$12="C",RTD("ice.xl",,"*H",CW148,$C$5,"D",$K148,,,1),RTD("ice.xl",,"*H",CW148,$C$5,"D",$K148,,,1)*(9/5)+$C$14),"-")</f>
        <v>-</v>
      </c>
      <c r="CY148" s="101">
        <f t="shared" si="683"/>
        <v>32</v>
      </c>
      <c r="CZ148" s="101" t="str">
        <f t="shared" si="615"/>
        <v>KORD MR32!_00Z-ECM</v>
      </c>
      <c r="DA148" s="58" t="str">
        <f ca="1">IFERROR(IF($C$12="C",RTD("ice.xl",,"*H",CZ148,$C$5,"D",$K148,,,1),RTD("ice.xl",,"*H",CZ148,$C$5,"D",$K148,,,1)*(9/5)+$C$14),"-")</f>
        <v>-</v>
      </c>
      <c r="DB148" s="101">
        <f t="shared" si="679"/>
        <v>33</v>
      </c>
      <c r="DC148" s="101" t="str">
        <f t="shared" si="616"/>
        <v>KORD MR33!_00Z-ECM</v>
      </c>
      <c r="DD148" s="58" t="str">
        <f ca="1">IFERROR(IF($C$12="C",RTD("ice.xl",,"*H",DC148,$C$5,"D",$K148,,,1),RTD("ice.xl",,"*H",DC148,$C$5,"D",$K148,,,1)*(9/5)+$C$14),"-")</f>
        <v>-</v>
      </c>
      <c r="DE148" s="101">
        <f t="shared" si="675"/>
        <v>34</v>
      </c>
      <c r="DF148" s="101" t="str">
        <f t="shared" si="617"/>
        <v>KORD MR34!_00Z-ECM</v>
      </c>
      <c r="DG148" s="105" t="str">
        <f ca="1">IFERROR(IF($C$12="C",RTD("ice.xl",,"*H",DF148,$C$5,"D",$K148,,,1),RTD("ice.xl",,"*H",DF148,$C$5,"D",$K148,,,1)*(9/5)+$C$14),"-")</f>
        <v>-</v>
      </c>
      <c r="DJ148" s="53">
        <f t="shared" si="746"/>
        <v>19</v>
      </c>
      <c r="DK148" s="53" t="str">
        <f t="shared" si="619"/>
        <v>KORD MR19!_12Z-ECM</v>
      </c>
      <c r="DL148" s="108">
        <f ca="1">IFERROR(IF($C$12="C",RTD("ice.xl",,"*H",DK148,$C$5,"D",$K148,,,1),RTD("ice.xl",,"*H",DK148,$C$5,"D",$K148,,,1)*(9/5)+$C$14),"-")</f>
        <v>71.707999999999998</v>
      </c>
      <c r="DM148" s="101">
        <f t="shared" si="742"/>
        <v>20</v>
      </c>
      <c r="DN148" s="101" t="str">
        <f t="shared" si="621"/>
        <v>KORD MR20!_12Z-ECM</v>
      </c>
      <c r="DO148" s="58">
        <f ca="1">IFERROR(IF($C$12="C",RTD("ice.xl",,"*H",DN148,$C$5,"D",$K148,,,1),RTD("ice.xl",,"*H",DN148,$C$5,"D",$K148,,,1)*(9/5)+$C$14),"-")</f>
        <v>72.626000000000005</v>
      </c>
      <c r="DP148" s="101">
        <f t="shared" si="738"/>
        <v>21</v>
      </c>
      <c r="DQ148" s="101" t="str">
        <f t="shared" si="623"/>
        <v>KORD MR21!_12Z-ECM</v>
      </c>
      <c r="DR148" s="58">
        <f ca="1">IFERROR(IF($C$12="C",RTD("ice.xl",,"*H",DQ148,$C$5,"D",$K148,,,1),RTD("ice.xl",,"*H",DQ148,$C$5,"D",$K148,,,1)*(9/5)+$C$14),"-")</f>
        <v>72.5</v>
      </c>
      <c r="DS148" s="101">
        <f t="shared" si="734"/>
        <v>22</v>
      </c>
      <c r="DT148" s="101" t="str">
        <f t="shared" si="625"/>
        <v>KORD MR22!_12Z-ECM</v>
      </c>
      <c r="DU148" s="58">
        <f ca="1">IFERROR(IF($C$12="C",RTD("ice.xl",,"*H",DT148,$C$5,"D",$K148,,,1),RTD("ice.xl",,"*H",DT148,$C$5,"D",$K148,,,1)*(9/5)+$C$14),"-")</f>
        <v>72.283999999999992</v>
      </c>
      <c r="DV148" s="101">
        <f t="shared" si="729"/>
        <v>23</v>
      </c>
      <c r="DW148" s="101" t="str">
        <f t="shared" si="627"/>
        <v>KORD MR23!_12Z-ECM</v>
      </c>
      <c r="DX148" s="58">
        <f ca="1">IFERROR(IF($C$12="C",RTD("ice.xl",,"*H",DW148,$C$5,"D",$K148,,,1),RTD("ice.xl",,"*H",DW148,$C$5,"D",$K148,,,1)*(9/5)+$C$14),"-")</f>
        <v>71.671999999999997</v>
      </c>
      <c r="DY148" s="101">
        <f t="shared" si="724"/>
        <v>24</v>
      </c>
      <c r="DZ148" s="101" t="str">
        <f t="shared" si="629"/>
        <v>KORD MR24!_12Z-ECM</v>
      </c>
      <c r="EA148" s="58">
        <f ca="1">IFERROR(IF($C$12="C",RTD("ice.xl",,"*H",DZ148,$C$5,"D",$K148,,,1),RTD("ice.xl",,"*H",DZ148,$C$5,"D",$K148,,,1)*(9/5)+$C$14),"-")</f>
        <v>72.050000000000011</v>
      </c>
      <c r="EB148" s="101">
        <f t="shared" si="719"/>
        <v>25</v>
      </c>
      <c r="EC148" s="101" t="str">
        <f t="shared" si="631"/>
        <v>KORD MR25!_12Z-ECM</v>
      </c>
      <c r="ED148" s="58">
        <f ca="1">IFERROR(IF($C$12="C",RTD("ice.xl",,"*H",EC148,$C$5,"D",$K148,,,1),RTD("ice.xl",,"*H",EC148,$C$5,"D",$K148,,,1)*(9/5)+$C$14),"-")</f>
        <v>71.707999999999998</v>
      </c>
      <c r="EE148" s="101">
        <f t="shared" si="714"/>
        <v>26</v>
      </c>
      <c r="EF148" s="101" t="str">
        <f t="shared" si="633"/>
        <v>KORD MR26!_12Z-ECM</v>
      </c>
      <c r="EG148" s="58">
        <f ca="1">IFERROR(IF($C$12="C",RTD("ice.xl",,"*H",EF148,$C$5,"D",$K148,,,1),RTD("ice.xl",,"*H",EF148,$C$5,"D",$K148,,,1)*(9/5)+$C$14),"-")</f>
        <v>73.903999999999996</v>
      </c>
      <c r="EH148" s="101">
        <f t="shared" si="709"/>
        <v>27</v>
      </c>
      <c r="EI148" s="101" t="str">
        <f t="shared" si="635"/>
        <v>KORD MR27!_12Z-ECM</v>
      </c>
      <c r="EJ148" s="58">
        <f ca="1">IFERROR(IF($C$12="C",RTD("ice.xl",,"*H",EI148,$C$5,"D",$K148,,,1),RTD("ice.xl",,"*H",EI148,$C$5,"D",$K148,,,1)*(9/5)+$C$14),"-")</f>
        <v>73.111999999999995</v>
      </c>
      <c r="EK148" s="101">
        <f t="shared" si="704"/>
        <v>28</v>
      </c>
      <c r="EL148" s="101" t="str">
        <f t="shared" si="637"/>
        <v>KORD MR28!_12Z-ECM</v>
      </c>
      <c r="EM148" s="58" t="str">
        <f ca="1">IFERROR(IF($C$12="C",RTD("ice.xl",,"*H",EL148,$C$5,"D",$K148,,,1),RTD("ice.xl",,"*H",EL148,$C$5,"D",$K148,,,1)*(9/5)+$C$14),"-")</f>
        <v>-</v>
      </c>
      <c r="EN148" s="101">
        <f t="shared" si="699"/>
        <v>29</v>
      </c>
      <c r="EO148" s="101" t="str">
        <f t="shared" si="639"/>
        <v>KORD MR29!_12Z-ECM</v>
      </c>
      <c r="EP148" s="58" t="str">
        <f ca="1">IFERROR(IF($C$12="C",RTD("ice.xl",,"*H",EO148,$C$5,"D",$K148,,,1),RTD("ice.xl",,"*H",EO148,$C$5,"D",$K148,,,1)*(9/5)+$C$14),"-")</f>
        <v>-</v>
      </c>
      <c r="EQ148" s="101">
        <f t="shared" si="694"/>
        <v>30</v>
      </c>
      <c r="ER148" s="101" t="str">
        <f t="shared" si="641"/>
        <v>KORD MR30!_12Z-ECM</v>
      </c>
      <c r="ES148" s="58" t="str">
        <f ca="1">IFERROR(IF($C$12="C",RTD("ice.xl",,"*H",ER148,$C$5,"D",$K148,,,1),RTD("ice.xl",,"*H",ER148,$C$5,"D",$K148,,,1)*(9/5)+$C$14),"-")</f>
        <v>-</v>
      </c>
      <c r="ET148" s="101">
        <f t="shared" si="689"/>
        <v>31</v>
      </c>
      <c r="EU148" s="101" t="str">
        <f t="shared" si="642"/>
        <v>KORD MR31!_12Z-ECM</v>
      </c>
      <c r="EV148" s="58" t="str">
        <f ca="1">IFERROR(IF($C$12="C",RTD("ice.xl",,"*H",EU148,$C$5,"D",$K148,,,1),RTD("ice.xl",,"*H",EU148,$C$5,"D",$K148,,,1)*(9/5)+$C$14),"-")</f>
        <v>-</v>
      </c>
      <c r="EW148" s="101">
        <f t="shared" si="684"/>
        <v>32</v>
      </c>
      <c r="EX148" s="101" t="str">
        <f t="shared" si="643"/>
        <v>KORD MR32!_12Z-ECM</v>
      </c>
      <c r="EY148" s="58" t="str">
        <f ca="1">IFERROR(IF($C$12="C",RTD("ice.xl",,"*H",EX148,$C$5,"D",$K148,,,1),RTD("ice.xl",,"*H",EX148,$C$5,"D",$K148,,,1)*(9/5)+$C$14),"-")</f>
        <v>-</v>
      </c>
      <c r="EZ148" s="101">
        <f t="shared" si="680"/>
        <v>33</v>
      </c>
      <c r="FA148" s="101" t="str">
        <f t="shared" si="644"/>
        <v>KORD MR33!_12Z-ECM</v>
      </c>
      <c r="FB148" s="58" t="str">
        <f ca="1">IFERROR(IF($C$12="C",RTD("ice.xl",,"*H",FA148,$C$5,"D",$K148,,,1),RTD("ice.xl",,"*H",FA148,$C$5,"D",$K148,,,1)*(9/5)+$C$14),"-")</f>
        <v>-</v>
      </c>
      <c r="FC148" s="101">
        <f t="shared" si="676"/>
        <v>34</v>
      </c>
      <c r="FD148" s="101" t="str">
        <f t="shared" si="645"/>
        <v>KORD MR34!_12Z-ECM</v>
      </c>
      <c r="FE148" s="105" t="str">
        <f ca="1">IFERROR(IF($C$12="C",RTD("ice.xl",,"*H",FD148,$C$5,"D",$K148,,,1),RTD("ice.xl",,"*H",FD148,$C$5,"D",$K148,,,1)*(9/5)+$C$14),"-")</f>
        <v>-</v>
      </c>
      <c r="FH148" s="53">
        <f t="shared" si="747"/>
        <v>19</v>
      </c>
      <c r="FI148" s="53" t="str">
        <f t="shared" si="647"/>
        <v>KORD MR19!_12Z-ECM</v>
      </c>
      <c r="FJ148" s="108">
        <f ca="1">IFERROR(IF($C$12="C",RTD("ice.xl",,"*H",FI148,$C$5,"D",$K148,,,1),RTD("ice.xl",,"*H",FI148,$C$5,"D",$K148,,,1)*(9/5)+$C$14),"-")</f>
        <v>71.707999999999998</v>
      </c>
      <c r="FK148" s="101">
        <f t="shared" si="743"/>
        <v>20</v>
      </c>
      <c r="FL148" s="101" t="str">
        <f t="shared" si="649"/>
        <v>KORD MR20!_12Z-ECM</v>
      </c>
      <c r="FM148" s="58">
        <f ca="1">IFERROR(IF($C$12="C",RTD("ice.xl",,"*H",FL148,$C$5,"D",$K148,,,1),RTD("ice.xl",,"*H",FL148,$C$5,"D",$K148,,,1)*(9/5)+$C$14),"-")</f>
        <v>72.626000000000005</v>
      </c>
      <c r="FN148" s="101">
        <f t="shared" si="739"/>
        <v>21</v>
      </c>
      <c r="FO148" s="101" t="str">
        <f t="shared" si="651"/>
        <v>KORD MR21!_12Z-ECM</v>
      </c>
      <c r="FP148" s="58">
        <f ca="1">IFERROR(IF($C$12="C",RTD("ice.xl",,"*H",FO148,$C$5,"D",$K148,,,1),RTD("ice.xl",,"*H",FO148,$C$5,"D",$K148,,,1)*(9/5)+$C$14),"-")</f>
        <v>72.5</v>
      </c>
      <c r="FQ148" s="101">
        <f t="shared" si="735"/>
        <v>22</v>
      </c>
      <c r="FR148" s="101" t="str">
        <f t="shared" si="653"/>
        <v>KORD MR22!_12Z-ECM</v>
      </c>
      <c r="FS148" s="58">
        <f ca="1">IFERROR(IF($C$12="C",RTD("ice.xl",,"*H",FR148,$C$5,"D",$K148,,,1),RTD("ice.xl",,"*H",FR148,$C$5,"D",$K148,,,1)*(9/5)+$C$14),"-")</f>
        <v>72.283999999999992</v>
      </c>
      <c r="FT148" s="101">
        <f t="shared" si="730"/>
        <v>23</v>
      </c>
      <c r="FU148" s="101" t="str">
        <f t="shared" si="655"/>
        <v>KORD MR23!_12Z-ECM</v>
      </c>
      <c r="FV148" s="58">
        <f ca="1">IFERROR(IF($C$12="C",RTD("ice.xl",,"*H",FU148,$C$5,"D",$K148,,,1),RTD("ice.xl",,"*H",FU148,$C$5,"D",$K148,,,1)*(9/5)+$C$14),"-")</f>
        <v>71.671999999999997</v>
      </c>
      <c r="FW148" s="101">
        <f t="shared" si="725"/>
        <v>24</v>
      </c>
      <c r="FX148" s="101" t="str">
        <f t="shared" si="657"/>
        <v>KORD MR24!_12Z-ECM</v>
      </c>
      <c r="FY148" s="58">
        <f ca="1">IFERROR(IF($C$12="C",RTD("ice.xl",,"*H",FX148,$C$5,"D",$K148,,,1),RTD("ice.xl",,"*H",FX148,$C$5,"D",$K148,,,1)*(9/5)+$C$14),"-")</f>
        <v>72.050000000000011</v>
      </c>
      <c r="FZ148" s="101">
        <f t="shared" si="720"/>
        <v>25</v>
      </c>
      <c r="GA148" s="101" t="str">
        <f t="shared" si="659"/>
        <v>KORD MR25!_12Z-ECM</v>
      </c>
      <c r="GB148" s="58">
        <f ca="1">IFERROR(IF($C$12="C",RTD("ice.xl",,"*H",GA148,$C$5,"D",$K148,,,1),RTD("ice.xl",,"*H",GA148,$C$5,"D",$K148,,,1)*(9/5)+$C$14),"-")</f>
        <v>71.707999999999998</v>
      </c>
      <c r="GC148" s="101">
        <f t="shared" si="715"/>
        <v>26</v>
      </c>
      <c r="GD148" s="101" t="str">
        <f t="shared" si="661"/>
        <v>KORD MR26!_12Z-ECM</v>
      </c>
      <c r="GE148" s="58">
        <f ca="1">IFERROR(IF($C$12="C",RTD("ice.xl",,"*H",GD148,$C$5,"D",$K148,,,1),RTD("ice.xl",,"*H",GD148,$C$5,"D",$K148,,,1)*(9/5)+$C$14),"-")</f>
        <v>73.903999999999996</v>
      </c>
      <c r="GF148" s="101">
        <f t="shared" si="710"/>
        <v>27</v>
      </c>
      <c r="GG148" s="101" t="str">
        <f t="shared" si="663"/>
        <v>KORD MR27!_12Z-ECM</v>
      </c>
      <c r="GH148" s="58">
        <f ca="1">IFERROR(IF($C$12="C",RTD("ice.xl",,"*H",GG148,$C$5,"D",$K148,,,1),RTD("ice.xl",,"*H",GG148,$C$5,"D",$K148,,,1)*(9/5)+$C$14),"-")</f>
        <v>73.111999999999995</v>
      </c>
      <c r="GI148" s="101">
        <f t="shared" si="705"/>
        <v>28</v>
      </c>
      <c r="GJ148" s="101" t="str">
        <f t="shared" si="665"/>
        <v>KORD MR28!_12Z-ECM</v>
      </c>
      <c r="GK148" s="58" t="str">
        <f ca="1">IFERROR(IF($C$12="C",RTD("ice.xl",,"*H",GJ148,$C$5,"D",$K148,,,1),RTD("ice.xl",,"*H",GJ148,$C$5,"D",$K148,,,1)*(9/5)+$C$14),"-")</f>
        <v>-</v>
      </c>
      <c r="GL148" s="101">
        <f t="shared" si="700"/>
        <v>29</v>
      </c>
      <c r="GM148" s="101" t="str">
        <f t="shared" si="667"/>
        <v>KORD MR29!_12Z-ECM</v>
      </c>
      <c r="GN148" s="58" t="str">
        <f ca="1">IFERROR(IF($C$12="C",RTD("ice.xl",,"*H",GM148,$C$5,"D",$K148,,,1),RTD("ice.xl",,"*H",GM148,$C$5,"D",$K148,,,1)*(9/5)+$C$14),"-")</f>
        <v>-</v>
      </c>
      <c r="GO148" s="101">
        <f t="shared" si="695"/>
        <v>30</v>
      </c>
      <c r="GP148" s="101" t="str">
        <f t="shared" si="669"/>
        <v>KORD MR30!_12Z-ECM</v>
      </c>
      <c r="GQ148" s="58" t="str">
        <f ca="1">IFERROR(IF($C$12="C",RTD("ice.xl",,"*H",GP148,$C$5,"D",$K148,,,1),RTD("ice.xl",,"*H",GP148,$C$5,"D",$K148,,,1)*(9/5)+$C$14),"-")</f>
        <v>-</v>
      </c>
      <c r="GR148" s="101">
        <f t="shared" si="690"/>
        <v>31</v>
      </c>
      <c r="GS148" s="101" t="str">
        <f t="shared" si="670"/>
        <v>KORD MR31!_12Z-ECM</v>
      </c>
      <c r="GT148" s="58" t="str">
        <f ca="1">IFERROR(IF($C$12="C",RTD("ice.xl",,"*H",GS148,$C$5,"D",$K148,,,1),RTD("ice.xl",,"*H",GS148,$C$5,"D",$K148,,,1)*(9/5)+$C$14),"-")</f>
        <v>-</v>
      </c>
      <c r="GU148" s="101">
        <f t="shared" si="685"/>
        <v>32</v>
      </c>
      <c r="GV148" s="101" t="str">
        <f t="shared" si="671"/>
        <v>KORD MR32!_12Z-ECM</v>
      </c>
      <c r="GW148" s="58" t="str">
        <f ca="1">IFERROR(IF($C$12="C",RTD("ice.xl",,"*H",GV148,$C$5,"D",$K148,,,1),RTD("ice.xl",,"*H",GV148,$C$5,"D",$K148,,,1)*(9/5)+$C$14),"-")</f>
        <v>-</v>
      </c>
      <c r="GX148" s="101">
        <f t="shared" si="681"/>
        <v>33</v>
      </c>
      <c r="GY148" s="101" t="str">
        <f t="shared" si="672"/>
        <v>KORD MR33!_12Z-ECM</v>
      </c>
      <c r="GZ148" s="58" t="str">
        <f ca="1">IFERROR(IF($C$12="C",RTD("ice.xl",,"*H",GY148,$C$5,"D",$K148,,,1),RTD("ice.xl",,"*H",GY148,$C$5,"D",$K148,,,1)*(9/5)+$C$14),"-")</f>
        <v>-</v>
      </c>
      <c r="HA148" s="101">
        <f t="shared" si="677"/>
        <v>34</v>
      </c>
      <c r="HB148" s="101" t="str">
        <f t="shared" si="673"/>
        <v>KORD MR34!_12Z-ECM</v>
      </c>
      <c r="HC148" s="105" t="str">
        <f ca="1">IFERROR(IF($C$12="C",RTD("ice.xl",,"*H",HB148,$C$5,"D",$K148,,,1),RTD("ice.xl",,"*H",HB148,$C$5,"D",$K148,,,1)*(9/5)+$C$14),"-")</f>
        <v>-</v>
      </c>
    </row>
    <row r="149" spans="11:211" x14ac:dyDescent="0.35">
      <c r="K149" s="163">
        <f t="shared" ca="1" si="748"/>
        <v>44772</v>
      </c>
      <c r="L149" s="356">
        <f t="shared" ca="1" si="748"/>
        <v>74.089939999999999</v>
      </c>
      <c r="N149" s="53">
        <f t="shared" si="744"/>
        <v>20</v>
      </c>
      <c r="O149" s="53" t="str">
        <f t="shared" si="564"/>
        <v>KORD MR20!_00Z-ECM</v>
      </c>
      <c r="P149" s="108">
        <f ca="1">IFERROR(IF($C$12="C",RTD("ice.xl",,"*H",O149,$C$5,"D",$K149,,,1),RTD("ice.xl",,"*H",O149,$C$5,"D",$K149,,,1)*(9/5)+$C$14),"-")</f>
        <v>69.76400000000001</v>
      </c>
      <c r="Q149" s="101">
        <f t="shared" si="740"/>
        <v>21</v>
      </c>
      <c r="R149" s="101" t="str">
        <f t="shared" si="566"/>
        <v>KORD MR21!_00Z-ECM</v>
      </c>
      <c r="S149" s="58">
        <f ca="1">IFERROR(IF($C$12="C",RTD("ice.xl",,"*H",R149,$C$5,"D",$K149,,,1),RTD("ice.xl",,"*H",R149,$C$5,"D",$K149,,,1)*(9/5)+$C$14),"-")</f>
        <v>70.25</v>
      </c>
      <c r="T149" s="101">
        <f t="shared" si="736"/>
        <v>22</v>
      </c>
      <c r="U149" s="101" t="str">
        <f t="shared" si="568"/>
        <v>KORD MR22!_00Z-ECM</v>
      </c>
      <c r="V149" s="58">
        <f ca="1">IFERROR(IF($C$12="C",RTD("ice.xl",,"*H",U149,$C$5,"D",$K149,,,1),RTD("ice.xl",,"*H",U149,$C$5,"D",$K149,,,1)*(9/5)+$C$14),"-")</f>
        <v>71.42</v>
      </c>
      <c r="W149" s="101">
        <f t="shared" si="732"/>
        <v>23</v>
      </c>
      <c r="X149" s="101" t="str">
        <f t="shared" si="570"/>
        <v>KORD MR23!_00Z-ECM</v>
      </c>
      <c r="Y149" s="58">
        <f ca="1">IFERROR(IF($C$12="C",RTD("ice.xl",,"*H",X149,$C$5,"D",$K149,,,1),RTD("ice.xl",,"*H",X149,$C$5,"D",$K149,,,1)*(9/5)+$C$14),"-")</f>
        <v>71.384</v>
      </c>
      <c r="Z149" s="101">
        <f t="shared" si="727"/>
        <v>24</v>
      </c>
      <c r="AA149" s="101" t="str">
        <f t="shared" si="572"/>
        <v>KORD MR24!_00Z-ECM</v>
      </c>
      <c r="AB149" s="58">
        <f ca="1">IFERROR(IF($C$12="C",RTD("ice.xl",,"*H",AA149,$C$5,"D",$K149,,,1),RTD("ice.xl",,"*H",AA149,$C$5,"D",$K149,,,1)*(9/5)+$C$14),"-")</f>
        <v>70.430000000000007</v>
      </c>
      <c r="AC149" s="101">
        <f t="shared" si="722"/>
        <v>25</v>
      </c>
      <c r="AD149" s="101" t="str">
        <f t="shared" si="574"/>
        <v>KORD MR25!_00Z-ECM</v>
      </c>
      <c r="AE149" s="58">
        <f ca="1">IFERROR(IF($C$12="C",RTD("ice.xl",,"*H",AD149,$C$5,"D",$K149,,,1),RTD("ice.xl",,"*H",AD149,$C$5,"D",$K149,,,1)*(9/5)+$C$14),"-")</f>
        <v>69.421999999999997</v>
      </c>
      <c r="AF149" s="101">
        <f t="shared" si="717"/>
        <v>26</v>
      </c>
      <c r="AG149" s="101" t="str">
        <f t="shared" si="576"/>
        <v>KORD MR26!_00Z-ECM</v>
      </c>
      <c r="AH149" s="58">
        <f ca="1">IFERROR(IF($C$12="C",RTD("ice.xl",,"*H",AG149,$C$5,"D",$K149,,,1),RTD("ice.xl",,"*H",AG149,$C$5,"D",$K149,,,1)*(9/5)+$C$14),"-")</f>
        <v>70.466000000000008</v>
      </c>
      <c r="AI149" s="101">
        <f t="shared" si="712"/>
        <v>27</v>
      </c>
      <c r="AJ149" s="101" t="str">
        <f t="shared" si="578"/>
        <v>KORD MR27!_00Z-ECM</v>
      </c>
      <c r="AK149" s="58">
        <f ca="1">IFERROR(IF($C$12="C",RTD("ice.xl",,"*H",AJ149,$C$5,"D",$K149,,,1),RTD("ice.xl",,"*H",AJ149,$C$5,"D",$K149,,,1)*(9/5)+$C$14),"-")</f>
        <v>69.76400000000001</v>
      </c>
      <c r="AL149" s="101">
        <f t="shared" si="707"/>
        <v>28</v>
      </c>
      <c r="AM149" s="101" t="str">
        <f t="shared" si="580"/>
        <v>KORD MR28!_00Z-ECM</v>
      </c>
      <c r="AN149" s="58">
        <f ca="1">IFERROR(IF($C$12="C",RTD("ice.xl",,"*H",AM149,$C$5,"D",$K149,,,1),RTD("ice.xl",,"*H",AM149,$C$5,"D",$K149,,,1)*(9/5)+$C$14),"-")</f>
        <v>70.16</v>
      </c>
      <c r="AO149" s="101">
        <f t="shared" si="702"/>
        <v>29</v>
      </c>
      <c r="AP149" s="101" t="str">
        <f t="shared" si="582"/>
        <v>KORD MR29!_00Z-ECM</v>
      </c>
      <c r="AQ149" s="58">
        <f ca="1">IFERROR(IF($C$12="C",RTD("ice.xl",,"*H",AP149,$C$5,"D",$K149,,,1),RTD("ice.xl",,"*H",AP149,$C$5,"D",$K149,,,1)*(9/5)+$C$14),"-")</f>
        <v>69.692000000000007</v>
      </c>
      <c r="AR149" s="101">
        <f t="shared" si="697"/>
        <v>30</v>
      </c>
      <c r="AS149" s="101" t="str">
        <f t="shared" si="584"/>
        <v>KORD MR30!_00Z-ECM</v>
      </c>
      <c r="AT149" s="58" t="str">
        <f ca="1">IFERROR(IF($C$12="C",RTD("ice.xl",,"*H",AS149,$C$5,"D",$K149,,,1),RTD("ice.xl",,"*H",AS149,$C$5,"D",$K149,,,1)*(9/5)+$C$14),"-")</f>
        <v>-</v>
      </c>
      <c r="AU149" s="101">
        <f t="shared" si="692"/>
        <v>31</v>
      </c>
      <c r="AV149" s="101" t="str">
        <f t="shared" si="585"/>
        <v>KORD MR31!_00Z-ECM</v>
      </c>
      <c r="AW149" s="58" t="str">
        <f ca="1">IFERROR(IF($C$12="C",RTD("ice.xl",,"*H",AV149,$C$5,"D",$K149,,,1),RTD("ice.xl",,"*H",AV149,$C$5,"D",$K149,,,1)*(9/5)+$C$14),"-")</f>
        <v>-</v>
      </c>
      <c r="AX149" s="101">
        <f t="shared" si="687"/>
        <v>32</v>
      </c>
      <c r="AY149" s="101" t="str">
        <f t="shared" si="586"/>
        <v>KORD MR32!_00Z-ECM</v>
      </c>
      <c r="AZ149" s="58" t="str">
        <f ca="1">IFERROR(IF($C$12="C",RTD("ice.xl",,"*H",AY149,$C$5,"D",$K149,,,1),RTD("ice.xl",,"*H",AY149,$C$5,"D",$K149,,,1)*(9/5)+$C$14),"-")</f>
        <v>-</v>
      </c>
      <c r="BA149" s="101">
        <f t="shared" si="682"/>
        <v>33</v>
      </c>
      <c r="BB149" s="101" t="str">
        <f t="shared" si="587"/>
        <v>KORD MR33!_00Z-ECM</v>
      </c>
      <c r="BC149" s="58" t="str">
        <f ca="1">IFERROR(IF($C$12="C",RTD("ice.xl",,"*H",BB149,$C$5,"D",$K149,,,1),RTD("ice.xl",,"*H",BB149,$C$5,"D",$K149,,,1)*(9/5)+$C$14),"-")</f>
        <v>-</v>
      </c>
      <c r="BD149" s="101">
        <f t="shared" si="678"/>
        <v>34</v>
      </c>
      <c r="BE149" s="101" t="str">
        <f t="shared" si="588"/>
        <v>KORD MR34!_00Z-ECM</v>
      </c>
      <c r="BF149" s="58" t="str">
        <f ca="1">IFERROR(IF($C$12="C",RTD("ice.xl",,"*H",BE149,$C$5,"D",$K149,,,1),RTD("ice.xl",,"*H",BE149,$C$5,"D",$K149,,,1)*(9/5)+$C$14),"-")</f>
        <v>-</v>
      </c>
      <c r="BG149" s="101">
        <f t="shared" si="674"/>
        <v>35</v>
      </c>
      <c r="BH149" s="101" t="str">
        <f t="shared" si="589"/>
        <v>KORD MR35!_00Z-ECM</v>
      </c>
      <c r="BI149" s="105" t="str">
        <f ca="1">IFERROR(IF($C$12="C",RTD("ice.xl",,"*H",BH149,$C$5,"D",$K149,,,1),RTD("ice.xl",,"*H",BH149,$C$5,"D",$K149,,,1)*(9/5)+$C$14),"-")</f>
        <v>-</v>
      </c>
      <c r="BL149" s="53">
        <f t="shared" si="745"/>
        <v>20</v>
      </c>
      <c r="BM149" s="53" t="str">
        <f t="shared" si="591"/>
        <v>KORD MR20!_00Z-ECM</v>
      </c>
      <c r="BN149" s="108">
        <f ca="1">IFERROR(IF($C$12="C",RTD("ice.xl",,"*H",BM149,$C$5,"D",$K149,,,1),RTD("ice.xl",,"*H",BM149,$C$5,"D",$K149,,,1)*(9/5)+$C$14),"-")</f>
        <v>69.76400000000001</v>
      </c>
      <c r="BO149" s="101">
        <f t="shared" si="741"/>
        <v>21</v>
      </c>
      <c r="BP149" s="101" t="str">
        <f t="shared" si="593"/>
        <v>KORD MR21!_00Z-ECM</v>
      </c>
      <c r="BQ149" s="58">
        <f ca="1">IFERROR(IF($C$12="C",RTD("ice.xl",,"*H",BP149,$C$5,"D",$K149,,,1),RTD("ice.xl",,"*H",BP149,$C$5,"D",$K149,,,1)*(9/5)+$C$14),"-")</f>
        <v>70.25</v>
      </c>
      <c r="BR149" s="101">
        <f t="shared" si="737"/>
        <v>22</v>
      </c>
      <c r="BS149" s="101" t="str">
        <f t="shared" si="595"/>
        <v>KORD MR22!_00Z-ECM</v>
      </c>
      <c r="BT149" s="58">
        <f ca="1">IFERROR(IF($C$12="C",RTD("ice.xl",,"*H",BS149,$C$5,"D",$K149,,,1),RTD("ice.xl",,"*H",BS149,$C$5,"D",$K149,,,1)*(9/5)+$C$14),"-")</f>
        <v>71.42</v>
      </c>
      <c r="BU149" s="101">
        <f t="shared" si="733"/>
        <v>23</v>
      </c>
      <c r="BV149" s="101" t="str">
        <f t="shared" si="597"/>
        <v>KORD MR23!_00Z-ECM</v>
      </c>
      <c r="BW149" s="58">
        <f ca="1">IFERROR(IF($C$12="C",RTD("ice.xl",,"*H",BV149,$C$5,"D",$K149,,,1),RTD("ice.xl",,"*H",BV149,$C$5,"D",$K149,,,1)*(9/5)+$C$14),"-")</f>
        <v>71.384</v>
      </c>
      <c r="BX149" s="101">
        <f t="shared" si="728"/>
        <v>24</v>
      </c>
      <c r="BY149" s="101" t="str">
        <f t="shared" si="599"/>
        <v>KORD MR24!_00Z-ECM</v>
      </c>
      <c r="BZ149" s="58">
        <f ca="1">IFERROR(IF($C$12="C",RTD("ice.xl",,"*H",BY149,$C$5,"D",$K149,,,1),RTD("ice.xl",,"*H",BY149,$C$5,"D",$K149,,,1)*(9/5)+$C$14),"-")</f>
        <v>70.430000000000007</v>
      </c>
      <c r="CA149" s="101">
        <f t="shared" si="723"/>
        <v>25</v>
      </c>
      <c r="CB149" s="101" t="str">
        <f t="shared" si="601"/>
        <v>KORD MR25!_00Z-ECM</v>
      </c>
      <c r="CC149" s="58">
        <f ca="1">IFERROR(IF($C$12="C",RTD("ice.xl",,"*H",CB149,$C$5,"D",$K149,,,1),RTD("ice.xl",,"*H",CB149,$C$5,"D",$K149,,,1)*(9/5)+$C$14),"-")</f>
        <v>69.421999999999997</v>
      </c>
      <c r="CD149" s="101">
        <f t="shared" si="718"/>
        <v>26</v>
      </c>
      <c r="CE149" s="101" t="str">
        <f t="shared" si="603"/>
        <v>KORD MR26!_00Z-ECM</v>
      </c>
      <c r="CF149" s="58">
        <f ca="1">IFERROR(IF($C$12="C",RTD("ice.xl",,"*H",CE149,$C$5,"D",$K149,,,1),RTD("ice.xl",,"*H",CE149,$C$5,"D",$K149,,,1)*(9/5)+$C$14),"-")</f>
        <v>70.466000000000008</v>
      </c>
      <c r="CG149" s="101">
        <f t="shared" si="713"/>
        <v>27</v>
      </c>
      <c r="CH149" s="101" t="str">
        <f t="shared" si="605"/>
        <v>KORD MR27!_00Z-ECM</v>
      </c>
      <c r="CI149" s="58">
        <f ca="1">IFERROR(IF($C$12="C",RTD("ice.xl",,"*H",CH149,$C$5,"D",$K149,,,1),RTD("ice.xl",,"*H",CH149,$C$5,"D",$K149,,,1)*(9/5)+$C$14),"-")</f>
        <v>69.76400000000001</v>
      </c>
      <c r="CJ149" s="101">
        <f t="shared" si="708"/>
        <v>28</v>
      </c>
      <c r="CK149" s="101" t="str">
        <f t="shared" si="607"/>
        <v>KORD MR28!_00Z-ECM</v>
      </c>
      <c r="CL149" s="58">
        <f ca="1">IFERROR(IF($C$12="C",RTD("ice.xl",,"*H",CK149,$C$5,"D",$K149,,,1),RTD("ice.xl",,"*H",CK149,$C$5,"D",$K149,,,1)*(9/5)+$C$14),"-")</f>
        <v>70.16</v>
      </c>
      <c r="CM149" s="101">
        <f t="shared" si="703"/>
        <v>29</v>
      </c>
      <c r="CN149" s="101" t="str">
        <f t="shared" si="609"/>
        <v>KORD MR29!_00Z-ECM</v>
      </c>
      <c r="CO149" s="58">
        <f ca="1">IFERROR(IF($C$12="C",RTD("ice.xl",,"*H",CN149,$C$5,"D",$K149,,,1),RTD("ice.xl",,"*H",CN149,$C$5,"D",$K149,,,1)*(9/5)+$C$14),"-")</f>
        <v>69.692000000000007</v>
      </c>
      <c r="CP149" s="101">
        <f t="shared" si="698"/>
        <v>30</v>
      </c>
      <c r="CQ149" s="101" t="str">
        <f t="shared" si="611"/>
        <v>KORD MR30!_00Z-ECM</v>
      </c>
      <c r="CR149" s="58" t="str">
        <f ca="1">IFERROR(IF($C$12="C",RTD("ice.xl",,"*H",CQ149,$C$5,"D",$K149,,,1),RTD("ice.xl",,"*H",CQ149,$C$5,"D",$K149,,,1)*(9/5)+$C$14),"-")</f>
        <v>-</v>
      </c>
      <c r="CS149" s="101">
        <f t="shared" si="693"/>
        <v>31</v>
      </c>
      <c r="CT149" s="101" t="str">
        <f t="shared" si="613"/>
        <v>KORD MR31!_00Z-ECM</v>
      </c>
      <c r="CU149" s="58" t="str">
        <f ca="1">IFERROR(IF($C$12="C",RTD("ice.xl",,"*H",CT149,$C$5,"D",$K149,,,1),RTD("ice.xl",,"*H",CT149,$C$5,"D",$K149,,,1)*(9/5)+$C$14),"-")</f>
        <v>-</v>
      </c>
      <c r="CV149" s="101">
        <f t="shared" si="688"/>
        <v>32</v>
      </c>
      <c r="CW149" s="101" t="str">
        <f t="shared" si="614"/>
        <v>KORD MR32!_00Z-ECM</v>
      </c>
      <c r="CX149" s="58" t="str">
        <f ca="1">IFERROR(IF($C$12="C",RTD("ice.xl",,"*H",CW149,$C$5,"D",$K149,,,1),RTD("ice.xl",,"*H",CW149,$C$5,"D",$K149,,,1)*(9/5)+$C$14),"-")</f>
        <v>-</v>
      </c>
      <c r="CY149" s="101">
        <f t="shared" si="683"/>
        <v>33</v>
      </c>
      <c r="CZ149" s="101" t="str">
        <f t="shared" si="615"/>
        <v>KORD MR33!_00Z-ECM</v>
      </c>
      <c r="DA149" s="58" t="str">
        <f ca="1">IFERROR(IF($C$12="C",RTD("ice.xl",,"*H",CZ149,$C$5,"D",$K149,,,1),RTD("ice.xl",,"*H",CZ149,$C$5,"D",$K149,,,1)*(9/5)+$C$14),"-")</f>
        <v>-</v>
      </c>
      <c r="DB149" s="101">
        <f t="shared" si="679"/>
        <v>34</v>
      </c>
      <c r="DC149" s="101" t="str">
        <f t="shared" si="616"/>
        <v>KORD MR34!_00Z-ECM</v>
      </c>
      <c r="DD149" s="58" t="str">
        <f ca="1">IFERROR(IF($C$12="C",RTD("ice.xl",,"*H",DC149,$C$5,"D",$K149,,,1),RTD("ice.xl",,"*H",DC149,$C$5,"D",$K149,,,1)*(9/5)+$C$14),"-")</f>
        <v>-</v>
      </c>
      <c r="DE149" s="101">
        <f t="shared" si="675"/>
        <v>35</v>
      </c>
      <c r="DF149" s="101" t="str">
        <f t="shared" si="617"/>
        <v>KORD MR35!_00Z-ECM</v>
      </c>
      <c r="DG149" s="105" t="str">
        <f ca="1">IFERROR(IF($C$12="C",RTD("ice.xl",,"*H",DF149,$C$5,"D",$K149,,,1),RTD("ice.xl",,"*H",DF149,$C$5,"D",$K149,,,1)*(9/5)+$C$14),"-")</f>
        <v>-</v>
      </c>
      <c r="DJ149" s="53">
        <f t="shared" si="746"/>
        <v>20</v>
      </c>
      <c r="DK149" s="53" t="str">
        <f t="shared" si="619"/>
        <v>KORD MR20!_12Z-ECM</v>
      </c>
      <c r="DL149" s="108">
        <f ca="1">IFERROR(IF($C$12="C",RTD("ice.xl",,"*H",DK149,$C$5,"D",$K149,,,1),RTD("ice.xl",,"*H",DK149,$C$5,"D",$K149,,,1)*(9/5)+$C$14),"-")</f>
        <v>69.835999999999999</v>
      </c>
      <c r="DM149" s="101">
        <f t="shared" si="742"/>
        <v>21</v>
      </c>
      <c r="DN149" s="101" t="str">
        <f t="shared" si="621"/>
        <v>KORD MR21!_12Z-ECM</v>
      </c>
      <c r="DO149" s="58">
        <f ca="1">IFERROR(IF($C$12="C",RTD("ice.xl",,"*H",DN149,$C$5,"D",$K149,,,1),RTD("ice.xl",,"*H",DN149,$C$5,"D",$K149,,,1)*(9/5)+$C$14),"-")</f>
        <v>71.132000000000005</v>
      </c>
      <c r="DP149" s="101">
        <f t="shared" si="738"/>
        <v>22</v>
      </c>
      <c r="DQ149" s="101" t="str">
        <f t="shared" si="623"/>
        <v>KORD MR22!_12Z-ECM</v>
      </c>
      <c r="DR149" s="58">
        <f ca="1">IFERROR(IF($C$12="C",RTD("ice.xl",,"*H",DQ149,$C$5,"D",$K149,,,1),RTD("ice.xl",,"*H",DQ149,$C$5,"D",$K149,,,1)*(9/5)+$C$14),"-")</f>
        <v>70.628</v>
      </c>
      <c r="DS149" s="101">
        <f t="shared" si="734"/>
        <v>23</v>
      </c>
      <c r="DT149" s="101" t="str">
        <f t="shared" si="625"/>
        <v>KORD MR23!_12Z-ECM</v>
      </c>
      <c r="DU149" s="58">
        <f ca="1">IFERROR(IF($C$12="C",RTD("ice.xl",,"*H",DT149,$C$5,"D",$K149,,,1),RTD("ice.xl",,"*H",DT149,$C$5,"D",$K149,,,1)*(9/5)+$C$14),"-")</f>
        <v>70.807999999999993</v>
      </c>
      <c r="DV149" s="101">
        <f t="shared" si="729"/>
        <v>24</v>
      </c>
      <c r="DW149" s="101" t="str">
        <f t="shared" si="627"/>
        <v>KORD MR24!_12Z-ECM</v>
      </c>
      <c r="DX149" s="58">
        <f ca="1">IFERROR(IF($C$12="C",RTD("ice.xl",,"*H",DW149,$C$5,"D",$K149,,,1),RTD("ice.xl",,"*H",DW149,$C$5,"D",$K149,,,1)*(9/5)+$C$14),"-")</f>
        <v>70.897999999999996</v>
      </c>
      <c r="DY149" s="101">
        <f t="shared" si="724"/>
        <v>25</v>
      </c>
      <c r="DZ149" s="101" t="str">
        <f t="shared" si="629"/>
        <v>KORD MR25!_12Z-ECM</v>
      </c>
      <c r="EA149" s="58">
        <f ca="1">IFERROR(IF($C$12="C",RTD("ice.xl",,"*H",DZ149,$C$5,"D",$K149,,,1),RTD("ice.xl",,"*H",DZ149,$C$5,"D",$K149,,,1)*(9/5)+$C$14),"-")</f>
        <v>71.311999999999998</v>
      </c>
      <c r="EB149" s="101">
        <f t="shared" si="719"/>
        <v>26</v>
      </c>
      <c r="EC149" s="101" t="str">
        <f t="shared" si="631"/>
        <v>KORD MR26!_12Z-ECM</v>
      </c>
      <c r="ED149" s="58">
        <f ca="1">IFERROR(IF($C$12="C",RTD("ice.xl",,"*H",EC149,$C$5,"D",$K149,,,1),RTD("ice.xl",,"*H",EC149,$C$5,"D",$K149,,,1)*(9/5)+$C$14),"-")</f>
        <v>69.76400000000001</v>
      </c>
      <c r="EE149" s="101">
        <f t="shared" si="714"/>
        <v>27</v>
      </c>
      <c r="EF149" s="101" t="str">
        <f t="shared" si="633"/>
        <v>KORD MR27!_12Z-ECM</v>
      </c>
      <c r="EG149" s="58">
        <f ca="1">IFERROR(IF($C$12="C",RTD("ice.xl",,"*H",EF149,$C$5,"D",$K149,,,1),RTD("ice.xl",,"*H",EF149,$C$5,"D",$K149,,,1)*(9/5)+$C$14),"-")</f>
        <v>69.512</v>
      </c>
      <c r="EH149" s="101">
        <f t="shared" si="709"/>
        <v>28</v>
      </c>
      <c r="EI149" s="101" t="str">
        <f t="shared" si="635"/>
        <v>KORD MR28!_12Z-ECM</v>
      </c>
      <c r="EJ149" s="58">
        <f ca="1">IFERROR(IF($C$12="C",RTD("ice.xl",,"*H",EI149,$C$5,"D",$K149,,,1),RTD("ice.xl",,"*H",EI149,$C$5,"D",$K149,,,1)*(9/5)+$C$14),"-")</f>
        <v>71.563999999999993</v>
      </c>
      <c r="EK149" s="101">
        <f t="shared" si="704"/>
        <v>29</v>
      </c>
      <c r="EL149" s="101" t="str">
        <f t="shared" si="637"/>
        <v>KORD MR29!_12Z-ECM</v>
      </c>
      <c r="EM149" s="58" t="str">
        <f ca="1">IFERROR(IF($C$12="C",RTD("ice.xl",,"*H",EL149,$C$5,"D",$K149,,,1),RTD("ice.xl",,"*H",EL149,$C$5,"D",$K149,,,1)*(9/5)+$C$14),"-")</f>
        <v>-</v>
      </c>
      <c r="EN149" s="101">
        <f t="shared" si="699"/>
        <v>30</v>
      </c>
      <c r="EO149" s="101" t="str">
        <f t="shared" si="639"/>
        <v>KORD MR30!_12Z-ECM</v>
      </c>
      <c r="EP149" s="58" t="str">
        <f ca="1">IFERROR(IF($C$12="C",RTD("ice.xl",,"*H",EO149,$C$5,"D",$K149,,,1),RTD("ice.xl",,"*H",EO149,$C$5,"D",$K149,,,1)*(9/5)+$C$14),"-")</f>
        <v>-</v>
      </c>
      <c r="EQ149" s="101">
        <f t="shared" si="694"/>
        <v>31</v>
      </c>
      <c r="ER149" s="101" t="str">
        <f t="shared" si="641"/>
        <v>KORD MR31!_12Z-ECM</v>
      </c>
      <c r="ES149" s="58" t="str">
        <f ca="1">IFERROR(IF($C$12="C",RTD("ice.xl",,"*H",ER149,$C$5,"D",$K149,,,1),RTD("ice.xl",,"*H",ER149,$C$5,"D",$K149,,,1)*(9/5)+$C$14),"-")</f>
        <v>-</v>
      </c>
      <c r="ET149" s="101">
        <f t="shared" si="689"/>
        <v>32</v>
      </c>
      <c r="EU149" s="101" t="str">
        <f t="shared" si="642"/>
        <v>KORD MR32!_12Z-ECM</v>
      </c>
      <c r="EV149" s="58" t="str">
        <f ca="1">IFERROR(IF($C$12="C",RTD("ice.xl",,"*H",EU149,$C$5,"D",$K149,,,1),RTD("ice.xl",,"*H",EU149,$C$5,"D",$K149,,,1)*(9/5)+$C$14),"-")</f>
        <v>-</v>
      </c>
      <c r="EW149" s="101">
        <f t="shared" si="684"/>
        <v>33</v>
      </c>
      <c r="EX149" s="101" t="str">
        <f t="shared" si="643"/>
        <v>KORD MR33!_12Z-ECM</v>
      </c>
      <c r="EY149" s="58" t="str">
        <f ca="1">IFERROR(IF($C$12="C",RTD("ice.xl",,"*H",EX149,$C$5,"D",$K149,,,1),RTD("ice.xl",,"*H",EX149,$C$5,"D",$K149,,,1)*(9/5)+$C$14),"-")</f>
        <v>-</v>
      </c>
      <c r="EZ149" s="101">
        <f t="shared" si="680"/>
        <v>34</v>
      </c>
      <c r="FA149" s="101" t="str">
        <f t="shared" si="644"/>
        <v>KORD MR34!_12Z-ECM</v>
      </c>
      <c r="FB149" s="58" t="str">
        <f ca="1">IFERROR(IF($C$12="C",RTD("ice.xl",,"*H",FA149,$C$5,"D",$K149,,,1),RTD("ice.xl",,"*H",FA149,$C$5,"D",$K149,,,1)*(9/5)+$C$14),"-")</f>
        <v>-</v>
      </c>
      <c r="FC149" s="101">
        <f t="shared" si="676"/>
        <v>35</v>
      </c>
      <c r="FD149" s="101" t="str">
        <f t="shared" si="645"/>
        <v>KORD MR35!_12Z-ECM</v>
      </c>
      <c r="FE149" s="105" t="str">
        <f ca="1">IFERROR(IF($C$12="C",RTD("ice.xl",,"*H",FD149,$C$5,"D",$K149,,,1),RTD("ice.xl",,"*H",FD149,$C$5,"D",$K149,,,1)*(9/5)+$C$14),"-")</f>
        <v>-</v>
      </c>
      <c r="FH149" s="53">
        <f t="shared" si="747"/>
        <v>20</v>
      </c>
      <c r="FI149" s="53" t="str">
        <f t="shared" si="647"/>
        <v>KORD MR20!_12Z-ECM</v>
      </c>
      <c r="FJ149" s="108">
        <f ca="1">IFERROR(IF($C$12="C",RTD("ice.xl",,"*H",FI149,$C$5,"D",$K149,,,1),RTD("ice.xl",,"*H",FI149,$C$5,"D",$K149,,,1)*(9/5)+$C$14),"-")</f>
        <v>69.835999999999999</v>
      </c>
      <c r="FK149" s="101">
        <f t="shared" si="743"/>
        <v>21</v>
      </c>
      <c r="FL149" s="101" t="str">
        <f t="shared" si="649"/>
        <v>KORD MR21!_12Z-ECM</v>
      </c>
      <c r="FM149" s="58">
        <f ca="1">IFERROR(IF($C$12="C",RTD("ice.xl",,"*H",FL149,$C$5,"D",$K149,,,1),RTD("ice.xl",,"*H",FL149,$C$5,"D",$K149,,,1)*(9/5)+$C$14),"-")</f>
        <v>71.132000000000005</v>
      </c>
      <c r="FN149" s="101">
        <f t="shared" si="739"/>
        <v>22</v>
      </c>
      <c r="FO149" s="101" t="str">
        <f t="shared" si="651"/>
        <v>KORD MR22!_12Z-ECM</v>
      </c>
      <c r="FP149" s="58">
        <f ca="1">IFERROR(IF($C$12="C",RTD("ice.xl",,"*H",FO149,$C$5,"D",$K149,,,1),RTD("ice.xl",,"*H",FO149,$C$5,"D",$K149,,,1)*(9/5)+$C$14),"-")</f>
        <v>70.628</v>
      </c>
      <c r="FQ149" s="101">
        <f t="shared" si="735"/>
        <v>23</v>
      </c>
      <c r="FR149" s="101" t="str">
        <f t="shared" si="653"/>
        <v>KORD MR23!_12Z-ECM</v>
      </c>
      <c r="FS149" s="58">
        <f ca="1">IFERROR(IF($C$12="C",RTD("ice.xl",,"*H",FR149,$C$5,"D",$K149,,,1),RTD("ice.xl",,"*H",FR149,$C$5,"D",$K149,,,1)*(9/5)+$C$14),"-")</f>
        <v>70.807999999999993</v>
      </c>
      <c r="FT149" s="101">
        <f t="shared" si="730"/>
        <v>24</v>
      </c>
      <c r="FU149" s="101" t="str">
        <f t="shared" si="655"/>
        <v>KORD MR24!_12Z-ECM</v>
      </c>
      <c r="FV149" s="58">
        <f ca="1">IFERROR(IF($C$12="C",RTD("ice.xl",,"*H",FU149,$C$5,"D",$K149,,,1),RTD("ice.xl",,"*H",FU149,$C$5,"D",$K149,,,1)*(9/5)+$C$14),"-")</f>
        <v>70.897999999999996</v>
      </c>
      <c r="FW149" s="101">
        <f t="shared" si="725"/>
        <v>25</v>
      </c>
      <c r="FX149" s="101" t="str">
        <f t="shared" si="657"/>
        <v>KORD MR25!_12Z-ECM</v>
      </c>
      <c r="FY149" s="58">
        <f ca="1">IFERROR(IF($C$12="C",RTD("ice.xl",,"*H",FX149,$C$5,"D",$K149,,,1),RTD("ice.xl",,"*H",FX149,$C$5,"D",$K149,,,1)*(9/5)+$C$14),"-")</f>
        <v>71.311999999999998</v>
      </c>
      <c r="FZ149" s="101">
        <f t="shared" si="720"/>
        <v>26</v>
      </c>
      <c r="GA149" s="101" t="str">
        <f t="shared" si="659"/>
        <v>KORD MR26!_12Z-ECM</v>
      </c>
      <c r="GB149" s="58">
        <f ca="1">IFERROR(IF($C$12="C",RTD("ice.xl",,"*H",GA149,$C$5,"D",$K149,,,1),RTD("ice.xl",,"*H",GA149,$C$5,"D",$K149,,,1)*(9/5)+$C$14),"-")</f>
        <v>69.76400000000001</v>
      </c>
      <c r="GC149" s="101">
        <f t="shared" si="715"/>
        <v>27</v>
      </c>
      <c r="GD149" s="101" t="str">
        <f t="shared" si="661"/>
        <v>KORD MR27!_12Z-ECM</v>
      </c>
      <c r="GE149" s="58">
        <f ca="1">IFERROR(IF($C$12="C",RTD("ice.xl",,"*H",GD149,$C$5,"D",$K149,,,1),RTD("ice.xl",,"*H",GD149,$C$5,"D",$K149,,,1)*(9/5)+$C$14),"-")</f>
        <v>69.512</v>
      </c>
      <c r="GF149" s="101">
        <f t="shared" si="710"/>
        <v>28</v>
      </c>
      <c r="GG149" s="101" t="str">
        <f t="shared" si="663"/>
        <v>KORD MR28!_12Z-ECM</v>
      </c>
      <c r="GH149" s="58">
        <f ca="1">IFERROR(IF($C$12="C",RTD("ice.xl",,"*H",GG149,$C$5,"D",$K149,,,1),RTD("ice.xl",,"*H",GG149,$C$5,"D",$K149,,,1)*(9/5)+$C$14),"-")</f>
        <v>71.563999999999993</v>
      </c>
      <c r="GI149" s="101">
        <f t="shared" si="705"/>
        <v>29</v>
      </c>
      <c r="GJ149" s="101" t="str">
        <f t="shared" si="665"/>
        <v>KORD MR29!_12Z-ECM</v>
      </c>
      <c r="GK149" s="58" t="str">
        <f ca="1">IFERROR(IF($C$12="C",RTD("ice.xl",,"*H",GJ149,$C$5,"D",$K149,,,1),RTD("ice.xl",,"*H",GJ149,$C$5,"D",$K149,,,1)*(9/5)+$C$14),"-")</f>
        <v>-</v>
      </c>
      <c r="GL149" s="101">
        <f t="shared" si="700"/>
        <v>30</v>
      </c>
      <c r="GM149" s="101" t="str">
        <f t="shared" si="667"/>
        <v>KORD MR30!_12Z-ECM</v>
      </c>
      <c r="GN149" s="58" t="str">
        <f ca="1">IFERROR(IF($C$12="C",RTD("ice.xl",,"*H",GM149,$C$5,"D",$K149,,,1),RTD("ice.xl",,"*H",GM149,$C$5,"D",$K149,,,1)*(9/5)+$C$14),"-")</f>
        <v>-</v>
      </c>
      <c r="GO149" s="101">
        <f t="shared" si="695"/>
        <v>31</v>
      </c>
      <c r="GP149" s="101" t="str">
        <f t="shared" si="669"/>
        <v>KORD MR31!_12Z-ECM</v>
      </c>
      <c r="GQ149" s="58" t="str">
        <f ca="1">IFERROR(IF($C$12="C",RTD("ice.xl",,"*H",GP149,$C$5,"D",$K149,,,1),RTD("ice.xl",,"*H",GP149,$C$5,"D",$K149,,,1)*(9/5)+$C$14),"-")</f>
        <v>-</v>
      </c>
      <c r="GR149" s="101">
        <f t="shared" si="690"/>
        <v>32</v>
      </c>
      <c r="GS149" s="101" t="str">
        <f t="shared" si="670"/>
        <v>KORD MR32!_12Z-ECM</v>
      </c>
      <c r="GT149" s="58" t="str">
        <f ca="1">IFERROR(IF($C$12="C",RTD("ice.xl",,"*H",GS149,$C$5,"D",$K149,,,1),RTD("ice.xl",,"*H",GS149,$C$5,"D",$K149,,,1)*(9/5)+$C$14),"-")</f>
        <v>-</v>
      </c>
      <c r="GU149" s="101">
        <f t="shared" si="685"/>
        <v>33</v>
      </c>
      <c r="GV149" s="101" t="str">
        <f t="shared" si="671"/>
        <v>KORD MR33!_12Z-ECM</v>
      </c>
      <c r="GW149" s="58" t="str">
        <f ca="1">IFERROR(IF($C$12="C",RTD("ice.xl",,"*H",GV149,$C$5,"D",$K149,,,1),RTD("ice.xl",,"*H",GV149,$C$5,"D",$K149,,,1)*(9/5)+$C$14),"-")</f>
        <v>-</v>
      </c>
      <c r="GX149" s="101">
        <f t="shared" si="681"/>
        <v>34</v>
      </c>
      <c r="GY149" s="101" t="str">
        <f t="shared" si="672"/>
        <v>KORD MR34!_12Z-ECM</v>
      </c>
      <c r="GZ149" s="58" t="str">
        <f ca="1">IFERROR(IF($C$12="C",RTD("ice.xl",,"*H",GY149,$C$5,"D",$K149,,,1),RTD("ice.xl",,"*H",GY149,$C$5,"D",$K149,,,1)*(9/5)+$C$14),"-")</f>
        <v>-</v>
      </c>
      <c r="HA149" s="101">
        <f t="shared" si="677"/>
        <v>35</v>
      </c>
      <c r="HB149" s="101" t="str">
        <f t="shared" si="673"/>
        <v>KORD MR35!_12Z-ECM</v>
      </c>
      <c r="HC149" s="105" t="str">
        <f ca="1">IFERROR(IF($C$12="C",RTD("ice.xl",,"*H",HB149,$C$5,"D",$K149,,,1),RTD("ice.xl",,"*H",HB149,$C$5,"D",$K149,,,1)*(9/5)+$C$14),"-")</f>
        <v>-</v>
      </c>
    </row>
    <row r="150" spans="11:211" x14ac:dyDescent="0.35">
      <c r="K150" s="163">
        <f t="shared" ca="1" si="748"/>
        <v>44771</v>
      </c>
      <c r="L150" s="356">
        <f t="shared" ca="1" si="748"/>
        <v>72.132440000000003</v>
      </c>
      <c r="N150" s="53">
        <f t="shared" si="744"/>
        <v>21</v>
      </c>
      <c r="O150" s="53" t="str">
        <f t="shared" si="564"/>
        <v>KORD MR21!_00Z-ECM</v>
      </c>
      <c r="P150" s="108">
        <f ca="1">IFERROR(IF($C$12="C",RTD("ice.xl",,"*H",O150,$C$5,"D",$K150,,,1),RTD("ice.xl",,"*H",O150,$C$5,"D",$K150,,,1)*(9/5)+$C$14),"-")</f>
        <v>69.278000000000006</v>
      </c>
      <c r="Q150" s="101">
        <f t="shared" si="740"/>
        <v>22</v>
      </c>
      <c r="R150" s="101" t="str">
        <f t="shared" si="566"/>
        <v>KORD MR22!_00Z-ECM</v>
      </c>
      <c r="S150" s="58">
        <f ca="1">IFERROR(IF($C$12="C",RTD("ice.xl",,"*H",R150,$C$5,"D",$K150,,,1),RTD("ice.xl",,"*H",R150,$C$5,"D",$K150,,,1)*(9/5)+$C$14),"-")</f>
        <v>70.16</v>
      </c>
      <c r="T150" s="101">
        <f t="shared" si="736"/>
        <v>23</v>
      </c>
      <c r="U150" s="101" t="str">
        <f t="shared" si="568"/>
        <v>KORD MR23!_00Z-ECM</v>
      </c>
      <c r="V150" s="58">
        <f ca="1">IFERROR(IF($C$12="C",RTD("ice.xl",,"*H",U150,$C$5,"D",$K150,,,1),RTD("ice.xl",,"*H",U150,$C$5,"D",$K150,,,1)*(9/5)+$C$14),"-")</f>
        <v>69.962000000000003</v>
      </c>
      <c r="W150" s="101">
        <f t="shared" si="732"/>
        <v>24</v>
      </c>
      <c r="X150" s="101" t="str">
        <f t="shared" si="570"/>
        <v>KORD MR24!_00Z-ECM</v>
      </c>
      <c r="Y150" s="58">
        <f ca="1">IFERROR(IF($C$12="C",RTD("ice.xl",,"*H",X150,$C$5,"D",$K150,,,1),RTD("ice.xl",,"*H",X150,$C$5,"D",$K150,,,1)*(9/5)+$C$14),"-")</f>
        <v>69.800000000000011</v>
      </c>
      <c r="Z150" s="101">
        <f t="shared" si="727"/>
        <v>25</v>
      </c>
      <c r="AA150" s="101" t="str">
        <f t="shared" si="572"/>
        <v>KORD MR25!_00Z-ECM</v>
      </c>
      <c r="AB150" s="58">
        <f ca="1">IFERROR(IF($C$12="C",RTD("ice.xl",,"*H",AA150,$C$5,"D",$K150,,,1),RTD("ice.xl",,"*H",AA150,$C$5,"D",$K150,,,1)*(9/5)+$C$14),"-")</f>
        <v>70.16</v>
      </c>
      <c r="AC150" s="101">
        <f t="shared" si="722"/>
        <v>26</v>
      </c>
      <c r="AD150" s="101" t="str">
        <f t="shared" si="574"/>
        <v>KORD MR26!_00Z-ECM</v>
      </c>
      <c r="AE150" s="58">
        <f ca="1">IFERROR(IF($C$12="C",RTD("ice.xl",,"*H",AD150,$C$5,"D",$K150,,,1),RTD("ice.xl",,"*H",AD150,$C$5,"D",$K150,,,1)*(9/5)+$C$14),"-")</f>
        <v>70.16</v>
      </c>
      <c r="AF150" s="101">
        <f t="shared" si="717"/>
        <v>27</v>
      </c>
      <c r="AG150" s="101" t="str">
        <f t="shared" si="576"/>
        <v>KORD MR27!_00Z-ECM</v>
      </c>
      <c r="AH150" s="58">
        <f ca="1">IFERROR(IF($C$12="C",RTD("ice.xl",,"*H",AG150,$C$5,"D",$K150,,,1),RTD("ice.xl",,"*H",AG150,$C$5,"D",$K150,,,1)*(9/5)+$C$14),"-")</f>
        <v>71.852000000000004</v>
      </c>
      <c r="AI150" s="101">
        <f t="shared" si="712"/>
        <v>28</v>
      </c>
      <c r="AJ150" s="101" t="str">
        <f t="shared" si="578"/>
        <v>KORD MR28!_00Z-ECM</v>
      </c>
      <c r="AK150" s="58">
        <f ca="1">IFERROR(IF($C$12="C",RTD("ice.xl",,"*H",AJ150,$C$5,"D",$K150,,,1),RTD("ice.xl",,"*H",AJ150,$C$5,"D",$K150,,,1)*(9/5)+$C$14),"-")</f>
        <v>72.931999999999988</v>
      </c>
      <c r="AL150" s="101">
        <f t="shared" si="707"/>
        <v>29</v>
      </c>
      <c r="AM150" s="101" t="str">
        <f t="shared" si="580"/>
        <v>KORD MR29!_00Z-ECM</v>
      </c>
      <c r="AN150" s="58">
        <f ca="1">IFERROR(IF($C$12="C",RTD("ice.xl",,"*H",AM150,$C$5,"D",$K150,,,1),RTD("ice.xl",,"*H",AM150,$C$5,"D",$K150,,,1)*(9/5)+$C$14),"-")</f>
        <v>73.472000000000008</v>
      </c>
      <c r="AO150" s="101">
        <f t="shared" si="702"/>
        <v>30</v>
      </c>
      <c r="AP150" s="101" t="str">
        <f t="shared" si="582"/>
        <v>KORD MR30!_00Z-ECM</v>
      </c>
      <c r="AQ150" s="58">
        <f ca="1">IFERROR(IF($C$12="C",RTD("ice.xl",,"*H",AP150,$C$5,"D",$K150,,,1),RTD("ice.xl",,"*H",AP150,$C$5,"D",$K150,,,1)*(9/5)+$C$14),"-")</f>
        <v>71.222000000000008</v>
      </c>
      <c r="AR150" s="101">
        <f t="shared" si="697"/>
        <v>31</v>
      </c>
      <c r="AS150" s="101" t="str">
        <f t="shared" si="584"/>
        <v>KORD MR31!_00Z-ECM</v>
      </c>
      <c r="AT150" s="58" t="str">
        <f ca="1">IFERROR(IF($C$12="C",RTD("ice.xl",,"*H",AS150,$C$5,"D",$K150,,,1),RTD("ice.xl",,"*H",AS150,$C$5,"D",$K150,,,1)*(9/5)+$C$14),"-")</f>
        <v>-</v>
      </c>
      <c r="AU150" s="101">
        <f t="shared" si="692"/>
        <v>32</v>
      </c>
      <c r="AV150" s="101" t="str">
        <f t="shared" si="585"/>
        <v>KORD MR32!_00Z-ECM</v>
      </c>
      <c r="AW150" s="58" t="str">
        <f ca="1">IFERROR(IF($C$12="C",RTD("ice.xl",,"*H",AV150,$C$5,"D",$K150,,,1),RTD("ice.xl",,"*H",AV150,$C$5,"D",$K150,,,1)*(9/5)+$C$14),"-")</f>
        <v>-</v>
      </c>
      <c r="AX150" s="101">
        <f t="shared" si="687"/>
        <v>33</v>
      </c>
      <c r="AY150" s="101" t="str">
        <f t="shared" si="586"/>
        <v>KORD MR33!_00Z-ECM</v>
      </c>
      <c r="AZ150" s="58" t="str">
        <f ca="1">IFERROR(IF($C$12="C",RTD("ice.xl",,"*H",AY150,$C$5,"D",$K150,,,1),RTD("ice.xl",,"*H",AY150,$C$5,"D",$K150,,,1)*(9/5)+$C$14),"-")</f>
        <v>-</v>
      </c>
      <c r="BA150" s="101">
        <f t="shared" si="682"/>
        <v>34</v>
      </c>
      <c r="BB150" s="101" t="str">
        <f t="shared" si="587"/>
        <v>KORD MR34!_00Z-ECM</v>
      </c>
      <c r="BC150" s="58" t="str">
        <f ca="1">IFERROR(IF($C$12="C",RTD("ice.xl",,"*H",BB150,$C$5,"D",$K150,,,1),RTD("ice.xl",,"*H",BB150,$C$5,"D",$K150,,,1)*(9/5)+$C$14),"-")</f>
        <v>-</v>
      </c>
      <c r="BD150" s="101">
        <f t="shared" si="678"/>
        <v>35</v>
      </c>
      <c r="BE150" s="101" t="str">
        <f t="shared" si="588"/>
        <v>KORD MR35!_00Z-ECM</v>
      </c>
      <c r="BF150" s="58" t="str">
        <f ca="1">IFERROR(IF($C$12="C",RTD("ice.xl",,"*H",BE150,$C$5,"D",$K150,,,1),RTD("ice.xl",,"*H",BE150,$C$5,"D",$K150,,,1)*(9/5)+$C$14),"-")</f>
        <v>-</v>
      </c>
      <c r="BG150" s="101">
        <f t="shared" si="674"/>
        <v>36</v>
      </c>
      <c r="BH150" s="101" t="str">
        <f t="shared" si="589"/>
        <v>KORD MR36!_00Z-ECM</v>
      </c>
      <c r="BI150" s="105" t="str">
        <f ca="1">IFERROR(IF($C$12="C",RTD("ice.xl",,"*H",BH150,$C$5,"D",$K150,,,1),RTD("ice.xl",,"*H",BH150,$C$5,"D",$K150,,,1)*(9/5)+$C$14),"-")</f>
        <v>-</v>
      </c>
      <c r="BL150" s="53">
        <f t="shared" si="745"/>
        <v>21</v>
      </c>
      <c r="BM150" s="53" t="str">
        <f t="shared" si="591"/>
        <v>KORD MR21!_00Z-ECM</v>
      </c>
      <c r="BN150" s="108">
        <f ca="1">IFERROR(IF($C$12="C",RTD("ice.xl",,"*H",BM150,$C$5,"D",$K150,,,1),RTD("ice.xl",,"*H",BM150,$C$5,"D",$K150,,,1)*(9/5)+$C$14),"-")</f>
        <v>69.278000000000006</v>
      </c>
      <c r="BO150" s="101">
        <f t="shared" si="741"/>
        <v>22</v>
      </c>
      <c r="BP150" s="101" t="str">
        <f t="shared" si="593"/>
        <v>KORD MR22!_00Z-ECM</v>
      </c>
      <c r="BQ150" s="58">
        <f ca="1">IFERROR(IF($C$12="C",RTD("ice.xl",,"*H",BP150,$C$5,"D",$K150,,,1),RTD("ice.xl",,"*H",BP150,$C$5,"D",$K150,,,1)*(9/5)+$C$14),"-")</f>
        <v>70.16</v>
      </c>
      <c r="BR150" s="101">
        <f t="shared" si="737"/>
        <v>23</v>
      </c>
      <c r="BS150" s="101" t="str">
        <f t="shared" si="595"/>
        <v>KORD MR23!_00Z-ECM</v>
      </c>
      <c r="BT150" s="58">
        <f ca="1">IFERROR(IF($C$12="C",RTD("ice.xl",,"*H",BS150,$C$5,"D",$K150,,,1),RTD("ice.xl",,"*H",BS150,$C$5,"D",$K150,,,1)*(9/5)+$C$14),"-")</f>
        <v>69.962000000000003</v>
      </c>
      <c r="BU150" s="101">
        <f t="shared" si="733"/>
        <v>24</v>
      </c>
      <c r="BV150" s="101" t="str">
        <f t="shared" si="597"/>
        <v>KORD MR24!_00Z-ECM</v>
      </c>
      <c r="BW150" s="58">
        <f ca="1">IFERROR(IF($C$12="C",RTD("ice.xl",,"*H",BV150,$C$5,"D",$K150,,,1),RTD("ice.xl",,"*H",BV150,$C$5,"D",$K150,,,1)*(9/5)+$C$14),"-")</f>
        <v>69.800000000000011</v>
      </c>
      <c r="BX150" s="101">
        <f t="shared" si="728"/>
        <v>25</v>
      </c>
      <c r="BY150" s="101" t="str">
        <f t="shared" si="599"/>
        <v>KORD MR25!_00Z-ECM</v>
      </c>
      <c r="BZ150" s="58">
        <f ca="1">IFERROR(IF($C$12="C",RTD("ice.xl",,"*H",BY150,$C$5,"D",$K150,,,1),RTD("ice.xl",,"*H",BY150,$C$5,"D",$K150,,,1)*(9/5)+$C$14),"-")</f>
        <v>70.16</v>
      </c>
      <c r="CA150" s="101">
        <f t="shared" si="723"/>
        <v>26</v>
      </c>
      <c r="CB150" s="101" t="str">
        <f t="shared" si="601"/>
        <v>KORD MR26!_00Z-ECM</v>
      </c>
      <c r="CC150" s="58">
        <f ca="1">IFERROR(IF($C$12="C",RTD("ice.xl",,"*H",CB150,$C$5,"D",$K150,,,1),RTD("ice.xl",,"*H",CB150,$C$5,"D",$K150,,,1)*(9/5)+$C$14),"-")</f>
        <v>70.16</v>
      </c>
      <c r="CD150" s="101">
        <f t="shared" si="718"/>
        <v>27</v>
      </c>
      <c r="CE150" s="101" t="str">
        <f t="shared" si="603"/>
        <v>KORD MR27!_00Z-ECM</v>
      </c>
      <c r="CF150" s="58">
        <f ca="1">IFERROR(IF($C$12="C",RTD("ice.xl",,"*H",CE150,$C$5,"D",$K150,,,1),RTD("ice.xl",,"*H",CE150,$C$5,"D",$K150,,,1)*(9/5)+$C$14),"-")</f>
        <v>71.852000000000004</v>
      </c>
      <c r="CG150" s="101">
        <f t="shared" si="713"/>
        <v>28</v>
      </c>
      <c r="CH150" s="101" t="str">
        <f t="shared" si="605"/>
        <v>KORD MR28!_00Z-ECM</v>
      </c>
      <c r="CI150" s="58">
        <f ca="1">IFERROR(IF($C$12="C",RTD("ice.xl",,"*H",CH150,$C$5,"D",$K150,,,1),RTD("ice.xl",,"*H",CH150,$C$5,"D",$K150,,,1)*(9/5)+$C$14),"-")</f>
        <v>72.931999999999988</v>
      </c>
      <c r="CJ150" s="101">
        <f t="shared" si="708"/>
        <v>29</v>
      </c>
      <c r="CK150" s="101" t="str">
        <f t="shared" si="607"/>
        <v>KORD MR29!_00Z-ECM</v>
      </c>
      <c r="CL150" s="58">
        <f ca="1">IFERROR(IF($C$12="C",RTD("ice.xl",,"*H",CK150,$C$5,"D",$K150,,,1),RTD("ice.xl",,"*H",CK150,$C$5,"D",$K150,,,1)*(9/5)+$C$14),"-")</f>
        <v>73.472000000000008</v>
      </c>
      <c r="CM150" s="101">
        <f t="shared" si="703"/>
        <v>30</v>
      </c>
      <c r="CN150" s="101" t="str">
        <f t="shared" si="609"/>
        <v>KORD MR30!_00Z-ECM</v>
      </c>
      <c r="CO150" s="58">
        <f ca="1">IFERROR(IF($C$12="C",RTD("ice.xl",,"*H",CN150,$C$5,"D",$K150,,,1),RTD("ice.xl",,"*H",CN150,$C$5,"D",$K150,,,1)*(9/5)+$C$14),"-")</f>
        <v>71.222000000000008</v>
      </c>
      <c r="CP150" s="101">
        <f t="shared" si="698"/>
        <v>31</v>
      </c>
      <c r="CQ150" s="101" t="str">
        <f t="shared" si="611"/>
        <v>KORD MR31!_00Z-ECM</v>
      </c>
      <c r="CR150" s="58" t="str">
        <f ca="1">IFERROR(IF($C$12="C",RTD("ice.xl",,"*H",CQ150,$C$5,"D",$K150,,,1),RTD("ice.xl",,"*H",CQ150,$C$5,"D",$K150,,,1)*(9/5)+$C$14),"-")</f>
        <v>-</v>
      </c>
      <c r="CS150" s="101">
        <f t="shared" si="693"/>
        <v>32</v>
      </c>
      <c r="CT150" s="101" t="str">
        <f t="shared" si="613"/>
        <v>KORD MR32!_00Z-ECM</v>
      </c>
      <c r="CU150" s="58" t="str">
        <f ca="1">IFERROR(IF($C$12="C",RTD("ice.xl",,"*H",CT150,$C$5,"D",$K150,,,1),RTD("ice.xl",,"*H",CT150,$C$5,"D",$K150,,,1)*(9/5)+$C$14),"-")</f>
        <v>-</v>
      </c>
      <c r="CV150" s="101">
        <f t="shared" si="688"/>
        <v>33</v>
      </c>
      <c r="CW150" s="101" t="str">
        <f t="shared" si="614"/>
        <v>KORD MR33!_00Z-ECM</v>
      </c>
      <c r="CX150" s="58" t="str">
        <f ca="1">IFERROR(IF($C$12="C",RTD("ice.xl",,"*H",CW150,$C$5,"D",$K150,,,1),RTD("ice.xl",,"*H",CW150,$C$5,"D",$K150,,,1)*(9/5)+$C$14),"-")</f>
        <v>-</v>
      </c>
      <c r="CY150" s="101">
        <f t="shared" si="683"/>
        <v>34</v>
      </c>
      <c r="CZ150" s="101" t="str">
        <f t="shared" si="615"/>
        <v>KORD MR34!_00Z-ECM</v>
      </c>
      <c r="DA150" s="58" t="str">
        <f ca="1">IFERROR(IF($C$12="C",RTD("ice.xl",,"*H",CZ150,$C$5,"D",$K150,,,1),RTD("ice.xl",,"*H",CZ150,$C$5,"D",$K150,,,1)*(9/5)+$C$14),"-")</f>
        <v>-</v>
      </c>
      <c r="DB150" s="101">
        <f t="shared" si="679"/>
        <v>35</v>
      </c>
      <c r="DC150" s="101" t="str">
        <f t="shared" si="616"/>
        <v>KORD MR35!_00Z-ECM</v>
      </c>
      <c r="DD150" s="58" t="str">
        <f ca="1">IFERROR(IF($C$12="C",RTD("ice.xl",,"*H",DC150,$C$5,"D",$K150,,,1),RTD("ice.xl",,"*H",DC150,$C$5,"D",$K150,,,1)*(9/5)+$C$14),"-")</f>
        <v>-</v>
      </c>
      <c r="DE150" s="101">
        <f t="shared" si="675"/>
        <v>36</v>
      </c>
      <c r="DF150" s="101" t="str">
        <f t="shared" si="617"/>
        <v>KORD MR36!_00Z-ECM</v>
      </c>
      <c r="DG150" s="105" t="str">
        <f ca="1">IFERROR(IF($C$12="C",RTD("ice.xl",,"*H",DF150,$C$5,"D",$K150,,,1),RTD("ice.xl",,"*H",DF150,$C$5,"D",$K150,,,1)*(9/5)+$C$14),"-")</f>
        <v>-</v>
      </c>
      <c r="DJ150" s="53">
        <f t="shared" si="746"/>
        <v>21</v>
      </c>
      <c r="DK150" s="53" t="str">
        <f t="shared" si="619"/>
        <v>KORD MR21!_12Z-ECM</v>
      </c>
      <c r="DL150" s="108">
        <f ca="1">IFERROR(IF($C$12="C",RTD("ice.xl",,"*H",DK150,$C$5,"D",$K150,,,1),RTD("ice.xl",,"*H",DK150,$C$5,"D",$K150,,,1)*(9/5)+$C$14),"-")</f>
        <v>69.746000000000009</v>
      </c>
      <c r="DM150" s="101">
        <f t="shared" si="742"/>
        <v>22</v>
      </c>
      <c r="DN150" s="101" t="str">
        <f t="shared" si="621"/>
        <v>KORD MR22!_12Z-ECM</v>
      </c>
      <c r="DO150" s="58">
        <f ca="1">IFERROR(IF($C$12="C",RTD("ice.xl",,"*H",DN150,$C$5,"D",$K150,,,1),RTD("ice.xl",,"*H",DN150,$C$5,"D",$K150,,,1)*(9/5)+$C$14),"-")</f>
        <v>69.908000000000001</v>
      </c>
      <c r="DP150" s="101">
        <f t="shared" si="738"/>
        <v>23</v>
      </c>
      <c r="DQ150" s="101" t="str">
        <f t="shared" si="623"/>
        <v>KORD MR23!_12Z-ECM</v>
      </c>
      <c r="DR150" s="58">
        <f ca="1">IFERROR(IF($C$12="C",RTD("ice.xl",,"*H",DQ150,$C$5,"D",$K150,,,1),RTD("ice.xl",,"*H",DQ150,$C$5,"D",$K150,,,1)*(9/5)+$C$14),"-")</f>
        <v>69.62</v>
      </c>
      <c r="DS150" s="101">
        <f t="shared" si="734"/>
        <v>24</v>
      </c>
      <c r="DT150" s="101" t="str">
        <f t="shared" si="625"/>
        <v>KORD MR24!_12Z-ECM</v>
      </c>
      <c r="DU150" s="58">
        <f ca="1">IFERROR(IF($C$12="C",RTD("ice.xl",,"*H",DT150,$C$5,"D",$K150,,,1),RTD("ice.xl",,"*H",DT150,$C$5,"D",$K150,,,1)*(9/5)+$C$14),"-")</f>
        <v>69.512</v>
      </c>
      <c r="DV150" s="101">
        <f t="shared" si="729"/>
        <v>25</v>
      </c>
      <c r="DW150" s="101" t="str">
        <f t="shared" si="627"/>
        <v>KORD MR25!_12Z-ECM</v>
      </c>
      <c r="DX150" s="58">
        <f ca="1">IFERROR(IF($C$12="C",RTD("ice.xl",,"*H",DW150,$C$5,"D",$K150,,,1),RTD("ice.xl",,"*H",DW150,$C$5,"D",$K150,,,1)*(9/5)+$C$14),"-")</f>
        <v>70.105999999999995</v>
      </c>
      <c r="DY150" s="101">
        <f t="shared" si="724"/>
        <v>26</v>
      </c>
      <c r="DZ150" s="101" t="str">
        <f t="shared" si="629"/>
        <v>KORD MR26!_12Z-ECM</v>
      </c>
      <c r="EA150" s="58">
        <f ca="1">IFERROR(IF($C$12="C",RTD("ice.xl",,"*H",DZ150,$C$5,"D",$K150,,,1),RTD("ice.xl",,"*H",DZ150,$C$5,"D",$K150,,,1)*(9/5)+$C$14),"-")</f>
        <v>70.52</v>
      </c>
      <c r="EB150" s="101">
        <f t="shared" si="719"/>
        <v>27</v>
      </c>
      <c r="EC150" s="101" t="str">
        <f t="shared" si="631"/>
        <v>KORD MR27!_12Z-ECM</v>
      </c>
      <c r="ED150" s="58">
        <f ca="1">IFERROR(IF($C$12="C",RTD("ice.xl",,"*H",EC150,$C$5,"D",$K150,,,1),RTD("ice.xl",,"*H",EC150,$C$5,"D",$K150,,,1)*(9/5)+$C$14),"-")</f>
        <v>71.816000000000003</v>
      </c>
      <c r="EE150" s="101">
        <f t="shared" si="714"/>
        <v>28</v>
      </c>
      <c r="EF150" s="101" t="str">
        <f t="shared" si="633"/>
        <v>KORD MR28!_12Z-ECM</v>
      </c>
      <c r="EG150" s="58">
        <f ca="1">IFERROR(IF($C$12="C",RTD("ice.xl",,"*H",EF150,$C$5,"D",$K150,,,1),RTD("ice.xl",,"*H",EF150,$C$5,"D",$K150,,,1)*(9/5)+$C$14),"-")</f>
        <v>71.347999999999999</v>
      </c>
      <c r="EH150" s="101">
        <f t="shared" si="709"/>
        <v>29</v>
      </c>
      <c r="EI150" s="101" t="str">
        <f t="shared" si="635"/>
        <v>KORD MR29!_12Z-ECM</v>
      </c>
      <c r="EJ150" s="58">
        <f ca="1">IFERROR(IF($C$12="C",RTD("ice.xl",,"*H",EI150,$C$5,"D",$K150,,,1),RTD("ice.xl",,"*H",EI150,$C$5,"D",$K150,,,1)*(9/5)+$C$14),"-")</f>
        <v>72.24799999999999</v>
      </c>
      <c r="EK150" s="101">
        <f t="shared" si="704"/>
        <v>30</v>
      </c>
      <c r="EL150" s="101" t="str">
        <f t="shared" si="637"/>
        <v>KORD MR30!_12Z-ECM</v>
      </c>
      <c r="EM150" s="58" t="str">
        <f ca="1">IFERROR(IF($C$12="C",RTD("ice.xl",,"*H",EL150,$C$5,"D",$K150,,,1),RTD("ice.xl",,"*H",EL150,$C$5,"D",$K150,,,1)*(9/5)+$C$14),"-")</f>
        <v>-</v>
      </c>
      <c r="EN150" s="101">
        <f t="shared" si="699"/>
        <v>31</v>
      </c>
      <c r="EO150" s="101" t="str">
        <f t="shared" si="639"/>
        <v>KORD MR31!_12Z-ECM</v>
      </c>
      <c r="EP150" s="58" t="str">
        <f ca="1">IFERROR(IF($C$12="C",RTD("ice.xl",,"*H",EO150,$C$5,"D",$K150,,,1),RTD("ice.xl",,"*H",EO150,$C$5,"D",$K150,,,1)*(9/5)+$C$14),"-")</f>
        <v>-</v>
      </c>
      <c r="EQ150" s="101">
        <f t="shared" si="694"/>
        <v>32</v>
      </c>
      <c r="ER150" s="101" t="str">
        <f t="shared" si="641"/>
        <v>KORD MR32!_12Z-ECM</v>
      </c>
      <c r="ES150" s="58" t="str">
        <f ca="1">IFERROR(IF($C$12="C",RTD("ice.xl",,"*H",ER150,$C$5,"D",$K150,,,1),RTD("ice.xl",,"*H",ER150,$C$5,"D",$K150,,,1)*(9/5)+$C$14),"-")</f>
        <v>-</v>
      </c>
      <c r="ET150" s="101">
        <f t="shared" si="689"/>
        <v>33</v>
      </c>
      <c r="EU150" s="101" t="str">
        <f t="shared" si="642"/>
        <v>KORD MR33!_12Z-ECM</v>
      </c>
      <c r="EV150" s="58" t="str">
        <f ca="1">IFERROR(IF($C$12="C",RTD("ice.xl",,"*H",EU150,$C$5,"D",$K150,,,1),RTD("ice.xl",,"*H",EU150,$C$5,"D",$K150,,,1)*(9/5)+$C$14),"-")</f>
        <v>-</v>
      </c>
      <c r="EW150" s="101">
        <f t="shared" si="684"/>
        <v>34</v>
      </c>
      <c r="EX150" s="101" t="str">
        <f t="shared" si="643"/>
        <v>KORD MR34!_12Z-ECM</v>
      </c>
      <c r="EY150" s="58" t="str">
        <f ca="1">IFERROR(IF($C$12="C",RTD("ice.xl",,"*H",EX150,$C$5,"D",$K150,,,1),RTD("ice.xl",,"*H",EX150,$C$5,"D",$K150,,,1)*(9/5)+$C$14),"-")</f>
        <v>-</v>
      </c>
      <c r="EZ150" s="101">
        <f t="shared" si="680"/>
        <v>35</v>
      </c>
      <c r="FA150" s="101" t="str">
        <f t="shared" si="644"/>
        <v>KORD MR35!_12Z-ECM</v>
      </c>
      <c r="FB150" s="58" t="str">
        <f ca="1">IFERROR(IF($C$12="C",RTD("ice.xl",,"*H",FA150,$C$5,"D",$K150,,,1),RTD("ice.xl",,"*H",FA150,$C$5,"D",$K150,,,1)*(9/5)+$C$14),"-")</f>
        <v>-</v>
      </c>
      <c r="FC150" s="101">
        <f t="shared" si="676"/>
        <v>36</v>
      </c>
      <c r="FD150" s="101" t="str">
        <f t="shared" si="645"/>
        <v>KORD MR36!_12Z-ECM</v>
      </c>
      <c r="FE150" s="105" t="str">
        <f ca="1">IFERROR(IF($C$12="C",RTD("ice.xl",,"*H",FD150,$C$5,"D",$K150,,,1),RTD("ice.xl",,"*H",FD150,$C$5,"D",$K150,,,1)*(9/5)+$C$14),"-")</f>
        <v>-</v>
      </c>
      <c r="FH150" s="53">
        <f t="shared" si="747"/>
        <v>21</v>
      </c>
      <c r="FI150" s="53" t="str">
        <f t="shared" si="647"/>
        <v>KORD MR21!_12Z-ECM</v>
      </c>
      <c r="FJ150" s="108">
        <f ca="1">IFERROR(IF($C$12="C",RTD("ice.xl",,"*H",FI150,$C$5,"D",$K150,,,1),RTD("ice.xl",,"*H",FI150,$C$5,"D",$K150,,,1)*(9/5)+$C$14),"-")</f>
        <v>69.746000000000009</v>
      </c>
      <c r="FK150" s="101">
        <f t="shared" si="743"/>
        <v>22</v>
      </c>
      <c r="FL150" s="101" t="str">
        <f t="shared" si="649"/>
        <v>KORD MR22!_12Z-ECM</v>
      </c>
      <c r="FM150" s="58">
        <f ca="1">IFERROR(IF($C$12="C",RTD("ice.xl",,"*H",FL150,$C$5,"D",$K150,,,1),RTD("ice.xl",,"*H",FL150,$C$5,"D",$K150,,,1)*(9/5)+$C$14),"-")</f>
        <v>69.908000000000001</v>
      </c>
      <c r="FN150" s="101">
        <f t="shared" si="739"/>
        <v>23</v>
      </c>
      <c r="FO150" s="101" t="str">
        <f t="shared" si="651"/>
        <v>KORD MR23!_12Z-ECM</v>
      </c>
      <c r="FP150" s="58">
        <f ca="1">IFERROR(IF($C$12="C",RTD("ice.xl",,"*H",FO150,$C$5,"D",$K150,,,1),RTD("ice.xl",,"*H",FO150,$C$5,"D",$K150,,,1)*(9/5)+$C$14),"-")</f>
        <v>69.62</v>
      </c>
      <c r="FQ150" s="101">
        <f t="shared" si="735"/>
        <v>24</v>
      </c>
      <c r="FR150" s="101" t="str">
        <f t="shared" si="653"/>
        <v>KORD MR24!_12Z-ECM</v>
      </c>
      <c r="FS150" s="58">
        <f ca="1">IFERROR(IF($C$12="C",RTD("ice.xl",,"*H",FR150,$C$5,"D",$K150,,,1),RTD("ice.xl",,"*H",FR150,$C$5,"D",$K150,,,1)*(9/5)+$C$14),"-")</f>
        <v>69.512</v>
      </c>
      <c r="FT150" s="101">
        <f t="shared" si="730"/>
        <v>25</v>
      </c>
      <c r="FU150" s="101" t="str">
        <f t="shared" si="655"/>
        <v>KORD MR25!_12Z-ECM</v>
      </c>
      <c r="FV150" s="58">
        <f ca="1">IFERROR(IF($C$12="C",RTD("ice.xl",,"*H",FU150,$C$5,"D",$K150,,,1),RTD("ice.xl",,"*H",FU150,$C$5,"D",$K150,,,1)*(9/5)+$C$14),"-")</f>
        <v>70.105999999999995</v>
      </c>
      <c r="FW150" s="101">
        <f t="shared" si="725"/>
        <v>26</v>
      </c>
      <c r="FX150" s="101" t="str">
        <f t="shared" si="657"/>
        <v>KORD MR26!_12Z-ECM</v>
      </c>
      <c r="FY150" s="58">
        <f ca="1">IFERROR(IF($C$12="C",RTD("ice.xl",,"*H",FX150,$C$5,"D",$K150,,,1),RTD("ice.xl",,"*H",FX150,$C$5,"D",$K150,,,1)*(9/5)+$C$14),"-")</f>
        <v>70.52</v>
      </c>
      <c r="FZ150" s="101">
        <f t="shared" si="720"/>
        <v>27</v>
      </c>
      <c r="GA150" s="101" t="str">
        <f t="shared" si="659"/>
        <v>KORD MR27!_12Z-ECM</v>
      </c>
      <c r="GB150" s="58">
        <f ca="1">IFERROR(IF($C$12="C",RTD("ice.xl",,"*H",GA150,$C$5,"D",$K150,,,1),RTD("ice.xl",,"*H",GA150,$C$5,"D",$K150,,,1)*(9/5)+$C$14),"-")</f>
        <v>71.816000000000003</v>
      </c>
      <c r="GC150" s="101">
        <f t="shared" si="715"/>
        <v>28</v>
      </c>
      <c r="GD150" s="101" t="str">
        <f t="shared" si="661"/>
        <v>KORD MR28!_12Z-ECM</v>
      </c>
      <c r="GE150" s="58">
        <f ca="1">IFERROR(IF($C$12="C",RTD("ice.xl",,"*H",GD150,$C$5,"D",$K150,,,1),RTD("ice.xl",,"*H",GD150,$C$5,"D",$K150,,,1)*(9/5)+$C$14),"-")</f>
        <v>71.347999999999999</v>
      </c>
      <c r="GF150" s="101">
        <f t="shared" si="710"/>
        <v>29</v>
      </c>
      <c r="GG150" s="101" t="str">
        <f t="shared" si="663"/>
        <v>KORD MR29!_12Z-ECM</v>
      </c>
      <c r="GH150" s="58">
        <f ca="1">IFERROR(IF($C$12="C",RTD("ice.xl",,"*H",GG150,$C$5,"D",$K150,,,1),RTD("ice.xl",,"*H",GG150,$C$5,"D",$K150,,,1)*(9/5)+$C$14),"-")</f>
        <v>72.24799999999999</v>
      </c>
      <c r="GI150" s="101">
        <f t="shared" si="705"/>
        <v>30</v>
      </c>
      <c r="GJ150" s="101" t="str">
        <f t="shared" si="665"/>
        <v>KORD MR30!_12Z-ECM</v>
      </c>
      <c r="GK150" s="58" t="str">
        <f ca="1">IFERROR(IF($C$12="C",RTD("ice.xl",,"*H",GJ150,$C$5,"D",$K150,,,1),RTD("ice.xl",,"*H",GJ150,$C$5,"D",$K150,,,1)*(9/5)+$C$14),"-")</f>
        <v>-</v>
      </c>
      <c r="GL150" s="101">
        <f t="shared" si="700"/>
        <v>31</v>
      </c>
      <c r="GM150" s="101" t="str">
        <f t="shared" si="667"/>
        <v>KORD MR31!_12Z-ECM</v>
      </c>
      <c r="GN150" s="58" t="str">
        <f ca="1">IFERROR(IF($C$12="C",RTD("ice.xl",,"*H",GM150,$C$5,"D",$K150,,,1),RTD("ice.xl",,"*H",GM150,$C$5,"D",$K150,,,1)*(9/5)+$C$14),"-")</f>
        <v>-</v>
      </c>
      <c r="GO150" s="101">
        <f t="shared" si="695"/>
        <v>32</v>
      </c>
      <c r="GP150" s="101" t="str">
        <f t="shared" si="669"/>
        <v>KORD MR32!_12Z-ECM</v>
      </c>
      <c r="GQ150" s="58" t="str">
        <f ca="1">IFERROR(IF($C$12="C",RTD("ice.xl",,"*H",GP150,$C$5,"D",$K150,,,1),RTD("ice.xl",,"*H",GP150,$C$5,"D",$K150,,,1)*(9/5)+$C$14),"-")</f>
        <v>-</v>
      </c>
      <c r="GR150" s="101">
        <f t="shared" si="690"/>
        <v>33</v>
      </c>
      <c r="GS150" s="101" t="str">
        <f t="shared" si="670"/>
        <v>KORD MR33!_12Z-ECM</v>
      </c>
      <c r="GT150" s="58" t="str">
        <f ca="1">IFERROR(IF($C$12="C",RTD("ice.xl",,"*H",GS150,$C$5,"D",$K150,,,1),RTD("ice.xl",,"*H",GS150,$C$5,"D",$K150,,,1)*(9/5)+$C$14),"-")</f>
        <v>-</v>
      </c>
      <c r="GU150" s="101">
        <f t="shared" si="685"/>
        <v>34</v>
      </c>
      <c r="GV150" s="101" t="str">
        <f t="shared" si="671"/>
        <v>KORD MR34!_12Z-ECM</v>
      </c>
      <c r="GW150" s="58" t="str">
        <f ca="1">IFERROR(IF($C$12="C",RTD("ice.xl",,"*H",GV150,$C$5,"D",$K150,,,1),RTD("ice.xl",,"*H",GV150,$C$5,"D",$K150,,,1)*(9/5)+$C$14),"-")</f>
        <v>-</v>
      </c>
      <c r="GX150" s="101">
        <f t="shared" si="681"/>
        <v>35</v>
      </c>
      <c r="GY150" s="101" t="str">
        <f t="shared" si="672"/>
        <v>KORD MR35!_12Z-ECM</v>
      </c>
      <c r="GZ150" s="58" t="str">
        <f ca="1">IFERROR(IF($C$12="C",RTD("ice.xl",,"*H",GY150,$C$5,"D",$K150,,,1),RTD("ice.xl",,"*H",GY150,$C$5,"D",$K150,,,1)*(9/5)+$C$14),"-")</f>
        <v>-</v>
      </c>
      <c r="HA150" s="101">
        <f t="shared" si="677"/>
        <v>36</v>
      </c>
      <c r="HB150" s="101" t="str">
        <f t="shared" si="673"/>
        <v>KORD MR36!_12Z-ECM</v>
      </c>
      <c r="HC150" s="105" t="str">
        <f ca="1">IFERROR(IF($C$12="C",RTD("ice.xl",,"*H",HB150,$C$5,"D",$K150,,,1),RTD("ice.xl",,"*H",HB150,$C$5,"D",$K150,,,1)*(9/5)+$C$14),"-")</f>
        <v>-</v>
      </c>
    </row>
    <row r="151" spans="11:211" x14ac:dyDescent="0.35">
      <c r="K151" s="163">
        <f t="shared" ca="1" si="748"/>
        <v>44770</v>
      </c>
      <c r="L151" s="356">
        <f t="shared" ca="1" si="748"/>
        <v>73.812559999999991</v>
      </c>
      <c r="N151" s="53">
        <f t="shared" si="744"/>
        <v>22</v>
      </c>
      <c r="O151" s="53" t="str">
        <f t="shared" si="564"/>
        <v>KORD MR22!_00Z-ECM</v>
      </c>
      <c r="P151" s="108">
        <f ca="1">IFERROR(IF($C$12="C",RTD("ice.xl",,"*H",O151,$C$5,"D",$K151,,,1),RTD("ice.xl",,"*H",O151,$C$5,"D",$K151,,,1)*(9/5)+$C$14),"-")</f>
        <v>73.075999999999993</v>
      </c>
      <c r="Q151" s="101">
        <f t="shared" si="740"/>
        <v>23</v>
      </c>
      <c r="R151" s="101" t="str">
        <f t="shared" si="566"/>
        <v>KORD MR23!_00Z-ECM</v>
      </c>
      <c r="S151" s="58">
        <f ca="1">IFERROR(IF($C$12="C",RTD("ice.xl",,"*H",R151,$C$5,"D",$K151,,,1),RTD("ice.xl",,"*H",R151,$C$5,"D",$K151,,,1)*(9/5)+$C$14),"-")</f>
        <v>74.228000000000009</v>
      </c>
      <c r="T151" s="101">
        <f t="shared" si="736"/>
        <v>24</v>
      </c>
      <c r="U151" s="101" t="str">
        <f t="shared" si="568"/>
        <v>KORD MR24!_00Z-ECM</v>
      </c>
      <c r="V151" s="58">
        <f ca="1">IFERROR(IF($C$12="C",RTD("ice.xl",,"*H",U151,$C$5,"D",$K151,,,1),RTD("ice.xl",,"*H",U151,$C$5,"D",$K151,,,1)*(9/5)+$C$14),"-")</f>
        <v>75.2</v>
      </c>
      <c r="W151" s="101">
        <f t="shared" si="732"/>
        <v>25</v>
      </c>
      <c r="X151" s="101" t="str">
        <f t="shared" si="570"/>
        <v>KORD MR25!_00Z-ECM</v>
      </c>
      <c r="Y151" s="58">
        <f ca="1">IFERROR(IF($C$12="C",RTD("ice.xl",,"*H",X151,$C$5,"D",$K151,,,1),RTD("ice.xl",,"*H",X151,$C$5,"D",$K151,,,1)*(9/5)+$C$14),"-")</f>
        <v>72.931999999999988</v>
      </c>
      <c r="Z151" s="101">
        <f t="shared" si="727"/>
        <v>26</v>
      </c>
      <c r="AA151" s="101" t="str">
        <f t="shared" si="572"/>
        <v>KORD MR26!_00Z-ECM</v>
      </c>
      <c r="AB151" s="58">
        <f ca="1">IFERROR(IF($C$12="C",RTD("ice.xl",,"*H",AA151,$C$5,"D",$K151,,,1),RTD("ice.xl",,"*H",AA151,$C$5,"D",$K151,,,1)*(9/5)+$C$14),"-")</f>
        <v>70.933999999999997</v>
      </c>
      <c r="AC151" s="101">
        <f t="shared" si="722"/>
        <v>27</v>
      </c>
      <c r="AD151" s="101" t="str">
        <f t="shared" si="574"/>
        <v>KORD MR27!_00Z-ECM</v>
      </c>
      <c r="AE151" s="58">
        <f ca="1">IFERROR(IF($C$12="C",RTD("ice.xl",,"*H",AD151,$C$5,"D",$K151,,,1),RTD("ice.xl",,"*H",AD151,$C$5,"D",$K151,,,1)*(9/5)+$C$14),"-")</f>
        <v>75.938000000000002</v>
      </c>
      <c r="AF151" s="101">
        <f t="shared" si="717"/>
        <v>28</v>
      </c>
      <c r="AG151" s="101" t="str">
        <f t="shared" si="576"/>
        <v>KORD MR28!_00Z-ECM</v>
      </c>
      <c r="AH151" s="58">
        <f ca="1">IFERROR(IF($C$12="C",RTD("ice.xl",,"*H",AG151,$C$5,"D",$K151,,,1),RTD("ice.xl",,"*H",AG151,$C$5,"D",$K151,,,1)*(9/5)+$C$14),"-")</f>
        <v>76.622</v>
      </c>
      <c r="AI151" s="101">
        <f t="shared" si="712"/>
        <v>29</v>
      </c>
      <c r="AJ151" s="101" t="str">
        <f t="shared" si="578"/>
        <v>KORD MR29!_00Z-ECM</v>
      </c>
      <c r="AK151" s="58">
        <f ca="1">IFERROR(IF($C$12="C",RTD("ice.xl",,"*H",AJ151,$C$5,"D",$K151,,,1),RTD("ice.xl",,"*H",AJ151,$C$5,"D",$K151,,,1)*(9/5)+$C$14),"-")</f>
        <v>74.228000000000009</v>
      </c>
      <c r="AL151" s="101">
        <f t="shared" si="707"/>
        <v>30</v>
      </c>
      <c r="AM151" s="101" t="str">
        <f t="shared" si="580"/>
        <v>KORD MR30!_00Z-ECM</v>
      </c>
      <c r="AN151" s="58">
        <f ca="1">IFERROR(IF($C$12="C",RTD("ice.xl",,"*H",AM151,$C$5,"D",$K151,,,1),RTD("ice.xl",,"*H",AM151,$C$5,"D",$K151,,,1)*(9/5)+$C$14),"-")</f>
        <v>72.931999999999988</v>
      </c>
      <c r="AO151" s="101">
        <f t="shared" si="702"/>
        <v>31</v>
      </c>
      <c r="AP151" s="101" t="str">
        <f t="shared" si="582"/>
        <v>KORD MR31!_00Z-ECM</v>
      </c>
      <c r="AQ151" s="58">
        <f ca="1">IFERROR(IF($C$12="C",RTD("ice.xl",,"*H",AP151,$C$5,"D",$K151,,,1),RTD("ice.xl",,"*H",AP151,$C$5,"D",$K151,,,1)*(9/5)+$C$14),"-")</f>
        <v>78.475999999999999</v>
      </c>
      <c r="AR151" s="101">
        <f t="shared" si="697"/>
        <v>32</v>
      </c>
      <c r="AS151" s="101" t="str">
        <f t="shared" si="584"/>
        <v>KORD MR32!_00Z-ECM</v>
      </c>
      <c r="AT151" s="58" t="str">
        <f ca="1">IFERROR(IF($C$12="C",RTD("ice.xl",,"*H",AS151,$C$5,"D",$K151,,,1),RTD("ice.xl",,"*H",AS151,$C$5,"D",$K151,,,1)*(9/5)+$C$14),"-")</f>
        <v>-</v>
      </c>
      <c r="AU151" s="101">
        <f t="shared" si="692"/>
        <v>33</v>
      </c>
      <c r="AV151" s="101" t="str">
        <f t="shared" si="585"/>
        <v>KORD MR33!_00Z-ECM</v>
      </c>
      <c r="AW151" s="58" t="str">
        <f ca="1">IFERROR(IF($C$12="C",RTD("ice.xl",,"*H",AV151,$C$5,"D",$K151,,,1),RTD("ice.xl",,"*H",AV151,$C$5,"D",$K151,,,1)*(9/5)+$C$14),"-")</f>
        <v>-</v>
      </c>
      <c r="AX151" s="101">
        <f t="shared" si="687"/>
        <v>34</v>
      </c>
      <c r="AY151" s="101" t="str">
        <f t="shared" si="586"/>
        <v>KORD MR34!_00Z-ECM</v>
      </c>
      <c r="AZ151" s="58" t="str">
        <f ca="1">IFERROR(IF($C$12="C",RTD("ice.xl",,"*H",AY151,$C$5,"D",$K151,,,1),RTD("ice.xl",,"*H",AY151,$C$5,"D",$K151,,,1)*(9/5)+$C$14),"-")</f>
        <v>-</v>
      </c>
      <c r="BA151" s="101">
        <f t="shared" si="682"/>
        <v>35</v>
      </c>
      <c r="BB151" s="101" t="str">
        <f t="shared" si="587"/>
        <v>KORD MR35!_00Z-ECM</v>
      </c>
      <c r="BC151" s="58" t="str">
        <f ca="1">IFERROR(IF($C$12="C",RTD("ice.xl",,"*H",BB151,$C$5,"D",$K151,,,1),RTD("ice.xl",,"*H",BB151,$C$5,"D",$K151,,,1)*(9/5)+$C$14),"-")</f>
        <v>-</v>
      </c>
      <c r="BD151" s="101">
        <f t="shared" si="678"/>
        <v>36</v>
      </c>
      <c r="BE151" s="101" t="str">
        <f t="shared" si="588"/>
        <v>KORD MR36!_00Z-ECM</v>
      </c>
      <c r="BF151" s="58" t="str">
        <f ca="1">IFERROR(IF($C$12="C",RTD("ice.xl",,"*H",BE151,$C$5,"D",$K151,,,1),RTD("ice.xl",,"*H",BE151,$C$5,"D",$K151,,,1)*(9/5)+$C$14),"-")</f>
        <v>-</v>
      </c>
      <c r="BG151" s="101">
        <f t="shared" si="674"/>
        <v>37</v>
      </c>
      <c r="BH151" s="101" t="str">
        <f t="shared" si="589"/>
        <v>KORD MR37!_00Z-ECM</v>
      </c>
      <c r="BI151" s="105" t="str">
        <f ca="1">IFERROR(IF($C$12="C",RTD("ice.xl",,"*H",BH151,$C$5,"D",$K151,,,1),RTD("ice.xl",,"*H",BH151,$C$5,"D",$K151,,,1)*(9/5)+$C$14),"-")</f>
        <v>-</v>
      </c>
      <c r="BL151" s="53">
        <f t="shared" si="745"/>
        <v>22</v>
      </c>
      <c r="BM151" s="53" t="str">
        <f t="shared" si="591"/>
        <v>KORD MR22!_00Z-ECM</v>
      </c>
      <c r="BN151" s="108">
        <f ca="1">IFERROR(IF($C$12="C",RTD("ice.xl",,"*H",BM151,$C$5,"D",$K151,,,1),RTD("ice.xl",,"*H",BM151,$C$5,"D",$K151,,,1)*(9/5)+$C$14),"-")</f>
        <v>73.075999999999993</v>
      </c>
      <c r="BO151" s="101">
        <f t="shared" si="741"/>
        <v>23</v>
      </c>
      <c r="BP151" s="101" t="str">
        <f t="shared" si="593"/>
        <v>KORD MR23!_00Z-ECM</v>
      </c>
      <c r="BQ151" s="58">
        <f ca="1">IFERROR(IF($C$12="C",RTD("ice.xl",,"*H",BP151,$C$5,"D",$K151,,,1),RTD("ice.xl",,"*H",BP151,$C$5,"D",$K151,,,1)*(9/5)+$C$14),"-")</f>
        <v>74.228000000000009</v>
      </c>
      <c r="BR151" s="101">
        <f t="shared" si="737"/>
        <v>24</v>
      </c>
      <c r="BS151" s="101" t="str">
        <f t="shared" si="595"/>
        <v>KORD MR24!_00Z-ECM</v>
      </c>
      <c r="BT151" s="58">
        <f ca="1">IFERROR(IF($C$12="C",RTD("ice.xl",,"*H",BS151,$C$5,"D",$K151,,,1),RTD("ice.xl",,"*H",BS151,$C$5,"D",$K151,,,1)*(9/5)+$C$14),"-")</f>
        <v>75.2</v>
      </c>
      <c r="BU151" s="101">
        <f t="shared" si="733"/>
        <v>25</v>
      </c>
      <c r="BV151" s="101" t="str">
        <f t="shared" si="597"/>
        <v>KORD MR25!_00Z-ECM</v>
      </c>
      <c r="BW151" s="58">
        <f ca="1">IFERROR(IF($C$12="C",RTD("ice.xl",,"*H",BV151,$C$5,"D",$K151,,,1),RTD("ice.xl",,"*H",BV151,$C$5,"D",$K151,,,1)*(9/5)+$C$14),"-")</f>
        <v>72.931999999999988</v>
      </c>
      <c r="BX151" s="101">
        <f t="shared" si="728"/>
        <v>26</v>
      </c>
      <c r="BY151" s="101" t="str">
        <f t="shared" si="599"/>
        <v>KORD MR26!_00Z-ECM</v>
      </c>
      <c r="BZ151" s="58">
        <f ca="1">IFERROR(IF($C$12="C",RTD("ice.xl",,"*H",BY151,$C$5,"D",$K151,,,1),RTD("ice.xl",,"*H",BY151,$C$5,"D",$K151,,,1)*(9/5)+$C$14),"-")</f>
        <v>70.933999999999997</v>
      </c>
      <c r="CA151" s="101">
        <f t="shared" si="723"/>
        <v>27</v>
      </c>
      <c r="CB151" s="101" t="str">
        <f t="shared" si="601"/>
        <v>KORD MR27!_00Z-ECM</v>
      </c>
      <c r="CC151" s="58">
        <f ca="1">IFERROR(IF($C$12="C",RTD("ice.xl",,"*H",CB151,$C$5,"D",$K151,,,1),RTD("ice.xl",,"*H",CB151,$C$5,"D",$K151,,,1)*(9/5)+$C$14),"-")</f>
        <v>75.938000000000002</v>
      </c>
      <c r="CD151" s="101">
        <f t="shared" si="718"/>
        <v>28</v>
      </c>
      <c r="CE151" s="101" t="str">
        <f t="shared" si="603"/>
        <v>KORD MR28!_00Z-ECM</v>
      </c>
      <c r="CF151" s="58">
        <f ca="1">IFERROR(IF($C$12="C",RTD("ice.xl",,"*H",CE151,$C$5,"D",$K151,,,1),RTD("ice.xl",,"*H",CE151,$C$5,"D",$K151,,,1)*(9/5)+$C$14),"-")</f>
        <v>76.622</v>
      </c>
      <c r="CG151" s="101">
        <f t="shared" si="713"/>
        <v>29</v>
      </c>
      <c r="CH151" s="101" t="str">
        <f t="shared" si="605"/>
        <v>KORD MR29!_00Z-ECM</v>
      </c>
      <c r="CI151" s="58">
        <f ca="1">IFERROR(IF($C$12="C",RTD("ice.xl",,"*H",CH151,$C$5,"D",$K151,,,1),RTD("ice.xl",,"*H",CH151,$C$5,"D",$K151,,,1)*(9/5)+$C$14),"-")</f>
        <v>74.228000000000009</v>
      </c>
      <c r="CJ151" s="101">
        <f t="shared" si="708"/>
        <v>30</v>
      </c>
      <c r="CK151" s="101" t="str">
        <f t="shared" si="607"/>
        <v>KORD MR30!_00Z-ECM</v>
      </c>
      <c r="CL151" s="58">
        <f ca="1">IFERROR(IF($C$12="C",RTD("ice.xl",,"*H",CK151,$C$5,"D",$K151,,,1),RTD("ice.xl",,"*H",CK151,$C$5,"D",$K151,,,1)*(9/5)+$C$14),"-")</f>
        <v>72.931999999999988</v>
      </c>
      <c r="CM151" s="101">
        <f t="shared" si="703"/>
        <v>31</v>
      </c>
      <c r="CN151" s="101" t="str">
        <f t="shared" si="609"/>
        <v>KORD MR31!_00Z-ECM</v>
      </c>
      <c r="CO151" s="58">
        <f ca="1">IFERROR(IF($C$12="C",RTD("ice.xl",,"*H",CN151,$C$5,"D",$K151,,,1),RTD("ice.xl",,"*H",CN151,$C$5,"D",$K151,,,1)*(9/5)+$C$14),"-")</f>
        <v>78.475999999999999</v>
      </c>
      <c r="CP151" s="101">
        <f t="shared" si="698"/>
        <v>32</v>
      </c>
      <c r="CQ151" s="101" t="str">
        <f t="shared" si="611"/>
        <v>KORD MR32!_00Z-ECM</v>
      </c>
      <c r="CR151" s="58" t="str">
        <f ca="1">IFERROR(IF($C$12="C",RTD("ice.xl",,"*H",CQ151,$C$5,"D",$K151,,,1),RTD("ice.xl",,"*H",CQ151,$C$5,"D",$K151,,,1)*(9/5)+$C$14),"-")</f>
        <v>-</v>
      </c>
      <c r="CS151" s="101">
        <f t="shared" si="693"/>
        <v>33</v>
      </c>
      <c r="CT151" s="101" t="str">
        <f t="shared" si="613"/>
        <v>KORD MR33!_00Z-ECM</v>
      </c>
      <c r="CU151" s="58" t="str">
        <f ca="1">IFERROR(IF($C$12="C",RTD("ice.xl",,"*H",CT151,$C$5,"D",$K151,,,1),RTD("ice.xl",,"*H",CT151,$C$5,"D",$K151,,,1)*(9/5)+$C$14),"-")</f>
        <v>-</v>
      </c>
      <c r="CV151" s="101">
        <f t="shared" si="688"/>
        <v>34</v>
      </c>
      <c r="CW151" s="101" t="str">
        <f t="shared" si="614"/>
        <v>KORD MR34!_00Z-ECM</v>
      </c>
      <c r="CX151" s="58" t="str">
        <f ca="1">IFERROR(IF($C$12="C",RTD("ice.xl",,"*H",CW151,$C$5,"D",$K151,,,1),RTD("ice.xl",,"*H",CW151,$C$5,"D",$K151,,,1)*(9/5)+$C$14),"-")</f>
        <v>-</v>
      </c>
      <c r="CY151" s="101">
        <f t="shared" si="683"/>
        <v>35</v>
      </c>
      <c r="CZ151" s="101" t="str">
        <f t="shared" si="615"/>
        <v>KORD MR35!_00Z-ECM</v>
      </c>
      <c r="DA151" s="58" t="str">
        <f ca="1">IFERROR(IF($C$12="C",RTD("ice.xl",,"*H",CZ151,$C$5,"D",$K151,,,1),RTD("ice.xl",,"*H",CZ151,$C$5,"D",$K151,,,1)*(9/5)+$C$14),"-")</f>
        <v>-</v>
      </c>
      <c r="DB151" s="101">
        <f t="shared" si="679"/>
        <v>36</v>
      </c>
      <c r="DC151" s="101" t="str">
        <f t="shared" si="616"/>
        <v>KORD MR36!_00Z-ECM</v>
      </c>
      <c r="DD151" s="58" t="str">
        <f ca="1">IFERROR(IF($C$12="C",RTD("ice.xl",,"*H",DC151,$C$5,"D",$K151,,,1),RTD("ice.xl",,"*H",DC151,$C$5,"D",$K151,,,1)*(9/5)+$C$14),"-")</f>
        <v>-</v>
      </c>
      <c r="DE151" s="101">
        <f t="shared" si="675"/>
        <v>37</v>
      </c>
      <c r="DF151" s="101" t="str">
        <f t="shared" si="617"/>
        <v>KORD MR37!_00Z-ECM</v>
      </c>
      <c r="DG151" s="105" t="str">
        <f ca="1">IFERROR(IF($C$12="C",RTD("ice.xl",,"*H",DF151,$C$5,"D",$K151,,,1),RTD("ice.xl",,"*H",DF151,$C$5,"D",$K151,,,1)*(9/5)+$C$14),"-")</f>
        <v>-</v>
      </c>
      <c r="DJ151" s="53">
        <f t="shared" si="746"/>
        <v>22</v>
      </c>
      <c r="DK151" s="53" t="str">
        <f t="shared" si="619"/>
        <v>KORD MR22!_12Z-ECM</v>
      </c>
      <c r="DL151" s="108">
        <f ca="1">IFERROR(IF($C$12="C",RTD("ice.xl",,"*H",DK151,$C$5,"D",$K151,,,1),RTD("ice.xl",,"*H",DK151,$C$5,"D",$K151,,,1)*(9/5)+$C$14),"-")</f>
        <v>73.903999999999996</v>
      </c>
      <c r="DM151" s="101">
        <f t="shared" si="742"/>
        <v>23</v>
      </c>
      <c r="DN151" s="101" t="str">
        <f t="shared" si="621"/>
        <v>KORD MR23!_12Z-ECM</v>
      </c>
      <c r="DO151" s="58">
        <f ca="1">IFERROR(IF($C$12="C",RTD("ice.xl",,"*H",DN151,$C$5,"D",$K151,,,1),RTD("ice.xl",,"*H",DN151,$C$5,"D",$K151,,,1)*(9/5)+$C$14),"-")</f>
        <v>74.516000000000005</v>
      </c>
      <c r="DP151" s="101">
        <f t="shared" si="738"/>
        <v>24</v>
      </c>
      <c r="DQ151" s="101" t="str">
        <f t="shared" si="623"/>
        <v>KORD MR24!_12Z-ECM</v>
      </c>
      <c r="DR151" s="58">
        <f ca="1">IFERROR(IF($C$12="C",RTD("ice.xl",,"*H",DQ151,$C$5,"D",$K151,,,1),RTD("ice.xl",,"*H",DQ151,$C$5,"D",$K151,,,1)*(9/5)+$C$14),"-")</f>
        <v>74.12</v>
      </c>
      <c r="DS151" s="101">
        <f t="shared" si="734"/>
        <v>25</v>
      </c>
      <c r="DT151" s="101" t="str">
        <f t="shared" si="625"/>
        <v>KORD MR25!_12Z-ECM</v>
      </c>
      <c r="DU151" s="58">
        <f ca="1">IFERROR(IF($C$12="C",RTD("ice.xl",,"*H",DT151,$C$5,"D",$K151,,,1),RTD("ice.xl",,"*H",DT151,$C$5,"D",$K151,,,1)*(9/5)+$C$14),"-")</f>
        <v>72.41</v>
      </c>
      <c r="DV151" s="101">
        <f t="shared" si="729"/>
        <v>26</v>
      </c>
      <c r="DW151" s="101" t="str">
        <f t="shared" si="627"/>
        <v>KORD MR26!_12Z-ECM</v>
      </c>
      <c r="DX151" s="58">
        <f ca="1">IFERROR(IF($C$12="C",RTD("ice.xl",,"*H",DW151,$C$5,"D",$K151,,,1),RTD("ice.xl",,"*H",DW151,$C$5,"D",$K151,,,1)*(9/5)+$C$14),"-")</f>
        <v>74.156000000000006</v>
      </c>
      <c r="DY151" s="101">
        <f t="shared" si="724"/>
        <v>27</v>
      </c>
      <c r="DZ151" s="101" t="str">
        <f t="shared" si="629"/>
        <v>KORD MR27!_12Z-ECM</v>
      </c>
      <c r="EA151" s="58">
        <f ca="1">IFERROR(IF($C$12="C",RTD("ice.xl",,"*H",DZ151,$C$5,"D",$K151,,,1),RTD("ice.xl",,"*H",DZ151,$C$5,"D",$K151,,,1)*(9/5)+$C$14),"-")</f>
        <v>77.036000000000001</v>
      </c>
      <c r="EB151" s="101">
        <f t="shared" si="719"/>
        <v>28</v>
      </c>
      <c r="EC151" s="101" t="str">
        <f t="shared" si="631"/>
        <v>KORD MR28!_12Z-ECM</v>
      </c>
      <c r="ED151" s="58">
        <f ca="1">IFERROR(IF($C$12="C",RTD("ice.xl",,"*H",EC151,$C$5,"D",$K151,,,1),RTD("ice.xl",,"*H",EC151,$C$5,"D",$K151,,,1)*(9/5)+$C$14),"-")</f>
        <v>73.543999999999997</v>
      </c>
      <c r="EE151" s="101">
        <f t="shared" si="714"/>
        <v>29</v>
      </c>
      <c r="EF151" s="101" t="str">
        <f t="shared" si="633"/>
        <v>KORD MR29!_12Z-ECM</v>
      </c>
      <c r="EG151" s="58">
        <f ca="1">IFERROR(IF($C$12="C",RTD("ice.xl",,"*H",EF151,$C$5,"D",$K151,,,1),RTD("ice.xl",,"*H",EF151,$C$5,"D",$K151,,,1)*(9/5)+$C$14),"-")</f>
        <v>74.551999999999992</v>
      </c>
      <c r="EH151" s="101">
        <f t="shared" si="709"/>
        <v>30</v>
      </c>
      <c r="EI151" s="101" t="str">
        <f t="shared" si="635"/>
        <v>KORD MR30!_12Z-ECM</v>
      </c>
      <c r="EJ151" s="58">
        <f ca="1">IFERROR(IF($C$12="C",RTD("ice.xl",,"*H",EI151,$C$5,"D",$K151,,,1),RTD("ice.xl",,"*H",EI151,$C$5,"D",$K151,,,1)*(9/5)+$C$14),"-")</f>
        <v>71.545999999999992</v>
      </c>
      <c r="EK151" s="101">
        <f t="shared" si="704"/>
        <v>31</v>
      </c>
      <c r="EL151" s="101" t="str">
        <f t="shared" si="637"/>
        <v>KORD MR31!_12Z-ECM</v>
      </c>
      <c r="EM151" s="58" t="str">
        <f ca="1">IFERROR(IF($C$12="C",RTD("ice.xl",,"*H",EL151,$C$5,"D",$K151,,,1),RTD("ice.xl",,"*H",EL151,$C$5,"D",$K151,,,1)*(9/5)+$C$14),"-")</f>
        <v>-</v>
      </c>
      <c r="EN151" s="101">
        <f t="shared" si="699"/>
        <v>32</v>
      </c>
      <c r="EO151" s="101" t="str">
        <f t="shared" si="639"/>
        <v>KORD MR32!_12Z-ECM</v>
      </c>
      <c r="EP151" s="58" t="str">
        <f ca="1">IFERROR(IF($C$12="C",RTD("ice.xl",,"*H",EO151,$C$5,"D",$K151,,,1),RTD("ice.xl",,"*H",EO151,$C$5,"D",$K151,,,1)*(9/5)+$C$14),"-")</f>
        <v>-</v>
      </c>
      <c r="EQ151" s="101">
        <f t="shared" si="694"/>
        <v>33</v>
      </c>
      <c r="ER151" s="101" t="str">
        <f t="shared" si="641"/>
        <v>KORD MR33!_12Z-ECM</v>
      </c>
      <c r="ES151" s="58" t="str">
        <f ca="1">IFERROR(IF($C$12="C",RTD("ice.xl",,"*H",ER151,$C$5,"D",$K151,,,1),RTD("ice.xl",,"*H",ER151,$C$5,"D",$K151,,,1)*(9/5)+$C$14),"-")</f>
        <v>-</v>
      </c>
      <c r="ET151" s="101">
        <f t="shared" si="689"/>
        <v>34</v>
      </c>
      <c r="EU151" s="101" t="str">
        <f t="shared" si="642"/>
        <v>KORD MR34!_12Z-ECM</v>
      </c>
      <c r="EV151" s="58" t="str">
        <f ca="1">IFERROR(IF($C$12="C",RTD("ice.xl",,"*H",EU151,$C$5,"D",$K151,,,1),RTD("ice.xl",,"*H",EU151,$C$5,"D",$K151,,,1)*(9/5)+$C$14),"-")</f>
        <v>-</v>
      </c>
      <c r="EW151" s="101">
        <f t="shared" si="684"/>
        <v>35</v>
      </c>
      <c r="EX151" s="101" t="str">
        <f t="shared" si="643"/>
        <v>KORD MR35!_12Z-ECM</v>
      </c>
      <c r="EY151" s="58" t="str">
        <f ca="1">IFERROR(IF($C$12="C",RTD("ice.xl",,"*H",EX151,$C$5,"D",$K151,,,1),RTD("ice.xl",,"*H",EX151,$C$5,"D",$K151,,,1)*(9/5)+$C$14),"-")</f>
        <v>-</v>
      </c>
      <c r="EZ151" s="101">
        <f t="shared" si="680"/>
        <v>36</v>
      </c>
      <c r="FA151" s="101" t="str">
        <f t="shared" si="644"/>
        <v>KORD MR36!_12Z-ECM</v>
      </c>
      <c r="FB151" s="58" t="str">
        <f ca="1">IFERROR(IF($C$12="C",RTD("ice.xl",,"*H",FA151,$C$5,"D",$K151,,,1),RTD("ice.xl",,"*H",FA151,$C$5,"D",$K151,,,1)*(9/5)+$C$14),"-")</f>
        <v>-</v>
      </c>
      <c r="FC151" s="101">
        <f t="shared" si="676"/>
        <v>37</v>
      </c>
      <c r="FD151" s="101" t="str">
        <f t="shared" si="645"/>
        <v>KORD MR37!_12Z-ECM</v>
      </c>
      <c r="FE151" s="105" t="str">
        <f ca="1">IFERROR(IF($C$12="C",RTD("ice.xl",,"*H",FD151,$C$5,"D",$K151,,,1),RTD("ice.xl",,"*H",FD151,$C$5,"D",$K151,,,1)*(9/5)+$C$14),"-")</f>
        <v>-</v>
      </c>
      <c r="FH151" s="53">
        <f t="shared" si="747"/>
        <v>22</v>
      </c>
      <c r="FI151" s="53" t="str">
        <f t="shared" si="647"/>
        <v>KORD MR22!_12Z-ECM</v>
      </c>
      <c r="FJ151" s="108">
        <f ca="1">IFERROR(IF($C$12="C",RTD("ice.xl",,"*H",FI151,$C$5,"D",$K151,,,1),RTD("ice.xl",,"*H",FI151,$C$5,"D",$K151,,,1)*(9/5)+$C$14),"-")</f>
        <v>73.903999999999996</v>
      </c>
      <c r="FK151" s="101">
        <f t="shared" si="743"/>
        <v>23</v>
      </c>
      <c r="FL151" s="101" t="str">
        <f t="shared" si="649"/>
        <v>KORD MR23!_12Z-ECM</v>
      </c>
      <c r="FM151" s="58">
        <f ca="1">IFERROR(IF($C$12="C",RTD("ice.xl",,"*H",FL151,$C$5,"D",$K151,,,1),RTD("ice.xl",,"*H",FL151,$C$5,"D",$K151,,,1)*(9/5)+$C$14),"-")</f>
        <v>74.516000000000005</v>
      </c>
      <c r="FN151" s="101">
        <f t="shared" si="739"/>
        <v>24</v>
      </c>
      <c r="FO151" s="101" t="str">
        <f t="shared" si="651"/>
        <v>KORD MR24!_12Z-ECM</v>
      </c>
      <c r="FP151" s="58">
        <f ca="1">IFERROR(IF($C$12="C",RTD("ice.xl",,"*H",FO151,$C$5,"D",$K151,,,1),RTD("ice.xl",,"*H",FO151,$C$5,"D",$K151,,,1)*(9/5)+$C$14),"-")</f>
        <v>74.12</v>
      </c>
      <c r="FQ151" s="101">
        <f t="shared" si="735"/>
        <v>25</v>
      </c>
      <c r="FR151" s="101" t="str">
        <f t="shared" si="653"/>
        <v>KORD MR25!_12Z-ECM</v>
      </c>
      <c r="FS151" s="58">
        <f ca="1">IFERROR(IF($C$12="C",RTD("ice.xl",,"*H",FR151,$C$5,"D",$K151,,,1),RTD("ice.xl",,"*H",FR151,$C$5,"D",$K151,,,1)*(9/5)+$C$14),"-")</f>
        <v>72.41</v>
      </c>
      <c r="FT151" s="101">
        <f t="shared" si="730"/>
        <v>26</v>
      </c>
      <c r="FU151" s="101" t="str">
        <f t="shared" si="655"/>
        <v>KORD MR26!_12Z-ECM</v>
      </c>
      <c r="FV151" s="58">
        <f ca="1">IFERROR(IF($C$12="C",RTD("ice.xl",,"*H",FU151,$C$5,"D",$K151,,,1),RTD("ice.xl",,"*H",FU151,$C$5,"D",$K151,,,1)*(9/5)+$C$14),"-")</f>
        <v>74.156000000000006</v>
      </c>
      <c r="FW151" s="101">
        <f t="shared" si="725"/>
        <v>27</v>
      </c>
      <c r="FX151" s="101" t="str">
        <f t="shared" si="657"/>
        <v>KORD MR27!_12Z-ECM</v>
      </c>
      <c r="FY151" s="58">
        <f ca="1">IFERROR(IF($C$12="C",RTD("ice.xl",,"*H",FX151,$C$5,"D",$K151,,,1),RTD("ice.xl",,"*H",FX151,$C$5,"D",$K151,,,1)*(9/5)+$C$14),"-")</f>
        <v>77.036000000000001</v>
      </c>
      <c r="FZ151" s="101">
        <f t="shared" si="720"/>
        <v>28</v>
      </c>
      <c r="GA151" s="101" t="str">
        <f t="shared" si="659"/>
        <v>KORD MR28!_12Z-ECM</v>
      </c>
      <c r="GB151" s="58">
        <f ca="1">IFERROR(IF($C$12="C",RTD("ice.xl",,"*H",GA151,$C$5,"D",$K151,,,1),RTD("ice.xl",,"*H",GA151,$C$5,"D",$K151,,,1)*(9/5)+$C$14),"-")</f>
        <v>73.543999999999997</v>
      </c>
      <c r="GC151" s="101">
        <f t="shared" si="715"/>
        <v>29</v>
      </c>
      <c r="GD151" s="101" t="str">
        <f t="shared" si="661"/>
        <v>KORD MR29!_12Z-ECM</v>
      </c>
      <c r="GE151" s="58">
        <f ca="1">IFERROR(IF($C$12="C",RTD("ice.xl",,"*H",GD151,$C$5,"D",$K151,,,1),RTD("ice.xl",,"*H",GD151,$C$5,"D",$K151,,,1)*(9/5)+$C$14),"-")</f>
        <v>74.551999999999992</v>
      </c>
      <c r="GF151" s="101">
        <f t="shared" si="710"/>
        <v>30</v>
      </c>
      <c r="GG151" s="101" t="str">
        <f t="shared" si="663"/>
        <v>KORD MR30!_12Z-ECM</v>
      </c>
      <c r="GH151" s="58">
        <f ca="1">IFERROR(IF($C$12="C",RTD("ice.xl",,"*H",GG151,$C$5,"D",$K151,,,1),RTD("ice.xl",,"*H",GG151,$C$5,"D",$K151,,,1)*(9/5)+$C$14),"-")</f>
        <v>71.545999999999992</v>
      </c>
      <c r="GI151" s="101">
        <f t="shared" si="705"/>
        <v>31</v>
      </c>
      <c r="GJ151" s="101" t="str">
        <f t="shared" si="665"/>
        <v>KORD MR31!_12Z-ECM</v>
      </c>
      <c r="GK151" s="58" t="str">
        <f ca="1">IFERROR(IF($C$12="C",RTD("ice.xl",,"*H",GJ151,$C$5,"D",$K151,,,1),RTD("ice.xl",,"*H",GJ151,$C$5,"D",$K151,,,1)*(9/5)+$C$14),"-")</f>
        <v>-</v>
      </c>
      <c r="GL151" s="101">
        <f t="shared" si="700"/>
        <v>32</v>
      </c>
      <c r="GM151" s="101" t="str">
        <f t="shared" si="667"/>
        <v>KORD MR32!_12Z-ECM</v>
      </c>
      <c r="GN151" s="58" t="str">
        <f ca="1">IFERROR(IF($C$12="C",RTD("ice.xl",,"*H",GM151,$C$5,"D",$K151,,,1),RTD("ice.xl",,"*H",GM151,$C$5,"D",$K151,,,1)*(9/5)+$C$14),"-")</f>
        <v>-</v>
      </c>
      <c r="GO151" s="101">
        <f t="shared" si="695"/>
        <v>33</v>
      </c>
      <c r="GP151" s="101" t="str">
        <f t="shared" si="669"/>
        <v>KORD MR33!_12Z-ECM</v>
      </c>
      <c r="GQ151" s="58" t="str">
        <f ca="1">IFERROR(IF($C$12="C",RTD("ice.xl",,"*H",GP151,$C$5,"D",$K151,,,1),RTD("ice.xl",,"*H",GP151,$C$5,"D",$K151,,,1)*(9/5)+$C$14),"-")</f>
        <v>-</v>
      </c>
      <c r="GR151" s="101">
        <f t="shared" si="690"/>
        <v>34</v>
      </c>
      <c r="GS151" s="101" t="str">
        <f t="shared" si="670"/>
        <v>KORD MR34!_12Z-ECM</v>
      </c>
      <c r="GT151" s="58" t="str">
        <f ca="1">IFERROR(IF($C$12="C",RTD("ice.xl",,"*H",GS151,$C$5,"D",$K151,,,1),RTD("ice.xl",,"*H",GS151,$C$5,"D",$K151,,,1)*(9/5)+$C$14),"-")</f>
        <v>-</v>
      </c>
      <c r="GU151" s="101">
        <f t="shared" si="685"/>
        <v>35</v>
      </c>
      <c r="GV151" s="101" t="str">
        <f t="shared" si="671"/>
        <v>KORD MR35!_12Z-ECM</v>
      </c>
      <c r="GW151" s="58" t="str">
        <f ca="1">IFERROR(IF($C$12="C",RTD("ice.xl",,"*H",GV151,$C$5,"D",$K151,,,1),RTD("ice.xl",,"*H",GV151,$C$5,"D",$K151,,,1)*(9/5)+$C$14),"-")</f>
        <v>-</v>
      </c>
      <c r="GX151" s="101">
        <f t="shared" si="681"/>
        <v>36</v>
      </c>
      <c r="GY151" s="101" t="str">
        <f t="shared" si="672"/>
        <v>KORD MR36!_12Z-ECM</v>
      </c>
      <c r="GZ151" s="58" t="str">
        <f ca="1">IFERROR(IF($C$12="C",RTD("ice.xl",,"*H",GY151,$C$5,"D",$K151,,,1),RTD("ice.xl",,"*H",GY151,$C$5,"D",$K151,,,1)*(9/5)+$C$14),"-")</f>
        <v>-</v>
      </c>
      <c r="HA151" s="101">
        <f t="shared" si="677"/>
        <v>37</v>
      </c>
      <c r="HB151" s="101" t="str">
        <f t="shared" si="673"/>
        <v>KORD MR37!_12Z-ECM</v>
      </c>
      <c r="HC151" s="105" t="str">
        <f ca="1">IFERROR(IF($C$12="C",RTD("ice.xl",,"*H",HB151,$C$5,"D",$K151,,,1),RTD("ice.xl",,"*H",HB151,$C$5,"D",$K151,,,1)*(9/5)+$C$14),"-")</f>
        <v>-</v>
      </c>
    </row>
    <row r="152" spans="11:211" x14ac:dyDescent="0.35">
      <c r="K152" s="163">
        <f t="shared" ca="1" si="748"/>
        <v>44769</v>
      </c>
      <c r="L152" s="356">
        <f t="shared" ca="1" si="748"/>
        <v>75.038539999999998</v>
      </c>
      <c r="N152" s="53">
        <f t="shared" si="744"/>
        <v>23</v>
      </c>
      <c r="O152" s="53" t="str">
        <f t="shared" si="564"/>
        <v>KORD MR23!_00Z-ECM</v>
      </c>
      <c r="P152" s="108">
        <f ca="1">IFERROR(IF($C$12="C",RTD("ice.xl",,"*H",O152,$C$5,"D",$K152,,,1),RTD("ice.xl",,"*H",O152,$C$5,"D",$K152,,,1)*(9/5)+$C$14),"-")</f>
        <v>75.596000000000004</v>
      </c>
      <c r="Q152" s="101">
        <f t="shared" si="740"/>
        <v>24</v>
      </c>
      <c r="R152" s="101" t="str">
        <f t="shared" si="566"/>
        <v>KORD MR24!_00Z-ECM</v>
      </c>
      <c r="S152" s="58">
        <f ca="1">IFERROR(IF($C$12="C",RTD("ice.xl",,"*H",R152,$C$5,"D",$K152,,,1),RTD("ice.xl",,"*H",R152,$C$5,"D",$K152,,,1)*(9/5)+$C$14),"-")</f>
        <v>75.632000000000005</v>
      </c>
      <c r="T152" s="101">
        <f t="shared" si="736"/>
        <v>25</v>
      </c>
      <c r="U152" s="101" t="str">
        <f t="shared" si="568"/>
        <v>KORD MR25!_00Z-ECM</v>
      </c>
      <c r="V152" s="58">
        <f ca="1">IFERROR(IF($C$12="C",RTD("ice.xl",,"*H",U152,$C$5,"D",$K152,,,1),RTD("ice.xl",,"*H",U152,$C$5,"D",$K152,,,1)*(9/5)+$C$14),"-")</f>
        <v>74.48</v>
      </c>
      <c r="W152" s="101">
        <f t="shared" si="732"/>
        <v>26</v>
      </c>
      <c r="X152" s="101" t="str">
        <f t="shared" si="570"/>
        <v>KORD MR26!_00Z-ECM</v>
      </c>
      <c r="Y152" s="58">
        <f ca="1">IFERROR(IF($C$12="C",RTD("ice.xl",,"*H",X152,$C$5,"D",$K152,,,1),RTD("ice.xl",,"*H",X152,$C$5,"D",$K152,,,1)*(9/5)+$C$14),"-")</f>
        <v>76.298000000000002</v>
      </c>
      <c r="Z152" s="101">
        <f t="shared" si="727"/>
        <v>27</v>
      </c>
      <c r="AA152" s="101" t="str">
        <f t="shared" si="572"/>
        <v>KORD MR27!_00Z-ECM</v>
      </c>
      <c r="AB152" s="58">
        <f ca="1">IFERROR(IF($C$12="C",RTD("ice.xl",,"*H",AA152,$C$5,"D",$K152,,,1),RTD("ice.xl",,"*H",AA152,$C$5,"D",$K152,,,1)*(9/5)+$C$14),"-")</f>
        <v>78.457999999999998</v>
      </c>
      <c r="AC152" s="101">
        <f t="shared" si="722"/>
        <v>28</v>
      </c>
      <c r="AD152" s="101" t="str">
        <f t="shared" si="574"/>
        <v>KORD MR28!_00Z-ECM</v>
      </c>
      <c r="AE152" s="58">
        <f ca="1">IFERROR(IF($C$12="C",RTD("ice.xl",,"*H",AD152,$C$5,"D",$K152,,,1),RTD("ice.xl",,"*H",AD152,$C$5,"D",$K152,,,1)*(9/5)+$C$14),"-")</f>
        <v>77.774000000000001</v>
      </c>
      <c r="AF152" s="101">
        <f t="shared" si="717"/>
        <v>29</v>
      </c>
      <c r="AG152" s="101" t="str">
        <f t="shared" si="576"/>
        <v>KORD MR29!_00Z-ECM</v>
      </c>
      <c r="AH152" s="58">
        <f ca="1">IFERROR(IF($C$12="C",RTD("ice.xl",,"*H",AG152,$C$5,"D",$K152,,,1),RTD("ice.xl",,"*H",AG152,$C$5,"D",$K152,,,1)*(9/5)+$C$14),"-")</f>
        <v>76.099999999999994</v>
      </c>
      <c r="AI152" s="101">
        <f t="shared" si="712"/>
        <v>30</v>
      </c>
      <c r="AJ152" s="101" t="str">
        <f t="shared" si="578"/>
        <v>KORD MR30!_00Z-ECM</v>
      </c>
      <c r="AK152" s="58">
        <f ca="1">IFERROR(IF($C$12="C",RTD("ice.xl",,"*H",AJ152,$C$5,"D",$K152,,,1),RTD("ice.xl",,"*H",AJ152,$C$5,"D",$K152,,,1)*(9/5)+$C$14),"-")</f>
        <v>78.259999999999991</v>
      </c>
      <c r="AL152" s="101">
        <f t="shared" si="707"/>
        <v>31</v>
      </c>
      <c r="AM152" s="101" t="str">
        <f t="shared" si="580"/>
        <v>KORD MR31!_00Z-ECM</v>
      </c>
      <c r="AN152" s="58">
        <f ca="1">IFERROR(IF($C$12="C",RTD("ice.xl",,"*H",AM152,$C$5,"D",$K152,,,1),RTD("ice.xl",,"*H",AM152,$C$5,"D",$K152,,,1)*(9/5)+$C$14),"-")</f>
        <v>81.536000000000001</v>
      </c>
      <c r="AO152" s="101">
        <f t="shared" si="702"/>
        <v>32</v>
      </c>
      <c r="AP152" s="101" t="str">
        <f t="shared" si="582"/>
        <v>KORD MR32!_00Z-ECM</v>
      </c>
      <c r="AQ152" s="58">
        <f ca="1">IFERROR(IF($C$12="C",RTD("ice.xl",,"*H",AP152,$C$5,"D",$K152,,,1),RTD("ice.xl",,"*H",AP152,$C$5,"D",$K152,,,1)*(9/5)+$C$14),"-")</f>
        <v>79.268000000000001</v>
      </c>
      <c r="AR152" s="101">
        <f t="shared" si="697"/>
        <v>33</v>
      </c>
      <c r="AS152" s="101" t="str">
        <f t="shared" si="584"/>
        <v>KORD MR33!_00Z-ECM</v>
      </c>
      <c r="AT152" s="58" t="str">
        <f ca="1">IFERROR(IF($C$12="C",RTD("ice.xl",,"*H",AS152,$C$5,"D",$K152,,,1),RTD("ice.xl",,"*H",AS152,$C$5,"D",$K152,,,1)*(9/5)+$C$14),"-")</f>
        <v>-</v>
      </c>
      <c r="AU152" s="101">
        <f t="shared" si="692"/>
        <v>34</v>
      </c>
      <c r="AV152" s="101" t="str">
        <f t="shared" si="585"/>
        <v>KORD MR34!_00Z-ECM</v>
      </c>
      <c r="AW152" s="58" t="str">
        <f ca="1">IFERROR(IF($C$12="C",RTD("ice.xl",,"*H",AV152,$C$5,"D",$K152,,,1),RTD("ice.xl",,"*H",AV152,$C$5,"D",$K152,,,1)*(9/5)+$C$14),"-")</f>
        <v>-</v>
      </c>
      <c r="AX152" s="101">
        <f t="shared" si="687"/>
        <v>35</v>
      </c>
      <c r="AY152" s="101" t="str">
        <f t="shared" si="586"/>
        <v>KORD MR35!_00Z-ECM</v>
      </c>
      <c r="AZ152" s="58" t="str">
        <f ca="1">IFERROR(IF($C$12="C",RTD("ice.xl",,"*H",AY152,$C$5,"D",$K152,,,1),RTD("ice.xl",,"*H",AY152,$C$5,"D",$K152,,,1)*(9/5)+$C$14),"-")</f>
        <v>-</v>
      </c>
      <c r="BA152" s="101">
        <f t="shared" si="682"/>
        <v>36</v>
      </c>
      <c r="BB152" s="101" t="str">
        <f t="shared" si="587"/>
        <v>KORD MR36!_00Z-ECM</v>
      </c>
      <c r="BC152" s="58" t="str">
        <f ca="1">IFERROR(IF($C$12="C",RTD("ice.xl",,"*H",BB152,$C$5,"D",$K152,,,1),RTD("ice.xl",,"*H",BB152,$C$5,"D",$K152,,,1)*(9/5)+$C$14),"-")</f>
        <v>-</v>
      </c>
      <c r="BD152" s="101">
        <f t="shared" si="678"/>
        <v>37</v>
      </c>
      <c r="BE152" s="101" t="str">
        <f t="shared" si="588"/>
        <v>KORD MR37!_00Z-ECM</v>
      </c>
      <c r="BF152" s="58" t="str">
        <f ca="1">IFERROR(IF($C$12="C",RTD("ice.xl",,"*H",BE152,$C$5,"D",$K152,,,1),RTD("ice.xl",,"*H",BE152,$C$5,"D",$K152,,,1)*(9/5)+$C$14),"-")</f>
        <v>-</v>
      </c>
      <c r="BG152" s="101">
        <f t="shared" si="674"/>
        <v>38</v>
      </c>
      <c r="BH152" s="101" t="str">
        <f t="shared" si="589"/>
        <v>KORD MR38!_00Z-ECM</v>
      </c>
      <c r="BI152" s="105" t="str">
        <f ca="1">IFERROR(IF($C$12="C",RTD("ice.xl",,"*H",BH152,$C$5,"D",$K152,,,1),RTD("ice.xl",,"*H",BH152,$C$5,"D",$K152,,,1)*(9/5)+$C$14),"-")</f>
        <v>-</v>
      </c>
      <c r="BL152" s="53">
        <f t="shared" si="745"/>
        <v>23</v>
      </c>
      <c r="BM152" s="53" t="str">
        <f t="shared" si="591"/>
        <v>KORD MR23!_00Z-ECM</v>
      </c>
      <c r="BN152" s="108">
        <f ca="1">IFERROR(IF($C$12="C",RTD("ice.xl",,"*H",BM152,$C$5,"D",$K152,,,1),RTD("ice.xl",,"*H",BM152,$C$5,"D",$K152,,,1)*(9/5)+$C$14),"-")</f>
        <v>75.596000000000004</v>
      </c>
      <c r="BO152" s="101">
        <f t="shared" si="741"/>
        <v>24</v>
      </c>
      <c r="BP152" s="101" t="str">
        <f t="shared" si="593"/>
        <v>KORD MR24!_00Z-ECM</v>
      </c>
      <c r="BQ152" s="58">
        <f ca="1">IFERROR(IF($C$12="C",RTD("ice.xl",,"*H",BP152,$C$5,"D",$K152,,,1),RTD("ice.xl",,"*H",BP152,$C$5,"D",$K152,,,1)*(9/5)+$C$14),"-")</f>
        <v>75.632000000000005</v>
      </c>
      <c r="BR152" s="101">
        <f t="shared" si="737"/>
        <v>25</v>
      </c>
      <c r="BS152" s="101" t="str">
        <f t="shared" si="595"/>
        <v>KORD MR25!_00Z-ECM</v>
      </c>
      <c r="BT152" s="58">
        <f ca="1">IFERROR(IF($C$12="C",RTD("ice.xl",,"*H",BS152,$C$5,"D",$K152,,,1),RTD("ice.xl",,"*H",BS152,$C$5,"D",$K152,,,1)*(9/5)+$C$14),"-")</f>
        <v>74.48</v>
      </c>
      <c r="BU152" s="101">
        <f t="shared" si="733"/>
        <v>26</v>
      </c>
      <c r="BV152" s="101" t="str">
        <f t="shared" si="597"/>
        <v>KORD MR26!_00Z-ECM</v>
      </c>
      <c r="BW152" s="58">
        <f ca="1">IFERROR(IF($C$12="C",RTD("ice.xl",,"*H",BV152,$C$5,"D",$K152,,,1),RTD("ice.xl",,"*H",BV152,$C$5,"D",$K152,,,1)*(9/5)+$C$14),"-")</f>
        <v>76.298000000000002</v>
      </c>
      <c r="BX152" s="101">
        <f t="shared" si="728"/>
        <v>27</v>
      </c>
      <c r="BY152" s="101" t="str">
        <f t="shared" si="599"/>
        <v>KORD MR27!_00Z-ECM</v>
      </c>
      <c r="BZ152" s="58">
        <f ca="1">IFERROR(IF($C$12="C",RTD("ice.xl",,"*H",BY152,$C$5,"D",$K152,,,1),RTD("ice.xl",,"*H",BY152,$C$5,"D",$K152,,,1)*(9/5)+$C$14),"-")</f>
        <v>78.457999999999998</v>
      </c>
      <c r="CA152" s="101">
        <f t="shared" si="723"/>
        <v>28</v>
      </c>
      <c r="CB152" s="101" t="str">
        <f t="shared" si="601"/>
        <v>KORD MR28!_00Z-ECM</v>
      </c>
      <c r="CC152" s="58">
        <f ca="1">IFERROR(IF($C$12="C",RTD("ice.xl",,"*H",CB152,$C$5,"D",$K152,,,1),RTD("ice.xl",,"*H",CB152,$C$5,"D",$K152,,,1)*(9/5)+$C$14),"-")</f>
        <v>77.774000000000001</v>
      </c>
      <c r="CD152" s="101">
        <f t="shared" si="718"/>
        <v>29</v>
      </c>
      <c r="CE152" s="101" t="str">
        <f t="shared" si="603"/>
        <v>KORD MR29!_00Z-ECM</v>
      </c>
      <c r="CF152" s="58">
        <f ca="1">IFERROR(IF($C$12="C",RTD("ice.xl",,"*H",CE152,$C$5,"D",$K152,,,1),RTD("ice.xl",,"*H",CE152,$C$5,"D",$K152,,,1)*(9/5)+$C$14),"-")</f>
        <v>76.099999999999994</v>
      </c>
      <c r="CG152" s="101">
        <f t="shared" si="713"/>
        <v>30</v>
      </c>
      <c r="CH152" s="101" t="str">
        <f t="shared" si="605"/>
        <v>KORD MR30!_00Z-ECM</v>
      </c>
      <c r="CI152" s="58">
        <f ca="1">IFERROR(IF($C$12="C",RTD("ice.xl",,"*H",CH152,$C$5,"D",$K152,,,1),RTD("ice.xl",,"*H",CH152,$C$5,"D",$K152,,,1)*(9/5)+$C$14),"-")</f>
        <v>78.259999999999991</v>
      </c>
      <c r="CJ152" s="101">
        <f t="shared" si="708"/>
        <v>31</v>
      </c>
      <c r="CK152" s="101" t="str">
        <f t="shared" si="607"/>
        <v>KORD MR31!_00Z-ECM</v>
      </c>
      <c r="CL152" s="58">
        <f ca="1">IFERROR(IF($C$12="C",RTD("ice.xl",,"*H",CK152,$C$5,"D",$K152,,,1),RTD("ice.xl",,"*H",CK152,$C$5,"D",$K152,,,1)*(9/5)+$C$14),"-")</f>
        <v>81.536000000000001</v>
      </c>
      <c r="CM152" s="101">
        <f t="shared" si="703"/>
        <v>32</v>
      </c>
      <c r="CN152" s="101" t="str">
        <f t="shared" si="609"/>
        <v>KORD MR32!_00Z-ECM</v>
      </c>
      <c r="CO152" s="58">
        <f ca="1">IFERROR(IF($C$12="C",RTD("ice.xl",,"*H",CN152,$C$5,"D",$K152,,,1),RTD("ice.xl",,"*H",CN152,$C$5,"D",$K152,,,1)*(9/5)+$C$14),"-")</f>
        <v>79.268000000000001</v>
      </c>
      <c r="CP152" s="101">
        <f t="shared" si="698"/>
        <v>33</v>
      </c>
      <c r="CQ152" s="101" t="str">
        <f t="shared" si="611"/>
        <v>KORD MR33!_00Z-ECM</v>
      </c>
      <c r="CR152" s="58" t="str">
        <f ca="1">IFERROR(IF($C$12="C",RTD("ice.xl",,"*H",CQ152,$C$5,"D",$K152,,,1),RTD("ice.xl",,"*H",CQ152,$C$5,"D",$K152,,,1)*(9/5)+$C$14),"-")</f>
        <v>-</v>
      </c>
      <c r="CS152" s="101">
        <f t="shared" si="693"/>
        <v>34</v>
      </c>
      <c r="CT152" s="101" t="str">
        <f t="shared" si="613"/>
        <v>KORD MR34!_00Z-ECM</v>
      </c>
      <c r="CU152" s="58" t="str">
        <f ca="1">IFERROR(IF($C$12="C",RTD("ice.xl",,"*H",CT152,$C$5,"D",$K152,,,1),RTD("ice.xl",,"*H",CT152,$C$5,"D",$K152,,,1)*(9/5)+$C$14),"-")</f>
        <v>-</v>
      </c>
      <c r="CV152" s="101">
        <f t="shared" si="688"/>
        <v>35</v>
      </c>
      <c r="CW152" s="101" t="str">
        <f t="shared" si="614"/>
        <v>KORD MR35!_00Z-ECM</v>
      </c>
      <c r="CX152" s="58" t="str">
        <f ca="1">IFERROR(IF($C$12="C",RTD("ice.xl",,"*H",CW152,$C$5,"D",$K152,,,1),RTD("ice.xl",,"*H",CW152,$C$5,"D",$K152,,,1)*(9/5)+$C$14),"-")</f>
        <v>-</v>
      </c>
      <c r="CY152" s="101">
        <f t="shared" si="683"/>
        <v>36</v>
      </c>
      <c r="CZ152" s="101" t="str">
        <f t="shared" si="615"/>
        <v>KORD MR36!_00Z-ECM</v>
      </c>
      <c r="DA152" s="58" t="str">
        <f ca="1">IFERROR(IF($C$12="C",RTD("ice.xl",,"*H",CZ152,$C$5,"D",$K152,,,1),RTD("ice.xl",,"*H",CZ152,$C$5,"D",$K152,,,1)*(9/5)+$C$14),"-")</f>
        <v>-</v>
      </c>
      <c r="DB152" s="101">
        <f t="shared" si="679"/>
        <v>37</v>
      </c>
      <c r="DC152" s="101" t="str">
        <f t="shared" si="616"/>
        <v>KORD MR37!_00Z-ECM</v>
      </c>
      <c r="DD152" s="58" t="str">
        <f ca="1">IFERROR(IF($C$12="C",RTD("ice.xl",,"*H",DC152,$C$5,"D",$K152,,,1),RTD("ice.xl",,"*H",DC152,$C$5,"D",$K152,,,1)*(9/5)+$C$14),"-")</f>
        <v>-</v>
      </c>
      <c r="DE152" s="101">
        <f t="shared" si="675"/>
        <v>38</v>
      </c>
      <c r="DF152" s="101" t="str">
        <f t="shared" si="617"/>
        <v>KORD MR38!_00Z-ECM</v>
      </c>
      <c r="DG152" s="105" t="str">
        <f ca="1">IFERROR(IF($C$12="C",RTD("ice.xl",,"*H",DF152,$C$5,"D",$K152,,,1),RTD("ice.xl",,"*H",DF152,$C$5,"D",$K152,,,1)*(9/5)+$C$14),"-")</f>
        <v>-</v>
      </c>
      <c r="DJ152" s="53">
        <f t="shared" si="746"/>
        <v>23</v>
      </c>
      <c r="DK152" s="53" t="str">
        <f t="shared" si="619"/>
        <v>KORD MR23!_12Z-ECM</v>
      </c>
      <c r="DL152" s="108">
        <f ca="1">IFERROR(IF($C$12="C",RTD("ice.xl",,"*H",DK152,$C$5,"D",$K152,,,1),RTD("ice.xl",,"*H",DK152,$C$5,"D",$K152,,,1)*(9/5)+$C$14),"-")</f>
        <v>75.578000000000003</v>
      </c>
      <c r="DM152" s="101">
        <f t="shared" si="742"/>
        <v>24</v>
      </c>
      <c r="DN152" s="101" t="str">
        <f t="shared" si="621"/>
        <v>KORD MR24!_12Z-ECM</v>
      </c>
      <c r="DO152" s="58">
        <f ca="1">IFERROR(IF($C$12="C",RTD("ice.xl",,"*H",DN152,$C$5,"D",$K152,,,1),RTD("ice.xl",,"*H",DN152,$C$5,"D",$K152,,,1)*(9/5)+$C$14),"-")</f>
        <v>75.740000000000009</v>
      </c>
      <c r="DP152" s="101">
        <f t="shared" si="738"/>
        <v>25</v>
      </c>
      <c r="DQ152" s="101" t="str">
        <f t="shared" si="623"/>
        <v>KORD MR25!_12Z-ECM</v>
      </c>
      <c r="DR152" s="58">
        <f ca="1">IFERROR(IF($C$12="C",RTD("ice.xl",,"*H",DQ152,$C$5,"D",$K152,,,1),RTD("ice.xl",,"*H",DQ152,$C$5,"D",$K152,,,1)*(9/5)+$C$14),"-")</f>
        <v>75.847999999999999</v>
      </c>
      <c r="DS152" s="101">
        <f t="shared" si="734"/>
        <v>26</v>
      </c>
      <c r="DT152" s="101" t="str">
        <f t="shared" si="625"/>
        <v>KORD MR26!_12Z-ECM</v>
      </c>
      <c r="DU152" s="58">
        <f ca="1">IFERROR(IF($C$12="C",RTD("ice.xl",,"*H",DT152,$C$5,"D",$K152,,,1),RTD("ice.xl",,"*H",DT152,$C$5,"D",$K152,,,1)*(9/5)+$C$14),"-")</f>
        <v>78.152000000000001</v>
      </c>
      <c r="DV152" s="101">
        <f t="shared" si="729"/>
        <v>27</v>
      </c>
      <c r="DW152" s="101" t="str">
        <f t="shared" si="627"/>
        <v>KORD MR27!_12Z-ECM</v>
      </c>
      <c r="DX152" s="58">
        <f ca="1">IFERROR(IF($C$12="C",RTD("ice.xl",,"*H",DW152,$C$5,"D",$K152,,,1),RTD("ice.xl",,"*H",DW152,$C$5,"D",$K152,,,1)*(9/5)+$C$14),"-")</f>
        <v>80.528000000000006</v>
      </c>
      <c r="DY152" s="101">
        <f t="shared" si="724"/>
        <v>28</v>
      </c>
      <c r="DZ152" s="101" t="str">
        <f t="shared" si="629"/>
        <v>KORD MR28!_12Z-ECM</v>
      </c>
      <c r="EA152" s="58">
        <f ca="1">IFERROR(IF($C$12="C",RTD("ice.xl",,"*H",DZ152,$C$5,"D",$K152,,,1),RTD("ice.xl",,"*H",DZ152,$C$5,"D",$K152,,,1)*(9/5)+$C$14),"-")</f>
        <v>77.756</v>
      </c>
      <c r="EB152" s="101">
        <f t="shared" si="719"/>
        <v>29</v>
      </c>
      <c r="EC152" s="101" t="str">
        <f t="shared" si="631"/>
        <v>KORD MR29!_12Z-ECM</v>
      </c>
      <c r="ED152" s="58">
        <f ca="1">IFERROR(IF($C$12="C",RTD("ice.xl",,"*H",EC152,$C$5,"D",$K152,,,1),RTD("ice.xl",,"*H",EC152,$C$5,"D",$K152,,,1)*(9/5)+$C$14),"-")</f>
        <v>77.792000000000002</v>
      </c>
      <c r="EE152" s="101">
        <f t="shared" si="714"/>
        <v>30</v>
      </c>
      <c r="EF152" s="101" t="str">
        <f t="shared" si="633"/>
        <v>KORD MR30!_12Z-ECM</v>
      </c>
      <c r="EG152" s="58">
        <f ca="1">IFERROR(IF($C$12="C",RTD("ice.xl",,"*H",EF152,$C$5,"D",$K152,,,1),RTD("ice.xl",,"*H",EF152,$C$5,"D",$K152,,,1)*(9/5)+$C$14),"-")</f>
        <v>76.028000000000006</v>
      </c>
      <c r="EH152" s="101">
        <f t="shared" si="709"/>
        <v>31</v>
      </c>
      <c r="EI152" s="101" t="str">
        <f t="shared" si="635"/>
        <v>KORD MR31!_12Z-ECM</v>
      </c>
      <c r="EJ152" s="58">
        <f ca="1">IFERROR(IF($C$12="C",RTD("ice.xl",,"*H",EI152,$C$5,"D",$K152,,,1),RTD("ice.xl",,"*H",EI152,$C$5,"D",$K152,,,1)*(9/5)+$C$14),"-")</f>
        <v>77.647999999999996</v>
      </c>
      <c r="EK152" s="101">
        <f t="shared" si="704"/>
        <v>32</v>
      </c>
      <c r="EL152" s="101" t="str">
        <f t="shared" si="637"/>
        <v>KORD MR32!_12Z-ECM</v>
      </c>
      <c r="EM152" s="58" t="str">
        <f ca="1">IFERROR(IF($C$12="C",RTD("ice.xl",,"*H",EL152,$C$5,"D",$K152,,,1),RTD("ice.xl",,"*H",EL152,$C$5,"D",$K152,,,1)*(9/5)+$C$14),"-")</f>
        <v>-</v>
      </c>
      <c r="EN152" s="101">
        <f t="shared" si="699"/>
        <v>33</v>
      </c>
      <c r="EO152" s="101" t="str">
        <f t="shared" si="639"/>
        <v>KORD MR33!_12Z-ECM</v>
      </c>
      <c r="EP152" s="58" t="str">
        <f ca="1">IFERROR(IF($C$12="C",RTD("ice.xl",,"*H",EO152,$C$5,"D",$K152,,,1),RTD("ice.xl",,"*H",EO152,$C$5,"D",$K152,,,1)*(9/5)+$C$14),"-")</f>
        <v>-</v>
      </c>
      <c r="EQ152" s="101">
        <f t="shared" si="694"/>
        <v>34</v>
      </c>
      <c r="ER152" s="101" t="str">
        <f t="shared" si="641"/>
        <v>KORD MR34!_12Z-ECM</v>
      </c>
      <c r="ES152" s="58" t="str">
        <f ca="1">IFERROR(IF($C$12="C",RTD("ice.xl",,"*H",ER152,$C$5,"D",$K152,,,1),RTD("ice.xl",,"*H",ER152,$C$5,"D",$K152,,,1)*(9/5)+$C$14),"-")</f>
        <v>-</v>
      </c>
      <c r="ET152" s="101">
        <f t="shared" si="689"/>
        <v>35</v>
      </c>
      <c r="EU152" s="101" t="str">
        <f t="shared" si="642"/>
        <v>KORD MR35!_12Z-ECM</v>
      </c>
      <c r="EV152" s="58" t="str">
        <f ca="1">IFERROR(IF($C$12="C",RTD("ice.xl",,"*H",EU152,$C$5,"D",$K152,,,1),RTD("ice.xl",,"*H",EU152,$C$5,"D",$K152,,,1)*(9/5)+$C$14),"-")</f>
        <v>-</v>
      </c>
      <c r="EW152" s="101">
        <f t="shared" si="684"/>
        <v>36</v>
      </c>
      <c r="EX152" s="101" t="str">
        <f t="shared" si="643"/>
        <v>KORD MR36!_12Z-ECM</v>
      </c>
      <c r="EY152" s="58" t="str">
        <f ca="1">IFERROR(IF($C$12="C",RTD("ice.xl",,"*H",EX152,$C$5,"D",$K152,,,1),RTD("ice.xl",,"*H",EX152,$C$5,"D",$K152,,,1)*(9/5)+$C$14),"-")</f>
        <v>-</v>
      </c>
      <c r="EZ152" s="101">
        <f t="shared" si="680"/>
        <v>37</v>
      </c>
      <c r="FA152" s="101" t="str">
        <f t="shared" si="644"/>
        <v>KORD MR37!_12Z-ECM</v>
      </c>
      <c r="FB152" s="58" t="str">
        <f ca="1">IFERROR(IF($C$12="C",RTD("ice.xl",,"*H",FA152,$C$5,"D",$K152,,,1),RTD("ice.xl",,"*H",FA152,$C$5,"D",$K152,,,1)*(9/5)+$C$14),"-")</f>
        <v>-</v>
      </c>
      <c r="FC152" s="101">
        <f t="shared" si="676"/>
        <v>38</v>
      </c>
      <c r="FD152" s="101" t="str">
        <f t="shared" si="645"/>
        <v>KORD MR38!_12Z-ECM</v>
      </c>
      <c r="FE152" s="105" t="str">
        <f ca="1">IFERROR(IF($C$12="C",RTD("ice.xl",,"*H",FD152,$C$5,"D",$K152,,,1),RTD("ice.xl",,"*H",FD152,$C$5,"D",$K152,,,1)*(9/5)+$C$14),"-")</f>
        <v>-</v>
      </c>
      <c r="FH152" s="53">
        <f t="shared" si="747"/>
        <v>23</v>
      </c>
      <c r="FI152" s="53" t="str">
        <f t="shared" si="647"/>
        <v>KORD MR23!_12Z-ECM</v>
      </c>
      <c r="FJ152" s="108">
        <f ca="1">IFERROR(IF($C$12="C",RTD("ice.xl",,"*H",FI152,$C$5,"D",$K152,,,1),RTD("ice.xl",,"*H",FI152,$C$5,"D",$K152,,,1)*(9/5)+$C$14),"-")</f>
        <v>75.578000000000003</v>
      </c>
      <c r="FK152" s="101">
        <f t="shared" si="743"/>
        <v>24</v>
      </c>
      <c r="FL152" s="101" t="str">
        <f t="shared" si="649"/>
        <v>KORD MR24!_12Z-ECM</v>
      </c>
      <c r="FM152" s="58">
        <f ca="1">IFERROR(IF($C$12="C",RTD("ice.xl",,"*H",FL152,$C$5,"D",$K152,,,1),RTD("ice.xl",,"*H",FL152,$C$5,"D",$K152,,,1)*(9/5)+$C$14),"-")</f>
        <v>75.740000000000009</v>
      </c>
      <c r="FN152" s="101">
        <f t="shared" si="739"/>
        <v>25</v>
      </c>
      <c r="FO152" s="101" t="str">
        <f t="shared" si="651"/>
        <v>KORD MR25!_12Z-ECM</v>
      </c>
      <c r="FP152" s="58">
        <f ca="1">IFERROR(IF($C$12="C",RTD("ice.xl",,"*H",FO152,$C$5,"D",$K152,,,1),RTD("ice.xl",,"*H",FO152,$C$5,"D",$K152,,,1)*(9/5)+$C$14),"-")</f>
        <v>75.847999999999999</v>
      </c>
      <c r="FQ152" s="101">
        <f t="shared" si="735"/>
        <v>26</v>
      </c>
      <c r="FR152" s="101" t="str">
        <f t="shared" si="653"/>
        <v>KORD MR26!_12Z-ECM</v>
      </c>
      <c r="FS152" s="58">
        <f ca="1">IFERROR(IF($C$12="C",RTD("ice.xl",,"*H",FR152,$C$5,"D",$K152,,,1),RTD("ice.xl",,"*H",FR152,$C$5,"D",$K152,,,1)*(9/5)+$C$14),"-")</f>
        <v>78.152000000000001</v>
      </c>
      <c r="FT152" s="101">
        <f t="shared" si="730"/>
        <v>27</v>
      </c>
      <c r="FU152" s="101" t="str">
        <f t="shared" si="655"/>
        <v>KORD MR27!_12Z-ECM</v>
      </c>
      <c r="FV152" s="58">
        <f ca="1">IFERROR(IF($C$12="C",RTD("ice.xl",,"*H",FU152,$C$5,"D",$K152,,,1),RTD("ice.xl",,"*H",FU152,$C$5,"D",$K152,,,1)*(9/5)+$C$14),"-")</f>
        <v>80.528000000000006</v>
      </c>
      <c r="FW152" s="101">
        <f t="shared" si="725"/>
        <v>28</v>
      </c>
      <c r="FX152" s="101" t="str">
        <f t="shared" si="657"/>
        <v>KORD MR28!_12Z-ECM</v>
      </c>
      <c r="FY152" s="58">
        <f ca="1">IFERROR(IF($C$12="C",RTD("ice.xl",,"*H",FX152,$C$5,"D",$K152,,,1),RTD("ice.xl",,"*H",FX152,$C$5,"D",$K152,,,1)*(9/5)+$C$14),"-")</f>
        <v>77.756</v>
      </c>
      <c r="FZ152" s="101">
        <f t="shared" si="720"/>
        <v>29</v>
      </c>
      <c r="GA152" s="101" t="str">
        <f t="shared" si="659"/>
        <v>KORD MR29!_12Z-ECM</v>
      </c>
      <c r="GB152" s="58">
        <f ca="1">IFERROR(IF($C$12="C",RTD("ice.xl",,"*H",GA152,$C$5,"D",$K152,,,1),RTD("ice.xl",,"*H",GA152,$C$5,"D",$K152,,,1)*(9/5)+$C$14),"-")</f>
        <v>77.792000000000002</v>
      </c>
      <c r="GC152" s="101">
        <f t="shared" si="715"/>
        <v>30</v>
      </c>
      <c r="GD152" s="101" t="str">
        <f t="shared" si="661"/>
        <v>KORD MR30!_12Z-ECM</v>
      </c>
      <c r="GE152" s="58">
        <f ca="1">IFERROR(IF($C$12="C",RTD("ice.xl",,"*H",GD152,$C$5,"D",$K152,,,1),RTD("ice.xl",,"*H",GD152,$C$5,"D",$K152,,,1)*(9/5)+$C$14),"-")</f>
        <v>76.028000000000006</v>
      </c>
      <c r="GF152" s="101">
        <f t="shared" si="710"/>
        <v>31</v>
      </c>
      <c r="GG152" s="101" t="str">
        <f t="shared" si="663"/>
        <v>KORD MR31!_12Z-ECM</v>
      </c>
      <c r="GH152" s="58">
        <f ca="1">IFERROR(IF($C$12="C",RTD("ice.xl",,"*H",GG152,$C$5,"D",$K152,,,1),RTD("ice.xl",,"*H",GG152,$C$5,"D",$K152,,,1)*(9/5)+$C$14),"-")</f>
        <v>77.647999999999996</v>
      </c>
      <c r="GI152" s="101">
        <f t="shared" si="705"/>
        <v>32</v>
      </c>
      <c r="GJ152" s="101" t="str">
        <f t="shared" si="665"/>
        <v>KORD MR32!_12Z-ECM</v>
      </c>
      <c r="GK152" s="58" t="str">
        <f ca="1">IFERROR(IF($C$12="C",RTD("ice.xl",,"*H",GJ152,$C$5,"D",$K152,,,1),RTD("ice.xl",,"*H",GJ152,$C$5,"D",$K152,,,1)*(9/5)+$C$14),"-")</f>
        <v>-</v>
      </c>
      <c r="GL152" s="101">
        <f t="shared" si="700"/>
        <v>33</v>
      </c>
      <c r="GM152" s="101" t="str">
        <f t="shared" si="667"/>
        <v>KORD MR33!_12Z-ECM</v>
      </c>
      <c r="GN152" s="58" t="str">
        <f ca="1">IFERROR(IF($C$12="C",RTD("ice.xl",,"*H",GM152,$C$5,"D",$K152,,,1),RTD("ice.xl",,"*H",GM152,$C$5,"D",$K152,,,1)*(9/5)+$C$14),"-")</f>
        <v>-</v>
      </c>
      <c r="GO152" s="101">
        <f t="shared" si="695"/>
        <v>34</v>
      </c>
      <c r="GP152" s="101" t="str">
        <f t="shared" si="669"/>
        <v>KORD MR34!_12Z-ECM</v>
      </c>
      <c r="GQ152" s="58" t="str">
        <f ca="1">IFERROR(IF($C$12="C",RTD("ice.xl",,"*H",GP152,$C$5,"D",$K152,,,1),RTD("ice.xl",,"*H",GP152,$C$5,"D",$K152,,,1)*(9/5)+$C$14),"-")</f>
        <v>-</v>
      </c>
      <c r="GR152" s="101">
        <f t="shared" si="690"/>
        <v>35</v>
      </c>
      <c r="GS152" s="101" t="str">
        <f t="shared" si="670"/>
        <v>KORD MR35!_12Z-ECM</v>
      </c>
      <c r="GT152" s="58" t="str">
        <f ca="1">IFERROR(IF($C$12="C",RTD("ice.xl",,"*H",GS152,$C$5,"D",$K152,,,1),RTD("ice.xl",,"*H",GS152,$C$5,"D",$K152,,,1)*(9/5)+$C$14),"-")</f>
        <v>-</v>
      </c>
      <c r="GU152" s="101">
        <f t="shared" si="685"/>
        <v>36</v>
      </c>
      <c r="GV152" s="101" t="str">
        <f t="shared" si="671"/>
        <v>KORD MR36!_12Z-ECM</v>
      </c>
      <c r="GW152" s="58" t="str">
        <f ca="1">IFERROR(IF($C$12="C",RTD("ice.xl",,"*H",GV152,$C$5,"D",$K152,,,1),RTD("ice.xl",,"*H",GV152,$C$5,"D",$K152,,,1)*(9/5)+$C$14),"-")</f>
        <v>-</v>
      </c>
      <c r="GX152" s="101">
        <f t="shared" si="681"/>
        <v>37</v>
      </c>
      <c r="GY152" s="101" t="str">
        <f t="shared" si="672"/>
        <v>KORD MR37!_12Z-ECM</v>
      </c>
      <c r="GZ152" s="58" t="str">
        <f ca="1">IFERROR(IF($C$12="C",RTD("ice.xl",,"*H",GY152,$C$5,"D",$K152,,,1),RTD("ice.xl",,"*H",GY152,$C$5,"D",$K152,,,1)*(9/5)+$C$14),"-")</f>
        <v>-</v>
      </c>
      <c r="HA152" s="101">
        <f t="shared" si="677"/>
        <v>38</v>
      </c>
      <c r="HB152" s="101" t="str">
        <f t="shared" si="673"/>
        <v>KORD MR38!_12Z-ECM</v>
      </c>
      <c r="HC152" s="105" t="str">
        <f ca="1">IFERROR(IF($C$12="C",RTD("ice.xl",,"*H",HB152,$C$5,"D",$K152,,,1),RTD("ice.xl",,"*H",HB152,$C$5,"D",$K152,,,1)*(9/5)+$C$14),"-")</f>
        <v>-</v>
      </c>
    </row>
    <row r="153" spans="11:211" x14ac:dyDescent="0.35">
      <c r="K153" s="163">
        <f t="shared" ref="K153:L157" ca="1" si="749">K45</f>
        <v>44768</v>
      </c>
      <c r="L153" s="356">
        <f t="shared" ca="1" si="749"/>
        <v>73.407560000000004</v>
      </c>
      <c r="N153" s="53">
        <f t="shared" si="744"/>
        <v>24</v>
      </c>
      <c r="O153" s="53" t="str">
        <f t="shared" si="564"/>
        <v>KORD MR24!_00Z-ECM</v>
      </c>
      <c r="P153" s="108">
        <f ca="1">IFERROR(IF($C$12="C",RTD("ice.xl",,"*H",O153,$C$5,"D",$K153,,,1),RTD("ice.xl",,"*H",O153,$C$5,"D",$K153,,,1)*(9/5)+$C$14),"-")</f>
        <v>70.358000000000004</v>
      </c>
      <c r="Q153" s="101">
        <f t="shared" si="740"/>
        <v>25</v>
      </c>
      <c r="R153" s="101" t="str">
        <f t="shared" si="566"/>
        <v>KORD MR25!_00Z-ECM</v>
      </c>
      <c r="S153" s="58">
        <f ca="1">IFERROR(IF($C$12="C",RTD("ice.xl",,"*H",R153,$C$5,"D",$K153,,,1),RTD("ice.xl",,"*H",R153,$C$5,"D",$K153,,,1)*(9/5)+$C$14),"-")</f>
        <v>69.854000000000013</v>
      </c>
      <c r="T153" s="101">
        <f t="shared" si="736"/>
        <v>26</v>
      </c>
      <c r="U153" s="101" t="str">
        <f t="shared" si="568"/>
        <v>KORD MR26!_00Z-ECM</v>
      </c>
      <c r="V153" s="58">
        <f ca="1">IFERROR(IF($C$12="C",RTD("ice.xl",,"*H",U153,$C$5,"D",$K153,,,1),RTD("ice.xl",,"*H",U153,$C$5,"D",$K153,,,1)*(9/5)+$C$14),"-")</f>
        <v>72.355999999999995</v>
      </c>
      <c r="W153" s="101">
        <f t="shared" si="732"/>
        <v>27</v>
      </c>
      <c r="X153" s="101" t="str">
        <f t="shared" si="570"/>
        <v>KORD MR27!_00Z-ECM</v>
      </c>
      <c r="Y153" s="58">
        <f ca="1">IFERROR(IF($C$12="C",RTD("ice.xl",,"*H",X153,$C$5,"D",$K153,,,1),RTD("ice.xl",,"*H",X153,$C$5,"D",$K153,,,1)*(9/5)+$C$14),"-")</f>
        <v>72.644000000000005</v>
      </c>
      <c r="Z153" s="101">
        <f t="shared" si="727"/>
        <v>28</v>
      </c>
      <c r="AA153" s="101" t="str">
        <f t="shared" si="572"/>
        <v>KORD MR28!_00Z-ECM</v>
      </c>
      <c r="AB153" s="58">
        <f ca="1">IFERROR(IF($C$12="C",RTD("ice.xl",,"*H",AA153,$C$5,"D",$K153,,,1),RTD("ice.xl",,"*H",AA153,$C$5,"D",$K153,,,1)*(9/5)+$C$14),"-")</f>
        <v>71.384</v>
      </c>
      <c r="AC153" s="101">
        <f t="shared" si="722"/>
        <v>29</v>
      </c>
      <c r="AD153" s="101" t="str">
        <f t="shared" si="574"/>
        <v>KORD MR29!_00Z-ECM</v>
      </c>
      <c r="AE153" s="58">
        <f ca="1">IFERROR(IF($C$12="C",RTD("ice.xl",,"*H",AD153,$C$5,"D",$K153,,,1),RTD("ice.xl",,"*H",AD153,$C$5,"D",$K153,,,1)*(9/5)+$C$14),"-")</f>
        <v>75.271999999999991</v>
      </c>
      <c r="AF153" s="101">
        <f t="shared" si="717"/>
        <v>30</v>
      </c>
      <c r="AG153" s="101" t="str">
        <f t="shared" si="576"/>
        <v>KORD MR30!_00Z-ECM</v>
      </c>
      <c r="AH153" s="58">
        <f ca="1">IFERROR(IF($C$12="C",RTD("ice.xl",,"*H",AG153,$C$5,"D",$K153,,,1),RTD("ice.xl",,"*H",AG153,$C$5,"D",$K153,,,1)*(9/5)+$C$14),"-")</f>
        <v>76.819999999999993</v>
      </c>
      <c r="AI153" s="101">
        <f t="shared" si="712"/>
        <v>31</v>
      </c>
      <c r="AJ153" s="101" t="str">
        <f t="shared" si="578"/>
        <v>KORD MR31!_00Z-ECM</v>
      </c>
      <c r="AK153" s="58">
        <f ca="1">IFERROR(IF($C$12="C",RTD("ice.xl",,"*H",AJ153,$C$5,"D",$K153,,,1),RTD("ice.xl",,"*H",AJ153,$C$5,"D",$K153,,,1)*(9/5)+$C$14),"-")</f>
        <v>75.38</v>
      </c>
      <c r="AL153" s="101">
        <f t="shared" si="707"/>
        <v>32</v>
      </c>
      <c r="AM153" s="101" t="str">
        <f t="shared" si="580"/>
        <v>KORD MR32!_00Z-ECM</v>
      </c>
      <c r="AN153" s="58">
        <f ca="1">IFERROR(IF($C$12="C",RTD("ice.xl",,"*H",AM153,$C$5,"D",$K153,,,1),RTD("ice.xl",,"*H",AM153,$C$5,"D",$K153,,,1)*(9/5)+$C$14),"-")</f>
        <v>76.063999999999993</v>
      </c>
      <c r="AO153" s="101">
        <f t="shared" si="702"/>
        <v>33</v>
      </c>
      <c r="AP153" s="101" t="str">
        <f t="shared" si="582"/>
        <v>KORD MR33!_00Z-ECM</v>
      </c>
      <c r="AQ153" s="58">
        <f ca="1">IFERROR(IF($C$12="C",RTD("ice.xl",,"*H",AP153,$C$5,"D",$K153,,,1),RTD("ice.xl",,"*H",AP153,$C$5,"D",$K153,,,1)*(9/5)+$C$14),"-")</f>
        <v>73.831999999999994</v>
      </c>
      <c r="AR153" s="101">
        <f t="shared" si="697"/>
        <v>34</v>
      </c>
      <c r="AS153" s="101" t="str">
        <f t="shared" si="584"/>
        <v>KORD MR34!_00Z-ECM</v>
      </c>
      <c r="AT153" s="58" t="str">
        <f ca="1">IFERROR(IF($C$12="C",RTD("ice.xl",,"*H",AS153,$C$5,"D",$K153,,,1),RTD("ice.xl",,"*H",AS153,$C$5,"D",$K153,,,1)*(9/5)+$C$14),"-")</f>
        <v>-</v>
      </c>
      <c r="AU153" s="101">
        <f t="shared" si="692"/>
        <v>35</v>
      </c>
      <c r="AV153" s="101" t="str">
        <f t="shared" si="585"/>
        <v>KORD MR35!_00Z-ECM</v>
      </c>
      <c r="AW153" s="58" t="str">
        <f ca="1">IFERROR(IF($C$12="C",RTD("ice.xl",,"*H",AV153,$C$5,"D",$K153,,,1),RTD("ice.xl",,"*H",AV153,$C$5,"D",$K153,,,1)*(9/5)+$C$14),"-")</f>
        <v>-</v>
      </c>
      <c r="AX153" s="101">
        <f t="shared" si="687"/>
        <v>36</v>
      </c>
      <c r="AY153" s="101" t="str">
        <f t="shared" si="586"/>
        <v>KORD MR36!_00Z-ECM</v>
      </c>
      <c r="AZ153" s="58" t="str">
        <f ca="1">IFERROR(IF($C$12="C",RTD("ice.xl",,"*H",AY153,$C$5,"D",$K153,,,1),RTD("ice.xl",,"*H",AY153,$C$5,"D",$K153,,,1)*(9/5)+$C$14),"-")</f>
        <v>-</v>
      </c>
      <c r="BA153" s="101">
        <f t="shared" si="682"/>
        <v>37</v>
      </c>
      <c r="BB153" s="101" t="str">
        <f t="shared" si="587"/>
        <v>KORD MR37!_00Z-ECM</v>
      </c>
      <c r="BC153" s="58" t="str">
        <f ca="1">IFERROR(IF($C$12="C",RTD("ice.xl",,"*H",BB153,$C$5,"D",$K153,,,1),RTD("ice.xl",,"*H",BB153,$C$5,"D",$K153,,,1)*(9/5)+$C$14),"-")</f>
        <v>-</v>
      </c>
      <c r="BD153" s="101">
        <f t="shared" si="678"/>
        <v>38</v>
      </c>
      <c r="BE153" s="101" t="str">
        <f t="shared" si="588"/>
        <v>KORD MR38!_00Z-ECM</v>
      </c>
      <c r="BF153" s="58" t="str">
        <f ca="1">IFERROR(IF($C$12="C",RTD("ice.xl",,"*H",BE153,$C$5,"D",$K153,,,1),RTD("ice.xl",,"*H",BE153,$C$5,"D",$K153,,,1)*(9/5)+$C$14),"-")</f>
        <v>-</v>
      </c>
      <c r="BG153" s="101">
        <f t="shared" si="674"/>
        <v>39</v>
      </c>
      <c r="BH153" s="101" t="str">
        <f t="shared" si="589"/>
        <v>KORD MR39!_00Z-ECM</v>
      </c>
      <c r="BI153" s="105" t="str">
        <f ca="1">IFERROR(IF($C$12="C",RTD("ice.xl",,"*H",BH153,$C$5,"D",$K153,,,1),RTD("ice.xl",,"*H",BH153,$C$5,"D",$K153,,,1)*(9/5)+$C$14),"-")</f>
        <v>-</v>
      </c>
      <c r="BL153" s="53">
        <f t="shared" si="745"/>
        <v>24</v>
      </c>
      <c r="BM153" s="53" t="str">
        <f t="shared" si="591"/>
        <v>KORD MR24!_00Z-ECM</v>
      </c>
      <c r="BN153" s="108">
        <f ca="1">IFERROR(IF($C$12="C",RTD("ice.xl",,"*H",BM153,$C$5,"D",$K153,,,1),RTD("ice.xl",,"*H",BM153,$C$5,"D",$K153,,,1)*(9/5)+$C$14),"-")</f>
        <v>70.358000000000004</v>
      </c>
      <c r="BO153" s="101">
        <f t="shared" si="741"/>
        <v>25</v>
      </c>
      <c r="BP153" s="101" t="str">
        <f t="shared" si="593"/>
        <v>KORD MR25!_00Z-ECM</v>
      </c>
      <c r="BQ153" s="58">
        <f ca="1">IFERROR(IF($C$12="C",RTD("ice.xl",,"*H",BP153,$C$5,"D",$K153,,,1),RTD("ice.xl",,"*H",BP153,$C$5,"D",$K153,,,1)*(9/5)+$C$14),"-")</f>
        <v>69.854000000000013</v>
      </c>
      <c r="BR153" s="101">
        <f t="shared" si="737"/>
        <v>26</v>
      </c>
      <c r="BS153" s="101" t="str">
        <f t="shared" si="595"/>
        <v>KORD MR26!_00Z-ECM</v>
      </c>
      <c r="BT153" s="58">
        <f ca="1">IFERROR(IF($C$12="C",RTD("ice.xl",,"*H",BS153,$C$5,"D",$K153,,,1),RTD("ice.xl",,"*H",BS153,$C$5,"D",$K153,,,1)*(9/5)+$C$14),"-")</f>
        <v>72.355999999999995</v>
      </c>
      <c r="BU153" s="101">
        <f t="shared" si="733"/>
        <v>27</v>
      </c>
      <c r="BV153" s="101" t="str">
        <f t="shared" si="597"/>
        <v>KORD MR27!_00Z-ECM</v>
      </c>
      <c r="BW153" s="58">
        <f ca="1">IFERROR(IF($C$12="C",RTD("ice.xl",,"*H",BV153,$C$5,"D",$K153,,,1),RTD("ice.xl",,"*H",BV153,$C$5,"D",$K153,,,1)*(9/5)+$C$14),"-")</f>
        <v>72.644000000000005</v>
      </c>
      <c r="BX153" s="101">
        <f t="shared" si="728"/>
        <v>28</v>
      </c>
      <c r="BY153" s="101" t="str">
        <f t="shared" si="599"/>
        <v>KORD MR28!_00Z-ECM</v>
      </c>
      <c r="BZ153" s="58">
        <f ca="1">IFERROR(IF($C$12="C",RTD("ice.xl",,"*H",BY153,$C$5,"D",$K153,,,1),RTD("ice.xl",,"*H",BY153,$C$5,"D",$K153,,,1)*(9/5)+$C$14),"-")</f>
        <v>71.384</v>
      </c>
      <c r="CA153" s="101">
        <f t="shared" si="723"/>
        <v>29</v>
      </c>
      <c r="CB153" s="101" t="str">
        <f t="shared" si="601"/>
        <v>KORD MR29!_00Z-ECM</v>
      </c>
      <c r="CC153" s="58">
        <f ca="1">IFERROR(IF($C$12="C",RTD("ice.xl",,"*H",CB153,$C$5,"D",$K153,,,1),RTD("ice.xl",,"*H",CB153,$C$5,"D",$K153,,,1)*(9/5)+$C$14),"-")</f>
        <v>75.271999999999991</v>
      </c>
      <c r="CD153" s="101">
        <f t="shared" si="718"/>
        <v>30</v>
      </c>
      <c r="CE153" s="101" t="str">
        <f t="shared" si="603"/>
        <v>KORD MR30!_00Z-ECM</v>
      </c>
      <c r="CF153" s="58">
        <f ca="1">IFERROR(IF($C$12="C",RTD("ice.xl",,"*H",CE153,$C$5,"D",$K153,,,1),RTD("ice.xl",,"*H",CE153,$C$5,"D",$K153,,,1)*(9/5)+$C$14),"-")</f>
        <v>76.819999999999993</v>
      </c>
      <c r="CG153" s="101">
        <f t="shared" si="713"/>
        <v>31</v>
      </c>
      <c r="CH153" s="101" t="str">
        <f t="shared" si="605"/>
        <v>KORD MR31!_00Z-ECM</v>
      </c>
      <c r="CI153" s="58">
        <f ca="1">IFERROR(IF($C$12="C",RTD("ice.xl",,"*H",CH153,$C$5,"D",$K153,,,1),RTD("ice.xl",,"*H",CH153,$C$5,"D",$K153,,,1)*(9/5)+$C$14),"-")</f>
        <v>75.38</v>
      </c>
      <c r="CJ153" s="101">
        <f t="shared" si="708"/>
        <v>32</v>
      </c>
      <c r="CK153" s="101" t="str">
        <f t="shared" si="607"/>
        <v>KORD MR32!_00Z-ECM</v>
      </c>
      <c r="CL153" s="58">
        <f ca="1">IFERROR(IF($C$12="C",RTD("ice.xl",,"*H",CK153,$C$5,"D",$K153,,,1),RTD("ice.xl",,"*H",CK153,$C$5,"D",$K153,,,1)*(9/5)+$C$14),"-")</f>
        <v>76.063999999999993</v>
      </c>
      <c r="CM153" s="101">
        <f t="shared" si="703"/>
        <v>33</v>
      </c>
      <c r="CN153" s="101" t="str">
        <f t="shared" si="609"/>
        <v>KORD MR33!_00Z-ECM</v>
      </c>
      <c r="CO153" s="58">
        <f ca="1">IFERROR(IF($C$12="C",RTD("ice.xl",,"*H",CN153,$C$5,"D",$K153,,,1),RTD("ice.xl",,"*H",CN153,$C$5,"D",$K153,,,1)*(9/5)+$C$14),"-")</f>
        <v>73.831999999999994</v>
      </c>
      <c r="CP153" s="101">
        <f t="shared" si="698"/>
        <v>34</v>
      </c>
      <c r="CQ153" s="101" t="str">
        <f t="shared" si="611"/>
        <v>KORD MR34!_00Z-ECM</v>
      </c>
      <c r="CR153" s="58" t="str">
        <f ca="1">IFERROR(IF($C$12="C",RTD("ice.xl",,"*H",CQ153,$C$5,"D",$K153,,,1),RTD("ice.xl",,"*H",CQ153,$C$5,"D",$K153,,,1)*(9/5)+$C$14),"-")</f>
        <v>-</v>
      </c>
      <c r="CS153" s="101">
        <f t="shared" si="693"/>
        <v>35</v>
      </c>
      <c r="CT153" s="101" t="str">
        <f t="shared" si="613"/>
        <v>KORD MR35!_00Z-ECM</v>
      </c>
      <c r="CU153" s="58" t="str">
        <f ca="1">IFERROR(IF($C$12="C",RTD("ice.xl",,"*H",CT153,$C$5,"D",$K153,,,1),RTD("ice.xl",,"*H",CT153,$C$5,"D",$K153,,,1)*(9/5)+$C$14),"-")</f>
        <v>-</v>
      </c>
      <c r="CV153" s="101">
        <f t="shared" si="688"/>
        <v>36</v>
      </c>
      <c r="CW153" s="101" t="str">
        <f t="shared" si="614"/>
        <v>KORD MR36!_00Z-ECM</v>
      </c>
      <c r="CX153" s="58" t="str">
        <f ca="1">IFERROR(IF($C$12="C",RTD("ice.xl",,"*H",CW153,$C$5,"D",$K153,,,1),RTD("ice.xl",,"*H",CW153,$C$5,"D",$K153,,,1)*(9/5)+$C$14),"-")</f>
        <v>-</v>
      </c>
      <c r="CY153" s="101">
        <f t="shared" si="683"/>
        <v>37</v>
      </c>
      <c r="CZ153" s="101" t="str">
        <f t="shared" si="615"/>
        <v>KORD MR37!_00Z-ECM</v>
      </c>
      <c r="DA153" s="58" t="str">
        <f ca="1">IFERROR(IF($C$12="C",RTD("ice.xl",,"*H",CZ153,$C$5,"D",$K153,,,1),RTD("ice.xl",,"*H",CZ153,$C$5,"D",$K153,,,1)*(9/5)+$C$14),"-")</f>
        <v>-</v>
      </c>
      <c r="DB153" s="101">
        <f t="shared" si="679"/>
        <v>38</v>
      </c>
      <c r="DC153" s="101" t="str">
        <f t="shared" si="616"/>
        <v>KORD MR38!_00Z-ECM</v>
      </c>
      <c r="DD153" s="58" t="str">
        <f ca="1">IFERROR(IF($C$12="C",RTD("ice.xl",,"*H",DC153,$C$5,"D",$K153,,,1),RTD("ice.xl",,"*H",DC153,$C$5,"D",$K153,,,1)*(9/5)+$C$14),"-")</f>
        <v>-</v>
      </c>
      <c r="DE153" s="101">
        <f t="shared" si="675"/>
        <v>39</v>
      </c>
      <c r="DF153" s="101" t="str">
        <f t="shared" si="617"/>
        <v>KORD MR39!_00Z-ECM</v>
      </c>
      <c r="DG153" s="105" t="str">
        <f ca="1">IFERROR(IF($C$12="C",RTD("ice.xl",,"*H",DF153,$C$5,"D",$K153,,,1),RTD("ice.xl",,"*H",DF153,$C$5,"D",$K153,,,1)*(9/5)+$C$14),"-")</f>
        <v>-</v>
      </c>
      <c r="DJ153" s="53">
        <f t="shared" si="746"/>
        <v>24</v>
      </c>
      <c r="DK153" s="53" t="str">
        <f t="shared" si="619"/>
        <v>KORD MR24!_12Z-ECM</v>
      </c>
      <c r="DL153" s="108">
        <f ca="1">IFERROR(IF($C$12="C",RTD("ice.xl",,"*H",DK153,$C$5,"D",$K153,,,1),RTD("ice.xl",,"*H",DK153,$C$5,"D",$K153,,,1)*(9/5)+$C$14),"-")</f>
        <v>70.628</v>
      </c>
      <c r="DM153" s="101">
        <f t="shared" si="742"/>
        <v>25</v>
      </c>
      <c r="DN153" s="101" t="str">
        <f t="shared" si="621"/>
        <v>KORD MR25!_12Z-ECM</v>
      </c>
      <c r="DO153" s="58">
        <f ca="1">IFERROR(IF($C$12="C",RTD("ice.xl",,"*H",DN153,$C$5,"D",$K153,,,1),RTD("ice.xl",,"*H",DN153,$C$5,"D",$K153,,,1)*(9/5)+$C$14),"-")</f>
        <v>71.456000000000003</v>
      </c>
      <c r="DP153" s="101">
        <f t="shared" si="738"/>
        <v>26</v>
      </c>
      <c r="DQ153" s="101" t="str">
        <f t="shared" si="623"/>
        <v>KORD MR26!_12Z-ECM</v>
      </c>
      <c r="DR153" s="58">
        <f ca="1">IFERROR(IF($C$12="C",RTD("ice.xl",,"*H",DQ153,$C$5,"D",$K153,,,1),RTD("ice.xl",,"*H",DQ153,$C$5,"D",$K153,,,1)*(9/5)+$C$14),"-")</f>
        <v>73.346000000000004</v>
      </c>
      <c r="DS153" s="101">
        <f t="shared" si="734"/>
        <v>27</v>
      </c>
      <c r="DT153" s="101" t="str">
        <f t="shared" si="625"/>
        <v>KORD MR27!_12Z-ECM</v>
      </c>
      <c r="DU153" s="58">
        <f ca="1">IFERROR(IF($C$12="C",RTD("ice.xl",,"*H",DT153,$C$5,"D",$K153,,,1),RTD("ice.xl",,"*H",DT153,$C$5,"D",$K153,,,1)*(9/5)+$C$14),"-")</f>
        <v>73.093999999999994</v>
      </c>
      <c r="DV153" s="101">
        <f t="shared" si="729"/>
        <v>28</v>
      </c>
      <c r="DW153" s="101" t="str">
        <f t="shared" si="627"/>
        <v>KORD MR28!_12Z-ECM</v>
      </c>
      <c r="DX153" s="58">
        <f ca="1">IFERROR(IF($C$12="C",RTD("ice.xl",,"*H",DW153,$C$5,"D",$K153,,,1),RTD("ice.xl",,"*H",DW153,$C$5,"D",$K153,,,1)*(9/5)+$C$14),"-")</f>
        <v>73.183999999999997</v>
      </c>
      <c r="DY153" s="101">
        <f t="shared" si="724"/>
        <v>29</v>
      </c>
      <c r="DZ153" s="101" t="str">
        <f t="shared" si="629"/>
        <v>KORD MR29!_12Z-ECM</v>
      </c>
      <c r="EA153" s="58">
        <f ca="1">IFERROR(IF($C$12="C",RTD("ice.xl",,"*H",DZ153,$C$5,"D",$K153,,,1),RTD("ice.xl",,"*H",DZ153,$C$5,"D",$K153,,,1)*(9/5)+$C$14),"-")</f>
        <v>74.281999999999996</v>
      </c>
      <c r="EB153" s="101">
        <f t="shared" si="719"/>
        <v>30</v>
      </c>
      <c r="EC153" s="101" t="str">
        <f t="shared" si="631"/>
        <v>KORD MR30!_12Z-ECM</v>
      </c>
      <c r="ED153" s="58">
        <f ca="1">IFERROR(IF($C$12="C",RTD("ice.xl",,"*H",EC153,$C$5,"D",$K153,,,1),RTD("ice.xl",,"*H",EC153,$C$5,"D",$K153,,,1)*(9/5)+$C$14),"-")</f>
        <v>72.391999999999996</v>
      </c>
      <c r="EE153" s="101">
        <f t="shared" si="714"/>
        <v>31</v>
      </c>
      <c r="EF153" s="101" t="str">
        <f t="shared" si="633"/>
        <v>KORD MR31!_12Z-ECM</v>
      </c>
      <c r="EG153" s="58">
        <f ca="1">IFERROR(IF($C$12="C",RTD("ice.xl",,"*H",EF153,$C$5,"D",$K153,,,1),RTD("ice.xl",,"*H",EF153,$C$5,"D",$K153,,,1)*(9/5)+$C$14),"-")</f>
        <v>77.864000000000004</v>
      </c>
      <c r="EH153" s="101">
        <f t="shared" si="709"/>
        <v>32</v>
      </c>
      <c r="EI153" s="101" t="str">
        <f t="shared" si="635"/>
        <v>KORD MR32!_12Z-ECM</v>
      </c>
      <c r="EJ153" s="58">
        <f ca="1">IFERROR(IF($C$12="C",RTD("ice.xl",,"*H",EI153,$C$5,"D",$K153,,,1),RTD("ice.xl",,"*H",EI153,$C$5,"D",$K153,,,1)*(9/5)+$C$14),"-")</f>
        <v>72.427999999999997</v>
      </c>
      <c r="EK153" s="101">
        <f t="shared" si="704"/>
        <v>33</v>
      </c>
      <c r="EL153" s="101" t="str">
        <f t="shared" si="637"/>
        <v>KORD MR33!_12Z-ECM</v>
      </c>
      <c r="EM153" s="58" t="str">
        <f ca="1">IFERROR(IF($C$12="C",RTD("ice.xl",,"*H",EL153,$C$5,"D",$K153,,,1),RTD("ice.xl",,"*H",EL153,$C$5,"D",$K153,,,1)*(9/5)+$C$14),"-")</f>
        <v>-</v>
      </c>
      <c r="EN153" s="101">
        <f t="shared" si="699"/>
        <v>34</v>
      </c>
      <c r="EO153" s="101" t="str">
        <f t="shared" si="639"/>
        <v>KORD MR34!_12Z-ECM</v>
      </c>
      <c r="EP153" s="58" t="str">
        <f ca="1">IFERROR(IF($C$12="C",RTD("ice.xl",,"*H",EO153,$C$5,"D",$K153,,,1),RTD("ice.xl",,"*H",EO153,$C$5,"D",$K153,,,1)*(9/5)+$C$14),"-")</f>
        <v>-</v>
      </c>
      <c r="EQ153" s="101">
        <f t="shared" si="694"/>
        <v>35</v>
      </c>
      <c r="ER153" s="101" t="str">
        <f t="shared" si="641"/>
        <v>KORD MR35!_12Z-ECM</v>
      </c>
      <c r="ES153" s="58" t="str">
        <f ca="1">IFERROR(IF($C$12="C",RTD("ice.xl",,"*H",ER153,$C$5,"D",$K153,,,1),RTD("ice.xl",,"*H",ER153,$C$5,"D",$K153,,,1)*(9/5)+$C$14),"-")</f>
        <v>-</v>
      </c>
      <c r="ET153" s="101">
        <f t="shared" si="689"/>
        <v>36</v>
      </c>
      <c r="EU153" s="101" t="str">
        <f t="shared" si="642"/>
        <v>KORD MR36!_12Z-ECM</v>
      </c>
      <c r="EV153" s="58" t="str">
        <f ca="1">IFERROR(IF($C$12="C",RTD("ice.xl",,"*H",EU153,$C$5,"D",$K153,,,1),RTD("ice.xl",,"*H",EU153,$C$5,"D",$K153,,,1)*(9/5)+$C$14),"-")</f>
        <v>-</v>
      </c>
      <c r="EW153" s="101">
        <f t="shared" si="684"/>
        <v>37</v>
      </c>
      <c r="EX153" s="101" t="str">
        <f t="shared" si="643"/>
        <v>KORD MR37!_12Z-ECM</v>
      </c>
      <c r="EY153" s="58" t="str">
        <f ca="1">IFERROR(IF($C$12="C",RTD("ice.xl",,"*H",EX153,$C$5,"D",$K153,,,1),RTD("ice.xl",,"*H",EX153,$C$5,"D",$K153,,,1)*(9/5)+$C$14),"-")</f>
        <v>-</v>
      </c>
      <c r="EZ153" s="101">
        <f t="shared" si="680"/>
        <v>38</v>
      </c>
      <c r="FA153" s="101" t="str">
        <f t="shared" si="644"/>
        <v>KORD MR38!_12Z-ECM</v>
      </c>
      <c r="FB153" s="58" t="str">
        <f ca="1">IFERROR(IF($C$12="C",RTD("ice.xl",,"*H",FA153,$C$5,"D",$K153,,,1),RTD("ice.xl",,"*H",FA153,$C$5,"D",$K153,,,1)*(9/5)+$C$14),"-")</f>
        <v>-</v>
      </c>
      <c r="FC153" s="101">
        <f t="shared" si="676"/>
        <v>39</v>
      </c>
      <c r="FD153" s="101" t="str">
        <f t="shared" si="645"/>
        <v>KORD MR39!_12Z-ECM</v>
      </c>
      <c r="FE153" s="105" t="str">
        <f ca="1">IFERROR(IF($C$12="C",RTD("ice.xl",,"*H",FD153,$C$5,"D",$K153,,,1),RTD("ice.xl",,"*H",FD153,$C$5,"D",$K153,,,1)*(9/5)+$C$14),"-")</f>
        <v>-</v>
      </c>
      <c r="FH153" s="53">
        <f t="shared" si="747"/>
        <v>24</v>
      </c>
      <c r="FI153" s="53" t="str">
        <f t="shared" si="647"/>
        <v>KORD MR24!_12Z-ECM</v>
      </c>
      <c r="FJ153" s="108">
        <f ca="1">IFERROR(IF($C$12="C",RTD("ice.xl",,"*H",FI153,$C$5,"D",$K153,,,1),RTD("ice.xl",,"*H",FI153,$C$5,"D",$K153,,,1)*(9/5)+$C$14),"-")</f>
        <v>70.628</v>
      </c>
      <c r="FK153" s="101">
        <f t="shared" si="743"/>
        <v>25</v>
      </c>
      <c r="FL153" s="101" t="str">
        <f t="shared" si="649"/>
        <v>KORD MR25!_12Z-ECM</v>
      </c>
      <c r="FM153" s="58">
        <f ca="1">IFERROR(IF($C$12="C",RTD("ice.xl",,"*H",FL153,$C$5,"D",$K153,,,1),RTD("ice.xl",,"*H",FL153,$C$5,"D",$K153,,,1)*(9/5)+$C$14),"-")</f>
        <v>71.456000000000003</v>
      </c>
      <c r="FN153" s="101">
        <f t="shared" si="739"/>
        <v>26</v>
      </c>
      <c r="FO153" s="101" t="str">
        <f t="shared" si="651"/>
        <v>KORD MR26!_12Z-ECM</v>
      </c>
      <c r="FP153" s="58">
        <f ca="1">IFERROR(IF($C$12="C",RTD("ice.xl",,"*H",FO153,$C$5,"D",$K153,,,1),RTD("ice.xl",,"*H",FO153,$C$5,"D",$K153,,,1)*(9/5)+$C$14),"-")</f>
        <v>73.346000000000004</v>
      </c>
      <c r="FQ153" s="101">
        <f t="shared" si="735"/>
        <v>27</v>
      </c>
      <c r="FR153" s="101" t="str">
        <f t="shared" si="653"/>
        <v>KORD MR27!_12Z-ECM</v>
      </c>
      <c r="FS153" s="58">
        <f ca="1">IFERROR(IF($C$12="C",RTD("ice.xl",,"*H",FR153,$C$5,"D",$K153,,,1),RTD("ice.xl",,"*H",FR153,$C$5,"D",$K153,,,1)*(9/5)+$C$14),"-")</f>
        <v>73.093999999999994</v>
      </c>
      <c r="FT153" s="101">
        <f t="shared" si="730"/>
        <v>28</v>
      </c>
      <c r="FU153" s="101" t="str">
        <f t="shared" si="655"/>
        <v>KORD MR28!_12Z-ECM</v>
      </c>
      <c r="FV153" s="58">
        <f ca="1">IFERROR(IF($C$12="C",RTD("ice.xl",,"*H",FU153,$C$5,"D",$K153,,,1),RTD("ice.xl",,"*H",FU153,$C$5,"D",$K153,,,1)*(9/5)+$C$14),"-")</f>
        <v>73.183999999999997</v>
      </c>
      <c r="FW153" s="101">
        <f t="shared" si="725"/>
        <v>29</v>
      </c>
      <c r="FX153" s="101" t="str">
        <f t="shared" si="657"/>
        <v>KORD MR29!_12Z-ECM</v>
      </c>
      <c r="FY153" s="58">
        <f ca="1">IFERROR(IF($C$12="C",RTD("ice.xl",,"*H",FX153,$C$5,"D",$K153,,,1),RTD("ice.xl",,"*H",FX153,$C$5,"D",$K153,,,1)*(9/5)+$C$14),"-")</f>
        <v>74.281999999999996</v>
      </c>
      <c r="FZ153" s="101">
        <f t="shared" si="720"/>
        <v>30</v>
      </c>
      <c r="GA153" s="101" t="str">
        <f t="shared" si="659"/>
        <v>KORD MR30!_12Z-ECM</v>
      </c>
      <c r="GB153" s="58">
        <f ca="1">IFERROR(IF($C$12="C",RTD("ice.xl",,"*H",GA153,$C$5,"D",$K153,,,1),RTD("ice.xl",,"*H",GA153,$C$5,"D",$K153,,,1)*(9/5)+$C$14),"-")</f>
        <v>72.391999999999996</v>
      </c>
      <c r="GC153" s="101">
        <f t="shared" si="715"/>
        <v>31</v>
      </c>
      <c r="GD153" s="101" t="str">
        <f t="shared" si="661"/>
        <v>KORD MR31!_12Z-ECM</v>
      </c>
      <c r="GE153" s="58">
        <f ca="1">IFERROR(IF($C$12="C",RTD("ice.xl",,"*H",GD153,$C$5,"D",$K153,,,1),RTD("ice.xl",,"*H",GD153,$C$5,"D",$K153,,,1)*(9/5)+$C$14),"-")</f>
        <v>77.864000000000004</v>
      </c>
      <c r="GF153" s="101">
        <f t="shared" si="710"/>
        <v>32</v>
      </c>
      <c r="GG153" s="101" t="str">
        <f t="shared" si="663"/>
        <v>KORD MR32!_12Z-ECM</v>
      </c>
      <c r="GH153" s="58">
        <f ca="1">IFERROR(IF($C$12="C",RTD("ice.xl",,"*H",GG153,$C$5,"D",$K153,,,1),RTD("ice.xl",,"*H",GG153,$C$5,"D",$K153,,,1)*(9/5)+$C$14),"-")</f>
        <v>72.427999999999997</v>
      </c>
      <c r="GI153" s="101">
        <f t="shared" si="705"/>
        <v>33</v>
      </c>
      <c r="GJ153" s="101" t="str">
        <f t="shared" si="665"/>
        <v>KORD MR33!_12Z-ECM</v>
      </c>
      <c r="GK153" s="58" t="str">
        <f ca="1">IFERROR(IF($C$12="C",RTD("ice.xl",,"*H",GJ153,$C$5,"D",$K153,,,1),RTD("ice.xl",,"*H",GJ153,$C$5,"D",$K153,,,1)*(9/5)+$C$14),"-")</f>
        <v>-</v>
      </c>
      <c r="GL153" s="101">
        <f t="shared" si="700"/>
        <v>34</v>
      </c>
      <c r="GM153" s="101" t="str">
        <f t="shared" si="667"/>
        <v>KORD MR34!_12Z-ECM</v>
      </c>
      <c r="GN153" s="58" t="str">
        <f ca="1">IFERROR(IF($C$12="C",RTD("ice.xl",,"*H",GM153,$C$5,"D",$K153,,,1),RTD("ice.xl",,"*H",GM153,$C$5,"D",$K153,,,1)*(9/5)+$C$14),"-")</f>
        <v>-</v>
      </c>
      <c r="GO153" s="101">
        <f t="shared" si="695"/>
        <v>35</v>
      </c>
      <c r="GP153" s="101" t="str">
        <f t="shared" si="669"/>
        <v>KORD MR35!_12Z-ECM</v>
      </c>
      <c r="GQ153" s="58" t="str">
        <f ca="1">IFERROR(IF($C$12="C",RTD("ice.xl",,"*H",GP153,$C$5,"D",$K153,,,1),RTD("ice.xl",,"*H",GP153,$C$5,"D",$K153,,,1)*(9/5)+$C$14),"-")</f>
        <v>-</v>
      </c>
      <c r="GR153" s="101">
        <f t="shared" si="690"/>
        <v>36</v>
      </c>
      <c r="GS153" s="101" t="str">
        <f t="shared" si="670"/>
        <v>KORD MR36!_12Z-ECM</v>
      </c>
      <c r="GT153" s="58" t="str">
        <f ca="1">IFERROR(IF($C$12="C",RTD("ice.xl",,"*H",GS153,$C$5,"D",$K153,,,1),RTD("ice.xl",,"*H",GS153,$C$5,"D",$K153,,,1)*(9/5)+$C$14),"-")</f>
        <v>-</v>
      </c>
      <c r="GU153" s="101">
        <f t="shared" si="685"/>
        <v>37</v>
      </c>
      <c r="GV153" s="101" t="str">
        <f t="shared" si="671"/>
        <v>KORD MR37!_12Z-ECM</v>
      </c>
      <c r="GW153" s="58" t="str">
        <f ca="1">IFERROR(IF($C$12="C",RTD("ice.xl",,"*H",GV153,$C$5,"D",$K153,,,1),RTD("ice.xl",,"*H",GV153,$C$5,"D",$K153,,,1)*(9/5)+$C$14),"-")</f>
        <v>-</v>
      </c>
      <c r="GX153" s="101">
        <f t="shared" si="681"/>
        <v>38</v>
      </c>
      <c r="GY153" s="101" t="str">
        <f t="shared" si="672"/>
        <v>KORD MR38!_12Z-ECM</v>
      </c>
      <c r="GZ153" s="58" t="str">
        <f ca="1">IFERROR(IF($C$12="C",RTD("ice.xl",,"*H",GY153,$C$5,"D",$K153,,,1),RTD("ice.xl",,"*H",GY153,$C$5,"D",$K153,,,1)*(9/5)+$C$14),"-")</f>
        <v>-</v>
      </c>
      <c r="HA153" s="101">
        <f t="shared" si="677"/>
        <v>39</v>
      </c>
      <c r="HB153" s="101" t="str">
        <f t="shared" si="673"/>
        <v>KORD MR39!_12Z-ECM</v>
      </c>
      <c r="HC153" s="105" t="str">
        <f ca="1">IFERROR(IF($C$12="C",RTD("ice.xl",,"*H",HB153,$C$5,"D",$K153,,,1),RTD("ice.xl",,"*H",HB153,$C$5,"D",$K153,,,1)*(9/5)+$C$14),"-")</f>
        <v>-</v>
      </c>
    </row>
    <row r="154" spans="11:211" x14ac:dyDescent="0.35">
      <c r="K154" s="163">
        <f t="shared" ca="1" si="749"/>
        <v>44767</v>
      </c>
      <c r="L154" s="356">
        <f t="shared" ca="1" si="749"/>
        <v>71.037499999999994</v>
      </c>
      <c r="N154" s="53">
        <f t="shared" si="744"/>
        <v>25</v>
      </c>
      <c r="O154" s="53" t="str">
        <f t="shared" si="564"/>
        <v>KORD MR25!_00Z-ECM</v>
      </c>
      <c r="P154" s="108">
        <f ca="1">IFERROR(IF($C$12="C",RTD("ice.xl",,"*H",O154,$C$5,"D",$K154,,,1),RTD("ice.xl",,"*H",O154,$C$5,"D",$K154,,,1)*(9/5)+$C$14),"-")</f>
        <v>71.42</v>
      </c>
      <c r="Q154" s="101">
        <f t="shared" si="740"/>
        <v>26</v>
      </c>
      <c r="R154" s="101" t="str">
        <f t="shared" si="566"/>
        <v>KORD MR26!_00Z-ECM</v>
      </c>
      <c r="S154" s="58">
        <f ca="1">IFERROR(IF($C$12="C",RTD("ice.xl",,"*H",R154,$C$5,"D",$K154,,,1),RTD("ice.xl",,"*H",R154,$C$5,"D",$K154,,,1)*(9/5)+$C$14),"-")</f>
        <v>72.24799999999999</v>
      </c>
      <c r="T154" s="101">
        <f t="shared" si="736"/>
        <v>27</v>
      </c>
      <c r="U154" s="101" t="str">
        <f t="shared" si="568"/>
        <v>KORD MR27!_00Z-ECM</v>
      </c>
      <c r="V154" s="58">
        <f ca="1">IFERROR(IF($C$12="C",RTD("ice.xl",,"*H",U154,$C$5,"D",$K154,,,1),RTD("ice.xl",,"*H",U154,$C$5,"D",$K154,,,1)*(9/5)+$C$14),"-")</f>
        <v>73.183999999999997</v>
      </c>
      <c r="W154" s="101">
        <f t="shared" si="732"/>
        <v>28</v>
      </c>
      <c r="X154" s="101" t="str">
        <f t="shared" si="570"/>
        <v>KORD MR28!_00Z-ECM</v>
      </c>
      <c r="Y154" s="58">
        <f ca="1">IFERROR(IF($C$12="C",RTD("ice.xl",,"*H",X154,$C$5,"D",$K154,,,1),RTD("ice.xl",,"*H",X154,$C$5,"D",$K154,,,1)*(9/5)+$C$14),"-")</f>
        <v>71.096000000000004</v>
      </c>
      <c r="Z154" s="101">
        <f t="shared" si="727"/>
        <v>29</v>
      </c>
      <c r="AA154" s="101" t="str">
        <f t="shared" si="572"/>
        <v>KORD MR29!_00Z-ECM</v>
      </c>
      <c r="AB154" s="58">
        <f ca="1">IFERROR(IF($C$12="C",RTD("ice.xl",,"*H",AA154,$C$5,"D",$K154,,,1),RTD("ice.xl",,"*H",AA154,$C$5,"D",$K154,,,1)*(9/5)+$C$14),"-")</f>
        <v>74.372</v>
      </c>
      <c r="AC154" s="101">
        <f t="shared" si="722"/>
        <v>30</v>
      </c>
      <c r="AD154" s="101" t="str">
        <f t="shared" si="574"/>
        <v>KORD MR30!_00Z-ECM</v>
      </c>
      <c r="AE154" s="58">
        <f ca="1">IFERROR(IF($C$12="C",RTD("ice.xl",,"*H",AD154,$C$5,"D",$K154,,,1),RTD("ice.xl",,"*H",AD154,$C$5,"D",$K154,,,1)*(9/5)+$C$14),"-")</f>
        <v>75.596000000000004</v>
      </c>
      <c r="AF154" s="101">
        <f t="shared" si="717"/>
        <v>31</v>
      </c>
      <c r="AG154" s="101" t="str">
        <f t="shared" si="576"/>
        <v>KORD MR31!_00Z-ECM</v>
      </c>
      <c r="AH154" s="58">
        <f ca="1">IFERROR(IF($C$12="C",RTD("ice.xl",,"*H",AG154,$C$5,"D",$K154,,,1),RTD("ice.xl",,"*H",AG154,$C$5,"D",$K154,,,1)*(9/5)+$C$14),"-")</f>
        <v>73.94</v>
      </c>
      <c r="AI154" s="101">
        <f t="shared" si="712"/>
        <v>32</v>
      </c>
      <c r="AJ154" s="101" t="str">
        <f t="shared" si="578"/>
        <v>KORD MR32!_00Z-ECM</v>
      </c>
      <c r="AK154" s="58">
        <f ca="1">IFERROR(IF($C$12="C",RTD("ice.xl",,"*H",AJ154,$C$5,"D",$K154,,,1),RTD("ice.xl",,"*H",AJ154,$C$5,"D",$K154,,,1)*(9/5)+$C$14),"-")</f>
        <v>72.716000000000008</v>
      </c>
      <c r="AL154" s="101">
        <f t="shared" si="707"/>
        <v>33</v>
      </c>
      <c r="AM154" s="101" t="str">
        <f t="shared" si="580"/>
        <v>KORD MR33!_00Z-ECM</v>
      </c>
      <c r="AN154" s="58">
        <f ca="1">IFERROR(IF($C$12="C",RTD("ice.xl",,"*H",AM154,$C$5,"D",$K154,,,1),RTD("ice.xl",,"*H",AM154,$C$5,"D",$K154,,,1)*(9/5)+$C$14),"-")</f>
        <v>76.927999999999997</v>
      </c>
      <c r="AO154" s="101">
        <f t="shared" si="702"/>
        <v>34</v>
      </c>
      <c r="AP154" s="101" t="str">
        <f t="shared" si="582"/>
        <v>KORD MR34!_00Z-ECM</v>
      </c>
      <c r="AQ154" s="58">
        <f ca="1">IFERROR(IF($C$12="C",RTD("ice.xl",,"*H",AP154,$C$5,"D",$K154,,,1),RTD("ice.xl",,"*H",AP154,$C$5,"D",$K154,,,1)*(9/5)+$C$14),"-")</f>
        <v>80.617999999999995</v>
      </c>
      <c r="AR154" s="101">
        <f t="shared" si="697"/>
        <v>35</v>
      </c>
      <c r="AS154" s="101" t="str">
        <f t="shared" si="584"/>
        <v>KORD MR35!_00Z-ECM</v>
      </c>
      <c r="AT154" s="58" t="str">
        <f ca="1">IFERROR(IF($C$12="C",RTD("ice.xl",,"*H",AS154,$C$5,"D",$K154,,,1),RTD("ice.xl",,"*H",AS154,$C$5,"D",$K154,,,1)*(9/5)+$C$14),"-")</f>
        <v>-</v>
      </c>
      <c r="AU154" s="101">
        <f t="shared" si="692"/>
        <v>36</v>
      </c>
      <c r="AV154" s="101" t="str">
        <f t="shared" si="585"/>
        <v>KORD MR36!_00Z-ECM</v>
      </c>
      <c r="AW154" s="58" t="str">
        <f ca="1">IFERROR(IF($C$12="C",RTD("ice.xl",,"*H",AV154,$C$5,"D",$K154,,,1),RTD("ice.xl",,"*H",AV154,$C$5,"D",$K154,,,1)*(9/5)+$C$14),"-")</f>
        <v>-</v>
      </c>
      <c r="AX154" s="101">
        <f t="shared" si="687"/>
        <v>37</v>
      </c>
      <c r="AY154" s="101" t="str">
        <f t="shared" si="586"/>
        <v>KORD MR37!_00Z-ECM</v>
      </c>
      <c r="AZ154" s="58" t="str">
        <f ca="1">IFERROR(IF($C$12="C",RTD("ice.xl",,"*H",AY154,$C$5,"D",$K154,,,1),RTD("ice.xl",,"*H",AY154,$C$5,"D",$K154,,,1)*(9/5)+$C$14),"-")</f>
        <v>-</v>
      </c>
      <c r="BA154" s="101">
        <f t="shared" si="682"/>
        <v>38</v>
      </c>
      <c r="BB154" s="101" t="str">
        <f t="shared" si="587"/>
        <v>KORD MR38!_00Z-ECM</v>
      </c>
      <c r="BC154" s="58" t="str">
        <f ca="1">IFERROR(IF($C$12="C",RTD("ice.xl",,"*H",BB154,$C$5,"D",$K154,,,1),RTD("ice.xl",,"*H",BB154,$C$5,"D",$K154,,,1)*(9/5)+$C$14),"-")</f>
        <v>-</v>
      </c>
      <c r="BD154" s="101">
        <f t="shared" si="678"/>
        <v>39</v>
      </c>
      <c r="BE154" s="101" t="str">
        <f t="shared" si="588"/>
        <v>KORD MR39!_00Z-ECM</v>
      </c>
      <c r="BF154" s="58" t="str">
        <f ca="1">IFERROR(IF($C$12="C",RTD("ice.xl",,"*H",BE154,$C$5,"D",$K154,,,1),RTD("ice.xl",,"*H",BE154,$C$5,"D",$K154,,,1)*(9/5)+$C$14),"-")</f>
        <v>-</v>
      </c>
      <c r="BG154" s="101">
        <f t="shared" si="674"/>
        <v>40</v>
      </c>
      <c r="BH154" s="101" t="str">
        <f t="shared" si="589"/>
        <v>KORD MR40!_00Z-ECM</v>
      </c>
      <c r="BI154" s="105" t="str">
        <f ca="1">IFERROR(IF($C$12="C",RTD("ice.xl",,"*H",BH154,$C$5,"D",$K154,,,1),RTD("ice.xl",,"*H",BH154,$C$5,"D",$K154,,,1)*(9/5)+$C$14),"-")</f>
        <v>-</v>
      </c>
      <c r="BL154" s="53">
        <f t="shared" si="745"/>
        <v>25</v>
      </c>
      <c r="BM154" s="53" t="str">
        <f t="shared" si="591"/>
        <v>KORD MR25!_00Z-ECM</v>
      </c>
      <c r="BN154" s="108">
        <f ca="1">IFERROR(IF($C$12="C",RTD("ice.xl",,"*H",BM154,$C$5,"D",$K154,,,1),RTD("ice.xl",,"*H",BM154,$C$5,"D",$K154,,,1)*(9/5)+$C$14),"-")</f>
        <v>71.42</v>
      </c>
      <c r="BO154" s="101">
        <f t="shared" si="741"/>
        <v>26</v>
      </c>
      <c r="BP154" s="101" t="str">
        <f t="shared" si="593"/>
        <v>KORD MR26!_00Z-ECM</v>
      </c>
      <c r="BQ154" s="58">
        <f ca="1">IFERROR(IF($C$12="C",RTD("ice.xl",,"*H",BP154,$C$5,"D",$K154,,,1),RTD("ice.xl",,"*H",BP154,$C$5,"D",$K154,,,1)*(9/5)+$C$14),"-")</f>
        <v>72.24799999999999</v>
      </c>
      <c r="BR154" s="101">
        <f t="shared" si="737"/>
        <v>27</v>
      </c>
      <c r="BS154" s="101" t="str">
        <f t="shared" si="595"/>
        <v>KORD MR27!_00Z-ECM</v>
      </c>
      <c r="BT154" s="58">
        <f ca="1">IFERROR(IF($C$12="C",RTD("ice.xl",,"*H",BS154,$C$5,"D",$K154,,,1),RTD("ice.xl",,"*H",BS154,$C$5,"D",$K154,,,1)*(9/5)+$C$14),"-")</f>
        <v>73.183999999999997</v>
      </c>
      <c r="BU154" s="101">
        <f t="shared" si="733"/>
        <v>28</v>
      </c>
      <c r="BV154" s="101" t="str">
        <f t="shared" si="597"/>
        <v>KORD MR28!_00Z-ECM</v>
      </c>
      <c r="BW154" s="58">
        <f ca="1">IFERROR(IF($C$12="C",RTD("ice.xl",,"*H",BV154,$C$5,"D",$K154,,,1),RTD("ice.xl",,"*H",BV154,$C$5,"D",$K154,,,1)*(9/5)+$C$14),"-")</f>
        <v>71.096000000000004</v>
      </c>
      <c r="BX154" s="101">
        <f t="shared" si="728"/>
        <v>29</v>
      </c>
      <c r="BY154" s="101" t="str">
        <f t="shared" si="599"/>
        <v>KORD MR29!_00Z-ECM</v>
      </c>
      <c r="BZ154" s="58">
        <f ca="1">IFERROR(IF($C$12="C",RTD("ice.xl",,"*H",BY154,$C$5,"D",$K154,,,1),RTD("ice.xl",,"*H",BY154,$C$5,"D",$K154,,,1)*(9/5)+$C$14),"-")</f>
        <v>74.372</v>
      </c>
      <c r="CA154" s="101">
        <f t="shared" si="723"/>
        <v>30</v>
      </c>
      <c r="CB154" s="101" t="str">
        <f t="shared" si="601"/>
        <v>KORD MR30!_00Z-ECM</v>
      </c>
      <c r="CC154" s="58">
        <f ca="1">IFERROR(IF($C$12="C",RTD("ice.xl",,"*H",CB154,$C$5,"D",$K154,,,1),RTD("ice.xl",,"*H",CB154,$C$5,"D",$K154,,,1)*(9/5)+$C$14),"-")</f>
        <v>75.596000000000004</v>
      </c>
      <c r="CD154" s="101">
        <f t="shared" si="718"/>
        <v>31</v>
      </c>
      <c r="CE154" s="101" t="str">
        <f t="shared" si="603"/>
        <v>KORD MR31!_00Z-ECM</v>
      </c>
      <c r="CF154" s="58">
        <f ca="1">IFERROR(IF($C$12="C",RTD("ice.xl",,"*H",CE154,$C$5,"D",$K154,,,1),RTD("ice.xl",,"*H",CE154,$C$5,"D",$K154,,,1)*(9/5)+$C$14),"-")</f>
        <v>73.94</v>
      </c>
      <c r="CG154" s="101">
        <f t="shared" si="713"/>
        <v>32</v>
      </c>
      <c r="CH154" s="101" t="str">
        <f t="shared" si="605"/>
        <v>KORD MR32!_00Z-ECM</v>
      </c>
      <c r="CI154" s="58">
        <f ca="1">IFERROR(IF($C$12="C",RTD("ice.xl",,"*H",CH154,$C$5,"D",$K154,,,1),RTD("ice.xl",,"*H",CH154,$C$5,"D",$K154,,,1)*(9/5)+$C$14),"-")</f>
        <v>72.716000000000008</v>
      </c>
      <c r="CJ154" s="101">
        <f t="shared" si="708"/>
        <v>33</v>
      </c>
      <c r="CK154" s="101" t="str">
        <f t="shared" si="607"/>
        <v>KORD MR33!_00Z-ECM</v>
      </c>
      <c r="CL154" s="58">
        <f ca="1">IFERROR(IF($C$12="C",RTD("ice.xl",,"*H",CK154,$C$5,"D",$K154,,,1),RTD("ice.xl",,"*H",CK154,$C$5,"D",$K154,,,1)*(9/5)+$C$14),"-")</f>
        <v>76.927999999999997</v>
      </c>
      <c r="CM154" s="101">
        <f t="shared" si="703"/>
        <v>34</v>
      </c>
      <c r="CN154" s="101" t="str">
        <f t="shared" si="609"/>
        <v>KORD MR34!_00Z-ECM</v>
      </c>
      <c r="CO154" s="58">
        <f ca="1">IFERROR(IF($C$12="C",RTD("ice.xl",,"*H",CN154,$C$5,"D",$K154,,,1),RTD("ice.xl",,"*H",CN154,$C$5,"D",$K154,,,1)*(9/5)+$C$14),"-")</f>
        <v>80.617999999999995</v>
      </c>
      <c r="CP154" s="101">
        <f t="shared" si="698"/>
        <v>35</v>
      </c>
      <c r="CQ154" s="101" t="str">
        <f t="shared" si="611"/>
        <v>KORD MR35!_00Z-ECM</v>
      </c>
      <c r="CR154" s="58" t="str">
        <f ca="1">IFERROR(IF($C$12="C",RTD("ice.xl",,"*H",CQ154,$C$5,"D",$K154,,,1),RTD("ice.xl",,"*H",CQ154,$C$5,"D",$K154,,,1)*(9/5)+$C$14),"-")</f>
        <v>-</v>
      </c>
      <c r="CS154" s="101">
        <f t="shared" si="693"/>
        <v>36</v>
      </c>
      <c r="CT154" s="101" t="str">
        <f t="shared" si="613"/>
        <v>KORD MR36!_00Z-ECM</v>
      </c>
      <c r="CU154" s="58" t="str">
        <f ca="1">IFERROR(IF($C$12="C",RTD("ice.xl",,"*H",CT154,$C$5,"D",$K154,,,1),RTD("ice.xl",,"*H",CT154,$C$5,"D",$K154,,,1)*(9/5)+$C$14),"-")</f>
        <v>-</v>
      </c>
      <c r="CV154" s="101">
        <f t="shared" si="688"/>
        <v>37</v>
      </c>
      <c r="CW154" s="101" t="str">
        <f t="shared" si="614"/>
        <v>KORD MR37!_00Z-ECM</v>
      </c>
      <c r="CX154" s="58" t="str">
        <f ca="1">IFERROR(IF($C$12="C",RTD("ice.xl",,"*H",CW154,$C$5,"D",$K154,,,1),RTD("ice.xl",,"*H",CW154,$C$5,"D",$K154,,,1)*(9/5)+$C$14),"-")</f>
        <v>-</v>
      </c>
      <c r="CY154" s="101">
        <f t="shared" si="683"/>
        <v>38</v>
      </c>
      <c r="CZ154" s="101" t="str">
        <f t="shared" si="615"/>
        <v>KORD MR38!_00Z-ECM</v>
      </c>
      <c r="DA154" s="58" t="str">
        <f ca="1">IFERROR(IF($C$12="C",RTD("ice.xl",,"*H",CZ154,$C$5,"D",$K154,,,1),RTD("ice.xl",,"*H",CZ154,$C$5,"D",$K154,,,1)*(9/5)+$C$14),"-")</f>
        <v>-</v>
      </c>
      <c r="DB154" s="101">
        <f t="shared" si="679"/>
        <v>39</v>
      </c>
      <c r="DC154" s="101" t="str">
        <f t="shared" si="616"/>
        <v>KORD MR39!_00Z-ECM</v>
      </c>
      <c r="DD154" s="58" t="str">
        <f ca="1">IFERROR(IF($C$12="C",RTD("ice.xl",,"*H",DC154,$C$5,"D",$K154,,,1),RTD("ice.xl",,"*H",DC154,$C$5,"D",$K154,,,1)*(9/5)+$C$14),"-")</f>
        <v>-</v>
      </c>
      <c r="DE154" s="101">
        <f t="shared" si="675"/>
        <v>40</v>
      </c>
      <c r="DF154" s="101" t="str">
        <f t="shared" si="617"/>
        <v>KORD MR40!_00Z-ECM</v>
      </c>
      <c r="DG154" s="105" t="str">
        <f ca="1">IFERROR(IF($C$12="C",RTD("ice.xl",,"*H",DF154,$C$5,"D",$K154,,,1),RTD("ice.xl",,"*H",DF154,$C$5,"D",$K154,,,1)*(9/5)+$C$14),"-")</f>
        <v>-</v>
      </c>
      <c r="DJ154" s="53">
        <f t="shared" si="746"/>
        <v>25</v>
      </c>
      <c r="DK154" s="53" t="str">
        <f t="shared" si="619"/>
        <v>KORD MR25!_12Z-ECM</v>
      </c>
      <c r="DL154" s="108">
        <f ca="1">IFERROR(IF($C$12="C",RTD("ice.xl",,"*H",DK154,$C$5,"D",$K154,,,1),RTD("ice.xl",,"*H",DK154,$C$5,"D",$K154,,,1)*(9/5)+$C$14),"-")</f>
        <v>71.492000000000004</v>
      </c>
      <c r="DM154" s="101">
        <f t="shared" si="742"/>
        <v>26</v>
      </c>
      <c r="DN154" s="101" t="str">
        <f t="shared" si="621"/>
        <v>KORD MR26!_12Z-ECM</v>
      </c>
      <c r="DO154" s="58">
        <f ca="1">IFERROR(IF($C$12="C",RTD("ice.xl",,"*H",DN154,$C$5,"D",$K154,,,1),RTD("ice.xl",,"*H",DN154,$C$5,"D",$K154,,,1)*(9/5)+$C$14),"-")</f>
        <v>72.608000000000004</v>
      </c>
      <c r="DP154" s="101">
        <f t="shared" si="738"/>
        <v>27</v>
      </c>
      <c r="DQ154" s="101" t="str">
        <f t="shared" si="623"/>
        <v>KORD MR27!_12Z-ECM</v>
      </c>
      <c r="DR154" s="58">
        <f ca="1">IFERROR(IF($C$12="C",RTD("ice.xl",,"*H",DQ154,$C$5,"D",$K154,,,1),RTD("ice.xl",,"*H",DQ154,$C$5,"D",$K154,,,1)*(9/5)+$C$14),"-")</f>
        <v>73.849999999999994</v>
      </c>
      <c r="DS154" s="101">
        <f t="shared" si="734"/>
        <v>28</v>
      </c>
      <c r="DT154" s="101" t="str">
        <f t="shared" si="625"/>
        <v>KORD MR28!_12Z-ECM</v>
      </c>
      <c r="DU154" s="58">
        <f ca="1">IFERROR(IF($C$12="C",RTD("ice.xl",,"*H",DT154,$C$5,"D",$K154,,,1),RTD("ice.xl",,"*H",DT154,$C$5,"D",$K154,,,1)*(9/5)+$C$14),"-")</f>
        <v>74.858000000000004</v>
      </c>
      <c r="DV154" s="101">
        <f t="shared" si="729"/>
        <v>29</v>
      </c>
      <c r="DW154" s="101" t="str">
        <f t="shared" si="627"/>
        <v>KORD MR29!_12Z-ECM</v>
      </c>
      <c r="DX154" s="58">
        <f ca="1">IFERROR(IF($C$12="C",RTD("ice.xl",,"*H",DW154,$C$5,"D",$K154,,,1),RTD("ice.xl",,"*H",DW154,$C$5,"D",$K154,,,1)*(9/5)+$C$14),"-")</f>
        <v>74.894000000000005</v>
      </c>
      <c r="DY154" s="101">
        <f t="shared" si="724"/>
        <v>30</v>
      </c>
      <c r="DZ154" s="101" t="str">
        <f t="shared" si="629"/>
        <v>KORD MR30!_12Z-ECM</v>
      </c>
      <c r="EA154" s="58">
        <f ca="1">IFERROR(IF($C$12="C",RTD("ice.xl",,"*H",DZ154,$C$5,"D",$K154,,,1),RTD("ice.xl",,"*H",DZ154,$C$5,"D",$K154,,,1)*(9/5)+$C$14),"-")</f>
        <v>71.311999999999998</v>
      </c>
      <c r="EB154" s="101">
        <f t="shared" si="719"/>
        <v>31</v>
      </c>
      <c r="EC154" s="101" t="str">
        <f t="shared" si="631"/>
        <v>KORD MR31!_12Z-ECM</v>
      </c>
      <c r="ED154" s="58">
        <f ca="1">IFERROR(IF($C$12="C",RTD("ice.xl",,"*H",EC154,$C$5,"D",$K154,,,1),RTD("ice.xl",,"*H",EC154,$C$5,"D",$K154,,,1)*(9/5)+$C$14),"-")</f>
        <v>77.504000000000005</v>
      </c>
      <c r="EE154" s="101">
        <f t="shared" si="714"/>
        <v>32</v>
      </c>
      <c r="EF154" s="101" t="str">
        <f t="shared" si="633"/>
        <v>KORD MR32!_12Z-ECM</v>
      </c>
      <c r="EG154" s="58">
        <f ca="1">IFERROR(IF($C$12="C",RTD("ice.xl",,"*H",EF154,$C$5,"D",$K154,,,1),RTD("ice.xl",,"*H",EF154,$C$5,"D",$K154,,,1)*(9/5)+$C$14),"-")</f>
        <v>78.007999999999996</v>
      </c>
      <c r="EH154" s="101">
        <f t="shared" si="709"/>
        <v>33</v>
      </c>
      <c r="EI154" s="101" t="str">
        <f t="shared" si="635"/>
        <v>KORD MR33!_12Z-ECM</v>
      </c>
      <c r="EJ154" s="58">
        <f ca="1">IFERROR(IF($C$12="C",RTD("ice.xl",,"*H",EI154,$C$5,"D",$K154,,,1),RTD("ice.xl",,"*H",EI154,$C$5,"D",$K154,,,1)*(9/5)+$C$14),"-")</f>
        <v>82.903999999999996</v>
      </c>
      <c r="EK154" s="101">
        <f t="shared" si="704"/>
        <v>34</v>
      </c>
      <c r="EL154" s="101" t="str">
        <f t="shared" si="637"/>
        <v>KORD MR34!_12Z-ECM</v>
      </c>
      <c r="EM154" s="58" t="str">
        <f ca="1">IFERROR(IF($C$12="C",RTD("ice.xl",,"*H",EL154,$C$5,"D",$K154,,,1),RTD("ice.xl",,"*H",EL154,$C$5,"D",$K154,,,1)*(9/5)+$C$14),"-")</f>
        <v>-</v>
      </c>
      <c r="EN154" s="101">
        <f t="shared" si="699"/>
        <v>35</v>
      </c>
      <c r="EO154" s="101" t="str">
        <f t="shared" si="639"/>
        <v>KORD MR35!_12Z-ECM</v>
      </c>
      <c r="EP154" s="58" t="str">
        <f ca="1">IFERROR(IF($C$12="C",RTD("ice.xl",,"*H",EO154,$C$5,"D",$K154,,,1),RTD("ice.xl",,"*H",EO154,$C$5,"D",$K154,,,1)*(9/5)+$C$14),"-")</f>
        <v>-</v>
      </c>
      <c r="EQ154" s="101">
        <f t="shared" si="694"/>
        <v>36</v>
      </c>
      <c r="ER154" s="101" t="str">
        <f t="shared" si="641"/>
        <v>KORD MR36!_12Z-ECM</v>
      </c>
      <c r="ES154" s="58" t="str">
        <f ca="1">IFERROR(IF($C$12="C",RTD("ice.xl",,"*H",ER154,$C$5,"D",$K154,,,1),RTD("ice.xl",,"*H",ER154,$C$5,"D",$K154,,,1)*(9/5)+$C$14),"-")</f>
        <v>-</v>
      </c>
      <c r="ET154" s="101">
        <f t="shared" si="689"/>
        <v>37</v>
      </c>
      <c r="EU154" s="101" t="str">
        <f t="shared" si="642"/>
        <v>KORD MR37!_12Z-ECM</v>
      </c>
      <c r="EV154" s="58" t="str">
        <f ca="1">IFERROR(IF($C$12="C",RTD("ice.xl",,"*H",EU154,$C$5,"D",$K154,,,1),RTD("ice.xl",,"*H",EU154,$C$5,"D",$K154,,,1)*(9/5)+$C$14),"-")</f>
        <v>-</v>
      </c>
      <c r="EW154" s="101">
        <f t="shared" si="684"/>
        <v>38</v>
      </c>
      <c r="EX154" s="101" t="str">
        <f t="shared" si="643"/>
        <v>KORD MR38!_12Z-ECM</v>
      </c>
      <c r="EY154" s="58" t="str">
        <f ca="1">IFERROR(IF($C$12="C",RTD("ice.xl",,"*H",EX154,$C$5,"D",$K154,,,1),RTD("ice.xl",,"*H",EX154,$C$5,"D",$K154,,,1)*(9/5)+$C$14),"-")</f>
        <v>-</v>
      </c>
      <c r="EZ154" s="101">
        <f t="shared" si="680"/>
        <v>39</v>
      </c>
      <c r="FA154" s="101" t="str">
        <f t="shared" si="644"/>
        <v>KORD MR39!_12Z-ECM</v>
      </c>
      <c r="FB154" s="58" t="str">
        <f ca="1">IFERROR(IF($C$12="C",RTD("ice.xl",,"*H",FA154,$C$5,"D",$K154,,,1),RTD("ice.xl",,"*H",FA154,$C$5,"D",$K154,,,1)*(9/5)+$C$14),"-")</f>
        <v>-</v>
      </c>
      <c r="FC154" s="101">
        <f t="shared" si="676"/>
        <v>40</v>
      </c>
      <c r="FD154" s="101" t="str">
        <f t="shared" si="645"/>
        <v>KORD MR40!_12Z-ECM</v>
      </c>
      <c r="FE154" s="105" t="str">
        <f ca="1">IFERROR(IF($C$12="C",RTD("ice.xl",,"*H",FD154,$C$5,"D",$K154,,,1),RTD("ice.xl",,"*H",FD154,$C$5,"D",$K154,,,1)*(9/5)+$C$14),"-")</f>
        <v>-</v>
      </c>
      <c r="FH154" s="53">
        <f t="shared" si="747"/>
        <v>25</v>
      </c>
      <c r="FI154" s="53" t="str">
        <f t="shared" si="647"/>
        <v>KORD MR25!_12Z-ECM</v>
      </c>
      <c r="FJ154" s="108">
        <f ca="1">IFERROR(IF($C$12="C",RTD("ice.xl",,"*H",FI154,$C$5,"D",$K154,,,1),RTD("ice.xl",,"*H",FI154,$C$5,"D",$K154,,,1)*(9/5)+$C$14),"-")</f>
        <v>71.492000000000004</v>
      </c>
      <c r="FK154" s="101">
        <f t="shared" si="743"/>
        <v>26</v>
      </c>
      <c r="FL154" s="101" t="str">
        <f t="shared" si="649"/>
        <v>KORD MR26!_12Z-ECM</v>
      </c>
      <c r="FM154" s="58">
        <f ca="1">IFERROR(IF($C$12="C",RTD("ice.xl",,"*H",FL154,$C$5,"D",$K154,,,1),RTD("ice.xl",,"*H",FL154,$C$5,"D",$K154,,,1)*(9/5)+$C$14),"-")</f>
        <v>72.608000000000004</v>
      </c>
      <c r="FN154" s="101">
        <f t="shared" si="739"/>
        <v>27</v>
      </c>
      <c r="FO154" s="101" t="str">
        <f t="shared" si="651"/>
        <v>KORD MR27!_12Z-ECM</v>
      </c>
      <c r="FP154" s="58">
        <f ca="1">IFERROR(IF($C$12="C",RTD("ice.xl",,"*H",FO154,$C$5,"D",$K154,,,1),RTD("ice.xl",,"*H",FO154,$C$5,"D",$K154,,,1)*(9/5)+$C$14),"-")</f>
        <v>73.849999999999994</v>
      </c>
      <c r="FQ154" s="101">
        <f t="shared" si="735"/>
        <v>28</v>
      </c>
      <c r="FR154" s="101" t="str">
        <f t="shared" si="653"/>
        <v>KORD MR28!_12Z-ECM</v>
      </c>
      <c r="FS154" s="58">
        <f ca="1">IFERROR(IF($C$12="C",RTD("ice.xl",,"*H",FR154,$C$5,"D",$K154,,,1),RTD("ice.xl",,"*H",FR154,$C$5,"D",$K154,,,1)*(9/5)+$C$14),"-")</f>
        <v>74.858000000000004</v>
      </c>
      <c r="FT154" s="101">
        <f t="shared" si="730"/>
        <v>29</v>
      </c>
      <c r="FU154" s="101" t="str">
        <f t="shared" si="655"/>
        <v>KORD MR29!_12Z-ECM</v>
      </c>
      <c r="FV154" s="58">
        <f ca="1">IFERROR(IF($C$12="C",RTD("ice.xl",,"*H",FU154,$C$5,"D",$K154,,,1),RTD("ice.xl",,"*H",FU154,$C$5,"D",$K154,,,1)*(9/5)+$C$14),"-")</f>
        <v>74.894000000000005</v>
      </c>
      <c r="FW154" s="101">
        <f t="shared" si="725"/>
        <v>30</v>
      </c>
      <c r="FX154" s="101" t="str">
        <f t="shared" si="657"/>
        <v>KORD MR30!_12Z-ECM</v>
      </c>
      <c r="FY154" s="58">
        <f ca="1">IFERROR(IF($C$12="C",RTD("ice.xl",,"*H",FX154,$C$5,"D",$K154,,,1),RTD("ice.xl",,"*H",FX154,$C$5,"D",$K154,,,1)*(9/5)+$C$14),"-")</f>
        <v>71.311999999999998</v>
      </c>
      <c r="FZ154" s="101">
        <f t="shared" si="720"/>
        <v>31</v>
      </c>
      <c r="GA154" s="101" t="str">
        <f t="shared" si="659"/>
        <v>KORD MR31!_12Z-ECM</v>
      </c>
      <c r="GB154" s="58">
        <f ca="1">IFERROR(IF($C$12="C",RTD("ice.xl",,"*H",GA154,$C$5,"D",$K154,,,1),RTD("ice.xl",,"*H",GA154,$C$5,"D",$K154,,,1)*(9/5)+$C$14),"-")</f>
        <v>77.504000000000005</v>
      </c>
      <c r="GC154" s="101">
        <f t="shared" si="715"/>
        <v>32</v>
      </c>
      <c r="GD154" s="101" t="str">
        <f t="shared" si="661"/>
        <v>KORD MR32!_12Z-ECM</v>
      </c>
      <c r="GE154" s="58">
        <f ca="1">IFERROR(IF($C$12="C",RTD("ice.xl",,"*H",GD154,$C$5,"D",$K154,,,1),RTD("ice.xl",,"*H",GD154,$C$5,"D",$K154,,,1)*(9/5)+$C$14),"-")</f>
        <v>78.007999999999996</v>
      </c>
      <c r="GF154" s="101">
        <f t="shared" si="710"/>
        <v>33</v>
      </c>
      <c r="GG154" s="101" t="str">
        <f t="shared" si="663"/>
        <v>KORD MR33!_12Z-ECM</v>
      </c>
      <c r="GH154" s="58">
        <f ca="1">IFERROR(IF($C$12="C",RTD("ice.xl",,"*H",GG154,$C$5,"D",$K154,,,1),RTD("ice.xl",,"*H",GG154,$C$5,"D",$K154,,,1)*(9/5)+$C$14),"-")</f>
        <v>82.903999999999996</v>
      </c>
      <c r="GI154" s="101">
        <f t="shared" si="705"/>
        <v>34</v>
      </c>
      <c r="GJ154" s="101" t="str">
        <f t="shared" si="665"/>
        <v>KORD MR34!_12Z-ECM</v>
      </c>
      <c r="GK154" s="58" t="str">
        <f ca="1">IFERROR(IF($C$12="C",RTD("ice.xl",,"*H",GJ154,$C$5,"D",$K154,,,1),RTD("ice.xl",,"*H",GJ154,$C$5,"D",$K154,,,1)*(9/5)+$C$14),"-")</f>
        <v>-</v>
      </c>
      <c r="GL154" s="101">
        <f t="shared" si="700"/>
        <v>35</v>
      </c>
      <c r="GM154" s="101" t="str">
        <f t="shared" si="667"/>
        <v>KORD MR35!_12Z-ECM</v>
      </c>
      <c r="GN154" s="58" t="str">
        <f ca="1">IFERROR(IF($C$12="C",RTD("ice.xl",,"*H",GM154,$C$5,"D",$K154,,,1),RTD("ice.xl",,"*H",GM154,$C$5,"D",$K154,,,1)*(9/5)+$C$14),"-")</f>
        <v>-</v>
      </c>
      <c r="GO154" s="101">
        <f t="shared" si="695"/>
        <v>36</v>
      </c>
      <c r="GP154" s="101" t="str">
        <f t="shared" si="669"/>
        <v>KORD MR36!_12Z-ECM</v>
      </c>
      <c r="GQ154" s="58" t="str">
        <f ca="1">IFERROR(IF($C$12="C",RTD("ice.xl",,"*H",GP154,$C$5,"D",$K154,,,1),RTD("ice.xl",,"*H",GP154,$C$5,"D",$K154,,,1)*(9/5)+$C$14),"-")</f>
        <v>-</v>
      </c>
      <c r="GR154" s="101">
        <f t="shared" si="690"/>
        <v>37</v>
      </c>
      <c r="GS154" s="101" t="str">
        <f t="shared" si="670"/>
        <v>KORD MR37!_12Z-ECM</v>
      </c>
      <c r="GT154" s="58" t="str">
        <f ca="1">IFERROR(IF($C$12="C",RTD("ice.xl",,"*H",GS154,$C$5,"D",$K154,,,1),RTD("ice.xl",,"*H",GS154,$C$5,"D",$K154,,,1)*(9/5)+$C$14),"-")</f>
        <v>-</v>
      </c>
      <c r="GU154" s="101">
        <f t="shared" si="685"/>
        <v>38</v>
      </c>
      <c r="GV154" s="101" t="str">
        <f t="shared" si="671"/>
        <v>KORD MR38!_12Z-ECM</v>
      </c>
      <c r="GW154" s="58" t="str">
        <f ca="1">IFERROR(IF($C$12="C",RTD("ice.xl",,"*H",GV154,$C$5,"D",$K154,,,1),RTD("ice.xl",,"*H",GV154,$C$5,"D",$K154,,,1)*(9/5)+$C$14),"-")</f>
        <v>-</v>
      </c>
      <c r="GX154" s="101">
        <f t="shared" si="681"/>
        <v>39</v>
      </c>
      <c r="GY154" s="101" t="str">
        <f t="shared" si="672"/>
        <v>KORD MR39!_12Z-ECM</v>
      </c>
      <c r="GZ154" s="58" t="str">
        <f ca="1">IFERROR(IF($C$12="C",RTD("ice.xl",,"*H",GY154,$C$5,"D",$K154,,,1),RTD("ice.xl",,"*H",GY154,$C$5,"D",$K154,,,1)*(9/5)+$C$14),"-")</f>
        <v>-</v>
      </c>
      <c r="HA154" s="101">
        <f t="shared" si="677"/>
        <v>40</v>
      </c>
      <c r="HB154" s="101" t="str">
        <f t="shared" si="673"/>
        <v>KORD MR40!_12Z-ECM</v>
      </c>
      <c r="HC154" s="105" t="str">
        <f ca="1">IFERROR(IF($C$12="C",RTD("ice.xl",,"*H",HB154,$C$5,"D",$K154,,,1),RTD("ice.xl",,"*H",HB154,$C$5,"D",$K154,,,1)*(9/5)+$C$14),"-")</f>
        <v>-</v>
      </c>
    </row>
    <row r="155" spans="11:211" x14ac:dyDescent="0.35">
      <c r="K155" s="163">
        <f t="shared" ca="1" si="749"/>
        <v>44766</v>
      </c>
      <c r="L155" s="356">
        <f t="shared" ca="1" si="749"/>
        <v>78.640520000000009</v>
      </c>
      <c r="N155" s="53">
        <f t="shared" si="744"/>
        <v>26</v>
      </c>
      <c r="O155" s="53" t="str">
        <f t="shared" si="564"/>
        <v>KORD MR26!_00Z-ECM</v>
      </c>
      <c r="P155" s="108">
        <f ca="1">IFERROR(IF($C$12="C",RTD("ice.xl",,"*H",O155,$C$5,"D",$K155,,,1),RTD("ice.xl",,"*H",O155,$C$5,"D",$K155,,,1)*(9/5)+$C$14),"-")</f>
        <v>78.746000000000009</v>
      </c>
      <c r="Q155" s="101">
        <f t="shared" si="740"/>
        <v>27</v>
      </c>
      <c r="R155" s="101" t="str">
        <f t="shared" si="566"/>
        <v>KORD MR27!_00Z-ECM</v>
      </c>
      <c r="S155" s="58">
        <f ca="1">IFERROR(IF($C$12="C",RTD("ice.xl",,"*H",R155,$C$5,"D",$K155,,,1),RTD("ice.xl",,"*H",R155,$C$5,"D",$K155,,,1)*(9/5)+$C$14),"-")</f>
        <v>80.563999999999993</v>
      </c>
      <c r="T155" s="101">
        <f t="shared" si="736"/>
        <v>28</v>
      </c>
      <c r="U155" s="101" t="str">
        <f t="shared" si="568"/>
        <v>KORD MR28!_00Z-ECM</v>
      </c>
      <c r="V155" s="58">
        <f ca="1">IFERROR(IF($C$12="C",RTD("ice.xl",,"*H",U155,$C$5,"D",$K155,,,1),RTD("ice.xl",,"*H",U155,$C$5,"D",$K155,,,1)*(9/5)+$C$14),"-")</f>
        <v>82.652000000000001</v>
      </c>
      <c r="W155" s="101">
        <f t="shared" si="732"/>
        <v>29</v>
      </c>
      <c r="X155" s="101" t="str">
        <f t="shared" si="570"/>
        <v>KORD MR29!_00Z-ECM</v>
      </c>
      <c r="Y155" s="58">
        <f ca="1">IFERROR(IF($C$12="C",RTD("ice.xl",,"*H",X155,$C$5,"D",$K155,,,1),RTD("ice.xl",,"*H",X155,$C$5,"D",$K155,,,1)*(9/5)+$C$14),"-")</f>
        <v>83.066000000000003</v>
      </c>
      <c r="Z155" s="101">
        <f t="shared" si="727"/>
        <v>30</v>
      </c>
      <c r="AA155" s="101" t="str">
        <f t="shared" si="572"/>
        <v>KORD MR30!_00Z-ECM</v>
      </c>
      <c r="AB155" s="58">
        <f ca="1">IFERROR(IF($C$12="C",RTD("ice.xl",,"*H",AA155,$C$5,"D",$K155,,,1),RTD("ice.xl",,"*H",AA155,$C$5,"D",$K155,,,1)*(9/5)+$C$14),"-")</f>
        <v>80.27600000000001</v>
      </c>
      <c r="AC155" s="101">
        <f t="shared" si="722"/>
        <v>31</v>
      </c>
      <c r="AD155" s="101" t="str">
        <f t="shared" si="574"/>
        <v>KORD MR31!_00Z-ECM</v>
      </c>
      <c r="AE155" s="58">
        <f ca="1">IFERROR(IF($C$12="C",RTD("ice.xl",,"*H",AD155,$C$5,"D",$K155,,,1),RTD("ice.xl",,"*H",AD155,$C$5,"D",$K155,,,1)*(9/5)+$C$14),"-")</f>
        <v>81.680000000000007</v>
      </c>
      <c r="AF155" s="101">
        <f t="shared" si="717"/>
        <v>32</v>
      </c>
      <c r="AG155" s="101" t="str">
        <f t="shared" si="576"/>
        <v>KORD MR32!_00Z-ECM</v>
      </c>
      <c r="AH155" s="58">
        <f ca="1">IFERROR(IF($C$12="C",RTD("ice.xl",,"*H",AG155,$C$5,"D",$K155,,,1),RTD("ice.xl",,"*H",AG155,$C$5,"D",$K155,,,1)*(9/5)+$C$14),"-")</f>
        <v>78.259999999999991</v>
      </c>
      <c r="AI155" s="101">
        <f t="shared" si="712"/>
        <v>33</v>
      </c>
      <c r="AJ155" s="101" t="str">
        <f t="shared" si="578"/>
        <v>KORD MR33!_00Z-ECM</v>
      </c>
      <c r="AK155" s="58">
        <f ca="1">IFERROR(IF($C$12="C",RTD("ice.xl",,"*H",AJ155,$C$5,"D",$K155,,,1),RTD("ice.xl",,"*H",AJ155,$C$5,"D",$K155,,,1)*(9/5)+$C$14),"-")</f>
        <v>79.105999999999995</v>
      </c>
      <c r="AL155" s="101">
        <f t="shared" si="707"/>
        <v>34</v>
      </c>
      <c r="AM155" s="101" t="str">
        <f t="shared" si="580"/>
        <v>KORD MR34!_00Z-ECM</v>
      </c>
      <c r="AN155" s="58">
        <f ca="1">IFERROR(IF($C$12="C",RTD("ice.xl",,"*H",AM155,$C$5,"D",$K155,,,1),RTD("ice.xl",,"*H",AM155,$C$5,"D",$K155,,,1)*(9/5)+$C$14),"-")</f>
        <v>81.5</v>
      </c>
      <c r="AO155" s="101">
        <f t="shared" si="702"/>
        <v>35</v>
      </c>
      <c r="AP155" s="101" t="str">
        <f t="shared" si="582"/>
        <v>KORD MR35!_00Z-ECM</v>
      </c>
      <c r="AQ155" s="58">
        <f ca="1">IFERROR(IF($C$12="C",RTD("ice.xl",,"*H",AP155,$C$5,"D",$K155,,,1),RTD("ice.xl",,"*H",AP155,$C$5,"D",$K155,,,1)*(9/5)+$C$14),"-")</f>
        <v>85.783999999999992</v>
      </c>
      <c r="AR155" s="101">
        <f t="shared" si="697"/>
        <v>36</v>
      </c>
      <c r="AS155" s="101" t="str">
        <f t="shared" si="584"/>
        <v>KORD MR36!_00Z-ECM</v>
      </c>
      <c r="AT155" s="58" t="str">
        <f ca="1">IFERROR(IF($C$12="C",RTD("ice.xl",,"*H",AS155,$C$5,"D",$K155,,,1),RTD("ice.xl",,"*H",AS155,$C$5,"D",$K155,,,1)*(9/5)+$C$14),"-")</f>
        <v>-</v>
      </c>
      <c r="AU155" s="101">
        <f t="shared" si="692"/>
        <v>37</v>
      </c>
      <c r="AV155" s="101" t="str">
        <f t="shared" si="585"/>
        <v>KORD MR37!_00Z-ECM</v>
      </c>
      <c r="AW155" s="58" t="str">
        <f ca="1">IFERROR(IF($C$12="C",RTD("ice.xl",,"*H",AV155,$C$5,"D",$K155,,,1),RTD("ice.xl",,"*H",AV155,$C$5,"D",$K155,,,1)*(9/5)+$C$14),"-")</f>
        <v>-</v>
      </c>
      <c r="AX155" s="101">
        <f t="shared" si="687"/>
        <v>38</v>
      </c>
      <c r="AY155" s="101" t="str">
        <f t="shared" si="586"/>
        <v>KORD MR38!_00Z-ECM</v>
      </c>
      <c r="AZ155" s="58" t="str">
        <f ca="1">IFERROR(IF($C$12="C",RTD("ice.xl",,"*H",AY155,$C$5,"D",$K155,,,1),RTD("ice.xl",,"*H",AY155,$C$5,"D",$K155,,,1)*(9/5)+$C$14),"-")</f>
        <v>-</v>
      </c>
      <c r="BA155" s="101">
        <f t="shared" si="682"/>
        <v>39</v>
      </c>
      <c r="BB155" s="101" t="str">
        <f t="shared" si="587"/>
        <v>KORD MR39!_00Z-ECM</v>
      </c>
      <c r="BC155" s="58" t="str">
        <f ca="1">IFERROR(IF($C$12="C",RTD("ice.xl",,"*H",BB155,$C$5,"D",$K155,,,1),RTD("ice.xl",,"*H",BB155,$C$5,"D",$K155,,,1)*(9/5)+$C$14),"-")</f>
        <v>-</v>
      </c>
      <c r="BD155" s="101">
        <f t="shared" si="678"/>
        <v>40</v>
      </c>
      <c r="BE155" s="101" t="str">
        <f t="shared" si="588"/>
        <v>KORD MR40!_00Z-ECM</v>
      </c>
      <c r="BF155" s="58" t="str">
        <f ca="1">IFERROR(IF($C$12="C",RTD("ice.xl",,"*H",BE155,$C$5,"D",$K155,,,1),RTD("ice.xl",,"*H",BE155,$C$5,"D",$K155,,,1)*(9/5)+$C$14),"-")</f>
        <v>-</v>
      </c>
      <c r="BG155" s="101">
        <f t="shared" si="674"/>
        <v>41</v>
      </c>
      <c r="BH155" s="101" t="str">
        <f t="shared" si="589"/>
        <v>KORD MR41!_00Z-ECM</v>
      </c>
      <c r="BI155" s="105" t="str">
        <f ca="1">IFERROR(IF($C$12="C",RTD("ice.xl",,"*H",BH155,$C$5,"D",$K155,,,1),RTD("ice.xl",,"*H",BH155,$C$5,"D",$K155,,,1)*(9/5)+$C$14),"-")</f>
        <v>-</v>
      </c>
      <c r="BL155" s="53">
        <f t="shared" si="745"/>
        <v>26</v>
      </c>
      <c r="BM155" s="53" t="str">
        <f t="shared" si="591"/>
        <v>KORD MR26!_00Z-ECM</v>
      </c>
      <c r="BN155" s="108">
        <f ca="1">IFERROR(IF($C$12="C",RTD("ice.xl",,"*H",BM155,$C$5,"D",$K155,,,1),RTD("ice.xl",,"*H",BM155,$C$5,"D",$K155,,,1)*(9/5)+$C$14),"-")</f>
        <v>78.746000000000009</v>
      </c>
      <c r="BO155" s="101">
        <f t="shared" si="741"/>
        <v>27</v>
      </c>
      <c r="BP155" s="101" t="str">
        <f t="shared" si="593"/>
        <v>KORD MR27!_00Z-ECM</v>
      </c>
      <c r="BQ155" s="58">
        <f ca="1">IFERROR(IF($C$12="C",RTD("ice.xl",,"*H",BP155,$C$5,"D",$K155,,,1),RTD("ice.xl",,"*H",BP155,$C$5,"D",$K155,,,1)*(9/5)+$C$14),"-")</f>
        <v>80.563999999999993</v>
      </c>
      <c r="BR155" s="101">
        <f t="shared" si="737"/>
        <v>28</v>
      </c>
      <c r="BS155" s="101" t="str">
        <f t="shared" si="595"/>
        <v>KORD MR28!_00Z-ECM</v>
      </c>
      <c r="BT155" s="58">
        <f ca="1">IFERROR(IF($C$12="C",RTD("ice.xl",,"*H",BS155,$C$5,"D",$K155,,,1),RTD("ice.xl",,"*H",BS155,$C$5,"D",$K155,,,1)*(9/5)+$C$14),"-")</f>
        <v>82.652000000000001</v>
      </c>
      <c r="BU155" s="101">
        <f t="shared" si="733"/>
        <v>29</v>
      </c>
      <c r="BV155" s="101" t="str">
        <f t="shared" si="597"/>
        <v>KORD MR29!_00Z-ECM</v>
      </c>
      <c r="BW155" s="58">
        <f ca="1">IFERROR(IF($C$12="C",RTD("ice.xl",,"*H",BV155,$C$5,"D",$K155,,,1),RTD("ice.xl",,"*H",BV155,$C$5,"D",$K155,,,1)*(9/5)+$C$14),"-")</f>
        <v>83.066000000000003</v>
      </c>
      <c r="BX155" s="101">
        <f t="shared" si="728"/>
        <v>30</v>
      </c>
      <c r="BY155" s="101" t="str">
        <f t="shared" si="599"/>
        <v>KORD MR30!_00Z-ECM</v>
      </c>
      <c r="BZ155" s="58">
        <f ca="1">IFERROR(IF($C$12="C",RTD("ice.xl",,"*H",BY155,$C$5,"D",$K155,,,1),RTD("ice.xl",,"*H",BY155,$C$5,"D",$K155,,,1)*(9/5)+$C$14),"-")</f>
        <v>80.27600000000001</v>
      </c>
      <c r="CA155" s="101">
        <f t="shared" si="723"/>
        <v>31</v>
      </c>
      <c r="CB155" s="101" t="str">
        <f t="shared" si="601"/>
        <v>KORD MR31!_00Z-ECM</v>
      </c>
      <c r="CC155" s="58">
        <f ca="1">IFERROR(IF($C$12="C",RTD("ice.xl",,"*H",CB155,$C$5,"D",$K155,,,1),RTD("ice.xl",,"*H",CB155,$C$5,"D",$K155,,,1)*(9/5)+$C$14),"-")</f>
        <v>81.680000000000007</v>
      </c>
      <c r="CD155" s="101">
        <f t="shared" si="718"/>
        <v>32</v>
      </c>
      <c r="CE155" s="101" t="str">
        <f t="shared" si="603"/>
        <v>KORD MR32!_00Z-ECM</v>
      </c>
      <c r="CF155" s="58">
        <f ca="1">IFERROR(IF($C$12="C",RTD("ice.xl",,"*H",CE155,$C$5,"D",$K155,,,1),RTD("ice.xl",,"*H",CE155,$C$5,"D",$K155,,,1)*(9/5)+$C$14),"-")</f>
        <v>78.259999999999991</v>
      </c>
      <c r="CG155" s="101">
        <f t="shared" si="713"/>
        <v>33</v>
      </c>
      <c r="CH155" s="101" t="str">
        <f t="shared" si="605"/>
        <v>KORD MR33!_00Z-ECM</v>
      </c>
      <c r="CI155" s="58">
        <f ca="1">IFERROR(IF($C$12="C",RTD("ice.xl",,"*H",CH155,$C$5,"D",$K155,,,1),RTD("ice.xl",,"*H",CH155,$C$5,"D",$K155,,,1)*(9/5)+$C$14),"-")</f>
        <v>79.105999999999995</v>
      </c>
      <c r="CJ155" s="101">
        <f t="shared" si="708"/>
        <v>34</v>
      </c>
      <c r="CK155" s="101" t="str">
        <f t="shared" si="607"/>
        <v>KORD MR34!_00Z-ECM</v>
      </c>
      <c r="CL155" s="58">
        <f ca="1">IFERROR(IF($C$12="C",RTD("ice.xl",,"*H",CK155,$C$5,"D",$K155,,,1),RTD("ice.xl",,"*H",CK155,$C$5,"D",$K155,,,1)*(9/5)+$C$14),"-")</f>
        <v>81.5</v>
      </c>
      <c r="CM155" s="101">
        <f t="shared" si="703"/>
        <v>35</v>
      </c>
      <c r="CN155" s="101" t="str">
        <f t="shared" si="609"/>
        <v>KORD MR35!_00Z-ECM</v>
      </c>
      <c r="CO155" s="58">
        <f ca="1">IFERROR(IF($C$12="C",RTD("ice.xl",,"*H",CN155,$C$5,"D",$K155,,,1),RTD("ice.xl",,"*H",CN155,$C$5,"D",$K155,,,1)*(9/5)+$C$14),"-")</f>
        <v>85.783999999999992</v>
      </c>
      <c r="CP155" s="101">
        <f t="shared" si="698"/>
        <v>36</v>
      </c>
      <c r="CQ155" s="101" t="str">
        <f t="shared" si="611"/>
        <v>KORD MR36!_00Z-ECM</v>
      </c>
      <c r="CR155" s="58" t="str">
        <f ca="1">IFERROR(IF($C$12="C",RTD("ice.xl",,"*H",CQ155,$C$5,"D",$K155,,,1),RTD("ice.xl",,"*H",CQ155,$C$5,"D",$K155,,,1)*(9/5)+$C$14),"-")</f>
        <v>-</v>
      </c>
      <c r="CS155" s="101">
        <f t="shared" si="693"/>
        <v>37</v>
      </c>
      <c r="CT155" s="101" t="str">
        <f t="shared" si="613"/>
        <v>KORD MR37!_00Z-ECM</v>
      </c>
      <c r="CU155" s="58" t="str">
        <f ca="1">IFERROR(IF($C$12="C",RTD("ice.xl",,"*H",CT155,$C$5,"D",$K155,,,1),RTD("ice.xl",,"*H",CT155,$C$5,"D",$K155,,,1)*(9/5)+$C$14),"-")</f>
        <v>-</v>
      </c>
      <c r="CV155" s="101">
        <f t="shared" si="688"/>
        <v>38</v>
      </c>
      <c r="CW155" s="101" t="str">
        <f t="shared" si="614"/>
        <v>KORD MR38!_00Z-ECM</v>
      </c>
      <c r="CX155" s="58" t="str">
        <f ca="1">IFERROR(IF($C$12="C",RTD("ice.xl",,"*H",CW155,$C$5,"D",$K155,,,1),RTD("ice.xl",,"*H",CW155,$C$5,"D",$K155,,,1)*(9/5)+$C$14),"-")</f>
        <v>-</v>
      </c>
      <c r="CY155" s="101">
        <f t="shared" si="683"/>
        <v>39</v>
      </c>
      <c r="CZ155" s="101" t="str">
        <f t="shared" si="615"/>
        <v>KORD MR39!_00Z-ECM</v>
      </c>
      <c r="DA155" s="58" t="str">
        <f ca="1">IFERROR(IF($C$12="C",RTD("ice.xl",,"*H",CZ155,$C$5,"D",$K155,,,1),RTD("ice.xl",,"*H",CZ155,$C$5,"D",$K155,,,1)*(9/5)+$C$14),"-")</f>
        <v>-</v>
      </c>
      <c r="DB155" s="101">
        <f t="shared" si="679"/>
        <v>40</v>
      </c>
      <c r="DC155" s="101" t="str">
        <f t="shared" si="616"/>
        <v>KORD MR40!_00Z-ECM</v>
      </c>
      <c r="DD155" s="58" t="str">
        <f ca="1">IFERROR(IF($C$12="C",RTD("ice.xl",,"*H",DC155,$C$5,"D",$K155,,,1),RTD("ice.xl",,"*H",DC155,$C$5,"D",$K155,,,1)*(9/5)+$C$14),"-")</f>
        <v>-</v>
      </c>
      <c r="DE155" s="101">
        <f t="shared" si="675"/>
        <v>41</v>
      </c>
      <c r="DF155" s="101" t="str">
        <f t="shared" si="617"/>
        <v>KORD MR41!_00Z-ECM</v>
      </c>
      <c r="DG155" s="105" t="str">
        <f ca="1">IFERROR(IF($C$12="C",RTD("ice.xl",,"*H",DF155,$C$5,"D",$K155,,,1),RTD("ice.xl",,"*H",DF155,$C$5,"D",$K155,,,1)*(9/5)+$C$14),"-")</f>
        <v>-</v>
      </c>
      <c r="DJ155" s="53">
        <f t="shared" si="746"/>
        <v>26</v>
      </c>
      <c r="DK155" s="53" t="str">
        <f t="shared" si="619"/>
        <v>KORD MR26!_12Z-ECM</v>
      </c>
      <c r="DL155" s="108">
        <f ca="1">IFERROR(IF($C$12="C",RTD("ice.xl",,"*H",DK155,$C$5,"D",$K155,,,1),RTD("ice.xl",,"*H",DK155,$C$5,"D",$K155,,,1)*(9/5)+$C$14),"-")</f>
        <v>79.051999999999992</v>
      </c>
      <c r="DM155" s="101">
        <f t="shared" si="742"/>
        <v>27</v>
      </c>
      <c r="DN155" s="101" t="str">
        <f t="shared" si="621"/>
        <v>KORD MR27!_12Z-ECM</v>
      </c>
      <c r="DO155" s="58">
        <f ca="1">IFERROR(IF($C$12="C",RTD("ice.xl",,"*H",DN155,$C$5,"D",$K155,,,1),RTD("ice.xl",,"*H",DN155,$C$5,"D",$K155,,,1)*(9/5)+$C$14),"-")</f>
        <v>80.960000000000008</v>
      </c>
      <c r="DP155" s="101">
        <f t="shared" si="738"/>
        <v>28</v>
      </c>
      <c r="DQ155" s="101" t="str">
        <f t="shared" si="623"/>
        <v>KORD MR28!_12Z-ECM</v>
      </c>
      <c r="DR155" s="58">
        <f ca="1">IFERROR(IF($C$12="C",RTD("ice.xl",,"*H",DQ155,$C$5,"D",$K155,,,1),RTD("ice.xl",,"*H",DQ155,$C$5,"D",$K155,,,1)*(9/5)+$C$14),"-")</f>
        <v>80.257999999999996</v>
      </c>
      <c r="DS155" s="101">
        <f t="shared" si="734"/>
        <v>29</v>
      </c>
      <c r="DT155" s="101" t="str">
        <f t="shared" si="625"/>
        <v>KORD MR29!_12Z-ECM</v>
      </c>
      <c r="DU155" s="58">
        <f ca="1">IFERROR(IF($C$12="C",RTD("ice.xl",,"*H",DT155,$C$5,"D",$K155,,,1),RTD("ice.xl",,"*H",DT155,$C$5,"D",$K155,,,1)*(9/5)+$C$14),"-")</f>
        <v>77.36</v>
      </c>
      <c r="DV155" s="101">
        <f t="shared" si="729"/>
        <v>30</v>
      </c>
      <c r="DW155" s="101" t="str">
        <f t="shared" si="627"/>
        <v>KORD MR30!_12Z-ECM</v>
      </c>
      <c r="DX155" s="58">
        <f ca="1">IFERROR(IF($C$12="C",RTD("ice.xl",,"*H",DW155,$C$5,"D",$K155,,,1),RTD("ice.xl",,"*H",DW155,$C$5,"D",$K155,,,1)*(9/5)+$C$14),"-")</f>
        <v>79.123999999999995</v>
      </c>
      <c r="DY155" s="101">
        <f t="shared" si="724"/>
        <v>31</v>
      </c>
      <c r="DZ155" s="101" t="str">
        <f t="shared" si="629"/>
        <v>KORD MR31!_12Z-ECM</v>
      </c>
      <c r="EA155" s="58">
        <f ca="1">IFERROR(IF($C$12="C",RTD("ice.xl",,"*H",DZ155,$C$5,"D",$K155,,,1),RTD("ice.xl",,"*H",DZ155,$C$5,"D",$K155,,,1)*(9/5)+$C$14),"-")</f>
        <v>86.036000000000001</v>
      </c>
      <c r="EB155" s="101">
        <f t="shared" si="719"/>
        <v>32</v>
      </c>
      <c r="EC155" s="101" t="str">
        <f t="shared" si="631"/>
        <v>KORD MR32!_12Z-ECM</v>
      </c>
      <c r="ED155" s="58">
        <f ca="1">IFERROR(IF($C$12="C",RTD("ice.xl",,"*H",EC155,$C$5,"D",$K155,,,1),RTD("ice.xl",,"*H",EC155,$C$5,"D",$K155,,,1)*(9/5)+$C$14),"-")</f>
        <v>85.424000000000007</v>
      </c>
      <c r="EE155" s="101">
        <f t="shared" si="714"/>
        <v>33</v>
      </c>
      <c r="EF155" s="101" t="str">
        <f t="shared" si="633"/>
        <v>KORD MR33!_12Z-ECM</v>
      </c>
      <c r="EG155" s="58">
        <f ca="1">IFERROR(IF($C$12="C",RTD("ice.xl",,"*H",EF155,$C$5,"D",$K155,,,1),RTD("ice.xl",,"*H",EF155,$C$5,"D",$K155,,,1)*(9/5)+$C$14),"-")</f>
        <v>85.19</v>
      </c>
      <c r="EH155" s="101">
        <f t="shared" si="709"/>
        <v>34</v>
      </c>
      <c r="EI155" s="101" t="str">
        <f t="shared" si="635"/>
        <v>KORD MR34!_12Z-ECM</v>
      </c>
      <c r="EJ155" s="58">
        <f ca="1">IFERROR(IF($C$12="C",RTD("ice.xl",,"*H",EI155,$C$5,"D",$K155,,,1),RTD("ice.xl",,"*H",EI155,$C$5,"D",$K155,,,1)*(9/5)+$C$14),"-")</f>
        <v>84.38</v>
      </c>
      <c r="EK155" s="101">
        <f t="shared" si="704"/>
        <v>35</v>
      </c>
      <c r="EL155" s="101" t="str">
        <f t="shared" si="637"/>
        <v>KORD MR35!_12Z-ECM</v>
      </c>
      <c r="EM155" s="58" t="str">
        <f ca="1">IFERROR(IF($C$12="C",RTD("ice.xl",,"*H",EL155,$C$5,"D",$K155,,,1),RTD("ice.xl",,"*H",EL155,$C$5,"D",$K155,,,1)*(9/5)+$C$14),"-")</f>
        <v>-</v>
      </c>
      <c r="EN155" s="101">
        <f t="shared" si="699"/>
        <v>36</v>
      </c>
      <c r="EO155" s="101" t="str">
        <f t="shared" si="639"/>
        <v>KORD MR36!_12Z-ECM</v>
      </c>
      <c r="EP155" s="58" t="str">
        <f ca="1">IFERROR(IF($C$12="C",RTD("ice.xl",,"*H",EO155,$C$5,"D",$K155,,,1),RTD("ice.xl",,"*H",EO155,$C$5,"D",$K155,,,1)*(9/5)+$C$14),"-")</f>
        <v>-</v>
      </c>
      <c r="EQ155" s="101">
        <f t="shared" si="694"/>
        <v>37</v>
      </c>
      <c r="ER155" s="101" t="str">
        <f t="shared" si="641"/>
        <v>KORD MR37!_12Z-ECM</v>
      </c>
      <c r="ES155" s="58" t="str">
        <f ca="1">IFERROR(IF($C$12="C",RTD("ice.xl",,"*H",ER155,$C$5,"D",$K155,,,1),RTD("ice.xl",,"*H",ER155,$C$5,"D",$K155,,,1)*(9/5)+$C$14),"-")</f>
        <v>-</v>
      </c>
      <c r="ET155" s="101">
        <f t="shared" si="689"/>
        <v>38</v>
      </c>
      <c r="EU155" s="101" t="str">
        <f t="shared" si="642"/>
        <v>KORD MR38!_12Z-ECM</v>
      </c>
      <c r="EV155" s="58" t="str">
        <f ca="1">IFERROR(IF($C$12="C",RTD("ice.xl",,"*H",EU155,$C$5,"D",$K155,,,1),RTD("ice.xl",,"*H",EU155,$C$5,"D",$K155,,,1)*(9/5)+$C$14),"-")</f>
        <v>-</v>
      </c>
      <c r="EW155" s="101">
        <f t="shared" si="684"/>
        <v>39</v>
      </c>
      <c r="EX155" s="101" t="str">
        <f t="shared" si="643"/>
        <v>KORD MR39!_12Z-ECM</v>
      </c>
      <c r="EY155" s="58" t="str">
        <f ca="1">IFERROR(IF($C$12="C",RTD("ice.xl",,"*H",EX155,$C$5,"D",$K155,,,1),RTD("ice.xl",,"*H",EX155,$C$5,"D",$K155,,,1)*(9/5)+$C$14),"-")</f>
        <v>-</v>
      </c>
      <c r="EZ155" s="101">
        <f t="shared" si="680"/>
        <v>40</v>
      </c>
      <c r="FA155" s="101" t="str">
        <f t="shared" si="644"/>
        <v>KORD MR40!_12Z-ECM</v>
      </c>
      <c r="FB155" s="58" t="str">
        <f ca="1">IFERROR(IF($C$12="C",RTD("ice.xl",,"*H",FA155,$C$5,"D",$K155,,,1),RTD("ice.xl",,"*H",FA155,$C$5,"D",$K155,,,1)*(9/5)+$C$14),"-")</f>
        <v>-</v>
      </c>
      <c r="FC155" s="101">
        <f t="shared" si="676"/>
        <v>41</v>
      </c>
      <c r="FD155" s="101" t="str">
        <f t="shared" si="645"/>
        <v>KORD MR41!_12Z-ECM</v>
      </c>
      <c r="FE155" s="105" t="str">
        <f ca="1">IFERROR(IF($C$12="C",RTD("ice.xl",,"*H",FD155,$C$5,"D",$K155,,,1),RTD("ice.xl",,"*H",FD155,$C$5,"D",$K155,,,1)*(9/5)+$C$14),"-")</f>
        <v>-</v>
      </c>
      <c r="FH155" s="53">
        <f t="shared" si="747"/>
        <v>26</v>
      </c>
      <c r="FI155" s="53" t="str">
        <f t="shared" si="647"/>
        <v>KORD MR26!_12Z-ECM</v>
      </c>
      <c r="FJ155" s="108">
        <f ca="1">IFERROR(IF($C$12="C",RTD("ice.xl",,"*H",FI155,$C$5,"D",$K155,,,1),RTD("ice.xl",,"*H",FI155,$C$5,"D",$K155,,,1)*(9/5)+$C$14),"-")</f>
        <v>79.051999999999992</v>
      </c>
      <c r="FK155" s="101">
        <f t="shared" si="743"/>
        <v>27</v>
      </c>
      <c r="FL155" s="101" t="str">
        <f t="shared" si="649"/>
        <v>KORD MR27!_12Z-ECM</v>
      </c>
      <c r="FM155" s="58">
        <f ca="1">IFERROR(IF($C$12="C",RTD("ice.xl",,"*H",FL155,$C$5,"D",$K155,,,1),RTD("ice.xl",,"*H",FL155,$C$5,"D",$K155,,,1)*(9/5)+$C$14),"-")</f>
        <v>80.960000000000008</v>
      </c>
      <c r="FN155" s="101">
        <f t="shared" si="739"/>
        <v>28</v>
      </c>
      <c r="FO155" s="101" t="str">
        <f t="shared" si="651"/>
        <v>KORD MR28!_12Z-ECM</v>
      </c>
      <c r="FP155" s="58">
        <f ca="1">IFERROR(IF($C$12="C",RTD("ice.xl",,"*H",FO155,$C$5,"D",$K155,,,1),RTD("ice.xl",,"*H",FO155,$C$5,"D",$K155,,,1)*(9/5)+$C$14),"-")</f>
        <v>80.257999999999996</v>
      </c>
      <c r="FQ155" s="101">
        <f t="shared" si="735"/>
        <v>29</v>
      </c>
      <c r="FR155" s="101" t="str">
        <f t="shared" si="653"/>
        <v>KORD MR29!_12Z-ECM</v>
      </c>
      <c r="FS155" s="58">
        <f ca="1">IFERROR(IF($C$12="C",RTD("ice.xl",,"*H",FR155,$C$5,"D",$K155,,,1),RTD("ice.xl",,"*H",FR155,$C$5,"D",$K155,,,1)*(9/5)+$C$14),"-")</f>
        <v>77.36</v>
      </c>
      <c r="FT155" s="101">
        <f t="shared" si="730"/>
        <v>30</v>
      </c>
      <c r="FU155" s="101" t="str">
        <f t="shared" si="655"/>
        <v>KORD MR30!_12Z-ECM</v>
      </c>
      <c r="FV155" s="58">
        <f ca="1">IFERROR(IF($C$12="C",RTD("ice.xl",,"*H",FU155,$C$5,"D",$K155,,,1),RTD("ice.xl",,"*H",FU155,$C$5,"D",$K155,,,1)*(9/5)+$C$14),"-")</f>
        <v>79.123999999999995</v>
      </c>
      <c r="FW155" s="101">
        <f t="shared" si="725"/>
        <v>31</v>
      </c>
      <c r="FX155" s="101" t="str">
        <f t="shared" si="657"/>
        <v>KORD MR31!_12Z-ECM</v>
      </c>
      <c r="FY155" s="58">
        <f ca="1">IFERROR(IF($C$12="C",RTD("ice.xl",,"*H",FX155,$C$5,"D",$K155,,,1),RTD("ice.xl",,"*H",FX155,$C$5,"D",$K155,,,1)*(9/5)+$C$14),"-")</f>
        <v>86.036000000000001</v>
      </c>
      <c r="FZ155" s="101">
        <f t="shared" si="720"/>
        <v>32</v>
      </c>
      <c r="GA155" s="101" t="str">
        <f t="shared" si="659"/>
        <v>KORD MR32!_12Z-ECM</v>
      </c>
      <c r="GB155" s="58">
        <f ca="1">IFERROR(IF($C$12="C",RTD("ice.xl",,"*H",GA155,$C$5,"D",$K155,,,1),RTD("ice.xl",,"*H",GA155,$C$5,"D",$K155,,,1)*(9/5)+$C$14),"-")</f>
        <v>85.424000000000007</v>
      </c>
      <c r="GC155" s="101">
        <f t="shared" si="715"/>
        <v>33</v>
      </c>
      <c r="GD155" s="101" t="str">
        <f t="shared" si="661"/>
        <v>KORD MR33!_12Z-ECM</v>
      </c>
      <c r="GE155" s="58">
        <f ca="1">IFERROR(IF($C$12="C",RTD("ice.xl",,"*H",GD155,$C$5,"D",$K155,,,1),RTD("ice.xl",,"*H",GD155,$C$5,"D",$K155,,,1)*(9/5)+$C$14),"-")</f>
        <v>85.19</v>
      </c>
      <c r="GF155" s="101">
        <f t="shared" si="710"/>
        <v>34</v>
      </c>
      <c r="GG155" s="101" t="str">
        <f t="shared" si="663"/>
        <v>KORD MR34!_12Z-ECM</v>
      </c>
      <c r="GH155" s="58">
        <f ca="1">IFERROR(IF($C$12="C",RTD("ice.xl",,"*H",GG155,$C$5,"D",$K155,,,1),RTD("ice.xl",,"*H",GG155,$C$5,"D",$K155,,,1)*(9/5)+$C$14),"-")</f>
        <v>84.38</v>
      </c>
      <c r="GI155" s="101">
        <f t="shared" si="705"/>
        <v>35</v>
      </c>
      <c r="GJ155" s="101" t="str">
        <f t="shared" si="665"/>
        <v>KORD MR35!_12Z-ECM</v>
      </c>
      <c r="GK155" s="58" t="str">
        <f ca="1">IFERROR(IF($C$12="C",RTD("ice.xl",,"*H",GJ155,$C$5,"D",$K155,,,1),RTD("ice.xl",,"*H",GJ155,$C$5,"D",$K155,,,1)*(9/5)+$C$14),"-")</f>
        <v>-</v>
      </c>
      <c r="GL155" s="101">
        <f t="shared" si="700"/>
        <v>36</v>
      </c>
      <c r="GM155" s="101" t="str">
        <f t="shared" si="667"/>
        <v>KORD MR36!_12Z-ECM</v>
      </c>
      <c r="GN155" s="58" t="str">
        <f ca="1">IFERROR(IF($C$12="C",RTD("ice.xl",,"*H",GM155,$C$5,"D",$K155,,,1),RTD("ice.xl",,"*H",GM155,$C$5,"D",$K155,,,1)*(9/5)+$C$14),"-")</f>
        <v>-</v>
      </c>
      <c r="GO155" s="101">
        <f t="shared" si="695"/>
        <v>37</v>
      </c>
      <c r="GP155" s="101" t="str">
        <f t="shared" si="669"/>
        <v>KORD MR37!_12Z-ECM</v>
      </c>
      <c r="GQ155" s="58" t="str">
        <f ca="1">IFERROR(IF($C$12="C",RTD("ice.xl",,"*H",GP155,$C$5,"D",$K155,,,1),RTD("ice.xl",,"*H",GP155,$C$5,"D",$K155,,,1)*(9/5)+$C$14),"-")</f>
        <v>-</v>
      </c>
      <c r="GR155" s="101">
        <f t="shared" si="690"/>
        <v>38</v>
      </c>
      <c r="GS155" s="101" t="str">
        <f t="shared" si="670"/>
        <v>KORD MR38!_12Z-ECM</v>
      </c>
      <c r="GT155" s="58" t="str">
        <f ca="1">IFERROR(IF($C$12="C",RTD("ice.xl",,"*H",GS155,$C$5,"D",$K155,,,1),RTD("ice.xl",,"*H",GS155,$C$5,"D",$K155,,,1)*(9/5)+$C$14),"-")</f>
        <v>-</v>
      </c>
      <c r="GU155" s="101">
        <f t="shared" si="685"/>
        <v>39</v>
      </c>
      <c r="GV155" s="101" t="str">
        <f t="shared" si="671"/>
        <v>KORD MR39!_12Z-ECM</v>
      </c>
      <c r="GW155" s="58" t="str">
        <f ca="1">IFERROR(IF($C$12="C",RTD("ice.xl",,"*H",GV155,$C$5,"D",$K155,,,1),RTD("ice.xl",,"*H",GV155,$C$5,"D",$K155,,,1)*(9/5)+$C$14),"-")</f>
        <v>-</v>
      </c>
      <c r="GX155" s="101">
        <f t="shared" si="681"/>
        <v>40</v>
      </c>
      <c r="GY155" s="101" t="str">
        <f t="shared" si="672"/>
        <v>KORD MR40!_12Z-ECM</v>
      </c>
      <c r="GZ155" s="58" t="str">
        <f ca="1">IFERROR(IF($C$12="C",RTD("ice.xl",,"*H",GY155,$C$5,"D",$K155,,,1),RTD("ice.xl",,"*H",GY155,$C$5,"D",$K155,,,1)*(9/5)+$C$14),"-")</f>
        <v>-</v>
      </c>
      <c r="HA155" s="101">
        <f t="shared" si="677"/>
        <v>41</v>
      </c>
      <c r="HB155" s="101" t="str">
        <f t="shared" si="673"/>
        <v>KORD MR41!_12Z-ECM</v>
      </c>
      <c r="HC155" s="105" t="str">
        <f ca="1">IFERROR(IF($C$12="C",RTD("ice.xl",,"*H",HB155,$C$5,"D",$K155,,,1),RTD("ice.xl",,"*H",HB155,$C$5,"D",$K155,,,1)*(9/5)+$C$14),"-")</f>
        <v>-</v>
      </c>
    </row>
    <row r="156" spans="11:211" x14ac:dyDescent="0.35">
      <c r="K156" s="163">
        <f t="shared" ca="1" si="749"/>
        <v>44765</v>
      </c>
      <c r="L156" s="356">
        <f t="shared" ca="1" si="749"/>
        <v>75.909019999999998</v>
      </c>
      <c r="N156" s="53">
        <f t="shared" si="744"/>
        <v>27</v>
      </c>
      <c r="O156" s="53" t="str">
        <f t="shared" si="564"/>
        <v>KORD MR27!_00Z-ECM</v>
      </c>
      <c r="P156" s="108">
        <f ca="1">IFERROR(IF($C$12="C",RTD("ice.xl",,"*H",O156,$C$5,"D",$K156,,,1),RTD("ice.xl",,"*H",O156,$C$5,"D",$K156,,,1)*(9/5)+$C$14),"-")</f>
        <v>78.313999999999993</v>
      </c>
      <c r="Q156" s="101">
        <f t="shared" si="740"/>
        <v>28</v>
      </c>
      <c r="R156" s="101" t="str">
        <f t="shared" si="566"/>
        <v>KORD MR28!_00Z-ECM</v>
      </c>
      <c r="S156" s="58">
        <f ca="1">IFERROR(IF($C$12="C",RTD("ice.xl",,"*H",R156,$C$5,"D",$K156,,,1),RTD("ice.xl",,"*H",R156,$C$5,"D",$K156,,,1)*(9/5)+$C$14),"-")</f>
        <v>82.075999999999993</v>
      </c>
      <c r="T156" s="101">
        <f t="shared" si="736"/>
        <v>29</v>
      </c>
      <c r="U156" s="101" t="str">
        <f t="shared" si="568"/>
        <v>KORD MR29!_00Z-ECM</v>
      </c>
      <c r="V156" s="58">
        <f ca="1">IFERROR(IF($C$12="C",RTD("ice.xl",,"*H",U156,$C$5,"D",$K156,,,1),RTD("ice.xl",,"*H",U156,$C$5,"D",$K156,,,1)*(9/5)+$C$14),"-")</f>
        <v>79.88</v>
      </c>
      <c r="W156" s="101">
        <f t="shared" si="732"/>
        <v>30</v>
      </c>
      <c r="X156" s="101" t="str">
        <f t="shared" si="570"/>
        <v>KORD MR30!_00Z-ECM</v>
      </c>
      <c r="Y156" s="58">
        <f ca="1">IFERROR(IF($C$12="C",RTD("ice.xl",,"*H",X156,$C$5,"D",$K156,,,1),RTD("ice.xl",,"*H",X156,$C$5,"D",$K156,,,1)*(9/5)+$C$14),"-")</f>
        <v>83.876000000000005</v>
      </c>
      <c r="Z156" s="101">
        <f t="shared" si="727"/>
        <v>31</v>
      </c>
      <c r="AA156" s="101" t="str">
        <f t="shared" si="572"/>
        <v>KORD MR31!_00Z-ECM</v>
      </c>
      <c r="AB156" s="58">
        <f ca="1">IFERROR(IF($C$12="C",RTD("ice.xl",,"*H",AA156,$C$5,"D",$K156,,,1),RTD("ice.xl",,"*H",AA156,$C$5,"D",$K156,,,1)*(9/5)+$C$14),"-")</f>
        <v>84.2</v>
      </c>
      <c r="AC156" s="101">
        <f t="shared" si="722"/>
        <v>32</v>
      </c>
      <c r="AD156" s="101" t="str">
        <f t="shared" si="574"/>
        <v>KORD MR32!_00Z-ECM</v>
      </c>
      <c r="AE156" s="58">
        <f ca="1">IFERROR(IF($C$12="C",RTD("ice.xl",,"*H",AD156,$C$5,"D",$K156,,,1),RTD("ice.xl",,"*H",AD156,$C$5,"D",$K156,,,1)*(9/5)+$C$14),"-")</f>
        <v>82.183999999999997</v>
      </c>
      <c r="AF156" s="101">
        <f t="shared" si="717"/>
        <v>33</v>
      </c>
      <c r="AG156" s="101" t="str">
        <f t="shared" si="576"/>
        <v>KORD MR33!_00Z-ECM</v>
      </c>
      <c r="AH156" s="58">
        <f ca="1">IFERROR(IF($C$12="C",RTD("ice.xl",,"*H",AG156,$C$5,"D",$K156,,,1),RTD("ice.xl",,"*H",AG156,$C$5,"D",$K156,,,1)*(9/5)+$C$14),"-")</f>
        <v>80.528000000000006</v>
      </c>
      <c r="AI156" s="101">
        <f t="shared" si="712"/>
        <v>34</v>
      </c>
      <c r="AJ156" s="101" t="str">
        <f t="shared" si="578"/>
        <v>KORD MR34!_00Z-ECM</v>
      </c>
      <c r="AK156" s="58">
        <f ca="1">IFERROR(IF($C$12="C",RTD("ice.xl",,"*H",AJ156,$C$5,"D",$K156,,,1),RTD("ice.xl",,"*H",AJ156,$C$5,"D",$K156,,,1)*(9/5)+$C$14),"-")</f>
        <v>83.372</v>
      </c>
      <c r="AL156" s="101">
        <f t="shared" si="707"/>
        <v>35</v>
      </c>
      <c r="AM156" s="101" t="str">
        <f t="shared" si="580"/>
        <v>KORD MR35!_00Z-ECM</v>
      </c>
      <c r="AN156" s="58">
        <f ca="1">IFERROR(IF($C$12="C",RTD("ice.xl",,"*H",AM156,$C$5,"D",$K156,,,1),RTD("ice.xl",,"*H",AM156,$C$5,"D",$K156,,,1)*(9/5)+$C$14),"-")</f>
        <v>83.587999999999994</v>
      </c>
      <c r="AO156" s="101">
        <f t="shared" si="702"/>
        <v>36</v>
      </c>
      <c r="AP156" s="101" t="str">
        <f t="shared" si="582"/>
        <v>KORD MR36!_00Z-ECM</v>
      </c>
      <c r="AQ156" s="58">
        <f ca="1">IFERROR(IF($C$12="C",RTD("ice.xl",,"*H",AP156,$C$5,"D",$K156,,,1),RTD("ice.xl",,"*H",AP156,$C$5,"D",$K156,,,1)*(9/5)+$C$14),"-")</f>
        <v>84.77600000000001</v>
      </c>
      <c r="AR156" s="101">
        <f t="shared" si="697"/>
        <v>37</v>
      </c>
      <c r="AS156" s="101" t="str">
        <f t="shared" si="584"/>
        <v>KORD MR37!_00Z-ECM</v>
      </c>
      <c r="AT156" s="58" t="str">
        <f ca="1">IFERROR(IF($C$12="C",RTD("ice.xl",,"*H",AS156,$C$5,"D",$K156,,,1),RTD("ice.xl",,"*H",AS156,$C$5,"D",$K156,,,1)*(9/5)+$C$14),"-")</f>
        <v>-</v>
      </c>
      <c r="AU156" s="101">
        <f t="shared" si="692"/>
        <v>38</v>
      </c>
      <c r="AV156" s="101" t="str">
        <f t="shared" si="585"/>
        <v>KORD MR38!_00Z-ECM</v>
      </c>
      <c r="AW156" s="58" t="str">
        <f ca="1">IFERROR(IF($C$12="C",RTD("ice.xl",,"*H",AV156,$C$5,"D",$K156,,,1),RTD("ice.xl",,"*H",AV156,$C$5,"D",$K156,,,1)*(9/5)+$C$14),"-")</f>
        <v>-</v>
      </c>
      <c r="AX156" s="101">
        <f t="shared" si="687"/>
        <v>39</v>
      </c>
      <c r="AY156" s="101" t="str">
        <f t="shared" si="586"/>
        <v>KORD MR39!_00Z-ECM</v>
      </c>
      <c r="AZ156" s="58" t="str">
        <f ca="1">IFERROR(IF($C$12="C",RTD("ice.xl",,"*H",AY156,$C$5,"D",$K156,,,1),RTD("ice.xl",,"*H",AY156,$C$5,"D",$K156,,,1)*(9/5)+$C$14),"-")</f>
        <v>-</v>
      </c>
      <c r="BA156" s="101">
        <f t="shared" si="682"/>
        <v>40</v>
      </c>
      <c r="BB156" s="101" t="str">
        <f t="shared" si="587"/>
        <v>KORD MR40!_00Z-ECM</v>
      </c>
      <c r="BC156" s="58" t="str">
        <f ca="1">IFERROR(IF($C$12="C",RTD("ice.xl",,"*H",BB156,$C$5,"D",$K156,,,1),RTD("ice.xl",,"*H",BB156,$C$5,"D",$K156,,,1)*(9/5)+$C$14),"-")</f>
        <v>-</v>
      </c>
      <c r="BD156" s="101">
        <f t="shared" si="678"/>
        <v>41</v>
      </c>
      <c r="BE156" s="101" t="str">
        <f t="shared" si="588"/>
        <v>KORD MR41!_00Z-ECM</v>
      </c>
      <c r="BF156" s="58" t="str">
        <f ca="1">IFERROR(IF($C$12="C",RTD("ice.xl",,"*H",BE156,$C$5,"D",$K156,,,1),RTD("ice.xl",,"*H",BE156,$C$5,"D",$K156,,,1)*(9/5)+$C$14),"-")</f>
        <v>-</v>
      </c>
      <c r="BG156" s="101">
        <f t="shared" si="674"/>
        <v>42</v>
      </c>
      <c r="BH156" s="101" t="str">
        <f t="shared" si="589"/>
        <v>KORD MR42!_00Z-ECM</v>
      </c>
      <c r="BI156" s="105" t="str">
        <f ca="1">IFERROR(IF($C$12="C",RTD("ice.xl",,"*H",BH156,$C$5,"D",$K156,,,1),RTD("ice.xl",,"*H",BH156,$C$5,"D",$K156,,,1)*(9/5)+$C$14),"-")</f>
        <v>-</v>
      </c>
      <c r="BL156" s="53">
        <f t="shared" si="745"/>
        <v>27</v>
      </c>
      <c r="BM156" s="53" t="str">
        <f t="shared" si="591"/>
        <v>KORD MR27!_00Z-ECM</v>
      </c>
      <c r="BN156" s="108">
        <f ca="1">IFERROR(IF($C$12="C",RTD("ice.xl",,"*H",BM156,$C$5,"D",$K156,,,1),RTD("ice.xl",,"*H",BM156,$C$5,"D",$K156,,,1)*(9/5)+$C$14),"-")</f>
        <v>78.313999999999993</v>
      </c>
      <c r="BO156" s="101">
        <f t="shared" si="741"/>
        <v>28</v>
      </c>
      <c r="BP156" s="101" t="str">
        <f t="shared" si="593"/>
        <v>KORD MR28!_00Z-ECM</v>
      </c>
      <c r="BQ156" s="58">
        <f ca="1">IFERROR(IF($C$12="C",RTD("ice.xl",,"*H",BP156,$C$5,"D",$K156,,,1),RTD("ice.xl",,"*H",BP156,$C$5,"D",$K156,,,1)*(9/5)+$C$14),"-")</f>
        <v>82.075999999999993</v>
      </c>
      <c r="BR156" s="101">
        <f t="shared" si="737"/>
        <v>29</v>
      </c>
      <c r="BS156" s="101" t="str">
        <f t="shared" si="595"/>
        <v>KORD MR29!_00Z-ECM</v>
      </c>
      <c r="BT156" s="58">
        <f ca="1">IFERROR(IF($C$12="C",RTD("ice.xl",,"*H",BS156,$C$5,"D",$K156,,,1),RTD("ice.xl",,"*H",BS156,$C$5,"D",$K156,,,1)*(9/5)+$C$14),"-")</f>
        <v>79.88</v>
      </c>
      <c r="BU156" s="101">
        <f t="shared" si="733"/>
        <v>30</v>
      </c>
      <c r="BV156" s="101" t="str">
        <f t="shared" si="597"/>
        <v>KORD MR30!_00Z-ECM</v>
      </c>
      <c r="BW156" s="58">
        <f ca="1">IFERROR(IF($C$12="C",RTD("ice.xl",,"*H",BV156,$C$5,"D",$K156,,,1),RTD("ice.xl",,"*H",BV156,$C$5,"D",$K156,,,1)*(9/5)+$C$14),"-")</f>
        <v>83.876000000000005</v>
      </c>
      <c r="BX156" s="101">
        <f t="shared" si="728"/>
        <v>31</v>
      </c>
      <c r="BY156" s="101" t="str">
        <f t="shared" si="599"/>
        <v>KORD MR31!_00Z-ECM</v>
      </c>
      <c r="BZ156" s="58">
        <f ca="1">IFERROR(IF($C$12="C",RTD("ice.xl",,"*H",BY156,$C$5,"D",$K156,,,1),RTD("ice.xl",,"*H",BY156,$C$5,"D",$K156,,,1)*(9/5)+$C$14),"-")</f>
        <v>84.2</v>
      </c>
      <c r="CA156" s="101">
        <f t="shared" si="723"/>
        <v>32</v>
      </c>
      <c r="CB156" s="101" t="str">
        <f t="shared" si="601"/>
        <v>KORD MR32!_00Z-ECM</v>
      </c>
      <c r="CC156" s="58">
        <f ca="1">IFERROR(IF($C$12="C",RTD("ice.xl",,"*H",CB156,$C$5,"D",$K156,,,1),RTD("ice.xl",,"*H",CB156,$C$5,"D",$K156,,,1)*(9/5)+$C$14),"-")</f>
        <v>82.183999999999997</v>
      </c>
      <c r="CD156" s="101">
        <f t="shared" si="718"/>
        <v>33</v>
      </c>
      <c r="CE156" s="101" t="str">
        <f t="shared" si="603"/>
        <v>KORD MR33!_00Z-ECM</v>
      </c>
      <c r="CF156" s="58">
        <f ca="1">IFERROR(IF($C$12="C",RTD("ice.xl",,"*H",CE156,$C$5,"D",$K156,,,1),RTD("ice.xl",,"*H",CE156,$C$5,"D",$K156,,,1)*(9/5)+$C$14),"-")</f>
        <v>80.528000000000006</v>
      </c>
      <c r="CG156" s="101">
        <f t="shared" si="713"/>
        <v>34</v>
      </c>
      <c r="CH156" s="101" t="str">
        <f t="shared" si="605"/>
        <v>KORD MR34!_00Z-ECM</v>
      </c>
      <c r="CI156" s="58">
        <f ca="1">IFERROR(IF($C$12="C",RTD("ice.xl",,"*H",CH156,$C$5,"D",$K156,,,1),RTD("ice.xl",,"*H",CH156,$C$5,"D",$K156,,,1)*(9/5)+$C$14),"-")</f>
        <v>83.372</v>
      </c>
      <c r="CJ156" s="101">
        <f t="shared" si="708"/>
        <v>35</v>
      </c>
      <c r="CK156" s="101" t="str">
        <f t="shared" si="607"/>
        <v>KORD MR35!_00Z-ECM</v>
      </c>
      <c r="CL156" s="58">
        <f ca="1">IFERROR(IF($C$12="C",RTD("ice.xl",,"*H",CK156,$C$5,"D",$K156,,,1),RTD("ice.xl",,"*H",CK156,$C$5,"D",$K156,,,1)*(9/5)+$C$14),"-")</f>
        <v>83.587999999999994</v>
      </c>
      <c r="CM156" s="101">
        <f t="shared" si="703"/>
        <v>36</v>
      </c>
      <c r="CN156" s="101" t="str">
        <f t="shared" si="609"/>
        <v>KORD MR36!_00Z-ECM</v>
      </c>
      <c r="CO156" s="58">
        <f ca="1">IFERROR(IF($C$12="C",RTD("ice.xl",,"*H",CN156,$C$5,"D",$K156,,,1),RTD("ice.xl",,"*H",CN156,$C$5,"D",$K156,,,1)*(9/5)+$C$14),"-")</f>
        <v>84.77600000000001</v>
      </c>
      <c r="CP156" s="101">
        <f t="shared" si="698"/>
        <v>37</v>
      </c>
      <c r="CQ156" s="101" t="str">
        <f t="shared" si="611"/>
        <v>KORD MR37!_00Z-ECM</v>
      </c>
      <c r="CR156" s="58" t="str">
        <f ca="1">IFERROR(IF($C$12="C",RTD("ice.xl",,"*H",CQ156,$C$5,"D",$K156,,,1),RTD("ice.xl",,"*H",CQ156,$C$5,"D",$K156,,,1)*(9/5)+$C$14),"-")</f>
        <v>-</v>
      </c>
      <c r="CS156" s="101">
        <f t="shared" si="693"/>
        <v>38</v>
      </c>
      <c r="CT156" s="101" t="str">
        <f t="shared" si="613"/>
        <v>KORD MR38!_00Z-ECM</v>
      </c>
      <c r="CU156" s="58" t="str">
        <f ca="1">IFERROR(IF($C$12="C",RTD("ice.xl",,"*H",CT156,$C$5,"D",$K156,,,1),RTD("ice.xl",,"*H",CT156,$C$5,"D",$K156,,,1)*(9/5)+$C$14),"-")</f>
        <v>-</v>
      </c>
      <c r="CV156" s="101">
        <f t="shared" si="688"/>
        <v>39</v>
      </c>
      <c r="CW156" s="101" t="str">
        <f t="shared" si="614"/>
        <v>KORD MR39!_00Z-ECM</v>
      </c>
      <c r="CX156" s="58" t="str">
        <f ca="1">IFERROR(IF($C$12="C",RTD("ice.xl",,"*H",CW156,$C$5,"D",$K156,,,1),RTD("ice.xl",,"*H",CW156,$C$5,"D",$K156,,,1)*(9/5)+$C$14),"-")</f>
        <v>-</v>
      </c>
      <c r="CY156" s="101">
        <f t="shared" si="683"/>
        <v>40</v>
      </c>
      <c r="CZ156" s="101" t="str">
        <f t="shared" si="615"/>
        <v>KORD MR40!_00Z-ECM</v>
      </c>
      <c r="DA156" s="58" t="str">
        <f ca="1">IFERROR(IF($C$12="C",RTD("ice.xl",,"*H",CZ156,$C$5,"D",$K156,,,1),RTD("ice.xl",,"*H",CZ156,$C$5,"D",$K156,,,1)*(9/5)+$C$14),"-")</f>
        <v>-</v>
      </c>
      <c r="DB156" s="101">
        <f t="shared" si="679"/>
        <v>41</v>
      </c>
      <c r="DC156" s="101" t="str">
        <f t="shared" si="616"/>
        <v>KORD MR41!_00Z-ECM</v>
      </c>
      <c r="DD156" s="58" t="str">
        <f ca="1">IFERROR(IF($C$12="C",RTD("ice.xl",,"*H",DC156,$C$5,"D",$K156,,,1),RTD("ice.xl",,"*H",DC156,$C$5,"D",$K156,,,1)*(9/5)+$C$14),"-")</f>
        <v>-</v>
      </c>
      <c r="DE156" s="101">
        <f t="shared" si="675"/>
        <v>42</v>
      </c>
      <c r="DF156" s="101" t="str">
        <f t="shared" si="617"/>
        <v>KORD MR42!_00Z-ECM</v>
      </c>
      <c r="DG156" s="105" t="str">
        <f ca="1">IFERROR(IF($C$12="C",RTD("ice.xl",,"*H",DF156,$C$5,"D",$K156,,,1),RTD("ice.xl",,"*H",DF156,$C$5,"D",$K156,,,1)*(9/5)+$C$14),"-")</f>
        <v>-</v>
      </c>
      <c r="DJ156" s="53">
        <f t="shared" si="746"/>
        <v>27</v>
      </c>
      <c r="DK156" s="53" t="str">
        <f t="shared" si="619"/>
        <v>KORD MR27!_12Z-ECM</v>
      </c>
      <c r="DL156" s="108">
        <f ca="1">IFERROR(IF($C$12="C",RTD("ice.xl",,"*H",DK156,$C$5,"D",$K156,,,1),RTD("ice.xl",,"*H",DK156,$C$5,"D",$K156,,,1)*(9/5)+$C$14),"-")</f>
        <v>82.057999999999993</v>
      </c>
      <c r="DM156" s="101">
        <f t="shared" si="742"/>
        <v>28</v>
      </c>
      <c r="DN156" s="101" t="str">
        <f t="shared" si="621"/>
        <v>KORD MR28!_12Z-ECM</v>
      </c>
      <c r="DO156" s="58">
        <f ca="1">IFERROR(IF($C$12="C",RTD("ice.xl",,"*H",DN156,$C$5,"D",$K156,,,1),RTD("ice.xl",,"*H",DN156,$C$5,"D",$K156,,,1)*(9/5)+$C$14),"-")</f>
        <v>77.900000000000006</v>
      </c>
      <c r="DP156" s="101">
        <f t="shared" si="738"/>
        <v>29</v>
      </c>
      <c r="DQ156" s="101" t="str">
        <f t="shared" si="623"/>
        <v>KORD MR29!_12Z-ECM</v>
      </c>
      <c r="DR156" s="58">
        <f ca="1">IFERROR(IF($C$12="C",RTD("ice.xl",,"*H",DQ156,$C$5,"D",$K156,,,1),RTD("ice.xl",,"*H",DQ156,$C$5,"D",$K156,,,1)*(9/5)+$C$14),"-")</f>
        <v>80.222000000000008</v>
      </c>
      <c r="DS156" s="101">
        <f t="shared" si="734"/>
        <v>30</v>
      </c>
      <c r="DT156" s="101" t="str">
        <f t="shared" si="625"/>
        <v>KORD MR30!_12Z-ECM</v>
      </c>
      <c r="DU156" s="58">
        <f ca="1">IFERROR(IF($C$12="C",RTD("ice.xl",,"*H",DT156,$C$5,"D",$K156,,,1),RTD("ice.xl",,"*H",DT156,$C$5,"D",$K156,,,1)*(9/5)+$C$14),"-")</f>
        <v>82.759999999999991</v>
      </c>
      <c r="DV156" s="101">
        <f t="shared" si="729"/>
        <v>31</v>
      </c>
      <c r="DW156" s="101" t="str">
        <f t="shared" si="627"/>
        <v>KORD MR31!_12Z-ECM</v>
      </c>
      <c r="DX156" s="58">
        <f ca="1">IFERROR(IF($C$12="C",RTD("ice.xl",,"*H",DW156,$C$5,"D",$K156,,,1),RTD("ice.xl",,"*H",DW156,$C$5,"D",$K156,,,1)*(9/5)+$C$14),"-")</f>
        <v>83.84</v>
      </c>
      <c r="DY156" s="101">
        <f t="shared" si="724"/>
        <v>32</v>
      </c>
      <c r="DZ156" s="101" t="str">
        <f t="shared" si="629"/>
        <v>KORD MR32!_12Z-ECM</v>
      </c>
      <c r="EA156" s="58">
        <f ca="1">IFERROR(IF($C$12="C",RTD("ice.xl",,"*H",DZ156,$C$5,"D",$K156,,,1),RTD("ice.xl",,"*H",DZ156,$C$5,"D",$K156,,,1)*(9/5)+$C$14),"-")</f>
        <v>82.13</v>
      </c>
      <c r="EB156" s="101">
        <f t="shared" si="719"/>
        <v>33</v>
      </c>
      <c r="EC156" s="101" t="str">
        <f t="shared" si="631"/>
        <v>KORD MR33!_12Z-ECM</v>
      </c>
      <c r="ED156" s="58">
        <f ca="1">IFERROR(IF($C$12="C",RTD("ice.xl",,"*H",EC156,$C$5,"D",$K156,,,1),RTD("ice.xl",,"*H",EC156,$C$5,"D",$K156,,,1)*(9/5)+$C$14),"-")</f>
        <v>84.254000000000005</v>
      </c>
      <c r="EE156" s="101">
        <f t="shared" si="714"/>
        <v>34</v>
      </c>
      <c r="EF156" s="101" t="str">
        <f t="shared" si="633"/>
        <v>KORD MR34!_12Z-ECM</v>
      </c>
      <c r="EG156" s="58">
        <f ca="1">IFERROR(IF($C$12="C",RTD("ice.xl",,"*H",EF156,$C$5,"D",$K156,,,1),RTD("ice.xl",,"*H",EF156,$C$5,"D",$K156,,,1)*(9/5)+$C$14),"-")</f>
        <v>82.759999999999991</v>
      </c>
      <c r="EH156" s="101">
        <f t="shared" si="709"/>
        <v>35</v>
      </c>
      <c r="EI156" s="101" t="str">
        <f t="shared" si="635"/>
        <v>KORD MR35!_12Z-ECM</v>
      </c>
      <c r="EJ156" s="58">
        <f ca="1">IFERROR(IF($C$12="C",RTD("ice.xl",,"*H",EI156,$C$5,"D",$K156,,,1),RTD("ice.xl",,"*H",EI156,$C$5,"D",$K156,,,1)*(9/5)+$C$14),"-")</f>
        <v>85.568000000000012</v>
      </c>
      <c r="EK156" s="101">
        <f t="shared" si="704"/>
        <v>36</v>
      </c>
      <c r="EL156" s="101" t="str">
        <f t="shared" si="637"/>
        <v>KORD MR36!_12Z-ECM</v>
      </c>
      <c r="EM156" s="58" t="str">
        <f ca="1">IFERROR(IF($C$12="C",RTD("ice.xl",,"*H",EL156,$C$5,"D",$K156,,,1),RTD("ice.xl",,"*H",EL156,$C$5,"D",$K156,,,1)*(9/5)+$C$14),"-")</f>
        <v>-</v>
      </c>
      <c r="EN156" s="101">
        <f t="shared" si="699"/>
        <v>37</v>
      </c>
      <c r="EO156" s="101" t="str">
        <f t="shared" si="639"/>
        <v>KORD MR37!_12Z-ECM</v>
      </c>
      <c r="EP156" s="58" t="str">
        <f ca="1">IFERROR(IF($C$12="C",RTD("ice.xl",,"*H",EO156,$C$5,"D",$K156,,,1),RTD("ice.xl",,"*H",EO156,$C$5,"D",$K156,,,1)*(9/5)+$C$14),"-")</f>
        <v>-</v>
      </c>
      <c r="EQ156" s="101">
        <f t="shared" si="694"/>
        <v>38</v>
      </c>
      <c r="ER156" s="101" t="str">
        <f t="shared" si="641"/>
        <v>KORD MR38!_12Z-ECM</v>
      </c>
      <c r="ES156" s="58" t="str">
        <f ca="1">IFERROR(IF($C$12="C",RTD("ice.xl",,"*H",ER156,$C$5,"D",$K156,,,1),RTD("ice.xl",,"*H",ER156,$C$5,"D",$K156,,,1)*(9/5)+$C$14),"-")</f>
        <v>-</v>
      </c>
      <c r="ET156" s="101">
        <f t="shared" si="689"/>
        <v>39</v>
      </c>
      <c r="EU156" s="101" t="str">
        <f t="shared" si="642"/>
        <v>KORD MR39!_12Z-ECM</v>
      </c>
      <c r="EV156" s="58" t="str">
        <f ca="1">IFERROR(IF($C$12="C",RTD("ice.xl",,"*H",EU156,$C$5,"D",$K156,,,1),RTD("ice.xl",,"*H",EU156,$C$5,"D",$K156,,,1)*(9/5)+$C$14),"-")</f>
        <v>-</v>
      </c>
      <c r="EW156" s="101">
        <f t="shared" si="684"/>
        <v>40</v>
      </c>
      <c r="EX156" s="101" t="str">
        <f t="shared" si="643"/>
        <v>KORD MR40!_12Z-ECM</v>
      </c>
      <c r="EY156" s="58" t="str">
        <f ca="1">IFERROR(IF($C$12="C",RTD("ice.xl",,"*H",EX156,$C$5,"D",$K156,,,1),RTD("ice.xl",,"*H",EX156,$C$5,"D",$K156,,,1)*(9/5)+$C$14),"-")</f>
        <v>-</v>
      </c>
      <c r="EZ156" s="101">
        <f t="shared" si="680"/>
        <v>41</v>
      </c>
      <c r="FA156" s="101" t="str">
        <f t="shared" si="644"/>
        <v>KORD MR41!_12Z-ECM</v>
      </c>
      <c r="FB156" s="58" t="str">
        <f ca="1">IFERROR(IF($C$12="C",RTD("ice.xl",,"*H",FA156,$C$5,"D",$K156,,,1),RTD("ice.xl",,"*H",FA156,$C$5,"D",$K156,,,1)*(9/5)+$C$14),"-")</f>
        <v>-</v>
      </c>
      <c r="FC156" s="101">
        <f t="shared" si="676"/>
        <v>42</v>
      </c>
      <c r="FD156" s="101" t="str">
        <f t="shared" si="645"/>
        <v>KORD MR42!_12Z-ECM</v>
      </c>
      <c r="FE156" s="105" t="str">
        <f ca="1">IFERROR(IF($C$12="C",RTD("ice.xl",,"*H",FD156,$C$5,"D",$K156,,,1),RTD("ice.xl",,"*H",FD156,$C$5,"D",$K156,,,1)*(9/5)+$C$14),"-")</f>
        <v>-</v>
      </c>
      <c r="FH156" s="53">
        <f t="shared" si="747"/>
        <v>27</v>
      </c>
      <c r="FI156" s="53" t="str">
        <f t="shared" si="647"/>
        <v>KORD MR27!_12Z-ECM</v>
      </c>
      <c r="FJ156" s="108">
        <f ca="1">IFERROR(IF($C$12="C",RTD("ice.xl",,"*H",FI156,$C$5,"D",$K156,,,1),RTD("ice.xl",,"*H",FI156,$C$5,"D",$K156,,,1)*(9/5)+$C$14),"-")</f>
        <v>82.057999999999993</v>
      </c>
      <c r="FK156" s="101">
        <f t="shared" si="743"/>
        <v>28</v>
      </c>
      <c r="FL156" s="101" t="str">
        <f t="shared" si="649"/>
        <v>KORD MR28!_12Z-ECM</v>
      </c>
      <c r="FM156" s="58">
        <f ca="1">IFERROR(IF($C$12="C",RTD("ice.xl",,"*H",FL156,$C$5,"D",$K156,,,1),RTD("ice.xl",,"*H",FL156,$C$5,"D",$K156,,,1)*(9/5)+$C$14),"-")</f>
        <v>77.900000000000006</v>
      </c>
      <c r="FN156" s="101">
        <f t="shared" si="739"/>
        <v>29</v>
      </c>
      <c r="FO156" s="101" t="str">
        <f t="shared" si="651"/>
        <v>KORD MR29!_12Z-ECM</v>
      </c>
      <c r="FP156" s="58">
        <f ca="1">IFERROR(IF($C$12="C",RTD("ice.xl",,"*H",FO156,$C$5,"D",$K156,,,1),RTD("ice.xl",,"*H",FO156,$C$5,"D",$K156,,,1)*(9/5)+$C$14),"-")</f>
        <v>80.222000000000008</v>
      </c>
      <c r="FQ156" s="101">
        <f t="shared" si="735"/>
        <v>30</v>
      </c>
      <c r="FR156" s="101" t="str">
        <f t="shared" si="653"/>
        <v>KORD MR30!_12Z-ECM</v>
      </c>
      <c r="FS156" s="58">
        <f ca="1">IFERROR(IF($C$12="C",RTD("ice.xl",,"*H",FR156,$C$5,"D",$K156,,,1),RTD("ice.xl",,"*H",FR156,$C$5,"D",$K156,,,1)*(9/5)+$C$14),"-")</f>
        <v>82.759999999999991</v>
      </c>
      <c r="FT156" s="101">
        <f t="shared" si="730"/>
        <v>31</v>
      </c>
      <c r="FU156" s="101" t="str">
        <f t="shared" si="655"/>
        <v>KORD MR31!_12Z-ECM</v>
      </c>
      <c r="FV156" s="58">
        <f ca="1">IFERROR(IF($C$12="C",RTD("ice.xl",,"*H",FU156,$C$5,"D",$K156,,,1),RTD("ice.xl",,"*H",FU156,$C$5,"D",$K156,,,1)*(9/5)+$C$14),"-")</f>
        <v>83.84</v>
      </c>
      <c r="FW156" s="101">
        <f t="shared" si="725"/>
        <v>32</v>
      </c>
      <c r="FX156" s="101" t="str">
        <f t="shared" si="657"/>
        <v>KORD MR32!_12Z-ECM</v>
      </c>
      <c r="FY156" s="58">
        <f ca="1">IFERROR(IF($C$12="C",RTD("ice.xl",,"*H",FX156,$C$5,"D",$K156,,,1),RTD("ice.xl",,"*H",FX156,$C$5,"D",$K156,,,1)*(9/5)+$C$14),"-")</f>
        <v>82.13</v>
      </c>
      <c r="FZ156" s="101">
        <f t="shared" si="720"/>
        <v>33</v>
      </c>
      <c r="GA156" s="101" t="str">
        <f t="shared" si="659"/>
        <v>KORD MR33!_12Z-ECM</v>
      </c>
      <c r="GB156" s="58">
        <f ca="1">IFERROR(IF($C$12="C",RTD("ice.xl",,"*H",GA156,$C$5,"D",$K156,,,1),RTD("ice.xl",,"*H",GA156,$C$5,"D",$K156,,,1)*(9/5)+$C$14),"-")</f>
        <v>84.254000000000005</v>
      </c>
      <c r="GC156" s="101">
        <f t="shared" si="715"/>
        <v>34</v>
      </c>
      <c r="GD156" s="101" t="str">
        <f t="shared" si="661"/>
        <v>KORD MR34!_12Z-ECM</v>
      </c>
      <c r="GE156" s="58">
        <f ca="1">IFERROR(IF($C$12="C",RTD("ice.xl",,"*H",GD156,$C$5,"D",$K156,,,1),RTD("ice.xl",,"*H",GD156,$C$5,"D",$K156,,,1)*(9/5)+$C$14),"-")</f>
        <v>82.759999999999991</v>
      </c>
      <c r="GF156" s="101">
        <f t="shared" si="710"/>
        <v>35</v>
      </c>
      <c r="GG156" s="101" t="str">
        <f t="shared" si="663"/>
        <v>KORD MR35!_12Z-ECM</v>
      </c>
      <c r="GH156" s="58">
        <f ca="1">IFERROR(IF($C$12="C",RTD("ice.xl",,"*H",GG156,$C$5,"D",$K156,,,1),RTD("ice.xl",,"*H",GG156,$C$5,"D",$K156,,,1)*(9/5)+$C$14),"-")</f>
        <v>85.568000000000012</v>
      </c>
      <c r="GI156" s="101">
        <f t="shared" si="705"/>
        <v>36</v>
      </c>
      <c r="GJ156" s="101" t="str">
        <f t="shared" si="665"/>
        <v>KORD MR36!_12Z-ECM</v>
      </c>
      <c r="GK156" s="58" t="str">
        <f ca="1">IFERROR(IF($C$12="C",RTD("ice.xl",,"*H",GJ156,$C$5,"D",$K156,,,1),RTD("ice.xl",,"*H",GJ156,$C$5,"D",$K156,,,1)*(9/5)+$C$14),"-")</f>
        <v>-</v>
      </c>
      <c r="GL156" s="101">
        <f t="shared" si="700"/>
        <v>37</v>
      </c>
      <c r="GM156" s="101" t="str">
        <f t="shared" si="667"/>
        <v>KORD MR37!_12Z-ECM</v>
      </c>
      <c r="GN156" s="58" t="str">
        <f ca="1">IFERROR(IF($C$12="C",RTD("ice.xl",,"*H",GM156,$C$5,"D",$K156,,,1),RTD("ice.xl",,"*H",GM156,$C$5,"D",$K156,,,1)*(9/5)+$C$14),"-")</f>
        <v>-</v>
      </c>
      <c r="GO156" s="101">
        <f t="shared" si="695"/>
        <v>38</v>
      </c>
      <c r="GP156" s="101" t="str">
        <f t="shared" si="669"/>
        <v>KORD MR38!_12Z-ECM</v>
      </c>
      <c r="GQ156" s="58" t="str">
        <f ca="1">IFERROR(IF($C$12="C",RTD("ice.xl",,"*H",GP156,$C$5,"D",$K156,,,1),RTD("ice.xl",,"*H",GP156,$C$5,"D",$K156,,,1)*(9/5)+$C$14),"-")</f>
        <v>-</v>
      </c>
      <c r="GR156" s="101">
        <f t="shared" si="690"/>
        <v>39</v>
      </c>
      <c r="GS156" s="101" t="str">
        <f t="shared" si="670"/>
        <v>KORD MR39!_12Z-ECM</v>
      </c>
      <c r="GT156" s="58" t="str">
        <f ca="1">IFERROR(IF($C$12="C",RTD("ice.xl",,"*H",GS156,$C$5,"D",$K156,,,1),RTD("ice.xl",,"*H",GS156,$C$5,"D",$K156,,,1)*(9/5)+$C$14),"-")</f>
        <v>-</v>
      </c>
      <c r="GU156" s="101">
        <f t="shared" si="685"/>
        <v>40</v>
      </c>
      <c r="GV156" s="101" t="str">
        <f t="shared" si="671"/>
        <v>KORD MR40!_12Z-ECM</v>
      </c>
      <c r="GW156" s="58" t="str">
        <f ca="1">IFERROR(IF($C$12="C",RTD("ice.xl",,"*H",GV156,$C$5,"D",$K156,,,1),RTD("ice.xl",,"*H",GV156,$C$5,"D",$K156,,,1)*(9/5)+$C$14),"-")</f>
        <v>-</v>
      </c>
      <c r="GX156" s="101">
        <f t="shared" si="681"/>
        <v>41</v>
      </c>
      <c r="GY156" s="101" t="str">
        <f t="shared" si="672"/>
        <v>KORD MR41!_12Z-ECM</v>
      </c>
      <c r="GZ156" s="58" t="str">
        <f ca="1">IFERROR(IF($C$12="C",RTD("ice.xl",,"*H",GY156,$C$5,"D",$K156,,,1),RTD("ice.xl",,"*H",GY156,$C$5,"D",$K156,,,1)*(9/5)+$C$14),"-")</f>
        <v>-</v>
      </c>
      <c r="HA156" s="101">
        <f t="shared" si="677"/>
        <v>42</v>
      </c>
      <c r="HB156" s="101" t="str">
        <f t="shared" si="673"/>
        <v>KORD MR42!_12Z-ECM</v>
      </c>
      <c r="HC156" s="105" t="str">
        <f ca="1">IFERROR(IF($C$12="C",RTD("ice.xl",,"*H",HB156,$C$5,"D",$K156,,,1),RTD("ice.xl",,"*H",HB156,$C$5,"D",$K156,,,1)*(9/5)+$C$14),"-")</f>
        <v>-</v>
      </c>
    </row>
    <row r="157" spans="11:211" x14ac:dyDescent="0.35">
      <c r="K157" s="163">
        <f t="shared" ca="1" si="749"/>
        <v>44764</v>
      </c>
      <c r="L157" s="356">
        <f t="shared" ca="1" si="749"/>
        <v>80.088800000000006</v>
      </c>
      <c r="N157" s="53">
        <f t="shared" si="744"/>
        <v>28</v>
      </c>
      <c r="O157" s="53" t="str">
        <f t="shared" si="564"/>
        <v>KORD MR28!_00Z-ECM</v>
      </c>
      <c r="P157" s="108">
        <f ca="1">IFERROR(IF($C$12="C",RTD("ice.xl",,"*H",O157,$C$5,"D",$K157,,,1),RTD("ice.xl",,"*H",O157,$C$5,"D",$K157,,,1)*(9/5)+$C$14),"-")</f>
        <v>76.64</v>
      </c>
      <c r="Q157" s="101">
        <f t="shared" si="740"/>
        <v>29</v>
      </c>
      <c r="R157" s="101" t="str">
        <f t="shared" si="566"/>
        <v>KORD MR29!_00Z-ECM</v>
      </c>
      <c r="S157" s="58">
        <f ca="1">IFERROR(IF($C$12="C",RTD("ice.xl",,"*H",R157,$C$5,"D",$K157,,,1),RTD("ice.xl",,"*H",R157,$C$5,"D",$K157,,,1)*(9/5)+$C$14),"-")</f>
        <v>75.38</v>
      </c>
      <c r="T157" s="101">
        <f t="shared" si="736"/>
        <v>30</v>
      </c>
      <c r="U157" s="101" t="str">
        <f t="shared" si="568"/>
        <v>KORD MR30!_00Z-ECM</v>
      </c>
      <c r="V157" s="58">
        <f ca="1">IFERROR(IF($C$12="C",RTD("ice.xl",,"*H",U157,$C$5,"D",$K157,,,1),RTD("ice.xl",,"*H",U157,$C$5,"D",$K157,,,1)*(9/5)+$C$14),"-")</f>
        <v>77.72</v>
      </c>
      <c r="W157" s="101">
        <f t="shared" si="732"/>
        <v>31</v>
      </c>
      <c r="X157" s="101" t="str">
        <f t="shared" si="570"/>
        <v>KORD MR31!_00Z-ECM</v>
      </c>
      <c r="Y157" s="58">
        <f ca="1">IFERROR(IF($C$12="C",RTD("ice.xl",,"*H",X157,$C$5,"D",$K157,,,1),RTD("ice.xl",,"*H",X157,$C$5,"D",$K157,,,1)*(9/5)+$C$14),"-")</f>
        <v>78.475999999999999</v>
      </c>
      <c r="Z157" s="101">
        <f t="shared" si="727"/>
        <v>32</v>
      </c>
      <c r="AA157" s="101" t="str">
        <f t="shared" si="572"/>
        <v>KORD MR32!_00Z-ECM</v>
      </c>
      <c r="AB157" s="58">
        <f ca="1">IFERROR(IF($C$12="C",RTD("ice.xl",,"*H",AA157,$C$5,"D",$K157,,,1),RTD("ice.xl",,"*H",AA157,$C$5,"D",$K157,,,1)*(9/5)+$C$14),"-")</f>
        <v>81.193999999999988</v>
      </c>
      <c r="AC157" s="101">
        <f t="shared" si="722"/>
        <v>33</v>
      </c>
      <c r="AD157" s="101" t="str">
        <f t="shared" si="574"/>
        <v>KORD MR33!_00Z-ECM</v>
      </c>
      <c r="AE157" s="58">
        <f ca="1">IFERROR(IF($C$12="C",RTD("ice.xl",,"*H",AD157,$C$5,"D",$K157,,,1),RTD("ice.xl",,"*H",AD157,$C$5,"D",$K157,,,1)*(9/5)+$C$14),"-")</f>
        <v>81.445999999999998</v>
      </c>
      <c r="AF157" s="101">
        <f t="shared" si="717"/>
        <v>34</v>
      </c>
      <c r="AG157" s="101" t="str">
        <f t="shared" si="576"/>
        <v>KORD MR34!_00Z-ECM</v>
      </c>
      <c r="AH157" s="58">
        <f ca="1">IFERROR(IF($C$12="C",RTD("ice.xl",,"*H",AG157,$C$5,"D",$K157,,,1),RTD("ice.xl",,"*H",AG157,$C$5,"D",$K157,,,1)*(9/5)+$C$14),"-")</f>
        <v>80.384</v>
      </c>
      <c r="AI157" s="101">
        <f t="shared" si="712"/>
        <v>35</v>
      </c>
      <c r="AJ157" s="101" t="str">
        <f t="shared" si="578"/>
        <v>KORD MR35!_00Z-ECM</v>
      </c>
      <c r="AK157" s="58">
        <f ca="1">IFERROR(IF($C$12="C",RTD("ice.xl",,"*H",AJ157,$C$5,"D",$K157,,,1),RTD("ice.xl",,"*H",AJ157,$C$5,"D",$K157,,,1)*(9/5)+$C$14),"-")</f>
        <v>80.492000000000004</v>
      </c>
      <c r="AL157" s="101">
        <f t="shared" si="707"/>
        <v>36</v>
      </c>
      <c r="AM157" s="101" t="str">
        <f t="shared" si="580"/>
        <v>KORD MR36!_00Z-ECM</v>
      </c>
      <c r="AN157" s="58">
        <f ca="1">IFERROR(IF($C$12="C",RTD("ice.xl",,"*H",AM157,$C$5,"D",$K157,,,1),RTD("ice.xl",,"*H",AM157,$C$5,"D",$K157,,,1)*(9/5)+$C$14),"-")</f>
        <v>83.804000000000002</v>
      </c>
      <c r="AO157" s="101">
        <f t="shared" si="702"/>
        <v>37</v>
      </c>
      <c r="AP157" s="101" t="str">
        <f t="shared" si="582"/>
        <v>KORD MR37!_00Z-ECM</v>
      </c>
      <c r="AQ157" s="58">
        <f ca="1">IFERROR(IF($C$12="C",RTD("ice.xl",,"*H",AP157,$C$5,"D",$K157,,,1),RTD("ice.xl",,"*H",AP157,$C$5,"D",$K157,,,1)*(9/5)+$C$14),"-")</f>
        <v>70.52</v>
      </c>
      <c r="AR157" s="101">
        <f t="shared" si="697"/>
        <v>38</v>
      </c>
      <c r="AS157" s="101" t="str">
        <f t="shared" si="584"/>
        <v>KORD MR38!_00Z-ECM</v>
      </c>
      <c r="AT157" s="58" t="str">
        <f ca="1">IFERROR(IF($C$12="C",RTD("ice.xl",,"*H",AS157,$C$5,"D",$K157,,,1),RTD("ice.xl",,"*H",AS157,$C$5,"D",$K157,,,1)*(9/5)+$C$14),"-")</f>
        <v>-</v>
      </c>
      <c r="AU157" s="101">
        <f t="shared" si="692"/>
        <v>39</v>
      </c>
      <c r="AV157" s="101" t="str">
        <f t="shared" si="585"/>
        <v>KORD MR39!_00Z-ECM</v>
      </c>
      <c r="AW157" s="58" t="str">
        <f ca="1">IFERROR(IF($C$12="C",RTD("ice.xl",,"*H",AV157,$C$5,"D",$K157,,,1),RTD("ice.xl",,"*H",AV157,$C$5,"D",$K157,,,1)*(9/5)+$C$14),"-")</f>
        <v>-</v>
      </c>
      <c r="AX157" s="101">
        <f t="shared" si="687"/>
        <v>40</v>
      </c>
      <c r="AY157" s="101" t="str">
        <f t="shared" si="586"/>
        <v>KORD MR40!_00Z-ECM</v>
      </c>
      <c r="AZ157" s="58" t="str">
        <f ca="1">IFERROR(IF($C$12="C",RTD("ice.xl",,"*H",AY157,$C$5,"D",$K157,,,1),RTD("ice.xl",,"*H",AY157,$C$5,"D",$K157,,,1)*(9/5)+$C$14),"-")</f>
        <v>-</v>
      </c>
      <c r="BA157" s="101">
        <f t="shared" si="682"/>
        <v>41</v>
      </c>
      <c r="BB157" s="101" t="str">
        <f t="shared" si="587"/>
        <v>KORD MR41!_00Z-ECM</v>
      </c>
      <c r="BC157" s="58" t="str">
        <f ca="1">IFERROR(IF($C$12="C",RTD("ice.xl",,"*H",BB157,$C$5,"D",$K157,,,1),RTD("ice.xl",,"*H",BB157,$C$5,"D",$K157,,,1)*(9/5)+$C$14),"-")</f>
        <v>-</v>
      </c>
      <c r="BD157" s="101">
        <f t="shared" si="678"/>
        <v>42</v>
      </c>
      <c r="BE157" s="101" t="str">
        <f t="shared" si="588"/>
        <v>KORD MR42!_00Z-ECM</v>
      </c>
      <c r="BF157" s="58" t="str">
        <f ca="1">IFERROR(IF($C$12="C",RTD("ice.xl",,"*H",BE157,$C$5,"D",$K157,,,1),RTD("ice.xl",,"*H",BE157,$C$5,"D",$K157,,,1)*(9/5)+$C$14),"-")</f>
        <v>-</v>
      </c>
      <c r="BG157" s="101">
        <f t="shared" si="674"/>
        <v>43</v>
      </c>
      <c r="BH157" s="101" t="str">
        <f t="shared" si="589"/>
        <v>KORD MR43!_00Z-ECM</v>
      </c>
      <c r="BI157" s="105" t="str">
        <f ca="1">IFERROR(IF($C$12="C",RTD("ice.xl",,"*H",BH157,$C$5,"D",$K157,,,1),RTD("ice.xl",,"*H",BH157,$C$5,"D",$K157,,,1)*(9/5)+$C$14),"-")</f>
        <v>-</v>
      </c>
      <c r="BL157" s="53">
        <f t="shared" si="745"/>
        <v>28</v>
      </c>
      <c r="BM157" s="53" t="str">
        <f t="shared" si="591"/>
        <v>KORD MR28!_00Z-ECM</v>
      </c>
      <c r="BN157" s="108">
        <f ca="1">IFERROR(IF($C$12="C",RTD("ice.xl",,"*H",BM157,$C$5,"D",$K157,,,1),RTD("ice.xl",,"*H",BM157,$C$5,"D",$K157,,,1)*(9/5)+$C$14),"-")</f>
        <v>76.64</v>
      </c>
      <c r="BO157" s="101">
        <f t="shared" si="741"/>
        <v>29</v>
      </c>
      <c r="BP157" s="101" t="str">
        <f t="shared" si="593"/>
        <v>KORD MR29!_00Z-ECM</v>
      </c>
      <c r="BQ157" s="58">
        <f ca="1">IFERROR(IF($C$12="C",RTD("ice.xl",,"*H",BP157,$C$5,"D",$K157,,,1),RTD("ice.xl",,"*H",BP157,$C$5,"D",$K157,,,1)*(9/5)+$C$14),"-")</f>
        <v>75.38</v>
      </c>
      <c r="BR157" s="101">
        <f t="shared" si="737"/>
        <v>30</v>
      </c>
      <c r="BS157" s="101" t="str">
        <f t="shared" si="595"/>
        <v>KORD MR30!_00Z-ECM</v>
      </c>
      <c r="BT157" s="58">
        <f ca="1">IFERROR(IF($C$12="C",RTD("ice.xl",,"*H",BS157,$C$5,"D",$K157,,,1),RTD("ice.xl",,"*H",BS157,$C$5,"D",$K157,,,1)*(9/5)+$C$14),"-")</f>
        <v>77.72</v>
      </c>
      <c r="BU157" s="101">
        <f t="shared" si="733"/>
        <v>31</v>
      </c>
      <c r="BV157" s="101" t="str">
        <f t="shared" si="597"/>
        <v>KORD MR31!_00Z-ECM</v>
      </c>
      <c r="BW157" s="58">
        <f ca="1">IFERROR(IF($C$12="C",RTD("ice.xl",,"*H",BV157,$C$5,"D",$K157,,,1),RTD("ice.xl",,"*H",BV157,$C$5,"D",$K157,,,1)*(9/5)+$C$14),"-")</f>
        <v>78.475999999999999</v>
      </c>
      <c r="BX157" s="101">
        <f t="shared" si="728"/>
        <v>32</v>
      </c>
      <c r="BY157" s="101" t="str">
        <f t="shared" si="599"/>
        <v>KORD MR32!_00Z-ECM</v>
      </c>
      <c r="BZ157" s="58">
        <f ca="1">IFERROR(IF($C$12="C",RTD("ice.xl",,"*H",BY157,$C$5,"D",$K157,,,1),RTD("ice.xl",,"*H",BY157,$C$5,"D",$K157,,,1)*(9/5)+$C$14),"-")</f>
        <v>81.193999999999988</v>
      </c>
      <c r="CA157" s="101">
        <f t="shared" si="723"/>
        <v>33</v>
      </c>
      <c r="CB157" s="101" t="str">
        <f t="shared" si="601"/>
        <v>KORD MR33!_00Z-ECM</v>
      </c>
      <c r="CC157" s="58">
        <f ca="1">IFERROR(IF($C$12="C",RTD("ice.xl",,"*H",CB157,$C$5,"D",$K157,,,1),RTD("ice.xl",,"*H",CB157,$C$5,"D",$K157,,,1)*(9/5)+$C$14),"-")</f>
        <v>81.445999999999998</v>
      </c>
      <c r="CD157" s="101">
        <f t="shared" si="718"/>
        <v>34</v>
      </c>
      <c r="CE157" s="101" t="str">
        <f t="shared" si="603"/>
        <v>KORD MR34!_00Z-ECM</v>
      </c>
      <c r="CF157" s="58">
        <f ca="1">IFERROR(IF($C$12="C",RTD("ice.xl",,"*H",CE157,$C$5,"D",$K157,,,1),RTD("ice.xl",,"*H",CE157,$C$5,"D",$K157,,,1)*(9/5)+$C$14),"-")</f>
        <v>80.384</v>
      </c>
      <c r="CG157" s="101">
        <f t="shared" si="713"/>
        <v>35</v>
      </c>
      <c r="CH157" s="101" t="str">
        <f t="shared" si="605"/>
        <v>KORD MR35!_00Z-ECM</v>
      </c>
      <c r="CI157" s="58">
        <f ca="1">IFERROR(IF($C$12="C",RTD("ice.xl",,"*H",CH157,$C$5,"D",$K157,,,1),RTD("ice.xl",,"*H",CH157,$C$5,"D",$K157,,,1)*(9/5)+$C$14),"-")</f>
        <v>80.492000000000004</v>
      </c>
      <c r="CJ157" s="101">
        <f t="shared" si="708"/>
        <v>36</v>
      </c>
      <c r="CK157" s="101" t="str">
        <f t="shared" si="607"/>
        <v>KORD MR36!_00Z-ECM</v>
      </c>
      <c r="CL157" s="58">
        <f ca="1">IFERROR(IF($C$12="C",RTD("ice.xl",,"*H",CK157,$C$5,"D",$K157,,,1),RTD("ice.xl",,"*H",CK157,$C$5,"D",$K157,,,1)*(9/5)+$C$14),"-")</f>
        <v>83.804000000000002</v>
      </c>
      <c r="CM157" s="101">
        <f t="shared" si="703"/>
        <v>37</v>
      </c>
      <c r="CN157" s="101" t="str">
        <f t="shared" si="609"/>
        <v>KORD MR37!_00Z-ECM</v>
      </c>
      <c r="CO157" s="58">
        <f ca="1">IFERROR(IF($C$12="C",RTD("ice.xl",,"*H",CN157,$C$5,"D",$K157,,,1),RTD("ice.xl",,"*H",CN157,$C$5,"D",$K157,,,1)*(9/5)+$C$14),"-")</f>
        <v>70.52</v>
      </c>
      <c r="CP157" s="101">
        <f t="shared" si="698"/>
        <v>38</v>
      </c>
      <c r="CQ157" s="101" t="str">
        <f t="shared" si="611"/>
        <v>KORD MR38!_00Z-ECM</v>
      </c>
      <c r="CR157" s="58" t="str">
        <f ca="1">IFERROR(IF($C$12="C",RTD("ice.xl",,"*H",CQ157,$C$5,"D",$K157,,,1),RTD("ice.xl",,"*H",CQ157,$C$5,"D",$K157,,,1)*(9/5)+$C$14),"-")</f>
        <v>-</v>
      </c>
      <c r="CS157" s="101">
        <f t="shared" si="693"/>
        <v>39</v>
      </c>
      <c r="CT157" s="101" t="str">
        <f t="shared" si="613"/>
        <v>KORD MR39!_00Z-ECM</v>
      </c>
      <c r="CU157" s="58" t="str">
        <f ca="1">IFERROR(IF($C$12="C",RTD("ice.xl",,"*H",CT157,$C$5,"D",$K157,,,1),RTD("ice.xl",,"*H",CT157,$C$5,"D",$K157,,,1)*(9/5)+$C$14),"-")</f>
        <v>-</v>
      </c>
      <c r="CV157" s="101">
        <f t="shared" si="688"/>
        <v>40</v>
      </c>
      <c r="CW157" s="101" t="str">
        <f t="shared" si="614"/>
        <v>KORD MR40!_00Z-ECM</v>
      </c>
      <c r="CX157" s="58" t="str">
        <f ca="1">IFERROR(IF($C$12="C",RTD("ice.xl",,"*H",CW157,$C$5,"D",$K157,,,1),RTD("ice.xl",,"*H",CW157,$C$5,"D",$K157,,,1)*(9/5)+$C$14),"-")</f>
        <v>-</v>
      </c>
      <c r="CY157" s="101">
        <f t="shared" si="683"/>
        <v>41</v>
      </c>
      <c r="CZ157" s="101" t="str">
        <f t="shared" si="615"/>
        <v>KORD MR41!_00Z-ECM</v>
      </c>
      <c r="DA157" s="58" t="str">
        <f ca="1">IFERROR(IF($C$12="C",RTD("ice.xl",,"*H",CZ157,$C$5,"D",$K157,,,1),RTD("ice.xl",,"*H",CZ157,$C$5,"D",$K157,,,1)*(9/5)+$C$14),"-")</f>
        <v>-</v>
      </c>
      <c r="DB157" s="101">
        <f t="shared" si="679"/>
        <v>42</v>
      </c>
      <c r="DC157" s="101" t="str">
        <f t="shared" si="616"/>
        <v>KORD MR42!_00Z-ECM</v>
      </c>
      <c r="DD157" s="58" t="str">
        <f ca="1">IFERROR(IF($C$12="C",RTD("ice.xl",,"*H",DC157,$C$5,"D",$K157,,,1),RTD("ice.xl",,"*H",DC157,$C$5,"D",$K157,,,1)*(9/5)+$C$14),"-")</f>
        <v>-</v>
      </c>
      <c r="DE157" s="101">
        <f t="shared" si="675"/>
        <v>43</v>
      </c>
      <c r="DF157" s="101" t="str">
        <f t="shared" si="617"/>
        <v>KORD MR43!_00Z-ECM</v>
      </c>
      <c r="DG157" s="105" t="str">
        <f ca="1">IFERROR(IF($C$12="C",RTD("ice.xl",,"*H",DF157,$C$5,"D",$K157,,,1),RTD("ice.xl",,"*H",DF157,$C$5,"D",$K157,,,1)*(9/5)+$C$14),"-")</f>
        <v>-</v>
      </c>
      <c r="DJ157" s="53">
        <f t="shared" si="746"/>
        <v>28</v>
      </c>
      <c r="DK157" s="53" t="str">
        <f t="shared" si="619"/>
        <v>KORD MR28!_12Z-ECM</v>
      </c>
      <c r="DL157" s="108">
        <f ca="1">IFERROR(IF($C$12="C",RTD("ice.xl",,"*H",DK157,$C$5,"D",$K157,,,1),RTD("ice.xl",,"*H",DK157,$C$5,"D",$K157,,,1)*(9/5)+$C$14),"-")</f>
        <v>75.056000000000012</v>
      </c>
      <c r="DM157" s="101">
        <f t="shared" si="742"/>
        <v>29</v>
      </c>
      <c r="DN157" s="101" t="str">
        <f t="shared" si="621"/>
        <v>KORD MR29!_12Z-ECM</v>
      </c>
      <c r="DO157" s="58">
        <f ca="1">IFERROR(IF($C$12="C",RTD("ice.xl",,"*H",DN157,$C$5,"D",$K157,,,1),RTD("ice.xl",,"*H",DN157,$C$5,"D",$K157,,,1)*(9/5)+$C$14),"-")</f>
        <v>76.550000000000011</v>
      </c>
      <c r="DP157" s="101">
        <f t="shared" si="738"/>
        <v>30</v>
      </c>
      <c r="DQ157" s="101" t="str">
        <f t="shared" si="623"/>
        <v>KORD MR30!_12Z-ECM</v>
      </c>
      <c r="DR157" s="58">
        <f ca="1">IFERROR(IF($C$12="C",RTD("ice.xl",,"*H",DQ157,$C$5,"D",$K157,,,1),RTD("ice.xl",,"*H",DQ157,$C$5,"D",$K157,,,1)*(9/5)+$C$14),"-")</f>
        <v>78.44</v>
      </c>
      <c r="DS157" s="101">
        <f t="shared" si="734"/>
        <v>31</v>
      </c>
      <c r="DT157" s="101" t="str">
        <f t="shared" si="625"/>
        <v>KORD MR31!_12Z-ECM</v>
      </c>
      <c r="DU157" s="58">
        <f ca="1">IFERROR(IF($C$12="C",RTD("ice.xl",,"*H",DT157,$C$5,"D",$K157,,,1),RTD("ice.xl",,"*H",DT157,$C$5,"D",$K157,,,1)*(9/5)+$C$14),"-")</f>
        <v>79.681999999999988</v>
      </c>
      <c r="DV157" s="101">
        <f t="shared" si="729"/>
        <v>32</v>
      </c>
      <c r="DW157" s="101" t="str">
        <f t="shared" si="627"/>
        <v>KORD MR32!_12Z-ECM</v>
      </c>
      <c r="DX157" s="58">
        <f ca="1">IFERROR(IF($C$12="C",RTD("ice.xl",,"*H",DW157,$C$5,"D",$K157,,,1),RTD("ice.xl",,"*H",DW157,$C$5,"D",$K157,,,1)*(9/5)+$C$14),"-")</f>
        <v>81.031999999999996</v>
      </c>
      <c r="DY157" s="101">
        <f t="shared" si="724"/>
        <v>33</v>
      </c>
      <c r="DZ157" s="101" t="str">
        <f t="shared" si="629"/>
        <v>KORD MR33!_12Z-ECM</v>
      </c>
      <c r="EA157" s="58">
        <f ca="1">IFERROR(IF($C$12="C",RTD("ice.xl",,"*H",DZ157,$C$5,"D",$K157,,,1),RTD("ice.xl",,"*H",DZ157,$C$5,"D",$K157,,,1)*(9/5)+$C$14),"-")</f>
        <v>80.545999999999992</v>
      </c>
      <c r="EB157" s="101">
        <f t="shared" si="719"/>
        <v>34</v>
      </c>
      <c r="EC157" s="101" t="str">
        <f t="shared" si="631"/>
        <v>KORD MR34!_12Z-ECM</v>
      </c>
      <c r="ED157" s="58">
        <f ca="1">IFERROR(IF($C$12="C",RTD("ice.xl",,"*H",EC157,$C$5,"D",$K157,,,1),RTD("ice.xl",,"*H",EC157,$C$5,"D",$K157,,,1)*(9/5)+$C$14),"-")</f>
        <v>80.438000000000002</v>
      </c>
      <c r="EE157" s="101">
        <f t="shared" si="714"/>
        <v>35</v>
      </c>
      <c r="EF157" s="101" t="str">
        <f t="shared" si="633"/>
        <v>KORD MR35!_12Z-ECM</v>
      </c>
      <c r="EG157" s="58">
        <f ca="1">IFERROR(IF($C$12="C",RTD("ice.xl",,"*H",EF157,$C$5,"D",$K157,,,1),RTD("ice.xl",,"*H",EF157,$C$5,"D",$K157,,,1)*(9/5)+$C$14),"-")</f>
        <v>79.592000000000013</v>
      </c>
      <c r="EH157" s="101">
        <f t="shared" si="709"/>
        <v>36</v>
      </c>
      <c r="EI157" s="101" t="str">
        <f t="shared" si="635"/>
        <v>KORD MR36!_12Z-ECM</v>
      </c>
      <c r="EJ157" s="58">
        <f ca="1">IFERROR(IF($C$12="C",RTD("ice.xl",,"*H",EI157,$C$5,"D",$K157,,,1),RTD("ice.xl",,"*H",EI157,$C$5,"D",$K157,,,1)*(9/5)+$C$14),"-")</f>
        <v>80.132000000000005</v>
      </c>
      <c r="EK157" s="101">
        <f t="shared" si="704"/>
        <v>37</v>
      </c>
      <c r="EL157" s="101" t="str">
        <f t="shared" si="637"/>
        <v>KORD MR37!_12Z-ECM</v>
      </c>
      <c r="EM157" s="58" t="str">
        <f ca="1">IFERROR(IF($C$12="C",RTD("ice.xl",,"*H",EL157,$C$5,"D",$K157,,,1),RTD("ice.xl",,"*H",EL157,$C$5,"D",$K157,,,1)*(9/5)+$C$14),"-")</f>
        <v>-</v>
      </c>
      <c r="EN157" s="101">
        <f t="shared" si="699"/>
        <v>38</v>
      </c>
      <c r="EO157" s="101" t="str">
        <f t="shared" si="639"/>
        <v>KORD MR38!_12Z-ECM</v>
      </c>
      <c r="EP157" s="58" t="str">
        <f ca="1">IFERROR(IF($C$12="C",RTD("ice.xl",,"*H",EO157,$C$5,"D",$K157,,,1),RTD("ice.xl",,"*H",EO157,$C$5,"D",$K157,,,1)*(9/5)+$C$14),"-")</f>
        <v>-</v>
      </c>
      <c r="EQ157" s="101">
        <f t="shared" si="694"/>
        <v>39</v>
      </c>
      <c r="ER157" s="101" t="str">
        <f t="shared" si="641"/>
        <v>KORD MR39!_12Z-ECM</v>
      </c>
      <c r="ES157" s="58" t="str">
        <f ca="1">IFERROR(IF($C$12="C",RTD("ice.xl",,"*H",ER157,$C$5,"D",$K157,,,1),RTD("ice.xl",,"*H",ER157,$C$5,"D",$K157,,,1)*(9/5)+$C$14),"-")</f>
        <v>-</v>
      </c>
      <c r="ET157" s="101">
        <f t="shared" si="689"/>
        <v>40</v>
      </c>
      <c r="EU157" s="101" t="str">
        <f t="shared" si="642"/>
        <v>KORD MR40!_12Z-ECM</v>
      </c>
      <c r="EV157" s="58" t="str">
        <f ca="1">IFERROR(IF($C$12="C",RTD("ice.xl",,"*H",EU157,$C$5,"D",$K157,,,1),RTD("ice.xl",,"*H",EU157,$C$5,"D",$K157,,,1)*(9/5)+$C$14),"-")</f>
        <v>-</v>
      </c>
      <c r="EW157" s="101">
        <f t="shared" si="684"/>
        <v>41</v>
      </c>
      <c r="EX157" s="101" t="str">
        <f t="shared" si="643"/>
        <v>KORD MR41!_12Z-ECM</v>
      </c>
      <c r="EY157" s="58" t="str">
        <f ca="1">IFERROR(IF($C$12="C",RTD("ice.xl",,"*H",EX157,$C$5,"D",$K157,,,1),RTD("ice.xl",,"*H",EX157,$C$5,"D",$K157,,,1)*(9/5)+$C$14),"-")</f>
        <v>-</v>
      </c>
      <c r="EZ157" s="101">
        <f t="shared" si="680"/>
        <v>42</v>
      </c>
      <c r="FA157" s="101" t="str">
        <f t="shared" si="644"/>
        <v>KORD MR42!_12Z-ECM</v>
      </c>
      <c r="FB157" s="58" t="str">
        <f ca="1">IFERROR(IF($C$12="C",RTD("ice.xl",,"*H",FA157,$C$5,"D",$K157,,,1),RTD("ice.xl",,"*H",FA157,$C$5,"D",$K157,,,1)*(9/5)+$C$14),"-")</f>
        <v>-</v>
      </c>
      <c r="FC157" s="101">
        <f t="shared" si="676"/>
        <v>43</v>
      </c>
      <c r="FD157" s="101" t="str">
        <f t="shared" si="645"/>
        <v>KORD MR43!_12Z-ECM</v>
      </c>
      <c r="FE157" s="105" t="str">
        <f ca="1">IFERROR(IF($C$12="C",RTD("ice.xl",,"*H",FD157,$C$5,"D",$K157,,,1),RTD("ice.xl",,"*H",FD157,$C$5,"D",$K157,,,1)*(9/5)+$C$14),"-")</f>
        <v>-</v>
      </c>
      <c r="FH157" s="53">
        <f t="shared" si="747"/>
        <v>28</v>
      </c>
      <c r="FI157" s="53" t="str">
        <f t="shared" si="647"/>
        <v>KORD MR28!_12Z-ECM</v>
      </c>
      <c r="FJ157" s="108">
        <f ca="1">IFERROR(IF($C$12="C",RTD("ice.xl",,"*H",FI157,$C$5,"D",$K157,,,1),RTD("ice.xl",,"*H",FI157,$C$5,"D",$K157,,,1)*(9/5)+$C$14),"-")</f>
        <v>75.056000000000012</v>
      </c>
      <c r="FK157" s="101">
        <f t="shared" si="743"/>
        <v>29</v>
      </c>
      <c r="FL157" s="101" t="str">
        <f t="shared" si="649"/>
        <v>KORD MR29!_12Z-ECM</v>
      </c>
      <c r="FM157" s="58">
        <f ca="1">IFERROR(IF($C$12="C",RTD("ice.xl",,"*H",FL157,$C$5,"D",$K157,,,1),RTD("ice.xl",,"*H",FL157,$C$5,"D",$K157,,,1)*(9/5)+$C$14),"-")</f>
        <v>76.550000000000011</v>
      </c>
      <c r="FN157" s="101">
        <f t="shared" si="739"/>
        <v>30</v>
      </c>
      <c r="FO157" s="101" t="str">
        <f t="shared" si="651"/>
        <v>KORD MR30!_12Z-ECM</v>
      </c>
      <c r="FP157" s="58">
        <f ca="1">IFERROR(IF($C$12="C",RTD("ice.xl",,"*H",FO157,$C$5,"D",$K157,,,1),RTD("ice.xl",,"*H",FO157,$C$5,"D",$K157,,,1)*(9/5)+$C$14),"-")</f>
        <v>78.44</v>
      </c>
      <c r="FQ157" s="101">
        <f t="shared" si="735"/>
        <v>31</v>
      </c>
      <c r="FR157" s="101" t="str">
        <f t="shared" si="653"/>
        <v>KORD MR31!_12Z-ECM</v>
      </c>
      <c r="FS157" s="58">
        <f ca="1">IFERROR(IF($C$12="C",RTD("ice.xl",,"*H",FR157,$C$5,"D",$K157,,,1),RTD("ice.xl",,"*H",FR157,$C$5,"D",$K157,,,1)*(9/5)+$C$14),"-")</f>
        <v>79.681999999999988</v>
      </c>
      <c r="FT157" s="101">
        <f t="shared" si="730"/>
        <v>32</v>
      </c>
      <c r="FU157" s="101" t="str">
        <f t="shared" si="655"/>
        <v>KORD MR32!_12Z-ECM</v>
      </c>
      <c r="FV157" s="58">
        <f ca="1">IFERROR(IF($C$12="C",RTD("ice.xl",,"*H",FU157,$C$5,"D",$K157,,,1),RTD("ice.xl",,"*H",FU157,$C$5,"D",$K157,,,1)*(9/5)+$C$14),"-")</f>
        <v>81.031999999999996</v>
      </c>
      <c r="FW157" s="101">
        <f t="shared" si="725"/>
        <v>33</v>
      </c>
      <c r="FX157" s="101" t="str">
        <f t="shared" si="657"/>
        <v>KORD MR33!_12Z-ECM</v>
      </c>
      <c r="FY157" s="58">
        <f ca="1">IFERROR(IF($C$12="C",RTD("ice.xl",,"*H",FX157,$C$5,"D",$K157,,,1),RTD("ice.xl",,"*H",FX157,$C$5,"D",$K157,,,1)*(9/5)+$C$14),"-")</f>
        <v>80.545999999999992</v>
      </c>
      <c r="FZ157" s="101">
        <f t="shared" si="720"/>
        <v>34</v>
      </c>
      <c r="GA157" s="101" t="str">
        <f t="shared" si="659"/>
        <v>KORD MR34!_12Z-ECM</v>
      </c>
      <c r="GB157" s="58">
        <f ca="1">IFERROR(IF($C$12="C",RTD("ice.xl",,"*H",GA157,$C$5,"D",$K157,,,1),RTD("ice.xl",,"*H",GA157,$C$5,"D",$K157,,,1)*(9/5)+$C$14),"-")</f>
        <v>80.438000000000002</v>
      </c>
      <c r="GC157" s="101">
        <f t="shared" si="715"/>
        <v>35</v>
      </c>
      <c r="GD157" s="101" t="str">
        <f t="shared" si="661"/>
        <v>KORD MR35!_12Z-ECM</v>
      </c>
      <c r="GE157" s="58">
        <f ca="1">IFERROR(IF($C$12="C",RTD("ice.xl",,"*H",GD157,$C$5,"D",$K157,,,1),RTD("ice.xl",,"*H",GD157,$C$5,"D",$K157,,,1)*(9/5)+$C$14),"-")</f>
        <v>79.592000000000013</v>
      </c>
      <c r="GF157" s="101">
        <f t="shared" si="710"/>
        <v>36</v>
      </c>
      <c r="GG157" s="101" t="str">
        <f t="shared" si="663"/>
        <v>KORD MR36!_12Z-ECM</v>
      </c>
      <c r="GH157" s="58">
        <f ca="1">IFERROR(IF($C$12="C",RTD("ice.xl",,"*H",GG157,$C$5,"D",$K157,,,1),RTD("ice.xl",,"*H",GG157,$C$5,"D",$K157,,,1)*(9/5)+$C$14),"-")</f>
        <v>80.132000000000005</v>
      </c>
      <c r="GI157" s="101">
        <f t="shared" si="705"/>
        <v>37</v>
      </c>
      <c r="GJ157" s="101" t="str">
        <f t="shared" si="665"/>
        <v>KORD MR37!_12Z-ECM</v>
      </c>
      <c r="GK157" s="58" t="str">
        <f ca="1">IFERROR(IF($C$12="C",RTD("ice.xl",,"*H",GJ157,$C$5,"D",$K157,,,1),RTD("ice.xl",,"*H",GJ157,$C$5,"D",$K157,,,1)*(9/5)+$C$14),"-")</f>
        <v>-</v>
      </c>
      <c r="GL157" s="101">
        <f t="shared" si="700"/>
        <v>38</v>
      </c>
      <c r="GM157" s="101" t="str">
        <f t="shared" si="667"/>
        <v>KORD MR38!_12Z-ECM</v>
      </c>
      <c r="GN157" s="58" t="str">
        <f ca="1">IFERROR(IF($C$12="C",RTD("ice.xl",,"*H",GM157,$C$5,"D",$K157,,,1),RTD("ice.xl",,"*H",GM157,$C$5,"D",$K157,,,1)*(9/5)+$C$14),"-")</f>
        <v>-</v>
      </c>
      <c r="GO157" s="101">
        <f t="shared" si="695"/>
        <v>39</v>
      </c>
      <c r="GP157" s="101" t="str">
        <f t="shared" si="669"/>
        <v>KORD MR39!_12Z-ECM</v>
      </c>
      <c r="GQ157" s="58" t="str">
        <f ca="1">IFERROR(IF($C$12="C",RTD("ice.xl",,"*H",GP157,$C$5,"D",$K157,,,1),RTD("ice.xl",,"*H",GP157,$C$5,"D",$K157,,,1)*(9/5)+$C$14),"-")</f>
        <v>-</v>
      </c>
      <c r="GR157" s="101">
        <f t="shared" si="690"/>
        <v>40</v>
      </c>
      <c r="GS157" s="101" t="str">
        <f t="shared" si="670"/>
        <v>KORD MR40!_12Z-ECM</v>
      </c>
      <c r="GT157" s="58" t="str">
        <f ca="1">IFERROR(IF($C$12="C",RTD("ice.xl",,"*H",GS157,$C$5,"D",$K157,,,1),RTD("ice.xl",,"*H",GS157,$C$5,"D",$K157,,,1)*(9/5)+$C$14),"-")</f>
        <v>-</v>
      </c>
      <c r="GU157" s="101">
        <f t="shared" si="685"/>
        <v>41</v>
      </c>
      <c r="GV157" s="101" t="str">
        <f t="shared" si="671"/>
        <v>KORD MR41!_12Z-ECM</v>
      </c>
      <c r="GW157" s="58" t="str">
        <f ca="1">IFERROR(IF($C$12="C",RTD("ice.xl",,"*H",GV157,$C$5,"D",$K157,,,1),RTD("ice.xl",,"*H",GV157,$C$5,"D",$K157,,,1)*(9/5)+$C$14),"-")</f>
        <v>-</v>
      </c>
      <c r="GX157" s="101">
        <f t="shared" si="681"/>
        <v>42</v>
      </c>
      <c r="GY157" s="101" t="str">
        <f t="shared" si="672"/>
        <v>KORD MR42!_12Z-ECM</v>
      </c>
      <c r="GZ157" s="58" t="str">
        <f ca="1">IFERROR(IF($C$12="C",RTD("ice.xl",,"*H",GY157,$C$5,"D",$K157,,,1),RTD("ice.xl",,"*H",GY157,$C$5,"D",$K157,,,1)*(9/5)+$C$14),"-")</f>
        <v>-</v>
      </c>
      <c r="HA157" s="101">
        <f t="shared" si="677"/>
        <v>43</v>
      </c>
      <c r="HB157" s="101" t="str">
        <f t="shared" si="673"/>
        <v>KORD MR43!_12Z-ECM</v>
      </c>
      <c r="HC157" s="105" t="str">
        <f ca="1">IFERROR(IF($C$12="C",RTD("ice.xl",,"*H",HB157,$C$5,"D",$K157,,,1),RTD("ice.xl",,"*H",HB157,$C$5,"D",$K157,,,1)*(9/5)+$C$14),"-")</f>
        <v>-</v>
      </c>
    </row>
    <row r="158" spans="11:211" x14ac:dyDescent="0.35">
      <c r="K158" s="163">
        <f t="shared" ref="K158:L158" ca="1" si="750">K50</f>
        <v>44763</v>
      </c>
      <c r="L158" s="356">
        <f t="shared" ca="1" si="750"/>
        <v>81.873860000000008</v>
      </c>
      <c r="N158" s="53">
        <f t="shared" si="744"/>
        <v>29</v>
      </c>
      <c r="O158" s="53" t="str">
        <f t="shared" ref="O158:O159" si="751">$C$10&amp;" "&amp;"MR"&amp;N158&amp;"!_"&amp;$N$111</f>
        <v>KORD MR29!_00Z-ECM</v>
      </c>
      <c r="P158" s="108">
        <f ca="1">IFERROR(IF($C$12="C",RTD("ice.xl",,"*H",O158,$C$5,"D",$K158,,,1),RTD("ice.xl",,"*H",O158,$C$5,"D",$K158,,,1)*(9/5)+$C$14),"-")</f>
        <v>78.313999999999993</v>
      </c>
      <c r="Q158" s="101">
        <f t="shared" si="740"/>
        <v>30</v>
      </c>
      <c r="R158" s="101" t="str">
        <f t="shared" ref="R158:R159" si="752">$C$10&amp;" "&amp;"MR"&amp;Q158&amp;"!_"&amp;$N$111</f>
        <v>KORD MR30!_00Z-ECM</v>
      </c>
      <c r="S158" s="58">
        <f ca="1">IFERROR(IF($C$12="C",RTD("ice.xl",,"*H",R158,$C$5,"D",$K158,,,1),RTD("ice.xl",,"*H",R158,$C$5,"D",$K158,,,1)*(9/5)+$C$14),"-")</f>
        <v>78.908000000000001</v>
      </c>
      <c r="T158" s="101">
        <f t="shared" si="736"/>
        <v>31</v>
      </c>
      <c r="U158" s="101" t="str">
        <f t="shared" ref="U158:U159" si="753">$C$10&amp;" "&amp;"MR"&amp;T158&amp;"!_"&amp;$N$111</f>
        <v>KORD MR31!_00Z-ECM</v>
      </c>
      <c r="V158" s="58">
        <f ca="1">IFERROR(IF($C$12="C",RTD("ice.xl",,"*H",U158,$C$5,"D",$K158,,,1),RTD("ice.xl",,"*H",U158,$C$5,"D",$K158,,,1)*(9/5)+$C$14),"-")</f>
        <v>79.52</v>
      </c>
      <c r="W158" s="101">
        <f t="shared" si="732"/>
        <v>32</v>
      </c>
      <c r="X158" s="101" t="str">
        <f t="shared" ref="X158:X159" si="754">$C$10&amp;" "&amp;"MR"&amp;W158&amp;"!_"&amp;$N$111</f>
        <v>KORD MR32!_00Z-ECM</v>
      </c>
      <c r="Y158" s="58">
        <f ca="1">IFERROR(IF($C$12="C",RTD("ice.xl",,"*H",X158,$C$5,"D",$K158,,,1),RTD("ice.xl",,"*H",X158,$C$5,"D",$K158,,,1)*(9/5)+$C$14),"-")</f>
        <v>79.268000000000001</v>
      </c>
      <c r="Z158" s="101">
        <f t="shared" si="727"/>
        <v>33</v>
      </c>
      <c r="AA158" s="101" t="str">
        <f t="shared" ref="AA158:AA159" si="755">$C$10&amp;" "&amp;"MR"&amp;Z158&amp;"!_"&amp;$N$111</f>
        <v>KORD MR33!_00Z-ECM</v>
      </c>
      <c r="AB158" s="58">
        <f ca="1">IFERROR(IF($C$12="C",RTD("ice.xl",,"*H",AA158,$C$5,"D",$K158,,,1),RTD("ice.xl",,"*H",AA158,$C$5,"D",$K158,,,1)*(9/5)+$C$14),"-")</f>
        <v>80.563999999999993</v>
      </c>
      <c r="AC158" s="101">
        <f t="shared" si="722"/>
        <v>34</v>
      </c>
      <c r="AD158" s="101" t="str">
        <f t="shared" ref="AD158:AD159" si="756">$C$10&amp;" "&amp;"MR"&amp;AC158&amp;"!_"&amp;$N$111</f>
        <v>KORD MR34!_00Z-ECM</v>
      </c>
      <c r="AE158" s="58">
        <f ca="1">IFERROR(IF($C$12="C",RTD("ice.xl",,"*H",AD158,$C$5,"D",$K158,,,1),RTD("ice.xl",,"*H",AD158,$C$5,"D",$K158,,,1)*(9/5)+$C$14),"-")</f>
        <v>77.774000000000001</v>
      </c>
      <c r="AF158" s="101">
        <f t="shared" si="717"/>
        <v>35</v>
      </c>
      <c r="AG158" s="101" t="str">
        <f t="shared" ref="AG158:AG159" si="757">$C$10&amp;" "&amp;"MR"&amp;AF158&amp;"!_"&amp;$N$111</f>
        <v>KORD MR35!_00Z-ECM</v>
      </c>
      <c r="AH158" s="58">
        <f ca="1">IFERROR(IF($C$12="C",RTD("ice.xl",,"*H",AG158,$C$5,"D",$K158,,,1),RTD("ice.xl",,"*H",AG158,$C$5,"D",$K158,,,1)*(9/5)+$C$14),"-")</f>
        <v>78.259999999999991</v>
      </c>
      <c r="AI158" s="101">
        <f t="shared" si="712"/>
        <v>36</v>
      </c>
      <c r="AJ158" s="101" t="str">
        <f t="shared" ref="AJ158:AJ159" si="758">$C$10&amp;" "&amp;"MR"&amp;AI158&amp;"!_"&amp;$N$111</f>
        <v>KORD MR36!_00Z-ECM</v>
      </c>
      <c r="AK158" s="58">
        <f ca="1">IFERROR(IF($C$12="C",RTD("ice.xl",,"*H",AJ158,$C$5,"D",$K158,,,1),RTD("ice.xl",,"*H",AJ158,$C$5,"D",$K158,,,1)*(9/5)+$C$14),"-")</f>
        <v>79.25</v>
      </c>
      <c r="AL158" s="101">
        <f t="shared" si="707"/>
        <v>37</v>
      </c>
      <c r="AM158" s="101" t="str">
        <f t="shared" ref="AM158:AM159" si="759">$C$10&amp;" "&amp;"MR"&amp;AL158&amp;"!_"&amp;$N$111</f>
        <v>KORD MR37!_00Z-ECM</v>
      </c>
      <c r="AN158" s="58">
        <f ca="1">IFERROR(IF($C$12="C",RTD("ice.xl",,"*H",AM158,$C$5,"D",$K158,,,1),RTD("ice.xl",,"*H",AM158,$C$5,"D",$K158,,,1)*(9/5)+$C$14),"-")</f>
        <v>79.771999999999991</v>
      </c>
      <c r="AO158" s="101">
        <f t="shared" si="702"/>
        <v>38</v>
      </c>
      <c r="AP158" s="101" t="str">
        <f t="shared" ref="AP158:AP159" si="760">$C$10&amp;" "&amp;"MR"&amp;AO158&amp;"!_"&amp;$N$111</f>
        <v>KORD MR38!_00Z-ECM</v>
      </c>
      <c r="AQ158" s="58">
        <f ca="1">IFERROR(IF($C$12="C",RTD("ice.xl",,"*H",AP158,$C$5,"D",$K158,,,1),RTD("ice.xl",,"*H",AP158,$C$5,"D",$K158,,,1)*(9/5)+$C$14),"-")</f>
        <v>89.330000000000013</v>
      </c>
      <c r="AR158" s="101">
        <f t="shared" si="697"/>
        <v>39</v>
      </c>
      <c r="AS158" s="101" t="str">
        <f t="shared" ref="AS158:AS159" si="761">$C$10&amp;" "&amp;"MR"&amp;AR158&amp;"!_"&amp;$N$111</f>
        <v>KORD MR39!_00Z-ECM</v>
      </c>
      <c r="AT158" s="58" t="str">
        <f ca="1">IFERROR(IF($C$12="C",RTD("ice.xl",,"*H",AS158,$C$5,"D",$K158,,,1),RTD("ice.xl",,"*H",AS158,$C$5,"D",$K158,,,1)*(9/5)+$C$14),"-")</f>
        <v>-</v>
      </c>
      <c r="AU158" s="101">
        <f t="shared" si="692"/>
        <v>40</v>
      </c>
      <c r="AV158" s="101" t="str">
        <f t="shared" ref="AV158:AV159" si="762">$C$10&amp;" "&amp;"MR"&amp;AU158&amp;"!_"&amp;$N$111</f>
        <v>KORD MR40!_00Z-ECM</v>
      </c>
      <c r="AW158" s="58" t="str">
        <f ca="1">IFERROR(IF($C$12="C",RTD("ice.xl",,"*H",AV158,$C$5,"D",$K158,,,1),RTD("ice.xl",,"*H",AV158,$C$5,"D",$K158,,,1)*(9/5)+$C$14),"-")</f>
        <v>-</v>
      </c>
      <c r="AX158" s="101">
        <f t="shared" si="687"/>
        <v>41</v>
      </c>
      <c r="AY158" s="101" t="str">
        <f t="shared" ref="AY158:AY159" si="763">$C$10&amp;" "&amp;"MR"&amp;AX158&amp;"!_"&amp;$N$111</f>
        <v>KORD MR41!_00Z-ECM</v>
      </c>
      <c r="AZ158" s="58" t="str">
        <f ca="1">IFERROR(IF($C$12="C",RTD("ice.xl",,"*H",AY158,$C$5,"D",$K158,,,1),RTD("ice.xl",,"*H",AY158,$C$5,"D",$K158,,,1)*(9/5)+$C$14),"-")</f>
        <v>-</v>
      </c>
      <c r="BA158" s="101">
        <f t="shared" si="682"/>
        <v>42</v>
      </c>
      <c r="BB158" s="101" t="str">
        <f t="shared" ref="BB158:BB159" si="764">$C$10&amp;" "&amp;"MR"&amp;BA158&amp;"!_"&amp;$N$111</f>
        <v>KORD MR42!_00Z-ECM</v>
      </c>
      <c r="BC158" s="58" t="str">
        <f ca="1">IFERROR(IF($C$12="C",RTD("ice.xl",,"*H",BB158,$C$5,"D",$K158,,,1),RTD("ice.xl",,"*H",BB158,$C$5,"D",$K158,,,1)*(9/5)+$C$14),"-")</f>
        <v>-</v>
      </c>
      <c r="BD158" s="101">
        <f t="shared" si="678"/>
        <v>43</v>
      </c>
      <c r="BE158" s="101" t="str">
        <f t="shared" ref="BE158:BE159" si="765">$C$10&amp;" "&amp;"MR"&amp;BD158&amp;"!_"&amp;$N$111</f>
        <v>KORD MR43!_00Z-ECM</v>
      </c>
      <c r="BF158" s="58" t="str">
        <f ca="1">IFERROR(IF($C$12="C",RTD("ice.xl",,"*H",BE158,$C$5,"D",$K158,,,1),RTD("ice.xl",,"*H",BE158,$C$5,"D",$K158,,,1)*(9/5)+$C$14),"-")</f>
        <v>-</v>
      </c>
      <c r="BG158" s="101">
        <f t="shared" si="674"/>
        <v>44</v>
      </c>
      <c r="BH158" s="101" t="str">
        <f t="shared" ref="BH158:BH159" si="766">$C$10&amp;" "&amp;"MR"&amp;BG158&amp;"!_"&amp;$N$111</f>
        <v>KORD MR44!_00Z-ECM</v>
      </c>
      <c r="BI158" s="105" t="str">
        <f ca="1">IFERROR(IF($C$12="C",RTD("ice.xl",,"*H",BH158,$C$5,"D",$K158,,,1),RTD("ice.xl",,"*H",BH158,$C$5,"D",$K158,,,1)*(9/5)+$C$14),"-")</f>
        <v>-</v>
      </c>
      <c r="BL158" s="53">
        <f t="shared" si="745"/>
        <v>29</v>
      </c>
      <c r="BM158" s="53" t="str">
        <f t="shared" ref="BM158:BM159" si="767">$C$10&amp;" "&amp;"MR"&amp;BL158&amp;"!_"&amp;$N$111</f>
        <v>KORD MR29!_00Z-ECM</v>
      </c>
      <c r="BN158" s="147">
        <f ca="1">IFERROR(IF($C$12="C",RTD("ice.xl",,"*H",BM158,$C$5,"D",$K158,,,1),RTD("ice.xl",,"*H",BM158,$C$5,"D",$K158,,,1)*(9/5)+$C$14),"-")</f>
        <v>78.313999999999993</v>
      </c>
      <c r="BO158" s="148">
        <f t="shared" si="741"/>
        <v>30</v>
      </c>
      <c r="BP158" s="148" t="str">
        <f t="shared" ref="BP158:BP159" si="768">$C$10&amp;" "&amp;"MR"&amp;BO158&amp;"!_"&amp;$N$111</f>
        <v>KORD MR30!_00Z-ECM</v>
      </c>
      <c r="BQ158" s="149">
        <f ca="1">IFERROR(IF($C$12="C",RTD("ice.xl",,"*H",BP158,$C$5,"D",$K158,,,1),RTD("ice.xl",,"*H",BP158,$C$5,"D",$K158,,,1)*(9/5)+$C$14),"-")</f>
        <v>78.908000000000001</v>
      </c>
      <c r="BR158" s="148">
        <f t="shared" si="737"/>
        <v>31</v>
      </c>
      <c r="BS158" s="148" t="str">
        <f t="shared" ref="BS158:BS159" si="769">$C$10&amp;" "&amp;"MR"&amp;BR158&amp;"!_"&amp;$N$111</f>
        <v>KORD MR31!_00Z-ECM</v>
      </c>
      <c r="BT158" s="149">
        <f ca="1">IFERROR(IF($C$12="C",RTD("ice.xl",,"*H",BS158,$C$5,"D",$K158,,,1),RTD("ice.xl",,"*H",BS158,$C$5,"D",$K158,,,1)*(9/5)+$C$14),"-")</f>
        <v>79.52</v>
      </c>
      <c r="BU158" s="148">
        <f t="shared" si="733"/>
        <v>32</v>
      </c>
      <c r="BV158" s="148" t="str">
        <f t="shared" ref="BV158:BV159" si="770">$C$10&amp;" "&amp;"MR"&amp;BU158&amp;"!_"&amp;$N$111</f>
        <v>KORD MR32!_00Z-ECM</v>
      </c>
      <c r="BW158" s="149">
        <f ca="1">IFERROR(IF($C$12="C",RTD("ice.xl",,"*H",BV158,$C$5,"D",$K158,,,1),RTD("ice.xl",,"*H",BV158,$C$5,"D",$K158,,,1)*(9/5)+$C$14),"-")</f>
        <v>79.268000000000001</v>
      </c>
      <c r="BX158" s="148">
        <f t="shared" si="728"/>
        <v>33</v>
      </c>
      <c r="BY158" s="148" t="str">
        <f t="shared" ref="BY158:BY159" si="771">$C$10&amp;" "&amp;"MR"&amp;BX158&amp;"!_"&amp;$N$111</f>
        <v>KORD MR33!_00Z-ECM</v>
      </c>
      <c r="BZ158" s="149">
        <f ca="1">IFERROR(IF($C$12="C",RTD("ice.xl",,"*H",BY158,$C$5,"D",$K158,,,1),RTD("ice.xl",,"*H",BY158,$C$5,"D",$K158,,,1)*(9/5)+$C$14),"-")</f>
        <v>80.563999999999993</v>
      </c>
      <c r="CA158" s="148">
        <f t="shared" si="723"/>
        <v>34</v>
      </c>
      <c r="CB158" s="148" t="str">
        <f t="shared" ref="CB158:CB159" si="772">$C$10&amp;" "&amp;"MR"&amp;CA158&amp;"!_"&amp;$N$111</f>
        <v>KORD MR34!_00Z-ECM</v>
      </c>
      <c r="CC158" s="149">
        <f ca="1">IFERROR(IF($C$12="C",RTD("ice.xl",,"*H",CB158,$C$5,"D",$K158,,,1),RTD("ice.xl",,"*H",CB158,$C$5,"D",$K158,,,1)*(9/5)+$C$14),"-")</f>
        <v>77.774000000000001</v>
      </c>
      <c r="CD158" s="148">
        <f t="shared" si="718"/>
        <v>35</v>
      </c>
      <c r="CE158" s="148" t="str">
        <f t="shared" ref="CE158:CE159" si="773">$C$10&amp;" "&amp;"MR"&amp;CD158&amp;"!_"&amp;$N$111</f>
        <v>KORD MR35!_00Z-ECM</v>
      </c>
      <c r="CF158" s="149">
        <f ca="1">IFERROR(IF($C$12="C",RTD("ice.xl",,"*H",CE158,$C$5,"D",$K158,,,1),RTD("ice.xl",,"*H",CE158,$C$5,"D",$K158,,,1)*(9/5)+$C$14),"-")</f>
        <v>78.259999999999991</v>
      </c>
      <c r="CG158" s="148">
        <f t="shared" si="713"/>
        <v>36</v>
      </c>
      <c r="CH158" s="148" t="str">
        <f t="shared" ref="CH158:CH159" si="774">$C$10&amp;" "&amp;"MR"&amp;CG158&amp;"!_"&amp;$N$111</f>
        <v>KORD MR36!_00Z-ECM</v>
      </c>
      <c r="CI158" s="149">
        <f ca="1">IFERROR(IF($C$12="C",RTD("ice.xl",,"*H",CH158,$C$5,"D",$K158,,,1),RTD("ice.xl",,"*H",CH158,$C$5,"D",$K158,,,1)*(9/5)+$C$14),"-")</f>
        <v>79.25</v>
      </c>
      <c r="CJ158" s="148">
        <f t="shared" si="708"/>
        <v>37</v>
      </c>
      <c r="CK158" s="148" t="str">
        <f t="shared" ref="CK158:CK159" si="775">$C$10&amp;" "&amp;"MR"&amp;CJ158&amp;"!_"&amp;$N$111</f>
        <v>KORD MR37!_00Z-ECM</v>
      </c>
      <c r="CL158" s="149">
        <f ca="1">IFERROR(IF($C$12="C",RTD("ice.xl",,"*H",CK158,$C$5,"D",$K158,,,1),RTD("ice.xl",,"*H",CK158,$C$5,"D",$K158,,,1)*(9/5)+$C$14),"-")</f>
        <v>79.771999999999991</v>
      </c>
      <c r="CM158" s="148">
        <f t="shared" si="703"/>
        <v>38</v>
      </c>
      <c r="CN158" s="148" t="str">
        <f t="shared" ref="CN158:CN159" si="776">$C$10&amp;" "&amp;"MR"&amp;CM158&amp;"!_"&amp;$N$111</f>
        <v>KORD MR38!_00Z-ECM</v>
      </c>
      <c r="CO158" s="149">
        <f ca="1">IFERROR(IF($C$12="C",RTD("ice.xl",,"*H",CN158,$C$5,"D",$K158,,,1),RTD("ice.xl",,"*H",CN158,$C$5,"D",$K158,,,1)*(9/5)+$C$14),"-")</f>
        <v>89.330000000000013</v>
      </c>
      <c r="CP158" s="148">
        <f t="shared" si="698"/>
        <v>39</v>
      </c>
      <c r="CQ158" s="148" t="str">
        <f t="shared" ref="CQ158:CQ159" si="777">$C$10&amp;" "&amp;"MR"&amp;CP158&amp;"!_"&amp;$N$111</f>
        <v>KORD MR39!_00Z-ECM</v>
      </c>
      <c r="CR158" s="149" t="str">
        <f ca="1">IFERROR(IF($C$12="C",RTD("ice.xl",,"*H",CQ158,$C$5,"D",$K158,,,1),RTD("ice.xl",,"*H",CQ158,$C$5,"D",$K158,,,1)*(9/5)+$C$14),"-")</f>
        <v>-</v>
      </c>
      <c r="CS158" s="148">
        <f t="shared" si="693"/>
        <v>40</v>
      </c>
      <c r="CT158" s="148" t="str">
        <f t="shared" ref="CT158:CT159" si="778">$C$10&amp;" "&amp;"MR"&amp;CS158&amp;"!_"&amp;$N$111</f>
        <v>KORD MR40!_00Z-ECM</v>
      </c>
      <c r="CU158" s="149" t="str">
        <f ca="1">IFERROR(IF($C$12="C",RTD("ice.xl",,"*H",CT158,$C$5,"D",$K158,,,1),RTD("ice.xl",,"*H",CT158,$C$5,"D",$K158,,,1)*(9/5)+$C$14),"-")</f>
        <v>-</v>
      </c>
      <c r="CV158" s="148">
        <f t="shared" si="688"/>
        <v>41</v>
      </c>
      <c r="CW158" s="148" t="str">
        <f t="shared" ref="CW158:CW159" si="779">$C$10&amp;" "&amp;"MR"&amp;CV158&amp;"!_"&amp;$N$111</f>
        <v>KORD MR41!_00Z-ECM</v>
      </c>
      <c r="CX158" s="149" t="str">
        <f ca="1">IFERROR(IF($C$12="C",RTD("ice.xl",,"*H",CW158,$C$5,"D",$K158,,,1),RTD("ice.xl",,"*H",CW158,$C$5,"D",$K158,,,1)*(9/5)+$C$14),"-")</f>
        <v>-</v>
      </c>
      <c r="CY158" s="148">
        <f t="shared" si="683"/>
        <v>42</v>
      </c>
      <c r="CZ158" s="148" t="str">
        <f t="shared" ref="CZ158:CZ159" si="780">$C$10&amp;" "&amp;"MR"&amp;CY158&amp;"!_"&amp;$N$111</f>
        <v>KORD MR42!_00Z-ECM</v>
      </c>
      <c r="DA158" s="149" t="str">
        <f ca="1">IFERROR(IF($C$12="C",RTD("ice.xl",,"*H",CZ158,$C$5,"D",$K158,,,1),RTD("ice.xl",,"*H",CZ158,$C$5,"D",$K158,,,1)*(9/5)+$C$14),"-")</f>
        <v>-</v>
      </c>
      <c r="DB158" s="148">
        <f t="shared" si="679"/>
        <v>43</v>
      </c>
      <c r="DC158" s="148" t="str">
        <f t="shared" ref="DC158:DC159" si="781">$C$10&amp;" "&amp;"MR"&amp;DB158&amp;"!_"&amp;$N$111</f>
        <v>KORD MR43!_00Z-ECM</v>
      </c>
      <c r="DD158" s="149" t="str">
        <f ca="1">IFERROR(IF($C$12="C",RTD("ice.xl",,"*H",DC158,$C$5,"D",$K158,,,1),RTD("ice.xl",,"*H",DC158,$C$5,"D",$K158,,,1)*(9/5)+$C$14),"-")</f>
        <v>-</v>
      </c>
      <c r="DE158" s="148">
        <f t="shared" si="675"/>
        <v>44</v>
      </c>
      <c r="DF158" s="148" t="str">
        <f t="shared" ref="DF158:DF159" si="782">$C$10&amp;" "&amp;"MR"&amp;DE158&amp;"!_"&amp;$N$111</f>
        <v>KORD MR44!_00Z-ECM</v>
      </c>
      <c r="DG158" s="150" t="str">
        <f ca="1">IFERROR(IF($C$12="C",RTD("ice.xl",,"*H",DF158,$C$5,"D",$K158,,,1),RTD("ice.xl",,"*H",DF158,$C$5,"D",$K158,,,1)*(9/5)+$C$14),"-")</f>
        <v>-</v>
      </c>
      <c r="DJ158" s="53">
        <f t="shared" si="746"/>
        <v>29</v>
      </c>
      <c r="DK158" s="53" t="str">
        <f t="shared" ref="DK158:DK159" si="783">$C$10&amp;" "&amp;"MR"&amp;DJ158&amp;"!_"&amp;$DJ$111</f>
        <v>KORD MR29!_12Z-ECM</v>
      </c>
      <c r="DL158" s="147">
        <f ca="1">IFERROR(IF($C$12="C",RTD("ice.xl",,"*H",DK158,$C$5,"D",$K158,,,1),RTD("ice.xl",,"*H",DK158,$C$5,"D",$K158,,,1)*(9/5)+$C$14),"-")</f>
        <v>78.656000000000006</v>
      </c>
      <c r="DM158" s="148">
        <f t="shared" si="742"/>
        <v>30</v>
      </c>
      <c r="DN158" s="148" t="str">
        <f t="shared" ref="DN158:DN159" si="784">$C$10&amp;" "&amp;"MR"&amp;DM158&amp;"!_"&amp;$DJ$111</f>
        <v>KORD MR30!_12Z-ECM</v>
      </c>
      <c r="DO158" s="149">
        <f ca="1">IFERROR(IF($C$12="C",RTD("ice.xl",,"*H",DN158,$C$5,"D",$K158,,,1),RTD("ice.xl",,"*H",DN158,$C$5,"D",$K158,,,1)*(9/5)+$C$14),"-")</f>
        <v>79.25</v>
      </c>
      <c r="DP158" s="148">
        <f t="shared" si="738"/>
        <v>31</v>
      </c>
      <c r="DQ158" s="148" t="str">
        <f t="shared" ref="DQ158:DQ159" si="785">$C$10&amp;" "&amp;"MR"&amp;DP158&amp;"!_"&amp;$DJ$111</f>
        <v>KORD MR31!_12Z-ECM</v>
      </c>
      <c r="DR158" s="149">
        <f ca="1">IFERROR(IF($C$12="C",RTD("ice.xl",,"*H",DQ158,$C$5,"D",$K158,,,1),RTD("ice.xl",,"*H",DQ158,$C$5,"D",$K158,,,1)*(9/5)+$C$14),"-")</f>
        <v>79.16</v>
      </c>
      <c r="DS158" s="148">
        <f t="shared" si="734"/>
        <v>32</v>
      </c>
      <c r="DT158" s="148" t="str">
        <f t="shared" ref="DT158:DT159" si="786">$C$10&amp;" "&amp;"MR"&amp;DS158&amp;"!_"&amp;$DJ$111</f>
        <v>KORD MR32!_12Z-ECM</v>
      </c>
      <c r="DU158" s="149">
        <f ca="1">IFERROR(IF($C$12="C",RTD("ice.xl",,"*H",DT158,$C$5,"D",$K158,,,1),RTD("ice.xl",,"*H",DT158,$C$5,"D",$K158,,,1)*(9/5)+$C$14),"-")</f>
        <v>79.231999999999999</v>
      </c>
      <c r="DV158" s="148">
        <f t="shared" si="729"/>
        <v>33</v>
      </c>
      <c r="DW158" s="148" t="str">
        <f t="shared" ref="DW158:DW159" si="787">$C$10&amp;" "&amp;"MR"&amp;DV158&amp;"!_"&amp;$DJ$111</f>
        <v>KORD MR33!_12Z-ECM</v>
      </c>
      <c r="DX158" s="149">
        <f ca="1">IFERROR(IF($C$12="C",RTD("ice.xl",,"*H",DW158,$C$5,"D",$K158,,,1),RTD("ice.xl",,"*H",DW158,$C$5,"D",$K158,,,1)*(9/5)+$C$14),"-")</f>
        <v>78.728000000000009</v>
      </c>
      <c r="DY158" s="148">
        <f t="shared" si="724"/>
        <v>34</v>
      </c>
      <c r="DZ158" s="148" t="str">
        <f t="shared" ref="DZ158:DZ159" si="788">$C$10&amp;" "&amp;"MR"&amp;DY158&amp;"!_"&amp;$DJ$111</f>
        <v>KORD MR34!_12Z-ECM</v>
      </c>
      <c r="EA158" s="149">
        <f ca="1">IFERROR(IF($C$12="C",RTD("ice.xl",,"*H",DZ158,$C$5,"D",$K158,,,1),RTD("ice.xl",,"*H",DZ158,$C$5,"D",$K158,,,1)*(9/5)+$C$14),"-")</f>
        <v>79.897999999999996</v>
      </c>
      <c r="EB158" s="148">
        <f t="shared" si="719"/>
        <v>35</v>
      </c>
      <c r="EC158" s="148" t="str">
        <f t="shared" ref="EC158:EC159" si="789">$C$10&amp;" "&amp;"MR"&amp;EB158&amp;"!_"&amp;$DJ$111</f>
        <v>KORD MR35!_12Z-ECM</v>
      </c>
      <c r="ED158" s="149">
        <f ca="1">IFERROR(IF($C$12="C",RTD("ice.xl",,"*H",EC158,$C$5,"D",$K158,,,1),RTD("ice.xl",,"*H",EC158,$C$5,"D",$K158,,,1)*(9/5)+$C$14),"-")</f>
        <v>78.188000000000002</v>
      </c>
      <c r="EE158" s="148">
        <f t="shared" si="714"/>
        <v>36</v>
      </c>
      <c r="EF158" s="148" t="str">
        <f t="shared" ref="EF158:EF159" si="790">$C$10&amp;" "&amp;"MR"&amp;EE158&amp;"!_"&amp;$DJ$111</f>
        <v>KORD MR36!_12Z-ECM</v>
      </c>
      <c r="EG158" s="149">
        <f ca="1">IFERROR(IF($C$12="C",RTD("ice.xl",,"*H",EF158,$C$5,"D",$K158,,,1),RTD("ice.xl",,"*H",EF158,$C$5,"D",$K158,,,1)*(9/5)+$C$14),"-")</f>
        <v>79.664000000000001</v>
      </c>
      <c r="EH158" s="148">
        <f t="shared" si="709"/>
        <v>37</v>
      </c>
      <c r="EI158" s="148" t="str">
        <f t="shared" ref="EI158:EI159" si="791">$C$10&amp;" "&amp;"MR"&amp;EH158&amp;"!_"&amp;$DJ$111</f>
        <v>KORD MR37!_12Z-ECM</v>
      </c>
      <c r="EJ158" s="149">
        <f ca="1">IFERROR(IF($C$12="C",RTD("ice.xl",,"*H",EI158,$C$5,"D",$K158,,,1),RTD("ice.xl",,"*H",EI158,$C$5,"D",$K158,,,1)*(9/5)+$C$14),"-")</f>
        <v>75.740000000000009</v>
      </c>
      <c r="EK158" s="148">
        <f t="shared" si="704"/>
        <v>38</v>
      </c>
      <c r="EL158" s="148" t="str">
        <f t="shared" ref="EL158:EL159" si="792">$C$10&amp;" "&amp;"MR"&amp;EK158&amp;"!_"&amp;$DJ$111</f>
        <v>KORD MR38!_12Z-ECM</v>
      </c>
      <c r="EM158" s="149" t="str">
        <f ca="1">IFERROR(IF($C$12="C",RTD("ice.xl",,"*H",EL158,$C$5,"D",$K158,,,1),RTD("ice.xl",,"*H",EL158,$C$5,"D",$K158,,,1)*(9/5)+$C$14),"-")</f>
        <v>-</v>
      </c>
      <c r="EN158" s="148">
        <f t="shared" si="699"/>
        <v>39</v>
      </c>
      <c r="EO158" s="148" t="str">
        <f t="shared" ref="EO158:EO159" si="793">$C$10&amp;" "&amp;"MR"&amp;EN158&amp;"!_"&amp;$DJ$111</f>
        <v>KORD MR39!_12Z-ECM</v>
      </c>
      <c r="EP158" s="149" t="str">
        <f ca="1">IFERROR(IF($C$12="C",RTD("ice.xl",,"*H",EO158,$C$5,"D",$K158,,,1),RTD("ice.xl",,"*H",EO158,$C$5,"D",$K158,,,1)*(9/5)+$C$14),"-")</f>
        <v>-</v>
      </c>
      <c r="EQ158" s="148">
        <f t="shared" si="694"/>
        <v>40</v>
      </c>
      <c r="ER158" s="148" t="str">
        <f t="shared" ref="ER158:ER159" si="794">$C$10&amp;" "&amp;"MR"&amp;EQ158&amp;"!_"&amp;$DJ$111</f>
        <v>KORD MR40!_12Z-ECM</v>
      </c>
      <c r="ES158" s="149" t="str">
        <f ca="1">IFERROR(IF($C$12="C",RTD("ice.xl",,"*H",ER158,$C$5,"D",$K158,,,1),RTD("ice.xl",,"*H",ER158,$C$5,"D",$K158,,,1)*(9/5)+$C$14),"-")</f>
        <v>-</v>
      </c>
      <c r="ET158" s="148">
        <f t="shared" si="689"/>
        <v>41</v>
      </c>
      <c r="EU158" s="148" t="str">
        <f t="shared" ref="EU158:EU159" si="795">$C$10&amp;" "&amp;"MR"&amp;ET158&amp;"!_"&amp;$DJ$111</f>
        <v>KORD MR41!_12Z-ECM</v>
      </c>
      <c r="EV158" s="149" t="str">
        <f ca="1">IFERROR(IF($C$12="C",RTD("ice.xl",,"*H",EU158,$C$5,"D",$K158,,,1),RTD("ice.xl",,"*H",EU158,$C$5,"D",$K158,,,1)*(9/5)+$C$14),"-")</f>
        <v>-</v>
      </c>
      <c r="EW158" s="148">
        <f t="shared" si="684"/>
        <v>42</v>
      </c>
      <c r="EX158" s="148" t="str">
        <f t="shared" ref="EX158:EX159" si="796">$C$10&amp;" "&amp;"MR"&amp;EW158&amp;"!_"&amp;$DJ$111</f>
        <v>KORD MR42!_12Z-ECM</v>
      </c>
      <c r="EY158" s="149" t="str">
        <f ca="1">IFERROR(IF($C$12="C",RTD("ice.xl",,"*H",EX158,$C$5,"D",$K158,,,1),RTD("ice.xl",,"*H",EX158,$C$5,"D",$K158,,,1)*(9/5)+$C$14),"-")</f>
        <v>-</v>
      </c>
      <c r="EZ158" s="148">
        <f t="shared" si="680"/>
        <v>43</v>
      </c>
      <c r="FA158" s="148" t="str">
        <f t="shared" ref="FA158:FA159" si="797">$C$10&amp;" "&amp;"MR"&amp;EZ158&amp;"!_"&amp;$DJ$111</f>
        <v>KORD MR43!_12Z-ECM</v>
      </c>
      <c r="FB158" s="149" t="str">
        <f ca="1">IFERROR(IF($C$12="C",RTD("ice.xl",,"*H",FA158,$C$5,"D",$K158,,,1),RTD("ice.xl",,"*H",FA158,$C$5,"D",$K158,,,1)*(9/5)+$C$14),"-")</f>
        <v>-</v>
      </c>
      <c r="FC158" s="148">
        <f t="shared" si="676"/>
        <v>44</v>
      </c>
      <c r="FD158" s="148" t="str">
        <f t="shared" ref="FD158:FD159" si="798">$C$10&amp;" "&amp;"MR"&amp;FC158&amp;"!_"&amp;$DJ$111</f>
        <v>KORD MR44!_12Z-ECM</v>
      </c>
      <c r="FE158" s="150" t="str">
        <f ca="1">IFERROR(IF($C$12="C",RTD("ice.xl",,"*H",FD158,$C$5,"D",$K158,,,1),RTD("ice.xl",,"*H",FD158,$C$5,"D",$K158,,,1)*(9/5)+$C$14),"-")</f>
        <v>-</v>
      </c>
      <c r="FH158" s="53">
        <f t="shared" si="747"/>
        <v>29</v>
      </c>
      <c r="FI158" s="53" t="str">
        <f t="shared" ref="FI158:FI159" si="799">$C$10&amp;" "&amp;"MR"&amp;FH158&amp;"!_"&amp;$DJ$111</f>
        <v>KORD MR29!_12Z-ECM</v>
      </c>
      <c r="FJ158" s="147">
        <f ca="1">IFERROR(IF($C$12="C",RTD("ice.xl",,"*H",FI158,$C$5,"D",$K158,,,1),RTD("ice.xl",,"*H",FI158,$C$5,"D",$K158,,,1)*(9/5)+$C$14),"-")</f>
        <v>78.656000000000006</v>
      </c>
      <c r="FK158" s="148">
        <f t="shared" si="743"/>
        <v>30</v>
      </c>
      <c r="FL158" s="148" t="str">
        <f t="shared" ref="FL158:FL159" si="800">$C$10&amp;" "&amp;"MR"&amp;FK158&amp;"!_"&amp;$DJ$111</f>
        <v>KORD MR30!_12Z-ECM</v>
      </c>
      <c r="FM158" s="149">
        <f ca="1">IFERROR(IF($C$12="C",RTD("ice.xl",,"*H",FL158,$C$5,"D",$K158,,,1),RTD("ice.xl",,"*H",FL158,$C$5,"D",$K158,,,1)*(9/5)+$C$14),"-")</f>
        <v>79.25</v>
      </c>
      <c r="FN158" s="148">
        <f t="shared" si="739"/>
        <v>31</v>
      </c>
      <c r="FO158" s="148" t="str">
        <f t="shared" ref="FO158:FO159" si="801">$C$10&amp;" "&amp;"MR"&amp;FN158&amp;"!_"&amp;$DJ$111</f>
        <v>KORD MR31!_12Z-ECM</v>
      </c>
      <c r="FP158" s="149">
        <f ca="1">IFERROR(IF($C$12="C",RTD("ice.xl",,"*H",FO158,$C$5,"D",$K158,,,1),RTD("ice.xl",,"*H",FO158,$C$5,"D",$K158,,,1)*(9/5)+$C$14),"-")</f>
        <v>79.16</v>
      </c>
      <c r="FQ158" s="148">
        <f t="shared" si="735"/>
        <v>32</v>
      </c>
      <c r="FR158" s="148" t="str">
        <f t="shared" ref="FR158:FR159" si="802">$C$10&amp;" "&amp;"MR"&amp;FQ158&amp;"!_"&amp;$DJ$111</f>
        <v>KORD MR32!_12Z-ECM</v>
      </c>
      <c r="FS158" s="149">
        <f ca="1">IFERROR(IF($C$12="C",RTD("ice.xl",,"*H",FR158,$C$5,"D",$K158,,,1),RTD("ice.xl",,"*H",FR158,$C$5,"D",$K158,,,1)*(9/5)+$C$14),"-")</f>
        <v>79.231999999999999</v>
      </c>
      <c r="FT158" s="148">
        <f t="shared" si="730"/>
        <v>33</v>
      </c>
      <c r="FU158" s="148" t="str">
        <f t="shared" ref="FU158:FU159" si="803">$C$10&amp;" "&amp;"MR"&amp;FT158&amp;"!_"&amp;$DJ$111</f>
        <v>KORD MR33!_12Z-ECM</v>
      </c>
      <c r="FV158" s="149">
        <f ca="1">IFERROR(IF($C$12="C",RTD("ice.xl",,"*H",FU158,$C$5,"D",$K158,,,1),RTD("ice.xl",,"*H",FU158,$C$5,"D",$K158,,,1)*(9/5)+$C$14),"-")</f>
        <v>78.728000000000009</v>
      </c>
      <c r="FW158" s="148">
        <f t="shared" si="725"/>
        <v>34</v>
      </c>
      <c r="FX158" s="148" t="str">
        <f t="shared" ref="FX158:FX159" si="804">$C$10&amp;" "&amp;"MR"&amp;FW158&amp;"!_"&amp;$DJ$111</f>
        <v>KORD MR34!_12Z-ECM</v>
      </c>
      <c r="FY158" s="149">
        <f ca="1">IFERROR(IF($C$12="C",RTD("ice.xl",,"*H",FX158,$C$5,"D",$K158,,,1),RTD("ice.xl",,"*H",FX158,$C$5,"D",$K158,,,1)*(9/5)+$C$14),"-")</f>
        <v>79.897999999999996</v>
      </c>
      <c r="FZ158" s="148">
        <f t="shared" si="720"/>
        <v>35</v>
      </c>
      <c r="GA158" s="148" t="str">
        <f t="shared" ref="GA158:GA159" si="805">$C$10&amp;" "&amp;"MR"&amp;FZ158&amp;"!_"&amp;$DJ$111</f>
        <v>KORD MR35!_12Z-ECM</v>
      </c>
      <c r="GB158" s="149">
        <f ca="1">IFERROR(IF($C$12="C",RTD("ice.xl",,"*H",GA158,$C$5,"D",$K158,,,1),RTD("ice.xl",,"*H",GA158,$C$5,"D",$K158,,,1)*(9/5)+$C$14),"-")</f>
        <v>78.188000000000002</v>
      </c>
      <c r="GC158" s="148">
        <f t="shared" si="715"/>
        <v>36</v>
      </c>
      <c r="GD158" s="148" t="str">
        <f t="shared" ref="GD158:GD159" si="806">$C$10&amp;" "&amp;"MR"&amp;GC158&amp;"!_"&amp;$DJ$111</f>
        <v>KORD MR36!_12Z-ECM</v>
      </c>
      <c r="GE158" s="149">
        <f ca="1">IFERROR(IF($C$12="C",RTD("ice.xl",,"*H",GD158,$C$5,"D",$K158,,,1),RTD("ice.xl",,"*H",GD158,$C$5,"D",$K158,,,1)*(9/5)+$C$14),"-")</f>
        <v>79.664000000000001</v>
      </c>
      <c r="GF158" s="148">
        <f t="shared" si="710"/>
        <v>37</v>
      </c>
      <c r="GG158" s="148" t="str">
        <f t="shared" ref="GG158:GG159" si="807">$C$10&amp;" "&amp;"MR"&amp;GF158&amp;"!_"&amp;$DJ$111</f>
        <v>KORD MR37!_12Z-ECM</v>
      </c>
      <c r="GH158" s="149">
        <f ca="1">IFERROR(IF($C$12="C",RTD("ice.xl",,"*H",GG158,$C$5,"D",$K158,,,1),RTD("ice.xl",,"*H",GG158,$C$5,"D",$K158,,,1)*(9/5)+$C$14),"-")</f>
        <v>75.740000000000009</v>
      </c>
      <c r="GI158" s="148">
        <f t="shared" si="705"/>
        <v>38</v>
      </c>
      <c r="GJ158" s="148" t="str">
        <f t="shared" ref="GJ158:GJ159" si="808">$C$10&amp;" "&amp;"MR"&amp;GI158&amp;"!_"&amp;$DJ$111</f>
        <v>KORD MR38!_12Z-ECM</v>
      </c>
      <c r="GK158" s="149" t="str">
        <f ca="1">IFERROR(IF($C$12="C",RTD("ice.xl",,"*H",GJ158,$C$5,"D",$K158,,,1),RTD("ice.xl",,"*H",GJ158,$C$5,"D",$K158,,,1)*(9/5)+$C$14),"-")</f>
        <v>-</v>
      </c>
      <c r="GL158" s="148">
        <f t="shared" si="700"/>
        <v>39</v>
      </c>
      <c r="GM158" s="148" t="str">
        <f t="shared" ref="GM158:GM159" si="809">$C$10&amp;" "&amp;"MR"&amp;GL158&amp;"!_"&amp;$DJ$111</f>
        <v>KORD MR39!_12Z-ECM</v>
      </c>
      <c r="GN158" s="149" t="str">
        <f ca="1">IFERROR(IF($C$12="C",RTD("ice.xl",,"*H",GM158,$C$5,"D",$K158,,,1),RTD("ice.xl",,"*H",GM158,$C$5,"D",$K158,,,1)*(9/5)+$C$14),"-")</f>
        <v>-</v>
      </c>
      <c r="GO158" s="148">
        <f t="shared" si="695"/>
        <v>40</v>
      </c>
      <c r="GP158" s="148" t="str">
        <f t="shared" ref="GP158:GP159" si="810">$C$10&amp;" "&amp;"MR"&amp;GO158&amp;"!_"&amp;$DJ$111</f>
        <v>KORD MR40!_12Z-ECM</v>
      </c>
      <c r="GQ158" s="149" t="str">
        <f ca="1">IFERROR(IF($C$12="C",RTD("ice.xl",,"*H",GP158,$C$5,"D",$K158,,,1),RTD("ice.xl",,"*H",GP158,$C$5,"D",$K158,,,1)*(9/5)+$C$14),"-")</f>
        <v>-</v>
      </c>
      <c r="GR158" s="148">
        <f t="shared" si="690"/>
        <v>41</v>
      </c>
      <c r="GS158" s="148" t="str">
        <f t="shared" ref="GS158:GS159" si="811">$C$10&amp;" "&amp;"MR"&amp;GR158&amp;"!_"&amp;$DJ$111</f>
        <v>KORD MR41!_12Z-ECM</v>
      </c>
      <c r="GT158" s="149" t="str">
        <f ca="1">IFERROR(IF($C$12="C",RTD("ice.xl",,"*H",GS158,$C$5,"D",$K158,,,1),RTD("ice.xl",,"*H",GS158,$C$5,"D",$K158,,,1)*(9/5)+$C$14),"-")</f>
        <v>-</v>
      </c>
      <c r="GU158" s="148">
        <f t="shared" si="685"/>
        <v>42</v>
      </c>
      <c r="GV158" s="148" t="str">
        <f t="shared" ref="GV158:GV159" si="812">$C$10&amp;" "&amp;"MR"&amp;GU158&amp;"!_"&amp;$DJ$111</f>
        <v>KORD MR42!_12Z-ECM</v>
      </c>
      <c r="GW158" s="149" t="str">
        <f ca="1">IFERROR(IF($C$12="C",RTD("ice.xl",,"*H",GV158,$C$5,"D",$K158,,,1),RTD("ice.xl",,"*H",GV158,$C$5,"D",$K158,,,1)*(9/5)+$C$14),"-")</f>
        <v>-</v>
      </c>
      <c r="GX158" s="148">
        <f t="shared" si="681"/>
        <v>43</v>
      </c>
      <c r="GY158" s="148" t="str">
        <f t="shared" ref="GY158:GY159" si="813">$C$10&amp;" "&amp;"MR"&amp;GX158&amp;"!_"&amp;$DJ$111</f>
        <v>KORD MR43!_12Z-ECM</v>
      </c>
      <c r="GZ158" s="149" t="str">
        <f ca="1">IFERROR(IF($C$12="C",RTD("ice.xl",,"*H",GY158,$C$5,"D",$K158,,,1),RTD("ice.xl",,"*H",GY158,$C$5,"D",$K158,,,1)*(9/5)+$C$14),"-")</f>
        <v>-</v>
      </c>
      <c r="HA158" s="148">
        <f t="shared" si="677"/>
        <v>44</v>
      </c>
      <c r="HB158" s="148" t="str">
        <f t="shared" ref="HB158:HB159" si="814">$C$10&amp;" "&amp;"MR"&amp;HA158&amp;"!_"&amp;$DJ$111</f>
        <v>KORD MR44!_12Z-ECM</v>
      </c>
      <c r="HC158" s="150" t="str">
        <f ca="1">IFERROR(IF($C$12="C",RTD("ice.xl",,"*H",HB158,$C$5,"D",$K158,,,1),RTD("ice.xl",,"*H",HB158,$C$5,"D",$K158,,,1)*(9/5)+$C$14),"-")</f>
        <v>-</v>
      </c>
    </row>
    <row r="159" spans="11:211" ht="15" thickBot="1" x14ac:dyDescent="0.4">
      <c r="K159" s="165">
        <f t="shared" ref="K159:L159" ca="1" si="815">K51</f>
        <v>44762</v>
      </c>
      <c r="L159" s="357">
        <f t="shared" ca="1" si="815"/>
        <v>81.170060000000007</v>
      </c>
      <c r="N159" s="53">
        <f t="shared" si="744"/>
        <v>30</v>
      </c>
      <c r="O159" s="53" t="str">
        <f t="shared" si="751"/>
        <v>KORD MR30!_00Z-ECM</v>
      </c>
      <c r="P159" s="108">
        <f ca="1">IFERROR(IF($C$12="C",RTD("ice.xl",,"*H",O159,$C$5,"D",$K159,,,1),RTD("ice.xl",,"*H",O159,$C$5,"D",$K159,,,1)*(9/5)+$C$14),"-")</f>
        <v>80.762</v>
      </c>
      <c r="Q159" s="101">
        <f t="shared" si="740"/>
        <v>31</v>
      </c>
      <c r="R159" s="101" t="str">
        <f t="shared" si="752"/>
        <v>KORD MR31!_00Z-ECM</v>
      </c>
      <c r="S159" s="58">
        <f ca="1">IFERROR(IF($C$12="C",RTD("ice.xl",,"*H",R159,$C$5,"D",$K159,,,1),RTD("ice.xl",,"*H",R159,$C$5,"D",$K159,,,1)*(9/5)+$C$14),"-")</f>
        <v>82.292000000000002</v>
      </c>
      <c r="T159" s="101">
        <f t="shared" si="736"/>
        <v>32</v>
      </c>
      <c r="U159" s="101" t="str">
        <f t="shared" si="753"/>
        <v>KORD MR32!_00Z-ECM</v>
      </c>
      <c r="V159" s="58">
        <f ca="1">IFERROR(IF($C$12="C",RTD("ice.xl",,"*H",U159,$C$5,"D",$K159,,,1),RTD("ice.xl",,"*H",U159,$C$5,"D",$K159,,,1)*(9/5)+$C$14),"-")</f>
        <v>81.427999999999997</v>
      </c>
      <c r="W159" s="101">
        <f t="shared" si="732"/>
        <v>33</v>
      </c>
      <c r="X159" s="101" t="str">
        <f t="shared" si="754"/>
        <v>KORD MR33!_00Z-ECM</v>
      </c>
      <c r="Y159" s="58">
        <f ca="1">IFERROR(IF($C$12="C",RTD("ice.xl",,"*H",X159,$C$5,"D",$K159,,,1),RTD("ice.xl",,"*H",X159,$C$5,"D",$K159,,,1)*(9/5)+$C$14),"-")</f>
        <v>82.328000000000003</v>
      </c>
      <c r="Z159" s="101">
        <f t="shared" si="727"/>
        <v>34</v>
      </c>
      <c r="AA159" s="101" t="str">
        <f t="shared" si="755"/>
        <v>KORD MR34!_00Z-ECM</v>
      </c>
      <c r="AB159" s="58">
        <f ca="1">IFERROR(IF($C$12="C",RTD("ice.xl",,"*H",AA159,$C$5,"D",$K159,,,1),RTD("ice.xl",,"*H",AA159,$C$5,"D",$K159,,,1)*(9/5)+$C$14),"-")</f>
        <v>81.823999999999998</v>
      </c>
      <c r="AC159" s="101">
        <f t="shared" si="722"/>
        <v>35</v>
      </c>
      <c r="AD159" s="101" t="str">
        <f t="shared" si="756"/>
        <v>KORD MR35!_00Z-ECM</v>
      </c>
      <c r="AE159" s="58">
        <f ca="1">IFERROR(IF($C$12="C",RTD("ice.xl",,"*H",AD159,$C$5,"D",$K159,,,1),RTD("ice.xl",,"*H",AD159,$C$5,"D",$K159,,,1)*(9/5)+$C$14),"-")</f>
        <v>81.463999999999999</v>
      </c>
      <c r="AF159" s="101">
        <f t="shared" si="717"/>
        <v>36</v>
      </c>
      <c r="AG159" s="101" t="str">
        <f t="shared" si="757"/>
        <v>KORD MR36!_00Z-ECM</v>
      </c>
      <c r="AH159" s="58">
        <f ca="1">IFERROR(IF($C$12="C",RTD("ice.xl",,"*H",AG159,$C$5,"D",$K159,,,1),RTD("ice.xl",,"*H",AG159,$C$5,"D",$K159,,,1)*(9/5)+$C$14),"-")</f>
        <v>83.804000000000002</v>
      </c>
      <c r="AI159" s="101">
        <f t="shared" si="712"/>
        <v>37</v>
      </c>
      <c r="AJ159" s="101" t="str">
        <f t="shared" si="758"/>
        <v>KORD MR37!_00Z-ECM</v>
      </c>
      <c r="AK159" s="58">
        <f ca="1">IFERROR(IF($C$12="C",RTD("ice.xl",,"*H",AJ159,$C$5,"D",$K159,,,1),RTD("ice.xl",,"*H",AJ159,$C$5,"D",$K159,,,1)*(9/5)+$C$14),"-")</f>
        <v>85.316000000000003</v>
      </c>
      <c r="AL159" s="101">
        <f t="shared" si="707"/>
        <v>38</v>
      </c>
      <c r="AM159" s="101" t="str">
        <f t="shared" si="759"/>
        <v>KORD MR38!_00Z-ECM</v>
      </c>
      <c r="AN159" s="58">
        <f ca="1">IFERROR(IF($C$12="C",RTD("ice.xl",,"*H",AM159,$C$5,"D",$K159,,,1),RTD("ice.xl",,"*H",AM159,$C$5,"D",$K159,,,1)*(9/5)+$C$14),"-")</f>
        <v>87.548000000000002</v>
      </c>
      <c r="AO159" s="101">
        <f t="shared" si="702"/>
        <v>39</v>
      </c>
      <c r="AP159" s="101" t="str">
        <f t="shared" si="760"/>
        <v>KORD MR39!_00Z-ECM</v>
      </c>
      <c r="AQ159" s="58">
        <f ca="1">IFERROR(IF($C$12="C",RTD("ice.xl",,"*H",AP159,$C$5,"D",$K159,,,1),RTD("ice.xl",,"*H",AP159,$C$5,"D",$K159,,,1)*(9/5)+$C$14),"-")</f>
        <v>83.443999999999988</v>
      </c>
      <c r="AR159" s="101">
        <f t="shared" si="697"/>
        <v>40</v>
      </c>
      <c r="AS159" s="101" t="str">
        <f t="shared" si="761"/>
        <v>KORD MR40!_00Z-ECM</v>
      </c>
      <c r="AT159" s="58" t="str">
        <f ca="1">IFERROR(IF($C$12="C",RTD("ice.xl",,"*H",AS159,$C$5,"D",$K159,,,1),RTD("ice.xl",,"*H",AS159,$C$5,"D",$K159,,,1)*(9/5)+$C$14),"-")</f>
        <v>-</v>
      </c>
      <c r="AU159" s="101">
        <f t="shared" si="692"/>
        <v>41</v>
      </c>
      <c r="AV159" s="101" t="str">
        <f t="shared" si="762"/>
        <v>KORD MR41!_00Z-ECM</v>
      </c>
      <c r="AW159" s="58" t="str">
        <f ca="1">IFERROR(IF($C$12="C",RTD("ice.xl",,"*H",AV159,$C$5,"D",$K159,,,1),RTD("ice.xl",,"*H",AV159,$C$5,"D",$K159,,,1)*(9/5)+$C$14),"-")</f>
        <v>-</v>
      </c>
      <c r="AX159" s="101">
        <f t="shared" si="687"/>
        <v>42</v>
      </c>
      <c r="AY159" s="101" t="str">
        <f t="shared" si="763"/>
        <v>KORD MR42!_00Z-ECM</v>
      </c>
      <c r="AZ159" s="58" t="str">
        <f ca="1">IFERROR(IF($C$12="C",RTD("ice.xl",,"*H",AY159,$C$5,"D",$K159,,,1),RTD("ice.xl",,"*H",AY159,$C$5,"D",$K159,,,1)*(9/5)+$C$14),"-")</f>
        <v>-</v>
      </c>
      <c r="BA159" s="101">
        <f t="shared" si="682"/>
        <v>43</v>
      </c>
      <c r="BB159" s="101" t="str">
        <f t="shared" si="764"/>
        <v>KORD MR43!_00Z-ECM</v>
      </c>
      <c r="BC159" s="58" t="str">
        <f ca="1">IFERROR(IF($C$12="C",RTD("ice.xl",,"*H",BB159,$C$5,"D",$K159,,,1),RTD("ice.xl",,"*H",BB159,$C$5,"D",$K159,,,1)*(9/5)+$C$14),"-")</f>
        <v>-</v>
      </c>
      <c r="BD159" s="101">
        <f t="shared" si="678"/>
        <v>44</v>
      </c>
      <c r="BE159" s="101" t="str">
        <f t="shared" si="765"/>
        <v>KORD MR44!_00Z-ECM</v>
      </c>
      <c r="BF159" s="58" t="str">
        <f ca="1">IFERROR(IF($C$12="C",RTD("ice.xl",,"*H",BE159,$C$5,"D",$K159,,,1),RTD("ice.xl",,"*H",BE159,$C$5,"D",$K159,,,1)*(9/5)+$C$14),"-")</f>
        <v>-</v>
      </c>
      <c r="BG159" s="101">
        <f t="shared" si="674"/>
        <v>45</v>
      </c>
      <c r="BH159" s="101" t="str">
        <f t="shared" si="766"/>
        <v>KORD MR45!_00Z-ECM</v>
      </c>
      <c r="BI159" s="105" t="str">
        <f ca="1">IFERROR(IF($C$12="C",RTD("ice.xl",,"*H",BH159,$C$5,"D",$K159,,,1),RTD("ice.xl",,"*H",BH159,$C$5,"D",$K159,,,1)*(9/5)+$C$14),"-")</f>
        <v>-</v>
      </c>
      <c r="BL159" s="53">
        <f t="shared" si="745"/>
        <v>30</v>
      </c>
      <c r="BM159" s="53" t="str">
        <f t="shared" si="767"/>
        <v>KORD MR30!_00Z-ECM</v>
      </c>
      <c r="BN159" s="109">
        <f ca="1">IFERROR(IF($C$12="C",RTD("ice.xl",,"*H",BM159,$C$5,"D",$K159,,,1),RTD("ice.xl",,"*H",BM159,$C$5,"D",$K159,,,1)*(9/5)+$C$14),"-")</f>
        <v>80.762</v>
      </c>
      <c r="BO159" s="110">
        <f t="shared" si="741"/>
        <v>31</v>
      </c>
      <c r="BP159" s="110" t="str">
        <f t="shared" si="768"/>
        <v>KORD MR31!_00Z-ECM</v>
      </c>
      <c r="BQ159" s="111">
        <f ca="1">IFERROR(IF($C$12="C",RTD("ice.xl",,"*H",BP159,$C$5,"D",$K159,,,1),RTD("ice.xl",,"*H",BP159,$C$5,"D",$K159,,,1)*(9/5)+$C$14),"-")</f>
        <v>82.292000000000002</v>
      </c>
      <c r="BR159" s="110">
        <f t="shared" si="737"/>
        <v>32</v>
      </c>
      <c r="BS159" s="110" t="str">
        <f t="shared" si="769"/>
        <v>KORD MR32!_00Z-ECM</v>
      </c>
      <c r="BT159" s="111">
        <f ca="1">IFERROR(IF($C$12="C",RTD("ice.xl",,"*H",BS159,$C$5,"D",$K159,,,1),RTD("ice.xl",,"*H",BS159,$C$5,"D",$K159,,,1)*(9/5)+$C$14),"-")</f>
        <v>81.427999999999997</v>
      </c>
      <c r="BU159" s="110">
        <f t="shared" si="733"/>
        <v>33</v>
      </c>
      <c r="BV159" s="110" t="str">
        <f t="shared" si="770"/>
        <v>KORD MR33!_00Z-ECM</v>
      </c>
      <c r="BW159" s="111">
        <f ca="1">IFERROR(IF($C$12="C",RTD("ice.xl",,"*H",BV159,$C$5,"D",$K159,,,1),RTD("ice.xl",,"*H",BV159,$C$5,"D",$K159,,,1)*(9/5)+$C$14),"-")</f>
        <v>82.328000000000003</v>
      </c>
      <c r="BX159" s="110">
        <f t="shared" si="728"/>
        <v>34</v>
      </c>
      <c r="BY159" s="110" t="str">
        <f t="shared" si="771"/>
        <v>KORD MR34!_00Z-ECM</v>
      </c>
      <c r="BZ159" s="111">
        <f ca="1">IFERROR(IF($C$12="C",RTD("ice.xl",,"*H",BY159,$C$5,"D",$K159,,,1),RTD("ice.xl",,"*H",BY159,$C$5,"D",$K159,,,1)*(9/5)+$C$14),"-")</f>
        <v>81.823999999999998</v>
      </c>
      <c r="CA159" s="110">
        <f t="shared" si="723"/>
        <v>35</v>
      </c>
      <c r="CB159" s="110" t="str">
        <f t="shared" si="772"/>
        <v>KORD MR35!_00Z-ECM</v>
      </c>
      <c r="CC159" s="111">
        <f ca="1">IFERROR(IF($C$12="C",RTD("ice.xl",,"*H",CB159,$C$5,"D",$K159,,,1),RTD("ice.xl",,"*H",CB159,$C$5,"D",$K159,,,1)*(9/5)+$C$14),"-")</f>
        <v>81.463999999999999</v>
      </c>
      <c r="CD159" s="110">
        <f t="shared" si="718"/>
        <v>36</v>
      </c>
      <c r="CE159" s="110" t="str">
        <f t="shared" si="773"/>
        <v>KORD MR36!_00Z-ECM</v>
      </c>
      <c r="CF159" s="111">
        <f ca="1">IFERROR(IF($C$12="C",RTD("ice.xl",,"*H",CE159,$C$5,"D",$K159,,,1),RTD("ice.xl",,"*H",CE159,$C$5,"D",$K159,,,1)*(9/5)+$C$14),"-")</f>
        <v>83.804000000000002</v>
      </c>
      <c r="CG159" s="110">
        <f t="shared" si="713"/>
        <v>37</v>
      </c>
      <c r="CH159" s="110" t="str">
        <f t="shared" si="774"/>
        <v>KORD MR37!_00Z-ECM</v>
      </c>
      <c r="CI159" s="111">
        <f ca="1">IFERROR(IF($C$12="C",RTD("ice.xl",,"*H",CH159,$C$5,"D",$K159,,,1),RTD("ice.xl",,"*H",CH159,$C$5,"D",$K159,,,1)*(9/5)+$C$14),"-")</f>
        <v>85.316000000000003</v>
      </c>
      <c r="CJ159" s="110">
        <f t="shared" si="708"/>
        <v>38</v>
      </c>
      <c r="CK159" s="110" t="str">
        <f t="shared" si="775"/>
        <v>KORD MR38!_00Z-ECM</v>
      </c>
      <c r="CL159" s="111">
        <f ca="1">IFERROR(IF($C$12="C",RTD("ice.xl",,"*H",CK159,$C$5,"D",$K159,,,1),RTD("ice.xl",,"*H",CK159,$C$5,"D",$K159,,,1)*(9/5)+$C$14),"-")</f>
        <v>87.548000000000002</v>
      </c>
      <c r="CM159" s="110">
        <f t="shared" si="703"/>
        <v>39</v>
      </c>
      <c r="CN159" s="110" t="str">
        <f t="shared" si="776"/>
        <v>KORD MR39!_00Z-ECM</v>
      </c>
      <c r="CO159" s="111">
        <f ca="1">IFERROR(IF($C$12="C",RTD("ice.xl",,"*H",CN159,$C$5,"D",$K159,,,1),RTD("ice.xl",,"*H",CN159,$C$5,"D",$K159,,,1)*(9/5)+$C$14),"-")</f>
        <v>83.443999999999988</v>
      </c>
      <c r="CP159" s="110">
        <f t="shared" si="698"/>
        <v>40</v>
      </c>
      <c r="CQ159" s="110" t="str">
        <f t="shared" si="777"/>
        <v>KORD MR40!_00Z-ECM</v>
      </c>
      <c r="CR159" s="111" t="str">
        <f ca="1">IFERROR(IF($C$12="C",RTD("ice.xl",,"*H",CQ159,$C$5,"D",$K159,,,1),RTD("ice.xl",,"*H",CQ159,$C$5,"D",$K159,,,1)*(9/5)+$C$14),"-")</f>
        <v>-</v>
      </c>
      <c r="CS159" s="110">
        <f t="shared" si="693"/>
        <v>41</v>
      </c>
      <c r="CT159" s="110" t="str">
        <f t="shared" si="778"/>
        <v>KORD MR41!_00Z-ECM</v>
      </c>
      <c r="CU159" s="111" t="str">
        <f ca="1">IFERROR(IF($C$12="C",RTD("ice.xl",,"*H",CT159,$C$5,"D",$K159,,,1),RTD("ice.xl",,"*H",CT159,$C$5,"D",$K159,,,1)*(9/5)+$C$14),"-")</f>
        <v>-</v>
      </c>
      <c r="CV159" s="110">
        <f t="shared" si="688"/>
        <v>42</v>
      </c>
      <c r="CW159" s="110" t="str">
        <f t="shared" si="779"/>
        <v>KORD MR42!_00Z-ECM</v>
      </c>
      <c r="CX159" s="111" t="str">
        <f ca="1">IFERROR(IF($C$12="C",RTD("ice.xl",,"*H",CW159,$C$5,"D",$K159,,,1),RTD("ice.xl",,"*H",CW159,$C$5,"D",$K159,,,1)*(9/5)+$C$14),"-")</f>
        <v>-</v>
      </c>
      <c r="CY159" s="110">
        <f t="shared" si="683"/>
        <v>43</v>
      </c>
      <c r="CZ159" s="110" t="str">
        <f t="shared" si="780"/>
        <v>KORD MR43!_00Z-ECM</v>
      </c>
      <c r="DA159" s="111" t="str">
        <f ca="1">IFERROR(IF($C$12="C",RTD("ice.xl",,"*H",CZ159,$C$5,"D",$K159,,,1),RTD("ice.xl",,"*H",CZ159,$C$5,"D",$K159,,,1)*(9/5)+$C$14),"-")</f>
        <v>-</v>
      </c>
      <c r="DB159" s="110">
        <f t="shared" si="679"/>
        <v>44</v>
      </c>
      <c r="DC159" s="110" t="str">
        <f t="shared" si="781"/>
        <v>KORD MR44!_00Z-ECM</v>
      </c>
      <c r="DD159" s="111" t="str">
        <f ca="1">IFERROR(IF($C$12="C",RTD("ice.xl",,"*H",DC159,$C$5,"D",$K159,,,1),RTD("ice.xl",,"*H",DC159,$C$5,"D",$K159,,,1)*(9/5)+$C$14),"-")</f>
        <v>-</v>
      </c>
      <c r="DE159" s="110">
        <f t="shared" si="675"/>
        <v>45</v>
      </c>
      <c r="DF159" s="110" t="str">
        <f t="shared" si="782"/>
        <v>KORD MR45!_00Z-ECM</v>
      </c>
      <c r="DG159" s="112" t="str">
        <f ca="1">IFERROR(IF($C$12="C",RTD("ice.xl",,"*H",DF159,$C$5,"D",$K159,,,1),RTD("ice.xl",,"*H",DF159,$C$5,"D",$K159,,,1)*(9/5)+$C$14),"-")</f>
        <v>-</v>
      </c>
      <c r="DJ159" s="53">
        <f t="shared" si="746"/>
        <v>30</v>
      </c>
      <c r="DK159" s="53" t="str">
        <f t="shared" si="783"/>
        <v>KORD MR30!_12Z-ECM</v>
      </c>
      <c r="DL159" s="109">
        <f ca="1">IFERROR(IF($C$12="C",RTD("ice.xl",,"*H",DK159,$C$5,"D",$K159,,,1),RTD("ice.xl",,"*H",DK159,$C$5,"D",$K159,,,1)*(9/5)+$C$14),"-")</f>
        <v>81.716000000000008</v>
      </c>
      <c r="DM159" s="110">
        <f t="shared" si="742"/>
        <v>31</v>
      </c>
      <c r="DN159" s="110" t="str">
        <f t="shared" si="784"/>
        <v>KORD MR31!_12Z-ECM</v>
      </c>
      <c r="DO159" s="111">
        <f ca="1">IFERROR(IF($C$12="C",RTD("ice.xl",,"*H",DN159,$C$5,"D",$K159,,,1),RTD("ice.xl",,"*H",DN159,$C$5,"D",$K159,,,1)*(9/5)+$C$14),"-")</f>
        <v>82.183999999999997</v>
      </c>
      <c r="DP159" s="110">
        <f t="shared" si="738"/>
        <v>32</v>
      </c>
      <c r="DQ159" s="110" t="str">
        <f t="shared" si="785"/>
        <v>KORD MR32!_12Z-ECM</v>
      </c>
      <c r="DR159" s="111">
        <f ca="1">IFERROR(IF($C$12="C",RTD("ice.xl",,"*H",DQ159,$C$5,"D",$K159,,,1),RTD("ice.xl",,"*H",DQ159,$C$5,"D",$K159,,,1)*(9/5)+$C$14),"-")</f>
        <v>82.256</v>
      </c>
      <c r="DS159" s="110">
        <f t="shared" si="734"/>
        <v>33</v>
      </c>
      <c r="DT159" s="110" t="str">
        <f t="shared" si="786"/>
        <v>KORD MR33!_12Z-ECM</v>
      </c>
      <c r="DU159" s="111">
        <f ca="1">IFERROR(IF($C$12="C",RTD("ice.xl",,"*H",DT159,$C$5,"D",$K159,,,1),RTD("ice.xl",,"*H",DT159,$C$5,"D",$K159,,,1)*(9/5)+$C$14),"-")</f>
        <v>81.608000000000004</v>
      </c>
      <c r="DV159" s="110">
        <f t="shared" si="729"/>
        <v>34</v>
      </c>
      <c r="DW159" s="110" t="str">
        <f t="shared" si="787"/>
        <v>KORD MR34!_12Z-ECM</v>
      </c>
      <c r="DX159" s="111">
        <f ca="1">IFERROR(IF($C$12="C",RTD("ice.xl",,"*H",DW159,$C$5,"D",$K159,,,1),RTD("ice.xl",,"*H",DW159,$C$5,"D",$K159,,,1)*(9/5)+$C$14),"-")</f>
        <v>84.343999999999994</v>
      </c>
      <c r="DY159" s="110">
        <f t="shared" si="724"/>
        <v>35</v>
      </c>
      <c r="DZ159" s="110" t="str">
        <f t="shared" si="788"/>
        <v>KORD MR35!_12Z-ECM</v>
      </c>
      <c r="EA159" s="111">
        <f ca="1">IFERROR(IF($C$12="C",RTD("ice.xl",,"*H",DZ159,$C$5,"D",$K159,,,1),RTD("ice.xl",,"*H",DZ159,$C$5,"D",$K159,,,1)*(9/5)+$C$14),"-")</f>
        <v>83.966000000000008</v>
      </c>
      <c r="EB159" s="110">
        <f t="shared" si="719"/>
        <v>36</v>
      </c>
      <c r="EC159" s="110" t="str">
        <f t="shared" si="789"/>
        <v>KORD MR36!_12Z-ECM</v>
      </c>
      <c r="ED159" s="111">
        <f ca="1">IFERROR(IF($C$12="C",RTD("ice.xl",,"*H",EC159,$C$5,"D",$K159,,,1),RTD("ice.xl",,"*H",EC159,$C$5,"D",$K159,,,1)*(9/5)+$C$14),"-")</f>
        <v>84.23599999999999</v>
      </c>
      <c r="EE159" s="110">
        <f t="shared" si="714"/>
        <v>37</v>
      </c>
      <c r="EF159" s="110" t="str">
        <f t="shared" si="790"/>
        <v>KORD MR37!_12Z-ECM</v>
      </c>
      <c r="EG159" s="111">
        <f ca="1">IFERROR(IF($C$12="C",RTD("ice.xl",,"*H",EF159,$C$5,"D",$K159,,,1),RTD("ice.xl",,"*H",EF159,$C$5,"D",$K159,,,1)*(9/5)+$C$14),"-")</f>
        <v>83.462000000000003</v>
      </c>
      <c r="EH159" s="110">
        <f t="shared" si="709"/>
        <v>38</v>
      </c>
      <c r="EI159" s="110" t="str">
        <f t="shared" si="791"/>
        <v>KORD MR38!_12Z-ECM</v>
      </c>
      <c r="EJ159" s="111">
        <f ca="1">IFERROR(IF($C$12="C",RTD("ice.xl",,"*H",EI159,$C$5,"D",$K159,,,1),RTD("ice.xl",,"*H",EI159,$C$5,"D",$K159,,,1)*(9/5)+$C$14),"-")</f>
        <v>83.156000000000006</v>
      </c>
      <c r="EK159" s="110">
        <f t="shared" si="704"/>
        <v>39</v>
      </c>
      <c r="EL159" s="110" t="str">
        <f t="shared" si="792"/>
        <v>KORD MR39!_12Z-ECM</v>
      </c>
      <c r="EM159" s="111" t="str">
        <f ca="1">IFERROR(IF($C$12="C",RTD("ice.xl",,"*H",EL159,$C$5,"D",$K159,,,1),RTD("ice.xl",,"*H",EL159,$C$5,"D",$K159,,,1)*(9/5)+$C$14),"-")</f>
        <v>-</v>
      </c>
      <c r="EN159" s="110">
        <f t="shared" si="699"/>
        <v>40</v>
      </c>
      <c r="EO159" s="110" t="str">
        <f t="shared" si="793"/>
        <v>KORD MR40!_12Z-ECM</v>
      </c>
      <c r="EP159" s="111" t="str">
        <f ca="1">IFERROR(IF($C$12="C",RTD("ice.xl",,"*H",EO159,$C$5,"D",$K159,,,1),RTD("ice.xl",,"*H",EO159,$C$5,"D",$K159,,,1)*(9/5)+$C$14),"-")</f>
        <v>-</v>
      </c>
      <c r="EQ159" s="110">
        <f t="shared" si="694"/>
        <v>41</v>
      </c>
      <c r="ER159" s="110" t="str">
        <f t="shared" si="794"/>
        <v>KORD MR41!_12Z-ECM</v>
      </c>
      <c r="ES159" s="111" t="str">
        <f ca="1">IFERROR(IF($C$12="C",RTD("ice.xl",,"*H",ER159,$C$5,"D",$K159,,,1),RTD("ice.xl",,"*H",ER159,$C$5,"D",$K159,,,1)*(9/5)+$C$14),"-")</f>
        <v>-</v>
      </c>
      <c r="ET159" s="110">
        <f t="shared" si="689"/>
        <v>42</v>
      </c>
      <c r="EU159" s="110" t="str">
        <f t="shared" si="795"/>
        <v>KORD MR42!_12Z-ECM</v>
      </c>
      <c r="EV159" s="111" t="str">
        <f ca="1">IFERROR(IF($C$12="C",RTD("ice.xl",,"*H",EU159,$C$5,"D",$K159,,,1),RTD("ice.xl",,"*H",EU159,$C$5,"D",$K159,,,1)*(9/5)+$C$14),"-")</f>
        <v>-</v>
      </c>
      <c r="EW159" s="110">
        <f t="shared" si="684"/>
        <v>43</v>
      </c>
      <c r="EX159" s="110" t="str">
        <f t="shared" si="796"/>
        <v>KORD MR43!_12Z-ECM</v>
      </c>
      <c r="EY159" s="111" t="str">
        <f ca="1">IFERROR(IF($C$12="C",RTD("ice.xl",,"*H",EX159,$C$5,"D",$K159,,,1),RTD("ice.xl",,"*H",EX159,$C$5,"D",$K159,,,1)*(9/5)+$C$14),"-")</f>
        <v>-</v>
      </c>
      <c r="EZ159" s="110">
        <f t="shared" si="680"/>
        <v>44</v>
      </c>
      <c r="FA159" s="110" t="str">
        <f t="shared" si="797"/>
        <v>KORD MR44!_12Z-ECM</v>
      </c>
      <c r="FB159" s="111" t="str">
        <f ca="1">IFERROR(IF($C$12="C",RTD("ice.xl",,"*H",FA159,$C$5,"D",$K159,,,1),RTD("ice.xl",,"*H",FA159,$C$5,"D",$K159,,,1)*(9/5)+$C$14),"-")</f>
        <v>-</v>
      </c>
      <c r="FC159" s="110">
        <f t="shared" si="676"/>
        <v>45</v>
      </c>
      <c r="FD159" s="110" t="str">
        <f t="shared" si="798"/>
        <v>KORD MR45!_12Z-ECM</v>
      </c>
      <c r="FE159" s="112" t="str">
        <f ca="1">IFERROR(IF($C$12="C",RTD("ice.xl",,"*H",FD159,$C$5,"D",$K159,,,1),RTD("ice.xl",,"*H",FD159,$C$5,"D",$K159,,,1)*(9/5)+$C$14),"-")</f>
        <v>-</v>
      </c>
      <c r="FH159" s="53">
        <f t="shared" si="747"/>
        <v>30</v>
      </c>
      <c r="FI159" s="53" t="str">
        <f t="shared" si="799"/>
        <v>KORD MR30!_12Z-ECM</v>
      </c>
      <c r="FJ159" s="109">
        <f ca="1">IFERROR(IF($C$12="C",RTD("ice.xl",,"*H",FI159,$C$5,"D",$K159,,,1),RTD("ice.xl",,"*H",FI159,$C$5,"D",$K159,,,1)*(9/5)+$C$14),"-")</f>
        <v>81.716000000000008</v>
      </c>
      <c r="FK159" s="110">
        <f t="shared" si="743"/>
        <v>31</v>
      </c>
      <c r="FL159" s="110" t="str">
        <f t="shared" si="800"/>
        <v>KORD MR31!_12Z-ECM</v>
      </c>
      <c r="FM159" s="111">
        <f ca="1">IFERROR(IF($C$12="C",RTD("ice.xl",,"*H",FL159,$C$5,"D",$K159,,,1),RTD("ice.xl",,"*H",FL159,$C$5,"D",$K159,,,1)*(9/5)+$C$14),"-")</f>
        <v>82.183999999999997</v>
      </c>
      <c r="FN159" s="110">
        <f t="shared" si="739"/>
        <v>32</v>
      </c>
      <c r="FO159" s="110" t="str">
        <f t="shared" si="801"/>
        <v>KORD MR32!_12Z-ECM</v>
      </c>
      <c r="FP159" s="111">
        <f ca="1">IFERROR(IF($C$12="C",RTD("ice.xl",,"*H",FO159,$C$5,"D",$K159,,,1),RTD("ice.xl",,"*H",FO159,$C$5,"D",$K159,,,1)*(9/5)+$C$14),"-")</f>
        <v>82.256</v>
      </c>
      <c r="FQ159" s="110">
        <f t="shared" si="735"/>
        <v>33</v>
      </c>
      <c r="FR159" s="110" t="str">
        <f t="shared" si="802"/>
        <v>KORD MR33!_12Z-ECM</v>
      </c>
      <c r="FS159" s="111">
        <f ca="1">IFERROR(IF($C$12="C",RTD("ice.xl",,"*H",FR159,$C$5,"D",$K159,,,1),RTD("ice.xl",,"*H",FR159,$C$5,"D",$K159,,,1)*(9/5)+$C$14),"-")</f>
        <v>81.608000000000004</v>
      </c>
      <c r="FT159" s="110">
        <f t="shared" si="730"/>
        <v>34</v>
      </c>
      <c r="FU159" s="110" t="str">
        <f t="shared" si="803"/>
        <v>KORD MR34!_12Z-ECM</v>
      </c>
      <c r="FV159" s="111">
        <f ca="1">IFERROR(IF($C$12="C",RTD("ice.xl",,"*H",FU159,$C$5,"D",$K159,,,1),RTD("ice.xl",,"*H",FU159,$C$5,"D",$K159,,,1)*(9/5)+$C$14),"-")</f>
        <v>84.343999999999994</v>
      </c>
      <c r="FW159" s="110">
        <f t="shared" si="725"/>
        <v>35</v>
      </c>
      <c r="FX159" s="110" t="str">
        <f t="shared" si="804"/>
        <v>KORD MR35!_12Z-ECM</v>
      </c>
      <c r="FY159" s="111">
        <f ca="1">IFERROR(IF($C$12="C",RTD("ice.xl",,"*H",FX159,$C$5,"D",$K159,,,1),RTD("ice.xl",,"*H",FX159,$C$5,"D",$K159,,,1)*(9/5)+$C$14),"-")</f>
        <v>83.966000000000008</v>
      </c>
      <c r="FZ159" s="110">
        <f t="shared" si="720"/>
        <v>36</v>
      </c>
      <c r="GA159" s="110" t="str">
        <f t="shared" si="805"/>
        <v>KORD MR36!_12Z-ECM</v>
      </c>
      <c r="GB159" s="111">
        <f ca="1">IFERROR(IF($C$12="C",RTD("ice.xl",,"*H",GA159,$C$5,"D",$K159,,,1),RTD("ice.xl",,"*H",GA159,$C$5,"D",$K159,,,1)*(9/5)+$C$14),"-")</f>
        <v>84.23599999999999</v>
      </c>
      <c r="GC159" s="110">
        <f t="shared" si="715"/>
        <v>37</v>
      </c>
      <c r="GD159" s="110" t="str">
        <f t="shared" si="806"/>
        <v>KORD MR37!_12Z-ECM</v>
      </c>
      <c r="GE159" s="111">
        <f ca="1">IFERROR(IF($C$12="C",RTD("ice.xl",,"*H",GD159,$C$5,"D",$K159,,,1),RTD("ice.xl",,"*H",GD159,$C$5,"D",$K159,,,1)*(9/5)+$C$14),"-")</f>
        <v>83.462000000000003</v>
      </c>
      <c r="GF159" s="110">
        <f t="shared" si="710"/>
        <v>38</v>
      </c>
      <c r="GG159" s="110" t="str">
        <f t="shared" si="807"/>
        <v>KORD MR38!_12Z-ECM</v>
      </c>
      <c r="GH159" s="111">
        <f ca="1">IFERROR(IF($C$12="C",RTD("ice.xl",,"*H",GG159,$C$5,"D",$K159,,,1),RTD("ice.xl",,"*H",GG159,$C$5,"D",$K159,,,1)*(9/5)+$C$14),"-")</f>
        <v>83.156000000000006</v>
      </c>
      <c r="GI159" s="110">
        <f t="shared" si="705"/>
        <v>39</v>
      </c>
      <c r="GJ159" s="110" t="str">
        <f t="shared" si="808"/>
        <v>KORD MR39!_12Z-ECM</v>
      </c>
      <c r="GK159" s="111" t="str">
        <f ca="1">IFERROR(IF($C$12="C",RTD("ice.xl",,"*H",GJ159,$C$5,"D",$K159,,,1),RTD("ice.xl",,"*H",GJ159,$C$5,"D",$K159,,,1)*(9/5)+$C$14),"-")</f>
        <v>-</v>
      </c>
      <c r="GL159" s="110">
        <f t="shared" si="700"/>
        <v>40</v>
      </c>
      <c r="GM159" s="110" t="str">
        <f t="shared" si="809"/>
        <v>KORD MR40!_12Z-ECM</v>
      </c>
      <c r="GN159" s="111" t="str">
        <f ca="1">IFERROR(IF($C$12="C",RTD("ice.xl",,"*H",GM159,$C$5,"D",$K159,,,1),RTD("ice.xl",,"*H",GM159,$C$5,"D",$K159,,,1)*(9/5)+$C$14),"-")</f>
        <v>-</v>
      </c>
      <c r="GO159" s="110">
        <f t="shared" si="695"/>
        <v>41</v>
      </c>
      <c r="GP159" s="110" t="str">
        <f t="shared" si="810"/>
        <v>KORD MR41!_12Z-ECM</v>
      </c>
      <c r="GQ159" s="111" t="str">
        <f ca="1">IFERROR(IF($C$12="C",RTD("ice.xl",,"*H",GP159,$C$5,"D",$K159,,,1),RTD("ice.xl",,"*H",GP159,$C$5,"D",$K159,,,1)*(9/5)+$C$14),"-")</f>
        <v>-</v>
      </c>
      <c r="GR159" s="110">
        <f t="shared" si="690"/>
        <v>42</v>
      </c>
      <c r="GS159" s="110" t="str">
        <f t="shared" si="811"/>
        <v>KORD MR42!_12Z-ECM</v>
      </c>
      <c r="GT159" s="111" t="str">
        <f ca="1">IFERROR(IF($C$12="C",RTD("ice.xl",,"*H",GS159,$C$5,"D",$K159,,,1),RTD("ice.xl",,"*H",GS159,$C$5,"D",$K159,,,1)*(9/5)+$C$14),"-")</f>
        <v>-</v>
      </c>
      <c r="GU159" s="110">
        <f t="shared" si="685"/>
        <v>43</v>
      </c>
      <c r="GV159" s="110" t="str">
        <f t="shared" si="812"/>
        <v>KORD MR43!_12Z-ECM</v>
      </c>
      <c r="GW159" s="111" t="str">
        <f ca="1">IFERROR(IF($C$12="C",RTD("ice.xl",,"*H",GV159,$C$5,"D",$K159,,,1),RTD("ice.xl",,"*H",GV159,$C$5,"D",$K159,,,1)*(9/5)+$C$14),"-")</f>
        <v>-</v>
      </c>
      <c r="GX159" s="110">
        <f t="shared" si="681"/>
        <v>44</v>
      </c>
      <c r="GY159" s="110" t="str">
        <f t="shared" si="813"/>
        <v>KORD MR44!_12Z-ECM</v>
      </c>
      <c r="GZ159" s="111" t="str">
        <f ca="1">IFERROR(IF($C$12="C",RTD("ice.xl",,"*H",GY159,$C$5,"D",$K159,,,1),RTD("ice.xl",,"*H",GY159,$C$5,"D",$K159,,,1)*(9/5)+$C$14),"-")</f>
        <v>-</v>
      </c>
      <c r="HA159" s="110">
        <f t="shared" si="677"/>
        <v>45</v>
      </c>
      <c r="HB159" s="110" t="str">
        <f t="shared" si="814"/>
        <v>KORD MR45!_12Z-ECM</v>
      </c>
      <c r="HC159" s="112" t="str">
        <f ca="1">IFERROR(IF($C$12="C",RTD("ice.xl",,"*H",HB159,$C$5,"D",$K159,,,1),RTD("ice.xl",,"*H",HB159,$C$5,"D",$K159,,,1)*(9/5)+$C$14),"-")</f>
        <v>-</v>
      </c>
    </row>
    <row r="165" spans="11:211" ht="31.5" thickBot="1" x14ac:dyDescent="0.4">
      <c r="K165" s="431" t="s">
        <v>3231</v>
      </c>
      <c r="L165" s="431"/>
      <c r="N165" s="443" t="s">
        <v>3246</v>
      </c>
      <c r="O165" s="443"/>
      <c r="P165" s="443"/>
      <c r="Q165" s="443"/>
      <c r="R165" s="443"/>
      <c r="S165" s="443"/>
      <c r="T165" s="443"/>
      <c r="U165" s="443"/>
      <c r="V165" s="443"/>
      <c r="W165" s="443"/>
      <c r="X165" s="443"/>
      <c r="Y165" s="443"/>
      <c r="Z165" s="443"/>
      <c r="AA165" s="443"/>
      <c r="AB165" s="443"/>
      <c r="AC165" s="443"/>
      <c r="AD165" s="443"/>
      <c r="AE165" s="443"/>
      <c r="AF165" s="443"/>
      <c r="AG165" s="443"/>
      <c r="AH165" s="443"/>
      <c r="AI165" s="443"/>
      <c r="AJ165" s="443"/>
      <c r="AK165" s="443"/>
      <c r="AL165" s="443"/>
      <c r="AM165" s="443"/>
      <c r="AN165" s="443"/>
      <c r="AO165" s="443"/>
      <c r="AP165" s="443"/>
      <c r="AQ165" s="443"/>
      <c r="AR165" s="443"/>
      <c r="AS165" s="443"/>
      <c r="AT165" s="443"/>
      <c r="AU165" s="443"/>
      <c r="AV165" s="443"/>
      <c r="AW165" s="443"/>
      <c r="AX165" s="443"/>
      <c r="AY165" s="443"/>
      <c r="AZ165" s="443"/>
      <c r="BA165" s="443"/>
      <c r="BB165" s="443"/>
      <c r="BC165" s="443"/>
      <c r="BD165" s="443"/>
      <c r="BE165" s="443"/>
      <c r="BF165" s="443"/>
      <c r="BG165" s="443"/>
      <c r="BH165" s="443"/>
      <c r="BI165" s="443"/>
      <c r="BL165" s="443" t="s">
        <v>3245</v>
      </c>
      <c r="BM165" s="443"/>
      <c r="BN165" s="443"/>
      <c r="BO165" s="443"/>
      <c r="BP165" s="443"/>
      <c r="BQ165" s="443"/>
      <c r="BR165" s="443"/>
      <c r="BS165" s="443"/>
      <c r="BT165" s="443"/>
      <c r="BU165" s="443"/>
      <c r="BV165" s="443"/>
      <c r="BW165" s="443"/>
      <c r="BX165" s="443"/>
      <c r="BY165" s="443"/>
      <c r="BZ165" s="443"/>
      <c r="CA165" s="443"/>
      <c r="CB165" s="443"/>
      <c r="CC165" s="443"/>
      <c r="CD165" s="443"/>
      <c r="CE165" s="443"/>
      <c r="CF165" s="443"/>
      <c r="CG165" s="443"/>
      <c r="CH165" s="443"/>
      <c r="CI165" s="443"/>
      <c r="CJ165" s="443"/>
      <c r="CK165" s="443"/>
      <c r="CL165" s="443"/>
      <c r="CM165" s="443"/>
      <c r="CN165" s="443"/>
      <c r="CO165" s="443"/>
      <c r="CP165" s="443"/>
      <c r="CQ165" s="443"/>
      <c r="CR165" s="443"/>
      <c r="CS165" s="443"/>
      <c r="CT165" s="443"/>
      <c r="CU165" s="443"/>
      <c r="CV165" s="443"/>
      <c r="CW165" s="443"/>
      <c r="CX165" s="443"/>
      <c r="CY165" s="443"/>
      <c r="CZ165" s="443"/>
      <c r="DA165" s="443"/>
      <c r="DB165" s="443"/>
      <c r="DC165" s="443"/>
      <c r="DD165" s="443"/>
      <c r="DE165" s="443"/>
      <c r="DF165" s="443"/>
      <c r="DG165" s="443"/>
      <c r="DJ165" s="443" t="s">
        <v>3244</v>
      </c>
      <c r="DK165" s="443"/>
      <c r="DL165" s="443"/>
      <c r="DM165" s="443"/>
      <c r="DN165" s="443"/>
      <c r="DO165" s="443"/>
      <c r="DP165" s="443"/>
      <c r="DQ165" s="443"/>
      <c r="DR165" s="443"/>
      <c r="DS165" s="443"/>
      <c r="DT165" s="443"/>
      <c r="DU165" s="443"/>
      <c r="DV165" s="443"/>
      <c r="DW165" s="443"/>
      <c r="DX165" s="443"/>
      <c r="DY165" s="443"/>
      <c r="DZ165" s="443"/>
      <c r="EA165" s="443"/>
      <c r="EB165" s="443"/>
      <c r="EC165" s="443"/>
      <c r="ED165" s="443"/>
      <c r="EE165" s="443"/>
      <c r="EF165" s="443"/>
      <c r="EG165" s="443"/>
      <c r="EH165" s="443"/>
      <c r="EI165" s="443"/>
      <c r="EJ165" s="443"/>
      <c r="EK165" s="443"/>
      <c r="EL165" s="443"/>
      <c r="EM165" s="443"/>
      <c r="EN165" s="443"/>
      <c r="EO165" s="443"/>
      <c r="EP165" s="443"/>
      <c r="EQ165" s="443"/>
      <c r="ER165" s="443"/>
      <c r="ES165" s="443"/>
      <c r="ET165" s="443"/>
      <c r="EU165" s="443"/>
      <c r="EV165" s="443"/>
      <c r="EW165" s="443"/>
      <c r="EX165" s="443"/>
      <c r="EY165" s="443"/>
      <c r="EZ165" s="443"/>
      <c r="FA165" s="443"/>
      <c r="FB165" s="443"/>
      <c r="FC165" s="443"/>
      <c r="FD165" s="443"/>
      <c r="FE165" s="443"/>
      <c r="FH165" s="443" t="s">
        <v>3243</v>
      </c>
      <c r="FI165" s="443"/>
      <c r="FJ165" s="443"/>
      <c r="FK165" s="443"/>
      <c r="FL165" s="443"/>
      <c r="FM165" s="443"/>
      <c r="FN165" s="443"/>
      <c r="FO165" s="443"/>
      <c r="FP165" s="443"/>
      <c r="FQ165" s="443"/>
      <c r="FR165" s="443"/>
      <c r="FS165" s="443"/>
      <c r="FT165" s="443"/>
      <c r="FU165" s="443"/>
      <c r="FV165" s="443"/>
      <c r="FW165" s="443"/>
      <c r="FX165" s="443"/>
      <c r="FY165" s="443"/>
      <c r="FZ165" s="443"/>
      <c r="GA165" s="443"/>
      <c r="GB165" s="443"/>
      <c r="GC165" s="443"/>
      <c r="GD165" s="443"/>
      <c r="GE165" s="443"/>
      <c r="GF165" s="443"/>
      <c r="GG165" s="443"/>
      <c r="GH165" s="443"/>
      <c r="GI165" s="443"/>
      <c r="GJ165" s="443"/>
      <c r="GK165" s="443"/>
      <c r="GL165" s="443"/>
      <c r="GM165" s="443"/>
      <c r="GN165" s="443"/>
      <c r="GO165" s="443"/>
      <c r="GP165" s="443"/>
      <c r="GQ165" s="443"/>
      <c r="GR165" s="443"/>
      <c r="GS165" s="443"/>
      <c r="GT165" s="443"/>
      <c r="GU165" s="443"/>
      <c r="GV165" s="443"/>
      <c r="GW165" s="443"/>
      <c r="GX165" s="443"/>
      <c r="GY165" s="443"/>
      <c r="GZ165" s="443"/>
      <c r="HA165" s="443"/>
      <c r="HB165" s="443"/>
      <c r="HC165" s="443"/>
    </row>
    <row r="166" spans="11:211" x14ac:dyDescent="0.35">
      <c r="K166" s="31"/>
      <c r="L166" s="48"/>
      <c r="N166" s="51" t="s">
        <v>3205</v>
      </c>
      <c r="O166" s="51"/>
      <c r="P166" s="32" t="s">
        <v>3213</v>
      </c>
      <c r="Q166" s="51"/>
      <c r="R166" s="51"/>
      <c r="S166" s="32" t="s">
        <v>3214</v>
      </c>
      <c r="T166" s="51"/>
      <c r="U166" s="51"/>
      <c r="V166" s="32" t="s">
        <v>3215</v>
      </c>
      <c r="W166" s="51"/>
      <c r="X166" s="51"/>
      <c r="Y166" s="32" t="s">
        <v>3216</v>
      </c>
      <c r="Z166" s="51"/>
      <c r="AA166" s="51"/>
      <c r="AB166" s="32" t="s">
        <v>3217</v>
      </c>
      <c r="AC166" s="51"/>
      <c r="AD166" s="51"/>
      <c r="AE166" s="32" t="s">
        <v>3218</v>
      </c>
      <c r="AF166" s="51"/>
      <c r="AG166" s="51"/>
      <c r="AH166" s="32" t="s">
        <v>3219</v>
      </c>
      <c r="AI166" s="51"/>
      <c r="AJ166" s="51"/>
      <c r="AK166" s="32" t="s">
        <v>3220</v>
      </c>
      <c r="AL166" s="51"/>
      <c r="AM166" s="51"/>
      <c r="AN166" s="32" t="s">
        <v>3221</v>
      </c>
      <c r="AO166" s="51"/>
      <c r="AP166" s="51"/>
      <c r="AQ166" s="32" t="s">
        <v>3222</v>
      </c>
      <c r="AR166" s="51"/>
      <c r="AS166" s="51"/>
      <c r="AT166" s="32" t="s">
        <v>3223</v>
      </c>
      <c r="AU166" s="51"/>
      <c r="AV166" s="51"/>
      <c r="AW166" s="32" t="s">
        <v>3224</v>
      </c>
      <c r="AX166" s="51"/>
      <c r="AY166" s="51"/>
      <c r="AZ166" s="32" t="s">
        <v>3225</v>
      </c>
      <c r="BA166" s="51"/>
      <c r="BB166" s="51"/>
      <c r="BC166" s="32" t="s">
        <v>3226</v>
      </c>
      <c r="BD166" s="51"/>
      <c r="BE166" s="51"/>
      <c r="BF166" s="32" t="s">
        <v>3227</v>
      </c>
      <c r="BG166" s="51"/>
      <c r="BH166" s="51"/>
      <c r="BI166" s="33" t="s">
        <v>3228</v>
      </c>
      <c r="BJ166" s="19"/>
      <c r="BK166" s="19"/>
      <c r="BL166" s="51" t="s">
        <v>3206</v>
      </c>
      <c r="BM166" s="51"/>
      <c r="BN166" s="32" t="s">
        <v>3213</v>
      </c>
      <c r="BO166" s="51"/>
      <c r="BP166" s="51"/>
      <c r="BQ166" s="32" t="s">
        <v>3214</v>
      </c>
      <c r="BR166" s="51"/>
      <c r="BS166" s="51"/>
      <c r="BT166" s="32" t="s">
        <v>3215</v>
      </c>
      <c r="BU166" s="51"/>
      <c r="BV166" s="51"/>
      <c r="BW166" s="32" t="s">
        <v>3216</v>
      </c>
      <c r="BX166" s="51"/>
      <c r="BY166" s="51"/>
      <c r="BZ166" s="32" t="s">
        <v>3217</v>
      </c>
      <c r="CA166" s="51"/>
      <c r="CB166" s="51"/>
      <c r="CC166" s="32" t="s">
        <v>3218</v>
      </c>
      <c r="CD166" s="51"/>
      <c r="CE166" s="51"/>
      <c r="CF166" s="32" t="s">
        <v>3219</v>
      </c>
      <c r="CG166" s="51"/>
      <c r="CH166" s="51"/>
      <c r="CI166" s="32" t="s">
        <v>3220</v>
      </c>
      <c r="CJ166" s="51"/>
      <c r="CK166" s="51"/>
      <c r="CL166" s="32" t="s">
        <v>3221</v>
      </c>
      <c r="CM166" s="51"/>
      <c r="CN166" s="51"/>
      <c r="CO166" s="32" t="s">
        <v>3222</v>
      </c>
      <c r="CP166" s="51"/>
      <c r="CQ166" s="51"/>
      <c r="CR166" s="32" t="s">
        <v>3223</v>
      </c>
      <c r="CS166" s="51"/>
      <c r="CT166" s="51"/>
      <c r="CU166" s="32" t="s">
        <v>3224</v>
      </c>
      <c r="CV166" s="51"/>
      <c r="CW166" s="51"/>
      <c r="CX166" s="32" t="s">
        <v>3225</v>
      </c>
      <c r="CY166" s="51"/>
      <c r="CZ166" s="51"/>
      <c r="DA166" s="32" t="s">
        <v>3226</v>
      </c>
      <c r="DB166" s="51"/>
      <c r="DC166" s="51"/>
      <c r="DD166" s="32" t="s">
        <v>3227</v>
      </c>
      <c r="DE166" s="51"/>
      <c r="DF166" s="51"/>
      <c r="DG166" s="33" t="s">
        <v>3228</v>
      </c>
      <c r="DH166" s="19"/>
      <c r="DI166" s="19"/>
      <c r="DJ166" s="51" t="s">
        <v>3207</v>
      </c>
      <c r="DK166" s="51"/>
      <c r="DL166" s="32" t="s">
        <v>3213</v>
      </c>
      <c r="DM166" s="51"/>
      <c r="DN166" s="51"/>
      <c r="DO166" s="32" t="s">
        <v>3214</v>
      </c>
      <c r="DP166" s="51"/>
      <c r="DQ166" s="51"/>
      <c r="DR166" s="32" t="s">
        <v>3215</v>
      </c>
      <c r="DS166" s="51"/>
      <c r="DT166" s="51"/>
      <c r="DU166" s="32" t="s">
        <v>3216</v>
      </c>
      <c r="DV166" s="51"/>
      <c r="DW166" s="51"/>
      <c r="DX166" s="32" t="s">
        <v>3217</v>
      </c>
      <c r="DY166" s="51"/>
      <c r="DZ166" s="51"/>
      <c r="EA166" s="32" t="s">
        <v>3218</v>
      </c>
      <c r="EB166" s="51"/>
      <c r="EC166" s="51"/>
      <c r="ED166" s="32" t="s">
        <v>3219</v>
      </c>
      <c r="EE166" s="51"/>
      <c r="EF166" s="51"/>
      <c r="EG166" s="32" t="s">
        <v>3220</v>
      </c>
      <c r="EH166" s="51"/>
      <c r="EI166" s="51"/>
      <c r="EJ166" s="32" t="s">
        <v>3221</v>
      </c>
      <c r="EK166" s="51"/>
      <c r="EL166" s="51"/>
      <c r="EM166" s="32" t="s">
        <v>3222</v>
      </c>
      <c r="EN166" s="51"/>
      <c r="EO166" s="51"/>
      <c r="EP166" s="32" t="s">
        <v>3223</v>
      </c>
      <c r="EQ166" s="51"/>
      <c r="ER166" s="51"/>
      <c r="ES166" s="32" t="s">
        <v>3224</v>
      </c>
      <c r="ET166" s="51"/>
      <c r="EU166" s="51"/>
      <c r="EV166" s="32" t="s">
        <v>3225</v>
      </c>
      <c r="EW166" s="51"/>
      <c r="EX166" s="51"/>
      <c r="EY166" s="32" t="s">
        <v>3226</v>
      </c>
      <c r="EZ166" s="51"/>
      <c r="FA166" s="51"/>
      <c r="FB166" s="32" t="s">
        <v>3227</v>
      </c>
      <c r="FC166" s="51"/>
      <c r="FD166" s="51"/>
      <c r="FE166" s="33" t="s">
        <v>3228</v>
      </c>
      <c r="FF166" s="19"/>
      <c r="FG166" s="19"/>
      <c r="FH166" s="51" t="s">
        <v>3208</v>
      </c>
      <c r="FI166" s="51"/>
      <c r="FJ166" s="32" t="s">
        <v>3213</v>
      </c>
      <c r="FK166" s="51"/>
      <c r="FL166" s="51"/>
      <c r="FM166" s="32" t="s">
        <v>3214</v>
      </c>
      <c r="FN166" s="51"/>
      <c r="FO166" s="51"/>
      <c r="FP166" s="32" t="s">
        <v>3215</v>
      </c>
      <c r="FQ166" s="51"/>
      <c r="FR166" s="51"/>
      <c r="FS166" s="32" t="s">
        <v>3216</v>
      </c>
      <c r="FT166" s="51"/>
      <c r="FU166" s="51"/>
      <c r="FV166" s="32" t="s">
        <v>3217</v>
      </c>
      <c r="FW166" s="51"/>
      <c r="FX166" s="51"/>
      <c r="FY166" s="32" t="s">
        <v>3218</v>
      </c>
      <c r="FZ166" s="51"/>
      <c r="GA166" s="51"/>
      <c r="GB166" s="32" t="s">
        <v>3219</v>
      </c>
      <c r="GC166" s="51"/>
      <c r="GD166" s="51"/>
      <c r="GE166" s="32" t="s">
        <v>3220</v>
      </c>
      <c r="GF166" s="51"/>
      <c r="GG166" s="51"/>
      <c r="GH166" s="32" t="s">
        <v>3221</v>
      </c>
      <c r="GI166" s="51"/>
      <c r="GJ166" s="51"/>
      <c r="GK166" s="32" t="s">
        <v>3222</v>
      </c>
      <c r="GL166" s="51"/>
      <c r="GM166" s="51"/>
      <c r="GN166" s="32" t="s">
        <v>3223</v>
      </c>
      <c r="GO166" s="51"/>
      <c r="GP166" s="51"/>
      <c r="GQ166" s="32" t="s">
        <v>3224</v>
      </c>
      <c r="GR166" s="51"/>
      <c r="GS166" s="51"/>
      <c r="GT166" s="32" t="s">
        <v>3225</v>
      </c>
      <c r="GU166" s="51"/>
      <c r="GV166" s="51"/>
      <c r="GW166" s="32" t="s">
        <v>3226</v>
      </c>
      <c r="GX166" s="51"/>
      <c r="GY166" s="51"/>
      <c r="GZ166" s="32" t="s">
        <v>3227</v>
      </c>
      <c r="HA166" s="51"/>
      <c r="HB166" s="51"/>
      <c r="HC166" s="33" t="s">
        <v>3228</v>
      </c>
    </row>
    <row r="167" spans="11:211" ht="44" thickBot="1" x14ac:dyDescent="0.4">
      <c r="K167" s="113" t="s">
        <v>3212</v>
      </c>
      <c r="L167" s="114" t="s">
        <v>3087</v>
      </c>
      <c r="N167" s="52" t="s">
        <v>3230</v>
      </c>
      <c r="O167" s="52" t="s">
        <v>3229</v>
      </c>
      <c r="P167" s="49" t="str">
        <f t="shared" ref="P167:BI167" si="816">P4</f>
        <v>Avg Temp</v>
      </c>
      <c r="Q167" s="52" t="str">
        <f t="shared" si="816"/>
        <v>[HIDE] Day</v>
      </c>
      <c r="R167" s="52" t="str">
        <f t="shared" si="816"/>
        <v>[HIDE] Symbol</v>
      </c>
      <c r="S167" s="49" t="str">
        <f t="shared" si="816"/>
        <v>Avg Temp</v>
      </c>
      <c r="T167" s="52" t="str">
        <f t="shared" si="816"/>
        <v>Avg Temp</v>
      </c>
      <c r="U167" s="52" t="str">
        <f t="shared" si="816"/>
        <v>Avg Temp</v>
      </c>
      <c r="V167" s="49" t="str">
        <f t="shared" si="816"/>
        <v>Avg Temp</v>
      </c>
      <c r="W167" s="52" t="str">
        <f t="shared" si="816"/>
        <v>Avg Temp</v>
      </c>
      <c r="X167" s="52" t="str">
        <f t="shared" si="816"/>
        <v>Avg Temp</v>
      </c>
      <c r="Y167" s="49" t="str">
        <f t="shared" si="816"/>
        <v>Avg Temp</v>
      </c>
      <c r="Z167" s="52" t="str">
        <f t="shared" si="816"/>
        <v>Avg Temp</v>
      </c>
      <c r="AA167" s="52" t="str">
        <f t="shared" si="816"/>
        <v>Avg Temp</v>
      </c>
      <c r="AB167" s="49" t="str">
        <f t="shared" si="816"/>
        <v>Avg Temp</v>
      </c>
      <c r="AC167" s="52" t="str">
        <f t="shared" si="816"/>
        <v>Avg Temp</v>
      </c>
      <c r="AD167" s="52" t="str">
        <f t="shared" si="816"/>
        <v>Avg Temp</v>
      </c>
      <c r="AE167" s="49" t="str">
        <f t="shared" si="816"/>
        <v>Avg Temp</v>
      </c>
      <c r="AF167" s="52" t="str">
        <f t="shared" si="816"/>
        <v>Avg Temp</v>
      </c>
      <c r="AG167" s="52" t="str">
        <f t="shared" si="816"/>
        <v>Avg Temp</v>
      </c>
      <c r="AH167" s="49" t="str">
        <f t="shared" si="816"/>
        <v>Avg Temp</v>
      </c>
      <c r="AI167" s="52" t="str">
        <f t="shared" si="816"/>
        <v>Avg Temp</v>
      </c>
      <c r="AJ167" s="52" t="str">
        <f t="shared" si="816"/>
        <v>Avg Temp</v>
      </c>
      <c r="AK167" s="49" t="str">
        <f t="shared" si="816"/>
        <v>Avg Temp</v>
      </c>
      <c r="AL167" s="52" t="str">
        <f t="shared" si="816"/>
        <v>Avg Temp</v>
      </c>
      <c r="AM167" s="52" t="str">
        <f t="shared" si="816"/>
        <v>Avg Temp</v>
      </c>
      <c r="AN167" s="49" t="str">
        <f t="shared" si="816"/>
        <v>Avg Temp</v>
      </c>
      <c r="AO167" s="52" t="str">
        <f t="shared" si="816"/>
        <v>Avg Temp</v>
      </c>
      <c r="AP167" s="52" t="str">
        <f t="shared" si="816"/>
        <v>Avg Temp</v>
      </c>
      <c r="AQ167" s="49" t="str">
        <f t="shared" si="816"/>
        <v>Avg Temp</v>
      </c>
      <c r="AR167" s="52" t="str">
        <f t="shared" si="816"/>
        <v>Avg Temp</v>
      </c>
      <c r="AS167" s="52" t="str">
        <f t="shared" si="816"/>
        <v>Avg Temp</v>
      </c>
      <c r="AT167" s="49" t="str">
        <f t="shared" si="816"/>
        <v>Avg Temp</v>
      </c>
      <c r="AU167" s="52" t="str">
        <f t="shared" si="816"/>
        <v>Avg Temp</v>
      </c>
      <c r="AV167" s="52" t="str">
        <f t="shared" si="816"/>
        <v>Avg Temp</v>
      </c>
      <c r="AW167" s="49" t="str">
        <f t="shared" si="816"/>
        <v>Avg Temp</v>
      </c>
      <c r="AX167" s="52" t="str">
        <f t="shared" si="816"/>
        <v>Avg Temp</v>
      </c>
      <c r="AY167" s="52" t="str">
        <f t="shared" si="816"/>
        <v>Avg Temp</v>
      </c>
      <c r="AZ167" s="49" t="str">
        <f t="shared" si="816"/>
        <v>Avg Temp</v>
      </c>
      <c r="BA167" s="52" t="str">
        <f t="shared" si="816"/>
        <v>Avg Temp</v>
      </c>
      <c r="BB167" s="52" t="str">
        <f t="shared" si="816"/>
        <v>Avg Temp</v>
      </c>
      <c r="BC167" s="49" t="str">
        <f t="shared" si="816"/>
        <v>Avg Temp</v>
      </c>
      <c r="BD167" s="52" t="str">
        <f t="shared" si="816"/>
        <v>Avg Temp</v>
      </c>
      <c r="BE167" s="52" t="str">
        <f t="shared" si="816"/>
        <v>Avg Temp</v>
      </c>
      <c r="BF167" s="49" t="str">
        <f t="shared" si="816"/>
        <v>Avg Temp</v>
      </c>
      <c r="BG167" s="52" t="str">
        <f t="shared" si="816"/>
        <v>Avg Temp</v>
      </c>
      <c r="BH167" s="52" t="str">
        <f t="shared" si="816"/>
        <v>Avg Temp</v>
      </c>
      <c r="BI167" s="50" t="str">
        <f t="shared" si="816"/>
        <v>Avg Temp</v>
      </c>
      <c r="BJ167" s="26"/>
      <c r="BK167" s="26"/>
      <c r="BL167" s="52" t="s">
        <v>3230</v>
      </c>
      <c r="BM167" s="52" t="s">
        <v>3229</v>
      </c>
      <c r="BN167" s="49" t="str">
        <f t="shared" ref="BN167:DG167" si="817">P4</f>
        <v>Avg Temp</v>
      </c>
      <c r="BO167" s="52" t="str">
        <f t="shared" si="817"/>
        <v>[HIDE] Day</v>
      </c>
      <c r="BP167" s="52" t="str">
        <f t="shared" si="817"/>
        <v>[HIDE] Symbol</v>
      </c>
      <c r="BQ167" s="49" t="str">
        <f t="shared" si="817"/>
        <v>Avg Temp</v>
      </c>
      <c r="BR167" s="52" t="str">
        <f t="shared" si="817"/>
        <v>Avg Temp</v>
      </c>
      <c r="BS167" s="52" t="str">
        <f t="shared" si="817"/>
        <v>Avg Temp</v>
      </c>
      <c r="BT167" s="49" t="str">
        <f t="shared" si="817"/>
        <v>Avg Temp</v>
      </c>
      <c r="BU167" s="52" t="str">
        <f t="shared" si="817"/>
        <v>Avg Temp</v>
      </c>
      <c r="BV167" s="52" t="str">
        <f t="shared" si="817"/>
        <v>Avg Temp</v>
      </c>
      <c r="BW167" s="49" t="str">
        <f t="shared" si="817"/>
        <v>Avg Temp</v>
      </c>
      <c r="BX167" s="52" t="str">
        <f t="shared" si="817"/>
        <v>Avg Temp</v>
      </c>
      <c r="BY167" s="52" t="str">
        <f t="shared" si="817"/>
        <v>Avg Temp</v>
      </c>
      <c r="BZ167" s="49" t="str">
        <f t="shared" si="817"/>
        <v>Avg Temp</v>
      </c>
      <c r="CA167" s="52" t="str">
        <f t="shared" si="817"/>
        <v>Avg Temp</v>
      </c>
      <c r="CB167" s="52" t="str">
        <f t="shared" si="817"/>
        <v>Avg Temp</v>
      </c>
      <c r="CC167" s="49" t="str">
        <f t="shared" si="817"/>
        <v>Avg Temp</v>
      </c>
      <c r="CD167" s="52" t="str">
        <f t="shared" si="817"/>
        <v>Avg Temp</v>
      </c>
      <c r="CE167" s="52" t="str">
        <f t="shared" si="817"/>
        <v>Avg Temp</v>
      </c>
      <c r="CF167" s="49" t="str">
        <f t="shared" si="817"/>
        <v>Avg Temp</v>
      </c>
      <c r="CG167" s="52" t="str">
        <f t="shared" si="817"/>
        <v>Avg Temp</v>
      </c>
      <c r="CH167" s="52" t="str">
        <f t="shared" si="817"/>
        <v>Avg Temp</v>
      </c>
      <c r="CI167" s="49" t="str">
        <f t="shared" si="817"/>
        <v>Avg Temp</v>
      </c>
      <c r="CJ167" s="52" t="str">
        <f t="shared" si="817"/>
        <v>Avg Temp</v>
      </c>
      <c r="CK167" s="52" t="str">
        <f t="shared" si="817"/>
        <v>Avg Temp</v>
      </c>
      <c r="CL167" s="49" t="str">
        <f t="shared" si="817"/>
        <v>Avg Temp</v>
      </c>
      <c r="CM167" s="52" t="str">
        <f t="shared" si="817"/>
        <v>Avg Temp</v>
      </c>
      <c r="CN167" s="52" t="str">
        <f t="shared" si="817"/>
        <v>Avg Temp</v>
      </c>
      <c r="CO167" s="49" t="str">
        <f t="shared" si="817"/>
        <v>Avg Temp</v>
      </c>
      <c r="CP167" s="52" t="str">
        <f t="shared" si="817"/>
        <v>Avg Temp</v>
      </c>
      <c r="CQ167" s="52" t="str">
        <f t="shared" si="817"/>
        <v>Avg Temp</v>
      </c>
      <c r="CR167" s="49" t="str">
        <f t="shared" si="817"/>
        <v>Avg Temp</v>
      </c>
      <c r="CS167" s="52" t="str">
        <f t="shared" si="817"/>
        <v>Avg Temp</v>
      </c>
      <c r="CT167" s="52" t="str">
        <f t="shared" si="817"/>
        <v>Avg Temp</v>
      </c>
      <c r="CU167" s="49" t="str">
        <f t="shared" si="817"/>
        <v>Avg Temp</v>
      </c>
      <c r="CV167" s="52" t="str">
        <f t="shared" si="817"/>
        <v>Avg Temp</v>
      </c>
      <c r="CW167" s="52" t="str">
        <f t="shared" si="817"/>
        <v>Avg Temp</v>
      </c>
      <c r="CX167" s="49" t="str">
        <f t="shared" si="817"/>
        <v>Avg Temp</v>
      </c>
      <c r="CY167" s="52" t="str">
        <f t="shared" si="817"/>
        <v>Avg Temp</v>
      </c>
      <c r="CZ167" s="52" t="str">
        <f t="shared" si="817"/>
        <v>Avg Temp</v>
      </c>
      <c r="DA167" s="49" t="str">
        <f t="shared" si="817"/>
        <v>Avg Temp</v>
      </c>
      <c r="DB167" s="52" t="str">
        <f t="shared" si="817"/>
        <v>Avg Temp</v>
      </c>
      <c r="DC167" s="52" t="str">
        <f t="shared" si="817"/>
        <v>Avg Temp</v>
      </c>
      <c r="DD167" s="49" t="str">
        <f t="shared" si="817"/>
        <v>Avg Temp</v>
      </c>
      <c r="DE167" s="52" t="str">
        <f t="shared" si="817"/>
        <v>Avg Temp</v>
      </c>
      <c r="DF167" s="52" t="str">
        <f t="shared" si="817"/>
        <v>Avg Temp</v>
      </c>
      <c r="DG167" s="50" t="str">
        <f t="shared" si="817"/>
        <v>Avg Temp</v>
      </c>
      <c r="DH167" s="26"/>
      <c r="DI167" s="26"/>
      <c r="DJ167" s="52" t="s">
        <v>3230</v>
      </c>
      <c r="DK167" s="52" t="s">
        <v>3229</v>
      </c>
      <c r="DL167" s="49" t="str">
        <f t="shared" ref="DL167:FE167" si="818">P4</f>
        <v>Avg Temp</v>
      </c>
      <c r="DM167" s="52" t="str">
        <f t="shared" si="818"/>
        <v>[HIDE] Day</v>
      </c>
      <c r="DN167" s="52" t="str">
        <f t="shared" si="818"/>
        <v>[HIDE] Symbol</v>
      </c>
      <c r="DO167" s="49" t="str">
        <f t="shared" si="818"/>
        <v>Avg Temp</v>
      </c>
      <c r="DP167" s="52" t="str">
        <f t="shared" si="818"/>
        <v>Avg Temp</v>
      </c>
      <c r="DQ167" s="52" t="str">
        <f t="shared" si="818"/>
        <v>Avg Temp</v>
      </c>
      <c r="DR167" s="49" t="str">
        <f t="shared" si="818"/>
        <v>Avg Temp</v>
      </c>
      <c r="DS167" s="52" t="str">
        <f t="shared" si="818"/>
        <v>Avg Temp</v>
      </c>
      <c r="DT167" s="52" t="str">
        <f t="shared" si="818"/>
        <v>Avg Temp</v>
      </c>
      <c r="DU167" s="49" t="str">
        <f t="shared" si="818"/>
        <v>Avg Temp</v>
      </c>
      <c r="DV167" s="52" t="str">
        <f t="shared" si="818"/>
        <v>Avg Temp</v>
      </c>
      <c r="DW167" s="52" t="str">
        <f t="shared" si="818"/>
        <v>Avg Temp</v>
      </c>
      <c r="DX167" s="49" t="str">
        <f t="shared" si="818"/>
        <v>Avg Temp</v>
      </c>
      <c r="DY167" s="52" t="str">
        <f t="shared" si="818"/>
        <v>Avg Temp</v>
      </c>
      <c r="DZ167" s="52" t="str">
        <f t="shared" si="818"/>
        <v>Avg Temp</v>
      </c>
      <c r="EA167" s="49" t="str">
        <f t="shared" si="818"/>
        <v>Avg Temp</v>
      </c>
      <c r="EB167" s="52" t="str">
        <f t="shared" si="818"/>
        <v>Avg Temp</v>
      </c>
      <c r="EC167" s="52" t="str">
        <f t="shared" si="818"/>
        <v>Avg Temp</v>
      </c>
      <c r="ED167" s="49" t="str">
        <f t="shared" si="818"/>
        <v>Avg Temp</v>
      </c>
      <c r="EE167" s="52" t="str">
        <f t="shared" si="818"/>
        <v>Avg Temp</v>
      </c>
      <c r="EF167" s="52" t="str">
        <f t="shared" si="818"/>
        <v>Avg Temp</v>
      </c>
      <c r="EG167" s="49" t="str">
        <f t="shared" si="818"/>
        <v>Avg Temp</v>
      </c>
      <c r="EH167" s="52" t="str">
        <f t="shared" si="818"/>
        <v>Avg Temp</v>
      </c>
      <c r="EI167" s="52" t="str">
        <f t="shared" si="818"/>
        <v>Avg Temp</v>
      </c>
      <c r="EJ167" s="49" t="str">
        <f t="shared" si="818"/>
        <v>Avg Temp</v>
      </c>
      <c r="EK167" s="52" t="str">
        <f t="shared" si="818"/>
        <v>Avg Temp</v>
      </c>
      <c r="EL167" s="52" t="str">
        <f t="shared" si="818"/>
        <v>Avg Temp</v>
      </c>
      <c r="EM167" s="49" t="str">
        <f t="shared" si="818"/>
        <v>Avg Temp</v>
      </c>
      <c r="EN167" s="52" t="str">
        <f t="shared" si="818"/>
        <v>Avg Temp</v>
      </c>
      <c r="EO167" s="52" t="str">
        <f t="shared" si="818"/>
        <v>Avg Temp</v>
      </c>
      <c r="EP167" s="49" t="str">
        <f t="shared" si="818"/>
        <v>Avg Temp</v>
      </c>
      <c r="EQ167" s="52" t="str">
        <f t="shared" si="818"/>
        <v>Avg Temp</v>
      </c>
      <c r="ER167" s="52" t="str">
        <f t="shared" si="818"/>
        <v>Avg Temp</v>
      </c>
      <c r="ES167" s="49" t="str">
        <f t="shared" si="818"/>
        <v>Avg Temp</v>
      </c>
      <c r="ET167" s="52" t="str">
        <f t="shared" si="818"/>
        <v>Avg Temp</v>
      </c>
      <c r="EU167" s="52" t="str">
        <f t="shared" si="818"/>
        <v>Avg Temp</v>
      </c>
      <c r="EV167" s="49" t="str">
        <f t="shared" si="818"/>
        <v>Avg Temp</v>
      </c>
      <c r="EW167" s="52" t="str">
        <f t="shared" si="818"/>
        <v>Avg Temp</v>
      </c>
      <c r="EX167" s="52" t="str">
        <f t="shared" si="818"/>
        <v>Avg Temp</v>
      </c>
      <c r="EY167" s="49" t="str">
        <f t="shared" si="818"/>
        <v>Avg Temp</v>
      </c>
      <c r="EZ167" s="52" t="str">
        <f t="shared" si="818"/>
        <v>Avg Temp</v>
      </c>
      <c r="FA167" s="52" t="str">
        <f t="shared" si="818"/>
        <v>Avg Temp</v>
      </c>
      <c r="FB167" s="49" t="str">
        <f t="shared" si="818"/>
        <v>Avg Temp</v>
      </c>
      <c r="FC167" s="52" t="str">
        <f t="shared" si="818"/>
        <v>Avg Temp</v>
      </c>
      <c r="FD167" s="52" t="str">
        <f t="shared" si="818"/>
        <v>Avg Temp</v>
      </c>
      <c r="FE167" s="50" t="str">
        <f t="shared" si="818"/>
        <v>Avg Temp</v>
      </c>
      <c r="FF167" s="26"/>
      <c r="FG167" s="26"/>
      <c r="FH167" s="52" t="s">
        <v>3230</v>
      </c>
      <c r="FI167" s="52" t="s">
        <v>3229</v>
      </c>
      <c r="FJ167" s="49" t="str">
        <f t="shared" ref="FJ167:HC167" si="819">P4</f>
        <v>Avg Temp</v>
      </c>
      <c r="FK167" s="52" t="str">
        <f t="shared" si="819"/>
        <v>[HIDE] Day</v>
      </c>
      <c r="FL167" s="52" t="str">
        <f t="shared" si="819"/>
        <v>[HIDE] Symbol</v>
      </c>
      <c r="FM167" s="49" t="str">
        <f t="shared" si="819"/>
        <v>Avg Temp</v>
      </c>
      <c r="FN167" s="52" t="str">
        <f t="shared" si="819"/>
        <v>Avg Temp</v>
      </c>
      <c r="FO167" s="52" t="str">
        <f t="shared" si="819"/>
        <v>Avg Temp</v>
      </c>
      <c r="FP167" s="49" t="str">
        <f t="shared" si="819"/>
        <v>Avg Temp</v>
      </c>
      <c r="FQ167" s="52" t="str">
        <f t="shared" si="819"/>
        <v>Avg Temp</v>
      </c>
      <c r="FR167" s="52" t="str">
        <f t="shared" si="819"/>
        <v>Avg Temp</v>
      </c>
      <c r="FS167" s="49" t="str">
        <f t="shared" si="819"/>
        <v>Avg Temp</v>
      </c>
      <c r="FT167" s="52" t="str">
        <f t="shared" si="819"/>
        <v>Avg Temp</v>
      </c>
      <c r="FU167" s="52" t="str">
        <f t="shared" si="819"/>
        <v>Avg Temp</v>
      </c>
      <c r="FV167" s="49" t="str">
        <f t="shared" si="819"/>
        <v>Avg Temp</v>
      </c>
      <c r="FW167" s="52" t="str">
        <f t="shared" si="819"/>
        <v>Avg Temp</v>
      </c>
      <c r="FX167" s="52" t="str">
        <f t="shared" si="819"/>
        <v>Avg Temp</v>
      </c>
      <c r="FY167" s="49" t="str">
        <f t="shared" si="819"/>
        <v>Avg Temp</v>
      </c>
      <c r="FZ167" s="52" t="str">
        <f t="shared" si="819"/>
        <v>Avg Temp</v>
      </c>
      <c r="GA167" s="52" t="str">
        <f t="shared" si="819"/>
        <v>Avg Temp</v>
      </c>
      <c r="GB167" s="49" t="str">
        <f t="shared" si="819"/>
        <v>Avg Temp</v>
      </c>
      <c r="GC167" s="52" t="str">
        <f t="shared" si="819"/>
        <v>Avg Temp</v>
      </c>
      <c r="GD167" s="52" t="str">
        <f t="shared" si="819"/>
        <v>Avg Temp</v>
      </c>
      <c r="GE167" s="49" t="str">
        <f t="shared" si="819"/>
        <v>Avg Temp</v>
      </c>
      <c r="GF167" s="52" t="str">
        <f t="shared" si="819"/>
        <v>Avg Temp</v>
      </c>
      <c r="GG167" s="52" t="str">
        <f t="shared" si="819"/>
        <v>Avg Temp</v>
      </c>
      <c r="GH167" s="49" t="str">
        <f t="shared" si="819"/>
        <v>Avg Temp</v>
      </c>
      <c r="GI167" s="52" t="str">
        <f t="shared" si="819"/>
        <v>Avg Temp</v>
      </c>
      <c r="GJ167" s="52" t="str">
        <f t="shared" si="819"/>
        <v>Avg Temp</v>
      </c>
      <c r="GK167" s="49" t="str">
        <f t="shared" si="819"/>
        <v>Avg Temp</v>
      </c>
      <c r="GL167" s="52" t="str">
        <f t="shared" si="819"/>
        <v>Avg Temp</v>
      </c>
      <c r="GM167" s="52" t="str">
        <f t="shared" si="819"/>
        <v>Avg Temp</v>
      </c>
      <c r="GN167" s="49" t="str">
        <f t="shared" si="819"/>
        <v>Avg Temp</v>
      </c>
      <c r="GO167" s="52" t="str">
        <f t="shared" si="819"/>
        <v>Avg Temp</v>
      </c>
      <c r="GP167" s="52" t="str">
        <f t="shared" si="819"/>
        <v>Avg Temp</v>
      </c>
      <c r="GQ167" s="49" t="str">
        <f t="shared" si="819"/>
        <v>Avg Temp</v>
      </c>
      <c r="GR167" s="52" t="str">
        <f t="shared" si="819"/>
        <v>Avg Temp</v>
      </c>
      <c r="GS167" s="52" t="str">
        <f t="shared" si="819"/>
        <v>Avg Temp</v>
      </c>
      <c r="GT167" s="49" t="str">
        <f t="shared" si="819"/>
        <v>Avg Temp</v>
      </c>
      <c r="GU167" s="52" t="str">
        <f t="shared" si="819"/>
        <v>Avg Temp</v>
      </c>
      <c r="GV167" s="52" t="str">
        <f t="shared" si="819"/>
        <v>Avg Temp</v>
      </c>
      <c r="GW167" s="49" t="str">
        <f t="shared" si="819"/>
        <v>Avg Temp</v>
      </c>
      <c r="GX167" s="52" t="str">
        <f t="shared" si="819"/>
        <v>Avg Temp</v>
      </c>
      <c r="GY167" s="52" t="str">
        <f t="shared" si="819"/>
        <v>Avg Temp</v>
      </c>
      <c r="GZ167" s="49" t="str">
        <f t="shared" si="819"/>
        <v>Avg Temp</v>
      </c>
      <c r="HA167" s="52" t="str">
        <f t="shared" si="819"/>
        <v>Avg Temp</v>
      </c>
      <c r="HB167" s="52" t="str">
        <f t="shared" si="819"/>
        <v>Avg Temp</v>
      </c>
      <c r="HC167" s="50" t="str">
        <f t="shared" si="819"/>
        <v>Avg Temp</v>
      </c>
    </row>
    <row r="168" spans="11:211" x14ac:dyDescent="0.35">
      <c r="K168" s="162">
        <f t="shared" ref="K168:L187" ca="1" si="820">K5</f>
        <v>44808</v>
      </c>
      <c r="L168" s="167" t="str">
        <f t="shared" ca="1" si="820"/>
        <v/>
      </c>
      <c r="N168" s="53" t="b">
        <f t="shared" ref="N168:N183" ca="1" si="821">IF(K168=(TODAY()),0)</f>
        <v>0</v>
      </c>
      <c r="O168" s="53" t="str">
        <f t="shared" ref="O168:O212" ca="1" si="822">$C$10&amp;" "&amp;"MR"&amp;N168&amp;"!_"&amp;$N$166</f>
        <v>KORD MRFALSE!_00Z-ECE</v>
      </c>
      <c r="P168" s="103" t="str">
        <f ca="1">IFERROR(IF($C$12="C",RTD("ice.xl",,"*H",O168,$C$5,"D",$K168,,,1),RTD("ice.xl",,"*H",O168,$C$5,"D",$K168,,,1)*(9/5)+32),"-")</f>
        <v>-</v>
      </c>
      <c r="Q168" s="100" t="b">
        <f t="shared" ref="Q168:Q183" ca="1" si="823">N169</f>
        <v>0</v>
      </c>
      <c r="R168" s="100" t="str">
        <f t="shared" ref="R168:R212" ca="1" si="824">$C$10&amp;" "&amp;"MR"&amp;Q168&amp;"!_"&amp;$N$166</f>
        <v>KORD MRFALSE!_00Z-ECE</v>
      </c>
      <c r="S168" s="57" t="str">
        <f ca="1">IFERROR(IF($C$12="C",RTD("ice.xl",,"*H",R168,$C$5,"D",$K168,,,1),RTD("ice.xl",,"*H",R168,$C$5,"D",$K168,,,1)*(9/5)+32),"-")</f>
        <v>-</v>
      </c>
      <c r="T168" s="100" t="b">
        <f t="shared" ref="T168:T181" ca="1" si="825">N170</f>
        <v>0</v>
      </c>
      <c r="U168" s="100" t="str">
        <f t="shared" ref="U168:U212" ca="1" si="826">$C$10&amp;" "&amp;"MR"&amp;T168&amp;"!_"&amp;$N$166</f>
        <v>KORD MRFALSE!_00Z-ECE</v>
      </c>
      <c r="V168" s="57" t="str">
        <f ca="1">IFERROR(IF($C$12="C",RTD("ice.xl",,"*H",U168,$C$5,"D",$K168,,,1),RTD("ice.xl",,"*H",U168,$C$5,"D",$K168,,,1)*(9/5)+32),"-")</f>
        <v>-</v>
      </c>
      <c r="W168" s="100" t="b">
        <f t="shared" ref="W168:W180" ca="1" si="827">N171</f>
        <v>0</v>
      </c>
      <c r="X168" s="100" t="str">
        <f t="shared" ref="X168:X212" ca="1" si="828">$C$10&amp;" "&amp;"MR"&amp;W168&amp;"!_"&amp;$N$166</f>
        <v>KORD MRFALSE!_00Z-ECE</v>
      </c>
      <c r="Y168" s="57" t="str">
        <f ca="1">IFERROR(IF($C$12="C",RTD("ice.xl",,"*H",X168,$C$5,"D",$K168,,,1),RTD("ice.xl",,"*H",X168,$C$5,"D",$K168,,,1)*(9/5)+32),"-")</f>
        <v>-</v>
      </c>
      <c r="Z168" s="100" t="b">
        <f t="shared" ref="Z168:Z179" ca="1" si="829">N172</f>
        <v>0</v>
      </c>
      <c r="AA168" s="100" t="str">
        <f t="shared" ref="AA168:AA212" ca="1" si="830">$C$10&amp;" "&amp;"MR"&amp;Z168&amp;"!_"&amp;$N$166</f>
        <v>KORD MRFALSE!_00Z-ECE</v>
      </c>
      <c r="AB168" s="57" t="str">
        <f ca="1">IFERROR(IF($C$12="C",RTD("ice.xl",,"*H",AA168,$C$5,"D",$K168,,,1),RTD("ice.xl",,"*H",AA168,$C$5,"D",$K168,,,1)*(9/5)+32),"-")</f>
        <v>-</v>
      </c>
      <c r="AC168" s="100" t="b">
        <f t="shared" ref="AC168:AC178" ca="1" si="831">N173</f>
        <v>0</v>
      </c>
      <c r="AD168" s="100" t="str">
        <f t="shared" ref="AD168:AD212" ca="1" si="832">$C$10&amp;" "&amp;"MR"&amp;AC168&amp;"!_"&amp;$N$166</f>
        <v>KORD MRFALSE!_00Z-ECE</v>
      </c>
      <c r="AE168" s="57" t="str">
        <f ca="1">IFERROR(IF($C$12="C",RTD("ice.xl",,"*H",AD168,$C$5,"D",$K168,,,1),RTD("ice.xl",,"*H",AD168,$C$5,"D",$K168,,,1)*(9/5)+32),"-")</f>
        <v>-</v>
      </c>
      <c r="AF168" s="100" t="b">
        <f t="shared" ref="AF168:AF177" ca="1" si="833">N174</f>
        <v>0</v>
      </c>
      <c r="AG168" s="100" t="str">
        <f t="shared" ref="AG168:AG212" ca="1" si="834">$C$10&amp;" "&amp;"MR"&amp;AF168&amp;"!_"&amp;$N$166</f>
        <v>KORD MRFALSE!_00Z-ECE</v>
      </c>
      <c r="AH168" s="57" t="str">
        <f ca="1">IFERROR(IF($C$12="C",RTD("ice.xl",,"*H",AG168,$C$5,"D",$K168,,,1),RTD("ice.xl",,"*H",AG168,$C$5,"D",$K168,,,1)*(9/5)+32),"-")</f>
        <v>-</v>
      </c>
      <c r="AI168" s="100" t="b">
        <f t="shared" ref="AI168:AI176" ca="1" si="835">N175</f>
        <v>0</v>
      </c>
      <c r="AJ168" s="100" t="str">
        <f t="shared" ref="AJ168:AJ212" ca="1" si="836">$C$10&amp;" "&amp;"MR"&amp;AI168&amp;"!_"&amp;$N$166</f>
        <v>KORD MRFALSE!_00Z-ECE</v>
      </c>
      <c r="AK168" s="57" t="str">
        <f ca="1">IFERROR(IF($C$12="C",RTD("ice.xl",,"*H",AJ168,$C$5,"D",$K168,,,1),RTD("ice.xl",,"*H",AJ168,$C$5,"D",$K168,,,1)*(9/5)+32),"-")</f>
        <v>-</v>
      </c>
      <c r="AL168" s="100" t="b">
        <f t="shared" ref="AL168:AL175" ca="1" si="837">N176</f>
        <v>0</v>
      </c>
      <c r="AM168" s="100" t="str">
        <f t="shared" ref="AM168:AM212" ca="1" si="838">$C$10&amp;" "&amp;"MR"&amp;AL168&amp;"!_"&amp;$N$166</f>
        <v>KORD MRFALSE!_00Z-ECE</v>
      </c>
      <c r="AN168" s="57" t="str">
        <f ca="1">IFERROR(IF($C$12="C",RTD("ice.xl",,"*H",AM168,$C$5,"D",$K168,,,1),RTD("ice.xl",,"*H",AM168,$C$5,"D",$K168,,,1)*(9/5)+32),"-")</f>
        <v>-</v>
      </c>
      <c r="AO168" s="100" t="b">
        <f t="shared" ref="AO168:AO174" ca="1" si="839">N177</f>
        <v>0</v>
      </c>
      <c r="AP168" s="100" t="str">
        <f t="shared" ref="AP168:AP212" ca="1" si="840">$C$10&amp;" "&amp;"MR"&amp;AO168&amp;"!_"&amp;$N$166</f>
        <v>KORD MRFALSE!_00Z-ECE</v>
      </c>
      <c r="AQ168" s="57" t="str">
        <f ca="1">IFERROR(IF($C$12="C",RTD("ice.xl",,"*H",AP168,$C$5,"D",$K168,,,1),RTD("ice.xl",,"*H",AP168,$C$5,"D",$K168,,,1)*(9/5)+32),"-")</f>
        <v>-</v>
      </c>
      <c r="AR168" s="100" t="b">
        <f t="shared" ref="AR168:AR173" ca="1" si="841">N178</f>
        <v>0</v>
      </c>
      <c r="AS168" s="100" t="str">
        <f t="shared" ref="AS168:AS212" ca="1" si="842">$C$10&amp;" "&amp;"MR"&amp;AR168&amp;"!_"&amp;$N$166</f>
        <v>KORD MRFALSE!_00Z-ECE</v>
      </c>
      <c r="AT168" s="57" t="str">
        <f ca="1">IFERROR(IF($C$12="C",RTD("ice.xl",,"*H",AS168,$C$5,"D",$K168,,,1),RTD("ice.xl",,"*H",AS168,$C$5,"D",$K168,,,1)*(9/5)+32),"-")</f>
        <v>-</v>
      </c>
      <c r="AU168" s="100" t="b">
        <f ca="1">N179</f>
        <v>0</v>
      </c>
      <c r="AV168" s="100" t="str">
        <f t="shared" ref="AV168:AV212" ca="1" si="843">$C$10&amp;" "&amp;"MR"&amp;AU168&amp;"!_"&amp;$N$166</f>
        <v>KORD MRFALSE!_00Z-ECE</v>
      </c>
      <c r="AW168" s="57" t="str">
        <f ca="1">IFERROR(IF($C$12="C",RTD("ice.xl",,"*H",AV168,$C$5,"D",$K168,,,1),RTD("ice.xl",,"*H",AV168,$C$5,"D",$K168,,,1)*(9/5)+32),"-")</f>
        <v>-</v>
      </c>
      <c r="AX168" s="100" t="b">
        <f ca="1">N180</f>
        <v>0</v>
      </c>
      <c r="AY168" s="100" t="str">
        <f t="shared" ref="AY168:AY212" ca="1" si="844">$C$10&amp;" "&amp;"MR"&amp;AX168&amp;"!_"&amp;$N$166</f>
        <v>KORD MRFALSE!_00Z-ECE</v>
      </c>
      <c r="AZ168" s="57" t="str">
        <f ca="1">IFERROR(IF($C$12="C",RTD("ice.xl",,"*H",AY168,$C$5,"D",$K168,,,1),RTD("ice.xl",,"*H",AY168,$C$5,"D",$K168,,,1)*(9/5)+32),"-")</f>
        <v>-</v>
      </c>
      <c r="BA168" s="100" t="b">
        <f ca="1">N181</f>
        <v>0</v>
      </c>
      <c r="BB168" s="100" t="str">
        <f t="shared" ref="BB168:BB212" ca="1" si="845">$C$10&amp;" "&amp;"MR"&amp;BA168&amp;"!_"&amp;$N$166</f>
        <v>KORD MRFALSE!_00Z-ECE</v>
      </c>
      <c r="BC168" s="57" t="str">
        <f ca="1">IFERROR(IF($C$12="C",RTD("ice.xl",,"*H",BB168,$C$5,"D",$K168,,,1),RTD("ice.xl",,"*H",BB168,$C$5,"D",$K168,,,1)*(9/5)+32),"-")</f>
        <v>-</v>
      </c>
      <c r="BD168" s="100" t="b">
        <f ca="1">N182</f>
        <v>0</v>
      </c>
      <c r="BE168" s="100" t="str">
        <f t="shared" ref="BE168:BE212" ca="1" si="846">$C$10&amp;" "&amp;"MR"&amp;BD168&amp;"!_"&amp;$N$166</f>
        <v>KORD MRFALSE!_00Z-ECE</v>
      </c>
      <c r="BF168" s="57" t="str">
        <f ca="1">IFERROR(IF($C$12="C",RTD("ice.xl",,"*H",BE168,$C$5,"D",$K168,,,1),RTD("ice.xl",,"*H",BE168,$C$5,"D",$K168,,,1)*(9/5)+32),"-")</f>
        <v>-</v>
      </c>
      <c r="BG168" s="100" t="b">
        <f ca="1">N183</f>
        <v>0</v>
      </c>
      <c r="BH168" s="100" t="str">
        <f t="shared" ref="BH168:BH212" ca="1" si="847">$C$10&amp;" "&amp;"MR"&amp;BG168&amp;"!_"&amp;$N$166</f>
        <v>KORD MRFALSE!_00Z-ECE</v>
      </c>
      <c r="BI168" s="104" t="str">
        <f ca="1">IFERROR(IF($C$12="C",RTD("ice.xl",,"*H",BH168,$C$5,"D",$K168,,,1),RTD("ice.xl",,"*H",BH168,$C$5,"D",$K168,,,1)*(9/5)+32),"-")</f>
        <v>-</v>
      </c>
      <c r="BL168" s="53" t="b">
        <f t="shared" ref="BL168:BL183" ca="1" si="848">IF(BI168=(TODAY()),0)</f>
        <v>0</v>
      </c>
      <c r="BM168" s="53" t="str">
        <f t="shared" ref="BM168:BM212" ca="1" si="849">$C$10&amp;" "&amp;"MR"&amp;BL168&amp;"!_"&amp;$N$166</f>
        <v>KORD MRFALSE!_00Z-ECE</v>
      </c>
      <c r="BN168" s="103" t="str">
        <f ca="1">IFERROR(IF($C$12="C",RTD("ice.xl",,"*H",BM168,$C$5,"D",$K168,,,1),RTD("ice.xl",,"*H",BM168,$C$5,"D",$K168,,,1)*(9/5)+32),"-")</f>
        <v>-</v>
      </c>
      <c r="BO168" s="100" t="b">
        <f t="shared" ref="BO168:BO183" ca="1" si="850">BL169</f>
        <v>0</v>
      </c>
      <c r="BP168" s="100" t="str">
        <f t="shared" ref="BP168:BP212" ca="1" si="851">$C$10&amp;" "&amp;"MR"&amp;BO168&amp;"!_"&amp;$N$166</f>
        <v>KORD MRFALSE!_00Z-ECE</v>
      </c>
      <c r="BQ168" s="57" t="str">
        <f ca="1">IFERROR(IF($C$12="C",RTD("ice.xl",,"*H",BP168,$C$5,"D",$K168,,,1),RTD("ice.xl",,"*H",BP168,$C$5,"D",$K168,,,1)*(9/5)+32),"-")</f>
        <v>-</v>
      </c>
      <c r="BR168" s="100" t="b">
        <f t="shared" ref="BR168:BR182" ca="1" si="852">BL170</f>
        <v>0</v>
      </c>
      <c r="BS168" s="100" t="str">
        <f t="shared" ref="BS168:BS212" ca="1" si="853">$C$10&amp;" "&amp;"MR"&amp;BR168&amp;"!_"&amp;$N$166</f>
        <v>KORD MRFALSE!_00Z-ECE</v>
      </c>
      <c r="BT168" s="57" t="str">
        <f ca="1">IFERROR(IF($C$12="C",RTD("ice.xl",,"*H",BS168,$C$5,"D",$K168,,,1),RTD("ice.xl",,"*H",BS168,$C$5,"D",$K168,,,1)*(9/5)+32),"-")</f>
        <v>-</v>
      </c>
      <c r="BU168" s="100" t="b">
        <f t="shared" ref="BU168:BU181" ca="1" si="854">BL171</f>
        <v>0</v>
      </c>
      <c r="BV168" s="100" t="str">
        <f t="shared" ref="BV168:BV212" ca="1" si="855">$C$10&amp;" "&amp;"MR"&amp;BU168&amp;"!_"&amp;$N$166</f>
        <v>KORD MRFALSE!_00Z-ECE</v>
      </c>
      <c r="BW168" s="57" t="str">
        <f ca="1">IFERROR(IF($C$12="C",RTD("ice.xl",,"*H",BV168,$C$5,"D",$K168,,,1),RTD("ice.xl",,"*H",BV168,$C$5,"D",$K168,,,1)*(9/5)+32),"-")</f>
        <v>-</v>
      </c>
      <c r="BX168" s="100" t="b">
        <f t="shared" ref="BX168:BX180" ca="1" si="856">BL172</f>
        <v>0</v>
      </c>
      <c r="BY168" s="100" t="str">
        <f t="shared" ref="BY168:BY212" ca="1" si="857">$C$10&amp;" "&amp;"MR"&amp;BX168&amp;"!_"&amp;$N$166</f>
        <v>KORD MRFALSE!_00Z-ECE</v>
      </c>
      <c r="BZ168" s="57" t="str">
        <f ca="1">IFERROR(IF($C$12="C",RTD("ice.xl",,"*H",BY168,$C$5,"D",$K168,,,1),RTD("ice.xl",,"*H",BY168,$C$5,"D",$K168,,,1)*(9/5)+32),"-")</f>
        <v>-</v>
      </c>
      <c r="CA168" s="100" t="b">
        <f t="shared" ref="CA168:CA179" ca="1" si="858">BL173</f>
        <v>0</v>
      </c>
      <c r="CB168" s="100" t="str">
        <f t="shared" ref="CB168:CB212" ca="1" si="859">$C$10&amp;" "&amp;"MR"&amp;CA168&amp;"!_"&amp;$N$166</f>
        <v>KORD MRFALSE!_00Z-ECE</v>
      </c>
      <c r="CC168" s="57" t="str">
        <f ca="1">IFERROR(IF($C$12="C",RTD("ice.xl",,"*H",CB168,$C$5,"D",$K168,,,1),RTD("ice.xl",,"*H",CB168,$C$5,"D",$K168,,,1)*(9/5)+32),"-")</f>
        <v>-</v>
      </c>
      <c r="CD168" s="100" t="b">
        <f t="shared" ref="CD168:CD178" ca="1" si="860">BL174</f>
        <v>0</v>
      </c>
      <c r="CE168" s="100" t="str">
        <f t="shared" ref="CE168:CE212" ca="1" si="861">$C$10&amp;" "&amp;"MR"&amp;CD168&amp;"!_"&amp;$N$166</f>
        <v>KORD MRFALSE!_00Z-ECE</v>
      </c>
      <c r="CF168" s="57" t="str">
        <f ca="1">IFERROR(IF($C$12="C",RTD("ice.xl",,"*H",CE168,$C$5,"D",$K168,,,1),RTD("ice.xl",,"*H",CE168,$C$5,"D",$K168,,,1)*(9/5)+32),"-")</f>
        <v>-</v>
      </c>
      <c r="CG168" s="100" t="b">
        <f t="shared" ref="CG168:CG177" ca="1" si="862">BL175</f>
        <v>0</v>
      </c>
      <c r="CH168" s="100" t="str">
        <f t="shared" ref="CH168:CH212" ca="1" si="863">$C$10&amp;" "&amp;"MR"&amp;CG168&amp;"!_"&amp;$N$166</f>
        <v>KORD MRFALSE!_00Z-ECE</v>
      </c>
      <c r="CI168" s="57" t="str">
        <f ca="1">IFERROR(IF($C$12="C",RTD("ice.xl",,"*H",CH168,$C$5,"D",$K168,,,1),RTD("ice.xl",,"*H",CH168,$C$5,"D",$K168,,,1)*(9/5)+32),"-")</f>
        <v>-</v>
      </c>
      <c r="CJ168" s="100" t="b">
        <f t="shared" ref="CJ168:CJ176" ca="1" si="864">BL176</f>
        <v>0</v>
      </c>
      <c r="CK168" s="100" t="str">
        <f t="shared" ref="CK168:CK212" ca="1" si="865">$C$10&amp;" "&amp;"MR"&amp;CJ168&amp;"!_"&amp;$N$166</f>
        <v>KORD MRFALSE!_00Z-ECE</v>
      </c>
      <c r="CL168" s="57" t="str">
        <f ca="1">IFERROR(IF($C$12="C",RTD("ice.xl",,"*H",CK168,$C$5,"D",$K168,,,1),RTD("ice.xl",,"*H",CK168,$C$5,"D",$K168,,,1)*(9/5)+32),"-")</f>
        <v>-</v>
      </c>
      <c r="CM168" s="100" t="b">
        <f t="shared" ref="CM168:CM175" ca="1" si="866">BL177</f>
        <v>0</v>
      </c>
      <c r="CN168" s="100" t="str">
        <f t="shared" ref="CN168:CN212" ca="1" si="867">$C$10&amp;" "&amp;"MR"&amp;CM168&amp;"!_"&amp;$N$166</f>
        <v>KORD MRFALSE!_00Z-ECE</v>
      </c>
      <c r="CO168" s="57" t="str">
        <f ca="1">IFERROR(IF($C$12="C",RTD("ice.xl",,"*H",CN168,$C$5,"D",$K168,,,1),RTD("ice.xl",,"*H",CN168,$C$5,"D",$K168,,,1)*(9/5)+32),"-")</f>
        <v>-</v>
      </c>
      <c r="CP168" s="100" t="b">
        <f t="shared" ref="CP168:CP174" ca="1" si="868">BL178</f>
        <v>0</v>
      </c>
      <c r="CQ168" s="100" t="str">
        <f t="shared" ref="CQ168:CQ212" ca="1" si="869">$C$10&amp;" "&amp;"MR"&amp;CP168&amp;"!_"&amp;$N$166</f>
        <v>KORD MRFALSE!_00Z-ECE</v>
      </c>
      <c r="CR168" s="57" t="str">
        <f ca="1">IFERROR(IF($C$12="C",RTD("ice.xl",,"*H",CQ168,$C$5,"D",$K168,,,1),RTD("ice.xl",,"*H",CQ168,$C$5,"D",$K168,,,1)*(9/5)+32),"-")</f>
        <v>-</v>
      </c>
      <c r="CS168" s="100" t="b">
        <f t="shared" ref="CS168:CS173" ca="1" si="870">BL179</f>
        <v>0</v>
      </c>
      <c r="CT168" s="100" t="str">
        <f t="shared" ref="CT168:CT212" ca="1" si="871">$C$10&amp;" "&amp;"MR"&amp;CS168&amp;"!_"&amp;$N$166</f>
        <v>KORD MRFALSE!_00Z-ECE</v>
      </c>
      <c r="CU168" s="57" t="str">
        <f ca="1">IFERROR(IF($C$12="C",RTD("ice.xl",,"*H",CT168,$C$5,"D",$K168,,,1),RTD("ice.xl",,"*H",CT168,$C$5,"D",$K168,,,1)*(9/5)+32),"-")</f>
        <v>-</v>
      </c>
      <c r="CV168" s="100" t="b">
        <f ca="1">BL180</f>
        <v>0</v>
      </c>
      <c r="CW168" s="100" t="str">
        <f t="shared" ref="CW168:CW212" ca="1" si="872">$C$10&amp;" "&amp;"MR"&amp;CV168&amp;"!_"&amp;$N$166</f>
        <v>KORD MRFALSE!_00Z-ECE</v>
      </c>
      <c r="CX168" s="57" t="str">
        <f ca="1">IFERROR(IF($C$12="C",RTD("ice.xl",,"*H",CW168,$C$5,"D",$K168,,,1),RTD("ice.xl",,"*H",CW168,$C$5,"D",$K168,,,1)*(9/5)+32),"-")</f>
        <v>-</v>
      </c>
      <c r="CY168" s="100" t="b">
        <f ca="1">BL181</f>
        <v>0</v>
      </c>
      <c r="CZ168" s="100" t="str">
        <f t="shared" ref="CZ168:CZ212" ca="1" si="873">$C$10&amp;" "&amp;"MR"&amp;CY168&amp;"!_"&amp;$N$166</f>
        <v>KORD MRFALSE!_00Z-ECE</v>
      </c>
      <c r="DA168" s="57" t="str">
        <f ca="1">IFERROR(IF($C$12="C",RTD("ice.xl",,"*H",CZ168,$C$5,"D",$K168,,,1),RTD("ice.xl",,"*H",CZ168,$C$5,"D",$K168,,,1)*(9/5)+32),"-")</f>
        <v>-</v>
      </c>
      <c r="DB168" s="100" t="b">
        <f ca="1">BL182</f>
        <v>0</v>
      </c>
      <c r="DC168" s="100" t="str">
        <f t="shared" ref="DC168:DC212" ca="1" si="874">$C$10&amp;" "&amp;"MR"&amp;DB168&amp;"!_"&amp;$N$166</f>
        <v>KORD MRFALSE!_00Z-ECE</v>
      </c>
      <c r="DD168" s="57" t="str">
        <f ca="1">IFERROR(IF($C$12="C",RTD("ice.xl",,"*H",DC168,$C$5,"D",$K168,,,1),RTD("ice.xl",,"*H",DC168,$C$5,"D",$K168,,,1)*(9/5)+32),"-")</f>
        <v>-</v>
      </c>
      <c r="DE168" s="100" t="b">
        <f ca="1">BL183</f>
        <v>0</v>
      </c>
      <c r="DF168" s="100" t="str">
        <f t="shared" ref="DF168:DF212" ca="1" si="875">$C$10&amp;" "&amp;"MR"&amp;DE168&amp;"!_"&amp;$N$166</f>
        <v>KORD MRFALSE!_00Z-ECE</v>
      </c>
      <c r="DG168" s="104" t="str">
        <f ca="1">IFERROR(IF($C$12="C",RTD("ice.xl",,"*H",DF168,$C$5,"D",$K168,,,1),RTD("ice.xl",,"*H",DF168,$C$5,"D",$K168,,,1)*(9/5)+32),"-")</f>
        <v>-</v>
      </c>
      <c r="DJ168" s="53" t="b">
        <f t="shared" ref="DJ168:DJ183" ca="1" si="876">IF(DG168=(TODAY()),0)</f>
        <v>0</v>
      </c>
      <c r="DK168" s="53" t="str">
        <f t="shared" ref="DK168:DK212" ca="1" si="877">$C$10&amp;" "&amp;"MR"&amp;DJ168&amp;"!_"&amp;$DJ$166</f>
        <v>KORD MRFALSE!_12Z-ECE</v>
      </c>
      <c r="DL168" s="103" t="str">
        <f ca="1">IFERROR(IF($C$12="C",RTD("ice.xl",,"*H",DK168,$C$5,"D",$K168,,,1),RTD("ice.xl",,"*H",DK168,$C$5,"D",$K168,,,1)*(9/5)+32),"-")</f>
        <v>-</v>
      </c>
      <c r="DM168" s="100" t="b">
        <f t="shared" ref="DM168:DM183" ca="1" si="878">DJ169</f>
        <v>0</v>
      </c>
      <c r="DN168" s="100" t="str">
        <f t="shared" ref="DN168:DN212" ca="1" si="879">$C$10&amp;" "&amp;"MR"&amp;DM168&amp;"!_"&amp;$DJ$166</f>
        <v>KORD MRFALSE!_12Z-ECE</v>
      </c>
      <c r="DO168" s="57" t="str">
        <f ca="1">IFERROR(IF($C$12="C",RTD("ice.xl",,"*H",DN168,$C$5,"D",$K168,,,1),RTD("ice.xl",,"*H",DN168,$C$5,"D",$K168,,,1)*(9/5)+32),"-")</f>
        <v>-</v>
      </c>
      <c r="DP168" s="100" t="b">
        <f t="shared" ref="DP168:DP182" ca="1" si="880">DJ170</f>
        <v>0</v>
      </c>
      <c r="DQ168" s="100" t="str">
        <f t="shared" ref="DQ168:DQ212" ca="1" si="881">$C$10&amp;" "&amp;"MR"&amp;DP168&amp;"!_"&amp;$DJ$166</f>
        <v>KORD MRFALSE!_12Z-ECE</v>
      </c>
      <c r="DR168" s="57" t="str">
        <f ca="1">IFERROR(IF($C$12="C",RTD("ice.xl",,"*H",DQ168,$C$5,"D",$K168,,,1),RTD("ice.xl",,"*H",DQ168,$C$5,"D",$K168,,,1)*(9/5)+32),"-")</f>
        <v>-</v>
      </c>
      <c r="DS168" s="100" t="b">
        <f t="shared" ref="DS168:DS181" ca="1" si="882">DJ171</f>
        <v>0</v>
      </c>
      <c r="DT168" s="100" t="str">
        <f t="shared" ref="DT168:DT212" ca="1" si="883">$C$10&amp;" "&amp;"MR"&amp;DS168&amp;"!_"&amp;$DJ$166</f>
        <v>KORD MRFALSE!_12Z-ECE</v>
      </c>
      <c r="DU168" s="57" t="str">
        <f ca="1">IFERROR(IF($C$12="C",RTD("ice.xl",,"*H",DT168,$C$5,"D",$K168,,,1),RTD("ice.xl",,"*H",DT168,$C$5,"D",$K168,,,1)*(9/5)+32),"-")</f>
        <v>-</v>
      </c>
      <c r="DV168" s="100" t="b">
        <f t="shared" ref="DV168:DV180" ca="1" si="884">DJ172</f>
        <v>0</v>
      </c>
      <c r="DW168" s="100" t="str">
        <f t="shared" ref="DW168:DW212" ca="1" si="885">$C$10&amp;" "&amp;"MR"&amp;DV168&amp;"!_"&amp;$DJ$166</f>
        <v>KORD MRFALSE!_12Z-ECE</v>
      </c>
      <c r="DX168" s="57" t="str">
        <f ca="1">IFERROR(IF($C$12="C",RTD("ice.xl",,"*H",DW168,$C$5,"D",$K168,,,1),RTD("ice.xl",,"*H",DW168,$C$5,"D",$K168,,,1)*(9/5)+32),"-")</f>
        <v>-</v>
      </c>
      <c r="DY168" s="100" t="b">
        <f t="shared" ref="DY168:DY179" ca="1" si="886">DJ173</f>
        <v>0</v>
      </c>
      <c r="DZ168" s="100" t="str">
        <f t="shared" ref="DZ168:DZ212" ca="1" si="887">$C$10&amp;" "&amp;"MR"&amp;DY168&amp;"!_"&amp;$DJ$166</f>
        <v>KORD MRFALSE!_12Z-ECE</v>
      </c>
      <c r="EA168" s="57" t="str">
        <f ca="1">IFERROR(IF($C$12="C",RTD("ice.xl",,"*H",DZ168,$C$5,"D",$K168,,,1),RTD("ice.xl",,"*H",DZ168,$C$5,"D",$K168,,,1)*(9/5)+32),"-")</f>
        <v>-</v>
      </c>
      <c r="EB168" s="100" t="b">
        <f t="shared" ref="EB168:EB178" ca="1" si="888">DJ174</f>
        <v>0</v>
      </c>
      <c r="EC168" s="100" t="str">
        <f t="shared" ref="EC168:EC212" ca="1" si="889">$C$10&amp;" "&amp;"MR"&amp;EB168&amp;"!_"&amp;$DJ$166</f>
        <v>KORD MRFALSE!_12Z-ECE</v>
      </c>
      <c r="ED168" s="57" t="str">
        <f ca="1">IFERROR(IF($C$12="C",RTD("ice.xl",,"*H",EC168,$C$5,"D",$K168,,,1),RTD("ice.xl",,"*H",EC168,$C$5,"D",$K168,,,1)*(9/5)+32),"-")</f>
        <v>-</v>
      </c>
      <c r="EE168" s="100" t="b">
        <f t="shared" ref="EE168:EE177" ca="1" si="890">DJ175</f>
        <v>0</v>
      </c>
      <c r="EF168" s="100" t="str">
        <f t="shared" ref="EF168:EF212" ca="1" si="891">$C$10&amp;" "&amp;"MR"&amp;EE168&amp;"!_"&amp;$DJ$166</f>
        <v>KORD MRFALSE!_12Z-ECE</v>
      </c>
      <c r="EG168" s="57" t="str">
        <f ca="1">IFERROR(IF($C$12="C",RTD("ice.xl",,"*H",EF168,$C$5,"D",$K168,,,1),RTD("ice.xl",,"*H",EF168,$C$5,"D",$K168,,,1)*(9/5)+32),"-")</f>
        <v>-</v>
      </c>
      <c r="EH168" s="100" t="b">
        <f t="shared" ref="EH168:EH176" ca="1" si="892">DJ176</f>
        <v>0</v>
      </c>
      <c r="EI168" s="100" t="str">
        <f t="shared" ref="EI168:EI212" ca="1" si="893">$C$10&amp;" "&amp;"MR"&amp;EH168&amp;"!_"&amp;$DJ$166</f>
        <v>KORD MRFALSE!_12Z-ECE</v>
      </c>
      <c r="EJ168" s="57" t="str">
        <f ca="1">IFERROR(IF($C$12="C",RTD("ice.xl",,"*H",EI168,$C$5,"D",$K168,,,1),RTD("ice.xl",,"*H",EI168,$C$5,"D",$K168,,,1)*(9/5)+32),"-")</f>
        <v>-</v>
      </c>
      <c r="EK168" s="100" t="b">
        <f t="shared" ref="EK168:EK175" ca="1" si="894">DJ177</f>
        <v>0</v>
      </c>
      <c r="EL168" s="100" t="str">
        <f t="shared" ref="EL168:EL212" ca="1" si="895">$C$10&amp;" "&amp;"MR"&amp;EK168&amp;"!_"&amp;$DJ$166</f>
        <v>KORD MRFALSE!_12Z-ECE</v>
      </c>
      <c r="EM168" s="57" t="str">
        <f ca="1">IFERROR(IF($C$12="C",RTD("ice.xl",,"*H",EL168,$C$5,"D",$K168,,,1),RTD("ice.xl",,"*H",EL168,$C$5,"D",$K168,,,1)*(9/5)+32),"-")</f>
        <v>-</v>
      </c>
      <c r="EN168" s="100" t="b">
        <f t="shared" ref="EN168:EN174" ca="1" si="896">DJ178</f>
        <v>0</v>
      </c>
      <c r="EO168" s="100" t="str">
        <f t="shared" ref="EO168:EO212" ca="1" si="897">$C$10&amp;" "&amp;"MR"&amp;EN168&amp;"!_"&amp;$DJ$166</f>
        <v>KORD MRFALSE!_12Z-ECE</v>
      </c>
      <c r="EP168" s="57" t="str">
        <f ca="1">IFERROR(IF($C$12="C",RTD("ice.xl",,"*H",EO168,$C$5,"D",$K168,,,1),RTD("ice.xl",,"*H",EO168,$C$5,"D",$K168,,,1)*(9/5)+32),"-")</f>
        <v>-</v>
      </c>
      <c r="EQ168" s="100" t="b">
        <f t="shared" ref="EQ168:EQ173" ca="1" si="898">DJ179</f>
        <v>0</v>
      </c>
      <c r="ER168" s="100" t="str">
        <f t="shared" ref="ER168:ER212" ca="1" si="899">$C$10&amp;" "&amp;"MR"&amp;EQ168&amp;"!_"&amp;$DJ$166</f>
        <v>KORD MRFALSE!_12Z-ECE</v>
      </c>
      <c r="ES168" s="57" t="str">
        <f ca="1">IFERROR(IF($C$12="C",RTD("ice.xl",,"*H",ER168,$C$5,"D",$K168,,,1),RTD("ice.xl",,"*H",ER168,$C$5,"D",$K168,,,1)*(9/5)+32),"-")</f>
        <v>-</v>
      </c>
      <c r="ET168" s="100" t="b">
        <f ca="1">DJ180</f>
        <v>0</v>
      </c>
      <c r="EU168" s="100" t="str">
        <f t="shared" ref="EU168:EU212" ca="1" si="900">$C$10&amp;" "&amp;"MR"&amp;ET168&amp;"!_"&amp;$DJ$166</f>
        <v>KORD MRFALSE!_12Z-ECE</v>
      </c>
      <c r="EV168" s="57" t="str">
        <f ca="1">IFERROR(IF($C$12="C",RTD("ice.xl",,"*H",EU168,$C$5,"D",$K168,,,1),RTD("ice.xl",,"*H",EU168,$C$5,"D",$K168,,,1)*(9/5)+32),"-")</f>
        <v>-</v>
      </c>
      <c r="EW168" s="100" t="b">
        <f ca="1">DJ181</f>
        <v>0</v>
      </c>
      <c r="EX168" s="100" t="str">
        <f t="shared" ref="EX168:EX212" ca="1" si="901">$C$10&amp;" "&amp;"MR"&amp;EW168&amp;"!_"&amp;$DJ$166</f>
        <v>KORD MRFALSE!_12Z-ECE</v>
      </c>
      <c r="EY168" s="57" t="str">
        <f ca="1">IFERROR(IF($C$12="C",RTD("ice.xl",,"*H",EX168,$C$5,"D",$K168,,,1),RTD("ice.xl",,"*H",EX168,$C$5,"D",$K168,,,1)*(9/5)+32),"-")</f>
        <v>-</v>
      </c>
      <c r="EZ168" s="100" t="b">
        <f ca="1">DJ182</f>
        <v>0</v>
      </c>
      <c r="FA168" s="100" t="str">
        <f t="shared" ref="FA168:FA212" ca="1" si="902">$C$10&amp;" "&amp;"MR"&amp;EZ168&amp;"!_"&amp;$DJ$166</f>
        <v>KORD MRFALSE!_12Z-ECE</v>
      </c>
      <c r="FB168" s="57" t="str">
        <f ca="1">IFERROR(IF($C$12="C",RTD("ice.xl",,"*H",FA168,$C$5,"D",$K168,,,1),RTD("ice.xl",,"*H",FA168,$C$5,"D",$K168,,,1)*(9/5)+32),"-")</f>
        <v>-</v>
      </c>
      <c r="FC168" s="100" t="b">
        <f ca="1">DJ183</f>
        <v>0</v>
      </c>
      <c r="FD168" s="100" t="str">
        <f t="shared" ref="FD168:FD212" ca="1" si="903">$C$10&amp;" "&amp;"MR"&amp;FC168&amp;"!_"&amp;$DJ$166</f>
        <v>KORD MRFALSE!_12Z-ECE</v>
      </c>
      <c r="FE168" s="104" t="str">
        <f ca="1">IFERROR(IF($C$12="C",RTD("ice.xl",,"*H",FD168,$C$5,"D",$K168,,,1),RTD("ice.xl",,"*H",FD168,$C$5,"D",$K168,,,1)*(9/5)+32),"-")</f>
        <v>-</v>
      </c>
      <c r="FH168" s="53" t="b">
        <f t="shared" ref="FH168:FH183" ca="1" si="904">IF(FE168=(TODAY()),0)</f>
        <v>0</v>
      </c>
      <c r="FI168" s="53" t="str">
        <f t="shared" ref="FI168:FI212" ca="1" si="905">$C$10&amp;" "&amp;"MR"&amp;FH168&amp;"!_"&amp;$DJ$166</f>
        <v>KORD MRFALSE!_12Z-ECE</v>
      </c>
      <c r="FJ168" s="103" t="str">
        <f ca="1">IFERROR(IF($C$12="C",RTD("ice.xl",,"*H",FI168,$C$5,"D",$K168,,,1),RTD("ice.xl",,"*H",FI168,$C$5,"D",$K168,,,1)*(9/5)+$C$14),"-")</f>
        <v>-</v>
      </c>
      <c r="FK168" s="100" t="b">
        <f t="shared" ref="FK168:FK183" ca="1" si="906">FH169</f>
        <v>0</v>
      </c>
      <c r="FL168" s="100" t="str">
        <f t="shared" ref="FL168:FL212" ca="1" si="907">$C$10&amp;" "&amp;"MR"&amp;FK168&amp;"!_"&amp;$DJ$166</f>
        <v>KORD MRFALSE!_12Z-ECE</v>
      </c>
      <c r="FM168" s="57" t="str">
        <f ca="1">IFERROR(IF($C$12="C",RTD("ice.xl",,"*H",FL168,$C$5,"D",$K168,,,1),RTD("ice.xl",,"*H",FL168,$C$5,"D",$K168,,,1)*(9/5)+$C$14),"-")</f>
        <v>-</v>
      </c>
      <c r="FN168" s="100" t="b">
        <f t="shared" ref="FN168:FN182" ca="1" si="908">FH170</f>
        <v>0</v>
      </c>
      <c r="FO168" s="100" t="str">
        <f t="shared" ref="FO168:FO212" ca="1" si="909">$C$10&amp;" "&amp;"MR"&amp;FN168&amp;"!_"&amp;$DJ$166</f>
        <v>KORD MRFALSE!_12Z-ECE</v>
      </c>
      <c r="FP168" s="57" t="str">
        <f ca="1">IFERROR(IF($C$12="C",RTD("ice.xl",,"*H",FO168,$C$5,"D",$K168,,,1),RTD("ice.xl",,"*H",FO168,$C$5,"D",$K168,,,1)*(9/5)+$C$14),"-")</f>
        <v>-</v>
      </c>
      <c r="FQ168" s="100" t="b">
        <f t="shared" ref="FQ168:FQ181" ca="1" si="910">FH171</f>
        <v>0</v>
      </c>
      <c r="FR168" s="100" t="str">
        <f t="shared" ref="FR168:FR212" ca="1" si="911">$C$10&amp;" "&amp;"MR"&amp;FQ168&amp;"!_"&amp;$DJ$166</f>
        <v>KORD MRFALSE!_12Z-ECE</v>
      </c>
      <c r="FS168" s="57" t="str">
        <f ca="1">IFERROR(IF($C$12="C",RTD("ice.xl",,"*H",FR168,$C$5,"D",$K168,,,1),RTD("ice.xl",,"*H",FR168,$C$5,"D",$K168,,,1)*(9/5)+$C$14),"-")</f>
        <v>-</v>
      </c>
      <c r="FT168" s="100" t="b">
        <f t="shared" ref="FT168:FT180" ca="1" si="912">FH172</f>
        <v>0</v>
      </c>
      <c r="FU168" s="100" t="str">
        <f t="shared" ref="FU168:FU212" ca="1" si="913">$C$10&amp;" "&amp;"MR"&amp;FT168&amp;"!_"&amp;$DJ$166</f>
        <v>KORD MRFALSE!_12Z-ECE</v>
      </c>
      <c r="FV168" s="57" t="str">
        <f ca="1">IFERROR(IF($C$12="C",RTD("ice.xl",,"*H",FU168,$C$5,"D",$K168,,,1),RTD("ice.xl",,"*H",FU168,$C$5,"D",$K168,,,1)*(9/5)+$C$14),"-")</f>
        <v>-</v>
      </c>
      <c r="FW168" s="100" t="b">
        <f t="shared" ref="FW168:FW179" ca="1" si="914">FH173</f>
        <v>0</v>
      </c>
      <c r="FX168" s="100" t="str">
        <f t="shared" ref="FX168:FX212" ca="1" si="915">$C$10&amp;" "&amp;"MR"&amp;FW168&amp;"!_"&amp;$DJ$166</f>
        <v>KORD MRFALSE!_12Z-ECE</v>
      </c>
      <c r="FY168" s="57" t="str">
        <f ca="1">IFERROR(IF($C$12="C",RTD("ice.xl",,"*H",FX168,$C$5,"D",$K168,,,1),RTD("ice.xl",,"*H",FX168,$C$5,"D",$K168,,,1)*(9/5)+$C$14),"-")</f>
        <v>-</v>
      </c>
      <c r="FZ168" s="100" t="b">
        <f t="shared" ref="FZ168:FZ178" ca="1" si="916">FH174</f>
        <v>0</v>
      </c>
      <c r="GA168" s="100" t="str">
        <f t="shared" ref="GA168:GA212" ca="1" si="917">$C$10&amp;" "&amp;"MR"&amp;FZ168&amp;"!_"&amp;$DJ$166</f>
        <v>KORD MRFALSE!_12Z-ECE</v>
      </c>
      <c r="GB168" s="57" t="str">
        <f ca="1">IFERROR(IF($C$12="C",RTD("ice.xl",,"*H",GA168,$C$5,"D",$K168,,,1),RTD("ice.xl",,"*H",GA168,$C$5,"D",$K168,,,1)*(9/5)+$C$14),"-")</f>
        <v>-</v>
      </c>
      <c r="GC168" s="100" t="b">
        <f t="shared" ref="GC168:GC177" ca="1" si="918">FH175</f>
        <v>0</v>
      </c>
      <c r="GD168" s="100" t="str">
        <f t="shared" ref="GD168:GD212" ca="1" si="919">$C$10&amp;" "&amp;"MR"&amp;GC168&amp;"!_"&amp;$DJ$166</f>
        <v>KORD MRFALSE!_12Z-ECE</v>
      </c>
      <c r="GE168" s="57" t="str">
        <f ca="1">IFERROR(IF($C$12="C",RTD("ice.xl",,"*H",GD168,$C$5,"D",$K168,,,1),RTD("ice.xl",,"*H",GD168,$C$5,"D",$K168,,,1)*(9/5)+$C$14),"-")</f>
        <v>-</v>
      </c>
      <c r="GF168" s="100" t="b">
        <f t="shared" ref="GF168:GF176" ca="1" si="920">FH176</f>
        <v>0</v>
      </c>
      <c r="GG168" s="100" t="str">
        <f t="shared" ref="GG168:GG212" ca="1" si="921">$C$10&amp;" "&amp;"MR"&amp;GF168&amp;"!_"&amp;$DJ$166</f>
        <v>KORD MRFALSE!_12Z-ECE</v>
      </c>
      <c r="GH168" s="57" t="str">
        <f ca="1">IFERROR(IF($C$12="C",RTD("ice.xl",,"*H",GG168,$C$5,"D",$K168,,,1),RTD("ice.xl",,"*H",GG168,$C$5,"D",$K168,,,1)*(9/5)+$C$14),"-")</f>
        <v>-</v>
      </c>
      <c r="GI168" s="100" t="b">
        <f t="shared" ref="GI168:GI175" ca="1" si="922">FH177</f>
        <v>0</v>
      </c>
      <c r="GJ168" s="100" t="str">
        <f t="shared" ref="GJ168:GJ212" ca="1" si="923">$C$10&amp;" "&amp;"MR"&amp;GI168&amp;"!_"&amp;$DJ$166</f>
        <v>KORD MRFALSE!_12Z-ECE</v>
      </c>
      <c r="GK168" s="57" t="str">
        <f ca="1">IFERROR(IF($C$12="C",RTD("ice.xl",,"*H",GJ168,$C$5,"D",$K168,,,1),RTD("ice.xl",,"*H",GJ168,$C$5,"D",$K168,,,1)*(9/5)+$C$14),"-")</f>
        <v>-</v>
      </c>
      <c r="GL168" s="100" t="b">
        <f t="shared" ref="GL168:GL174" ca="1" si="924">FH178</f>
        <v>0</v>
      </c>
      <c r="GM168" s="100" t="str">
        <f t="shared" ref="GM168:GM212" ca="1" si="925">$C$10&amp;" "&amp;"MR"&amp;GL168&amp;"!_"&amp;$DJ$166</f>
        <v>KORD MRFALSE!_12Z-ECE</v>
      </c>
      <c r="GN168" s="57" t="str">
        <f ca="1">IFERROR(IF($C$12="C",RTD("ice.xl",,"*H",GM168,$C$5,"D",$K168,,,1),RTD("ice.xl",,"*H",GM168,$C$5,"D",$K168,,,1)*(9/5)+$C$14),"-")</f>
        <v>-</v>
      </c>
      <c r="GO168" s="100" t="b">
        <f t="shared" ref="GO168:GO173" ca="1" si="926">FH179</f>
        <v>0</v>
      </c>
      <c r="GP168" s="100" t="str">
        <f t="shared" ref="GP168:GP212" ca="1" si="927">$C$10&amp;" "&amp;"MR"&amp;GO168&amp;"!_"&amp;$DJ$166</f>
        <v>KORD MRFALSE!_12Z-ECE</v>
      </c>
      <c r="GQ168" s="57" t="str">
        <f ca="1">IFERROR(IF($C$12="C",RTD("ice.xl",,"*H",GP168,$C$5,"D",$K168,,,1),RTD("ice.xl",,"*H",GP168,$C$5,"D",$K168,,,1)*(9/5)+$C$14),"-")</f>
        <v>-</v>
      </c>
      <c r="GR168" s="100" t="b">
        <f ca="1">FH180</f>
        <v>0</v>
      </c>
      <c r="GS168" s="100" t="str">
        <f t="shared" ref="GS168:GS212" ca="1" si="928">$C$10&amp;" "&amp;"MR"&amp;GR168&amp;"!_"&amp;$DJ$166</f>
        <v>KORD MRFALSE!_12Z-ECE</v>
      </c>
      <c r="GT168" s="57" t="str">
        <f ca="1">IFERROR(IF($C$12="C",RTD("ice.xl",,"*H",GS168,$C$5,"D",$K168,,,1),RTD("ice.xl",,"*H",GS168,$C$5,"D",$K168,,,1)*(9/5)+$C$14),"-")</f>
        <v>-</v>
      </c>
      <c r="GU168" s="100" t="b">
        <f ca="1">FH181</f>
        <v>0</v>
      </c>
      <c r="GV168" s="100" t="str">
        <f t="shared" ref="GV168:GV212" ca="1" si="929">$C$10&amp;" "&amp;"MR"&amp;GU168&amp;"!_"&amp;$DJ$166</f>
        <v>KORD MRFALSE!_12Z-ECE</v>
      </c>
      <c r="GW168" s="57" t="str">
        <f ca="1">IFERROR(IF($C$12="C",RTD("ice.xl",,"*H",GV168,$C$5,"D",$K168,,,1),RTD("ice.xl",,"*H",GV168,$C$5,"D",$K168,,,1)*(9/5)+$C$14),"-")</f>
        <v>-</v>
      </c>
      <c r="GX168" s="100" t="b">
        <f ca="1">FH182</f>
        <v>0</v>
      </c>
      <c r="GY168" s="100" t="str">
        <f t="shared" ref="GY168:GY212" ca="1" si="930">$C$10&amp;" "&amp;"MR"&amp;GX168&amp;"!_"&amp;$DJ$166</f>
        <v>KORD MRFALSE!_12Z-ECE</v>
      </c>
      <c r="GZ168" s="57" t="str">
        <f ca="1">IFERROR(IF($C$12="C",RTD("ice.xl",,"*H",GY168,$C$5,"D",$K168,,,1),RTD("ice.xl",,"*H",GY168,$C$5,"D",$K168,,,1)*(9/5)+$C$14),"-")</f>
        <v>-</v>
      </c>
      <c r="HA168" s="100" t="b">
        <f ca="1">FH183</f>
        <v>0</v>
      </c>
      <c r="HB168" s="100" t="str">
        <f t="shared" ref="HB168:HB212" ca="1" si="931">$C$10&amp;" "&amp;"MR"&amp;HA168&amp;"!_"&amp;$DJ$166</f>
        <v>KORD MRFALSE!_12Z-ECE</v>
      </c>
      <c r="HC168" s="104" t="str">
        <f ca="1">IFERROR(IF($C$12="C",RTD("ice.xl",,"*H",HB168,$C$5,"D",$K168,,,1),RTD("ice.xl",,"*H",HB168,$C$5,"D",$K168,,,1)*(9/5)+$C$14),"-")</f>
        <v>-</v>
      </c>
    </row>
    <row r="169" spans="11:211" x14ac:dyDescent="0.35">
      <c r="K169" s="163">
        <f t="shared" ca="1" si="820"/>
        <v>44807</v>
      </c>
      <c r="L169" s="167" t="str">
        <f t="shared" ca="1" si="820"/>
        <v/>
      </c>
      <c r="N169" s="53" t="b">
        <f t="shared" ca="1" si="821"/>
        <v>0</v>
      </c>
      <c r="O169" s="53" t="str">
        <f t="shared" ca="1" si="822"/>
        <v>KORD MRFALSE!_00Z-ECE</v>
      </c>
      <c r="P169" s="103" t="str">
        <f ca="1">IFERROR(IF($C$12="C",RTD("ice.xl",,"*H",O169,$C$5,"D",$K169,,,1),RTD("ice.xl",,"*H",O169,$C$5,"D",$K169,,,1)*(9/5)+$C$14),"-")</f>
        <v>-</v>
      </c>
      <c r="Q169" s="100" t="b">
        <f t="shared" ca="1" si="823"/>
        <v>0</v>
      </c>
      <c r="R169" s="100" t="str">
        <f t="shared" ca="1" si="824"/>
        <v>KORD MRFALSE!_00Z-ECE</v>
      </c>
      <c r="S169" s="57" t="str">
        <f ca="1">IFERROR(IF($C$12="C",RTD("ice.xl",,"*H",R169,$C$5,"D",$K169,,,1),RTD("ice.xl",,"*H",R169,$C$5,"D",$K169,,,1)*(9/5)+$C$14),"-")</f>
        <v>-</v>
      </c>
      <c r="T169" s="100" t="b">
        <f t="shared" ca="1" si="825"/>
        <v>0</v>
      </c>
      <c r="U169" s="100" t="str">
        <f t="shared" ca="1" si="826"/>
        <v>KORD MRFALSE!_00Z-ECE</v>
      </c>
      <c r="V169" s="57" t="str">
        <f ca="1">IFERROR(IF($C$12="C",RTD("ice.xl",,"*H",U169,$C$5,"D",$K169,,,1),RTD("ice.xl",,"*H",U169,$C$5,"D",$K169,,,1)*(9/5)+$C$14),"-")</f>
        <v>-</v>
      </c>
      <c r="W169" s="100" t="b">
        <f t="shared" ca="1" si="827"/>
        <v>0</v>
      </c>
      <c r="X169" s="100" t="str">
        <f t="shared" ca="1" si="828"/>
        <v>KORD MRFALSE!_00Z-ECE</v>
      </c>
      <c r="Y169" s="57" t="str">
        <f ca="1">IFERROR(IF($C$12="C",RTD("ice.xl",,"*H",X169,$C$5,"D",$K169,,,1),RTD("ice.xl",,"*H",X169,$C$5,"D",$K169,,,1)*(9/5)+$C$14),"-")</f>
        <v>-</v>
      </c>
      <c r="Z169" s="100" t="b">
        <f t="shared" ca="1" si="829"/>
        <v>0</v>
      </c>
      <c r="AA169" s="100" t="str">
        <f t="shared" ca="1" si="830"/>
        <v>KORD MRFALSE!_00Z-ECE</v>
      </c>
      <c r="AB169" s="57" t="str">
        <f ca="1">IFERROR(IF($C$12="C",RTD("ice.xl",,"*H",AA169,$C$5,"D",$K169,,,1),RTD("ice.xl",,"*H",AA169,$C$5,"D",$K169,,,1)*(9/5)+$C$14),"-")</f>
        <v>-</v>
      </c>
      <c r="AC169" s="100" t="b">
        <f t="shared" ca="1" si="831"/>
        <v>0</v>
      </c>
      <c r="AD169" s="100" t="str">
        <f t="shared" ca="1" si="832"/>
        <v>KORD MRFALSE!_00Z-ECE</v>
      </c>
      <c r="AE169" s="57" t="str">
        <f ca="1">IFERROR(IF($C$12="C",RTD("ice.xl",,"*H",AD169,$C$5,"D",$K169,,,1),RTD("ice.xl",,"*H",AD169,$C$5,"D",$K169,,,1)*(9/5)+$C$14),"-")</f>
        <v>-</v>
      </c>
      <c r="AF169" s="100" t="b">
        <f t="shared" ca="1" si="833"/>
        <v>0</v>
      </c>
      <c r="AG169" s="100" t="str">
        <f t="shared" ca="1" si="834"/>
        <v>KORD MRFALSE!_00Z-ECE</v>
      </c>
      <c r="AH169" s="57" t="str">
        <f ca="1">IFERROR(IF($C$12="C",RTD("ice.xl",,"*H",AG169,$C$5,"D",$K169,,,1),RTD("ice.xl",,"*H",AG169,$C$5,"D",$K169,,,1)*(9/5)+$C$14),"-")</f>
        <v>-</v>
      </c>
      <c r="AI169" s="100" t="b">
        <f t="shared" ca="1" si="835"/>
        <v>0</v>
      </c>
      <c r="AJ169" s="100" t="str">
        <f t="shared" ca="1" si="836"/>
        <v>KORD MRFALSE!_00Z-ECE</v>
      </c>
      <c r="AK169" s="57" t="str">
        <f ca="1">IFERROR(IF($C$12="C",RTD("ice.xl",,"*H",AJ169,$C$5,"D",$K169,,,1),RTD("ice.xl",,"*H",AJ169,$C$5,"D",$K169,,,1)*(9/5)+$C$14),"-")</f>
        <v>-</v>
      </c>
      <c r="AL169" s="100" t="b">
        <f t="shared" ca="1" si="837"/>
        <v>0</v>
      </c>
      <c r="AM169" s="100" t="str">
        <f t="shared" ca="1" si="838"/>
        <v>KORD MRFALSE!_00Z-ECE</v>
      </c>
      <c r="AN169" s="57" t="str">
        <f ca="1">IFERROR(IF($C$12="C",RTD("ice.xl",,"*H",AM169,$C$5,"D",$K169,,,1),RTD("ice.xl",,"*H",AM169,$C$5,"D",$K169,,,1)*(9/5)+$C$14),"-")</f>
        <v>-</v>
      </c>
      <c r="AO169" s="100" t="b">
        <f t="shared" ca="1" si="839"/>
        <v>0</v>
      </c>
      <c r="AP169" s="100" t="str">
        <f t="shared" ca="1" si="840"/>
        <v>KORD MRFALSE!_00Z-ECE</v>
      </c>
      <c r="AQ169" s="57" t="str">
        <f ca="1">IFERROR(IF($C$12="C",RTD("ice.xl",,"*H",AP169,$C$5,"D",$K169,,,1),RTD("ice.xl",,"*H",AP169,$C$5,"D",$K169,,,1)*(9/5)+$C$14),"-")</f>
        <v>-</v>
      </c>
      <c r="AR169" s="100" t="b">
        <f t="shared" ca="1" si="841"/>
        <v>0</v>
      </c>
      <c r="AS169" s="100" t="str">
        <f t="shared" ca="1" si="842"/>
        <v>KORD MRFALSE!_00Z-ECE</v>
      </c>
      <c r="AT169" s="57" t="str">
        <f ca="1">IFERROR(IF($C$12="C",RTD("ice.xl",,"*H",AS169,$C$5,"D",$K169,,,1),RTD("ice.xl",,"*H",AS169,$C$5,"D",$K169,,,1)*(9/5)+$C$14),"-")</f>
        <v>-</v>
      </c>
      <c r="AU169" s="100" t="b">
        <f ca="1">N180</f>
        <v>0</v>
      </c>
      <c r="AV169" s="100" t="str">
        <f t="shared" ca="1" si="843"/>
        <v>KORD MRFALSE!_00Z-ECE</v>
      </c>
      <c r="AW169" s="57" t="str">
        <f ca="1">IFERROR(IF($C$12="C",RTD("ice.xl",,"*H",AV169,$C$5,"D",$K169,,,1),RTD("ice.xl",,"*H",AV169,$C$5,"D",$K169,,,1)*(9/5)+$C$14),"-")</f>
        <v>-</v>
      </c>
      <c r="AX169" s="100" t="b">
        <f ca="1">N181</f>
        <v>0</v>
      </c>
      <c r="AY169" s="100" t="str">
        <f t="shared" ca="1" si="844"/>
        <v>KORD MRFALSE!_00Z-ECE</v>
      </c>
      <c r="AZ169" s="57" t="str">
        <f ca="1">IFERROR(IF($C$12="C",RTD("ice.xl",,"*H",AY169,$C$5,"D",$K169,,,1),RTD("ice.xl",,"*H",AY169,$C$5,"D",$K169,,,1)*(9/5)+$C$14),"-")</f>
        <v>-</v>
      </c>
      <c r="BA169" s="100" t="b">
        <f ca="1">N182</f>
        <v>0</v>
      </c>
      <c r="BB169" s="100" t="str">
        <f t="shared" ca="1" si="845"/>
        <v>KORD MRFALSE!_00Z-ECE</v>
      </c>
      <c r="BC169" s="57" t="str">
        <f ca="1">IFERROR(IF($C$12="C",RTD("ice.xl",,"*H",BB169,$C$5,"D",$K169,,,1),RTD("ice.xl",,"*H",BB169,$C$5,"D",$K169,,,1)*(9/5)+$C$14),"-")</f>
        <v>-</v>
      </c>
      <c r="BD169" s="100" t="b">
        <f ca="1">N183</f>
        <v>0</v>
      </c>
      <c r="BE169" s="100" t="str">
        <f t="shared" ca="1" si="846"/>
        <v>KORD MRFALSE!_00Z-ECE</v>
      </c>
      <c r="BF169" s="57" t="str">
        <f ca="1">IFERROR(IF($C$12="C",RTD("ice.xl",,"*H",BE169,$C$5,"D",$K169,,,1),RTD("ice.xl",,"*H",BE169,$C$5,"D",$K169,,,1)*(9/5)+$C$14),"-")</f>
        <v>-</v>
      </c>
      <c r="BG169" s="101">
        <f>N184</f>
        <v>0</v>
      </c>
      <c r="BH169" s="101" t="str">
        <f t="shared" si="847"/>
        <v>KORD MR0!_00Z-ECE</v>
      </c>
      <c r="BI169" s="105" t="str">
        <f ca="1">IFERROR(IF($C$12="C",RTD("ice.xl",,"*H",BH169,$C$5,"D",$K169,,,1),RTD("ice.xl",,"*H",BH169,$C$5,"D",$K169,,,1)*(9/5)+$C$14),"-")</f>
        <v>-</v>
      </c>
      <c r="BL169" s="53" t="b">
        <f t="shared" ca="1" si="848"/>
        <v>0</v>
      </c>
      <c r="BM169" s="53" t="str">
        <f t="shared" ca="1" si="849"/>
        <v>KORD MRFALSE!_00Z-ECE</v>
      </c>
      <c r="BN169" s="103" t="str">
        <f ca="1">IFERROR(IF($C$12="C",RTD("ice.xl",,"*H",BM169,$C$5,"D",$K169,,,1),RTD("ice.xl",,"*H",BM169,$C$5,"D",$K169,,,1)*(9/5)+$C$14),"-")</f>
        <v>-</v>
      </c>
      <c r="BO169" s="100" t="b">
        <f t="shared" ca="1" si="850"/>
        <v>0</v>
      </c>
      <c r="BP169" s="100" t="str">
        <f t="shared" ca="1" si="851"/>
        <v>KORD MRFALSE!_00Z-ECE</v>
      </c>
      <c r="BQ169" s="57" t="str">
        <f ca="1">IFERROR(IF($C$12="C",RTD("ice.xl",,"*H",BP169,$C$5,"D",$K169,,,1),RTD("ice.xl",,"*H",BP169,$C$5,"D",$K169,,,1)*(9/5)+$C$14),"-")</f>
        <v>-</v>
      </c>
      <c r="BR169" s="100" t="b">
        <f t="shared" ca="1" si="852"/>
        <v>0</v>
      </c>
      <c r="BS169" s="100" t="str">
        <f t="shared" ca="1" si="853"/>
        <v>KORD MRFALSE!_00Z-ECE</v>
      </c>
      <c r="BT169" s="57" t="str">
        <f ca="1">IFERROR(IF($C$12="C",RTD("ice.xl",,"*H",BS169,$C$5,"D",$K169,,,1),RTD("ice.xl",,"*H",BS169,$C$5,"D",$K169,,,1)*(9/5)+$C$14),"-")</f>
        <v>-</v>
      </c>
      <c r="BU169" s="100" t="b">
        <f t="shared" ca="1" si="854"/>
        <v>0</v>
      </c>
      <c r="BV169" s="100" t="str">
        <f t="shared" ca="1" si="855"/>
        <v>KORD MRFALSE!_00Z-ECE</v>
      </c>
      <c r="BW169" s="57" t="str">
        <f ca="1">IFERROR(IF($C$12="C",RTD("ice.xl",,"*H",BV169,$C$5,"D",$K169,,,1),RTD("ice.xl",,"*H",BV169,$C$5,"D",$K169,,,1)*(9/5)+$C$14),"-")</f>
        <v>-</v>
      </c>
      <c r="BX169" s="100" t="b">
        <f t="shared" ca="1" si="856"/>
        <v>0</v>
      </c>
      <c r="BY169" s="100" t="str">
        <f t="shared" ca="1" si="857"/>
        <v>KORD MRFALSE!_00Z-ECE</v>
      </c>
      <c r="BZ169" s="57" t="str">
        <f ca="1">IFERROR(IF($C$12="C",RTD("ice.xl",,"*H",BY169,$C$5,"D",$K169,,,1),RTD("ice.xl",,"*H",BY169,$C$5,"D",$K169,,,1)*(9/5)+$C$14),"-")</f>
        <v>-</v>
      </c>
      <c r="CA169" s="100" t="b">
        <f t="shared" ca="1" si="858"/>
        <v>0</v>
      </c>
      <c r="CB169" s="100" t="str">
        <f t="shared" ca="1" si="859"/>
        <v>KORD MRFALSE!_00Z-ECE</v>
      </c>
      <c r="CC169" s="57" t="str">
        <f ca="1">IFERROR(IF($C$12="C",RTD("ice.xl",,"*H",CB169,$C$5,"D",$K169,,,1),RTD("ice.xl",,"*H",CB169,$C$5,"D",$K169,,,1)*(9/5)+$C$14),"-")</f>
        <v>-</v>
      </c>
      <c r="CD169" s="100" t="b">
        <f t="shared" ca="1" si="860"/>
        <v>0</v>
      </c>
      <c r="CE169" s="100" t="str">
        <f t="shared" ca="1" si="861"/>
        <v>KORD MRFALSE!_00Z-ECE</v>
      </c>
      <c r="CF169" s="57" t="str">
        <f ca="1">IFERROR(IF($C$12="C",RTD("ice.xl",,"*H",CE169,$C$5,"D",$K169,,,1),RTD("ice.xl",,"*H",CE169,$C$5,"D",$K169,,,1)*(9/5)+$C$14),"-")</f>
        <v>-</v>
      </c>
      <c r="CG169" s="100" t="b">
        <f t="shared" ca="1" si="862"/>
        <v>0</v>
      </c>
      <c r="CH169" s="100" t="str">
        <f t="shared" ca="1" si="863"/>
        <v>KORD MRFALSE!_00Z-ECE</v>
      </c>
      <c r="CI169" s="57" t="str">
        <f ca="1">IFERROR(IF($C$12="C",RTD("ice.xl",,"*H",CH169,$C$5,"D",$K169,,,1),RTD("ice.xl",,"*H",CH169,$C$5,"D",$K169,,,1)*(9/5)+$C$14),"-")</f>
        <v>-</v>
      </c>
      <c r="CJ169" s="100" t="b">
        <f t="shared" ca="1" si="864"/>
        <v>0</v>
      </c>
      <c r="CK169" s="100" t="str">
        <f t="shared" ca="1" si="865"/>
        <v>KORD MRFALSE!_00Z-ECE</v>
      </c>
      <c r="CL169" s="57" t="str">
        <f ca="1">IFERROR(IF($C$12="C",RTD("ice.xl",,"*H",CK169,$C$5,"D",$K169,,,1),RTD("ice.xl",,"*H",CK169,$C$5,"D",$K169,,,1)*(9/5)+$C$14),"-")</f>
        <v>-</v>
      </c>
      <c r="CM169" s="100" t="b">
        <f t="shared" ca="1" si="866"/>
        <v>0</v>
      </c>
      <c r="CN169" s="100" t="str">
        <f t="shared" ca="1" si="867"/>
        <v>KORD MRFALSE!_00Z-ECE</v>
      </c>
      <c r="CO169" s="57" t="str">
        <f ca="1">IFERROR(IF($C$12="C",RTD("ice.xl",,"*H",CN169,$C$5,"D",$K169,,,1),RTD("ice.xl",,"*H",CN169,$C$5,"D",$K169,,,1)*(9/5)+$C$14),"-")</f>
        <v>-</v>
      </c>
      <c r="CP169" s="100" t="b">
        <f t="shared" ca="1" si="868"/>
        <v>0</v>
      </c>
      <c r="CQ169" s="100" t="str">
        <f t="shared" ca="1" si="869"/>
        <v>KORD MRFALSE!_00Z-ECE</v>
      </c>
      <c r="CR169" s="57" t="str">
        <f ca="1">IFERROR(IF($C$12="C",RTD("ice.xl",,"*H",CQ169,$C$5,"D",$K169,,,1),RTD("ice.xl",,"*H",CQ169,$C$5,"D",$K169,,,1)*(9/5)+$C$14),"-")</f>
        <v>-</v>
      </c>
      <c r="CS169" s="100" t="b">
        <f t="shared" ca="1" si="870"/>
        <v>0</v>
      </c>
      <c r="CT169" s="100" t="str">
        <f t="shared" ca="1" si="871"/>
        <v>KORD MRFALSE!_00Z-ECE</v>
      </c>
      <c r="CU169" s="57" t="str">
        <f ca="1">IFERROR(IF($C$12="C",RTD("ice.xl",,"*H",CT169,$C$5,"D",$K169,,,1),RTD("ice.xl",,"*H",CT169,$C$5,"D",$K169,,,1)*(9/5)+$C$14),"-")</f>
        <v>-</v>
      </c>
      <c r="CV169" s="100" t="b">
        <f ca="1">BL181</f>
        <v>0</v>
      </c>
      <c r="CW169" s="100" t="str">
        <f t="shared" ca="1" si="872"/>
        <v>KORD MRFALSE!_00Z-ECE</v>
      </c>
      <c r="CX169" s="57" t="str">
        <f ca="1">IFERROR(IF($C$12="C",RTD("ice.xl",,"*H",CW169,$C$5,"D",$K169,,,1),RTD("ice.xl",,"*H",CW169,$C$5,"D",$K169,,,1)*(9/5)+$C$14),"-")</f>
        <v>-</v>
      </c>
      <c r="CY169" s="100" t="b">
        <f ca="1">BL182</f>
        <v>0</v>
      </c>
      <c r="CZ169" s="100" t="str">
        <f t="shared" ca="1" si="873"/>
        <v>KORD MRFALSE!_00Z-ECE</v>
      </c>
      <c r="DA169" s="57" t="str">
        <f ca="1">IFERROR(IF($C$12="C",RTD("ice.xl",,"*H",CZ169,$C$5,"D",$K169,,,1),RTD("ice.xl",,"*H",CZ169,$C$5,"D",$K169,,,1)*(9/5)+$C$14),"-")</f>
        <v>-</v>
      </c>
      <c r="DB169" s="100" t="b">
        <f ca="1">BL183</f>
        <v>0</v>
      </c>
      <c r="DC169" s="100" t="str">
        <f t="shared" ca="1" si="874"/>
        <v>KORD MRFALSE!_00Z-ECE</v>
      </c>
      <c r="DD169" s="57" t="str">
        <f ca="1">IFERROR(IF($C$12="C",RTD("ice.xl",,"*H",DC169,$C$5,"D",$K169,,,1),RTD("ice.xl",,"*H",DC169,$C$5,"D",$K169,,,1)*(9/5)+$C$14),"-")</f>
        <v>-</v>
      </c>
      <c r="DE169" s="101">
        <f>BL184</f>
        <v>0</v>
      </c>
      <c r="DF169" s="101" t="str">
        <f t="shared" si="875"/>
        <v>KORD MR0!_00Z-ECE</v>
      </c>
      <c r="DG169" s="105" t="str">
        <f ca="1">IFERROR(IF($C$12="C",RTD("ice.xl",,"*H",DF169,$C$5,"D",$K169,,,1),RTD("ice.xl",,"*H",DF169,$C$5,"D",$K169,,,1)*(9/5)+$C$14),"-")</f>
        <v>-</v>
      </c>
      <c r="DJ169" s="53" t="b">
        <f t="shared" ca="1" si="876"/>
        <v>0</v>
      </c>
      <c r="DK169" s="53" t="str">
        <f t="shared" ca="1" si="877"/>
        <v>KORD MRFALSE!_12Z-ECE</v>
      </c>
      <c r="DL169" s="103" t="str">
        <f ca="1">IFERROR(IF($C$12="C",RTD("ice.xl",,"*H",DK169,$C$5,"D",$K169,,,1),RTD("ice.xl",,"*H",DK169,$C$5,"D",$K169,,,1)*(9/5)+$C$14),"-")</f>
        <v>-</v>
      </c>
      <c r="DM169" s="100" t="b">
        <f t="shared" ca="1" si="878"/>
        <v>0</v>
      </c>
      <c r="DN169" s="100" t="str">
        <f t="shared" ca="1" si="879"/>
        <v>KORD MRFALSE!_12Z-ECE</v>
      </c>
      <c r="DO169" s="57" t="str">
        <f ca="1">IFERROR(IF($C$12="C",RTD("ice.xl",,"*H",DN169,$C$5,"D",$K169,,,1),RTD("ice.xl",,"*H",DN169,$C$5,"D",$K169,,,1)*(9/5)+$C$14),"-")</f>
        <v>-</v>
      </c>
      <c r="DP169" s="100" t="b">
        <f t="shared" ca="1" si="880"/>
        <v>0</v>
      </c>
      <c r="DQ169" s="100" t="str">
        <f t="shared" ca="1" si="881"/>
        <v>KORD MRFALSE!_12Z-ECE</v>
      </c>
      <c r="DR169" s="57" t="str">
        <f ca="1">IFERROR(IF($C$12="C",RTD("ice.xl",,"*H",DQ169,$C$5,"D",$K169,,,1),RTD("ice.xl",,"*H",DQ169,$C$5,"D",$K169,,,1)*(9/5)+$C$14),"-")</f>
        <v>-</v>
      </c>
      <c r="DS169" s="100" t="b">
        <f t="shared" ca="1" si="882"/>
        <v>0</v>
      </c>
      <c r="DT169" s="100" t="str">
        <f t="shared" ca="1" si="883"/>
        <v>KORD MRFALSE!_12Z-ECE</v>
      </c>
      <c r="DU169" s="57" t="str">
        <f ca="1">IFERROR(IF($C$12="C",RTD("ice.xl",,"*H",DT169,$C$5,"D",$K169,,,1),RTD("ice.xl",,"*H",DT169,$C$5,"D",$K169,,,1)*(9/5)+$C$14),"-")</f>
        <v>-</v>
      </c>
      <c r="DV169" s="100" t="b">
        <f t="shared" ca="1" si="884"/>
        <v>0</v>
      </c>
      <c r="DW169" s="100" t="str">
        <f t="shared" ca="1" si="885"/>
        <v>KORD MRFALSE!_12Z-ECE</v>
      </c>
      <c r="DX169" s="57" t="str">
        <f ca="1">IFERROR(IF($C$12="C",RTD("ice.xl",,"*H",DW169,$C$5,"D",$K169,,,1),RTD("ice.xl",,"*H",DW169,$C$5,"D",$K169,,,1)*(9/5)+$C$14),"-")</f>
        <v>-</v>
      </c>
      <c r="DY169" s="100" t="b">
        <f t="shared" ca="1" si="886"/>
        <v>0</v>
      </c>
      <c r="DZ169" s="100" t="str">
        <f t="shared" ca="1" si="887"/>
        <v>KORD MRFALSE!_12Z-ECE</v>
      </c>
      <c r="EA169" s="57" t="str">
        <f ca="1">IFERROR(IF($C$12="C",RTD("ice.xl",,"*H",DZ169,$C$5,"D",$K169,,,1),RTD("ice.xl",,"*H",DZ169,$C$5,"D",$K169,,,1)*(9/5)+$C$14),"-")</f>
        <v>-</v>
      </c>
      <c r="EB169" s="100" t="b">
        <f t="shared" ca="1" si="888"/>
        <v>0</v>
      </c>
      <c r="EC169" s="100" t="str">
        <f t="shared" ca="1" si="889"/>
        <v>KORD MRFALSE!_12Z-ECE</v>
      </c>
      <c r="ED169" s="57" t="str">
        <f ca="1">IFERROR(IF($C$12="C",RTD("ice.xl",,"*H",EC169,$C$5,"D",$K169,,,1),RTD("ice.xl",,"*H",EC169,$C$5,"D",$K169,,,1)*(9/5)+$C$14),"-")</f>
        <v>-</v>
      </c>
      <c r="EE169" s="100" t="b">
        <f t="shared" ca="1" si="890"/>
        <v>0</v>
      </c>
      <c r="EF169" s="100" t="str">
        <f t="shared" ca="1" si="891"/>
        <v>KORD MRFALSE!_12Z-ECE</v>
      </c>
      <c r="EG169" s="57" t="str">
        <f ca="1">IFERROR(IF($C$12="C",RTD("ice.xl",,"*H",EF169,$C$5,"D",$K169,,,1),RTD("ice.xl",,"*H",EF169,$C$5,"D",$K169,,,1)*(9/5)+$C$14),"-")</f>
        <v>-</v>
      </c>
      <c r="EH169" s="100" t="b">
        <f t="shared" ca="1" si="892"/>
        <v>0</v>
      </c>
      <c r="EI169" s="100" t="str">
        <f t="shared" ca="1" si="893"/>
        <v>KORD MRFALSE!_12Z-ECE</v>
      </c>
      <c r="EJ169" s="57" t="str">
        <f ca="1">IFERROR(IF($C$12="C",RTD("ice.xl",,"*H",EI169,$C$5,"D",$K169,,,1),RTD("ice.xl",,"*H",EI169,$C$5,"D",$K169,,,1)*(9/5)+$C$14),"-")</f>
        <v>-</v>
      </c>
      <c r="EK169" s="100" t="b">
        <f t="shared" ca="1" si="894"/>
        <v>0</v>
      </c>
      <c r="EL169" s="100" t="str">
        <f t="shared" ca="1" si="895"/>
        <v>KORD MRFALSE!_12Z-ECE</v>
      </c>
      <c r="EM169" s="57" t="str">
        <f ca="1">IFERROR(IF($C$12="C",RTD("ice.xl",,"*H",EL169,$C$5,"D",$K169,,,1),RTD("ice.xl",,"*H",EL169,$C$5,"D",$K169,,,1)*(9/5)+$C$14),"-")</f>
        <v>-</v>
      </c>
      <c r="EN169" s="100" t="b">
        <f t="shared" ca="1" si="896"/>
        <v>0</v>
      </c>
      <c r="EO169" s="100" t="str">
        <f t="shared" ca="1" si="897"/>
        <v>KORD MRFALSE!_12Z-ECE</v>
      </c>
      <c r="EP169" s="57" t="str">
        <f ca="1">IFERROR(IF($C$12="C",RTD("ice.xl",,"*H",EO169,$C$5,"D",$K169,,,1),RTD("ice.xl",,"*H",EO169,$C$5,"D",$K169,,,1)*(9/5)+$C$14),"-")</f>
        <v>-</v>
      </c>
      <c r="EQ169" s="100" t="b">
        <f t="shared" ca="1" si="898"/>
        <v>0</v>
      </c>
      <c r="ER169" s="100" t="str">
        <f t="shared" ca="1" si="899"/>
        <v>KORD MRFALSE!_12Z-ECE</v>
      </c>
      <c r="ES169" s="57" t="str">
        <f ca="1">IFERROR(IF($C$12="C",RTD("ice.xl",,"*H",ER169,$C$5,"D",$K169,,,1),RTD("ice.xl",,"*H",ER169,$C$5,"D",$K169,,,1)*(9/5)+$C$14),"-")</f>
        <v>-</v>
      </c>
      <c r="ET169" s="100" t="b">
        <f ca="1">DJ181</f>
        <v>0</v>
      </c>
      <c r="EU169" s="100" t="str">
        <f t="shared" ca="1" si="900"/>
        <v>KORD MRFALSE!_12Z-ECE</v>
      </c>
      <c r="EV169" s="57" t="str">
        <f ca="1">IFERROR(IF($C$12="C",RTD("ice.xl",,"*H",EU169,$C$5,"D",$K169,,,1),RTD("ice.xl",,"*H",EU169,$C$5,"D",$K169,,,1)*(9/5)+$C$14),"-")</f>
        <v>-</v>
      </c>
      <c r="EW169" s="100" t="b">
        <f ca="1">DJ182</f>
        <v>0</v>
      </c>
      <c r="EX169" s="100" t="str">
        <f t="shared" ca="1" si="901"/>
        <v>KORD MRFALSE!_12Z-ECE</v>
      </c>
      <c r="EY169" s="57" t="str">
        <f ca="1">IFERROR(IF($C$12="C",RTD("ice.xl",,"*H",EX169,$C$5,"D",$K169,,,1),RTD("ice.xl",,"*H",EX169,$C$5,"D",$K169,,,1)*(9/5)+$C$14),"-")</f>
        <v>-</v>
      </c>
      <c r="EZ169" s="100" t="b">
        <f ca="1">DJ183</f>
        <v>0</v>
      </c>
      <c r="FA169" s="100" t="str">
        <f t="shared" ca="1" si="902"/>
        <v>KORD MRFALSE!_12Z-ECE</v>
      </c>
      <c r="FB169" s="57" t="str">
        <f ca="1">IFERROR(IF($C$12="C",RTD("ice.xl",,"*H",FA169,$C$5,"D",$K169,,,1),RTD("ice.xl",,"*H",FA169,$C$5,"D",$K169,,,1)*(9/5)+$C$14),"-")</f>
        <v>-</v>
      </c>
      <c r="FC169" s="101">
        <f>DJ184</f>
        <v>0</v>
      </c>
      <c r="FD169" s="101" t="str">
        <f t="shared" si="903"/>
        <v>KORD MR0!_12Z-ECE</v>
      </c>
      <c r="FE169" s="105" t="str">
        <f ca="1">IFERROR(IF($C$12="C",RTD("ice.xl",,"*H",FD169,$C$5,"D",$K169,,,1),RTD("ice.xl",,"*H",FD169,$C$5,"D",$K169,,,1)*(9/5)+$C$14),"-")</f>
        <v>-</v>
      </c>
      <c r="FH169" s="53" t="b">
        <f t="shared" ca="1" si="904"/>
        <v>0</v>
      </c>
      <c r="FI169" s="53" t="str">
        <f t="shared" ca="1" si="905"/>
        <v>KORD MRFALSE!_12Z-ECE</v>
      </c>
      <c r="FJ169" s="103" t="str">
        <f ca="1">IFERROR(IF($C$12="C",RTD("ice.xl",,"*H",FI169,$C$5,"D",$K169,,,1),RTD("ice.xl",,"*H",FI169,$C$5,"D",$K169,,,1)*(9/5)+$C$14),"-")</f>
        <v>-</v>
      </c>
      <c r="FK169" s="100" t="b">
        <f t="shared" ca="1" si="906"/>
        <v>0</v>
      </c>
      <c r="FL169" s="100" t="str">
        <f t="shared" ca="1" si="907"/>
        <v>KORD MRFALSE!_12Z-ECE</v>
      </c>
      <c r="FM169" s="57" t="str">
        <f ca="1">IFERROR(IF($C$12="C",RTD("ice.xl",,"*H",FL169,$C$5,"D",$K169,,,1),RTD("ice.xl",,"*H",FL169,$C$5,"D",$K169,,,1)*(9/5)+$C$14),"-")</f>
        <v>-</v>
      </c>
      <c r="FN169" s="100" t="b">
        <f t="shared" ca="1" si="908"/>
        <v>0</v>
      </c>
      <c r="FO169" s="100" t="str">
        <f t="shared" ca="1" si="909"/>
        <v>KORD MRFALSE!_12Z-ECE</v>
      </c>
      <c r="FP169" s="57" t="str">
        <f ca="1">IFERROR(IF($C$12="C",RTD("ice.xl",,"*H",FO169,$C$5,"D",$K169,,,1),RTD("ice.xl",,"*H",FO169,$C$5,"D",$K169,,,1)*(9/5)+$C$14),"-")</f>
        <v>-</v>
      </c>
      <c r="FQ169" s="100" t="b">
        <f t="shared" ca="1" si="910"/>
        <v>0</v>
      </c>
      <c r="FR169" s="100" t="str">
        <f t="shared" ca="1" si="911"/>
        <v>KORD MRFALSE!_12Z-ECE</v>
      </c>
      <c r="FS169" s="57" t="str">
        <f ca="1">IFERROR(IF($C$12="C",RTD("ice.xl",,"*H",FR169,$C$5,"D",$K169,,,1),RTD("ice.xl",,"*H",FR169,$C$5,"D",$K169,,,1)*(9/5)+$C$14),"-")</f>
        <v>-</v>
      </c>
      <c r="FT169" s="100" t="b">
        <f t="shared" ca="1" si="912"/>
        <v>0</v>
      </c>
      <c r="FU169" s="100" t="str">
        <f t="shared" ca="1" si="913"/>
        <v>KORD MRFALSE!_12Z-ECE</v>
      </c>
      <c r="FV169" s="57" t="str">
        <f ca="1">IFERROR(IF($C$12="C",RTD("ice.xl",,"*H",FU169,$C$5,"D",$K169,,,1),RTD("ice.xl",,"*H",FU169,$C$5,"D",$K169,,,1)*(9/5)+$C$14),"-")</f>
        <v>-</v>
      </c>
      <c r="FW169" s="100" t="b">
        <f t="shared" ca="1" si="914"/>
        <v>0</v>
      </c>
      <c r="FX169" s="100" t="str">
        <f t="shared" ca="1" si="915"/>
        <v>KORD MRFALSE!_12Z-ECE</v>
      </c>
      <c r="FY169" s="57" t="str">
        <f ca="1">IFERROR(IF($C$12="C",RTD("ice.xl",,"*H",FX169,$C$5,"D",$K169,,,1),RTD("ice.xl",,"*H",FX169,$C$5,"D",$K169,,,1)*(9/5)+$C$14),"-")</f>
        <v>-</v>
      </c>
      <c r="FZ169" s="100" t="b">
        <f t="shared" ca="1" si="916"/>
        <v>0</v>
      </c>
      <c r="GA169" s="100" t="str">
        <f t="shared" ca="1" si="917"/>
        <v>KORD MRFALSE!_12Z-ECE</v>
      </c>
      <c r="GB169" s="57" t="str">
        <f ca="1">IFERROR(IF($C$12="C",RTD("ice.xl",,"*H",GA169,$C$5,"D",$K169,,,1),RTD("ice.xl",,"*H",GA169,$C$5,"D",$K169,,,1)*(9/5)+$C$14),"-")</f>
        <v>-</v>
      </c>
      <c r="GC169" s="100" t="b">
        <f t="shared" ca="1" si="918"/>
        <v>0</v>
      </c>
      <c r="GD169" s="100" t="str">
        <f t="shared" ca="1" si="919"/>
        <v>KORD MRFALSE!_12Z-ECE</v>
      </c>
      <c r="GE169" s="57" t="str">
        <f ca="1">IFERROR(IF($C$12="C",RTD("ice.xl",,"*H",GD169,$C$5,"D",$K169,,,1),RTD("ice.xl",,"*H",GD169,$C$5,"D",$K169,,,1)*(9/5)+$C$14),"-")</f>
        <v>-</v>
      </c>
      <c r="GF169" s="100" t="b">
        <f t="shared" ca="1" si="920"/>
        <v>0</v>
      </c>
      <c r="GG169" s="100" t="str">
        <f t="shared" ca="1" si="921"/>
        <v>KORD MRFALSE!_12Z-ECE</v>
      </c>
      <c r="GH169" s="57" t="str">
        <f ca="1">IFERROR(IF($C$12="C",RTD("ice.xl",,"*H",GG169,$C$5,"D",$K169,,,1),RTD("ice.xl",,"*H",GG169,$C$5,"D",$K169,,,1)*(9/5)+$C$14),"-")</f>
        <v>-</v>
      </c>
      <c r="GI169" s="100" t="b">
        <f t="shared" ca="1" si="922"/>
        <v>0</v>
      </c>
      <c r="GJ169" s="100" t="str">
        <f t="shared" ca="1" si="923"/>
        <v>KORD MRFALSE!_12Z-ECE</v>
      </c>
      <c r="GK169" s="57" t="str">
        <f ca="1">IFERROR(IF($C$12="C",RTD("ice.xl",,"*H",GJ169,$C$5,"D",$K169,,,1),RTD("ice.xl",,"*H",GJ169,$C$5,"D",$K169,,,1)*(9/5)+$C$14),"-")</f>
        <v>-</v>
      </c>
      <c r="GL169" s="100" t="b">
        <f t="shared" ca="1" si="924"/>
        <v>0</v>
      </c>
      <c r="GM169" s="100" t="str">
        <f t="shared" ca="1" si="925"/>
        <v>KORD MRFALSE!_12Z-ECE</v>
      </c>
      <c r="GN169" s="57" t="str">
        <f ca="1">IFERROR(IF($C$12="C",RTD("ice.xl",,"*H",GM169,$C$5,"D",$K169,,,1),RTD("ice.xl",,"*H",GM169,$C$5,"D",$K169,,,1)*(9/5)+$C$14),"-")</f>
        <v>-</v>
      </c>
      <c r="GO169" s="100" t="b">
        <f t="shared" ca="1" si="926"/>
        <v>0</v>
      </c>
      <c r="GP169" s="100" t="str">
        <f t="shared" ca="1" si="927"/>
        <v>KORD MRFALSE!_12Z-ECE</v>
      </c>
      <c r="GQ169" s="57" t="str">
        <f ca="1">IFERROR(IF($C$12="C",RTD("ice.xl",,"*H",GP169,$C$5,"D",$K169,,,1),RTD("ice.xl",,"*H",GP169,$C$5,"D",$K169,,,1)*(9/5)+$C$14),"-")</f>
        <v>-</v>
      </c>
      <c r="GR169" s="100" t="b">
        <f ca="1">FH181</f>
        <v>0</v>
      </c>
      <c r="GS169" s="100" t="str">
        <f t="shared" ca="1" si="928"/>
        <v>KORD MRFALSE!_12Z-ECE</v>
      </c>
      <c r="GT169" s="57" t="str">
        <f ca="1">IFERROR(IF($C$12="C",RTD("ice.xl",,"*H",GS169,$C$5,"D",$K169,,,1),RTD("ice.xl",,"*H",GS169,$C$5,"D",$K169,,,1)*(9/5)+$C$14),"-")</f>
        <v>-</v>
      </c>
      <c r="GU169" s="100" t="b">
        <f ca="1">FH182</f>
        <v>0</v>
      </c>
      <c r="GV169" s="100" t="str">
        <f t="shared" ca="1" si="929"/>
        <v>KORD MRFALSE!_12Z-ECE</v>
      </c>
      <c r="GW169" s="57" t="str">
        <f ca="1">IFERROR(IF($C$12="C",RTD("ice.xl",,"*H",GV169,$C$5,"D",$K169,,,1),RTD("ice.xl",,"*H",GV169,$C$5,"D",$K169,,,1)*(9/5)+$C$14),"-")</f>
        <v>-</v>
      </c>
      <c r="GX169" s="100" t="b">
        <f ca="1">FH183</f>
        <v>0</v>
      </c>
      <c r="GY169" s="100" t="str">
        <f t="shared" ca="1" si="930"/>
        <v>KORD MRFALSE!_12Z-ECE</v>
      </c>
      <c r="GZ169" s="57" t="str">
        <f ca="1">IFERROR(IF($C$12="C",RTD("ice.xl",,"*H",GY169,$C$5,"D",$K169,,,1),RTD("ice.xl",,"*H",GY169,$C$5,"D",$K169,,,1)*(9/5)+$C$14),"-")</f>
        <v>-</v>
      </c>
      <c r="HA169" s="101">
        <f>FH184</f>
        <v>0</v>
      </c>
      <c r="HB169" s="101" t="str">
        <f t="shared" si="931"/>
        <v>KORD MR0!_12Z-ECE</v>
      </c>
      <c r="HC169" s="105" t="str">
        <f ca="1">IFERROR(IF($C$12="C",RTD("ice.xl",,"*H",HB169,$C$5,"D",$K169,,,1),RTD("ice.xl",,"*H",HB169,$C$5,"D",$K169,,,1)*(9/5)+$C$14),"-")</f>
        <v>-</v>
      </c>
    </row>
    <row r="170" spans="11:211" x14ac:dyDescent="0.35">
      <c r="K170" s="163">
        <f t="shared" ca="1" si="820"/>
        <v>44806</v>
      </c>
      <c r="L170" s="167" t="str">
        <f t="shared" ca="1" si="820"/>
        <v/>
      </c>
      <c r="N170" s="53" t="b">
        <f t="shared" ca="1" si="821"/>
        <v>0</v>
      </c>
      <c r="O170" s="53" t="str">
        <f t="shared" ca="1" si="822"/>
        <v>KORD MRFALSE!_00Z-ECE</v>
      </c>
      <c r="P170" s="103" t="str">
        <f ca="1">IFERROR(IF($C$12="C",RTD("ice.xl",,"*H",O170,$C$5,"D",$K170,,,1),RTD("ice.xl",,"*H",O170,$C$5,"D",$K170,,,1)*(9/5)+$C$14),"-")</f>
        <v>-</v>
      </c>
      <c r="Q170" s="100" t="b">
        <f t="shared" ca="1" si="823"/>
        <v>0</v>
      </c>
      <c r="R170" s="100" t="str">
        <f t="shared" ca="1" si="824"/>
        <v>KORD MRFALSE!_00Z-ECE</v>
      </c>
      <c r="S170" s="57" t="str">
        <f ca="1">IFERROR(IF($C$12="C",RTD("ice.xl",,"*H",R170,$C$5,"D",$K170,,,1),RTD("ice.xl",,"*H",R170,$C$5,"D",$K170,,,1)*(9/5)+$C$14),"-")</f>
        <v>-</v>
      </c>
      <c r="T170" s="100" t="b">
        <f t="shared" ca="1" si="825"/>
        <v>0</v>
      </c>
      <c r="U170" s="100" t="str">
        <f t="shared" ca="1" si="826"/>
        <v>KORD MRFALSE!_00Z-ECE</v>
      </c>
      <c r="V170" s="57" t="str">
        <f ca="1">IFERROR(IF($C$12="C",RTD("ice.xl",,"*H",U170,$C$5,"D",$K170,,,1),RTD("ice.xl",,"*H",U170,$C$5,"D",$K170,,,1)*(9/5)+$C$14),"-")</f>
        <v>-</v>
      </c>
      <c r="W170" s="100" t="b">
        <f t="shared" ca="1" si="827"/>
        <v>0</v>
      </c>
      <c r="X170" s="100" t="str">
        <f t="shared" ca="1" si="828"/>
        <v>KORD MRFALSE!_00Z-ECE</v>
      </c>
      <c r="Y170" s="57" t="str">
        <f ca="1">IFERROR(IF($C$12="C",RTD("ice.xl",,"*H",X170,$C$5,"D",$K170,,,1),RTD("ice.xl",,"*H",X170,$C$5,"D",$K170,,,1)*(9/5)+$C$14),"-")</f>
        <v>-</v>
      </c>
      <c r="Z170" s="100" t="b">
        <f t="shared" ca="1" si="829"/>
        <v>0</v>
      </c>
      <c r="AA170" s="100" t="str">
        <f t="shared" ca="1" si="830"/>
        <v>KORD MRFALSE!_00Z-ECE</v>
      </c>
      <c r="AB170" s="57" t="str">
        <f ca="1">IFERROR(IF($C$12="C",RTD("ice.xl",,"*H",AA170,$C$5,"D",$K170,,,1),RTD("ice.xl",,"*H",AA170,$C$5,"D",$K170,,,1)*(9/5)+$C$14),"-")</f>
        <v>-</v>
      </c>
      <c r="AC170" s="100" t="b">
        <f t="shared" ca="1" si="831"/>
        <v>0</v>
      </c>
      <c r="AD170" s="100" t="str">
        <f t="shared" ca="1" si="832"/>
        <v>KORD MRFALSE!_00Z-ECE</v>
      </c>
      <c r="AE170" s="57" t="str">
        <f ca="1">IFERROR(IF($C$12="C",RTD("ice.xl",,"*H",AD170,$C$5,"D",$K170,,,1),RTD("ice.xl",,"*H",AD170,$C$5,"D",$K170,,,1)*(9/5)+$C$14),"-")</f>
        <v>-</v>
      </c>
      <c r="AF170" s="100" t="b">
        <f t="shared" ca="1" si="833"/>
        <v>0</v>
      </c>
      <c r="AG170" s="100" t="str">
        <f t="shared" ca="1" si="834"/>
        <v>KORD MRFALSE!_00Z-ECE</v>
      </c>
      <c r="AH170" s="57" t="str">
        <f ca="1">IFERROR(IF($C$12="C",RTD("ice.xl",,"*H",AG170,$C$5,"D",$K170,,,1),RTD("ice.xl",,"*H",AG170,$C$5,"D",$K170,,,1)*(9/5)+$C$14),"-")</f>
        <v>-</v>
      </c>
      <c r="AI170" s="100" t="b">
        <f t="shared" ca="1" si="835"/>
        <v>0</v>
      </c>
      <c r="AJ170" s="100" t="str">
        <f t="shared" ca="1" si="836"/>
        <v>KORD MRFALSE!_00Z-ECE</v>
      </c>
      <c r="AK170" s="57" t="str">
        <f ca="1">IFERROR(IF($C$12="C",RTD("ice.xl",,"*H",AJ170,$C$5,"D",$K170,,,1),RTD("ice.xl",,"*H",AJ170,$C$5,"D",$K170,,,1)*(9/5)+$C$14),"-")</f>
        <v>-</v>
      </c>
      <c r="AL170" s="100" t="b">
        <f t="shared" ca="1" si="837"/>
        <v>0</v>
      </c>
      <c r="AM170" s="100" t="str">
        <f t="shared" ca="1" si="838"/>
        <v>KORD MRFALSE!_00Z-ECE</v>
      </c>
      <c r="AN170" s="57" t="str">
        <f ca="1">IFERROR(IF($C$12="C",RTD("ice.xl",,"*H",AM170,$C$5,"D",$K170,,,1),RTD("ice.xl",,"*H",AM170,$C$5,"D",$K170,,,1)*(9/5)+$C$14),"-")</f>
        <v>-</v>
      </c>
      <c r="AO170" s="100" t="b">
        <f t="shared" ca="1" si="839"/>
        <v>0</v>
      </c>
      <c r="AP170" s="100" t="str">
        <f t="shared" ca="1" si="840"/>
        <v>KORD MRFALSE!_00Z-ECE</v>
      </c>
      <c r="AQ170" s="57" t="str">
        <f ca="1">IFERROR(IF($C$12="C",RTD("ice.xl",,"*H",AP170,$C$5,"D",$K170,,,1),RTD("ice.xl",,"*H",AP170,$C$5,"D",$K170,,,1)*(9/5)+$C$14),"-")</f>
        <v>-</v>
      </c>
      <c r="AR170" s="100" t="b">
        <f t="shared" ca="1" si="841"/>
        <v>0</v>
      </c>
      <c r="AS170" s="100" t="str">
        <f t="shared" ca="1" si="842"/>
        <v>KORD MRFALSE!_00Z-ECE</v>
      </c>
      <c r="AT170" s="57" t="str">
        <f ca="1">IFERROR(IF($C$12="C",RTD("ice.xl",,"*H",AS170,$C$5,"D",$K170,,,1),RTD("ice.xl",,"*H",AS170,$C$5,"D",$K170,,,1)*(9/5)+$C$14),"-")</f>
        <v>-</v>
      </c>
      <c r="AU170" s="100" t="b">
        <f ca="1">N181</f>
        <v>0</v>
      </c>
      <c r="AV170" s="100" t="str">
        <f t="shared" ca="1" si="843"/>
        <v>KORD MRFALSE!_00Z-ECE</v>
      </c>
      <c r="AW170" s="57" t="str">
        <f ca="1">IFERROR(IF($C$12="C",RTD("ice.xl",,"*H",AV170,$C$5,"D",$K170,,,1),RTD("ice.xl",,"*H",AV170,$C$5,"D",$K170,,,1)*(9/5)+$C$14),"-")</f>
        <v>-</v>
      </c>
      <c r="AX170" s="100" t="b">
        <f ca="1">N182</f>
        <v>0</v>
      </c>
      <c r="AY170" s="100" t="str">
        <f t="shared" ca="1" si="844"/>
        <v>KORD MRFALSE!_00Z-ECE</v>
      </c>
      <c r="AZ170" s="57" t="str">
        <f ca="1">IFERROR(IF($C$12="C",RTD("ice.xl",,"*H",AY170,$C$5,"D",$K170,,,1),RTD("ice.xl",,"*H",AY170,$C$5,"D",$K170,,,1)*(9/5)+$C$14),"-")</f>
        <v>-</v>
      </c>
      <c r="BA170" s="100" t="b">
        <f ca="1">N183</f>
        <v>0</v>
      </c>
      <c r="BB170" s="100" t="str">
        <f t="shared" ca="1" si="845"/>
        <v>KORD MRFALSE!_00Z-ECE</v>
      </c>
      <c r="BC170" s="57" t="str">
        <f ca="1">IFERROR(IF($C$12="C",RTD("ice.xl",,"*H",BB170,$C$5,"D",$K170,,,1),RTD("ice.xl",,"*H",BB170,$C$5,"D",$K170,,,1)*(9/5)+$C$14),"-")</f>
        <v>-</v>
      </c>
      <c r="BD170" s="101">
        <f>N184</f>
        <v>0</v>
      </c>
      <c r="BE170" s="101" t="str">
        <f t="shared" si="846"/>
        <v>KORD MR0!_00Z-ECE</v>
      </c>
      <c r="BF170" s="58">
        <f ca="1">IFERROR(IF($C$12="C",RTD("ice.xl",,"*H",BE170,$C$5,"D",$K170,,,1),RTD("ice.xl",,"*H",BE170,$C$5,"D",$K170,,,1)*(9/5)+$C$14),"-")</f>
        <v>71.509999999999991</v>
      </c>
      <c r="BG170" s="101">
        <f t="shared" ref="BG170:BG214" si="932">BG169+1</f>
        <v>1</v>
      </c>
      <c r="BH170" s="101" t="str">
        <f t="shared" si="847"/>
        <v>KORD MR1!_00Z-ECE</v>
      </c>
      <c r="BI170" s="105" t="str">
        <f ca="1">IFERROR(IF($C$12="C",RTD("ice.xl",,"*H",BH170,$C$5,"D",$K170,,,1),RTD("ice.xl",,"*H",BH170,$C$5,"D",$K170,,,1)*(9/5)+$C$14),"-")</f>
        <v>-</v>
      </c>
      <c r="BL170" s="53" t="b">
        <f t="shared" ca="1" si="848"/>
        <v>0</v>
      </c>
      <c r="BM170" s="53" t="str">
        <f t="shared" ca="1" si="849"/>
        <v>KORD MRFALSE!_00Z-ECE</v>
      </c>
      <c r="BN170" s="103" t="str">
        <f ca="1">IFERROR(IF($C$12="C",RTD("ice.xl",,"*H",BM170,$C$5,"D",$K170,,,1),RTD("ice.xl",,"*H",BM170,$C$5,"D",$K170,,,1)*(9/5)+$C$14),"-")</f>
        <v>-</v>
      </c>
      <c r="BO170" s="100" t="b">
        <f t="shared" ca="1" si="850"/>
        <v>0</v>
      </c>
      <c r="BP170" s="100" t="str">
        <f t="shared" ca="1" si="851"/>
        <v>KORD MRFALSE!_00Z-ECE</v>
      </c>
      <c r="BQ170" s="57" t="str">
        <f ca="1">IFERROR(IF($C$12="C",RTD("ice.xl",,"*H",BP170,$C$5,"D",$K170,,,1),RTD("ice.xl",,"*H",BP170,$C$5,"D",$K170,,,1)*(9/5)+$C$14),"-")</f>
        <v>-</v>
      </c>
      <c r="BR170" s="100" t="b">
        <f t="shared" ca="1" si="852"/>
        <v>0</v>
      </c>
      <c r="BS170" s="100" t="str">
        <f t="shared" ca="1" si="853"/>
        <v>KORD MRFALSE!_00Z-ECE</v>
      </c>
      <c r="BT170" s="57" t="str">
        <f ca="1">IFERROR(IF($C$12="C",RTD("ice.xl",,"*H",BS170,$C$5,"D",$K170,,,1),RTD("ice.xl",,"*H",BS170,$C$5,"D",$K170,,,1)*(9/5)+$C$14),"-")</f>
        <v>-</v>
      </c>
      <c r="BU170" s="100" t="b">
        <f t="shared" ca="1" si="854"/>
        <v>0</v>
      </c>
      <c r="BV170" s="100" t="str">
        <f t="shared" ca="1" si="855"/>
        <v>KORD MRFALSE!_00Z-ECE</v>
      </c>
      <c r="BW170" s="57" t="str">
        <f ca="1">IFERROR(IF($C$12="C",RTD("ice.xl",,"*H",BV170,$C$5,"D",$K170,,,1),RTD("ice.xl",,"*H",BV170,$C$5,"D",$K170,,,1)*(9/5)+$C$14),"-")</f>
        <v>-</v>
      </c>
      <c r="BX170" s="100" t="b">
        <f t="shared" ca="1" si="856"/>
        <v>0</v>
      </c>
      <c r="BY170" s="100" t="str">
        <f t="shared" ca="1" si="857"/>
        <v>KORD MRFALSE!_00Z-ECE</v>
      </c>
      <c r="BZ170" s="57" t="str">
        <f ca="1">IFERROR(IF($C$12="C",RTD("ice.xl",,"*H",BY170,$C$5,"D",$K170,,,1),RTD("ice.xl",,"*H",BY170,$C$5,"D",$K170,,,1)*(9/5)+$C$14),"-")</f>
        <v>-</v>
      </c>
      <c r="CA170" s="100" t="b">
        <f t="shared" ca="1" si="858"/>
        <v>0</v>
      </c>
      <c r="CB170" s="100" t="str">
        <f t="shared" ca="1" si="859"/>
        <v>KORD MRFALSE!_00Z-ECE</v>
      </c>
      <c r="CC170" s="57" t="str">
        <f ca="1">IFERROR(IF($C$12="C",RTD("ice.xl",,"*H",CB170,$C$5,"D",$K170,,,1),RTD("ice.xl",,"*H",CB170,$C$5,"D",$K170,,,1)*(9/5)+$C$14),"-")</f>
        <v>-</v>
      </c>
      <c r="CD170" s="100" t="b">
        <f t="shared" ca="1" si="860"/>
        <v>0</v>
      </c>
      <c r="CE170" s="100" t="str">
        <f t="shared" ca="1" si="861"/>
        <v>KORD MRFALSE!_00Z-ECE</v>
      </c>
      <c r="CF170" s="57" t="str">
        <f ca="1">IFERROR(IF($C$12="C",RTD("ice.xl",,"*H",CE170,$C$5,"D",$K170,,,1),RTD("ice.xl",,"*H",CE170,$C$5,"D",$K170,,,1)*(9/5)+$C$14),"-")</f>
        <v>-</v>
      </c>
      <c r="CG170" s="100" t="b">
        <f t="shared" ca="1" si="862"/>
        <v>0</v>
      </c>
      <c r="CH170" s="100" t="str">
        <f t="shared" ca="1" si="863"/>
        <v>KORD MRFALSE!_00Z-ECE</v>
      </c>
      <c r="CI170" s="57" t="str">
        <f ca="1">IFERROR(IF($C$12="C",RTD("ice.xl",,"*H",CH170,$C$5,"D",$K170,,,1),RTD("ice.xl",,"*H",CH170,$C$5,"D",$K170,,,1)*(9/5)+$C$14),"-")</f>
        <v>-</v>
      </c>
      <c r="CJ170" s="100" t="b">
        <f t="shared" ca="1" si="864"/>
        <v>0</v>
      </c>
      <c r="CK170" s="100" t="str">
        <f t="shared" ca="1" si="865"/>
        <v>KORD MRFALSE!_00Z-ECE</v>
      </c>
      <c r="CL170" s="57" t="str">
        <f ca="1">IFERROR(IF($C$12="C",RTD("ice.xl",,"*H",CK170,$C$5,"D",$K170,,,1),RTD("ice.xl",,"*H",CK170,$C$5,"D",$K170,,,1)*(9/5)+$C$14),"-")</f>
        <v>-</v>
      </c>
      <c r="CM170" s="100" t="b">
        <f t="shared" ca="1" si="866"/>
        <v>0</v>
      </c>
      <c r="CN170" s="100" t="str">
        <f t="shared" ca="1" si="867"/>
        <v>KORD MRFALSE!_00Z-ECE</v>
      </c>
      <c r="CO170" s="57" t="str">
        <f ca="1">IFERROR(IF($C$12="C",RTD("ice.xl",,"*H",CN170,$C$5,"D",$K170,,,1),RTD("ice.xl",,"*H",CN170,$C$5,"D",$K170,,,1)*(9/5)+$C$14),"-")</f>
        <v>-</v>
      </c>
      <c r="CP170" s="100" t="b">
        <f t="shared" ca="1" si="868"/>
        <v>0</v>
      </c>
      <c r="CQ170" s="100" t="str">
        <f t="shared" ca="1" si="869"/>
        <v>KORD MRFALSE!_00Z-ECE</v>
      </c>
      <c r="CR170" s="57" t="str">
        <f ca="1">IFERROR(IF($C$12="C",RTD("ice.xl",,"*H",CQ170,$C$5,"D",$K170,,,1),RTD("ice.xl",,"*H",CQ170,$C$5,"D",$K170,,,1)*(9/5)+$C$14),"-")</f>
        <v>-</v>
      </c>
      <c r="CS170" s="100" t="b">
        <f t="shared" ca="1" si="870"/>
        <v>0</v>
      </c>
      <c r="CT170" s="100" t="str">
        <f t="shared" ca="1" si="871"/>
        <v>KORD MRFALSE!_00Z-ECE</v>
      </c>
      <c r="CU170" s="57" t="str">
        <f ca="1">IFERROR(IF($C$12="C",RTD("ice.xl",,"*H",CT170,$C$5,"D",$K170,,,1),RTD("ice.xl",,"*H",CT170,$C$5,"D",$K170,,,1)*(9/5)+$C$14),"-")</f>
        <v>-</v>
      </c>
      <c r="CV170" s="100" t="b">
        <f ca="1">BL182</f>
        <v>0</v>
      </c>
      <c r="CW170" s="100" t="str">
        <f t="shared" ca="1" si="872"/>
        <v>KORD MRFALSE!_00Z-ECE</v>
      </c>
      <c r="CX170" s="57" t="str">
        <f ca="1">IFERROR(IF($C$12="C",RTD("ice.xl",,"*H",CW170,$C$5,"D",$K170,,,1),RTD("ice.xl",,"*H",CW170,$C$5,"D",$K170,,,1)*(9/5)+$C$14),"-")</f>
        <v>-</v>
      </c>
      <c r="CY170" s="100" t="b">
        <f ca="1">BL183</f>
        <v>0</v>
      </c>
      <c r="CZ170" s="100" t="str">
        <f t="shared" ca="1" si="873"/>
        <v>KORD MRFALSE!_00Z-ECE</v>
      </c>
      <c r="DA170" s="57" t="str">
        <f ca="1">IFERROR(IF($C$12="C",RTD("ice.xl",,"*H",CZ170,$C$5,"D",$K170,,,1),RTD("ice.xl",,"*H",CZ170,$C$5,"D",$K170,,,1)*(9/5)+$C$14),"-")</f>
        <v>-</v>
      </c>
      <c r="DB170" s="101">
        <f>BL184</f>
        <v>0</v>
      </c>
      <c r="DC170" s="101" t="str">
        <f t="shared" si="874"/>
        <v>KORD MR0!_00Z-ECE</v>
      </c>
      <c r="DD170" s="58">
        <f ca="1">IFERROR(IF($C$12="C",RTD("ice.xl",,"*H",DC170,$C$5,"D",$K170,,,1),RTD("ice.xl",,"*H",DC170,$C$5,"D",$K170,,,1)*(9/5)+$C$14),"-")</f>
        <v>71.509999999999991</v>
      </c>
      <c r="DE170" s="101">
        <f t="shared" ref="DE170:DE214" si="933">DE169+1</f>
        <v>1</v>
      </c>
      <c r="DF170" s="101" t="str">
        <f t="shared" si="875"/>
        <v>KORD MR1!_00Z-ECE</v>
      </c>
      <c r="DG170" s="105" t="str">
        <f ca="1">IFERROR(IF($C$12="C",RTD("ice.xl",,"*H",DF170,$C$5,"D",$K170,,,1),RTD("ice.xl",,"*H",DF170,$C$5,"D",$K170,,,1)*(9/5)+$C$14),"-")</f>
        <v>-</v>
      </c>
      <c r="DJ170" s="53" t="b">
        <f t="shared" ca="1" si="876"/>
        <v>0</v>
      </c>
      <c r="DK170" s="53" t="str">
        <f t="shared" ca="1" si="877"/>
        <v>KORD MRFALSE!_12Z-ECE</v>
      </c>
      <c r="DL170" s="103" t="str">
        <f ca="1">IFERROR(IF($C$12="C",RTD("ice.xl",,"*H",DK170,$C$5,"D",$K170,,,1),RTD("ice.xl",,"*H",DK170,$C$5,"D",$K170,,,1)*(9/5)+$C$14),"-")</f>
        <v>-</v>
      </c>
      <c r="DM170" s="100" t="b">
        <f t="shared" ca="1" si="878"/>
        <v>0</v>
      </c>
      <c r="DN170" s="100" t="str">
        <f t="shared" ca="1" si="879"/>
        <v>KORD MRFALSE!_12Z-ECE</v>
      </c>
      <c r="DO170" s="57" t="str">
        <f ca="1">IFERROR(IF($C$12="C",RTD("ice.xl",,"*H",DN170,$C$5,"D",$K170,,,1),RTD("ice.xl",,"*H",DN170,$C$5,"D",$K170,,,1)*(9/5)+$C$14),"-")</f>
        <v>-</v>
      </c>
      <c r="DP170" s="100" t="b">
        <f t="shared" ca="1" si="880"/>
        <v>0</v>
      </c>
      <c r="DQ170" s="100" t="str">
        <f t="shared" ca="1" si="881"/>
        <v>KORD MRFALSE!_12Z-ECE</v>
      </c>
      <c r="DR170" s="57" t="str">
        <f ca="1">IFERROR(IF($C$12="C",RTD("ice.xl",,"*H",DQ170,$C$5,"D",$K170,,,1),RTD("ice.xl",,"*H",DQ170,$C$5,"D",$K170,,,1)*(9/5)+$C$14),"-")</f>
        <v>-</v>
      </c>
      <c r="DS170" s="100" t="b">
        <f t="shared" ca="1" si="882"/>
        <v>0</v>
      </c>
      <c r="DT170" s="100" t="str">
        <f t="shared" ca="1" si="883"/>
        <v>KORD MRFALSE!_12Z-ECE</v>
      </c>
      <c r="DU170" s="57" t="str">
        <f ca="1">IFERROR(IF($C$12="C",RTD("ice.xl",,"*H",DT170,$C$5,"D",$K170,,,1),RTD("ice.xl",,"*H",DT170,$C$5,"D",$K170,,,1)*(9/5)+$C$14),"-")</f>
        <v>-</v>
      </c>
      <c r="DV170" s="100" t="b">
        <f t="shared" ca="1" si="884"/>
        <v>0</v>
      </c>
      <c r="DW170" s="100" t="str">
        <f t="shared" ca="1" si="885"/>
        <v>KORD MRFALSE!_12Z-ECE</v>
      </c>
      <c r="DX170" s="57" t="str">
        <f ca="1">IFERROR(IF($C$12="C",RTD("ice.xl",,"*H",DW170,$C$5,"D",$K170,,,1),RTD("ice.xl",,"*H",DW170,$C$5,"D",$K170,,,1)*(9/5)+$C$14),"-")</f>
        <v>-</v>
      </c>
      <c r="DY170" s="100" t="b">
        <f t="shared" ca="1" si="886"/>
        <v>0</v>
      </c>
      <c r="DZ170" s="100" t="str">
        <f t="shared" ca="1" si="887"/>
        <v>KORD MRFALSE!_12Z-ECE</v>
      </c>
      <c r="EA170" s="57" t="str">
        <f ca="1">IFERROR(IF($C$12="C",RTD("ice.xl",,"*H",DZ170,$C$5,"D",$K170,,,1),RTD("ice.xl",,"*H",DZ170,$C$5,"D",$K170,,,1)*(9/5)+$C$14),"-")</f>
        <v>-</v>
      </c>
      <c r="EB170" s="100" t="b">
        <f t="shared" ca="1" si="888"/>
        <v>0</v>
      </c>
      <c r="EC170" s="100" t="str">
        <f t="shared" ca="1" si="889"/>
        <v>KORD MRFALSE!_12Z-ECE</v>
      </c>
      <c r="ED170" s="57" t="str">
        <f ca="1">IFERROR(IF($C$12="C",RTD("ice.xl",,"*H",EC170,$C$5,"D",$K170,,,1),RTD("ice.xl",,"*H",EC170,$C$5,"D",$K170,,,1)*(9/5)+$C$14),"-")</f>
        <v>-</v>
      </c>
      <c r="EE170" s="100" t="b">
        <f t="shared" ca="1" si="890"/>
        <v>0</v>
      </c>
      <c r="EF170" s="100" t="str">
        <f t="shared" ca="1" si="891"/>
        <v>KORD MRFALSE!_12Z-ECE</v>
      </c>
      <c r="EG170" s="57" t="str">
        <f ca="1">IFERROR(IF($C$12="C",RTD("ice.xl",,"*H",EF170,$C$5,"D",$K170,,,1),RTD("ice.xl",,"*H",EF170,$C$5,"D",$K170,,,1)*(9/5)+$C$14),"-")</f>
        <v>-</v>
      </c>
      <c r="EH170" s="100" t="b">
        <f t="shared" ca="1" si="892"/>
        <v>0</v>
      </c>
      <c r="EI170" s="100" t="str">
        <f t="shared" ca="1" si="893"/>
        <v>KORD MRFALSE!_12Z-ECE</v>
      </c>
      <c r="EJ170" s="57" t="str">
        <f ca="1">IFERROR(IF($C$12="C",RTD("ice.xl",,"*H",EI170,$C$5,"D",$K170,,,1),RTD("ice.xl",,"*H",EI170,$C$5,"D",$K170,,,1)*(9/5)+$C$14),"-")</f>
        <v>-</v>
      </c>
      <c r="EK170" s="100" t="b">
        <f t="shared" ca="1" si="894"/>
        <v>0</v>
      </c>
      <c r="EL170" s="100" t="str">
        <f t="shared" ca="1" si="895"/>
        <v>KORD MRFALSE!_12Z-ECE</v>
      </c>
      <c r="EM170" s="57" t="str">
        <f ca="1">IFERROR(IF($C$12="C",RTD("ice.xl",,"*H",EL170,$C$5,"D",$K170,,,1),RTD("ice.xl",,"*H",EL170,$C$5,"D",$K170,,,1)*(9/5)+$C$14),"-")</f>
        <v>-</v>
      </c>
      <c r="EN170" s="100" t="b">
        <f t="shared" ca="1" si="896"/>
        <v>0</v>
      </c>
      <c r="EO170" s="100" t="str">
        <f t="shared" ca="1" si="897"/>
        <v>KORD MRFALSE!_12Z-ECE</v>
      </c>
      <c r="EP170" s="57" t="str">
        <f ca="1">IFERROR(IF($C$12="C",RTD("ice.xl",,"*H",EO170,$C$5,"D",$K170,,,1),RTD("ice.xl",,"*H",EO170,$C$5,"D",$K170,,,1)*(9/5)+$C$14),"-")</f>
        <v>-</v>
      </c>
      <c r="EQ170" s="100" t="b">
        <f t="shared" ca="1" si="898"/>
        <v>0</v>
      </c>
      <c r="ER170" s="100" t="str">
        <f t="shared" ca="1" si="899"/>
        <v>KORD MRFALSE!_12Z-ECE</v>
      </c>
      <c r="ES170" s="57" t="str">
        <f ca="1">IFERROR(IF($C$12="C",RTD("ice.xl",,"*H",ER170,$C$5,"D",$K170,,,1),RTD("ice.xl",,"*H",ER170,$C$5,"D",$K170,,,1)*(9/5)+$C$14),"-")</f>
        <v>-</v>
      </c>
      <c r="ET170" s="100" t="b">
        <f ca="1">DJ182</f>
        <v>0</v>
      </c>
      <c r="EU170" s="100" t="str">
        <f t="shared" ca="1" si="900"/>
        <v>KORD MRFALSE!_12Z-ECE</v>
      </c>
      <c r="EV170" s="57" t="str">
        <f ca="1">IFERROR(IF($C$12="C",RTD("ice.xl",,"*H",EU170,$C$5,"D",$K170,,,1),RTD("ice.xl",,"*H",EU170,$C$5,"D",$K170,,,1)*(9/5)+$C$14),"-")</f>
        <v>-</v>
      </c>
      <c r="EW170" s="100" t="b">
        <f ca="1">DJ183</f>
        <v>0</v>
      </c>
      <c r="EX170" s="100" t="str">
        <f t="shared" ca="1" si="901"/>
        <v>KORD MRFALSE!_12Z-ECE</v>
      </c>
      <c r="EY170" s="57" t="str">
        <f ca="1">IFERROR(IF($C$12="C",RTD("ice.xl",,"*H",EX170,$C$5,"D",$K170,,,1),RTD("ice.xl",,"*H",EX170,$C$5,"D",$K170,,,1)*(9/5)+$C$14),"-")</f>
        <v>-</v>
      </c>
      <c r="EZ170" s="101">
        <f>DJ184</f>
        <v>0</v>
      </c>
      <c r="FA170" s="101" t="str">
        <f t="shared" si="902"/>
        <v>KORD MR0!_12Z-ECE</v>
      </c>
      <c r="FB170" s="58" t="str">
        <f ca="1">IFERROR(IF($C$12="C",RTD("ice.xl",,"*H",FA170,$C$5,"D",$K170,,,1),RTD("ice.xl",,"*H",FA170,$C$5,"D",$K170,,,1)*(9/5)+$C$14),"-")</f>
        <v>-</v>
      </c>
      <c r="FC170" s="101">
        <f t="shared" ref="FC170:FC214" si="934">FC169+1</f>
        <v>1</v>
      </c>
      <c r="FD170" s="101" t="str">
        <f t="shared" si="903"/>
        <v>KORD MR1!_12Z-ECE</v>
      </c>
      <c r="FE170" s="105" t="str">
        <f ca="1">IFERROR(IF($C$12="C",RTD("ice.xl",,"*H",FD170,$C$5,"D",$K170,,,1),RTD("ice.xl",,"*H",FD170,$C$5,"D",$K170,,,1)*(9/5)+$C$14),"-")</f>
        <v>-</v>
      </c>
      <c r="FH170" s="53" t="b">
        <f t="shared" ca="1" si="904"/>
        <v>0</v>
      </c>
      <c r="FI170" s="53" t="str">
        <f t="shared" ca="1" si="905"/>
        <v>KORD MRFALSE!_12Z-ECE</v>
      </c>
      <c r="FJ170" s="103" t="str">
        <f ca="1">IFERROR(IF($C$12="C",RTD("ice.xl",,"*H",FI170,$C$5,"D",$K170,,,1),RTD("ice.xl",,"*H",FI170,$C$5,"D",$K170,,,1)*(9/5)+$C$14),"-")</f>
        <v>-</v>
      </c>
      <c r="FK170" s="100" t="b">
        <f t="shared" ca="1" si="906"/>
        <v>0</v>
      </c>
      <c r="FL170" s="100" t="str">
        <f t="shared" ca="1" si="907"/>
        <v>KORD MRFALSE!_12Z-ECE</v>
      </c>
      <c r="FM170" s="57" t="str">
        <f ca="1">IFERROR(IF($C$12="C",RTD("ice.xl",,"*H",FL170,$C$5,"D",$K170,,,1),RTD("ice.xl",,"*H",FL170,$C$5,"D",$K170,,,1)*(9/5)+$C$14),"-")</f>
        <v>-</v>
      </c>
      <c r="FN170" s="100" t="b">
        <f t="shared" ca="1" si="908"/>
        <v>0</v>
      </c>
      <c r="FO170" s="100" t="str">
        <f t="shared" ca="1" si="909"/>
        <v>KORD MRFALSE!_12Z-ECE</v>
      </c>
      <c r="FP170" s="57" t="str">
        <f ca="1">IFERROR(IF($C$12="C",RTD("ice.xl",,"*H",FO170,$C$5,"D",$K170,,,1),RTD("ice.xl",,"*H",FO170,$C$5,"D",$K170,,,1)*(9/5)+$C$14),"-")</f>
        <v>-</v>
      </c>
      <c r="FQ170" s="100" t="b">
        <f t="shared" ca="1" si="910"/>
        <v>0</v>
      </c>
      <c r="FR170" s="100" t="str">
        <f t="shared" ca="1" si="911"/>
        <v>KORD MRFALSE!_12Z-ECE</v>
      </c>
      <c r="FS170" s="57" t="str">
        <f ca="1">IFERROR(IF($C$12="C",RTD("ice.xl",,"*H",FR170,$C$5,"D",$K170,,,1),RTD("ice.xl",,"*H",FR170,$C$5,"D",$K170,,,1)*(9/5)+$C$14),"-")</f>
        <v>-</v>
      </c>
      <c r="FT170" s="100" t="b">
        <f t="shared" ca="1" si="912"/>
        <v>0</v>
      </c>
      <c r="FU170" s="100" t="str">
        <f t="shared" ca="1" si="913"/>
        <v>KORD MRFALSE!_12Z-ECE</v>
      </c>
      <c r="FV170" s="57" t="str">
        <f ca="1">IFERROR(IF($C$12="C",RTD("ice.xl",,"*H",FU170,$C$5,"D",$K170,,,1),RTD("ice.xl",,"*H",FU170,$C$5,"D",$K170,,,1)*(9/5)+$C$14),"-")</f>
        <v>-</v>
      </c>
      <c r="FW170" s="100" t="b">
        <f t="shared" ca="1" si="914"/>
        <v>0</v>
      </c>
      <c r="FX170" s="100" t="str">
        <f t="shared" ca="1" si="915"/>
        <v>KORD MRFALSE!_12Z-ECE</v>
      </c>
      <c r="FY170" s="57" t="str">
        <f ca="1">IFERROR(IF($C$12="C",RTD("ice.xl",,"*H",FX170,$C$5,"D",$K170,,,1),RTD("ice.xl",,"*H",FX170,$C$5,"D",$K170,,,1)*(9/5)+$C$14),"-")</f>
        <v>-</v>
      </c>
      <c r="FZ170" s="100" t="b">
        <f t="shared" ca="1" si="916"/>
        <v>0</v>
      </c>
      <c r="GA170" s="100" t="str">
        <f t="shared" ca="1" si="917"/>
        <v>KORD MRFALSE!_12Z-ECE</v>
      </c>
      <c r="GB170" s="57" t="str">
        <f ca="1">IFERROR(IF($C$12="C",RTD("ice.xl",,"*H",GA170,$C$5,"D",$K170,,,1),RTD("ice.xl",,"*H",GA170,$C$5,"D",$K170,,,1)*(9/5)+$C$14),"-")</f>
        <v>-</v>
      </c>
      <c r="GC170" s="100" t="b">
        <f t="shared" ca="1" si="918"/>
        <v>0</v>
      </c>
      <c r="GD170" s="100" t="str">
        <f t="shared" ca="1" si="919"/>
        <v>KORD MRFALSE!_12Z-ECE</v>
      </c>
      <c r="GE170" s="57" t="str">
        <f ca="1">IFERROR(IF($C$12="C",RTD("ice.xl",,"*H",GD170,$C$5,"D",$K170,,,1),RTD("ice.xl",,"*H",GD170,$C$5,"D",$K170,,,1)*(9/5)+$C$14),"-")</f>
        <v>-</v>
      </c>
      <c r="GF170" s="100" t="b">
        <f t="shared" ca="1" si="920"/>
        <v>0</v>
      </c>
      <c r="GG170" s="100" t="str">
        <f t="shared" ca="1" si="921"/>
        <v>KORD MRFALSE!_12Z-ECE</v>
      </c>
      <c r="GH170" s="57" t="str">
        <f ca="1">IFERROR(IF($C$12="C",RTD("ice.xl",,"*H",GG170,$C$5,"D",$K170,,,1),RTD("ice.xl",,"*H",GG170,$C$5,"D",$K170,,,1)*(9/5)+$C$14),"-")</f>
        <v>-</v>
      </c>
      <c r="GI170" s="100" t="b">
        <f t="shared" ca="1" si="922"/>
        <v>0</v>
      </c>
      <c r="GJ170" s="100" t="str">
        <f t="shared" ca="1" si="923"/>
        <v>KORD MRFALSE!_12Z-ECE</v>
      </c>
      <c r="GK170" s="57" t="str">
        <f ca="1">IFERROR(IF($C$12="C",RTD("ice.xl",,"*H",GJ170,$C$5,"D",$K170,,,1),RTD("ice.xl",,"*H",GJ170,$C$5,"D",$K170,,,1)*(9/5)+$C$14),"-")</f>
        <v>-</v>
      </c>
      <c r="GL170" s="100" t="b">
        <f t="shared" ca="1" si="924"/>
        <v>0</v>
      </c>
      <c r="GM170" s="100" t="str">
        <f t="shared" ca="1" si="925"/>
        <v>KORD MRFALSE!_12Z-ECE</v>
      </c>
      <c r="GN170" s="57" t="str">
        <f ca="1">IFERROR(IF($C$12="C",RTD("ice.xl",,"*H",GM170,$C$5,"D",$K170,,,1),RTD("ice.xl",,"*H",GM170,$C$5,"D",$K170,,,1)*(9/5)+$C$14),"-")</f>
        <v>-</v>
      </c>
      <c r="GO170" s="100" t="b">
        <f t="shared" ca="1" si="926"/>
        <v>0</v>
      </c>
      <c r="GP170" s="100" t="str">
        <f t="shared" ca="1" si="927"/>
        <v>KORD MRFALSE!_12Z-ECE</v>
      </c>
      <c r="GQ170" s="57" t="str">
        <f ca="1">IFERROR(IF($C$12="C",RTD("ice.xl",,"*H",GP170,$C$5,"D",$K170,,,1),RTD("ice.xl",,"*H",GP170,$C$5,"D",$K170,,,1)*(9/5)+$C$14),"-")</f>
        <v>-</v>
      </c>
      <c r="GR170" s="100" t="b">
        <f ca="1">FH182</f>
        <v>0</v>
      </c>
      <c r="GS170" s="100" t="str">
        <f t="shared" ca="1" si="928"/>
        <v>KORD MRFALSE!_12Z-ECE</v>
      </c>
      <c r="GT170" s="57" t="str">
        <f ca="1">IFERROR(IF($C$12="C",RTD("ice.xl",,"*H",GS170,$C$5,"D",$K170,,,1),RTD("ice.xl",,"*H",GS170,$C$5,"D",$K170,,,1)*(9/5)+$C$14),"-")</f>
        <v>-</v>
      </c>
      <c r="GU170" s="100" t="b">
        <f ca="1">FH183</f>
        <v>0</v>
      </c>
      <c r="GV170" s="100" t="str">
        <f t="shared" ca="1" si="929"/>
        <v>KORD MRFALSE!_12Z-ECE</v>
      </c>
      <c r="GW170" s="57" t="str">
        <f ca="1">IFERROR(IF($C$12="C",RTD("ice.xl",,"*H",GV170,$C$5,"D",$K170,,,1),RTD("ice.xl",,"*H",GV170,$C$5,"D",$K170,,,1)*(9/5)+$C$14),"-")</f>
        <v>-</v>
      </c>
      <c r="GX170" s="101">
        <f>FH184</f>
        <v>0</v>
      </c>
      <c r="GY170" s="101" t="str">
        <f t="shared" si="930"/>
        <v>KORD MR0!_12Z-ECE</v>
      </c>
      <c r="GZ170" s="58" t="str">
        <f ca="1">IFERROR(IF($C$12="C",RTD("ice.xl",,"*H",GY170,$C$5,"D",$K170,,,1),RTD("ice.xl",,"*H",GY170,$C$5,"D",$K170,,,1)*(9/5)+$C$14),"-")</f>
        <v>-</v>
      </c>
      <c r="HA170" s="101">
        <f t="shared" ref="HA170:HA214" si="935">HA169+1</f>
        <v>1</v>
      </c>
      <c r="HB170" s="101" t="str">
        <f t="shared" si="931"/>
        <v>KORD MR1!_12Z-ECE</v>
      </c>
      <c r="HC170" s="105" t="str">
        <f ca="1">IFERROR(IF($C$12="C",RTD("ice.xl",,"*H",HB170,$C$5,"D",$K170,,,1),RTD("ice.xl",,"*H",HB170,$C$5,"D",$K170,,,1)*(9/5)+$C$14),"-")</f>
        <v>-</v>
      </c>
    </row>
    <row r="171" spans="11:211" x14ac:dyDescent="0.35">
      <c r="K171" s="163">
        <f t="shared" ca="1" si="820"/>
        <v>44805</v>
      </c>
      <c r="L171" s="167" t="str">
        <f t="shared" ca="1" si="820"/>
        <v/>
      </c>
      <c r="N171" s="53" t="b">
        <f t="shared" ca="1" si="821"/>
        <v>0</v>
      </c>
      <c r="O171" s="53" t="str">
        <f t="shared" ca="1" si="822"/>
        <v>KORD MRFALSE!_00Z-ECE</v>
      </c>
      <c r="P171" s="103" t="str">
        <f ca="1">IFERROR(IF($C$12="C",RTD("ice.xl",,"*H",O171,$C$5,"D",$K171,,,1),RTD("ice.xl",,"*H",O171,$C$5,"D",$K171,,,1)*(9/5)+$C$14),"-")</f>
        <v>-</v>
      </c>
      <c r="Q171" s="101" t="b">
        <f t="shared" ca="1" si="823"/>
        <v>0</v>
      </c>
      <c r="R171" s="101" t="str">
        <f t="shared" ca="1" si="824"/>
        <v>KORD MRFALSE!_00Z-ECE</v>
      </c>
      <c r="S171" s="57" t="str">
        <f ca="1">IFERROR(IF($C$12="C",RTD("ice.xl",,"*H",R171,$C$5,"D",$K171,,,1),RTD("ice.xl",,"*H",R171,$C$5,"D",$K171,,,1)*(9/5)+$C$14),"-")</f>
        <v>-</v>
      </c>
      <c r="T171" s="101" t="b">
        <f t="shared" ca="1" si="825"/>
        <v>0</v>
      </c>
      <c r="U171" s="101" t="str">
        <f t="shared" ca="1" si="826"/>
        <v>KORD MRFALSE!_00Z-ECE</v>
      </c>
      <c r="V171" s="57" t="str">
        <f ca="1">IFERROR(IF($C$12="C",RTD("ice.xl",,"*H",U171,$C$5,"D",$K171,,,1),RTD("ice.xl",,"*H",U171,$C$5,"D",$K171,,,1)*(9/5)+$C$14),"-")</f>
        <v>-</v>
      </c>
      <c r="W171" s="101" t="b">
        <f t="shared" ca="1" si="827"/>
        <v>0</v>
      </c>
      <c r="X171" s="101" t="str">
        <f t="shared" ca="1" si="828"/>
        <v>KORD MRFALSE!_00Z-ECE</v>
      </c>
      <c r="Y171" s="57" t="str">
        <f ca="1">IFERROR(IF($C$12="C",RTD("ice.xl",,"*H",X171,$C$5,"D",$K171,,,1),RTD("ice.xl",,"*H",X171,$C$5,"D",$K171,,,1)*(9/5)+$C$14),"-")</f>
        <v>-</v>
      </c>
      <c r="Z171" s="101" t="b">
        <f t="shared" ca="1" si="829"/>
        <v>0</v>
      </c>
      <c r="AA171" s="101" t="str">
        <f t="shared" ca="1" si="830"/>
        <v>KORD MRFALSE!_00Z-ECE</v>
      </c>
      <c r="AB171" s="57" t="str">
        <f ca="1">IFERROR(IF($C$12="C",RTD("ice.xl",,"*H",AA171,$C$5,"D",$K171,,,1),RTD("ice.xl",,"*H",AA171,$C$5,"D",$K171,,,1)*(9/5)+$C$14),"-")</f>
        <v>-</v>
      </c>
      <c r="AC171" s="101" t="b">
        <f t="shared" ca="1" si="831"/>
        <v>0</v>
      </c>
      <c r="AD171" s="101" t="str">
        <f t="shared" ca="1" si="832"/>
        <v>KORD MRFALSE!_00Z-ECE</v>
      </c>
      <c r="AE171" s="57" t="str">
        <f ca="1">IFERROR(IF($C$12="C",RTD("ice.xl",,"*H",AD171,$C$5,"D",$K171,,,1),RTD("ice.xl",,"*H",AD171,$C$5,"D",$K171,,,1)*(9/5)+$C$14),"-")</f>
        <v>-</v>
      </c>
      <c r="AF171" s="101" t="b">
        <f t="shared" ca="1" si="833"/>
        <v>0</v>
      </c>
      <c r="AG171" s="101" t="str">
        <f t="shared" ca="1" si="834"/>
        <v>KORD MRFALSE!_00Z-ECE</v>
      </c>
      <c r="AH171" s="57" t="str">
        <f ca="1">IFERROR(IF($C$12="C",RTD("ice.xl",,"*H",AG171,$C$5,"D",$K171,,,1),RTD("ice.xl",,"*H",AG171,$C$5,"D",$K171,,,1)*(9/5)+$C$14),"-")</f>
        <v>-</v>
      </c>
      <c r="AI171" s="101" t="b">
        <f t="shared" ca="1" si="835"/>
        <v>0</v>
      </c>
      <c r="AJ171" s="101" t="str">
        <f t="shared" ca="1" si="836"/>
        <v>KORD MRFALSE!_00Z-ECE</v>
      </c>
      <c r="AK171" s="57" t="str">
        <f ca="1">IFERROR(IF($C$12="C",RTD("ice.xl",,"*H",AJ171,$C$5,"D",$K171,,,1),RTD("ice.xl",,"*H",AJ171,$C$5,"D",$K171,,,1)*(9/5)+$C$14),"-")</f>
        <v>-</v>
      </c>
      <c r="AL171" s="101" t="b">
        <f t="shared" ca="1" si="837"/>
        <v>0</v>
      </c>
      <c r="AM171" s="101" t="str">
        <f t="shared" ca="1" si="838"/>
        <v>KORD MRFALSE!_00Z-ECE</v>
      </c>
      <c r="AN171" s="57" t="str">
        <f ca="1">IFERROR(IF($C$12="C",RTD("ice.xl",,"*H",AM171,$C$5,"D",$K171,,,1),RTD("ice.xl",,"*H",AM171,$C$5,"D",$K171,,,1)*(9/5)+$C$14),"-")</f>
        <v>-</v>
      </c>
      <c r="AO171" s="101" t="b">
        <f t="shared" ca="1" si="839"/>
        <v>0</v>
      </c>
      <c r="AP171" s="101" t="str">
        <f t="shared" ca="1" si="840"/>
        <v>KORD MRFALSE!_00Z-ECE</v>
      </c>
      <c r="AQ171" s="57" t="str">
        <f ca="1">IFERROR(IF($C$12="C",RTD("ice.xl",,"*H",AP171,$C$5,"D",$K171,,,1),RTD("ice.xl",,"*H",AP171,$C$5,"D",$K171,,,1)*(9/5)+$C$14),"-")</f>
        <v>-</v>
      </c>
      <c r="AR171" s="101" t="b">
        <f t="shared" ca="1" si="841"/>
        <v>0</v>
      </c>
      <c r="AS171" s="101" t="str">
        <f t="shared" ca="1" si="842"/>
        <v>KORD MRFALSE!_00Z-ECE</v>
      </c>
      <c r="AT171" s="57" t="str">
        <f ca="1">IFERROR(IF($C$12="C",RTD("ice.xl",,"*H",AS171,$C$5,"D",$K171,,,1),RTD("ice.xl",,"*H",AS171,$C$5,"D",$K171,,,1)*(9/5)+$C$14),"-")</f>
        <v>-</v>
      </c>
      <c r="AU171" s="101" t="b">
        <f ca="1">N182</f>
        <v>0</v>
      </c>
      <c r="AV171" s="101" t="str">
        <f t="shared" ca="1" si="843"/>
        <v>KORD MRFALSE!_00Z-ECE</v>
      </c>
      <c r="AW171" s="57" t="str">
        <f ca="1">IFERROR(IF($C$12="C",RTD("ice.xl",,"*H",AV171,$C$5,"D",$K171,,,1),RTD("ice.xl",,"*H",AV171,$C$5,"D",$K171,,,1)*(9/5)+$C$14),"-")</f>
        <v>-</v>
      </c>
      <c r="AX171" s="101" t="b">
        <f ca="1">N183</f>
        <v>0</v>
      </c>
      <c r="AY171" s="101" t="str">
        <f t="shared" ca="1" si="844"/>
        <v>KORD MRFALSE!_00Z-ECE</v>
      </c>
      <c r="AZ171" s="57" t="str">
        <f ca="1">IFERROR(IF($C$12="C",RTD("ice.xl",,"*H",AY171,$C$5,"D",$K171,,,1),RTD("ice.xl",,"*H",AY171,$C$5,"D",$K171,,,1)*(9/5)+$C$14),"-")</f>
        <v>-</v>
      </c>
      <c r="BA171" s="101">
        <f>N184</f>
        <v>0</v>
      </c>
      <c r="BB171" s="101" t="str">
        <f t="shared" si="845"/>
        <v>KORD MR0!_00Z-ECE</v>
      </c>
      <c r="BC171" s="58">
        <f ca="1">IFERROR(IF($C$12="C",RTD("ice.xl",,"*H",BB171,$C$5,"D",$K171,,,1),RTD("ice.xl",,"*H",BB171,$C$5,"D",$K171,,,1)*(9/5)+$C$14),"-")</f>
        <v>71.42</v>
      </c>
      <c r="BD171" s="101">
        <f t="shared" ref="BD171:BD214" si="936">BD170+1</f>
        <v>1</v>
      </c>
      <c r="BE171" s="101" t="str">
        <f t="shared" si="846"/>
        <v>KORD MR1!_00Z-ECE</v>
      </c>
      <c r="BF171" s="58">
        <f ca="1">IFERROR(IF($C$12="C",RTD("ice.xl",,"*H",BE171,$C$5,"D",$K171,,,1),RTD("ice.xl",,"*H",BE171,$C$5,"D",$K171,,,1)*(9/5)+$C$14),"-")</f>
        <v>71.671999999999997</v>
      </c>
      <c r="BG171" s="101">
        <f t="shared" si="932"/>
        <v>2</v>
      </c>
      <c r="BH171" s="101" t="str">
        <f t="shared" si="847"/>
        <v>KORD MR2!_00Z-ECE</v>
      </c>
      <c r="BI171" s="105" t="str">
        <f ca="1">IFERROR(IF($C$12="C",RTD("ice.xl",,"*H",BH171,$C$5,"D",$K171,,,1),RTD("ice.xl",,"*H",BH171,$C$5,"D",$K171,,,1)*(9/5)+$C$14),"-")</f>
        <v>-</v>
      </c>
      <c r="BL171" s="53" t="b">
        <f t="shared" ca="1" si="848"/>
        <v>0</v>
      </c>
      <c r="BM171" s="53" t="str">
        <f t="shared" ca="1" si="849"/>
        <v>KORD MRFALSE!_00Z-ECE</v>
      </c>
      <c r="BN171" s="103" t="str">
        <f ca="1">IFERROR(IF($C$12="C",RTD("ice.xl",,"*H",BM171,$C$5,"D",$K171,,,1),RTD("ice.xl",,"*H",BM171,$C$5,"D",$K171,,,1)*(9/5)+$C$14),"-")</f>
        <v>-</v>
      </c>
      <c r="BO171" s="101" t="b">
        <f t="shared" ca="1" si="850"/>
        <v>0</v>
      </c>
      <c r="BP171" s="101" t="str">
        <f t="shared" ca="1" si="851"/>
        <v>KORD MRFALSE!_00Z-ECE</v>
      </c>
      <c r="BQ171" s="57" t="str">
        <f ca="1">IFERROR(IF($C$12="C",RTD("ice.xl",,"*H",BP171,$C$5,"D",$K171,,,1),RTD("ice.xl",,"*H",BP171,$C$5,"D",$K171,,,1)*(9/5)+$C$14),"-")</f>
        <v>-</v>
      </c>
      <c r="BR171" s="101" t="b">
        <f t="shared" ca="1" si="852"/>
        <v>0</v>
      </c>
      <c r="BS171" s="101" t="str">
        <f t="shared" ca="1" si="853"/>
        <v>KORD MRFALSE!_00Z-ECE</v>
      </c>
      <c r="BT171" s="57" t="str">
        <f ca="1">IFERROR(IF($C$12="C",RTD("ice.xl",,"*H",BS171,$C$5,"D",$K171,,,1),RTD("ice.xl",,"*H",BS171,$C$5,"D",$K171,,,1)*(9/5)+$C$14),"-")</f>
        <v>-</v>
      </c>
      <c r="BU171" s="101" t="b">
        <f t="shared" ca="1" si="854"/>
        <v>0</v>
      </c>
      <c r="BV171" s="101" t="str">
        <f t="shared" ca="1" si="855"/>
        <v>KORD MRFALSE!_00Z-ECE</v>
      </c>
      <c r="BW171" s="57" t="str">
        <f ca="1">IFERROR(IF($C$12="C",RTD("ice.xl",,"*H",BV171,$C$5,"D",$K171,,,1),RTD("ice.xl",,"*H",BV171,$C$5,"D",$K171,,,1)*(9/5)+$C$14),"-")</f>
        <v>-</v>
      </c>
      <c r="BX171" s="101" t="b">
        <f t="shared" ca="1" si="856"/>
        <v>0</v>
      </c>
      <c r="BY171" s="101" t="str">
        <f t="shared" ca="1" si="857"/>
        <v>KORD MRFALSE!_00Z-ECE</v>
      </c>
      <c r="BZ171" s="57" t="str">
        <f ca="1">IFERROR(IF($C$12="C",RTD("ice.xl",,"*H",BY171,$C$5,"D",$K171,,,1),RTD("ice.xl",,"*H",BY171,$C$5,"D",$K171,,,1)*(9/5)+$C$14),"-")</f>
        <v>-</v>
      </c>
      <c r="CA171" s="101" t="b">
        <f t="shared" ca="1" si="858"/>
        <v>0</v>
      </c>
      <c r="CB171" s="101" t="str">
        <f t="shared" ca="1" si="859"/>
        <v>KORD MRFALSE!_00Z-ECE</v>
      </c>
      <c r="CC171" s="57" t="str">
        <f ca="1">IFERROR(IF($C$12="C",RTD("ice.xl",,"*H",CB171,$C$5,"D",$K171,,,1),RTD("ice.xl",,"*H",CB171,$C$5,"D",$K171,,,1)*(9/5)+$C$14),"-")</f>
        <v>-</v>
      </c>
      <c r="CD171" s="101" t="b">
        <f t="shared" ca="1" si="860"/>
        <v>0</v>
      </c>
      <c r="CE171" s="101" t="str">
        <f t="shared" ca="1" si="861"/>
        <v>KORD MRFALSE!_00Z-ECE</v>
      </c>
      <c r="CF171" s="57" t="str">
        <f ca="1">IFERROR(IF($C$12="C",RTD("ice.xl",,"*H",CE171,$C$5,"D",$K171,,,1),RTD("ice.xl",,"*H",CE171,$C$5,"D",$K171,,,1)*(9/5)+$C$14),"-")</f>
        <v>-</v>
      </c>
      <c r="CG171" s="101" t="b">
        <f t="shared" ca="1" si="862"/>
        <v>0</v>
      </c>
      <c r="CH171" s="101" t="str">
        <f t="shared" ca="1" si="863"/>
        <v>KORD MRFALSE!_00Z-ECE</v>
      </c>
      <c r="CI171" s="57" t="str">
        <f ca="1">IFERROR(IF($C$12="C",RTD("ice.xl",,"*H",CH171,$C$5,"D",$K171,,,1),RTD("ice.xl",,"*H",CH171,$C$5,"D",$K171,,,1)*(9/5)+$C$14),"-")</f>
        <v>-</v>
      </c>
      <c r="CJ171" s="101" t="b">
        <f t="shared" ca="1" si="864"/>
        <v>0</v>
      </c>
      <c r="CK171" s="101" t="str">
        <f t="shared" ca="1" si="865"/>
        <v>KORD MRFALSE!_00Z-ECE</v>
      </c>
      <c r="CL171" s="57" t="str">
        <f ca="1">IFERROR(IF($C$12="C",RTD("ice.xl",,"*H",CK171,$C$5,"D",$K171,,,1),RTD("ice.xl",,"*H",CK171,$C$5,"D",$K171,,,1)*(9/5)+$C$14),"-")</f>
        <v>-</v>
      </c>
      <c r="CM171" s="101" t="b">
        <f t="shared" ca="1" si="866"/>
        <v>0</v>
      </c>
      <c r="CN171" s="101" t="str">
        <f t="shared" ca="1" si="867"/>
        <v>KORD MRFALSE!_00Z-ECE</v>
      </c>
      <c r="CO171" s="57" t="str">
        <f ca="1">IFERROR(IF($C$12="C",RTD("ice.xl",,"*H",CN171,$C$5,"D",$K171,,,1),RTD("ice.xl",,"*H",CN171,$C$5,"D",$K171,,,1)*(9/5)+$C$14),"-")</f>
        <v>-</v>
      </c>
      <c r="CP171" s="101" t="b">
        <f t="shared" ca="1" si="868"/>
        <v>0</v>
      </c>
      <c r="CQ171" s="101" t="str">
        <f t="shared" ca="1" si="869"/>
        <v>KORD MRFALSE!_00Z-ECE</v>
      </c>
      <c r="CR171" s="57" t="str">
        <f ca="1">IFERROR(IF($C$12="C",RTD("ice.xl",,"*H",CQ171,$C$5,"D",$K171,,,1),RTD("ice.xl",,"*H",CQ171,$C$5,"D",$K171,,,1)*(9/5)+$C$14),"-")</f>
        <v>-</v>
      </c>
      <c r="CS171" s="101" t="b">
        <f t="shared" ca="1" si="870"/>
        <v>0</v>
      </c>
      <c r="CT171" s="101" t="str">
        <f t="shared" ca="1" si="871"/>
        <v>KORD MRFALSE!_00Z-ECE</v>
      </c>
      <c r="CU171" s="57" t="str">
        <f ca="1">IFERROR(IF($C$12="C",RTD("ice.xl",,"*H",CT171,$C$5,"D",$K171,,,1),RTD("ice.xl",,"*H",CT171,$C$5,"D",$K171,,,1)*(9/5)+$C$14),"-")</f>
        <v>-</v>
      </c>
      <c r="CV171" s="101" t="b">
        <f ca="1">BL183</f>
        <v>0</v>
      </c>
      <c r="CW171" s="101" t="str">
        <f t="shared" ca="1" si="872"/>
        <v>KORD MRFALSE!_00Z-ECE</v>
      </c>
      <c r="CX171" s="57" t="str">
        <f ca="1">IFERROR(IF($C$12="C",RTD("ice.xl",,"*H",CW171,$C$5,"D",$K171,,,1),RTD("ice.xl",,"*H",CW171,$C$5,"D",$K171,,,1)*(9/5)+$C$14),"-")</f>
        <v>-</v>
      </c>
      <c r="CY171" s="101">
        <f>BL184</f>
        <v>0</v>
      </c>
      <c r="CZ171" s="101" t="str">
        <f t="shared" si="873"/>
        <v>KORD MR0!_00Z-ECE</v>
      </c>
      <c r="DA171" s="58">
        <f ca="1">IFERROR(IF($C$12="C",RTD("ice.xl",,"*H",CZ171,$C$5,"D",$K171,,,1),RTD("ice.xl",,"*H",CZ171,$C$5,"D",$K171,,,1)*(9/5)+$C$14),"-")</f>
        <v>71.42</v>
      </c>
      <c r="DB171" s="101">
        <f t="shared" ref="DB171:DB214" si="937">DB170+1</f>
        <v>1</v>
      </c>
      <c r="DC171" s="101" t="str">
        <f t="shared" si="874"/>
        <v>KORD MR1!_00Z-ECE</v>
      </c>
      <c r="DD171" s="58">
        <f ca="1">IFERROR(IF($C$12="C",RTD("ice.xl",,"*H",DC171,$C$5,"D",$K171,,,1),RTD("ice.xl",,"*H",DC171,$C$5,"D",$K171,,,1)*(9/5)+$C$14),"-")</f>
        <v>71.671999999999997</v>
      </c>
      <c r="DE171" s="101">
        <f t="shared" si="933"/>
        <v>2</v>
      </c>
      <c r="DF171" s="101" t="str">
        <f t="shared" si="875"/>
        <v>KORD MR2!_00Z-ECE</v>
      </c>
      <c r="DG171" s="105" t="str">
        <f ca="1">IFERROR(IF($C$12="C",RTD("ice.xl",,"*H",DF171,$C$5,"D",$K171,,,1),RTD("ice.xl",,"*H",DF171,$C$5,"D",$K171,,,1)*(9/5)+$C$14),"-")</f>
        <v>-</v>
      </c>
      <c r="DJ171" s="53" t="b">
        <f t="shared" ca="1" si="876"/>
        <v>0</v>
      </c>
      <c r="DK171" s="53" t="str">
        <f t="shared" ca="1" si="877"/>
        <v>KORD MRFALSE!_12Z-ECE</v>
      </c>
      <c r="DL171" s="103" t="str">
        <f ca="1">IFERROR(IF($C$12="C",RTD("ice.xl",,"*H",DK171,$C$5,"D",$K171,,,1),RTD("ice.xl",,"*H",DK171,$C$5,"D",$K171,,,1)*(9/5)+$C$14),"-")</f>
        <v>-</v>
      </c>
      <c r="DM171" s="101" t="b">
        <f t="shared" ca="1" si="878"/>
        <v>0</v>
      </c>
      <c r="DN171" s="101" t="str">
        <f t="shared" ca="1" si="879"/>
        <v>KORD MRFALSE!_12Z-ECE</v>
      </c>
      <c r="DO171" s="57" t="str">
        <f ca="1">IFERROR(IF($C$12="C",RTD("ice.xl",,"*H",DN171,$C$5,"D",$K171,,,1),RTD("ice.xl",,"*H",DN171,$C$5,"D",$K171,,,1)*(9/5)+$C$14),"-")</f>
        <v>-</v>
      </c>
      <c r="DP171" s="101" t="b">
        <f t="shared" ca="1" si="880"/>
        <v>0</v>
      </c>
      <c r="DQ171" s="101" t="str">
        <f t="shared" ca="1" si="881"/>
        <v>KORD MRFALSE!_12Z-ECE</v>
      </c>
      <c r="DR171" s="57" t="str">
        <f ca="1">IFERROR(IF($C$12="C",RTD("ice.xl",,"*H",DQ171,$C$5,"D",$K171,,,1),RTD("ice.xl",,"*H",DQ171,$C$5,"D",$K171,,,1)*(9/5)+$C$14),"-")</f>
        <v>-</v>
      </c>
      <c r="DS171" s="101" t="b">
        <f t="shared" ca="1" si="882"/>
        <v>0</v>
      </c>
      <c r="DT171" s="101" t="str">
        <f t="shared" ca="1" si="883"/>
        <v>KORD MRFALSE!_12Z-ECE</v>
      </c>
      <c r="DU171" s="57" t="str">
        <f ca="1">IFERROR(IF($C$12="C",RTD("ice.xl",,"*H",DT171,$C$5,"D",$K171,,,1),RTD("ice.xl",,"*H",DT171,$C$5,"D",$K171,,,1)*(9/5)+$C$14),"-")</f>
        <v>-</v>
      </c>
      <c r="DV171" s="101" t="b">
        <f t="shared" ca="1" si="884"/>
        <v>0</v>
      </c>
      <c r="DW171" s="101" t="str">
        <f t="shared" ca="1" si="885"/>
        <v>KORD MRFALSE!_12Z-ECE</v>
      </c>
      <c r="DX171" s="57" t="str">
        <f ca="1">IFERROR(IF($C$12="C",RTD("ice.xl",,"*H",DW171,$C$5,"D",$K171,,,1),RTD("ice.xl",,"*H",DW171,$C$5,"D",$K171,,,1)*(9/5)+$C$14),"-")</f>
        <v>-</v>
      </c>
      <c r="DY171" s="101" t="b">
        <f t="shared" ca="1" si="886"/>
        <v>0</v>
      </c>
      <c r="DZ171" s="101" t="str">
        <f t="shared" ca="1" si="887"/>
        <v>KORD MRFALSE!_12Z-ECE</v>
      </c>
      <c r="EA171" s="57" t="str">
        <f ca="1">IFERROR(IF($C$12="C",RTD("ice.xl",,"*H",DZ171,$C$5,"D",$K171,,,1),RTD("ice.xl",,"*H",DZ171,$C$5,"D",$K171,,,1)*(9/5)+$C$14),"-")</f>
        <v>-</v>
      </c>
      <c r="EB171" s="101" t="b">
        <f t="shared" ca="1" si="888"/>
        <v>0</v>
      </c>
      <c r="EC171" s="101" t="str">
        <f t="shared" ca="1" si="889"/>
        <v>KORD MRFALSE!_12Z-ECE</v>
      </c>
      <c r="ED171" s="57" t="str">
        <f ca="1">IFERROR(IF($C$12="C",RTD("ice.xl",,"*H",EC171,$C$5,"D",$K171,,,1),RTD("ice.xl",,"*H",EC171,$C$5,"D",$K171,,,1)*(9/5)+$C$14),"-")</f>
        <v>-</v>
      </c>
      <c r="EE171" s="101" t="b">
        <f t="shared" ca="1" si="890"/>
        <v>0</v>
      </c>
      <c r="EF171" s="101" t="str">
        <f t="shared" ca="1" si="891"/>
        <v>KORD MRFALSE!_12Z-ECE</v>
      </c>
      <c r="EG171" s="57" t="str">
        <f ca="1">IFERROR(IF($C$12="C",RTD("ice.xl",,"*H",EF171,$C$5,"D",$K171,,,1),RTD("ice.xl",,"*H",EF171,$C$5,"D",$K171,,,1)*(9/5)+$C$14),"-")</f>
        <v>-</v>
      </c>
      <c r="EH171" s="101" t="b">
        <f t="shared" ca="1" si="892"/>
        <v>0</v>
      </c>
      <c r="EI171" s="101" t="str">
        <f t="shared" ca="1" si="893"/>
        <v>KORD MRFALSE!_12Z-ECE</v>
      </c>
      <c r="EJ171" s="57" t="str">
        <f ca="1">IFERROR(IF($C$12="C",RTD("ice.xl",,"*H",EI171,$C$5,"D",$K171,,,1),RTD("ice.xl",,"*H",EI171,$C$5,"D",$K171,,,1)*(9/5)+$C$14),"-")</f>
        <v>-</v>
      </c>
      <c r="EK171" s="101" t="b">
        <f t="shared" ca="1" si="894"/>
        <v>0</v>
      </c>
      <c r="EL171" s="101" t="str">
        <f t="shared" ca="1" si="895"/>
        <v>KORD MRFALSE!_12Z-ECE</v>
      </c>
      <c r="EM171" s="57" t="str">
        <f ca="1">IFERROR(IF($C$12="C",RTD("ice.xl",,"*H",EL171,$C$5,"D",$K171,,,1),RTD("ice.xl",,"*H",EL171,$C$5,"D",$K171,,,1)*(9/5)+$C$14),"-")</f>
        <v>-</v>
      </c>
      <c r="EN171" s="101" t="b">
        <f t="shared" ca="1" si="896"/>
        <v>0</v>
      </c>
      <c r="EO171" s="101" t="str">
        <f t="shared" ca="1" si="897"/>
        <v>KORD MRFALSE!_12Z-ECE</v>
      </c>
      <c r="EP171" s="57" t="str">
        <f ca="1">IFERROR(IF($C$12="C",RTD("ice.xl",,"*H",EO171,$C$5,"D",$K171,,,1),RTD("ice.xl",,"*H",EO171,$C$5,"D",$K171,,,1)*(9/5)+$C$14),"-")</f>
        <v>-</v>
      </c>
      <c r="EQ171" s="101" t="b">
        <f t="shared" ca="1" si="898"/>
        <v>0</v>
      </c>
      <c r="ER171" s="101" t="str">
        <f t="shared" ca="1" si="899"/>
        <v>KORD MRFALSE!_12Z-ECE</v>
      </c>
      <c r="ES171" s="57" t="str">
        <f ca="1">IFERROR(IF($C$12="C",RTD("ice.xl",,"*H",ER171,$C$5,"D",$K171,,,1),RTD("ice.xl",,"*H",ER171,$C$5,"D",$K171,,,1)*(9/5)+$C$14),"-")</f>
        <v>-</v>
      </c>
      <c r="ET171" s="101" t="b">
        <f ca="1">DJ183</f>
        <v>0</v>
      </c>
      <c r="EU171" s="101" t="str">
        <f t="shared" ca="1" si="900"/>
        <v>KORD MRFALSE!_12Z-ECE</v>
      </c>
      <c r="EV171" s="57" t="str">
        <f ca="1">IFERROR(IF($C$12="C",RTD("ice.xl",,"*H",EU171,$C$5,"D",$K171,,,1),RTD("ice.xl",,"*H",EU171,$C$5,"D",$K171,,,1)*(9/5)+$C$14),"-")</f>
        <v>-</v>
      </c>
      <c r="EW171" s="101">
        <f>DJ184</f>
        <v>0</v>
      </c>
      <c r="EX171" s="101" t="str">
        <f t="shared" si="901"/>
        <v>KORD MR0!_12Z-ECE</v>
      </c>
      <c r="EY171" s="58">
        <f ca="1">IFERROR(IF($C$12="C",RTD("ice.xl",,"*H",EX171,$C$5,"D",$K171,,,1),RTD("ice.xl",,"*H",EX171,$C$5,"D",$K171,,,1)*(9/5)+$C$14),"-")</f>
        <v>71.78</v>
      </c>
      <c r="EZ171" s="101">
        <f t="shared" ref="EZ171:EZ214" si="938">EZ170+1</f>
        <v>1</v>
      </c>
      <c r="FA171" s="101" t="str">
        <f t="shared" si="902"/>
        <v>KORD MR1!_12Z-ECE</v>
      </c>
      <c r="FB171" s="58" t="str">
        <f ca="1">IFERROR(IF($C$12="C",RTD("ice.xl",,"*H",FA171,$C$5,"D",$K171,,,1),RTD("ice.xl",,"*H",FA171,$C$5,"D",$K171,,,1)*(9/5)+$C$14),"-")</f>
        <v>-</v>
      </c>
      <c r="FC171" s="101">
        <f t="shared" si="934"/>
        <v>2</v>
      </c>
      <c r="FD171" s="101" t="str">
        <f t="shared" si="903"/>
        <v>KORD MR2!_12Z-ECE</v>
      </c>
      <c r="FE171" s="105" t="str">
        <f ca="1">IFERROR(IF($C$12="C",RTD("ice.xl",,"*H",FD171,$C$5,"D",$K171,,,1),RTD("ice.xl",,"*H",FD171,$C$5,"D",$K171,,,1)*(9/5)+$C$14),"-")</f>
        <v>-</v>
      </c>
      <c r="FH171" s="53" t="b">
        <f t="shared" ca="1" si="904"/>
        <v>0</v>
      </c>
      <c r="FI171" s="53" t="str">
        <f t="shared" ca="1" si="905"/>
        <v>KORD MRFALSE!_12Z-ECE</v>
      </c>
      <c r="FJ171" s="103" t="str">
        <f ca="1">IFERROR(IF($C$12="C",RTD("ice.xl",,"*H",FI171,$C$5,"D",$K171,,,1),RTD("ice.xl",,"*H",FI171,$C$5,"D",$K171,,,1)*(9/5)+$C$14),"-")</f>
        <v>-</v>
      </c>
      <c r="FK171" s="101" t="b">
        <f t="shared" ca="1" si="906"/>
        <v>0</v>
      </c>
      <c r="FL171" s="101" t="str">
        <f t="shared" ca="1" si="907"/>
        <v>KORD MRFALSE!_12Z-ECE</v>
      </c>
      <c r="FM171" s="57" t="str">
        <f ca="1">IFERROR(IF($C$12="C",RTD("ice.xl",,"*H",FL171,$C$5,"D",$K171,,,1),RTD("ice.xl",,"*H",FL171,$C$5,"D",$K171,,,1)*(9/5)+$C$14),"-")</f>
        <v>-</v>
      </c>
      <c r="FN171" s="101" t="b">
        <f t="shared" ca="1" si="908"/>
        <v>0</v>
      </c>
      <c r="FO171" s="101" t="str">
        <f t="shared" ca="1" si="909"/>
        <v>KORD MRFALSE!_12Z-ECE</v>
      </c>
      <c r="FP171" s="57" t="str">
        <f ca="1">IFERROR(IF($C$12="C",RTD("ice.xl",,"*H",FO171,$C$5,"D",$K171,,,1),RTD("ice.xl",,"*H",FO171,$C$5,"D",$K171,,,1)*(9/5)+$C$14),"-")</f>
        <v>-</v>
      </c>
      <c r="FQ171" s="101" t="b">
        <f t="shared" ca="1" si="910"/>
        <v>0</v>
      </c>
      <c r="FR171" s="101" t="str">
        <f t="shared" ca="1" si="911"/>
        <v>KORD MRFALSE!_12Z-ECE</v>
      </c>
      <c r="FS171" s="57" t="str">
        <f ca="1">IFERROR(IF($C$12="C",RTD("ice.xl",,"*H",FR171,$C$5,"D",$K171,,,1),RTD("ice.xl",,"*H",FR171,$C$5,"D",$K171,,,1)*(9/5)+$C$14),"-")</f>
        <v>-</v>
      </c>
      <c r="FT171" s="101" t="b">
        <f t="shared" ca="1" si="912"/>
        <v>0</v>
      </c>
      <c r="FU171" s="101" t="str">
        <f t="shared" ca="1" si="913"/>
        <v>KORD MRFALSE!_12Z-ECE</v>
      </c>
      <c r="FV171" s="57" t="str">
        <f ca="1">IFERROR(IF($C$12="C",RTD("ice.xl",,"*H",FU171,$C$5,"D",$K171,,,1),RTD("ice.xl",,"*H",FU171,$C$5,"D",$K171,,,1)*(9/5)+$C$14),"-")</f>
        <v>-</v>
      </c>
      <c r="FW171" s="101" t="b">
        <f t="shared" ca="1" si="914"/>
        <v>0</v>
      </c>
      <c r="FX171" s="101" t="str">
        <f t="shared" ca="1" si="915"/>
        <v>KORD MRFALSE!_12Z-ECE</v>
      </c>
      <c r="FY171" s="57" t="str">
        <f ca="1">IFERROR(IF($C$12="C",RTD("ice.xl",,"*H",FX171,$C$5,"D",$K171,,,1),RTD("ice.xl",,"*H",FX171,$C$5,"D",$K171,,,1)*(9/5)+$C$14),"-")</f>
        <v>-</v>
      </c>
      <c r="FZ171" s="101" t="b">
        <f t="shared" ca="1" si="916"/>
        <v>0</v>
      </c>
      <c r="GA171" s="101" t="str">
        <f t="shared" ca="1" si="917"/>
        <v>KORD MRFALSE!_12Z-ECE</v>
      </c>
      <c r="GB171" s="57" t="str">
        <f ca="1">IFERROR(IF($C$12="C",RTD("ice.xl",,"*H",GA171,$C$5,"D",$K171,,,1),RTD("ice.xl",,"*H",GA171,$C$5,"D",$K171,,,1)*(9/5)+$C$14),"-")</f>
        <v>-</v>
      </c>
      <c r="GC171" s="101" t="b">
        <f t="shared" ca="1" si="918"/>
        <v>0</v>
      </c>
      <c r="GD171" s="101" t="str">
        <f t="shared" ca="1" si="919"/>
        <v>KORD MRFALSE!_12Z-ECE</v>
      </c>
      <c r="GE171" s="57" t="str">
        <f ca="1">IFERROR(IF($C$12="C",RTD("ice.xl",,"*H",GD171,$C$5,"D",$K171,,,1),RTD("ice.xl",,"*H",GD171,$C$5,"D",$K171,,,1)*(9/5)+$C$14),"-")</f>
        <v>-</v>
      </c>
      <c r="GF171" s="101" t="b">
        <f t="shared" ca="1" si="920"/>
        <v>0</v>
      </c>
      <c r="GG171" s="101" t="str">
        <f t="shared" ca="1" si="921"/>
        <v>KORD MRFALSE!_12Z-ECE</v>
      </c>
      <c r="GH171" s="57" t="str">
        <f ca="1">IFERROR(IF($C$12="C",RTD("ice.xl",,"*H",GG171,$C$5,"D",$K171,,,1),RTD("ice.xl",,"*H",GG171,$C$5,"D",$K171,,,1)*(9/5)+$C$14),"-")</f>
        <v>-</v>
      </c>
      <c r="GI171" s="101" t="b">
        <f t="shared" ca="1" si="922"/>
        <v>0</v>
      </c>
      <c r="GJ171" s="101" t="str">
        <f t="shared" ca="1" si="923"/>
        <v>KORD MRFALSE!_12Z-ECE</v>
      </c>
      <c r="GK171" s="57" t="str">
        <f ca="1">IFERROR(IF($C$12="C",RTD("ice.xl",,"*H",GJ171,$C$5,"D",$K171,,,1),RTD("ice.xl",,"*H",GJ171,$C$5,"D",$K171,,,1)*(9/5)+$C$14),"-")</f>
        <v>-</v>
      </c>
      <c r="GL171" s="101" t="b">
        <f t="shared" ca="1" si="924"/>
        <v>0</v>
      </c>
      <c r="GM171" s="101" t="str">
        <f t="shared" ca="1" si="925"/>
        <v>KORD MRFALSE!_12Z-ECE</v>
      </c>
      <c r="GN171" s="57" t="str">
        <f ca="1">IFERROR(IF($C$12="C",RTD("ice.xl",,"*H",GM171,$C$5,"D",$K171,,,1),RTD("ice.xl",,"*H",GM171,$C$5,"D",$K171,,,1)*(9/5)+$C$14),"-")</f>
        <v>-</v>
      </c>
      <c r="GO171" s="101" t="b">
        <f t="shared" ca="1" si="926"/>
        <v>0</v>
      </c>
      <c r="GP171" s="101" t="str">
        <f t="shared" ca="1" si="927"/>
        <v>KORD MRFALSE!_12Z-ECE</v>
      </c>
      <c r="GQ171" s="57" t="str">
        <f ca="1">IFERROR(IF($C$12="C",RTD("ice.xl",,"*H",GP171,$C$5,"D",$K171,,,1),RTD("ice.xl",,"*H",GP171,$C$5,"D",$K171,,,1)*(9/5)+$C$14),"-")</f>
        <v>-</v>
      </c>
      <c r="GR171" s="101" t="b">
        <f ca="1">FH183</f>
        <v>0</v>
      </c>
      <c r="GS171" s="101" t="str">
        <f t="shared" ca="1" si="928"/>
        <v>KORD MRFALSE!_12Z-ECE</v>
      </c>
      <c r="GT171" s="57" t="str">
        <f ca="1">IFERROR(IF($C$12="C",RTD("ice.xl",,"*H",GS171,$C$5,"D",$K171,,,1),RTD("ice.xl",,"*H",GS171,$C$5,"D",$K171,,,1)*(9/5)+$C$14),"-")</f>
        <v>-</v>
      </c>
      <c r="GU171" s="101">
        <f>FH184</f>
        <v>0</v>
      </c>
      <c r="GV171" s="101" t="str">
        <f t="shared" si="929"/>
        <v>KORD MR0!_12Z-ECE</v>
      </c>
      <c r="GW171" s="58">
        <f ca="1">IFERROR(IF($C$12="C",RTD("ice.xl",,"*H",GV171,$C$5,"D",$K171,,,1),RTD("ice.xl",,"*H",GV171,$C$5,"D",$K171,,,1)*(9/5)+$C$14),"-")</f>
        <v>71.78</v>
      </c>
      <c r="GX171" s="101">
        <f t="shared" ref="GX171:GX214" si="939">GX170+1</f>
        <v>1</v>
      </c>
      <c r="GY171" s="101" t="str">
        <f t="shared" si="930"/>
        <v>KORD MR1!_12Z-ECE</v>
      </c>
      <c r="GZ171" s="58" t="str">
        <f ca="1">IFERROR(IF($C$12="C",RTD("ice.xl",,"*H",GY171,$C$5,"D",$K171,,,1),RTD("ice.xl",,"*H",GY171,$C$5,"D",$K171,,,1)*(9/5)+$C$14),"-")</f>
        <v>-</v>
      </c>
      <c r="HA171" s="101">
        <f t="shared" si="935"/>
        <v>2</v>
      </c>
      <c r="HB171" s="101" t="str">
        <f t="shared" si="931"/>
        <v>KORD MR2!_12Z-ECE</v>
      </c>
      <c r="HC171" s="105" t="str">
        <f ca="1">IFERROR(IF($C$12="C",RTD("ice.xl",,"*H",HB171,$C$5,"D",$K171,,,1),RTD("ice.xl",,"*H",HB171,$C$5,"D",$K171,,,1)*(9/5)+$C$14),"-")</f>
        <v>-</v>
      </c>
    </row>
    <row r="172" spans="11:211" x14ac:dyDescent="0.35">
      <c r="K172" s="163">
        <f t="shared" ca="1" si="820"/>
        <v>44804</v>
      </c>
      <c r="L172" s="167" t="str">
        <f t="shared" ca="1" si="820"/>
        <v/>
      </c>
      <c r="N172" s="53" t="b">
        <f t="shared" ca="1" si="821"/>
        <v>0</v>
      </c>
      <c r="O172" s="53" t="str">
        <f t="shared" ca="1" si="822"/>
        <v>KORD MRFALSE!_00Z-ECE</v>
      </c>
      <c r="P172" s="103" t="str">
        <f ca="1">IFERROR(IF($C$12="C",RTD("ice.xl",,"*H",O172,$C$5,"D",$K172,,,1),RTD("ice.xl",,"*H",O172,$C$5,"D",$K172,,,1)*(9/5)+$C$14),"-")</f>
        <v>-</v>
      </c>
      <c r="Q172" s="101" t="b">
        <f t="shared" ca="1" si="823"/>
        <v>0</v>
      </c>
      <c r="R172" s="101" t="str">
        <f t="shared" ca="1" si="824"/>
        <v>KORD MRFALSE!_00Z-ECE</v>
      </c>
      <c r="S172" s="57" t="str">
        <f ca="1">IFERROR(IF($C$12="C",RTD("ice.xl",,"*H",R172,$C$5,"D",$K172,,,1),RTD("ice.xl",,"*H",R172,$C$5,"D",$K172,,,1)*(9/5)+$C$14),"-")</f>
        <v>-</v>
      </c>
      <c r="T172" s="101" t="b">
        <f t="shared" ca="1" si="825"/>
        <v>0</v>
      </c>
      <c r="U172" s="101" t="str">
        <f t="shared" ca="1" si="826"/>
        <v>KORD MRFALSE!_00Z-ECE</v>
      </c>
      <c r="V172" s="57" t="str">
        <f ca="1">IFERROR(IF($C$12="C",RTD("ice.xl",,"*H",U172,$C$5,"D",$K172,,,1),RTD("ice.xl",,"*H",U172,$C$5,"D",$K172,,,1)*(9/5)+$C$14),"-")</f>
        <v>-</v>
      </c>
      <c r="W172" s="101" t="b">
        <f t="shared" ca="1" si="827"/>
        <v>0</v>
      </c>
      <c r="X172" s="101" t="str">
        <f t="shared" ca="1" si="828"/>
        <v>KORD MRFALSE!_00Z-ECE</v>
      </c>
      <c r="Y172" s="57" t="str">
        <f ca="1">IFERROR(IF($C$12="C",RTD("ice.xl",,"*H",X172,$C$5,"D",$K172,,,1),RTD("ice.xl",,"*H",X172,$C$5,"D",$K172,,,1)*(9/5)+$C$14),"-")</f>
        <v>-</v>
      </c>
      <c r="Z172" s="101" t="b">
        <f t="shared" ca="1" si="829"/>
        <v>0</v>
      </c>
      <c r="AA172" s="101" t="str">
        <f t="shared" ca="1" si="830"/>
        <v>KORD MRFALSE!_00Z-ECE</v>
      </c>
      <c r="AB172" s="57" t="str">
        <f ca="1">IFERROR(IF($C$12="C",RTD("ice.xl",,"*H",AA172,$C$5,"D",$K172,,,1),RTD("ice.xl",,"*H",AA172,$C$5,"D",$K172,,,1)*(9/5)+$C$14),"-")</f>
        <v>-</v>
      </c>
      <c r="AC172" s="101" t="b">
        <f t="shared" ca="1" si="831"/>
        <v>0</v>
      </c>
      <c r="AD172" s="101" t="str">
        <f t="shared" ca="1" si="832"/>
        <v>KORD MRFALSE!_00Z-ECE</v>
      </c>
      <c r="AE172" s="57" t="str">
        <f ca="1">IFERROR(IF($C$12="C",RTD("ice.xl",,"*H",AD172,$C$5,"D",$K172,,,1),RTD("ice.xl",,"*H",AD172,$C$5,"D",$K172,,,1)*(9/5)+$C$14),"-")</f>
        <v>-</v>
      </c>
      <c r="AF172" s="101" t="b">
        <f t="shared" ca="1" si="833"/>
        <v>0</v>
      </c>
      <c r="AG172" s="101" t="str">
        <f t="shared" ca="1" si="834"/>
        <v>KORD MRFALSE!_00Z-ECE</v>
      </c>
      <c r="AH172" s="57" t="str">
        <f ca="1">IFERROR(IF($C$12="C",RTD("ice.xl",,"*H",AG172,$C$5,"D",$K172,,,1),RTD("ice.xl",,"*H",AG172,$C$5,"D",$K172,,,1)*(9/5)+$C$14),"-")</f>
        <v>-</v>
      </c>
      <c r="AI172" s="101" t="b">
        <f t="shared" ca="1" si="835"/>
        <v>0</v>
      </c>
      <c r="AJ172" s="101" t="str">
        <f t="shared" ca="1" si="836"/>
        <v>KORD MRFALSE!_00Z-ECE</v>
      </c>
      <c r="AK172" s="57" t="str">
        <f ca="1">IFERROR(IF($C$12="C",RTD("ice.xl",,"*H",AJ172,$C$5,"D",$K172,,,1),RTD("ice.xl",,"*H",AJ172,$C$5,"D",$K172,,,1)*(9/5)+$C$14),"-")</f>
        <v>-</v>
      </c>
      <c r="AL172" s="101" t="b">
        <f t="shared" ca="1" si="837"/>
        <v>0</v>
      </c>
      <c r="AM172" s="101" t="str">
        <f t="shared" ca="1" si="838"/>
        <v>KORD MRFALSE!_00Z-ECE</v>
      </c>
      <c r="AN172" s="57" t="str">
        <f ca="1">IFERROR(IF($C$12="C",RTD("ice.xl",,"*H",AM172,$C$5,"D",$K172,,,1),RTD("ice.xl",,"*H",AM172,$C$5,"D",$K172,,,1)*(9/5)+$C$14),"-")</f>
        <v>-</v>
      </c>
      <c r="AO172" s="101" t="b">
        <f t="shared" ca="1" si="839"/>
        <v>0</v>
      </c>
      <c r="AP172" s="101" t="str">
        <f t="shared" ca="1" si="840"/>
        <v>KORD MRFALSE!_00Z-ECE</v>
      </c>
      <c r="AQ172" s="57" t="str">
        <f ca="1">IFERROR(IF($C$12="C",RTD("ice.xl",,"*H",AP172,$C$5,"D",$K172,,,1),RTD("ice.xl",,"*H",AP172,$C$5,"D",$K172,,,1)*(9/5)+$C$14),"-")</f>
        <v>-</v>
      </c>
      <c r="AR172" s="101" t="b">
        <f t="shared" ca="1" si="841"/>
        <v>0</v>
      </c>
      <c r="AS172" s="101" t="str">
        <f t="shared" ca="1" si="842"/>
        <v>KORD MRFALSE!_00Z-ECE</v>
      </c>
      <c r="AT172" s="57" t="str">
        <f ca="1">IFERROR(IF($C$12="C",RTD("ice.xl",,"*H",AS172,$C$5,"D",$K172,,,1),RTD("ice.xl",,"*H",AS172,$C$5,"D",$K172,,,1)*(9/5)+$C$14),"-")</f>
        <v>-</v>
      </c>
      <c r="AU172" s="101" t="b">
        <f ca="1">N183</f>
        <v>0</v>
      </c>
      <c r="AV172" s="101" t="str">
        <f t="shared" ca="1" si="843"/>
        <v>KORD MRFALSE!_00Z-ECE</v>
      </c>
      <c r="AW172" s="57" t="str">
        <f ca="1">IFERROR(IF($C$12="C",RTD("ice.xl",,"*H",AV172,$C$5,"D",$K172,,,1),RTD("ice.xl",,"*H",AV172,$C$5,"D",$K172,,,1)*(9/5)+$C$14),"-")</f>
        <v>-</v>
      </c>
      <c r="AX172" s="101">
        <f>N184</f>
        <v>0</v>
      </c>
      <c r="AY172" s="101" t="str">
        <f t="shared" si="844"/>
        <v>KORD MR0!_00Z-ECE</v>
      </c>
      <c r="AZ172" s="58">
        <f ca="1">IFERROR(IF($C$12="C",RTD("ice.xl",,"*H",AY172,$C$5,"D",$K172,,,1),RTD("ice.xl",,"*H",AY172,$C$5,"D",$K172,,,1)*(9/5)+$C$14),"-")</f>
        <v>73.165999999999997</v>
      </c>
      <c r="BA172" s="101">
        <f t="shared" ref="BA172:BA214" si="940">BA171+1</f>
        <v>1</v>
      </c>
      <c r="BB172" s="101" t="str">
        <f t="shared" si="845"/>
        <v>KORD MR1!_00Z-ECE</v>
      </c>
      <c r="BC172" s="58">
        <f ca="1">IFERROR(IF($C$12="C",RTD("ice.xl",,"*H",BB172,$C$5,"D",$K172,,,1),RTD("ice.xl",,"*H",BB172,$C$5,"D",$K172,,,1)*(9/5)+$C$14),"-")</f>
        <v>72.662000000000006</v>
      </c>
      <c r="BD172" s="101">
        <f t="shared" si="936"/>
        <v>2</v>
      </c>
      <c r="BE172" s="101" t="str">
        <f t="shared" si="846"/>
        <v>KORD MR2!_00Z-ECE</v>
      </c>
      <c r="BF172" s="58">
        <f ca="1">IFERROR(IF($C$12="C",RTD("ice.xl",,"*H",BE172,$C$5,"D",$K172,,,1),RTD("ice.xl",,"*H",BE172,$C$5,"D",$K172,,,1)*(9/5)+$C$14),"-")</f>
        <v>74.426000000000002</v>
      </c>
      <c r="BG172" s="101">
        <f t="shared" si="932"/>
        <v>3</v>
      </c>
      <c r="BH172" s="101" t="str">
        <f t="shared" si="847"/>
        <v>KORD MR3!_00Z-ECE</v>
      </c>
      <c r="BI172" s="105" t="str">
        <f ca="1">IFERROR(IF($C$12="C",RTD("ice.xl",,"*H",BH172,$C$5,"D",$K172,,,1),RTD("ice.xl",,"*H",BH172,$C$5,"D",$K172,,,1)*(9/5)+$C$14),"-")</f>
        <v>-</v>
      </c>
      <c r="BL172" s="53" t="b">
        <f t="shared" ca="1" si="848"/>
        <v>0</v>
      </c>
      <c r="BM172" s="53" t="str">
        <f t="shared" ca="1" si="849"/>
        <v>KORD MRFALSE!_00Z-ECE</v>
      </c>
      <c r="BN172" s="103" t="str">
        <f ca="1">IFERROR(IF($C$12="C",RTD("ice.xl",,"*H",BM172,$C$5,"D",$K172,,,1),RTD("ice.xl",,"*H",BM172,$C$5,"D",$K172,,,1)*(9/5)+$C$14),"-")</f>
        <v>-</v>
      </c>
      <c r="BO172" s="101" t="b">
        <f t="shared" ca="1" si="850"/>
        <v>0</v>
      </c>
      <c r="BP172" s="101" t="str">
        <f t="shared" ca="1" si="851"/>
        <v>KORD MRFALSE!_00Z-ECE</v>
      </c>
      <c r="BQ172" s="57" t="str">
        <f ca="1">IFERROR(IF($C$12="C",RTD("ice.xl",,"*H",BP172,$C$5,"D",$K172,,,1),RTD("ice.xl",,"*H",BP172,$C$5,"D",$K172,,,1)*(9/5)+$C$14),"-")</f>
        <v>-</v>
      </c>
      <c r="BR172" s="101" t="b">
        <f t="shared" ca="1" si="852"/>
        <v>0</v>
      </c>
      <c r="BS172" s="101" t="str">
        <f t="shared" ca="1" si="853"/>
        <v>KORD MRFALSE!_00Z-ECE</v>
      </c>
      <c r="BT172" s="57" t="str">
        <f ca="1">IFERROR(IF($C$12="C",RTD("ice.xl",,"*H",BS172,$C$5,"D",$K172,,,1),RTD("ice.xl",,"*H",BS172,$C$5,"D",$K172,,,1)*(9/5)+$C$14),"-")</f>
        <v>-</v>
      </c>
      <c r="BU172" s="101" t="b">
        <f t="shared" ca="1" si="854"/>
        <v>0</v>
      </c>
      <c r="BV172" s="101" t="str">
        <f t="shared" ca="1" si="855"/>
        <v>KORD MRFALSE!_00Z-ECE</v>
      </c>
      <c r="BW172" s="57" t="str">
        <f ca="1">IFERROR(IF($C$12="C",RTD("ice.xl",,"*H",BV172,$C$5,"D",$K172,,,1),RTD("ice.xl",,"*H",BV172,$C$5,"D",$K172,,,1)*(9/5)+$C$14),"-")</f>
        <v>-</v>
      </c>
      <c r="BX172" s="101" t="b">
        <f t="shared" ca="1" si="856"/>
        <v>0</v>
      </c>
      <c r="BY172" s="101" t="str">
        <f t="shared" ca="1" si="857"/>
        <v>KORD MRFALSE!_00Z-ECE</v>
      </c>
      <c r="BZ172" s="57" t="str">
        <f ca="1">IFERROR(IF($C$12="C",RTD("ice.xl",,"*H",BY172,$C$5,"D",$K172,,,1),RTD("ice.xl",,"*H",BY172,$C$5,"D",$K172,,,1)*(9/5)+$C$14),"-")</f>
        <v>-</v>
      </c>
      <c r="CA172" s="101" t="b">
        <f t="shared" ca="1" si="858"/>
        <v>0</v>
      </c>
      <c r="CB172" s="101" t="str">
        <f t="shared" ca="1" si="859"/>
        <v>KORD MRFALSE!_00Z-ECE</v>
      </c>
      <c r="CC172" s="57" t="str">
        <f ca="1">IFERROR(IF($C$12="C",RTD("ice.xl",,"*H",CB172,$C$5,"D",$K172,,,1),RTD("ice.xl",,"*H",CB172,$C$5,"D",$K172,,,1)*(9/5)+$C$14),"-")</f>
        <v>-</v>
      </c>
      <c r="CD172" s="101" t="b">
        <f t="shared" ca="1" si="860"/>
        <v>0</v>
      </c>
      <c r="CE172" s="101" t="str">
        <f t="shared" ca="1" si="861"/>
        <v>KORD MRFALSE!_00Z-ECE</v>
      </c>
      <c r="CF172" s="57" t="str">
        <f ca="1">IFERROR(IF($C$12="C",RTD("ice.xl",,"*H",CE172,$C$5,"D",$K172,,,1),RTD("ice.xl",,"*H",CE172,$C$5,"D",$K172,,,1)*(9/5)+$C$14),"-")</f>
        <v>-</v>
      </c>
      <c r="CG172" s="101" t="b">
        <f t="shared" ca="1" si="862"/>
        <v>0</v>
      </c>
      <c r="CH172" s="101" t="str">
        <f t="shared" ca="1" si="863"/>
        <v>KORD MRFALSE!_00Z-ECE</v>
      </c>
      <c r="CI172" s="57" t="str">
        <f ca="1">IFERROR(IF($C$12="C",RTD("ice.xl",,"*H",CH172,$C$5,"D",$K172,,,1),RTD("ice.xl",,"*H",CH172,$C$5,"D",$K172,,,1)*(9/5)+$C$14),"-")</f>
        <v>-</v>
      </c>
      <c r="CJ172" s="101" t="b">
        <f t="shared" ca="1" si="864"/>
        <v>0</v>
      </c>
      <c r="CK172" s="101" t="str">
        <f t="shared" ca="1" si="865"/>
        <v>KORD MRFALSE!_00Z-ECE</v>
      </c>
      <c r="CL172" s="57" t="str">
        <f ca="1">IFERROR(IF($C$12="C",RTD("ice.xl",,"*H",CK172,$C$5,"D",$K172,,,1),RTD("ice.xl",,"*H",CK172,$C$5,"D",$K172,,,1)*(9/5)+$C$14),"-")</f>
        <v>-</v>
      </c>
      <c r="CM172" s="101" t="b">
        <f t="shared" ca="1" si="866"/>
        <v>0</v>
      </c>
      <c r="CN172" s="101" t="str">
        <f t="shared" ca="1" si="867"/>
        <v>KORD MRFALSE!_00Z-ECE</v>
      </c>
      <c r="CO172" s="57" t="str">
        <f ca="1">IFERROR(IF($C$12="C",RTD("ice.xl",,"*H",CN172,$C$5,"D",$K172,,,1),RTD("ice.xl",,"*H",CN172,$C$5,"D",$K172,,,1)*(9/5)+$C$14),"-")</f>
        <v>-</v>
      </c>
      <c r="CP172" s="101" t="b">
        <f t="shared" ca="1" si="868"/>
        <v>0</v>
      </c>
      <c r="CQ172" s="101" t="str">
        <f t="shared" ca="1" si="869"/>
        <v>KORD MRFALSE!_00Z-ECE</v>
      </c>
      <c r="CR172" s="57" t="str">
        <f ca="1">IFERROR(IF($C$12="C",RTD("ice.xl",,"*H",CQ172,$C$5,"D",$K172,,,1),RTD("ice.xl",,"*H",CQ172,$C$5,"D",$K172,,,1)*(9/5)+$C$14),"-")</f>
        <v>-</v>
      </c>
      <c r="CS172" s="101" t="b">
        <f t="shared" ca="1" si="870"/>
        <v>0</v>
      </c>
      <c r="CT172" s="101" t="str">
        <f t="shared" ca="1" si="871"/>
        <v>KORD MRFALSE!_00Z-ECE</v>
      </c>
      <c r="CU172" s="57" t="str">
        <f ca="1">IFERROR(IF($C$12="C",RTD("ice.xl",,"*H",CT172,$C$5,"D",$K172,,,1),RTD("ice.xl",,"*H",CT172,$C$5,"D",$K172,,,1)*(9/5)+$C$14),"-")</f>
        <v>-</v>
      </c>
      <c r="CV172" s="101">
        <f>BL184</f>
        <v>0</v>
      </c>
      <c r="CW172" s="101" t="str">
        <f t="shared" si="872"/>
        <v>KORD MR0!_00Z-ECE</v>
      </c>
      <c r="CX172" s="58">
        <f ca="1">IFERROR(IF($C$12="C",RTD("ice.xl",,"*H",CW172,$C$5,"D",$K172,,,1),RTD("ice.xl",,"*H",CW172,$C$5,"D",$K172,,,1)*(9/5)+$C$14),"-")</f>
        <v>73.165999999999997</v>
      </c>
      <c r="CY172" s="101">
        <f t="shared" ref="CY172:CY214" si="941">CY171+1</f>
        <v>1</v>
      </c>
      <c r="CZ172" s="101" t="str">
        <f t="shared" si="873"/>
        <v>KORD MR1!_00Z-ECE</v>
      </c>
      <c r="DA172" s="58">
        <f ca="1">IFERROR(IF($C$12="C",RTD("ice.xl",,"*H",CZ172,$C$5,"D",$K172,,,1),RTD("ice.xl",,"*H",CZ172,$C$5,"D",$K172,,,1)*(9/5)+$C$14),"-")</f>
        <v>72.662000000000006</v>
      </c>
      <c r="DB172" s="101">
        <f t="shared" si="937"/>
        <v>2</v>
      </c>
      <c r="DC172" s="101" t="str">
        <f t="shared" si="874"/>
        <v>KORD MR2!_00Z-ECE</v>
      </c>
      <c r="DD172" s="58">
        <f ca="1">IFERROR(IF($C$12="C",RTD("ice.xl",,"*H",DC172,$C$5,"D",$K172,,,1),RTD("ice.xl",,"*H",DC172,$C$5,"D",$K172,,,1)*(9/5)+$C$14),"-")</f>
        <v>74.426000000000002</v>
      </c>
      <c r="DE172" s="101">
        <f t="shared" si="933"/>
        <v>3</v>
      </c>
      <c r="DF172" s="101" t="str">
        <f t="shared" si="875"/>
        <v>KORD MR3!_00Z-ECE</v>
      </c>
      <c r="DG172" s="105" t="str">
        <f ca="1">IFERROR(IF($C$12="C",RTD("ice.xl",,"*H",DF172,$C$5,"D",$K172,,,1),RTD("ice.xl",,"*H",DF172,$C$5,"D",$K172,,,1)*(9/5)+$C$14),"-")</f>
        <v>-</v>
      </c>
      <c r="DJ172" s="53" t="b">
        <f t="shared" ca="1" si="876"/>
        <v>0</v>
      </c>
      <c r="DK172" s="53" t="str">
        <f t="shared" ca="1" si="877"/>
        <v>KORD MRFALSE!_12Z-ECE</v>
      </c>
      <c r="DL172" s="103" t="str">
        <f ca="1">IFERROR(IF($C$12="C",RTD("ice.xl",,"*H",DK172,$C$5,"D",$K172,,,1),RTD("ice.xl",,"*H",DK172,$C$5,"D",$K172,,,1)*(9/5)+$C$14),"-")</f>
        <v>-</v>
      </c>
      <c r="DM172" s="101" t="b">
        <f t="shared" ca="1" si="878"/>
        <v>0</v>
      </c>
      <c r="DN172" s="101" t="str">
        <f t="shared" ca="1" si="879"/>
        <v>KORD MRFALSE!_12Z-ECE</v>
      </c>
      <c r="DO172" s="57" t="str">
        <f ca="1">IFERROR(IF($C$12="C",RTD("ice.xl",,"*H",DN172,$C$5,"D",$K172,,,1),RTD("ice.xl",,"*H",DN172,$C$5,"D",$K172,,,1)*(9/5)+$C$14),"-")</f>
        <v>-</v>
      </c>
      <c r="DP172" s="101" t="b">
        <f t="shared" ca="1" si="880"/>
        <v>0</v>
      </c>
      <c r="DQ172" s="101" t="str">
        <f t="shared" ca="1" si="881"/>
        <v>KORD MRFALSE!_12Z-ECE</v>
      </c>
      <c r="DR172" s="57" t="str">
        <f ca="1">IFERROR(IF($C$12="C",RTD("ice.xl",,"*H",DQ172,$C$5,"D",$K172,,,1),RTD("ice.xl",,"*H",DQ172,$C$5,"D",$K172,,,1)*(9/5)+$C$14),"-")</f>
        <v>-</v>
      </c>
      <c r="DS172" s="101" t="b">
        <f t="shared" ca="1" si="882"/>
        <v>0</v>
      </c>
      <c r="DT172" s="101" t="str">
        <f t="shared" ca="1" si="883"/>
        <v>KORD MRFALSE!_12Z-ECE</v>
      </c>
      <c r="DU172" s="57" t="str">
        <f ca="1">IFERROR(IF($C$12="C",RTD("ice.xl",,"*H",DT172,$C$5,"D",$K172,,,1),RTD("ice.xl",,"*H",DT172,$C$5,"D",$K172,,,1)*(9/5)+$C$14),"-")</f>
        <v>-</v>
      </c>
      <c r="DV172" s="101" t="b">
        <f t="shared" ca="1" si="884"/>
        <v>0</v>
      </c>
      <c r="DW172" s="101" t="str">
        <f t="shared" ca="1" si="885"/>
        <v>KORD MRFALSE!_12Z-ECE</v>
      </c>
      <c r="DX172" s="57" t="str">
        <f ca="1">IFERROR(IF($C$12="C",RTD("ice.xl",,"*H",DW172,$C$5,"D",$K172,,,1),RTD("ice.xl",,"*H",DW172,$C$5,"D",$K172,,,1)*(9/5)+$C$14),"-")</f>
        <v>-</v>
      </c>
      <c r="DY172" s="101" t="b">
        <f t="shared" ca="1" si="886"/>
        <v>0</v>
      </c>
      <c r="DZ172" s="101" t="str">
        <f t="shared" ca="1" si="887"/>
        <v>KORD MRFALSE!_12Z-ECE</v>
      </c>
      <c r="EA172" s="57" t="str">
        <f ca="1">IFERROR(IF($C$12="C",RTD("ice.xl",,"*H",DZ172,$C$5,"D",$K172,,,1),RTD("ice.xl",,"*H",DZ172,$C$5,"D",$K172,,,1)*(9/5)+$C$14),"-")</f>
        <v>-</v>
      </c>
      <c r="EB172" s="101" t="b">
        <f t="shared" ca="1" si="888"/>
        <v>0</v>
      </c>
      <c r="EC172" s="101" t="str">
        <f t="shared" ca="1" si="889"/>
        <v>KORD MRFALSE!_12Z-ECE</v>
      </c>
      <c r="ED172" s="57" t="str">
        <f ca="1">IFERROR(IF($C$12="C",RTD("ice.xl",,"*H",EC172,$C$5,"D",$K172,,,1),RTD("ice.xl",,"*H",EC172,$C$5,"D",$K172,,,1)*(9/5)+$C$14),"-")</f>
        <v>-</v>
      </c>
      <c r="EE172" s="101" t="b">
        <f t="shared" ca="1" si="890"/>
        <v>0</v>
      </c>
      <c r="EF172" s="101" t="str">
        <f t="shared" ca="1" si="891"/>
        <v>KORD MRFALSE!_12Z-ECE</v>
      </c>
      <c r="EG172" s="57" t="str">
        <f ca="1">IFERROR(IF($C$12="C",RTD("ice.xl",,"*H",EF172,$C$5,"D",$K172,,,1),RTD("ice.xl",,"*H",EF172,$C$5,"D",$K172,,,1)*(9/5)+$C$14),"-")</f>
        <v>-</v>
      </c>
      <c r="EH172" s="101" t="b">
        <f t="shared" ca="1" si="892"/>
        <v>0</v>
      </c>
      <c r="EI172" s="101" t="str">
        <f t="shared" ca="1" si="893"/>
        <v>KORD MRFALSE!_12Z-ECE</v>
      </c>
      <c r="EJ172" s="57" t="str">
        <f ca="1">IFERROR(IF($C$12="C",RTD("ice.xl",,"*H",EI172,$C$5,"D",$K172,,,1),RTD("ice.xl",,"*H",EI172,$C$5,"D",$K172,,,1)*(9/5)+$C$14),"-")</f>
        <v>-</v>
      </c>
      <c r="EK172" s="101" t="b">
        <f t="shared" ca="1" si="894"/>
        <v>0</v>
      </c>
      <c r="EL172" s="101" t="str">
        <f t="shared" ca="1" si="895"/>
        <v>KORD MRFALSE!_12Z-ECE</v>
      </c>
      <c r="EM172" s="57" t="str">
        <f ca="1">IFERROR(IF($C$12="C",RTD("ice.xl",,"*H",EL172,$C$5,"D",$K172,,,1),RTD("ice.xl",,"*H",EL172,$C$5,"D",$K172,,,1)*(9/5)+$C$14),"-")</f>
        <v>-</v>
      </c>
      <c r="EN172" s="101" t="b">
        <f t="shared" ca="1" si="896"/>
        <v>0</v>
      </c>
      <c r="EO172" s="101" t="str">
        <f t="shared" ca="1" si="897"/>
        <v>KORD MRFALSE!_12Z-ECE</v>
      </c>
      <c r="EP172" s="57" t="str">
        <f ca="1">IFERROR(IF($C$12="C",RTD("ice.xl",,"*H",EO172,$C$5,"D",$K172,,,1),RTD("ice.xl",,"*H",EO172,$C$5,"D",$K172,,,1)*(9/5)+$C$14),"-")</f>
        <v>-</v>
      </c>
      <c r="EQ172" s="101" t="b">
        <f t="shared" ca="1" si="898"/>
        <v>0</v>
      </c>
      <c r="ER172" s="101" t="str">
        <f t="shared" ca="1" si="899"/>
        <v>KORD MRFALSE!_12Z-ECE</v>
      </c>
      <c r="ES172" s="57" t="str">
        <f ca="1">IFERROR(IF($C$12="C",RTD("ice.xl",,"*H",ER172,$C$5,"D",$K172,,,1),RTD("ice.xl",,"*H",ER172,$C$5,"D",$K172,,,1)*(9/5)+$C$14),"-")</f>
        <v>-</v>
      </c>
      <c r="ET172" s="101">
        <f>DJ184</f>
        <v>0</v>
      </c>
      <c r="EU172" s="101" t="str">
        <f t="shared" si="900"/>
        <v>KORD MR0!_12Z-ECE</v>
      </c>
      <c r="EV172" s="58">
        <f ca="1">IFERROR(IF($C$12="C",RTD("ice.xl",,"*H",EU172,$C$5,"D",$K172,,,1),RTD("ice.xl",,"*H",EU172,$C$5,"D",$K172,,,1)*(9/5)+$C$14),"-")</f>
        <v>71.852000000000004</v>
      </c>
      <c r="EW172" s="101">
        <f t="shared" ref="EW172:EW214" si="942">EW171+1</f>
        <v>1</v>
      </c>
      <c r="EX172" s="101" t="str">
        <f t="shared" si="901"/>
        <v>KORD MR1!_12Z-ECE</v>
      </c>
      <c r="EY172" s="58">
        <f ca="1">IFERROR(IF($C$12="C",RTD("ice.xl",,"*H",EX172,$C$5,"D",$K172,,,1),RTD("ice.xl",,"*H",EX172,$C$5,"D",$K172,,,1)*(9/5)+$C$14),"-")</f>
        <v>74.102000000000004</v>
      </c>
      <c r="EZ172" s="101">
        <f t="shared" si="938"/>
        <v>2</v>
      </c>
      <c r="FA172" s="101" t="str">
        <f t="shared" si="902"/>
        <v>KORD MR2!_12Z-ECE</v>
      </c>
      <c r="FB172" s="58" t="str">
        <f ca="1">IFERROR(IF($C$12="C",RTD("ice.xl",,"*H",FA172,$C$5,"D",$K172,,,1),RTD("ice.xl",,"*H",FA172,$C$5,"D",$K172,,,1)*(9/5)+$C$14),"-")</f>
        <v>-</v>
      </c>
      <c r="FC172" s="101">
        <f t="shared" si="934"/>
        <v>3</v>
      </c>
      <c r="FD172" s="101" t="str">
        <f t="shared" si="903"/>
        <v>KORD MR3!_12Z-ECE</v>
      </c>
      <c r="FE172" s="105" t="str">
        <f ca="1">IFERROR(IF($C$12="C",RTD("ice.xl",,"*H",FD172,$C$5,"D",$K172,,,1),RTD("ice.xl",,"*H",FD172,$C$5,"D",$K172,,,1)*(9/5)+$C$14),"-")</f>
        <v>-</v>
      </c>
      <c r="FH172" s="53" t="b">
        <f t="shared" ca="1" si="904"/>
        <v>0</v>
      </c>
      <c r="FI172" s="53" t="str">
        <f t="shared" ca="1" si="905"/>
        <v>KORD MRFALSE!_12Z-ECE</v>
      </c>
      <c r="FJ172" s="103" t="str">
        <f ca="1">IFERROR(IF($C$12="C",RTD("ice.xl",,"*H",FI172,$C$5,"D",$K172,,,1),RTD("ice.xl",,"*H",FI172,$C$5,"D",$K172,,,1)*(9/5)+$C$14),"-")</f>
        <v>-</v>
      </c>
      <c r="FK172" s="101" t="b">
        <f t="shared" ca="1" si="906"/>
        <v>0</v>
      </c>
      <c r="FL172" s="101" t="str">
        <f t="shared" ca="1" si="907"/>
        <v>KORD MRFALSE!_12Z-ECE</v>
      </c>
      <c r="FM172" s="57" t="str">
        <f ca="1">IFERROR(IF($C$12="C",RTD("ice.xl",,"*H",FL172,$C$5,"D",$K172,,,1),RTD("ice.xl",,"*H",FL172,$C$5,"D",$K172,,,1)*(9/5)+$C$14),"-")</f>
        <v>-</v>
      </c>
      <c r="FN172" s="101" t="b">
        <f t="shared" ca="1" si="908"/>
        <v>0</v>
      </c>
      <c r="FO172" s="101" t="str">
        <f t="shared" ca="1" si="909"/>
        <v>KORD MRFALSE!_12Z-ECE</v>
      </c>
      <c r="FP172" s="57" t="str">
        <f ca="1">IFERROR(IF($C$12="C",RTD("ice.xl",,"*H",FO172,$C$5,"D",$K172,,,1),RTD("ice.xl",,"*H",FO172,$C$5,"D",$K172,,,1)*(9/5)+$C$14),"-")</f>
        <v>-</v>
      </c>
      <c r="FQ172" s="101" t="b">
        <f t="shared" ca="1" si="910"/>
        <v>0</v>
      </c>
      <c r="FR172" s="101" t="str">
        <f t="shared" ca="1" si="911"/>
        <v>KORD MRFALSE!_12Z-ECE</v>
      </c>
      <c r="FS172" s="57" t="str">
        <f ca="1">IFERROR(IF($C$12="C",RTD("ice.xl",,"*H",FR172,$C$5,"D",$K172,,,1),RTD("ice.xl",,"*H",FR172,$C$5,"D",$K172,,,1)*(9/5)+$C$14),"-")</f>
        <v>-</v>
      </c>
      <c r="FT172" s="101" t="b">
        <f t="shared" ca="1" si="912"/>
        <v>0</v>
      </c>
      <c r="FU172" s="101" t="str">
        <f t="shared" ca="1" si="913"/>
        <v>KORD MRFALSE!_12Z-ECE</v>
      </c>
      <c r="FV172" s="57" t="str">
        <f ca="1">IFERROR(IF($C$12="C",RTD("ice.xl",,"*H",FU172,$C$5,"D",$K172,,,1),RTD("ice.xl",,"*H",FU172,$C$5,"D",$K172,,,1)*(9/5)+$C$14),"-")</f>
        <v>-</v>
      </c>
      <c r="FW172" s="101" t="b">
        <f t="shared" ca="1" si="914"/>
        <v>0</v>
      </c>
      <c r="FX172" s="101" t="str">
        <f t="shared" ca="1" si="915"/>
        <v>KORD MRFALSE!_12Z-ECE</v>
      </c>
      <c r="FY172" s="57" t="str">
        <f ca="1">IFERROR(IF($C$12="C",RTD("ice.xl",,"*H",FX172,$C$5,"D",$K172,,,1),RTD("ice.xl",,"*H",FX172,$C$5,"D",$K172,,,1)*(9/5)+$C$14),"-")</f>
        <v>-</v>
      </c>
      <c r="FZ172" s="101" t="b">
        <f t="shared" ca="1" si="916"/>
        <v>0</v>
      </c>
      <c r="GA172" s="101" t="str">
        <f t="shared" ca="1" si="917"/>
        <v>KORD MRFALSE!_12Z-ECE</v>
      </c>
      <c r="GB172" s="57" t="str">
        <f ca="1">IFERROR(IF($C$12="C",RTD("ice.xl",,"*H",GA172,$C$5,"D",$K172,,,1),RTD("ice.xl",,"*H",GA172,$C$5,"D",$K172,,,1)*(9/5)+$C$14),"-")</f>
        <v>-</v>
      </c>
      <c r="GC172" s="101" t="b">
        <f t="shared" ca="1" si="918"/>
        <v>0</v>
      </c>
      <c r="GD172" s="101" t="str">
        <f t="shared" ca="1" si="919"/>
        <v>KORD MRFALSE!_12Z-ECE</v>
      </c>
      <c r="GE172" s="57" t="str">
        <f ca="1">IFERROR(IF($C$12="C",RTD("ice.xl",,"*H",GD172,$C$5,"D",$K172,,,1),RTD("ice.xl",,"*H",GD172,$C$5,"D",$K172,,,1)*(9/5)+$C$14),"-")</f>
        <v>-</v>
      </c>
      <c r="GF172" s="101" t="b">
        <f t="shared" ca="1" si="920"/>
        <v>0</v>
      </c>
      <c r="GG172" s="101" t="str">
        <f t="shared" ca="1" si="921"/>
        <v>KORD MRFALSE!_12Z-ECE</v>
      </c>
      <c r="GH172" s="57" t="str">
        <f ca="1">IFERROR(IF($C$12="C",RTD("ice.xl",,"*H",GG172,$C$5,"D",$K172,,,1),RTD("ice.xl",,"*H",GG172,$C$5,"D",$K172,,,1)*(9/5)+$C$14),"-")</f>
        <v>-</v>
      </c>
      <c r="GI172" s="101" t="b">
        <f t="shared" ca="1" si="922"/>
        <v>0</v>
      </c>
      <c r="GJ172" s="101" t="str">
        <f t="shared" ca="1" si="923"/>
        <v>KORD MRFALSE!_12Z-ECE</v>
      </c>
      <c r="GK172" s="57" t="str">
        <f ca="1">IFERROR(IF($C$12="C",RTD("ice.xl",,"*H",GJ172,$C$5,"D",$K172,,,1),RTD("ice.xl",,"*H",GJ172,$C$5,"D",$K172,,,1)*(9/5)+$C$14),"-")</f>
        <v>-</v>
      </c>
      <c r="GL172" s="101" t="b">
        <f t="shared" ca="1" si="924"/>
        <v>0</v>
      </c>
      <c r="GM172" s="101" t="str">
        <f t="shared" ca="1" si="925"/>
        <v>KORD MRFALSE!_12Z-ECE</v>
      </c>
      <c r="GN172" s="57" t="str">
        <f ca="1">IFERROR(IF($C$12="C",RTD("ice.xl",,"*H",GM172,$C$5,"D",$K172,,,1),RTD("ice.xl",,"*H",GM172,$C$5,"D",$K172,,,1)*(9/5)+$C$14),"-")</f>
        <v>-</v>
      </c>
      <c r="GO172" s="101" t="b">
        <f t="shared" ca="1" si="926"/>
        <v>0</v>
      </c>
      <c r="GP172" s="101" t="str">
        <f t="shared" ca="1" si="927"/>
        <v>KORD MRFALSE!_12Z-ECE</v>
      </c>
      <c r="GQ172" s="57" t="str">
        <f ca="1">IFERROR(IF($C$12="C",RTD("ice.xl",,"*H",GP172,$C$5,"D",$K172,,,1),RTD("ice.xl",,"*H",GP172,$C$5,"D",$K172,,,1)*(9/5)+$C$14),"-")</f>
        <v>-</v>
      </c>
      <c r="GR172" s="101">
        <f>FH184</f>
        <v>0</v>
      </c>
      <c r="GS172" s="101" t="str">
        <f t="shared" si="928"/>
        <v>KORD MR0!_12Z-ECE</v>
      </c>
      <c r="GT172" s="58">
        <f ca="1">IFERROR(IF($C$12="C",RTD("ice.xl",,"*H",GS172,$C$5,"D",$K172,,,1),RTD("ice.xl",,"*H",GS172,$C$5,"D",$K172,,,1)*(9/5)+$C$14),"-")</f>
        <v>71.852000000000004</v>
      </c>
      <c r="GU172" s="101">
        <f t="shared" ref="GU172:GU214" si="943">GU171+1</f>
        <v>1</v>
      </c>
      <c r="GV172" s="101" t="str">
        <f t="shared" si="929"/>
        <v>KORD MR1!_12Z-ECE</v>
      </c>
      <c r="GW172" s="58">
        <f ca="1">IFERROR(IF($C$12="C",RTD("ice.xl",,"*H",GV172,$C$5,"D",$K172,,,1),RTD("ice.xl",,"*H",GV172,$C$5,"D",$K172,,,1)*(9/5)+$C$14),"-")</f>
        <v>74.102000000000004</v>
      </c>
      <c r="GX172" s="101">
        <f t="shared" si="939"/>
        <v>2</v>
      </c>
      <c r="GY172" s="101" t="str">
        <f t="shared" si="930"/>
        <v>KORD MR2!_12Z-ECE</v>
      </c>
      <c r="GZ172" s="58" t="str">
        <f ca="1">IFERROR(IF($C$12="C",RTD("ice.xl",,"*H",GY172,$C$5,"D",$K172,,,1),RTD("ice.xl",,"*H",GY172,$C$5,"D",$K172,,,1)*(9/5)+$C$14),"-")</f>
        <v>-</v>
      </c>
      <c r="HA172" s="101">
        <f t="shared" si="935"/>
        <v>3</v>
      </c>
      <c r="HB172" s="101" t="str">
        <f t="shared" si="931"/>
        <v>KORD MR3!_12Z-ECE</v>
      </c>
      <c r="HC172" s="105" t="str">
        <f ca="1">IFERROR(IF($C$12="C",RTD("ice.xl",,"*H",HB172,$C$5,"D",$K172,,,1),RTD("ice.xl",,"*H",HB172,$C$5,"D",$K172,,,1)*(9/5)+$C$14),"-")</f>
        <v>-</v>
      </c>
    </row>
    <row r="173" spans="11:211" x14ac:dyDescent="0.35">
      <c r="K173" s="163">
        <f t="shared" ca="1" si="820"/>
        <v>44803</v>
      </c>
      <c r="L173" s="167" t="str">
        <f t="shared" ca="1" si="820"/>
        <v/>
      </c>
      <c r="N173" s="53" t="b">
        <f t="shared" ca="1" si="821"/>
        <v>0</v>
      </c>
      <c r="O173" s="53" t="str">
        <f t="shared" ca="1" si="822"/>
        <v>KORD MRFALSE!_00Z-ECE</v>
      </c>
      <c r="P173" s="103" t="str">
        <f ca="1">IFERROR(IF($C$12="C",RTD("ice.xl",,"*H",O173,$C$5,"D",$K173,,,1),RTD("ice.xl",,"*H",O173,$C$5,"D",$K173,,,1)*(9/5)+$C$14),"-")</f>
        <v>-</v>
      </c>
      <c r="Q173" s="101" t="b">
        <f t="shared" ca="1" si="823"/>
        <v>0</v>
      </c>
      <c r="R173" s="101" t="str">
        <f t="shared" ca="1" si="824"/>
        <v>KORD MRFALSE!_00Z-ECE</v>
      </c>
      <c r="S173" s="57" t="str">
        <f ca="1">IFERROR(IF($C$12="C",RTD("ice.xl",,"*H",R173,$C$5,"D",$K173,,,1),RTD("ice.xl",,"*H",R173,$C$5,"D",$K173,,,1)*(9/5)+$C$14),"-")</f>
        <v>-</v>
      </c>
      <c r="T173" s="101" t="b">
        <f t="shared" ca="1" si="825"/>
        <v>0</v>
      </c>
      <c r="U173" s="101" t="str">
        <f t="shared" ca="1" si="826"/>
        <v>KORD MRFALSE!_00Z-ECE</v>
      </c>
      <c r="V173" s="57" t="str">
        <f ca="1">IFERROR(IF($C$12="C",RTD("ice.xl",,"*H",U173,$C$5,"D",$K173,,,1),RTD("ice.xl",,"*H",U173,$C$5,"D",$K173,,,1)*(9/5)+$C$14),"-")</f>
        <v>-</v>
      </c>
      <c r="W173" s="101" t="b">
        <f t="shared" ca="1" si="827"/>
        <v>0</v>
      </c>
      <c r="X173" s="101" t="str">
        <f t="shared" ca="1" si="828"/>
        <v>KORD MRFALSE!_00Z-ECE</v>
      </c>
      <c r="Y173" s="57" t="str">
        <f ca="1">IFERROR(IF($C$12="C",RTD("ice.xl",,"*H",X173,$C$5,"D",$K173,,,1),RTD("ice.xl",,"*H",X173,$C$5,"D",$K173,,,1)*(9/5)+$C$14),"-")</f>
        <v>-</v>
      </c>
      <c r="Z173" s="101" t="b">
        <f t="shared" ca="1" si="829"/>
        <v>0</v>
      </c>
      <c r="AA173" s="101" t="str">
        <f t="shared" ca="1" si="830"/>
        <v>KORD MRFALSE!_00Z-ECE</v>
      </c>
      <c r="AB173" s="57" t="str">
        <f ca="1">IFERROR(IF($C$12="C",RTD("ice.xl",,"*H",AA173,$C$5,"D",$K173,,,1),RTD("ice.xl",,"*H",AA173,$C$5,"D",$K173,,,1)*(9/5)+$C$14),"-")</f>
        <v>-</v>
      </c>
      <c r="AC173" s="101" t="b">
        <f t="shared" ca="1" si="831"/>
        <v>0</v>
      </c>
      <c r="AD173" s="101" t="str">
        <f t="shared" ca="1" si="832"/>
        <v>KORD MRFALSE!_00Z-ECE</v>
      </c>
      <c r="AE173" s="57" t="str">
        <f ca="1">IFERROR(IF($C$12="C",RTD("ice.xl",,"*H",AD173,$C$5,"D",$K173,,,1),RTD("ice.xl",,"*H",AD173,$C$5,"D",$K173,,,1)*(9/5)+$C$14),"-")</f>
        <v>-</v>
      </c>
      <c r="AF173" s="101" t="b">
        <f t="shared" ca="1" si="833"/>
        <v>0</v>
      </c>
      <c r="AG173" s="101" t="str">
        <f t="shared" ca="1" si="834"/>
        <v>KORD MRFALSE!_00Z-ECE</v>
      </c>
      <c r="AH173" s="57" t="str">
        <f ca="1">IFERROR(IF($C$12="C",RTD("ice.xl",,"*H",AG173,$C$5,"D",$K173,,,1),RTD("ice.xl",,"*H",AG173,$C$5,"D",$K173,,,1)*(9/5)+$C$14),"-")</f>
        <v>-</v>
      </c>
      <c r="AI173" s="101" t="b">
        <f t="shared" ca="1" si="835"/>
        <v>0</v>
      </c>
      <c r="AJ173" s="101" t="str">
        <f t="shared" ca="1" si="836"/>
        <v>KORD MRFALSE!_00Z-ECE</v>
      </c>
      <c r="AK173" s="57" t="str">
        <f ca="1">IFERROR(IF($C$12="C",RTD("ice.xl",,"*H",AJ173,$C$5,"D",$K173,,,1),RTD("ice.xl",,"*H",AJ173,$C$5,"D",$K173,,,1)*(9/5)+$C$14),"-")</f>
        <v>-</v>
      </c>
      <c r="AL173" s="101" t="b">
        <f t="shared" ca="1" si="837"/>
        <v>0</v>
      </c>
      <c r="AM173" s="101" t="str">
        <f t="shared" ca="1" si="838"/>
        <v>KORD MRFALSE!_00Z-ECE</v>
      </c>
      <c r="AN173" s="57" t="str">
        <f ca="1">IFERROR(IF($C$12="C",RTD("ice.xl",,"*H",AM173,$C$5,"D",$K173,,,1),RTD("ice.xl",,"*H",AM173,$C$5,"D",$K173,,,1)*(9/5)+$C$14),"-")</f>
        <v>-</v>
      </c>
      <c r="AO173" s="101" t="b">
        <f t="shared" ca="1" si="839"/>
        <v>0</v>
      </c>
      <c r="AP173" s="101" t="str">
        <f t="shared" ca="1" si="840"/>
        <v>KORD MRFALSE!_00Z-ECE</v>
      </c>
      <c r="AQ173" s="57" t="str">
        <f ca="1">IFERROR(IF($C$12="C",RTD("ice.xl",,"*H",AP173,$C$5,"D",$K173,,,1),RTD("ice.xl",,"*H",AP173,$C$5,"D",$K173,,,1)*(9/5)+$C$14),"-")</f>
        <v>-</v>
      </c>
      <c r="AR173" s="101" t="b">
        <f t="shared" ca="1" si="841"/>
        <v>0</v>
      </c>
      <c r="AS173" s="101" t="str">
        <f t="shared" ca="1" si="842"/>
        <v>KORD MRFALSE!_00Z-ECE</v>
      </c>
      <c r="AT173" s="57" t="str">
        <f ca="1">IFERROR(IF($C$12="C",RTD("ice.xl",,"*H",AS173,$C$5,"D",$K173,,,1),RTD("ice.xl",,"*H",AS173,$C$5,"D",$K173,,,1)*(9/5)+$C$14),"-")</f>
        <v>-</v>
      </c>
      <c r="AU173" s="101">
        <f t="shared" ref="AU173" si="944">N184</f>
        <v>0</v>
      </c>
      <c r="AV173" s="101" t="str">
        <f t="shared" si="843"/>
        <v>KORD MR0!_00Z-ECE</v>
      </c>
      <c r="AW173" s="58">
        <f ca="1">IFERROR(IF($C$12="C",RTD("ice.xl",,"*H",AV173,$C$5,"D",$K173,,,1),RTD("ice.xl",,"*H",AV173,$C$5,"D",$K173,,,1)*(9/5)+$C$14),"-")</f>
        <v>75.740000000000009</v>
      </c>
      <c r="AX173" s="101">
        <f t="shared" ref="AX173:AX214" si="945">AX172+1</f>
        <v>1</v>
      </c>
      <c r="AY173" s="101" t="str">
        <f t="shared" si="844"/>
        <v>KORD MR1!_00Z-ECE</v>
      </c>
      <c r="AZ173" s="58">
        <f ca="1">IFERROR(IF($C$12="C",RTD("ice.xl",,"*H",AY173,$C$5,"D",$K173,,,1),RTD("ice.xl",,"*H",AY173,$C$5,"D",$K173,,,1)*(9/5)+$C$14),"-")</f>
        <v>74.281999999999996</v>
      </c>
      <c r="BA173" s="101">
        <f t="shared" si="940"/>
        <v>2</v>
      </c>
      <c r="BB173" s="101" t="str">
        <f t="shared" si="845"/>
        <v>KORD MR2!_00Z-ECE</v>
      </c>
      <c r="BC173" s="58">
        <f ca="1">IFERROR(IF($C$12="C",RTD("ice.xl",,"*H",BB173,$C$5,"D",$K173,,,1),RTD("ice.xl",,"*H",BB173,$C$5,"D",$K173,,,1)*(9/5)+$C$14),"-")</f>
        <v>74.49799999999999</v>
      </c>
      <c r="BD173" s="101">
        <f t="shared" si="936"/>
        <v>3</v>
      </c>
      <c r="BE173" s="101" t="str">
        <f t="shared" si="846"/>
        <v>KORD MR3!_00Z-ECE</v>
      </c>
      <c r="BF173" s="58">
        <f ca="1">IFERROR(IF($C$12="C",RTD("ice.xl",,"*H",BE173,$C$5,"D",$K173,,,1),RTD("ice.xl",,"*H",BE173,$C$5,"D",$K173,,,1)*(9/5)+$C$14),"-")</f>
        <v>73.561999999999998</v>
      </c>
      <c r="BG173" s="101">
        <f t="shared" si="932"/>
        <v>4</v>
      </c>
      <c r="BH173" s="101" t="str">
        <f t="shared" si="847"/>
        <v>KORD MR4!_00Z-ECE</v>
      </c>
      <c r="BI173" s="105" t="str">
        <f ca="1">IFERROR(IF($C$12="C",RTD("ice.xl",,"*H",BH173,$C$5,"D",$K173,,,1),RTD("ice.xl",,"*H",BH173,$C$5,"D",$K173,,,1)*(9/5)+$C$14),"-")</f>
        <v>-</v>
      </c>
      <c r="BL173" s="53" t="b">
        <f t="shared" ca="1" si="848"/>
        <v>0</v>
      </c>
      <c r="BM173" s="53" t="str">
        <f t="shared" ca="1" si="849"/>
        <v>KORD MRFALSE!_00Z-ECE</v>
      </c>
      <c r="BN173" s="103" t="str">
        <f ca="1">IFERROR(IF($C$12="C",RTD("ice.xl",,"*H",BM173,$C$5,"D",$K173,,,1),RTD("ice.xl",,"*H",BM173,$C$5,"D",$K173,,,1)*(9/5)+$C$14),"-")</f>
        <v>-</v>
      </c>
      <c r="BO173" s="101" t="b">
        <f t="shared" ca="1" si="850"/>
        <v>0</v>
      </c>
      <c r="BP173" s="101" t="str">
        <f t="shared" ca="1" si="851"/>
        <v>KORD MRFALSE!_00Z-ECE</v>
      </c>
      <c r="BQ173" s="57" t="str">
        <f ca="1">IFERROR(IF($C$12="C",RTD("ice.xl",,"*H",BP173,$C$5,"D",$K173,,,1),RTD("ice.xl",,"*H",BP173,$C$5,"D",$K173,,,1)*(9/5)+$C$14),"-")</f>
        <v>-</v>
      </c>
      <c r="BR173" s="101" t="b">
        <f t="shared" ca="1" si="852"/>
        <v>0</v>
      </c>
      <c r="BS173" s="101" t="str">
        <f t="shared" ca="1" si="853"/>
        <v>KORD MRFALSE!_00Z-ECE</v>
      </c>
      <c r="BT173" s="57" t="str">
        <f ca="1">IFERROR(IF($C$12="C",RTD("ice.xl",,"*H",BS173,$C$5,"D",$K173,,,1),RTD("ice.xl",,"*H",BS173,$C$5,"D",$K173,,,1)*(9/5)+$C$14),"-")</f>
        <v>-</v>
      </c>
      <c r="BU173" s="101" t="b">
        <f t="shared" ca="1" si="854"/>
        <v>0</v>
      </c>
      <c r="BV173" s="101" t="str">
        <f t="shared" ca="1" si="855"/>
        <v>KORD MRFALSE!_00Z-ECE</v>
      </c>
      <c r="BW173" s="57" t="str">
        <f ca="1">IFERROR(IF($C$12="C",RTD("ice.xl",,"*H",BV173,$C$5,"D",$K173,,,1),RTD("ice.xl",,"*H",BV173,$C$5,"D",$K173,,,1)*(9/5)+$C$14),"-")</f>
        <v>-</v>
      </c>
      <c r="BX173" s="101" t="b">
        <f t="shared" ca="1" si="856"/>
        <v>0</v>
      </c>
      <c r="BY173" s="101" t="str">
        <f t="shared" ca="1" si="857"/>
        <v>KORD MRFALSE!_00Z-ECE</v>
      </c>
      <c r="BZ173" s="57" t="str">
        <f ca="1">IFERROR(IF($C$12="C",RTD("ice.xl",,"*H",BY173,$C$5,"D",$K173,,,1),RTD("ice.xl",,"*H",BY173,$C$5,"D",$K173,,,1)*(9/5)+$C$14),"-")</f>
        <v>-</v>
      </c>
      <c r="CA173" s="101" t="b">
        <f t="shared" ca="1" si="858"/>
        <v>0</v>
      </c>
      <c r="CB173" s="101" t="str">
        <f t="shared" ca="1" si="859"/>
        <v>KORD MRFALSE!_00Z-ECE</v>
      </c>
      <c r="CC173" s="57" t="str">
        <f ca="1">IFERROR(IF($C$12="C",RTD("ice.xl",,"*H",CB173,$C$5,"D",$K173,,,1),RTD("ice.xl",,"*H",CB173,$C$5,"D",$K173,,,1)*(9/5)+$C$14),"-")</f>
        <v>-</v>
      </c>
      <c r="CD173" s="101" t="b">
        <f t="shared" ca="1" si="860"/>
        <v>0</v>
      </c>
      <c r="CE173" s="101" t="str">
        <f t="shared" ca="1" si="861"/>
        <v>KORD MRFALSE!_00Z-ECE</v>
      </c>
      <c r="CF173" s="57" t="str">
        <f ca="1">IFERROR(IF($C$12="C",RTD("ice.xl",,"*H",CE173,$C$5,"D",$K173,,,1),RTD("ice.xl",,"*H",CE173,$C$5,"D",$K173,,,1)*(9/5)+$C$14),"-")</f>
        <v>-</v>
      </c>
      <c r="CG173" s="101" t="b">
        <f t="shared" ca="1" si="862"/>
        <v>0</v>
      </c>
      <c r="CH173" s="101" t="str">
        <f t="shared" ca="1" si="863"/>
        <v>KORD MRFALSE!_00Z-ECE</v>
      </c>
      <c r="CI173" s="57" t="str">
        <f ca="1">IFERROR(IF($C$12="C",RTD("ice.xl",,"*H",CH173,$C$5,"D",$K173,,,1),RTD("ice.xl",,"*H",CH173,$C$5,"D",$K173,,,1)*(9/5)+$C$14),"-")</f>
        <v>-</v>
      </c>
      <c r="CJ173" s="101" t="b">
        <f t="shared" ca="1" si="864"/>
        <v>0</v>
      </c>
      <c r="CK173" s="101" t="str">
        <f t="shared" ca="1" si="865"/>
        <v>KORD MRFALSE!_00Z-ECE</v>
      </c>
      <c r="CL173" s="57" t="str">
        <f ca="1">IFERROR(IF($C$12="C",RTD("ice.xl",,"*H",CK173,$C$5,"D",$K173,,,1),RTD("ice.xl",,"*H",CK173,$C$5,"D",$K173,,,1)*(9/5)+$C$14),"-")</f>
        <v>-</v>
      </c>
      <c r="CM173" s="101" t="b">
        <f t="shared" ca="1" si="866"/>
        <v>0</v>
      </c>
      <c r="CN173" s="101" t="str">
        <f t="shared" ca="1" si="867"/>
        <v>KORD MRFALSE!_00Z-ECE</v>
      </c>
      <c r="CO173" s="57" t="str">
        <f ca="1">IFERROR(IF($C$12="C",RTD("ice.xl",,"*H",CN173,$C$5,"D",$K173,,,1),RTD("ice.xl",,"*H",CN173,$C$5,"D",$K173,,,1)*(9/5)+$C$14),"-")</f>
        <v>-</v>
      </c>
      <c r="CP173" s="101" t="b">
        <f t="shared" ca="1" si="868"/>
        <v>0</v>
      </c>
      <c r="CQ173" s="101" t="str">
        <f t="shared" ca="1" si="869"/>
        <v>KORD MRFALSE!_00Z-ECE</v>
      </c>
      <c r="CR173" s="57" t="str">
        <f ca="1">IFERROR(IF($C$12="C",RTD("ice.xl",,"*H",CQ173,$C$5,"D",$K173,,,1),RTD("ice.xl",,"*H",CQ173,$C$5,"D",$K173,,,1)*(9/5)+$C$14),"-")</f>
        <v>-</v>
      </c>
      <c r="CS173" s="101">
        <f t="shared" si="870"/>
        <v>0</v>
      </c>
      <c r="CT173" s="101" t="str">
        <f t="shared" si="871"/>
        <v>KORD MR0!_00Z-ECE</v>
      </c>
      <c r="CU173" s="58">
        <f ca="1">IFERROR(IF($C$12="C",RTD("ice.xl",,"*H",CT173,$C$5,"D",$K173,,,1),RTD("ice.xl",,"*H",CT173,$C$5,"D",$K173,,,1)*(9/5)+$C$14),"-")</f>
        <v>75.740000000000009</v>
      </c>
      <c r="CV173" s="101">
        <f t="shared" ref="CV173:CV214" si="946">CV172+1</f>
        <v>1</v>
      </c>
      <c r="CW173" s="101" t="str">
        <f t="shared" si="872"/>
        <v>KORD MR1!_00Z-ECE</v>
      </c>
      <c r="CX173" s="58">
        <f ca="1">IFERROR(IF($C$12="C",RTD("ice.xl",,"*H",CW173,$C$5,"D",$K173,,,1),RTD("ice.xl",,"*H",CW173,$C$5,"D",$K173,,,1)*(9/5)+$C$14),"-")</f>
        <v>74.281999999999996</v>
      </c>
      <c r="CY173" s="101">
        <f t="shared" si="941"/>
        <v>2</v>
      </c>
      <c r="CZ173" s="101" t="str">
        <f t="shared" si="873"/>
        <v>KORD MR2!_00Z-ECE</v>
      </c>
      <c r="DA173" s="58">
        <f ca="1">IFERROR(IF($C$12="C",RTD("ice.xl",,"*H",CZ173,$C$5,"D",$K173,,,1),RTD("ice.xl",,"*H",CZ173,$C$5,"D",$K173,,,1)*(9/5)+$C$14),"-")</f>
        <v>74.49799999999999</v>
      </c>
      <c r="DB173" s="101">
        <f t="shared" si="937"/>
        <v>3</v>
      </c>
      <c r="DC173" s="101" t="str">
        <f t="shared" si="874"/>
        <v>KORD MR3!_00Z-ECE</v>
      </c>
      <c r="DD173" s="58">
        <f ca="1">IFERROR(IF($C$12="C",RTD("ice.xl",,"*H",DC173,$C$5,"D",$K173,,,1),RTD("ice.xl",,"*H",DC173,$C$5,"D",$K173,,,1)*(9/5)+$C$14),"-")</f>
        <v>73.561999999999998</v>
      </c>
      <c r="DE173" s="101">
        <f t="shared" si="933"/>
        <v>4</v>
      </c>
      <c r="DF173" s="101" t="str">
        <f t="shared" si="875"/>
        <v>KORD MR4!_00Z-ECE</v>
      </c>
      <c r="DG173" s="105" t="str">
        <f ca="1">IFERROR(IF($C$12="C",RTD("ice.xl",,"*H",DF173,$C$5,"D",$K173,,,1),RTD("ice.xl",,"*H",DF173,$C$5,"D",$K173,,,1)*(9/5)+$C$14),"-")</f>
        <v>-</v>
      </c>
      <c r="DJ173" s="53" t="b">
        <f t="shared" ca="1" si="876"/>
        <v>0</v>
      </c>
      <c r="DK173" s="53" t="str">
        <f t="shared" ca="1" si="877"/>
        <v>KORD MRFALSE!_12Z-ECE</v>
      </c>
      <c r="DL173" s="103" t="str">
        <f ca="1">IFERROR(IF($C$12="C",RTD("ice.xl",,"*H",DK173,$C$5,"D",$K173,,,1),RTD("ice.xl",,"*H",DK173,$C$5,"D",$K173,,,1)*(9/5)+$C$14),"-")</f>
        <v>-</v>
      </c>
      <c r="DM173" s="101" t="b">
        <f t="shared" ca="1" si="878"/>
        <v>0</v>
      </c>
      <c r="DN173" s="101" t="str">
        <f t="shared" ca="1" si="879"/>
        <v>KORD MRFALSE!_12Z-ECE</v>
      </c>
      <c r="DO173" s="57" t="str">
        <f ca="1">IFERROR(IF($C$12="C",RTD("ice.xl",,"*H",DN173,$C$5,"D",$K173,,,1),RTD("ice.xl",,"*H",DN173,$C$5,"D",$K173,,,1)*(9/5)+$C$14),"-")</f>
        <v>-</v>
      </c>
      <c r="DP173" s="101" t="b">
        <f t="shared" ca="1" si="880"/>
        <v>0</v>
      </c>
      <c r="DQ173" s="101" t="str">
        <f t="shared" ca="1" si="881"/>
        <v>KORD MRFALSE!_12Z-ECE</v>
      </c>
      <c r="DR173" s="57" t="str">
        <f ca="1">IFERROR(IF($C$12="C",RTD("ice.xl",,"*H",DQ173,$C$5,"D",$K173,,,1),RTD("ice.xl",,"*H",DQ173,$C$5,"D",$K173,,,1)*(9/5)+$C$14),"-")</f>
        <v>-</v>
      </c>
      <c r="DS173" s="101" t="b">
        <f t="shared" ca="1" si="882"/>
        <v>0</v>
      </c>
      <c r="DT173" s="101" t="str">
        <f t="shared" ca="1" si="883"/>
        <v>KORD MRFALSE!_12Z-ECE</v>
      </c>
      <c r="DU173" s="57" t="str">
        <f ca="1">IFERROR(IF($C$12="C",RTD("ice.xl",,"*H",DT173,$C$5,"D",$K173,,,1),RTD("ice.xl",,"*H",DT173,$C$5,"D",$K173,,,1)*(9/5)+$C$14),"-")</f>
        <v>-</v>
      </c>
      <c r="DV173" s="101" t="b">
        <f t="shared" ca="1" si="884"/>
        <v>0</v>
      </c>
      <c r="DW173" s="101" t="str">
        <f t="shared" ca="1" si="885"/>
        <v>KORD MRFALSE!_12Z-ECE</v>
      </c>
      <c r="DX173" s="57" t="str">
        <f ca="1">IFERROR(IF($C$12="C",RTD("ice.xl",,"*H",DW173,$C$5,"D",$K173,,,1),RTD("ice.xl",,"*H",DW173,$C$5,"D",$K173,,,1)*(9/5)+$C$14),"-")</f>
        <v>-</v>
      </c>
      <c r="DY173" s="101" t="b">
        <f t="shared" ca="1" si="886"/>
        <v>0</v>
      </c>
      <c r="DZ173" s="101" t="str">
        <f t="shared" ca="1" si="887"/>
        <v>KORD MRFALSE!_12Z-ECE</v>
      </c>
      <c r="EA173" s="57" t="str">
        <f ca="1">IFERROR(IF($C$12="C",RTD("ice.xl",,"*H",DZ173,$C$5,"D",$K173,,,1),RTD("ice.xl",,"*H",DZ173,$C$5,"D",$K173,,,1)*(9/5)+$C$14),"-")</f>
        <v>-</v>
      </c>
      <c r="EB173" s="101" t="b">
        <f t="shared" ca="1" si="888"/>
        <v>0</v>
      </c>
      <c r="EC173" s="101" t="str">
        <f t="shared" ca="1" si="889"/>
        <v>KORD MRFALSE!_12Z-ECE</v>
      </c>
      <c r="ED173" s="57" t="str">
        <f ca="1">IFERROR(IF($C$12="C",RTD("ice.xl",,"*H",EC173,$C$5,"D",$K173,,,1),RTD("ice.xl",,"*H",EC173,$C$5,"D",$K173,,,1)*(9/5)+$C$14),"-")</f>
        <v>-</v>
      </c>
      <c r="EE173" s="101" t="b">
        <f t="shared" ca="1" si="890"/>
        <v>0</v>
      </c>
      <c r="EF173" s="101" t="str">
        <f t="shared" ca="1" si="891"/>
        <v>KORD MRFALSE!_12Z-ECE</v>
      </c>
      <c r="EG173" s="57" t="str">
        <f ca="1">IFERROR(IF($C$12="C",RTD("ice.xl",,"*H",EF173,$C$5,"D",$K173,,,1),RTD("ice.xl",,"*H",EF173,$C$5,"D",$K173,,,1)*(9/5)+$C$14),"-")</f>
        <v>-</v>
      </c>
      <c r="EH173" s="101" t="b">
        <f t="shared" ca="1" si="892"/>
        <v>0</v>
      </c>
      <c r="EI173" s="101" t="str">
        <f t="shared" ca="1" si="893"/>
        <v>KORD MRFALSE!_12Z-ECE</v>
      </c>
      <c r="EJ173" s="57" t="str">
        <f ca="1">IFERROR(IF($C$12="C",RTD("ice.xl",,"*H",EI173,$C$5,"D",$K173,,,1),RTD("ice.xl",,"*H",EI173,$C$5,"D",$K173,,,1)*(9/5)+$C$14),"-")</f>
        <v>-</v>
      </c>
      <c r="EK173" s="101" t="b">
        <f t="shared" ca="1" si="894"/>
        <v>0</v>
      </c>
      <c r="EL173" s="101" t="str">
        <f t="shared" ca="1" si="895"/>
        <v>KORD MRFALSE!_12Z-ECE</v>
      </c>
      <c r="EM173" s="57" t="str">
        <f ca="1">IFERROR(IF($C$12="C",RTD("ice.xl",,"*H",EL173,$C$5,"D",$K173,,,1),RTD("ice.xl",,"*H",EL173,$C$5,"D",$K173,,,1)*(9/5)+$C$14),"-")</f>
        <v>-</v>
      </c>
      <c r="EN173" s="101" t="b">
        <f t="shared" ca="1" si="896"/>
        <v>0</v>
      </c>
      <c r="EO173" s="101" t="str">
        <f t="shared" ca="1" si="897"/>
        <v>KORD MRFALSE!_12Z-ECE</v>
      </c>
      <c r="EP173" s="57" t="str">
        <f ca="1">IFERROR(IF($C$12="C",RTD("ice.xl",,"*H",EO173,$C$5,"D",$K173,,,1),RTD("ice.xl",,"*H",EO173,$C$5,"D",$K173,,,1)*(9/5)+$C$14),"-")</f>
        <v>-</v>
      </c>
      <c r="EQ173" s="101">
        <f t="shared" si="898"/>
        <v>0</v>
      </c>
      <c r="ER173" s="101" t="str">
        <f t="shared" si="899"/>
        <v>KORD MR0!_12Z-ECE</v>
      </c>
      <c r="ES173" s="58">
        <f ca="1">IFERROR(IF($C$12="C",RTD("ice.xl",,"*H",ER173,$C$5,"D",$K173,,,1),RTD("ice.xl",,"*H",ER173,$C$5,"D",$K173,,,1)*(9/5)+$C$14),"-")</f>
        <v>72.01400000000001</v>
      </c>
      <c r="ET173" s="101">
        <f t="shared" ref="ET173:ET214" si="947">ET172+1</f>
        <v>1</v>
      </c>
      <c r="EU173" s="101" t="str">
        <f t="shared" si="900"/>
        <v>KORD MR1!_12Z-ECE</v>
      </c>
      <c r="EV173" s="58">
        <f ca="1">IFERROR(IF($C$12="C",RTD("ice.xl",,"*H",EU173,$C$5,"D",$K173,,,1),RTD("ice.xl",,"*H",EU173,$C$5,"D",$K173,,,1)*(9/5)+$C$14),"-")</f>
        <v>75.092000000000013</v>
      </c>
      <c r="EW173" s="101">
        <f t="shared" si="942"/>
        <v>2</v>
      </c>
      <c r="EX173" s="101" t="str">
        <f t="shared" si="901"/>
        <v>KORD MR2!_12Z-ECE</v>
      </c>
      <c r="EY173" s="58">
        <f ca="1">IFERROR(IF($C$12="C",RTD("ice.xl",,"*H",EX173,$C$5,"D",$K173,,,1),RTD("ice.xl",,"*H",EX173,$C$5,"D",$K173,,,1)*(9/5)+$C$14),"-")</f>
        <v>74.372</v>
      </c>
      <c r="EZ173" s="101">
        <f t="shared" si="938"/>
        <v>3</v>
      </c>
      <c r="FA173" s="101" t="str">
        <f t="shared" si="902"/>
        <v>KORD MR3!_12Z-ECE</v>
      </c>
      <c r="FB173" s="58" t="str">
        <f ca="1">IFERROR(IF($C$12="C",RTD("ice.xl",,"*H",FA173,$C$5,"D",$K173,,,1),RTD("ice.xl",,"*H",FA173,$C$5,"D",$K173,,,1)*(9/5)+$C$14),"-")</f>
        <v>-</v>
      </c>
      <c r="FC173" s="101">
        <f t="shared" si="934"/>
        <v>4</v>
      </c>
      <c r="FD173" s="101" t="str">
        <f t="shared" si="903"/>
        <v>KORD MR4!_12Z-ECE</v>
      </c>
      <c r="FE173" s="105" t="str">
        <f ca="1">IFERROR(IF($C$12="C",RTD("ice.xl",,"*H",FD173,$C$5,"D",$K173,,,1),RTD("ice.xl",,"*H",FD173,$C$5,"D",$K173,,,1)*(9/5)+$C$14),"-")</f>
        <v>-</v>
      </c>
      <c r="FH173" s="53" t="b">
        <f t="shared" ca="1" si="904"/>
        <v>0</v>
      </c>
      <c r="FI173" s="53" t="str">
        <f t="shared" ca="1" si="905"/>
        <v>KORD MRFALSE!_12Z-ECE</v>
      </c>
      <c r="FJ173" s="103" t="str">
        <f ca="1">IFERROR(IF($C$12="C",RTD("ice.xl",,"*H",FI173,$C$5,"D",$K173,,,1),RTD("ice.xl",,"*H",FI173,$C$5,"D",$K173,,,1)*(9/5)+$C$14),"-")</f>
        <v>-</v>
      </c>
      <c r="FK173" s="101" t="b">
        <f t="shared" ca="1" si="906"/>
        <v>0</v>
      </c>
      <c r="FL173" s="101" t="str">
        <f t="shared" ca="1" si="907"/>
        <v>KORD MRFALSE!_12Z-ECE</v>
      </c>
      <c r="FM173" s="57" t="str">
        <f ca="1">IFERROR(IF($C$12="C",RTD("ice.xl",,"*H",FL173,$C$5,"D",$K173,,,1),RTD("ice.xl",,"*H",FL173,$C$5,"D",$K173,,,1)*(9/5)+$C$14),"-")</f>
        <v>-</v>
      </c>
      <c r="FN173" s="101" t="b">
        <f t="shared" ca="1" si="908"/>
        <v>0</v>
      </c>
      <c r="FO173" s="101" t="str">
        <f t="shared" ca="1" si="909"/>
        <v>KORD MRFALSE!_12Z-ECE</v>
      </c>
      <c r="FP173" s="57" t="str">
        <f ca="1">IFERROR(IF($C$12="C",RTD("ice.xl",,"*H",FO173,$C$5,"D",$K173,,,1),RTD("ice.xl",,"*H",FO173,$C$5,"D",$K173,,,1)*(9/5)+$C$14),"-")</f>
        <v>-</v>
      </c>
      <c r="FQ173" s="101" t="b">
        <f t="shared" ca="1" si="910"/>
        <v>0</v>
      </c>
      <c r="FR173" s="101" t="str">
        <f t="shared" ca="1" si="911"/>
        <v>KORD MRFALSE!_12Z-ECE</v>
      </c>
      <c r="FS173" s="57" t="str">
        <f ca="1">IFERROR(IF($C$12="C",RTD("ice.xl",,"*H",FR173,$C$5,"D",$K173,,,1),RTD("ice.xl",,"*H",FR173,$C$5,"D",$K173,,,1)*(9/5)+$C$14),"-")</f>
        <v>-</v>
      </c>
      <c r="FT173" s="101" t="b">
        <f t="shared" ca="1" si="912"/>
        <v>0</v>
      </c>
      <c r="FU173" s="101" t="str">
        <f t="shared" ca="1" si="913"/>
        <v>KORD MRFALSE!_12Z-ECE</v>
      </c>
      <c r="FV173" s="57" t="str">
        <f ca="1">IFERROR(IF($C$12="C",RTD("ice.xl",,"*H",FU173,$C$5,"D",$K173,,,1),RTD("ice.xl",,"*H",FU173,$C$5,"D",$K173,,,1)*(9/5)+$C$14),"-")</f>
        <v>-</v>
      </c>
      <c r="FW173" s="101" t="b">
        <f t="shared" ca="1" si="914"/>
        <v>0</v>
      </c>
      <c r="FX173" s="101" t="str">
        <f t="shared" ca="1" si="915"/>
        <v>KORD MRFALSE!_12Z-ECE</v>
      </c>
      <c r="FY173" s="57" t="str">
        <f ca="1">IFERROR(IF($C$12="C",RTD("ice.xl",,"*H",FX173,$C$5,"D",$K173,,,1),RTD("ice.xl",,"*H",FX173,$C$5,"D",$K173,,,1)*(9/5)+$C$14),"-")</f>
        <v>-</v>
      </c>
      <c r="FZ173" s="101" t="b">
        <f t="shared" ca="1" si="916"/>
        <v>0</v>
      </c>
      <c r="GA173" s="101" t="str">
        <f t="shared" ca="1" si="917"/>
        <v>KORD MRFALSE!_12Z-ECE</v>
      </c>
      <c r="GB173" s="57" t="str">
        <f ca="1">IFERROR(IF($C$12="C",RTD("ice.xl",,"*H",GA173,$C$5,"D",$K173,,,1),RTD("ice.xl",,"*H",GA173,$C$5,"D",$K173,,,1)*(9/5)+$C$14),"-")</f>
        <v>-</v>
      </c>
      <c r="GC173" s="101" t="b">
        <f t="shared" ca="1" si="918"/>
        <v>0</v>
      </c>
      <c r="GD173" s="101" t="str">
        <f t="shared" ca="1" si="919"/>
        <v>KORD MRFALSE!_12Z-ECE</v>
      </c>
      <c r="GE173" s="57" t="str">
        <f ca="1">IFERROR(IF($C$12="C",RTD("ice.xl",,"*H",GD173,$C$5,"D",$K173,,,1),RTD("ice.xl",,"*H",GD173,$C$5,"D",$K173,,,1)*(9/5)+$C$14),"-")</f>
        <v>-</v>
      </c>
      <c r="GF173" s="101" t="b">
        <f t="shared" ca="1" si="920"/>
        <v>0</v>
      </c>
      <c r="GG173" s="101" t="str">
        <f t="shared" ca="1" si="921"/>
        <v>KORD MRFALSE!_12Z-ECE</v>
      </c>
      <c r="GH173" s="57" t="str">
        <f ca="1">IFERROR(IF($C$12="C",RTD("ice.xl",,"*H",GG173,$C$5,"D",$K173,,,1),RTD("ice.xl",,"*H",GG173,$C$5,"D",$K173,,,1)*(9/5)+$C$14),"-")</f>
        <v>-</v>
      </c>
      <c r="GI173" s="101" t="b">
        <f t="shared" ca="1" si="922"/>
        <v>0</v>
      </c>
      <c r="GJ173" s="101" t="str">
        <f t="shared" ca="1" si="923"/>
        <v>KORD MRFALSE!_12Z-ECE</v>
      </c>
      <c r="GK173" s="57" t="str">
        <f ca="1">IFERROR(IF($C$12="C",RTD("ice.xl",,"*H",GJ173,$C$5,"D",$K173,,,1),RTD("ice.xl",,"*H",GJ173,$C$5,"D",$K173,,,1)*(9/5)+$C$14),"-")</f>
        <v>-</v>
      </c>
      <c r="GL173" s="101" t="b">
        <f t="shared" ca="1" si="924"/>
        <v>0</v>
      </c>
      <c r="GM173" s="101" t="str">
        <f t="shared" ca="1" si="925"/>
        <v>KORD MRFALSE!_12Z-ECE</v>
      </c>
      <c r="GN173" s="57" t="str">
        <f ca="1">IFERROR(IF($C$12="C",RTD("ice.xl",,"*H",GM173,$C$5,"D",$K173,,,1),RTD("ice.xl",,"*H",GM173,$C$5,"D",$K173,,,1)*(9/5)+$C$14),"-")</f>
        <v>-</v>
      </c>
      <c r="GO173" s="101">
        <f t="shared" si="926"/>
        <v>0</v>
      </c>
      <c r="GP173" s="101" t="str">
        <f t="shared" si="927"/>
        <v>KORD MR0!_12Z-ECE</v>
      </c>
      <c r="GQ173" s="58">
        <f ca="1">IFERROR(IF($C$12="C",RTD("ice.xl",,"*H",GP173,$C$5,"D",$K173,,,1),RTD("ice.xl",,"*H",GP173,$C$5,"D",$K173,,,1)*(9/5)+$C$14),"-")</f>
        <v>72.01400000000001</v>
      </c>
      <c r="GR173" s="101">
        <f t="shared" ref="GR173:GR214" si="948">GR172+1</f>
        <v>1</v>
      </c>
      <c r="GS173" s="101" t="str">
        <f t="shared" si="928"/>
        <v>KORD MR1!_12Z-ECE</v>
      </c>
      <c r="GT173" s="58">
        <f ca="1">IFERROR(IF($C$12="C",RTD("ice.xl",,"*H",GS173,$C$5,"D",$K173,,,1),RTD("ice.xl",,"*H",GS173,$C$5,"D",$K173,,,1)*(9/5)+$C$14),"-")</f>
        <v>75.092000000000013</v>
      </c>
      <c r="GU173" s="101">
        <f t="shared" si="943"/>
        <v>2</v>
      </c>
      <c r="GV173" s="101" t="str">
        <f t="shared" si="929"/>
        <v>KORD MR2!_12Z-ECE</v>
      </c>
      <c r="GW173" s="58">
        <f ca="1">IFERROR(IF($C$12="C",RTD("ice.xl",,"*H",GV173,$C$5,"D",$K173,,,1),RTD("ice.xl",,"*H",GV173,$C$5,"D",$K173,,,1)*(9/5)+$C$14),"-")</f>
        <v>74.372</v>
      </c>
      <c r="GX173" s="101">
        <f t="shared" si="939"/>
        <v>3</v>
      </c>
      <c r="GY173" s="101" t="str">
        <f t="shared" si="930"/>
        <v>KORD MR3!_12Z-ECE</v>
      </c>
      <c r="GZ173" s="58" t="str">
        <f ca="1">IFERROR(IF($C$12="C",RTD("ice.xl",,"*H",GY173,$C$5,"D",$K173,,,1),RTD("ice.xl",,"*H",GY173,$C$5,"D",$K173,,,1)*(9/5)+$C$14),"-")</f>
        <v>-</v>
      </c>
      <c r="HA173" s="101">
        <f t="shared" si="935"/>
        <v>4</v>
      </c>
      <c r="HB173" s="101" t="str">
        <f t="shared" si="931"/>
        <v>KORD MR4!_12Z-ECE</v>
      </c>
      <c r="HC173" s="105" t="str">
        <f ca="1">IFERROR(IF($C$12="C",RTD("ice.xl",,"*H",HB173,$C$5,"D",$K173,,,1),RTD("ice.xl",,"*H",HB173,$C$5,"D",$K173,,,1)*(9/5)+$C$14),"-")</f>
        <v>-</v>
      </c>
    </row>
    <row r="174" spans="11:211" x14ac:dyDescent="0.35">
      <c r="K174" s="163">
        <f t="shared" ca="1" si="820"/>
        <v>44802</v>
      </c>
      <c r="L174" s="167" t="str">
        <f t="shared" ca="1" si="820"/>
        <v/>
      </c>
      <c r="N174" s="53" t="b">
        <f t="shared" ca="1" si="821"/>
        <v>0</v>
      </c>
      <c r="O174" s="53" t="str">
        <f t="shared" ca="1" si="822"/>
        <v>KORD MRFALSE!_00Z-ECE</v>
      </c>
      <c r="P174" s="103" t="str">
        <f ca="1">IFERROR(IF($C$12="C",RTD("ice.xl",,"*H",O174,$C$5,"D",$K174,,,1),RTD("ice.xl",,"*H",O174,$C$5,"D",$K174,,,1)*(9/5)+$C$14),"-")</f>
        <v>-</v>
      </c>
      <c r="Q174" s="101" t="b">
        <f t="shared" ca="1" si="823"/>
        <v>0</v>
      </c>
      <c r="R174" s="101" t="str">
        <f t="shared" ca="1" si="824"/>
        <v>KORD MRFALSE!_00Z-ECE</v>
      </c>
      <c r="S174" s="57" t="str">
        <f ca="1">IFERROR(IF($C$12="C",RTD("ice.xl",,"*H",R174,$C$5,"D",$K174,,,1),RTD("ice.xl",,"*H",R174,$C$5,"D",$K174,,,1)*(9/5)+$C$14),"-")</f>
        <v>-</v>
      </c>
      <c r="T174" s="101" t="b">
        <f t="shared" ca="1" si="825"/>
        <v>0</v>
      </c>
      <c r="U174" s="101" t="str">
        <f t="shared" ca="1" si="826"/>
        <v>KORD MRFALSE!_00Z-ECE</v>
      </c>
      <c r="V174" s="57" t="str">
        <f ca="1">IFERROR(IF($C$12="C",RTD("ice.xl",,"*H",U174,$C$5,"D",$K174,,,1),RTD("ice.xl",,"*H",U174,$C$5,"D",$K174,,,1)*(9/5)+$C$14),"-")</f>
        <v>-</v>
      </c>
      <c r="W174" s="101" t="b">
        <f t="shared" ca="1" si="827"/>
        <v>0</v>
      </c>
      <c r="X174" s="101" t="str">
        <f t="shared" ca="1" si="828"/>
        <v>KORD MRFALSE!_00Z-ECE</v>
      </c>
      <c r="Y174" s="57" t="str">
        <f ca="1">IFERROR(IF($C$12="C",RTD("ice.xl",,"*H",X174,$C$5,"D",$K174,,,1),RTD("ice.xl",,"*H",X174,$C$5,"D",$K174,,,1)*(9/5)+$C$14),"-")</f>
        <v>-</v>
      </c>
      <c r="Z174" s="101" t="b">
        <f t="shared" ca="1" si="829"/>
        <v>0</v>
      </c>
      <c r="AA174" s="101" t="str">
        <f t="shared" ca="1" si="830"/>
        <v>KORD MRFALSE!_00Z-ECE</v>
      </c>
      <c r="AB174" s="57" t="str">
        <f ca="1">IFERROR(IF($C$12="C",RTD("ice.xl",,"*H",AA174,$C$5,"D",$K174,,,1),RTD("ice.xl",,"*H",AA174,$C$5,"D",$K174,,,1)*(9/5)+$C$14),"-")</f>
        <v>-</v>
      </c>
      <c r="AC174" s="101" t="b">
        <f t="shared" ca="1" si="831"/>
        <v>0</v>
      </c>
      <c r="AD174" s="101" t="str">
        <f t="shared" ca="1" si="832"/>
        <v>KORD MRFALSE!_00Z-ECE</v>
      </c>
      <c r="AE174" s="57" t="str">
        <f ca="1">IFERROR(IF($C$12="C",RTD("ice.xl",,"*H",AD174,$C$5,"D",$K174,,,1),RTD("ice.xl",,"*H",AD174,$C$5,"D",$K174,,,1)*(9/5)+$C$14),"-")</f>
        <v>-</v>
      </c>
      <c r="AF174" s="101" t="b">
        <f t="shared" ca="1" si="833"/>
        <v>0</v>
      </c>
      <c r="AG174" s="101" t="str">
        <f t="shared" ca="1" si="834"/>
        <v>KORD MRFALSE!_00Z-ECE</v>
      </c>
      <c r="AH174" s="57" t="str">
        <f ca="1">IFERROR(IF($C$12="C",RTD("ice.xl",,"*H",AG174,$C$5,"D",$K174,,,1),RTD("ice.xl",,"*H",AG174,$C$5,"D",$K174,,,1)*(9/5)+$C$14),"-")</f>
        <v>-</v>
      </c>
      <c r="AI174" s="101" t="b">
        <f t="shared" ca="1" si="835"/>
        <v>0</v>
      </c>
      <c r="AJ174" s="101" t="str">
        <f t="shared" ca="1" si="836"/>
        <v>KORD MRFALSE!_00Z-ECE</v>
      </c>
      <c r="AK174" s="57" t="str">
        <f ca="1">IFERROR(IF($C$12="C",RTD("ice.xl",,"*H",AJ174,$C$5,"D",$K174,,,1),RTD("ice.xl",,"*H",AJ174,$C$5,"D",$K174,,,1)*(9/5)+$C$14),"-")</f>
        <v>-</v>
      </c>
      <c r="AL174" s="101" t="b">
        <f t="shared" ca="1" si="837"/>
        <v>0</v>
      </c>
      <c r="AM174" s="101" t="str">
        <f t="shared" ca="1" si="838"/>
        <v>KORD MRFALSE!_00Z-ECE</v>
      </c>
      <c r="AN174" s="57" t="str">
        <f ca="1">IFERROR(IF($C$12="C",RTD("ice.xl",,"*H",AM174,$C$5,"D",$K174,,,1),RTD("ice.xl",,"*H",AM174,$C$5,"D",$K174,,,1)*(9/5)+$C$14),"-")</f>
        <v>-</v>
      </c>
      <c r="AO174" s="101" t="b">
        <f t="shared" ca="1" si="839"/>
        <v>0</v>
      </c>
      <c r="AP174" s="101" t="str">
        <f t="shared" ca="1" si="840"/>
        <v>KORD MRFALSE!_00Z-ECE</v>
      </c>
      <c r="AQ174" s="57" t="str">
        <f ca="1">IFERROR(IF($C$12="C",RTD("ice.xl",,"*H",AP174,$C$5,"D",$K174,,,1),RTD("ice.xl",,"*H",AP174,$C$5,"D",$K174,,,1)*(9/5)+$C$14),"-")</f>
        <v>-</v>
      </c>
      <c r="AR174" s="101">
        <f t="shared" ref="AR174" si="949">N184</f>
        <v>0</v>
      </c>
      <c r="AS174" s="101" t="str">
        <f t="shared" si="842"/>
        <v>KORD MR0!_00Z-ECE</v>
      </c>
      <c r="AT174" s="58">
        <f ca="1">IFERROR(IF($C$12="C",RTD("ice.xl",,"*H",AS174,$C$5,"D",$K174,,,1),RTD("ice.xl",,"*H",AS174,$C$5,"D",$K174,,,1)*(9/5)+$C$14),"-")</f>
        <v>77.864000000000004</v>
      </c>
      <c r="AU174" s="101">
        <f t="shared" ref="AU174:AU214" si="950">AU173+1</f>
        <v>1</v>
      </c>
      <c r="AV174" s="101" t="str">
        <f t="shared" si="843"/>
        <v>KORD MR1!_00Z-ECE</v>
      </c>
      <c r="AW174" s="58">
        <f ca="1">IFERROR(IF($C$12="C",RTD("ice.xl",,"*H",AV174,$C$5,"D",$K174,,,1),RTD("ice.xl",,"*H",AV174,$C$5,"D",$K174,,,1)*(9/5)+$C$14),"-")</f>
        <v>76.009999999999991</v>
      </c>
      <c r="AX174" s="101">
        <f t="shared" si="945"/>
        <v>2</v>
      </c>
      <c r="AY174" s="101" t="str">
        <f t="shared" si="844"/>
        <v>KORD MR2!_00Z-ECE</v>
      </c>
      <c r="AZ174" s="58">
        <f ca="1">IFERROR(IF($C$12="C",RTD("ice.xl",,"*H",AY174,$C$5,"D",$K174,,,1),RTD("ice.xl",,"*H",AY174,$C$5,"D",$K174,,,1)*(9/5)+$C$14),"-")</f>
        <v>73.382000000000005</v>
      </c>
      <c r="BA174" s="101">
        <f t="shared" si="940"/>
        <v>3</v>
      </c>
      <c r="BB174" s="101" t="str">
        <f t="shared" si="845"/>
        <v>KORD MR3!_00Z-ECE</v>
      </c>
      <c r="BC174" s="58">
        <f ca="1">IFERROR(IF($C$12="C",RTD("ice.xl",,"*H",BB174,$C$5,"D",$K174,,,1),RTD("ice.xl",,"*H",BB174,$C$5,"D",$K174,,,1)*(9/5)+$C$14),"-")</f>
        <v>72.050000000000011</v>
      </c>
      <c r="BD174" s="101">
        <f t="shared" si="936"/>
        <v>4</v>
      </c>
      <c r="BE174" s="101" t="str">
        <f t="shared" si="846"/>
        <v>KORD MR4!_00Z-ECE</v>
      </c>
      <c r="BF174" s="58">
        <f ca="1">IFERROR(IF($C$12="C",RTD("ice.xl",,"*H",BE174,$C$5,"D",$K174,,,1),RTD("ice.xl",,"*H",BE174,$C$5,"D",$K174,,,1)*(9/5)+$C$14),"-")</f>
        <v>74.335999999999999</v>
      </c>
      <c r="BG174" s="101">
        <f t="shared" si="932"/>
        <v>5</v>
      </c>
      <c r="BH174" s="101" t="str">
        <f t="shared" si="847"/>
        <v>KORD MR5!_00Z-ECE</v>
      </c>
      <c r="BI174" s="105" t="str">
        <f ca="1">IFERROR(IF($C$12="C",RTD("ice.xl",,"*H",BH174,$C$5,"D",$K174,,,1),RTD("ice.xl",,"*H",BH174,$C$5,"D",$K174,,,1)*(9/5)+$C$14),"-")</f>
        <v>-</v>
      </c>
      <c r="BL174" s="53" t="b">
        <f t="shared" ca="1" si="848"/>
        <v>0</v>
      </c>
      <c r="BM174" s="53" t="str">
        <f t="shared" ca="1" si="849"/>
        <v>KORD MRFALSE!_00Z-ECE</v>
      </c>
      <c r="BN174" s="103" t="str">
        <f ca="1">IFERROR(IF($C$12="C",RTD("ice.xl",,"*H",BM174,$C$5,"D",$K174,,,1),RTD("ice.xl",,"*H",BM174,$C$5,"D",$K174,,,1)*(9/5)+$C$14),"-")</f>
        <v>-</v>
      </c>
      <c r="BO174" s="101" t="b">
        <f t="shared" ca="1" si="850"/>
        <v>0</v>
      </c>
      <c r="BP174" s="101" t="str">
        <f t="shared" ca="1" si="851"/>
        <v>KORD MRFALSE!_00Z-ECE</v>
      </c>
      <c r="BQ174" s="57" t="str">
        <f ca="1">IFERROR(IF($C$12="C",RTD("ice.xl",,"*H",BP174,$C$5,"D",$K174,,,1),RTD("ice.xl",,"*H",BP174,$C$5,"D",$K174,,,1)*(9/5)+$C$14),"-")</f>
        <v>-</v>
      </c>
      <c r="BR174" s="101" t="b">
        <f t="shared" ca="1" si="852"/>
        <v>0</v>
      </c>
      <c r="BS174" s="101" t="str">
        <f t="shared" ca="1" si="853"/>
        <v>KORD MRFALSE!_00Z-ECE</v>
      </c>
      <c r="BT174" s="57" t="str">
        <f ca="1">IFERROR(IF($C$12="C",RTD("ice.xl",,"*H",BS174,$C$5,"D",$K174,,,1),RTD("ice.xl",,"*H",BS174,$C$5,"D",$K174,,,1)*(9/5)+$C$14),"-")</f>
        <v>-</v>
      </c>
      <c r="BU174" s="101" t="b">
        <f t="shared" ca="1" si="854"/>
        <v>0</v>
      </c>
      <c r="BV174" s="101" t="str">
        <f t="shared" ca="1" si="855"/>
        <v>KORD MRFALSE!_00Z-ECE</v>
      </c>
      <c r="BW174" s="57" t="str">
        <f ca="1">IFERROR(IF($C$12="C",RTD("ice.xl",,"*H",BV174,$C$5,"D",$K174,,,1),RTD("ice.xl",,"*H",BV174,$C$5,"D",$K174,,,1)*(9/5)+$C$14),"-")</f>
        <v>-</v>
      </c>
      <c r="BX174" s="101" t="b">
        <f t="shared" ca="1" si="856"/>
        <v>0</v>
      </c>
      <c r="BY174" s="101" t="str">
        <f t="shared" ca="1" si="857"/>
        <v>KORD MRFALSE!_00Z-ECE</v>
      </c>
      <c r="BZ174" s="57" t="str">
        <f ca="1">IFERROR(IF($C$12="C",RTD("ice.xl",,"*H",BY174,$C$5,"D",$K174,,,1),RTD("ice.xl",,"*H",BY174,$C$5,"D",$K174,,,1)*(9/5)+$C$14),"-")</f>
        <v>-</v>
      </c>
      <c r="CA174" s="101" t="b">
        <f t="shared" ca="1" si="858"/>
        <v>0</v>
      </c>
      <c r="CB174" s="101" t="str">
        <f t="shared" ca="1" si="859"/>
        <v>KORD MRFALSE!_00Z-ECE</v>
      </c>
      <c r="CC174" s="57" t="str">
        <f ca="1">IFERROR(IF($C$12="C",RTD("ice.xl",,"*H",CB174,$C$5,"D",$K174,,,1),RTD("ice.xl",,"*H",CB174,$C$5,"D",$K174,,,1)*(9/5)+$C$14),"-")</f>
        <v>-</v>
      </c>
      <c r="CD174" s="101" t="b">
        <f t="shared" ca="1" si="860"/>
        <v>0</v>
      </c>
      <c r="CE174" s="101" t="str">
        <f t="shared" ca="1" si="861"/>
        <v>KORD MRFALSE!_00Z-ECE</v>
      </c>
      <c r="CF174" s="57" t="str">
        <f ca="1">IFERROR(IF($C$12="C",RTD("ice.xl",,"*H",CE174,$C$5,"D",$K174,,,1),RTD("ice.xl",,"*H",CE174,$C$5,"D",$K174,,,1)*(9/5)+$C$14),"-")</f>
        <v>-</v>
      </c>
      <c r="CG174" s="101" t="b">
        <f t="shared" ca="1" si="862"/>
        <v>0</v>
      </c>
      <c r="CH174" s="101" t="str">
        <f t="shared" ca="1" si="863"/>
        <v>KORD MRFALSE!_00Z-ECE</v>
      </c>
      <c r="CI174" s="57" t="str">
        <f ca="1">IFERROR(IF($C$12="C",RTD("ice.xl",,"*H",CH174,$C$5,"D",$K174,,,1),RTD("ice.xl",,"*H",CH174,$C$5,"D",$K174,,,1)*(9/5)+$C$14),"-")</f>
        <v>-</v>
      </c>
      <c r="CJ174" s="101" t="b">
        <f t="shared" ca="1" si="864"/>
        <v>0</v>
      </c>
      <c r="CK174" s="101" t="str">
        <f t="shared" ca="1" si="865"/>
        <v>KORD MRFALSE!_00Z-ECE</v>
      </c>
      <c r="CL174" s="57" t="str">
        <f ca="1">IFERROR(IF($C$12="C",RTD("ice.xl",,"*H",CK174,$C$5,"D",$K174,,,1),RTD("ice.xl",,"*H",CK174,$C$5,"D",$K174,,,1)*(9/5)+$C$14),"-")</f>
        <v>-</v>
      </c>
      <c r="CM174" s="101" t="b">
        <f t="shared" ca="1" si="866"/>
        <v>0</v>
      </c>
      <c r="CN174" s="101" t="str">
        <f t="shared" ca="1" si="867"/>
        <v>KORD MRFALSE!_00Z-ECE</v>
      </c>
      <c r="CO174" s="57" t="str">
        <f ca="1">IFERROR(IF($C$12="C",RTD("ice.xl",,"*H",CN174,$C$5,"D",$K174,,,1),RTD("ice.xl",,"*H",CN174,$C$5,"D",$K174,,,1)*(9/5)+$C$14),"-")</f>
        <v>-</v>
      </c>
      <c r="CP174" s="101">
        <f t="shared" si="868"/>
        <v>0</v>
      </c>
      <c r="CQ174" s="101" t="str">
        <f t="shared" si="869"/>
        <v>KORD MR0!_00Z-ECE</v>
      </c>
      <c r="CR174" s="58">
        <f ca="1">IFERROR(IF($C$12="C",RTD("ice.xl",,"*H",CQ174,$C$5,"D",$K174,,,1),RTD("ice.xl",,"*H",CQ174,$C$5,"D",$K174,,,1)*(9/5)+$C$14),"-")</f>
        <v>77.864000000000004</v>
      </c>
      <c r="CS174" s="101">
        <f t="shared" ref="CS174:CS214" si="951">CS173+1</f>
        <v>1</v>
      </c>
      <c r="CT174" s="101" t="str">
        <f t="shared" si="871"/>
        <v>KORD MR1!_00Z-ECE</v>
      </c>
      <c r="CU174" s="58">
        <f ca="1">IFERROR(IF($C$12="C",RTD("ice.xl",,"*H",CT174,$C$5,"D",$K174,,,1),RTD("ice.xl",,"*H",CT174,$C$5,"D",$K174,,,1)*(9/5)+$C$14),"-")</f>
        <v>76.009999999999991</v>
      </c>
      <c r="CV174" s="101">
        <f t="shared" si="946"/>
        <v>2</v>
      </c>
      <c r="CW174" s="101" t="str">
        <f t="shared" si="872"/>
        <v>KORD MR2!_00Z-ECE</v>
      </c>
      <c r="CX174" s="58">
        <f ca="1">IFERROR(IF($C$12="C",RTD("ice.xl",,"*H",CW174,$C$5,"D",$K174,,,1),RTD("ice.xl",,"*H",CW174,$C$5,"D",$K174,,,1)*(9/5)+$C$14),"-")</f>
        <v>73.382000000000005</v>
      </c>
      <c r="CY174" s="101">
        <f t="shared" si="941"/>
        <v>3</v>
      </c>
      <c r="CZ174" s="101" t="str">
        <f t="shared" si="873"/>
        <v>KORD MR3!_00Z-ECE</v>
      </c>
      <c r="DA174" s="58">
        <f ca="1">IFERROR(IF($C$12="C",RTD("ice.xl",,"*H",CZ174,$C$5,"D",$K174,,,1),RTD("ice.xl",,"*H",CZ174,$C$5,"D",$K174,,,1)*(9/5)+$C$14),"-")</f>
        <v>72.050000000000011</v>
      </c>
      <c r="DB174" s="101">
        <f t="shared" si="937"/>
        <v>4</v>
      </c>
      <c r="DC174" s="101" t="str">
        <f t="shared" si="874"/>
        <v>KORD MR4!_00Z-ECE</v>
      </c>
      <c r="DD174" s="58">
        <f ca="1">IFERROR(IF($C$12="C",RTD("ice.xl",,"*H",DC174,$C$5,"D",$K174,,,1),RTD("ice.xl",,"*H",DC174,$C$5,"D",$K174,,,1)*(9/5)+$C$14),"-")</f>
        <v>74.335999999999999</v>
      </c>
      <c r="DE174" s="101">
        <f t="shared" si="933"/>
        <v>5</v>
      </c>
      <c r="DF174" s="101" t="str">
        <f t="shared" si="875"/>
        <v>KORD MR5!_00Z-ECE</v>
      </c>
      <c r="DG174" s="105" t="str">
        <f ca="1">IFERROR(IF($C$12="C",RTD("ice.xl",,"*H",DF174,$C$5,"D",$K174,,,1),RTD("ice.xl",,"*H",DF174,$C$5,"D",$K174,,,1)*(9/5)+$C$14),"-")</f>
        <v>-</v>
      </c>
      <c r="DJ174" s="53" t="b">
        <f t="shared" ca="1" si="876"/>
        <v>0</v>
      </c>
      <c r="DK174" s="53" t="str">
        <f t="shared" ca="1" si="877"/>
        <v>KORD MRFALSE!_12Z-ECE</v>
      </c>
      <c r="DL174" s="103" t="str">
        <f ca="1">IFERROR(IF($C$12="C",RTD("ice.xl",,"*H",DK174,$C$5,"D",$K174,,,1),RTD("ice.xl",,"*H",DK174,$C$5,"D",$K174,,,1)*(9/5)+$C$14),"-")</f>
        <v>-</v>
      </c>
      <c r="DM174" s="101" t="b">
        <f t="shared" ca="1" si="878"/>
        <v>0</v>
      </c>
      <c r="DN174" s="101" t="str">
        <f t="shared" ca="1" si="879"/>
        <v>KORD MRFALSE!_12Z-ECE</v>
      </c>
      <c r="DO174" s="57" t="str">
        <f ca="1">IFERROR(IF($C$12="C",RTD("ice.xl",,"*H",DN174,$C$5,"D",$K174,,,1),RTD("ice.xl",,"*H",DN174,$C$5,"D",$K174,,,1)*(9/5)+$C$14),"-")</f>
        <v>-</v>
      </c>
      <c r="DP174" s="101" t="b">
        <f t="shared" ca="1" si="880"/>
        <v>0</v>
      </c>
      <c r="DQ174" s="101" t="str">
        <f t="shared" ca="1" si="881"/>
        <v>KORD MRFALSE!_12Z-ECE</v>
      </c>
      <c r="DR174" s="57" t="str">
        <f ca="1">IFERROR(IF($C$12="C",RTD("ice.xl",,"*H",DQ174,$C$5,"D",$K174,,,1),RTD("ice.xl",,"*H",DQ174,$C$5,"D",$K174,,,1)*(9/5)+$C$14),"-")</f>
        <v>-</v>
      </c>
      <c r="DS174" s="101" t="b">
        <f t="shared" ca="1" si="882"/>
        <v>0</v>
      </c>
      <c r="DT174" s="101" t="str">
        <f t="shared" ca="1" si="883"/>
        <v>KORD MRFALSE!_12Z-ECE</v>
      </c>
      <c r="DU174" s="57" t="str">
        <f ca="1">IFERROR(IF($C$12="C",RTD("ice.xl",,"*H",DT174,$C$5,"D",$K174,,,1),RTD("ice.xl",,"*H",DT174,$C$5,"D",$K174,,,1)*(9/5)+$C$14),"-")</f>
        <v>-</v>
      </c>
      <c r="DV174" s="101" t="b">
        <f t="shared" ca="1" si="884"/>
        <v>0</v>
      </c>
      <c r="DW174" s="101" t="str">
        <f t="shared" ca="1" si="885"/>
        <v>KORD MRFALSE!_12Z-ECE</v>
      </c>
      <c r="DX174" s="57" t="str">
        <f ca="1">IFERROR(IF($C$12="C",RTD("ice.xl",,"*H",DW174,$C$5,"D",$K174,,,1),RTD("ice.xl",,"*H",DW174,$C$5,"D",$K174,,,1)*(9/5)+$C$14),"-")</f>
        <v>-</v>
      </c>
      <c r="DY174" s="101" t="b">
        <f t="shared" ca="1" si="886"/>
        <v>0</v>
      </c>
      <c r="DZ174" s="101" t="str">
        <f t="shared" ca="1" si="887"/>
        <v>KORD MRFALSE!_12Z-ECE</v>
      </c>
      <c r="EA174" s="57" t="str">
        <f ca="1">IFERROR(IF($C$12="C",RTD("ice.xl",,"*H",DZ174,$C$5,"D",$K174,,,1),RTD("ice.xl",,"*H",DZ174,$C$5,"D",$K174,,,1)*(9/5)+$C$14),"-")</f>
        <v>-</v>
      </c>
      <c r="EB174" s="101" t="b">
        <f t="shared" ca="1" si="888"/>
        <v>0</v>
      </c>
      <c r="EC174" s="101" t="str">
        <f t="shared" ca="1" si="889"/>
        <v>KORD MRFALSE!_12Z-ECE</v>
      </c>
      <c r="ED174" s="57" t="str">
        <f ca="1">IFERROR(IF($C$12="C",RTD("ice.xl",,"*H",EC174,$C$5,"D",$K174,,,1),RTD("ice.xl",,"*H",EC174,$C$5,"D",$K174,,,1)*(9/5)+$C$14),"-")</f>
        <v>-</v>
      </c>
      <c r="EE174" s="101" t="b">
        <f t="shared" ca="1" si="890"/>
        <v>0</v>
      </c>
      <c r="EF174" s="101" t="str">
        <f t="shared" ca="1" si="891"/>
        <v>KORD MRFALSE!_12Z-ECE</v>
      </c>
      <c r="EG174" s="57" t="str">
        <f ca="1">IFERROR(IF($C$12="C",RTD("ice.xl",,"*H",EF174,$C$5,"D",$K174,,,1),RTD("ice.xl",,"*H",EF174,$C$5,"D",$K174,,,1)*(9/5)+$C$14),"-")</f>
        <v>-</v>
      </c>
      <c r="EH174" s="101" t="b">
        <f t="shared" ca="1" si="892"/>
        <v>0</v>
      </c>
      <c r="EI174" s="101" t="str">
        <f t="shared" ca="1" si="893"/>
        <v>KORD MRFALSE!_12Z-ECE</v>
      </c>
      <c r="EJ174" s="57" t="str">
        <f ca="1">IFERROR(IF($C$12="C",RTD("ice.xl",,"*H",EI174,$C$5,"D",$K174,,,1),RTD("ice.xl",,"*H",EI174,$C$5,"D",$K174,,,1)*(9/5)+$C$14),"-")</f>
        <v>-</v>
      </c>
      <c r="EK174" s="101" t="b">
        <f t="shared" ca="1" si="894"/>
        <v>0</v>
      </c>
      <c r="EL174" s="101" t="str">
        <f t="shared" ca="1" si="895"/>
        <v>KORD MRFALSE!_12Z-ECE</v>
      </c>
      <c r="EM174" s="57" t="str">
        <f ca="1">IFERROR(IF($C$12="C",RTD("ice.xl",,"*H",EL174,$C$5,"D",$K174,,,1),RTD("ice.xl",,"*H",EL174,$C$5,"D",$K174,,,1)*(9/5)+$C$14),"-")</f>
        <v>-</v>
      </c>
      <c r="EN174" s="101">
        <f t="shared" si="896"/>
        <v>0</v>
      </c>
      <c r="EO174" s="101" t="str">
        <f t="shared" si="897"/>
        <v>KORD MR0!_12Z-ECE</v>
      </c>
      <c r="EP174" s="58">
        <f ca="1">IFERROR(IF($C$12="C",RTD("ice.xl",,"*H",EO174,$C$5,"D",$K174,,,1),RTD("ice.xl",,"*H",EO174,$C$5,"D",$K174,,,1)*(9/5)+$C$14),"-")</f>
        <v>74.210000000000008</v>
      </c>
      <c r="EQ174" s="101">
        <f t="shared" ref="EQ174:EQ214" si="952">EQ173+1</f>
        <v>1</v>
      </c>
      <c r="ER174" s="101" t="str">
        <f t="shared" si="899"/>
        <v>KORD MR1!_12Z-ECE</v>
      </c>
      <c r="ES174" s="58">
        <f ca="1">IFERROR(IF($C$12="C",RTD("ice.xl",,"*H",ER174,$C$5,"D",$K174,,,1),RTD("ice.xl",,"*H",ER174,$C$5,"D",$K174,,,1)*(9/5)+$C$14),"-")</f>
        <v>75.542000000000002</v>
      </c>
      <c r="ET174" s="101">
        <f t="shared" si="947"/>
        <v>2</v>
      </c>
      <c r="EU174" s="101" t="str">
        <f t="shared" si="900"/>
        <v>KORD MR2!_12Z-ECE</v>
      </c>
      <c r="EV174" s="58">
        <f ca="1">IFERROR(IF($C$12="C",RTD("ice.xl",,"*H",EU174,$C$5,"D",$K174,,,1),RTD("ice.xl",,"*H",EU174,$C$5,"D",$K174,,,1)*(9/5)+$C$14),"-")</f>
        <v>73.31</v>
      </c>
      <c r="EW174" s="101">
        <f t="shared" si="942"/>
        <v>3</v>
      </c>
      <c r="EX174" s="101" t="str">
        <f t="shared" si="901"/>
        <v>KORD MR3!_12Z-ECE</v>
      </c>
      <c r="EY174" s="58">
        <f ca="1">IFERROR(IF($C$12="C",RTD("ice.xl",,"*H",EX174,$C$5,"D",$K174,,,1),RTD("ice.xl",,"*H",EX174,$C$5,"D",$K174,,,1)*(9/5)+$C$14),"-")</f>
        <v>73.31</v>
      </c>
      <c r="EZ174" s="101">
        <f t="shared" si="938"/>
        <v>4</v>
      </c>
      <c r="FA174" s="101" t="str">
        <f t="shared" si="902"/>
        <v>KORD MR4!_12Z-ECE</v>
      </c>
      <c r="FB174" s="58" t="str">
        <f ca="1">IFERROR(IF($C$12="C",RTD("ice.xl",,"*H",FA174,$C$5,"D",$K174,,,1),RTD("ice.xl",,"*H",FA174,$C$5,"D",$K174,,,1)*(9/5)+$C$14),"-")</f>
        <v>-</v>
      </c>
      <c r="FC174" s="101">
        <f t="shared" si="934"/>
        <v>5</v>
      </c>
      <c r="FD174" s="101" t="str">
        <f t="shared" si="903"/>
        <v>KORD MR5!_12Z-ECE</v>
      </c>
      <c r="FE174" s="105" t="str">
        <f ca="1">IFERROR(IF($C$12="C",RTD("ice.xl",,"*H",FD174,$C$5,"D",$K174,,,1),RTD("ice.xl",,"*H",FD174,$C$5,"D",$K174,,,1)*(9/5)+$C$14),"-")</f>
        <v>-</v>
      </c>
      <c r="FH174" s="53" t="b">
        <f t="shared" ca="1" si="904"/>
        <v>0</v>
      </c>
      <c r="FI174" s="53" t="str">
        <f t="shared" ca="1" si="905"/>
        <v>KORD MRFALSE!_12Z-ECE</v>
      </c>
      <c r="FJ174" s="103" t="str">
        <f ca="1">IFERROR(IF($C$12="C",RTD("ice.xl",,"*H",FI174,$C$5,"D",$K174,,,1),RTD("ice.xl",,"*H",FI174,$C$5,"D",$K174,,,1)*(9/5)+$C$14),"-")</f>
        <v>-</v>
      </c>
      <c r="FK174" s="101" t="b">
        <f t="shared" ca="1" si="906"/>
        <v>0</v>
      </c>
      <c r="FL174" s="101" t="str">
        <f t="shared" ca="1" si="907"/>
        <v>KORD MRFALSE!_12Z-ECE</v>
      </c>
      <c r="FM174" s="57" t="str">
        <f ca="1">IFERROR(IF($C$12="C",RTD("ice.xl",,"*H",FL174,$C$5,"D",$K174,,,1),RTD("ice.xl",,"*H",FL174,$C$5,"D",$K174,,,1)*(9/5)+$C$14),"-")</f>
        <v>-</v>
      </c>
      <c r="FN174" s="101" t="b">
        <f t="shared" ca="1" si="908"/>
        <v>0</v>
      </c>
      <c r="FO174" s="101" t="str">
        <f t="shared" ca="1" si="909"/>
        <v>KORD MRFALSE!_12Z-ECE</v>
      </c>
      <c r="FP174" s="57" t="str">
        <f ca="1">IFERROR(IF($C$12="C",RTD("ice.xl",,"*H",FO174,$C$5,"D",$K174,,,1),RTD("ice.xl",,"*H",FO174,$C$5,"D",$K174,,,1)*(9/5)+$C$14),"-")</f>
        <v>-</v>
      </c>
      <c r="FQ174" s="101" t="b">
        <f t="shared" ca="1" si="910"/>
        <v>0</v>
      </c>
      <c r="FR174" s="101" t="str">
        <f t="shared" ca="1" si="911"/>
        <v>KORD MRFALSE!_12Z-ECE</v>
      </c>
      <c r="FS174" s="57" t="str">
        <f ca="1">IFERROR(IF($C$12="C",RTD("ice.xl",,"*H",FR174,$C$5,"D",$K174,,,1),RTD("ice.xl",,"*H",FR174,$C$5,"D",$K174,,,1)*(9/5)+$C$14),"-")</f>
        <v>-</v>
      </c>
      <c r="FT174" s="101" t="b">
        <f t="shared" ca="1" si="912"/>
        <v>0</v>
      </c>
      <c r="FU174" s="101" t="str">
        <f t="shared" ca="1" si="913"/>
        <v>KORD MRFALSE!_12Z-ECE</v>
      </c>
      <c r="FV174" s="57" t="str">
        <f ca="1">IFERROR(IF($C$12="C",RTD("ice.xl",,"*H",FU174,$C$5,"D",$K174,,,1),RTD("ice.xl",,"*H",FU174,$C$5,"D",$K174,,,1)*(9/5)+$C$14),"-")</f>
        <v>-</v>
      </c>
      <c r="FW174" s="101" t="b">
        <f t="shared" ca="1" si="914"/>
        <v>0</v>
      </c>
      <c r="FX174" s="101" t="str">
        <f t="shared" ca="1" si="915"/>
        <v>KORD MRFALSE!_12Z-ECE</v>
      </c>
      <c r="FY174" s="57" t="str">
        <f ca="1">IFERROR(IF($C$12="C",RTD("ice.xl",,"*H",FX174,$C$5,"D",$K174,,,1),RTD("ice.xl",,"*H",FX174,$C$5,"D",$K174,,,1)*(9/5)+$C$14),"-")</f>
        <v>-</v>
      </c>
      <c r="FZ174" s="101" t="b">
        <f t="shared" ca="1" si="916"/>
        <v>0</v>
      </c>
      <c r="GA174" s="101" t="str">
        <f t="shared" ca="1" si="917"/>
        <v>KORD MRFALSE!_12Z-ECE</v>
      </c>
      <c r="GB174" s="57" t="str">
        <f ca="1">IFERROR(IF($C$12="C",RTD("ice.xl",,"*H",GA174,$C$5,"D",$K174,,,1),RTD("ice.xl",,"*H",GA174,$C$5,"D",$K174,,,1)*(9/5)+$C$14),"-")</f>
        <v>-</v>
      </c>
      <c r="GC174" s="101" t="b">
        <f t="shared" ca="1" si="918"/>
        <v>0</v>
      </c>
      <c r="GD174" s="101" t="str">
        <f t="shared" ca="1" si="919"/>
        <v>KORD MRFALSE!_12Z-ECE</v>
      </c>
      <c r="GE174" s="57" t="str">
        <f ca="1">IFERROR(IF($C$12="C",RTD("ice.xl",,"*H",GD174,$C$5,"D",$K174,,,1),RTD("ice.xl",,"*H",GD174,$C$5,"D",$K174,,,1)*(9/5)+$C$14),"-")</f>
        <v>-</v>
      </c>
      <c r="GF174" s="101" t="b">
        <f t="shared" ca="1" si="920"/>
        <v>0</v>
      </c>
      <c r="GG174" s="101" t="str">
        <f t="shared" ca="1" si="921"/>
        <v>KORD MRFALSE!_12Z-ECE</v>
      </c>
      <c r="GH174" s="57" t="str">
        <f ca="1">IFERROR(IF($C$12="C",RTD("ice.xl",,"*H",GG174,$C$5,"D",$K174,,,1),RTD("ice.xl",,"*H",GG174,$C$5,"D",$K174,,,1)*(9/5)+$C$14),"-")</f>
        <v>-</v>
      </c>
      <c r="GI174" s="101" t="b">
        <f t="shared" ca="1" si="922"/>
        <v>0</v>
      </c>
      <c r="GJ174" s="101" t="str">
        <f t="shared" ca="1" si="923"/>
        <v>KORD MRFALSE!_12Z-ECE</v>
      </c>
      <c r="GK174" s="57" t="str">
        <f ca="1">IFERROR(IF($C$12="C",RTD("ice.xl",,"*H",GJ174,$C$5,"D",$K174,,,1),RTD("ice.xl",,"*H",GJ174,$C$5,"D",$K174,,,1)*(9/5)+$C$14),"-")</f>
        <v>-</v>
      </c>
      <c r="GL174" s="101">
        <f t="shared" si="924"/>
        <v>0</v>
      </c>
      <c r="GM174" s="101" t="str">
        <f t="shared" si="925"/>
        <v>KORD MR0!_12Z-ECE</v>
      </c>
      <c r="GN174" s="58">
        <f ca="1">IFERROR(IF($C$12="C",RTD("ice.xl",,"*H",GM174,$C$5,"D",$K174,,,1),RTD("ice.xl",,"*H",GM174,$C$5,"D",$K174,,,1)*(9/5)+$C$14),"-")</f>
        <v>74.210000000000008</v>
      </c>
      <c r="GO174" s="101">
        <f t="shared" ref="GO174:GO214" si="953">GO173+1</f>
        <v>1</v>
      </c>
      <c r="GP174" s="101" t="str">
        <f t="shared" si="927"/>
        <v>KORD MR1!_12Z-ECE</v>
      </c>
      <c r="GQ174" s="58">
        <f ca="1">IFERROR(IF($C$12="C",RTD("ice.xl",,"*H",GP174,$C$5,"D",$K174,,,1),RTD("ice.xl",,"*H",GP174,$C$5,"D",$K174,,,1)*(9/5)+$C$14),"-")</f>
        <v>75.542000000000002</v>
      </c>
      <c r="GR174" s="101">
        <f t="shared" si="948"/>
        <v>2</v>
      </c>
      <c r="GS174" s="101" t="str">
        <f t="shared" si="928"/>
        <v>KORD MR2!_12Z-ECE</v>
      </c>
      <c r="GT174" s="58">
        <f ca="1">IFERROR(IF($C$12="C",RTD("ice.xl",,"*H",GS174,$C$5,"D",$K174,,,1),RTD("ice.xl",,"*H",GS174,$C$5,"D",$K174,,,1)*(9/5)+$C$14),"-")</f>
        <v>73.31</v>
      </c>
      <c r="GU174" s="101">
        <f t="shared" si="943"/>
        <v>3</v>
      </c>
      <c r="GV174" s="101" t="str">
        <f t="shared" si="929"/>
        <v>KORD MR3!_12Z-ECE</v>
      </c>
      <c r="GW174" s="58">
        <f ca="1">IFERROR(IF($C$12="C",RTD("ice.xl",,"*H",GV174,$C$5,"D",$K174,,,1),RTD("ice.xl",,"*H",GV174,$C$5,"D",$K174,,,1)*(9/5)+$C$14),"-")</f>
        <v>73.31</v>
      </c>
      <c r="GX174" s="101">
        <f t="shared" si="939"/>
        <v>4</v>
      </c>
      <c r="GY174" s="101" t="str">
        <f t="shared" si="930"/>
        <v>KORD MR4!_12Z-ECE</v>
      </c>
      <c r="GZ174" s="58" t="str">
        <f ca="1">IFERROR(IF($C$12="C",RTD("ice.xl",,"*H",GY174,$C$5,"D",$K174,,,1),RTD("ice.xl",,"*H",GY174,$C$5,"D",$K174,,,1)*(9/5)+$C$14),"-")</f>
        <v>-</v>
      </c>
      <c r="HA174" s="101">
        <f t="shared" si="935"/>
        <v>5</v>
      </c>
      <c r="HB174" s="101" t="str">
        <f t="shared" si="931"/>
        <v>KORD MR5!_12Z-ECE</v>
      </c>
      <c r="HC174" s="105" t="str">
        <f ca="1">IFERROR(IF($C$12="C",RTD("ice.xl",,"*H",HB174,$C$5,"D",$K174,,,1),RTD("ice.xl",,"*H",HB174,$C$5,"D",$K174,,,1)*(9/5)+$C$14),"-")</f>
        <v>-</v>
      </c>
    </row>
    <row r="175" spans="11:211" x14ac:dyDescent="0.35">
      <c r="K175" s="163">
        <f t="shared" ca="1" si="820"/>
        <v>44801</v>
      </c>
      <c r="L175" s="167" t="str">
        <f t="shared" ca="1" si="820"/>
        <v/>
      </c>
      <c r="N175" s="53" t="b">
        <f t="shared" ca="1" si="821"/>
        <v>0</v>
      </c>
      <c r="O175" s="53" t="str">
        <f t="shared" ca="1" si="822"/>
        <v>KORD MRFALSE!_00Z-ECE</v>
      </c>
      <c r="P175" s="103" t="str">
        <f ca="1">IFERROR(IF($C$12="C",RTD("ice.xl",,"*H",O175,$C$5,"D",$K175,,,1),RTD("ice.xl",,"*H",O175,$C$5,"D",$K175,,,1)*(9/5)+$C$14),"-")</f>
        <v>-</v>
      </c>
      <c r="Q175" s="101" t="b">
        <f t="shared" ca="1" si="823"/>
        <v>0</v>
      </c>
      <c r="R175" s="101" t="str">
        <f t="shared" ca="1" si="824"/>
        <v>KORD MRFALSE!_00Z-ECE</v>
      </c>
      <c r="S175" s="57" t="str">
        <f ca="1">IFERROR(IF($C$12="C",RTD("ice.xl",,"*H",R175,$C$5,"D",$K175,,,1),RTD("ice.xl",,"*H",R175,$C$5,"D",$K175,,,1)*(9/5)+$C$14),"-")</f>
        <v>-</v>
      </c>
      <c r="T175" s="101" t="b">
        <f t="shared" ca="1" si="825"/>
        <v>0</v>
      </c>
      <c r="U175" s="101" t="str">
        <f t="shared" ca="1" si="826"/>
        <v>KORD MRFALSE!_00Z-ECE</v>
      </c>
      <c r="V175" s="57" t="str">
        <f ca="1">IFERROR(IF($C$12="C",RTD("ice.xl",,"*H",U175,$C$5,"D",$K175,,,1),RTD("ice.xl",,"*H",U175,$C$5,"D",$K175,,,1)*(9/5)+$C$14),"-")</f>
        <v>-</v>
      </c>
      <c r="W175" s="101" t="b">
        <f t="shared" ca="1" si="827"/>
        <v>0</v>
      </c>
      <c r="X175" s="101" t="str">
        <f t="shared" ca="1" si="828"/>
        <v>KORD MRFALSE!_00Z-ECE</v>
      </c>
      <c r="Y175" s="57" t="str">
        <f ca="1">IFERROR(IF($C$12="C",RTD("ice.xl",,"*H",X175,$C$5,"D",$K175,,,1),RTD("ice.xl",,"*H",X175,$C$5,"D",$K175,,,1)*(9/5)+$C$14),"-")</f>
        <v>-</v>
      </c>
      <c r="Z175" s="101" t="b">
        <f t="shared" ca="1" si="829"/>
        <v>0</v>
      </c>
      <c r="AA175" s="101" t="str">
        <f t="shared" ca="1" si="830"/>
        <v>KORD MRFALSE!_00Z-ECE</v>
      </c>
      <c r="AB175" s="57" t="str">
        <f ca="1">IFERROR(IF($C$12="C",RTD("ice.xl",,"*H",AA175,$C$5,"D",$K175,,,1),RTD("ice.xl",,"*H",AA175,$C$5,"D",$K175,,,1)*(9/5)+$C$14),"-")</f>
        <v>-</v>
      </c>
      <c r="AC175" s="101" t="b">
        <f t="shared" ca="1" si="831"/>
        <v>0</v>
      </c>
      <c r="AD175" s="101" t="str">
        <f t="shared" ca="1" si="832"/>
        <v>KORD MRFALSE!_00Z-ECE</v>
      </c>
      <c r="AE175" s="57" t="str">
        <f ca="1">IFERROR(IF($C$12="C",RTD("ice.xl",,"*H",AD175,$C$5,"D",$K175,,,1),RTD("ice.xl",,"*H",AD175,$C$5,"D",$K175,,,1)*(9/5)+$C$14),"-")</f>
        <v>-</v>
      </c>
      <c r="AF175" s="101" t="b">
        <f t="shared" ca="1" si="833"/>
        <v>0</v>
      </c>
      <c r="AG175" s="101" t="str">
        <f t="shared" ca="1" si="834"/>
        <v>KORD MRFALSE!_00Z-ECE</v>
      </c>
      <c r="AH175" s="57" t="str">
        <f ca="1">IFERROR(IF($C$12="C",RTD("ice.xl",,"*H",AG175,$C$5,"D",$K175,,,1),RTD("ice.xl",,"*H",AG175,$C$5,"D",$K175,,,1)*(9/5)+$C$14),"-")</f>
        <v>-</v>
      </c>
      <c r="AI175" s="101" t="b">
        <f t="shared" ca="1" si="835"/>
        <v>0</v>
      </c>
      <c r="AJ175" s="101" t="str">
        <f t="shared" ca="1" si="836"/>
        <v>KORD MRFALSE!_00Z-ECE</v>
      </c>
      <c r="AK175" s="57" t="str">
        <f ca="1">IFERROR(IF($C$12="C",RTD("ice.xl",,"*H",AJ175,$C$5,"D",$K175,,,1),RTD("ice.xl",,"*H",AJ175,$C$5,"D",$K175,,,1)*(9/5)+$C$14),"-")</f>
        <v>-</v>
      </c>
      <c r="AL175" s="101" t="b">
        <f t="shared" ca="1" si="837"/>
        <v>0</v>
      </c>
      <c r="AM175" s="101" t="str">
        <f t="shared" ca="1" si="838"/>
        <v>KORD MRFALSE!_00Z-ECE</v>
      </c>
      <c r="AN175" s="57" t="str">
        <f ca="1">IFERROR(IF($C$12="C",RTD("ice.xl",,"*H",AM175,$C$5,"D",$K175,,,1),RTD("ice.xl",,"*H",AM175,$C$5,"D",$K175,,,1)*(9/5)+$C$14),"-")</f>
        <v>-</v>
      </c>
      <c r="AO175" s="101">
        <f t="shared" ref="AO175" si="954">N184</f>
        <v>0</v>
      </c>
      <c r="AP175" s="101" t="str">
        <f t="shared" si="840"/>
        <v>KORD MR0!_00Z-ECE</v>
      </c>
      <c r="AQ175" s="58">
        <f ca="1">IFERROR(IF($C$12="C",RTD("ice.xl",,"*H",AP175,$C$5,"D",$K175,,,1),RTD("ice.xl",,"*H",AP175,$C$5,"D",$K175,,,1)*(9/5)+$C$14),"-")</f>
        <v>77.342000000000013</v>
      </c>
      <c r="AR175" s="101">
        <f t="shared" ref="AR175:AR214" si="955">AR174+1</f>
        <v>1</v>
      </c>
      <c r="AS175" s="101" t="str">
        <f t="shared" si="842"/>
        <v>KORD MR1!_00Z-ECE</v>
      </c>
      <c r="AT175" s="58">
        <f ca="1">IFERROR(IF($C$12="C",RTD("ice.xl",,"*H",AS175,$C$5,"D",$K175,,,1),RTD("ice.xl",,"*H",AS175,$C$5,"D",$K175,,,1)*(9/5)+$C$14),"-")</f>
        <v>76.658000000000001</v>
      </c>
      <c r="AU175" s="101">
        <f t="shared" si="950"/>
        <v>2</v>
      </c>
      <c r="AV175" s="101" t="str">
        <f t="shared" si="843"/>
        <v>KORD MR2!_00Z-ECE</v>
      </c>
      <c r="AW175" s="58">
        <f ca="1">IFERROR(IF($C$12="C",RTD("ice.xl",,"*H",AV175,$C$5,"D",$K175,,,1),RTD("ice.xl",,"*H",AV175,$C$5,"D",$K175,,,1)*(9/5)+$C$14),"-")</f>
        <v>71.581999999999994</v>
      </c>
      <c r="AX175" s="101">
        <f t="shared" si="945"/>
        <v>3</v>
      </c>
      <c r="AY175" s="101" t="str">
        <f t="shared" si="844"/>
        <v>KORD MR3!_00Z-ECE</v>
      </c>
      <c r="AZ175" s="58">
        <f ca="1">IFERROR(IF($C$12="C",RTD("ice.xl",,"*H",AY175,$C$5,"D",$K175,,,1),RTD("ice.xl",,"*H",AY175,$C$5,"D",$K175,,,1)*(9/5)+$C$14),"-")</f>
        <v>71.347999999999999</v>
      </c>
      <c r="BA175" s="101">
        <f t="shared" si="940"/>
        <v>4</v>
      </c>
      <c r="BB175" s="101" t="str">
        <f t="shared" si="845"/>
        <v>KORD MR4!_00Z-ECE</v>
      </c>
      <c r="BC175" s="58">
        <f ca="1">IFERROR(IF($C$12="C",RTD("ice.xl",,"*H",BB175,$C$5,"D",$K175,,,1),RTD("ice.xl",,"*H",BB175,$C$5,"D",$K175,,,1)*(9/5)+$C$14),"-")</f>
        <v>73.742000000000004</v>
      </c>
      <c r="BD175" s="101">
        <f t="shared" si="936"/>
        <v>5</v>
      </c>
      <c r="BE175" s="101" t="str">
        <f t="shared" si="846"/>
        <v>KORD MR5!_00Z-ECE</v>
      </c>
      <c r="BF175" s="58">
        <f ca="1">IFERROR(IF($C$12="C",RTD("ice.xl",,"*H",BE175,$C$5,"D",$K175,,,1),RTD("ice.xl",,"*H",BE175,$C$5,"D",$K175,,,1)*(9/5)+$C$14),"-")</f>
        <v>75.11</v>
      </c>
      <c r="BG175" s="101">
        <f t="shared" si="932"/>
        <v>6</v>
      </c>
      <c r="BH175" s="101" t="str">
        <f t="shared" si="847"/>
        <v>KORD MR6!_00Z-ECE</v>
      </c>
      <c r="BI175" s="105" t="str">
        <f ca="1">IFERROR(IF($C$12="C",RTD("ice.xl",,"*H",BH175,$C$5,"D",$K175,,,1),RTD("ice.xl",,"*H",BH175,$C$5,"D",$K175,,,1)*(9/5)+$C$14),"-")</f>
        <v>-</v>
      </c>
      <c r="BL175" s="53" t="b">
        <f t="shared" ca="1" si="848"/>
        <v>0</v>
      </c>
      <c r="BM175" s="53" t="str">
        <f t="shared" ca="1" si="849"/>
        <v>KORD MRFALSE!_00Z-ECE</v>
      </c>
      <c r="BN175" s="103" t="str">
        <f ca="1">IFERROR(IF($C$12="C",RTD("ice.xl",,"*H",BM175,$C$5,"D",$K175,,,1),RTD("ice.xl",,"*H",BM175,$C$5,"D",$K175,,,1)*(9/5)+$C$14),"-")</f>
        <v>-</v>
      </c>
      <c r="BO175" s="101" t="b">
        <f t="shared" ca="1" si="850"/>
        <v>0</v>
      </c>
      <c r="BP175" s="101" t="str">
        <f t="shared" ca="1" si="851"/>
        <v>KORD MRFALSE!_00Z-ECE</v>
      </c>
      <c r="BQ175" s="57" t="str">
        <f ca="1">IFERROR(IF($C$12="C",RTD("ice.xl",,"*H",BP175,$C$5,"D",$K175,,,1),RTD("ice.xl",,"*H",BP175,$C$5,"D",$K175,,,1)*(9/5)+$C$14),"-")</f>
        <v>-</v>
      </c>
      <c r="BR175" s="101" t="b">
        <f t="shared" ca="1" si="852"/>
        <v>0</v>
      </c>
      <c r="BS175" s="101" t="str">
        <f t="shared" ca="1" si="853"/>
        <v>KORD MRFALSE!_00Z-ECE</v>
      </c>
      <c r="BT175" s="57" t="str">
        <f ca="1">IFERROR(IF($C$12="C",RTD("ice.xl",,"*H",BS175,$C$5,"D",$K175,,,1),RTD("ice.xl",,"*H",BS175,$C$5,"D",$K175,,,1)*(9/5)+$C$14),"-")</f>
        <v>-</v>
      </c>
      <c r="BU175" s="101" t="b">
        <f t="shared" ca="1" si="854"/>
        <v>0</v>
      </c>
      <c r="BV175" s="101" t="str">
        <f t="shared" ca="1" si="855"/>
        <v>KORD MRFALSE!_00Z-ECE</v>
      </c>
      <c r="BW175" s="57" t="str">
        <f ca="1">IFERROR(IF($C$12="C",RTD("ice.xl",,"*H",BV175,$C$5,"D",$K175,,,1),RTD("ice.xl",,"*H",BV175,$C$5,"D",$K175,,,1)*(9/5)+$C$14),"-")</f>
        <v>-</v>
      </c>
      <c r="BX175" s="101" t="b">
        <f t="shared" ca="1" si="856"/>
        <v>0</v>
      </c>
      <c r="BY175" s="101" t="str">
        <f t="shared" ca="1" si="857"/>
        <v>KORD MRFALSE!_00Z-ECE</v>
      </c>
      <c r="BZ175" s="57" t="str">
        <f ca="1">IFERROR(IF($C$12="C",RTD("ice.xl",,"*H",BY175,$C$5,"D",$K175,,,1),RTD("ice.xl",,"*H",BY175,$C$5,"D",$K175,,,1)*(9/5)+$C$14),"-")</f>
        <v>-</v>
      </c>
      <c r="CA175" s="101" t="b">
        <f t="shared" ca="1" si="858"/>
        <v>0</v>
      </c>
      <c r="CB175" s="101" t="str">
        <f t="shared" ca="1" si="859"/>
        <v>KORD MRFALSE!_00Z-ECE</v>
      </c>
      <c r="CC175" s="57" t="str">
        <f ca="1">IFERROR(IF($C$12="C",RTD("ice.xl",,"*H",CB175,$C$5,"D",$K175,,,1),RTD("ice.xl",,"*H",CB175,$C$5,"D",$K175,,,1)*(9/5)+$C$14),"-")</f>
        <v>-</v>
      </c>
      <c r="CD175" s="101" t="b">
        <f t="shared" ca="1" si="860"/>
        <v>0</v>
      </c>
      <c r="CE175" s="101" t="str">
        <f t="shared" ca="1" si="861"/>
        <v>KORD MRFALSE!_00Z-ECE</v>
      </c>
      <c r="CF175" s="57" t="str">
        <f ca="1">IFERROR(IF($C$12="C",RTD("ice.xl",,"*H",CE175,$C$5,"D",$K175,,,1),RTD("ice.xl",,"*H",CE175,$C$5,"D",$K175,,,1)*(9/5)+$C$14),"-")</f>
        <v>-</v>
      </c>
      <c r="CG175" s="101" t="b">
        <f t="shared" ca="1" si="862"/>
        <v>0</v>
      </c>
      <c r="CH175" s="101" t="str">
        <f t="shared" ca="1" si="863"/>
        <v>KORD MRFALSE!_00Z-ECE</v>
      </c>
      <c r="CI175" s="57" t="str">
        <f ca="1">IFERROR(IF($C$12="C",RTD("ice.xl",,"*H",CH175,$C$5,"D",$K175,,,1),RTD("ice.xl",,"*H",CH175,$C$5,"D",$K175,,,1)*(9/5)+$C$14),"-")</f>
        <v>-</v>
      </c>
      <c r="CJ175" s="101" t="b">
        <f t="shared" ca="1" si="864"/>
        <v>0</v>
      </c>
      <c r="CK175" s="101" t="str">
        <f t="shared" ca="1" si="865"/>
        <v>KORD MRFALSE!_00Z-ECE</v>
      </c>
      <c r="CL175" s="57" t="str">
        <f ca="1">IFERROR(IF($C$12="C",RTD("ice.xl",,"*H",CK175,$C$5,"D",$K175,,,1),RTD("ice.xl",,"*H",CK175,$C$5,"D",$K175,,,1)*(9/5)+$C$14),"-")</f>
        <v>-</v>
      </c>
      <c r="CM175" s="101">
        <f t="shared" si="866"/>
        <v>0</v>
      </c>
      <c r="CN175" s="101" t="str">
        <f t="shared" si="867"/>
        <v>KORD MR0!_00Z-ECE</v>
      </c>
      <c r="CO175" s="58">
        <f ca="1">IFERROR(IF($C$12="C",RTD("ice.xl",,"*H",CN175,$C$5,"D",$K175,,,1),RTD("ice.xl",,"*H",CN175,$C$5,"D",$K175,,,1)*(9/5)+$C$14),"-")</f>
        <v>77.342000000000013</v>
      </c>
      <c r="CP175" s="101">
        <f t="shared" ref="CP175:CP214" si="956">CP174+1</f>
        <v>1</v>
      </c>
      <c r="CQ175" s="101" t="str">
        <f t="shared" si="869"/>
        <v>KORD MR1!_00Z-ECE</v>
      </c>
      <c r="CR175" s="58">
        <f ca="1">IFERROR(IF($C$12="C",RTD("ice.xl",,"*H",CQ175,$C$5,"D",$K175,,,1),RTD("ice.xl",,"*H",CQ175,$C$5,"D",$K175,,,1)*(9/5)+$C$14),"-")</f>
        <v>76.658000000000001</v>
      </c>
      <c r="CS175" s="101">
        <f t="shared" si="951"/>
        <v>2</v>
      </c>
      <c r="CT175" s="101" t="str">
        <f t="shared" si="871"/>
        <v>KORD MR2!_00Z-ECE</v>
      </c>
      <c r="CU175" s="58">
        <f ca="1">IFERROR(IF($C$12="C",RTD("ice.xl",,"*H",CT175,$C$5,"D",$K175,,,1),RTD("ice.xl",,"*H",CT175,$C$5,"D",$K175,,,1)*(9/5)+$C$14),"-")</f>
        <v>71.581999999999994</v>
      </c>
      <c r="CV175" s="101">
        <f t="shared" si="946"/>
        <v>3</v>
      </c>
      <c r="CW175" s="101" t="str">
        <f t="shared" si="872"/>
        <v>KORD MR3!_00Z-ECE</v>
      </c>
      <c r="CX175" s="58">
        <f ca="1">IFERROR(IF($C$12="C",RTD("ice.xl",,"*H",CW175,$C$5,"D",$K175,,,1),RTD("ice.xl",,"*H",CW175,$C$5,"D",$K175,,,1)*(9/5)+$C$14),"-")</f>
        <v>71.347999999999999</v>
      </c>
      <c r="CY175" s="101">
        <f t="shared" si="941"/>
        <v>4</v>
      </c>
      <c r="CZ175" s="101" t="str">
        <f t="shared" si="873"/>
        <v>KORD MR4!_00Z-ECE</v>
      </c>
      <c r="DA175" s="58">
        <f ca="1">IFERROR(IF($C$12="C",RTD("ice.xl",,"*H",CZ175,$C$5,"D",$K175,,,1),RTD("ice.xl",,"*H",CZ175,$C$5,"D",$K175,,,1)*(9/5)+$C$14),"-")</f>
        <v>73.742000000000004</v>
      </c>
      <c r="DB175" s="101">
        <f t="shared" si="937"/>
        <v>5</v>
      </c>
      <c r="DC175" s="101" t="str">
        <f t="shared" si="874"/>
        <v>KORD MR5!_00Z-ECE</v>
      </c>
      <c r="DD175" s="58">
        <f ca="1">IFERROR(IF($C$12="C",RTD("ice.xl",,"*H",DC175,$C$5,"D",$K175,,,1),RTD("ice.xl",,"*H",DC175,$C$5,"D",$K175,,,1)*(9/5)+$C$14),"-")</f>
        <v>75.11</v>
      </c>
      <c r="DE175" s="101">
        <f t="shared" si="933"/>
        <v>6</v>
      </c>
      <c r="DF175" s="101" t="str">
        <f t="shared" si="875"/>
        <v>KORD MR6!_00Z-ECE</v>
      </c>
      <c r="DG175" s="105" t="str">
        <f ca="1">IFERROR(IF($C$12="C",RTD("ice.xl",,"*H",DF175,$C$5,"D",$K175,,,1),RTD("ice.xl",,"*H",DF175,$C$5,"D",$K175,,,1)*(9/5)+$C$14),"-")</f>
        <v>-</v>
      </c>
      <c r="DJ175" s="53" t="b">
        <f t="shared" ca="1" si="876"/>
        <v>0</v>
      </c>
      <c r="DK175" s="53" t="str">
        <f t="shared" ca="1" si="877"/>
        <v>KORD MRFALSE!_12Z-ECE</v>
      </c>
      <c r="DL175" s="103" t="str">
        <f ca="1">IFERROR(IF($C$12="C",RTD("ice.xl",,"*H",DK175,$C$5,"D",$K175,,,1),RTD("ice.xl",,"*H",DK175,$C$5,"D",$K175,,,1)*(9/5)+$C$14),"-")</f>
        <v>-</v>
      </c>
      <c r="DM175" s="101" t="b">
        <f t="shared" ca="1" si="878"/>
        <v>0</v>
      </c>
      <c r="DN175" s="101" t="str">
        <f t="shared" ca="1" si="879"/>
        <v>KORD MRFALSE!_12Z-ECE</v>
      </c>
      <c r="DO175" s="57" t="str">
        <f ca="1">IFERROR(IF($C$12="C",RTD("ice.xl",,"*H",DN175,$C$5,"D",$K175,,,1),RTD("ice.xl",,"*H",DN175,$C$5,"D",$K175,,,1)*(9/5)+$C$14),"-")</f>
        <v>-</v>
      </c>
      <c r="DP175" s="101" t="b">
        <f t="shared" ca="1" si="880"/>
        <v>0</v>
      </c>
      <c r="DQ175" s="101" t="str">
        <f t="shared" ca="1" si="881"/>
        <v>KORD MRFALSE!_12Z-ECE</v>
      </c>
      <c r="DR175" s="57" t="str">
        <f ca="1">IFERROR(IF($C$12="C",RTD("ice.xl",,"*H",DQ175,$C$5,"D",$K175,,,1),RTD("ice.xl",,"*H",DQ175,$C$5,"D",$K175,,,1)*(9/5)+$C$14),"-")</f>
        <v>-</v>
      </c>
      <c r="DS175" s="101" t="b">
        <f t="shared" ca="1" si="882"/>
        <v>0</v>
      </c>
      <c r="DT175" s="101" t="str">
        <f t="shared" ca="1" si="883"/>
        <v>KORD MRFALSE!_12Z-ECE</v>
      </c>
      <c r="DU175" s="57" t="str">
        <f ca="1">IFERROR(IF($C$12="C",RTD("ice.xl",,"*H",DT175,$C$5,"D",$K175,,,1),RTD("ice.xl",,"*H",DT175,$C$5,"D",$K175,,,1)*(9/5)+$C$14),"-")</f>
        <v>-</v>
      </c>
      <c r="DV175" s="101" t="b">
        <f t="shared" ca="1" si="884"/>
        <v>0</v>
      </c>
      <c r="DW175" s="101" t="str">
        <f t="shared" ca="1" si="885"/>
        <v>KORD MRFALSE!_12Z-ECE</v>
      </c>
      <c r="DX175" s="57" t="str">
        <f ca="1">IFERROR(IF($C$12="C",RTD("ice.xl",,"*H",DW175,$C$5,"D",$K175,,,1),RTD("ice.xl",,"*H",DW175,$C$5,"D",$K175,,,1)*(9/5)+$C$14),"-")</f>
        <v>-</v>
      </c>
      <c r="DY175" s="101" t="b">
        <f t="shared" ca="1" si="886"/>
        <v>0</v>
      </c>
      <c r="DZ175" s="101" t="str">
        <f t="shared" ca="1" si="887"/>
        <v>KORD MRFALSE!_12Z-ECE</v>
      </c>
      <c r="EA175" s="57" t="str">
        <f ca="1">IFERROR(IF($C$12="C",RTD("ice.xl",,"*H",DZ175,$C$5,"D",$K175,,,1),RTD("ice.xl",,"*H",DZ175,$C$5,"D",$K175,,,1)*(9/5)+$C$14),"-")</f>
        <v>-</v>
      </c>
      <c r="EB175" s="101" t="b">
        <f t="shared" ca="1" si="888"/>
        <v>0</v>
      </c>
      <c r="EC175" s="101" t="str">
        <f t="shared" ca="1" si="889"/>
        <v>KORD MRFALSE!_12Z-ECE</v>
      </c>
      <c r="ED175" s="57" t="str">
        <f ca="1">IFERROR(IF($C$12="C",RTD("ice.xl",,"*H",EC175,$C$5,"D",$K175,,,1),RTD("ice.xl",,"*H",EC175,$C$5,"D",$K175,,,1)*(9/5)+$C$14),"-")</f>
        <v>-</v>
      </c>
      <c r="EE175" s="101" t="b">
        <f t="shared" ca="1" si="890"/>
        <v>0</v>
      </c>
      <c r="EF175" s="101" t="str">
        <f t="shared" ca="1" si="891"/>
        <v>KORD MRFALSE!_12Z-ECE</v>
      </c>
      <c r="EG175" s="57" t="str">
        <f ca="1">IFERROR(IF($C$12="C",RTD("ice.xl",,"*H",EF175,$C$5,"D",$K175,,,1),RTD("ice.xl",,"*H",EF175,$C$5,"D",$K175,,,1)*(9/5)+$C$14),"-")</f>
        <v>-</v>
      </c>
      <c r="EH175" s="101" t="b">
        <f t="shared" ca="1" si="892"/>
        <v>0</v>
      </c>
      <c r="EI175" s="101" t="str">
        <f t="shared" ca="1" si="893"/>
        <v>KORD MRFALSE!_12Z-ECE</v>
      </c>
      <c r="EJ175" s="57" t="str">
        <f ca="1">IFERROR(IF($C$12="C",RTD("ice.xl",,"*H",EI175,$C$5,"D",$K175,,,1),RTD("ice.xl",,"*H",EI175,$C$5,"D",$K175,,,1)*(9/5)+$C$14),"-")</f>
        <v>-</v>
      </c>
      <c r="EK175" s="101">
        <f t="shared" si="894"/>
        <v>0</v>
      </c>
      <c r="EL175" s="101" t="str">
        <f t="shared" si="895"/>
        <v>KORD MR0!_12Z-ECE</v>
      </c>
      <c r="EM175" s="58">
        <f ca="1">IFERROR(IF($C$12="C",RTD("ice.xl",,"*H",EL175,$C$5,"D",$K175,,,1),RTD("ice.xl",,"*H",EL175,$C$5,"D",$K175,,,1)*(9/5)+$C$14),"-")</f>
        <v>74.300000000000011</v>
      </c>
      <c r="EN175" s="101">
        <f t="shared" ref="EN175:EN214" si="957">EN174+1</f>
        <v>1</v>
      </c>
      <c r="EO175" s="101" t="str">
        <f t="shared" si="897"/>
        <v>KORD MR1!_12Z-ECE</v>
      </c>
      <c r="EP175" s="58">
        <f ca="1">IFERROR(IF($C$12="C",RTD("ice.xl",,"*H",EO175,$C$5,"D",$K175,,,1),RTD("ice.xl",,"*H",EO175,$C$5,"D",$K175,,,1)*(9/5)+$C$14),"-")</f>
        <v>74.408000000000001</v>
      </c>
      <c r="EQ175" s="101">
        <f t="shared" si="952"/>
        <v>2</v>
      </c>
      <c r="ER175" s="101" t="str">
        <f t="shared" si="899"/>
        <v>KORD MR2!_12Z-ECE</v>
      </c>
      <c r="ES175" s="58">
        <f ca="1">IFERROR(IF($C$12="C",RTD("ice.xl",,"*H",ER175,$C$5,"D",$K175,,,1),RTD("ice.xl",,"*H",ER175,$C$5,"D",$K175,,,1)*(9/5)+$C$14),"-")</f>
        <v>71.816000000000003</v>
      </c>
      <c r="ET175" s="101">
        <f t="shared" si="947"/>
        <v>3</v>
      </c>
      <c r="EU175" s="101" t="str">
        <f t="shared" si="900"/>
        <v>KORD MR3!_12Z-ECE</v>
      </c>
      <c r="EV175" s="58">
        <f ca="1">IFERROR(IF($C$12="C",RTD("ice.xl",,"*H",EU175,$C$5,"D",$K175,,,1),RTD("ice.xl",,"*H",EU175,$C$5,"D",$K175,,,1)*(9/5)+$C$14),"-")</f>
        <v>73.147999999999996</v>
      </c>
      <c r="EW175" s="101">
        <f t="shared" si="942"/>
        <v>4</v>
      </c>
      <c r="EX175" s="101" t="str">
        <f t="shared" si="901"/>
        <v>KORD MR4!_12Z-ECE</v>
      </c>
      <c r="EY175" s="58">
        <f ca="1">IFERROR(IF($C$12="C",RTD("ice.xl",,"*H",EX175,$C$5,"D",$K175,,,1),RTD("ice.xl",,"*H",EX175,$C$5,"D",$K175,,,1)*(9/5)+$C$14),"-")</f>
        <v>74.713999999999999</v>
      </c>
      <c r="EZ175" s="101">
        <f t="shared" si="938"/>
        <v>5</v>
      </c>
      <c r="FA175" s="101" t="str">
        <f t="shared" si="902"/>
        <v>KORD MR5!_12Z-ECE</v>
      </c>
      <c r="FB175" s="58" t="str">
        <f ca="1">IFERROR(IF($C$12="C",RTD("ice.xl",,"*H",FA175,$C$5,"D",$K175,,,1),RTD("ice.xl",,"*H",FA175,$C$5,"D",$K175,,,1)*(9/5)+$C$14),"-")</f>
        <v>-</v>
      </c>
      <c r="FC175" s="101">
        <f t="shared" si="934"/>
        <v>6</v>
      </c>
      <c r="FD175" s="101" t="str">
        <f t="shared" si="903"/>
        <v>KORD MR6!_12Z-ECE</v>
      </c>
      <c r="FE175" s="105" t="str">
        <f ca="1">IFERROR(IF($C$12="C",RTD("ice.xl",,"*H",FD175,$C$5,"D",$K175,,,1),RTD("ice.xl",,"*H",FD175,$C$5,"D",$K175,,,1)*(9/5)+$C$14),"-")</f>
        <v>-</v>
      </c>
      <c r="FH175" s="53" t="b">
        <f t="shared" ca="1" si="904"/>
        <v>0</v>
      </c>
      <c r="FI175" s="53" t="str">
        <f t="shared" ca="1" si="905"/>
        <v>KORD MRFALSE!_12Z-ECE</v>
      </c>
      <c r="FJ175" s="103" t="str">
        <f ca="1">IFERROR(IF($C$12="C",RTD("ice.xl",,"*H",FI175,$C$5,"D",$K175,,,1),RTD("ice.xl",,"*H",FI175,$C$5,"D",$K175,,,1)*(9/5)+$C$14),"-")</f>
        <v>-</v>
      </c>
      <c r="FK175" s="101" t="b">
        <f t="shared" ca="1" si="906"/>
        <v>0</v>
      </c>
      <c r="FL175" s="101" t="str">
        <f t="shared" ca="1" si="907"/>
        <v>KORD MRFALSE!_12Z-ECE</v>
      </c>
      <c r="FM175" s="57" t="str">
        <f ca="1">IFERROR(IF($C$12="C",RTD("ice.xl",,"*H",FL175,$C$5,"D",$K175,,,1),RTD("ice.xl",,"*H",FL175,$C$5,"D",$K175,,,1)*(9/5)+$C$14),"-")</f>
        <v>-</v>
      </c>
      <c r="FN175" s="101" t="b">
        <f t="shared" ca="1" si="908"/>
        <v>0</v>
      </c>
      <c r="FO175" s="101" t="str">
        <f t="shared" ca="1" si="909"/>
        <v>KORD MRFALSE!_12Z-ECE</v>
      </c>
      <c r="FP175" s="57" t="str">
        <f ca="1">IFERROR(IF($C$12="C",RTD("ice.xl",,"*H",FO175,$C$5,"D",$K175,,,1),RTD("ice.xl",,"*H",FO175,$C$5,"D",$K175,,,1)*(9/5)+$C$14),"-")</f>
        <v>-</v>
      </c>
      <c r="FQ175" s="101" t="b">
        <f t="shared" ca="1" si="910"/>
        <v>0</v>
      </c>
      <c r="FR175" s="101" t="str">
        <f t="shared" ca="1" si="911"/>
        <v>KORD MRFALSE!_12Z-ECE</v>
      </c>
      <c r="FS175" s="57" t="str">
        <f ca="1">IFERROR(IF($C$12="C",RTD("ice.xl",,"*H",FR175,$C$5,"D",$K175,,,1),RTD("ice.xl",,"*H",FR175,$C$5,"D",$K175,,,1)*(9/5)+$C$14),"-")</f>
        <v>-</v>
      </c>
      <c r="FT175" s="101" t="b">
        <f t="shared" ca="1" si="912"/>
        <v>0</v>
      </c>
      <c r="FU175" s="101" t="str">
        <f t="shared" ca="1" si="913"/>
        <v>KORD MRFALSE!_12Z-ECE</v>
      </c>
      <c r="FV175" s="57" t="str">
        <f ca="1">IFERROR(IF($C$12="C",RTD("ice.xl",,"*H",FU175,$C$5,"D",$K175,,,1),RTD("ice.xl",,"*H",FU175,$C$5,"D",$K175,,,1)*(9/5)+$C$14),"-")</f>
        <v>-</v>
      </c>
      <c r="FW175" s="101" t="b">
        <f t="shared" ca="1" si="914"/>
        <v>0</v>
      </c>
      <c r="FX175" s="101" t="str">
        <f t="shared" ca="1" si="915"/>
        <v>KORD MRFALSE!_12Z-ECE</v>
      </c>
      <c r="FY175" s="57" t="str">
        <f ca="1">IFERROR(IF($C$12="C",RTD("ice.xl",,"*H",FX175,$C$5,"D",$K175,,,1),RTD("ice.xl",,"*H",FX175,$C$5,"D",$K175,,,1)*(9/5)+$C$14),"-")</f>
        <v>-</v>
      </c>
      <c r="FZ175" s="101" t="b">
        <f t="shared" ca="1" si="916"/>
        <v>0</v>
      </c>
      <c r="GA175" s="101" t="str">
        <f t="shared" ca="1" si="917"/>
        <v>KORD MRFALSE!_12Z-ECE</v>
      </c>
      <c r="GB175" s="57" t="str">
        <f ca="1">IFERROR(IF($C$12="C",RTD("ice.xl",,"*H",GA175,$C$5,"D",$K175,,,1),RTD("ice.xl",,"*H",GA175,$C$5,"D",$K175,,,1)*(9/5)+$C$14),"-")</f>
        <v>-</v>
      </c>
      <c r="GC175" s="101" t="b">
        <f t="shared" ca="1" si="918"/>
        <v>0</v>
      </c>
      <c r="GD175" s="101" t="str">
        <f t="shared" ca="1" si="919"/>
        <v>KORD MRFALSE!_12Z-ECE</v>
      </c>
      <c r="GE175" s="57" t="str">
        <f ca="1">IFERROR(IF($C$12="C",RTD("ice.xl",,"*H",GD175,$C$5,"D",$K175,,,1),RTD("ice.xl",,"*H",GD175,$C$5,"D",$K175,,,1)*(9/5)+$C$14),"-")</f>
        <v>-</v>
      </c>
      <c r="GF175" s="101" t="b">
        <f t="shared" ca="1" si="920"/>
        <v>0</v>
      </c>
      <c r="GG175" s="101" t="str">
        <f t="shared" ca="1" si="921"/>
        <v>KORD MRFALSE!_12Z-ECE</v>
      </c>
      <c r="GH175" s="57" t="str">
        <f ca="1">IFERROR(IF($C$12="C",RTD("ice.xl",,"*H",GG175,$C$5,"D",$K175,,,1),RTD("ice.xl",,"*H",GG175,$C$5,"D",$K175,,,1)*(9/5)+$C$14),"-")</f>
        <v>-</v>
      </c>
      <c r="GI175" s="101">
        <f t="shared" si="922"/>
        <v>0</v>
      </c>
      <c r="GJ175" s="101" t="str">
        <f t="shared" si="923"/>
        <v>KORD MR0!_12Z-ECE</v>
      </c>
      <c r="GK175" s="58">
        <f ca="1">IFERROR(IF($C$12="C",RTD("ice.xl",,"*H",GJ175,$C$5,"D",$K175,,,1),RTD("ice.xl",,"*H",GJ175,$C$5,"D",$K175,,,1)*(9/5)+$C$14),"-")</f>
        <v>74.300000000000011</v>
      </c>
      <c r="GL175" s="101">
        <f t="shared" ref="GL175:GL214" si="958">GL174+1</f>
        <v>1</v>
      </c>
      <c r="GM175" s="101" t="str">
        <f t="shared" si="925"/>
        <v>KORD MR1!_12Z-ECE</v>
      </c>
      <c r="GN175" s="58">
        <f ca="1">IFERROR(IF($C$12="C",RTD("ice.xl",,"*H",GM175,$C$5,"D",$K175,,,1),RTD("ice.xl",,"*H",GM175,$C$5,"D",$K175,,,1)*(9/5)+$C$14),"-")</f>
        <v>74.408000000000001</v>
      </c>
      <c r="GO175" s="101">
        <f t="shared" si="953"/>
        <v>2</v>
      </c>
      <c r="GP175" s="101" t="str">
        <f t="shared" si="927"/>
        <v>KORD MR2!_12Z-ECE</v>
      </c>
      <c r="GQ175" s="58">
        <f ca="1">IFERROR(IF($C$12="C",RTD("ice.xl",,"*H",GP175,$C$5,"D",$K175,,,1),RTD("ice.xl",,"*H",GP175,$C$5,"D",$K175,,,1)*(9/5)+$C$14),"-")</f>
        <v>71.816000000000003</v>
      </c>
      <c r="GR175" s="101">
        <f t="shared" si="948"/>
        <v>3</v>
      </c>
      <c r="GS175" s="101" t="str">
        <f t="shared" si="928"/>
        <v>KORD MR3!_12Z-ECE</v>
      </c>
      <c r="GT175" s="58">
        <f ca="1">IFERROR(IF($C$12="C",RTD("ice.xl",,"*H",GS175,$C$5,"D",$K175,,,1),RTD("ice.xl",,"*H",GS175,$C$5,"D",$K175,,,1)*(9/5)+$C$14),"-")</f>
        <v>73.147999999999996</v>
      </c>
      <c r="GU175" s="101">
        <f t="shared" si="943"/>
        <v>4</v>
      </c>
      <c r="GV175" s="101" t="str">
        <f t="shared" si="929"/>
        <v>KORD MR4!_12Z-ECE</v>
      </c>
      <c r="GW175" s="58">
        <f ca="1">IFERROR(IF($C$12="C",RTD("ice.xl",,"*H",GV175,$C$5,"D",$K175,,,1),RTD("ice.xl",,"*H",GV175,$C$5,"D",$K175,,,1)*(9/5)+$C$14),"-")</f>
        <v>74.713999999999999</v>
      </c>
      <c r="GX175" s="101">
        <f t="shared" si="939"/>
        <v>5</v>
      </c>
      <c r="GY175" s="101" t="str">
        <f t="shared" si="930"/>
        <v>KORD MR5!_12Z-ECE</v>
      </c>
      <c r="GZ175" s="58" t="str">
        <f ca="1">IFERROR(IF($C$12="C",RTD("ice.xl",,"*H",GY175,$C$5,"D",$K175,,,1),RTD("ice.xl",,"*H",GY175,$C$5,"D",$K175,,,1)*(9/5)+$C$14),"-")</f>
        <v>-</v>
      </c>
      <c r="HA175" s="101">
        <f t="shared" si="935"/>
        <v>6</v>
      </c>
      <c r="HB175" s="101" t="str">
        <f t="shared" si="931"/>
        <v>KORD MR6!_12Z-ECE</v>
      </c>
      <c r="HC175" s="105" t="str">
        <f ca="1">IFERROR(IF($C$12="C",RTD("ice.xl",,"*H",HB175,$C$5,"D",$K175,,,1),RTD("ice.xl",,"*H",HB175,$C$5,"D",$K175,,,1)*(9/5)+$C$14),"-")</f>
        <v>-</v>
      </c>
    </row>
    <row r="176" spans="11:211" x14ac:dyDescent="0.35">
      <c r="K176" s="163">
        <f t="shared" ca="1" si="820"/>
        <v>44800</v>
      </c>
      <c r="L176" s="167" t="str">
        <f t="shared" ca="1" si="820"/>
        <v/>
      </c>
      <c r="N176" s="53" t="b">
        <f t="shared" ca="1" si="821"/>
        <v>0</v>
      </c>
      <c r="O176" s="53" t="str">
        <f t="shared" ca="1" si="822"/>
        <v>KORD MRFALSE!_00Z-ECE</v>
      </c>
      <c r="P176" s="103" t="str">
        <f ca="1">IFERROR(IF($C$12="C",RTD("ice.xl",,"*H",O176,$C$5,"D",$K176,,,1),RTD("ice.xl",,"*H",O176,$C$5,"D",$K176,,,1)*(9/5)+$C$14),"-")</f>
        <v>-</v>
      </c>
      <c r="Q176" s="101" t="b">
        <f t="shared" ca="1" si="823"/>
        <v>0</v>
      </c>
      <c r="R176" s="101" t="str">
        <f t="shared" ca="1" si="824"/>
        <v>KORD MRFALSE!_00Z-ECE</v>
      </c>
      <c r="S176" s="57" t="str">
        <f ca="1">IFERROR(IF($C$12="C",RTD("ice.xl",,"*H",R176,$C$5,"D",$K176,,,1),RTD("ice.xl",,"*H",R176,$C$5,"D",$K176,,,1)*(9/5)+$C$14),"-")</f>
        <v>-</v>
      </c>
      <c r="T176" s="101" t="b">
        <f t="shared" ca="1" si="825"/>
        <v>0</v>
      </c>
      <c r="U176" s="101" t="str">
        <f t="shared" ca="1" si="826"/>
        <v>KORD MRFALSE!_00Z-ECE</v>
      </c>
      <c r="V176" s="57" t="str">
        <f ca="1">IFERROR(IF($C$12="C",RTD("ice.xl",,"*H",U176,$C$5,"D",$K176,,,1),RTD("ice.xl",,"*H",U176,$C$5,"D",$K176,,,1)*(9/5)+$C$14),"-")</f>
        <v>-</v>
      </c>
      <c r="W176" s="101" t="b">
        <f t="shared" ca="1" si="827"/>
        <v>0</v>
      </c>
      <c r="X176" s="101" t="str">
        <f t="shared" ca="1" si="828"/>
        <v>KORD MRFALSE!_00Z-ECE</v>
      </c>
      <c r="Y176" s="57" t="str">
        <f ca="1">IFERROR(IF($C$12="C",RTD("ice.xl",,"*H",X176,$C$5,"D",$K176,,,1),RTD("ice.xl",,"*H",X176,$C$5,"D",$K176,,,1)*(9/5)+$C$14),"-")</f>
        <v>-</v>
      </c>
      <c r="Z176" s="101" t="b">
        <f t="shared" ca="1" si="829"/>
        <v>0</v>
      </c>
      <c r="AA176" s="101" t="str">
        <f t="shared" ca="1" si="830"/>
        <v>KORD MRFALSE!_00Z-ECE</v>
      </c>
      <c r="AB176" s="57" t="str">
        <f ca="1">IFERROR(IF($C$12="C",RTD("ice.xl",,"*H",AA176,$C$5,"D",$K176,,,1),RTD("ice.xl",,"*H",AA176,$C$5,"D",$K176,,,1)*(9/5)+$C$14),"-")</f>
        <v>-</v>
      </c>
      <c r="AC176" s="101" t="b">
        <f t="shared" ca="1" si="831"/>
        <v>0</v>
      </c>
      <c r="AD176" s="101" t="str">
        <f t="shared" ca="1" si="832"/>
        <v>KORD MRFALSE!_00Z-ECE</v>
      </c>
      <c r="AE176" s="57" t="str">
        <f ca="1">IFERROR(IF($C$12="C",RTD("ice.xl",,"*H",AD176,$C$5,"D",$K176,,,1),RTD("ice.xl",,"*H",AD176,$C$5,"D",$K176,,,1)*(9/5)+$C$14),"-")</f>
        <v>-</v>
      </c>
      <c r="AF176" s="101" t="b">
        <f t="shared" ca="1" si="833"/>
        <v>0</v>
      </c>
      <c r="AG176" s="101" t="str">
        <f t="shared" ca="1" si="834"/>
        <v>KORD MRFALSE!_00Z-ECE</v>
      </c>
      <c r="AH176" s="57" t="str">
        <f ca="1">IFERROR(IF($C$12="C",RTD("ice.xl",,"*H",AG176,$C$5,"D",$K176,,,1),RTD("ice.xl",,"*H",AG176,$C$5,"D",$K176,,,1)*(9/5)+$C$14),"-")</f>
        <v>-</v>
      </c>
      <c r="AI176" s="101" t="b">
        <f t="shared" ca="1" si="835"/>
        <v>0</v>
      </c>
      <c r="AJ176" s="101" t="str">
        <f t="shared" ca="1" si="836"/>
        <v>KORD MRFALSE!_00Z-ECE</v>
      </c>
      <c r="AK176" s="57" t="str">
        <f ca="1">IFERROR(IF($C$12="C",RTD("ice.xl",,"*H",AJ176,$C$5,"D",$K176,,,1),RTD("ice.xl",,"*H",AJ176,$C$5,"D",$K176,,,1)*(9/5)+$C$14),"-")</f>
        <v>-</v>
      </c>
      <c r="AL176" s="101">
        <f t="shared" ref="AL176" si="959">N184</f>
        <v>0</v>
      </c>
      <c r="AM176" s="101" t="str">
        <f t="shared" si="838"/>
        <v>KORD MR0!_00Z-ECE</v>
      </c>
      <c r="AN176" s="58">
        <f ca="1">IFERROR(IF($C$12="C",RTD("ice.xl",,"*H",AM176,$C$5,"D",$K176,,,1),RTD("ice.xl",,"*H",AM176,$C$5,"D",$K176,,,1)*(9/5)+$C$14),"-")</f>
        <v>75.488</v>
      </c>
      <c r="AO176" s="101">
        <f t="shared" ref="AO176:AO214" si="960">AO175+1</f>
        <v>1</v>
      </c>
      <c r="AP176" s="101" t="str">
        <f t="shared" si="840"/>
        <v>KORD MR1!_00Z-ECE</v>
      </c>
      <c r="AQ176" s="58">
        <f ca="1">IFERROR(IF($C$12="C",RTD("ice.xl",,"*H",AP176,$C$5,"D",$K176,,,1),RTD("ice.xl",,"*H",AP176,$C$5,"D",$K176,,,1)*(9/5)+$C$14),"-")</f>
        <v>75.56</v>
      </c>
      <c r="AR176" s="101">
        <f t="shared" si="955"/>
        <v>2</v>
      </c>
      <c r="AS176" s="101" t="str">
        <f t="shared" si="842"/>
        <v>KORD MR2!_00Z-ECE</v>
      </c>
      <c r="AT176" s="58">
        <f ca="1">IFERROR(IF($C$12="C",RTD("ice.xl",,"*H",AS176,$C$5,"D",$K176,,,1),RTD("ice.xl",,"*H",AS176,$C$5,"D",$K176,,,1)*(9/5)+$C$14),"-")</f>
        <v>70.915999999999997</v>
      </c>
      <c r="AU176" s="101">
        <f t="shared" si="950"/>
        <v>3</v>
      </c>
      <c r="AV176" s="101" t="str">
        <f t="shared" si="843"/>
        <v>KORD MR3!_00Z-ECE</v>
      </c>
      <c r="AW176" s="58">
        <f ca="1">IFERROR(IF($C$12="C",RTD("ice.xl",,"*H",AV176,$C$5,"D",$K176,,,1),RTD("ice.xl",,"*H",AV176,$C$5,"D",$K176,,,1)*(9/5)+$C$14),"-")</f>
        <v>71.114000000000004</v>
      </c>
      <c r="AX176" s="101">
        <f t="shared" si="945"/>
        <v>4</v>
      </c>
      <c r="AY176" s="101" t="str">
        <f t="shared" si="844"/>
        <v>KORD MR4!_00Z-ECE</v>
      </c>
      <c r="AZ176" s="58">
        <f ca="1">IFERROR(IF($C$12="C",RTD("ice.xl",,"*H",AY176,$C$5,"D",$K176,,,1),RTD("ice.xl",,"*H",AY176,$C$5,"D",$K176,,,1)*(9/5)+$C$14),"-")</f>
        <v>73.454000000000008</v>
      </c>
      <c r="BA176" s="101">
        <f t="shared" si="940"/>
        <v>5</v>
      </c>
      <c r="BB176" s="101" t="str">
        <f t="shared" si="845"/>
        <v>KORD MR5!_00Z-ECE</v>
      </c>
      <c r="BC176" s="58">
        <f ca="1">IFERROR(IF($C$12="C",RTD("ice.xl",,"*H",BB176,$C$5,"D",$K176,,,1),RTD("ice.xl",,"*H",BB176,$C$5,"D",$K176,,,1)*(9/5)+$C$14),"-")</f>
        <v>75.02</v>
      </c>
      <c r="BD176" s="101">
        <f t="shared" si="936"/>
        <v>6</v>
      </c>
      <c r="BE176" s="101" t="str">
        <f t="shared" si="846"/>
        <v>KORD MR6!_00Z-ECE</v>
      </c>
      <c r="BF176" s="58">
        <f ca="1">IFERROR(IF($C$12="C",RTD("ice.xl",,"*H",BE176,$C$5,"D",$K176,,,1),RTD("ice.xl",,"*H",BE176,$C$5,"D",$K176,,,1)*(9/5)+$C$14),"-")</f>
        <v>75.77600000000001</v>
      </c>
      <c r="BG176" s="101">
        <f t="shared" si="932"/>
        <v>7</v>
      </c>
      <c r="BH176" s="101" t="str">
        <f t="shared" si="847"/>
        <v>KORD MR7!_00Z-ECE</v>
      </c>
      <c r="BI176" s="105" t="str">
        <f ca="1">IFERROR(IF($C$12="C",RTD("ice.xl",,"*H",BH176,$C$5,"D",$K176,,,1),RTD("ice.xl",,"*H",BH176,$C$5,"D",$K176,,,1)*(9/5)+$C$14),"-")</f>
        <v>-</v>
      </c>
      <c r="BL176" s="53" t="b">
        <f t="shared" ca="1" si="848"/>
        <v>0</v>
      </c>
      <c r="BM176" s="53" t="str">
        <f t="shared" ca="1" si="849"/>
        <v>KORD MRFALSE!_00Z-ECE</v>
      </c>
      <c r="BN176" s="103" t="str">
        <f ca="1">IFERROR(IF($C$12="C",RTD("ice.xl",,"*H",BM176,$C$5,"D",$K176,,,1),RTD("ice.xl",,"*H",BM176,$C$5,"D",$K176,,,1)*(9/5)+$C$14),"-")</f>
        <v>-</v>
      </c>
      <c r="BO176" s="101" t="b">
        <f t="shared" ca="1" si="850"/>
        <v>0</v>
      </c>
      <c r="BP176" s="101" t="str">
        <f t="shared" ca="1" si="851"/>
        <v>KORD MRFALSE!_00Z-ECE</v>
      </c>
      <c r="BQ176" s="57" t="str">
        <f ca="1">IFERROR(IF($C$12="C",RTD("ice.xl",,"*H",BP176,$C$5,"D",$K176,,,1),RTD("ice.xl",,"*H",BP176,$C$5,"D",$K176,,,1)*(9/5)+$C$14),"-")</f>
        <v>-</v>
      </c>
      <c r="BR176" s="101" t="b">
        <f t="shared" ca="1" si="852"/>
        <v>0</v>
      </c>
      <c r="BS176" s="101" t="str">
        <f t="shared" ca="1" si="853"/>
        <v>KORD MRFALSE!_00Z-ECE</v>
      </c>
      <c r="BT176" s="57" t="str">
        <f ca="1">IFERROR(IF($C$12="C",RTD("ice.xl",,"*H",BS176,$C$5,"D",$K176,,,1),RTD("ice.xl",,"*H",BS176,$C$5,"D",$K176,,,1)*(9/5)+$C$14),"-")</f>
        <v>-</v>
      </c>
      <c r="BU176" s="101" t="b">
        <f t="shared" ca="1" si="854"/>
        <v>0</v>
      </c>
      <c r="BV176" s="101" t="str">
        <f t="shared" ca="1" si="855"/>
        <v>KORD MRFALSE!_00Z-ECE</v>
      </c>
      <c r="BW176" s="57" t="str">
        <f ca="1">IFERROR(IF($C$12="C",RTD("ice.xl",,"*H",BV176,$C$5,"D",$K176,,,1),RTD("ice.xl",,"*H",BV176,$C$5,"D",$K176,,,1)*(9/5)+$C$14),"-")</f>
        <v>-</v>
      </c>
      <c r="BX176" s="101" t="b">
        <f t="shared" ca="1" si="856"/>
        <v>0</v>
      </c>
      <c r="BY176" s="101" t="str">
        <f t="shared" ca="1" si="857"/>
        <v>KORD MRFALSE!_00Z-ECE</v>
      </c>
      <c r="BZ176" s="57" t="str">
        <f ca="1">IFERROR(IF($C$12="C",RTD("ice.xl",,"*H",BY176,$C$5,"D",$K176,,,1),RTD("ice.xl",,"*H",BY176,$C$5,"D",$K176,,,1)*(9/5)+$C$14),"-")</f>
        <v>-</v>
      </c>
      <c r="CA176" s="101" t="b">
        <f t="shared" ca="1" si="858"/>
        <v>0</v>
      </c>
      <c r="CB176" s="101" t="str">
        <f t="shared" ca="1" si="859"/>
        <v>KORD MRFALSE!_00Z-ECE</v>
      </c>
      <c r="CC176" s="57" t="str">
        <f ca="1">IFERROR(IF($C$12="C",RTD("ice.xl",,"*H",CB176,$C$5,"D",$K176,,,1),RTD("ice.xl",,"*H",CB176,$C$5,"D",$K176,,,1)*(9/5)+$C$14),"-")</f>
        <v>-</v>
      </c>
      <c r="CD176" s="101" t="b">
        <f t="shared" ca="1" si="860"/>
        <v>0</v>
      </c>
      <c r="CE176" s="101" t="str">
        <f t="shared" ca="1" si="861"/>
        <v>KORD MRFALSE!_00Z-ECE</v>
      </c>
      <c r="CF176" s="57" t="str">
        <f ca="1">IFERROR(IF($C$12="C",RTD("ice.xl",,"*H",CE176,$C$5,"D",$K176,,,1),RTD("ice.xl",,"*H",CE176,$C$5,"D",$K176,,,1)*(9/5)+$C$14),"-")</f>
        <v>-</v>
      </c>
      <c r="CG176" s="101" t="b">
        <f t="shared" ca="1" si="862"/>
        <v>0</v>
      </c>
      <c r="CH176" s="101" t="str">
        <f t="shared" ca="1" si="863"/>
        <v>KORD MRFALSE!_00Z-ECE</v>
      </c>
      <c r="CI176" s="57" t="str">
        <f ca="1">IFERROR(IF($C$12="C",RTD("ice.xl",,"*H",CH176,$C$5,"D",$K176,,,1),RTD("ice.xl",,"*H",CH176,$C$5,"D",$K176,,,1)*(9/5)+$C$14),"-")</f>
        <v>-</v>
      </c>
      <c r="CJ176" s="101">
        <f t="shared" si="864"/>
        <v>0</v>
      </c>
      <c r="CK176" s="101" t="str">
        <f t="shared" si="865"/>
        <v>KORD MR0!_00Z-ECE</v>
      </c>
      <c r="CL176" s="58">
        <f ca="1">IFERROR(IF($C$12="C",RTD("ice.xl",,"*H",CK176,$C$5,"D",$K176,,,1),RTD("ice.xl",,"*H",CK176,$C$5,"D",$K176,,,1)*(9/5)+$C$14),"-")</f>
        <v>75.488</v>
      </c>
      <c r="CM176" s="101">
        <f t="shared" ref="CM176:CM214" si="961">CM175+1</f>
        <v>1</v>
      </c>
      <c r="CN176" s="101" t="str">
        <f t="shared" si="867"/>
        <v>KORD MR1!_00Z-ECE</v>
      </c>
      <c r="CO176" s="58">
        <f ca="1">IFERROR(IF($C$12="C",RTD("ice.xl",,"*H",CN176,$C$5,"D",$K176,,,1),RTD("ice.xl",,"*H",CN176,$C$5,"D",$K176,,,1)*(9/5)+$C$14),"-")</f>
        <v>75.56</v>
      </c>
      <c r="CP176" s="101">
        <f t="shared" si="956"/>
        <v>2</v>
      </c>
      <c r="CQ176" s="101" t="str">
        <f t="shared" si="869"/>
        <v>KORD MR2!_00Z-ECE</v>
      </c>
      <c r="CR176" s="58">
        <f ca="1">IFERROR(IF($C$12="C",RTD("ice.xl",,"*H",CQ176,$C$5,"D",$K176,,,1),RTD("ice.xl",,"*H",CQ176,$C$5,"D",$K176,,,1)*(9/5)+$C$14),"-")</f>
        <v>70.915999999999997</v>
      </c>
      <c r="CS176" s="101">
        <f t="shared" si="951"/>
        <v>3</v>
      </c>
      <c r="CT176" s="101" t="str">
        <f t="shared" si="871"/>
        <v>KORD MR3!_00Z-ECE</v>
      </c>
      <c r="CU176" s="58">
        <f ca="1">IFERROR(IF($C$12="C",RTD("ice.xl",,"*H",CT176,$C$5,"D",$K176,,,1),RTD("ice.xl",,"*H",CT176,$C$5,"D",$K176,,,1)*(9/5)+$C$14),"-")</f>
        <v>71.114000000000004</v>
      </c>
      <c r="CV176" s="101">
        <f t="shared" si="946"/>
        <v>4</v>
      </c>
      <c r="CW176" s="101" t="str">
        <f t="shared" si="872"/>
        <v>KORD MR4!_00Z-ECE</v>
      </c>
      <c r="CX176" s="58">
        <f ca="1">IFERROR(IF($C$12="C",RTD("ice.xl",,"*H",CW176,$C$5,"D",$K176,,,1),RTD("ice.xl",,"*H",CW176,$C$5,"D",$K176,,,1)*(9/5)+$C$14),"-")</f>
        <v>73.454000000000008</v>
      </c>
      <c r="CY176" s="101">
        <f t="shared" si="941"/>
        <v>5</v>
      </c>
      <c r="CZ176" s="101" t="str">
        <f t="shared" si="873"/>
        <v>KORD MR5!_00Z-ECE</v>
      </c>
      <c r="DA176" s="58">
        <f ca="1">IFERROR(IF($C$12="C",RTD("ice.xl",,"*H",CZ176,$C$5,"D",$K176,,,1),RTD("ice.xl",,"*H",CZ176,$C$5,"D",$K176,,,1)*(9/5)+$C$14),"-")</f>
        <v>75.02</v>
      </c>
      <c r="DB176" s="101">
        <f t="shared" si="937"/>
        <v>6</v>
      </c>
      <c r="DC176" s="101" t="str">
        <f t="shared" si="874"/>
        <v>KORD MR6!_00Z-ECE</v>
      </c>
      <c r="DD176" s="58">
        <f ca="1">IFERROR(IF($C$12="C",RTD("ice.xl",,"*H",DC176,$C$5,"D",$K176,,,1),RTD("ice.xl",,"*H",DC176,$C$5,"D",$K176,,,1)*(9/5)+$C$14),"-")</f>
        <v>75.77600000000001</v>
      </c>
      <c r="DE176" s="101">
        <f t="shared" si="933"/>
        <v>7</v>
      </c>
      <c r="DF176" s="101" t="str">
        <f t="shared" si="875"/>
        <v>KORD MR7!_00Z-ECE</v>
      </c>
      <c r="DG176" s="105" t="str">
        <f ca="1">IFERROR(IF($C$12="C",RTD("ice.xl",,"*H",DF176,$C$5,"D",$K176,,,1),RTD("ice.xl",,"*H",DF176,$C$5,"D",$K176,,,1)*(9/5)+$C$14),"-")</f>
        <v>-</v>
      </c>
      <c r="DJ176" s="53" t="b">
        <f t="shared" ca="1" si="876"/>
        <v>0</v>
      </c>
      <c r="DK176" s="53" t="str">
        <f t="shared" ca="1" si="877"/>
        <v>KORD MRFALSE!_12Z-ECE</v>
      </c>
      <c r="DL176" s="103" t="str">
        <f ca="1">IFERROR(IF($C$12="C",RTD("ice.xl",,"*H",DK176,$C$5,"D",$K176,,,1),RTD("ice.xl",,"*H",DK176,$C$5,"D",$K176,,,1)*(9/5)+$C$14),"-")</f>
        <v>-</v>
      </c>
      <c r="DM176" s="101" t="b">
        <f t="shared" ca="1" si="878"/>
        <v>0</v>
      </c>
      <c r="DN176" s="101" t="str">
        <f t="shared" ca="1" si="879"/>
        <v>KORD MRFALSE!_12Z-ECE</v>
      </c>
      <c r="DO176" s="57" t="str">
        <f ca="1">IFERROR(IF($C$12="C",RTD("ice.xl",,"*H",DN176,$C$5,"D",$K176,,,1),RTD("ice.xl",,"*H",DN176,$C$5,"D",$K176,,,1)*(9/5)+$C$14),"-")</f>
        <v>-</v>
      </c>
      <c r="DP176" s="101" t="b">
        <f t="shared" ca="1" si="880"/>
        <v>0</v>
      </c>
      <c r="DQ176" s="101" t="str">
        <f t="shared" ca="1" si="881"/>
        <v>KORD MRFALSE!_12Z-ECE</v>
      </c>
      <c r="DR176" s="57" t="str">
        <f ca="1">IFERROR(IF($C$12="C",RTD("ice.xl",,"*H",DQ176,$C$5,"D",$K176,,,1),RTD("ice.xl",,"*H",DQ176,$C$5,"D",$K176,,,1)*(9/5)+$C$14),"-")</f>
        <v>-</v>
      </c>
      <c r="DS176" s="101" t="b">
        <f t="shared" ca="1" si="882"/>
        <v>0</v>
      </c>
      <c r="DT176" s="101" t="str">
        <f t="shared" ca="1" si="883"/>
        <v>KORD MRFALSE!_12Z-ECE</v>
      </c>
      <c r="DU176" s="57" t="str">
        <f ca="1">IFERROR(IF($C$12="C",RTD("ice.xl",,"*H",DT176,$C$5,"D",$K176,,,1),RTD("ice.xl",,"*H",DT176,$C$5,"D",$K176,,,1)*(9/5)+$C$14),"-")</f>
        <v>-</v>
      </c>
      <c r="DV176" s="101" t="b">
        <f t="shared" ca="1" si="884"/>
        <v>0</v>
      </c>
      <c r="DW176" s="101" t="str">
        <f t="shared" ca="1" si="885"/>
        <v>KORD MRFALSE!_12Z-ECE</v>
      </c>
      <c r="DX176" s="57" t="str">
        <f ca="1">IFERROR(IF($C$12="C",RTD("ice.xl",,"*H",DW176,$C$5,"D",$K176,,,1),RTD("ice.xl",,"*H",DW176,$C$5,"D",$K176,,,1)*(9/5)+$C$14),"-")</f>
        <v>-</v>
      </c>
      <c r="DY176" s="101" t="b">
        <f t="shared" ca="1" si="886"/>
        <v>0</v>
      </c>
      <c r="DZ176" s="101" t="str">
        <f t="shared" ca="1" si="887"/>
        <v>KORD MRFALSE!_12Z-ECE</v>
      </c>
      <c r="EA176" s="57" t="str">
        <f ca="1">IFERROR(IF($C$12="C",RTD("ice.xl",,"*H",DZ176,$C$5,"D",$K176,,,1),RTD("ice.xl",,"*H",DZ176,$C$5,"D",$K176,,,1)*(9/5)+$C$14),"-")</f>
        <v>-</v>
      </c>
      <c r="EB176" s="101" t="b">
        <f t="shared" ca="1" si="888"/>
        <v>0</v>
      </c>
      <c r="EC176" s="101" t="str">
        <f t="shared" ca="1" si="889"/>
        <v>KORD MRFALSE!_12Z-ECE</v>
      </c>
      <c r="ED176" s="57" t="str">
        <f ca="1">IFERROR(IF($C$12="C",RTD("ice.xl",,"*H",EC176,$C$5,"D",$K176,,,1),RTD("ice.xl",,"*H",EC176,$C$5,"D",$K176,,,1)*(9/5)+$C$14),"-")</f>
        <v>-</v>
      </c>
      <c r="EE176" s="101" t="b">
        <f t="shared" ca="1" si="890"/>
        <v>0</v>
      </c>
      <c r="EF176" s="101" t="str">
        <f t="shared" ca="1" si="891"/>
        <v>KORD MRFALSE!_12Z-ECE</v>
      </c>
      <c r="EG176" s="57" t="str">
        <f ca="1">IFERROR(IF($C$12="C",RTD("ice.xl",,"*H",EF176,$C$5,"D",$K176,,,1),RTD("ice.xl",,"*H",EF176,$C$5,"D",$K176,,,1)*(9/5)+$C$14),"-")</f>
        <v>-</v>
      </c>
      <c r="EH176" s="101">
        <f t="shared" si="892"/>
        <v>0</v>
      </c>
      <c r="EI176" s="101" t="str">
        <f t="shared" si="893"/>
        <v>KORD MR0!_12Z-ECE</v>
      </c>
      <c r="EJ176" s="58">
        <f ca="1">IFERROR(IF($C$12="C",RTD("ice.xl",,"*H",EI176,$C$5,"D",$K176,,,1),RTD("ice.xl",,"*H",EI176,$C$5,"D",$K176,,,1)*(9/5)+$C$14),"-")</f>
        <v>73.849999999999994</v>
      </c>
      <c r="EK176" s="101">
        <f t="shared" ref="EK176:EK214" si="962">EK175+1</f>
        <v>1</v>
      </c>
      <c r="EL176" s="101" t="str">
        <f t="shared" si="895"/>
        <v>KORD MR1!_12Z-ECE</v>
      </c>
      <c r="EM176" s="58">
        <f ca="1">IFERROR(IF($C$12="C",RTD("ice.xl",,"*H",EL176,$C$5,"D",$K176,,,1),RTD("ice.xl",,"*H",EL176,$C$5,"D",$K176,,,1)*(9/5)+$C$14),"-")</f>
        <v>73.706000000000003</v>
      </c>
      <c r="EN176" s="101">
        <f t="shared" si="957"/>
        <v>2</v>
      </c>
      <c r="EO176" s="101" t="str">
        <f t="shared" si="897"/>
        <v>KORD MR2!_12Z-ECE</v>
      </c>
      <c r="EP176" s="58">
        <f ca="1">IFERROR(IF($C$12="C",RTD("ice.xl",,"*H",EO176,$C$5,"D",$K176,,,1),RTD("ice.xl",,"*H",EO176,$C$5,"D",$K176,,,1)*(9/5)+$C$14),"-")</f>
        <v>70.897999999999996</v>
      </c>
      <c r="EQ176" s="101">
        <f t="shared" si="952"/>
        <v>3</v>
      </c>
      <c r="ER176" s="101" t="str">
        <f t="shared" si="899"/>
        <v>KORD MR3!_12Z-ECE</v>
      </c>
      <c r="ES176" s="58">
        <f ca="1">IFERROR(IF($C$12="C",RTD("ice.xl",,"*H",ER176,$C$5,"D",$K176,,,1),RTD("ice.xl",,"*H",ER176,$C$5,"D",$K176,,,1)*(9/5)+$C$14),"-")</f>
        <v>72.301999999999992</v>
      </c>
      <c r="ET176" s="101">
        <f t="shared" si="947"/>
        <v>4</v>
      </c>
      <c r="EU176" s="101" t="str">
        <f t="shared" si="900"/>
        <v>KORD MR4!_12Z-ECE</v>
      </c>
      <c r="EV176" s="58">
        <f ca="1">IFERROR(IF($C$12="C",RTD("ice.xl",,"*H",EU176,$C$5,"D",$K176,,,1),RTD("ice.xl",,"*H",EU176,$C$5,"D",$K176,,,1)*(9/5)+$C$14),"-")</f>
        <v>75.128</v>
      </c>
      <c r="EW176" s="101">
        <f t="shared" si="942"/>
        <v>5</v>
      </c>
      <c r="EX176" s="101" t="str">
        <f t="shared" si="901"/>
        <v>KORD MR5!_12Z-ECE</v>
      </c>
      <c r="EY176" s="58">
        <f ca="1">IFERROR(IF($C$12="C",RTD("ice.xl",,"*H",EX176,$C$5,"D",$K176,,,1),RTD("ice.xl",,"*H",EX176,$C$5,"D",$K176,,,1)*(9/5)+$C$14),"-")</f>
        <v>75.00200000000001</v>
      </c>
      <c r="EZ176" s="101">
        <f t="shared" si="938"/>
        <v>6</v>
      </c>
      <c r="FA176" s="101" t="str">
        <f t="shared" si="902"/>
        <v>KORD MR6!_12Z-ECE</v>
      </c>
      <c r="FB176" s="58" t="str">
        <f ca="1">IFERROR(IF($C$12="C",RTD("ice.xl",,"*H",FA176,$C$5,"D",$K176,,,1),RTD("ice.xl",,"*H",FA176,$C$5,"D",$K176,,,1)*(9/5)+$C$14),"-")</f>
        <v>-</v>
      </c>
      <c r="FC176" s="101">
        <f t="shared" si="934"/>
        <v>7</v>
      </c>
      <c r="FD176" s="101" t="str">
        <f t="shared" si="903"/>
        <v>KORD MR7!_12Z-ECE</v>
      </c>
      <c r="FE176" s="105" t="str">
        <f ca="1">IFERROR(IF($C$12="C",RTD("ice.xl",,"*H",FD176,$C$5,"D",$K176,,,1),RTD("ice.xl",,"*H",FD176,$C$5,"D",$K176,,,1)*(9/5)+$C$14),"-")</f>
        <v>-</v>
      </c>
      <c r="FH176" s="53" t="b">
        <f t="shared" ca="1" si="904"/>
        <v>0</v>
      </c>
      <c r="FI176" s="53" t="str">
        <f t="shared" ca="1" si="905"/>
        <v>KORD MRFALSE!_12Z-ECE</v>
      </c>
      <c r="FJ176" s="103" t="str">
        <f ca="1">IFERROR(IF($C$12="C",RTD("ice.xl",,"*H",FI176,$C$5,"D",$K176,,,1),RTD("ice.xl",,"*H",FI176,$C$5,"D",$K176,,,1)*(9/5)+$C$14),"-")</f>
        <v>-</v>
      </c>
      <c r="FK176" s="101" t="b">
        <f t="shared" ca="1" si="906"/>
        <v>0</v>
      </c>
      <c r="FL176" s="101" t="str">
        <f t="shared" ca="1" si="907"/>
        <v>KORD MRFALSE!_12Z-ECE</v>
      </c>
      <c r="FM176" s="57" t="str">
        <f ca="1">IFERROR(IF($C$12="C",RTD("ice.xl",,"*H",FL176,$C$5,"D",$K176,,,1),RTD("ice.xl",,"*H",FL176,$C$5,"D",$K176,,,1)*(9/5)+$C$14),"-")</f>
        <v>-</v>
      </c>
      <c r="FN176" s="101" t="b">
        <f t="shared" ca="1" si="908"/>
        <v>0</v>
      </c>
      <c r="FO176" s="101" t="str">
        <f t="shared" ca="1" si="909"/>
        <v>KORD MRFALSE!_12Z-ECE</v>
      </c>
      <c r="FP176" s="57" t="str">
        <f ca="1">IFERROR(IF($C$12="C",RTD("ice.xl",,"*H",FO176,$C$5,"D",$K176,,,1),RTD("ice.xl",,"*H",FO176,$C$5,"D",$K176,,,1)*(9/5)+$C$14),"-")</f>
        <v>-</v>
      </c>
      <c r="FQ176" s="101" t="b">
        <f t="shared" ca="1" si="910"/>
        <v>0</v>
      </c>
      <c r="FR176" s="101" t="str">
        <f t="shared" ca="1" si="911"/>
        <v>KORD MRFALSE!_12Z-ECE</v>
      </c>
      <c r="FS176" s="57" t="str">
        <f ca="1">IFERROR(IF($C$12="C",RTD("ice.xl",,"*H",FR176,$C$5,"D",$K176,,,1),RTD("ice.xl",,"*H",FR176,$C$5,"D",$K176,,,1)*(9/5)+$C$14),"-")</f>
        <v>-</v>
      </c>
      <c r="FT176" s="101" t="b">
        <f t="shared" ca="1" si="912"/>
        <v>0</v>
      </c>
      <c r="FU176" s="101" t="str">
        <f t="shared" ca="1" si="913"/>
        <v>KORD MRFALSE!_12Z-ECE</v>
      </c>
      <c r="FV176" s="57" t="str">
        <f ca="1">IFERROR(IF($C$12="C",RTD("ice.xl",,"*H",FU176,$C$5,"D",$K176,,,1),RTD("ice.xl",,"*H",FU176,$C$5,"D",$K176,,,1)*(9/5)+$C$14),"-")</f>
        <v>-</v>
      </c>
      <c r="FW176" s="101" t="b">
        <f t="shared" ca="1" si="914"/>
        <v>0</v>
      </c>
      <c r="FX176" s="101" t="str">
        <f t="shared" ca="1" si="915"/>
        <v>KORD MRFALSE!_12Z-ECE</v>
      </c>
      <c r="FY176" s="57" t="str">
        <f ca="1">IFERROR(IF($C$12="C",RTD("ice.xl",,"*H",FX176,$C$5,"D",$K176,,,1),RTD("ice.xl",,"*H",FX176,$C$5,"D",$K176,,,1)*(9/5)+$C$14),"-")</f>
        <v>-</v>
      </c>
      <c r="FZ176" s="101" t="b">
        <f t="shared" ca="1" si="916"/>
        <v>0</v>
      </c>
      <c r="GA176" s="101" t="str">
        <f t="shared" ca="1" si="917"/>
        <v>KORD MRFALSE!_12Z-ECE</v>
      </c>
      <c r="GB176" s="57" t="str">
        <f ca="1">IFERROR(IF($C$12="C",RTD("ice.xl",,"*H",GA176,$C$5,"D",$K176,,,1),RTD("ice.xl",,"*H",GA176,$C$5,"D",$K176,,,1)*(9/5)+$C$14),"-")</f>
        <v>-</v>
      </c>
      <c r="GC176" s="101" t="b">
        <f t="shared" ca="1" si="918"/>
        <v>0</v>
      </c>
      <c r="GD176" s="101" t="str">
        <f t="shared" ca="1" si="919"/>
        <v>KORD MRFALSE!_12Z-ECE</v>
      </c>
      <c r="GE176" s="57" t="str">
        <f ca="1">IFERROR(IF($C$12="C",RTD("ice.xl",,"*H",GD176,$C$5,"D",$K176,,,1),RTD("ice.xl",,"*H",GD176,$C$5,"D",$K176,,,1)*(9/5)+$C$14),"-")</f>
        <v>-</v>
      </c>
      <c r="GF176" s="101">
        <f t="shared" si="920"/>
        <v>0</v>
      </c>
      <c r="GG176" s="101" t="str">
        <f t="shared" si="921"/>
        <v>KORD MR0!_12Z-ECE</v>
      </c>
      <c r="GH176" s="58">
        <f ca="1">IFERROR(IF($C$12="C",RTD("ice.xl",,"*H",GG176,$C$5,"D",$K176,,,1),RTD("ice.xl",,"*H",GG176,$C$5,"D",$K176,,,1)*(9/5)+$C$14),"-")</f>
        <v>73.849999999999994</v>
      </c>
      <c r="GI176" s="101">
        <f t="shared" ref="GI176:GI214" si="963">GI175+1</f>
        <v>1</v>
      </c>
      <c r="GJ176" s="101" t="str">
        <f t="shared" si="923"/>
        <v>KORD MR1!_12Z-ECE</v>
      </c>
      <c r="GK176" s="58">
        <f ca="1">IFERROR(IF($C$12="C",RTD("ice.xl",,"*H",GJ176,$C$5,"D",$K176,,,1),RTD("ice.xl",,"*H",GJ176,$C$5,"D",$K176,,,1)*(9/5)+$C$14),"-")</f>
        <v>73.706000000000003</v>
      </c>
      <c r="GL176" s="101">
        <f t="shared" si="958"/>
        <v>2</v>
      </c>
      <c r="GM176" s="101" t="str">
        <f t="shared" si="925"/>
        <v>KORD MR2!_12Z-ECE</v>
      </c>
      <c r="GN176" s="58">
        <f ca="1">IFERROR(IF($C$12="C",RTD("ice.xl",,"*H",GM176,$C$5,"D",$K176,,,1),RTD("ice.xl",,"*H",GM176,$C$5,"D",$K176,,,1)*(9/5)+$C$14),"-")</f>
        <v>70.897999999999996</v>
      </c>
      <c r="GO176" s="101">
        <f t="shared" si="953"/>
        <v>3</v>
      </c>
      <c r="GP176" s="101" t="str">
        <f t="shared" si="927"/>
        <v>KORD MR3!_12Z-ECE</v>
      </c>
      <c r="GQ176" s="58">
        <f ca="1">IFERROR(IF($C$12="C",RTD("ice.xl",,"*H",GP176,$C$5,"D",$K176,,,1),RTD("ice.xl",,"*H",GP176,$C$5,"D",$K176,,,1)*(9/5)+$C$14),"-")</f>
        <v>72.301999999999992</v>
      </c>
      <c r="GR176" s="101">
        <f t="shared" si="948"/>
        <v>4</v>
      </c>
      <c r="GS176" s="101" t="str">
        <f t="shared" si="928"/>
        <v>KORD MR4!_12Z-ECE</v>
      </c>
      <c r="GT176" s="58">
        <f ca="1">IFERROR(IF($C$12="C",RTD("ice.xl",,"*H",GS176,$C$5,"D",$K176,,,1),RTD("ice.xl",,"*H",GS176,$C$5,"D",$K176,,,1)*(9/5)+$C$14),"-")</f>
        <v>75.128</v>
      </c>
      <c r="GU176" s="101">
        <f t="shared" si="943"/>
        <v>5</v>
      </c>
      <c r="GV176" s="101" t="str">
        <f t="shared" si="929"/>
        <v>KORD MR5!_12Z-ECE</v>
      </c>
      <c r="GW176" s="58">
        <f ca="1">IFERROR(IF($C$12="C",RTD("ice.xl",,"*H",GV176,$C$5,"D",$K176,,,1),RTD("ice.xl",,"*H",GV176,$C$5,"D",$K176,,,1)*(9/5)+$C$14),"-")</f>
        <v>75.00200000000001</v>
      </c>
      <c r="GX176" s="101">
        <f t="shared" si="939"/>
        <v>6</v>
      </c>
      <c r="GY176" s="101" t="str">
        <f t="shared" si="930"/>
        <v>KORD MR6!_12Z-ECE</v>
      </c>
      <c r="GZ176" s="58" t="str">
        <f ca="1">IFERROR(IF($C$12="C",RTD("ice.xl",,"*H",GY176,$C$5,"D",$K176,,,1),RTD("ice.xl",,"*H",GY176,$C$5,"D",$K176,,,1)*(9/5)+$C$14),"-")</f>
        <v>-</v>
      </c>
      <c r="HA176" s="101">
        <f t="shared" si="935"/>
        <v>7</v>
      </c>
      <c r="HB176" s="101" t="str">
        <f t="shared" si="931"/>
        <v>KORD MR7!_12Z-ECE</v>
      </c>
      <c r="HC176" s="105" t="str">
        <f ca="1">IFERROR(IF($C$12="C",RTD("ice.xl",,"*H",HB176,$C$5,"D",$K176,,,1),RTD("ice.xl",,"*H",HB176,$C$5,"D",$K176,,,1)*(9/5)+$C$14),"-")</f>
        <v>-</v>
      </c>
    </row>
    <row r="177" spans="11:211" x14ac:dyDescent="0.35">
      <c r="K177" s="163">
        <f t="shared" ca="1" si="820"/>
        <v>44799</v>
      </c>
      <c r="L177" s="167" t="str">
        <f t="shared" ca="1" si="820"/>
        <v/>
      </c>
      <c r="N177" s="53" t="b">
        <f t="shared" ca="1" si="821"/>
        <v>0</v>
      </c>
      <c r="O177" s="53" t="str">
        <f t="shared" ca="1" si="822"/>
        <v>KORD MRFALSE!_00Z-ECE</v>
      </c>
      <c r="P177" s="103" t="str">
        <f ca="1">IFERROR(IF($C$12="C",RTD("ice.xl",,"*H",O177,$C$5,"D",$K177,,,1),RTD("ice.xl",,"*H",O177,$C$5,"D",$K177,,,1)*(9/5)+$C$14),"-")</f>
        <v>-</v>
      </c>
      <c r="Q177" s="101" t="b">
        <f t="shared" ca="1" si="823"/>
        <v>0</v>
      </c>
      <c r="R177" s="101" t="str">
        <f t="shared" ca="1" si="824"/>
        <v>KORD MRFALSE!_00Z-ECE</v>
      </c>
      <c r="S177" s="57" t="str">
        <f ca="1">IFERROR(IF($C$12="C",RTD("ice.xl",,"*H",R177,$C$5,"D",$K177,,,1),RTD("ice.xl",,"*H",R177,$C$5,"D",$K177,,,1)*(9/5)+$C$14),"-")</f>
        <v>-</v>
      </c>
      <c r="T177" s="101" t="b">
        <f t="shared" ca="1" si="825"/>
        <v>0</v>
      </c>
      <c r="U177" s="101" t="str">
        <f t="shared" ca="1" si="826"/>
        <v>KORD MRFALSE!_00Z-ECE</v>
      </c>
      <c r="V177" s="57" t="str">
        <f ca="1">IFERROR(IF($C$12="C",RTD("ice.xl",,"*H",U177,$C$5,"D",$K177,,,1),RTD("ice.xl",,"*H",U177,$C$5,"D",$K177,,,1)*(9/5)+$C$14),"-")</f>
        <v>-</v>
      </c>
      <c r="W177" s="101" t="b">
        <f t="shared" ca="1" si="827"/>
        <v>0</v>
      </c>
      <c r="X177" s="101" t="str">
        <f t="shared" ca="1" si="828"/>
        <v>KORD MRFALSE!_00Z-ECE</v>
      </c>
      <c r="Y177" s="57" t="str">
        <f ca="1">IFERROR(IF($C$12="C",RTD("ice.xl",,"*H",X177,$C$5,"D",$K177,,,1),RTD("ice.xl",,"*H",X177,$C$5,"D",$K177,,,1)*(9/5)+$C$14),"-")</f>
        <v>-</v>
      </c>
      <c r="Z177" s="101" t="b">
        <f t="shared" ca="1" si="829"/>
        <v>0</v>
      </c>
      <c r="AA177" s="101" t="str">
        <f t="shared" ca="1" si="830"/>
        <v>KORD MRFALSE!_00Z-ECE</v>
      </c>
      <c r="AB177" s="57" t="str">
        <f ca="1">IFERROR(IF($C$12="C",RTD("ice.xl",,"*H",AA177,$C$5,"D",$K177,,,1),RTD("ice.xl",,"*H",AA177,$C$5,"D",$K177,,,1)*(9/5)+$C$14),"-")</f>
        <v>-</v>
      </c>
      <c r="AC177" s="101" t="b">
        <f t="shared" ca="1" si="831"/>
        <v>0</v>
      </c>
      <c r="AD177" s="101" t="str">
        <f t="shared" ca="1" si="832"/>
        <v>KORD MRFALSE!_00Z-ECE</v>
      </c>
      <c r="AE177" s="57" t="str">
        <f ca="1">IFERROR(IF($C$12="C",RTD("ice.xl",,"*H",AD177,$C$5,"D",$K177,,,1),RTD("ice.xl",,"*H",AD177,$C$5,"D",$K177,,,1)*(9/5)+$C$14),"-")</f>
        <v>-</v>
      </c>
      <c r="AF177" s="101" t="b">
        <f t="shared" ca="1" si="833"/>
        <v>0</v>
      </c>
      <c r="AG177" s="101" t="str">
        <f t="shared" ca="1" si="834"/>
        <v>KORD MRFALSE!_00Z-ECE</v>
      </c>
      <c r="AH177" s="57" t="str">
        <f ca="1">IFERROR(IF($C$12="C",RTD("ice.xl",,"*H",AG177,$C$5,"D",$K177,,,1),RTD("ice.xl",,"*H",AG177,$C$5,"D",$K177,,,1)*(9/5)+$C$14),"-")</f>
        <v>-</v>
      </c>
      <c r="AI177" s="101">
        <f t="shared" ref="AI177" si="964">N184</f>
        <v>0</v>
      </c>
      <c r="AJ177" s="101" t="str">
        <f t="shared" si="836"/>
        <v>KORD MR0!_00Z-ECE</v>
      </c>
      <c r="AK177" s="58">
        <f ca="1">IFERROR(IF($C$12="C",RTD("ice.xl",,"*H",AJ177,$C$5,"D",$K177,,,1),RTD("ice.xl",,"*H",AJ177,$C$5,"D",$K177,,,1)*(9/5)+$C$14),"-")</f>
        <v>74.66</v>
      </c>
      <c r="AL177" s="101">
        <f t="shared" ref="AL177:AL214" si="965">AL176+1</f>
        <v>1</v>
      </c>
      <c r="AM177" s="101" t="str">
        <f t="shared" si="838"/>
        <v>KORD MR1!_00Z-ECE</v>
      </c>
      <c r="AN177" s="58">
        <f ca="1">IFERROR(IF($C$12="C",RTD("ice.xl",,"*H",AM177,$C$5,"D",$K177,,,1),RTD("ice.xl",,"*H",AM177,$C$5,"D",$K177,,,1)*(9/5)+$C$14),"-")</f>
        <v>74.876000000000005</v>
      </c>
      <c r="AO177" s="101">
        <f t="shared" si="960"/>
        <v>2</v>
      </c>
      <c r="AP177" s="101" t="str">
        <f t="shared" si="840"/>
        <v>KORD MR2!_00Z-ECE</v>
      </c>
      <c r="AQ177" s="58">
        <f ca="1">IFERROR(IF($C$12="C",RTD("ice.xl",,"*H",AP177,$C$5,"D",$K177,,,1),RTD("ice.xl",,"*H",AP177,$C$5,"D",$K177,,,1)*(9/5)+$C$14),"-")</f>
        <v>72.212000000000003</v>
      </c>
      <c r="AR177" s="101">
        <f t="shared" si="955"/>
        <v>3</v>
      </c>
      <c r="AS177" s="101" t="str">
        <f t="shared" si="842"/>
        <v>KORD MR3!_00Z-ECE</v>
      </c>
      <c r="AT177" s="58">
        <f ca="1">IFERROR(IF($C$12="C",RTD("ice.xl",,"*H",AS177,$C$5,"D",$K177,,,1),RTD("ice.xl",,"*H",AS177,$C$5,"D",$K177,,,1)*(9/5)+$C$14),"-")</f>
        <v>72.14</v>
      </c>
      <c r="AU177" s="101">
        <f t="shared" si="950"/>
        <v>4</v>
      </c>
      <c r="AV177" s="101" t="str">
        <f t="shared" si="843"/>
        <v>KORD MR4!_00Z-ECE</v>
      </c>
      <c r="AW177" s="58">
        <f ca="1">IFERROR(IF($C$12="C",RTD("ice.xl",,"*H",AV177,$C$5,"D",$K177,,,1),RTD("ice.xl",,"*H",AV177,$C$5,"D",$K177,,,1)*(9/5)+$C$14),"-")</f>
        <v>72.98599999999999</v>
      </c>
      <c r="AX177" s="101">
        <f t="shared" si="945"/>
        <v>5</v>
      </c>
      <c r="AY177" s="101" t="str">
        <f t="shared" si="844"/>
        <v>KORD MR5!_00Z-ECE</v>
      </c>
      <c r="AZ177" s="58">
        <f ca="1">IFERROR(IF($C$12="C",RTD("ice.xl",,"*H",AY177,$C$5,"D",$K177,,,1),RTD("ice.xl",,"*H",AY177,$C$5,"D",$K177,,,1)*(9/5)+$C$14),"-")</f>
        <v>74.354000000000013</v>
      </c>
      <c r="BA177" s="101">
        <f t="shared" si="940"/>
        <v>6</v>
      </c>
      <c r="BB177" s="101" t="str">
        <f t="shared" si="845"/>
        <v>KORD MR6!_00Z-ECE</v>
      </c>
      <c r="BC177" s="58">
        <f ca="1">IFERROR(IF($C$12="C",RTD("ice.xl",,"*H",BB177,$C$5,"D",$K177,,,1),RTD("ice.xl",,"*H",BB177,$C$5,"D",$K177,,,1)*(9/5)+$C$14),"-")</f>
        <v>76.135999999999996</v>
      </c>
      <c r="BD177" s="101">
        <f t="shared" si="936"/>
        <v>7</v>
      </c>
      <c r="BE177" s="101" t="str">
        <f t="shared" si="846"/>
        <v>KORD MR7!_00Z-ECE</v>
      </c>
      <c r="BF177" s="58">
        <f ca="1">IFERROR(IF($C$12="C",RTD("ice.xl",,"*H",BE177,$C$5,"D",$K177,,,1),RTD("ice.xl",,"*H",BE177,$C$5,"D",$K177,,,1)*(9/5)+$C$14),"-")</f>
        <v>72.914000000000001</v>
      </c>
      <c r="BG177" s="101">
        <f t="shared" si="932"/>
        <v>8</v>
      </c>
      <c r="BH177" s="101" t="str">
        <f t="shared" si="847"/>
        <v>KORD MR8!_00Z-ECE</v>
      </c>
      <c r="BI177" s="105" t="str">
        <f ca="1">IFERROR(IF($C$12="C",RTD("ice.xl",,"*H",BH177,$C$5,"D",$K177,,,1),RTD("ice.xl",,"*H",BH177,$C$5,"D",$K177,,,1)*(9/5)+$C$14),"-")</f>
        <v>-</v>
      </c>
      <c r="BL177" s="53" t="b">
        <f t="shared" ca="1" si="848"/>
        <v>0</v>
      </c>
      <c r="BM177" s="53" t="str">
        <f t="shared" ca="1" si="849"/>
        <v>KORD MRFALSE!_00Z-ECE</v>
      </c>
      <c r="BN177" s="103" t="str">
        <f ca="1">IFERROR(IF($C$12="C",RTD("ice.xl",,"*H",BM177,$C$5,"D",$K177,,,1),RTD("ice.xl",,"*H",BM177,$C$5,"D",$K177,,,1)*(9/5)+$C$14),"-")</f>
        <v>-</v>
      </c>
      <c r="BO177" s="101" t="b">
        <f t="shared" ca="1" si="850"/>
        <v>0</v>
      </c>
      <c r="BP177" s="101" t="str">
        <f t="shared" ca="1" si="851"/>
        <v>KORD MRFALSE!_00Z-ECE</v>
      </c>
      <c r="BQ177" s="57" t="str">
        <f ca="1">IFERROR(IF($C$12="C",RTD("ice.xl",,"*H",BP177,$C$5,"D",$K177,,,1),RTD("ice.xl",,"*H",BP177,$C$5,"D",$K177,,,1)*(9/5)+$C$14),"-")</f>
        <v>-</v>
      </c>
      <c r="BR177" s="101" t="b">
        <f t="shared" ca="1" si="852"/>
        <v>0</v>
      </c>
      <c r="BS177" s="101" t="str">
        <f t="shared" ca="1" si="853"/>
        <v>KORD MRFALSE!_00Z-ECE</v>
      </c>
      <c r="BT177" s="57" t="str">
        <f ca="1">IFERROR(IF($C$12="C",RTD("ice.xl",,"*H",BS177,$C$5,"D",$K177,,,1),RTD("ice.xl",,"*H",BS177,$C$5,"D",$K177,,,1)*(9/5)+$C$14),"-")</f>
        <v>-</v>
      </c>
      <c r="BU177" s="101" t="b">
        <f t="shared" ca="1" si="854"/>
        <v>0</v>
      </c>
      <c r="BV177" s="101" t="str">
        <f t="shared" ca="1" si="855"/>
        <v>KORD MRFALSE!_00Z-ECE</v>
      </c>
      <c r="BW177" s="57" t="str">
        <f ca="1">IFERROR(IF($C$12="C",RTD("ice.xl",,"*H",BV177,$C$5,"D",$K177,,,1),RTD("ice.xl",,"*H",BV177,$C$5,"D",$K177,,,1)*(9/5)+$C$14),"-")</f>
        <v>-</v>
      </c>
      <c r="BX177" s="101" t="b">
        <f t="shared" ca="1" si="856"/>
        <v>0</v>
      </c>
      <c r="BY177" s="101" t="str">
        <f t="shared" ca="1" si="857"/>
        <v>KORD MRFALSE!_00Z-ECE</v>
      </c>
      <c r="BZ177" s="57" t="str">
        <f ca="1">IFERROR(IF($C$12="C",RTD("ice.xl",,"*H",BY177,$C$5,"D",$K177,,,1),RTD("ice.xl",,"*H",BY177,$C$5,"D",$K177,,,1)*(9/5)+$C$14),"-")</f>
        <v>-</v>
      </c>
      <c r="CA177" s="101" t="b">
        <f t="shared" ca="1" si="858"/>
        <v>0</v>
      </c>
      <c r="CB177" s="101" t="str">
        <f t="shared" ca="1" si="859"/>
        <v>KORD MRFALSE!_00Z-ECE</v>
      </c>
      <c r="CC177" s="57" t="str">
        <f ca="1">IFERROR(IF($C$12="C",RTD("ice.xl",,"*H",CB177,$C$5,"D",$K177,,,1),RTD("ice.xl",,"*H",CB177,$C$5,"D",$K177,,,1)*(9/5)+$C$14),"-")</f>
        <v>-</v>
      </c>
      <c r="CD177" s="101" t="b">
        <f t="shared" ca="1" si="860"/>
        <v>0</v>
      </c>
      <c r="CE177" s="101" t="str">
        <f t="shared" ca="1" si="861"/>
        <v>KORD MRFALSE!_00Z-ECE</v>
      </c>
      <c r="CF177" s="57" t="str">
        <f ca="1">IFERROR(IF($C$12="C",RTD("ice.xl",,"*H",CE177,$C$5,"D",$K177,,,1),RTD("ice.xl",,"*H",CE177,$C$5,"D",$K177,,,1)*(9/5)+$C$14),"-")</f>
        <v>-</v>
      </c>
      <c r="CG177" s="101">
        <f t="shared" si="862"/>
        <v>0</v>
      </c>
      <c r="CH177" s="101" t="str">
        <f t="shared" si="863"/>
        <v>KORD MR0!_00Z-ECE</v>
      </c>
      <c r="CI177" s="58">
        <f ca="1">IFERROR(IF($C$12="C",RTD("ice.xl",,"*H",CH177,$C$5,"D",$K177,,,1),RTD("ice.xl",,"*H",CH177,$C$5,"D",$K177,,,1)*(9/5)+$C$14),"-")</f>
        <v>74.66</v>
      </c>
      <c r="CJ177" s="101">
        <f t="shared" ref="CJ177:CJ214" si="966">CJ176+1</f>
        <v>1</v>
      </c>
      <c r="CK177" s="101" t="str">
        <f t="shared" si="865"/>
        <v>KORD MR1!_00Z-ECE</v>
      </c>
      <c r="CL177" s="58">
        <f ca="1">IFERROR(IF($C$12="C",RTD("ice.xl",,"*H",CK177,$C$5,"D",$K177,,,1),RTD("ice.xl",,"*H",CK177,$C$5,"D",$K177,,,1)*(9/5)+$C$14),"-")</f>
        <v>74.876000000000005</v>
      </c>
      <c r="CM177" s="101">
        <f t="shared" si="961"/>
        <v>2</v>
      </c>
      <c r="CN177" s="101" t="str">
        <f t="shared" si="867"/>
        <v>KORD MR2!_00Z-ECE</v>
      </c>
      <c r="CO177" s="58">
        <f ca="1">IFERROR(IF($C$12="C",RTD("ice.xl",,"*H",CN177,$C$5,"D",$K177,,,1),RTD("ice.xl",,"*H",CN177,$C$5,"D",$K177,,,1)*(9/5)+$C$14),"-")</f>
        <v>72.212000000000003</v>
      </c>
      <c r="CP177" s="101">
        <f t="shared" si="956"/>
        <v>3</v>
      </c>
      <c r="CQ177" s="101" t="str">
        <f t="shared" si="869"/>
        <v>KORD MR3!_00Z-ECE</v>
      </c>
      <c r="CR177" s="58">
        <f ca="1">IFERROR(IF($C$12="C",RTD("ice.xl",,"*H",CQ177,$C$5,"D",$K177,,,1),RTD("ice.xl",,"*H",CQ177,$C$5,"D",$K177,,,1)*(9/5)+$C$14),"-")</f>
        <v>72.14</v>
      </c>
      <c r="CS177" s="101">
        <f t="shared" si="951"/>
        <v>4</v>
      </c>
      <c r="CT177" s="101" t="str">
        <f t="shared" si="871"/>
        <v>KORD MR4!_00Z-ECE</v>
      </c>
      <c r="CU177" s="58">
        <f ca="1">IFERROR(IF($C$12="C",RTD("ice.xl",,"*H",CT177,$C$5,"D",$K177,,,1),RTD("ice.xl",,"*H",CT177,$C$5,"D",$K177,,,1)*(9/5)+$C$14),"-")</f>
        <v>72.98599999999999</v>
      </c>
      <c r="CV177" s="101">
        <f t="shared" si="946"/>
        <v>5</v>
      </c>
      <c r="CW177" s="101" t="str">
        <f t="shared" si="872"/>
        <v>KORD MR5!_00Z-ECE</v>
      </c>
      <c r="CX177" s="58">
        <f ca="1">IFERROR(IF($C$12="C",RTD("ice.xl",,"*H",CW177,$C$5,"D",$K177,,,1),RTD("ice.xl",,"*H",CW177,$C$5,"D",$K177,,,1)*(9/5)+$C$14),"-")</f>
        <v>74.354000000000013</v>
      </c>
      <c r="CY177" s="101">
        <f t="shared" si="941"/>
        <v>6</v>
      </c>
      <c r="CZ177" s="101" t="str">
        <f t="shared" si="873"/>
        <v>KORD MR6!_00Z-ECE</v>
      </c>
      <c r="DA177" s="58">
        <f ca="1">IFERROR(IF($C$12="C",RTD("ice.xl",,"*H",CZ177,$C$5,"D",$K177,,,1),RTD("ice.xl",,"*H",CZ177,$C$5,"D",$K177,,,1)*(9/5)+$C$14),"-")</f>
        <v>76.135999999999996</v>
      </c>
      <c r="DB177" s="101">
        <f t="shared" si="937"/>
        <v>7</v>
      </c>
      <c r="DC177" s="101" t="str">
        <f t="shared" si="874"/>
        <v>KORD MR7!_00Z-ECE</v>
      </c>
      <c r="DD177" s="58">
        <f ca="1">IFERROR(IF($C$12="C",RTD("ice.xl",,"*H",DC177,$C$5,"D",$K177,,,1),RTD("ice.xl",,"*H",DC177,$C$5,"D",$K177,,,1)*(9/5)+$C$14),"-")</f>
        <v>72.914000000000001</v>
      </c>
      <c r="DE177" s="101">
        <f t="shared" si="933"/>
        <v>8</v>
      </c>
      <c r="DF177" s="101" t="str">
        <f t="shared" si="875"/>
        <v>KORD MR8!_00Z-ECE</v>
      </c>
      <c r="DG177" s="105" t="str">
        <f ca="1">IFERROR(IF($C$12="C",RTD("ice.xl",,"*H",DF177,$C$5,"D",$K177,,,1),RTD("ice.xl",,"*H",DF177,$C$5,"D",$K177,,,1)*(9/5)+$C$14),"-")</f>
        <v>-</v>
      </c>
      <c r="DJ177" s="53" t="b">
        <f t="shared" ca="1" si="876"/>
        <v>0</v>
      </c>
      <c r="DK177" s="53" t="str">
        <f t="shared" ca="1" si="877"/>
        <v>KORD MRFALSE!_12Z-ECE</v>
      </c>
      <c r="DL177" s="103" t="str">
        <f ca="1">IFERROR(IF($C$12="C",RTD("ice.xl",,"*H",DK177,$C$5,"D",$K177,,,1),RTD("ice.xl",,"*H",DK177,$C$5,"D",$K177,,,1)*(9/5)+$C$14),"-")</f>
        <v>-</v>
      </c>
      <c r="DM177" s="101" t="b">
        <f t="shared" ca="1" si="878"/>
        <v>0</v>
      </c>
      <c r="DN177" s="101" t="str">
        <f t="shared" ca="1" si="879"/>
        <v>KORD MRFALSE!_12Z-ECE</v>
      </c>
      <c r="DO177" s="57" t="str">
        <f ca="1">IFERROR(IF($C$12="C",RTD("ice.xl",,"*H",DN177,$C$5,"D",$K177,,,1),RTD("ice.xl",,"*H",DN177,$C$5,"D",$K177,,,1)*(9/5)+$C$14),"-")</f>
        <v>-</v>
      </c>
      <c r="DP177" s="101" t="b">
        <f t="shared" ca="1" si="880"/>
        <v>0</v>
      </c>
      <c r="DQ177" s="101" t="str">
        <f t="shared" ca="1" si="881"/>
        <v>KORD MRFALSE!_12Z-ECE</v>
      </c>
      <c r="DR177" s="57" t="str">
        <f ca="1">IFERROR(IF($C$12="C",RTD("ice.xl",,"*H",DQ177,$C$5,"D",$K177,,,1),RTD("ice.xl",,"*H",DQ177,$C$5,"D",$K177,,,1)*(9/5)+$C$14),"-")</f>
        <v>-</v>
      </c>
      <c r="DS177" s="101" t="b">
        <f t="shared" ca="1" si="882"/>
        <v>0</v>
      </c>
      <c r="DT177" s="101" t="str">
        <f t="shared" ca="1" si="883"/>
        <v>KORD MRFALSE!_12Z-ECE</v>
      </c>
      <c r="DU177" s="57" t="str">
        <f ca="1">IFERROR(IF($C$12="C",RTD("ice.xl",,"*H",DT177,$C$5,"D",$K177,,,1),RTD("ice.xl",,"*H",DT177,$C$5,"D",$K177,,,1)*(9/5)+$C$14),"-")</f>
        <v>-</v>
      </c>
      <c r="DV177" s="101" t="b">
        <f t="shared" ca="1" si="884"/>
        <v>0</v>
      </c>
      <c r="DW177" s="101" t="str">
        <f t="shared" ca="1" si="885"/>
        <v>KORD MRFALSE!_12Z-ECE</v>
      </c>
      <c r="DX177" s="57" t="str">
        <f ca="1">IFERROR(IF($C$12="C",RTD("ice.xl",,"*H",DW177,$C$5,"D",$K177,,,1),RTD("ice.xl",,"*H",DW177,$C$5,"D",$K177,,,1)*(9/5)+$C$14),"-")</f>
        <v>-</v>
      </c>
      <c r="DY177" s="101" t="b">
        <f t="shared" ca="1" si="886"/>
        <v>0</v>
      </c>
      <c r="DZ177" s="101" t="str">
        <f t="shared" ca="1" si="887"/>
        <v>KORD MRFALSE!_12Z-ECE</v>
      </c>
      <c r="EA177" s="57" t="str">
        <f ca="1">IFERROR(IF($C$12="C",RTD("ice.xl",,"*H",DZ177,$C$5,"D",$K177,,,1),RTD("ice.xl",,"*H",DZ177,$C$5,"D",$K177,,,1)*(9/5)+$C$14),"-")</f>
        <v>-</v>
      </c>
      <c r="EB177" s="101" t="b">
        <f t="shared" ca="1" si="888"/>
        <v>0</v>
      </c>
      <c r="EC177" s="101" t="str">
        <f t="shared" ca="1" si="889"/>
        <v>KORD MRFALSE!_12Z-ECE</v>
      </c>
      <c r="ED177" s="57" t="str">
        <f ca="1">IFERROR(IF($C$12="C",RTD("ice.xl",,"*H",EC177,$C$5,"D",$K177,,,1),RTD("ice.xl",,"*H",EC177,$C$5,"D",$K177,,,1)*(9/5)+$C$14),"-")</f>
        <v>-</v>
      </c>
      <c r="EE177" s="101">
        <f t="shared" si="890"/>
        <v>0</v>
      </c>
      <c r="EF177" s="101" t="str">
        <f t="shared" si="891"/>
        <v>KORD MR0!_12Z-ECE</v>
      </c>
      <c r="EG177" s="58">
        <f ca="1">IFERROR(IF($C$12="C",RTD("ice.xl",,"*H",EF177,$C$5,"D",$K177,,,1),RTD("ice.xl",,"*H",EF177,$C$5,"D",$K177,,,1)*(9/5)+$C$14),"-")</f>
        <v>75.00200000000001</v>
      </c>
      <c r="EH177" s="101">
        <f t="shared" ref="EH177:EH214" si="967">EH176+1</f>
        <v>1</v>
      </c>
      <c r="EI177" s="101" t="str">
        <f t="shared" si="893"/>
        <v>KORD MR1!_12Z-ECE</v>
      </c>
      <c r="EJ177" s="58">
        <f ca="1">IFERROR(IF($C$12="C",RTD("ice.xl",,"*H",EI177,$C$5,"D",$K177,,,1),RTD("ice.xl",,"*H",EI177,$C$5,"D",$K177,,,1)*(9/5)+$C$14),"-")</f>
        <v>74.984000000000009</v>
      </c>
      <c r="EK177" s="101">
        <f t="shared" si="962"/>
        <v>2</v>
      </c>
      <c r="EL177" s="101" t="str">
        <f t="shared" si="895"/>
        <v>KORD MR2!_12Z-ECE</v>
      </c>
      <c r="EM177" s="58">
        <f ca="1">IFERROR(IF($C$12="C",RTD("ice.xl",,"*H",EL177,$C$5,"D",$K177,,,1),RTD("ice.xl",,"*H",EL177,$C$5,"D",$K177,,,1)*(9/5)+$C$14),"-")</f>
        <v>71.888000000000005</v>
      </c>
      <c r="EN177" s="101">
        <f t="shared" si="957"/>
        <v>3</v>
      </c>
      <c r="EO177" s="101" t="str">
        <f t="shared" si="897"/>
        <v>KORD MR3!_12Z-ECE</v>
      </c>
      <c r="EP177" s="58">
        <f ca="1">IFERROR(IF($C$12="C",RTD("ice.xl",,"*H",EO177,$C$5,"D",$K177,,,1),RTD("ice.xl",,"*H",EO177,$C$5,"D",$K177,,,1)*(9/5)+$C$14),"-")</f>
        <v>72.355999999999995</v>
      </c>
      <c r="EQ177" s="101">
        <f t="shared" si="952"/>
        <v>4</v>
      </c>
      <c r="ER177" s="101" t="str">
        <f t="shared" si="899"/>
        <v>KORD MR4!_12Z-ECE</v>
      </c>
      <c r="ES177" s="58">
        <f ca="1">IFERROR(IF($C$12="C",RTD("ice.xl",,"*H",ER177,$C$5,"D",$K177,,,1),RTD("ice.xl",,"*H",ER177,$C$5,"D",$K177,,,1)*(9/5)+$C$14),"-")</f>
        <v>74.948000000000008</v>
      </c>
      <c r="ET177" s="101">
        <f t="shared" si="947"/>
        <v>5</v>
      </c>
      <c r="EU177" s="101" t="str">
        <f t="shared" si="900"/>
        <v>KORD MR5!_12Z-ECE</v>
      </c>
      <c r="EV177" s="58">
        <f ca="1">IFERROR(IF($C$12="C",RTD("ice.xl",,"*H",EU177,$C$5,"D",$K177,,,1),RTD("ice.xl",,"*H",EU177,$C$5,"D",$K177,,,1)*(9/5)+$C$14),"-")</f>
        <v>75.632000000000005</v>
      </c>
      <c r="EW177" s="101">
        <f t="shared" si="942"/>
        <v>6</v>
      </c>
      <c r="EX177" s="101" t="str">
        <f t="shared" si="901"/>
        <v>KORD MR6!_12Z-ECE</v>
      </c>
      <c r="EY177" s="58">
        <f ca="1">IFERROR(IF($C$12="C",RTD("ice.xl",,"*H",EX177,$C$5,"D",$K177,,,1),RTD("ice.xl",,"*H",EX177,$C$5,"D",$K177,,,1)*(9/5)+$C$14),"-")</f>
        <v>73.903999999999996</v>
      </c>
      <c r="EZ177" s="101">
        <f t="shared" si="938"/>
        <v>7</v>
      </c>
      <c r="FA177" s="101" t="str">
        <f t="shared" si="902"/>
        <v>KORD MR7!_12Z-ECE</v>
      </c>
      <c r="FB177" s="58" t="str">
        <f ca="1">IFERROR(IF($C$12="C",RTD("ice.xl",,"*H",FA177,$C$5,"D",$K177,,,1),RTD("ice.xl",,"*H",FA177,$C$5,"D",$K177,,,1)*(9/5)+$C$14),"-")</f>
        <v>-</v>
      </c>
      <c r="FC177" s="101">
        <f t="shared" si="934"/>
        <v>8</v>
      </c>
      <c r="FD177" s="101" t="str">
        <f t="shared" si="903"/>
        <v>KORD MR8!_12Z-ECE</v>
      </c>
      <c r="FE177" s="105" t="str">
        <f ca="1">IFERROR(IF($C$12="C",RTD("ice.xl",,"*H",FD177,$C$5,"D",$K177,,,1),RTD("ice.xl",,"*H",FD177,$C$5,"D",$K177,,,1)*(9/5)+$C$14),"-")</f>
        <v>-</v>
      </c>
      <c r="FH177" s="53" t="b">
        <f t="shared" ca="1" si="904"/>
        <v>0</v>
      </c>
      <c r="FI177" s="53" t="str">
        <f t="shared" ca="1" si="905"/>
        <v>KORD MRFALSE!_12Z-ECE</v>
      </c>
      <c r="FJ177" s="103" t="str">
        <f ca="1">IFERROR(IF($C$12="C",RTD("ice.xl",,"*H",FI177,$C$5,"D",$K177,,,1),RTD("ice.xl",,"*H",FI177,$C$5,"D",$K177,,,1)*(9/5)+$C$14),"-")</f>
        <v>-</v>
      </c>
      <c r="FK177" s="101" t="b">
        <f t="shared" ca="1" si="906"/>
        <v>0</v>
      </c>
      <c r="FL177" s="101" t="str">
        <f t="shared" ca="1" si="907"/>
        <v>KORD MRFALSE!_12Z-ECE</v>
      </c>
      <c r="FM177" s="57" t="str">
        <f ca="1">IFERROR(IF($C$12="C",RTD("ice.xl",,"*H",FL177,$C$5,"D",$K177,,,1),RTD("ice.xl",,"*H",FL177,$C$5,"D",$K177,,,1)*(9/5)+$C$14),"-")</f>
        <v>-</v>
      </c>
      <c r="FN177" s="101" t="b">
        <f t="shared" ca="1" si="908"/>
        <v>0</v>
      </c>
      <c r="FO177" s="101" t="str">
        <f t="shared" ca="1" si="909"/>
        <v>KORD MRFALSE!_12Z-ECE</v>
      </c>
      <c r="FP177" s="57" t="str">
        <f ca="1">IFERROR(IF($C$12="C",RTD("ice.xl",,"*H",FO177,$C$5,"D",$K177,,,1),RTD("ice.xl",,"*H",FO177,$C$5,"D",$K177,,,1)*(9/5)+$C$14),"-")</f>
        <v>-</v>
      </c>
      <c r="FQ177" s="101" t="b">
        <f t="shared" ca="1" si="910"/>
        <v>0</v>
      </c>
      <c r="FR177" s="101" t="str">
        <f t="shared" ca="1" si="911"/>
        <v>KORD MRFALSE!_12Z-ECE</v>
      </c>
      <c r="FS177" s="57" t="str">
        <f ca="1">IFERROR(IF($C$12="C",RTD("ice.xl",,"*H",FR177,$C$5,"D",$K177,,,1),RTD("ice.xl",,"*H",FR177,$C$5,"D",$K177,,,1)*(9/5)+$C$14),"-")</f>
        <v>-</v>
      </c>
      <c r="FT177" s="101" t="b">
        <f t="shared" ca="1" si="912"/>
        <v>0</v>
      </c>
      <c r="FU177" s="101" t="str">
        <f t="shared" ca="1" si="913"/>
        <v>KORD MRFALSE!_12Z-ECE</v>
      </c>
      <c r="FV177" s="57" t="str">
        <f ca="1">IFERROR(IF($C$12="C",RTD("ice.xl",,"*H",FU177,$C$5,"D",$K177,,,1),RTD("ice.xl",,"*H",FU177,$C$5,"D",$K177,,,1)*(9/5)+$C$14),"-")</f>
        <v>-</v>
      </c>
      <c r="FW177" s="101" t="b">
        <f t="shared" ca="1" si="914"/>
        <v>0</v>
      </c>
      <c r="FX177" s="101" t="str">
        <f t="shared" ca="1" si="915"/>
        <v>KORD MRFALSE!_12Z-ECE</v>
      </c>
      <c r="FY177" s="57" t="str">
        <f ca="1">IFERROR(IF($C$12="C",RTD("ice.xl",,"*H",FX177,$C$5,"D",$K177,,,1),RTD("ice.xl",,"*H",FX177,$C$5,"D",$K177,,,1)*(9/5)+$C$14),"-")</f>
        <v>-</v>
      </c>
      <c r="FZ177" s="101" t="b">
        <f t="shared" ca="1" si="916"/>
        <v>0</v>
      </c>
      <c r="GA177" s="101" t="str">
        <f t="shared" ca="1" si="917"/>
        <v>KORD MRFALSE!_12Z-ECE</v>
      </c>
      <c r="GB177" s="57" t="str">
        <f ca="1">IFERROR(IF($C$12="C",RTD("ice.xl",,"*H",GA177,$C$5,"D",$K177,,,1),RTD("ice.xl",,"*H",GA177,$C$5,"D",$K177,,,1)*(9/5)+$C$14),"-")</f>
        <v>-</v>
      </c>
      <c r="GC177" s="101">
        <f t="shared" si="918"/>
        <v>0</v>
      </c>
      <c r="GD177" s="101" t="str">
        <f t="shared" si="919"/>
        <v>KORD MR0!_12Z-ECE</v>
      </c>
      <c r="GE177" s="58">
        <f ca="1">IFERROR(IF($C$12="C",RTD("ice.xl",,"*H",GD177,$C$5,"D",$K177,,,1),RTD("ice.xl",,"*H",GD177,$C$5,"D",$K177,,,1)*(9/5)+$C$14),"-")</f>
        <v>75.00200000000001</v>
      </c>
      <c r="GF177" s="101">
        <f t="shared" ref="GF177:GF214" si="968">GF176+1</f>
        <v>1</v>
      </c>
      <c r="GG177" s="101" t="str">
        <f t="shared" si="921"/>
        <v>KORD MR1!_12Z-ECE</v>
      </c>
      <c r="GH177" s="58">
        <f ca="1">IFERROR(IF($C$12="C",RTD("ice.xl",,"*H",GG177,$C$5,"D",$K177,,,1),RTD("ice.xl",,"*H",GG177,$C$5,"D",$K177,,,1)*(9/5)+$C$14),"-")</f>
        <v>74.984000000000009</v>
      </c>
      <c r="GI177" s="101">
        <f t="shared" si="963"/>
        <v>2</v>
      </c>
      <c r="GJ177" s="101" t="str">
        <f t="shared" si="923"/>
        <v>KORD MR2!_12Z-ECE</v>
      </c>
      <c r="GK177" s="58">
        <f ca="1">IFERROR(IF($C$12="C",RTD("ice.xl",,"*H",GJ177,$C$5,"D",$K177,,,1),RTD("ice.xl",,"*H",GJ177,$C$5,"D",$K177,,,1)*(9/5)+$C$14),"-")</f>
        <v>71.888000000000005</v>
      </c>
      <c r="GL177" s="101">
        <f t="shared" si="958"/>
        <v>3</v>
      </c>
      <c r="GM177" s="101" t="str">
        <f t="shared" si="925"/>
        <v>KORD MR3!_12Z-ECE</v>
      </c>
      <c r="GN177" s="58">
        <f ca="1">IFERROR(IF($C$12="C",RTD("ice.xl",,"*H",GM177,$C$5,"D",$K177,,,1),RTD("ice.xl",,"*H",GM177,$C$5,"D",$K177,,,1)*(9/5)+$C$14),"-")</f>
        <v>72.355999999999995</v>
      </c>
      <c r="GO177" s="101">
        <f t="shared" si="953"/>
        <v>4</v>
      </c>
      <c r="GP177" s="101" t="str">
        <f t="shared" si="927"/>
        <v>KORD MR4!_12Z-ECE</v>
      </c>
      <c r="GQ177" s="58">
        <f ca="1">IFERROR(IF($C$12="C",RTD("ice.xl",,"*H",GP177,$C$5,"D",$K177,,,1),RTD("ice.xl",,"*H",GP177,$C$5,"D",$K177,,,1)*(9/5)+$C$14),"-")</f>
        <v>74.948000000000008</v>
      </c>
      <c r="GR177" s="101">
        <f t="shared" si="948"/>
        <v>5</v>
      </c>
      <c r="GS177" s="101" t="str">
        <f t="shared" si="928"/>
        <v>KORD MR5!_12Z-ECE</v>
      </c>
      <c r="GT177" s="58">
        <f ca="1">IFERROR(IF($C$12="C",RTD("ice.xl",,"*H",GS177,$C$5,"D",$K177,,,1),RTD("ice.xl",,"*H",GS177,$C$5,"D",$K177,,,1)*(9/5)+$C$14),"-")</f>
        <v>75.632000000000005</v>
      </c>
      <c r="GU177" s="101">
        <f t="shared" si="943"/>
        <v>6</v>
      </c>
      <c r="GV177" s="101" t="str">
        <f t="shared" si="929"/>
        <v>KORD MR6!_12Z-ECE</v>
      </c>
      <c r="GW177" s="58">
        <f ca="1">IFERROR(IF($C$12="C",RTD("ice.xl",,"*H",GV177,$C$5,"D",$K177,,,1),RTD("ice.xl",,"*H",GV177,$C$5,"D",$K177,,,1)*(9/5)+$C$14),"-")</f>
        <v>73.903999999999996</v>
      </c>
      <c r="GX177" s="101">
        <f t="shared" si="939"/>
        <v>7</v>
      </c>
      <c r="GY177" s="101" t="str">
        <f t="shared" si="930"/>
        <v>KORD MR7!_12Z-ECE</v>
      </c>
      <c r="GZ177" s="58" t="str">
        <f ca="1">IFERROR(IF($C$12="C",RTD("ice.xl",,"*H",GY177,$C$5,"D",$K177,,,1),RTD("ice.xl",,"*H",GY177,$C$5,"D",$K177,,,1)*(9/5)+$C$14),"-")</f>
        <v>-</v>
      </c>
      <c r="HA177" s="101">
        <f t="shared" si="935"/>
        <v>8</v>
      </c>
      <c r="HB177" s="101" t="str">
        <f t="shared" si="931"/>
        <v>KORD MR8!_12Z-ECE</v>
      </c>
      <c r="HC177" s="105" t="str">
        <f ca="1">IFERROR(IF($C$12="C",RTD("ice.xl",,"*H",HB177,$C$5,"D",$K177,,,1),RTD("ice.xl",,"*H",HB177,$C$5,"D",$K177,,,1)*(9/5)+$C$14),"-")</f>
        <v>-</v>
      </c>
    </row>
    <row r="178" spans="11:211" x14ac:dyDescent="0.35">
      <c r="K178" s="163">
        <f t="shared" ca="1" si="820"/>
        <v>44798</v>
      </c>
      <c r="L178" s="167" t="str">
        <f t="shared" ca="1" si="820"/>
        <v/>
      </c>
      <c r="N178" s="53" t="b">
        <f t="shared" ca="1" si="821"/>
        <v>0</v>
      </c>
      <c r="O178" s="53" t="str">
        <f t="shared" ca="1" si="822"/>
        <v>KORD MRFALSE!_00Z-ECE</v>
      </c>
      <c r="P178" s="103" t="str">
        <f ca="1">IFERROR(IF($C$12="C",RTD("ice.xl",,"*H",O178,$C$5,"D",$K178,,,1),RTD("ice.xl",,"*H",O178,$C$5,"D",$K178,,,1)*(9/5)+$C$14),"-")</f>
        <v>-</v>
      </c>
      <c r="Q178" s="101" t="b">
        <f t="shared" ca="1" si="823"/>
        <v>0</v>
      </c>
      <c r="R178" s="101" t="str">
        <f t="shared" ca="1" si="824"/>
        <v>KORD MRFALSE!_00Z-ECE</v>
      </c>
      <c r="S178" s="57" t="str">
        <f ca="1">IFERROR(IF($C$12="C",RTD("ice.xl",,"*H",R178,$C$5,"D",$K178,,,1),RTD("ice.xl",,"*H",R178,$C$5,"D",$K178,,,1)*(9/5)+$C$14),"-")</f>
        <v>-</v>
      </c>
      <c r="T178" s="101" t="b">
        <f t="shared" ca="1" si="825"/>
        <v>0</v>
      </c>
      <c r="U178" s="101" t="str">
        <f t="shared" ca="1" si="826"/>
        <v>KORD MRFALSE!_00Z-ECE</v>
      </c>
      <c r="V178" s="57" t="str">
        <f ca="1">IFERROR(IF($C$12="C",RTD("ice.xl",,"*H",U178,$C$5,"D",$K178,,,1),RTD("ice.xl",,"*H",U178,$C$5,"D",$K178,,,1)*(9/5)+$C$14),"-")</f>
        <v>-</v>
      </c>
      <c r="W178" s="101" t="b">
        <f t="shared" ca="1" si="827"/>
        <v>0</v>
      </c>
      <c r="X178" s="101" t="str">
        <f t="shared" ca="1" si="828"/>
        <v>KORD MRFALSE!_00Z-ECE</v>
      </c>
      <c r="Y178" s="57" t="str">
        <f ca="1">IFERROR(IF($C$12="C",RTD("ice.xl",,"*H",X178,$C$5,"D",$K178,,,1),RTD("ice.xl",,"*H",X178,$C$5,"D",$K178,,,1)*(9/5)+$C$14),"-")</f>
        <v>-</v>
      </c>
      <c r="Z178" s="101" t="b">
        <f t="shared" ca="1" si="829"/>
        <v>0</v>
      </c>
      <c r="AA178" s="101" t="str">
        <f t="shared" ca="1" si="830"/>
        <v>KORD MRFALSE!_00Z-ECE</v>
      </c>
      <c r="AB178" s="57" t="str">
        <f ca="1">IFERROR(IF($C$12="C",RTD("ice.xl",,"*H",AA178,$C$5,"D",$K178,,,1),RTD("ice.xl",,"*H",AA178,$C$5,"D",$K178,,,1)*(9/5)+$C$14),"-")</f>
        <v>-</v>
      </c>
      <c r="AC178" s="101" t="b">
        <f t="shared" ca="1" si="831"/>
        <v>0</v>
      </c>
      <c r="AD178" s="101" t="str">
        <f t="shared" ca="1" si="832"/>
        <v>KORD MRFALSE!_00Z-ECE</v>
      </c>
      <c r="AE178" s="57" t="str">
        <f ca="1">IFERROR(IF($C$12="C",RTD("ice.xl",,"*H",AD178,$C$5,"D",$K178,,,1),RTD("ice.xl",,"*H",AD178,$C$5,"D",$K178,,,1)*(9/5)+$C$14),"-")</f>
        <v>-</v>
      </c>
      <c r="AF178" s="101">
        <f t="shared" ref="AF178" si="969">N184</f>
        <v>0</v>
      </c>
      <c r="AG178" s="101" t="str">
        <f t="shared" si="834"/>
        <v>KORD MR0!_00Z-ECE</v>
      </c>
      <c r="AH178" s="58">
        <f ca="1">IFERROR(IF($C$12="C",RTD("ice.xl",,"*H",AG178,$C$5,"D",$K178,,,1),RTD("ice.xl",,"*H",AG178,$C$5,"D",$K178,,,1)*(9/5)+$C$14),"-")</f>
        <v>74.605999999999995</v>
      </c>
      <c r="AI178" s="101">
        <f t="shared" ref="AI178:AI214" si="970">AI177+1</f>
        <v>1</v>
      </c>
      <c r="AJ178" s="101" t="str">
        <f t="shared" si="836"/>
        <v>KORD MR1!_00Z-ECE</v>
      </c>
      <c r="AK178" s="58">
        <f ca="1">IFERROR(IF($C$12="C",RTD("ice.xl",,"*H",AJ178,$C$5,"D",$K178,,,1),RTD("ice.xl",,"*H",AJ178,$C$5,"D",$K178,,,1)*(9/5)+$C$14),"-")</f>
        <v>74.246000000000009</v>
      </c>
      <c r="AL178" s="101">
        <f t="shared" si="965"/>
        <v>2</v>
      </c>
      <c r="AM178" s="101" t="str">
        <f t="shared" si="838"/>
        <v>KORD MR2!_00Z-ECE</v>
      </c>
      <c r="AN178" s="58">
        <f ca="1">IFERROR(IF($C$12="C",RTD("ice.xl",,"*H",AM178,$C$5,"D",$K178,,,1),RTD("ice.xl",,"*H",AM178,$C$5,"D",$K178,,,1)*(9/5)+$C$14),"-")</f>
        <v>74.49799999999999</v>
      </c>
      <c r="AO178" s="101">
        <f t="shared" si="960"/>
        <v>3</v>
      </c>
      <c r="AP178" s="101" t="str">
        <f t="shared" si="840"/>
        <v>KORD MR3!_00Z-ECE</v>
      </c>
      <c r="AQ178" s="58">
        <f ca="1">IFERROR(IF($C$12="C",RTD("ice.xl",,"*H",AP178,$C$5,"D",$K178,,,1),RTD("ice.xl",,"*H",AP178,$C$5,"D",$K178,,,1)*(9/5)+$C$14),"-")</f>
        <v>73.31</v>
      </c>
      <c r="AR178" s="101">
        <f t="shared" si="955"/>
        <v>4</v>
      </c>
      <c r="AS178" s="101" t="str">
        <f t="shared" si="842"/>
        <v>KORD MR4!_00Z-ECE</v>
      </c>
      <c r="AT178" s="58">
        <f ca="1">IFERROR(IF($C$12="C",RTD("ice.xl",,"*H",AS178,$C$5,"D",$K178,,,1),RTD("ice.xl",,"*H",AS178,$C$5,"D",$K178,,,1)*(9/5)+$C$14),"-")</f>
        <v>72.896000000000001</v>
      </c>
      <c r="AU178" s="101">
        <f t="shared" si="950"/>
        <v>5</v>
      </c>
      <c r="AV178" s="101" t="str">
        <f t="shared" si="843"/>
        <v>KORD MR5!_00Z-ECE</v>
      </c>
      <c r="AW178" s="58">
        <f ca="1">IFERROR(IF($C$12="C",RTD("ice.xl",,"*H",AV178,$C$5,"D",$K178,,,1),RTD("ice.xl",,"*H",AV178,$C$5,"D",$K178,,,1)*(9/5)+$C$14),"-")</f>
        <v>74.335999999999999</v>
      </c>
      <c r="AX178" s="101">
        <f t="shared" si="945"/>
        <v>6</v>
      </c>
      <c r="AY178" s="101" t="str">
        <f t="shared" si="844"/>
        <v>KORD MR6!_00Z-ECE</v>
      </c>
      <c r="AZ178" s="58">
        <f ca="1">IFERROR(IF($C$12="C",RTD("ice.xl",,"*H",AY178,$C$5,"D",$K178,,,1),RTD("ice.xl",,"*H",AY178,$C$5,"D",$K178,,,1)*(9/5)+$C$14),"-")</f>
        <v>75.938000000000002</v>
      </c>
      <c r="BA178" s="101">
        <f t="shared" si="940"/>
        <v>7</v>
      </c>
      <c r="BB178" s="101" t="str">
        <f t="shared" si="845"/>
        <v>KORD MR7!_00Z-ECE</v>
      </c>
      <c r="BC178" s="58">
        <f ca="1">IFERROR(IF($C$12="C",RTD("ice.xl",,"*H",BB178,$C$5,"D",$K178,,,1),RTD("ice.xl",,"*H",BB178,$C$5,"D",$K178,,,1)*(9/5)+$C$14),"-")</f>
        <v>73.093999999999994</v>
      </c>
      <c r="BD178" s="101">
        <f t="shared" si="936"/>
        <v>8</v>
      </c>
      <c r="BE178" s="101" t="str">
        <f t="shared" si="846"/>
        <v>KORD MR8!_00Z-ECE</v>
      </c>
      <c r="BF178" s="58">
        <f ca="1">IFERROR(IF($C$12="C",RTD("ice.xl",,"*H",BE178,$C$5,"D",$K178,,,1),RTD("ice.xl",,"*H",BE178,$C$5,"D",$K178,,,1)*(9/5)+$C$14),"-")</f>
        <v>73.561999999999998</v>
      </c>
      <c r="BG178" s="101">
        <f t="shared" si="932"/>
        <v>9</v>
      </c>
      <c r="BH178" s="101" t="str">
        <f t="shared" si="847"/>
        <v>KORD MR9!_00Z-ECE</v>
      </c>
      <c r="BI178" s="105" t="str">
        <f ca="1">IFERROR(IF($C$12="C",RTD("ice.xl",,"*H",BH178,$C$5,"D",$K178,,,1),RTD("ice.xl",,"*H",BH178,$C$5,"D",$K178,,,1)*(9/5)+$C$14),"-")</f>
        <v>-</v>
      </c>
      <c r="BL178" s="53" t="b">
        <f t="shared" ca="1" si="848"/>
        <v>0</v>
      </c>
      <c r="BM178" s="53" t="str">
        <f t="shared" ca="1" si="849"/>
        <v>KORD MRFALSE!_00Z-ECE</v>
      </c>
      <c r="BN178" s="103" t="str">
        <f ca="1">IFERROR(IF($C$12="C",RTD("ice.xl",,"*H",BM178,$C$5,"D",$K178,,,1),RTD("ice.xl",,"*H",BM178,$C$5,"D",$K178,,,1)*(9/5)+$C$14),"-")</f>
        <v>-</v>
      </c>
      <c r="BO178" s="101" t="b">
        <f t="shared" ca="1" si="850"/>
        <v>0</v>
      </c>
      <c r="BP178" s="101" t="str">
        <f t="shared" ca="1" si="851"/>
        <v>KORD MRFALSE!_00Z-ECE</v>
      </c>
      <c r="BQ178" s="57" t="str">
        <f ca="1">IFERROR(IF($C$12="C",RTD("ice.xl",,"*H",BP178,$C$5,"D",$K178,,,1),RTD("ice.xl",,"*H",BP178,$C$5,"D",$K178,,,1)*(9/5)+$C$14),"-")</f>
        <v>-</v>
      </c>
      <c r="BR178" s="101" t="b">
        <f t="shared" ca="1" si="852"/>
        <v>0</v>
      </c>
      <c r="BS178" s="101" t="str">
        <f t="shared" ca="1" si="853"/>
        <v>KORD MRFALSE!_00Z-ECE</v>
      </c>
      <c r="BT178" s="57" t="str">
        <f ca="1">IFERROR(IF($C$12="C",RTD("ice.xl",,"*H",BS178,$C$5,"D",$K178,,,1),RTD("ice.xl",,"*H",BS178,$C$5,"D",$K178,,,1)*(9/5)+$C$14),"-")</f>
        <v>-</v>
      </c>
      <c r="BU178" s="101" t="b">
        <f t="shared" ca="1" si="854"/>
        <v>0</v>
      </c>
      <c r="BV178" s="101" t="str">
        <f t="shared" ca="1" si="855"/>
        <v>KORD MRFALSE!_00Z-ECE</v>
      </c>
      <c r="BW178" s="57" t="str">
        <f ca="1">IFERROR(IF($C$12="C",RTD("ice.xl",,"*H",BV178,$C$5,"D",$K178,,,1),RTD("ice.xl",,"*H",BV178,$C$5,"D",$K178,,,1)*(9/5)+$C$14),"-")</f>
        <v>-</v>
      </c>
      <c r="BX178" s="101" t="b">
        <f t="shared" ca="1" si="856"/>
        <v>0</v>
      </c>
      <c r="BY178" s="101" t="str">
        <f t="shared" ca="1" si="857"/>
        <v>KORD MRFALSE!_00Z-ECE</v>
      </c>
      <c r="BZ178" s="57" t="str">
        <f ca="1">IFERROR(IF($C$12="C",RTD("ice.xl",,"*H",BY178,$C$5,"D",$K178,,,1),RTD("ice.xl",,"*H",BY178,$C$5,"D",$K178,,,1)*(9/5)+$C$14),"-")</f>
        <v>-</v>
      </c>
      <c r="CA178" s="101" t="b">
        <f t="shared" ca="1" si="858"/>
        <v>0</v>
      </c>
      <c r="CB178" s="101" t="str">
        <f t="shared" ca="1" si="859"/>
        <v>KORD MRFALSE!_00Z-ECE</v>
      </c>
      <c r="CC178" s="57" t="str">
        <f ca="1">IFERROR(IF($C$12="C",RTD("ice.xl",,"*H",CB178,$C$5,"D",$K178,,,1),RTD("ice.xl",,"*H",CB178,$C$5,"D",$K178,,,1)*(9/5)+$C$14),"-")</f>
        <v>-</v>
      </c>
      <c r="CD178" s="101">
        <f t="shared" si="860"/>
        <v>0</v>
      </c>
      <c r="CE178" s="101" t="str">
        <f t="shared" si="861"/>
        <v>KORD MR0!_00Z-ECE</v>
      </c>
      <c r="CF178" s="58">
        <f ca="1">IFERROR(IF($C$12="C",RTD("ice.xl",,"*H",CE178,$C$5,"D",$K178,,,1),RTD("ice.xl",,"*H",CE178,$C$5,"D",$K178,,,1)*(9/5)+$C$14),"-")</f>
        <v>74.605999999999995</v>
      </c>
      <c r="CG178" s="101">
        <f t="shared" ref="CG178:CG214" si="971">CG177+1</f>
        <v>1</v>
      </c>
      <c r="CH178" s="101" t="str">
        <f t="shared" si="863"/>
        <v>KORD MR1!_00Z-ECE</v>
      </c>
      <c r="CI178" s="58">
        <f ca="1">IFERROR(IF($C$12="C",RTD("ice.xl",,"*H",CH178,$C$5,"D",$K178,,,1),RTD("ice.xl",,"*H",CH178,$C$5,"D",$K178,,,1)*(9/5)+$C$14),"-")</f>
        <v>74.246000000000009</v>
      </c>
      <c r="CJ178" s="101">
        <f t="shared" si="966"/>
        <v>2</v>
      </c>
      <c r="CK178" s="101" t="str">
        <f t="shared" si="865"/>
        <v>KORD MR2!_00Z-ECE</v>
      </c>
      <c r="CL178" s="58">
        <f ca="1">IFERROR(IF($C$12="C",RTD("ice.xl",,"*H",CK178,$C$5,"D",$K178,,,1),RTD("ice.xl",,"*H",CK178,$C$5,"D",$K178,,,1)*(9/5)+$C$14),"-")</f>
        <v>74.49799999999999</v>
      </c>
      <c r="CM178" s="101">
        <f t="shared" si="961"/>
        <v>3</v>
      </c>
      <c r="CN178" s="101" t="str">
        <f t="shared" si="867"/>
        <v>KORD MR3!_00Z-ECE</v>
      </c>
      <c r="CO178" s="58">
        <f ca="1">IFERROR(IF($C$12="C",RTD("ice.xl",,"*H",CN178,$C$5,"D",$K178,,,1),RTD("ice.xl",,"*H",CN178,$C$5,"D",$K178,,,1)*(9/5)+$C$14),"-")</f>
        <v>73.31</v>
      </c>
      <c r="CP178" s="101">
        <f t="shared" si="956"/>
        <v>4</v>
      </c>
      <c r="CQ178" s="101" t="str">
        <f t="shared" si="869"/>
        <v>KORD MR4!_00Z-ECE</v>
      </c>
      <c r="CR178" s="58">
        <f ca="1">IFERROR(IF($C$12="C",RTD("ice.xl",,"*H",CQ178,$C$5,"D",$K178,,,1),RTD("ice.xl",,"*H",CQ178,$C$5,"D",$K178,,,1)*(9/5)+$C$14),"-")</f>
        <v>72.896000000000001</v>
      </c>
      <c r="CS178" s="101">
        <f t="shared" si="951"/>
        <v>5</v>
      </c>
      <c r="CT178" s="101" t="str">
        <f t="shared" si="871"/>
        <v>KORD MR5!_00Z-ECE</v>
      </c>
      <c r="CU178" s="58">
        <f ca="1">IFERROR(IF($C$12="C",RTD("ice.xl",,"*H",CT178,$C$5,"D",$K178,,,1),RTD("ice.xl",,"*H",CT178,$C$5,"D",$K178,,,1)*(9/5)+$C$14),"-")</f>
        <v>74.335999999999999</v>
      </c>
      <c r="CV178" s="101">
        <f t="shared" si="946"/>
        <v>6</v>
      </c>
      <c r="CW178" s="101" t="str">
        <f t="shared" si="872"/>
        <v>KORD MR6!_00Z-ECE</v>
      </c>
      <c r="CX178" s="58">
        <f ca="1">IFERROR(IF($C$12="C",RTD("ice.xl",,"*H",CW178,$C$5,"D",$K178,,,1),RTD("ice.xl",,"*H",CW178,$C$5,"D",$K178,,,1)*(9/5)+$C$14),"-")</f>
        <v>75.938000000000002</v>
      </c>
      <c r="CY178" s="101">
        <f t="shared" si="941"/>
        <v>7</v>
      </c>
      <c r="CZ178" s="101" t="str">
        <f t="shared" si="873"/>
        <v>KORD MR7!_00Z-ECE</v>
      </c>
      <c r="DA178" s="58">
        <f ca="1">IFERROR(IF($C$12="C",RTD("ice.xl",,"*H",CZ178,$C$5,"D",$K178,,,1),RTD("ice.xl",,"*H",CZ178,$C$5,"D",$K178,,,1)*(9/5)+$C$14),"-")</f>
        <v>73.093999999999994</v>
      </c>
      <c r="DB178" s="101">
        <f t="shared" si="937"/>
        <v>8</v>
      </c>
      <c r="DC178" s="101" t="str">
        <f t="shared" si="874"/>
        <v>KORD MR8!_00Z-ECE</v>
      </c>
      <c r="DD178" s="58">
        <f ca="1">IFERROR(IF($C$12="C",RTD("ice.xl",,"*H",DC178,$C$5,"D",$K178,,,1),RTD("ice.xl",,"*H",DC178,$C$5,"D",$K178,,,1)*(9/5)+$C$14),"-")</f>
        <v>73.561999999999998</v>
      </c>
      <c r="DE178" s="101">
        <f t="shared" si="933"/>
        <v>9</v>
      </c>
      <c r="DF178" s="101" t="str">
        <f t="shared" si="875"/>
        <v>KORD MR9!_00Z-ECE</v>
      </c>
      <c r="DG178" s="105" t="str">
        <f ca="1">IFERROR(IF($C$12="C",RTD("ice.xl",,"*H",DF178,$C$5,"D",$K178,,,1),RTD("ice.xl",,"*H",DF178,$C$5,"D",$K178,,,1)*(9/5)+$C$14),"-")</f>
        <v>-</v>
      </c>
      <c r="DJ178" s="53" t="b">
        <f t="shared" ca="1" si="876"/>
        <v>0</v>
      </c>
      <c r="DK178" s="53" t="str">
        <f t="shared" ca="1" si="877"/>
        <v>KORD MRFALSE!_12Z-ECE</v>
      </c>
      <c r="DL178" s="103" t="str">
        <f ca="1">IFERROR(IF($C$12="C",RTD("ice.xl",,"*H",DK178,$C$5,"D",$K178,,,1),RTD("ice.xl",,"*H",DK178,$C$5,"D",$K178,,,1)*(9/5)+$C$14),"-")</f>
        <v>-</v>
      </c>
      <c r="DM178" s="101" t="b">
        <f t="shared" ca="1" si="878"/>
        <v>0</v>
      </c>
      <c r="DN178" s="101" t="str">
        <f t="shared" ca="1" si="879"/>
        <v>KORD MRFALSE!_12Z-ECE</v>
      </c>
      <c r="DO178" s="57" t="str">
        <f ca="1">IFERROR(IF($C$12="C",RTD("ice.xl",,"*H",DN178,$C$5,"D",$K178,,,1),RTD("ice.xl",,"*H",DN178,$C$5,"D",$K178,,,1)*(9/5)+$C$14),"-")</f>
        <v>-</v>
      </c>
      <c r="DP178" s="101" t="b">
        <f t="shared" ca="1" si="880"/>
        <v>0</v>
      </c>
      <c r="DQ178" s="101" t="str">
        <f t="shared" ca="1" si="881"/>
        <v>KORD MRFALSE!_12Z-ECE</v>
      </c>
      <c r="DR178" s="57" t="str">
        <f ca="1">IFERROR(IF($C$12="C",RTD("ice.xl",,"*H",DQ178,$C$5,"D",$K178,,,1),RTD("ice.xl",,"*H",DQ178,$C$5,"D",$K178,,,1)*(9/5)+$C$14),"-")</f>
        <v>-</v>
      </c>
      <c r="DS178" s="101" t="b">
        <f t="shared" ca="1" si="882"/>
        <v>0</v>
      </c>
      <c r="DT178" s="101" t="str">
        <f t="shared" ca="1" si="883"/>
        <v>KORD MRFALSE!_12Z-ECE</v>
      </c>
      <c r="DU178" s="57" t="str">
        <f ca="1">IFERROR(IF($C$12="C",RTD("ice.xl",,"*H",DT178,$C$5,"D",$K178,,,1),RTD("ice.xl",,"*H",DT178,$C$5,"D",$K178,,,1)*(9/5)+$C$14),"-")</f>
        <v>-</v>
      </c>
      <c r="DV178" s="101" t="b">
        <f t="shared" ca="1" si="884"/>
        <v>0</v>
      </c>
      <c r="DW178" s="101" t="str">
        <f t="shared" ca="1" si="885"/>
        <v>KORD MRFALSE!_12Z-ECE</v>
      </c>
      <c r="DX178" s="57" t="str">
        <f ca="1">IFERROR(IF($C$12="C",RTD("ice.xl",,"*H",DW178,$C$5,"D",$K178,,,1),RTD("ice.xl",,"*H",DW178,$C$5,"D",$K178,,,1)*(9/5)+$C$14),"-")</f>
        <v>-</v>
      </c>
      <c r="DY178" s="101" t="b">
        <f t="shared" ca="1" si="886"/>
        <v>0</v>
      </c>
      <c r="DZ178" s="101" t="str">
        <f t="shared" ca="1" si="887"/>
        <v>KORD MRFALSE!_12Z-ECE</v>
      </c>
      <c r="EA178" s="57" t="str">
        <f ca="1">IFERROR(IF($C$12="C",RTD("ice.xl",,"*H",DZ178,$C$5,"D",$K178,,,1),RTD("ice.xl",,"*H",DZ178,$C$5,"D",$K178,,,1)*(9/5)+$C$14),"-")</f>
        <v>-</v>
      </c>
      <c r="EB178" s="101">
        <f t="shared" si="888"/>
        <v>0</v>
      </c>
      <c r="EC178" s="101" t="str">
        <f t="shared" si="889"/>
        <v>KORD MR0!_12Z-ECE</v>
      </c>
      <c r="ED178" s="58">
        <f ca="1">IFERROR(IF($C$12="C",RTD("ice.xl",,"*H",EC178,$C$5,"D",$K178,,,1),RTD("ice.xl",,"*H",EC178,$C$5,"D",$K178,,,1)*(9/5)+$C$14),"-")</f>
        <v>73.975999999999999</v>
      </c>
      <c r="EE178" s="101">
        <f t="shared" ref="EE178:EE214" si="972">EE177+1</f>
        <v>1</v>
      </c>
      <c r="EF178" s="101" t="str">
        <f t="shared" si="891"/>
        <v>KORD MR1!_12Z-ECE</v>
      </c>
      <c r="EG178" s="58">
        <f ca="1">IFERROR(IF($C$12="C",RTD("ice.xl",,"*H",EF178,$C$5,"D",$K178,,,1),RTD("ice.xl",,"*H",EF178,$C$5,"D",$K178,,,1)*(9/5)+$C$14),"-")</f>
        <v>74.731999999999999</v>
      </c>
      <c r="EH178" s="101">
        <f t="shared" si="967"/>
        <v>2</v>
      </c>
      <c r="EI178" s="101" t="str">
        <f t="shared" si="893"/>
        <v>KORD MR2!_12Z-ECE</v>
      </c>
      <c r="EJ178" s="58">
        <f ca="1">IFERROR(IF($C$12="C",RTD("ice.xl",,"*H",EI178,$C$5,"D",$K178,,,1),RTD("ice.xl",,"*H",EI178,$C$5,"D",$K178,,,1)*(9/5)+$C$14),"-")</f>
        <v>73.67</v>
      </c>
      <c r="EK178" s="101">
        <f t="shared" si="962"/>
        <v>3</v>
      </c>
      <c r="EL178" s="101" t="str">
        <f t="shared" si="895"/>
        <v>KORD MR3!_12Z-ECE</v>
      </c>
      <c r="EM178" s="58">
        <f ca="1">IFERROR(IF($C$12="C",RTD("ice.xl",,"*H",EL178,$C$5,"D",$K178,,,1),RTD("ice.xl",,"*H",EL178,$C$5,"D",$K178,,,1)*(9/5)+$C$14),"-")</f>
        <v>73.31</v>
      </c>
      <c r="EN178" s="101">
        <f t="shared" si="957"/>
        <v>4</v>
      </c>
      <c r="EO178" s="101" t="str">
        <f t="shared" si="897"/>
        <v>KORD MR4!_12Z-ECE</v>
      </c>
      <c r="EP178" s="58">
        <f ca="1">IFERROR(IF($C$12="C",RTD("ice.xl",,"*H",EO178,$C$5,"D",$K178,,,1),RTD("ice.xl",,"*H",EO178,$C$5,"D",$K178,,,1)*(9/5)+$C$14),"-")</f>
        <v>74.228000000000009</v>
      </c>
      <c r="EQ178" s="101">
        <f t="shared" si="952"/>
        <v>5</v>
      </c>
      <c r="ER178" s="101" t="str">
        <f t="shared" si="899"/>
        <v>KORD MR5!_12Z-ECE</v>
      </c>
      <c r="ES178" s="58">
        <f ca="1">IFERROR(IF($C$12="C",RTD("ice.xl",,"*H",ER178,$C$5,"D",$K178,,,1),RTD("ice.xl",,"*H",ER178,$C$5,"D",$K178,,,1)*(9/5)+$C$14),"-")</f>
        <v>76.19</v>
      </c>
      <c r="ET178" s="101">
        <f t="shared" si="947"/>
        <v>6</v>
      </c>
      <c r="EU178" s="101" t="str">
        <f t="shared" si="900"/>
        <v>KORD MR6!_12Z-ECE</v>
      </c>
      <c r="EV178" s="58">
        <f ca="1">IFERROR(IF($C$12="C",RTD("ice.xl",,"*H",EU178,$C$5,"D",$K178,,,1),RTD("ice.xl",,"*H",EU178,$C$5,"D",$K178,,,1)*(9/5)+$C$14),"-")</f>
        <v>73.382000000000005</v>
      </c>
      <c r="EW178" s="101">
        <f t="shared" si="942"/>
        <v>7</v>
      </c>
      <c r="EX178" s="101" t="str">
        <f t="shared" si="901"/>
        <v>KORD MR7!_12Z-ECE</v>
      </c>
      <c r="EY178" s="58">
        <f ca="1">IFERROR(IF($C$12="C",RTD("ice.xl",,"*H",EX178,$C$5,"D",$K178,,,1),RTD("ice.xl",,"*H",EX178,$C$5,"D",$K178,,,1)*(9/5)+$C$14),"-")</f>
        <v>75.668000000000006</v>
      </c>
      <c r="EZ178" s="101">
        <f t="shared" si="938"/>
        <v>8</v>
      </c>
      <c r="FA178" s="101" t="str">
        <f t="shared" si="902"/>
        <v>KORD MR8!_12Z-ECE</v>
      </c>
      <c r="FB178" s="58" t="str">
        <f ca="1">IFERROR(IF($C$12="C",RTD("ice.xl",,"*H",FA178,$C$5,"D",$K178,,,1),RTD("ice.xl",,"*H",FA178,$C$5,"D",$K178,,,1)*(9/5)+$C$14),"-")</f>
        <v>-</v>
      </c>
      <c r="FC178" s="101">
        <f t="shared" si="934"/>
        <v>9</v>
      </c>
      <c r="FD178" s="101" t="str">
        <f t="shared" si="903"/>
        <v>KORD MR9!_12Z-ECE</v>
      </c>
      <c r="FE178" s="105" t="str">
        <f ca="1">IFERROR(IF($C$12="C",RTD("ice.xl",,"*H",FD178,$C$5,"D",$K178,,,1),RTD("ice.xl",,"*H",FD178,$C$5,"D",$K178,,,1)*(9/5)+$C$14),"-")</f>
        <v>-</v>
      </c>
      <c r="FH178" s="53" t="b">
        <f t="shared" ca="1" si="904"/>
        <v>0</v>
      </c>
      <c r="FI178" s="53" t="str">
        <f t="shared" ca="1" si="905"/>
        <v>KORD MRFALSE!_12Z-ECE</v>
      </c>
      <c r="FJ178" s="103" t="str">
        <f ca="1">IFERROR(IF($C$12="C",RTD("ice.xl",,"*H",FI178,$C$5,"D",$K178,,,1),RTD("ice.xl",,"*H",FI178,$C$5,"D",$K178,,,1)*(9/5)+$C$14),"-")</f>
        <v>-</v>
      </c>
      <c r="FK178" s="101" t="b">
        <f t="shared" ca="1" si="906"/>
        <v>0</v>
      </c>
      <c r="FL178" s="101" t="str">
        <f t="shared" ca="1" si="907"/>
        <v>KORD MRFALSE!_12Z-ECE</v>
      </c>
      <c r="FM178" s="57" t="str">
        <f ca="1">IFERROR(IF($C$12="C",RTD("ice.xl",,"*H",FL178,$C$5,"D",$K178,,,1),RTD("ice.xl",,"*H",FL178,$C$5,"D",$K178,,,1)*(9/5)+$C$14),"-")</f>
        <v>-</v>
      </c>
      <c r="FN178" s="101" t="b">
        <f t="shared" ca="1" si="908"/>
        <v>0</v>
      </c>
      <c r="FO178" s="101" t="str">
        <f t="shared" ca="1" si="909"/>
        <v>KORD MRFALSE!_12Z-ECE</v>
      </c>
      <c r="FP178" s="57" t="str">
        <f ca="1">IFERROR(IF($C$12="C",RTD("ice.xl",,"*H",FO178,$C$5,"D",$K178,,,1),RTD("ice.xl",,"*H",FO178,$C$5,"D",$K178,,,1)*(9/5)+$C$14),"-")</f>
        <v>-</v>
      </c>
      <c r="FQ178" s="101" t="b">
        <f t="shared" ca="1" si="910"/>
        <v>0</v>
      </c>
      <c r="FR178" s="101" t="str">
        <f t="shared" ca="1" si="911"/>
        <v>KORD MRFALSE!_12Z-ECE</v>
      </c>
      <c r="FS178" s="57" t="str">
        <f ca="1">IFERROR(IF($C$12="C",RTD("ice.xl",,"*H",FR178,$C$5,"D",$K178,,,1),RTD("ice.xl",,"*H",FR178,$C$5,"D",$K178,,,1)*(9/5)+$C$14),"-")</f>
        <v>-</v>
      </c>
      <c r="FT178" s="101" t="b">
        <f t="shared" ca="1" si="912"/>
        <v>0</v>
      </c>
      <c r="FU178" s="101" t="str">
        <f t="shared" ca="1" si="913"/>
        <v>KORD MRFALSE!_12Z-ECE</v>
      </c>
      <c r="FV178" s="57" t="str">
        <f ca="1">IFERROR(IF($C$12="C",RTD("ice.xl",,"*H",FU178,$C$5,"D",$K178,,,1),RTD("ice.xl",,"*H",FU178,$C$5,"D",$K178,,,1)*(9/5)+$C$14),"-")</f>
        <v>-</v>
      </c>
      <c r="FW178" s="101" t="b">
        <f t="shared" ca="1" si="914"/>
        <v>0</v>
      </c>
      <c r="FX178" s="101" t="str">
        <f t="shared" ca="1" si="915"/>
        <v>KORD MRFALSE!_12Z-ECE</v>
      </c>
      <c r="FY178" s="57" t="str">
        <f ca="1">IFERROR(IF($C$12="C",RTD("ice.xl",,"*H",FX178,$C$5,"D",$K178,,,1),RTD("ice.xl",,"*H",FX178,$C$5,"D",$K178,,,1)*(9/5)+$C$14),"-")</f>
        <v>-</v>
      </c>
      <c r="FZ178" s="101">
        <f t="shared" si="916"/>
        <v>0</v>
      </c>
      <c r="GA178" s="101" t="str">
        <f t="shared" si="917"/>
        <v>KORD MR0!_12Z-ECE</v>
      </c>
      <c r="GB178" s="58">
        <f ca="1">IFERROR(IF($C$12="C",RTD("ice.xl",,"*H",GA178,$C$5,"D",$K178,,,1),RTD("ice.xl",,"*H",GA178,$C$5,"D",$K178,,,1)*(9/5)+$C$14),"-")</f>
        <v>73.975999999999999</v>
      </c>
      <c r="GC178" s="101">
        <f t="shared" ref="GC178:GC214" si="973">GC177+1</f>
        <v>1</v>
      </c>
      <c r="GD178" s="101" t="str">
        <f t="shared" si="919"/>
        <v>KORD MR1!_12Z-ECE</v>
      </c>
      <c r="GE178" s="58">
        <f ca="1">IFERROR(IF($C$12="C",RTD("ice.xl",,"*H",GD178,$C$5,"D",$K178,,,1),RTD("ice.xl",,"*H",GD178,$C$5,"D",$K178,,,1)*(9/5)+$C$14),"-")</f>
        <v>74.731999999999999</v>
      </c>
      <c r="GF178" s="101">
        <f t="shared" si="968"/>
        <v>2</v>
      </c>
      <c r="GG178" s="101" t="str">
        <f t="shared" si="921"/>
        <v>KORD MR2!_12Z-ECE</v>
      </c>
      <c r="GH178" s="58">
        <f ca="1">IFERROR(IF($C$12="C",RTD("ice.xl",,"*H",GG178,$C$5,"D",$K178,,,1),RTD("ice.xl",,"*H",GG178,$C$5,"D",$K178,,,1)*(9/5)+$C$14),"-")</f>
        <v>73.67</v>
      </c>
      <c r="GI178" s="101">
        <f t="shared" si="963"/>
        <v>3</v>
      </c>
      <c r="GJ178" s="101" t="str">
        <f t="shared" si="923"/>
        <v>KORD MR3!_12Z-ECE</v>
      </c>
      <c r="GK178" s="58">
        <f ca="1">IFERROR(IF($C$12="C",RTD("ice.xl",,"*H",GJ178,$C$5,"D",$K178,,,1),RTD("ice.xl",,"*H",GJ178,$C$5,"D",$K178,,,1)*(9/5)+$C$14),"-")</f>
        <v>73.31</v>
      </c>
      <c r="GL178" s="101">
        <f t="shared" si="958"/>
        <v>4</v>
      </c>
      <c r="GM178" s="101" t="str">
        <f t="shared" si="925"/>
        <v>KORD MR4!_12Z-ECE</v>
      </c>
      <c r="GN178" s="58">
        <f ca="1">IFERROR(IF($C$12="C",RTD("ice.xl",,"*H",GM178,$C$5,"D",$K178,,,1),RTD("ice.xl",,"*H",GM178,$C$5,"D",$K178,,,1)*(9/5)+$C$14),"-")</f>
        <v>74.228000000000009</v>
      </c>
      <c r="GO178" s="101">
        <f t="shared" si="953"/>
        <v>5</v>
      </c>
      <c r="GP178" s="101" t="str">
        <f t="shared" si="927"/>
        <v>KORD MR5!_12Z-ECE</v>
      </c>
      <c r="GQ178" s="58">
        <f ca="1">IFERROR(IF($C$12="C",RTD("ice.xl",,"*H",GP178,$C$5,"D",$K178,,,1),RTD("ice.xl",,"*H",GP178,$C$5,"D",$K178,,,1)*(9/5)+$C$14),"-")</f>
        <v>76.19</v>
      </c>
      <c r="GR178" s="101">
        <f t="shared" si="948"/>
        <v>6</v>
      </c>
      <c r="GS178" s="101" t="str">
        <f t="shared" si="928"/>
        <v>KORD MR6!_12Z-ECE</v>
      </c>
      <c r="GT178" s="58">
        <f ca="1">IFERROR(IF($C$12="C",RTD("ice.xl",,"*H",GS178,$C$5,"D",$K178,,,1),RTD("ice.xl",,"*H",GS178,$C$5,"D",$K178,,,1)*(9/5)+$C$14),"-")</f>
        <v>73.382000000000005</v>
      </c>
      <c r="GU178" s="101">
        <f t="shared" si="943"/>
        <v>7</v>
      </c>
      <c r="GV178" s="101" t="str">
        <f t="shared" si="929"/>
        <v>KORD MR7!_12Z-ECE</v>
      </c>
      <c r="GW178" s="58">
        <f ca="1">IFERROR(IF($C$12="C",RTD("ice.xl",,"*H",GV178,$C$5,"D",$K178,,,1),RTD("ice.xl",,"*H",GV178,$C$5,"D",$K178,,,1)*(9/5)+$C$14),"-")</f>
        <v>75.668000000000006</v>
      </c>
      <c r="GX178" s="101">
        <f t="shared" si="939"/>
        <v>8</v>
      </c>
      <c r="GY178" s="101" t="str">
        <f t="shared" si="930"/>
        <v>KORD MR8!_12Z-ECE</v>
      </c>
      <c r="GZ178" s="58" t="str">
        <f ca="1">IFERROR(IF($C$12="C",RTD("ice.xl",,"*H",GY178,$C$5,"D",$K178,,,1),RTD("ice.xl",,"*H",GY178,$C$5,"D",$K178,,,1)*(9/5)+$C$14),"-")</f>
        <v>-</v>
      </c>
      <c r="HA178" s="101">
        <f t="shared" si="935"/>
        <v>9</v>
      </c>
      <c r="HB178" s="101" t="str">
        <f t="shared" si="931"/>
        <v>KORD MR9!_12Z-ECE</v>
      </c>
      <c r="HC178" s="105" t="str">
        <f ca="1">IFERROR(IF($C$12="C",RTD("ice.xl",,"*H",HB178,$C$5,"D",$K178,,,1),RTD("ice.xl",,"*H",HB178,$C$5,"D",$K178,,,1)*(9/5)+$C$14),"-")</f>
        <v>-</v>
      </c>
    </row>
    <row r="179" spans="11:211" x14ac:dyDescent="0.35">
      <c r="K179" s="163">
        <f t="shared" ca="1" si="820"/>
        <v>44797</v>
      </c>
      <c r="L179" s="167" t="str">
        <f t="shared" ca="1" si="820"/>
        <v/>
      </c>
      <c r="N179" s="53" t="b">
        <f t="shared" ca="1" si="821"/>
        <v>0</v>
      </c>
      <c r="O179" s="53" t="str">
        <f t="shared" ca="1" si="822"/>
        <v>KORD MRFALSE!_00Z-ECE</v>
      </c>
      <c r="P179" s="103" t="str">
        <f ca="1">IFERROR(IF($C$12="C",RTD("ice.xl",,"*H",O179,$C$5,"D",$K179,,,1),RTD("ice.xl",,"*H",O179,$C$5,"D",$K179,,,1)*(9/5)+$C$14),"-")</f>
        <v>-</v>
      </c>
      <c r="Q179" s="101" t="b">
        <f t="shared" ca="1" si="823"/>
        <v>0</v>
      </c>
      <c r="R179" s="101" t="str">
        <f t="shared" ca="1" si="824"/>
        <v>KORD MRFALSE!_00Z-ECE</v>
      </c>
      <c r="S179" s="57" t="str">
        <f ca="1">IFERROR(IF($C$12="C",RTD("ice.xl",,"*H",R179,$C$5,"D",$K179,,,1),RTD("ice.xl",,"*H",R179,$C$5,"D",$K179,,,1)*(9/5)+$C$14),"-")</f>
        <v>-</v>
      </c>
      <c r="T179" s="101" t="b">
        <f t="shared" ca="1" si="825"/>
        <v>0</v>
      </c>
      <c r="U179" s="101" t="str">
        <f t="shared" ca="1" si="826"/>
        <v>KORD MRFALSE!_00Z-ECE</v>
      </c>
      <c r="V179" s="57" t="str">
        <f ca="1">IFERROR(IF($C$12="C",RTD("ice.xl",,"*H",U179,$C$5,"D",$K179,,,1),RTD("ice.xl",,"*H",U179,$C$5,"D",$K179,,,1)*(9/5)+$C$14),"-")</f>
        <v>-</v>
      </c>
      <c r="W179" s="101" t="b">
        <f t="shared" ca="1" si="827"/>
        <v>0</v>
      </c>
      <c r="X179" s="101" t="str">
        <f t="shared" ca="1" si="828"/>
        <v>KORD MRFALSE!_00Z-ECE</v>
      </c>
      <c r="Y179" s="57" t="str">
        <f ca="1">IFERROR(IF($C$12="C",RTD("ice.xl",,"*H",X179,$C$5,"D",$K179,,,1),RTD("ice.xl",,"*H",X179,$C$5,"D",$K179,,,1)*(9/5)+$C$14),"-")</f>
        <v>-</v>
      </c>
      <c r="Z179" s="101" t="b">
        <f t="shared" ca="1" si="829"/>
        <v>0</v>
      </c>
      <c r="AA179" s="101" t="str">
        <f t="shared" ca="1" si="830"/>
        <v>KORD MRFALSE!_00Z-ECE</v>
      </c>
      <c r="AB179" s="57" t="str">
        <f ca="1">IFERROR(IF($C$12="C",RTD("ice.xl",,"*H",AA179,$C$5,"D",$K179,,,1),RTD("ice.xl",,"*H",AA179,$C$5,"D",$K179,,,1)*(9/5)+$C$14),"-")</f>
        <v>-</v>
      </c>
      <c r="AC179" s="101">
        <f t="shared" ref="AC179" si="974">N184</f>
        <v>0</v>
      </c>
      <c r="AD179" s="101" t="str">
        <f t="shared" si="832"/>
        <v>KORD MR0!_00Z-ECE</v>
      </c>
      <c r="AE179" s="58">
        <f ca="1">IFERROR(IF($C$12="C",RTD("ice.xl",,"*H",AD179,$C$5,"D",$K179,,,1),RTD("ice.xl",,"*H",AD179,$C$5,"D",$K179,,,1)*(9/5)+$C$14),"-")</f>
        <v>72.698000000000008</v>
      </c>
      <c r="AF179" s="101">
        <f t="shared" ref="AF179:AF214" si="975">AF178+1</f>
        <v>1</v>
      </c>
      <c r="AG179" s="101" t="str">
        <f t="shared" si="834"/>
        <v>KORD MR1!_00Z-ECE</v>
      </c>
      <c r="AH179" s="58">
        <f ca="1">IFERROR(IF($C$12="C",RTD("ice.xl",,"*H",AG179,$C$5,"D",$K179,,,1),RTD("ice.xl",,"*H",AG179,$C$5,"D",$K179,,,1)*(9/5)+$C$14),"-")</f>
        <v>73.039999999999992</v>
      </c>
      <c r="AI179" s="101">
        <f t="shared" si="970"/>
        <v>2</v>
      </c>
      <c r="AJ179" s="101" t="str">
        <f t="shared" si="836"/>
        <v>KORD MR2!_00Z-ECE</v>
      </c>
      <c r="AK179" s="58">
        <f ca="1">IFERROR(IF($C$12="C",RTD("ice.xl",,"*H",AJ179,$C$5,"D",$K179,,,1),RTD("ice.xl",,"*H",AJ179,$C$5,"D",$K179,,,1)*(9/5)+$C$14),"-")</f>
        <v>73.616</v>
      </c>
      <c r="AL179" s="101">
        <f t="shared" si="965"/>
        <v>3</v>
      </c>
      <c r="AM179" s="101" t="str">
        <f t="shared" si="838"/>
        <v>KORD MR3!_00Z-ECE</v>
      </c>
      <c r="AN179" s="58">
        <f ca="1">IFERROR(IF($C$12="C",RTD("ice.xl",,"*H",AM179,$C$5,"D",$K179,,,1),RTD("ice.xl",,"*H",AM179,$C$5,"D",$K179,,,1)*(9/5)+$C$14),"-")</f>
        <v>73.039999999999992</v>
      </c>
      <c r="AO179" s="101">
        <f t="shared" si="960"/>
        <v>4</v>
      </c>
      <c r="AP179" s="101" t="str">
        <f t="shared" si="840"/>
        <v>KORD MR4!_00Z-ECE</v>
      </c>
      <c r="AQ179" s="58">
        <f ca="1">IFERROR(IF($C$12="C",RTD("ice.xl",,"*H",AP179,$C$5,"D",$K179,,,1),RTD("ice.xl",,"*H",AP179,$C$5,"D",$K179,,,1)*(9/5)+$C$14),"-")</f>
        <v>73.057999999999993</v>
      </c>
      <c r="AR179" s="101">
        <f t="shared" si="955"/>
        <v>5</v>
      </c>
      <c r="AS179" s="101" t="str">
        <f t="shared" si="842"/>
        <v>KORD MR5!_00Z-ECE</v>
      </c>
      <c r="AT179" s="58">
        <f ca="1">IFERROR(IF($C$12="C",RTD("ice.xl",,"*H",AS179,$C$5,"D",$K179,,,1),RTD("ice.xl",,"*H",AS179,$C$5,"D",$K179,,,1)*(9/5)+$C$14),"-")</f>
        <v>73.849999999999994</v>
      </c>
      <c r="AU179" s="101">
        <f t="shared" si="950"/>
        <v>6</v>
      </c>
      <c r="AV179" s="101" t="str">
        <f t="shared" si="843"/>
        <v>KORD MR6!_00Z-ECE</v>
      </c>
      <c r="AW179" s="58">
        <f ca="1">IFERROR(IF($C$12="C",RTD("ice.xl",,"*H",AV179,$C$5,"D",$K179,,,1),RTD("ice.xl",,"*H",AV179,$C$5,"D",$K179,,,1)*(9/5)+$C$14),"-")</f>
        <v>75.56</v>
      </c>
      <c r="AX179" s="101">
        <f t="shared" si="945"/>
        <v>7</v>
      </c>
      <c r="AY179" s="101" t="str">
        <f t="shared" si="844"/>
        <v>KORD MR7!_00Z-ECE</v>
      </c>
      <c r="AZ179" s="58">
        <f ca="1">IFERROR(IF($C$12="C",RTD("ice.xl",,"*H",AY179,$C$5,"D",$K179,,,1),RTD("ice.xl",,"*H",AY179,$C$5,"D",$K179,,,1)*(9/5)+$C$14),"-")</f>
        <v>73.004000000000005</v>
      </c>
      <c r="BA179" s="101">
        <f t="shared" si="940"/>
        <v>8</v>
      </c>
      <c r="BB179" s="101" t="str">
        <f t="shared" si="845"/>
        <v>KORD MR8!_00Z-ECE</v>
      </c>
      <c r="BC179" s="58">
        <f ca="1">IFERROR(IF($C$12="C",RTD("ice.xl",,"*H",BB179,$C$5,"D",$K179,,,1),RTD("ice.xl",,"*H",BB179,$C$5,"D",$K179,,,1)*(9/5)+$C$14),"-")</f>
        <v>72.823999999999998</v>
      </c>
      <c r="BD179" s="101">
        <f t="shared" si="936"/>
        <v>9</v>
      </c>
      <c r="BE179" s="101" t="str">
        <f t="shared" si="846"/>
        <v>KORD MR9!_00Z-ECE</v>
      </c>
      <c r="BF179" s="58">
        <f ca="1">IFERROR(IF($C$12="C",RTD("ice.xl",,"*H",BE179,$C$5,"D",$K179,,,1),RTD("ice.xl",,"*H",BE179,$C$5,"D",$K179,,,1)*(9/5)+$C$14),"-")</f>
        <v>74.822000000000003</v>
      </c>
      <c r="BG179" s="101">
        <f t="shared" si="932"/>
        <v>10</v>
      </c>
      <c r="BH179" s="101" t="str">
        <f t="shared" si="847"/>
        <v>KORD MR10!_00Z-ECE</v>
      </c>
      <c r="BI179" s="105" t="str">
        <f ca="1">IFERROR(IF($C$12="C",RTD("ice.xl",,"*H",BH179,$C$5,"D",$K179,,,1),RTD("ice.xl",,"*H",BH179,$C$5,"D",$K179,,,1)*(9/5)+$C$14),"-")</f>
        <v>-</v>
      </c>
      <c r="BL179" s="53" t="b">
        <f t="shared" ca="1" si="848"/>
        <v>0</v>
      </c>
      <c r="BM179" s="53" t="str">
        <f t="shared" ca="1" si="849"/>
        <v>KORD MRFALSE!_00Z-ECE</v>
      </c>
      <c r="BN179" s="103" t="str">
        <f ca="1">IFERROR(IF($C$12="C",RTD("ice.xl",,"*H",BM179,$C$5,"D",$K179,,,1),RTD("ice.xl",,"*H",BM179,$C$5,"D",$K179,,,1)*(9/5)+$C$14),"-")</f>
        <v>-</v>
      </c>
      <c r="BO179" s="101" t="b">
        <f t="shared" ca="1" si="850"/>
        <v>0</v>
      </c>
      <c r="BP179" s="101" t="str">
        <f t="shared" ca="1" si="851"/>
        <v>KORD MRFALSE!_00Z-ECE</v>
      </c>
      <c r="BQ179" s="57" t="str">
        <f ca="1">IFERROR(IF($C$12="C",RTD("ice.xl",,"*H",BP179,$C$5,"D",$K179,,,1),RTD("ice.xl",,"*H",BP179,$C$5,"D",$K179,,,1)*(9/5)+$C$14),"-")</f>
        <v>-</v>
      </c>
      <c r="BR179" s="101" t="b">
        <f t="shared" ca="1" si="852"/>
        <v>0</v>
      </c>
      <c r="BS179" s="101" t="str">
        <f t="shared" ca="1" si="853"/>
        <v>KORD MRFALSE!_00Z-ECE</v>
      </c>
      <c r="BT179" s="57" t="str">
        <f ca="1">IFERROR(IF($C$12="C",RTD("ice.xl",,"*H",BS179,$C$5,"D",$K179,,,1),RTD("ice.xl",,"*H",BS179,$C$5,"D",$K179,,,1)*(9/5)+$C$14),"-")</f>
        <v>-</v>
      </c>
      <c r="BU179" s="101" t="b">
        <f t="shared" ca="1" si="854"/>
        <v>0</v>
      </c>
      <c r="BV179" s="101" t="str">
        <f t="shared" ca="1" si="855"/>
        <v>KORD MRFALSE!_00Z-ECE</v>
      </c>
      <c r="BW179" s="57" t="str">
        <f ca="1">IFERROR(IF($C$12="C",RTD("ice.xl",,"*H",BV179,$C$5,"D",$K179,,,1),RTD("ice.xl",,"*H",BV179,$C$5,"D",$K179,,,1)*(9/5)+$C$14),"-")</f>
        <v>-</v>
      </c>
      <c r="BX179" s="101" t="b">
        <f t="shared" ca="1" si="856"/>
        <v>0</v>
      </c>
      <c r="BY179" s="101" t="str">
        <f t="shared" ca="1" si="857"/>
        <v>KORD MRFALSE!_00Z-ECE</v>
      </c>
      <c r="BZ179" s="57" t="str">
        <f ca="1">IFERROR(IF($C$12="C",RTD("ice.xl",,"*H",BY179,$C$5,"D",$K179,,,1),RTD("ice.xl",,"*H",BY179,$C$5,"D",$K179,,,1)*(9/5)+$C$14),"-")</f>
        <v>-</v>
      </c>
      <c r="CA179" s="101">
        <f t="shared" si="858"/>
        <v>0</v>
      </c>
      <c r="CB179" s="101" t="str">
        <f t="shared" si="859"/>
        <v>KORD MR0!_00Z-ECE</v>
      </c>
      <c r="CC179" s="58">
        <f ca="1">IFERROR(IF($C$12="C",RTD("ice.xl",,"*H",CB179,$C$5,"D",$K179,,,1),RTD("ice.xl",,"*H",CB179,$C$5,"D",$K179,,,1)*(9/5)+$C$14),"-")</f>
        <v>72.698000000000008</v>
      </c>
      <c r="CD179" s="101">
        <f t="shared" ref="CD179:CD214" si="976">CD178+1</f>
        <v>1</v>
      </c>
      <c r="CE179" s="101" t="str">
        <f t="shared" si="861"/>
        <v>KORD MR1!_00Z-ECE</v>
      </c>
      <c r="CF179" s="58">
        <f ca="1">IFERROR(IF($C$12="C",RTD("ice.xl",,"*H",CE179,$C$5,"D",$K179,,,1),RTD("ice.xl",,"*H",CE179,$C$5,"D",$K179,,,1)*(9/5)+$C$14),"-")</f>
        <v>73.039999999999992</v>
      </c>
      <c r="CG179" s="101">
        <f t="shared" si="971"/>
        <v>2</v>
      </c>
      <c r="CH179" s="101" t="str">
        <f t="shared" si="863"/>
        <v>KORD MR2!_00Z-ECE</v>
      </c>
      <c r="CI179" s="58">
        <f ca="1">IFERROR(IF($C$12="C",RTD("ice.xl",,"*H",CH179,$C$5,"D",$K179,,,1),RTD("ice.xl",,"*H",CH179,$C$5,"D",$K179,,,1)*(9/5)+$C$14),"-")</f>
        <v>73.616</v>
      </c>
      <c r="CJ179" s="101">
        <f t="shared" si="966"/>
        <v>3</v>
      </c>
      <c r="CK179" s="101" t="str">
        <f t="shared" si="865"/>
        <v>KORD MR3!_00Z-ECE</v>
      </c>
      <c r="CL179" s="58">
        <f ca="1">IFERROR(IF($C$12="C",RTD("ice.xl",,"*H",CK179,$C$5,"D",$K179,,,1),RTD("ice.xl",,"*H",CK179,$C$5,"D",$K179,,,1)*(9/5)+$C$14),"-")</f>
        <v>73.039999999999992</v>
      </c>
      <c r="CM179" s="101">
        <f t="shared" si="961"/>
        <v>4</v>
      </c>
      <c r="CN179" s="101" t="str">
        <f t="shared" si="867"/>
        <v>KORD MR4!_00Z-ECE</v>
      </c>
      <c r="CO179" s="58">
        <f ca="1">IFERROR(IF($C$12="C",RTD("ice.xl",,"*H",CN179,$C$5,"D",$K179,,,1),RTD("ice.xl",,"*H",CN179,$C$5,"D",$K179,,,1)*(9/5)+$C$14),"-")</f>
        <v>73.057999999999993</v>
      </c>
      <c r="CP179" s="101">
        <f t="shared" si="956"/>
        <v>5</v>
      </c>
      <c r="CQ179" s="101" t="str">
        <f t="shared" si="869"/>
        <v>KORD MR5!_00Z-ECE</v>
      </c>
      <c r="CR179" s="58">
        <f ca="1">IFERROR(IF($C$12="C",RTD("ice.xl",,"*H",CQ179,$C$5,"D",$K179,,,1),RTD("ice.xl",,"*H",CQ179,$C$5,"D",$K179,,,1)*(9/5)+$C$14),"-")</f>
        <v>73.849999999999994</v>
      </c>
      <c r="CS179" s="101">
        <f t="shared" si="951"/>
        <v>6</v>
      </c>
      <c r="CT179" s="101" t="str">
        <f t="shared" si="871"/>
        <v>KORD MR6!_00Z-ECE</v>
      </c>
      <c r="CU179" s="58">
        <f ca="1">IFERROR(IF($C$12="C",RTD("ice.xl",,"*H",CT179,$C$5,"D",$K179,,,1),RTD("ice.xl",,"*H",CT179,$C$5,"D",$K179,,,1)*(9/5)+$C$14),"-")</f>
        <v>75.56</v>
      </c>
      <c r="CV179" s="101">
        <f t="shared" si="946"/>
        <v>7</v>
      </c>
      <c r="CW179" s="101" t="str">
        <f t="shared" si="872"/>
        <v>KORD MR7!_00Z-ECE</v>
      </c>
      <c r="CX179" s="58">
        <f ca="1">IFERROR(IF($C$12="C",RTD("ice.xl",,"*H",CW179,$C$5,"D",$K179,,,1),RTD("ice.xl",,"*H",CW179,$C$5,"D",$K179,,,1)*(9/5)+$C$14),"-")</f>
        <v>73.004000000000005</v>
      </c>
      <c r="CY179" s="101">
        <f t="shared" si="941"/>
        <v>8</v>
      </c>
      <c r="CZ179" s="101" t="str">
        <f t="shared" si="873"/>
        <v>KORD MR8!_00Z-ECE</v>
      </c>
      <c r="DA179" s="58">
        <f ca="1">IFERROR(IF($C$12="C",RTD("ice.xl",,"*H",CZ179,$C$5,"D",$K179,,,1),RTD("ice.xl",,"*H",CZ179,$C$5,"D",$K179,,,1)*(9/5)+$C$14),"-")</f>
        <v>72.823999999999998</v>
      </c>
      <c r="DB179" s="101">
        <f t="shared" si="937"/>
        <v>9</v>
      </c>
      <c r="DC179" s="101" t="str">
        <f t="shared" si="874"/>
        <v>KORD MR9!_00Z-ECE</v>
      </c>
      <c r="DD179" s="58">
        <f ca="1">IFERROR(IF($C$12="C",RTD("ice.xl",,"*H",DC179,$C$5,"D",$K179,,,1),RTD("ice.xl",,"*H",DC179,$C$5,"D",$K179,,,1)*(9/5)+$C$14),"-")</f>
        <v>74.822000000000003</v>
      </c>
      <c r="DE179" s="101">
        <f t="shared" si="933"/>
        <v>10</v>
      </c>
      <c r="DF179" s="101" t="str">
        <f t="shared" si="875"/>
        <v>KORD MR10!_00Z-ECE</v>
      </c>
      <c r="DG179" s="105" t="str">
        <f ca="1">IFERROR(IF($C$12="C",RTD("ice.xl",,"*H",DF179,$C$5,"D",$K179,,,1),RTD("ice.xl",,"*H",DF179,$C$5,"D",$K179,,,1)*(9/5)+$C$14),"-")</f>
        <v>-</v>
      </c>
      <c r="DJ179" s="53" t="b">
        <f t="shared" ca="1" si="876"/>
        <v>0</v>
      </c>
      <c r="DK179" s="53" t="str">
        <f t="shared" ca="1" si="877"/>
        <v>KORD MRFALSE!_12Z-ECE</v>
      </c>
      <c r="DL179" s="103" t="str">
        <f ca="1">IFERROR(IF($C$12="C",RTD("ice.xl",,"*H",DK179,$C$5,"D",$K179,,,1),RTD("ice.xl",,"*H",DK179,$C$5,"D",$K179,,,1)*(9/5)+$C$14),"-")</f>
        <v>-</v>
      </c>
      <c r="DM179" s="101" t="b">
        <f t="shared" ca="1" si="878"/>
        <v>0</v>
      </c>
      <c r="DN179" s="101" t="str">
        <f t="shared" ca="1" si="879"/>
        <v>KORD MRFALSE!_12Z-ECE</v>
      </c>
      <c r="DO179" s="57" t="str">
        <f ca="1">IFERROR(IF($C$12="C",RTD("ice.xl",,"*H",DN179,$C$5,"D",$K179,,,1),RTD("ice.xl",,"*H",DN179,$C$5,"D",$K179,,,1)*(9/5)+$C$14),"-")</f>
        <v>-</v>
      </c>
      <c r="DP179" s="101" t="b">
        <f t="shared" ca="1" si="880"/>
        <v>0</v>
      </c>
      <c r="DQ179" s="101" t="str">
        <f t="shared" ca="1" si="881"/>
        <v>KORD MRFALSE!_12Z-ECE</v>
      </c>
      <c r="DR179" s="57" t="str">
        <f ca="1">IFERROR(IF($C$12="C",RTD("ice.xl",,"*H",DQ179,$C$5,"D",$K179,,,1),RTD("ice.xl",,"*H",DQ179,$C$5,"D",$K179,,,1)*(9/5)+$C$14),"-")</f>
        <v>-</v>
      </c>
      <c r="DS179" s="101" t="b">
        <f t="shared" ca="1" si="882"/>
        <v>0</v>
      </c>
      <c r="DT179" s="101" t="str">
        <f t="shared" ca="1" si="883"/>
        <v>KORD MRFALSE!_12Z-ECE</v>
      </c>
      <c r="DU179" s="57" t="str">
        <f ca="1">IFERROR(IF($C$12="C",RTD("ice.xl",,"*H",DT179,$C$5,"D",$K179,,,1),RTD("ice.xl",,"*H",DT179,$C$5,"D",$K179,,,1)*(9/5)+$C$14),"-")</f>
        <v>-</v>
      </c>
      <c r="DV179" s="101" t="b">
        <f t="shared" ca="1" si="884"/>
        <v>0</v>
      </c>
      <c r="DW179" s="101" t="str">
        <f t="shared" ca="1" si="885"/>
        <v>KORD MRFALSE!_12Z-ECE</v>
      </c>
      <c r="DX179" s="57" t="str">
        <f ca="1">IFERROR(IF($C$12="C",RTD("ice.xl",,"*H",DW179,$C$5,"D",$K179,,,1),RTD("ice.xl",,"*H",DW179,$C$5,"D",$K179,,,1)*(9/5)+$C$14),"-")</f>
        <v>-</v>
      </c>
      <c r="DY179" s="101">
        <f t="shared" si="886"/>
        <v>0</v>
      </c>
      <c r="DZ179" s="101" t="str">
        <f t="shared" si="887"/>
        <v>KORD MR0!_12Z-ECE</v>
      </c>
      <c r="EA179" s="58">
        <f ca="1">IFERROR(IF($C$12="C",RTD("ice.xl",,"*H",DZ179,$C$5,"D",$K179,,,1),RTD("ice.xl",,"*H",DZ179,$C$5,"D",$K179,,,1)*(9/5)+$C$14),"-")</f>
        <v>72.536000000000001</v>
      </c>
      <c r="EB179" s="101">
        <f t="shared" ref="EB179:EB214" si="977">EB178+1</f>
        <v>1</v>
      </c>
      <c r="EC179" s="101" t="str">
        <f t="shared" si="889"/>
        <v>KORD MR1!_12Z-ECE</v>
      </c>
      <c r="ED179" s="58">
        <f ca="1">IFERROR(IF($C$12="C",RTD("ice.xl",,"*H",EC179,$C$5,"D",$K179,,,1),RTD("ice.xl",,"*H",EC179,$C$5,"D",$K179,,,1)*(9/5)+$C$14),"-")</f>
        <v>73.057999999999993</v>
      </c>
      <c r="EE179" s="101">
        <f t="shared" si="972"/>
        <v>2</v>
      </c>
      <c r="EF179" s="101" t="str">
        <f t="shared" si="891"/>
        <v>KORD MR2!_12Z-ECE</v>
      </c>
      <c r="EG179" s="58">
        <f ca="1">IFERROR(IF($C$12="C",RTD("ice.xl",,"*H",EF179,$C$5,"D",$K179,,,1),RTD("ice.xl",,"*H",EF179,$C$5,"D",$K179,,,1)*(9/5)+$C$14),"-")</f>
        <v>73.795999999999992</v>
      </c>
      <c r="EH179" s="101">
        <f t="shared" si="967"/>
        <v>3</v>
      </c>
      <c r="EI179" s="101" t="str">
        <f t="shared" si="893"/>
        <v>KORD MR3!_12Z-ECE</v>
      </c>
      <c r="EJ179" s="58">
        <f ca="1">IFERROR(IF($C$12="C",RTD("ice.xl",,"*H",EI179,$C$5,"D",$K179,,,1),RTD("ice.xl",,"*H",EI179,$C$5,"D",$K179,,,1)*(9/5)+$C$14),"-")</f>
        <v>73.093999999999994</v>
      </c>
      <c r="EK179" s="101">
        <f t="shared" si="962"/>
        <v>4</v>
      </c>
      <c r="EL179" s="101" t="str">
        <f t="shared" si="895"/>
        <v>KORD MR4!_12Z-ECE</v>
      </c>
      <c r="EM179" s="58">
        <f ca="1">IFERROR(IF($C$12="C",RTD("ice.xl",,"*H",EL179,$C$5,"D",$K179,,,1),RTD("ice.xl",,"*H",EL179,$C$5,"D",$K179,,,1)*(9/5)+$C$14),"-")</f>
        <v>73.490000000000009</v>
      </c>
      <c r="EN179" s="101">
        <f t="shared" si="957"/>
        <v>5</v>
      </c>
      <c r="EO179" s="101" t="str">
        <f t="shared" si="897"/>
        <v>KORD MR5!_12Z-ECE</v>
      </c>
      <c r="EP179" s="58">
        <f ca="1">IFERROR(IF($C$12="C",RTD("ice.xl",,"*H",EO179,$C$5,"D",$K179,,,1),RTD("ice.xl",,"*H",EO179,$C$5,"D",$K179,,,1)*(9/5)+$C$14),"-")</f>
        <v>76.028000000000006</v>
      </c>
      <c r="EQ179" s="101">
        <f t="shared" si="952"/>
        <v>6</v>
      </c>
      <c r="ER179" s="101" t="str">
        <f t="shared" si="899"/>
        <v>KORD MR6!_12Z-ECE</v>
      </c>
      <c r="ES179" s="58">
        <f ca="1">IFERROR(IF($C$12="C",RTD("ice.xl",,"*H",ER179,$C$5,"D",$K179,,,1),RTD("ice.xl",,"*H",ER179,$C$5,"D",$K179,,,1)*(9/5)+$C$14),"-")</f>
        <v>73.795999999999992</v>
      </c>
      <c r="ET179" s="101">
        <f t="shared" si="947"/>
        <v>7</v>
      </c>
      <c r="EU179" s="101" t="str">
        <f t="shared" si="900"/>
        <v>KORD MR7!_12Z-ECE</v>
      </c>
      <c r="EV179" s="58">
        <f ca="1">IFERROR(IF($C$12="C",RTD("ice.xl",,"*H",EU179,$C$5,"D",$K179,,,1),RTD("ice.xl",,"*H",EU179,$C$5,"D",$K179,,,1)*(9/5)+$C$14),"-")</f>
        <v>74.984000000000009</v>
      </c>
      <c r="EW179" s="101">
        <f t="shared" si="942"/>
        <v>8</v>
      </c>
      <c r="EX179" s="101" t="str">
        <f t="shared" si="901"/>
        <v>KORD MR8!_12Z-ECE</v>
      </c>
      <c r="EY179" s="58">
        <f ca="1">IFERROR(IF($C$12="C",RTD("ice.xl",,"*H",EX179,$C$5,"D",$K179,,,1),RTD("ice.xl",,"*H",EX179,$C$5,"D",$K179,,,1)*(9/5)+$C$14),"-")</f>
        <v>75.218000000000004</v>
      </c>
      <c r="EZ179" s="101">
        <f t="shared" si="938"/>
        <v>9</v>
      </c>
      <c r="FA179" s="101" t="str">
        <f t="shared" si="902"/>
        <v>KORD MR9!_12Z-ECE</v>
      </c>
      <c r="FB179" s="58" t="str">
        <f ca="1">IFERROR(IF($C$12="C",RTD("ice.xl",,"*H",FA179,$C$5,"D",$K179,,,1),RTD("ice.xl",,"*H",FA179,$C$5,"D",$K179,,,1)*(9/5)+$C$14),"-")</f>
        <v>-</v>
      </c>
      <c r="FC179" s="101">
        <f t="shared" si="934"/>
        <v>10</v>
      </c>
      <c r="FD179" s="101" t="str">
        <f t="shared" si="903"/>
        <v>KORD MR10!_12Z-ECE</v>
      </c>
      <c r="FE179" s="105" t="str">
        <f ca="1">IFERROR(IF($C$12="C",RTD("ice.xl",,"*H",FD179,$C$5,"D",$K179,,,1),RTD("ice.xl",,"*H",FD179,$C$5,"D",$K179,,,1)*(9/5)+$C$14),"-")</f>
        <v>-</v>
      </c>
      <c r="FH179" s="53" t="b">
        <f t="shared" ca="1" si="904"/>
        <v>0</v>
      </c>
      <c r="FI179" s="53" t="str">
        <f t="shared" ca="1" si="905"/>
        <v>KORD MRFALSE!_12Z-ECE</v>
      </c>
      <c r="FJ179" s="103" t="str">
        <f ca="1">IFERROR(IF($C$12="C",RTD("ice.xl",,"*H",FI179,$C$5,"D",$K179,,,1),RTD("ice.xl",,"*H",FI179,$C$5,"D",$K179,,,1)*(9/5)+$C$14),"-")</f>
        <v>-</v>
      </c>
      <c r="FK179" s="101" t="b">
        <f t="shared" ca="1" si="906"/>
        <v>0</v>
      </c>
      <c r="FL179" s="101" t="str">
        <f t="shared" ca="1" si="907"/>
        <v>KORD MRFALSE!_12Z-ECE</v>
      </c>
      <c r="FM179" s="57" t="str">
        <f ca="1">IFERROR(IF($C$12="C",RTD("ice.xl",,"*H",FL179,$C$5,"D",$K179,,,1),RTD("ice.xl",,"*H",FL179,$C$5,"D",$K179,,,1)*(9/5)+$C$14),"-")</f>
        <v>-</v>
      </c>
      <c r="FN179" s="101" t="b">
        <f t="shared" ca="1" si="908"/>
        <v>0</v>
      </c>
      <c r="FO179" s="101" t="str">
        <f t="shared" ca="1" si="909"/>
        <v>KORD MRFALSE!_12Z-ECE</v>
      </c>
      <c r="FP179" s="57" t="str">
        <f ca="1">IFERROR(IF($C$12="C",RTD("ice.xl",,"*H",FO179,$C$5,"D",$K179,,,1),RTD("ice.xl",,"*H",FO179,$C$5,"D",$K179,,,1)*(9/5)+$C$14),"-")</f>
        <v>-</v>
      </c>
      <c r="FQ179" s="101" t="b">
        <f t="shared" ca="1" si="910"/>
        <v>0</v>
      </c>
      <c r="FR179" s="101" t="str">
        <f t="shared" ca="1" si="911"/>
        <v>KORD MRFALSE!_12Z-ECE</v>
      </c>
      <c r="FS179" s="57" t="str">
        <f ca="1">IFERROR(IF($C$12="C",RTD("ice.xl",,"*H",FR179,$C$5,"D",$K179,,,1),RTD("ice.xl",,"*H",FR179,$C$5,"D",$K179,,,1)*(9/5)+$C$14),"-")</f>
        <v>-</v>
      </c>
      <c r="FT179" s="101" t="b">
        <f t="shared" ca="1" si="912"/>
        <v>0</v>
      </c>
      <c r="FU179" s="101" t="str">
        <f t="shared" ca="1" si="913"/>
        <v>KORD MRFALSE!_12Z-ECE</v>
      </c>
      <c r="FV179" s="57" t="str">
        <f ca="1">IFERROR(IF($C$12="C",RTD("ice.xl",,"*H",FU179,$C$5,"D",$K179,,,1),RTD("ice.xl",,"*H",FU179,$C$5,"D",$K179,,,1)*(9/5)+$C$14),"-")</f>
        <v>-</v>
      </c>
      <c r="FW179" s="101">
        <f t="shared" si="914"/>
        <v>0</v>
      </c>
      <c r="FX179" s="101" t="str">
        <f t="shared" si="915"/>
        <v>KORD MR0!_12Z-ECE</v>
      </c>
      <c r="FY179" s="58">
        <f ca="1">IFERROR(IF($C$12="C",RTD("ice.xl",,"*H",FX179,$C$5,"D",$K179,,,1),RTD("ice.xl",,"*H",FX179,$C$5,"D",$K179,,,1)*(9/5)+$C$14),"-")</f>
        <v>72.536000000000001</v>
      </c>
      <c r="FZ179" s="101">
        <f t="shared" ref="FZ179:FZ214" si="978">FZ178+1</f>
        <v>1</v>
      </c>
      <c r="GA179" s="101" t="str">
        <f t="shared" si="917"/>
        <v>KORD MR1!_12Z-ECE</v>
      </c>
      <c r="GB179" s="58">
        <f ca="1">IFERROR(IF($C$12="C",RTD("ice.xl",,"*H",GA179,$C$5,"D",$K179,,,1),RTD("ice.xl",,"*H",GA179,$C$5,"D",$K179,,,1)*(9/5)+$C$14),"-")</f>
        <v>73.057999999999993</v>
      </c>
      <c r="GC179" s="101">
        <f t="shared" si="973"/>
        <v>2</v>
      </c>
      <c r="GD179" s="101" t="str">
        <f t="shared" si="919"/>
        <v>KORD MR2!_12Z-ECE</v>
      </c>
      <c r="GE179" s="58">
        <f ca="1">IFERROR(IF($C$12="C",RTD("ice.xl",,"*H",GD179,$C$5,"D",$K179,,,1),RTD("ice.xl",,"*H",GD179,$C$5,"D",$K179,,,1)*(9/5)+$C$14),"-")</f>
        <v>73.795999999999992</v>
      </c>
      <c r="GF179" s="101">
        <f t="shared" si="968"/>
        <v>3</v>
      </c>
      <c r="GG179" s="101" t="str">
        <f t="shared" si="921"/>
        <v>KORD MR3!_12Z-ECE</v>
      </c>
      <c r="GH179" s="58">
        <f ca="1">IFERROR(IF($C$12="C",RTD("ice.xl",,"*H",GG179,$C$5,"D",$K179,,,1),RTD("ice.xl",,"*H",GG179,$C$5,"D",$K179,,,1)*(9/5)+$C$14),"-")</f>
        <v>73.093999999999994</v>
      </c>
      <c r="GI179" s="101">
        <f t="shared" si="963"/>
        <v>4</v>
      </c>
      <c r="GJ179" s="101" t="str">
        <f t="shared" si="923"/>
        <v>KORD MR4!_12Z-ECE</v>
      </c>
      <c r="GK179" s="58">
        <f ca="1">IFERROR(IF($C$12="C",RTD("ice.xl",,"*H",GJ179,$C$5,"D",$K179,,,1),RTD("ice.xl",,"*H",GJ179,$C$5,"D",$K179,,,1)*(9/5)+$C$14),"-")</f>
        <v>73.490000000000009</v>
      </c>
      <c r="GL179" s="101">
        <f t="shared" si="958"/>
        <v>5</v>
      </c>
      <c r="GM179" s="101" t="str">
        <f t="shared" si="925"/>
        <v>KORD MR5!_12Z-ECE</v>
      </c>
      <c r="GN179" s="58">
        <f ca="1">IFERROR(IF($C$12="C",RTD("ice.xl",,"*H",GM179,$C$5,"D",$K179,,,1),RTD("ice.xl",,"*H",GM179,$C$5,"D",$K179,,,1)*(9/5)+$C$14),"-")</f>
        <v>76.028000000000006</v>
      </c>
      <c r="GO179" s="101">
        <f t="shared" si="953"/>
        <v>6</v>
      </c>
      <c r="GP179" s="101" t="str">
        <f t="shared" si="927"/>
        <v>KORD MR6!_12Z-ECE</v>
      </c>
      <c r="GQ179" s="58">
        <f ca="1">IFERROR(IF($C$12="C",RTD("ice.xl",,"*H",GP179,$C$5,"D",$K179,,,1),RTD("ice.xl",,"*H",GP179,$C$5,"D",$K179,,,1)*(9/5)+$C$14),"-")</f>
        <v>73.795999999999992</v>
      </c>
      <c r="GR179" s="101">
        <f t="shared" si="948"/>
        <v>7</v>
      </c>
      <c r="GS179" s="101" t="str">
        <f t="shared" si="928"/>
        <v>KORD MR7!_12Z-ECE</v>
      </c>
      <c r="GT179" s="58">
        <f ca="1">IFERROR(IF($C$12="C",RTD("ice.xl",,"*H",GS179,$C$5,"D",$K179,,,1),RTD("ice.xl",,"*H",GS179,$C$5,"D",$K179,,,1)*(9/5)+$C$14),"-")</f>
        <v>74.984000000000009</v>
      </c>
      <c r="GU179" s="101">
        <f t="shared" si="943"/>
        <v>8</v>
      </c>
      <c r="GV179" s="101" t="str">
        <f t="shared" si="929"/>
        <v>KORD MR8!_12Z-ECE</v>
      </c>
      <c r="GW179" s="58">
        <f ca="1">IFERROR(IF($C$12="C",RTD("ice.xl",,"*H",GV179,$C$5,"D",$K179,,,1),RTD("ice.xl",,"*H",GV179,$C$5,"D",$K179,,,1)*(9/5)+$C$14),"-")</f>
        <v>75.218000000000004</v>
      </c>
      <c r="GX179" s="101">
        <f t="shared" si="939"/>
        <v>9</v>
      </c>
      <c r="GY179" s="101" t="str">
        <f t="shared" si="930"/>
        <v>KORD MR9!_12Z-ECE</v>
      </c>
      <c r="GZ179" s="58" t="str">
        <f ca="1">IFERROR(IF($C$12="C",RTD("ice.xl",,"*H",GY179,$C$5,"D",$K179,,,1),RTD("ice.xl",,"*H",GY179,$C$5,"D",$K179,,,1)*(9/5)+$C$14),"-")</f>
        <v>-</v>
      </c>
      <c r="HA179" s="101">
        <f t="shared" si="935"/>
        <v>10</v>
      </c>
      <c r="HB179" s="101" t="str">
        <f t="shared" si="931"/>
        <v>KORD MR10!_12Z-ECE</v>
      </c>
      <c r="HC179" s="105" t="str">
        <f ca="1">IFERROR(IF($C$12="C",RTD("ice.xl",,"*H",HB179,$C$5,"D",$K179,,,1),RTD("ice.xl",,"*H",HB179,$C$5,"D",$K179,,,1)*(9/5)+$C$14),"-")</f>
        <v>-</v>
      </c>
    </row>
    <row r="180" spans="11:211" x14ac:dyDescent="0.35">
      <c r="K180" s="163">
        <f t="shared" ca="1" si="820"/>
        <v>44796</v>
      </c>
      <c r="L180" s="167" t="str">
        <f t="shared" ca="1" si="820"/>
        <v/>
      </c>
      <c r="N180" s="53" t="b">
        <f t="shared" ca="1" si="821"/>
        <v>0</v>
      </c>
      <c r="O180" s="53" t="str">
        <f t="shared" ca="1" si="822"/>
        <v>KORD MRFALSE!_00Z-ECE</v>
      </c>
      <c r="P180" s="103" t="str">
        <f ca="1">IFERROR(IF($C$12="C",RTD("ice.xl",,"*H",O180,$C$5,"D",$K180,,,1),RTD("ice.xl",,"*H",O180,$C$5,"D",$K180,,,1)*(9/5)+$C$14),"-")</f>
        <v>-</v>
      </c>
      <c r="Q180" s="101" t="b">
        <f t="shared" ca="1" si="823"/>
        <v>0</v>
      </c>
      <c r="R180" s="101" t="str">
        <f t="shared" ca="1" si="824"/>
        <v>KORD MRFALSE!_00Z-ECE</v>
      </c>
      <c r="S180" s="57" t="str">
        <f ca="1">IFERROR(IF($C$12="C",RTD("ice.xl",,"*H",R180,$C$5,"D",$K180,,,1),RTD("ice.xl",,"*H",R180,$C$5,"D",$K180,,,1)*(9/5)+$C$14),"-")</f>
        <v>-</v>
      </c>
      <c r="T180" s="101" t="b">
        <f t="shared" ca="1" si="825"/>
        <v>0</v>
      </c>
      <c r="U180" s="101" t="str">
        <f t="shared" ca="1" si="826"/>
        <v>KORD MRFALSE!_00Z-ECE</v>
      </c>
      <c r="V180" s="57" t="str">
        <f ca="1">IFERROR(IF($C$12="C",RTD("ice.xl",,"*H",U180,$C$5,"D",$K180,,,1),RTD("ice.xl",,"*H",U180,$C$5,"D",$K180,,,1)*(9/5)+$C$14),"-")</f>
        <v>-</v>
      </c>
      <c r="W180" s="101" t="b">
        <f t="shared" ca="1" si="827"/>
        <v>0</v>
      </c>
      <c r="X180" s="101" t="str">
        <f t="shared" ca="1" si="828"/>
        <v>KORD MRFALSE!_00Z-ECE</v>
      </c>
      <c r="Y180" s="57" t="str">
        <f ca="1">IFERROR(IF($C$12="C",RTD("ice.xl",,"*H",X180,$C$5,"D",$K180,,,1),RTD("ice.xl",,"*H",X180,$C$5,"D",$K180,,,1)*(9/5)+$C$14),"-")</f>
        <v>-</v>
      </c>
      <c r="Z180" s="101">
        <f t="shared" ref="Z180" si="979">N184</f>
        <v>0</v>
      </c>
      <c r="AA180" s="101" t="str">
        <f t="shared" si="830"/>
        <v>KORD MR0!_00Z-ECE</v>
      </c>
      <c r="AB180" s="58">
        <f ca="1">IFERROR(IF($C$12="C",RTD("ice.xl",,"*H",AA180,$C$5,"D",$K180,,,1),RTD("ice.xl",,"*H",AA180,$C$5,"D",$K180,,,1)*(9/5)+$C$14),"-")</f>
        <v>71.27600000000001</v>
      </c>
      <c r="AC180" s="101">
        <f t="shared" ref="AC180:AC214" si="980">AC179+1</f>
        <v>1</v>
      </c>
      <c r="AD180" s="101" t="str">
        <f t="shared" si="832"/>
        <v>KORD MR1!_00Z-ECE</v>
      </c>
      <c r="AE180" s="58">
        <f ca="1">IFERROR(IF($C$12="C",RTD("ice.xl",,"*H",AD180,$C$5,"D",$K180,,,1),RTD("ice.xl",,"*H",AD180,$C$5,"D",$K180,,,1)*(9/5)+$C$14),"-")</f>
        <v>72.158000000000001</v>
      </c>
      <c r="AF180" s="101">
        <f t="shared" si="975"/>
        <v>2</v>
      </c>
      <c r="AG180" s="101" t="str">
        <f t="shared" si="834"/>
        <v>KORD MR2!_00Z-ECE</v>
      </c>
      <c r="AH180" s="58">
        <f ca="1">IFERROR(IF($C$12="C",RTD("ice.xl",,"*H",AG180,$C$5,"D",$K180,,,1),RTD("ice.xl",,"*H",AG180,$C$5,"D",$K180,,,1)*(9/5)+$C$14),"-")</f>
        <v>72.572000000000003</v>
      </c>
      <c r="AI180" s="101">
        <f t="shared" si="970"/>
        <v>3</v>
      </c>
      <c r="AJ180" s="101" t="str">
        <f t="shared" si="836"/>
        <v>KORD MR3!_00Z-ECE</v>
      </c>
      <c r="AK180" s="58">
        <f ca="1">IFERROR(IF($C$12="C",RTD("ice.xl",,"*H",AJ180,$C$5,"D",$K180,,,1),RTD("ice.xl",,"*H",AJ180,$C$5,"D",$K180,,,1)*(9/5)+$C$14),"-")</f>
        <v>72.823999999999998</v>
      </c>
      <c r="AL180" s="101">
        <f t="shared" si="965"/>
        <v>4</v>
      </c>
      <c r="AM180" s="101" t="str">
        <f t="shared" si="838"/>
        <v>KORD MR4!_00Z-ECE</v>
      </c>
      <c r="AN180" s="58">
        <f ca="1">IFERROR(IF($C$12="C",RTD("ice.xl",,"*H",AM180,$C$5,"D",$K180,,,1),RTD("ice.xl",,"*H",AM180,$C$5,"D",$K180,,,1)*(9/5)+$C$14),"-")</f>
        <v>72.445999999999998</v>
      </c>
      <c r="AO180" s="101">
        <f t="shared" si="960"/>
        <v>5</v>
      </c>
      <c r="AP180" s="101" t="str">
        <f t="shared" si="840"/>
        <v>KORD MR5!_00Z-ECE</v>
      </c>
      <c r="AQ180" s="58">
        <f ca="1">IFERROR(IF($C$12="C",RTD("ice.xl",,"*H",AP180,$C$5,"D",$K180,,,1),RTD("ice.xl",,"*H",AP180,$C$5,"D",$K180,,,1)*(9/5)+$C$14),"-")</f>
        <v>73.31</v>
      </c>
      <c r="AR180" s="101">
        <f t="shared" si="955"/>
        <v>6</v>
      </c>
      <c r="AS180" s="101" t="str">
        <f t="shared" si="842"/>
        <v>KORD MR6!_00Z-ECE</v>
      </c>
      <c r="AT180" s="58">
        <f ca="1">IFERROR(IF($C$12="C",RTD("ice.xl",,"*H",AS180,$C$5,"D",$K180,,,1),RTD("ice.xl",,"*H",AS180,$C$5,"D",$K180,,,1)*(9/5)+$C$14),"-")</f>
        <v>75.92</v>
      </c>
      <c r="AU180" s="101">
        <f t="shared" si="950"/>
        <v>7</v>
      </c>
      <c r="AV180" s="101" t="str">
        <f t="shared" si="843"/>
        <v>KORD MR7!_00Z-ECE</v>
      </c>
      <c r="AW180" s="58">
        <f ca="1">IFERROR(IF($C$12="C",RTD("ice.xl",,"*H",AV180,$C$5,"D",$K180,,,1),RTD("ice.xl",,"*H",AV180,$C$5,"D",$K180,,,1)*(9/5)+$C$14),"-")</f>
        <v>74.048000000000002</v>
      </c>
      <c r="AX180" s="101">
        <f t="shared" si="945"/>
        <v>8</v>
      </c>
      <c r="AY180" s="101" t="str">
        <f t="shared" si="844"/>
        <v>KORD MR8!_00Z-ECE</v>
      </c>
      <c r="AZ180" s="58">
        <f ca="1">IFERROR(IF($C$12="C",RTD("ice.xl",,"*H",AY180,$C$5,"D",$K180,,,1),RTD("ice.xl",,"*H",AY180,$C$5,"D",$K180,,,1)*(9/5)+$C$14),"-")</f>
        <v>73.057999999999993</v>
      </c>
      <c r="BA180" s="101">
        <f t="shared" si="940"/>
        <v>9</v>
      </c>
      <c r="BB180" s="101" t="str">
        <f t="shared" si="845"/>
        <v>KORD MR9!_00Z-ECE</v>
      </c>
      <c r="BC180" s="58">
        <f ca="1">IFERROR(IF($C$12="C",RTD("ice.xl",,"*H",BB180,$C$5,"D",$K180,,,1),RTD("ice.xl",,"*H",BB180,$C$5,"D",$K180,,,1)*(9/5)+$C$14),"-")</f>
        <v>74.876000000000005</v>
      </c>
      <c r="BD180" s="101">
        <f t="shared" si="936"/>
        <v>10</v>
      </c>
      <c r="BE180" s="101" t="str">
        <f t="shared" si="846"/>
        <v>KORD MR10!_00Z-ECE</v>
      </c>
      <c r="BF180" s="58">
        <f ca="1">IFERROR(IF($C$12="C",RTD("ice.xl",,"*H",BE180,$C$5,"D",$K180,,,1),RTD("ice.xl",,"*H",BE180,$C$5,"D",$K180,,,1)*(9/5)+$C$14),"-")</f>
        <v>74.426000000000002</v>
      </c>
      <c r="BG180" s="101">
        <f t="shared" si="932"/>
        <v>11</v>
      </c>
      <c r="BH180" s="101" t="str">
        <f t="shared" si="847"/>
        <v>KORD MR11!_00Z-ECE</v>
      </c>
      <c r="BI180" s="105" t="str">
        <f ca="1">IFERROR(IF($C$12="C",RTD("ice.xl",,"*H",BH180,$C$5,"D",$K180,,,1),RTD("ice.xl",,"*H",BH180,$C$5,"D",$K180,,,1)*(9/5)+$C$14),"-")</f>
        <v>-</v>
      </c>
      <c r="BL180" s="53" t="b">
        <f t="shared" ca="1" si="848"/>
        <v>0</v>
      </c>
      <c r="BM180" s="53" t="str">
        <f t="shared" ca="1" si="849"/>
        <v>KORD MRFALSE!_00Z-ECE</v>
      </c>
      <c r="BN180" s="103" t="str">
        <f ca="1">IFERROR(IF($C$12="C",RTD("ice.xl",,"*H",BM180,$C$5,"D",$K180,,,1),RTD("ice.xl",,"*H",BM180,$C$5,"D",$K180,,,1)*(9/5)+$C$14),"-")</f>
        <v>-</v>
      </c>
      <c r="BO180" s="101" t="b">
        <f t="shared" ca="1" si="850"/>
        <v>0</v>
      </c>
      <c r="BP180" s="101" t="str">
        <f t="shared" ca="1" si="851"/>
        <v>KORD MRFALSE!_00Z-ECE</v>
      </c>
      <c r="BQ180" s="57" t="str">
        <f ca="1">IFERROR(IF($C$12="C",RTD("ice.xl",,"*H",BP180,$C$5,"D",$K180,,,1),RTD("ice.xl",,"*H",BP180,$C$5,"D",$K180,,,1)*(9/5)+$C$14),"-")</f>
        <v>-</v>
      </c>
      <c r="BR180" s="101" t="b">
        <f t="shared" ca="1" si="852"/>
        <v>0</v>
      </c>
      <c r="BS180" s="101" t="str">
        <f t="shared" ca="1" si="853"/>
        <v>KORD MRFALSE!_00Z-ECE</v>
      </c>
      <c r="BT180" s="57" t="str">
        <f ca="1">IFERROR(IF($C$12="C",RTD("ice.xl",,"*H",BS180,$C$5,"D",$K180,,,1),RTD("ice.xl",,"*H",BS180,$C$5,"D",$K180,,,1)*(9/5)+$C$14),"-")</f>
        <v>-</v>
      </c>
      <c r="BU180" s="101" t="b">
        <f t="shared" ca="1" si="854"/>
        <v>0</v>
      </c>
      <c r="BV180" s="101" t="str">
        <f t="shared" ca="1" si="855"/>
        <v>KORD MRFALSE!_00Z-ECE</v>
      </c>
      <c r="BW180" s="57" t="str">
        <f ca="1">IFERROR(IF($C$12="C",RTD("ice.xl",,"*H",BV180,$C$5,"D",$K180,,,1),RTD("ice.xl",,"*H",BV180,$C$5,"D",$K180,,,1)*(9/5)+$C$14),"-")</f>
        <v>-</v>
      </c>
      <c r="BX180" s="101">
        <f t="shared" si="856"/>
        <v>0</v>
      </c>
      <c r="BY180" s="101" t="str">
        <f t="shared" si="857"/>
        <v>KORD MR0!_00Z-ECE</v>
      </c>
      <c r="BZ180" s="58">
        <f ca="1">IFERROR(IF($C$12="C",RTD("ice.xl",,"*H",BY180,$C$5,"D",$K180,,,1),RTD("ice.xl",,"*H",BY180,$C$5,"D",$K180,,,1)*(9/5)+$C$14),"-")</f>
        <v>71.27600000000001</v>
      </c>
      <c r="CA180" s="101">
        <f t="shared" ref="CA180:CA214" si="981">CA179+1</f>
        <v>1</v>
      </c>
      <c r="CB180" s="101" t="str">
        <f t="shared" si="859"/>
        <v>KORD MR1!_00Z-ECE</v>
      </c>
      <c r="CC180" s="58">
        <f ca="1">IFERROR(IF($C$12="C",RTD("ice.xl",,"*H",CB180,$C$5,"D",$K180,,,1),RTD("ice.xl",,"*H",CB180,$C$5,"D",$K180,,,1)*(9/5)+$C$14),"-")</f>
        <v>72.158000000000001</v>
      </c>
      <c r="CD180" s="101">
        <f t="shared" si="976"/>
        <v>2</v>
      </c>
      <c r="CE180" s="101" t="str">
        <f t="shared" si="861"/>
        <v>KORD MR2!_00Z-ECE</v>
      </c>
      <c r="CF180" s="58">
        <f ca="1">IFERROR(IF($C$12="C",RTD("ice.xl",,"*H",CE180,$C$5,"D",$K180,,,1),RTD("ice.xl",,"*H",CE180,$C$5,"D",$K180,,,1)*(9/5)+$C$14),"-")</f>
        <v>72.572000000000003</v>
      </c>
      <c r="CG180" s="101">
        <f t="shared" si="971"/>
        <v>3</v>
      </c>
      <c r="CH180" s="101" t="str">
        <f t="shared" si="863"/>
        <v>KORD MR3!_00Z-ECE</v>
      </c>
      <c r="CI180" s="58">
        <f ca="1">IFERROR(IF($C$12="C",RTD("ice.xl",,"*H",CH180,$C$5,"D",$K180,,,1),RTD("ice.xl",,"*H",CH180,$C$5,"D",$K180,,,1)*(9/5)+$C$14),"-")</f>
        <v>72.823999999999998</v>
      </c>
      <c r="CJ180" s="101">
        <f t="shared" si="966"/>
        <v>4</v>
      </c>
      <c r="CK180" s="101" t="str">
        <f t="shared" si="865"/>
        <v>KORD MR4!_00Z-ECE</v>
      </c>
      <c r="CL180" s="58">
        <f ca="1">IFERROR(IF($C$12="C",RTD("ice.xl",,"*H",CK180,$C$5,"D",$K180,,,1),RTD("ice.xl",,"*H",CK180,$C$5,"D",$K180,,,1)*(9/5)+$C$14),"-")</f>
        <v>72.445999999999998</v>
      </c>
      <c r="CM180" s="101">
        <f t="shared" si="961"/>
        <v>5</v>
      </c>
      <c r="CN180" s="101" t="str">
        <f t="shared" si="867"/>
        <v>KORD MR5!_00Z-ECE</v>
      </c>
      <c r="CO180" s="58">
        <f ca="1">IFERROR(IF($C$12="C",RTD("ice.xl",,"*H",CN180,$C$5,"D",$K180,,,1),RTD("ice.xl",,"*H",CN180,$C$5,"D",$K180,,,1)*(9/5)+$C$14),"-")</f>
        <v>73.31</v>
      </c>
      <c r="CP180" s="101">
        <f t="shared" si="956"/>
        <v>6</v>
      </c>
      <c r="CQ180" s="101" t="str">
        <f t="shared" si="869"/>
        <v>KORD MR6!_00Z-ECE</v>
      </c>
      <c r="CR180" s="58">
        <f ca="1">IFERROR(IF($C$12="C",RTD("ice.xl",,"*H",CQ180,$C$5,"D",$K180,,,1),RTD("ice.xl",,"*H",CQ180,$C$5,"D",$K180,,,1)*(9/5)+$C$14),"-")</f>
        <v>75.92</v>
      </c>
      <c r="CS180" s="101">
        <f t="shared" si="951"/>
        <v>7</v>
      </c>
      <c r="CT180" s="101" t="str">
        <f t="shared" si="871"/>
        <v>KORD MR7!_00Z-ECE</v>
      </c>
      <c r="CU180" s="58">
        <f ca="1">IFERROR(IF($C$12="C",RTD("ice.xl",,"*H",CT180,$C$5,"D",$K180,,,1),RTD("ice.xl",,"*H",CT180,$C$5,"D",$K180,,,1)*(9/5)+$C$14),"-")</f>
        <v>74.048000000000002</v>
      </c>
      <c r="CV180" s="101">
        <f t="shared" si="946"/>
        <v>8</v>
      </c>
      <c r="CW180" s="101" t="str">
        <f t="shared" si="872"/>
        <v>KORD MR8!_00Z-ECE</v>
      </c>
      <c r="CX180" s="58">
        <f ca="1">IFERROR(IF($C$12="C",RTD("ice.xl",,"*H",CW180,$C$5,"D",$K180,,,1),RTD("ice.xl",,"*H",CW180,$C$5,"D",$K180,,,1)*(9/5)+$C$14),"-")</f>
        <v>73.057999999999993</v>
      </c>
      <c r="CY180" s="101">
        <f t="shared" si="941"/>
        <v>9</v>
      </c>
      <c r="CZ180" s="101" t="str">
        <f t="shared" si="873"/>
        <v>KORD MR9!_00Z-ECE</v>
      </c>
      <c r="DA180" s="58">
        <f ca="1">IFERROR(IF($C$12="C",RTD("ice.xl",,"*H",CZ180,$C$5,"D",$K180,,,1),RTD("ice.xl",,"*H",CZ180,$C$5,"D",$K180,,,1)*(9/5)+$C$14),"-")</f>
        <v>74.876000000000005</v>
      </c>
      <c r="DB180" s="101">
        <f t="shared" si="937"/>
        <v>10</v>
      </c>
      <c r="DC180" s="101" t="str">
        <f t="shared" si="874"/>
        <v>KORD MR10!_00Z-ECE</v>
      </c>
      <c r="DD180" s="58">
        <f ca="1">IFERROR(IF($C$12="C",RTD("ice.xl",,"*H",DC180,$C$5,"D",$K180,,,1),RTD("ice.xl",,"*H",DC180,$C$5,"D",$K180,,,1)*(9/5)+$C$14),"-")</f>
        <v>74.426000000000002</v>
      </c>
      <c r="DE180" s="101">
        <f t="shared" si="933"/>
        <v>11</v>
      </c>
      <c r="DF180" s="101" t="str">
        <f t="shared" si="875"/>
        <v>KORD MR11!_00Z-ECE</v>
      </c>
      <c r="DG180" s="105" t="str">
        <f ca="1">IFERROR(IF($C$12="C",RTD("ice.xl",,"*H",DF180,$C$5,"D",$K180,,,1),RTD("ice.xl",,"*H",DF180,$C$5,"D",$K180,,,1)*(9/5)+$C$14),"-")</f>
        <v>-</v>
      </c>
      <c r="DJ180" s="53" t="b">
        <f t="shared" ca="1" si="876"/>
        <v>0</v>
      </c>
      <c r="DK180" s="53" t="str">
        <f t="shared" ca="1" si="877"/>
        <v>KORD MRFALSE!_12Z-ECE</v>
      </c>
      <c r="DL180" s="103" t="str">
        <f ca="1">IFERROR(IF($C$12="C",RTD("ice.xl",,"*H",DK180,$C$5,"D",$K180,,,1),RTD("ice.xl",,"*H",DK180,$C$5,"D",$K180,,,1)*(9/5)+$C$14),"-")</f>
        <v>-</v>
      </c>
      <c r="DM180" s="101" t="b">
        <f t="shared" ca="1" si="878"/>
        <v>0</v>
      </c>
      <c r="DN180" s="101" t="str">
        <f t="shared" ca="1" si="879"/>
        <v>KORD MRFALSE!_12Z-ECE</v>
      </c>
      <c r="DO180" s="57" t="str">
        <f ca="1">IFERROR(IF($C$12="C",RTD("ice.xl",,"*H",DN180,$C$5,"D",$K180,,,1),RTD("ice.xl",,"*H",DN180,$C$5,"D",$K180,,,1)*(9/5)+$C$14),"-")</f>
        <v>-</v>
      </c>
      <c r="DP180" s="101" t="b">
        <f t="shared" ca="1" si="880"/>
        <v>0</v>
      </c>
      <c r="DQ180" s="101" t="str">
        <f t="shared" ca="1" si="881"/>
        <v>KORD MRFALSE!_12Z-ECE</v>
      </c>
      <c r="DR180" s="57" t="str">
        <f ca="1">IFERROR(IF($C$12="C",RTD("ice.xl",,"*H",DQ180,$C$5,"D",$K180,,,1),RTD("ice.xl",,"*H",DQ180,$C$5,"D",$K180,,,1)*(9/5)+$C$14),"-")</f>
        <v>-</v>
      </c>
      <c r="DS180" s="101" t="b">
        <f t="shared" ca="1" si="882"/>
        <v>0</v>
      </c>
      <c r="DT180" s="101" t="str">
        <f t="shared" ca="1" si="883"/>
        <v>KORD MRFALSE!_12Z-ECE</v>
      </c>
      <c r="DU180" s="57" t="str">
        <f ca="1">IFERROR(IF($C$12="C",RTD("ice.xl",,"*H",DT180,$C$5,"D",$K180,,,1),RTD("ice.xl",,"*H",DT180,$C$5,"D",$K180,,,1)*(9/5)+$C$14),"-")</f>
        <v>-</v>
      </c>
      <c r="DV180" s="101">
        <f t="shared" si="884"/>
        <v>0</v>
      </c>
      <c r="DW180" s="101" t="str">
        <f t="shared" si="885"/>
        <v>KORD MR0!_12Z-ECE</v>
      </c>
      <c r="DX180" s="58">
        <f ca="1">IFERROR(IF($C$12="C",RTD("ice.xl",,"*H",DW180,$C$5,"D",$K180,,,1),RTD("ice.xl",,"*H",DW180,$C$5,"D",$K180,,,1)*(9/5)+$C$14),"-")</f>
        <v>71.599999999999994</v>
      </c>
      <c r="DY180" s="101">
        <f t="shared" ref="DY180:DY214" si="982">DY179+1</f>
        <v>1</v>
      </c>
      <c r="DZ180" s="101" t="str">
        <f t="shared" si="887"/>
        <v>KORD MR1!_12Z-ECE</v>
      </c>
      <c r="EA180" s="58">
        <f ca="1">IFERROR(IF($C$12="C",RTD("ice.xl",,"*H",DZ180,$C$5,"D",$K180,,,1),RTD("ice.xl",,"*H",DZ180,$C$5,"D",$K180,,,1)*(9/5)+$C$14),"-")</f>
        <v>72.481999999999999</v>
      </c>
      <c r="EB180" s="101">
        <f t="shared" si="977"/>
        <v>2</v>
      </c>
      <c r="EC180" s="101" t="str">
        <f t="shared" si="889"/>
        <v>KORD MR2!_12Z-ECE</v>
      </c>
      <c r="ED180" s="58">
        <f ca="1">IFERROR(IF($C$12="C",RTD("ice.xl",,"*H",EC180,$C$5,"D",$K180,,,1),RTD("ice.xl",,"*H",EC180,$C$5,"D",$K180,,,1)*(9/5)+$C$14),"-")</f>
        <v>73.346000000000004</v>
      </c>
      <c r="EE180" s="101">
        <f t="shared" si="972"/>
        <v>3</v>
      </c>
      <c r="EF180" s="101" t="str">
        <f t="shared" si="891"/>
        <v>KORD MR3!_12Z-ECE</v>
      </c>
      <c r="EG180" s="58">
        <f ca="1">IFERROR(IF($C$12="C",RTD("ice.xl",,"*H",EF180,$C$5,"D",$K180,,,1),RTD("ice.xl",,"*H",EF180,$C$5,"D",$K180,,,1)*(9/5)+$C$14),"-")</f>
        <v>72.75200000000001</v>
      </c>
      <c r="EH180" s="101">
        <f t="shared" si="967"/>
        <v>4</v>
      </c>
      <c r="EI180" s="101" t="str">
        <f t="shared" si="893"/>
        <v>KORD MR4!_12Z-ECE</v>
      </c>
      <c r="EJ180" s="58">
        <f ca="1">IFERROR(IF($C$12="C",RTD("ice.xl",,"*H",EI180,$C$5,"D",$K180,,,1),RTD("ice.xl",,"*H",EI180,$C$5,"D",$K180,,,1)*(9/5)+$C$14),"-")</f>
        <v>72.391999999999996</v>
      </c>
      <c r="EK180" s="101">
        <f t="shared" si="962"/>
        <v>5</v>
      </c>
      <c r="EL180" s="101" t="str">
        <f t="shared" si="895"/>
        <v>KORD MR5!_12Z-ECE</v>
      </c>
      <c r="EM180" s="58">
        <f ca="1">IFERROR(IF($C$12="C",RTD("ice.xl",,"*H",EL180,$C$5,"D",$K180,,,1),RTD("ice.xl",,"*H",EL180,$C$5,"D",$K180,,,1)*(9/5)+$C$14),"-")</f>
        <v>75.488</v>
      </c>
      <c r="EN180" s="101">
        <f t="shared" si="957"/>
        <v>6</v>
      </c>
      <c r="EO180" s="101" t="str">
        <f t="shared" si="897"/>
        <v>KORD MR6!_12Z-ECE</v>
      </c>
      <c r="EP180" s="58">
        <f ca="1">IFERROR(IF($C$12="C",RTD("ice.xl",,"*H",EO180,$C$5,"D",$K180,,,1),RTD("ice.xl",,"*H",EO180,$C$5,"D",$K180,,,1)*(9/5)+$C$14),"-")</f>
        <v>75.128</v>
      </c>
      <c r="EQ180" s="101">
        <f t="shared" si="952"/>
        <v>7</v>
      </c>
      <c r="ER180" s="101" t="str">
        <f t="shared" si="899"/>
        <v>KORD MR7!_12Z-ECE</v>
      </c>
      <c r="ES180" s="58">
        <f ca="1">IFERROR(IF($C$12="C",RTD("ice.xl",,"*H",ER180,$C$5,"D",$K180,,,1),RTD("ice.xl",,"*H",ER180,$C$5,"D",$K180,,,1)*(9/5)+$C$14),"-")</f>
        <v>74.713999999999999</v>
      </c>
      <c r="ET180" s="101">
        <f t="shared" si="947"/>
        <v>8</v>
      </c>
      <c r="EU180" s="101" t="str">
        <f t="shared" si="900"/>
        <v>KORD MR8!_12Z-ECE</v>
      </c>
      <c r="EV180" s="58">
        <f ca="1">IFERROR(IF($C$12="C",RTD("ice.xl",,"*H",EU180,$C$5,"D",$K180,,,1),RTD("ice.xl",,"*H",EU180,$C$5,"D",$K180,,,1)*(9/5)+$C$14),"-")</f>
        <v>74.677999999999997</v>
      </c>
      <c r="EW180" s="101">
        <f t="shared" si="942"/>
        <v>9</v>
      </c>
      <c r="EX180" s="101" t="str">
        <f t="shared" si="901"/>
        <v>KORD MR9!_12Z-ECE</v>
      </c>
      <c r="EY180" s="58">
        <f ca="1">IFERROR(IF($C$12="C",RTD("ice.xl",,"*H",EX180,$C$5,"D",$K180,,,1),RTD("ice.xl",,"*H",EX180,$C$5,"D",$K180,,,1)*(9/5)+$C$14),"-")</f>
        <v>73.436000000000007</v>
      </c>
      <c r="EZ180" s="101">
        <f t="shared" si="938"/>
        <v>10</v>
      </c>
      <c r="FA180" s="101" t="str">
        <f t="shared" si="902"/>
        <v>KORD MR10!_12Z-ECE</v>
      </c>
      <c r="FB180" s="58" t="str">
        <f ca="1">IFERROR(IF($C$12="C",RTD("ice.xl",,"*H",FA180,$C$5,"D",$K180,,,1),RTD("ice.xl",,"*H",FA180,$C$5,"D",$K180,,,1)*(9/5)+$C$14),"-")</f>
        <v>-</v>
      </c>
      <c r="FC180" s="101">
        <f t="shared" si="934"/>
        <v>11</v>
      </c>
      <c r="FD180" s="101" t="str">
        <f t="shared" si="903"/>
        <v>KORD MR11!_12Z-ECE</v>
      </c>
      <c r="FE180" s="105" t="str">
        <f ca="1">IFERROR(IF($C$12="C",RTD("ice.xl",,"*H",FD180,$C$5,"D",$K180,,,1),RTD("ice.xl",,"*H",FD180,$C$5,"D",$K180,,,1)*(9/5)+$C$14),"-")</f>
        <v>-</v>
      </c>
      <c r="FH180" s="53" t="b">
        <f t="shared" ca="1" si="904"/>
        <v>0</v>
      </c>
      <c r="FI180" s="53" t="str">
        <f t="shared" ca="1" si="905"/>
        <v>KORD MRFALSE!_12Z-ECE</v>
      </c>
      <c r="FJ180" s="103" t="str">
        <f ca="1">IFERROR(IF($C$12="C",RTD("ice.xl",,"*H",FI180,$C$5,"D",$K180,,,1),RTD("ice.xl",,"*H",FI180,$C$5,"D",$K180,,,1)*(9/5)+$C$14),"-")</f>
        <v>-</v>
      </c>
      <c r="FK180" s="101" t="b">
        <f t="shared" ca="1" si="906"/>
        <v>0</v>
      </c>
      <c r="FL180" s="101" t="str">
        <f t="shared" ca="1" si="907"/>
        <v>KORD MRFALSE!_12Z-ECE</v>
      </c>
      <c r="FM180" s="57" t="str">
        <f ca="1">IFERROR(IF($C$12="C",RTD("ice.xl",,"*H",FL180,$C$5,"D",$K180,,,1),RTD("ice.xl",,"*H",FL180,$C$5,"D",$K180,,,1)*(9/5)+$C$14),"-")</f>
        <v>-</v>
      </c>
      <c r="FN180" s="101" t="b">
        <f t="shared" ca="1" si="908"/>
        <v>0</v>
      </c>
      <c r="FO180" s="101" t="str">
        <f t="shared" ca="1" si="909"/>
        <v>KORD MRFALSE!_12Z-ECE</v>
      </c>
      <c r="FP180" s="57" t="str">
        <f ca="1">IFERROR(IF($C$12="C",RTD("ice.xl",,"*H",FO180,$C$5,"D",$K180,,,1),RTD("ice.xl",,"*H",FO180,$C$5,"D",$K180,,,1)*(9/5)+$C$14),"-")</f>
        <v>-</v>
      </c>
      <c r="FQ180" s="101" t="b">
        <f t="shared" ca="1" si="910"/>
        <v>0</v>
      </c>
      <c r="FR180" s="101" t="str">
        <f t="shared" ca="1" si="911"/>
        <v>KORD MRFALSE!_12Z-ECE</v>
      </c>
      <c r="FS180" s="57" t="str">
        <f ca="1">IFERROR(IF($C$12="C",RTD("ice.xl",,"*H",FR180,$C$5,"D",$K180,,,1),RTD("ice.xl",,"*H",FR180,$C$5,"D",$K180,,,1)*(9/5)+$C$14),"-")</f>
        <v>-</v>
      </c>
      <c r="FT180" s="101">
        <f t="shared" si="912"/>
        <v>0</v>
      </c>
      <c r="FU180" s="101" t="str">
        <f t="shared" si="913"/>
        <v>KORD MR0!_12Z-ECE</v>
      </c>
      <c r="FV180" s="58">
        <f ca="1">IFERROR(IF($C$12="C",RTD("ice.xl",,"*H",FU180,$C$5,"D",$K180,,,1),RTD("ice.xl",,"*H",FU180,$C$5,"D",$K180,,,1)*(9/5)+$C$14),"-")</f>
        <v>71.599999999999994</v>
      </c>
      <c r="FW180" s="101">
        <f t="shared" ref="FW180:FW214" si="983">FW179+1</f>
        <v>1</v>
      </c>
      <c r="FX180" s="101" t="str">
        <f t="shared" si="915"/>
        <v>KORD MR1!_12Z-ECE</v>
      </c>
      <c r="FY180" s="58">
        <f ca="1">IFERROR(IF($C$12="C",RTD("ice.xl",,"*H",FX180,$C$5,"D",$K180,,,1),RTD("ice.xl",,"*H",FX180,$C$5,"D",$K180,,,1)*(9/5)+$C$14),"-")</f>
        <v>72.481999999999999</v>
      </c>
      <c r="FZ180" s="101">
        <f t="shared" si="978"/>
        <v>2</v>
      </c>
      <c r="GA180" s="101" t="str">
        <f t="shared" si="917"/>
        <v>KORD MR2!_12Z-ECE</v>
      </c>
      <c r="GB180" s="58">
        <f ca="1">IFERROR(IF($C$12="C",RTD("ice.xl",,"*H",GA180,$C$5,"D",$K180,,,1),RTD("ice.xl",,"*H",GA180,$C$5,"D",$K180,,,1)*(9/5)+$C$14),"-")</f>
        <v>73.346000000000004</v>
      </c>
      <c r="GC180" s="101">
        <f t="shared" si="973"/>
        <v>3</v>
      </c>
      <c r="GD180" s="101" t="str">
        <f t="shared" si="919"/>
        <v>KORD MR3!_12Z-ECE</v>
      </c>
      <c r="GE180" s="58">
        <f ca="1">IFERROR(IF($C$12="C",RTD("ice.xl",,"*H",GD180,$C$5,"D",$K180,,,1),RTD("ice.xl",,"*H",GD180,$C$5,"D",$K180,,,1)*(9/5)+$C$14),"-")</f>
        <v>72.75200000000001</v>
      </c>
      <c r="GF180" s="101">
        <f t="shared" si="968"/>
        <v>4</v>
      </c>
      <c r="GG180" s="101" t="str">
        <f t="shared" si="921"/>
        <v>KORD MR4!_12Z-ECE</v>
      </c>
      <c r="GH180" s="58">
        <f ca="1">IFERROR(IF($C$12="C",RTD("ice.xl",,"*H",GG180,$C$5,"D",$K180,,,1),RTD("ice.xl",,"*H",GG180,$C$5,"D",$K180,,,1)*(9/5)+$C$14),"-")</f>
        <v>72.391999999999996</v>
      </c>
      <c r="GI180" s="101">
        <f t="shared" si="963"/>
        <v>5</v>
      </c>
      <c r="GJ180" s="101" t="str">
        <f t="shared" si="923"/>
        <v>KORD MR5!_12Z-ECE</v>
      </c>
      <c r="GK180" s="58">
        <f ca="1">IFERROR(IF($C$12="C",RTD("ice.xl",,"*H",GJ180,$C$5,"D",$K180,,,1),RTD("ice.xl",,"*H",GJ180,$C$5,"D",$K180,,,1)*(9/5)+$C$14),"-")</f>
        <v>75.488</v>
      </c>
      <c r="GL180" s="101">
        <f t="shared" si="958"/>
        <v>6</v>
      </c>
      <c r="GM180" s="101" t="str">
        <f t="shared" si="925"/>
        <v>KORD MR6!_12Z-ECE</v>
      </c>
      <c r="GN180" s="58">
        <f ca="1">IFERROR(IF($C$12="C",RTD("ice.xl",,"*H",GM180,$C$5,"D",$K180,,,1),RTD("ice.xl",,"*H",GM180,$C$5,"D",$K180,,,1)*(9/5)+$C$14),"-")</f>
        <v>75.128</v>
      </c>
      <c r="GO180" s="101">
        <f t="shared" si="953"/>
        <v>7</v>
      </c>
      <c r="GP180" s="101" t="str">
        <f t="shared" si="927"/>
        <v>KORD MR7!_12Z-ECE</v>
      </c>
      <c r="GQ180" s="58">
        <f ca="1">IFERROR(IF($C$12="C",RTD("ice.xl",,"*H",GP180,$C$5,"D",$K180,,,1),RTD("ice.xl",,"*H",GP180,$C$5,"D",$K180,,,1)*(9/5)+$C$14),"-")</f>
        <v>74.713999999999999</v>
      </c>
      <c r="GR180" s="101">
        <f t="shared" si="948"/>
        <v>8</v>
      </c>
      <c r="GS180" s="101" t="str">
        <f t="shared" si="928"/>
        <v>KORD MR8!_12Z-ECE</v>
      </c>
      <c r="GT180" s="58">
        <f ca="1">IFERROR(IF($C$12="C",RTD("ice.xl",,"*H",GS180,$C$5,"D",$K180,,,1),RTD("ice.xl",,"*H",GS180,$C$5,"D",$K180,,,1)*(9/5)+$C$14),"-")</f>
        <v>74.677999999999997</v>
      </c>
      <c r="GU180" s="101">
        <f t="shared" si="943"/>
        <v>9</v>
      </c>
      <c r="GV180" s="101" t="str">
        <f t="shared" si="929"/>
        <v>KORD MR9!_12Z-ECE</v>
      </c>
      <c r="GW180" s="58">
        <f ca="1">IFERROR(IF($C$12="C",RTD("ice.xl",,"*H",GV180,$C$5,"D",$K180,,,1),RTD("ice.xl",,"*H",GV180,$C$5,"D",$K180,,,1)*(9/5)+$C$14),"-")</f>
        <v>73.436000000000007</v>
      </c>
      <c r="GX180" s="101">
        <f t="shared" si="939"/>
        <v>10</v>
      </c>
      <c r="GY180" s="101" t="str">
        <f t="shared" si="930"/>
        <v>KORD MR10!_12Z-ECE</v>
      </c>
      <c r="GZ180" s="58" t="str">
        <f ca="1">IFERROR(IF($C$12="C",RTD("ice.xl",,"*H",GY180,$C$5,"D",$K180,,,1),RTD("ice.xl",,"*H",GY180,$C$5,"D",$K180,,,1)*(9/5)+$C$14),"-")</f>
        <v>-</v>
      </c>
      <c r="HA180" s="101">
        <f t="shared" si="935"/>
        <v>11</v>
      </c>
      <c r="HB180" s="101" t="str">
        <f t="shared" si="931"/>
        <v>KORD MR11!_12Z-ECE</v>
      </c>
      <c r="HC180" s="105" t="str">
        <f ca="1">IFERROR(IF($C$12="C",RTD("ice.xl",,"*H",HB180,$C$5,"D",$K180,,,1),RTD("ice.xl",,"*H",HB180,$C$5,"D",$K180,,,1)*(9/5)+$C$14),"-")</f>
        <v>-</v>
      </c>
    </row>
    <row r="181" spans="11:211" x14ac:dyDescent="0.35">
      <c r="K181" s="163">
        <f t="shared" ca="1" si="820"/>
        <v>44795</v>
      </c>
      <c r="L181" s="167" t="str">
        <f t="shared" ca="1" si="820"/>
        <v/>
      </c>
      <c r="N181" s="53" t="b">
        <f t="shared" ca="1" si="821"/>
        <v>0</v>
      </c>
      <c r="O181" s="53" t="str">
        <f t="shared" ca="1" si="822"/>
        <v>KORD MRFALSE!_00Z-ECE</v>
      </c>
      <c r="P181" s="103" t="str">
        <f ca="1">IFERROR(IF($C$12="C",RTD("ice.xl",,"*H",O181,$C$5,"D",$K181,,,1),RTD("ice.xl",,"*H",O181,$C$5,"D",$K181,,,1)*(9/5)+$C$14),"-")</f>
        <v>-</v>
      </c>
      <c r="Q181" s="101" t="b">
        <f t="shared" ca="1" si="823"/>
        <v>0</v>
      </c>
      <c r="R181" s="101" t="str">
        <f t="shared" ca="1" si="824"/>
        <v>KORD MRFALSE!_00Z-ECE</v>
      </c>
      <c r="S181" s="57" t="str">
        <f ca="1">IFERROR(IF($C$12="C",RTD("ice.xl",,"*H",R181,$C$5,"D",$K181,,,1),RTD("ice.xl",,"*H",R181,$C$5,"D",$K181,,,1)*(9/5)+$C$14),"-")</f>
        <v>-</v>
      </c>
      <c r="T181" s="101" t="b">
        <f t="shared" ca="1" si="825"/>
        <v>0</v>
      </c>
      <c r="U181" s="101" t="str">
        <f t="shared" ca="1" si="826"/>
        <v>KORD MRFALSE!_00Z-ECE</v>
      </c>
      <c r="V181" s="57" t="str">
        <f ca="1">IFERROR(IF($C$12="C",RTD("ice.xl",,"*H",U181,$C$5,"D",$K181,,,1),RTD("ice.xl",,"*H",U181,$C$5,"D",$K181,,,1)*(9/5)+$C$14),"-")</f>
        <v>-</v>
      </c>
      <c r="W181" s="101">
        <f t="shared" ref="W181" si="984">N184</f>
        <v>0</v>
      </c>
      <c r="X181" s="101" t="str">
        <f t="shared" si="828"/>
        <v>KORD MR0!_00Z-ECE</v>
      </c>
      <c r="Y181" s="58">
        <f ca="1">IFERROR(IF($C$12="C",RTD("ice.xl",,"*H",X181,$C$5,"D",$K181,,,1),RTD("ice.xl",,"*H",X181,$C$5,"D",$K181,,,1)*(9/5)+$C$14),"-")</f>
        <v>71.456000000000003</v>
      </c>
      <c r="Z181" s="101">
        <f t="shared" ref="Z181:Z214" si="985">Z180+1</f>
        <v>1</v>
      </c>
      <c r="AA181" s="101" t="str">
        <f t="shared" si="830"/>
        <v>KORD MR1!_00Z-ECE</v>
      </c>
      <c r="AB181" s="58">
        <f ca="1">IFERROR(IF($C$12="C",RTD("ice.xl",,"*H",AA181,$C$5,"D",$K181,,,1),RTD("ice.xl",,"*H",AA181,$C$5,"D",$K181,,,1)*(9/5)+$C$14),"-")</f>
        <v>72.337999999999994</v>
      </c>
      <c r="AC181" s="101">
        <f t="shared" si="980"/>
        <v>2</v>
      </c>
      <c r="AD181" s="101" t="str">
        <f t="shared" si="832"/>
        <v>KORD MR2!_00Z-ECE</v>
      </c>
      <c r="AE181" s="58">
        <f ca="1">IFERROR(IF($C$12="C",RTD("ice.xl",,"*H",AD181,$C$5,"D",$K181,,,1),RTD("ice.xl",,"*H",AD181,$C$5,"D",$K181,,,1)*(9/5)+$C$14),"-")</f>
        <v>72.085999999999999</v>
      </c>
      <c r="AF181" s="101">
        <f t="shared" si="975"/>
        <v>3</v>
      </c>
      <c r="AG181" s="101" t="str">
        <f t="shared" si="834"/>
        <v>KORD MR3!_00Z-ECE</v>
      </c>
      <c r="AH181" s="58">
        <f ca="1">IFERROR(IF($C$12="C",RTD("ice.xl",,"*H",AG181,$C$5,"D",$K181,,,1),RTD("ice.xl",,"*H",AG181,$C$5,"D",$K181,,,1)*(9/5)+$C$14),"-")</f>
        <v>72.644000000000005</v>
      </c>
      <c r="AI181" s="101">
        <f t="shared" si="970"/>
        <v>4</v>
      </c>
      <c r="AJ181" s="101" t="str">
        <f t="shared" si="836"/>
        <v>KORD MR4!_00Z-ECE</v>
      </c>
      <c r="AK181" s="58">
        <f ca="1">IFERROR(IF($C$12="C",RTD("ice.xl",,"*H",AJ181,$C$5,"D",$K181,,,1),RTD("ice.xl",,"*H",AJ181,$C$5,"D",$K181,,,1)*(9/5)+$C$14),"-")</f>
        <v>71.978000000000009</v>
      </c>
      <c r="AL181" s="101">
        <f t="shared" si="965"/>
        <v>5</v>
      </c>
      <c r="AM181" s="101" t="str">
        <f t="shared" si="838"/>
        <v>KORD MR5!_00Z-ECE</v>
      </c>
      <c r="AN181" s="58">
        <f ca="1">IFERROR(IF($C$12="C",RTD("ice.xl",,"*H",AM181,$C$5,"D",$K181,,,1),RTD("ice.xl",,"*H",AM181,$C$5,"D",$K181,,,1)*(9/5)+$C$14),"-")</f>
        <v>72.716000000000008</v>
      </c>
      <c r="AO181" s="101">
        <f t="shared" si="960"/>
        <v>6</v>
      </c>
      <c r="AP181" s="101" t="str">
        <f t="shared" si="840"/>
        <v>KORD MR6!_00Z-ECE</v>
      </c>
      <c r="AQ181" s="58">
        <f ca="1">IFERROR(IF($C$12="C",RTD("ice.xl",,"*H",AP181,$C$5,"D",$K181,,,1),RTD("ice.xl",,"*H",AP181,$C$5,"D",$K181,,,1)*(9/5)+$C$14),"-")</f>
        <v>76.171999999999997</v>
      </c>
      <c r="AR181" s="101">
        <f t="shared" si="955"/>
        <v>7</v>
      </c>
      <c r="AS181" s="101" t="str">
        <f t="shared" si="842"/>
        <v>KORD MR7!_00Z-ECE</v>
      </c>
      <c r="AT181" s="58">
        <f ca="1">IFERROR(IF($C$12="C",RTD("ice.xl",,"*H",AS181,$C$5,"D",$K181,,,1),RTD("ice.xl",,"*H",AS181,$C$5,"D",$K181,,,1)*(9/5)+$C$14),"-")</f>
        <v>75.433999999999997</v>
      </c>
      <c r="AU181" s="101">
        <f t="shared" si="950"/>
        <v>8</v>
      </c>
      <c r="AV181" s="101" t="str">
        <f t="shared" si="843"/>
        <v>KORD MR8!_00Z-ECE</v>
      </c>
      <c r="AW181" s="58">
        <f ca="1">IFERROR(IF($C$12="C",RTD("ice.xl",,"*H",AV181,$C$5,"D",$K181,,,1),RTD("ice.xl",,"*H",AV181,$C$5,"D",$K181,,,1)*(9/5)+$C$14),"-")</f>
        <v>73.67</v>
      </c>
      <c r="AX181" s="101">
        <f t="shared" si="945"/>
        <v>9</v>
      </c>
      <c r="AY181" s="101" t="str">
        <f t="shared" si="844"/>
        <v>KORD MR9!_00Z-ECE</v>
      </c>
      <c r="AZ181" s="58">
        <f ca="1">IFERROR(IF($C$12="C",RTD("ice.xl",,"*H",AY181,$C$5,"D",$K181,,,1),RTD("ice.xl",,"*H",AY181,$C$5,"D",$K181,,,1)*(9/5)+$C$14),"-")</f>
        <v>74.713999999999999</v>
      </c>
      <c r="BA181" s="101">
        <f t="shared" si="940"/>
        <v>10</v>
      </c>
      <c r="BB181" s="101" t="str">
        <f t="shared" si="845"/>
        <v>KORD MR10!_00Z-ECE</v>
      </c>
      <c r="BC181" s="58">
        <f ca="1">IFERROR(IF($C$12="C",RTD("ice.xl",,"*H",BB181,$C$5,"D",$K181,,,1),RTD("ice.xl",,"*H",BB181,$C$5,"D",$K181,,,1)*(9/5)+$C$14),"-")</f>
        <v>73.507999999999996</v>
      </c>
      <c r="BD181" s="101">
        <f t="shared" si="936"/>
        <v>11</v>
      </c>
      <c r="BE181" s="101" t="str">
        <f t="shared" si="846"/>
        <v>KORD MR11!_00Z-ECE</v>
      </c>
      <c r="BF181" s="58">
        <f ca="1">IFERROR(IF($C$12="C",RTD("ice.xl",,"*H",BE181,$C$5,"D",$K181,,,1),RTD("ice.xl",,"*H",BE181,$C$5,"D",$K181,,,1)*(9/5)+$C$14),"-")</f>
        <v>72.734000000000009</v>
      </c>
      <c r="BG181" s="101">
        <f t="shared" si="932"/>
        <v>12</v>
      </c>
      <c r="BH181" s="101" t="str">
        <f t="shared" si="847"/>
        <v>KORD MR12!_00Z-ECE</v>
      </c>
      <c r="BI181" s="105" t="str">
        <f ca="1">IFERROR(IF($C$12="C",RTD("ice.xl",,"*H",BH181,$C$5,"D",$K181,,,1),RTD("ice.xl",,"*H",BH181,$C$5,"D",$K181,,,1)*(9/5)+$C$14),"-")</f>
        <v>-</v>
      </c>
      <c r="BL181" s="53" t="b">
        <f t="shared" ca="1" si="848"/>
        <v>0</v>
      </c>
      <c r="BM181" s="53" t="str">
        <f t="shared" ca="1" si="849"/>
        <v>KORD MRFALSE!_00Z-ECE</v>
      </c>
      <c r="BN181" s="103" t="str">
        <f ca="1">IFERROR(IF($C$12="C",RTD("ice.xl",,"*H",BM181,$C$5,"D",$K181,,,1),RTD("ice.xl",,"*H",BM181,$C$5,"D",$K181,,,1)*(9/5)+$C$14),"-")</f>
        <v>-</v>
      </c>
      <c r="BO181" s="101" t="b">
        <f t="shared" ca="1" si="850"/>
        <v>0</v>
      </c>
      <c r="BP181" s="101" t="str">
        <f t="shared" ca="1" si="851"/>
        <v>KORD MRFALSE!_00Z-ECE</v>
      </c>
      <c r="BQ181" s="57" t="str">
        <f ca="1">IFERROR(IF($C$12="C",RTD("ice.xl",,"*H",BP181,$C$5,"D",$K181,,,1),RTD("ice.xl",,"*H",BP181,$C$5,"D",$K181,,,1)*(9/5)+$C$14),"-")</f>
        <v>-</v>
      </c>
      <c r="BR181" s="101" t="b">
        <f t="shared" ca="1" si="852"/>
        <v>0</v>
      </c>
      <c r="BS181" s="101" t="str">
        <f t="shared" ca="1" si="853"/>
        <v>KORD MRFALSE!_00Z-ECE</v>
      </c>
      <c r="BT181" s="57" t="str">
        <f ca="1">IFERROR(IF($C$12="C",RTD("ice.xl",,"*H",BS181,$C$5,"D",$K181,,,1),RTD("ice.xl",,"*H",BS181,$C$5,"D",$K181,,,1)*(9/5)+$C$14),"-")</f>
        <v>-</v>
      </c>
      <c r="BU181" s="101">
        <f t="shared" si="854"/>
        <v>0</v>
      </c>
      <c r="BV181" s="101" t="str">
        <f t="shared" si="855"/>
        <v>KORD MR0!_00Z-ECE</v>
      </c>
      <c r="BW181" s="58">
        <f ca="1">IFERROR(IF($C$12="C",RTD("ice.xl",,"*H",BV181,$C$5,"D",$K181,,,1),RTD("ice.xl",,"*H",BV181,$C$5,"D",$K181,,,1)*(9/5)+$C$14),"-")</f>
        <v>71.456000000000003</v>
      </c>
      <c r="BX181" s="101">
        <f t="shared" ref="BX181:BX214" si="986">BX180+1</f>
        <v>1</v>
      </c>
      <c r="BY181" s="101" t="str">
        <f t="shared" si="857"/>
        <v>KORD MR1!_00Z-ECE</v>
      </c>
      <c r="BZ181" s="58">
        <f ca="1">IFERROR(IF($C$12="C",RTD("ice.xl",,"*H",BY181,$C$5,"D",$K181,,,1),RTD("ice.xl",,"*H",BY181,$C$5,"D",$K181,,,1)*(9/5)+$C$14),"-")</f>
        <v>72.337999999999994</v>
      </c>
      <c r="CA181" s="101">
        <f t="shared" si="981"/>
        <v>2</v>
      </c>
      <c r="CB181" s="101" t="str">
        <f t="shared" si="859"/>
        <v>KORD MR2!_00Z-ECE</v>
      </c>
      <c r="CC181" s="58">
        <f ca="1">IFERROR(IF($C$12="C",RTD("ice.xl",,"*H",CB181,$C$5,"D",$K181,,,1),RTD("ice.xl",,"*H",CB181,$C$5,"D",$K181,,,1)*(9/5)+$C$14),"-")</f>
        <v>72.085999999999999</v>
      </c>
      <c r="CD181" s="101">
        <f t="shared" si="976"/>
        <v>3</v>
      </c>
      <c r="CE181" s="101" t="str">
        <f t="shared" si="861"/>
        <v>KORD MR3!_00Z-ECE</v>
      </c>
      <c r="CF181" s="58">
        <f ca="1">IFERROR(IF($C$12="C",RTD("ice.xl",,"*H",CE181,$C$5,"D",$K181,,,1),RTD("ice.xl",,"*H",CE181,$C$5,"D",$K181,,,1)*(9/5)+$C$14),"-")</f>
        <v>72.644000000000005</v>
      </c>
      <c r="CG181" s="101">
        <f t="shared" si="971"/>
        <v>4</v>
      </c>
      <c r="CH181" s="101" t="str">
        <f t="shared" si="863"/>
        <v>KORD MR4!_00Z-ECE</v>
      </c>
      <c r="CI181" s="58">
        <f ca="1">IFERROR(IF($C$12="C",RTD("ice.xl",,"*H",CH181,$C$5,"D",$K181,,,1),RTD("ice.xl",,"*H",CH181,$C$5,"D",$K181,,,1)*(9/5)+$C$14),"-")</f>
        <v>71.978000000000009</v>
      </c>
      <c r="CJ181" s="101">
        <f t="shared" si="966"/>
        <v>5</v>
      </c>
      <c r="CK181" s="101" t="str">
        <f t="shared" si="865"/>
        <v>KORD MR5!_00Z-ECE</v>
      </c>
      <c r="CL181" s="58">
        <f ca="1">IFERROR(IF($C$12="C",RTD("ice.xl",,"*H",CK181,$C$5,"D",$K181,,,1),RTD("ice.xl",,"*H",CK181,$C$5,"D",$K181,,,1)*(9/5)+$C$14),"-")</f>
        <v>72.716000000000008</v>
      </c>
      <c r="CM181" s="101">
        <f t="shared" si="961"/>
        <v>6</v>
      </c>
      <c r="CN181" s="101" t="str">
        <f t="shared" si="867"/>
        <v>KORD MR6!_00Z-ECE</v>
      </c>
      <c r="CO181" s="58">
        <f ca="1">IFERROR(IF($C$12="C",RTD("ice.xl",,"*H",CN181,$C$5,"D",$K181,,,1),RTD("ice.xl",,"*H",CN181,$C$5,"D",$K181,,,1)*(9/5)+$C$14),"-")</f>
        <v>76.171999999999997</v>
      </c>
      <c r="CP181" s="101">
        <f t="shared" si="956"/>
        <v>7</v>
      </c>
      <c r="CQ181" s="101" t="str">
        <f t="shared" si="869"/>
        <v>KORD MR7!_00Z-ECE</v>
      </c>
      <c r="CR181" s="58">
        <f ca="1">IFERROR(IF($C$12="C",RTD("ice.xl",,"*H",CQ181,$C$5,"D",$K181,,,1),RTD("ice.xl",,"*H",CQ181,$C$5,"D",$K181,,,1)*(9/5)+$C$14),"-")</f>
        <v>75.433999999999997</v>
      </c>
      <c r="CS181" s="101">
        <f t="shared" si="951"/>
        <v>8</v>
      </c>
      <c r="CT181" s="101" t="str">
        <f t="shared" si="871"/>
        <v>KORD MR8!_00Z-ECE</v>
      </c>
      <c r="CU181" s="58">
        <f ca="1">IFERROR(IF($C$12="C",RTD("ice.xl",,"*H",CT181,$C$5,"D",$K181,,,1),RTD("ice.xl",,"*H",CT181,$C$5,"D",$K181,,,1)*(9/5)+$C$14),"-")</f>
        <v>73.67</v>
      </c>
      <c r="CV181" s="101">
        <f t="shared" si="946"/>
        <v>9</v>
      </c>
      <c r="CW181" s="101" t="str">
        <f t="shared" si="872"/>
        <v>KORD MR9!_00Z-ECE</v>
      </c>
      <c r="CX181" s="58">
        <f ca="1">IFERROR(IF($C$12="C",RTD("ice.xl",,"*H",CW181,$C$5,"D",$K181,,,1),RTD("ice.xl",,"*H",CW181,$C$5,"D",$K181,,,1)*(9/5)+$C$14),"-")</f>
        <v>74.713999999999999</v>
      </c>
      <c r="CY181" s="101">
        <f t="shared" si="941"/>
        <v>10</v>
      </c>
      <c r="CZ181" s="101" t="str">
        <f t="shared" si="873"/>
        <v>KORD MR10!_00Z-ECE</v>
      </c>
      <c r="DA181" s="58">
        <f ca="1">IFERROR(IF($C$12="C",RTD("ice.xl",,"*H",CZ181,$C$5,"D",$K181,,,1),RTD("ice.xl",,"*H",CZ181,$C$5,"D",$K181,,,1)*(9/5)+$C$14),"-")</f>
        <v>73.507999999999996</v>
      </c>
      <c r="DB181" s="101">
        <f t="shared" si="937"/>
        <v>11</v>
      </c>
      <c r="DC181" s="101" t="str">
        <f t="shared" si="874"/>
        <v>KORD MR11!_00Z-ECE</v>
      </c>
      <c r="DD181" s="58">
        <f ca="1">IFERROR(IF($C$12="C",RTD("ice.xl",,"*H",DC181,$C$5,"D",$K181,,,1),RTD("ice.xl",,"*H",DC181,$C$5,"D",$K181,,,1)*(9/5)+$C$14),"-")</f>
        <v>72.734000000000009</v>
      </c>
      <c r="DE181" s="101">
        <f t="shared" si="933"/>
        <v>12</v>
      </c>
      <c r="DF181" s="101" t="str">
        <f t="shared" si="875"/>
        <v>KORD MR12!_00Z-ECE</v>
      </c>
      <c r="DG181" s="105" t="str">
        <f ca="1">IFERROR(IF($C$12="C",RTD("ice.xl",,"*H",DF181,$C$5,"D",$K181,,,1),RTD("ice.xl",,"*H",DF181,$C$5,"D",$K181,,,1)*(9/5)+$C$14),"-")</f>
        <v>-</v>
      </c>
      <c r="DJ181" s="53" t="b">
        <f t="shared" ca="1" si="876"/>
        <v>0</v>
      </c>
      <c r="DK181" s="53" t="str">
        <f t="shared" ca="1" si="877"/>
        <v>KORD MRFALSE!_12Z-ECE</v>
      </c>
      <c r="DL181" s="103" t="str">
        <f ca="1">IFERROR(IF($C$12="C",RTD("ice.xl",,"*H",DK181,$C$5,"D",$K181,,,1),RTD("ice.xl",,"*H",DK181,$C$5,"D",$K181,,,1)*(9/5)+$C$14),"-")</f>
        <v>-</v>
      </c>
      <c r="DM181" s="101" t="b">
        <f t="shared" ca="1" si="878"/>
        <v>0</v>
      </c>
      <c r="DN181" s="101" t="str">
        <f t="shared" ca="1" si="879"/>
        <v>KORD MRFALSE!_12Z-ECE</v>
      </c>
      <c r="DO181" s="57" t="str">
        <f ca="1">IFERROR(IF($C$12="C",RTD("ice.xl",,"*H",DN181,$C$5,"D",$K181,,,1),RTD("ice.xl",,"*H",DN181,$C$5,"D",$K181,,,1)*(9/5)+$C$14),"-")</f>
        <v>-</v>
      </c>
      <c r="DP181" s="101" t="b">
        <f t="shared" ca="1" si="880"/>
        <v>0</v>
      </c>
      <c r="DQ181" s="101" t="str">
        <f t="shared" ca="1" si="881"/>
        <v>KORD MRFALSE!_12Z-ECE</v>
      </c>
      <c r="DR181" s="57" t="str">
        <f ca="1">IFERROR(IF($C$12="C",RTD("ice.xl",,"*H",DQ181,$C$5,"D",$K181,,,1),RTD("ice.xl",,"*H",DQ181,$C$5,"D",$K181,,,1)*(9/5)+$C$14),"-")</f>
        <v>-</v>
      </c>
      <c r="DS181" s="101">
        <f t="shared" si="882"/>
        <v>0</v>
      </c>
      <c r="DT181" s="101" t="str">
        <f t="shared" si="883"/>
        <v>KORD MR0!_12Z-ECE</v>
      </c>
      <c r="DU181" s="58">
        <f ca="1">IFERROR(IF($C$12="C",RTD("ice.xl",,"*H",DT181,$C$5,"D",$K181,,,1),RTD("ice.xl",,"*H",DT181,$C$5,"D",$K181,,,1)*(9/5)+$C$14),"-")</f>
        <v>71.996000000000009</v>
      </c>
      <c r="DV181" s="101">
        <f t="shared" ref="DV181:DV214" si="987">DV180+1</f>
        <v>1</v>
      </c>
      <c r="DW181" s="101" t="str">
        <f t="shared" si="885"/>
        <v>KORD MR1!_12Z-ECE</v>
      </c>
      <c r="DX181" s="58">
        <f ca="1">IFERROR(IF($C$12="C",RTD("ice.xl",,"*H",DW181,$C$5,"D",$K181,,,1),RTD("ice.xl",,"*H",DW181,$C$5,"D",$K181,,,1)*(9/5)+$C$14),"-")</f>
        <v>71.996000000000009</v>
      </c>
      <c r="DY181" s="101">
        <f t="shared" si="982"/>
        <v>2</v>
      </c>
      <c r="DZ181" s="101" t="str">
        <f t="shared" si="887"/>
        <v>KORD MR2!_12Z-ECE</v>
      </c>
      <c r="EA181" s="58">
        <f ca="1">IFERROR(IF($C$12="C",RTD("ice.xl",,"*H",DZ181,$C$5,"D",$K181,,,1),RTD("ice.xl",,"*H",DZ181,$C$5,"D",$K181,,,1)*(9/5)+$C$14),"-")</f>
        <v>72.481999999999999</v>
      </c>
      <c r="EB181" s="101">
        <f t="shared" si="977"/>
        <v>3</v>
      </c>
      <c r="EC181" s="101" t="str">
        <f t="shared" si="889"/>
        <v>KORD MR3!_12Z-ECE</v>
      </c>
      <c r="ED181" s="58">
        <f ca="1">IFERROR(IF($C$12="C",RTD("ice.xl",,"*H",EC181,$C$5,"D",$K181,,,1),RTD("ice.xl",,"*H",EC181,$C$5,"D",$K181,,,1)*(9/5)+$C$14),"-")</f>
        <v>72.391999999999996</v>
      </c>
      <c r="EE181" s="101">
        <f t="shared" si="972"/>
        <v>4</v>
      </c>
      <c r="EF181" s="101" t="str">
        <f t="shared" si="891"/>
        <v>KORD MR4!_12Z-ECE</v>
      </c>
      <c r="EG181" s="58">
        <f ca="1">IFERROR(IF($C$12="C",RTD("ice.xl",,"*H",EF181,$C$5,"D",$K181,,,1),RTD("ice.xl",,"*H",EF181,$C$5,"D",$K181,,,1)*(9/5)+$C$14),"-")</f>
        <v>72.266000000000005</v>
      </c>
      <c r="EH181" s="101">
        <f t="shared" si="967"/>
        <v>5</v>
      </c>
      <c r="EI181" s="101" t="str">
        <f t="shared" si="893"/>
        <v>KORD MR5!_12Z-ECE</v>
      </c>
      <c r="EJ181" s="58">
        <f ca="1">IFERROR(IF($C$12="C",RTD("ice.xl",,"*H",EI181,$C$5,"D",$K181,,,1),RTD("ice.xl",,"*H",EI181,$C$5,"D",$K181,,,1)*(9/5)+$C$14),"-")</f>
        <v>74.804000000000002</v>
      </c>
      <c r="EK181" s="101">
        <f t="shared" si="962"/>
        <v>6</v>
      </c>
      <c r="EL181" s="101" t="str">
        <f t="shared" si="895"/>
        <v>KORD MR6!_12Z-ECE</v>
      </c>
      <c r="EM181" s="58">
        <f ca="1">IFERROR(IF($C$12="C",RTD("ice.xl",,"*H",EL181,$C$5,"D",$K181,,,1),RTD("ice.xl",,"*H",EL181,$C$5,"D",$K181,,,1)*(9/5)+$C$14),"-")</f>
        <v>75.757999999999996</v>
      </c>
      <c r="EN181" s="101">
        <f t="shared" si="957"/>
        <v>7</v>
      </c>
      <c r="EO181" s="101" t="str">
        <f t="shared" si="897"/>
        <v>KORD MR7!_12Z-ECE</v>
      </c>
      <c r="EP181" s="58">
        <f ca="1">IFERROR(IF($C$12="C",RTD("ice.xl",,"*H",EO181,$C$5,"D",$K181,,,1),RTD("ice.xl",,"*H",EO181,$C$5,"D",$K181,,,1)*(9/5)+$C$14),"-")</f>
        <v>74.300000000000011</v>
      </c>
      <c r="EQ181" s="101">
        <f t="shared" si="952"/>
        <v>8</v>
      </c>
      <c r="ER181" s="101" t="str">
        <f t="shared" si="899"/>
        <v>KORD MR8!_12Z-ECE</v>
      </c>
      <c r="ES181" s="58">
        <f ca="1">IFERROR(IF($C$12="C",RTD("ice.xl",,"*H",ER181,$C$5,"D",$K181,,,1),RTD("ice.xl",,"*H",ER181,$C$5,"D",$K181,,,1)*(9/5)+$C$14),"-")</f>
        <v>73.543999999999997</v>
      </c>
      <c r="ET181" s="101">
        <f t="shared" si="947"/>
        <v>9</v>
      </c>
      <c r="EU181" s="101" t="str">
        <f t="shared" si="900"/>
        <v>KORD MR9!_12Z-ECE</v>
      </c>
      <c r="EV181" s="58">
        <f ca="1">IFERROR(IF($C$12="C",RTD("ice.xl",,"*H",EU181,$C$5,"D",$K181,,,1),RTD("ice.xl",,"*H",EU181,$C$5,"D",$K181,,,1)*(9/5)+$C$14),"-")</f>
        <v>72.823999999999998</v>
      </c>
      <c r="EW181" s="101">
        <f t="shared" si="942"/>
        <v>10</v>
      </c>
      <c r="EX181" s="101" t="str">
        <f t="shared" si="901"/>
        <v>KORD MR10!_12Z-ECE</v>
      </c>
      <c r="EY181" s="58">
        <f ca="1">IFERROR(IF($C$12="C",RTD("ice.xl",,"*H",EX181,$C$5,"D",$K181,,,1),RTD("ice.xl",,"*H",EX181,$C$5,"D",$K181,,,1)*(9/5)+$C$14),"-")</f>
        <v>71.725999999999999</v>
      </c>
      <c r="EZ181" s="101">
        <f t="shared" si="938"/>
        <v>11</v>
      </c>
      <c r="FA181" s="101" t="str">
        <f t="shared" si="902"/>
        <v>KORD MR11!_12Z-ECE</v>
      </c>
      <c r="FB181" s="58" t="str">
        <f ca="1">IFERROR(IF($C$12="C",RTD("ice.xl",,"*H",FA181,$C$5,"D",$K181,,,1),RTD("ice.xl",,"*H",FA181,$C$5,"D",$K181,,,1)*(9/5)+$C$14),"-")</f>
        <v>-</v>
      </c>
      <c r="FC181" s="101">
        <f t="shared" si="934"/>
        <v>12</v>
      </c>
      <c r="FD181" s="101" t="str">
        <f t="shared" si="903"/>
        <v>KORD MR12!_12Z-ECE</v>
      </c>
      <c r="FE181" s="105" t="str">
        <f ca="1">IFERROR(IF($C$12="C",RTD("ice.xl",,"*H",FD181,$C$5,"D",$K181,,,1),RTD("ice.xl",,"*H",FD181,$C$5,"D",$K181,,,1)*(9/5)+$C$14),"-")</f>
        <v>-</v>
      </c>
      <c r="FH181" s="53" t="b">
        <f t="shared" ca="1" si="904"/>
        <v>0</v>
      </c>
      <c r="FI181" s="53" t="str">
        <f t="shared" ca="1" si="905"/>
        <v>KORD MRFALSE!_12Z-ECE</v>
      </c>
      <c r="FJ181" s="103" t="str">
        <f ca="1">IFERROR(IF($C$12="C",RTD("ice.xl",,"*H",FI181,$C$5,"D",$K181,,,1),RTD("ice.xl",,"*H",FI181,$C$5,"D",$K181,,,1)*(9/5)+$C$14),"-")</f>
        <v>-</v>
      </c>
      <c r="FK181" s="101" t="b">
        <f t="shared" ca="1" si="906"/>
        <v>0</v>
      </c>
      <c r="FL181" s="101" t="str">
        <f t="shared" ca="1" si="907"/>
        <v>KORD MRFALSE!_12Z-ECE</v>
      </c>
      <c r="FM181" s="57" t="str">
        <f ca="1">IFERROR(IF($C$12="C",RTD("ice.xl",,"*H",FL181,$C$5,"D",$K181,,,1),RTD("ice.xl",,"*H",FL181,$C$5,"D",$K181,,,1)*(9/5)+$C$14),"-")</f>
        <v>-</v>
      </c>
      <c r="FN181" s="101" t="b">
        <f t="shared" ca="1" si="908"/>
        <v>0</v>
      </c>
      <c r="FO181" s="101" t="str">
        <f t="shared" ca="1" si="909"/>
        <v>KORD MRFALSE!_12Z-ECE</v>
      </c>
      <c r="FP181" s="57" t="str">
        <f ca="1">IFERROR(IF($C$12="C",RTD("ice.xl",,"*H",FO181,$C$5,"D",$K181,,,1),RTD("ice.xl",,"*H",FO181,$C$5,"D",$K181,,,1)*(9/5)+$C$14),"-")</f>
        <v>-</v>
      </c>
      <c r="FQ181" s="101">
        <f t="shared" si="910"/>
        <v>0</v>
      </c>
      <c r="FR181" s="101" t="str">
        <f t="shared" si="911"/>
        <v>KORD MR0!_12Z-ECE</v>
      </c>
      <c r="FS181" s="58">
        <f ca="1">IFERROR(IF($C$12="C",RTD("ice.xl",,"*H",FR181,$C$5,"D",$K181,,,1),RTD("ice.xl",,"*H",FR181,$C$5,"D",$K181,,,1)*(9/5)+$C$14),"-")</f>
        <v>71.996000000000009</v>
      </c>
      <c r="FT181" s="101">
        <f t="shared" ref="FT181:FT214" si="988">FT180+1</f>
        <v>1</v>
      </c>
      <c r="FU181" s="101" t="str">
        <f t="shared" si="913"/>
        <v>KORD MR1!_12Z-ECE</v>
      </c>
      <c r="FV181" s="58">
        <f ca="1">IFERROR(IF($C$12="C",RTD("ice.xl",,"*H",FU181,$C$5,"D",$K181,,,1),RTD("ice.xl",,"*H",FU181,$C$5,"D",$K181,,,1)*(9/5)+$C$14),"-")</f>
        <v>71.996000000000009</v>
      </c>
      <c r="FW181" s="101">
        <f t="shared" si="983"/>
        <v>2</v>
      </c>
      <c r="FX181" s="101" t="str">
        <f t="shared" si="915"/>
        <v>KORD MR2!_12Z-ECE</v>
      </c>
      <c r="FY181" s="58">
        <f ca="1">IFERROR(IF($C$12="C",RTD("ice.xl",,"*H",FX181,$C$5,"D",$K181,,,1),RTD("ice.xl",,"*H",FX181,$C$5,"D",$K181,,,1)*(9/5)+$C$14),"-")</f>
        <v>72.481999999999999</v>
      </c>
      <c r="FZ181" s="101">
        <f t="shared" si="978"/>
        <v>3</v>
      </c>
      <c r="GA181" s="101" t="str">
        <f t="shared" si="917"/>
        <v>KORD MR3!_12Z-ECE</v>
      </c>
      <c r="GB181" s="58">
        <f ca="1">IFERROR(IF($C$12="C",RTD("ice.xl",,"*H",GA181,$C$5,"D",$K181,,,1),RTD("ice.xl",,"*H",GA181,$C$5,"D",$K181,,,1)*(9/5)+$C$14),"-")</f>
        <v>72.391999999999996</v>
      </c>
      <c r="GC181" s="101">
        <f t="shared" si="973"/>
        <v>4</v>
      </c>
      <c r="GD181" s="101" t="str">
        <f t="shared" si="919"/>
        <v>KORD MR4!_12Z-ECE</v>
      </c>
      <c r="GE181" s="58">
        <f ca="1">IFERROR(IF($C$12="C",RTD("ice.xl",,"*H",GD181,$C$5,"D",$K181,,,1),RTD("ice.xl",,"*H",GD181,$C$5,"D",$K181,,,1)*(9/5)+$C$14),"-")</f>
        <v>72.266000000000005</v>
      </c>
      <c r="GF181" s="101">
        <f t="shared" si="968"/>
        <v>5</v>
      </c>
      <c r="GG181" s="101" t="str">
        <f t="shared" si="921"/>
        <v>KORD MR5!_12Z-ECE</v>
      </c>
      <c r="GH181" s="58">
        <f ca="1">IFERROR(IF($C$12="C",RTD("ice.xl",,"*H",GG181,$C$5,"D",$K181,,,1),RTD("ice.xl",,"*H",GG181,$C$5,"D",$K181,,,1)*(9/5)+$C$14),"-")</f>
        <v>74.804000000000002</v>
      </c>
      <c r="GI181" s="101">
        <f t="shared" si="963"/>
        <v>6</v>
      </c>
      <c r="GJ181" s="101" t="str">
        <f t="shared" si="923"/>
        <v>KORD MR6!_12Z-ECE</v>
      </c>
      <c r="GK181" s="58">
        <f ca="1">IFERROR(IF($C$12="C",RTD("ice.xl",,"*H",GJ181,$C$5,"D",$K181,,,1),RTD("ice.xl",,"*H",GJ181,$C$5,"D",$K181,,,1)*(9/5)+$C$14),"-")</f>
        <v>75.757999999999996</v>
      </c>
      <c r="GL181" s="101">
        <f t="shared" si="958"/>
        <v>7</v>
      </c>
      <c r="GM181" s="101" t="str">
        <f t="shared" si="925"/>
        <v>KORD MR7!_12Z-ECE</v>
      </c>
      <c r="GN181" s="58">
        <f ca="1">IFERROR(IF($C$12="C",RTD("ice.xl",,"*H",GM181,$C$5,"D",$K181,,,1),RTD("ice.xl",,"*H",GM181,$C$5,"D",$K181,,,1)*(9/5)+$C$14),"-")</f>
        <v>74.300000000000011</v>
      </c>
      <c r="GO181" s="101">
        <f t="shared" si="953"/>
        <v>8</v>
      </c>
      <c r="GP181" s="101" t="str">
        <f t="shared" si="927"/>
        <v>KORD MR8!_12Z-ECE</v>
      </c>
      <c r="GQ181" s="58">
        <f ca="1">IFERROR(IF($C$12="C",RTD("ice.xl",,"*H",GP181,$C$5,"D",$K181,,,1),RTD("ice.xl",,"*H",GP181,$C$5,"D",$K181,,,1)*(9/5)+$C$14),"-")</f>
        <v>73.543999999999997</v>
      </c>
      <c r="GR181" s="101">
        <f t="shared" si="948"/>
        <v>9</v>
      </c>
      <c r="GS181" s="101" t="str">
        <f t="shared" si="928"/>
        <v>KORD MR9!_12Z-ECE</v>
      </c>
      <c r="GT181" s="58">
        <f ca="1">IFERROR(IF($C$12="C",RTD("ice.xl",,"*H",GS181,$C$5,"D",$K181,,,1),RTD("ice.xl",,"*H",GS181,$C$5,"D",$K181,,,1)*(9/5)+$C$14),"-")</f>
        <v>72.823999999999998</v>
      </c>
      <c r="GU181" s="101">
        <f t="shared" si="943"/>
        <v>10</v>
      </c>
      <c r="GV181" s="101" t="str">
        <f t="shared" si="929"/>
        <v>KORD MR10!_12Z-ECE</v>
      </c>
      <c r="GW181" s="58">
        <f ca="1">IFERROR(IF($C$12="C",RTD("ice.xl",,"*H",GV181,$C$5,"D",$K181,,,1),RTD("ice.xl",,"*H",GV181,$C$5,"D",$K181,,,1)*(9/5)+$C$14),"-")</f>
        <v>71.725999999999999</v>
      </c>
      <c r="GX181" s="101">
        <f t="shared" si="939"/>
        <v>11</v>
      </c>
      <c r="GY181" s="101" t="str">
        <f t="shared" si="930"/>
        <v>KORD MR11!_12Z-ECE</v>
      </c>
      <c r="GZ181" s="58" t="str">
        <f ca="1">IFERROR(IF($C$12="C",RTD("ice.xl",,"*H",GY181,$C$5,"D",$K181,,,1),RTD("ice.xl",,"*H",GY181,$C$5,"D",$K181,,,1)*(9/5)+$C$14),"-")</f>
        <v>-</v>
      </c>
      <c r="HA181" s="101">
        <f t="shared" si="935"/>
        <v>12</v>
      </c>
      <c r="HB181" s="101" t="str">
        <f t="shared" si="931"/>
        <v>KORD MR12!_12Z-ECE</v>
      </c>
      <c r="HC181" s="105" t="str">
        <f ca="1">IFERROR(IF($C$12="C",RTD("ice.xl",,"*H",HB181,$C$5,"D",$K181,,,1),RTD("ice.xl",,"*H",HB181,$C$5,"D",$K181,,,1)*(9/5)+$C$14),"-")</f>
        <v>-</v>
      </c>
    </row>
    <row r="182" spans="11:211" x14ac:dyDescent="0.35">
      <c r="K182" s="163">
        <f t="shared" ca="1" si="820"/>
        <v>44794</v>
      </c>
      <c r="L182" s="167" t="str">
        <f t="shared" ca="1" si="820"/>
        <v/>
      </c>
      <c r="N182" s="53" t="b">
        <f t="shared" ca="1" si="821"/>
        <v>0</v>
      </c>
      <c r="O182" s="53" t="str">
        <f t="shared" ca="1" si="822"/>
        <v>KORD MRFALSE!_00Z-ECE</v>
      </c>
      <c r="P182" s="103" t="str">
        <f ca="1">IFERROR(IF($C$12="C",RTD("ice.xl",,"*H",O182,$C$5,"D",$K182,,,1),RTD("ice.xl",,"*H",O182,$C$5,"D",$K182,,,1)*(9/5)+$C$14),"-")</f>
        <v>-</v>
      </c>
      <c r="Q182" s="101" t="b">
        <f t="shared" ca="1" si="823"/>
        <v>0</v>
      </c>
      <c r="R182" s="101" t="str">
        <f t="shared" ca="1" si="824"/>
        <v>KORD MRFALSE!_00Z-ECE</v>
      </c>
      <c r="S182" s="57" t="str">
        <f ca="1">IFERROR(IF($C$12="C",RTD("ice.xl",,"*H",R182,$C$5,"D",$K182,,,1),RTD("ice.xl",,"*H",R182,$C$5,"D",$K182,,,1)*(9/5)+$C$14),"-")</f>
        <v>-</v>
      </c>
      <c r="T182" s="101">
        <f t="shared" ref="T182" si="989">N184</f>
        <v>0</v>
      </c>
      <c r="U182" s="101" t="str">
        <f t="shared" si="826"/>
        <v>KORD MR0!_00Z-ECE</v>
      </c>
      <c r="V182" s="58">
        <f ca="1">IFERROR(IF($C$12="C",RTD("ice.xl",,"*H",U182,$C$5,"D",$K182,,,1),RTD("ice.xl",,"*H",U182,$C$5,"D",$K182,,,1)*(9/5)+$C$14),"-")</f>
        <v>71.402000000000001</v>
      </c>
      <c r="W182" s="101">
        <f t="shared" ref="W182:W214" si="990">W181+1</f>
        <v>1</v>
      </c>
      <c r="X182" s="101" t="str">
        <f t="shared" si="828"/>
        <v>KORD MR1!_00Z-ECE</v>
      </c>
      <c r="Y182" s="58">
        <f ca="1">IFERROR(IF($C$12="C",RTD("ice.xl",,"*H",X182,$C$5,"D",$K182,,,1),RTD("ice.xl",,"*H",X182,$C$5,"D",$K182,,,1)*(9/5)+$C$14),"-")</f>
        <v>72.158000000000001</v>
      </c>
      <c r="Z182" s="101">
        <f t="shared" si="985"/>
        <v>2</v>
      </c>
      <c r="AA182" s="101" t="str">
        <f t="shared" si="830"/>
        <v>KORD MR2!_00Z-ECE</v>
      </c>
      <c r="AB182" s="58">
        <f ca="1">IFERROR(IF($C$12="C",RTD("ice.xl",,"*H",AA182,$C$5,"D",$K182,,,1),RTD("ice.xl",,"*H",AA182,$C$5,"D",$K182,,,1)*(9/5)+$C$14),"-")</f>
        <v>71.87</v>
      </c>
      <c r="AC182" s="101">
        <f t="shared" si="980"/>
        <v>3</v>
      </c>
      <c r="AD182" s="101" t="str">
        <f t="shared" si="832"/>
        <v>KORD MR3!_00Z-ECE</v>
      </c>
      <c r="AE182" s="58">
        <f ca="1">IFERROR(IF($C$12="C",RTD("ice.xl",,"*H",AD182,$C$5,"D",$K182,,,1),RTD("ice.xl",,"*H",AD182,$C$5,"D",$K182,,,1)*(9/5)+$C$14),"-")</f>
        <v>73.093999999999994</v>
      </c>
      <c r="AF182" s="101">
        <f t="shared" si="975"/>
        <v>4</v>
      </c>
      <c r="AG182" s="101" t="str">
        <f t="shared" si="834"/>
        <v>KORD MR4!_00Z-ECE</v>
      </c>
      <c r="AH182" s="58">
        <f ca="1">IFERROR(IF($C$12="C",RTD("ice.xl",,"*H",AG182,$C$5,"D",$K182,,,1),RTD("ice.xl",,"*H",AG182,$C$5,"D",$K182,,,1)*(9/5)+$C$14),"-")</f>
        <v>71.78</v>
      </c>
      <c r="AI182" s="101">
        <f t="shared" si="970"/>
        <v>5</v>
      </c>
      <c r="AJ182" s="101" t="str">
        <f t="shared" si="836"/>
        <v>KORD MR5!_00Z-ECE</v>
      </c>
      <c r="AK182" s="58">
        <f ca="1">IFERROR(IF($C$12="C",RTD("ice.xl",,"*H",AJ182,$C$5,"D",$K182,,,1),RTD("ice.xl",,"*H",AJ182,$C$5,"D",$K182,,,1)*(9/5)+$C$14),"-")</f>
        <v>72.518000000000001</v>
      </c>
      <c r="AL182" s="101">
        <f t="shared" si="965"/>
        <v>6</v>
      </c>
      <c r="AM182" s="101" t="str">
        <f t="shared" si="838"/>
        <v>KORD MR6!_00Z-ECE</v>
      </c>
      <c r="AN182" s="58">
        <f ca="1">IFERROR(IF($C$12="C",RTD("ice.xl",,"*H",AM182,$C$5,"D",$K182,,,1),RTD("ice.xl",,"*H",AM182,$C$5,"D",$K182,,,1)*(9/5)+$C$14),"-")</f>
        <v>75.632000000000005</v>
      </c>
      <c r="AO182" s="101">
        <f t="shared" si="960"/>
        <v>7</v>
      </c>
      <c r="AP182" s="101" t="str">
        <f t="shared" si="840"/>
        <v>KORD MR7!_00Z-ECE</v>
      </c>
      <c r="AQ182" s="58">
        <f ca="1">IFERROR(IF($C$12="C",RTD("ice.xl",,"*H",AP182,$C$5,"D",$K182,,,1),RTD("ice.xl",,"*H",AP182,$C$5,"D",$K182,,,1)*(9/5)+$C$14),"-")</f>
        <v>75.650000000000006</v>
      </c>
      <c r="AR182" s="101">
        <f t="shared" si="955"/>
        <v>8</v>
      </c>
      <c r="AS182" s="101" t="str">
        <f t="shared" si="842"/>
        <v>KORD MR8!_00Z-ECE</v>
      </c>
      <c r="AT182" s="58">
        <f ca="1">IFERROR(IF($C$12="C",RTD("ice.xl",,"*H",AS182,$C$5,"D",$K182,,,1),RTD("ice.xl",,"*H",AS182,$C$5,"D",$K182,,,1)*(9/5)+$C$14),"-")</f>
        <v>73.328000000000003</v>
      </c>
      <c r="AU182" s="101">
        <f t="shared" si="950"/>
        <v>9</v>
      </c>
      <c r="AV182" s="101" t="str">
        <f t="shared" si="843"/>
        <v>KORD MR9!_00Z-ECE</v>
      </c>
      <c r="AW182" s="58">
        <f ca="1">IFERROR(IF($C$12="C",RTD("ice.xl",,"*H",AV182,$C$5,"D",$K182,,,1),RTD("ice.xl",,"*H",AV182,$C$5,"D",$K182,,,1)*(9/5)+$C$14),"-")</f>
        <v>74.084000000000003</v>
      </c>
      <c r="AX182" s="101">
        <f t="shared" si="945"/>
        <v>10</v>
      </c>
      <c r="AY182" s="101" t="str">
        <f t="shared" si="844"/>
        <v>KORD MR10!_00Z-ECE</v>
      </c>
      <c r="AZ182" s="58">
        <f ca="1">IFERROR(IF($C$12="C",RTD("ice.xl",,"*H",AY182,$C$5,"D",$K182,,,1),RTD("ice.xl",,"*H",AY182,$C$5,"D",$K182,,,1)*(9/5)+$C$14),"-")</f>
        <v>72.518000000000001</v>
      </c>
      <c r="BA182" s="101">
        <f t="shared" si="940"/>
        <v>11</v>
      </c>
      <c r="BB182" s="101" t="str">
        <f t="shared" si="845"/>
        <v>KORD MR11!_00Z-ECE</v>
      </c>
      <c r="BC182" s="58">
        <f ca="1">IFERROR(IF($C$12="C",RTD("ice.xl",,"*H",BB182,$C$5,"D",$K182,,,1),RTD("ice.xl",,"*H",BB182,$C$5,"D",$K182,,,1)*(9/5)+$C$14),"-")</f>
        <v>71.888000000000005</v>
      </c>
      <c r="BD182" s="101">
        <f t="shared" si="936"/>
        <v>12</v>
      </c>
      <c r="BE182" s="101" t="str">
        <f t="shared" si="846"/>
        <v>KORD MR12!_00Z-ECE</v>
      </c>
      <c r="BF182" s="58">
        <f ca="1">IFERROR(IF($C$12="C",RTD("ice.xl",,"*H",BE182,$C$5,"D",$K182,,,1),RTD("ice.xl",,"*H",BE182,$C$5,"D",$K182,,,1)*(9/5)+$C$14),"-")</f>
        <v>75.343999999999994</v>
      </c>
      <c r="BG182" s="101">
        <f t="shared" si="932"/>
        <v>13</v>
      </c>
      <c r="BH182" s="101" t="str">
        <f t="shared" si="847"/>
        <v>KORD MR13!_00Z-ECE</v>
      </c>
      <c r="BI182" s="105" t="str">
        <f ca="1">IFERROR(IF($C$12="C",RTD("ice.xl",,"*H",BH182,$C$5,"D",$K182,,,1),RTD("ice.xl",,"*H",BH182,$C$5,"D",$K182,,,1)*(9/5)+$C$14),"-")</f>
        <v>-</v>
      </c>
      <c r="BL182" s="53" t="b">
        <f t="shared" ca="1" si="848"/>
        <v>0</v>
      </c>
      <c r="BM182" s="53" t="str">
        <f t="shared" ca="1" si="849"/>
        <v>KORD MRFALSE!_00Z-ECE</v>
      </c>
      <c r="BN182" s="103" t="str">
        <f ca="1">IFERROR(IF($C$12="C",RTD("ice.xl",,"*H",BM182,$C$5,"D",$K182,,,1),RTD("ice.xl",,"*H",BM182,$C$5,"D",$K182,,,1)*(9/5)+$C$14),"-")</f>
        <v>-</v>
      </c>
      <c r="BO182" s="101" t="b">
        <f t="shared" ca="1" si="850"/>
        <v>0</v>
      </c>
      <c r="BP182" s="101" t="str">
        <f t="shared" ca="1" si="851"/>
        <v>KORD MRFALSE!_00Z-ECE</v>
      </c>
      <c r="BQ182" s="57" t="str">
        <f ca="1">IFERROR(IF($C$12="C",RTD("ice.xl",,"*H",BP182,$C$5,"D",$K182,,,1),RTD("ice.xl",,"*H",BP182,$C$5,"D",$K182,,,1)*(9/5)+$C$14),"-")</f>
        <v>-</v>
      </c>
      <c r="BR182" s="101">
        <f t="shared" si="852"/>
        <v>0</v>
      </c>
      <c r="BS182" s="101" t="str">
        <f t="shared" si="853"/>
        <v>KORD MR0!_00Z-ECE</v>
      </c>
      <c r="BT182" s="58">
        <f ca="1">IFERROR(IF($C$12="C",RTD("ice.xl",,"*H",BS182,$C$5,"D",$K182,,,1),RTD("ice.xl",,"*H",BS182,$C$5,"D",$K182,,,1)*(9/5)+$C$14),"-")</f>
        <v>71.402000000000001</v>
      </c>
      <c r="BU182" s="101">
        <f t="shared" ref="BU182:BU214" si="991">BU181+1</f>
        <v>1</v>
      </c>
      <c r="BV182" s="101" t="str">
        <f t="shared" si="855"/>
        <v>KORD MR1!_00Z-ECE</v>
      </c>
      <c r="BW182" s="58">
        <f ca="1">IFERROR(IF($C$12="C",RTD("ice.xl",,"*H",BV182,$C$5,"D",$K182,,,1),RTD("ice.xl",,"*H",BV182,$C$5,"D",$K182,,,1)*(9/5)+$C$14),"-")</f>
        <v>72.158000000000001</v>
      </c>
      <c r="BX182" s="101">
        <f t="shared" si="986"/>
        <v>2</v>
      </c>
      <c r="BY182" s="101" t="str">
        <f t="shared" si="857"/>
        <v>KORD MR2!_00Z-ECE</v>
      </c>
      <c r="BZ182" s="58">
        <f ca="1">IFERROR(IF($C$12="C",RTD("ice.xl",,"*H",BY182,$C$5,"D",$K182,,,1),RTD("ice.xl",,"*H",BY182,$C$5,"D",$K182,,,1)*(9/5)+$C$14),"-")</f>
        <v>71.87</v>
      </c>
      <c r="CA182" s="101">
        <f t="shared" si="981"/>
        <v>3</v>
      </c>
      <c r="CB182" s="101" t="str">
        <f t="shared" si="859"/>
        <v>KORD MR3!_00Z-ECE</v>
      </c>
      <c r="CC182" s="58">
        <f ca="1">IFERROR(IF($C$12="C",RTD("ice.xl",,"*H",CB182,$C$5,"D",$K182,,,1),RTD("ice.xl",,"*H",CB182,$C$5,"D",$K182,,,1)*(9/5)+$C$14),"-")</f>
        <v>73.093999999999994</v>
      </c>
      <c r="CD182" s="101">
        <f t="shared" si="976"/>
        <v>4</v>
      </c>
      <c r="CE182" s="101" t="str">
        <f t="shared" si="861"/>
        <v>KORD MR4!_00Z-ECE</v>
      </c>
      <c r="CF182" s="58">
        <f ca="1">IFERROR(IF($C$12="C",RTD("ice.xl",,"*H",CE182,$C$5,"D",$K182,,,1),RTD("ice.xl",,"*H",CE182,$C$5,"D",$K182,,,1)*(9/5)+$C$14),"-")</f>
        <v>71.78</v>
      </c>
      <c r="CG182" s="101">
        <f t="shared" si="971"/>
        <v>5</v>
      </c>
      <c r="CH182" s="101" t="str">
        <f t="shared" si="863"/>
        <v>KORD MR5!_00Z-ECE</v>
      </c>
      <c r="CI182" s="58">
        <f ca="1">IFERROR(IF($C$12="C",RTD("ice.xl",,"*H",CH182,$C$5,"D",$K182,,,1),RTD("ice.xl",,"*H",CH182,$C$5,"D",$K182,,,1)*(9/5)+$C$14),"-")</f>
        <v>72.518000000000001</v>
      </c>
      <c r="CJ182" s="101">
        <f t="shared" si="966"/>
        <v>6</v>
      </c>
      <c r="CK182" s="101" t="str">
        <f t="shared" si="865"/>
        <v>KORD MR6!_00Z-ECE</v>
      </c>
      <c r="CL182" s="58">
        <f ca="1">IFERROR(IF($C$12="C",RTD("ice.xl",,"*H",CK182,$C$5,"D",$K182,,,1),RTD("ice.xl",,"*H",CK182,$C$5,"D",$K182,,,1)*(9/5)+$C$14),"-")</f>
        <v>75.632000000000005</v>
      </c>
      <c r="CM182" s="101">
        <f t="shared" si="961"/>
        <v>7</v>
      </c>
      <c r="CN182" s="101" t="str">
        <f t="shared" si="867"/>
        <v>KORD MR7!_00Z-ECE</v>
      </c>
      <c r="CO182" s="58">
        <f ca="1">IFERROR(IF($C$12="C",RTD("ice.xl",,"*H",CN182,$C$5,"D",$K182,,,1),RTD("ice.xl",,"*H",CN182,$C$5,"D",$K182,,,1)*(9/5)+$C$14),"-")</f>
        <v>75.650000000000006</v>
      </c>
      <c r="CP182" s="101">
        <f t="shared" si="956"/>
        <v>8</v>
      </c>
      <c r="CQ182" s="101" t="str">
        <f t="shared" si="869"/>
        <v>KORD MR8!_00Z-ECE</v>
      </c>
      <c r="CR182" s="58">
        <f ca="1">IFERROR(IF($C$12="C",RTD("ice.xl",,"*H",CQ182,$C$5,"D",$K182,,,1),RTD("ice.xl",,"*H",CQ182,$C$5,"D",$K182,,,1)*(9/5)+$C$14),"-")</f>
        <v>73.328000000000003</v>
      </c>
      <c r="CS182" s="101">
        <f t="shared" si="951"/>
        <v>9</v>
      </c>
      <c r="CT182" s="101" t="str">
        <f t="shared" si="871"/>
        <v>KORD MR9!_00Z-ECE</v>
      </c>
      <c r="CU182" s="58">
        <f ca="1">IFERROR(IF($C$12="C",RTD("ice.xl",,"*H",CT182,$C$5,"D",$K182,,,1),RTD("ice.xl",,"*H",CT182,$C$5,"D",$K182,,,1)*(9/5)+$C$14),"-")</f>
        <v>74.084000000000003</v>
      </c>
      <c r="CV182" s="101">
        <f t="shared" si="946"/>
        <v>10</v>
      </c>
      <c r="CW182" s="101" t="str">
        <f t="shared" si="872"/>
        <v>KORD MR10!_00Z-ECE</v>
      </c>
      <c r="CX182" s="58">
        <f ca="1">IFERROR(IF($C$12="C",RTD("ice.xl",,"*H",CW182,$C$5,"D",$K182,,,1),RTD("ice.xl",,"*H",CW182,$C$5,"D",$K182,,,1)*(9/5)+$C$14),"-")</f>
        <v>72.518000000000001</v>
      </c>
      <c r="CY182" s="101">
        <f t="shared" si="941"/>
        <v>11</v>
      </c>
      <c r="CZ182" s="101" t="str">
        <f t="shared" si="873"/>
        <v>KORD MR11!_00Z-ECE</v>
      </c>
      <c r="DA182" s="58">
        <f ca="1">IFERROR(IF($C$12="C",RTD("ice.xl",,"*H",CZ182,$C$5,"D",$K182,,,1),RTD("ice.xl",,"*H",CZ182,$C$5,"D",$K182,,,1)*(9/5)+$C$14),"-")</f>
        <v>71.888000000000005</v>
      </c>
      <c r="DB182" s="101">
        <f t="shared" si="937"/>
        <v>12</v>
      </c>
      <c r="DC182" s="101" t="str">
        <f t="shared" si="874"/>
        <v>KORD MR12!_00Z-ECE</v>
      </c>
      <c r="DD182" s="58">
        <f ca="1">IFERROR(IF($C$12="C",RTD("ice.xl",,"*H",DC182,$C$5,"D",$K182,,,1),RTD("ice.xl",,"*H",DC182,$C$5,"D",$K182,,,1)*(9/5)+$C$14),"-")</f>
        <v>75.343999999999994</v>
      </c>
      <c r="DE182" s="101">
        <f t="shared" si="933"/>
        <v>13</v>
      </c>
      <c r="DF182" s="101" t="str">
        <f t="shared" si="875"/>
        <v>KORD MR13!_00Z-ECE</v>
      </c>
      <c r="DG182" s="105" t="str">
        <f ca="1">IFERROR(IF($C$12="C",RTD("ice.xl",,"*H",DF182,$C$5,"D",$K182,,,1),RTD("ice.xl",,"*H",DF182,$C$5,"D",$K182,,,1)*(9/5)+$C$14),"-")</f>
        <v>-</v>
      </c>
      <c r="DJ182" s="53" t="b">
        <f t="shared" ca="1" si="876"/>
        <v>0</v>
      </c>
      <c r="DK182" s="53" t="str">
        <f t="shared" ca="1" si="877"/>
        <v>KORD MRFALSE!_12Z-ECE</v>
      </c>
      <c r="DL182" s="103" t="str">
        <f ca="1">IFERROR(IF($C$12="C",RTD("ice.xl",,"*H",DK182,$C$5,"D",$K182,,,1),RTD("ice.xl",,"*H",DK182,$C$5,"D",$K182,,,1)*(9/5)+$C$14),"-")</f>
        <v>-</v>
      </c>
      <c r="DM182" s="101" t="b">
        <f t="shared" ca="1" si="878"/>
        <v>0</v>
      </c>
      <c r="DN182" s="101" t="str">
        <f t="shared" ca="1" si="879"/>
        <v>KORD MRFALSE!_12Z-ECE</v>
      </c>
      <c r="DO182" s="57" t="str">
        <f ca="1">IFERROR(IF($C$12="C",RTD("ice.xl",,"*H",DN182,$C$5,"D",$K182,,,1),RTD("ice.xl",,"*H",DN182,$C$5,"D",$K182,,,1)*(9/5)+$C$14),"-")</f>
        <v>-</v>
      </c>
      <c r="DP182" s="101">
        <f t="shared" si="880"/>
        <v>0</v>
      </c>
      <c r="DQ182" s="101" t="str">
        <f t="shared" si="881"/>
        <v>KORD MR0!_12Z-ECE</v>
      </c>
      <c r="DR182" s="58">
        <f ca="1">IFERROR(IF($C$12="C",RTD("ice.xl",,"*H",DQ182,$C$5,"D",$K182,,,1),RTD("ice.xl",,"*H",DQ182,$C$5,"D",$K182,,,1)*(9/5)+$C$14),"-")</f>
        <v>71.671999999999997</v>
      </c>
      <c r="DS182" s="101">
        <f t="shared" ref="DS182:DS214" si="992">DS181+1</f>
        <v>1</v>
      </c>
      <c r="DT182" s="101" t="str">
        <f t="shared" si="883"/>
        <v>KORD MR1!_12Z-ECE</v>
      </c>
      <c r="DU182" s="58">
        <f ca="1">IFERROR(IF($C$12="C",RTD("ice.xl",,"*H",DT182,$C$5,"D",$K182,,,1),RTD("ice.xl",,"*H",DT182,$C$5,"D",$K182,,,1)*(9/5)+$C$14),"-")</f>
        <v>72.01400000000001</v>
      </c>
      <c r="DV182" s="101">
        <f t="shared" si="987"/>
        <v>2</v>
      </c>
      <c r="DW182" s="101" t="str">
        <f t="shared" si="885"/>
        <v>KORD MR2!_12Z-ECE</v>
      </c>
      <c r="DX182" s="58">
        <f ca="1">IFERROR(IF($C$12="C",RTD("ice.xl",,"*H",DW182,$C$5,"D",$K182,,,1),RTD("ice.xl",,"*H",DW182,$C$5,"D",$K182,,,1)*(9/5)+$C$14),"-")</f>
        <v>72.536000000000001</v>
      </c>
      <c r="DY182" s="101">
        <f t="shared" si="982"/>
        <v>3</v>
      </c>
      <c r="DZ182" s="101" t="str">
        <f t="shared" si="887"/>
        <v>KORD MR3!_12Z-ECE</v>
      </c>
      <c r="EA182" s="58">
        <f ca="1">IFERROR(IF($C$12="C",RTD("ice.xl",,"*H",DZ182,$C$5,"D",$K182,,,1),RTD("ice.xl",,"*H",DZ182,$C$5,"D",$K182,,,1)*(9/5)+$C$14),"-")</f>
        <v>72.445999999999998</v>
      </c>
      <c r="EB182" s="101">
        <f t="shared" si="977"/>
        <v>4</v>
      </c>
      <c r="EC182" s="101" t="str">
        <f t="shared" si="889"/>
        <v>KORD MR4!_12Z-ECE</v>
      </c>
      <c r="ED182" s="58">
        <f ca="1">IFERROR(IF($C$12="C",RTD("ice.xl",,"*H",EC182,$C$5,"D",$K182,,,1),RTD("ice.xl",,"*H",EC182,$C$5,"D",$K182,,,1)*(9/5)+$C$14),"-")</f>
        <v>72.373999999999995</v>
      </c>
      <c r="EE182" s="101">
        <f t="shared" si="972"/>
        <v>5</v>
      </c>
      <c r="EF182" s="101" t="str">
        <f t="shared" si="891"/>
        <v>KORD MR5!_12Z-ECE</v>
      </c>
      <c r="EG182" s="58">
        <f ca="1">IFERROR(IF($C$12="C",RTD("ice.xl",,"*H",EF182,$C$5,"D",$K182,,,1),RTD("ice.xl",,"*H",EF182,$C$5,"D",$K182,,,1)*(9/5)+$C$14),"-")</f>
        <v>74.804000000000002</v>
      </c>
      <c r="EH182" s="101">
        <f t="shared" si="967"/>
        <v>6</v>
      </c>
      <c r="EI182" s="101" t="str">
        <f t="shared" si="893"/>
        <v>KORD MR6!_12Z-ECE</v>
      </c>
      <c r="EJ182" s="58">
        <f ca="1">IFERROR(IF($C$12="C",RTD("ice.xl",,"*H",EI182,$C$5,"D",$K182,,,1),RTD("ice.xl",,"*H",EI182,$C$5,"D",$K182,,,1)*(9/5)+$C$14),"-")</f>
        <v>75.038000000000011</v>
      </c>
      <c r="EK182" s="101">
        <f t="shared" si="962"/>
        <v>7</v>
      </c>
      <c r="EL182" s="101" t="str">
        <f t="shared" si="895"/>
        <v>KORD MR7!_12Z-ECE</v>
      </c>
      <c r="EM182" s="58">
        <f ca="1">IFERROR(IF($C$12="C",RTD("ice.xl",,"*H",EL182,$C$5,"D",$K182,,,1),RTD("ice.xl",,"*H",EL182,$C$5,"D",$K182,,,1)*(9/5)+$C$14),"-")</f>
        <v>73.759999999999991</v>
      </c>
      <c r="EN182" s="101">
        <f t="shared" si="957"/>
        <v>8</v>
      </c>
      <c r="EO182" s="101" t="str">
        <f t="shared" si="897"/>
        <v>KORD MR8!_12Z-ECE</v>
      </c>
      <c r="EP182" s="58">
        <f ca="1">IFERROR(IF($C$12="C",RTD("ice.xl",,"*H",EO182,$C$5,"D",$K182,,,1),RTD("ice.xl",,"*H",EO182,$C$5,"D",$K182,,,1)*(9/5)+$C$14),"-")</f>
        <v>72.823999999999998</v>
      </c>
      <c r="EQ182" s="101">
        <f t="shared" si="952"/>
        <v>9</v>
      </c>
      <c r="ER182" s="101" t="str">
        <f t="shared" si="899"/>
        <v>KORD MR9!_12Z-ECE</v>
      </c>
      <c r="ES182" s="58">
        <f ca="1">IFERROR(IF($C$12="C",RTD("ice.xl",,"*H",ER182,$C$5,"D",$K182,,,1),RTD("ice.xl",,"*H",ER182,$C$5,"D",$K182,,,1)*(9/5)+$C$14),"-")</f>
        <v>72.373999999999995</v>
      </c>
      <c r="ET182" s="101">
        <f t="shared" si="947"/>
        <v>10</v>
      </c>
      <c r="EU182" s="101" t="str">
        <f t="shared" si="900"/>
        <v>KORD MR10!_12Z-ECE</v>
      </c>
      <c r="EV182" s="58">
        <f ca="1">IFERROR(IF($C$12="C",RTD("ice.xl",,"*H",EU182,$C$5,"D",$K182,,,1),RTD("ice.xl",,"*H",EU182,$C$5,"D",$K182,,,1)*(9/5)+$C$14),"-")</f>
        <v>71.168000000000006</v>
      </c>
      <c r="EW182" s="101">
        <f t="shared" si="942"/>
        <v>11</v>
      </c>
      <c r="EX182" s="101" t="str">
        <f t="shared" si="901"/>
        <v>KORD MR11!_12Z-ECE</v>
      </c>
      <c r="EY182" s="58">
        <f ca="1">IFERROR(IF($C$12="C",RTD("ice.xl",,"*H",EX182,$C$5,"D",$K182,,,1),RTD("ice.xl",,"*H",EX182,$C$5,"D",$K182,,,1)*(9/5)+$C$14),"-")</f>
        <v>74.533999999999992</v>
      </c>
      <c r="EZ182" s="101">
        <f t="shared" si="938"/>
        <v>12</v>
      </c>
      <c r="FA182" s="101" t="str">
        <f t="shared" si="902"/>
        <v>KORD MR12!_12Z-ECE</v>
      </c>
      <c r="FB182" s="58" t="str">
        <f ca="1">IFERROR(IF($C$12="C",RTD("ice.xl",,"*H",FA182,$C$5,"D",$K182,,,1),RTD("ice.xl",,"*H",FA182,$C$5,"D",$K182,,,1)*(9/5)+$C$14),"-")</f>
        <v>-</v>
      </c>
      <c r="FC182" s="101">
        <f t="shared" si="934"/>
        <v>13</v>
      </c>
      <c r="FD182" s="101" t="str">
        <f t="shared" si="903"/>
        <v>KORD MR13!_12Z-ECE</v>
      </c>
      <c r="FE182" s="105" t="str">
        <f ca="1">IFERROR(IF($C$12="C",RTD("ice.xl",,"*H",FD182,$C$5,"D",$K182,,,1),RTD("ice.xl",,"*H",FD182,$C$5,"D",$K182,,,1)*(9/5)+$C$14),"-")</f>
        <v>-</v>
      </c>
      <c r="FH182" s="53" t="b">
        <f t="shared" ca="1" si="904"/>
        <v>0</v>
      </c>
      <c r="FI182" s="53" t="str">
        <f t="shared" ca="1" si="905"/>
        <v>KORD MRFALSE!_12Z-ECE</v>
      </c>
      <c r="FJ182" s="103" t="str">
        <f ca="1">IFERROR(IF($C$12="C",RTD("ice.xl",,"*H",FI182,$C$5,"D",$K182,,,1),RTD("ice.xl",,"*H",FI182,$C$5,"D",$K182,,,1)*(9/5)+$C$14),"-")</f>
        <v>-</v>
      </c>
      <c r="FK182" s="101" t="b">
        <f t="shared" ca="1" si="906"/>
        <v>0</v>
      </c>
      <c r="FL182" s="101" t="str">
        <f t="shared" ca="1" si="907"/>
        <v>KORD MRFALSE!_12Z-ECE</v>
      </c>
      <c r="FM182" s="57" t="str">
        <f ca="1">IFERROR(IF($C$12="C",RTD("ice.xl",,"*H",FL182,$C$5,"D",$K182,,,1),RTD("ice.xl",,"*H",FL182,$C$5,"D",$K182,,,1)*(9/5)+$C$14),"-")</f>
        <v>-</v>
      </c>
      <c r="FN182" s="101">
        <f t="shared" si="908"/>
        <v>0</v>
      </c>
      <c r="FO182" s="101" t="str">
        <f t="shared" si="909"/>
        <v>KORD MR0!_12Z-ECE</v>
      </c>
      <c r="FP182" s="58">
        <f ca="1">IFERROR(IF($C$12="C",RTD("ice.xl",,"*H",FO182,$C$5,"D",$K182,,,1),RTD("ice.xl",,"*H",FO182,$C$5,"D",$K182,,,1)*(9/5)+$C$14),"-")</f>
        <v>71.671999999999997</v>
      </c>
      <c r="FQ182" s="101">
        <f t="shared" ref="FQ182:FQ214" si="993">FQ181+1</f>
        <v>1</v>
      </c>
      <c r="FR182" s="101" t="str">
        <f t="shared" si="911"/>
        <v>KORD MR1!_12Z-ECE</v>
      </c>
      <c r="FS182" s="58">
        <f ca="1">IFERROR(IF($C$12="C",RTD("ice.xl",,"*H",FR182,$C$5,"D",$K182,,,1),RTD("ice.xl",,"*H",FR182,$C$5,"D",$K182,,,1)*(9/5)+$C$14),"-")</f>
        <v>72.01400000000001</v>
      </c>
      <c r="FT182" s="101">
        <f t="shared" si="988"/>
        <v>2</v>
      </c>
      <c r="FU182" s="101" t="str">
        <f t="shared" si="913"/>
        <v>KORD MR2!_12Z-ECE</v>
      </c>
      <c r="FV182" s="58">
        <f ca="1">IFERROR(IF($C$12="C",RTD("ice.xl",,"*H",FU182,$C$5,"D",$K182,,,1),RTD("ice.xl",,"*H",FU182,$C$5,"D",$K182,,,1)*(9/5)+$C$14),"-")</f>
        <v>72.536000000000001</v>
      </c>
      <c r="FW182" s="101">
        <f t="shared" si="983"/>
        <v>3</v>
      </c>
      <c r="FX182" s="101" t="str">
        <f t="shared" si="915"/>
        <v>KORD MR3!_12Z-ECE</v>
      </c>
      <c r="FY182" s="58">
        <f ca="1">IFERROR(IF($C$12="C",RTD("ice.xl",,"*H",FX182,$C$5,"D",$K182,,,1),RTD("ice.xl",,"*H",FX182,$C$5,"D",$K182,,,1)*(9/5)+$C$14),"-")</f>
        <v>72.445999999999998</v>
      </c>
      <c r="FZ182" s="101">
        <f t="shared" si="978"/>
        <v>4</v>
      </c>
      <c r="GA182" s="101" t="str">
        <f t="shared" si="917"/>
        <v>KORD MR4!_12Z-ECE</v>
      </c>
      <c r="GB182" s="58">
        <f ca="1">IFERROR(IF($C$12="C",RTD("ice.xl",,"*H",GA182,$C$5,"D",$K182,,,1),RTD("ice.xl",,"*H",GA182,$C$5,"D",$K182,,,1)*(9/5)+$C$14),"-")</f>
        <v>72.373999999999995</v>
      </c>
      <c r="GC182" s="101">
        <f t="shared" si="973"/>
        <v>5</v>
      </c>
      <c r="GD182" s="101" t="str">
        <f t="shared" si="919"/>
        <v>KORD MR5!_12Z-ECE</v>
      </c>
      <c r="GE182" s="58">
        <f ca="1">IFERROR(IF($C$12="C",RTD("ice.xl",,"*H",GD182,$C$5,"D",$K182,,,1),RTD("ice.xl",,"*H",GD182,$C$5,"D",$K182,,,1)*(9/5)+$C$14),"-")</f>
        <v>74.804000000000002</v>
      </c>
      <c r="GF182" s="101">
        <f t="shared" si="968"/>
        <v>6</v>
      </c>
      <c r="GG182" s="101" t="str">
        <f t="shared" si="921"/>
        <v>KORD MR6!_12Z-ECE</v>
      </c>
      <c r="GH182" s="58">
        <f ca="1">IFERROR(IF($C$12="C",RTD("ice.xl",,"*H",GG182,$C$5,"D",$K182,,,1),RTD("ice.xl",,"*H",GG182,$C$5,"D",$K182,,,1)*(9/5)+$C$14),"-")</f>
        <v>75.038000000000011</v>
      </c>
      <c r="GI182" s="101">
        <f t="shared" si="963"/>
        <v>7</v>
      </c>
      <c r="GJ182" s="101" t="str">
        <f t="shared" si="923"/>
        <v>KORD MR7!_12Z-ECE</v>
      </c>
      <c r="GK182" s="58">
        <f ca="1">IFERROR(IF($C$12="C",RTD("ice.xl",,"*H",GJ182,$C$5,"D",$K182,,,1),RTD("ice.xl",,"*H",GJ182,$C$5,"D",$K182,,,1)*(9/5)+$C$14),"-")</f>
        <v>73.759999999999991</v>
      </c>
      <c r="GL182" s="101">
        <f t="shared" si="958"/>
        <v>8</v>
      </c>
      <c r="GM182" s="101" t="str">
        <f t="shared" si="925"/>
        <v>KORD MR8!_12Z-ECE</v>
      </c>
      <c r="GN182" s="58">
        <f ca="1">IFERROR(IF($C$12="C",RTD("ice.xl",,"*H",GM182,$C$5,"D",$K182,,,1),RTD("ice.xl",,"*H",GM182,$C$5,"D",$K182,,,1)*(9/5)+$C$14),"-")</f>
        <v>72.823999999999998</v>
      </c>
      <c r="GO182" s="101">
        <f t="shared" si="953"/>
        <v>9</v>
      </c>
      <c r="GP182" s="101" t="str">
        <f t="shared" si="927"/>
        <v>KORD MR9!_12Z-ECE</v>
      </c>
      <c r="GQ182" s="58">
        <f ca="1">IFERROR(IF($C$12="C",RTD("ice.xl",,"*H",GP182,$C$5,"D",$K182,,,1),RTD("ice.xl",,"*H",GP182,$C$5,"D",$K182,,,1)*(9/5)+$C$14),"-")</f>
        <v>72.373999999999995</v>
      </c>
      <c r="GR182" s="101">
        <f t="shared" si="948"/>
        <v>10</v>
      </c>
      <c r="GS182" s="101" t="str">
        <f t="shared" si="928"/>
        <v>KORD MR10!_12Z-ECE</v>
      </c>
      <c r="GT182" s="58">
        <f ca="1">IFERROR(IF($C$12="C",RTD("ice.xl",,"*H",GS182,$C$5,"D",$K182,,,1),RTD("ice.xl",,"*H",GS182,$C$5,"D",$K182,,,1)*(9/5)+$C$14),"-")</f>
        <v>71.168000000000006</v>
      </c>
      <c r="GU182" s="101">
        <f t="shared" si="943"/>
        <v>11</v>
      </c>
      <c r="GV182" s="101" t="str">
        <f t="shared" si="929"/>
        <v>KORD MR11!_12Z-ECE</v>
      </c>
      <c r="GW182" s="58">
        <f ca="1">IFERROR(IF($C$12="C",RTD("ice.xl",,"*H",GV182,$C$5,"D",$K182,,,1),RTD("ice.xl",,"*H",GV182,$C$5,"D",$K182,,,1)*(9/5)+$C$14),"-")</f>
        <v>74.533999999999992</v>
      </c>
      <c r="GX182" s="101">
        <f t="shared" si="939"/>
        <v>12</v>
      </c>
      <c r="GY182" s="101" t="str">
        <f t="shared" si="930"/>
        <v>KORD MR12!_12Z-ECE</v>
      </c>
      <c r="GZ182" s="58" t="str">
        <f ca="1">IFERROR(IF($C$12="C",RTD("ice.xl",,"*H",GY182,$C$5,"D",$K182,,,1),RTD("ice.xl",,"*H",GY182,$C$5,"D",$K182,,,1)*(9/5)+$C$14),"-")</f>
        <v>-</v>
      </c>
      <c r="HA182" s="101">
        <f t="shared" si="935"/>
        <v>13</v>
      </c>
      <c r="HB182" s="101" t="str">
        <f t="shared" si="931"/>
        <v>KORD MR13!_12Z-ECE</v>
      </c>
      <c r="HC182" s="105" t="str">
        <f ca="1">IFERROR(IF($C$12="C",RTD("ice.xl",,"*H",HB182,$C$5,"D",$K182,,,1),RTD("ice.xl",,"*H",HB182,$C$5,"D",$K182,,,1)*(9/5)+$C$14),"-")</f>
        <v>-</v>
      </c>
    </row>
    <row r="183" spans="11:211" x14ac:dyDescent="0.35">
      <c r="K183" s="163">
        <f t="shared" ca="1" si="820"/>
        <v>44793</v>
      </c>
      <c r="L183" s="167" t="str">
        <f t="shared" ca="1" si="820"/>
        <v/>
      </c>
      <c r="N183" s="53" t="b">
        <f t="shared" ca="1" si="821"/>
        <v>0</v>
      </c>
      <c r="O183" s="53" t="str">
        <f t="shared" ca="1" si="822"/>
        <v>KORD MRFALSE!_00Z-ECE</v>
      </c>
      <c r="P183" s="103" t="str">
        <f ca="1">IFERROR(IF($C$12="C",RTD("ice.xl",,"*H",O183,$C$5,"D",$K183,,,1),RTD("ice.xl",,"*H",O183,$C$5,"D",$K183,,,1)*(9/5)+$C$14),"-")</f>
        <v>-</v>
      </c>
      <c r="Q183" s="101">
        <f t="shared" si="823"/>
        <v>0</v>
      </c>
      <c r="R183" s="101" t="str">
        <f t="shared" si="824"/>
        <v>KORD MR0!_00Z-ECE</v>
      </c>
      <c r="S183" s="58">
        <f ca="1">IFERROR(IF($C$12="C",RTD("ice.xl",,"*H",R183,$C$5,"D",$K183,,,1),RTD("ice.xl",,"*H",R183,$C$5,"D",$K183,,,1)*(9/5)+$C$14),"-")</f>
        <v>72.968000000000004</v>
      </c>
      <c r="T183" s="101">
        <f>T182+1</f>
        <v>1</v>
      </c>
      <c r="U183" s="101" t="str">
        <f t="shared" si="826"/>
        <v>KORD MR1!_00Z-ECE</v>
      </c>
      <c r="V183" s="58">
        <f ca="1">IFERROR(IF($C$12="C",RTD("ice.xl",,"*H",U183,$C$5,"D",$K183,,,1),RTD("ice.xl",,"*H",U183,$C$5,"D",$K183,,,1)*(9/5)+$C$14),"-")</f>
        <v>74.713999999999999</v>
      </c>
      <c r="W183" s="101">
        <f t="shared" si="990"/>
        <v>2</v>
      </c>
      <c r="X183" s="101" t="str">
        <f t="shared" si="828"/>
        <v>KORD MR2!_00Z-ECE</v>
      </c>
      <c r="Y183" s="58">
        <f ca="1">IFERROR(IF($C$12="C",RTD("ice.xl",,"*H",X183,$C$5,"D",$K183,,,1),RTD("ice.xl",,"*H",X183,$C$5,"D",$K183,,,1)*(9/5)+$C$14),"-")</f>
        <v>74.623999999999995</v>
      </c>
      <c r="Z183" s="101">
        <f t="shared" si="985"/>
        <v>3</v>
      </c>
      <c r="AA183" s="101" t="str">
        <f t="shared" si="830"/>
        <v>KORD MR3!_00Z-ECE</v>
      </c>
      <c r="AB183" s="58">
        <f ca="1">IFERROR(IF($C$12="C",RTD("ice.xl",,"*H",AA183,$C$5,"D",$K183,,,1),RTD("ice.xl",,"*H",AA183,$C$5,"D",$K183,,,1)*(9/5)+$C$14),"-")</f>
        <v>74.984000000000009</v>
      </c>
      <c r="AC183" s="101">
        <f t="shared" si="980"/>
        <v>4</v>
      </c>
      <c r="AD183" s="101" t="str">
        <f t="shared" si="832"/>
        <v>KORD MR4!_00Z-ECE</v>
      </c>
      <c r="AE183" s="58">
        <f ca="1">IFERROR(IF($C$12="C",RTD("ice.xl",,"*H",AD183,$C$5,"D",$K183,,,1),RTD("ice.xl",,"*H",AD183,$C$5,"D",$K183,,,1)*(9/5)+$C$14),"-")</f>
        <v>73.382000000000005</v>
      </c>
      <c r="AF183" s="101">
        <f t="shared" si="975"/>
        <v>5</v>
      </c>
      <c r="AG183" s="101" t="str">
        <f t="shared" si="834"/>
        <v>KORD MR5!_00Z-ECE</v>
      </c>
      <c r="AH183" s="58">
        <f ca="1">IFERROR(IF($C$12="C",RTD("ice.xl",,"*H",AG183,$C$5,"D",$K183,,,1),RTD("ice.xl",,"*H",AG183,$C$5,"D",$K183,,,1)*(9/5)+$C$14),"-")</f>
        <v>73.67</v>
      </c>
      <c r="AI183" s="101">
        <f t="shared" si="970"/>
        <v>6</v>
      </c>
      <c r="AJ183" s="101" t="str">
        <f t="shared" si="836"/>
        <v>KORD MR6!_00Z-ECE</v>
      </c>
      <c r="AK183" s="58">
        <f ca="1">IFERROR(IF($C$12="C",RTD("ice.xl",,"*H",AJ183,$C$5,"D",$K183,,,1),RTD("ice.xl",,"*H",AJ183,$C$5,"D",$K183,,,1)*(9/5)+$C$14),"-")</f>
        <v>74.713999999999999</v>
      </c>
      <c r="AL183" s="101">
        <f t="shared" si="965"/>
        <v>7</v>
      </c>
      <c r="AM183" s="101" t="str">
        <f t="shared" si="838"/>
        <v>KORD MR7!_00Z-ECE</v>
      </c>
      <c r="AN183" s="58">
        <f ca="1">IFERROR(IF($C$12="C",RTD("ice.xl",,"*H",AM183,$C$5,"D",$K183,,,1),RTD("ice.xl",,"*H",AM183,$C$5,"D",$K183,,,1)*(9/5)+$C$14),"-")</f>
        <v>74.551999999999992</v>
      </c>
      <c r="AO183" s="101">
        <f t="shared" si="960"/>
        <v>8</v>
      </c>
      <c r="AP183" s="101" t="str">
        <f t="shared" si="840"/>
        <v>KORD MR8!_00Z-ECE</v>
      </c>
      <c r="AQ183" s="58">
        <f ca="1">IFERROR(IF($C$12="C",RTD("ice.xl",,"*H",AP183,$C$5,"D",$K183,,,1),RTD("ice.xl",,"*H",AP183,$C$5,"D",$K183,,,1)*(9/5)+$C$14),"-")</f>
        <v>73.021999999999991</v>
      </c>
      <c r="AR183" s="101">
        <f t="shared" si="955"/>
        <v>9</v>
      </c>
      <c r="AS183" s="101" t="str">
        <f t="shared" si="842"/>
        <v>KORD MR9!_00Z-ECE</v>
      </c>
      <c r="AT183" s="58">
        <f ca="1">IFERROR(IF($C$12="C",RTD("ice.xl",,"*H",AS183,$C$5,"D",$K183,,,1),RTD("ice.xl",,"*H",AS183,$C$5,"D",$K183,,,1)*(9/5)+$C$14),"-")</f>
        <v>72.5</v>
      </c>
      <c r="AU183" s="101">
        <f t="shared" si="950"/>
        <v>10</v>
      </c>
      <c r="AV183" s="101" t="str">
        <f t="shared" si="843"/>
        <v>KORD MR10!_00Z-ECE</v>
      </c>
      <c r="AW183" s="58">
        <f ca="1">IFERROR(IF($C$12="C",RTD("ice.xl",,"*H",AV183,$C$5,"D",$K183,,,1),RTD("ice.xl",,"*H",AV183,$C$5,"D",$K183,,,1)*(9/5)+$C$14),"-")</f>
        <v>71.222000000000008</v>
      </c>
      <c r="AX183" s="101">
        <f t="shared" si="945"/>
        <v>11</v>
      </c>
      <c r="AY183" s="101" t="str">
        <f t="shared" si="844"/>
        <v>KORD MR11!_00Z-ECE</v>
      </c>
      <c r="AZ183" s="58">
        <f ca="1">IFERROR(IF($C$12="C",RTD("ice.xl",,"*H",AY183,$C$5,"D",$K183,,,1),RTD("ice.xl",,"*H",AY183,$C$5,"D",$K183,,,1)*(9/5)+$C$14),"-")</f>
        <v>71.024000000000001</v>
      </c>
      <c r="BA183" s="101">
        <f t="shared" si="940"/>
        <v>12</v>
      </c>
      <c r="BB183" s="101" t="str">
        <f t="shared" si="845"/>
        <v>KORD MR12!_00Z-ECE</v>
      </c>
      <c r="BC183" s="58">
        <f ca="1">IFERROR(IF($C$12="C",RTD("ice.xl",,"*H",BB183,$C$5,"D",$K183,,,1),RTD("ice.xl",,"*H",BB183,$C$5,"D",$K183,,,1)*(9/5)+$C$14),"-")</f>
        <v>74.300000000000011</v>
      </c>
      <c r="BD183" s="101">
        <f t="shared" si="936"/>
        <v>13</v>
      </c>
      <c r="BE183" s="101" t="str">
        <f t="shared" si="846"/>
        <v>KORD MR13!_00Z-ECE</v>
      </c>
      <c r="BF183" s="58">
        <f ca="1">IFERROR(IF($C$12="C",RTD("ice.xl",,"*H",BE183,$C$5,"D",$K183,,,1),RTD("ice.xl",,"*H",BE183,$C$5,"D",$K183,,,1)*(9/5)+$C$14),"-")</f>
        <v>75.811999999999998</v>
      </c>
      <c r="BG183" s="101">
        <f t="shared" si="932"/>
        <v>14</v>
      </c>
      <c r="BH183" s="101" t="str">
        <f t="shared" si="847"/>
        <v>KORD MR14!_00Z-ECE</v>
      </c>
      <c r="BI183" s="105" t="str">
        <f ca="1">IFERROR(IF($C$12="C",RTD("ice.xl",,"*H",BH183,$C$5,"D",$K183,,,1),RTD("ice.xl",,"*H",BH183,$C$5,"D",$K183,,,1)*(9/5)+$C$14),"-")</f>
        <v>-</v>
      </c>
      <c r="BL183" s="53" t="b">
        <f t="shared" ca="1" si="848"/>
        <v>0</v>
      </c>
      <c r="BM183" s="53" t="str">
        <f t="shared" ca="1" si="849"/>
        <v>KORD MRFALSE!_00Z-ECE</v>
      </c>
      <c r="BN183" s="103" t="str">
        <f ca="1">IFERROR(IF($C$12="C",RTD("ice.xl",,"*H",BM183,$C$5,"D",$K183,,,1),RTD("ice.xl",,"*H",BM183,$C$5,"D",$K183,,,1)*(9/5)+$C$14),"-")</f>
        <v>-</v>
      </c>
      <c r="BO183" s="101">
        <f t="shared" si="850"/>
        <v>0</v>
      </c>
      <c r="BP183" s="101" t="str">
        <f t="shared" si="851"/>
        <v>KORD MR0!_00Z-ECE</v>
      </c>
      <c r="BQ183" s="58">
        <f ca="1">IFERROR(IF($C$12="C",RTD("ice.xl",,"*H",BP183,$C$5,"D",$K183,,,1),RTD("ice.xl",,"*H",BP183,$C$5,"D",$K183,,,1)*(9/5)+$C$14),"-")</f>
        <v>72.968000000000004</v>
      </c>
      <c r="BR183" s="101">
        <f>BR182+1</f>
        <v>1</v>
      </c>
      <c r="BS183" s="101" t="str">
        <f t="shared" si="853"/>
        <v>KORD MR1!_00Z-ECE</v>
      </c>
      <c r="BT183" s="58">
        <f ca="1">IFERROR(IF($C$12="C",RTD("ice.xl",,"*H",BS183,$C$5,"D",$K183,,,1),RTD("ice.xl",,"*H",BS183,$C$5,"D",$K183,,,1)*(9/5)+$C$14),"-")</f>
        <v>74.713999999999999</v>
      </c>
      <c r="BU183" s="101">
        <f t="shared" si="991"/>
        <v>2</v>
      </c>
      <c r="BV183" s="101" t="str">
        <f t="shared" si="855"/>
        <v>KORD MR2!_00Z-ECE</v>
      </c>
      <c r="BW183" s="58">
        <f ca="1">IFERROR(IF($C$12="C",RTD("ice.xl",,"*H",BV183,$C$5,"D",$K183,,,1),RTD("ice.xl",,"*H",BV183,$C$5,"D",$K183,,,1)*(9/5)+$C$14),"-")</f>
        <v>74.623999999999995</v>
      </c>
      <c r="BX183" s="101">
        <f t="shared" si="986"/>
        <v>3</v>
      </c>
      <c r="BY183" s="101" t="str">
        <f t="shared" si="857"/>
        <v>KORD MR3!_00Z-ECE</v>
      </c>
      <c r="BZ183" s="58">
        <f ca="1">IFERROR(IF($C$12="C",RTD("ice.xl",,"*H",BY183,$C$5,"D",$K183,,,1),RTD("ice.xl",,"*H",BY183,$C$5,"D",$K183,,,1)*(9/5)+$C$14),"-")</f>
        <v>74.984000000000009</v>
      </c>
      <c r="CA183" s="101">
        <f t="shared" si="981"/>
        <v>4</v>
      </c>
      <c r="CB183" s="101" t="str">
        <f t="shared" si="859"/>
        <v>KORD MR4!_00Z-ECE</v>
      </c>
      <c r="CC183" s="58">
        <f ca="1">IFERROR(IF($C$12="C",RTD("ice.xl",,"*H",CB183,$C$5,"D",$K183,,,1),RTD("ice.xl",,"*H",CB183,$C$5,"D",$K183,,,1)*(9/5)+$C$14),"-")</f>
        <v>73.382000000000005</v>
      </c>
      <c r="CD183" s="101">
        <f t="shared" si="976"/>
        <v>5</v>
      </c>
      <c r="CE183" s="101" t="str">
        <f t="shared" si="861"/>
        <v>KORD MR5!_00Z-ECE</v>
      </c>
      <c r="CF183" s="58">
        <f ca="1">IFERROR(IF($C$12="C",RTD("ice.xl",,"*H",CE183,$C$5,"D",$K183,,,1),RTD("ice.xl",,"*H",CE183,$C$5,"D",$K183,,,1)*(9/5)+$C$14),"-")</f>
        <v>73.67</v>
      </c>
      <c r="CG183" s="101">
        <f t="shared" si="971"/>
        <v>6</v>
      </c>
      <c r="CH183" s="101" t="str">
        <f t="shared" si="863"/>
        <v>KORD MR6!_00Z-ECE</v>
      </c>
      <c r="CI183" s="58">
        <f ca="1">IFERROR(IF($C$12="C",RTD("ice.xl",,"*H",CH183,$C$5,"D",$K183,,,1),RTD("ice.xl",,"*H",CH183,$C$5,"D",$K183,,,1)*(9/5)+$C$14),"-")</f>
        <v>74.713999999999999</v>
      </c>
      <c r="CJ183" s="101">
        <f t="shared" si="966"/>
        <v>7</v>
      </c>
      <c r="CK183" s="101" t="str">
        <f t="shared" si="865"/>
        <v>KORD MR7!_00Z-ECE</v>
      </c>
      <c r="CL183" s="58">
        <f ca="1">IFERROR(IF($C$12="C",RTD("ice.xl",,"*H",CK183,$C$5,"D",$K183,,,1),RTD("ice.xl",,"*H",CK183,$C$5,"D",$K183,,,1)*(9/5)+$C$14),"-")</f>
        <v>74.551999999999992</v>
      </c>
      <c r="CM183" s="101">
        <f t="shared" si="961"/>
        <v>8</v>
      </c>
      <c r="CN183" s="101" t="str">
        <f t="shared" si="867"/>
        <v>KORD MR8!_00Z-ECE</v>
      </c>
      <c r="CO183" s="58">
        <f ca="1">IFERROR(IF($C$12="C",RTD("ice.xl",,"*H",CN183,$C$5,"D",$K183,,,1),RTD("ice.xl",,"*H",CN183,$C$5,"D",$K183,,,1)*(9/5)+$C$14),"-")</f>
        <v>73.021999999999991</v>
      </c>
      <c r="CP183" s="101">
        <f t="shared" si="956"/>
        <v>9</v>
      </c>
      <c r="CQ183" s="101" t="str">
        <f t="shared" si="869"/>
        <v>KORD MR9!_00Z-ECE</v>
      </c>
      <c r="CR183" s="58">
        <f ca="1">IFERROR(IF($C$12="C",RTD("ice.xl",,"*H",CQ183,$C$5,"D",$K183,,,1),RTD("ice.xl",,"*H",CQ183,$C$5,"D",$K183,,,1)*(9/5)+$C$14),"-")</f>
        <v>72.5</v>
      </c>
      <c r="CS183" s="101">
        <f t="shared" si="951"/>
        <v>10</v>
      </c>
      <c r="CT183" s="101" t="str">
        <f t="shared" si="871"/>
        <v>KORD MR10!_00Z-ECE</v>
      </c>
      <c r="CU183" s="58">
        <f ca="1">IFERROR(IF($C$12="C",RTD("ice.xl",,"*H",CT183,$C$5,"D",$K183,,,1),RTD("ice.xl",,"*H",CT183,$C$5,"D",$K183,,,1)*(9/5)+$C$14),"-")</f>
        <v>71.222000000000008</v>
      </c>
      <c r="CV183" s="101">
        <f t="shared" si="946"/>
        <v>11</v>
      </c>
      <c r="CW183" s="101" t="str">
        <f t="shared" si="872"/>
        <v>KORD MR11!_00Z-ECE</v>
      </c>
      <c r="CX183" s="58">
        <f ca="1">IFERROR(IF($C$12="C",RTD("ice.xl",,"*H",CW183,$C$5,"D",$K183,,,1),RTD("ice.xl",,"*H",CW183,$C$5,"D",$K183,,,1)*(9/5)+$C$14),"-")</f>
        <v>71.024000000000001</v>
      </c>
      <c r="CY183" s="101">
        <f t="shared" si="941"/>
        <v>12</v>
      </c>
      <c r="CZ183" s="101" t="str">
        <f t="shared" si="873"/>
        <v>KORD MR12!_00Z-ECE</v>
      </c>
      <c r="DA183" s="58">
        <f ca="1">IFERROR(IF($C$12="C",RTD("ice.xl",,"*H",CZ183,$C$5,"D",$K183,,,1),RTD("ice.xl",,"*H",CZ183,$C$5,"D",$K183,,,1)*(9/5)+$C$14),"-")</f>
        <v>74.300000000000011</v>
      </c>
      <c r="DB183" s="101">
        <f t="shared" si="937"/>
        <v>13</v>
      </c>
      <c r="DC183" s="101" t="str">
        <f t="shared" si="874"/>
        <v>KORD MR13!_00Z-ECE</v>
      </c>
      <c r="DD183" s="58">
        <f ca="1">IFERROR(IF($C$12="C",RTD("ice.xl",,"*H",DC183,$C$5,"D",$K183,,,1),RTD("ice.xl",,"*H",DC183,$C$5,"D",$K183,,,1)*(9/5)+$C$14),"-")</f>
        <v>75.811999999999998</v>
      </c>
      <c r="DE183" s="101">
        <f t="shared" si="933"/>
        <v>14</v>
      </c>
      <c r="DF183" s="101" t="str">
        <f t="shared" si="875"/>
        <v>KORD MR14!_00Z-ECE</v>
      </c>
      <c r="DG183" s="105" t="str">
        <f ca="1">IFERROR(IF($C$12="C",RTD("ice.xl",,"*H",DF183,$C$5,"D",$K183,,,1),RTD("ice.xl",,"*H",DF183,$C$5,"D",$K183,,,1)*(9/5)+$C$14),"-")</f>
        <v>-</v>
      </c>
      <c r="DJ183" s="53" t="b">
        <f t="shared" ca="1" si="876"/>
        <v>0</v>
      </c>
      <c r="DK183" s="53" t="str">
        <f t="shared" ca="1" si="877"/>
        <v>KORD MRFALSE!_12Z-ECE</v>
      </c>
      <c r="DL183" s="103" t="str">
        <f ca="1">IFERROR(IF($C$12="C",RTD("ice.xl",,"*H",DK183,$C$5,"D",$K183,,,1),RTD("ice.xl",,"*H",DK183,$C$5,"D",$K183,,,1)*(9/5)+$C$14),"-")</f>
        <v>-</v>
      </c>
      <c r="DM183" s="101">
        <f t="shared" si="878"/>
        <v>0</v>
      </c>
      <c r="DN183" s="101" t="str">
        <f t="shared" si="879"/>
        <v>KORD MR0!_12Z-ECE</v>
      </c>
      <c r="DO183" s="58">
        <f ca="1">IFERROR(IF($C$12="C",RTD("ice.xl",,"*H",DN183,$C$5,"D",$K183,,,1),RTD("ice.xl",,"*H",DN183,$C$5,"D",$K183,,,1)*(9/5)+$C$14),"-")</f>
        <v>74.443999999999988</v>
      </c>
      <c r="DP183" s="101">
        <f>DP182+1</f>
        <v>1</v>
      </c>
      <c r="DQ183" s="101" t="str">
        <f t="shared" si="881"/>
        <v>KORD MR1!_12Z-ECE</v>
      </c>
      <c r="DR183" s="58">
        <f ca="1">IFERROR(IF($C$12="C",RTD("ice.xl",,"*H",DQ183,$C$5,"D",$K183,,,1),RTD("ice.xl",,"*H",DQ183,$C$5,"D",$K183,,,1)*(9/5)+$C$14),"-")</f>
        <v>74.786000000000001</v>
      </c>
      <c r="DS183" s="101">
        <f t="shared" si="992"/>
        <v>2</v>
      </c>
      <c r="DT183" s="101" t="str">
        <f t="shared" si="883"/>
        <v>KORD MR2!_12Z-ECE</v>
      </c>
      <c r="DU183" s="58">
        <f ca="1">IFERROR(IF($C$12="C",RTD("ice.xl",,"*H",DT183,$C$5,"D",$K183,,,1),RTD("ice.xl",,"*H",DT183,$C$5,"D",$K183,,,1)*(9/5)+$C$14),"-")</f>
        <v>74.462000000000003</v>
      </c>
      <c r="DV183" s="101">
        <f t="shared" si="987"/>
        <v>3</v>
      </c>
      <c r="DW183" s="101" t="str">
        <f t="shared" si="885"/>
        <v>KORD MR3!_12Z-ECE</v>
      </c>
      <c r="DX183" s="58">
        <f ca="1">IFERROR(IF($C$12="C",RTD("ice.xl",,"*H",DW183,$C$5,"D",$K183,,,1),RTD("ice.xl",,"*H",DW183,$C$5,"D",$K183,,,1)*(9/5)+$C$14),"-")</f>
        <v>74.26400000000001</v>
      </c>
      <c r="DY183" s="101">
        <f t="shared" si="982"/>
        <v>4</v>
      </c>
      <c r="DZ183" s="101" t="str">
        <f t="shared" si="887"/>
        <v>KORD MR4!_12Z-ECE</v>
      </c>
      <c r="EA183" s="58">
        <f ca="1">IFERROR(IF($C$12="C",RTD("ice.xl",,"*H",DZ183,$C$5,"D",$K183,,,1),RTD("ice.xl",,"*H",DZ183,$C$5,"D",$K183,,,1)*(9/5)+$C$14),"-")</f>
        <v>72.98599999999999</v>
      </c>
      <c r="EB183" s="101">
        <f t="shared" si="977"/>
        <v>5</v>
      </c>
      <c r="EC183" s="101" t="str">
        <f t="shared" si="889"/>
        <v>KORD MR5!_12Z-ECE</v>
      </c>
      <c r="ED183" s="58">
        <f ca="1">IFERROR(IF($C$12="C",RTD("ice.xl",,"*H",EC183,$C$5,"D",$K183,,,1),RTD("ice.xl",,"*H",EC183,$C$5,"D",$K183,,,1)*(9/5)+$C$14),"-")</f>
        <v>74.569999999999993</v>
      </c>
      <c r="EE183" s="101">
        <f t="shared" si="972"/>
        <v>6</v>
      </c>
      <c r="EF183" s="101" t="str">
        <f t="shared" si="891"/>
        <v>KORD MR6!_12Z-ECE</v>
      </c>
      <c r="EG183" s="58">
        <f ca="1">IFERROR(IF($C$12="C",RTD("ice.xl",,"*H",EF183,$C$5,"D",$K183,,,1),RTD("ice.xl",,"*H",EF183,$C$5,"D",$K183,,,1)*(9/5)+$C$14),"-")</f>
        <v>74.174000000000007</v>
      </c>
      <c r="EH183" s="101">
        <f t="shared" si="967"/>
        <v>7</v>
      </c>
      <c r="EI183" s="101" t="str">
        <f t="shared" si="893"/>
        <v>KORD MR7!_12Z-ECE</v>
      </c>
      <c r="EJ183" s="58">
        <f ca="1">IFERROR(IF($C$12="C",RTD("ice.xl",,"*H",EI183,$C$5,"D",$K183,,,1),RTD("ice.xl",,"*H",EI183,$C$5,"D",$K183,,,1)*(9/5)+$C$14),"-")</f>
        <v>72.823999999999998</v>
      </c>
      <c r="EK183" s="101">
        <f t="shared" si="962"/>
        <v>8</v>
      </c>
      <c r="EL183" s="101" t="str">
        <f t="shared" si="895"/>
        <v>KORD MR8!_12Z-ECE</v>
      </c>
      <c r="EM183" s="58">
        <f ca="1">IFERROR(IF($C$12="C",RTD("ice.xl",,"*H",EL183,$C$5,"D",$K183,,,1),RTD("ice.xl",,"*H",EL183,$C$5,"D",$K183,,,1)*(9/5)+$C$14),"-")</f>
        <v>72.24799999999999</v>
      </c>
      <c r="EN183" s="101">
        <f t="shared" si="957"/>
        <v>9</v>
      </c>
      <c r="EO183" s="101" t="str">
        <f t="shared" si="897"/>
        <v>KORD MR9!_12Z-ECE</v>
      </c>
      <c r="EP183" s="58">
        <f ca="1">IFERROR(IF($C$12="C",RTD("ice.xl",,"*H",EO183,$C$5,"D",$K183,,,1),RTD("ice.xl",,"*H",EO183,$C$5,"D",$K183,,,1)*(9/5)+$C$14),"-")</f>
        <v>70.97</v>
      </c>
      <c r="EQ183" s="101">
        <f t="shared" si="952"/>
        <v>10</v>
      </c>
      <c r="ER183" s="101" t="str">
        <f t="shared" si="899"/>
        <v>KORD MR10!_12Z-ECE</v>
      </c>
      <c r="ES183" s="58">
        <f ca="1">IFERROR(IF($C$12="C",RTD("ice.xl",,"*H",ER183,$C$5,"D",$K183,,,1),RTD("ice.xl",,"*H",ER183,$C$5,"D",$K183,,,1)*(9/5)+$C$14),"-")</f>
        <v>71.204000000000008</v>
      </c>
      <c r="ET183" s="101">
        <f t="shared" si="947"/>
        <v>11</v>
      </c>
      <c r="EU183" s="101" t="str">
        <f t="shared" si="900"/>
        <v>KORD MR11!_12Z-ECE</v>
      </c>
      <c r="EV183" s="58">
        <f ca="1">IFERROR(IF($C$12="C",RTD("ice.xl",,"*H",EU183,$C$5,"D",$K183,,,1),RTD("ice.xl",,"*H",EU183,$C$5,"D",$K183,,,1)*(9/5)+$C$14),"-")</f>
        <v>73.688000000000002</v>
      </c>
      <c r="EW183" s="101">
        <f t="shared" si="942"/>
        <v>12</v>
      </c>
      <c r="EX183" s="101" t="str">
        <f t="shared" si="901"/>
        <v>KORD MR12!_12Z-ECE</v>
      </c>
      <c r="EY183" s="58">
        <f ca="1">IFERROR(IF($C$12="C",RTD("ice.xl",,"*H",EX183,$C$5,"D",$K183,,,1),RTD("ice.xl",,"*H",EX183,$C$5,"D",$K183,,,1)*(9/5)+$C$14),"-")</f>
        <v>76.496000000000009</v>
      </c>
      <c r="EZ183" s="101">
        <f t="shared" si="938"/>
        <v>13</v>
      </c>
      <c r="FA183" s="101" t="str">
        <f t="shared" si="902"/>
        <v>KORD MR13!_12Z-ECE</v>
      </c>
      <c r="FB183" s="58" t="str">
        <f ca="1">IFERROR(IF($C$12="C",RTD("ice.xl",,"*H",FA183,$C$5,"D",$K183,,,1),RTD("ice.xl",,"*H",FA183,$C$5,"D",$K183,,,1)*(9/5)+$C$14),"-")</f>
        <v>-</v>
      </c>
      <c r="FC183" s="101">
        <f t="shared" si="934"/>
        <v>14</v>
      </c>
      <c r="FD183" s="101" t="str">
        <f t="shared" si="903"/>
        <v>KORD MR14!_12Z-ECE</v>
      </c>
      <c r="FE183" s="105" t="str">
        <f ca="1">IFERROR(IF($C$12="C",RTD("ice.xl",,"*H",FD183,$C$5,"D",$K183,,,1),RTD("ice.xl",,"*H",FD183,$C$5,"D",$K183,,,1)*(9/5)+$C$14),"-")</f>
        <v>-</v>
      </c>
      <c r="FH183" s="53" t="b">
        <f t="shared" ca="1" si="904"/>
        <v>0</v>
      </c>
      <c r="FI183" s="53" t="str">
        <f t="shared" ca="1" si="905"/>
        <v>KORD MRFALSE!_12Z-ECE</v>
      </c>
      <c r="FJ183" s="103" t="str">
        <f ca="1">IFERROR(IF($C$12="C",RTD("ice.xl",,"*H",FI183,$C$5,"D",$K183,,,1),RTD("ice.xl",,"*H",FI183,$C$5,"D",$K183,,,1)*(9/5)+$C$14),"-")</f>
        <v>-</v>
      </c>
      <c r="FK183" s="101">
        <f t="shared" si="906"/>
        <v>0</v>
      </c>
      <c r="FL183" s="101" t="str">
        <f t="shared" si="907"/>
        <v>KORD MR0!_12Z-ECE</v>
      </c>
      <c r="FM183" s="58">
        <f ca="1">IFERROR(IF($C$12="C",RTD("ice.xl",,"*H",FL183,$C$5,"D",$K183,,,1),RTD("ice.xl",,"*H",FL183,$C$5,"D",$K183,,,1)*(9/5)+$C$14),"-")</f>
        <v>74.443999999999988</v>
      </c>
      <c r="FN183" s="101">
        <f>FN182+1</f>
        <v>1</v>
      </c>
      <c r="FO183" s="101" t="str">
        <f t="shared" si="909"/>
        <v>KORD MR1!_12Z-ECE</v>
      </c>
      <c r="FP183" s="58">
        <f ca="1">IFERROR(IF($C$12="C",RTD("ice.xl",,"*H",FO183,$C$5,"D",$K183,,,1),RTD("ice.xl",,"*H",FO183,$C$5,"D",$K183,,,1)*(9/5)+$C$14),"-")</f>
        <v>74.786000000000001</v>
      </c>
      <c r="FQ183" s="101">
        <f t="shared" si="993"/>
        <v>2</v>
      </c>
      <c r="FR183" s="101" t="str">
        <f t="shared" si="911"/>
        <v>KORD MR2!_12Z-ECE</v>
      </c>
      <c r="FS183" s="58">
        <f ca="1">IFERROR(IF($C$12="C",RTD("ice.xl",,"*H",FR183,$C$5,"D",$K183,,,1),RTD("ice.xl",,"*H",FR183,$C$5,"D",$K183,,,1)*(9/5)+$C$14),"-")</f>
        <v>74.462000000000003</v>
      </c>
      <c r="FT183" s="101">
        <f t="shared" si="988"/>
        <v>3</v>
      </c>
      <c r="FU183" s="101" t="str">
        <f t="shared" si="913"/>
        <v>KORD MR3!_12Z-ECE</v>
      </c>
      <c r="FV183" s="58">
        <f ca="1">IFERROR(IF($C$12="C",RTD("ice.xl",,"*H",FU183,$C$5,"D",$K183,,,1),RTD("ice.xl",,"*H",FU183,$C$5,"D",$K183,,,1)*(9/5)+$C$14),"-")</f>
        <v>74.26400000000001</v>
      </c>
      <c r="FW183" s="101">
        <f t="shared" si="983"/>
        <v>4</v>
      </c>
      <c r="FX183" s="101" t="str">
        <f t="shared" si="915"/>
        <v>KORD MR4!_12Z-ECE</v>
      </c>
      <c r="FY183" s="58">
        <f ca="1">IFERROR(IF($C$12="C",RTD("ice.xl",,"*H",FX183,$C$5,"D",$K183,,,1),RTD("ice.xl",,"*H",FX183,$C$5,"D",$K183,,,1)*(9/5)+$C$14),"-")</f>
        <v>72.98599999999999</v>
      </c>
      <c r="FZ183" s="101">
        <f t="shared" si="978"/>
        <v>5</v>
      </c>
      <c r="GA183" s="101" t="str">
        <f t="shared" si="917"/>
        <v>KORD MR5!_12Z-ECE</v>
      </c>
      <c r="GB183" s="58">
        <f ca="1">IFERROR(IF($C$12="C",RTD("ice.xl",,"*H",GA183,$C$5,"D",$K183,,,1),RTD("ice.xl",,"*H",GA183,$C$5,"D",$K183,,,1)*(9/5)+$C$14),"-")</f>
        <v>74.569999999999993</v>
      </c>
      <c r="GC183" s="101">
        <f t="shared" si="973"/>
        <v>6</v>
      </c>
      <c r="GD183" s="101" t="str">
        <f t="shared" si="919"/>
        <v>KORD MR6!_12Z-ECE</v>
      </c>
      <c r="GE183" s="58">
        <f ca="1">IFERROR(IF($C$12="C",RTD("ice.xl",,"*H",GD183,$C$5,"D",$K183,,,1),RTD("ice.xl",,"*H",GD183,$C$5,"D",$K183,,,1)*(9/5)+$C$14),"-")</f>
        <v>74.174000000000007</v>
      </c>
      <c r="GF183" s="101">
        <f t="shared" si="968"/>
        <v>7</v>
      </c>
      <c r="GG183" s="101" t="str">
        <f t="shared" si="921"/>
        <v>KORD MR7!_12Z-ECE</v>
      </c>
      <c r="GH183" s="58">
        <f ca="1">IFERROR(IF($C$12="C",RTD("ice.xl",,"*H",GG183,$C$5,"D",$K183,,,1),RTD("ice.xl",,"*H",GG183,$C$5,"D",$K183,,,1)*(9/5)+$C$14),"-")</f>
        <v>72.823999999999998</v>
      </c>
      <c r="GI183" s="101">
        <f t="shared" si="963"/>
        <v>8</v>
      </c>
      <c r="GJ183" s="101" t="str">
        <f t="shared" si="923"/>
        <v>KORD MR8!_12Z-ECE</v>
      </c>
      <c r="GK183" s="58">
        <f ca="1">IFERROR(IF($C$12="C",RTD("ice.xl",,"*H",GJ183,$C$5,"D",$K183,,,1),RTD("ice.xl",,"*H",GJ183,$C$5,"D",$K183,,,1)*(9/5)+$C$14),"-")</f>
        <v>72.24799999999999</v>
      </c>
      <c r="GL183" s="101">
        <f t="shared" si="958"/>
        <v>9</v>
      </c>
      <c r="GM183" s="101" t="str">
        <f t="shared" si="925"/>
        <v>KORD MR9!_12Z-ECE</v>
      </c>
      <c r="GN183" s="58">
        <f ca="1">IFERROR(IF($C$12="C",RTD("ice.xl",,"*H",GM183,$C$5,"D",$K183,,,1),RTD("ice.xl",,"*H",GM183,$C$5,"D",$K183,,,1)*(9/5)+$C$14),"-")</f>
        <v>70.97</v>
      </c>
      <c r="GO183" s="101">
        <f t="shared" si="953"/>
        <v>10</v>
      </c>
      <c r="GP183" s="101" t="str">
        <f t="shared" si="927"/>
        <v>KORD MR10!_12Z-ECE</v>
      </c>
      <c r="GQ183" s="58">
        <f ca="1">IFERROR(IF($C$12="C",RTD("ice.xl",,"*H",GP183,$C$5,"D",$K183,,,1),RTD("ice.xl",,"*H",GP183,$C$5,"D",$K183,,,1)*(9/5)+$C$14),"-")</f>
        <v>71.204000000000008</v>
      </c>
      <c r="GR183" s="101">
        <f t="shared" si="948"/>
        <v>11</v>
      </c>
      <c r="GS183" s="101" t="str">
        <f t="shared" si="928"/>
        <v>KORD MR11!_12Z-ECE</v>
      </c>
      <c r="GT183" s="58">
        <f ca="1">IFERROR(IF($C$12="C",RTD("ice.xl",,"*H",GS183,$C$5,"D",$K183,,,1),RTD("ice.xl",,"*H",GS183,$C$5,"D",$K183,,,1)*(9/5)+$C$14),"-")</f>
        <v>73.688000000000002</v>
      </c>
      <c r="GU183" s="101">
        <f t="shared" si="943"/>
        <v>12</v>
      </c>
      <c r="GV183" s="101" t="str">
        <f t="shared" si="929"/>
        <v>KORD MR12!_12Z-ECE</v>
      </c>
      <c r="GW183" s="58">
        <f ca="1">IFERROR(IF($C$12="C",RTD("ice.xl",,"*H",GV183,$C$5,"D",$K183,,,1),RTD("ice.xl",,"*H",GV183,$C$5,"D",$K183,,,1)*(9/5)+$C$14),"-")</f>
        <v>76.496000000000009</v>
      </c>
      <c r="GX183" s="101">
        <f t="shared" si="939"/>
        <v>13</v>
      </c>
      <c r="GY183" s="101" t="str">
        <f t="shared" si="930"/>
        <v>KORD MR13!_12Z-ECE</v>
      </c>
      <c r="GZ183" s="58" t="str">
        <f ca="1">IFERROR(IF($C$12="C",RTD("ice.xl",,"*H",GY183,$C$5,"D",$K183,,,1),RTD("ice.xl",,"*H",GY183,$C$5,"D",$K183,,,1)*(9/5)+$C$14),"-")</f>
        <v>-</v>
      </c>
      <c r="HA183" s="101">
        <f t="shared" si="935"/>
        <v>14</v>
      </c>
      <c r="HB183" s="101" t="str">
        <f t="shared" si="931"/>
        <v>KORD MR14!_12Z-ECE</v>
      </c>
      <c r="HC183" s="105" t="str">
        <f ca="1">IFERROR(IF($C$12="C",RTD("ice.xl",,"*H",HB183,$C$5,"D",$K183,,,1),RTD("ice.xl",,"*H",HB183,$C$5,"D",$K183,,,1)*(9/5)+$C$14),"-")</f>
        <v>-</v>
      </c>
    </row>
    <row r="184" spans="11:211" x14ac:dyDescent="0.35">
      <c r="K184" s="164">
        <f t="shared" ca="1" si="820"/>
        <v>44792</v>
      </c>
      <c r="L184" s="356" t="str">
        <f t="shared" ca="1" si="820"/>
        <v/>
      </c>
      <c r="N184" s="55">
        <v>0</v>
      </c>
      <c r="O184" s="55" t="str">
        <f t="shared" si="822"/>
        <v>KORD MR0!_00Z-ECE</v>
      </c>
      <c r="P184" s="106">
        <f ca="1">IFERROR(IF($C$12="C",RTD("ice.xl",,"*H",O184,$C$5,"D",$K184,,,1),RTD("ice.xl",,"*H",O184,$C$5,"D",$K184,,,1)*(9/5)+$C$14),"-")</f>
        <v>74.948000000000008</v>
      </c>
      <c r="Q184" s="102">
        <f>Q183+1</f>
        <v>1</v>
      </c>
      <c r="R184" s="102" t="str">
        <f t="shared" si="824"/>
        <v>KORD MR1!_00Z-ECE</v>
      </c>
      <c r="S184" s="59">
        <f ca="1">IFERROR(IF($C$12="C",RTD("ice.xl",,"*H",R184,$C$5,"D",$K184,,,1),RTD("ice.xl",,"*H",R184,$C$5,"D",$K184,,,1)*(9/5)+$C$14),"-")</f>
        <v>74.03</v>
      </c>
      <c r="T184" s="102">
        <f t="shared" ref="T184:T214" si="994">T183+1</f>
        <v>2</v>
      </c>
      <c r="U184" s="102" t="str">
        <f t="shared" si="826"/>
        <v>KORD MR2!_00Z-ECE</v>
      </c>
      <c r="V184" s="59">
        <f ca="1">IFERROR(IF($C$12="C",RTD("ice.xl",,"*H",U184,$C$5,"D",$K184,,,1),RTD("ice.xl",,"*H",U184,$C$5,"D",$K184,,,1)*(9/5)+$C$14),"-")</f>
        <v>73.957999999999998</v>
      </c>
      <c r="W184" s="102">
        <f t="shared" si="990"/>
        <v>3</v>
      </c>
      <c r="X184" s="102" t="str">
        <f t="shared" si="828"/>
        <v>KORD MR3!_00Z-ECE</v>
      </c>
      <c r="Y184" s="59">
        <f ca="1">IFERROR(IF($C$12="C",RTD("ice.xl",,"*H",X184,$C$5,"D",$K184,,,1),RTD("ice.xl",,"*H",X184,$C$5,"D",$K184,,,1)*(9/5)+$C$14),"-")</f>
        <v>74.192000000000007</v>
      </c>
      <c r="Z184" s="102">
        <f t="shared" si="985"/>
        <v>4</v>
      </c>
      <c r="AA184" s="102" t="str">
        <f t="shared" si="830"/>
        <v>KORD MR4!_00Z-ECE</v>
      </c>
      <c r="AB184" s="59">
        <f ca="1">IFERROR(IF($C$12="C",RTD("ice.xl",,"*H",AA184,$C$5,"D",$K184,,,1),RTD("ice.xl",,"*H",AA184,$C$5,"D",$K184,,,1)*(9/5)+$C$14),"-")</f>
        <v>73.724000000000004</v>
      </c>
      <c r="AC184" s="102">
        <f t="shared" si="980"/>
        <v>5</v>
      </c>
      <c r="AD184" s="102" t="str">
        <f t="shared" si="832"/>
        <v>KORD MR5!_00Z-ECE</v>
      </c>
      <c r="AE184" s="59">
        <f ca="1">IFERROR(IF($C$12="C",RTD("ice.xl",,"*H",AD184,$C$5,"D",$K184,,,1),RTD("ice.xl",,"*H",AD184,$C$5,"D",$K184,,,1)*(9/5)+$C$14),"-")</f>
        <v>73.652000000000001</v>
      </c>
      <c r="AF184" s="102">
        <f t="shared" si="975"/>
        <v>6</v>
      </c>
      <c r="AG184" s="102" t="str">
        <f t="shared" si="834"/>
        <v>KORD MR6!_00Z-ECE</v>
      </c>
      <c r="AH184" s="59">
        <f ca="1">IFERROR(IF($C$12="C",RTD("ice.xl",,"*H",AG184,$C$5,"D",$K184,,,1),RTD("ice.xl",,"*H",AG184,$C$5,"D",$K184,,,1)*(9/5)+$C$14),"-")</f>
        <v>73.292000000000002</v>
      </c>
      <c r="AI184" s="102">
        <f t="shared" si="970"/>
        <v>7</v>
      </c>
      <c r="AJ184" s="102" t="str">
        <f t="shared" si="836"/>
        <v>KORD MR7!_00Z-ECE</v>
      </c>
      <c r="AK184" s="59">
        <f ca="1">IFERROR(IF($C$12="C",RTD("ice.xl",,"*H",AJ184,$C$5,"D",$K184,,,1),RTD("ice.xl",,"*H",AJ184,$C$5,"D",$K184,,,1)*(9/5)+$C$14),"-")</f>
        <v>72.842000000000013</v>
      </c>
      <c r="AL184" s="102">
        <f t="shared" si="965"/>
        <v>8</v>
      </c>
      <c r="AM184" s="102" t="str">
        <f t="shared" si="838"/>
        <v>KORD MR8!_00Z-ECE</v>
      </c>
      <c r="AN184" s="59">
        <f ca="1">IFERROR(IF($C$12="C",RTD("ice.xl",,"*H",AM184,$C$5,"D",$K184,,,1),RTD("ice.xl",,"*H",AM184,$C$5,"D",$K184,,,1)*(9/5)+$C$14),"-")</f>
        <v>72.24799999999999</v>
      </c>
      <c r="AO184" s="102">
        <f t="shared" si="960"/>
        <v>9</v>
      </c>
      <c r="AP184" s="102" t="str">
        <f t="shared" si="840"/>
        <v>KORD MR9!_00Z-ECE</v>
      </c>
      <c r="AQ184" s="59">
        <f ca="1">IFERROR(IF($C$12="C",RTD("ice.xl",,"*H",AP184,$C$5,"D",$K184,,,1),RTD("ice.xl",,"*H",AP184,$C$5,"D",$K184,,,1)*(9/5)+$C$14),"-")</f>
        <v>71.240000000000009</v>
      </c>
      <c r="AR184" s="102">
        <f t="shared" si="955"/>
        <v>10</v>
      </c>
      <c r="AS184" s="102" t="str">
        <f t="shared" si="842"/>
        <v>KORD MR10!_00Z-ECE</v>
      </c>
      <c r="AT184" s="59">
        <f ca="1">IFERROR(IF($C$12="C",RTD("ice.xl",,"*H",AS184,$C$5,"D",$K184,,,1),RTD("ice.xl",,"*H",AS184,$C$5,"D",$K184,,,1)*(9/5)+$C$14),"-")</f>
        <v>70.664000000000001</v>
      </c>
      <c r="AU184" s="102">
        <f t="shared" si="950"/>
        <v>11</v>
      </c>
      <c r="AV184" s="102" t="str">
        <f t="shared" si="843"/>
        <v>KORD MR11!_00Z-ECE</v>
      </c>
      <c r="AW184" s="59">
        <f ca="1">IFERROR(IF($C$12="C",RTD("ice.xl",,"*H",AV184,$C$5,"D",$K184,,,1),RTD("ice.xl",,"*H",AV184,$C$5,"D",$K184,,,1)*(9/5)+$C$14),"-")</f>
        <v>70.73599999999999</v>
      </c>
      <c r="AX184" s="102">
        <f t="shared" si="945"/>
        <v>12</v>
      </c>
      <c r="AY184" s="102" t="str">
        <f t="shared" si="844"/>
        <v>KORD MR12!_00Z-ECE</v>
      </c>
      <c r="AZ184" s="59">
        <f ca="1">IFERROR(IF($C$12="C",RTD("ice.xl",,"*H",AY184,$C$5,"D",$K184,,,1),RTD("ice.xl",,"*H",AY184,$C$5,"D",$K184,,,1)*(9/5)+$C$14),"-")</f>
        <v>73.382000000000005</v>
      </c>
      <c r="BA184" s="102">
        <f t="shared" si="940"/>
        <v>13</v>
      </c>
      <c r="BB184" s="102" t="str">
        <f t="shared" si="845"/>
        <v>KORD MR13!_00Z-ECE</v>
      </c>
      <c r="BC184" s="59">
        <f ca="1">IFERROR(IF($C$12="C",RTD("ice.xl",,"*H",BB184,$C$5,"D",$K184,,,1),RTD("ice.xl",,"*H",BB184,$C$5,"D",$K184,,,1)*(9/5)+$C$14),"-")</f>
        <v>74.66</v>
      </c>
      <c r="BD184" s="102">
        <f t="shared" si="936"/>
        <v>14</v>
      </c>
      <c r="BE184" s="102" t="str">
        <f t="shared" si="846"/>
        <v>KORD MR14!_00Z-ECE</v>
      </c>
      <c r="BF184" s="59">
        <f ca="1">IFERROR(IF($C$12="C",RTD("ice.xl",,"*H",BE184,$C$5,"D",$K184,,,1),RTD("ice.xl",,"*H",BE184,$C$5,"D",$K184,,,1)*(9/5)+$C$14),"-")</f>
        <v>75.578000000000003</v>
      </c>
      <c r="BG184" s="102">
        <f t="shared" si="932"/>
        <v>15</v>
      </c>
      <c r="BH184" s="102" t="str">
        <f t="shared" si="847"/>
        <v>KORD MR15!_00Z-ECE</v>
      </c>
      <c r="BI184" s="107" t="str">
        <f ca="1">IFERROR(IF($C$12="C",RTD("ice.xl",,"*H",BH184,$C$5,"D",$K184,,,1),RTD("ice.xl",,"*H",BH184,$C$5,"D",$K184,,,1)*(9/5)+$C$14),"-")</f>
        <v>-</v>
      </c>
      <c r="BL184" s="55">
        <v>0</v>
      </c>
      <c r="BM184" s="55" t="str">
        <f t="shared" si="849"/>
        <v>KORD MR0!_00Z-ECE</v>
      </c>
      <c r="BN184" s="106">
        <f ca="1">IFERROR(IF($C$12="C",RTD("ice.xl",,"*H",BM184,$C$5,"D",$K184,,,1),RTD("ice.xl",,"*H",BM184,$C$5,"D",$K184,,,1)*(9/5)+$C$14),"-")</f>
        <v>74.948000000000008</v>
      </c>
      <c r="BO184" s="102">
        <f>BO183+1</f>
        <v>1</v>
      </c>
      <c r="BP184" s="102" t="str">
        <f t="shared" si="851"/>
        <v>KORD MR1!_00Z-ECE</v>
      </c>
      <c r="BQ184" s="59">
        <f ca="1">IFERROR(IF($C$12="C",RTD("ice.xl",,"*H",BP184,$C$5,"D",$K184,,,1),RTD("ice.xl",,"*H",BP184,$C$5,"D",$K184,,,1)*(9/5)+$C$14),"-")</f>
        <v>74.03</v>
      </c>
      <c r="BR184" s="102">
        <f t="shared" ref="BR184:BR214" si="995">BR183+1</f>
        <v>2</v>
      </c>
      <c r="BS184" s="102" t="str">
        <f t="shared" si="853"/>
        <v>KORD MR2!_00Z-ECE</v>
      </c>
      <c r="BT184" s="59">
        <f ca="1">IFERROR(IF($C$12="C",RTD("ice.xl",,"*H",BS184,$C$5,"D",$K184,,,1),RTD("ice.xl",,"*H",BS184,$C$5,"D",$K184,,,1)*(9/5)+$C$14),"-")</f>
        <v>73.957999999999998</v>
      </c>
      <c r="BU184" s="102">
        <f t="shared" si="991"/>
        <v>3</v>
      </c>
      <c r="BV184" s="102" t="str">
        <f t="shared" si="855"/>
        <v>KORD MR3!_00Z-ECE</v>
      </c>
      <c r="BW184" s="59">
        <f ca="1">IFERROR(IF($C$12="C",RTD("ice.xl",,"*H",BV184,$C$5,"D",$K184,,,1),RTD("ice.xl",,"*H",BV184,$C$5,"D",$K184,,,1)*(9/5)+$C$14),"-")</f>
        <v>74.192000000000007</v>
      </c>
      <c r="BX184" s="102">
        <f t="shared" si="986"/>
        <v>4</v>
      </c>
      <c r="BY184" s="102" t="str">
        <f t="shared" si="857"/>
        <v>KORD MR4!_00Z-ECE</v>
      </c>
      <c r="BZ184" s="59">
        <f ca="1">IFERROR(IF($C$12="C",RTD("ice.xl",,"*H",BY184,$C$5,"D",$K184,,,1),RTD("ice.xl",,"*H",BY184,$C$5,"D",$K184,,,1)*(9/5)+$C$14),"-")</f>
        <v>73.724000000000004</v>
      </c>
      <c r="CA184" s="102">
        <f t="shared" si="981"/>
        <v>5</v>
      </c>
      <c r="CB184" s="102" t="str">
        <f t="shared" si="859"/>
        <v>KORD MR5!_00Z-ECE</v>
      </c>
      <c r="CC184" s="59">
        <f ca="1">IFERROR(IF($C$12="C",RTD("ice.xl",,"*H",CB184,$C$5,"D",$K184,,,1),RTD("ice.xl",,"*H",CB184,$C$5,"D",$K184,,,1)*(9/5)+$C$14),"-")</f>
        <v>73.652000000000001</v>
      </c>
      <c r="CD184" s="102">
        <f t="shared" si="976"/>
        <v>6</v>
      </c>
      <c r="CE184" s="102" t="str">
        <f t="shared" si="861"/>
        <v>KORD MR6!_00Z-ECE</v>
      </c>
      <c r="CF184" s="59">
        <f ca="1">IFERROR(IF($C$12="C",RTD("ice.xl",,"*H",CE184,$C$5,"D",$K184,,,1),RTD("ice.xl",,"*H",CE184,$C$5,"D",$K184,,,1)*(9/5)+$C$14),"-")</f>
        <v>73.292000000000002</v>
      </c>
      <c r="CG184" s="102">
        <f t="shared" si="971"/>
        <v>7</v>
      </c>
      <c r="CH184" s="102" t="str">
        <f t="shared" si="863"/>
        <v>KORD MR7!_00Z-ECE</v>
      </c>
      <c r="CI184" s="59">
        <f ca="1">IFERROR(IF($C$12="C",RTD("ice.xl",,"*H",CH184,$C$5,"D",$K184,,,1),RTD("ice.xl",,"*H",CH184,$C$5,"D",$K184,,,1)*(9/5)+$C$14),"-")</f>
        <v>72.842000000000013</v>
      </c>
      <c r="CJ184" s="102">
        <f t="shared" si="966"/>
        <v>8</v>
      </c>
      <c r="CK184" s="102" t="str">
        <f t="shared" si="865"/>
        <v>KORD MR8!_00Z-ECE</v>
      </c>
      <c r="CL184" s="59">
        <f ca="1">IFERROR(IF($C$12="C",RTD("ice.xl",,"*H",CK184,$C$5,"D",$K184,,,1),RTD("ice.xl",,"*H",CK184,$C$5,"D",$K184,,,1)*(9/5)+$C$14),"-")</f>
        <v>72.24799999999999</v>
      </c>
      <c r="CM184" s="102">
        <f t="shared" si="961"/>
        <v>9</v>
      </c>
      <c r="CN184" s="102" t="str">
        <f t="shared" si="867"/>
        <v>KORD MR9!_00Z-ECE</v>
      </c>
      <c r="CO184" s="59">
        <f ca="1">IFERROR(IF($C$12="C",RTD("ice.xl",,"*H",CN184,$C$5,"D",$K184,,,1),RTD("ice.xl",,"*H",CN184,$C$5,"D",$K184,,,1)*(9/5)+$C$14),"-")</f>
        <v>71.240000000000009</v>
      </c>
      <c r="CP184" s="102">
        <f t="shared" si="956"/>
        <v>10</v>
      </c>
      <c r="CQ184" s="102" t="str">
        <f t="shared" si="869"/>
        <v>KORD MR10!_00Z-ECE</v>
      </c>
      <c r="CR184" s="59">
        <f ca="1">IFERROR(IF($C$12="C",RTD("ice.xl",,"*H",CQ184,$C$5,"D",$K184,,,1),RTD("ice.xl",,"*H",CQ184,$C$5,"D",$K184,,,1)*(9/5)+$C$14),"-")</f>
        <v>70.664000000000001</v>
      </c>
      <c r="CS184" s="102">
        <f t="shared" si="951"/>
        <v>11</v>
      </c>
      <c r="CT184" s="102" t="str">
        <f t="shared" si="871"/>
        <v>KORD MR11!_00Z-ECE</v>
      </c>
      <c r="CU184" s="59">
        <f ca="1">IFERROR(IF($C$12="C",RTD("ice.xl",,"*H",CT184,$C$5,"D",$K184,,,1),RTD("ice.xl",,"*H",CT184,$C$5,"D",$K184,,,1)*(9/5)+$C$14),"-")</f>
        <v>70.73599999999999</v>
      </c>
      <c r="CV184" s="102">
        <f t="shared" si="946"/>
        <v>12</v>
      </c>
      <c r="CW184" s="102" t="str">
        <f t="shared" si="872"/>
        <v>KORD MR12!_00Z-ECE</v>
      </c>
      <c r="CX184" s="59">
        <f ca="1">IFERROR(IF($C$12="C",RTD("ice.xl",,"*H",CW184,$C$5,"D",$K184,,,1),RTD("ice.xl",,"*H",CW184,$C$5,"D",$K184,,,1)*(9/5)+$C$14),"-")</f>
        <v>73.382000000000005</v>
      </c>
      <c r="CY184" s="102">
        <f t="shared" si="941"/>
        <v>13</v>
      </c>
      <c r="CZ184" s="102" t="str">
        <f t="shared" si="873"/>
        <v>KORD MR13!_00Z-ECE</v>
      </c>
      <c r="DA184" s="59">
        <f ca="1">IFERROR(IF($C$12="C",RTD("ice.xl",,"*H",CZ184,$C$5,"D",$K184,,,1),RTD("ice.xl",,"*H",CZ184,$C$5,"D",$K184,,,1)*(9/5)+$C$14),"-")</f>
        <v>74.66</v>
      </c>
      <c r="DB184" s="102">
        <f t="shared" si="937"/>
        <v>14</v>
      </c>
      <c r="DC184" s="102" t="str">
        <f t="shared" si="874"/>
        <v>KORD MR14!_00Z-ECE</v>
      </c>
      <c r="DD184" s="59">
        <f ca="1">IFERROR(IF($C$12="C",RTD("ice.xl",,"*H",DC184,$C$5,"D",$K184,,,1),RTD("ice.xl",,"*H",DC184,$C$5,"D",$K184,,,1)*(9/5)+$C$14),"-")</f>
        <v>75.578000000000003</v>
      </c>
      <c r="DE184" s="102">
        <f t="shared" si="933"/>
        <v>15</v>
      </c>
      <c r="DF184" s="102" t="str">
        <f t="shared" si="875"/>
        <v>KORD MR15!_00Z-ECE</v>
      </c>
      <c r="DG184" s="107" t="str">
        <f ca="1">IFERROR(IF($C$12="C",RTD("ice.xl",,"*H",DF184,$C$5,"D",$K184,,,1),RTD("ice.xl",,"*H",DF184,$C$5,"D",$K184,,,1)*(9/5)+$C$14),"-")</f>
        <v>-</v>
      </c>
      <c r="DJ184" s="55">
        <v>0</v>
      </c>
      <c r="DK184" s="55" t="str">
        <f t="shared" si="877"/>
        <v>KORD MR0!_12Z-ECE</v>
      </c>
      <c r="DL184" s="106">
        <f ca="1">IFERROR(IF($C$12="C",RTD("ice.xl",,"*H",DK184,$C$5,"D",$K184,,,1),RTD("ice.xl",,"*H",DK184,$C$5,"D",$K184,,,1)*(9/5)+$C$14),"-")</f>
        <v>74.912000000000006</v>
      </c>
      <c r="DM184" s="102">
        <f>DM183+1</f>
        <v>1</v>
      </c>
      <c r="DN184" s="102" t="str">
        <f t="shared" si="879"/>
        <v>KORD MR1!_12Z-ECE</v>
      </c>
      <c r="DO184" s="59">
        <f ca="1">IFERROR(IF($C$12="C",RTD("ice.xl",,"*H",DN184,$C$5,"D",$K184,,,1),RTD("ice.xl",,"*H",DN184,$C$5,"D",$K184,,,1)*(9/5)+$C$14),"-")</f>
        <v>74.462000000000003</v>
      </c>
      <c r="DP184" s="102">
        <f t="shared" ref="DP184:DP214" si="996">DP183+1</f>
        <v>2</v>
      </c>
      <c r="DQ184" s="102" t="str">
        <f t="shared" si="881"/>
        <v>KORD MR2!_12Z-ECE</v>
      </c>
      <c r="DR184" s="59">
        <f ca="1">IFERROR(IF($C$12="C",RTD("ice.xl",,"*H",DQ184,$C$5,"D",$K184,,,1),RTD("ice.xl",,"*H",DQ184,$C$5,"D",$K184,,,1)*(9/5)+$C$14),"-")</f>
        <v>73.52600000000001</v>
      </c>
      <c r="DS184" s="102">
        <f t="shared" si="992"/>
        <v>3</v>
      </c>
      <c r="DT184" s="102" t="str">
        <f t="shared" si="883"/>
        <v>KORD MR3!_12Z-ECE</v>
      </c>
      <c r="DU184" s="59">
        <f ca="1">IFERROR(IF($C$12="C",RTD("ice.xl",,"*H",DT184,$C$5,"D",$K184,,,1),RTD("ice.xl",,"*H",DT184,$C$5,"D",$K184,,,1)*(9/5)+$C$14),"-")</f>
        <v>74.372</v>
      </c>
      <c r="DV184" s="102">
        <f t="shared" si="987"/>
        <v>4</v>
      </c>
      <c r="DW184" s="102" t="str">
        <f t="shared" si="885"/>
        <v>KORD MR4!_12Z-ECE</v>
      </c>
      <c r="DX184" s="59">
        <f ca="1">IFERROR(IF($C$12="C",RTD("ice.xl",,"*H",DW184,$C$5,"D",$K184,,,1),RTD("ice.xl",,"*H",DW184,$C$5,"D",$K184,,,1)*(9/5)+$C$14),"-")</f>
        <v>73.849999999999994</v>
      </c>
      <c r="DY184" s="102">
        <f t="shared" si="982"/>
        <v>5</v>
      </c>
      <c r="DZ184" s="102" t="str">
        <f t="shared" si="887"/>
        <v>KORD MR5!_12Z-ECE</v>
      </c>
      <c r="EA184" s="59">
        <f ca="1">IFERROR(IF($C$12="C",RTD("ice.xl",,"*H",DZ184,$C$5,"D",$K184,,,1),RTD("ice.xl",,"*H",DZ184,$C$5,"D",$K184,,,1)*(9/5)+$C$14),"-")</f>
        <v>73.436000000000007</v>
      </c>
      <c r="EB184" s="102">
        <f t="shared" si="977"/>
        <v>6</v>
      </c>
      <c r="EC184" s="102" t="str">
        <f t="shared" si="889"/>
        <v>KORD MR6!_12Z-ECE</v>
      </c>
      <c r="ED184" s="59">
        <f ca="1">IFERROR(IF($C$12="C",RTD("ice.xl",,"*H",EC184,$C$5,"D",$K184,,,1),RTD("ice.xl",,"*H",EC184,$C$5,"D",$K184,,,1)*(9/5)+$C$14),"-")</f>
        <v>73.382000000000005</v>
      </c>
      <c r="EE184" s="102">
        <f t="shared" si="972"/>
        <v>7</v>
      </c>
      <c r="EF184" s="102" t="str">
        <f t="shared" si="891"/>
        <v>KORD MR7!_12Z-ECE</v>
      </c>
      <c r="EG184" s="59">
        <f ca="1">IFERROR(IF($C$12="C",RTD("ice.xl",,"*H",EF184,$C$5,"D",$K184,,,1),RTD("ice.xl",,"*H",EF184,$C$5,"D",$K184,,,1)*(9/5)+$C$14),"-")</f>
        <v>71.924000000000007</v>
      </c>
      <c r="EH184" s="102">
        <f t="shared" si="967"/>
        <v>8</v>
      </c>
      <c r="EI184" s="102" t="str">
        <f t="shared" si="893"/>
        <v>KORD MR8!_12Z-ECE</v>
      </c>
      <c r="EJ184" s="59">
        <f ca="1">IFERROR(IF($C$12="C",RTD("ice.xl",,"*H",EI184,$C$5,"D",$K184,,,1),RTD("ice.xl",,"*H",EI184,$C$5,"D",$K184,,,1)*(9/5)+$C$14),"-")</f>
        <v>71.762</v>
      </c>
      <c r="EK184" s="102">
        <f t="shared" si="962"/>
        <v>9</v>
      </c>
      <c r="EL184" s="102" t="str">
        <f t="shared" si="895"/>
        <v>KORD MR9!_12Z-ECE</v>
      </c>
      <c r="EM184" s="59">
        <f ca="1">IFERROR(IF($C$12="C",RTD("ice.xl",,"*H",EL184,$C$5,"D",$K184,,,1),RTD("ice.xl",,"*H",EL184,$C$5,"D",$K184,,,1)*(9/5)+$C$14),"-")</f>
        <v>70.448000000000008</v>
      </c>
      <c r="EN184" s="102">
        <f t="shared" si="957"/>
        <v>10</v>
      </c>
      <c r="EO184" s="102" t="str">
        <f t="shared" si="897"/>
        <v>KORD MR10!_12Z-ECE</v>
      </c>
      <c r="EP184" s="59">
        <f ca="1">IFERROR(IF($C$12="C",RTD("ice.xl",,"*H",EO184,$C$5,"D",$K184,,,1),RTD("ice.xl",,"*H",EO184,$C$5,"D",$K184,,,1)*(9/5)+$C$14),"-")</f>
        <v>71.27600000000001</v>
      </c>
      <c r="EQ184" s="102">
        <f t="shared" si="952"/>
        <v>11</v>
      </c>
      <c r="ER184" s="102" t="str">
        <f t="shared" si="899"/>
        <v>KORD MR11!_12Z-ECE</v>
      </c>
      <c r="ES184" s="59">
        <f ca="1">IFERROR(IF($C$12="C",RTD("ice.xl",,"*H",ER184,$C$5,"D",$K184,,,1),RTD("ice.xl",,"*H",ER184,$C$5,"D",$K184,,,1)*(9/5)+$C$14),"-")</f>
        <v>73.256</v>
      </c>
      <c r="ET184" s="102">
        <f t="shared" si="947"/>
        <v>12</v>
      </c>
      <c r="EU184" s="102" t="str">
        <f t="shared" si="900"/>
        <v>KORD MR12!_12Z-ECE</v>
      </c>
      <c r="EV184" s="59">
        <f ca="1">IFERROR(IF($C$12="C",RTD("ice.xl",,"*H",EU184,$C$5,"D",$K184,,,1),RTD("ice.xl",,"*H",EU184,$C$5,"D",$K184,,,1)*(9/5)+$C$14),"-")</f>
        <v>75.722000000000008</v>
      </c>
      <c r="EW184" s="102">
        <f t="shared" si="942"/>
        <v>13</v>
      </c>
      <c r="EX184" s="102" t="str">
        <f t="shared" si="901"/>
        <v>KORD MR13!_12Z-ECE</v>
      </c>
      <c r="EY184" s="59">
        <f ca="1">IFERROR(IF($C$12="C",RTD("ice.xl",,"*H",EX184,$C$5,"D",$K184,,,1),RTD("ice.xl",,"*H",EX184,$C$5,"D",$K184,,,1)*(9/5)+$C$14),"-")</f>
        <v>75.506</v>
      </c>
      <c r="EZ184" s="102">
        <f t="shared" si="938"/>
        <v>14</v>
      </c>
      <c r="FA184" s="102" t="str">
        <f t="shared" si="902"/>
        <v>KORD MR14!_12Z-ECE</v>
      </c>
      <c r="FB184" s="59" t="str">
        <f ca="1">IFERROR(IF($C$12="C",RTD("ice.xl",,"*H",FA184,$C$5,"D",$K184,,,1),RTD("ice.xl",,"*H",FA184,$C$5,"D",$K184,,,1)*(9/5)+$C$14),"-")</f>
        <v>-</v>
      </c>
      <c r="FC184" s="102">
        <f t="shared" si="934"/>
        <v>15</v>
      </c>
      <c r="FD184" s="102" t="str">
        <f t="shared" si="903"/>
        <v>KORD MR15!_12Z-ECE</v>
      </c>
      <c r="FE184" s="107" t="str">
        <f ca="1">IFERROR(IF($C$12="C",RTD("ice.xl",,"*H",FD184,$C$5,"D",$K184,,,1),RTD("ice.xl",,"*H",FD184,$C$5,"D",$K184,,,1)*(9/5)+$C$14),"-")</f>
        <v>-</v>
      </c>
      <c r="FH184" s="55">
        <v>0</v>
      </c>
      <c r="FI184" s="55" t="str">
        <f t="shared" si="905"/>
        <v>KORD MR0!_12Z-ECE</v>
      </c>
      <c r="FJ184" s="106">
        <f ca="1">IFERROR(IF($C$12="C",RTD("ice.xl",,"*H",FI184,$C$5,"D",$K184,,,1),RTD("ice.xl",,"*H",FI184,$C$5,"D",$K184,,,1)*(9/5)+$C$14),"-")</f>
        <v>74.912000000000006</v>
      </c>
      <c r="FK184" s="102">
        <f>FK183+1</f>
        <v>1</v>
      </c>
      <c r="FL184" s="102" t="str">
        <f t="shared" si="907"/>
        <v>KORD MR1!_12Z-ECE</v>
      </c>
      <c r="FM184" s="59">
        <f ca="1">IFERROR(IF($C$12="C",RTD("ice.xl",,"*H",FL184,$C$5,"D",$K184,,,1),RTD("ice.xl",,"*H",FL184,$C$5,"D",$K184,,,1)*(9/5)+$C$14),"-")</f>
        <v>74.462000000000003</v>
      </c>
      <c r="FN184" s="102">
        <f t="shared" ref="FN184:FN214" si="997">FN183+1</f>
        <v>2</v>
      </c>
      <c r="FO184" s="102" t="str">
        <f t="shared" si="909"/>
        <v>KORD MR2!_12Z-ECE</v>
      </c>
      <c r="FP184" s="59">
        <f ca="1">IFERROR(IF($C$12="C",RTD("ice.xl",,"*H",FO184,$C$5,"D",$K184,,,1),RTD("ice.xl",,"*H",FO184,$C$5,"D",$K184,,,1)*(9/5)+$C$14),"-")</f>
        <v>73.52600000000001</v>
      </c>
      <c r="FQ184" s="102">
        <f t="shared" si="993"/>
        <v>3</v>
      </c>
      <c r="FR184" s="102" t="str">
        <f t="shared" si="911"/>
        <v>KORD MR3!_12Z-ECE</v>
      </c>
      <c r="FS184" s="59">
        <f ca="1">IFERROR(IF($C$12="C",RTD("ice.xl",,"*H",FR184,$C$5,"D",$K184,,,1),RTD("ice.xl",,"*H",FR184,$C$5,"D",$K184,,,1)*(9/5)+$C$14),"-")</f>
        <v>74.372</v>
      </c>
      <c r="FT184" s="102">
        <f t="shared" si="988"/>
        <v>4</v>
      </c>
      <c r="FU184" s="102" t="str">
        <f t="shared" si="913"/>
        <v>KORD MR4!_12Z-ECE</v>
      </c>
      <c r="FV184" s="59">
        <f ca="1">IFERROR(IF($C$12="C",RTD("ice.xl",,"*H",FU184,$C$5,"D",$K184,,,1),RTD("ice.xl",,"*H",FU184,$C$5,"D",$K184,,,1)*(9/5)+$C$14),"-")</f>
        <v>73.849999999999994</v>
      </c>
      <c r="FW184" s="102">
        <f t="shared" si="983"/>
        <v>5</v>
      </c>
      <c r="FX184" s="102" t="str">
        <f t="shared" si="915"/>
        <v>KORD MR5!_12Z-ECE</v>
      </c>
      <c r="FY184" s="59">
        <f ca="1">IFERROR(IF($C$12="C",RTD("ice.xl",,"*H",FX184,$C$5,"D",$K184,,,1),RTD("ice.xl",,"*H",FX184,$C$5,"D",$K184,,,1)*(9/5)+$C$14),"-")</f>
        <v>73.436000000000007</v>
      </c>
      <c r="FZ184" s="102">
        <f t="shared" si="978"/>
        <v>6</v>
      </c>
      <c r="GA184" s="102" t="str">
        <f t="shared" si="917"/>
        <v>KORD MR6!_12Z-ECE</v>
      </c>
      <c r="GB184" s="59">
        <f ca="1">IFERROR(IF($C$12="C",RTD("ice.xl",,"*H",GA184,$C$5,"D",$K184,,,1),RTD("ice.xl",,"*H",GA184,$C$5,"D",$K184,,,1)*(9/5)+$C$14),"-")</f>
        <v>73.382000000000005</v>
      </c>
      <c r="GC184" s="102">
        <f t="shared" si="973"/>
        <v>7</v>
      </c>
      <c r="GD184" s="102" t="str">
        <f t="shared" si="919"/>
        <v>KORD MR7!_12Z-ECE</v>
      </c>
      <c r="GE184" s="59">
        <f ca="1">IFERROR(IF($C$12="C",RTD("ice.xl",,"*H",GD184,$C$5,"D",$K184,,,1),RTD("ice.xl",,"*H",GD184,$C$5,"D",$K184,,,1)*(9/5)+$C$14),"-")</f>
        <v>71.924000000000007</v>
      </c>
      <c r="GF184" s="102">
        <f t="shared" si="968"/>
        <v>8</v>
      </c>
      <c r="GG184" s="102" t="str">
        <f t="shared" si="921"/>
        <v>KORD MR8!_12Z-ECE</v>
      </c>
      <c r="GH184" s="59">
        <f ca="1">IFERROR(IF($C$12="C",RTD("ice.xl",,"*H",GG184,$C$5,"D",$K184,,,1),RTD("ice.xl",,"*H",GG184,$C$5,"D",$K184,,,1)*(9/5)+$C$14),"-")</f>
        <v>71.762</v>
      </c>
      <c r="GI184" s="102">
        <f t="shared" si="963"/>
        <v>9</v>
      </c>
      <c r="GJ184" s="102" t="str">
        <f t="shared" si="923"/>
        <v>KORD MR9!_12Z-ECE</v>
      </c>
      <c r="GK184" s="59">
        <f ca="1">IFERROR(IF($C$12="C",RTD("ice.xl",,"*H",GJ184,$C$5,"D",$K184,,,1),RTD("ice.xl",,"*H",GJ184,$C$5,"D",$K184,,,1)*(9/5)+$C$14),"-")</f>
        <v>70.448000000000008</v>
      </c>
      <c r="GL184" s="102">
        <f t="shared" si="958"/>
        <v>10</v>
      </c>
      <c r="GM184" s="102" t="str">
        <f t="shared" si="925"/>
        <v>KORD MR10!_12Z-ECE</v>
      </c>
      <c r="GN184" s="59">
        <f ca="1">IFERROR(IF($C$12="C",RTD("ice.xl",,"*H",GM184,$C$5,"D",$K184,,,1),RTD("ice.xl",,"*H",GM184,$C$5,"D",$K184,,,1)*(9/5)+$C$14),"-")</f>
        <v>71.27600000000001</v>
      </c>
      <c r="GO184" s="102">
        <f t="shared" si="953"/>
        <v>11</v>
      </c>
      <c r="GP184" s="102" t="str">
        <f t="shared" si="927"/>
        <v>KORD MR11!_12Z-ECE</v>
      </c>
      <c r="GQ184" s="59">
        <f ca="1">IFERROR(IF($C$12="C",RTD("ice.xl",,"*H",GP184,$C$5,"D",$K184,,,1),RTD("ice.xl",,"*H",GP184,$C$5,"D",$K184,,,1)*(9/5)+$C$14),"-")</f>
        <v>73.256</v>
      </c>
      <c r="GR184" s="102">
        <f t="shared" si="948"/>
        <v>12</v>
      </c>
      <c r="GS184" s="102" t="str">
        <f t="shared" si="928"/>
        <v>KORD MR12!_12Z-ECE</v>
      </c>
      <c r="GT184" s="59">
        <f ca="1">IFERROR(IF($C$12="C",RTD("ice.xl",,"*H",GS184,$C$5,"D",$K184,,,1),RTD("ice.xl",,"*H",GS184,$C$5,"D",$K184,,,1)*(9/5)+$C$14),"-")</f>
        <v>75.722000000000008</v>
      </c>
      <c r="GU184" s="102">
        <f t="shared" si="943"/>
        <v>13</v>
      </c>
      <c r="GV184" s="102" t="str">
        <f t="shared" si="929"/>
        <v>KORD MR13!_12Z-ECE</v>
      </c>
      <c r="GW184" s="59">
        <f ca="1">IFERROR(IF($C$12="C",RTD("ice.xl",,"*H",GV184,$C$5,"D",$K184,,,1),RTD("ice.xl",,"*H",GV184,$C$5,"D",$K184,,,1)*(9/5)+$C$14),"-")</f>
        <v>75.506</v>
      </c>
      <c r="GX184" s="102">
        <f t="shared" si="939"/>
        <v>14</v>
      </c>
      <c r="GY184" s="102" t="str">
        <f t="shared" si="930"/>
        <v>KORD MR14!_12Z-ECE</v>
      </c>
      <c r="GZ184" s="59" t="str">
        <f ca="1">IFERROR(IF($C$12="C",RTD("ice.xl",,"*H",GY184,$C$5,"D",$K184,,,1),RTD("ice.xl",,"*H",GY184,$C$5,"D",$K184,,,1)*(9/5)+$C$14),"-")</f>
        <v>-</v>
      </c>
      <c r="HA184" s="102">
        <f t="shared" si="935"/>
        <v>15</v>
      </c>
      <c r="HB184" s="102" t="str">
        <f t="shared" si="931"/>
        <v>KORD MR15!_12Z-ECE</v>
      </c>
      <c r="HC184" s="107" t="str">
        <f ca="1">IFERROR(IF($C$12="C",RTD("ice.xl",,"*H",HB184,$C$5,"D",$K184,,,1),RTD("ice.xl",,"*H",HB184,$C$5,"D",$K184,,,1)*(9/5)+$C$14),"-")</f>
        <v>-</v>
      </c>
    </row>
    <row r="185" spans="11:211" x14ac:dyDescent="0.35">
      <c r="K185" s="163">
        <f t="shared" ca="1" si="820"/>
        <v>44791</v>
      </c>
      <c r="L185" s="356">
        <f t="shared" ca="1" si="820"/>
        <v>73.549940000000007</v>
      </c>
      <c r="N185" s="53">
        <f>N184+1</f>
        <v>1</v>
      </c>
      <c r="O185" s="53" t="str">
        <f t="shared" si="822"/>
        <v>KORD MR1!_00Z-ECE</v>
      </c>
      <c r="P185" s="108">
        <f ca="1">IFERROR(IF($C$12="C",RTD("ice.xl",,"*H",O185,$C$5,"D",$K185,,,1),RTD("ice.xl",,"*H",O185,$C$5,"D",$K185,,,1)*(9/5)+$C$14),"-")</f>
        <v>70.286000000000001</v>
      </c>
      <c r="Q185" s="101">
        <f t="shared" ref="Q185:Q214" si="998">Q184+1</f>
        <v>2</v>
      </c>
      <c r="R185" s="101" t="str">
        <f t="shared" si="824"/>
        <v>KORD MR2!_00Z-ECE</v>
      </c>
      <c r="S185" s="58">
        <f ca="1">IFERROR(IF($C$12="C",RTD("ice.xl",,"*H",R185,$C$5,"D",$K185,,,1),RTD("ice.xl",,"*H",R185,$C$5,"D",$K185,,,1)*(9/5)+$C$14),"-")</f>
        <v>70.538000000000011</v>
      </c>
      <c r="T185" s="101">
        <f t="shared" si="994"/>
        <v>3</v>
      </c>
      <c r="U185" s="101" t="str">
        <f t="shared" si="826"/>
        <v>KORD MR3!_00Z-ECE</v>
      </c>
      <c r="V185" s="58">
        <f ca="1">IFERROR(IF($C$12="C",RTD("ice.xl",,"*H",U185,$C$5,"D",$K185,,,1),RTD("ice.xl",,"*H",U185,$C$5,"D",$K185,,,1)*(9/5)+$C$14),"-")</f>
        <v>70.718000000000004</v>
      </c>
      <c r="W185" s="101">
        <f t="shared" si="990"/>
        <v>4</v>
      </c>
      <c r="X185" s="101" t="str">
        <f t="shared" si="828"/>
        <v>KORD MR4!_00Z-ECE</v>
      </c>
      <c r="Y185" s="58">
        <f ca="1">IFERROR(IF($C$12="C",RTD("ice.xl",,"*H",X185,$C$5,"D",$K185,,,1),RTD("ice.xl",,"*H",X185,$C$5,"D",$K185,,,1)*(9/5)+$C$14),"-")</f>
        <v>71.240000000000009</v>
      </c>
      <c r="Z185" s="101">
        <f t="shared" si="985"/>
        <v>5</v>
      </c>
      <c r="AA185" s="101" t="str">
        <f t="shared" si="830"/>
        <v>KORD MR5!_00Z-ECE</v>
      </c>
      <c r="AB185" s="58">
        <f ca="1">IFERROR(IF($C$12="C",RTD("ice.xl",,"*H",AA185,$C$5,"D",$K185,,,1),RTD("ice.xl",,"*H",AA185,$C$5,"D",$K185,,,1)*(9/5)+$C$14),"-")</f>
        <v>71.240000000000009</v>
      </c>
      <c r="AC185" s="101">
        <f t="shared" si="980"/>
        <v>6</v>
      </c>
      <c r="AD185" s="101" t="str">
        <f t="shared" si="832"/>
        <v>KORD MR6!_00Z-ECE</v>
      </c>
      <c r="AE185" s="58">
        <f ca="1">IFERROR(IF($C$12="C",RTD("ice.xl",,"*H",AD185,$C$5,"D",$K185,,,1),RTD("ice.xl",,"*H",AD185,$C$5,"D",$K185,,,1)*(9/5)+$C$14),"-")</f>
        <v>71.150000000000006</v>
      </c>
      <c r="AF185" s="101">
        <f t="shared" si="975"/>
        <v>7</v>
      </c>
      <c r="AG185" s="101" t="str">
        <f t="shared" si="834"/>
        <v>KORD MR7!_00Z-ECE</v>
      </c>
      <c r="AH185" s="58">
        <f ca="1">IFERROR(IF($C$12="C",RTD("ice.xl",,"*H",AG185,$C$5,"D",$K185,,,1),RTD("ice.xl",,"*H",AG185,$C$5,"D",$K185,,,1)*(9/5)+$C$14),"-")</f>
        <v>71.635999999999996</v>
      </c>
      <c r="AI185" s="101">
        <f t="shared" si="970"/>
        <v>8</v>
      </c>
      <c r="AJ185" s="101" t="str">
        <f t="shared" si="836"/>
        <v>KORD MR8!_00Z-ECE</v>
      </c>
      <c r="AK185" s="58">
        <f ca="1">IFERROR(IF($C$12="C",RTD("ice.xl",,"*H",AJ185,$C$5,"D",$K185,,,1),RTD("ice.xl",,"*H",AJ185,$C$5,"D",$K185,,,1)*(9/5)+$C$14),"-")</f>
        <v>70.681999999999988</v>
      </c>
      <c r="AL185" s="101">
        <f t="shared" si="965"/>
        <v>9</v>
      </c>
      <c r="AM185" s="101" t="str">
        <f t="shared" si="838"/>
        <v>KORD MR9!_00Z-ECE</v>
      </c>
      <c r="AN185" s="58">
        <f ca="1">IFERROR(IF($C$12="C",RTD("ice.xl",,"*H",AM185,$C$5,"D",$K185,,,1),RTD("ice.xl",,"*H",AM185,$C$5,"D",$K185,,,1)*(9/5)+$C$14),"-")</f>
        <v>70.231999999999999</v>
      </c>
      <c r="AO185" s="101">
        <f t="shared" si="960"/>
        <v>10</v>
      </c>
      <c r="AP185" s="101" t="str">
        <f t="shared" si="840"/>
        <v>KORD MR10!_00Z-ECE</v>
      </c>
      <c r="AQ185" s="58">
        <f ca="1">IFERROR(IF($C$12="C",RTD("ice.xl",,"*H",AP185,$C$5,"D",$K185,,,1),RTD("ice.xl",,"*H",AP185,$C$5,"D",$K185,,,1)*(9/5)+$C$14),"-")</f>
        <v>70.915999999999997</v>
      </c>
      <c r="AR185" s="101">
        <f t="shared" si="955"/>
        <v>11</v>
      </c>
      <c r="AS185" s="101" t="str">
        <f t="shared" si="842"/>
        <v>KORD MR11!_00Z-ECE</v>
      </c>
      <c r="AT185" s="58">
        <f ca="1">IFERROR(IF($C$12="C",RTD("ice.xl",,"*H",AS185,$C$5,"D",$K185,,,1),RTD("ice.xl",,"*H",AS185,$C$5,"D",$K185,,,1)*(9/5)+$C$14),"-")</f>
        <v>71.257999999999996</v>
      </c>
      <c r="AU185" s="101">
        <f t="shared" si="950"/>
        <v>12</v>
      </c>
      <c r="AV185" s="101" t="str">
        <f t="shared" si="843"/>
        <v>KORD MR12!_00Z-ECE</v>
      </c>
      <c r="AW185" s="58">
        <f ca="1">IFERROR(IF($C$12="C",RTD("ice.xl",,"*H",AV185,$C$5,"D",$K185,,,1),RTD("ice.xl",,"*H",AV185,$C$5,"D",$K185,,,1)*(9/5)+$C$14),"-")</f>
        <v>73.634</v>
      </c>
      <c r="AX185" s="101">
        <f t="shared" si="945"/>
        <v>13</v>
      </c>
      <c r="AY185" s="101" t="str">
        <f t="shared" si="844"/>
        <v>KORD MR13!_00Z-ECE</v>
      </c>
      <c r="AZ185" s="58">
        <f ca="1">IFERROR(IF($C$12="C",RTD("ice.xl",,"*H",AY185,$C$5,"D",$K185,,,1),RTD("ice.xl",,"*H",AY185,$C$5,"D",$K185,,,1)*(9/5)+$C$14),"-")</f>
        <v>75.343999999999994</v>
      </c>
      <c r="BA185" s="101">
        <f t="shared" si="940"/>
        <v>14</v>
      </c>
      <c r="BB185" s="101" t="str">
        <f t="shared" si="845"/>
        <v>KORD MR14!_00Z-ECE</v>
      </c>
      <c r="BC185" s="58">
        <f ca="1">IFERROR(IF($C$12="C",RTD("ice.xl",,"*H",BB185,$C$5,"D",$K185,,,1),RTD("ice.xl",,"*H",BB185,$C$5,"D",$K185,,,1)*(9/5)+$C$14),"-")</f>
        <v>75.415999999999997</v>
      </c>
      <c r="BD185" s="101">
        <f t="shared" si="936"/>
        <v>15</v>
      </c>
      <c r="BE185" s="101" t="str">
        <f t="shared" si="846"/>
        <v>KORD MR15!_00Z-ECE</v>
      </c>
      <c r="BF185" s="58">
        <f ca="1">IFERROR(IF($C$12="C",RTD("ice.xl",,"*H",BE185,$C$5,"D",$K185,,,1),RTD("ice.xl",,"*H",BE185,$C$5,"D",$K185,,,1)*(9/5)+$C$14),"-")</f>
        <v>76.478000000000009</v>
      </c>
      <c r="BG185" s="101">
        <f t="shared" si="932"/>
        <v>16</v>
      </c>
      <c r="BH185" s="101" t="str">
        <f t="shared" si="847"/>
        <v>KORD MR16!_00Z-ECE</v>
      </c>
      <c r="BI185" s="105" t="str">
        <f ca="1">IFERROR(IF($C$12="C",RTD("ice.xl",,"*H",BH185,$C$5,"D",$K185,,,1),RTD("ice.xl",,"*H",BH185,$C$5,"D",$K185,,,1)*(9/5)+$C$14),"-")</f>
        <v>-</v>
      </c>
      <c r="BL185" s="53">
        <f>BL184+1</f>
        <v>1</v>
      </c>
      <c r="BM185" s="53" t="str">
        <f t="shared" si="849"/>
        <v>KORD MR1!_00Z-ECE</v>
      </c>
      <c r="BN185" s="108">
        <f ca="1">IFERROR(IF($C$12="C",RTD("ice.xl",,"*H",BM185,$C$5,"D",$K185,,,1),RTD("ice.xl",,"*H",BM185,$C$5,"D",$K185,,,1)*(9/5)+$C$14),"-")</f>
        <v>70.286000000000001</v>
      </c>
      <c r="BO185" s="101">
        <f t="shared" ref="BO185:BO214" si="999">BO184+1</f>
        <v>2</v>
      </c>
      <c r="BP185" s="101" t="str">
        <f t="shared" si="851"/>
        <v>KORD MR2!_00Z-ECE</v>
      </c>
      <c r="BQ185" s="58">
        <f ca="1">IFERROR(IF($C$12="C",RTD("ice.xl",,"*H",BP185,$C$5,"D",$K185,,,1),RTD("ice.xl",,"*H",BP185,$C$5,"D",$K185,,,1)*(9/5)+$C$14),"-")</f>
        <v>70.538000000000011</v>
      </c>
      <c r="BR185" s="101">
        <f t="shared" si="995"/>
        <v>3</v>
      </c>
      <c r="BS185" s="101" t="str">
        <f t="shared" si="853"/>
        <v>KORD MR3!_00Z-ECE</v>
      </c>
      <c r="BT185" s="58">
        <f ca="1">IFERROR(IF($C$12="C",RTD("ice.xl",,"*H",BS185,$C$5,"D",$K185,,,1),RTD("ice.xl",,"*H",BS185,$C$5,"D",$K185,,,1)*(9/5)+$C$14),"-")</f>
        <v>70.718000000000004</v>
      </c>
      <c r="BU185" s="101">
        <f t="shared" si="991"/>
        <v>4</v>
      </c>
      <c r="BV185" s="101" t="str">
        <f t="shared" si="855"/>
        <v>KORD MR4!_00Z-ECE</v>
      </c>
      <c r="BW185" s="58">
        <f ca="1">IFERROR(IF($C$12="C",RTD("ice.xl",,"*H",BV185,$C$5,"D",$K185,,,1),RTD("ice.xl",,"*H",BV185,$C$5,"D",$K185,,,1)*(9/5)+$C$14),"-")</f>
        <v>71.240000000000009</v>
      </c>
      <c r="BX185" s="101">
        <f t="shared" si="986"/>
        <v>5</v>
      </c>
      <c r="BY185" s="101" t="str">
        <f t="shared" si="857"/>
        <v>KORD MR5!_00Z-ECE</v>
      </c>
      <c r="BZ185" s="58">
        <f ca="1">IFERROR(IF($C$12="C",RTD("ice.xl",,"*H",BY185,$C$5,"D",$K185,,,1),RTD("ice.xl",,"*H",BY185,$C$5,"D",$K185,,,1)*(9/5)+$C$14),"-")</f>
        <v>71.240000000000009</v>
      </c>
      <c r="CA185" s="101">
        <f t="shared" si="981"/>
        <v>6</v>
      </c>
      <c r="CB185" s="101" t="str">
        <f t="shared" si="859"/>
        <v>KORD MR6!_00Z-ECE</v>
      </c>
      <c r="CC185" s="58">
        <f ca="1">IFERROR(IF($C$12="C",RTD("ice.xl",,"*H",CB185,$C$5,"D",$K185,,,1),RTD("ice.xl",,"*H",CB185,$C$5,"D",$K185,,,1)*(9/5)+$C$14),"-")</f>
        <v>71.150000000000006</v>
      </c>
      <c r="CD185" s="101">
        <f t="shared" si="976"/>
        <v>7</v>
      </c>
      <c r="CE185" s="101" t="str">
        <f t="shared" si="861"/>
        <v>KORD MR7!_00Z-ECE</v>
      </c>
      <c r="CF185" s="58">
        <f ca="1">IFERROR(IF($C$12="C",RTD("ice.xl",,"*H",CE185,$C$5,"D",$K185,,,1),RTD("ice.xl",,"*H",CE185,$C$5,"D",$K185,,,1)*(9/5)+$C$14),"-")</f>
        <v>71.635999999999996</v>
      </c>
      <c r="CG185" s="101">
        <f t="shared" si="971"/>
        <v>8</v>
      </c>
      <c r="CH185" s="101" t="str">
        <f t="shared" si="863"/>
        <v>KORD MR8!_00Z-ECE</v>
      </c>
      <c r="CI185" s="58">
        <f ca="1">IFERROR(IF($C$12="C",RTD("ice.xl",,"*H",CH185,$C$5,"D",$K185,,,1),RTD("ice.xl",,"*H",CH185,$C$5,"D",$K185,,,1)*(9/5)+$C$14),"-")</f>
        <v>70.681999999999988</v>
      </c>
      <c r="CJ185" s="101">
        <f t="shared" si="966"/>
        <v>9</v>
      </c>
      <c r="CK185" s="101" t="str">
        <f t="shared" si="865"/>
        <v>KORD MR9!_00Z-ECE</v>
      </c>
      <c r="CL185" s="58">
        <f ca="1">IFERROR(IF($C$12="C",RTD("ice.xl",,"*H",CK185,$C$5,"D",$K185,,,1),RTD("ice.xl",,"*H",CK185,$C$5,"D",$K185,,,1)*(9/5)+$C$14),"-")</f>
        <v>70.231999999999999</v>
      </c>
      <c r="CM185" s="101">
        <f t="shared" si="961"/>
        <v>10</v>
      </c>
      <c r="CN185" s="101" t="str">
        <f t="shared" si="867"/>
        <v>KORD MR10!_00Z-ECE</v>
      </c>
      <c r="CO185" s="58">
        <f ca="1">IFERROR(IF($C$12="C",RTD("ice.xl",,"*H",CN185,$C$5,"D",$K185,,,1),RTD("ice.xl",,"*H",CN185,$C$5,"D",$K185,,,1)*(9/5)+$C$14),"-")</f>
        <v>70.915999999999997</v>
      </c>
      <c r="CP185" s="101">
        <f t="shared" si="956"/>
        <v>11</v>
      </c>
      <c r="CQ185" s="101" t="str">
        <f t="shared" si="869"/>
        <v>KORD MR11!_00Z-ECE</v>
      </c>
      <c r="CR185" s="58">
        <f ca="1">IFERROR(IF($C$12="C",RTD("ice.xl",,"*H",CQ185,$C$5,"D",$K185,,,1),RTD("ice.xl",,"*H",CQ185,$C$5,"D",$K185,,,1)*(9/5)+$C$14),"-")</f>
        <v>71.257999999999996</v>
      </c>
      <c r="CS185" s="101">
        <f t="shared" si="951"/>
        <v>12</v>
      </c>
      <c r="CT185" s="101" t="str">
        <f t="shared" si="871"/>
        <v>KORD MR12!_00Z-ECE</v>
      </c>
      <c r="CU185" s="58">
        <f ca="1">IFERROR(IF($C$12="C",RTD("ice.xl",,"*H",CT185,$C$5,"D",$K185,,,1),RTD("ice.xl",,"*H",CT185,$C$5,"D",$K185,,,1)*(9/5)+$C$14),"-")</f>
        <v>73.634</v>
      </c>
      <c r="CV185" s="101">
        <f t="shared" si="946"/>
        <v>13</v>
      </c>
      <c r="CW185" s="101" t="str">
        <f t="shared" si="872"/>
        <v>KORD MR13!_00Z-ECE</v>
      </c>
      <c r="CX185" s="58">
        <f ca="1">IFERROR(IF($C$12="C",RTD("ice.xl",,"*H",CW185,$C$5,"D",$K185,,,1),RTD("ice.xl",,"*H",CW185,$C$5,"D",$K185,,,1)*(9/5)+$C$14),"-")</f>
        <v>75.343999999999994</v>
      </c>
      <c r="CY185" s="101">
        <f t="shared" si="941"/>
        <v>14</v>
      </c>
      <c r="CZ185" s="101" t="str">
        <f t="shared" si="873"/>
        <v>KORD MR14!_00Z-ECE</v>
      </c>
      <c r="DA185" s="58">
        <f ca="1">IFERROR(IF($C$12="C",RTD("ice.xl",,"*H",CZ185,$C$5,"D",$K185,,,1),RTD("ice.xl",,"*H",CZ185,$C$5,"D",$K185,,,1)*(9/5)+$C$14),"-")</f>
        <v>75.415999999999997</v>
      </c>
      <c r="DB185" s="101">
        <f t="shared" si="937"/>
        <v>15</v>
      </c>
      <c r="DC185" s="101" t="str">
        <f t="shared" si="874"/>
        <v>KORD MR15!_00Z-ECE</v>
      </c>
      <c r="DD185" s="58">
        <f ca="1">IFERROR(IF($C$12="C",RTD("ice.xl",,"*H",DC185,$C$5,"D",$K185,,,1),RTD("ice.xl",,"*H",DC185,$C$5,"D",$K185,,,1)*(9/5)+$C$14),"-")</f>
        <v>76.478000000000009</v>
      </c>
      <c r="DE185" s="101">
        <f t="shared" si="933"/>
        <v>16</v>
      </c>
      <c r="DF185" s="101" t="str">
        <f t="shared" si="875"/>
        <v>KORD MR16!_00Z-ECE</v>
      </c>
      <c r="DG185" s="105" t="str">
        <f ca="1">IFERROR(IF($C$12="C",RTD("ice.xl",,"*H",DF185,$C$5,"D",$K185,,,1),RTD("ice.xl",,"*H",DF185,$C$5,"D",$K185,,,1)*(9/5)+$C$14),"-")</f>
        <v>-</v>
      </c>
      <c r="DJ185" s="53">
        <f>DJ184+1</f>
        <v>1</v>
      </c>
      <c r="DK185" s="53" t="str">
        <f t="shared" si="877"/>
        <v>KORD MR1!_12Z-ECE</v>
      </c>
      <c r="DL185" s="108">
        <f ca="1">IFERROR(IF($C$12="C",RTD("ice.xl",,"*H",DK185,$C$5,"D",$K185,,,1),RTD("ice.xl",,"*H",DK185,$C$5,"D",$K185,,,1)*(9/5)+$C$14),"-")</f>
        <v>70.16</v>
      </c>
      <c r="DM185" s="101">
        <f t="shared" ref="DM185:DM214" si="1000">DM184+1</f>
        <v>2</v>
      </c>
      <c r="DN185" s="101" t="str">
        <f t="shared" si="879"/>
        <v>KORD MR2!_12Z-ECE</v>
      </c>
      <c r="DO185" s="58">
        <f ca="1">IFERROR(IF($C$12="C",RTD("ice.xl",,"*H",DN185,$C$5,"D",$K185,,,1),RTD("ice.xl",,"*H",DN185,$C$5,"D",$K185,,,1)*(9/5)+$C$14),"-")</f>
        <v>70.051999999999992</v>
      </c>
      <c r="DP185" s="101">
        <f t="shared" si="996"/>
        <v>3</v>
      </c>
      <c r="DQ185" s="101" t="str">
        <f t="shared" si="881"/>
        <v>KORD MR3!_12Z-ECE</v>
      </c>
      <c r="DR185" s="58">
        <f ca="1">IFERROR(IF($C$12="C",RTD("ice.xl",,"*H",DQ185,$C$5,"D",$K185,,,1),RTD("ice.xl",,"*H",DQ185,$C$5,"D",$K185,,,1)*(9/5)+$C$14),"-")</f>
        <v>70.843999999999994</v>
      </c>
      <c r="DS185" s="101">
        <f t="shared" si="992"/>
        <v>4</v>
      </c>
      <c r="DT185" s="101" t="str">
        <f t="shared" si="883"/>
        <v>KORD MR4!_12Z-ECE</v>
      </c>
      <c r="DU185" s="58">
        <f ca="1">IFERROR(IF($C$12="C",RTD("ice.xl",,"*H",DT185,$C$5,"D",$K185,,,1),RTD("ice.xl",,"*H",DT185,$C$5,"D",$K185,,,1)*(9/5)+$C$14),"-")</f>
        <v>71.402000000000001</v>
      </c>
      <c r="DV185" s="101">
        <f t="shared" si="987"/>
        <v>5</v>
      </c>
      <c r="DW185" s="101" t="str">
        <f t="shared" si="885"/>
        <v>KORD MR5!_12Z-ECE</v>
      </c>
      <c r="DX185" s="58">
        <f ca="1">IFERROR(IF($C$12="C",RTD("ice.xl",,"*H",DW185,$C$5,"D",$K185,,,1),RTD("ice.xl",,"*H",DW185,$C$5,"D",$K185,,,1)*(9/5)+$C$14),"-")</f>
        <v>71.492000000000004</v>
      </c>
      <c r="DY185" s="101">
        <f t="shared" si="982"/>
        <v>6</v>
      </c>
      <c r="DZ185" s="101" t="str">
        <f t="shared" si="887"/>
        <v>KORD MR6!_12Z-ECE</v>
      </c>
      <c r="EA185" s="58">
        <f ca="1">IFERROR(IF($C$12="C",RTD("ice.xl",,"*H",DZ185,$C$5,"D",$K185,,,1),RTD("ice.xl",,"*H",DZ185,$C$5,"D",$K185,,,1)*(9/5)+$C$14),"-")</f>
        <v>71.996000000000009</v>
      </c>
      <c r="EB185" s="101">
        <f t="shared" si="977"/>
        <v>7</v>
      </c>
      <c r="EC185" s="101" t="str">
        <f t="shared" si="889"/>
        <v>KORD MR7!_12Z-ECE</v>
      </c>
      <c r="ED185" s="58">
        <f ca="1">IFERROR(IF($C$12="C",RTD("ice.xl",,"*H",EC185,$C$5,"D",$K185,,,1),RTD("ice.xl",,"*H",EC185,$C$5,"D",$K185,,,1)*(9/5)+$C$14),"-")</f>
        <v>70.718000000000004</v>
      </c>
      <c r="EE185" s="101">
        <f t="shared" si="972"/>
        <v>8</v>
      </c>
      <c r="EF185" s="101" t="str">
        <f t="shared" si="891"/>
        <v>KORD MR8!_12Z-ECE</v>
      </c>
      <c r="EG185" s="58">
        <f ca="1">IFERROR(IF($C$12="C",RTD("ice.xl",,"*H",EF185,$C$5,"D",$K185,,,1),RTD("ice.xl",,"*H",EF185,$C$5,"D",$K185,,,1)*(9/5)+$C$14),"-")</f>
        <v>70.7</v>
      </c>
      <c r="EH185" s="101">
        <f t="shared" si="967"/>
        <v>9</v>
      </c>
      <c r="EI185" s="101" t="str">
        <f t="shared" si="893"/>
        <v>KORD MR9!_12Z-ECE</v>
      </c>
      <c r="EJ185" s="58">
        <f ca="1">IFERROR(IF($C$12="C",RTD("ice.xl",,"*H",EI185,$C$5,"D",$K185,,,1),RTD("ice.xl",,"*H",EI185,$C$5,"D",$K185,,,1)*(9/5)+$C$14),"-")</f>
        <v>70.141999999999996</v>
      </c>
      <c r="EK185" s="101">
        <f t="shared" si="962"/>
        <v>10</v>
      </c>
      <c r="EL185" s="101" t="str">
        <f t="shared" si="895"/>
        <v>KORD MR10!_12Z-ECE</v>
      </c>
      <c r="EM185" s="58">
        <f ca="1">IFERROR(IF($C$12="C",RTD("ice.xl",,"*H",EL185,$C$5,"D",$K185,,,1),RTD("ice.xl",,"*H",EL185,$C$5,"D",$K185,,,1)*(9/5)+$C$14),"-")</f>
        <v>71.204000000000008</v>
      </c>
      <c r="EN185" s="101">
        <f t="shared" si="957"/>
        <v>11</v>
      </c>
      <c r="EO185" s="101" t="str">
        <f t="shared" si="897"/>
        <v>KORD MR11!_12Z-ECE</v>
      </c>
      <c r="EP185" s="58">
        <f ca="1">IFERROR(IF($C$12="C",RTD("ice.xl",,"*H",EO185,$C$5,"D",$K185,,,1),RTD("ice.xl",,"*H",EO185,$C$5,"D",$K185,,,1)*(9/5)+$C$14),"-")</f>
        <v>73.418000000000006</v>
      </c>
      <c r="EQ185" s="101">
        <f t="shared" si="952"/>
        <v>12</v>
      </c>
      <c r="ER185" s="101" t="str">
        <f t="shared" si="899"/>
        <v>KORD MR12!_12Z-ECE</v>
      </c>
      <c r="ES185" s="58">
        <f ca="1">IFERROR(IF($C$12="C",RTD("ice.xl",,"*H",ER185,$C$5,"D",$K185,,,1),RTD("ice.xl",,"*H",ER185,$C$5,"D",$K185,,,1)*(9/5)+$C$14),"-")</f>
        <v>75.77600000000001</v>
      </c>
      <c r="ET185" s="101">
        <f t="shared" si="947"/>
        <v>13</v>
      </c>
      <c r="EU185" s="101" t="str">
        <f t="shared" si="900"/>
        <v>KORD MR13!_12Z-ECE</v>
      </c>
      <c r="EV185" s="58">
        <f ca="1">IFERROR(IF($C$12="C",RTD("ice.xl",,"*H",EU185,$C$5,"D",$K185,,,1),RTD("ice.xl",,"*H",EU185,$C$5,"D",$K185,,,1)*(9/5)+$C$14),"-")</f>
        <v>75.650000000000006</v>
      </c>
      <c r="EW185" s="101">
        <f t="shared" si="942"/>
        <v>14</v>
      </c>
      <c r="EX185" s="101" t="str">
        <f t="shared" si="901"/>
        <v>KORD MR14!_12Z-ECE</v>
      </c>
      <c r="EY185" s="58">
        <f ca="1">IFERROR(IF($C$12="C",RTD("ice.xl",,"*H",EX185,$C$5,"D",$K185,,,1),RTD("ice.xl",,"*H",EX185,$C$5,"D",$K185,,,1)*(9/5)+$C$14),"-")</f>
        <v>74.731999999999999</v>
      </c>
      <c r="EZ185" s="101">
        <f t="shared" si="938"/>
        <v>15</v>
      </c>
      <c r="FA185" s="101" t="str">
        <f t="shared" si="902"/>
        <v>KORD MR15!_12Z-ECE</v>
      </c>
      <c r="FB185" s="58" t="str">
        <f ca="1">IFERROR(IF($C$12="C",RTD("ice.xl",,"*H",FA185,$C$5,"D",$K185,,,1),RTD("ice.xl",,"*H",FA185,$C$5,"D",$K185,,,1)*(9/5)+$C$14),"-")</f>
        <v>-</v>
      </c>
      <c r="FC185" s="101">
        <f t="shared" si="934"/>
        <v>16</v>
      </c>
      <c r="FD185" s="101" t="str">
        <f t="shared" si="903"/>
        <v>KORD MR16!_12Z-ECE</v>
      </c>
      <c r="FE185" s="105" t="str">
        <f ca="1">IFERROR(IF($C$12="C",RTD("ice.xl",,"*H",FD185,$C$5,"D",$K185,,,1),RTD("ice.xl",,"*H",FD185,$C$5,"D",$K185,,,1)*(9/5)+$C$14),"-")</f>
        <v>-</v>
      </c>
      <c r="FH185" s="53">
        <f>FH184+1</f>
        <v>1</v>
      </c>
      <c r="FI185" s="53" t="str">
        <f t="shared" si="905"/>
        <v>KORD MR1!_12Z-ECE</v>
      </c>
      <c r="FJ185" s="108">
        <f ca="1">IFERROR(IF($C$12="C",RTD("ice.xl",,"*H",FI185,$C$5,"D",$K185,,,1),RTD("ice.xl",,"*H",FI185,$C$5,"D",$K185,,,1)*(9/5)+$C$14),"-")</f>
        <v>70.16</v>
      </c>
      <c r="FK185" s="101">
        <f t="shared" ref="FK185:FK214" si="1001">FK184+1</f>
        <v>2</v>
      </c>
      <c r="FL185" s="101" t="str">
        <f t="shared" si="907"/>
        <v>KORD MR2!_12Z-ECE</v>
      </c>
      <c r="FM185" s="58">
        <f ca="1">IFERROR(IF($C$12="C",RTD("ice.xl",,"*H",FL185,$C$5,"D",$K185,,,1),RTD("ice.xl",,"*H",FL185,$C$5,"D",$K185,,,1)*(9/5)+$C$14),"-")</f>
        <v>70.051999999999992</v>
      </c>
      <c r="FN185" s="101">
        <f t="shared" si="997"/>
        <v>3</v>
      </c>
      <c r="FO185" s="101" t="str">
        <f t="shared" si="909"/>
        <v>KORD MR3!_12Z-ECE</v>
      </c>
      <c r="FP185" s="58">
        <f ca="1">IFERROR(IF($C$12="C",RTD("ice.xl",,"*H",FO185,$C$5,"D",$K185,,,1),RTD("ice.xl",,"*H",FO185,$C$5,"D",$K185,,,1)*(9/5)+$C$14),"-")</f>
        <v>70.843999999999994</v>
      </c>
      <c r="FQ185" s="101">
        <f t="shared" si="993"/>
        <v>4</v>
      </c>
      <c r="FR185" s="101" t="str">
        <f t="shared" si="911"/>
        <v>KORD MR4!_12Z-ECE</v>
      </c>
      <c r="FS185" s="58">
        <f ca="1">IFERROR(IF($C$12="C",RTD("ice.xl",,"*H",FR185,$C$5,"D",$K185,,,1),RTD("ice.xl",,"*H",FR185,$C$5,"D",$K185,,,1)*(9/5)+$C$14),"-")</f>
        <v>71.402000000000001</v>
      </c>
      <c r="FT185" s="101">
        <f t="shared" si="988"/>
        <v>5</v>
      </c>
      <c r="FU185" s="101" t="str">
        <f t="shared" si="913"/>
        <v>KORD MR5!_12Z-ECE</v>
      </c>
      <c r="FV185" s="58">
        <f ca="1">IFERROR(IF($C$12="C",RTD("ice.xl",,"*H",FU185,$C$5,"D",$K185,,,1),RTD("ice.xl",,"*H",FU185,$C$5,"D",$K185,,,1)*(9/5)+$C$14),"-")</f>
        <v>71.492000000000004</v>
      </c>
      <c r="FW185" s="101">
        <f t="shared" si="983"/>
        <v>6</v>
      </c>
      <c r="FX185" s="101" t="str">
        <f t="shared" si="915"/>
        <v>KORD MR6!_12Z-ECE</v>
      </c>
      <c r="FY185" s="58">
        <f ca="1">IFERROR(IF($C$12="C",RTD("ice.xl",,"*H",FX185,$C$5,"D",$K185,,,1),RTD("ice.xl",,"*H",FX185,$C$5,"D",$K185,,,1)*(9/5)+$C$14),"-")</f>
        <v>71.996000000000009</v>
      </c>
      <c r="FZ185" s="101">
        <f t="shared" si="978"/>
        <v>7</v>
      </c>
      <c r="GA185" s="101" t="str">
        <f t="shared" si="917"/>
        <v>KORD MR7!_12Z-ECE</v>
      </c>
      <c r="GB185" s="58">
        <f ca="1">IFERROR(IF($C$12="C",RTD("ice.xl",,"*H",GA185,$C$5,"D",$K185,,,1),RTD("ice.xl",,"*H",GA185,$C$5,"D",$K185,,,1)*(9/5)+$C$14),"-")</f>
        <v>70.718000000000004</v>
      </c>
      <c r="GC185" s="101">
        <f t="shared" si="973"/>
        <v>8</v>
      </c>
      <c r="GD185" s="101" t="str">
        <f t="shared" si="919"/>
        <v>KORD MR8!_12Z-ECE</v>
      </c>
      <c r="GE185" s="58">
        <f ca="1">IFERROR(IF($C$12="C",RTD("ice.xl",,"*H",GD185,$C$5,"D",$K185,,,1),RTD("ice.xl",,"*H",GD185,$C$5,"D",$K185,,,1)*(9/5)+$C$14),"-")</f>
        <v>70.7</v>
      </c>
      <c r="GF185" s="101">
        <f t="shared" si="968"/>
        <v>9</v>
      </c>
      <c r="GG185" s="101" t="str">
        <f t="shared" si="921"/>
        <v>KORD MR9!_12Z-ECE</v>
      </c>
      <c r="GH185" s="58">
        <f ca="1">IFERROR(IF($C$12="C",RTD("ice.xl",,"*H",GG185,$C$5,"D",$K185,,,1),RTD("ice.xl",,"*H",GG185,$C$5,"D",$K185,,,1)*(9/5)+$C$14),"-")</f>
        <v>70.141999999999996</v>
      </c>
      <c r="GI185" s="101">
        <f t="shared" si="963"/>
        <v>10</v>
      </c>
      <c r="GJ185" s="101" t="str">
        <f t="shared" si="923"/>
        <v>KORD MR10!_12Z-ECE</v>
      </c>
      <c r="GK185" s="58">
        <f ca="1">IFERROR(IF($C$12="C",RTD("ice.xl",,"*H",GJ185,$C$5,"D",$K185,,,1),RTD("ice.xl",,"*H",GJ185,$C$5,"D",$K185,,,1)*(9/5)+$C$14),"-")</f>
        <v>71.204000000000008</v>
      </c>
      <c r="GL185" s="101">
        <f t="shared" si="958"/>
        <v>11</v>
      </c>
      <c r="GM185" s="101" t="str">
        <f t="shared" si="925"/>
        <v>KORD MR11!_12Z-ECE</v>
      </c>
      <c r="GN185" s="58">
        <f ca="1">IFERROR(IF($C$12="C",RTD("ice.xl",,"*H",GM185,$C$5,"D",$K185,,,1),RTD("ice.xl",,"*H",GM185,$C$5,"D",$K185,,,1)*(9/5)+$C$14),"-")</f>
        <v>73.418000000000006</v>
      </c>
      <c r="GO185" s="101">
        <f t="shared" si="953"/>
        <v>12</v>
      </c>
      <c r="GP185" s="101" t="str">
        <f t="shared" si="927"/>
        <v>KORD MR12!_12Z-ECE</v>
      </c>
      <c r="GQ185" s="58">
        <f ca="1">IFERROR(IF($C$12="C",RTD("ice.xl",,"*H",GP185,$C$5,"D",$K185,,,1),RTD("ice.xl",,"*H",GP185,$C$5,"D",$K185,,,1)*(9/5)+$C$14),"-")</f>
        <v>75.77600000000001</v>
      </c>
      <c r="GR185" s="101">
        <f t="shared" si="948"/>
        <v>13</v>
      </c>
      <c r="GS185" s="101" t="str">
        <f t="shared" si="928"/>
        <v>KORD MR13!_12Z-ECE</v>
      </c>
      <c r="GT185" s="58">
        <f ca="1">IFERROR(IF($C$12="C",RTD("ice.xl",,"*H",GS185,$C$5,"D",$K185,,,1),RTD("ice.xl",,"*H",GS185,$C$5,"D",$K185,,,1)*(9/5)+$C$14),"-")</f>
        <v>75.650000000000006</v>
      </c>
      <c r="GU185" s="101">
        <f t="shared" si="943"/>
        <v>14</v>
      </c>
      <c r="GV185" s="101" t="str">
        <f t="shared" si="929"/>
        <v>KORD MR14!_12Z-ECE</v>
      </c>
      <c r="GW185" s="58">
        <f ca="1">IFERROR(IF($C$12="C",RTD("ice.xl",,"*H",GV185,$C$5,"D",$K185,,,1),RTD("ice.xl",,"*H",GV185,$C$5,"D",$K185,,,1)*(9/5)+$C$14),"-")</f>
        <v>74.731999999999999</v>
      </c>
      <c r="GX185" s="101">
        <f t="shared" si="939"/>
        <v>15</v>
      </c>
      <c r="GY185" s="101" t="str">
        <f t="shared" si="930"/>
        <v>KORD MR15!_12Z-ECE</v>
      </c>
      <c r="GZ185" s="58" t="str">
        <f ca="1">IFERROR(IF($C$12="C",RTD("ice.xl",,"*H",GY185,$C$5,"D",$K185,,,1),RTD("ice.xl",,"*H",GY185,$C$5,"D",$K185,,,1)*(9/5)+$C$14),"-")</f>
        <v>-</v>
      </c>
      <c r="HA185" s="101">
        <f t="shared" si="935"/>
        <v>16</v>
      </c>
      <c r="HB185" s="101" t="str">
        <f t="shared" si="931"/>
        <v>KORD MR16!_12Z-ECE</v>
      </c>
      <c r="HC185" s="105" t="str">
        <f ca="1">IFERROR(IF($C$12="C",RTD("ice.xl",,"*H",HB185,$C$5,"D",$K185,,,1),RTD("ice.xl",,"*H",HB185,$C$5,"D",$K185,,,1)*(9/5)+$C$14),"-")</f>
        <v>-</v>
      </c>
    </row>
    <row r="186" spans="11:211" x14ac:dyDescent="0.35">
      <c r="K186" s="163">
        <f t="shared" ca="1" si="820"/>
        <v>44790</v>
      </c>
      <c r="L186" s="356">
        <f t="shared" ca="1" si="820"/>
        <v>72.093019999999996</v>
      </c>
      <c r="N186" s="53">
        <f t="shared" ref="N186:N214" si="1002">N185+1</f>
        <v>2</v>
      </c>
      <c r="O186" s="53" t="str">
        <f t="shared" si="822"/>
        <v>KORD MR2!_00Z-ECE</v>
      </c>
      <c r="P186" s="108">
        <f ca="1">IFERROR(IF($C$12="C",RTD("ice.xl",,"*H",O186,$C$5,"D",$K186,,,1),RTD("ice.xl",,"*H",O186,$C$5,"D",$K186,,,1)*(9/5)+$C$14),"-")</f>
        <v>70.268000000000001</v>
      </c>
      <c r="Q186" s="101">
        <f t="shared" si="998"/>
        <v>3</v>
      </c>
      <c r="R186" s="101" t="str">
        <f t="shared" si="824"/>
        <v>KORD MR3!_00Z-ECE</v>
      </c>
      <c r="S186" s="58">
        <f ca="1">IFERROR(IF($C$12="C",RTD("ice.xl",,"*H",R186,$C$5,"D",$K186,,,1),RTD("ice.xl",,"*H",R186,$C$5,"D",$K186,,,1)*(9/5)+$C$14),"-")</f>
        <v>70.664000000000001</v>
      </c>
      <c r="T186" s="101">
        <f t="shared" si="994"/>
        <v>4</v>
      </c>
      <c r="U186" s="101" t="str">
        <f t="shared" si="826"/>
        <v>KORD MR4!_00Z-ECE</v>
      </c>
      <c r="V186" s="58">
        <f ca="1">IFERROR(IF($C$12="C",RTD("ice.xl",,"*H",U186,$C$5,"D",$K186,,,1),RTD("ice.xl",,"*H",U186,$C$5,"D",$K186,,,1)*(9/5)+$C$14),"-")</f>
        <v>71.006</v>
      </c>
      <c r="W186" s="101">
        <f t="shared" si="990"/>
        <v>5</v>
      </c>
      <c r="X186" s="101" t="str">
        <f t="shared" si="828"/>
        <v>KORD MR5!_00Z-ECE</v>
      </c>
      <c r="Y186" s="58">
        <f ca="1">IFERROR(IF($C$12="C",RTD("ice.xl",,"*H",X186,$C$5,"D",$K186,,,1),RTD("ice.xl",,"*H",X186,$C$5,"D",$K186,,,1)*(9/5)+$C$14),"-")</f>
        <v>71.545999999999992</v>
      </c>
      <c r="Z186" s="101">
        <f t="shared" si="985"/>
        <v>6</v>
      </c>
      <c r="AA186" s="101" t="str">
        <f t="shared" si="830"/>
        <v>KORD MR6!_00Z-ECE</v>
      </c>
      <c r="AB186" s="58">
        <f ca="1">IFERROR(IF($C$12="C",RTD("ice.xl",,"*H",AA186,$C$5,"D",$K186,,,1),RTD("ice.xl",,"*H",AA186,$C$5,"D",$K186,,,1)*(9/5)+$C$14),"-")</f>
        <v>71.563999999999993</v>
      </c>
      <c r="AC186" s="101">
        <f t="shared" si="980"/>
        <v>7</v>
      </c>
      <c r="AD186" s="101" t="str">
        <f t="shared" si="832"/>
        <v>KORD MR7!_00Z-ECE</v>
      </c>
      <c r="AE186" s="58">
        <f ca="1">IFERROR(IF($C$12="C",RTD("ice.xl",,"*H",AD186,$C$5,"D",$K186,,,1),RTD("ice.xl",,"*H",AD186,$C$5,"D",$K186,,,1)*(9/5)+$C$14),"-")</f>
        <v>72.050000000000011</v>
      </c>
      <c r="AF186" s="101">
        <f t="shared" si="975"/>
        <v>8</v>
      </c>
      <c r="AG186" s="101" t="str">
        <f t="shared" si="834"/>
        <v>KORD MR8!_00Z-ECE</v>
      </c>
      <c r="AH186" s="58">
        <f ca="1">IFERROR(IF($C$12="C",RTD("ice.xl",,"*H",AG186,$C$5,"D",$K186,,,1),RTD("ice.xl",,"*H",AG186,$C$5,"D",$K186,,,1)*(9/5)+$C$14),"-")</f>
        <v>70.051999999999992</v>
      </c>
      <c r="AI186" s="101">
        <f t="shared" si="970"/>
        <v>9</v>
      </c>
      <c r="AJ186" s="101" t="str">
        <f t="shared" si="836"/>
        <v>KORD MR9!_00Z-ECE</v>
      </c>
      <c r="AK186" s="58">
        <f ca="1">IFERROR(IF($C$12="C",RTD("ice.xl",,"*H",AJ186,$C$5,"D",$K186,,,1),RTD("ice.xl",,"*H",AJ186,$C$5,"D",$K186,,,1)*(9/5)+$C$14),"-")</f>
        <v>70.141999999999996</v>
      </c>
      <c r="AL186" s="101">
        <f t="shared" si="965"/>
        <v>10</v>
      </c>
      <c r="AM186" s="101" t="str">
        <f t="shared" si="838"/>
        <v>KORD MR10!_00Z-ECE</v>
      </c>
      <c r="AN186" s="58">
        <f ca="1">IFERROR(IF($C$12="C",RTD("ice.xl",,"*H",AM186,$C$5,"D",$K186,,,1),RTD("ice.xl",,"*H",AM186,$C$5,"D",$K186,,,1)*(9/5)+$C$14),"-")</f>
        <v>71.924000000000007</v>
      </c>
      <c r="AO186" s="101">
        <f t="shared" si="960"/>
        <v>11</v>
      </c>
      <c r="AP186" s="101" t="str">
        <f t="shared" si="840"/>
        <v>KORD MR11!_00Z-ECE</v>
      </c>
      <c r="AQ186" s="58">
        <f ca="1">IFERROR(IF($C$12="C",RTD("ice.xl",,"*H",AP186,$C$5,"D",$K186,,,1),RTD("ice.xl",,"*H",AP186,$C$5,"D",$K186,,,1)*(9/5)+$C$14),"-")</f>
        <v>73.057999999999993</v>
      </c>
      <c r="AR186" s="101">
        <f t="shared" si="955"/>
        <v>12</v>
      </c>
      <c r="AS186" s="101" t="str">
        <f t="shared" si="842"/>
        <v>KORD MR12!_00Z-ECE</v>
      </c>
      <c r="AT186" s="58">
        <f ca="1">IFERROR(IF($C$12="C",RTD("ice.xl",,"*H",AS186,$C$5,"D",$K186,,,1),RTD("ice.xl",,"*H",AS186,$C$5,"D",$K186,,,1)*(9/5)+$C$14),"-")</f>
        <v>74.156000000000006</v>
      </c>
      <c r="AU186" s="101">
        <f t="shared" si="950"/>
        <v>13</v>
      </c>
      <c r="AV186" s="101" t="str">
        <f t="shared" si="843"/>
        <v>KORD MR13!_00Z-ECE</v>
      </c>
      <c r="AW186" s="58">
        <f ca="1">IFERROR(IF($C$12="C",RTD("ice.xl",,"*H",AV186,$C$5,"D",$K186,,,1),RTD("ice.xl",,"*H",AV186,$C$5,"D",$K186,,,1)*(9/5)+$C$14),"-")</f>
        <v>76.801999999999992</v>
      </c>
      <c r="AX186" s="101">
        <f t="shared" si="945"/>
        <v>14</v>
      </c>
      <c r="AY186" s="101" t="str">
        <f t="shared" si="844"/>
        <v>KORD MR14!_00Z-ECE</v>
      </c>
      <c r="AZ186" s="58">
        <f ca="1">IFERROR(IF($C$12="C",RTD("ice.xl",,"*H",AY186,$C$5,"D",$K186,,,1),RTD("ice.xl",,"*H",AY186,$C$5,"D",$K186,,,1)*(9/5)+$C$14),"-")</f>
        <v>76.568000000000012</v>
      </c>
      <c r="BA186" s="101">
        <f t="shared" si="940"/>
        <v>15</v>
      </c>
      <c r="BB186" s="101" t="str">
        <f t="shared" si="845"/>
        <v>KORD MR15!_00Z-ECE</v>
      </c>
      <c r="BC186" s="58">
        <f ca="1">IFERROR(IF($C$12="C",RTD("ice.xl",,"*H",BB186,$C$5,"D",$K186,,,1),RTD("ice.xl",,"*H",BB186,$C$5,"D",$K186,,,1)*(9/5)+$C$14),"-")</f>
        <v>76.171999999999997</v>
      </c>
      <c r="BD186" s="101">
        <f t="shared" si="936"/>
        <v>16</v>
      </c>
      <c r="BE186" s="101" t="str">
        <f t="shared" si="846"/>
        <v>KORD MR16!_00Z-ECE</v>
      </c>
      <c r="BF186" s="58">
        <f ca="1">IFERROR(IF($C$12="C",RTD("ice.xl",,"*H",BE186,$C$5,"D",$K186,,,1),RTD("ice.xl",,"*H",BE186,$C$5,"D",$K186,,,1)*(9/5)+$C$14),"-")</f>
        <v>73.813999999999993</v>
      </c>
      <c r="BG186" s="101">
        <f t="shared" si="932"/>
        <v>17</v>
      </c>
      <c r="BH186" s="101" t="str">
        <f t="shared" si="847"/>
        <v>KORD MR17!_00Z-ECE</v>
      </c>
      <c r="BI186" s="105" t="str">
        <f ca="1">IFERROR(IF($C$12="C",RTD("ice.xl",,"*H",BH186,$C$5,"D",$K186,,,1),RTD("ice.xl",,"*H",BH186,$C$5,"D",$K186,,,1)*(9/5)+$C$14),"-")</f>
        <v>-</v>
      </c>
      <c r="BL186" s="53">
        <f t="shared" ref="BL186:BL214" si="1003">BL185+1</f>
        <v>2</v>
      </c>
      <c r="BM186" s="53" t="str">
        <f t="shared" si="849"/>
        <v>KORD MR2!_00Z-ECE</v>
      </c>
      <c r="BN186" s="108">
        <f ca="1">IFERROR(IF($C$12="C",RTD("ice.xl",,"*H",BM186,$C$5,"D",$K186,,,1),RTD("ice.xl",,"*H",BM186,$C$5,"D",$K186,,,1)*(9/5)+$C$14),"-")</f>
        <v>70.268000000000001</v>
      </c>
      <c r="BO186" s="101">
        <f t="shared" si="999"/>
        <v>3</v>
      </c>
      <c r="BP186" s="101" t="str">
        <f t="shared" si="851"/>
        <v>KORD MR3!_00Z-ECE</v>
      </c>
      <c r="BQ186" s="58">
        <f ca="1">IFERROR(IF($C$12="C",RTD("ice.xl",,"*H",BP186,$C$5,"D",$K186,,,1),RTD("ice.xl",,"*H",BP186,$C$5,"D",$K186,,,1)*(9/5)+$C$14),"-")</f>
        <v>70.664000000000001</v>
      </c>
      <c r="BR186" s="101">
        <f t="shared" si="995"/>
        <v>4</v>
      </c>
      <c r="BS186" s="101" t="str">
        <f t="shared" si="853"/>
        <v>KORD MR4!_00Z-ECE</v>
      </c>
      <c r="BT186" s="58">
        <f ca="1">IFERROR(IF($C$12="C",RTD("ice.xl",,"*H",BS186,$C$5,"D",$K186,,,1),RTD("ice.xl",,"*H",BS186,$C$5,"D",$K186,,,1)*(9/5)+$C$14),"-")</f>
        <v>71.006</v>
      </c>
      <c r="BU186" s="101">
        <f t="shared" si="991"/>
        <v>5</v>
      </c>
      <c r="BV186" s="101" t="str">
        <f t="shared" si="855"/>
        <v>KORD MR5!_00Z-ECE</v>
      </c>
      <c r="BW186" s="58">
        <f ca="1">IFERROR(IF($C$12="C",RTD("ice.xl",,"*H",BV186,$C$5,"D",$K186,,,1),RTD("ice.xl",,"*H",BV186,$C$5,"D",$K186,,,1)*(9/5)+$C$14),"-")</f>
        <v>71.545999999999992</v>
      </c>
      <c r="BX186" s="101">
        <f t="shared" si="986"/>
        <v>6</v>
      </c>
      <c r="BY186" s="101" t="str">
        <f t="shared" si="857"/>
        <v>KORD MR6!_00Z-ECE</v>
      </c>
      <c r="BZ186" s="58">
        <f ca="1">IFERROR(IF($C$12="C",RTD("ice.xl",,"*H",BY186,$C$5,"D",$K186,,,1),RTD("ice.xl",,"*H",BY186,$C$5,"D",$K186,,,1)*(9/5)+$C$14),"-")</f>
        <v>71.563999999999993</v>
      </c>
      <c r="CA186" s="101">
        <f t="shared" si="981"/>
        <v>7</v>
      </c>
      <c r="CB186" s="101" t="str">
        <f t="shared" si="859"/>
        <v>KORD MR7!_00Z-ECE</v>
      </c>
      <c r="CC186" s="58">
        <f ca="1">IFERROR(IF($C$12="C",RTD("ice.xl",,"*H",CB186,$C$5,"D",$K186,,,1),RTD("ice.xl",,"*H",CB186,$C$5,"D",$K186,,,1)*(9/5)+$C$14),"-")</f>
        <v>72.050000000000011</v>
      </c>
      <c r="CD186" s="101">
        <f t="shared" si="976"/>
        <v>8</v>
      </c>
      <c r="CE186" s="101" t="str">
        <f t="shared" si="861"/>
        <v>KORD MR8!_00Z-ECE</v>
      </c>
      <c r="CF186" s="58">
        <f ca="1">IFERROR(IF($C$12="C",RTD("ice.xl",,"*H",CE186,$C$5,"D",$K186,,,1),RTD("ice.xl",,"*H",CE186,$C$5,"D",$K186,,,1)*(9/5)+$C$14),"-")</f>
        <v>70.051999999999992</v>
      </c>
      <c r="CG186" s="101">
        <f t="shared" si="971"/>
        <v>9</v>
      </c>
      <c r="CH186" s="101" t="str">
        <f t="shared" si="863"/>
        <v>KORD MR9!_00Z-ECE</v>
      </c>
      <c r="CI186" s="58">
        <f ca="1">IFERROR(IF($C$12="C",RTD("ice.xl",,"*H",CH186,$C$5,"D",$K186,,,1),RTD("ice.xl",,"*H",CH186,$C$5,"D",$K186,,,1)*(9/5)+$C$14),"-")</f>
        <v>70.141999999999996</v>
      </c>
      <c r="CJ186" s="101">
        <f t="shared" si="966"/>
        <v>10</v>
      </c>
      <c r="CK186" s="101" t="str">
        <f t="shared" si="865"/>
        <v>KORD MR10!_00Z-ECE</v>
      </c>
      <c r="CL186" s="58">
        <f ca="1">IFERROR(IF($C$12="C",RTD("ice.xl",,"*H",CK186,$C$5,"D",$K186,,,1),RTD("ice.xl",,"*H",CK186,$C$5,"D",$K186,,,1)*(9/5)+$C$14),"-")</f>
        <v>71.924000000000007</v>
      </c>
      <c r="CM186" s="101">
        <f t="shared" si="961"/>
        <v>11</v>
      </c>
      <c r="CN186" s="101" t="str">
        <f t="shared" si="867"/>
        <v>KORD MR11!_00Z-ECE</v>
      </c>
      <c r="CO186" s="58">
        <f ca="1">IFERROR(IF($C$12="C",RTD("ice.xl",,"*H",CN186,$C$5,"D",$K186,,,1),RTD("ice.xl",,"*H",CN186,$C$5,"D",$K186,,,1)*(9/5)+$C$14),"-")</f>
        <v>73.057999999999993</v>
      </c>
      <c r="CP186" s="101">
        <f t="shared" si="956"/>
        <v>12</v>
      </c>
      <c r="CQ186" s="101" t="str">
        <f t="shared" si="869"/>
        <v>KORD MR12!_00Z-ECE</v>
      </c>
      <c r="CR186" s="58">
        <f ca="1">IFERROR(IF($C$12="C",RTD("ice.xl",,"*H",CQ186,$C$5,"D",$K186,,,1),RTD("ice.xl",,"*H",CQ186,$C$5,"D",$K186,,,1)*(9/5)+$C$14),"-")</f>
        <v>74.156000000000006</v>
      </c>
      <c r="CS186" s="101">
        <f t="shared" si="951"/>
        <v>13</v>
      </c>
      <c r="CT186" s="101" t="str">
        <f t="shared" si="871"/>
        <v>KORD MR13!_00Z-ECE</v>
      </c>
      <c r="CU186" s="58">
        <f ca="1">IFERROR(IF($C$12="C",RTD("ice.xl",,"*H",CT186,$C$5,"D",$K186,,,1),RTD("ice.xl",,"*H",CT186,$C$5,"D",$K186,,,1)*(9/5)+$C$14),"-")</f>
        <v>76.801999999999992</v>
      </c>
      <c r="CV186" s="101">
        <f t="shared" si="946"/>
        <v>14</v>
      </c>
      <c r="CW186" s="101" t="str">
        <f t="shared" si="872"/>
        <v>KORD MR14!_00Z-ECE</v>
      </c>
      <c r="CX186" s="58">
        <f ca="1">IFERROR(IF($C$12="C",RTD("ice.xl",,"*H",CW186,$C$5,"D",$K186,,,1),RTD("ice.xl",,"*H",CW186,$C$5,"D",$K186,,,1)*(9/5)+$C$14),"-")</f>
        <v>76.568000000000012</v>
      </c>
      <c r="CY186" s="101">
        <f t="shared" si="941"/>
        <v>15</v>
      </c>
      <c r="CZ186" s="101" t="str">
        <f t="shared" si="873"/>
        <v>KORD MR15!_00Z-ECE</v>
      </c>
      <c r="DA186" s="58">
        <f ca="1">IFERROR(IF($C$12="C",RTD("ice.xl",,"*H",CZ186,$C$5,"D",$K186,,,1),RTD("ice.xl",,"*H",CZ186,$C$5,"D",$K186,,,1)*(9/5)+$C$14),"-")</f>
        <v>76.171999999999997</v>
      </c>
      <c r="DB186" s="101">
        <f t="shared" si="937"/>
        <v>16</v>
      </c>
      <c r="DC186" s="101" t="str">
        <f t="shared" si="874"/>
        <v>KORD MR16!_00Z-ECE</v>
      </c>
      <c r="DD186" s="58">
        <f ca="1">IFERROR(IF($C$12="C",RTD("ice.xl",,"*H",DC186,$C$5,"D",$K186,,,1),RTD("ice.xl",,"*H",DC186,$C$5,"D",$K186,,,1)*(9/5)+$C$14),"-")</f>
        <v>73.813999999999993</v>
      </c>
      <c r="DE186" s="101">
        <f t="shared" si="933"/>
        <v>17</v>
      </c>
      <c r="DF186" s="101" t="str">
        <f t="shared" si="875"/>
        <v>KORD MR17!_00Z-ECE</v>
      </c>
      <c r="DG186" s="105" t="str">
        <f ca="1">IFERROR(IF($C$12="C",RTD("ice.xl",,"*H",DF186,$C$5,"D",$K186,,,1),RTD("ice.xl",,"*H",DF186,$C$5,"D",$K186,,,1)*(9/5)+$C$14),"-")</f>
        <v>-</v>
      </c>
      <c r="DJ186" s="53">
        <f t="shared" ref="DJ186:DJ214" si="1004">DJ185+1</f>
        <v>2</v>
      </c>
      <c r="DK186" s="53" t="str">
        <f t="shared" si="877"/>
        <v>KORD MR2!_12Z-ECE</v>
      </c>
      <c r="DL186" s="108">
        <f ca="1">IFERROR(IF($C$12="C",RTD("ice.xl",,"*H",DK186,$C$5,"D",$K186,,,1),RTD("ice.xl",,"*H",DK186,$C$5,"D",$K186,,,1)*(9/5)+$C$14),"-")</f>
        <v>70.466000000000008</v>
      </c>
      <c r="DM186" s="101">
        <f t="shared" si="1000"/>
        <v>3</v>
      </c>
      <c r="DN186" s="101" t="str">
        <f t="shared" si="879"/>
        <v>KORD MR3!_12Z-ECE</v>
      </c>
      <c r="DO186" s="58">
        <f ca="1">IFERROR(IF($C$12="C",RTD("ice.xl",,"*H",DN186,$C$5,"D",$K186,,,1),RTD("ice.xl",,"*H",DN186,$C$5,"D",$K186,,,1)*(9/5)+$C$14),"-")</f>
        <v>70.88</v>
      </c>
      <c r="DP186" s="101">
        <f t="shared" si="996"/>
        <v>4</v>
      </c>
      <c r="DQ186" s="101" t="str">
        <f t="shared" si="881"/>
        <v>KORD MR4!_12Z-ECE</v>
      </c>
      <c r="DR186" s="58">
        <f ca="1">IFERROR(IF($C$12="C",RTD("ice.xl",,"*H",DQ186,$C$5,"D",$K186,,,1),RTD("ice.xl",,"*H",DQ186,$C$5,"D",$K186,,,1)*(9/5)+$C$14),"-")</f>
        <v>71.87</v>
      </c>
      <c r="DS186" s="101">
        <f t="shared" si="992"/>
        <v>5</v>
      </c>
      <c r="DT186" s="101" t="str">
        <f t="shared" si="883"/>
        <v>KORD MR5!_12Z-ECE</v>
      </c>
      <c r="DU186" s="58">
        <f ca="1">IFERROR(IF($C$12="C",RTD("ice.xl",,"*H",DT186,$C$5,"D",$K186,,,1),RTD("ice.xl",,"*H",DT186,$C$5,"D",$K186,,,1)*(9/5)+$C$14),"-")</f>
        <v>71.635999999999996</v>
      </c>
      <c r="DV186" s="101">
        <f t="shared" si="987"/>
        <v>6</v>
      </c>
      <c r="DW186" s="101" t="str">
        <f t="shared" si="885"/>
        <v>KORD MR6!_12Z-ECE</v>
      </c>
      <c r="DX186" s="58">
        <f ca="1">IFERROR(IF($C$12="C",RTD("ice.xl",,"*H",DW186,$C$5,"D",$K186,,,1),RTD("ice.xl",,"*H",DW186,$C$5,"D",$K186,,,1)*(9/5)+$C$14),"-")</f>
        <v>71.563999999999993</v>
      </c>
      <c r="DY186" s="101">
        <f t="shared" si="982"/>
        <v>7</v>
      </c>
      <c r="DZ186" s="101" t="str">
        <f t="shared" si="887"/>
        <v>KORD MR7!_12Z-ECE</v>
      </c>
      <c r="EA186" s="58">
        <f ca="1">IFERROR(IF($C$12="C",RTD("ice.xl",,"*H",DZ186,$C$5,"D",$K186,,,1),RTD("ice.xl",,"*H",DZ186,$C$5,"D",$K186,,,1)*(9/5)+$C$14),"-")</f>
        <v>71.347999999999999</v>
      </c>
      <c r="EB186" s="101">
        <f t="shared" si="977"/>
        <v>8</v>
      </c>
      <c r="EC186" s="101" t="str">
        <f t="shared" si="889"/>
        <v>KORD MR8!_12Z-ECE</v>
      </c>
      <c r="ED186" s="58">
        <f ca="1">IFERROR(IF($C$12="C",RTD("ice.xl",,"*H",EC186,$C$5,"D",$K186,,,1),RTD("ice.xl",,"*H",EC186,$C$5,"D",$K186,,,1)*(9/5)+$C$14),"-")</f>
        <v>70.177999999999997</v>
      </c>
      <c r="EE186" s="101">
        <f t="shared" si="972"/>
        <v>9</v>
      </c>
      <c r="EF186" s="101" t="str">
        <f t="shared" si="891"/>
        <v>KORD MR9!_12Z-ECE</v>
      </c>
      <c r="EG186" s="58">
        <f ca="1">IFERROR(IF($C$12="C",RTD("ice.xl",,"*H",EF186,$C$5,"D",$K186,,,1),RTD("ice.xl",,"*H",EF186,$C$5,"D",$K186,,,1)*(9/5)+$C$14),"-")</f>
        <v>71.114000000000004</v>
      </c>
      <c r="EH186" s="101">
        <f t="shared" si="967"/>
        <v>10</v>
      </c>
      <c r="EI186" s="101" t="str">
        <f t="shared" si="893"/>
        <v>KORD MR10!_12Z-ECE</v>
      </c>
      <c r="EJ186" s="58">
        <f ca="1">IFERROR(IF($C$12="C",RTD("ice.xl",,"*H",EI186,$C$5,"D",$K186,,,1),RTD("ice.xl",,"*H",EI186,$C$5,"D",$K186,,,1)*(9/5)+$C$14),"-")</f>
        <v>72.644000000000005</v>
      </c>
      <c r="EK186" s="101">
        <f t="shared" si="962"/>
        <v>11</v>
      </c>
      <c r="EL186" s="101" t="str">
        <f t="shared" si="895"/>
        <v>KORD MR11!_12Z-ECE</v>
      </c>
      <c r="EM186" s="58">
        <f ca="1">IFERROR(IF($C$12="C",RTD("ice.xl",,"*H",EL186,$C$5,"D",$K186,,,1),RTD("ice.xl",,"*H",EL186,$C$5,"D",$K186,,,1)*(9/5)+$C$14),"-")</f>
        <v>73.957999999999998</v>
      </c>
      <c r="EN186" s="101">
        <f t="shared" si="957"/>
        <v>12</v>
      </c>
      <c r="EO186" s="101" t="str">
        <f t="shared" si="897"/>
        <v>KORD MR12!_12Z-ECE</v>
      </c>
      <c r="EP186" s="58">
        <f ca="1">IFERROR(IF($C$12="C",RTD("ice.xl",,"*H",EO186,$C$5,"D",$K186,,,1),RTD("ice.xl",,"*H",EO186,$C$5,"D",$K186,,,1)*(9/5)+$C$14),"-")</f>
        <v>76.388000000000005</v>
      </c>
      <c r="EQ186" s="101">
        <f t="shared" si="952"/>
        <v>13</v>
      </c>
      <c r="ER186" s="101" t="str">
        <f t="shared" si="899"/>
        <v>KORD MR13!_12Z-ECE</v>
      </c>
      <c r="ES186" s="58">
        <f ca="1">IFERROR(IF($C$12="C",RTD("ice.xl",,"*H",ER186,$C$5,"D",$K186,,,1),RTD("ice.xl",,"*H",ER186,$C$5,"D",$K186,,,1)*(9/5)+$C$14),"-")</f>
        <v>75.938000000000002</v>
      </c>
      <c r="ET186" s="101">
        <f t="shared" si="947"/>
        <v>14</v>
      </c>
      <c r="EU186" s="101" t="str">
        <f t="shared" si="900"/>
        <v>KORD MR14!_12Z-ECE</v>
      </c>
      <c r="EV186" s="58">
        <f ca="1">IFERROR(IF($C$12="C",RTD("ice.xl",,"*H",EU186,$C$5,"D",$K186,,,1),RTD("ice.xl",,"*H",EU186,$C$5,"D",$K186,,,1)*(9/5)+$C$14),"-")</f>
        <v>75.289999999999992</v>
      </c>
      <c r="EW186" s="101">
        <f t="shared" si="942"/>
        <v>15</v>
      </c>
      <c r="EX186" s="101" t="str">
        <f t="shared" si="901"/>
        <v>KORD MR15!_12Z-ECE</v>
      </c>
      <c r="EY186" s="58">
        <f ca="1">IFERROR(IF($C$12="C",RTD("ice.xl",,"*H",EX186,$C$5,"D",$K186,,,1),RTD("ice.xl",,"*H",EX186,$C$5,"D",$K186,,,1)*(9/5)+$C$14),"-")</f>
        <v>74.12</v>
      </c>
      <c r="EZ186" s="101">
        <f t="shared" si="938"/>
        <v>16</v>
      </c>
      <c r="FA186" s="101" t="str">
        <f t="shared" si="902"/>
        <v>KORD MR16!_12Z-ECE</v>
      </c>
      <c r="FB186" s="58" t="str">
        <f ca="1">IFERROR(IF($C$12="C",RTD("ice.xl",,"*H",FA186,$C$5,"D",$K186,,,1),RTD("ice.xl",,"*H",FA186,$C$5,"D",$K186,,,1)*(9/5)+$C$14),"-")</f>
        <v>-</v>
      </c>
      <c r="FC186" s="101">
        <f t="shared" si="934"/>
        <v>17</v>
      </c>
      <c r="FD186" s="101" t="str">
        <f t="shared" si="903"/>
        <v>KORD MR17!_12Z-ECE</v>
      </c>
      <c r="FE186" s="105" t="str">
        <f ca="1">IFERROR(IF($C$12="C",RTD("ice.xl",,"*H",FD186,$C$5,"D",$K186,,,1),RTD("ice.xl",,"*H",FD186,$C$5,"D",$K186,,,1)*(9/5)+$C$14),"-")</f>
        <v>-</v>
      </c>
      <c r="FH186" s="53">
        <f t="shared" ref="FH186:FH214" si="1005">FH185+1</f>
        <v>2</v>
      </c>
      <c r="FI186" s="53" t="str">
        <f t="shared" si="905"/>
        <v>KORD MR2!_12Z-ECE</v>
      </c>
      <c r="FJ186" s="108">
        <f ca="1">IFERROR(IF($C$12="C",RTD("ice.xl",,"*H",FI186,$C$5,"D",$K186,,,1),RTD("ice.xl",,"*H",FI186,$C$5,"D",$K186,,,1)*(9/5)+$C$14),"-")</f>
        <v>70.466000000000008</v>
      </c>
      <c r="FK186" s="101">
        <f t="shared" si="1001"/>
        <v>3</v>
      </c>
      <c r="FL186" s="101" t="str">
        <f t="shared" si="907"/>
        <v>KORD MR3!_12Z-ECE</v>
      </c>
      <c r="FM186" s="58">
        <f ca="1">IFERROR(IF($C$12="C",RTD("ice.xl",,"*H",FL186,$C$5,"D",$K186,,,1),RTD("ice.xl",,"*H",FL186,$C$5,"D",$K186,,,1)*(9/5)+$C$14),"-")</f>
        <v>70.88</v>
      </c>
      <c r="FN186" s="101">
        <f t="shared" si="997"/>
        <v>4</v>
      </c>
      <c r="FO186" s="101" t="str">
        <f t="shared" si="909"/>
        <v>KORD MR4!_12Z-ECE</v>
      </c>
      <c r="FP186" s="58">
        <f ca="1">IFERROR(IF($C$12="C",RTD("ice.xl",,"*H",FO186,$C$5,"D",$K186,,,1),RTD("ice.xl",,"*H",FO186,$C$5,"D",$K186,,,1)*(9/5)+$C$14),"-")</f>
        <v>71.87</v>
      </c>
      <c r="FQ186" s="101">
        <f t="shared" si="993"/>
        <v>5</v>
      </c>
      <c r="FR186" s="101" t="str">
        <f t="shared" si="911"/>
        <v>KORD MR5!_12Z-ECE</v>
      </c>
      <c r="FS186" s="58">
        <f ca="1">IFERROR(IF($C$12="C",RTD("ice.xl",,"*H",FR186,$C$5,"D",$K186,,,1),RTD("ice.xl",,"*H",FR186,$C$5,"D",$K186,,,1)*(9/5)+$C$14),"-")</f>
        <v>71.635999999999996</v>
      </c>
      <c r="FT186" s="101">
        <f t="shared" si="988"/>
        <v>6</v>
      </c>
      <c r="FU186" s="101" t="str">
        <f t="shared" si="913"/>
        <v>KORD MR6!_12Z-ECE</v>
      </c>
      <c r="FV186" s="58">
        <f ca="1">IFERROR(IF($C$12="C",RTD("ice.xl",,"*H",FU186,$C$5,"D",$K186,,,1),RTD("ice.xl",,"*H",FU186,$C$5,"D",$K186,,,1)*(9/5)+$C$14),"-")</f>
        <v>71.563999999999993</v>
      </c>
      <c r="FW186" s="101">
        <f t="shared" si="983"/>
        <v>7</v>
      </c>
      <c r="FX186" s="101" t="str">
        <f t="shared" si="915"/>
        <v>KORD MR7!_12Z-ECE</v>
      </c>
      <c r="FY186" s="58">
        <f ca="1">IFERROR(IF($C$12="C",RTD("ice.xl",,"*H",FX186,$C$5,"D",$K186,,,1),RTD("ice.xl",,"*H",FX186,$C$5,"D",$K186,,,1)*(9/5)+$C$14),"-")</f>
        <v>71.347999999999999</v>
      </c>
      <c r="FZ186" s="101">
        <f t="shared" si="978"/>
        <v>8</v>
      </c>
      <c r="GA186" s="101" t="str">
        <f t="shared" si="917"/>
        <v>KORD MR8!_12Z-ECE</v>
      </c>
      <c r="GB186" s="58">
        <f ca="1">IFERROR(IF($C$12="C",RTD("ice.xl",,"*H",GA186,$C$5,"D",$K186,,,1),RTD("ice.xl",,"*H",GA186,$C$5,"D",$K186,,,1)*(9/5)+$C$14),"-")</f>
        <v>70.177999999999997</v>
      </c>
      <c r="GC186" s="101">
        <f t="shared" si="973"/>
        <v>9</v>
      </c>
      <c r="GD186" s="101" t="str">
        <f t="shared" si="919"/>
        <v>KORD MR9!_12Z-ECE</v>
      </c>
      <c r="GE186" s="58">
        <f ca="1">IFERROR(IF($C$12="C",RTD("ice.xl",,"*H",GD186,$C$5,"D",$K186,,,1),RTD("ice.xl",,"*H",GD186,$C$5,"D",$K186,,,1)*(9/5)+$C$14),"-")</f>
        <v>71.114000000000004</v>
      </c>
      <c r="GF186" s="101">
        <f t="shared" si="968"/>
        <v>10</v>
      </c>
      <c r="GG186" s="101" t="str">
        <f t="shared" si="921"/>
        <v>KORD MR10!_12Z-ECE</v>
      </c>
      <c r="GH186" s="58">
        <f ca="1">IFERROR(IF($C$12="C",RTD("ice.xl",,"*H",GG186,$C$5,"D",$K186,,,1),RTD("ice.xl",,"*H",GG186,$C$5,"D",$K186,,,1)*(9/5)+$C$14),"-")</f>
        <v>72.644000000000005</v>
      </c>
      <c r="GI186" s="101">
        <f t="shared" si="963"/>
        <v>11</v>
      </c>
      <c r="GJ186" s="101" t="str">
        <f t="shared" si="923"/>
        <v>KORD MR11!_12Z-ECE</v>
      </c>
      <c r="GK186" s="58">
        <f ca="1">IFERROR(IF($C$12="C",RTD("ice.xl",,"*H",GJ186,$C$5,"D",$K186,,,1),RTD("ice.xl",,"*H",GJ186,$C$5,"D",$K186,,,1)*(9/5)+$C$14),"-")</f>
        <v>73.957999999999998</v>
      </c>
      <c r="GL186" s="101">
        <f t="shared" si="958"/>
        <v>12</v>
      </c>
      <c r="GM186" s="101" t="str">
        <f t="shared" si="925"/>
        <v>KORD MR12!_12Z-ECE</v>
      </c>
      <c r="GN186" s="58">
        <f ca="1">IFERROR(IF($C$12="C",RTD("ice.xl",,"*H",GM186,$C$5,"D",$K186,,,1),RTD("ice.xl",,"*H",GM186,$C$5,"D",$K186,,,1)*(9/5)+$C$14),"-")</f>
        <v>76.388000000000005</v>
      </c>
      <c r="GO186" s="101">
        <f t="shared" si="953"/>
        <v>13</v>
      </c>
      <c r="GP186" s="101" t="str">
        <f t="shared" si="927"/>
        <v>KORD MR13!_12Z-ECE</v>
      </c>
      <c r="GQ186" s="58">
        <f ca="1">IFERROR(IF($C$12="C",RTD("ice.xl",,"*H",GP186,$C$5,"D",$K186,,,1),RTD("ice.xl",,"*H",GP186,$C$5,"D",$K186,,,1)*(9/5)+$C$14),"-")</f>
        <v>75.938000000000002</v>
      </c>
      <c r="GR186" s="101">
        <f t="shared" si="948"/>
        <v>14</v>
      </c>
      <c r="GS186" s="101" t="str">
        <f t="shared" si="928"/>
        <v>KORD MR14!_12Z-ECE</v>
      </c>
      <c r="GT186" s="58">
        <f ca="1">IFERROR(IF($C$12="C",RTD("ice.xl",,"*H",GS186,$C$5,"D",$K186,,,1),RTD("ice.xl",,"*H",GS186,$C$5,"D",$K186,,,1)*(9/5)+$C$14),"-")</f>
        <v>75.289999999999992</v>
      </c>
      <c r="GU186" s="101">
        <f t="shared" si="943"/>
        <v>15</v>
      </c>
      <c r="GV186" s="101" t="str">
        <f t="shared" si="929"/>
        <v>KORD MR15!_12Z-ECE</v>
      </c>
      <c r="GW186" s="58">
        <f ca="1">IFERROR(IF($C$12="C",RTD("ice.xl",,"*H",GV186,$C$5,"D",$K186,,,1),RTD("ice.xl",,"*H",GV186,$C$5,"D",$K186,,,1)*(9/5)+$C$14),"-")</f>
        <v>74.12</v>
      </c>
      <c r="GX186" s="101">
        <f t="shared" si="939"/>
        <v>16</v>
      </c>
      <c r="GY186" s="101" t="str">
        <f t="shared" si="930"/>
        <v>KORD MR16!_12Z-ECE</v>
      </c>
      <c r="GZ186" s="58" t="str">
        <f ca="1">IFERROR(IF($C$12="C",RTD("ice.xl",,"*H",GY186,$C$5,"D",$K186,,,1),RTD("ice.xl",,"*H",GY186,$C$5,"D",$K186,,,1)*(9/5)+$C$14),"-")</f>
        <v>-</v>
      </c>
      <c r="HA186" s="101">
        <f t="shared" si="935"/>
        <v>17</v>
      </c>
      <c r="HB186" s="101" t="str">
        <f t="shared" si="931"/>
        <v>KORD MR17!_12Z-ECE</v>
      </c>
      <c r="HC186" s="105" t="str">
        <f ca="1">IFERROR(IF($C$12="C",RTD("ice.xl",,"*H",HB186,$C$5,"D",$K186,,,1),RTD("ice.xl",,"*H",HB186,$C$5,"D",$K186,,,1)*(9/5)+$C$14),"-")</f>
        <v>-</v>
      </c>
    </row>
    <row r="187" spans="11:211" x14ac:dyDescent="0.35">
      <c r="K187" s="163">
        <f t="shared" ca="1" si="820"/>
        <v>44789</v>
      </c>
      <c r="L187" s="356">
        <f t="shared" ca="1" si="820"/>
        <v>71.097440000000006</v>
      </c>
      <c r="N187" s="53">
        <f t="shared" si="1002"/>
        <v>3</v>
      </c>
      <c r="O187" s="53" t="str">
        <f t="shared" si="822"/>
        <v>KORD MR3!_00Z-ECE</v>
      </c>
      <c r="P187" s="108">
        <f ca="1">IFERROR(IF($C$12="C",RTD("ice.xl",,"*H",O187,$C$5,"D",$K187,,,1),RTD("ice.xl",,"*H",O187,$C$5,"D",$K187,,,1)*(9/5)+$C$14),"-")</f>
        <v>71.707999999999998</v>
      </c>
      <c r="Q187" s="101">
        <f t="shared" si="998"/>
        <v>4</v>
      </c>
      <c r="R187" s="101" t="str">
        <f t="shared" si="824"/>
        <v>KORD MR4!_00Z-ECE</v>
      </c>
      <c r="S187" s="58">
        <f ca="1">IFERROR(IF($C$12="C",RTD("ice.xl",,"*H",R187,$C$5,"D",$K187,,,1),RTD("ice.xl",,"*H",R187,$C$5,"D",$K187,,,1)*(9/5)+$C$14),"-")</f>
        <v>71.42</v>
      </c>
      <c r="T187" s="101">
        <f t="shared" si="994"/>
        <v>5</v>
      </c>
      <c r="U187" s="101" t="str">
        <f t="shared" si="826"/>
        <v>KORD MR5!_00Z-ECE</v>
      </c>
      <c r="V187" s="58">
        <f ca="1">IFERROR(IF($C$12="C",RTD("ice.xl",,"*H",U187,$C$5,"D",$K187,,,1),RTD("ice.xl",,"*H",U187,$C$5,"D",$K187,,,1)*(9/5)+$C$14),"-")</f>
        <v>71.42</v>
      </c>
      <c r="W187" s="101">
        <f t="shared" si="990"/>
        <v>6</v>
      </c>
      <c r="X187" s="101" t="str">
        <f t="shared" si="828"/>
        <v>KORD MR6!_00Z-ECE</v>
      </c>
      <c r="Y187" s="58">
        <f ca="1">IFERROR(IF($C$12="C",RTD("ice.xl",,"*H",X187,$C$5,"D",$K187,,,1),RTD("ice.xl",,"*H",X187,$C$5,"D",$K187,,,1)*(9/5)+$C$14),"-")</f>
        <v>71.816000000000003</v>
      </c>
      <c r="Z187" s="101">
        <f t="shared" si="985"/>
        <v>7</v>
      </c>
      <c r="AA187" s="101" t="str">
        <f t="shared" si="830"/>
        <v>KORD MR7!_00Z-ECE</v>
      </c>
      <c r="AB187" s="58">
        <f ca="1">IFERROR(IF($C$12="C",RTD("ice.xl",,"*H",AA187,$C$5,"D",$K187,,,1),RTD("ice.xl",,"*H",AA187,$C$5,"D",$K187,,,1)*(9/5)+$C$14),"-")</f>
        <v>72.01400000000001</v>
      </c>
      <c r="AC187" s="101">
        <f t="shared" si="980"/>
        <v>8</v>
      </c>
      <c r="AD187" s="101" t="str">
        <f t="shared" si="832"/>
        <v>KORD MR8!_00Z-ECE</v>
      </c>
      <c r="AE187" s="58">
        <f ca="1">IFERROR(IF($C$12="C",RTD("ice.xl",,"*H",AD187,$C$5,"D",$K187,,,1),RTD("ice.xl",,"*H",AD187,$C$5,"D",$K187,,,1)*(9/5)+$C$14),"-")</f>
        <v>69.962000000000003</v>
      </c>
      <c r="AF187" s="101">
        <f t="shared" si="975"/>
        <v>9</v>
      </c>
      <c r="AG187" s="101" t="str">
        <f t="shared" si="834"/>
        <v>KORD MR9!_00Z-ECE</v>
      </c>
      <c r="AH187" s="58">
        <f ca="1">IFERROR(IF($C$12="C",RTD("ice.xl",,"*H",AG187,$C$5,"D",$K187,,,1),RTD("ice.xl",,"*H",AG187,$C$5,"D",$K187,,,1)*(9/5)+$C$14),"-")</f>
        <v>70.61</v>
      </c>
      <c r="AI187" s="101">
        <f t="shared" si="970"/>
        <v>10</v>
      </c>
      <c r="AJ187" s="101" t="str">
        <f t="shared" si="836"/>
        <v>KORD MR10!_00Z-ECE</v>
      </c>
      <c r="AK187" s="58">
        <f ca="1">IFERROR(IF($C$12="C",RTD("ice.xl",,"*H",AJ187,$C$5,"D",$K187,,,1),RTD("ice.xl",,"*H",AJ187,$C$5,"D",$K187,,,1)*(9/5)+$C$14),"-")</f>
        <v>73.238</v>
      </c>
      <c r="AL187" s="101">
        <f t="shared" si="965"/>
        <v>11</v>
      </c>
      <c r="AM187" s="101" t="str">
        <f t="shared" si="838"/>
        <v>KORD MR11!_00Z-ECE</v>
      </c>
      <c r="AN187" s="58">
        <f ca="1">IFERROR(IF($C$12="C",RTD("ice.xl",,"*H",AM187,$C$5,"D",$K187,,,1),RTD("ice.xl",,"*H",AM187,$C$5,"D",$K187,,,1)*(9/5)+$C$14),"-")</f>
        <v>74.426000000000002</v>
      </c>
      <c r="AO187" s="101">
        <f t="shared" si="960"/>
        <v>12</v>
      </c>
      <c r="AP187" s="101" t="str">
        <f t="shared" si="840"/>
        <v>KORD MR12!_00Z-ECE</v>
      </c>
      <c r="AQ187" s="58">
        <f ca="1">IFERROR(IF($C$12="C",RTD("ice.xl",,"*H",AP187,$C$5,"D",$K187,,,1),RTD("ice.xl",,"*H",AP187,$C$5,"D",$K187,,,1)*(9/5)+$C$14),"-")</f>
        <v>74.12</v>
      </c>
      <c r="AR187" s="101">
        <f t="shared" si="955"/>
        <v>13</v>
      </c>
      <c r="AS187" s="101" t="str">
        <f t="shared" si="842"/>
        <v>KORD MR13!_00Z-ECE</v>
      </c>
      <c r="AT187" s="58">
        <f ca="1">IFERROR(IF($C$12="C",RTD("ice.xl",,"*H",AS187,$C$5,"D",$K187,,,1),RTD("ice.xl",,"*H",AS187,$C$5,"D",$K187,,,1)*(9/5)+$C$14),"-")</f>
        <v>76.945999999999998</v>
      </c>
      <c r="AU187" s="101">
        <f t="shared" si="950"/>
        <v>14</v>
      </c>
      <c r="AV187" s="101" t="str">
        <f t="shared" si="843"/>
        <v>KORD MR14!_00Z-ECE</v>
      </c>
      <c r="AW187" s="58">
        <f ca="1">IFERROR(IF($C$12="C",RTD("ice.xl",,"*H",AV187,$C$5,"D",$K187,,,1),RTD("ice.xl",,"*H",AV187,$C$5,"D",$K187,,,1)*(9/5)+$C$14),"-")</f>
        <v>77.09</v>
      </c>
      <c r="AX187" s="101">
        <f t="shared" si="945"/>
        <v>15</v>
      </c>
      <c r="AY187" s="101" t="str">
        <f t="shared" si="844"/>
        <v>KORD MR15!_00Z-ECE</v>
      </c>
      <c r="AZ187" s="58">
        <f ca="1">IFERROR(IF($C$12="C",RTD("ice.xl",,"*H",AY187,$C$5,"D",$K187,,,1),RTD("ice.xl",,"*H",AY187,$C$5,"D",$K187,,,1)*(9/5)+$C$14),"-")</f>
        <v>75.830000000000013</v>
      </c>
      <c r="BA187" s="101">
        <f t="shared" si="940"/>
        <v>16</v>
      </c>
      <c r="BB187" s="101" t="str">
        <f t="shared" si="845"/>
        <v>KORD MR16!_00Z-ECE</v>
      </c>
      <c r="BC187" s="58">
        <f ca="1">IFERROR(IF($C$12="C",RTD("ice.xl",,"*H",BB187,$C$5,"D",$K187,,,1),RTD("ice.xl",,"*H",BB187,$C$5,"D",$K187,,,1)*(9/5)+$C$14),"-")</f>
        <v>74.138000000000005</v>
      </c>
      <c r="BD187" s="101">
        <f t="shared" si="936"/>
        <v>17</v>
      </c>
      <c r="BE187" s="101" t="str">
        <f t="shared" si="846"/>
        <v>KORD MR17!_00Z-ECE</v>
      </c>
      <c r="BF187" s="58">
        <f ca="1">IFERROR(IF($C$12="C",RTD("ice.xl",,"*H",BE187,$C$5,"D",$K187,,,1),RTD("ice.xl",,"*H",BE187,$C$5,"D",$K187,,,1)*(9/5)+$C$14),"-")</f>
        <v>72.86</v>
      </c>
      <c r="BG187" s="101">
        <f t="shared" si="932"/>
        <v>18</v>
      </c>
      <c r="BH187" s="101" t="str">
        <f t="shared" si="847"/>
        <v>KORD MR18!_00Z-ECE</v>
      </c>
      <c r="BI187" s="105" t="str">
        <f ca="1">IFERROR(IF($C$12="C",RTD("ice.xl",,"*H",BH187,$C$5,"D",$K187,,,1),RTD("ice.xl",,"*H",BH187,$C$5,"D",$K187,,,1)*(9/5)+$C$14),"-")</f>
        <v>-</v>
      </c>
      <c r="BL187" s="53">
        <f t="shared" si="1003"/>
        <v>3</v>
      </c>
      <c r="BM187" s="53" t="str">
        <f t="shared" si="849"/>
        <v>KORD MR3!_00Z-ECE</v>
      </c>
      <c r="BN187" s="108">
        <f ca="1">IFERROR(IF($C$12="C",RTD("ice.xl",,"*H",BM187,$C$5,"D",$K187,,,1),RTD("ice.xl",,"*H",BM187,$C$5,"D",$K187,,,1)*(9/5)+$C$14),"-")</f>
        <v>71.707999999999998</v>
      </c>
      <c r="BO187" s="101">
        <f t="shared" si="999"/>
        <v>4</v>
      </c>
      <c r="BP187" s="101" t="str">
        <f t="shared" si="851"/>
        <v>KORD MR4!_00Z-ECE</v>
      </c>
      <c r="BQ187" s="58">
        <f ca="1">IFERROR(IF($C$12="C",RTD("ice.xl",,"*H",BP187,$C$5,"D",$K187,,,1),RTD("ice.xl",,"*H",BP187,$C$5,"D",$K187,,,1)*(9/5)+$C$14),"-")</f>
        <v>71.42</v>
      </c>
      <c r="BR187" s="101">
        <f t="shared" si="995"/>
        <v>5</v>
      </c>
      <c r="BS187" s="101" t="str">
        <f t="shared" si="853"/>
        <v>KORD MR5!_00Z-ECE</v>
      </c>
      <c r="BT187" s="58">
        <f ca="1">IFERROR(IF($C$12="C",RTD("ice.xl",,"*H",BS187,$C$5,"D",$K187,,,1),RTD("ice.xl",,"*H",BS187,$C$5,"D",$K187,,,1)*(9/5)+$C$14),"-")</f>
        <v>71.42</v>
      </c>
      <c r="BU187" s="101">
        <f t="shared" si="991"/>
        <v>6</v>
      </c>
      <c r="BV187" s="101" t="str">
        <f t="shared" si="855"/>
        <v>KORD MR6!_00Z-ECE</v>
      </c>
      <c r="BW187" s="58">
        <f ca="1">IFERROR(IF($C$12="C",RTD("ice.xl",,"*H",BV187,$C$5,"D",$K187,,,1),RTD("ice.xl",,"*H",BV187,$C$5,"D",$K187,,,1)*(9/5)+$C$14),"-")</f>
        <v>71.816000000000003</v>
      </c>
      <c r="BX187" s="101">
        <f t="shared" si="986"/>
        <v>7</v>
      </c>
      <c r="BY187" s="101" t="str">
        <f t="shared" si="857"/>
        <v>KORD MR7!_00Z-ECE</v>
      </c>
      <c r="BZ187" s="58">
        <f ca="1">IFERROR(IF($C$12="C",RTD("ice.xl",,"*H",BY187,$C$5,"D",$K187,,,1),RTD("ice.xl",,"*H",BY187,$C$5,"D",$K187,,,1)*(9/5)+$C$14),"-")</f>
        <v>72.01400000000001</v>
      </c>
      <c r="CA187" s="101">
        <f t="shared" si="981"/>
        <v>8</v>
      </c>
      <c r="CB187" s="101" t="str">
        <f t="shared" si="859"/>
        <v>KORD MR8!_00Z-ECE</v>
      </c>
      <c r="CC187" s="58">
        <f ca="1">IFERROR(IF($C$12="C",RTD("ice.xl",,"*H",CB187,$C$5,"D",$K187,,,1),RTD("ice.xl",,"*H",CB187,$C$5,"D",$K187,,,1)*(9/5)+$C$14),"-")</f>
        <v>69.962000000000003</v>
      </c>
      <c r="CD187" s="101">
        <f t="shared" si="976"/>
        <v>9</v>
      </c>
      <c r="CE187" s="101" t="str">
        <f t="shared" si="861"/>
        <v>KORD MR9!_00Z-ECE</v>
      </c>
      <c r="CF187" s="58">
        <f ca="1">IFERROR(IF($C$12="C",RTD("ice.xl",,"*H",CE187,$C$5,"D",$K187,,,1),RTD("ice.xl",,"*H",CE187,$C$5,"D",$K187,,,1)*(9/5)+$C$14),"-")</f>
        <v>70.61</v>
      </c>
      <c r="CG187" s="101">
        <f t="shared" si="971"/>
        <v>10</v>
      </c>
      <c r="CH187" s="101" t="str">
        <f t="shared" si="863"/>
        <v>KORD MR10!_00Z-ECE</v>
      </c>
      <c r="CI187" s="58">
        <f ca="1">IFERROR(IF($C$12="C",RTD("ice.xl",,"*H",CH187,$C$5,"D",$K187,,,1),RTD("ice.xl",,"*H",CH187,$C$5,"D",$K187,,,1)*(9/5)+$C$14),"-")</f>
        <v>73.238</v>
      </c>
      <c r="CJ187" s="101">
        <f t="shared" si="966"/>
        <v>11</v>
      </c>
      <c r="CK187" s="101" t="str">
        <f t="shared" si="865"/>
        <v>KORD MR11!_00Z-ECE</v>
      </c>
      <c r="CL187" s="58">
        <f ca="1">IFERROR(IF($C$12="C",RTD("ice.xl",,"*H",CK187,$C$5,"D",$K187,,,1),RTD("ice.xl",,"*H",CK187,$C$5,"D",$K187,,,1)*(9/5)+$C$14),"-")</f>
        <v>74.426000000000002</v>
      </c>
      <c r="CM187" s="101">
        <f t="shared" si="961"/>
        <v>12</v>
      </c>
      <c r="CN187" s="101" t="str">
        <f t="shared" si="867"/>
        <v>KORD MR12!_00Z-ECE</v>
      </c>
      <c r="CO187" s="58">
        <f ca="1">IFERROR(IF($C$12="C",RTD("ice.xl",,"*H",CN187,$C$5,"D",$K187,,,1),RTD("ice.xl",,"*H",CN187,$C$5,"D",$K187,,,1)*(9/5)+$C$14),"-")</f>
        <v>74.12</v>
      </c>
      <c r="CP187" s="101">
        <f t="shared" si="956"/>
        <v>13</v>
      </c>
      <c r="CQ187" s="101" t="str">
        <f t="shared" si="869"/>
        <v>KORD MR13!_00Z-ECE</v>
      </c>
      <c r="CR187" s="58">
        <f ca="1">IFERROR(IF($C$12="C",RTD("ice.xl",,"*H",CQ187,$C$5,"D",$K187,,,1),RTD("ice.xl",,"*H",CQ187,$C$5,"D",$K187,,,1)*(9/5)+$C$14),"-")</f>
        <v>76.945999999999998</v>
      </c>
      <c r="CS187" s="101">
        <f t="shared" si="951"/>
        <v>14</v>
      </c>
      <c r="CT187" s="101" t="str">
        <f t="shared" si="871"/>
        <v>KORD MR14!_00Z-ECE</v>
      </c>
      <c r="CU187" s="58">
        <f ca="1">IFERROR(IF($C$12="C",RTD("ice.xl",,"*H",CT187,$C$5,"D",$K187,,,1),RTD("ice.xl",,"*H",CT187,$C$5,"D",$K187,,,1)*(9/5)+$C$14),"-")</f>
        <v>77.09</v>
      </c>
      <c r="CV187" s="101">
        <f t="shared" si="946"/>
        <v>15</v>
      </c>
      <c r="CW187" s="101" t="str">
        <f t="shared" si="872"/>
        <v>KORD MR15!_00Z-ECE</v>
      </c>
      <c r="CX187" s="58">
        <f ca="1">IFERROR(IF($C$12="C",RTD("ice.xl",,"*H",CW187,$C$5,"D",$K187,,,1),RTD("ice.xl",,"*H",CW187,$C$5,"D",$K187,,,1)*(9/5)+$C$14),"-")</f>
        <v>75.830000000000013</v>
      </c>
      <c r="CY187" s="101">
        <f t="shared" si="941"/>
        <v>16</v>
      </c>
      <c r="CZ187" s="101" t="str">
        <f t="shared" si="873"/>
        <v>KORD MR16!_00Z-ECE</v>
      </c>
      <c r="DA187" s="58">
        <f ca="1">IFERROR(IF($C$12="C",RTD("ice.xl",,"*H",CZ187,$C$5,"D",$K187,,,1),RTD("ice.xl",,"*H",CZ187,$C$5,"D",$K187,,,1)*(9/5)+$C$14),"-")</f>
        <v>74.138000000000005</v>
      </c>
      <c r="DB187" s="101">
        <f t="shared" si="937"/>
        <v>17</v>
      </c>
      <c r="DC187" s="101" t="str">
        <f t="shared" si="874"/>
        <v>KORD MR17!_00Z-ECE</v>
      </c>
      <c r="DD187" s="58">
        <f ca="1">IFERROR(IF($C$12="C",RTD("ice.xl",,"*H",DC187,$C$5,"D",$K187,,,1),RTD("ice.xl",,"*H",DC187,$C$5,"D",$K187,,,1)*(9/5)+$C$14),"-")</f>
        <v>72.86</v>
      </c>
      <c r="DE187" s="101">
        <f t="shared" si="933"/>
        <v>18</v>
      </c>
      <c r="DF187" s="101" t="str">
        <f t="shared" si="875"/>
        <v>KORD MR18!_00Z-ECE</v>
      </c>
      <c r="DG187" s="105" t="str">
        <f ca="1">IFERROR(IF($C$12="C",RTD("ice.xl",,"*H",DF187,$C$5,"D",$K187,,,1),RTD("ice.xl",,"*H",DF187,$C$5,"D",$K187,,,1)*(9/5)+$C$14),"-")</f>
        <v>-</v>
      </c>
      <c r="DJ187" s="53">
        <f t="shared" si="1004"/>
        <v>3</v>
      </c>
      <c r="DK187" s="53" t="str">
        <f t="shared" si="877"/>
        <v>KORD MR3!_12Z-ECE</v>
      </c>
      <c r="DL187" s="108">
        <f ca="1">IFERROR(IF($C$12="C",RTD("ice.xl",,"*H",DK187,$C$5,"D",$K187,,,1),RTD("ice.xl",,"*H",DK187,$C$5,"D",$K187,,,1)*(9/5)+$C$14),"-")</f>
        <v>71.671999999999997</v>
      </c>
      <c r="DM187" s="101">
        <f t="shared" si="1000"/>
        <v>4</v>
      </c>
      <c r="DN187" s="101" t="str">
        <f t="shared" si="879"/>
        <v>KORD MR4!_12Z-ECE</v>
      </c>
      <c r="DO187" s="58">
        <f ca="1">IFERROR(IF($C$12="C",RTD("ice.xl",,"*H",DN187,$C$5,"D",$K187,,,1),RTD("ice.xl",,"*H",DN187,$C$5,"D",$K187,,,1)*(9/5)+$C$14),"-")</f>
        <v>72.01400000000001</v>
      </c>
      <c r="DP187" s="101">
        <f t="shared" si="996"/>
        <v>5</v>
      </c>
      <c r="DQ187" s="101" t="str">
        <f t="shared" si="881"/>
        <v>KORD MR5!_12Z-ECE</v>
      </c>
      <c r="DR187" s="58">
        <f ca="1">IFERROR(IF($C$12="C",RTD("ice.xl",,"*H",DQ187,$C$5,"D",$K187,,,1),RTD("ice.xl",,"*H",DQ187,$C$5,"D",$K187,,,1)*(9/5)+$C$14),"-")</f>
        <v>71.456000000000003</v>
      </c>
      <c r="DS187" s="101">
        <f t="shared" si="992"/>
        <v>6</v>
      </c>
      <c r="DT187" s="101" t="str">
        <f t="shared" si="883"/>
        <v>KORD MR6!_12Z-ECE</v>
      </c>
      <c r="DU187" s="58">
        <f ca="1">IFERROR(IF($C$12="C",RTD("ice.xl",,"*H",DT187,$C$5,"D",$K187,,,1),RTD("ice.xl",,"*H",DT187,$C$5,"D",$K187,,,1)*(9/5)+$C$14),"-")</f>
        <v>71.744</v>
      </c>
      <c r="DV187" s="101">
        <f t="shared" si="987"/>
        <v>7</v>
      </c>
      <c r="DW187" s="101" t="str">
        <f t="shared" si="885"/>
        <v>KORD MR7!_12Z-ECE</v>
      </c>
      <c r="DX187" s="58">
        <f ca="1">IFERROR(IF($C$12="C",RTD("ice.xl",,"*H",DW187,$C$5,"D",$K187,,,1),RTD("ice.xl",,"*H",DW187,$C$5,"D",$K187,,,1)*(9/5)+$C$14),"-")</f>
        <v>71.204000000000008</v>
      </c>
      <c r="DY187" s="101">
        <f t="shared" si="982"/>
        <v>8</v>
      </c>
      <c r="DZ187" s="101" t="str">
        <f t="shared" si="887"/>
        <v>KORD MR8!_12Z-ECE</v>
      </c>
      <c r="EA187" s="58">
        <f ca="1">IFERROR(IF($C$12="C",RTD("ice.xl",,"*H",DZ187,$C$5,"D",$K187,,,1),RTD("ice.xl",,"*H",DZ187,$C$5,"D",$K187,,,1)*(9/5)+$C$14),"-")</f>
        <v>70.430000000000007</v>
      </c>
      <c r="EB187" s="101">
        <f t="shared" si="977"/>
        <v>9</v>
      </c>
      <c r="EC187" s="101" t="str">
        <f t="shared" si="889"/>
        <v>KORD MR9!_12Z-ECE</v>
      </c>
      <c r="ED187" s="58">
        <f ca="1">IFERROR(IF($C$12="C",RTD("ice.xl",,"*H",EC187,$C$5,"D",$K187,,,1),RTD("ice.xl",,"*H",EC187,$C$5,"D",$K187,,,1)*(9/5)+$C$14),"-")</f>
        <v>72.427999999999997</v>
      </c>
      <c r="EE187" s="101">
        <f t="shared" si="972"/>
        <v>10</v>
      </c>
      <c r="EF187" s="101" t="str">
        <f t="shared" si="891"/>
        <v>KORD MR10!_12Z-ECE</v>
      </c>
      <c r="EG187" s="58">
        <f ca="1">IFERROR(IF($C$12="C",RTD("ice.xl",,"*H",EF187,$C$5,"D",$K187,,,1),RTD("ice.xl",,"*H",EF187,$C$5,"D",$K187,,,1)*(9/5)+$C$14),"-")</f>
        <v>73.67</v>
      </c>
      <c r="EH187" s="101">
        <f t="shared" si="967"/>
        <v>11</v>
      </c>
      <c r="EI187" s="101" t="str">
        <f t="shared" si="893"/>
        <v>KORD MR11!_12Z-ECE</v>
      </c>
      <c r="EJ187" s="58">
        <f ca="1">IFERROR(IF($C$12="C",RTD("ice.xl",,"*H",EI187,$C$5,"D",$K187,,,1),RTD("ice.xl",,"*H",EI187,$C$5,"D",$K187,,,1)*(9/5)+$C$14),"-")</f>
        <v>74.084000000000003</v>
      </c>
      <c r="EK187" s="101">
        <f t="shared" si="962"/>
        <v>12</v>
      </c>
      <c r="EL187" s="101" t="str">
        <f t="shared" si="895"/>
        <v>KORD MR12!_12Z-ECE</v>
      </c>
      <c r="EM187" s="58">
        <f ca="1">IFERROR(IF($C$12="C",RTD("ice.xl",,"*H",EL187,$C$5,"D",$K187,,,1),RTD("ice.xl",,"*H",EL187,$C$5,"D",$K187,,,1)*(9/5)+$C$14),"-")</f>
        <v>76.712000000000003</v>
      </c>
      <c r="EN187" s="101">
        <f t="shared" si="957"/>
        <v>13</v>
      </c>
      <c r="EO187" s="101" t="str">
        <f t="shared" si="897"/>
        <v>KORD MR13!_12Z-ECE</v>
      </c>
      <c r="EP187" s="58">
        <f ca="1">IFERROR(IF($C$12="C",RTD("ice.xl",,"*H",EO187,$C$5,"D",$K187,,,1),RTD("ice.xl",,"*H",EO187,$C$5,"D",$K187,,,1)*(9/5)+$C$14),"-")</f>
        <v>76.316000000000003</v>
      </c>
      <c r="EQ187" s="101">
        <f t="shared" si="952"/>
        <v>14</v>
      </c>
      <c r="ER187" s="101" t="str">
        <f t="shared" si="899"/>
        <v>KORD MR14!_12Z-ECE</v>
      </c>
      <c r="ES187" s="58">
        <f ca="1">IFERROR(IF($C$12="C",RTD("ice.xl",,"*H",ER187,$C$5,"D",$K187,,,1),RTD("ice.xl",,"*H",ER187,$C$5,"D",$K187,,,1)*(9/5)+$C$14),"-")</f>
        <v>75.47</v>
      </c>
      <c r="ET187" s="101">
        <f t="shared" si="947"/>
        <v>15</v>
      </c>
      <c r="EU187" s="101" t="str">
        <f t="shared" si="900"/>
        <v>KORD MR15!_12Z-ECE</v>
      </c>
      <c r="EV187" s="58">
        <f ca="1">IFERROR(IF($C$12="C",RTD("ice.xl",,"*H",EU187,$C$5,"D",$K187,,,1),RTD("ice.xl",,"*H",EU187,$C$5,"D",$K187,,,1)*(9/5)+$C$14),"-")</f>
        <v>74.516000000000005</v>
      </c>
      <c r="EW187" s="101">
        <f t="shared" si="942"/>
        <v>16</v>
      </c>
      <c r="EX187" s="101" t="str">
        <f t="shared" si="901"/>
        <v>KORD MR16!_12Z-ECE</v>
      </c>
      <c r="EY187" s="58">
        <f ca="1">IFERROR(IF($C$12="C",RTD("ice.xl",,"*H",EX187,$C$5,"D",$K187,,,1),RTD("ice.xl",,"*H",EX187,$C$5,"D",$K187,,,1)*(9/5)+$C$14),"-")</f>
        <v>73.436000000000007</v>
      </c>
      <c r="EZ187" s="101">
        <f t="shared" si="938"/>
        <v>17</v>
      </c>
      <c r="FA187" s="101" t="str">
        <f t="shared" si="902"/>
        <v>KORD MR17!_12Z-ECE</v>
      </c>
      <c r="FB187" s="58" t="str">
        <f ca="1">IFERROR(IF($C$12="C",RTD("ice.xl",,"*H",FA187,$C$5,"D",$K187,,,1),RTD("ice.xl",,"*H",FA187,$C$5,"D",$K187,,,1)*(9/5)+$C$14),"-")</f>
        <v>-</v>
      </c>
      <c r="FC187" s="101">
        <f t="shared" si="934"/>
        <v>18</v>
      </c>
      <c r="FD187" s="101" t="str">
        <f t="shared" si="903"/>
        <v>KORD MR18!_12Z-ECE</v>
      </c>
      <c r="FE187" s="105" t="str">
        <f ca="1">IFERROR(IF($C$12="C",RTD("ice.xl",,"*H",FD187,$C$5,"D",$K187,,,1),RTD("ice.xl",,"*H",FD187,$C$5,"D",$K187,,,1)*(9/5)+$C$14),"-")</f>
        <v>-</v>
      </c>
      <c r="FH187" s="53">
        <f t="shared" si="1005"/>
        <v>3</v>
      </c>
      <c r="FI187" s="53" t="str">
        <f t="shared" si="905"/>
        <v>KORD MR3!_12Z-ECE</v>
      </c>
      <c r="FJ187" s="108">
        <f ca="1">IFERROR(IF($C$12="C",RTD("ice.xl",,"*H",FI187,$C$5,"D",$K187,,,1),RTD("ice.xl",,"*H",FI187,$C$5,"D",$K187,,,1)*(9/5)+$C$14),"-")</f>
        <v>71.671999999999997</v>
      </c>
      <c r="FK187" s="101">
        <f t="shared" si="1001"/>
        <v>4</v>
      </c>
      <c r="FL187" s="101" t="str">
        <f t="shared" si="907"/>
        <v>KORD MR4!_12Z-ECE</v>
      </c>
      <c r="FM187" s="58">
        <f ca="1">IFERROR(IF($C$12="C",RTD("ice.xl",,"*H",FL187,$C$5,"D",$K187,,,1),RTD("ice.xl",,"*H",FL187,$C$5,"D",$K187,,,1)*(9/5)+$C$14),"-")</f>
        <v>72.01400000000001</v>
      </c>
      <c r="FN187" s="101">
        <f t="shared" si="997"/>
        <v>5</v>
      </c>
      <c r="FO187" s="101" t="str">
        <f t="shared" si="909"/>
        <v>KORD MR5!_12Z-ECE</v>
      </c>
      <c r="FP187" s="58">
        <f ca="1">IFERROR(IF($C$12="C",RTD("ice.xl",,"*H",FO187,$C$5,"D",$K187,,,1),RTD("ice.xl",,"*H",FO187,$C$5,"D",$K187,,,1)*(9/5)+$C$14),"-")</f>
        <v>71.456000000000003</v>
      </c>
      <c r="FQ187" s="101">
        <f t="shared" si="993"/>
        <v>6</v>
      </c>
      <c r="FR187" s="101" t="str">
        <f t="shared" si="911"/>
        <v>KORD MR6!_12Z-ECE</v>
      </c>
      <c r="FS187" s="58">
        <f ca="1">IFERROR(IF($C$12="C",RTD("ice.xl",,"*H",FR187,$C$5,"D",$K187,,,1),RTD("ice.xl",,"*H",FR187,$C$5,"D",$K187,,,1)*(9/5)+$C$14),"-")</f>
        <v>71.744</v>
      </c>
      <c r="FT187" s="101">
        <f t="shared" si="988"/>
        <v>7</v>
      </c>
      <c r="FU187" s="101" t="str">
        <f t="shared" si="913"/>
        <v>KORD MR7!_12Z-ECE</v>
      </c>
      <c r="FV187" s="58">
        <f ca="1">IFERROR(IF($C$12="C",RTD("ice.xl",,"*H",FU187,$C$5,"D",$K187,,,1),RTD("ice.xl",,"*H",FU187,$C$5,"D",$K187,,,1)*(9/5)+$C$14),"-")</f>
        <v>71.204000000000008</v>
      </c>
      <c r="FW187" s="101">
        <f t="shared" si="983"/>
        <v>8</v>
      </c>
      <c r="FX187" s="101" t="str">
        <f t="shared" si="915"/>
        <v>KORD MR8!_12Z-ECE</v>
      </c>
      <c r="FY187" s="58">
        <f ca="1">IFERROR(IF($C$12="C",RTD("ice.xl",,"*H",FX187,$C$5,"D",$K187,,,1),RTD("ice.xl",,"*H",FX187,$C$5,"D",$K187,,,1)*(9/5)+$C$14),"-")</f>
        <v>70.430000000000007</v>
      </c>
      <c r="FZ187" s="101">
        <f t="shared" si="978"/>
        <v>9</v>
      </c>
      <c r="GA187" s="101" t="str">
        <f t="shared" si="917"/>
        <v>KORD MR9!_12Z-ECE</v>
      </c>
      <c r="GB187" s="58">
        <f ca="1">IFERROR(IF($C$12="C",RTD("ice.xl",,"*H",GA187,$C$5,"D",$K187,,,1),RTD("ice.xl",,"*H",GA187,$C$5,"D",$K187,,,1)*(9/5)+$C$14),"-")</f>
        <v>72.427999999999997</v>
      </c>
      <c r="GC187" s="101">
        <f t="shared" si="973"/>
        <v>10</v>
      </c>
      <c r="GD187" s="101" t="str">
        <f t="shared" si="919"/>
        <v>KORD MR10!_12Z-ECE</v>
      </c>
      <c r="GE187" s="58">
        <f ca="1">IFERROR(IF($C$12="C",RTD("ice.xl",,"*H",GD187,$C$5,"D",$K187,,,1),RTD("ice.xl",,"*H",GD187,$C$5,"D",$K187,,,1)*(9/5)+$C$14),"-")</f>
        <v>73.67</v>
      </c>
      <c r="GF187" s="101">
        <f t="shared" si="968"/>
        <v>11</v>
      </c>
      <c r="GG187" s="101" t="str">
        <f t="shared" si="921"/>
        <v>KORD MR11!_12Z-ECE</v>
      </c>
      <c r="GH187" s="58">
        <f ca="1">IFERROR(IF($C$12="C",RTD("ice.xl",,"*H",GG187,$C$5,"D",$K187,,,1),RTD("ice.xl",,"*H",GG187,$C$5,"D",$K187,,,1)*(9/5)+$C$14),"-")</f>
        <v>74.084000000000003</v>
      </c>
      <c r="GI187" s="101">
        <f t="shared" si="963"/>
        <v>12</v>
      </c>
      <c r="GJ187" s="101" t="str">
        <f t="shared" si="923"/>
        <v>KORD MR12!_12Z-ECE</v>
      </c>
      <c r="GK187" s="58">
        <f ca="1">IFERROR(IF($C$12="C",RTD("ice.xl",,"*H",GJ187,$C$5,"D",$K187,,,1),RTD("ice.xl",,"*H",GJ187,$C$5,"D",$K187,,,1)*(9/5)+$C$14),"-")</f>
        <v>76.712000000000003</v>
      </c>
      <c r="GL187" s="101">
        <f t="shared" si="958"/>
        <v>13</v>
      </c>
      <c r="GM187" s="101" t="str">
        <f t="shared" si="925"/>
        <v>KORD MR13!_12Z-ECE</v>
      </c>
      <c r="GN187" s="58">
        <f ca="1">IFERROR(IF($C$12="C",RTD("ice.xl",,"*H",GM187,$C$5,"D",$K187,,,1),RTD("ice.xl",,"*H",GM187,$C$5,"D",$K187,,,1)*(9/5)+$C$14),"-")</f>
        <v>76.316000000000003</v>
      </c>
      <c r="GO187" s="101">
        <f t="shared" si="953"/>
        <v>14</v>
      </c>
      <c r="GP187" s="101" t="str">
        <f t="shared" si="927"/>
        <v>KORD MR14!_12Z-ECE</v>
      </c>
      <c r="GQ187" s="58">
        <f ca="1">IFERROR(IF($C$12="C",RTD("ice.xl",,"*H",GP187,$C$5,"D",$K187,,,1),RTD("ice.xl",,"*H",GP187,$C$5,"D",$K187,,,1)*(9/5)+$C$14),"-")</f>
        <v>75.47</v>
      </c>
      <c r="GR187" s="101">
        <f t="shared" si="948"/>
        <v>15</v>
      </c>
      <c r="GS187" s="101" t="str">
        <f t="shared" si="928"/>
        <v>KORD MR15!_12Z-ECE</v>
      </c>
      <c r="GT187" s="58">
        <f ca="1">IFERROR(IF($C$12="C",RTD("ice.xl",,"*H",GS187,$C$5,"D",$K187,,,1),RTD("ice.xl",,"*H",GS187,$C$5,"D",$K187,,,1)*(9/5)+$C$14),"-")</f>
        <v>74.516000000000005</v>
      </c>
      <c r="GU187" s="101">
        <f t="shared" si="943"/>
        <v>16</v>
      </c>
      <c r="GV187" s="101" t="str">
        <f t="shared" si="929"/>
        <v>KORD MR16!_12Z-ECE</v>
      </c>
      <c r="GW187" s="58">
        <f ca="1">IFERROR(IF($C$12="C",RTD("ice.xl",,"*H",GV187,$C$5,"D",$K187,,,1),RTD("ice.xl",,"*H",GV187,$C$5,"D",$K187,,,1)*(9/5)+$C$14),"-")</f>
        <v>73.436000000000007</v>
      </c>
      <c r="GX187" s="101">
        <f t="shared" si="939"/>
        <v>17</v>
      </c>
      <c r="GY187" s="101" t="str">
        <f t="shared" si="930"/>
        <v>KORD MR17!_12Z-ECE</v>
      </c>
      <c r="GZ187" s="58" t="str">
        <f ca="1">IFERROR(IF($C$12="C",RTD("ice.xl",,"*H",GY187,$C$5,"D",$K187,,,1),RTD("ice.xl",,"*H",GY187,$C$5,"D",$K187,,,1)*(9/5)+$C$14),"-")</f>
        <v>-</v>
      </c>
      <c r="HA187" s="101">
        <f t="shared" si="935"/>
        <v>18</v>
      </c>
      <c r="HB187" s="101" t="str">
        <f t="shared" si="931"/>
        <v>KORD MR18!_12Z-ECE</v>
      </c>
      <c r="HC187" s="105" t="str">
        <f ca="1">IFERROR(IF($C$12="C",RTD("ice.xl",,"*H",HB187,$C$5,"D",$K187,,,1),RTD("ice.xl",,"*H",HB187,$C$5,"D",$K187,,,1)*(9/5)+$C$14),"-")</f>
        <v>-</v>
      </c>
    </row>
    <row r="188" spans="11:211" x14ac:dyDescent="0.35">
      <c r="K188" s="163">
        <f t="shared" ref="K188:L207" ca="1" si="1006">K25</f>
        <v>44788</v>
      </c>
      <c r="L188" s="356">
        <f t="shared" ca="1" si="1006"/>
        <v>70.380680000000012</v>
      </c>
      <c r="N188" s="53">
        <f t="shared" si="1002"/>
        <v>4</v>
      </c>
      <c r="O188" s="53" t="str">
        <f t="shared" si="822"/>
        <v>KORD MR4!_00Z-ECE</v>
      </c>
      <c r="P188" s="108">
        <f ca="1">IFERROR(IF($C$12="C",RTD("ice.xl",,"*H",O188,$C$5,"D",$K188,,,1),RTD("ice.xl",,"*H",O188,$C$5,"D",$K188,,,1)*(9/5)+$C$14),"-")</f>
        <v>71.834000000000003</v>
      </c>
      <c r="Q188" s="101">
        <f t="shared" si="998"/>
        <v>5</v>
      </c>
      <c r="R188" s="101" t="str">
        <f t="shared" si="824"/>
        <v>KORD MR5!_00Z-ECE</v>
      </c>
      <c r="S188" s="58">
        <f ca="1">IFERROR(IF($C$12="C",RTD("ice.xl",,"*H",R188,$C$5,"D",$K188,,,1),RTD("ice.xl",,"*H",R188,$C$5,"D",$K188,,,1)*(9/5)+$C$14),"-")</f>
        <v>71.996000000000009</v>
      </c>
      <c r="T188" s="101">
        <f t="shared" si="994"/>
        <v>6</v>
      </c>
      <c r="U188" s="101" t="str">
        <f t="shared" si="826"/>
        <v>KORD MR6!_00Z-ECE</v>
      </c>
      <c r="V188" s="58">
        <f ca="1">IFERROR(IF($C$12="C",RTD("ice.xl",,"*H",U188,$C$5,"D",$K188,,,1),RTD("ice.xl",,"*H",U188,$C$5,"D",$K188,,,1)*(9/5)+$C$14),"-")</f>
        <v>72.068000000000012</v>
      </c>
      <c r="W188" s="101">
        <f t="shared" si="990"/>
        <v>7</v>
      </c>
      <c r="X188" s="101" t="str">
        <f t="shared" si="828"/>
        <v>KORD MR7!_00Z-ECE</v>
      </c>
      <c r="Y188" s="58">
        <f ca="1">IFERROR(IF($C$12="C",RTD("ice.xl",,"*H",X188,$C$5,"D",$K188,,,1),RTD("ice.xl",,"*H",X188,$C$5,"D",$K188,,,1)*(9/5)+$C$14),"-")</f>
        <v>72.463999999999999</v>
      </c>
      <c r="Z188" s="101">
        <f t="shared" si="985"/>
        <v>8</v>
      </c>
      <c r="AA188" s="101" t="str">
        <f t="shared" si="830"/>
        <v>KORD MR8!_00Z-ECE</v>
      </c>
      <c r="AB188" s="58">
        <f ca="1">IFERROR(IF($C$12="C",RTD("ice.xl",,"*H",AA188,$C$5,"D",$K188,,,1),RTD("ice.xl",,"*H",AA188,$C$5,"D",$K188,,,1)*(9/5)+$C$14),"-")</f>
        <v>69.710000000000008</v>
      </c>
      <c r="AC188" s="101">
        <f t="shared" si="980"/>
        <v>9</v>
      </c>
      <c r="AD188" s="101" t="str">
        <f t="shared" si="832"/>
        <v>KORD MR9!_00Z-ECE</v>
      </c>
      <c r="AE188" s="58">
        <f ca="1">IFERROR(IF($C$12="C",RTD("ice.xl",,"*H",AD188,$C$5,"D",$K188,,,1),RTD("ice.xl",,"*H",AD188,$C$5,"D",$K188,,,1)*(9/5)+$C$14),"-")</f>
        <v>71.222000000000008</v>
      </c>
      <c r="AF188" s="101">
        <f t="shared" si="975"/>
        <v>10</v>
      </c>
      <c r="AG188" s="101" t="str">
        <f t="shared" si="834"/>
        <v>KORD MR10!_00Z-ECE</v>
      </c>
      <c r="AH188" s="58">
        <f ca="1">IFERROR(IF($C$12="C",RTD("ice.xl",,"*H",AG188,$C$5,"D",$K188,,,1),RTD("ice.xl",,"*H",AG188,$C$5,"D",$K188,,,1)*(9/5)+$C$14),"-")</f>
        <v>74.66</v>
      </c>
      <c r="AI188" s="101">
        <f t="shared" si="970"/>
        <v>11</v>
      </c>
      <c r="AJ188" s="101" t="str">
        <f t="shared" si="836"/>
        <v>KORD MR11!_00Z-ECE</v>
      </c>
      <c r="AK188" s="58">
        <f ca="1">IFERROR(IF($C$12="C",RTD("ice.xl",,"*H",AJ188,$C$5,"D",$K188,,,1),RTD("ice.xl",,"*H",AJ188,$C$5,"D",$K188,,,1)*(9/5)+$C$14),"-")</f>
        <v>74.443999999999988</v>
      </c>
      <c r="AL188" s="101">
        <f t="shared" si="965"/>
        <v>12</v>
      </c>
      <c r="AM188" s="101" t="str">
        <f t="shared" si="838"/>
        <v>KORD MR12!_00Z-ECE</v>
      </c>
      <c r="AN188" s="58">
        <f ca="1">IFERROR(IF($C$12="C",RTD("ice.xl",,"*H",AM188,$C$5,"D",$K188,,,1),RTD("ice.xl",,"*H",AM188,$C$5,"D",$K188,,,1)*(9/5)+$C$14),"-")</f>
        <v>75.451999999999998</v>
      </c>
      <c r="AO188" s="101">
        <f t="shared" si="960"/>
        <v>13</v>
      </c>
      <c r="AP188" s="101" t="str">
        <f t="shared" si="840"/>
        <v>KORD MR13!_00Z-ECE</v>
      </c>
      <c r="AQ188" s="58">
        <f ca="1">IFERROR(IF($C$12="C",RTD("ice.xl",,"*H",AP188,$C$5,"D",$K188,,,1),RTD("ice.xl",,"*H",AP188,$C$5,"D",$K188,,,1)*(9/5)+$C$14),"-")</f>
        <v>76.009999999999991</v>
      </c>
      <c r="AR188" s="101">
        <f t="shared" si="955"/>
        <v>14</v>
      </c>
      <c r="AS188" s="101" t="str">
        <f t="shared" si="842"/>
        <v>KORD MR14!_00Z-ECE</v>
      </c>
      <c r="AT188" s="58">
        <f ca="1">IFERROR(IF($C$12="C",RTD("ice.xl",,"*H",AS188,$C$5,"D",$K188,,,1),RTD("ice.xl",,"*H",AS188,$C$5,"D",$K188,,,1)*(9/5)+$C$14),"-")</f>
        <v>77.25200000000001</v>
      </c>
      <c r="AU188" s="101">
        <f t="shared" si="950"/>
        <v>15</v>
      </c>
      <c r="AV188" s="101" t="str">
        <f t="shared" si="843"/>
        <v>KORD MR15!_00Z-ECE</v>
      </c>
      <c r="AW188" s="58">
        <f ca="1">IFERROR(IF($C$12="C",RTD("ice.xl",,"*H",AV188,$C$5,"D",$K188,,,1),RTD("ice.xl",,"*H",AV188,$C$5,"D",$K188,,,1)*(9/5)+$C$14),"-")</f>
        <v>75.415999999999997</v>
      </c>
      <c r="AX188" s="101">
        <f t="shared" si="945"/>
        <v>16</v>
      </c>
      <c r="AY188" s="101" t="str">
        <f t="shared" si="844"/>
        <v>KORD MR16!_00Z-ECE</v>
      </c>
      <c r="AZ188" s="58">
        <f ca="1">IFERROR(IF($C$12="C",RTD("ice.xl",,"*H",AY188,$C$5,"D",$K188,,,1),RTD("ice.xl",,"*H",AY188,$C$5,"D",$K188,,,1)*(9/5)+$C$14),"-")</f>
        <v>74.354000000000013</v>
      </c>
      <c r="BA188" s="101">
        <f t="shared" si="940"/>
        <v>17</v>
      </c>
      <c r="BB188" s="101" t="str">
        <f t="shared" si="845"/>
        <v>KORD MR17!_00Z-ECE</v>
      </c>
      <c r="BC188" s="58">
        <f ca="1">IFERROR(IF($C$12="C",RTD("ice.xl",,"*H",BB188,$C$5,"D",$K188,,,1),RTD("ice.xl",,"*H",BB188,$C$5,"D",$K188,,,1)*(9/5)+$C$14),"-")</f>
        <v>72.283999999999992</v>
      </c>
      <c r="BD188" s="101">
        <f t="shared" si="936"/>
        <v>18</v>
      </c>
      <c r="BE188" s="101" t="str">
        <f t="shared" si="846"/>
        <v>KORD MR18!_00Z-ECE</v>
      </c>
      <c r="BF188" s="58">
        <f ca="1">IFERROR(IF($C$12="C",RTD("ice.xl",,"*H",BE188,$C$5,"D",$K188,,,1),RTD("ice.xl",,"*H",BE188,$C$5,"D",$K188,,,1)*(9/5)+$C$14),"-")</f>
        <v>73.688000000000002</v>
      </c>
      <c r="BG188" s="101">
        <f t="shared" si="932"/>
        <v>19</v>
      </c>
      <c r="BH188" s="101" t="str">
        <f t="shared" si="847"/>
        <v>KORD MR19!_00Z-ECE</v>
      </c>
      <c r="BI188" s="105" t="str">
        <f ca="1">IFERROR(IF($C$12="C",RTD("ice.xl",,"*H",BH188,$C$5,"D",$K188,,,1),RTD("ice.xl",,"*H",BH188,$C$5,"D",$K188,,,1)*(9/5)+$C$14),"-")</f>
        <v>-</v>
      </c>
      <c r="BL188" s="53">
        <f t="shared" si="1003"/>
        <v>4</v>
      </c>
      <c r="BM188" s="53" t="str">
        <f t="shared" si="849"/>
        <v>KORD MR4!_00Z-ECE</v>
      </c>
      <c r="BN188" s="108">
        <f ca="1">IFERROR(IF($C$12="C",RTD("ice.xl",,"*H",BM188,$C$5,"D",$K188,,,1),RTD("ice.xl",,"*H",BM188,$C$5,"D",$K188,,,1)*(9/5)+$C$14),"-")</f>
        <v>71.834000000000003</v>
      </c>
      <c r="BO188" s="101">
        <f t="shared" si="999"/>
        <v>5</v>
      </c>
      <c r="BP188" s="101" t="str">
        <f t="shared" si="851"/>
        <v>KORD MR5!_00Z-ECE</v>
      </c>
      <c r="BQ188" s="58">
        <f ca="1">IFERROR(IF($C$12="C",RTD("ice.xl",,"*H",BP188,$C$5,"D",$K188,,,1),RTD("ice.xl",,"*H",BP188,$C$5,"D",$K188,,,1)*(9/5)+$C$14),"-")</f>
        <v>71.996000000000009</v>
      </c>
      <c r="BR188" s="101">
        <f t="shared" si="995"/>
        <v>6</v>
      </c>
      <c r="BS188" s="101" t="str">
        <f t="shared" si="853"/>
        <v>KORD MR6!_00Z-ECE</v>
      </c>
      <c r="BT188" s="58">
        <f ca="1">IFERROR(IF($C$12="C",RTD("ice.xl",,"*H",BS188,$C$5,"D",$K188,,,1),RTD("ice.xl",,"*H",BS188,$C$5,"D",$K188,,,1)*(9/5)+$C$14),"-")</f>
        <v>72.068000000000012</v>
      </c>
      <c r="BU188" s="101">
        <f t="shared" si="991"/>
        <v>7</v>
      </c>
      <c r="BV188" s="101" t="str">
        <f t="shared" si="855"/>
        <v>KORD MR7!_00Z-ECE</v>
      </c>
      <c r="BW188" s="58">
        <f ca="1">IFERROR(IF($C$12="C",RTD("ice.xl",,"*H",BV188,$C$5,"D",$K188,,,1),RTD("ice.xl",,"*H",BV188,$C$5,"D",$K188,,,1)*(9/5)+$C$14),"-")</f>
        <v>72.463999999999999</v>
      </c>
      <c r="BX188" s="101">
        <f t="shared" si="986"/>
        <v>8</v>
      </c>
      <c r="BY188" s="101" t="str">
        <f t="shared" si="857"/>
        <v>KORD MR8!_00Z-ECE</v>
      </c>
      <c r="BZ188" s="58">
        <f ca="1">IFERROR(IF($C$12="C",RTD("ice.xl",,"*H",BY188,$C$5,"D",$K188,,,1),RTD("ice.xl",,"*H",BY188,$C$5,"D",$K188,,,1)*(9/5)+$C$14),"-")</f>
        <v>69.710000000000008</v>
      </c>
      <c r="CA188" s="101">
        <f t="shared" si="981"/>
        <v>9</v>
      </c>
      <c r="CB188" s="101" t="str">
        <f t="shared" si="859"/>
        <v>KORD MR9!_00Z-ECE</v>
      </c>
      <c r="CC188" s="58">
        <f ca="1">IFERROR(IF($C$12="C",RTD("ice.xl",,"*H",CB188,$C$5,"D",$K188,,,1),RTD("ice.xl",,"*H",CB188,$C$5,"D",$K188,,,1)*(9/5)+$C$14),"-")</f>
        <v>71.222000000000008</v>
      </c>
      <c r="CD188" s="101">
        <f t="shared" si="976"/>
        <v>10</v>
      </c>
      <c r="CE188" s="101" t="str">
        <f t="shared" si="861"/>
        <v>KORD MR10!_00Z-ECE</v>
      </c>
      <c r="CF188" s="58">
        <f ca="1">IFERROR(IF($C$12="C",RTD("ice.xl",,"*H",CE188,$C$5,"D",$K188,,,1),RTD("ice.xl",,"*H",CE188,$C$5,"D",$K188,,,1)*(9/5)+$C$14),"-")</f>
        <v>74.66</v>
      </c>
      <c r="CG188" s="101">
        <f t="shared" si="971"/>
        <v>11</v>
      </c>
      <c r="CH188" s="101" t="str">
        <f t="shared" si="863"/>
        <v>KORD MR11!_00Z-ECE</v>
      </c>
      <c r="CI188" s="58">
        <f ca="1">IFERROR(IF($C$12="C",RTD("ice.xl",,"*H",CH188,$C$5,"D",$K188,,,1),RTD("ice.xl",,"*H",CH188,$C$5,"D",$K188,,,1)*(9/5)+$C$14),"-")</f>
        <v>74.443999999999988</v>
      </c>
      <c r="CJ188" s="101">
        <f t="shared" si="966"/>
        <v>12</v>
      </c>
      <c r="CK188" s="101" t="str">
        <f t="shared" si="865"/>
        <v>KORD MR12!_00Z-ECE</v>
      </c>
      <c r="CL188" s="58">
        <f ca="1">IFERROR(IF($C$12="C",RTD("ice.xl",,"*H",CK188,$C$5,"D",$K188,,,1),RTD("ice.xl",,"*H",CK188,$C$5,"D",$K188,,,1)*(9/5)+$C$14),"-")</f>
        <v>75.451999999999998</v>
      </c>
      <c r="CM188" s="101">
        <f t="shared" si="961"/>
        <v>13</v>
      </c>
      <c r="CN188" s="101" t="str">
        <f t="shared" si="867"/>
        <v>KORD MR13!_00Z-ECE</v>
      </c>
      <c r="CO188" s="58">
        <f ca="1">IFERROR(IF($C$12="C",RTD("ice.xl",,"*H",CN188,$C$5,"D",$K188,,,1),RTD("ice.xl",,"*H",CN188,$C$5,"D",$K188,,,1)*(9/5)+$C$14),"-")</f>
        <v>76.009999999999991</v>
      </c>
      <c r="CP188" s="101">
        <f t="shared" si="956"/>
        <v>14</v>
      </c>
      <c r="CQ188" s="101" t="str">
        <f t="shared" si="869"/>
        <v>KORD MR14!_00Z-ECE</v>
      </c>
      <c r="CR188" s="58">
        <f ca="1">IFERROR(IF($C$12="C",RTD("ice.xl",,"*H",CQ188,$C$5,"D",$K188,,,1),RTD("ice.xl",,"*H",CQ188,$C$5,"D",$K188,,,1)*(9/5)+$C$14),"-")</f>
        <v>77.25200000000001</v>
      </c>
      <c r="CS188" s="101">
        <f t="shared" si="951"/>
        <v>15</v>
      </c>
      <c r="CT188" s="101" t="str">
        <f t="shared" si="871"/>
        <v>KORD MR15!_00Z-ECE</v>
      </c>
      <c r="CU188" s="58">
        <f ca="1">IFERROR(IF($C$12="C",RTD("ice.xl",,"*H",CT188,$C$5,"D",$K188,,,1),RTD("ice.xl",,"*H",CT188,$C$5,"D",$K188,,,1)*(9/5)+$C$14),"-")</f>
        <v>75.415999999999997</v>
      </c>
      <c r="CV188" s="101">
        <f t="shared" si="946"/>
        <v>16</v>
      </c>
      <c r="CW188" s="101" t="str">
        <f t="shared" si="872"/>
        <v>KORD MR16!_00Z-ECE</v>
      </c>
      <c r="CX188" s="58">
        <f ca="1">IFERROR(IF($C$12="C",RTD("ice.xl",,"*H",CW188,$C$5,"D",$K188,,,1),RTD("ice.xl",,"*H",CW188,$C$5,"D",$K188,,,1)*(9/5)+$C$14),"-")</f>
        <v>74.354000000000013</v>
      </c>
      <c r="CY188" s="101">
        <f t="shared" si="941"/>
        <v>17</v>
      </c>
      <c r="CZ188" s="101" t="str">
        <f t="shared" si="873"/>
        <v>KORD MR17!_00Z-ECE</v>
      </c>
      <c r="DA188" s="58">
        <f ca="1">IFERROR(IF($C$12="C",RTD("ice.xl",,"*H",CZ188,$C$5,"D",$K188,,,1),RTD("ice.xl",,"*H",CZ188,$C$5,"D",$K188,,,1)*(9/5)+$C$14),"-")</f>
        <v>72.283999999999992</v>
      </c>
      <c r="DB188" s="101">
        <f t="shared" si="937"/>
        <v>18</v>
      </c>
      <c r="DC188" s="101" t="str">
        <f t="shared" si="874"/>
        <v>KORD MR18!_00Z-ECE</v>
      </c>
      <c r="DD188" s="58">
        <f ca="1">IFERROR(IF($C$12="C",RTD("ice.xl",,"*H",DC188,$C$5,"D",$K188,,,1),RTD("ice.xl",,"*H",DC188,$C$5,"D",$K188,,,1)*(9/5)+$C$14),"-")</f>
        <v>73.688000000000002</v>
      </c>
      <c r="DE188" s="101">
        <f t="shared" si="933"/>
        <v>19</v>
      </c>
      <c r="DF188" s="101" t="str">
        <f t="shared" si="875"/>
        <v>KORD MR19!_00Z-ECE</v>
      </c>
      <c r="DG188" s="105" t="str">
        <f ca="1">IFERROR(IF($C$12="C",RTD("ice.xl",,"*H",DF188,$C$5,"D",$K188,,,1),RTD("ice.xl",,"*H",DF188,$C$5,"D",$K188,,,1)*(9/5)+$C$14),"-")</f>
        <v>-</v>
      </c>
      <c r="DJ188" s="53">
        <f t="shared" si="1004"/>
        <v>4</v>
      </c>
      <c r="DK188" s="53" t="str">
        <f t="shared" si="877"/>
        <v>KORD MR4!_12Z-ECE</v>
      </c>
      <c r="DL188" s="108">
        <f ca="1">IFERROR(IF($C$12="C",RTD("ice.xl",,"*H",DK188,$C$5,"D",$K188,,,1),RTD("ice.xl",,"*H",DK188,$C$5,"D",$K188,,,1)*(9/5)+$C$14),"-")</f>
        <v>72.626000000000005</v>
      </c>
      <c r="DM188" s="101">
        <f t="shared" si="1000"/>
        <v>5</v>
      </c>
      <c r="DN188" s="101" t="str">
        <f t="shared" si="879"/>
        <v>KORD MR5!_12Z-ECE</v>
      </c>
      <c r="DO188" s="58">
        <f ca="1">IFERROR(IF($C$12="C",RTD("ice.xl",,"*H",DN188,$C$5,"D",$K188,,,1),RTD("ice.xl",,"*H",DN188,$C$5,"D",$K188,,,1)*(9/5)+$C$14),"-")</f>
        <v>72.068000000000012</v>
      </c>
      <c r="DP188" s="101">
        <f t="shared" si="996"/>
        <v>6</v>
      </c>
      <c r="DQ188" s="101" t="str">
        <f t="shared" si="881"/>
        <v>KORD MR6!_12Z-ECE</v>
      </c>
      <c r="DR188" s="58">
        <f ca="1">IFERROR(IF($C$12="C",RTD("ice.xl",,"*H",DQ188,$C$5,"D",$K188,,,1),RTD("ice.xl",,"*H",DQ188,$C$5,"D",$K188,,,1)*(9/5)+$C$14),"-")</f>
        <v>72.23</v>
      </c>
      <c r="DS188" s="101">
        <f t="shared" si="992"/>
        <v>7</v>
      </c>
      <c r="DT188" s="101" t="str">
        <f t="shared" si="883"/>
        <v>KORD MR7!_12Z-ECE</v>
      </c>
      <c r="DU188" s="58">
        <f ca="1">IFERROR(IF($C$12="C",RTD("ice.xl",,"*H",DT188,$C$5,"D",$K188,,,1),RTD("ice.xl",,"*H",DT188,$C$5,"D",$K188,,,1)*(9/5)+$C$14),"-")</f>
        <v>70.718000000000004</v>
      </c>
      <c r="DV188" s="101">
        <f t="shared" si="987"/>
        <v>8</v>
      </c>
      <c r="DW188" s="101" t="str">
        <f t="shared" si="885"/>
        <v>KORD MR8!_12Z-ECE</v>
      </c>
      <c r="DX188" s="58">
        <f ca="1">IFERROR(IF($C$12="C",RTD("ice.xl",,"*H",DW188,$C$5,"D",$K188,,,1),RTD("ice.xl",,"*H",DW188,$C$5,"D",$K188,,,1)*(9/5)+$C$14),"-")</f>
        <v>70.304000000000002</v>
      </c>
      <c r="DY188" s="101">
        <f t="shared" si="982"/>
        <v>9</v>
      </c>
      <c r="DZ188" s="101" t="str">
        <f t="shared" si="887"/>
        <v>KORD MR9!_12Z-ECE</v>
      </c>
      <c r="EA188" s="58">
        <f ca="1">IFERROR(IF($C$12="C",RTD("ice.xl",,"*H",DZ188,$C$5,"D",$K188,,,1),RTD("ice.xl",,"*H",DZ188,$C$5,"D",$K188,,,1)*(9/5)+$C$14),"-")</f>
        <v>74.318000000000012</v>
      </c>
      <c r="EB188" s="101">
        <f t="shared" si="977"/>
        <v>10</v>
      </c>
      <c r="EC188" s="101" t="str">
        <f t="shared" si="889"/>
        <v>KORD MR10!_12Z-ECE</v>
      </c>
      <c r="ED188" s="58">
        <f ca="1">IFERROR(IF($C$12="C",RTD("ice.xl",,"*H",EC188,$C$5,"D",$K188,,,1),RTD("ice.xl",,"*H",EC188,$C$5,"D",$K188,,,1)*(9/5)+$C$14),"-")</f>
        <v>74.533999999999992</v>
      </c>
      <c r="EE188" s="101">
        <f t="shared" si="972"/>
        <v>11</v>
      </c>
      <c r="EF188" s="101" t="str">
        <f t="shared" si="891"/>
        <v>KORD MR11!_12Z-ECE</v>
      </c>
      <c r="EG188" s="58">
        <f ca="1">IFERROR(IF($C$12="C",RTD("ice.xl",,"*H",EF188,$C$5,"D",$K188,,,1),RTD("ice.xl",,"*H",EF188,$C$5,"D",$K188,,,1)*(9/5)+$C$14),"-")</f>
        <v>73.507999999999996</v>
      </c>
      <c r="EH188" s="101">
        <f t="shared" si="967"/>
        <v>12</v>
      </c>
      <c r="EI188" s="101" t="str">
        <f t="shared" si="893"/>
        <v>KORD MR12!_12Z-ECE</v>
      </c>
      <c r="EJ188" s="58">
        <f ca="1">IFERROR(IF($C$12="C",RTD("ice.xl",,"*H",EI188,$C$5,"D",$K188,,,1),RTD("ice.xl",,"*H",EI188,$C$5,"D",$K188,,,1)*(9/5)+$C$14),"-")</f>
        <v>77.162000000000006</v>
      </c>
      <c r="EK188" s="101">
        <f t="shared" si="962"/>
        <v>13</v>
      </c>
      <c r="EL188" s="101" t="str">
        <f t="shared" si="895"/>
        <v>KORD MR13!_12Z-ECE</v>
      </c>
      <c r="EM188" s="58">
        <f ca="1">IFERROR(IF($C$12="C",RTD("ice.xl",,"*H",EL188,$C$5,"D",$K188,,,1),RTD("ice.xl",,"*H",EL188,$C$5,"D",$K188,,,1)*(9/5)+$C$14),"-")</f>
        <v>76.51400000000001</v>
      </c>
      <c r="EN188" s="101">
        <f t="shared" si="957"/>
        <v>14</v>
      </c>
      <c r="EO188" s="101" t="str">
        <f t="shared" si="897"/>
        <v>KORD MR14!_12Z-ECE</v>
      </c>
      <c r="EP188" s="58">
        <f ca="1">IFERROR(IF($C$12="C",RTD("ice.xl",,"*H",EO188,$C$5,"D",$K188,,,1),RTD("ice.xl",,"*H",EO188,$C$5,"D",$K188,,,1)*(9/5)+$C$14),"-")</f>
        <v>76.045999999999992</v>
      </c>
      <c r="EQ188" s="101">
        <f t="shared" si="952"/>
        <v>15</v>
      </c>
      <c r="ER188" s="101" t="str">
        <f t="shared" si="899"/>
        <v>KORD MR15!_12Z-ECE</v>
      </c>
      <c r="ES188" s="58">
        <f ca="1">IFERROR(IF($C$12="C",RTD("ice.xl",,"*H",ER188,$C$5,"D",$K188,,,1),RTD("ice.xl",,"*H",ER188,$C$5,"D",$K188,,,1)*(9/5)+$C$14),"-")</f>
        <v>75.073999999999998</v>
      </c>
      <c r="ET188" s="101">
        <f t="shared" si="947"/>
        <v>16</v>
      </c>
      <c r="EU188" s="101" t="str">
        <f t="shared" si="900"/>
        <v>KORD MR16!_12Z-ECE</v>
      </c>
      <c r="EV188" s="58">
        <f ca="1">IFERROR(IF($C$12="C",RTD("ice.xl",,"*H",EU188,$C$5,"D",$K188,,,1),RTD("ice.xl",,"*H",EU188,$C$5,"D",$K188,,,1)*(9/5)+$C$14),"-")</f>
        <v>73.22</v>
      </c>
      <c r="EW188" s="101">
        <f t="shared" si="942"/>
        <v>17</v>
      </c>
      <c r="EX188" s="101" t="str">
        <f t="shared" si="901"/>
        <v>KORD MR17!_12Z-ECE</v>
      </c>
      <c r="EY188" s="58">
        <f ca="1">IFERROR(IF($C$12="C",RTD("ice.xl",,"*H",EX188,$C$5,"D",$K188,,,1),RTD("ice.xl",,"*H",EX188,$C$5,"D",$K188,,,1)*(9/5)+$C$14),"-")</f>
        <v>73.22</v>
      </c>
      <c r="EZ188" s="101">
        <f t="shared" si="938"/>
        <v>18</v>
      </c>
      <c r="FA188" s="101" t="str">
        <f t="shared" si="902"/>
        <v>KORD MR18!_12Z-ECE</v>
      </c>
      <c r="FB188" s="58" t="str">
        <f ca="1">IFERROR(IF($C$12="C",RTD("ice.xl",,"*H",FA188,$C$5,"D",$K188,,,1),RTD("ice.xl",,"*H",FA188,$C$5,"D",$K188,,,1)*(9/5)+$C$14),"-")</f>
        <v>-</v>
      </c>
      <c r="FC188" s="101">
        <f t="shared" si="934"/>
        <v>19</v>
      </c>
      <c r="FD188" s="101" t="str">
        <f t="shared" si="903"/>
        <v>KORD MR19!_12Z-ECE</v>
      </c>
      <c r="FE188" s="105" t="str">
        <f ca="1">IFERROR(IF($C$12="C",RTD("ice.xl",,"*H",FD188,$C$5,"D",$K188,,,1),RTD("ice.xl",,"*H",FD188,$C$5,"D",$K188,,,1)*(9/5)+$C$14),"-")</f>
        <v>-</v>
      </c>
      <c r="FH188" s="53">
        <f t="shared" si="1005"/>
        <v>4</v>
      </c>
      <c r="FI188" s="53" t="str">
        <f t="shared" si="905"/>
        <v>KORD MR4!_12Z-ECE</v>
      </c>
      <c r="FJ188" s="108">
        <f ca="1">IFERROR(IF($C$12="C",RTD("ice.xl",,"*H",FI188,$C$5,"D",$K188,,,1),RTD("ice.xl",,"*H",FI188,$C$5,"D",$K188,,,1)*(9/5)+$C$14),"-")</f>
        <v>72.626000000000005</v>
      </c>
      <c r="FK188" s="101">
        <f t="shared" si="1001"/>
        <v>5</v>
      </c>
      <c r="FL188" s="101" t="str">
        <f t="shared" si="907"/>
        <v>KORD MR5!_12Z-ECE</v>
      </c>
      <c r="FM188" s="58">
        <f ca="1">IFERROR(IF($C$12="C",RTD("ice.xl",,"*H",FL188,$C$5,"D",$K188,,,1),RTD("ice.xl",,"*H",FL188,$C$5,"D",$K188,,,1)*(9/5)+$C$14),"-")</f>
        <v>72.068000000000012</v>
      </c>
      <c r="FN188" s="101">
        <f t="shared" si="997"/>
        <v>6</v>
      </c>
      <c r="FO188" s="101" t="str">
        <f t="shared" si="909"/>
        <v>KORD MR6!_12Z-ECE</v>
      </c>
      <c r="FP188" s="58">
        <f ca="1">IFERROR(IF($C$12="C",RTD("ice.xl",,"*H",FO188,$C$5,"D",$K188,,,1),RTD("ice.xl",,"*H",FO188,$C$5,"D",$K188,,,1)*(9/5)+$C$14),"-")</f>
        <v>72.23</v>
      </c>
      <c r="FQ188" s="101">
        <f t="shared" si="993"/>
        <v>7</v>
      </c>
      <c r="FR188" s="101" t="str">
        <f t="shared" si="911"/>
        <v>KORD MR7!_12Z-ECE</v>
      </c>
      <c r="FS188" s="58">
        <f ca="1">IFERROR(IF($C$12="C",RTD("ice.xl",,"*H",FR188,$C$5,"D",$K188,,,1),RTD("ice.xl",,"*H",FR188,$C$5,"D",$K188,,,1)*(9/5)+$C$14),"-")</f>
        <v>70.718000000000004</v>
      </c>
      <c r="FT188" s="101">
        <f t="shared" si="988"/>
        <v>8</v>
      </c>
      <c r="FU188" s="101" t="str">
        <f t="shared" si="913"/>
        <v>KORD MR8!_12Z-ECE</v>
      </c>
      <c r="FV188" s="58">
        <f ca="1">IFERROR(IF($C$12="C",RTD("ice.xl",,"*H",FU188,$C$5,"D",$K188,,,1),RTD("ice.xl",,"*H",FU188,$C$5,"D",$K188,,,1)*(9/5)+$C$14),"-")</f>
        <v>70.304000000000002</v>
      </c>
      <c r="FW188" s="101">
        <f t="shared" si="983"/>
        <v>9</v>
      </c>
      <c r="FX188" s="101" t="str">
        <f t="shared" si="915"/>
        <v>KORD MR9!_12Z-ECE</v>
      </c>
      <c r="FY188" s="58">
        <f ca="1">IFERROR(IF($C$12="C",RTD("ice.xl",,"*H",FX188,$C$5,"D",$K188,,,1),RTD("ice.xl",,"*H",FX188,$C$5,"D",$K188,,,1)*(9/5)+$C$14),"-")</f>
        <v>74.318000000000012</v>
      </c>
      <c r="FZ188" s="101">
        <f t="shared" si="978"/>
        <v>10</v>
      </c>
      <c r="GA188" s="101" t="str">
        <f t="shared" si="917"/>
        <v>KORD MR10!_12Z-ECE</v>
      </c>
      <c r="GB188" s="58">
        <f ca="1">IFERROR(IF($C$12="C",RTD("ice.xl",,"*H",GA188,$C$5,"D",$K188,,,1),RTD("ice.xl",,"*H",GA188,$C$5,"D",$K188,,,1)*(9/5)+$C$14),"-")</f>
        <v>74.533999999999992</v>
      </c>
      <c r="GC188" s="101">
        <f t="shared" si="973"/>
        <v>11</v>
      </c>
      <c r="GD188" s="101" t="str">
        <f t="shared" si="919"/>
        <v>KORD MR11!_12Z-ECE</v>
      </c>
      <c r="GE188" s="58">
        <f ca="1">IFERROR(IF($C$12="C",RTD("ice.xl",,"*H",GD188,$C$5,"D",$K188,,,1),RTD("ice.xl",,"*H",GD188,$C$5,"D",$K188,,,1)*(9/5)+$C$14),"-")</f>
        <v>73.507999999999996</v>
      </c>
      <c r="GF188" s="101">
        <f t="shared" si="968"/>
        <v>12</v>
      </c>
      <c r="GG188" s="101" t="str">
        <f t="shared" si="921"/>
        <v>KORD MR12!_12Z-ECE</v>
      </c>
      <c r="GH188" s="58">
        <f ca="1">IFERROR(IF($C$12="C",RTD("ice.xl",,"*H",GG188,$C$5,"D",$K188,,,1),RTD("ice.xl",,"*H",GG188,$C$5,"D",$K188,,,1)*(9/5)+$C$14),"-")</f>
        <v>77.162000000000006</v>
      </c>
      <c r="GI188" s="101">
        <f t="shared" si="963"/>
        <v>13</v>
      </c>
      <c r="GJ188" s="101" t="str">
        <f t="shared" si="923"/>
        <v>KORD MR13!_12Z-ECE</v>
      </c>
      <c r="GK188" s="58">
        <f ca="1">IFERROR(IF($C$12="C",RTD("ice.xl",,"*H",GJ188,$C$5,"D",$K188,,,1),RTD("ice.xl",,"*H",GJ188,$C$5,"D",$K188,,,1)*(9/5)+$C$14),"-")</f>
        <v>76.51400000000001</v>
      </c>
      <c r="GL188" s="101">
        <f t="shared" si="958"/>
        <v>14</v>
      </c>
      <c r="GM188" s="101" t="str">
        <f t="shared" si="925"/>
        <v>KORD MR14!_12Z-ECE</v>
      </c>
      <c r="GN188" s="58">
        <f ca="1">IFERROR(IF($C$12="C",RTD("ice.xl",,"*H",GM188,$C$5,"D",$K188,,,1),RTD("ice.xl",,"*H",GM188,$C$5,"D",$K188,,,1)*(9/5)+$C$14),"-")</f>
        <v>76.045999999999992</v>
      </c>
      <c r="GO188" s="101">
        <f t="shared" si="953"/>
        <v>15</v>
      </c>
      <c r="GP188" s="101" t="str">
        <f t="shared" si="927"/>
        <v>KORD MR15!_12Z-ECE</v>
      </c>
      <c r="GQ188" s="58">
        <f ca="1">IFERROR(IF($C$12="C",RTD("ice.xl",,"*H",GP188,$C$5,"D",$K188,,,1),RTD("ice.xl",,"*H",GP188,$C$5,"D",$K188,,,1)*(9/5)+$C$14),"-")</f>
        <v>75.073999999999998</v>
      </c>
      <c r="GR188" s="101">
        <f t="shared" si="948"/>
        <v>16</v>
      </c>
      <c r="GS188" s="101" t="str">
        <f t="shared" si="928"/>
        <v>KORD MR16!_12Z-ECE</v>
      </c>
      <c r="GT188" s="58">
        <f ca="1">IFERROR(IF($C$12="C",RTD("ice.xl",,"*H",GS188,$C$5,"D",$K188,,,1),RTD("ice.xl",,"*H",GS188,$C$5,"D",$K188,,,1)*(9/5)+$C$14),"-")</f>
        <v>73.22</v>
      </c>
      <c r="GU188" s="101">
        <f t="shared" si="943"/>
        <v>17</v>
      </c>
      <c r="GV188" s="101" t="str">
        <f t="shared" si="929"/>
        <v>KORD MR17!_12Z-ECE</v>
      </c>
      <c r="GW188" s="58">
        <f ca="1">IFERROR(IF($C$12="C",RTD("ice.xl",,"*H",GV188,$C$5,"D",$K188,,,1),RTD("ice.xl",,"*H",GV188,$C$5,"D",$K188,,,1)*(9/5)+$C$14),"-")</f>
        <v>73.22</v>
      </c>
      <c r="GX188" s="101">
        <f t="shared" si="939"/>
        <v>18</v>
      </c>
      <c r="GY188" s="101" t="str">
        <f t="shared" si="930"/>
        <v>KORD MR18!_12Z-ECE</v>
      </c>
      <c r="GZ188" s="58" t="str">
        <f ca="1">IFERROR(IF($C$12="C",RTD("ice.xl",,"*H",GY188,$C$5,"D",$K188,,,1),RTD("ice.xl",,"*H",GY188,$C$5,"D",$K188,,,1)*(9/5)+$C$14),"-")</f>
        <v>-</v>
      </c>
      <c r="HA188" s="101">
        <f t="shared" si="935"/>
        <v>19</v>
      </c>
      <c r="HB188" s="101" t="str">
        <f t="shared" si="931"/>
        <v>KORD MR19!_12Z-ECE</v>
      </c>
      <c r="HC188" s="105" t="str">
        <f ca="1">IFERROR(IF($C$12="C",RTD("ice.xl",,"*H",HB188,$C$5,"D",$K188,,,1),RTD("ice.xl",,"*H",HB188,$C$5,"D",$K188,,,1)*(9/5)+$C$14),"-")</f>
        <v>-</v>
      </c>
    </row>
    <row r="189" spans="11:211" x14ac:dyDescent="0.35">
      <c r="K189" s="163">
        <f t="shared" ca="1" si="1006"/>
        <v>44787</v>
      </c>
      <c r="L189" s="356">
        <f t="shared" ca="1" si="1006"/>
        <v>70.244060000000005</v>
      </c>
      <c r="N189" s="53">
        <f t="shared" si="1002"/>
        <v>5</v>
      </c>
      <c r="O189" s="53" t="str">
        <f t="shared" si="822"/>
        <v>KORD MR5!_00Z-ECE</v>
      </c>
      <c r="P189" s="108">
        <f ca="1">IFERROR(IF($C$12="C",RTD("ice.xl",,"*H",O189,$C$5,"D",$K189,,,1),RTD("ice.xl",,"*H",O189,$C$5,"D",$K189,,,1)*(9/5)+$C$14),"-")</f>
        <v>73.075999999999993</v>
      </c>
      <c r="Q189" s="101">
        <f t="shared" si="998"/>
        <v>6</v>
      </c>
      <c r="R189" s="101" t="str">
        <f t="shared" si="824"/>
        <v>KORD MR6!_00Z-ECE</v>
      </c>
      <c r="S189" s="58">
        <f ca="1">IFERROR(IF($C$12="C",RTD("ice.xl",,"*H",R189,$C$5,"D",$K189,,,1),RTD("ice.xl",,"*H",R189,$C$5,"D",$K189,,,1)*(9/5)+$C$14),"-")</f>
        <v>73.561999999999998</v>
      </c>
      <c r="T189" s="101">
        <f t="shared" si="994"/>
        <v>7</v>
      </c>
      <c r="U189" s="101" t="str">
        <f t="shared" si="826"/>
        <v>KORD MR7!_00Z-ECE</v>
      </c>
      <c r="V189" s="58">
        <f ca="1">IFERROR(IF($C$12="C",RTD("ice.xl",,"*H",U189,$C$5,"D",$K189,,,1),RTD("ice.xl",,"*H",U189,$C$5,"D",$K189,,,1)*(9/5)+$C$14),"-")</f>
        <v>71.942000000000007</v>
      </c>
      <c r="W189" s="101">
        <f t="shared" si="990"/>
        <v>8</v>
      </c>
      <c r="X189" s="101" t="str">
        <f t="shared" si="828"/>
        <v>KORD MR8!_00Z-ECE</v>
      </c>
      <c r="Y189" s="58">
        <f ca="1">IFERROR(IF($C$12="C",RTD("ice.xl",,"*H",X189,$C$5,"D",$K189,,,1),RTD("ice.xl",,"*H",X189,$C$5,"D",$K189,,,1)*(9/5)+$C$14),"-")</f>
        <v>70.861999999999995</v>
      </c>
      <c r="Z189" s="101">
        <f t="shared" si="985"/>
        <v>9</v>
      </c>
      <c r="AA189" s="101" t="str">
        <f t="shared" si="830"/>
        <v>KORD MR9!_00Z-ECE</v>
      </c>
      <c r="AB189" s="58">
        <f ca="1">IFERROR(IF($C$12="C",RTD("ice.xl",,"*H",AA189,$C$5,"D",$K189,,,1),RTD("ice.xl",,"*H",AA189,$C$5,"D",$K189,,,1)*(9/5)+$C$14),"-")</f>
        <v>74.695999999999998</v>
      </c>
      <c r="AC189" s="101">
        <f t="shared" si="980"/>
        <v>10</v>
      </c>
      <c r="AD189" s="101" t="str">
        <f t="shared" si="832"/>
        <v>KORD MR10!_00Z-ECE</v>
      </c>
      <c r="AE189" s="58">
        <f ca="1">IFERROR(IF($C$12="C",RTD("ice.xl",,"*H",AD189,$C$5,"D",$K189,,,1),RTD("ice.xl",,"*H",AD189,$C$5,"D",$K189,,,1)*(9/5)+$C$14),"-")</f>
        <v>74.623999999999995</v>
      </c>
      <c r="AF189" s="101">
        <f t="shared" si="975"/>
        <v>11</v>
      </c>
      <c r="AG189" s="101" t="str">
        <f t="shared" si="834"/>
        <v>KORD MR11!_00Z-ECE</v>
      </c>
      <c r="AH189" s="58">
        <f ca="1">IFERROR(IF($C$12="C",RTD("ice.xl",,"*H",AG189,$C$5,"D",$K189,,,1),RTD("ice.xl",,"*H",AG189,$C$5,"D",$K189,,,1)*(9/5)+$C$14),"-")</f>
        <v>74.822000000000003</v>
      </c>
      <c r="AI189" s="101">
        <f t="shared" si="970"/>
        <v>12</v>
      </c>
      <c r="AJ189" s="101" t="str">
        <f t="shared" si="836"/>
        <v>KORD MR12!_00Z-ECE</v>
      </c>
      <c r="AK189" s="58">
        <f ca="1">IFERROR(IF($C$12="C",RTD("ice.xl",,"*H",AJ189,$C$5,"D",$K189,,,1),RTD("ice.xl",,"*H",AJ189,$C$5,"D",$K189,,,1)*(9/5)+$C$14),"-")</f>
        <v>75.218000000000004</v>
      </c>
      <c r="AL189" s="101">
        <f t="shared" si="965"/>
        <v>13</v>
      </c>
      <c r="AM189" s="101" t="str">
        <f t="shared" si="838"/>
        <v>KORD MR13!_00Z-ECE</v>
      </c>
      <c r="AN189" s="58">
        <f ca="1">IFERROR(IF($C$12="C",RTD("ice.xl",,"*H",AM189,$C$5,"D",$K189,,,1),RTD("ice.xl",,"*H",AM189,$C$5,"D",$K189,,,1)*(9/5)+$C$14),"-")</f>
        <v>74.354000000000013</v>
      </c>
      <c r="AO189" s="101">
        <f t="shared" si="960"/>
        <v>14</v>
      </c>
      <c r="AP189" s="101" t="str">
        <f t="shared" si="840"/>
        <v>KORD MR14!_00Z-ECE</v>
      </c>
      <c r="AQ189" s="58">
        <f ca="1">IFERROR(IF($C$12="C",RTD("ice.xl",,"*H",AP189,$C$5,"D",$K189,,,1),RTD("ice.xl",,"*H",AP189,$C$5,"D",$K189,,,1)*(9/5)+$C$14),"-")</f>
        <v>76.424000000000007</v>
      </c>
      <c r="AR189" s="101">
        <f t="shared" si="955"/>
        <v>15</v>
      </c>
      <c r="AS189" s="101" t="str">
        <f t="shared" si="842"/>
        <v>KORD MR15!_00Z-ECE</v>
      </c>
      <c r="AT189" s="58">
        <f ca="1">IFERROR(IF($C$12="C",RTD("ice.xl",,"*H",AS189,$C$5,"D",$K189,,,1),RTD("ice.xl",,"*H",AS189,$C$5,"D",$K189,,,1)*(9/5)+$C$14),"-")</f>
        <v>76.207999999999998</v>
      </c>
      <c r="AU189" s="101">
        <f t="shared" si="950"/>
        <v>16</v>
      </c>
      <c r="AV189" s="101" t="str">
        <f t="shared" si="843"/>
        <v>KORD MR16!_00Z-ECE</v>
      </c>
      <c r="AW189" s="58">
        <f ca="1">IFERROR(IF($C$12="C",RTD("ice.xl",,"*H",AV189,$C$5,"D",$K189,,,1),RTD("ice.xl",,"*H",AV189,$C$5,"D",$K189,,,1)*(9/5)+$C$14),"-")</f>
        <v>74.174000000000007</v>
      </c>
      <c r="AX189" s="101">
        <f t="shared" si="945"/>
        <v>17</v>
      </c>
      <c r="AY189" s="101" t="str">
        <f t="shared" si="844"/>
        <v>KORD MR17!_00Z-ECE</v>
      </c>
      <c r="AZ189" s="58">
        <f ca="1">IFERROR(IF($C$12="C",RTD("ice.xl",,"*H",AY189,$C$5,"D",$K189,,,1),RTD("ice.xl",,"*H",AY189,$C$5,"D",$K189,,,1)*(9/5)+$C$14),"-")</f>
        <v>71.545999999999992</v>
      </c>
      <c r="BA189" s="101">
        <f t="shared" si="940"/>
        <v>18</v>
      </c>
      <c r="BB189" s="101" t="str">
        <f t="shared" si="845"/>
        <v>KORD MR18!_00Z-ECE</v>
      </c>
      <c r="BC189" s="58">
        <f ca="1">IFERROR(IF($C$12="C",RTD("ice.xl",,"*H",BB189,$C$5,"D",$K189,,,1),RTD("ice.xl",,"*H",BB189,$C$5,"D",$K189,,,1)*(9/5)+$C$14),"-")</f>
        <v>73.849999999999994</v>
      </c>
      <c r="BD189" s="101">
        <f t="shared" si="936"/>
        <v>19</v>
      </c>
      <c r="BE189" s="101" t="str">
        <f t="shared" si="846"/>
        <v>KORD MR19!_00Z-ECE</v>
      </c>
      <c r="BF189" s="58">
        <f ca="1">IFERROR(IF($C$12="C",RTD("ice.xl",,"*H",BE189,$C$5,"D",$K189,,,1),RTD("ice.xl",,"*H",BE189,$C$5,"D",$K189,,,1)*(9/5)+$C$14),"-")</f>
        <v>75.956000000000003</v>
      </c>
      <c r="BG189" s="101">
        <f t="shared" si="932"/>
        <v>20</v>
      </c>
      <c r="BH189" s="101" t="str">
        <f t="shared" si="847"/>
        <v>KORD MR20!_00Z-ECE</v>
      </c>
      <c r="BI189" s="105" t="str">
        <f ca="1">IFERROR(IF($C$12="C",RTD("ice.xl",,"*H",BH189,$C$5,"D",$K189,,,1),RTD("ice.xl",,"*H",BH189,$C$5,"D",$K189,,,1)*(9/5)+$C$14),"-")</f>
        <v>-</v>
      </c>
      <c r="BL189" s="53">
        <f t="shared" si="1003"/>
        <v>5</v>
      </c>
      <c r="BM189" s="53" t="str">
        <f t="shared" si="849"/>
        <v>KORD MR5!_00Z-ECE</v>
      </c>
      <c r="BN189" s="108">
        <f ca="1">IFERROR(IF($C$12="C",RTD("ice.xl",,"*H",BM189,$C$5,"D",$K189,,,1),RTD("ice.xl",,"*H",BM189,$C$5,"D",$K189,,,1)*(9/5)+$C$14),"-")</f>
        <v>73.075999999999993</v>
      </c>
      <c r="BO189" s="101">
        <f t="shared" si="999"/>
        <v>6</v>
      </c>
      <c r="BP189" s="101" t="str">
        <f t="shared" si="851"/>
        <v>KORD MR6!_00Z-ECE</v>
      </c>
      <c r="BQ189" s="58">
        <f ca="1">IFERROR(IF($C$12="C",RTD("ice.xl",,"*H",BP189,$C$5,"D",$K189,,,1),RTD("ice.xl",,"*H",BP189,$C$5,"D",$K189,,,1)*(9/5)+$C$14),"-")</f>
        <v>73.561999999999998</v>
      </c>
      <c r="BR189" s="101">
        <f t="shared" si="995"/>
        <v>7</v>
      </c>
      <c r="BS189" s="101" t="str">
        <f t="shared" si="853"/>
        <v>KORD MR7!_00Z-ECE</v>
      </c>
      <c r="BT189" s="58">
        <f ca="1">IFERROR(IF($C$12="C",RTD("ice.xl",,"*H",BS189,$C$5,"D",$K189,,,1),RTD("ice.xl",,"*H",BS189,$C$5,"D",$K189,,,1)*(9/5)+$C$14),"-")</f>
        <v>71.942000000000007</v>
      </c>
      <c r="BU189" s="101">
        <f t="shared" si="991"/>
        <v>8</v>
      </c>
      <c r="BV189" s="101" t="str">
        <f t="shared" si="855"/>
        <v>KORD MR8!_00Z-ECE</v>
      </c>
      <c r="BW189" s="58">
        <f ca="1">IFERROR(IF($C$12="C",RTD("ice.xl",,"*H",BV189,$C$5,"D",$K189,,,1),RTD("ice.xl",,"*H",BV189,$C$5,"D",$K189,,,1)*(9/5)+$C$14),"-")</f>
        <v>70.861999999999995</v>
      </c>
      <c r="BX189" s="101">
        <f t="shared" si="986"/>
        <v>9</v>
      </c>
      <c r="BY189" s="101" t="str">
        <f t="shared" si="857"/>
        <v>KORD MR9!_00Z-ECE</v>
      </c>
      <c r="BZ189" s="58">
        <f ca="1">IFERROR(IF($C$12="C",RTD("ice.xl",,"*H",BY189,$C$5,"D",$K189,,,1),RTD("ice.xl",,"*H",BY189,$C$5,"D",$K189,,,1)*(9/5)+$C$14),"-")</f>
        <v>74.695999999999998</v>
      </c>
      <c r="CA189" s="101">
        <f t="shared" si="981"/>
        <v>10</v>
      </c>
      <c r="CB189" s="101" t="str">
        <f t="shared" si="859"/>
        <v>KORD MR10!_00Z-ECE</v>
      </c>
      <c r="CC189" s="58">
        <f ca="1">IFERROR(IF($C$12="C",RTD("ice.xl",,"*H",CB189,$C$5,"D",$K189,,,1),RTD("ice.xl",,"*H",CB189,$C$5,"D",$K189,,,1)*(9/5)+$C$14),"-")</f>
        <v>74.623999999999995</v>
      </c>
      <c r="CD189" s="101">
        <f t="shared" si="976"/>
        <v>11</v>
      </c>
      <c r="CE189" s="101" t="str">
        <f t="shared" si="861"/>
        <v>KORD MR11!_00Z-ECE</v>
      </c>
      <c r="CF189" s="58">
        <f ca="1">IFERROR(IF($C$12="C",RTD("ice.xl",,"*H",CE189,$C$5,"D",$K189,,,1),RTD("ice.xl",,"*H",CE189,$C$5,"D",$K189,,,1)*(9/5)+$C$14),"-")</f>
        <v>74.822000000000003</v>
      </c>
      <c r="CG189" s="101">
        <f t="shared" si="971"/>
        <v>12</v>
      </c>
      <c r="CH189" s="101" t="str">
        <f t="shared" si="863"/>
        <v>KORD MR12!_00Z-ECE</v>
      </c>
      <c r="CI189" s="58">
        <f ca="1">IFERROR(IF($C$12="C",RTD("ice.xl",,"*H",CH189,$C$5,"D",$K189,,,1),RTD("ice.xl",,"*H",CH189,$C$5,"D",$K189,,,1)*(9/5)+$C$14),"-")</f>
        <v>75.218000000000004</v>
      </c>
      <c r="CJ189" s="101">
        <f t="shared" si="966"/>
        <v>13</v>
      </c>
      <c r="CK189" s="101" t="str">
        <f t="shared" si="865"/>
        <v>KORD MR13!_00Z-ECE</v>
      </c>
      <c r="CL189" s="58">
        <f ca="1">IFERROR(IF($C$12="C",RTD("ice.xl",,"*H",CK189,$C$5,"D",$K189,,,1),RTD("ice.xl",,"*H",CK189,$C$5,"D",$K189,,,1)*(9/5)+$C$14),"-")</f>
        <v>74.354000000000013</v>
      </c>
      <c r="CM189" s="101">
        <f t="shared" si="961"/>
        <v>14</v>
      </c>
      <c r="CN189" s="101" t="str">
        <f t="shared" si="867"/>
        <v>KORD MR14!_00Z-ECE</v>
      </c>
      <c r="CO189" s="58">
        <f ca="1">IFERROR(IF($C$12="C",RTD("ice.xl",,"*H",CN189,$C$5,"D",$K189,,,1),RTD("ice.xl",,"*H",CN189,$C$5,"D",$K189,,,1)*(9/5)+$C$14),"-")</f>
        <v>76.424000000000007</v>
      </c>
      <c r="CP189" s="101">
        <f t="shared" si="956"/>
        <v>15</v>
      </c>
      <c r="CQ189" s="101" t="str">
        <f t="shared" si="869"/>
        <v>KORD MR15!_00Z-ECE</v>
      </c>
      <c r="CR189" s="58">
        <f ca="1">IFERROR(IF($C$12="C",RTD("ice.xl",,"*H",CQ189,$C$5,"D",$K189,,,1),RTD("ice.xl",,"*H",CQ189,$C$5,"D",$K189,,,1)*(9/5)+$C$14),"-")</f>
        <v>76.207999999999998</v>
      </c>
      <c r="CS189" s="101">
        <f t="shared" si="951"/>
        <v>16</v>
      </c>
      <c r="CT189" s="101" t="str">
        <f t="shared" si="871"/>
        <v>KORD MR16!_00Z-ECE</v>
      </c>
      <c r="CU189" s="58">
        <f ca="1">IFERROR(IF($C$12="C",RTD("ice.xl",,"*H",CT189,$C$5,"D",$K189,,,1),RTD("ice.xl",,"*H",CT189,$C$5,"D",$K189,,,1)*(9/5)+$C$14),"-")</f>
        <v>74.174000000000007</v>
      </c>
      <c r="CV189" s="101">
        <f t="shared" si="946"/>
        <v>17</v>
      </c>
      <c r="CW189" s="101" t="str">
        <f t="shared" si="872"/>
        <v>KORD MR17!_00Z-ECE</v>
      </c>
      <c r="CX189" s="58">
        <f ca="1">IFERROR(IF($C$12="C",RTD("ice.xl",,"*H",CW189,$C$5,"D",$K189,,,1),RTD("ice.xl",,"*H",CW189,$C$5,"D",$K189,,,1)*(9/5)+$C$14),"-")</f>
        <v>71.545999999999992</v>
      </c>
      <c r="CY189" s="101">
        <f t="shared" si="941"/>
        <v>18</v>
      </c>
      <c r="CZ189" s="101" t="str">
        <f t="shared" si="873"/>
        <v>KORD MR18!_00Z-ECE</v>
      </c>
      <c r="DA189" s="58">
        <f ca="1">IFERROR(IF($C$12="C",RTD("ice.xl",,"*H",CZ189,$C$5,"D",$K189,,,1),RTD("ice.xl",,"*H",CZ189,$C$5,"D",$K189,,,1)*(9/5)+$C$14),"-")</f>
        <v>73.849999999999994</v>
      </c>
      <c r="DB189" s="101">
        <f t="shared" si="937"/>
        <v>19</v>
      </c>
      <c r="DC189" s="101" t="str">
        <f t="shared" si="874"/>
        <v>KORD MR19!_00Z-ECE</v>
      </c>
      <c r="DD189" s="58">
        <f ca="1">IFERROR(IF($C$12="C",RTD("ice.xl",,"*H",DC189,$C$5,"D",$K189,,,1),RTD("ice.xl",,"*H",DC189,$C$5,"D",$K189,,,1)*(9/5)+$C$14),"-")</f>
        <v>75.956000000000003</v>
      </c>
      <c r="DE189" s="101">
        <f t="shared" si="933"/>
        <v>20</v>
      </c>
      <c r="DF189" s="101" t="str">
        <f t="shared" si="875"/>
        <v>KORD MR20!_00Z-ECE</v>
      </c>
      <c r="DG189" s="105" t="str">
        <f ca="1">IFERROR(IF($C$12="C",RTD("ice.xl",,"*H",DF189,$C$5,"D",$K189,,,1),RTD("ice.xl",,"*H",DF189,$C$5,"D",$K189,,,1)*(9/5)+$C$14),"-")</f>
        <v>-</v>
      </c>
      <c r="DJ189" s="53">
        <f t="shared" si="1004"/>
        <v>5</v>
      </c>
      <c r="DK189" s="53" t="str">
        <f t="shared" si="877"/>
        <v>KORD MR5!_12Z-ECE</v>
      </c>
      <c r="DL189" s="108">
        <f ca="1">IFERROR(IF($C$12="C",RTD("ice.xl",,"*H",DK189,$C$5,"D",$K189,,,1),RTD("ice.xl",,"*H",DK189,$C$5,"D",$K189,,,1)*(9/5)+$C$14),"-")</f>
        <v>73.52600000000001</v>
      </c>
      <c r="DM189" s="101">
        <f t="shared" si="1000"/>
        <v>6</v>
      </c>
      <c r="DN189" s="101" t="str">
        <f t="shared" si="879"/>
        <v>KORD MR6!_12Z-ECE</v>
      </c>
      <c r="DO189" s="58">
        <f ca="1">IFERROR(IF($C$12="C",RTD("ice.xl",,"*H",DN189,$C$5,"D",$K189,,,1),RTD("ice.xl",,"*H",DN189,$C$5,"D",$K189,,,1)*(9/5)+$C$14),"-")</f>
        <v>74.066000000000003</v>
      </c>
      <c r="DP189" s="101">
        <f t="shared" si="996"/>
        <v>7</v>
      </c>
      <c r="DQ189" s="101" t="str">
        <f t="shared" si="881"/>
        <v>KORD MR7!_12Z-ECE</v>
      </c>
      <c r="DR189" s="58">
        <f ca="1">IFERROR(IF($C$12="C",RTD("ice.xl",,"*H",DQ189,$C$5,"D",$K189,,,1),RTD("ice.xl",,"*H",DQ189,$C$5,"D",$K189,,,1)*(9/5)+$C$14),"-")</f>
        <v>71.888000000000005</v>
      </c>
      <c r="DS189" s="101">
        <f t="shared" si="992"/>
        <v>8</v>
      </c>
      <c r="DT189" s="101" t="str">
        <f t="shared" si="883"/>
        <v>KORD MR8!_12Z-ECE</v>
      </c>
      <c r="DU189" s="58">
        <f ca="1">IFERROR(IF($C$12="C",RTD("ice.xl",,"*H",DT189,$C$5,"D",$K189,,,1),RTD("ice.xl",,"*H",DT189,$C$5,"D",$K189,,,1)*(9/5)+$C$14),"-")</f>
        <v>72.626000000000005</v>
      </c>
      <c r="DV189" s="101">
        <f t="shared" si="987"/>
        <v>9</v>
      </c>
      <c r="DW189" s="101" t="str">
        <f t="shared" si="885"/>
        <v>KORD MR9!_12Z-ECE</v>
      </c>
      <c r="DX189" s="58">
        <f ca="1">IFERROR(IF($C$12="C",RTD("ice.xl",,"*H",DW189,$C$5,"D",$K189,,,1),RTD("ice.xl",,"*H",DW189,$C$5,"D",$K189,,,1)*(9/5)+$C$14),"-")</f>
        <v>75.524000000000001</v>
      </c>
      <c r="DY189" s="101">
        <f t="shared" si="982"/>
        <v>10</v>
      </c>
      <c r="DZ189" s="101" t="str">
        <f t="shared" si="887"/>
        <v>KORD MR10!_12Z-ECE</v>
      </c>
      <c r="EA189" s="58">
        <f ca="1">IFERROR(IF($C$12="C",RTD("ice.xl",,"*H",DZ189,$C$5,"D",$K189,,,1),RTD("ice.xl",,"*H",DZ189,$C$5,"D",$K189,,,1)*(9/5)+$C$14),"-")</f>
        <v>75.397999999999996</v>
      </c>
      <c r="EB189" s="101">
        <f t="shared" si="977"/>
        <v>11</v>
      </c>
      <c r="EC189" s="101" t="str">
        <f t="shared" si="889"/>
        <v>KORD MR11!_12Z-ECE</v>
      </c>
      <c r="ED189" s="58">
        <f ca="1">IFERROR(IF($C$12="C",RTD("ice.xl",,"*H",EC189,$C$5,"D",$K189,,,1),RTD("ice.xl",,"*H",EC189,$C$5,"D",$K189,,,1)*(9/5)+$C$14),"-")</f>
        <v>71.924000000000007</v>
      </c>
      <c r="EE189" s="101">
        <f t="shared" si="972"/>
        <v>12</v>
      </c>
      <c r="EF189" s="101" t="str">
        <f t="shared" si="891"/>
        <v>KORD MR12!_12Z-ECE</v>
      </c>
      <c r="EG189" s="58">
        <f ca="1">IFERROR(IF($C$12="C",RTD("ice.xl",,"*H",EF189,$C$5,"D",$K189,,,1),RTD("ice.xl",,"*H",EF189,$C$5,"D",$K189,,,1)*(9/5)+$C$14),"-")</f>
        <v>76.153999999999996</v>
      </c>
      <c r="EH189" s="101">
        <f t="shared" si="967"/>
        <v>13</v>
      </c>
      <c r="EI189" s="101" t="str">
        <f t="shared" si="893"/>
        <v>KORD MR13!_12Z-ECE</v>
      </c>
      <c r="EJ189" s="58">
        <f ca="1">IFERROR(IF($C$12="C",RTD("ice.xl",,"*H",EI189,$C$5,"D",$K189,,,1),RTD("ice.xl",,"*H",EI189,$C$5,"D",$K189,,,1)*(9/5)+$C$14),"-")</f>
        <v>75.614000000000004</v>
      </c>
      <c r="EK189" s="101">
        <f t="shared" si="962"/>
        <v>14</v>
      </c>
      <c r="EL189" s="101" t="str">
        <f t="shared" si="895"/>
        <v>KORD MR14!_12Z-ECE</v>
      </c>
      <c r="EM189" s="58">
        <f ca="1">IFERROR(IF($C$12="C",RTD("ice.xl",,"*H",EL189,$C$5,"D",$K189,,,1),RTD("ice.xl",,"*H",EL189,$C$5,"D",$K189,,,1)*(9/5)+$C$14),"-")</f>
        <v>75.38</v>
      </c>
      <c r="EN189" s="101">
        <f t="shared" si="957"/>
        <v>15</v>
      </c>
      <c r="EO189" s="101" t="str">
        <f t="shared" si="897"/>
        <v>KORD MR15!_12Z-ECE</v>
      </c>
      <c r="EP189" s="58">
        <f ca="1">IFERROR(IF($C$12="C",RTD("ice.xl",,"*H",EO189,$C$5,"D",$K189,,,1),RTD("ice.xl",,"*H",EO189,$C$5,"D",$K189,,,1)*(9/5)+$C$14),"-")</f>
        <v>74.462000000000003</v>
      </c>
      <c r="EQ189" s="101">
        <f t="shared" si="952"/>
        <v>16</v>
      </c>
      <c r="ER189" s="101" t="str">
        <f t="shared" si="899"/>
        <v>KORD MR16!_12Z-ECE</v>
      </c>
      <c r="ES189" s="58">
        <f ca="1">IFERROR(IF($C$12="C",RTD("ice.xl",,"*H",ER189,$C$5,"D",$K189,,,1),RTD("ice.xl",,"*H",ER189,$C$5,"D",$K189,,,1)*(9/5)+$C$14),"-")</f>
        <v>73.021999999999991</v>
      </c>
      <c r="ET189" s="101">
        <f t="shared" si="947"/>
        <v>17</v>
      </c>
      <c r="EU189" s="101" t="str">
        <f t="shared" si="900"/>
        <v>KORD MR17!_12Z-ECE</v>
      </c>
      <c r="EV189" s="58">
        <f ca="1">IFERROR(IF($C$12="C",RTD("ice.xl",,"*H",EU189,$C$5,"D",$K189,,,1),RTD("ice.xl",,"*H",EU189,$C$5,"D",$K189,,,1)*(9/5)+$C$14),"-")</f>
        <v>73.165999999999997</v>
      </c>
      <c r="EW189" s="101">
        <f t="shared" si="942"/>
        <v>18</v>
      </c>
      <c r="EX189" s="101" t="str">
        <f t="shared" si="901"/>
        <v>KORD MR18!_12Z-ECE</v>
      </c>
      <c r="EY189" s="58">
        <f ca="1">IFERROR(IF($C$12="C",RTD("ice.xl",,"*H",EX189,$C$5,"D",$K189,,,1),RTD("ice.xl",,"*H",EX189,$C$5,"D",$K189,,,1)*(9/5)+$C$14),"-")</f>
        <v>74.695999999999998</v>
      </c>
      <c r="EZ189" s="101">
        <f t="shared" si="938"/>
        <v>19</v>
      </c>
      <c r="FA189" s="101" t="str">
        <f t="shared" si="902"/>
        <v>KORD MR19!_12Z-ECE</v>
      </c>
      <c r="FB189" s="58" t="str">
        <f ca="1">IFERROR(IF($C$12="C",RTD("ice.xl",,"*H",FA189,$C$5,"D",$K189,,,1),RTD("ice.xl",,"*H",FA189,$C$5,"D",$K189,,,1)*(9/5)+$C$14),"-")</f>
        <v>-</v>
      </c>
      <c r="FC189" s="101">
        <f t="shared" si="934"/>
        <v>20</v>
      </c>
      <c r="FD189" s="101" t="str">
        <f t="shared" si="903"/>
        <v>KORD MR20!_12Z-ECE</v>
      </c>
      <c r="FE189" s="105" t="str">
        <f ca="1">IFERROR(IF($C$12="C",RTD("ice.xl",,"*H",FD189,$C$5,"D",$K189,,,1),RTD("ice.xl",,"*H",FD189,$C$5,"D",$K189,,,1)*(9/5)+$C$14),"-")</f>
        <v>-</v>
      </c>
      <c r="FH189" s="53">
        <f t="shared" si="1005"/>
        <v>5</v>
      </c>
      <c r="FI189" s="53" t="str">
        <f t="shared" si="905"/>
        <v>KORD MR5!_12Z-ECE</v>
      </c>
      <c r="FJ189" s="108">
        <f ca="1">IFERROR(IF($C$12="C",RTD("ice.xl",,"*H",FI189,$C$5,"D",$K189,,,1),RTD("ice.xl",,"*H",FI189,$C$5,"D",$K189,,,1)*(9/5)+$C$14),"-")</f>
        <v>73.52600000000001</v>
      </c>
      <c r="FK189" s="101">
        <f t="shared" si="1001"/>
        <v>6</v>
      </c>
      <c r="FL189" s="101" t="str">
        <f t="shared" si="907"/>
        <v>KORD MR6!_12Z-ECE</v>
      </c>
      <c r="FM189" s="58">
        <f ca="1">IFERROR(IF($C$12="C",RTD("ice.xl",,"*H",FL189,$C$5,"D",$K189,,,1),RTD("ice.xl",,"*H",FL189,$C$5,"D",$K189,,,1)*(9/5)+$C$14),"-")</f>
        <v>74.066000000000003</v>
      </c>
      <c r="FN189" s="101">
        <f t="shared" si="997"/>
        <v>7</v>
      </c>
      <c r="FO189" s="101" t="str">
        <f t="shared" si="909"/>
        <v>KORD MR7!_12Z-ECE</v>
      </c>
      <c r="FP189" s="58">
        <f ca="1">IFERROR(IF($C$12="C",RTD("ice.xl",,"*H",FO189,$C$5,"D",$K189,,,1),RTD("ice.xl",,"*H",FO189,$C$5,"D",$K189,,,1)*(9/5)+$C$14),"-")</f>
        <v>71.888000000000005</v>
      </c>
      <c r="FQ189" s="101">
        <f t="shared" si="993"/>
        <v>8</v>
      </c>
      <c r="FR189" s="101" t="str">
        <f t="shared" si="911"/>
        <v>KORD MR8!_12Z-ECE</v>
      </c>
      <c r="FS189" s="58">
        <f ca="1">IFERROR(IF($C$12="C",RTD("ice.xl",,"*H",FR189,$C$5,"D",$K189,,,1),RTD("ice.xl",,"*H",FR189,$C$5,"D",$K189,,,1)*(9/5)+$C$14),"-")</f>
        <v>72.626000000000005</v>
      </c>
      <c r="FT189" s="101">
        <f t="shared" si="988"/>
        <v>9</v>
      </c>
      <c r="FU189" s="101" t="str">
        <f t="shared" si="913"/>
        <v>KORD MR9!_12Z-ECE</v>
      </c>
      <c r="FV189" s="58">
        <f ca="1">IFERROR(IF($C$12="C",RTD("ice.xl",,"*H",FU189,$C$5,"D",$K189,,,1),RTD("ice.xl",,"*H",FU189,$C$5,"D",$K189,,,1)*(9/5)+$C$14),"-")</f>
        <v>75.524000000000001</v>
      </c>
      <c r="FW189" s="101">
        <f t="shared" si="983"/>
        <v>10</v>
      </c>
      <c r="FX189" s="101" t="str">
        <f t="shared" si="915"/>
        <v>KORD MR10!_12Z-ECE</v>
      </c>
      <c r="FY189" s="58">
        <f ca="1">IFERROR(IF($C$12="C",RTD("ice.xl",,"*H",FX189,$C$5,"D",$K189,,,1),RTD("ice.xl",,"*H",FX189,$C$5,"D",$K189,,,1)*(9/5)+$C$14),"-")</f>
        <v>75.397999999999996</v>
      </c>
      <c r="FZ189" s="101">
        <f t="shared" si="978"/>
        <v>11</v>
      </c>
      <c r="GA189" s="101" t="str">
        <f t="shared" si="917"/>
        <v>KORD MR11!_12Z-ECE</v>
      </c>
      <c r="GB189" s="58">
        <f ca="1">IFERROR(IF($C$12="C",RTD("ice.xl",,"*H",GA189,$C$5,"D",$K189,,,1),RTD("ice.xl",,"*H",GA189,$C$5,"D",$K189,,,1)*(9/5)+$C$14),"-")</f>
        <v>71.924000000000007</v>
      </c>
      <c r="GC189" s="101">
        <f t="shared" si="973"/>
        <v>12</v>
      </c>
      <c r="GD189" s="101" t="str">
        <f t="shared" si="919"/>
        <v>KORD MR12!_12Z-ECE</v>
      </c>
      <c r="GE189" s="58">
        <f ca="1">IFERROR(IF($C$12="C",RTD("ice.xl",,"*H",GD189,$C$5,"D",$K189,,,1),RTD("ice.xl",,"*H",GD189,$C$5,"D",$K189,,,1)*(9/5)+$C$14),"-")</f>
        <v>76.153999999999996</v>
      </c>
      <c r="GF189" s="101">
        <f t="shared" si="968"/>
        <v>13</v>
      </c>
      <c r="GG189" s="101" t="str">
        <f t="shared" si="921"/>
        <v>KORD MR13!_12Z-ECE</v>
      </c>
      <c r="GH189" s="58">
        <f ca="1">IFERROR(IF($C$12="C",RTD("ice.xl",,"*H",GG189,$C$5,"D",$K189,,,1),RTD("ice.xl",,"*H",GG189,$C$5,"D",$K189,,,1)*(9/5)+$C$14),"-")</f>
        <v>75.614000000000004</v>
      </c>
      <c r="GI189" s="101">
        <f t="shared" si="963"/>
        <v>14</v>
      </c>
      <c r="GJ189" s="101" t="str">
        <f t="shared" si="923"/>
        <v>KORD MR14!_12Z-ECE</v>
      </c>
      <c r="GK189" s="58">
        <f ca="1">IFERROR(IF($C$12="C",RTD("ice.xl",,"*H",GJ189,$C$5,"D",$K189,,,1),RTD("ice.xl",,"*H",GJ189,$C$5,"D",$K189,,,1)*(9/5)+$C$14),"-")</f>
        <v>75.38</v>
      </c>
      <c r="GL189" s="101">
        <f t="shared" si="958"/>
        <v>15</v>
      </c>
      <c r="GM189" s="101" t="str">
        <f t="shared" si="925"/>
        <v>KORD MR15!_12Z-ECE</v>
      </c>
      <c r="GN189" s="58">
        <f ca="1">IFERROR(IF($C$12="C",RTD("ice.xl",,"*H",GM189,$C$5,"D",$K189,,,1),RTD("ice.xl",,"*H",GM189,$C$5,"D",$K189,,,1)*(9/5)+$C$14),"-")</f>
        <v>74.462000000000003</v>
      </c>
      <c r="GO189" s="101">
        <f t="shared" si="953"/>
        <v>16</v>
      </c>
      <c r="GP189" s="101" t="str">
        <f t="shared" si="927"/>
        <v>KORD MR16!_12Z-ECE</v>
      </c>
      <c r="GQ189" s="58">
        <f ca="1">IFERROR(IF($C$12="C",RTD("ice.xl",,"*H",GP189,$C$5,"D",$K189,,,1),RTD("ice.xl",,"*H",GP189,$C$5,"D",$K189,,,1)*(9/5)+$C$14),"-")</f>
        <v>73.021999999999991</v>
      </c>
      <c r="GR189" s="101">
        <f t="shared" si="948"/>
        <v>17</v>
      </c>
      <c r="GS189" s="101" t="str">
        <f t="shared" si="928"/>
        <v>KORD MR17!_12Z-ECE</v>
      </c>
      <c r="GT189" s="58">
        <f ca="1">IFERROR(IF($C$12="C",RTD("ice.xl",,"*H",GS189,$C$5,"D",$K189,,,1),RTD("ice.xl",,"*H",GS189,$C$5,"D",$K189,,,1)*(9/5)+$C$14),"-")</f>
        <v>73.165999999999997</v>
      </c>
      <c r="GU189" s="101">
        <f t="shared" si="943"/>
        <v>18</v>
      </c>
      <c r="GV189" s="101" t="str">
        <f t="shared" si="929"/>
        <v>KORD MR18!_12Z-ECE</v>
      </c>
      <c r="GW189" s="58">
        <f ca="1">IFERROR(IF($C$12="C",RTD("ice.xl",,"*H",GV189,$C$5,"D",$K189,,,1),RTD("ice.xl",,"*H",GV189,$C$5,"D",$K189,,,1)*(9/5)+$C$14),"-")</f>
        <v>74.695999999999998</v>
      </c>
      <c r="GX189" s="101">
        <f t="shared" si="939"/>
        <v>19</v>
      </c>
      <c r="GY189" s="101" t="str">
        <f t="shared" si="930"/>
        <v>KORD MR19!_12Z-ECE</v>
      </c>
      <c r="GZ189" s="58" t="str">
        <f ca="1">IFERROR(IF($C$12="C",RTD("ice.xl",,"*H",GY189,$C$5,"D",$K189,,,1),RTD("ice.xl",,"*H",GY189,$C$5,"D",$K189,,,1)*(9/5)+$C$14),"-")</f>
        <v>-</v>
      </c>
      <c r="HA189" s="101">
        <f t="shared" si="935"/>
        <v>20</v>
      </c>
      <c r="HB189" s="101" t="str">
        <f t="shared" si="931"/>
        <v>KORD MR20!_12Z-ECE</v>
      </c>
      <c r="HC189" s="105" t="str">
        <f ca="1">IFERROR(IF($C$12="C",RTD("ice.xl",,"*H",HB189,$C$5,"D",$K189,,,1),RTD("ice.xl",,"*H",HB189,$C$5,"D",$K189,,,1)*(9/5)+$C$14),"-")</f>
        <v>-</v>
      </c>
    </row>
    <row r="190" spans="11:211" x14ac:dyDescent="0.35">
      <c r="K190" s="163">
        <f t="shared" ca="1" si="1006"/>
        <v>44786</v>
      </c>
      <c r="L190" s="356">
        <f t="shared" ca="1" si="1006"/>
        <v>73.459940000000003</v>
      </c>
      <c r="N190" s="53">
        <f t="shared" si="1002"/>
        <v>6</v>
      </c>
      <c r="O190" s="53" t="str">
        <f t="shared" si="822"/>
        <v>KORD MR6!_00Z-ECE</v>
      </c>
      <c r="P190" s="108">
        <f ca="1">IFERROR(IF($C$12="C",RTD("ice.xl",,"*H",O190,$C$5,"D",$K190,,,1),RTD("ice.xl",,"*H",O190,$C$5,"D",$K190,,,1)*(9/5)+$C$14),"-")</f>
        <v>70.825999999999993</v>
      </c>
      <c r="Q190" s="101">
        <f t="shared" si="998"/>
        <v>7</v>
      </c>
      <c r="R190" s="101" t="str">
        <f t="shared" si="824"/>
        <v>KORD MR7!_00Z-ECE</v>
      </c>
      <c r="S190" s="58">
        <f ca="1">IFERROR(IF($C$12="C",RTD("ice.xl",,"*H",R190,$C$5,"D",$K190,,,1),RTD("ice.xl",,"*H",R190,$C$5,"D",$K190,,,1)*(9/5)+$C$14),"-")</f>
        <v>73.418000000000006</v>
      </c>
      <c r="T190" s="101">
        <f t="shared" si="994"/>
        <v>8</v>
      </c>
      <c r="U190" s="101" t="str">
        <f t="shared" si="826"/>
        <v>KORD MR8!_00Z-ECE</v>
      </c>
      <c r="V190" s="58">
        <f ca="1">IFERROR(IF($C$12="C",RTD("ice.xl",,"*H",U190,$C$5,"D",$K190,,,1),RTD("ice.xl",,"*H",U190,$C$5,"D",$K190,,,1)*(9/5)+$C$14),"-")</f>
        <v>74.318000000000012</v>
      </c>
      <c r="W190" s="101">
        <f t="shared" si="990"/>
        <v>9</v>
      </c>
      <c r="X190" s="101" t="str">
        <f t="shared" si="828"/>
        <v>KORD MR9!_00Z-ECE</v>
      </c>
      <c r="Y190" s="58">
        <f ca="1">IFERROR(IF($C$12="C",RTD("ice.xl",,"*H",X190,$C$5,"D",$K190,,,1),RTD("ice.xl",,"*H",X190,$C$5,"D",$K190,,,1)*(9/5)+$C$14),"-")</f>
        <v>71.456000000000003</v>
      </c>
      <c r="Z190" s="101">
        <f t="shared" si="985"/>
        <v>10</v>
      </c>
      <c r="AA190" s="101" t="str">
        <f t="shared" si="830"/>
        <v>KORD MR10!_00Z-ECE</v>
      </c>
      <c r="AB190" s="58">
        <f ca="1">IFERROR(IF($C$12="C",RTD("ice.xl",,"*H",AA190,$C$5,"D",$K190,,,1),RTD("ice.xl",,"*H",AA190,$C$5,"D",$K190,,,1)*(9/5)+$C$14),"-")</f>
        <v>70.34</v>
      </c>
      <c r="AC190" s="101">
        <f t="shared" si="980"/>
        <v>11</v>
      </c>
      <c r="AD190" s="101" t="str">
        <f t="shared" si="832"/>
        <v>KORD MR11!_00Z-ECE</v>
      </c>
      <c r="AE190" s="58">
        <f ca="1">IFERROR(IF($C$12="C",RTD("ice.xl",,"*H",AD190,$C$5,"D",$K190,,,1),RTD("ice.xl",,"*H",AD190,$C$5,"D",$K190,,,1)*(9/5)+$C$14),"-")</f>
        <v>70.358000000000004</v>
      </c>
      <c r="AF190" s="101">
        <f t="shared" si="975"/>
        <v>12</v>
      </c>
      <c r="AG190" s="101" t="str">
        <f t="shared" si="834"/>
        <v>KORD MR12!_00Z-ECE</v>
      </c>
      <c r="AH190" s="58">
        <f ca="1">IFERROR(IF($C$12="C",RTD("ice.xl",,"*H",AG190,$C$5,"D",$K190,,,1),RTD("ice.xl",,"*H",AG190,$C$5,"D",$K190,,,1)*(9/5)+$C$14),"-")</f>
        <v>70.268000000000001</v>
      </c>
      <c r="AI190" s="101">
        <f t="shared" si="970"/>
        <v>13</v>
      </c>
      <c r="AJ190" s="101" t="str">
        <f t="shared" si="836"/>
        <v>KORD MR13!_00Z-ECE</v>
      </c>
      <c r="AK190" s="58">
        <f ca="1">IFERROR(IF($C$12="C",RTD("ice.xl",,"*H",AJ190,$C$5,"D",$K190,,,1),RTD("ice.xl",,"*H",AJ190,$C$5,"D",$K190,,,1)*(9/5)+$C$14),"-")</f>
        <v>71.366</v>
      </c>
      <c r="AL190" s="101">
        <f t="shared" si="965"/>
        <v>14</v>
      </c>
      <c r="AM190" s="101" t="str">
        <f t="shared" si="838"/>
        <v>KORD MR14!_00Z-ECE</v>
      </c>
      <c r="AN190" s="58">
        <f ca="1">IFERROR(IF($C$12="C",RTD("ice.xl",,"*H",AM190,$C$5,"D",$K190,,,1),RTD("ice.xl",,"*H",AM190,$C$5,"D",$K190,,,1)*(9/5)+$C$14),"-")</f>
        <v>74.426000000000002</v>
      </c>
      <c r="AO190" s="101">
        <f t="shared" si="960"/>
        <v>15</v>
      </c>
      <c r="AP190" s="101" t="str">
        <f t="shared" si="840"/>
        <v>KORD MR15!_00Z-ECE</v>
      </c>
      <c r="AQ190" s="58">
        <f ca="1">IFERROR(IF($C$12="C",RTD("ice.xl",,"*H",AP190,$C$5,"D",$K190,,,1),RTD("ice.xl",,"*H",AP190,$C$5,"D",$K190,,,1)*(9/5)+$C$14),"-")</f>
        <v>75.524000000000001</v>
      </c>
      <c r="AR190" s="101">
        <f t="shared" si="955"/>
        <v>16</v>
      </c>
      <c r="AS190" s="101" t="str">
        <f t="shared" si="842"/>
        <v>KORD MR16!_00Z-ECE</v>
      </c>
      <c r="AT190" s="58">
        <f ca="1">IFERROR(IF($C$12="C",RTD("ice.xl",,"*H",AS190,$C$5,"D",$K190,,,1),RTD("ice.xl",,"*H",AS190,$C$5,"D",$K190,,,1)*(9/5)+$C$14),"-")</f>
        <v>73.021999999999991</v>
      </c>
      <c r="AU190" s="101">
        <f t="shared" si="950"/>
        <v>17</v>
      </c>
      <c r="AV190" s="101" t="str">
        <f t="shared" si="843"/>
        <v>KORD MR17!_00Z-ECE</v>
      </c>
      <c r="AW190" s="58">
        <f ca="1">IFERROR(IF($C$12="C",RTD("ice.xl",,"*H",AV190,$C$5,"D",$K190,,,1),RTD("ice.xl",,"*H",AV190,$C$5,"D",$K190,,,1)*(9/5)+$C$14),"-")</f>
        <v>71.545999999999992</v>
      </c>
      <c r="AX190" s="101">
        <f t="shared" si="945"/>
        <v>18</v>
      </c>
      <c r="AY190" s="101" t="str">
        <f t="shared" si="844"/>
        <v>KORD MR18!_00Z-ECE</v>
      </c>
      <c r="AZ190" s="58">
        <f ca="1">IFERROR(IF($C$12="C",RTD("ice.xl",,"*H",AY190,$C$5,"D",$K190,,,1),RTD("ice.xl",,"*H",AY190,$C$5,"D",$K190,,,1)*(9/5)+$C$14),"-")</f>
        <v>74.192000000000007</v>
      </c>
      <c r="BA190" s="101">
        <f t="shared" si="940"/>
        <v>19</v>
      </c>
      <c r="BB190" s="101" t="str">
        <f t="shared" si="845"/>
        <v>KORD MR19!_00Z-ECE</v>
      </c>
      <c r="BC190" s="58">
        <f ca="1">IFERROR(IF($C$12="C",RTD("ice.xl",,"*H",BB190,$C$5,"D",$K190,,,1),RTD("ice.xl",,"*H",BB190,$C$5,"D",$K190,,,1)*(9/5)+$C$14),"-")</f>
        <v>75.92</v>
      </c>
      <c r="BD190" s="101">
        <f t="shared" si="936"/>
        <v>20</v>
      </c>
      <c r="BE190" s="101" t="str">
        <f t="shared" si="846"/>
        <v>KORD MR20!_00Z-ECE</v>
      </c>
      <c r="BF190" s="58">
        <f ca="1">IFERROR(IF($C$12="C",RTD("ice.xl",,"*H",BE190,$C$5,"D",$K190,,,1),RTD("ice.xl",,"*H",BE190,$C$5,"D",$K190,,,1)*(9/5)+$C$14),"-")</f>
        <v>75.146000000000001</v>
      </c>
      <c r="BG190" s="101">
        <f t="shared" si="932"/>
        <v>21</v>
      </c>
      <c r="BH190" s="101" t="str">
        <f t="shared" si="847"/>
        <v>KORD MR21!_00Z-ECE</v>
      </c>
      <c r="BI190" s="105" t="str">
        <f ca="1">IFERROR(IF($C$12="C",RTD("ice.xl",,"*H",BH190,$C$5,"D",$K190,,,1),RTD("ice.xl",,"*H",BH190,$C$5,"D",$K190,,,1)*(9/5)+$C$14),"-")</f>
        <v>-</v>
      </c>
      <c r="BL190" s="53">
        <f t="shared" si="1003"/>
        <v>6</v>
      </c>
      <c r="BM190" s="53" t="str">
        <f t="shared" si="849"/>
        <v>KORD MR6!_00Z-ECE</v>
      </c>
      <c r="BN190" s="108">
        <f ca="1">IFERROR(IF($C$12="C",RTD("ice.xl",,"*H",BM190,$C$5,"D",$K190,,,1),RTD("ice.xl",,"*H",BM190,$C$5,"D",$K190,,,1)*(9/5)+$C$14),"-")</f>
        <v>70.825999999999993</v>
      </c>
      <c r="BO190" s="101">
        <f t="shared" si="999"/>
        <v>7</v>
      </c>
      <c r="BP190" s="101" t="str">
        <f t="shared" si="851"/>
        <v>KORD MR7!_00Z-ECE</v>
      </c>
      <c r="BQ190" s="58">
        <f ca="1">IFERROR(IF($C$12="C",RTD("ice.xl",,"*H",BP190,$C$5,"D",$K190,,,1),RTD("ice.xl",,"*H",BP190,$C$5,"D",$K190,,,1)*(9/5)+$C$14),"-")</f>
        <v>73.418000000000006</v>
      </c>
      <c r="BR190" s="101">
        <f t="shared" si="995"/>
        <v>8</v>
      </c>
      <c r="BS190" s="101" t="str">
        <f t="shared" si="853"/>
        <v>KORD MR8!_00Z-ECE</v>
      </c>
      <c r="BT190" s="58">
        <f ca="1">IFERROR(IF($C$12="C",RTD("ice.xl",,"*H",BS190,$C$5,"D",$K190,,,1),RTD("ice.xl",,"*H",BS190,$C$5,"D",$K190,,,1)*(9/5)+$C$14),"-")</f>
        <v>74.318000000000012</v>
      </c>
      <c r="BU190" s="101">
        <f t="shared" si="991"/>
        <v>9</v>
      </c>
      <c r="BV190" s="101" t="str">
        <f t="shared" si="855"/>
        <v>KORD MR9!_00Z-ECE</v>
      </c>
      <c r="BW190" s="58">
        <f ca="1">IFERROR(IF($C$12="C",RTD("ice.xl",,"*H",BV190,$C$5,"D",$K190,,,1),RTD("ice.xl",,"*H",BV190,$C$5,"D",$K190,,,1)*(9/5)+$C$14),"-")</f>
        <v>71.456000000000003</v>
      </c>
      <c r="BX190" s="101">
        <f t="shared" si="986"/>
        <v>10</v>
      </c>
      <c r="BY190" s="101" t="str">
        <f t="shared" si="857"/>
        <v>KORD MR10!_00Z-ECE</v>
      </c>
      <c r="BZ190" s="58">
        <f ca="1">IFERROR(IF($C$12="C",RTD("ice.xl",,"*H",BY190,$C$5,"D",$K190,,,1),RTD("ice.xl",,"*H",BY190,$C$5,"D",$K190,,,1)*(9/5)+$C$14),"-")</f>
        <v>70.34</v>
      </c>
      <c r="CA190" s="101">
        <f t="shared" si="981"/>
        <v>11</v>
      </c>
      <c r="CB190" s="101" t="str">
        <f t="shared" si="859"/>
        <v>KORD MR11!_00Z-ECE</v>
      </c>
      <c r="CC190" s="58">
        <f ca="1">IFERROR(IF($C$12="C",RTD("ice.xl",,"*H",CB190,$C$5,"D",$K190,,,1),RTD("ice.xl",,"*H",CB190,$C$5,"D",$K190,,,1)*(9/5)+$C$14),"-")</f>
        <v>70.358000000000004</v>
      </c>
      <c r="CD190" s="101">
        <f t="shared" si="976"/>
        <v>12</v>
      </c>
      <c r="CE190" s="101" t="str">
        <f t="shared" si="861"/>
        <v>KORD MR12!_00Z-ECE</v>
      </c>
      <c r="CF190" s="58">
        <f ca="1">IFERROR(IF($C$12="C",RTD("ice.xl",,"*H",CE190,$C$5,"D",$K190,,,1),RTD("ice.xl",,"*H",CE190,$C$5,"D",$K190,,,1)*(9/5)+$C$14),"-")</f>
        <v>70.268000000000001</v>
      </c>
      <c r="CG190" s="101">
        <f t="shared" si="971"/>
        <v>13</v>
      </c>
      <c r="CH190" s="101" t="str">
        <f t="shared" si="863"/>
        <v>KORD MR13!_00Z-ECE</v>
      </c>
      <c r="CI190" s="58">
        <f ca="1">IFERROR(IF($C$12="C",RTD("ice.xl",,"*H",CH190,$C$5,"D",$K190,,,1),RTD("ice.xl",,"*H",CH190,$C$5,"D",$K190,,,1)*(9/5)+$C$14),"-")</f>
        <v>71.366</v>
      </c>
      <c r="CJ190" s="101">
        <f t="shared" si="966"/>
        <v>14</v>
      </c>
      <c r="CK190" s="101" t="str">
        <f t="shared" si="865"/>
        <v>KORD MR14!_00Z-ECE</v>
      </c>
      <c r="CL190" s="58">
        <f ca="1">IFERROR(IF($C$12="C",RTD("ice.xl",,"*H",CK190,$C$5,"D",$K190,,,1),RTD("ice.xl",,"*H",CK190,$C$5,"D",$K190,,,1)*(9/5)+$C$14),"-")</f>
        <v>74.426000000000002</v>
      </c>
      <c r="CM190" s="101">
        <f t="shared" si="961"/>
        <v>15</v>
      </c>
      <c r="CN190" s="101" t="str">
        <f t="shared" si="867"/>
        <v>KORD MR15!_00Z-ECE</v>
      </c>
      <c r="CO190" s="58">
        <f ca="1">IFERROR(IF($C$12="C",RTD("ice.xl",,"*H",CN190,$C$5,"D",$K190,,,1),RTD("ice.xl",,"*H",CN190,$C$5,"D",$K190,,,1)*(9/5)+$C$14),"-")</f>
        <v>75.524000000000001</v>
      </c>
      <c r="CP190" s="101">
        <f t="shared" si="956"/>
        <v>16</v>
      </c>
      <c r="CQ190" s="101" t="str">
        <f t="shared" si="869"/>
        <v>KORD MR16!_00Z-ECE</v>
      </c>
      <c r="CR190" s="58">
        <f ca="1">IFERROR(IF($C$12="C",RTD("ice.xl",,"*H",CQ190,$C$5,"D",$K190,,,1),RTD("ice.xl",,"*H",CQ190,$C$5,"D",$K190,,,1)*(9/5)+$C$14),"-")</f>
        <v>73.021999999999991</v>
      </c>
      <c r="CS190" s="101">
        <f t="shared" si="951"/>
        <v>17</v>
      </c>
      <c r="CT190" s="101" t="str">
        <f t="shared" si="871"/>
        <v>KORD MR17!_00Z-ECE</v>
      </c>
      <c r="CU190" s="58">
        <f ca="1">IFERROR(IF($C$12="C",RTD("ice.xl",,"*H",CT190,$C$5,"D",$K190,,,1),RTD("ice.xl",,"*H",CT190,$C$5,"D",$K190,,,1)*(9/5)+$C$14),"-")</f>
        <v>71.545999999999992</v>
      </c>
      <c r="CV190" s="101">
        <f t="shared" si="946"/>
        <v>18</v>
      </c>
      <c r="CW190" s="101" t="str">
        <f t="shared" si="872"/>
        <v>KORD MR18!_00Z-ECE</v>
      </c>
      <c r="CX190" s="58">
        <f ca="1">IFERROR(IF($C$12="C",RTD("ice.xl",,"*H",CW190,$C$5,"D",$K190,,,1),RTD("ice.xl",,"*H",CW190,$C$5,"D",$K190,,,1)*(9/5)+$C$14),"-")</f>
        <v>74.192000000000007</v>
      </c>
      <c r="CY190" s="101">
        <f t="shared" si="941"/>
        <v>19</v>
      </c>
      <c r="CZ190" s="101" t="str">
        <f t="shared" si="873"/>
        <v>KORD MR19!_00Z-ECE</v>
      </c>
      <c r="DA190" s="58">
        <f ca="1">IFERROR(IF($C$12="C",RTD("ice.xl",,"*H",CZ190,$C$5,"D",$K190,,,1),RTD("ice.xl",,"*H",CZ190,$C$5,"D",$K190,,,1)*(9/5)+$C$14),"-")</f>
        <v>75.92</v>
      </c>
      <c r="DB190" s="101">
        <f t="shared" si="937"/>
        <v>20</v>
      </c>
      <c r="DC190" s="101" t="str">
        <f t="shared" si="874"/>
        <v>KORD MR20!_00Z-ECE</v>
      </c>
      <c r="DD190" s="58">
        <f ca="1">IFERROR(IF($C$12="C",RTD("ice.xl",,"*H",DC190,$C$5,"D",$K190,,,1),RTD("ice.xl",,"*H",DC190,$C$5,"D",$K190,,,1)*(9/5)+$C$14),"-")</f>
        <v>75.146000000000001</v>
      </c>
      <c r="DE190" s="101">
        <f t="shared" si="933"/>
        <v>21</v>
      </c>
      <c r="DF190" s="101" t="str">
        <f t="shared" si="875"/>
        <v>KORD MR21!_00Z-ECE</v>
      </c>
      <c r="DG190" s="105" t="str">
        <f ca="1">IFERROR(IF($C$12="C",RTD("ice.xl",,"*H",DF190,$C$5,"D",$K190,,,1),RTD("ice.xl",,"*H",DF190,$C$5,"D",$K190,,,1)*(9/5)+$C$14),"-")</f>
        <v>-</v>
      </c>
      <c r="DJ190" s="53">
        <f t="shared" si="1004"/>
        <v>6</v>
      </c>
      <c r="DK190" s="53" t="str">
        <f t="shared" si="877"/>
        <v>KORD MR6!_12Z-ECE</v>
      </c>
      <c r="DL190" s="108">
        <f ca="1">IFERROR(IF($C$12="C",RTD("ice.xl",,"*H",DK190,$C$5,"D",$K190,,,1),RTD("ice.xl",,"*H",DK190,$C$5,"D",$K190,,,1)*(9/5)+$C$14),"-")</f>
        <v>72.050000000000011</v>
      </c>
      <c r="DM190" s="101">
        <f t="shared" si="1000"/>
        <v>7</v>
      </c>
      <c r="DN190" s="101" t="str">
        <f t="shared" si="879"/>
        <v>KORD MR7!_12Z-ECE</v>
      </c>
      <c r="DO190" s="58">
        <f ca="1">IFERROR(IF($C$12="C",RTD("ice.xl",,"*H",DN190,$C$5,"D",$K190,,,1),RTD("ice.xl",,"*H",DN190,$C$5,"D",$K190,,,1)*(9/5)+$C$14),"-")</f>
        <v>74.300000000000011</v>
      </c>
      <c r="DP190" s="101">
        <f t="shared" si="996"/>
        <v>8</v>
      </c>
      <c r="DQ190" s="101" t="str">
        <f t="shared" si="881"/>
        <v>KORD MR8!_12Z-ECE</v>
      </c>
      <c r="DR190" s="58">
        <f ca="1">IFERROR(IF($C$12="C",RTD("ice.xl",,"*H",DQ190,$C$5,"D",$K190,,,1),RTD("ice.xl",,"*H",DQ190,$C$5,"D",$K190,,,1)*(9/5)+$C$14),"-")</f>
        <v>73.31</v>
      </c>
      <c r="DS190" s="101">
        <f t="shared" si="992"/>
        <v>9</v>
      </c>
      <c r="DT190" s="101" t="str">
        <f t="shared" si="883"/>
        <v>KORD MR9!_12Z-ECE</v>
      </c>
      <c r="DU190" s="58">
        <f ca="1">IFERROR(IF($C$12="C",RTD("ice.xl",,"*H",DT190,$C$5,"D",$K190,,,1),RTD("ice.xl",,"*H",DT190,$C$5,"D",$K190,,,1)*(9/5)+$C$14),"-")</f>
        <v>68.972000000000008</v>
      </c>
      <c r="DV190" s="101">
        <f t="shared" si="987"/>
        <v>10</v>
      </c>
      <c r="DW190" s="101" t="str">
        <f t="shared" si="885"/>
        <v>KORD MR10!_12Z-ECE</v>
      </c>
      <c r="DX190" s="58">
        <f ca="1">IFERROR(IF($C$12="C",RTD("ice.xl",,"*H",DW190,$C$5,"D",$K190,,,1),RTD("ice.xl",,"*H",DW190,$C$5,"D",$K190,,,1)*(9/5)+$C$14),"-")</f>
        <v>71.132000000000005</v>
      </c>
      <c r="DY190" s="101">
        <f t="shared" si="982"/>
        <v>11</v>
      </c>
      <c r="DZ190" s="101" t="str">
        <f t="shared" si="887"/>
        <v>KORD MR11!_12Z-ECE</v>
      </c>
      <c r="EA190" s="58">
        <f ca="1">IFERROR(IF($C$12="C",RTD("ice.xl",,"*H",DZ190,$C$5,"D",$K190,,,1),RTD("ice.xl",,"*H",DZ190,$C$5,"D",$K190,,,1)*(9/5)+$C$14),"-")</f>
        <v>67.352000000000004</v>
      </c>
      <c r="EB190" s="101">
        <f t="shared" si="977"/>
        <v>12</v>
      </c>
      <c r="EC190" s="101" t="str">
        <f t="shared" si="889"/>
        <v>KORD MR12!_12Z-ECE</v>
      </c>
      <c r="ED190" s="58">
        <f ca="1">IFERROR(IF($C$12="C",RTD("ice.xl",,"*H",EC190,$C$5,"D",$K190,,,1),RTD("ice.xl",,"*H",EC190,$C$5,"D",$K190,,,1)*(9/5)+$C$14),"-")</f>
        <v>72.283999999999992</v>
      </c>
      <c r="EE190" s="101">
        <f t="shared" si="972"/>
        <v>13</v>
      </c>
      <c r="EF190" s="101" t="str">
        <f t="shared" si="891"/>
        <v>KORD MR13!_12Z-ECE</v>
      </c>
      <c r="EG190" s="58">
        <f ca="1">IFERROR(IF($C$12="C",RTD("ice.xl",,"*H",EF190,$C$5,"D",$K190,,,1),RTD("ice.xl",,"*H",EF190,$C$5,"D",$K190,,,1)*(9/5)+$C$14),"-")</f>
        <v>73.256</v>
      </c>
      <c r="EH190" s="101">
        <f t="shared" si="967"/>
        <v>14</v>
      </c>
      <c r="EI190" s="101" t="str">
        <f t="shared" si="893"/>
        <v>KORD MR14!_12Z-ECE</v>
      </c>
      <c r="EJ190" s="58">
        <f ca="1">IFERROR(IF($C$12="C",RTD("ice.xl",,"*H",EI190,$C$5,"D",$K190,,,1),RTD("ice.xl",,"*H",EI190,$C$5,"D",$K190,,,1)*(9/5)+$C$14),"-")</f>
        <v>74.443999999999988</v>
      </c>
      <c r="EK190" s="101">
        <f t="shared" si="962"/>
        <v>15</v>
      </c>
      <c r="EL190" s="101" t="str">
        <f t="shared" si="895"/>
        <v>KORD MR15!_12Z-ECE</v>
      </c>
      <c r="EM190" s="58">
        <f ca="1">IFERROR(IF($C$12="C",RTD("ice.xl",,"*H",EL190,$C$5,"D",$K190,,,1),RTD("ice.xl",,"*H",EL190,$C$5,"D",$K190,,,1)*(9/5)+$C$14),"-")</f>
        <v>73.183999999999997</v>
      </c>
      <c r="EN190" s="101">
        <f t="shared" si="957"/>
        <v>16</v>
      </c>
      <c r="EO190" s="101" t="str">
        <f t="shared" si="897"/>
        <v>KORD MR16!_12Z-ECE</v>
      </c>
      <c r="EP190" s="58">
        <f ca="1">IFERROR(IF($C$12="C",RTD("ice.xl",,"*H",EO190,$C$5,"D",$K190,,,1),RTD("ice.xl",,"*H",EO190,$C$5,"D",$K190,,,1)*(9/5)+$C$14),"-")</f>
        <v>71.816000000000003</v>
      </c>
      <c r="EQ190" s="101">
        <f t="shared" si="952"/>
        <v>17</v>
      </c>
      <c r="ER190" s="101" t="str">
        <f t="shared" si="899"/>
        <v>KORD MR17!_12Z-ECE</v>
      </c>
      <c r="ES190" s="58">
        <f ca="1">IFERROR(IF($C$12="C",RTD("ice.xl",,"*H",ER190,$C$5,"D",$K190,,,1),RTD("ice.xl",,"*H",ER190,$C$5,"D",$K190,,,1)*(9/5)+$C$14),"-")</f>
        <v>73.849999999999994</v>
      </c>
      <c r="ET190" s="101">
        <f t="shared" si="947"/>
        <v>18</v>
      </c>
      <c r="EU190" s="101" t="str">
        <f t="shared" si="900"/>
        <v>KORD MR18!_12Z-ECE</v>
      </c>
      <c r="EV190" s="58">
        <f ca="1">IFERROR(IF($C$12="C",RTD("ice.xl",,"*H",EU190,$C$5,"D",$K190,,,1),RTD("ice.xl",,"*H",EU190,$C$5,"D",$K190,,,1)*(9/5)+$C$14),"-")</f>
        <v>74.66</v>
      </c>
      <c r="EW190" s="101">
        <f t="shared" si="942"/>
        <v>19</v>
      </c>
      <c r="EX190" s="101" t="str">
        <f t="shared" si="901"/>
        <v>KORD MR19!_12Z-ECE</v>
      </c>
      <c r="EY190" s="58">
        <f ca="1">IFERROR(IF($C$12="C",RTD("ice.xl",,"*H",EX190,$C$5,"D",$K190,,,1),RTD("ice.xl",,"*H",EX190,$C$5,"D",$K190,,,1)*(9/5)+$C$14),"-")</f>
        <v>76.801999999999992</v>
      </c>
      <c r="EZ190" s="101">
        <f t="shared" si="938"/>
        <v>20</v>
      </c>
      <c r="FA190" s="101" t="str">
        <f t="shared" si="902"/>
        <v>KORD MR20!_12Z-ECE</v>
      </c>
      <c r="FB190" s="58" t="str">
        <f ca="1">IFERROR(IF($C$12="C",RTD("ice.xl",,"*H",FA190,$C$5,"D",$K190,,,1),RTD("ice.xl",,"*H",FA190,$C$5,"D",$K190,,,1)*(9/5)+$C$14),"-")</f>
        <v>-</v>
      </c>
      <c r="FC190" s="101">
        <f t="shared" si="934"/>
        <v>21</v>
      </c>
      <c r="FD190" s="101" t="str">
        <f t="shared" si="903"/>
        <v>KORD MR21!_12Z-ECE</v>
      </c>
      <c r="FE190" s="105" t="str">
        <f ca="1">IFERROR(IF($C$12="C",RTD("ice.xl",,"*H",FD190,$C$5,"D",$K190,,,1),RTD("ice.xl",,"*H",FD190,$C$5,"D",$K190,,,1)*(9/5)+$C$14),"-")</f>
        <v>-</v>
      </c>
      <c r="FH190" s="53">
        <f t="shared" si="1005"/>
        <v>6</v>
      </c>
      <c r="FI190" s="53" t="str">
        <f t="shared" si="905"/>
        <v>KORD MR6!_12Z-ECE</v>
      </c>
      <c r="FJ190" s="108">
        <f ca="1">IFERROR(IF($C$12="C",RTD("ice.xl",,"*H",FI190,$C$5,"D",$K190,,,1),RTD("ice.xl",,"*H",FI190,$C$5,"D",$K190,,,1)*(9/5)+$C$14),"-")</f>
        <v>72.050000000000011</v>
      </c>
      <c r="FK190" s="101">
        <f t="shared" si="1001"/>
        <v>7</v>
      </c>
      <c r="FL190" s="101" t="str">
        <f t="shared" si="907"/>
        <v>KORD MR7!_12Z-ECE</v>
      </c>
      <c r="FM190" s="58">
        <f ca="1">IFERROR(IF($C$12="C",RTD("ice.xl",,"*H",FL190,$C$5,"D",$K190,,,1),RTD("ice.xl",,"*H",FL190,$C$5,"D",$K190,,,1)*(9/5)+$C$14),"-")</f>
        <v>74.300000000000011</v>
      </c>
      <c r="FN190" s="101">
        <f t="shared" si="997"/>
        <v>8</v>
      </c>
      <c r="FO190" s="101" t="str">
        <f t="shared" si="909"/>
        <v>KORD MR8!_12Z-ECE</v>
      </c>
      <c r="FP190" s="58">
        <f ca="1">IFERROR(IF($C$12="C",RTD("ice.xl",,"*H",FO190,$C$5,"D",$K190,,,1),RTD("ice.xl",,"*H",FO190,$C$5,"D",$K190,,,1)*(9/5)+$C$14),"-")</f>
        <v>73.31</v>
      </c>
      <c r="FQ190" s="101">
        <f t="shared" si="993"/>
        <v>9</v>
      </c>
      <c r="FR190" s="101" t="str">
        <f t="shared" si="911"/>
        <v>KORD MR9!_12Z-ECE</v>
      </c>
      <c r="FS190" s="58">
        <f ca="1">IFERROR(IF($C$12="C",RTD("ice.xl",,"*H",FR190,$C$5,"D",$K190,,,1),RTD("ice.xl",,"*H",FR190,$C$5,"D",$K190,,,1)*(9/5)+$C$14),"-")</f>
        <v>68.972000000000008</v>
      </c>
      <c r="FT190" s="101">
        <f t="shared" si="988"/>
        <v>10</v>
      </c>
      <c r="FU190" s="101" t="str">
        <f t="shared" si="913"/>
        <v>KORD MR10!_12Z-ECE</v>
      </c>
      <c r="FV190" s="58">
        <f ca="1">IFERROR(IF($C$12="C",RTD("ice.xl",,"*H",FU190,$C$5,"D",$K190,,,1),RTD("ice.xl",,"*H",FU190,$C$5,"D",$K190,,,1)*(9/5)+$C$14),"-")</f>
        <v>71.132000000000005</v>
      </c>
      <c r="FW190" s="101">
        <f t="shared" si="983"/>
        <v>11</v>
      </c>
      <c r="FX190" s="101" t="str">
        <f t="shared" si="915"/>
        <v>KORD MR11!_12Z-ECE</v>
      </c>
      <c r="FY190" s="58">
        <f ca="1">IFERROR(IF($C$12="C",RTD("ice.xl",,"*H",FX190,$C$5,"D",$K190,,,1),RTD("ice.xl",,"*H",FX190,$C$5,"D",$K190,,,1)*(9/5)+$C$14),"-")</f>
        <v>67.352000000000004</v>
      </c>
      <c r="FZ190" s="101">
        <f t="shared" si="978"/>
        <v>12</v>
      </c>
      <c r="GA190" s="101" t="str">
        <f t="shared" si="917"/>
        <v>KORD MR12!_12Z-ECE</v>
      </c>
      <c r="GB190" s="58">
        <f ca="1">IFERROR(IF($C$12="C",RTD("ice.xl",,"*H",GA190,$C$5,"D",$K190,,,1),RTD("ice.xl",,"*H",GA190,$C$5,"D",$K190,,,1)*(9/5)+$C$14),"-")</f>
        <v>72.283999999999992</v>
      </c>
      <c r="GC190" s="101">
        <f t="shared" si="973"/>
        <v>13</v>
      </c>
      <c r="GD190" s="101" t="str">
        <f t="shared" si="919"/>
        <v>KORD MR13!_12Z-ECE</v>
      </c>
      <c r="GE190" s="58">
        <f ca="1">IFERROR(IF($C$12="C",RTD("ice.xl",,"*H",GD190,$C$5,"D",$K190,,,1),RTD("ice.xl",,"*H",GD190,$C$5,"D",$K190,,,1)*(9/5)+$C$14),"-")</f>
        <v>73.256</v>
      </c>
      <c r="GF190" s="101">
        <f t="shared" si="968"/>
        <v>14</v>
      </c>
      <c r="GG190" s="101" t="str">
        <f t="shared" si="921"/>
        <v>KORD MR14!_12Z-ECE</v>
      </c>
      <c r="GH190" s="58">
        <f ca="1">IFERROR(IF($C$12="C",RTD("ice.xl",,"*H",GG190,$C$5,"D",$K190,,,1),RTD("ice.xl",,"*H",GG190,$C$5,"D",$K190,,,1)*(9/5)+$C$14),"-")</f>
        <v>74.443999999999988</v>
      </c>
      <c r="GI190" s="101">
        <f t="shared" si="963"/>
        <v>15</v>
      </c>
      <c r="GJ190" s="101" t="str">
        <f t="shared" si="923"/>
        <v>KORD MR15!_12Z-ECE</v>
      </c>
      <c r="GK190" s="58">
        <f ca="1">IFERROR(IF($C$12="C",RTD("ice.xl",,"*H",GJ190,$C$5,"D",$K190,,,1),RTD("ice.xl",,"*H",GJ190,$C$5,"D",$K190,,,1)*(9/5)+$C$14),"-")</f>
        <v>73.183999999999997</v>
      </c>
      <c r="GL190" s="101">
        <f t="shared" si="958"/>
        <v>16</v>
      </c>
      <c r="GM190" s="101" t="str">
        <f t="shared" si="925"/>
        <v>KORD MR16!_12Z-ECE</v>
      </c>
      <c r="GN190" s="58">
        <f ca="1">IFERROR(IF($C$12="C",RTD("ice.xl",,"*H",GM190,$C$5,"D",$K190,,,1),RTD("ice.xl",,"*H",GM190,$C$5,"D",$K190,,,1)*(9/5)+$C$14),"-")</f>
        <v>71.816000000000003</v>
      </c>
      <c r="GO190" s="101">
        <f t="shared" si="953"/>
        <v>17</v>
      </c>
      <c r="GP190" s="101" t="str">
        <f t="shared" si="927"/>
        <v>KORD MR17!_12Z-ECE</v>
      </c>
      <c r="GQ190" s="58">
        <f ca="1">IFERROR(IF($C$12="C",RTD("ice.xl",,"*H",GP190,$C$5,"D",$K190,,,1),RTD("ice.xl",,"*H",GP190,$C$5,"D",$K190,,,1)*(9/5)+$C$14),"-")</f>
        <v>73.849999999999994</v>
      </c>
      <c r="GR190" s="101">
        <f t="shared" si="948"/>
        <v>18</v>
      </c>
      <c r="GS190" s="101" t="str">
        <f t="shared" si="928"/>
        <v>KORD MR18!_12Z-ECE</v>
      </c>
      <c r="GT190" s="58">
        <f ca="1">IFERROR(IF($C$12="C",RTD("ice.xl",,"*H",GS190,$C$5,"D",$K190,,,1),RTD("ice.xl",,"*H",GS190,$C$5,"D",$K190,,,1)*(9/5)+$C$14),"-")</f>
        <v>74.66</v>
      </c>
      <c r="GU190" s="101">
        <f t="shared" si="943"/>
        <v>19</v>
      </c>
      <c r="GV190" s="101" t="str">
        <f t="shared" si="929"/>
        <v>KORD MR19!_12Z-ECE</v>
      </c>
      <c r="GW190" s="58">
        <f ca="1">IFERROR(IF($C$12="C",RTD("ice.xl",,"*H",GV190,$C$5,"D",$K190,,,1),RTD("ice.xl",,"*H",GV190,$C$5,"D",$K190,,,1)*(9/5)+$C$14),"-")</f>
        <v>76.801999999999992</v>
      </c>
      <c r="GX190" s="101">
        <f t="shared" si="939"/>
        <v>20</v>
      </c>
      <c r="GY190" s="101" t="str">
        <f t="shared" si="930"/>
        <v>KORD MR20!_12Z-ECE</v>
      </c>
      <c r="GZ190" s="58" t="str">
        <f ca="1">IFERROR(IF($C$12="C",RTD("ice.xl",,"*H",GY190,$C$5,"D",$K190,,,1),RTD("ice.xl",,"*H",GY190,$C$5,"D",$K190,,,1)*(9/5)+$C$14),"-")</f>
        <v>-</v>
      </c>
      <c r="HA190" s="101">
        <f t="shared" si="935"/>
        <v>21</v>
      </c>
      <c r="HB190" s="101" t="str">
        <f t="shared" si="931"/>
        <v>KORD MR21!_12Z-ECE</v>
      </c>
      <c r="HC190" s="105" t="str">
        <f ca="1">IFERROR(IF($C$12="C",RTD("ice.xl",,"*H",HB190,$C$5,"D",$K190,,,1),RTD("ice.xl",,"*H",HB190,$C$5,"D",$K190,,,1)*(9/5)+$C$14),"-")</f>
        <v>-</v>
      </c>
    </row>
    <row r="191" spans="11:211" x14ac:dyDescent="0.35">
      <c r="K191" s="163">
        <f t="shared" ca="1" si="1006"/>
        <v>44785</v>
      </c>
      <c r="L191" s="356">
        <f t="shared" ca="1" si="1006"/>
        <v>69.785060000000001</v>
      </c>
      <c r="N191" s="53">
        <f t="shared" si="1002"/>
        <v>7</v>
      </c>
      <c r="O191" s="53" t="str">
        <f t="shared" si="822"/>
        <v>KORD MR7!_00Z-ECE</v>
      </c>
      <c r="P191" s="108">
        <f ca="1">IFERROR(IF($C$12="C",RTD("ice.xl",,"*H",O191,$C$5,"D",$K191,,,1),RTD("ice.xl",,"*H",O191,$C$5,"D",$K191,,,1)*(9/5)+$C$14),"-")</f>
        <v>66.866</v>
      </c>
      <c r="Q191" s="101">
        <f t="shared" si="998"/>
        <v>8</v>
      </c>
      <c r="R191" s="101" t="str">
        <f t="shared" si="824"/>
        <v>KORD MR8!_00Z-ECE</v>
      </c>
      <c r="S191" s="58">
        <f ca="1">IFERROR(IF($C$12="C",RTD("ice.xl",,"*H",R191,$C$5,"D",$K191,,,1),RTD("ice.xl",,"*H",R191,$C$5,"D",$K191,,,1)*(9/5)+$C$14),"-")</f>
        <v>67.406000000000006</v>
      </c>
      <c r="T191" s="101">
        <f t="shared" si="994"/>
        <v>9</v>
      </c>
      <c r="U191" s="101" t="str">
        <f t="shared" si="826"/>
        <v>KORD MR9!_00Z-ECE</v>
      </c>
      <c r="V191" s="58">
        <f ca="1">IFERROR(IF($C$12="C",RTD("ice.xl",,"*H",U191,$C$5,"D",$K191,,,1),RTD("ice.xl",,"*H",U191,$C$5,"D",$K191,,,1)*(9/5)+$C$14),"-")</f>
        <v>68.683999999999997</v>
      </c>
      <c r="W191" s="101">
        <f t="shared" si="990"/>
        <v>10</v>
      </c>
      <c r="X191" s="101" t="str">
        <f t="shared" si="828"/>
        <v>KORD MR10!_00Z-ECE</v>
      </c>
      <c r="Y191" s="58">
        <f ca="1">IFERROR(IF($C$12="C",RTD("ice.xl",,"*H",X191,$C$5,"D",$K191,,,1),RTD("ice.xl",,"*H",X191,$C$5,"D",$K191,,,1)*(9/5)+$C$14),"-")</f>
        <v>68.792000000000002</v>
      </c>
      <c r="Z191" s="101">
        <f t="shared" si="985"/>
        <v>11</v>
      </c>
      <c r="AA191" s="101" t="str">
        <f t="shared" si="830"/>
        <v>KORD MR11!_00Z-ECE</v>
      </c>
      <c r="AB191" s="58">
        <f ca="1">IFERROR(IF($C$12="C",RTD("ice.xl",,"*H",AA191,$C$5,"D",$K191,,,1),RTD("ice.xl",,"*H",AA191,$C$5,"D",$K191,,,1)*(9/5)+$C$14),"-")</f>
        <v>67.604000000000013</v>
      </c>
      <c r="AC191" s="101">
        <f t="shared" si="980"/>
        <v>12</v>
      </c>
      <c r="AD191" s="101" t="str">
        <f t="shared" si="832"/>
        <v>KORD MR12!_00Z-ECE</v>
      </c>
      <c r="AE191" s="58">
        <f ca="1">IFERROR(IF($C$12="C",RTD("ice.xl",,"*H",AD191,$C$5,"D",$K191,,,1),RTD("ice.xl",,"*H",AD191,$C$5,"D",$K191,,,1)*(9/5)+$C$14),"-")</f>
        <v>68.683999999999997</v>
      </c>
      <c r="AF191" s="101">
        <f t="shared" si="975"/>
        <v>13</v>
      </c>
      <c r="AG191" s="101" t="str">
        <f t="shared" si="834"/>
        <v>KORD MR13!_00Z-ECE</v>
      </c>
      <c r="AH191" s="58">
        <f ca="1">IFERROR(IF($C$12="C",RTD("ice.xl",,"*H",AG191,$C$5,"D",$K191,,,1),RTD("ice.xl",,"*H",AG191,$C$5,"D",$K191,,,1)*(9/5)+$C$14),"-")</f>
        <v>68.936000000000007</v>
      </c>
      <c r="AI191" s="101">
        <f t="shared" si="970"/>
        <v>14</v>
      </c>
      <c r="AJ191" s="101" t="str">
        <f t="shared" si="836"/>
        <v>KORD MR14!_00Z-ECE</v>
      </c>
      <c r="AK191" s="58">
        <f ca="1">IFERROR(IF($C$12="C",RTD("ice.xl",,"*H",AJ191,$C$5,"D",$K191,,,1),RTD("ice.xl",,"*H",AJ191,$C$5,"D",$K191,,,1)*(9/5)+$C$14),"-")</f>
        <v>72.481999999999999</v>
      </c>
      <c r="AL191" s="101">
        <f t="shared" si="965"/>
        <v>15</v>
      </c>
      <c r="AM191" s="101" t="str">
        <f t="shared" si="838"/>
        <v>KORD MR15!_00Z-ECE</v>
      </c>
      <c r="AN191" s="58">
        <f ca="1">IFERROR(IF($C$12="C",RTD("ice.xl",,"*H",AM191,$C$5,"D",$K191,,,1),RTD("ice.xl",,"*H",AM191,$C$5,"D",$K191,,,1)*(9/5)+$C$14),"-")</f>
        <v>72.914000000000001</v>
      </c>
      <c r="AO191" s="101">
        <f t="shared" si="960"/>
        <v>16</v>
      </c>
      <c r="AP191" s="101" t="str">
        <f t="shared" si="840"/>
        <v>KORD MR16!_00Z-ECE</v>
      </c>
      <c r="AQ191" s="58">
        <f ca="1">IFERROR(IF($C$12="C",RTD("ice.xl",,"*H",AP191,$C$5,"D",$K191,,,1),RTD("ice.xl",,"*H",AP191,$C$5,"D",$K191,,,1)*(9/5)+$C$14),"-")</f>
        <v>72.463999999999999</v>
      </c>
      <c r="AR191" s="101">
        <f t="shared" si="955"/>
        <v>17</v>
      </c>
      <c r="AS191" s="101" t="str">
        <f t="shared" si="842"/>
        <v>KORD MR17!_00Z-ECE</v>
      </c>
      <c r="AT191" s="58">
        <f ca="1">IFERROR(IF($C$12="C",RTD("ice.xl",,"*H",AS191,$C$5,"D",$K191,,,1),RTD("ice.xl",,"*H",AS191,$C$5,"D",$K191,,,1)*(9/5)+$C$14),"-")</f>
        <v>71.635999999999996</v>
      </c>
      <c r="AU191" s="101">
        <f t="shared" si="950"/>
        <v>18</v>
      </c>
      <c r="AV191" s="101" t="str">
        <f t="shared" si="843"/>
        <v>KORD MR18!_00Z-ECE</v>
      </c>
      <c r="AW191" s="58">
        <f ca="1">IFERROR(IF($C$12="C",RTD("ice.xl",,"*H",AV191,$C$5,"D",$K191,,,1),RTD("ice.xl",,"*H",AV191,$C$5,"D",$K191,,,1)*(9/5)+$C$14),"-")</f>
        <v>73.849999999999994</v>
      </c>
      <c r="AX191" s="101">
        <f t="shared" si="945"/>
        <v>19</v>
      </c>
      <c r="AY191" s="101" t="str">
        <f t="shared" si="844"/>
        <v>KORD MR19!_00Z-ECE</v>
      </c>
      <c r="AZ191" s="58">
        <f ca="1">IFERROR(IF($C$12="C",RTD("ice.xl",,"*H",AY191,$C$5,"D",$K191,,,1),RTD("ice.xl",,"*H",AY191,$C$5,"D",$K191,,,1)*(9/5)+$C$14),"-")</f>
        <v>76.207999999999998</v>
      </c>
      <c r="BA191" s="101">
        <f t="shared" si="940"/>
        <v>20</v>
      </c>
      <c r="BB191" s="101" t="str">
        <f t="shared" si="845"/>
        <v>KORD MR20!_00Z-ECE</v>
      </c>
      <c r="BC191" s="58">
        <f ca="1">IFERROR(IF($C$12="C",RTD("ice.xl",,"*H",BB191,$C$5,"D",$K191,,,1),RTD("ice.xl",,"*H",BB191,$C$5,"D",$K191,,,1)*(9/5)+$C$14),"-")</f>
        <v>75.433999999999997</v>
      </c>
      <c r="BD191" s="101">
        <f t="shared" si="936"/>
        <v>21</v>
      </c>
      <c r="BE191" s="101" t="str">
        <f t="shared" si="846"/>
        <v>KORD MR21!_00Z-ECE</v>
      </c>
      <c r="BF191" s="58">
        <f ca="1">IFERROR(IF($C$12="C",RTD("ice.xl",,"*H",BE191,$C$5,"D",$K191,,,1),RTD("ice.xl",,"*H",BE191,$C$5,"D",$K191,,,1)*(9/5)+$C$14),"-")</f>
        <v>77.36</v>
      </c>
      <c r="BG191" s="101">
        <f t="shared" si="932"/>
        <v>22</v>
      </c>
      <c r="BH191" s="101" t="str">
        <f t="shared" si="847"/>
        <v>KORD MR22!_00Z-ECE</v>
      </c>
      <c r="BI191" s="105" t="str">
        <f ca="1">IFERROR(IF($C$12="C",RTD("ice.xl",,"*H",BH191,$C$5,"D",$K191,,,1),RTD("ice.xl",,"*H",BH191,$C$5,"D",$K191,,,1)*(9/5)+$C$14),"-")</f>
        <v>-</v>
      </c>
      <c r="BL191" s="53">
        <f t="shared" si="1003"/>
        <v>7</v>
      </c>
      <c r="BM191" s="53" t="str">
        <f t="shared" si="849"/>
        <v>KORD MR7!_00Z-ECE</v>
      </c>
      <c r="BN191" s="108">
        <f ca="1">IFERROR(IF($C$12="C",RTD("ice.xl",,"*H",BM191,$C$5,"D",$K191,,,1),RTD("ice.xl",,"*H",BM191,$C$5,"D",$K191,,,1)*(9/5)+$C$14),"-")</f>
        <v>66.866</v>
      </c>
      <c r="BO191" s="101">
        <f t="shared" si="999"/>
        <v>8</v>
      </c>
      <c r="BP191" s="101" t="str">
        <f t="shared" si="851"/>
        <v>KORD MR8!_00Z-ECE</v>
      </c>
      <c r="BQ191" s="58">
        <f ca="1">IFERROR(IF($C$12="C",RTD("ice.xl",,"*H",BP191,$C$5,"D",$K191,,,1),RTD("ice.xl",,"*H",BP191,$C$5,"D",$K191,,,1)*(9/5)+$C$14),"-")</f>
        <v>67.406000000000006</v>
      </c>
      <c r="BR191" s="101">
        <f t="shared" si="995"/>
        <v>9</v>
      </c>
      <c r="BS191" s="101" t="str">
        <f t="shared" si="853"/>
        <v>KORD MR9!_00Z-ECE</v>
      </c>
      <c r="BT191" s="58">
        <f ca="1">IFERROR(IF($C$12="C",RTD("ice.xl",,"*H",BS191,$C$5,"D",$K191,,,1),RTD("ice.xl",,"*H",BS191,$C$5,"D",$K191,,,1)*(9/5)+$C$14),"-")</f>
        <v>68.683999999999997</v>
      </c>
      <c r="BU191" s="101">
        <f t="shared" si="991"/>
        <v>10</v>
      </c>
      <c r="BV191" s="101" t="str">
        <f t="shared" si="855"/>
        <v>KORD MR10!_00Z-ECE</v>
      </c>
      <c r="BW191" s="58">
        <f ca="1">IFERROR(IF($C$12="C",RTD("ice.xl",,"*H",BV191,$C$5,"D",$K191,,,1),RTD("ice.xl",,"*H",BV191,$C$5,"D",$K191,,,1)*(9/5)+$C$14),"-")</f>
        <v>68.792000000000002</v>
      </c>
      <c r="BX191" s="101">
        <f t="shared" si="986"/>
        <v>11</v>
      </c>
      <c r="BY191" s="101" t="str">
        <f t="shared" si="857"/>
        <v>KORD MR11!_00Z-ECE</v>
      </c>
      <c r="BZ191" s="58">
        <f ca="1">IFERROR(IF($C$12="C",RTD("ice.xl",,"*H",BY191,$C$5,"D",$K191,,,1),RTD("ice.xl",,"*H",BY191,$C$5,"D",$K191,,,1)*(9/5)+$C$14),"-")</f>
        <v>67.604000000000013</v>
      </c>
      <c r="CA191" s="101">
        <f t="shared" si="981"/>
        <v>12</v>
      </c>
      <c r="CB191" s="101" t="str">
        <f t="shared" si="859"/>
        <v>KORD MR12!_00Z-ECE</v>
      </c>
      <c r="CC191" s="58">
        <f ca="1">IFERROR(IF($C$12="C",RTD("ice.xl",,"*H",CB191,$C$5,"D",$K191,,,1),RTD("ice.xl",,"*H",CB191,$C$5,"D",$K191,,,1)*(9/5)+$C$14),"-")</f>
        <v>68.683999999999997</v>
      </c>
      <c r="CD191" s="101">
        <f t="shared" si="976"/>
        <v>13</v>
      </c>
      <c r="CE191" s="101" t="str">
        <f t="shared" si="861"/>
        <v>KORD MR13!_00Z-ECE</v>
      </c>
      <c r="CF191" s="58">
        <f ca="1">IFERROR(IF($C$12="C",RTD("ice.xl",,"*H",CE191,$C$5,"D",$K191,,,1),RTD("ice.xl",,"*H",CE191,$C$5,"D",$K191,,,1)*(9/5)+$C$14),"-")</f>
        <v>68.936000000000007</v>
      </c>
      <c r="CG191" s="101">
        <f t="shared" si="971"/>
        <v>14</v>
      </c>
      <c r="CH191" s="101" t="str">
        <f t="shared" si="863"/>
        <v>KORD MR14!_00Z-ECE</v>
      </c>
      <c r="CI191" s="58">
        <f ca="1">IFERROR(IF($C$12="C",RTD("ice.xl",,"*H",CH191,$C$5,"D",$K191,,,1),RTD("ice.xl",,"*H",CH191,$C$5,"D",$K191,,,1)*(9/5)+$C$14),"-")</f>
        <v>72.481999999999999</v>
      </c>
      <c r="CJ191" s="101">
        <f t="shared" si="966"/>
        <v>15</v>
      </c>
      <c r="CK191" s="101" t="str">
        <f t="shared" si="865"/>
        <v>KORD MR15!_00Z-ECE</v>
      </c>
      <c r="CL191" s="58">
        <f ca="1">IFERROR(IF($C$12="C",RTD("ice.xl",,"*H",CK191,$C$5,"D",$K191,,,1),RTD("ice.xl",,"*H",CK191,$C$5,"D",$K191,,,1)*(9/5)+$C$14),"-")</f>
        <v>72.914000000000001</v>
      </c>
      <c r="CM191" s="101">
        <f t="shared" si="961"/>
        <v>16</v>
      </c>
      <c r="CN191" s="101" t="str">
        <f t="shared" si="867"/>
        <v>KORD MR16!_00Z-ECE</v>
      </c>
      <c r="CO191" s="58">
        <f ca="1">IFERROR(IF($C$12="C",RTD("ice.xl",,"*H",CN191,$C$5,"D",$K191,,,1),RTD("ice.xl",,"*H",CN191,$C$5,"D",$K191,,,1)*(9/5)+$C$14),"-")</f>
        <v>72.463999999999999</v>
      </c>
      <c r="CP191" s="101">
        <f t="shared" si="956"/>
        <v>17</v>
      </c>
      <c r="CQ191" s="101" t="str">
        <f t="shared" si="869"/>
        <v>KORD MR17!_00Z-ECE</v>
      </c>
      <c r="CR191" s="58">
        <f ca="1">IFERROR(IF($C$12="C",RTD("ice.xl",,"*H",CQ191,$C$5,"D",$K191,,,1),RTD("ice.xl",,"*H",CQ191,$C$5,"D",$K191,,,1)*(9/5)+$C$14),"-")</f>
        <v>71.635999999999996</v>
      </c>
      <c r="CS191" s="101">
        <f t="shared" si="951"/>
        <v>18</v>
      </c>
      <c r="CT191" s="101" t="str">
        <f t="shared" si="871"/>
        <v>KORD MR18!_00Z-ECE</v>
      </c>
      <c r="CU191" s="58">
        <f ca="1">IFERROR(IF($C$12="C",RTD("ice.xl",,"*H",CT191,$C$5,"D",$K191,,,1),RTD("ice.xl",,"*H",CT191,$C$5,"D",$K191,,,1)*(9/5)+$C$14),"-")</f>
        <v>73.849999999999994</v>
      </c>
      <c r="CV191" s="101">
        <f t="shared" si="946"/>
        <v>19</v>
      </c>
      <c r="CW191" s="101" t="str">
        <f t="shared" si="872"/>
        <v>KORD MR19!_00Z-ECE</v>
      </c>
      <c r="CX191" s="58">
        <f ca="1">IFERROR(IF($C$12="C",RTD("ice.xl",,"*H",CW191,$C$5,"D",$K191,,,1),RTD("ice.xl",,"*H",CW191,$C$5,"D",$K191,,,1)*(9/5)+$C$14),"-")</f>
        <v>76.207999999999998</v>
      </c>
      <c r="CY191" s="101">
        <f t="shared" si="941"/>
        <v>20</v>
      </c>
      <c r="CZ191" s="101" t="str">
        <f t="shared" si="873"/>
        <v>KORD MR20!_00Z-ECE</v>
      </c>
      <c r="DA191" s="58">
        <f ca="1">IFERROR(IF($C$12="C",RTD("ice.xl",,"*H",CZ191,$C$5,"D",$K191,,,1),RTD("ice.xl",,"*H",CZ191,$C$5,"D",$K191,,,1)*(9/5)+$C$14),"-")</f>
        <v>75.433999999999997</v>
      </c>
      <c r="DB191" s="101">
        <f t="shared" si="937"/>
        <v>21</v>
      </c>
      <c r="DC191" s="101" t="str">
        <f t="shared" si="874"/>
        <v>KORD MR21!_00Z-ECE</v>
      </c>
      <c r="DD191" s="58">
        <f ca="1">IFERROR(IF($C$12="C",RTD("ice.xl",,"*H",DC191,$C$5,"D",$K191,,,1),RTD("ice.xl",,"*H",DC191,$C$5,"D",$K191,,,1)*(9/5)+$C$14),"-")</f>
        <v>77.36</v>
      </c>
      <c r="DE191" s="101">
        <f t="shared" si="933"/>
        <v>22</v>
      </c>
      <c r="DF191" s="101" t="str">
        <f t="shared" si="875"/>
        <v>KORD MR22!_00Z-ECE</v>
      </c>
      <c r="DG191" s="105" t="str">
        <f ca="1">IFERROR(IF($C$12="C",RTD("ice.xl",,"*H",DF191,$C$5,"D",$K191,,,1),RTD("ice.xl",,"*H",DF191,$C$5,"D",$K191,,,1)*(9/5)+$C$14),"-")</f>
        <v>-</v>
      </c>
      <c r="DJ191" s="53">
        <f t="shared" si="1004"/>
        <v>7</v>
      </c>
      <c r="DK191" s="53" t="str">
        <f t="shared" si="877"/>
        <v>KORD MR7!_12Z-ECE</v>
      </c>
      <c r="DL191" s="108">
        <f ca="1">IFERROR(IF($C$12="C",RTD("ice.xl",,"*H",DK191,$C$5,"D",$K191,,,1),RTD("ice.xl",,"*H",DK191,$C$5,"D",$K191,,,1)*(9/5)+$C$14),"-")</f>
        <v>68.162000000000006</v>
      </c>
      <c r="DM191" s="101">
        <f t="shared" si="1000"/>
        <v>8</v>
      </c>
      <c r="DN191" s="101" t="str">
        <f t="shared" si="879"/>
        <v>KORD MR8!_12Z-ECE</v>
      </c>
      <c r="DO191" s="58">
        <f ca="1">IFERROR(IF($C$12="C",RTD("ice.xl",,"*H",DN191,$C$5,"D",$K191,,,1),RTD("ice.xl",,"*H",DN191,$C$5,"D",$K191,,,1)*(9/5)+$C$14),"-")</f>
        <v>68.180000000000007</v>
      </c>
      <c r="DP191" s="101">
        <f t="shared" si="996"/>
        <v>9</v>
      </c>
      <c r="DQ191" s="101" t="str">
        <f t="shared" si="881"/>
        <v>KORD MR9!_12Z-ECE</v>
      </c>
      <c r="DR191" s="58">
        <f ca="1">IFERROR(IF($C$12="C",RTD("ice.xl",,"*H",DQ191,$C$5,"D",$K191,,,1),RTD("ice.xl",,"*H",DQ191,$C$5,"D",$K191,,,1)*(9/5)+$C$14),"-")</f>
        <v>68.575999999999993</v>
      </c>
      <c r="DS191" s="101">
        <f t="shared" si="992"/>
        <v>10</v>
      </c>
      <c r="DT191" s="101" t="str">
        <f t="shared" si="883"/>
        <v>KORD MR10!_12Z-ECE</v>
      </c>
      <c r="DU191" s="58">
        <f ca="1">IFERROR(IF($C$12="C",RTD("ice.xl",,"*H",DT191,$C$5,"D",$K191,,,1),RTD("ice.xl",,"*H",DT191,$C$5,"D",$K191,,,1)*(9/5)+$C$14),"-")</f>
        <v>69.494</v>
      </c>
      <c r="DV191" s="101">
        <f t="shared" si="987"/>
        <v>11</v>
      </c>
      <c r="DW191" s="101" t="str">
        <f t="shared" si="885"/>
        <v>KORD MR11!_12Z-ECE</v>
      </c>
      <c r="DX191" s="58">
        <f ca="1">IFERROR(IF($C$12="C",RTD("ice.xl",,"*H",DW191,$C$5,"D",$K191,,,1),RTD("ice.xl",,"*H",DW191,$C$5,"D",$K191,,,1)*(9/5)+$C$14),"-")</f>
        <v>66.415999999999997</v>
      </c>
      <c r="DY191" s="101">
        <f t="shared" si="982"/>
        <v>12</v>
      </c>
      <c r="DZ191" s="101" t="str">
        <f t="shared" si="887"/>
        <v>KORD MR12!_12Z-ECE</v>
      </c>
      <c r="EA191" s="58">
        <f ca="1">IFERROR(IF($C$12="C",RTD("ice.xl",,"*H",DZ191,$C$5,"D",$K191,,,1),RTD("ice.xl",,"*H",DZ191,$C$5,"D",$K191,,,1)*(9/5)+$C$14),"-")</f>
        <v>68.738</v>
      </c>
      <c r="EB191" s="101">
        <f t="shared" si="977"/>
        <v>13</v>
      </c>
      <c r="EC191" s="101" t="str">
        <f t="shared" si="889"/>
        <v>KORD MR13!_12Z-ECE</v>
      </c>
      <c r="ED191" s="58">
        <f ca="1">IFERROR(IF($C$12="C",RTD("ice.xl",,"*H",EC191,$C$5,"D",$K191,,,1),RTD("ice.xl",,"*H",EC191,$C$5,"D",$K191,,,1)*(9/5)+$C$14),"-")</f>
        <v>70.789999999999992</v>
      </c>
      <c r="EE191" s="101">
        <f t="shared" si="972"/>
        <v>14</v>
      </c>
      <c r="EF191" s="101" t="str">
        <f t="shared" si="891"/>
        <v>KORD MR14!_12Z-ECE</v>
      </c>
      <c r="EG191" s="58">
        <f ca="1">IFERROR(IF($C$12="C",RTD("ice.xl",,"*H",EF191,$C$5,"D",$K191,,,1),RTD("ice.xl",,"*H",EF191,$C$5,"D",$K191,,,1)*(9/5)+$C$14),"-")</f>
        <v>73.652000000000001</v>
      </c>
      <c r="EH191" s="101">
        <f t="shared" si="967"/>
        <v>15</v>
      </c>
      <c r="EI191" s="101" t="str">
        <f t="shared" si="893"/>
        <v>KORD MR15!_12Z-ECE</v>
      </c>
      <c r="EJ191" s="58">
        <f ca="1">IFERROR(IF($C$12="C",RTD("ice.xl",,"*H",EI191,$C$5,"D",$K191,,,1),RTD("ice.xl",,"*H",EI191,$C$5,"D",$K191,,,1)*(9/5)+$C$14),"-")</f>
        <v>72.445999999999998</v>
      </c>
      <c r="EK191" s="101">
        <f t="shared" si="962"/>
        <v>16</v>
      </c>
      <c r="EL191" s="101" t="str">
        <f t="shared" si="895"/>
        <v>KORD MR16!_12Z-ECE</v>
      </c>
      <c r="EM191" s="58">
        <f ca="1">IFERROR(IF($C$12="C",RTD("ice.xl",,"*H",EL191,$C$5,"D",$K191,,,1),RTD("ice.xl",,"*H",EL191,$C$5,"D",$K191,,,1)*(9/5)+$C$14),"-")</f>
        <v>71.06</v>
      </c>
      <c r="EN191" s="101">
        <f t="shared" si="957"/>
        <v>17</v>
      </c>
      <c r="EO191" s="101" t="str">
        <f t="shared" si="897"/>
        <v>KORD MR17!_12Z-ECE</v>
      </c>
      <c r="EP191" s="58">
        <f ca="1">IFERROR(IF($C$12="C",RTD("ice.xl",,"*H",EO191,$C$5,"D",$K191,,,1),RTD("ice.xl",,"*H",EO191,$C$5,"D",$K191,,,1)*(9/5)+$C$14),"-")</f>
        <v>73.490000000000009</v>
      </c>
      <c r="EQ191" s="101">
        <f t="shared" si="952"/>
        <v>18</v>
      </c>
      <c r="ER191" s="101" t="str">
        <f t="shared" si="899"/>
        <v>KORD MR18!_12Z-ECE</v>
      </c>
      <c r="ES191" s="58">
        <f ca="1">IFERROR(IF($C$12="C",RTD("ice.xl",,"*H",ER191,$C$5,"D",$K191,,,1),RTD("ice.xl",,"*H",ER191,$C$5,"D",$K191,,,1)*(9/5)+$C$14),"-")</f>
        <v>74.605999999999995</v>
      </c>
      <c r="ET191" s="101">
        <f t="shared" si="947"/>
        <v>19</v>
      </c>
      <c r="EU191" s="101" t="str">
        <f t="shared" si="900"/>
        <v>KORD MR19!_12Z-ECE</v>
      </c>
      <c r="EV191" s="58">
        <f ca="1">IFERROR(IF($C$12="C",RTD("ice.xl",,"*H",EU191,$C$5,"D",$K191,,,1),RTD("ice.xl",,"*H",EU191,$C$5,"D",$K191,,,1)*(9/5)+$C$14),"-")</f>
        <v>77.09</v>
      </c>
      <c r="EW191" s="101">
        <f t="shared" si="942"/>
        <v>20</v>
      </c>
      <c r="EX191" s="101" t="str">
        <f t="shared" si="901"/>
        <v>KORD MR20!_12Z-ECE</v>
      </c>
      <c r="EY191" s="58">
        <f ca="1">IFERROR(IF($C$12="C",RTD("ice.xl",,"*H",EX191,$C$5,"D",$K191,,,1),RTD("ice.xl",,"*H",EX191,$C$5,"D",$K191,,,1)*(9/5)+$C$14),"-")</f>
        <v>76.045999999999992</v>
      </c>
      <c r="EZ191" s="101">
        <f t="shared" si="938"/>
        <v>21</v>
      </c>
      <c r="FA191" s="101" t="str">
        <f t="shared" si="902"/>
        <v>KORD MR21!_12Z-ECE</v>
      </c>
      <c r="FB191" s="58" t="str">
        <f ca="1">IFERROR(IF($C$12="C",RTD("ice.xl",,"*H",FA191,$C$5,"D",$K191,,,1),RTD("ice.xl",,"*H",FA191,$C$5,"D",$K191,,,1)*(9/5)+$C$14),"-")</f>
        <v>-</v>
      </c>
      <c r="FC191" s="101">
        <f t="shared" si="934"/>
        <v>22</v>
      </c>
      <c r="FD191" s="101" t="str">
        <f t="shared" si="903"/>
        <v>KORD MR22!_12Z-ECE</v>
      </c>
      <c r="FE191" s="105" t="str">
        <f ca="1">IFERROR(IF($C$12="C",RTD("ice.xl",,"*H",FD191,$C$5,"D",$K191,,,1),RTD("ice.xl",,"*H",FD191,$C$5,"D",$K191,,,1)*(9/5)+$C$14),"-")</f>
        <v>-</v>
      </c>
      <c r="FH191" s="53">
        <f t="shared" si="1005"/>
        <v>7</v>
      </c>
      <c r="FI191" s="53" t="str">
        <f t="shared" si="905"/>
        <v>KORD MR7!_12Z-ECE</v>
      </c>
      <c r="FJ191" s="108">
        <f ca="1">IFERROR(IF($C$12="C",RTD("ice.xl",,"*H",FI191,$C$5,"D",$K191,,,1),RTD("ice.xl",,"*H",FI191,$C$5,"D",$K191,,,1)*(9/5)+$C$14),"-")</f>
        <v>68.162000000000006</v>
      </c>
      <c r="FK191" s="101">
        <f t="shared" si="1001"/>
        <v>8</v>
      </c>
      <c r="FL191" s="101" t="str">
        <f t="shared" si="907"/>
        <v>KORD MR8!_12Z-ECE</v>
      </c>
      <c r="FM191" s="58">
        <f ca="1">IFERROR(IF($C$12="C",RTD("ice.xl",,"*H",FL191,$C$5,"D",$K191,,,1),RTD("ice.xl",,"*H",FL191,$C$5,"D",$K191,,,1)*(9/5)+$C$14),"-")</f>
        <v>68.180000000000007</v>
      </c>
      <c r="FN191" s="101">
        <f t="shared" si="997"/>
        <v>9</v>
      </c>
      <c r="FO191" s="101" t="str">
        <f t="shared" si="909"/>
        <v>KORD MR9!_12Z-ECE</v>
      </c>
      <c r="FP191" s="58">
        <f ca="1">IFERROR(IF($C$12="C",RTD("ice.xl",,"*H",FO191,$C$5,"D",$K191,,,1),RTD("ice.xl",,"*H",FO191,$C$5,"D",$K191,,,1)*(9/5)+$C$14),"-")</f>
        <v>68.575999999999993</v>
      </c>
      <c r="FQ191" s="101">
        <f t="shared" si="993"/>
        <v>10</v>
      </c>
      <c r="FR191" s="101" t="str">
        <f t="shared" si="911"/>
        <v>KORD MR10!_12Z-ECE</v>
      </c>
      <c r="FS191" s="58">
        <f ca="1">IFERROR(IF($C$12="C",RTD("ice.xl",,"*H",FR191,$C$5,"D",$K191,,,1),RTD("ice.xl",,"*H",FR191,$C$5,"D",$K191,,,1)*(9/5)+$C$14),"-")</f>
        <v>69.494</v>
      </c>
      <c r="FT191" s="101">
        <f t="shared" si="988"/>
        <v>11</v>
      </c>
      <c r="FU191" s="101" t="str">
        <f t="shared" si="913"/>
        <v>KORD MR11!_12Z-ECE</v>
      </c>
      <c r="FV191" s="58">
        <f ca="1">IFERROR(IF($C$12="C",RTD("ice.xl",,"*H",FU191,$C$5,"D",$K191,,,1),RTD("ice.xl",,"*H",FU191,$C$5,"D",$K191,,,1)*(9/5)+$C$14),"-")</f>
        <v>66.415999999999997</v>
      </c>
      <c r="FW191" s="101">
        <f t="shared" si="983"/>
        <v>12</v>
      </c>
      <c r="FX191" s="101" t="str">
        <f t="shared" si="915"/>
        <v>KORD MR12!_12Z-ECE</v>
      </c>
      <c r="FY191" s="58">
        <f ca="1">IFERROR(IF($C$12="C",RTD("ice.xl",,"*H",FX191,$C$5,"D",$K191,,,1),RTD("ice.xl",,"*H",FX191,$C$5,"D",$K191,,,1)*(9/5)+$C$14),"-")</f>
        <v>68.738</v>
      </c>
      <c r="FZ191" s="101">
        <f t="shared" si="978"/>
        <v>13</v>
      </c>
      <c r="GA191" s="101" t="str">
        <f t="shared" si="917"/>
        <v>KORD MR13!_12Z-ECE</v>
      </c>
      <c r="GB191" s="58">
        <f ca="1">IFERROR(IF($C$12="C",RTD("ice.xl",,"*H",GA191,$C$5,"D",$K191,,,1),RTD("ice.xl",,"*H",GA191,$C$5,"D",$K191,,,1)*(9/5)+$C$14),"-")</f>
        <v>70.789999999999992</v>
      </c>
      <c r="GC191" s="101">
        <f t="shared" si="973"/>
        <v>14</v>
      </c>
      <c r="GD191" s="101" t="str">
        <f t="shared" si="919"/>
        <v>KORD MR14!_12Z-ECE</v>
      </c>
      <c r="GE191" s="58">
        <f ca="1">IFERROR(IF($C$12="C",RTD("ice.xl",,"*H",GD191,$C$5,"D",$K191,,,1),RTD("ice.xl",,"*H",GD191,$C$5,"D",$K191,,,1)*(9/5)+$C$14),"-")</f>
        <v>73.652000000000001</v>
      </c>
      <c r="GF191" s="101">
        <f t="shared" si="968"/>
        <v>15</v>
      </c>
      <c r="GG191" s="101" t="str">
        <f t="shared" si="921"/>
        <v>KORD MR15!_12Z-ECE</v>
      </c>
      <c r="GH191" s="58">
        <f ca="1">IFERROR(IF($C$12="C",RTD("ice.xl",,"*H",GG191,$C$5,"D",$K191,,,1),RTD("ice.xl",,"*H",GG191,$C$5,"D",$K191,,,1)*(9/5)+$C$14),"-")</f>
        <v>72.445999999999998</v>
      </c>
      <c r="GI191" s="101">
        <f t="shared" si="963"/>
        <v>16</v>
      </c>
      <c r="GJ191" s="101" t="str">
        <f t="shared" si="923"/>
        <v>KORD MR16!_12Z-ECE</v>
      </c>
      <c r="GK191" s="58">
        <f ca="1">IFERROR(IF($C$12="C",RTD("ice.xl",,"*H",GJ191,$C$5,"D",$K191,,,1),RTD("ice.xl",,"*H",GJ191,$C$5,"D",$K191,,,1)*(9/5)+$C$14),"-")</f>
        <v>71.06</v>
      </c>
      <c r="GL191" s="101">
        <f t="shared" si="958"/>
        <v>17</v>
      </c>
      <c r="GM191" s="101" t="str">
        <f t="shared" si="925"/>
        <v>KORD MR17!_12Z-ECE</v>
      </c>
      <c r="GN191" s="58">
        <f ca="1">IFERROR(IF($C$12="C",RTD("ice.xl",,"*H",GM191,$C$5,"D",$K191,,,1),RTD("ice.xl",,"*H",GM191,$C$5,"D",$K191,,,1)*(9/5)+$C$14),"-")</f>
        <v>73.490000000000009</v>
      </c>
      <c r="GO191" s="101">
        <f t="shared" si="953"/>
        <v>18</v>
      </c>
      <c r="GP191" s="101" t="str">
        <f t="shared" si="927"/>
        <v>KORD MR18!_12Z-ECE</v>
      </c>
      <c r="GQ191" s="58">
        <f ca="1">IFERROR(IF($C$12="C",RTD("ice.xl",,"*H",GP191,$C$5,"D",$K191,,,1),RTD("ice.xl",,"*H",GP191,$C$5,"D",$K191,,,1)*(9/5)+$C$14),"-")</f>
        <v>74.605999999999995</v>
      </c>
      <c r="GR191" s="101">
        <f t="shared" si="948"/>
        <v>19</v>
      </c>
      <c r="GS191" s="101" t="str">
        <f t="shared" si="928"/>
        <v>KORD MR19!_12Z-ECE</v>
      </c>
      <c r="GT191" s="58">
        <f ca="1">IFERROR(IF($C$12="C",RTD("ice.xl",,"*H",GS191,$C$5,"D",$K191,,,1),RTD("ice.xl",,"*H",GS191,$C$5,"D",$K191,,,1)*(9/5)+$C$14),"-")</f>
        <v>77.09</v>
      </c>
      <c r="GU191" s="101">
        <f t="shared" si="943"/>
        <v>20</v>
      </c>
      <c r="GV191" s="101" t="str">
        <f t="shared" si="929"/>
        <v>KORD MR20!_12Z-ECE</v>
      </c>
      <c r="GW191" s="58">
        <f ca="1">IFERROR(IF($C$12="C",RTD("ice.xl",,"*H",GV191,$C$5,"D",$K191,,,1),RTD("ice.xl",,"*H",GV191,$C$5,"D",$K191,,,1)*(9/5)+$C$14),"-")</f>
        <v>76.045999999999992</v>
      </c>
      <c r="GX191" s="101">
        <f t="shared" si="939"/>
        <v>21</v>
      </c>
      <c r="GY191" s="101" t="str">
        <f t="shared" si="930"/>
        <v>KORD MR21!_12Z-ECE</v>
      </c>
      <c r="GZ191" s="58" t="str">
        <f ca="1">IFERROR(IF($C$12="C",RTD("ice.xl",,"*H",GY191,$C$5,"D",$K191,,,1),RTD("ice.xl",,"*H",GY191,$C$5,"D",$K191,,,1)*(9/5)+$C$14),"-")</f>
        <v>-</v>
      </c>
      <c r="HA191" s="101">
        <f t="shared" si="935"/>
        <v>22</v>
      </c>
      <c r="HB191" s="101" t="str">
        <f t="shared" si="931"/>
        <v>KORD MR22!_12Z-ECE</v>
      </c>
      <c r="HC191" s="105" t="str">
        <f ca="1">IFERROR(IF($C$12="C",RTD("ice.xl",,"*H",HB191,$C$5,"D",$K191,,,1),RTD("ice.xl",,"*H",HB191,$C$5,"D",$K191,,,1)*(9/5)+$C$14),"-")</f>
        <v>-</v>
      </c>
    </row>
    <row r="192" spans="11:211" x14ac:dyDescent="0.35">
      <c r="K192" s="163">
        <f t="shared" ca="1" si="1006"/>
        <v>44784</v>
      </c>
      <c r="L192" s="356">
        <f t="shared" ca="1" si="1006"/>
        <v>72.803840000000008</v>
      </c>
      <c r="N192" s="53">
        <f t="shared" si="1002"/>
        <v>8</v>
      </c>
      <c r="O192" s="53" t="str">
        <f t="shared" si="822"/>
        <v>KORD MR8!_00Z-ECE</v>
      </c>
      <c r="P192" s="108">
        <f ca="1">IFERROR(IF($C$12="C",RTD("ice.xl",,"*H",O192,$C$5,"D",$K192,,,1),RTD("ice.xl",,"*H",O192,$C$5,"D",$K192,,,1)*(9/5)+$C$14),"-")</f>
        <v>71.222000000000008</v>
      </c>
      <c r="Q192" s="101">
        <f t="shared" si="998"/>
        <v>9</v>
      </c>
      <c r="R192" s="101" t="str">
        <f t="shared" si="824"/>
        <v>KORD MR9!_00Z-ECE</v>
      </c>
      <c r="S192" s="58">
        <f ca="1">IFERROR(IF($C$12="C",RTD("ice.xl",,"*H",R192,$C$5,"D",$K192,,,1),RTD("ice.xl",,"*H",R192,$C$5,"D",$K192,,,1)*(9/5)+$C$14),"-")</f>
        <v>71.725999999999999</v>
      </c>
      <c r="T192" s="101">
        <f t="shared" si="994"/>
        <v>10</v>
      </c>
      <c r="U192" s="101" t="str">
        <f t="shared" si="826"/>
        <v>KORD MR10!_00Z-ECE</v>
      </c>
      <c r="V192" s="58">
        <f ca="1">IFERROR(IF($C$12="C",RTD("ice.xl",,"*H",U192,$C$5,"D",$K192,,,1),RTD("ice.xl",,"*H",U192,$C$5,"D",$K192,,,1)*(9/5)+$C$14),"-")</f>
        <v>71.492000000000004</v>
      </c>
      <c r="W192" s="101">
        <f t="shared" si="990"/>
        <v>11</v>
      </c>
      <c r="X192" s="101" t="str">
        <f t="shared" si="828"/>
        <v>KORD MR11!_00Z-ECE</v>
      </c>
      <c r="Y192" s="58">
        <f ca="1">IFERROR(IF($C$12="C",RTD("ice.xl",,"*H",X192,$C$5,"D",$K192,,,1),RTD("ice.xl",,"*H",X192,$C$5,"D",$K192,,,1)*(9/5)+$C$14),"-")</f>
        <v>70.73599999999999</v>
      </c>
      <c r="Z192" s="101">
        <f t="shared" si="985"/>
        <v>12</v>
      </c>
      <c r="AA192" s="101" t="str">
        <f t="shared" si="830"/>
        <v>KORD MR12!_00Z-ECE</v>
      </c>
      <c r="AB192" s="58">
        <f ca="1">IFERROR(IF($C$12="C",RTD("ice.xl",,"*H",AA192,$C$5,"D",$K192,,,1),RTD("ice.xl",,"*H",AA192,$C$5,"D",$K192,,,1)*(9/5)+$C$14),"-")</f>
        <v>71.942000000000007</v>
      </c>
      <c r="AC192" s="101">
        <f t="shared" si="980"/>
        <v>13</v>
      </c>
      <c r="AD192" s="101" t="str">
        <f t="shared" si="832"/>
        <v>KORD MR13!_00Z-ECE</v>
      </c>
      <c r="AE192" s="58">
        <f ca="1">IFERROR(IF($C$12="C",RTD("ice.xl",,"*H",AD192,$C$5,"D",$K192,,,1),RTD("ice.xl",,"*H",AD192,$C$5,"D",$K192,,,1)*(9/5)+$C$14),"-")</f>
        <v>71.474000000000004</v>
      </c>
      <c r="AF192" s="101">
        <f t="shared" si="975"/>
        <v>14</v>
      </c>
      <c r="AG192" s="101" t="str">
        <f t="shared" si="834"/>
        <v>KORD MR14!_00Z-ECE</v>
      </c>
      <c r="AH192" s="58">
        <f ca="1">IFERROR(IF($C$12="C",RTD("ice.xl",,"*H",AG192,$C$5,"D",$K192,,,1),RTD("ice.xl",,"*H",AG192,$C$5,"D",$K192,,,1)*(9/5)+$C$14),"-")</f>
        <v>72.86</v>
      </c>
      <c r="AI192" s="101">
        <f t="shared" si="970"/>
        <v>15</v>
      </c>
      <c r="AJ192" s="101" t="str">
        <f t="shared" si="836"/>
        <v>KORD MR15!_00Z-ECE</v>
      </c>
      <c r="AK192" s="58">
        <f ca="1">IFERROR(IF($C$12="C",RTD("ice.xl",,"*H",AJ192,$C$5,"D",$K192,,,1),RTD("ice.xl",,"*H",AJ192,$C$5,"D",$K192,,,1)*(9/5)+$C$14),"-")</f>
        <v>72.680000000000007</v>
      </c>
      <c r="AL192" s="101">
        <f t="shared" si="965"/>
        <v>16</v>
      </c>
      <c r="AM192" s="101" t="str">
        <f t="shared" si="838"/>
        <v>KORD MR16!_00Z-ECE</v>
      </c>
      <c r="AN192" s="58">
        <f ca="1">IFERROR(IF($C$12="C",RTD("ice.xl",,"*H",AM192,$C$5,"D",$K192,,,1),RTD("ice.xl",,"*H",AM192,$C$5,"D",$K192,,,1)*(9/5)+$C$14),"-")</f>
        <v>71.78</v>
      </c>
      <c r="AO192" s="101">
        <f t="shared" si="960"/>
        <v>17</v>
      </c>
      <c r="AP192" s="101" t="str">
        <f t="shared" si="840"/>
        <v>KORD MR17!_00Z-ECE</v>
      </c>
      <c r="AQ192" s="58">
        <f ca="1">IFERROR(IF($C$12="C",RTD("ice.xl",,"*H",AP192,$C$5,"D",$K192,,,1),RTD("ice.xl",,"*H",AP192,$C$5,"D",$K192,,,1)*(9/5)+$C$14),"-")</f>
        <v>72.644000000000005</v>
      </c>
      <c r="AR192" s="101">
        <f t="shared" si="955"/>
        <v>18</v>
      </c>
      <c r="AS192" s="101" t="str">
        <f t="shared" si="842"/>
        <v>KORD MR18!_00Z-ECE</v>
      </c>
      <c r="AT192" s="58">
        <f ca="1">IFERROR(IF($C$12="C",RTD("ice.xl",,"*H",AS192,$C$5,"D",$K192,,,1),RTD("ice.xl",,"*H",AS192,$C$5,"D",$K192,,,1)*(9/5)+$C$14),"-")</f>
        <v>73.795999999999992</v>
      </c>
      <c r="AU192" s="101">
        <f t="shared" si="950"/>
        <v>19</v>
      </c>
      <c r="AV192" s="101" t="str">
        <f t="shared" si="843"/>
        <v>KORD MR19!_00Z-ECE</v>
      </c>
      <c r="AW192" s="58">
        <f ca="1">IFERROR(IF($C$12="C",RTD("ice.xl",,"*H",AV192,$C$5,"D",$K192,,,1),RTD("ice.xl",,"*H",AV192,$C$5,"D",$K192,,,1)*(9/5)+$C$14),"-")</f>
        <v>76.64</v>
      </c>
      <c r="AX192" s="101">
        <f t="shared" si="945"/>
        <v>20</v>
      </c>
      <c r="AY192" s="101" t="str">
        <f t="shared" si="844"/>
        <v>KORD MR20!_00Z-ECE</v>
      </c>
      <c r="AZ192" s="58">
        <f ca="1">IFERROR(IF($C$12="C",RTD("ice.xl",,"*H",AY192,$C$5,"D",$K192,,,1),RTD("ice.xl",,"*H",AY192,$C$5,"D",$K192,,,1)*(9/5)+$C$14),"-")</f>
        <v>76.045999999999992</v>
      </c>
      <c r="BA192" s="101">
        <f t="shared" si="940"/>
        <v>21</v>
      </c>
      <c r="BB192" s="101" t="str">
        <f t="shared" si="845"/>
        <v>KORD MR21!_00Z-ECE</v>
      </c>
      <c r="BC192" s="58">
        <f ca="1">IFERROR(IF($C$12="C",RTD("ice.xl",,"*H",BB192,$C$5,"D",$K192,,,1),RTD("ice.xl",,"*H",BB192,$C$5,"D",$K192,,,1)*(9/5)+$C$14),"-")</f>
        <v>77.288000000000011</v>
      </c>
      <c r="BD192" s="101">
        <f t="shared" si="936"/>
        <v>22</v>
      </c>
      <c r="BE192" s="101" t="str">
        <f t="shared" si="846"/>
        <v>KORD MR22!_00Z-ECE</v>
      </c>
      <c r="BF192" s="58">
        <f ca="1">IFERROR(IF($C$12="C",RTD("ice.xl",,"*H",BE192,$C$5,"D",$K192,,,1),RTD("ice.xl",,"*H",BE192,$C$5,"D",$K192,,,1)*(9/5)+$C$14),"-")</f>
        <v>77.144000000000005</v>
      </c>
      <c r="BG192" s="101">
        <f t="shared" si="932"/>
        <v>23</v>
      </c>
      <c r="BH192" s="101" t="str">
        <f t="shared" si="847"/>
        <v>KORD MR23!_00Z-ECE</v>
      </c>
      <c r="BI192" s="105" t="str">
        <f ca="1">IFERROR(IF($C$12="C",RTD("ice.xl",,"*H",BH192,$C$5,"D",$K192,,,1),RTD("ice.xl",,"*H",BH192,$C$5,"D",$K192,,,1)*(9/5)+$C$14),"-")</f>
        <v>-</v>
      </c>
      <c r="BL192" s="53">
        <f t="shared" si="1003"/>
        <v>8</v>
      </c>
      <c r="BM192" s="53" t="str">
        <f t="shared" si="849"/>
        <v>KORD MR8!_00Z-ECE</v>
      </c>
      <c r="BN192" s="108">
        <f ca="1">IFERROR(IF($C$12="C",RTD("ice.xl",,"*H",BM192,$C$5,"D",$K192,,,1),RTD("ice.xl",,"*H",BM192,$C$5,"D",$K192,,,1)*(9/5)+$C$14),"-")</f>
        <v>71.222000000000008</v>
      </c>
      <c r="BO192" s="101">
        <f t="shared" si="999"/>
        <v>9</v>
      </c>
      <c r="BP192" s="101" t="str">
        <f t="shared" si="851"/>
        <v>KORD MR9!_00Z-ECE</v>
      </c>
      <c r="BQ192" s="58">
        <f ca="1">IFERROR(IF($C$12="C",RTD("ice.xl",,"*H",BP192,$C$5,"D",$K192,,,1),RTD("ice.xl",,"*H",BP192,$C$5,"D",$K192,,,1)*(9/5)+$C$14),"-")</f>
        <v>71.725999999999999</v>
      </c>
      <c r="BR192" s="101">
        <f t="shared" si="995"/>
        <v>10</v>
      </c>
      <c r="BS192" s="101" t="str">
        <f t="shared" si="853"/>
        <v>KORD MR10!_00Z-ECE</v>
      </c>
      <c r="BT192" s="58">
        <f ca="1">IFERROR(IF($C$12="C",RTD("ice.xl",,"*H",BS192,$C$5,"D",$K192,,,1),RTD("ice.xl",,"*H",BS192,$C$5,"D",$K192,,,1)*(9/5)+$C$14),"-")</f>
        <v>71.492000000000004</v>
      </c>
      <c r="BU192" s="101">
        <f t="shared" si="991"/>
        <v>11</v>
      </c>
      <c r="BV192" s="101" t="str">
        <f t="shared" si="855"/>
        <v>KORD MR11!_00Z-ECE</v>
      </c>
      <c r="BW192" s="58">
        <f ca="1">IFERROR(IF($C$12="C",RTD("ice.xl",,"*H",BV192,$C$5,"D",$K192,,,1),RTD("ice.xl",,"*H",BV192,$C$5,"D",$K192,,,1)*(9/5)+$C$14),"-")</f>
        <v>70.73599999999999</v>
      </c>
      <c r="BX192" s="101">
        <f t="shared" si="986"/>
        <v>12</v>
      </c>
      <c r="BY192" s="101" t="str">
        <f t="shared" si="857"/>
        <v>KORD MR12!_00Z-ECE</v>
      </c>
      <c r="BZ192" s="58">
        <f ca="1">IFERROR(IF($C$12="C",RTD("ice.xl",,"*H",BY192,$C$5,"D",$K192,,,1),RTD("ice.xl",,"*H",BY192,$C$5,"D",$K192,,,1)*(9/5)+$C$14),"-")</f>
        <v>71.942000000000007</v>
      </c>
      <c r="CA192" s="101">
        <f t="shared" si="981"/>
        <v>13</v>
      </c>
      <c r="CB192" s="101" t="str">
        <f t="shared" si="859"/>
        <v>KORD MR13!_00Z-ECE</v>
      </c>
      <c r="CC192" s="58">
        <f ca="1">IFERROR(IF($C$12="C",RTD("ice.xl",,"*H",CB192,$C$5,"D",$K192,,,1),RTD("ice.xl",,"*H",CB192,$C$5,"D",$K192,,,1)*(9/5)+$C$14),"-")</f>
        <v>71.474000000000004</v>
      </c>
      <c r="CD192" s="101">
        <f t="shared" si="976"/>
        <v>14</v>
      </c>
      <c r="CE192" s="101" t="str">
        <f t="shared" si="861"/>
        <v>KORD MR14!_00Z-ECE</v>
      </c>
      <c r="CF192" s="58">
        <f ca="1">IFERROR(IF($C$12="C",RTD("ice.xl",,"*H",CE192,$C$5,"D",$K192,,,1),RTD("ice.xl",,"*H",CE192,$C$5,"D",$K192,,,1)*(9/5)+$C$14),"-")</f>
        <v>72.86</v>
      </c>
      <c r="CG192" s="101">
        <f t="shared" si="971"/>
        <v>15</v>
      </c>
      <c r="CH192" s="101" t="str">
        <f t="shared" si="863"/>
        <v>KORD MR15!_00Z-ECE</v>
      </c>
      <c r="CI192" s="58">
        <f ca="1">IFERROR(IF($C$12="C",RTD("ice.xl",,"*H",CH192,$C$5,"D",$K192,,,1),RTD("ice.xl",,"*H",CH192,$C$5,"D",$K192,,,1)*(9/5)+$C$14),"-")</f>
        <v>72.680000000000007</v>
      </c>
      <c r="CJ192" s="101">
        <f t="shared" si="966"/>
        <v>16</v>
      </c>
      <c r="CK192" s="101" t="str">
        <f t="shared" si="865"/>
        <v>KORD MR16!_00Z-ECE</v>
      </c>
      <c r="CL192" s="58">
        <f ca="1">IFERROR(IF($C$12="C",RTD("ice.xl",,"*H",CK192,$C$5,"D",$K192,,,1),RTD("ice.xl",,"*H",CK192,$C$5,"D",$K192,,,1)*(9/5)+$C$14),"-")</f>
        <v>71.78</v>
      </c>
      <c r="CM192" s="101">
        <f t="shared" si="961"/>
        <v>17</v>
      </c>
      <c r="CN192" s="101" t="str">
        <f t="shared" si="867"/>
        <v>KORD MR17!_00Z-ECE</v>
      </c>
      <c r="CO192" s="58">
        <f ca="1">IFERROR(IF($C$12="C",RTD("ice.xl",,"*H",CN192,$C$5,"D",$K192,,,1),RTD("ice.xl",,"*H",CN192,$C$5,"D",$K192,,,1)*(9/5)+$C$14),"-")</f>
        <v>72.644000000000005</v>
      </c>
      <c r="CP192" s="101">
        <f t="shared" si="956"/>
        <v>18</v>
      </c>
      <c r="CQ192" s="101" t="str">
        <f t="shared" si="869"/>
        <v>KORD MR18!_00Z-ECE</v>
      </c>
      <c r="CR192" s="58">
        <f ca="1">IFERROR(IF($C$12="C",RTD("ice.xl",,"*H",CQ192,$C$5,"D",$K192,,,1),RTD("ice.xl",,"*H",CQ192,$C$5,"D",$K192,,,1)*(9/5)+$C$14),"-")</f>
        <v>73.795999999999992</v>
      </c>
      <c r="CS192" s="101">
        <f t="shared" si="951"/>
        <v>19</v>
      </c>
      <c r="CT192" s="101" t="str">
        <f t="shared" si="871"/>
        <v>KORD MR19!_00Z-ECE</v>
      </c>
      <c r="CU192" s="58">
        <f ca="1">IFERROR(IF($C$12="C",RTD("ice.xl",,"*H",CT192,$C$5,"D",$K192,,,1),RTD("ice.xl",,"*H",CT192,$C$5,"D",$K192,,,1)*(9/5)+$C$14),"-")</f>
        <v>76.64</v>
      </c>
      <c r="CV192" s="101">
        <f t="shared" si="946"/>
        <v>20</v>
      </c>
      <c r="CW192" s="101" t="str">
        <f t="shared" si="872"/>
        <v>KORD MR20!_00Z-ECE</v>
      </c>
      <c r="CX192" s="58">
        <f ca="1">IFERROR(IF($C$12="C",RTD("ice.xl",,"*H",CW192,$C$5,"D",$K192,,,1),RTD("ice.xl",,"*H",CW192,$C$5,"D",$K192,,,1)*(9/5)+$C$14),"-")</f>
        <v>76.045999999999992</v>
      </c>
      <c r="CY192" s="101">
        <f t="shared" si="941"/>
        <v>21</v>
      </c>
      <c r="CZ192" s="101" t="str">
        <f t="shared" si="873"/>
        <v>KORD MR21!_00Z-ECE</v>
      </c>
      <c r="DA192" s="58">
        <f ca="1">IFERROR(IF($C$12="C",RTD("ice.xl",,"*H",CZ192,$C$5,"D",$K192,,,1),RTD("ice.xl",,"*H",CZ192,$C$5,"D",$K192,,,1)*(9/5)+$C$14),"-")</f>
        <v>77.288000000000011</v>
      </c>
      <c r="DB192" s="101">
        <f t="shared" si="937"/>
        <v>22</v>
      </c>
      <c r="DC192" s="101" t="str">
        <f t="shared" si="874"/>
        <v>KORD MR22!_00Z-ECE</v>
      </c>
      <c r="DD192" s="58">
        <f ca="1">IFERROR(IF($C$12="C",RTD("ice.xl",,"*H",DC192,$C$5,"D",$K192,,,1),RTD("ice.xl",,"*H",DC192,$C$5,"D",$K192,,,1)*(9/5)+$C$14),"-")</f>
        <v>77.144000000000005</v>
      </c>
      <c r="DE192" s="101">
        <f t="shared" si="933"/>
        <v>23</v>
      </c>
      <c r="DF192" s="101" t="str">
        <f t="shared" si="875"/>
        <v>KORD MR23!_00Z-ECE</v>
      </c>
      <c r="DG192" s="105" t="str">
        <f ca="1">IFERROR(IF($C$12="C",RTD("ice.xl",,"*H",DF192,$C$5,"D",$K192,,,1),RTD("ice.xl",,"*H",DF192,$C$5,"D",$K192,,,1)*(9/5)+$C$14),"-")</f>
        <v>-</v>
      </c>
      <c r="DJ192" s="53">
        <f t="shared" si="1004"/>
        <v>8</v>
      </c>
      <c r="DK192" s="53" t="str">
        <f t="shared" si="877"/>
        <v>KORD MR8!_12Z-ECE</v>
      </c>
      <c r="DL192" s="108">
        <f ca="1">IFERROR(IF($C$12="C",RTD("ice.xl",,"*H",DK192,$C$5,"D",$K192,,,1),RTD("ice.xl",,"*H",DK192,$C$5,"D",$K192,,,1)*(9/5)+$C$14),"-")</f>
        <v>71.492000000000004</v>
      </c>
      <c r="DM192" s="101">
        <f t="shared" si="1000"/>
        <v>9</v>
      </c>
      <c r="DN192" s="101" t="str">
        <f t="shared" si="879"/>
        <v>KORD MR9!_12Z-ECE</v>
      </c>
      <c r="DO192" s="58">
        <f ca="1">IFERROR(IF($C$12="C",RTD("ice.xl",,"*H",DN192,$C$5,"D",$K192,,,1),RTD("ice.xl",,"*H",DN192,$C$5,"D",$K192,,,1)*(9/5)+$C$14),"-")</f>
        <v>70.843999999999994</v>
      </c>
      <c r="DP192" s="101">
        <f t="shared" si="996"/>
        <v>10</v>
      </c>
      <c r="DQ192" s="101" t="str">
        <f t="shared" si="881"/>
        <v>KORD MR10!_12Z-ECE</v>
      </c>
      <c r="DR192" s="58">
        <f ca="1">IFERROR(IF($C$12="C",RTD("ice.xl",,"*H",DQ192,$C$5,"D",$K192,,,1),RTD("ice.xl",,"*H",DQ192,$C$5,"D",$K192,,,1)*(9/5)+$C$14),"-")</f>
        <v>72.266000000000005</v>
      </c>
      <c r="DS192" s="101">
        <f t="shared" si="992"/>
        <v>11</v>
      </c>
      <c r="DT192" s="101" t="str">
        <f t="shared" si="883"/>
        <v>KORD MR11!_12Z-ECE</v>
      </c>
      <c r="DU192" s="58">
        <f ca="1">IFERROR(IF($C$12="C",RTD("ice.xl",,"*H",DT192,$C$5,"D",$K192,,,1),RTD("ice.xl",,"*H",DT192,$C$5,"D",$K192,,,1)*(9/5)+$C$14),"-")</f>
        <v>69.908000000000001</v>
      </c>
      <c r="DV192" s="101">
        <f t="shared" si="987"/>
        <v>12</v>
      </c>
      <c r="DW192" s="101" t="str">
        <f t="shared" si="885"/>
        <v>KORD MR12!_12Z-ECE</v>
      </c>
      <c r="DX192" s="58">
        <f ca="1">IFERROR(IF($C$12="C",RTD("ice.xl",,"*H",DW192,$C$5,"D",$K192,,,1),RTD("ice.xl",,"*H",DW192,$C$5,"D",$K192,,,1)*(9/5)+$C$14),"-")</f>
        <v>70.915999999999997</v>
      </c>
      <c r="DY192" s="101">
        <f t="shared" si="982"/>
        <v>13</v>
      </c>
      <c r="DZ192" s="101" t="str">
        <f t="shared" si="887"/>
        <v>KORD MR13!_12Z-ECE</v>
      </c>
      <c r="EA192" s="58">
        <f ca="1">IFERROR(IF($C$12="C",RTD("ice.xl",,"*H",DZ192,$C$5,"D",$K192,,,1),RTD("ice.xl",,"*H",DZ192,$C$5,"D",$K192,,,1)*(9/5)+$C$14),"-")</f>
        <v>72.391999999999996</v>
      </c>
      <c r="EB192" s="101">
        <f t="shared" si="977"/>
        <v>14</v>
      </c>
      <c r="EC192" s="101" t="str">
        <f t="shared" si="889"/>
        <v>KORD MR14!_12Z-ECE</v>
      </c>
      <c r="ED192" s="58">
        <f ca="1">IFERROR(IF($C$12="C",RTD("ice.xl",,"*H",EC192,$C$5,"D",$K192,,,1),RTD("ice.xl",,"*H",EC192,$C$5,"D",$K192,,,1)*(9/5)+$C$14),"-")</f>
        <v>74.174000000000007</v>
      </c>
      <c r="EE192" s="101">
        <f t="shared" si="972"/>
        <v>15</v>
      </c>
      <c r="EF192" s="101" t="str">
        <f t="shared" si="891"/>
        <v>KORD MR15!_12Z-ECE</v>
      </c>
      <c r="EG192" s="58">
        <f ca="1">IFERROR(IF($C$12="C",RTD("ice.xl",,"*H",EF192,$C$5,"D",$K192,,,1),RTD("ice.xl",,"*H",EF192,$C$5,"D",$K192,,,1)*(9/5)+$C$14),"-")</f>
        <v>72.662000000000006</v>
      </c>
      <c r="EH192" s="101">
        <f t="shared" si="967"/>
        <v>16</v>
      </c>
      <c r="EI192" s="101" t="str">
        <f t="shared" si="893"/>
        <v>KORD MR16!_12Z-ECE</v>
      </c>
      <c r="EJ192" s="58">
        <f ca="1">IFERROR(IF($C$12="C",RTD("ice.xl",,"*H",EI192,$C$5,"D",$K192,,,1),RTD("ice.xl",,"*H",EI192,$C$5,"D",$K192,,,1)*(9/5)+$C$14),"-")</f>
        <v>71.132000000000005</v>
      </c>
      <c r="EK192" s="101">
        <f t="shared" si="962"/>
        <v>17</v>
      </c>
      <c r="EL192" s="101" t="str">
        <f t="shared" si="895"/>
        <v>KORD MR17!_12Z-ECE</v>
      </c>
      <c r="EM192" s="58">
        <f ca="1">IFERROR(IF($C$12="C",RTD("ice.xl",,"*H",EL192,$C$5,"D",$K192,,,1),RTD("ice.xl",,"*H",EL192,$C$5,"D",$K192,,,1)*(9/5)+$C$14),"-")</f>
        <v>73.093999999999994</v>
      </c>
      <c r="EN192" s="101">
        <f t="shared" si="957"/>
        <v>18</v>
      </c>
      <c r="EO192" s="101" t="str">
        <f t="shared" si="897"/>
        <v>KORD MR18!_12Z-ECE</v>
      </c>
      <c r="EP192" s="58">
        <f ca="1">IFERROR(IF($C$12="C",RTD("ice.xl",,"*H",EO192,$C$5,"D",$K192,,,1),RTD("ice.xl",,"*H",EO192,$C$5,"D",$K192,,,1)*(9/5)+$C$14),"-")</f>
        <v>75.254000000000005</v>
      </c>
      <c r="EQ192" s="101">
        <f t="shared" si="952"/>
        <v>19</v>
      </c>
      <c r="ER192" s="101" t="str">
        <f t="shared" si="899"/>
        <v>KORD MR19!_12Z-ECE</v>
      </c>
      <c r="ES192" s="58">
        <f ca="1">IFERROR(IF($C$12="C",RTD("ice.xl",,"*H",ER192,$C$5,"D",$K192,,,1),RTD("ice.xl",,"*H",ER192,$C$5,"D",$K192,,,1)*(9/5)+$C$14),"-")</f>
        <v>76.604000000000013</v>
      </c>
      <c r="ET192" s="101">
        <f t="shared" si="947"/>
        <v>20</v>
      </c>
      <c r="EU192" s="101" t="str">
        <f t="shared" si="900"/>
        <v>KORD MR20!_12Z-ECE</v>
      </c>
      <c r="EV192" s="58">
        <f ca="1">IFERROR(IF($C$12="C",RTD("ice.xl",,"*H",EU192,$C$5,"D",$K192,,,1),RTD("ice.xl",,"*H",EU192,$C$5,"D",$K192,,,1)*(9/5)+$C$14),"-")</f>
        <v>76.478000000000009</v>
      </c>
      <c r="EW192" s="101">
        <f t="shared" si="942"/>
        <v>21</v>
      </c>
      <c r="EX192" s="101" t="str">
        <f t="shared" si="901"/>
        <v>KORD MR21!_12Z-ECE</v>
      </c>
      <c r="EY192" s="58">
        <f ca="1">IFERROR(IF($C$12="C",RTD("ice.xl",,"*H",EX192,$C$5,"D",$K192,,,1),RTD("ice.xl",,"*H",EX192,$C$5,"D",$K192,,,1)*(9/5)+$C$14),"-")</f>
        <v>78.385999999999996</v>
      </c>
      <c r="EZ192" s="101">
        <f t="shared" si="938"/>
        <v>22</v>
      </c>
      <c r="FA192" s="101" t="str">
        <f t="shared" si="902"/>
        <v>KORD MR22!_12Z-ECE</v>
      </c>
      <c r="FB192" s="58" t="str">
        <f ca="1">IFERROR(IF($C$12="C",RTD("ice.xl",,"*H",FA192,$C$5,"D",$K192,,,1),RTD("ice.xl",,"*H",FA192,$C$5,"D",$K192,,,1)*(9/5)+$C$14),"-")</f>
        <v>-</v>
      </c>
      <c r="FC192" s="101">
        <f t="shared" si="934"/>
        <v>23</v>
      </c>
      <c r="FD192" s="101" t="str">
        <f t="shared" si="903"/>
        <v>KORD MR23!_12Z-ECE</v>
      </c>
      <c r="FE192" s="105" t="str">
        <f ca="1">IFERROR(IF($C$12="C",RTD("ice.xl",,"*H",FD192,$C$5,"D",$K192,,,1),RTD("ice.xl",,"*H",FD192,$C$5,"D",$K192,,,1)*(9/5)+$C$14),"-")</f>
        <v>-</v>
      </c>
      <c r="FH192" s="53">
        <f t="shared" si="1005"/>
        <v>8</v>
      </c>
      <c r="FI192" s="53" t="str">
        <f t="shared" si="905"/>
        <v>KORD MR8!_12Z-ECE</v>
      </c>
      <c r="FJ192" s="108">
        <f ca="1">IFERROR(IF($C$12="C",RTD("ice.xl",,"*H",FI192,$C$5,"D",$K192,,,1),RTD("ice.xl",,"*H",FI192,$C$5,"D",$K192,,,1)*(9/5)+$C$14),"-")</f>
        <v>71.492000000000004</v>
      </c>
      <c r="FK192" s="101">
        <f t="shared" si="1001"/>
        <v>9</v>
      </c>
      <c r="FL192" s="101" t="str">
        <f t="shared" si="907"/>
        <v>KORD MR9!_12Z-ECE</v>
      </c>
      <c r="FM192" s="58">
        <f ca="1">IFERROR(IF($C$12="C",RTD("ice.xl",,"*H",FL192,$C$5,"D",$K192,,,1),RTD("ice.xl",,"*H",FL192,$C$5,"D",$K192,,,1)*(9/5)+$C$14),"-")</f>
        <v>70.843999999999994</v>
      </c>
      <c r="FN192" s="101">
        <f t="shared" si="997"/>
        <v>10</v>
      </c>
      <c r="FO192" s="101" t="str">
        <f t="shared" si="909"/>
        <v>KORD MR10!_12Z-ECE</v>
      </c>
      <c r="FP192" s="58">
        <f ca="1">IFERROR(IF($C$12="C",RTD("ice.xl",,"*H",FO192,$C$5,"D",$K192,,,1),RTD("ice.xl",,"*H",FO192,$C$5,"D",$K192,,,1)*(9/5)+$C$14),"-")</f>
        <v>72.266000000000005</v>
      </c>
      <c r="FQ192" s="101">
        <f t="shared" si="993"/>
        <v>11</v>
      </c>
      <c r="FR192" s="101" t="str">
        <f t="shared" si="911"/>
        <v>KORD MR11!_12Z-ECE</v>
      </c>
      <c r="FS192" s="58">
        <f ca="1">IFERROR(IF($C$12="C",RTD("ice.xl",,"*H",FR192,$C$5,"D",$K192,,,1),RTD("ice.xl",,"*H",FR192,$C$5,"D",$K192,,,1)*(9/5)+$C$14),"-")</f>
        <v>69.908000000000001</v>
      </c>
      <c r="FT192" s="101">
        <f t="shared" si="988"/>
        <v>12</v>
      </c>
      <c r="FU192" s="101" t="str">
        <f t="shared" si="913"/>
        <v>KORD MR12!_12Z-ECE</v>
      </c>
      <c r="FV192" s="58">
        <f ca="1">IFERROR(IF($C$12="C",RTD("ice.xl",,"*H",FU192,$C$5,"D",$K192,,,1),RTD("ice.xl",,"*H",FU192,$C$5,"D",$K192,,,1)*(9/5)+$C$14),"-")</f>
        <v>70.915999999999997</v>
      </c>
      <c r="FW192" s="101">
        <f t="shared" si="983"/>
        <v>13</v>
      </c>
      <c r="FX192" s="101" t="str">
        <f t="shared" si="915"/>
        <v>KORD MR13!_12Z-ECE</v>
      </c>
      <c r="FY192" s="58">
        <f ca="1">IFERROR(IF($C$12="C",RTD("ice.xl",,"*H",FX192,$C$5,"D",$K192,,,1),RTD("ice.xl",,"*H",FX192,$C$5,"D",$K192,,,1)*(9/5)+$C$14),"-")</f>
        <v>72.391999999999996</v>
      </c>
      <c r="FZ192" s="101">
        <f t="shared" si="978"/>
        <v>14</v>
      </c>
      <c r="GA192" s="101" t="str">
        <f t="shared" si="917"/>
        <v>KORD MR14!_12Z-ECE</v>
      </c>
      <c r="GB192" s="58">
        <f ca="1">IFERROR(IF($C$12="C",RTD("ice.xl",,"*H",GA192,$C$5,"D",$K192,,,1),RTD("ice.xl",,"*H",GA192,$C$5,"D",$K192,,,1)*(9/5)+$C$14),"-")</f>
        <v>74.174000000000007</v>
      </c>
      <c r="GC192" s="101">
        <f t="shared" si="973"/>
        <v>15</v>
      </c>
      <c r="GD192" s="101" t="str">
        <f t="shared" si="919"/>
        <v>KORD MR15!_12Z-ECE</v>
      </c>
      <c r="GE192" s="58">
        <f ca="1">IFERROR(IF($C$12="C",RTD("ice.xl",,"*H",GD192,$C$5,"D",$K192,,,1),RTD("ice.xl",,"*H",GD192,$C$5,"D",$K192,,,1)*(9/5)+$C$14),"-")</f>
        <v>72.662000000000006</v>
      </c>
      <c r="GF192" s="101">
        <f t="shared" si="968"/>
        <v>16</v>
      </c>
      <c r="GG192" s="101" t="str">
        <f t="shared" si="921"/>
        <v>KORD MR16!_12Z-ECE</v>
      </c>
      <c r="GH192" s="58">
        <f ca="1">IFERROR(IF($C$12="C",RTD("ice.xl",,"*H",GG192,$C$5,"D",$K192,,,1),RTD("ice.xl",,"*H",GG192,$C$5,"D",$K192,,,1)*(9/5)+$C$14),"-")</f>
        <v>71.132000000000005</v>
      </c>
      <c r="GI192" s="101">
        <f t="shared" si="963"/>
        <v>17</v>
      </c>
      <c r="GJ192" s="101" t="str">
        <f t="shared" si="923"/>
        <v>KORD MR17!_12Z-ECE</v>
      </c>
      <c r="GK192" s="58">
        <f ca="1">IFERROR(IF($C$12="C",RTD("ice.xl",,"*H",GJ192,$C$5,"D",$K192,,,1),RTD("ice.xl",,"*H",GJ192,$C$5,"D",$K192,,,1)*(9/5)+$C$14),"-")</f>
        <v>73.093999999999994</v>
      </c>
      <c r="GL192" s="101">
        <f t="shared" si="958"/>
        <v>18</v>
      </c>
      <c r="GM192" s="101" t="str">
        <f t="shared" si="925"/>
        <v>KORD MR18!_12Z-ECE</v>
      </c>
      <c r="GN192" s="58">
        <f ca="1">IFERROR(IF($C$12="C",RTD("ice.xl",,"*H",GM192,$C$5,"D",$K192,,,1),RTD("ice.xl",,"*H",GM192,$C$5,"D",$K192,,,1)*(9/5)+$C$14),"-")</f>
        <v>75.254000000000005</v>
      </c>
      <c r="GO192" s="101">
        <f t="shared" si="953"/>
        <v>19</v>
      </c>
      <c r="GP192" s="101" t="str">
        <f t="shared" si="927"/>
        <v>KORD MR19!_12Z-ECE</v>
      </c>
      <c r="GQ192" s="58">
        <f ca="1">IFERROR(IF($C$12="C",RTD("ice.xl",,"*H",GP192,$C$5,"D",$K192,,,1),RTD("ice.xl",,"*H",GP192,$C$5,"D",$K192,,,1)*(9/5)+$C$14),"-")</f>
        <v>76.604000000000013</v>
      </c>
      <c r="GR192" s="101">
        <f t="shared" si="948"/>
        <v>20</v>
      </c>
      <c r="GS192" s="101" t="str">
        <f t="shared" si="928"/>
        <v>KORD MR20!_12Z-ECE</v>
      </c>
      <c r="GT192" s="58">
        <f ca="1">IFERROR(IF($C$12="C",RTD("ice.xl",,"*H",GS192,$C$5,"D",$K192,,,1),RTD("ice.xl",,"*H",GS192,$C$5,"D",$K192,,,1)*(9/5)+$C$14),"-")</f>
        <v>76.478000000000009</v>
      </c>
      <c r="GU192" s="101">
        <f t="shared" si="943"/>
        <v>21</v>
      </c>
      <c r="GV192" s="101" t="str">
        <f t="shared" si="929"/>
        <v>KORD MR21!_12Z-ECE</v>
      </c>
      <c r="GW192" s="58">
        <f ca="1">IFERROR(IF($C$12="C",RTD("ice.xl",,"*H",GV192,$C$5,"D",$K192,,,1),RTD("ice.xl",,"*H",GV192,$C$5,"D",$K192,,,1)*(9/5)+$C$14),"-")</f>
        <v>78.385999999999996</v>
      </c>
      <c r="GX192" s="101">
        <f t="shared" si="939"/>
        <v>22</v>
      </c>
      <c r="GY192" s="101" t="str">
        <f t="shared" si="930"/>
        <v>KORD MR22!_12Z-ECE</v>
      </c>
      <c r="GZ192" s="58" t="str">
        <f ca="1">IFERROR(IF($C$12="C",RTD("ice.xl",,"*H",GY192,$C$5,"D",$K192,,,1),RTD("ice.xl",,"*H",GY192,$C$5,"D",$K192,,,1)*(9/5)+$C$14),"-")</f>
        <v>-</v>
      </c>
      <c r="HA192" s="101">
        <f t="shared" si="935"/>
        <v>23</v>
      </c>
      <c r="HB192" s="101" t="str">
        <f t="shared" si="931"/>
        <v>KORD MR23!_12Z-ECE</v>
      </c>
      <c r="HC192" s="105" t="str">
        <f ca="1">IFERROR(IF($C$12="C",RTD("ice.xl",,"*H",HB192,$C$5,"D",$K192,,,1),RTD("ice.xl",,"*H",HB192,$C$5,"D",$K192,,,1)*(9/5)+$C$14),"-")</f>
        <v>-</v>
      </c>
    </row>
    <row r="193" spans="11:211" x14ac:dyDescent="0.35">
      <c r="K193" s="163">
        <f t="shared" ca="1" si="1006"/>
        <v>44783</v>
      </c>
      <c r="L193" s="356">
        <f t="shared" ca="1" si="1006"/>
        <v>73.954939999999993</v>
      </c>
      <c r="N193" s="53">
        <f t="shared" si="1002"/>
        <v>9</v>
      </c>
      <c r="O193" s="53" t="str">
        <f t="shared" si="822"/>
        <v>KORD MR9!_00Z-ECE</v>
      </c>
      <c r="P193" s="108">
        <f ca="1">IFERROR(IF($C$12="C",RTD("ice.xl",,"*H",O193,$C$5,"D",$K193,,,1),RTD("ice.xl",,"*H",O193,$C$5,"D",$K193,,,1)*(9/5)+$C$14),"-")</f>
        <v>68.864000000000004</v>
      </c>
      <c r="Q193" s="101">
        <f t="shared" si="998"/>
        <v>10</v>
      </c>
      <c r="R193" s="101" t="str">
        <f t="shared" si="824"/>
        <v>KORD MR10!_00Z-ECE</v>
      </c>
      <c r="S193" s="58">
        <f ca="1">IFERROR(IF($C$12="C",RTD("ice.xl",,"*H",R193,$C$5,"D",$K193,,,1),RTD("ice.xl",,"*H",R193,$C$5,"D",$K193,,,1)*(9/5)+$C$14),"-")</f>
        <v>68.665999999999997</v>
      </c>
      <c r="T193" s="101">
        <f t="shared" si="994"/>
        <v>11</v>
      </c>
      <c r="U193" s="101" t="str">
        <f t="shared" si="826"/>
        <v>KORD MR11!_00Z-ECE</v>
      </c>
      <c r="V193" s="58">
        <f ca="1">IFERROR(IF($C$12="C",RTD("ice.xl",,"*H",U193,$C$5,"D",$K193,,,1),RTD("ice.xl",,"*H",U193,$C$5,"D",$K193,,,1)*(9/5)+$C$14),"-")</f>
        <v>68.81</v>
      </c>
      <c r="W193" s="101">
        <f t="shared" si="990"/>
        <v>12</v>
      </c>
      <c r="X193" s="101" t="str">
        <f t="shared" si="828"/>
        <v>KORD MR12!_00Z-ECE</v>
      </c>
      <c r="Y193" s="58">
        <f ca="1">IFERROR(IF($C$12="C",RTD("ice.xl",,"*H",X193,$C$5,"D",$K193,,,1),RTD("ice.xl",,"*H",X193,$C$5,"D",$K193,,,1)*(9/5)+$C$14),"-")</f>
        <v>70.988</v>
      </c>
      <c r="Z193" s="101">
        <f t="shared" si="985"/>
        <v>13</v>
      </c>
      <c r="AA193" s="101" t="str">
        <f t="shared" si="830"/>
        <v>KORD MR13!_00Z-ECE</v>
      </c>
      <c r="AB193" s="58">
        <f ca="1">IFERROR(IF($C$12="C",RTD("ice.xl",,"*H",AA193,$C$5,"D",$K193,,,1),RTD("ice.xl",,"*H",AA193,$C$5,"D",$K193,,,1)*(9/5)+$C$14),"-")</f>
        <v>71.653999999999996</v>
      </c>
      <c r="AC193" s="101">
        <f t="shared" si="980"/>
        <v>14</v>
      </c>
      <c r="AD193" s="101" t="str">
        <f t="shared" si="832"/>
        <v>KORD MR14!_00Z-ECE</v>
      </c>
      <c r="AE193" s="58">
        <f ca="1">IFERROR(IF($C$12="C",RTD("ice.xl",,"*H",AD193,$C$5,"D",$K193,,,1),RTD("ice.xl",,"*H",AD193,$C$5,"D",$K193,,,1)*(9/5)+$C$14),"-")</f>
        <v>71.114000000000004</v>
      </c>
      <c r="AF193" s="101">
        <f t="shared" si="975"/>
        <v>15</v>
      </c>
      <c r="AG193" s="101" t="str">
        <f t="shared" si="834"/>
        <v>KORD MR15!_00Z-ECE</v>
      </c>
      <c r="AH193" s="58">
        <f ca="1">IFERROR(IF($C$12="C",RTD("ice.xl",,"*H",AG193,$C$5,"D",$K193,,,1),RTD("ice.xl",,"*H",AG193,$C$5,"D",$K193,,,1)*(9/5)+$C$14),"-")</f>
        <v>70.52</v>
      </c>
      <c r="AI193" s="101">
        <f t="shared" si="970"/>
        <v>16</v>
      </c>
      <c r="AJ193" s="101" t="str">
        <f t="shared" si="836"/>
        <v>KORD MR16!_00Z-ECE</v>
      </c>
      <c r="AK193" s="58">
        <f ca="1">IFERROR(IF($C$12="C",RTD("ice.xl",,"*H",AJ193,$C$5,"D",$K193,,,1),RTD("ice.xl",,"*H",AJ193,$C$5,"D",$K193,,,1)*(9/5)+$C$14),"-")</f>
        <v>71.599999999999994</v>
      </c>
      <c r="AL193" s="101">
        <f t="shared" si="965"/>
        <v>17</v>
      </c>
      <c r="AM193" s="101" t="str">
        <f t="shared" si="838"/>
        <v>KORD MR17!_00Z-ECE</v>
      </c>
      <c r="AN193" s="58">
        <f ca="1">IFERROR(IF($C$12="C",RTD("ice.xl",,"*H",AM193,$C$5,"D",$K193,,,1),RTD("ice.xl",,"*H",AM193,$C$5,"D",$K193,,,1)*(9/5)+$C$14),"-")</f>
        <v>73.903999999999996</v>
      </c>
      <c r="AO193" s="101">
        <f t="shared" si="960"/>
        <v>18</v>
      </c>
      <c r="AP193" s="101" t="str">
        <f t="shared" si="840"/>
        <v>KORD MR18!_00Z-ECE</v>
      </c>
      <c r="AQ193" s="58">
        <f ca="1">IFERROR(IF($C$12="C",RTD("ice.xl",,"*H",AP193,$C$5,"D",$K193,,,1),RTD("ice.xl",,"*H",AP193,$C$5,"D",$K193,,,1)*(9/5)+$C$14),"-")</f>
        <v>73.795999999999992</v>
      </c>
      <c r="AR193" s="101">
        <f t="shared" si="955"/>
        <v>19</v>
      </c>
      <c r="AS193" s="101" t="str">
        <f t="shared" si="842"/>
        <v>KORD MR19!_00Z-ECE</v>
      </c>
      <c r="AT193" s="58">
        <f ca="1">IFERROR(IF($C$12="C",RTD("ice.xl",,"*H",AS193,$C$5,"D",$K193,,,1),RTD("ice.xl",,"*H",AS193,$C$5,"D",$K193,,,1)*(9/5)+$C$14),"-")</f>
        <v>76.64</v>
      </c>
      <c r="AU193" s="101">
        <f t="shared" si="950"/>
        <v>20</v>
      </c>
      <c r="AV193" s="101" t="str">
        <f t="shared" si="843"/>
        <v>KORD MR20!_00Z-ECE</v>
      </c>
      <c r="AW193" s="58">
        <f ca="1">IFERROR(IF($C$12="C",RTD("ice.xl",,"*H",AV193,$C$5,"D",$K193,,,1),RTD("ice.xl",,"*H",AV193,$C$5,"D",$K193,,,1)*(9/5)+$C$14),"-")</f>
        <v>76.028000000000006</v>
      </c>
      <c r="AX193" s="101">
        <f t="shared" si="945"/>
        <v>21</v>
      </c>
      <c r="AY193" s="101" t="str">
        <f t="shared" si="844"/>
        <v>KORD MR21!_00Z-ECE</v>
      </c>
      <c r="AZ193" s="58">
        <f ca="1">IFERROR(IF($C$12="C",RTD("ice.xl",,"*H",AY193,$C$5,"D",$K193,,,1),RTD("ice.xl",,"*H",AY193,$C$5,"D",$K193,,,1)*(9/5)+$C$14),"-")</f>
        <v>79.105999999999995</v>
      </c>
      <c r="BA193" s="101">
        <f t="shared" si="940"/>
        <v>22</v>
      </c>
      <c r="BB193" s="101" t="str">
        <f t="shared" si="845"/>
        <v>KORD MR22!_00Z-ECE</v>
      </c>
      <c r="BC193" s="58">
        <f ca="1">IFERROR(IF($C$12="C",RTD("ice.xl",,"*H",BB193,$C$5,"D",$K193,,,1),RTD("ice.xl",,"*H",BB193,$C$5,"D",$K193,,,1)*(9/5)+$C$14),"-")</f>
        <v>78.259999999999991</v>
      </c>
      <c r="BD193" s="101">
        <f t="shared" si="936"/>
        <v>23</v>
      </c>
      <c r="BE193" s="101" t="str">
        <f t="shared" si="846"/>
        <v>KORD MR23!_00Z-ECE</v>
      </c>
      <c r="BF193" s="58">
        <f ca="1">IFERROR(IF($C$12="C",RTD("ice.xl",,"*H",BE193,$C$5,"D",$K193,,,1),RTD("ice.xl",,"*H",BE193,$C$5,"D",$K193,,,1)*(9/5)+$C$14),"-")</f>
        <v>79.412000000000006</v>
      </c>
      <c r="BG193" s="101">
        <f t="shared" si="932"/>
        <v>24</v>
      </c>
      <c r="BH193" s="101" t="str">
        <f t="shared" si="847"/>
        <v>KORD MR24!_00Z-ECE</v>
      </c>
      <c r="BI193" s="105" t="str">
        <f ca="1">IFERROR(IF($C$12="C",RTD("ice.xl",,"*H",BH193,$C$5,"D",$K193,,,1),RTD("ice.xl",,"*H",BH193,$C$5,"D",$K193,,,1)*(9/5)+$C$14),"-")</f>
        <v>-</v>
      </c>
      <c r="BL193" s="53">
        <f t="shared" si="1003"/>
        <v>9</v>
      </c>
      <c r="BM193" s="53" t="str">
        <f t="shared" si="849"/>
        <v>KORD MR9!_00Z-ECE</v>
      </c>
      <c r="BN193" s="108">
        <f ca="1">IFERROR(IF($C$12="C",RTD("ice.xl",,"*H",BM193,$C$5,"D",$K193,,,1),RTD("ice.xl",,"*H",BM193,$C$5,"D",$K193,,,1)*(9/5)+$C$14),"-")</f>
        <v>68.864000000000004</v>
      </c>
      <c r="BO193" s="101">
        <f t="shared" si="999"/>
        <v>10</v>
      </c>
      <c r="BP193" s="101" t="str">
        <f t="shared" si="851"/>
        <v>KORD MR10!_00Z-ECE</v>
      </c>
      <c r="BQ193" s="58">
        <f ca="1">IFERROR(IF($C$12="C",RTD("ice.xl",,"*H",BP193,$C$5,"D",$K193,,,1),RTD("ice.xl",,"*H",BP193,$C$5,"D",$K193,,,1)*(9/5)+$C$14),"-")</f>
        <v>68.665999999999997</v>
      </c>
      <c r="BR193" s="101">
        <f t="shared" si="995"/>
        <v>11</v>
      </c>
      <c r="BS193" s="101" t="str">
        <f t="shared" si="853"/>
        <v>KORD MR11!_00Z-ECE</v>
      </c>
      <c r="BT193" s="58">
        <f ca="1">IFERROR(IF($C$12="C",RTD("ice.xl",,"*H",BS193,$C$5,"D",$K193,,,1),RTD("ice.xl",,"*H",BS193,$C$5,"D",$K193,,,1)*(9/5)+$C$14),"-")</f>
        <v>68.81</v>
      </c>
      <c r="BU193" s="101">
        <f t="shared" si="991"/>
        <v>12</v>
      </c>
      <c r="BV193" s="101" t="str">
        <f t="shared" si="855"/>
        <v>KORD MR12!_00Z-ECE</v>
      </c>
      <c r="BW193" s="58">
        <f ca="1">IFERROR(IF($C$12="C",RTD("ice.xl",,"*H",BV193,$C$5,"D",$K193,,,1),RTD("ice.xl",,"*H",BV193,$C$5,"D",$K193,,,1)*(9/5)+$C$14),"-")</f>
        <v>70.988</v>
      </c>
      <c r="BX193" s="101">
        <f t="shared" si="986"/>
        <v>13</v>
      </c>
      <c r="BY193" s="101" t="str">
        <f t="shared" si="857"/>
        <v>KORD MR13!_00Z-ECE</v>
      </c>
      <c r="BZ193" s="58">
        <f ca="1">IFERROR(IF($C$12="C",RTD("ice.xl",,"*H",BY193,$C$5,"D",$K193,,,1),RTD("ice.xl",,"*H",BY193,$C$5,"D",$K193,,,1)*(9/5)+$C$14),"-")</f>
        <v>71.653999999999996</v>
      </c>
      <c r="CA193" s="101">
        <f t="shared" si="981"/>
        <v>14</v>
      </c>
      <c r="CB193" s="101" t="str">
        <f t="shared" si="859"/>
        <v>KORD MR14!_00Z-ECE</v>
      </c>
      <c r="CC193" s="58">
        <f ca="1">IFERROR(IF($C$12="C",RTD("ice.xl",,"*H",CB193,$C$5,"D",$K193,,,1),RTD("ice.xl",,"*H",CB193,$C$5,"D",$K193,,,1)*(9/5)+$C$14),"-")</f>
        <v>71.114000000000004</v>
      </c>
      <c r="CD193" s="101">
        <f t="shared" si="976"/>
        <v>15</v>
      </c>
      <c r="CE193" s="101" t="str">
        <f t="shared" si="861"/>
        <v>KORD MR15!_00Z-ECE</v>
      </c>
      <c r="CF193" s="58">
        <f ca="1">IFERROR(IF($C$12="C",RTD("ice.xl",,"*H",CE193,$C$5,"D",$K193,,,1),RTD("ice.xl",,"*H",CE193,$C$5,"D",$K193,,,1)*(9/5)+$C$14),"-")</f>
        <v>70.52</v>
      </c>
      <c r="CG193" s="101">
        <f t="shared" si="971"/>
        <v>16</v>
      </c>
      <c r="CH193" s="101" t="str">
        <f t="shared" si="863"/>
        <v>KORD MR16!_00Z-ECE</v>
      </c>
      <c r="CI193" s="58">
        <f ca="1">IFERROR(IF($C$12="C",RTD("ice.xl",,"*H",CH193,$C$5,"D",$K193,,,1),RTD("ice.xl",,"*H",CH193,$C$5,"D",$K193,,,1)*(9/5)+$C$14),"-")</f>
        <v>71.599999999999994</v>
      </c>
      <c r="CJ193" s="101">
        <f t="shared" si="966"/>
        <v>17</v>
      </c>
      <c r="CK193" s="101" t="str">
        <f t="shared" si="865"/>
        <v>KORD MR17!_00Z-ECE</v>
      </c>
      <c r="CL193" s="58">
        <f ca="1">IFERROR(IF($C$12="C",RTD("ice.xl",,"*H",CK193,$C$5,"D",$K193,,,1),RTD("ice.xl",,"*H",CK193,$C$5,"D",$K193,,,1)*(9/5)+$C$14),"-")</f>
        <v>73.903999999999996</v>
      </c>
      <c r="CM193" s="101">
        <f t="shared" si="961"/>
        <v>18</v>
      </c>
      <c r="CN193" s="101" t="str">
        <f t="shared" si="867"/>
        <v>KORD MR18!_00Z-ECE</v>
      </c>
      <c r="CO193" s="58">
        <f ca="1">IFERROR(IF($C$12="C",RTD("ice.xl",,"*H",CN193,$C$5,"D",$K193,,,1),RTD("ice.xl",,"*H",CN193,$C$5,"D",$K193,,,1)*(9/5)+$C$14),"-")</f>
        <v>73.795999999999992</v>
      </c>
      <c r="CP193" s="101">
        <f t="shared" si="956"/>
        <v>19</v>
      </c>
      <c r="CQ193" s="101" t="str">
        <f t="shared" si="869"/>
        <v>KORD MR19!_00Z-ECE</v>
      </c>
      <c r="CR193" s="58">
        <f ca="1">IFERROR(IF($C$12="C",RTD("ice.xl",,"*H",CQ193,$C$5,"D",$K193,,,1),RTD("ice.xl",,"*H",CQ193,$C$5,"D",$K193,,,1)*(9/5)+$C$14),"-")</f>
        <v>76.64</v>
      </c>
      <c r="CS193" s="101">
        <f t="shared" si="951"/>
        <v>20</v>
      </c>
      <c r="CT193" s="101" t="str">
        <f t="shared" si="871"/>
        <v>KORD MR20!_00Z-ECE</v>
      </c>
      <c r="CU193" s="58">
        <f ca="1">IFERROR(IF($C$12="C",RTD("ice.xl",,"*H",CT193,$C$5,"D",$K193,,,1),RTD("ice.xl",,"*H",CT193,$C$5,"D",$K193,,,1)*(9/5)+$C$14),"-")</f>
        <v>76.028000000000006</v>
      </c>
      <c r="CV193" s="101">
        <f t="shared" si="946"/>
        <v>21</v>
      </c>
      <c r="CW193" s="101" t="str">
        <f t="shared" si="872"/>
        <v>KORD MR21!_00Z-ECE</v>
      </c>
      <c r="CX193" s="58">
        <f ca="1">IFERROR(IF($C$12="C",RTD("ice.xl",,"*H",CW193,$C$5,"D",$K193,,,1),RTD("ice.xl",,"*H",CW193,$C$5,"D",$K193,,,1)*(9/5)+$C$14),"-")</f>
        <v>79.105999999999995</v>
      </c>
      <c r="CY193" s="101">
        <f t="shared" si="941"/>
        <v>22</v>
      </c>
      <c r="CZ193" s="101" t="str">
        <f t="shared" si="873"/>
        <v>KORD MR22!_00Z-ECE</v>
      </c>
      <c r="DA193" s="58">
        <f ca="1">IFERROR(IF($C$12="C",RTD("ice.xl",,"*H",CZ193,$C$5,"D",$K193,,,1),RTD("ice.xl",,"*H",CZ193,$C$5,"D",$K193,,,1)*(9/5)+$C$14),"-")</f>
        <v>78.259999999999991</v>
      </c>
      <c r="DB193" s="101">
        <f t="shared" si="937"/>
        <v>23</v>
      </c>
      <c r="DC193" s="101" t="str">
        <f t="shared" si="874"/>
        <v>KORD MR23!_00Z-ECE</v>
      </c>
      <c r="DD193" s="58">
        <f ca="1">IFERROR(IF($C$12="C",RTD("ice.xl",,"*H",DC193,$C$5,"D",$K193,,,1),RTD("ice.xl",,"*H",DC193,$C$5,"D",$K193,,,1)*(9/5)+$C$14),"-")</f>
        <v>79.412000000000006</v>
      </c>
      <c r="DE193" s="101">
        <f t="shared" si="933"/>
        <v>24</v>
      </c>
      <c r="DF193" s="101" t="str">
        <f t="shared" si="875"/>
        <v>KORD MR24!_00Z-ECE</v>
      </c>
      <c r="DG193" s="105" t="str">
        <f ca="1">IFERROR(IF($C$12="C",RTD("ice.xl",,"*H",DF193,$C$5,"D",$K193,,,1),RTD("ice.xl",,"*H",DF193,$C$5,"D",$K193,,,1)*(9/5)+$C$14),"-")</f>
        <v>-</v>
      </c>
      <c r="DJ193" s="53">
        <f t="shared" si="1004"/>
        <v>9</v>
      </c>
      <c r="DK193" s="53" t="str">
        <f t="shared" si="877"/>
        <v>KORD MR9!_12Z-ECE</v>
      </c>
      <c r="DL193" s="108">
        <f ca="1">IFERROR(IF($C$12="C",RTD("ice.xl",,"*H",DK193,$C$5,"D",$K193,,,1),RTD("ice.xl",,"*H",DK193,$C$5,"D",$K193,,,1)*(9/5)+$C$14),"-")</f>
        <v>68.611999999999995</v>
      </c>
      <c r="DM193" s="101">
        <f t="shared" si="1000"/>
        <v>10</v>
      </c>
      <c r="DN193" s="101" t="str">
        <f t="shared" si="879"/>
        <v>KORD MR10!_12Z-ECE</v>
      </c>
      <c r="DO193" s="58">
        <f ca="1">IFERROR(IF($C$12="C",RTD("ice.xl",,"*H",DN193,$C$5,"D",$K193,,,1),RTD("ice.xl",,"*H",DN193,$C$5,"D",$K193,,,1)*(9/5)+$C$14),"-")</f>
        <v>69.403999999999996</v>
      </c>
      <c r="DP193" s="101">
        <f t="shared" si="996"/>
        <v>11</v>
      </c>
      <c r="DQ193" s="101" t="str">
        <f t="shared" si="881"/>
        <v>KORD MR11!_12Z-ECE</v>
      </c>
      <c r="DR193" s="58">
        <f ca="1">IFERROR(IF($C$12="C",RTD("ice.xl",,"*H",DQ193,$C$5,"D",$K193,,,1),RTD("ice.xl",,"*H",DQ193,$C$5,"D",$K193,,,1)*(9/5)+$C$14),"-")</f>
        <v>69.403999999999996</v>
      </c>
      <c r="DS193" s="101">
        <f t="shared" si="992"/>
        <v>12</v>
      </c>
      <c r="DT193" s="101" t="str">
        <f t="shared" si="883"/>
        <v>KORD MR12!_12Z-ECE</v>
      </c>
      <c r="DU193" s="58">
        <f ca="1">IFERROR(IF($C$12="C",RTD("ice.xl",,"*H",DT193,$C$5,"D",$K193,,,1),RTD("ice.xl",,"*H",DT193,$C$5,"D",$K193,,,1)*(9/5)+$C$14),"-")</f>
        <v>70.231999999999999</v>
      </c>
      <c r="DV193" s="101">
        <f t="shared" si="987"/>
        <v>13</v>
      </c>
      <c r="DW193" s="101" t="str">
        <f t="shared" si="885"/>
        <v>KORD MR13!_12Z-ECE</v>
      </c>
      <c r="DX193" s="58">
        <f ca="1">IFERROR(IF($C$12="C",RTD("ice.xl",,"*H",DW193,$C$5,"D",$K193,,,1),RTD("ice.xl",,"*H",DW193,$C$5,"D",$K193,,,1)*(9/5)+$C$14),"-")</f>
        <v>71.545999999999992</v>
      </c>
      <c r="DY193" s="101">
        <f t="shared" si="982"/>
        <v>14</v>
      </c>
      <c r="DZ193" s="101" t="str">
        <f t="shared" si="887"/>
        <v>KORD MR14!_12Z-ECE</v>
      </c>
      <c r="EA193" s="58">
        <f ca="1">IFERROR(IF($C$12="C",RTD("ice.xl",,"*H",DZ193,$C$5,"D",$K193,,,1),RTD("ice.xl",,"*H",DZ193,$C$5,"D",$K193,,,1)*(9/5)+$C$14),"-")</f>
        <v>71.474000000000004</v>
      </c>
      <c r="EB193" s="101">
        <f t="shared" si="977"/>
        <v>15</v>
      </c>
      <c r="EC193" s="101" t="str">
        <f t="shared" si="889"/>
        <v>KORD MR15!_12Z-ECE</v>
      </c>
      <c r="ED193" s="58">
        <f ca="1">IFERROR(IF($C$12="C",RTD("ice.xl",,"*H",EC193,$C$5,"D",$K193,,,1),RTD("ice.xl",,"*H",EC193,$C$5,"D",$K193,,,1)*(9/5)+$C$14),"-")</f>
        <v>70.754000000000005</v>
      </c>
      <c r="EE193" s="101">
        <f t="shared" si="972"/>
        <v>16</v>
      </c>
      <c r="EF193" s="101" t="str">
        <f t="shared" si="891"/>
        <v>KORD MR16!_12Z-ECE</v>
      </c>
      <c r="EG193" s="58">
        <f ca="1">IFERROR(IF($C$12="C",RTD("ice.xl",,"*H",EF193,$C$5,"D",$K193,,,1),RTD("ice.xl",,"*H",EF193,$C$5,"D",$K193,,,1)*(9/5)+$C$14),"-")</f>
        <v>72.158000000000001</v>
      </c>
      <c r="EH193" s="101">
        <f t="shared" si="967"/>
        <v>17</v>
      </c>
      <c r="EI193" s="101" t="str">
        <f t="shared" si="893"/>
        <v>KORD MR17!_12Z-ECE</v>
      </c>
      <c r="EJ193" s="58">
        <f ca="1">IFERROR(IF($C$12="C",RTD("ice.xl",,"*H",EI193,$C$5,"D",$K193,,,1),RTD("ice.xl",,"*H",EI193,$C$5,"D",$K193,,,1)*(9/5)+$C$14),"-")</f>
        <v>74.281999999999996</v>
      </c>
      <c r="EK193" s="101">
        <f t="shared" si="962"/>
        <v>18</v>
      </c>
      <c r="EL193" s="101" t="str">
        <f t="shared" si="895"/>
        <v>KORD MR18!_12Z-ECE</v>
      </c>
      <c r="EM193" s="58">
        <f ca="1">IFERROR(IF($C$12="C",RTD("ice.xl",,"*H",EL193,$C$5,"D",$K193,,,1),RTD("ice.xl",,"*H",EL193,$C$5,"D",$K193,,,1)*(9/5)+$C$14),"-")</f>
        <v>75.902000000000001</v>
      </c>
      <c r="EN193" s="101">
        <f t="shared" si="957"/>
        <v>19</v>
      </c>
      <c r="EO193" s="101" t="str">
        <f t="shared" si="897"/>
        <v>KORD MR19!_12Z-ECE</v>
      </c>
      <c r="EP193" s="58">
        <f ca="1">IFERROR(IF($C$12="C",RTD("ice.xl",,"*H",EO193,$C$5,"D",$K193,,,1),RTD("ice.xl",,"*H",EO193,$C$5,"D",$K193,,,1)*(9/5)+$C$14),"-")</f>
        <v>77.198000000000008</v>
      </c>
      <c r="EQ193" s="101">
        <f t="shared" si="952"/>
        <v>20</v>
      </c>
      <c r="ER193" s="101" t="str">
        <f t="shared" si="899"/>
        <v>KORD MR20!_12Z-ECE</v>
      </c>
      <c r="ES193" s="58">
        <f ca="1">IFERROR(IF($C$12="C",RTD("ice.xl",,"*H",ER193,$C$5,"D",$K193,,,1),RTD("ice.xl",,"*H",ER193,$C$5,"D",$K193,,,1)*(9/5)+$C$14),"-")</f>
        <v>76.622</v>
      </c>
      <c r="ET193" s="101">
        <f t="shared" si="947"/>
        <v>21</v>
      </c>
      <c r="EU193" s="101" t="str">
        <f t="shared" si="900"/>
        <v>KORD MR21!_12Z-ECE</v>
      </c>
      <c r="EV193" s="58">
        <f ca="1">IFERROR(IF($C$12="C",RTD("ice.xl",,"*H",EU193,$C$5,"D",$K193,,,1),RTD("ice.xl",,"*H",EU193,$C$5,"D",$K193,,,1)*(9/5)+$C$14),"-")</f>
        <v>78.385999999999996</v>
      </c>
      <c r="EW193" s="101">
        <f t="shared" si="942"/>
        <v>22</v>
      </c>
      <c r="EX193" s="101" t="str">
        <f t="shared" si="901"/>
        <v>KORD MR22!_12Z-ECE</v>
      </c>
      <c r="EY193" s="58">
        <f ca="1">IFERROR(IF($C$12="C",RTD("ice.xl",,"*H",EX193,$C$5,"D",$K193,,,1),RTD("ice.xl",,"*H",EX193,$C$5,"D",$K193,,,1)*(9/5)+$C$14),"-")</f>
        <v>78.313999999999993</v>
      </c>
      <c r="EZ193" s="101">
        <f t="shared" si="938"/>
        <v>23</v>
      </c>
      <c r="FA193" s="101" t="str">
        <f t="shared" si="902"/>
        <v>KORD MR23!_12Z-ECE</v>
      </c>
      <c r="FB193" s="58" t="str">
        <f ca="1">IFERROR(IF($C$12="C",RTD("ice.xl",,"*H",FA193,$C$5,"D",$K193,,,1),RTD("ice.xl",,"*H",FA193,$C$5,"D",$K193,,,1)*(9/5)+$C$14),"-")</f>
        <v>-</v>
      </c>
      <c r="FC193" s="101">
        <f t="shared" si="934"/>
        <v>24</v>
      </c>
      <c r="FD193" s="101" t="str">
        <f t="shared" si="903"/>
        <v>KORD MR24!_12Z-ECE</v>
      </c>
      <c r="FE193" s="105" t="str">
        <f ca="1">IFERROR(IF($C$12="C",RTD("ice.xl",,"*H",FD193,$C$5,"D",$K193,,,1),RTD("ice.xl",,"*H",FD193,$C$5,"D",$K193,,,1)*(9/5)+$C$14),"-")</f>
        <v>-</v>
      </c>
      <c r="FH193" s="53">
        <f t="shared" si="1005"/>
        <v>9</v>
      </c>
      <c r="FI193" s="53" t="str">
        <f t="shared" si="905"/>
        <v>KORD MR9!_12Z-ECE</v>
      </c>
      <c r="FJ193" s="108">
        <f ca="1">IFERROR(IF($C$12="C",RTD("ice.xl",,"*H",FI193,$C$5,"D",$K193,,,1),RTD("ice.xl",,"*H",FI193,$C$5,"D",$K193,,,1)*(9/5)+$C$14),"-")</f>
        <v>68.611999999999995</v>
      </c>
      <c r="FK193" s="101">
        <f t="shared" si="1001"/>
        <v>10</v>
      </c>
      <c r="FL193" s="101" t="str">
        <f t="shared" si="907"/>
        <v>KORD MR10!_12Z-ECE</v>
      </c>
      <c r="FM193" s="58">
        <f ca="1">IFERROR(IF($C$12="C",RTD("ice.xl",,"*H",FL193,$C$5,"D",$K193,,,1),RTD("ice.xl",,"*H",FL193,$C$5,"D",$K193,,,1)*(9/5)+$C$14),"-")</f>
        <v>69.403999999999996</v>
      </c>
      <c r="FN193" s="101">
        <f t="shared" si="997"/>
        <v>11</v>
      </c>
      <c r="FO193" s="101" t="str">
        <f t="shared" si="909"/>
        <v>KORD MR11!_12Z-ECE</v>
      </c>
      <c r="FP193" s="58">
        <f ca="1">IFERROR(IF($C$12="C",RTD("ice.xl",,"*H",FO193,$C$5,"D",$K193,,,1),RTD("ice.xl",,"*H",FO193,$C$5,"D",$K193,,,1)*(9/5)+$C$14),"-")</f>
        <v>69.403999999999996</v>
      </c>
      <c r="FQ193" s="101">
        <f t="shared" si="993"/>
        <v>12</v>
      </c>
      <c r="FR193" s="101" t="str">
        <f t="shared" si="911"/>
        <v>KORD MR12!_12Z-ECE</v>
      </c>
      <c r="FS193" s="58">
        <f ca="1">IFERROR(IF($C$12="C",RTD("ice.xl",,"*H",FR193,$C$5,"D",$K193,,,1),RTD("ice.xl",,"*H",FR193,$C$5,"D",$K193,,,1)*(9/5)+$C$14),"-")</f>
        <v>70.231999999999999</v>
      </c>
      <c r="FT193" s="101">
        <f t="shared" si="988"/>
        <v>13</v>
      </c>
      <c r="FU193" s="101" t="str">
        <f t="shared" si="913"/>
        <v>KORD MR13!_12Z-ECE</v>
      </c>
      <c r="FV193" s="58">
        <f ca="1">IFERROR(IF($C$12="C",RTD("ice.xl",,"*H",FU193,$C$5,"D",$K193,,,1),RTD("ice.xl",,"*H",FU193,$C$5,"D",$K193,,,1)*(9/5)+$C$14),"-")</f>
        <v>71.545999999999992</v>
      </c>
      <c r="FW193" s="101">
        <f t="shared" si="983"/>
        <v>14</v>
      </c>
      <c r="FX193" s="101" t="str">
        <f t="shared" si="915"/>
        <v>KORD MR14!_12Z-ECE</v>
      </c>
      <c r="FY193" s="58">
        <f ca="1">IFERROR(IF($C$12="C",RTD("ice.xl",,"*H",FX193,$C$5,"D",$K193,,,1),RTD("ice.xl",,"*H",FX193,$C$5,"D",$K193,,,1)*(9/5)+$C$14),"-")</f>
        <v>71.474000000000004</v>
      </c>
      <c r="FZ193" s="101">
        <f t="shared" si="978"/>
        <v>15</v>
      </c>
      <c r="GA193" s="101" t="str">
        <f t="shared" si="917"/>
        <v>KORD MR15!_12Z-ECE</v>
      </c>
      <c r="GB193" s="58">
        <f ca="1">IFERROR(IF($C$12="C",RTD("ice.xl",,"*H",GA193,$C$5,"D",$K193,,,1),RTD("ice.xl",,"*H",GA193,$C$5,"D",$K193,,,1)*(9/5)+$C$14),"-")</f>
        <v>70.754000000000005</v>
      </c>
      <c r="GC193" s="101">
        <f t="shared" si="973"/>
        <v>16</v>
      </c>
      <c r="GD193" s="101" t="str">
        <f t="shared" si="919"/>
        <v>KORD MR16!_12Z-ECE</v>
      </c>
      <c r="GE193" s="58">
        <f ca="1">IFERROR(IF($C$12="C",RTD("ice.xl",,"*H",GD193,$C$5,"D",$K193,,,1),RTD("ice.xl",,"*H",GD193,$C$5,"D",$K193,,,1)*(9/5)+$C$14),"-")</f>
        <v>72.158000000000001</v>
      </c>
      <c r="GF193" s="101">
        <f t="shared" si="968"/>
        <v>17</v>
      </c>
      <c r="GG193" s="101" t="str">
        <f t="shared" si="921"/>
        <v>KORD MR17!_12Z-ECE</v>
      </c>
      <c r="GH193" s="58">
        <f ca="1">IFERROR(IF($C$12="C",RTD("ice.xl",,"*H",GG193,$C$5,"D",$K193,,,1),RTD("ice.xl",,"*H",GG193,$C$5,"D",$K193,,,1)*(9/5)+$C$14),"-")</f>
        <v>74.281999999999996</v>
      </c>
      <c r="GI193" s="101">
        <f t="shared" si="963"/>
        <v>18</v>
      </c>
      <c r="GJ193" s="101" t="str">
        <f t="shared" si="923"/>
        <v>KORD MR18!_12Z-ECE</v>
      </c>
      <c r="GK193" s="58">
        <f ca="1">IFERROR(IF($C$12="C",RTD("ice.xl",,"*H",GJ193,$C$5,"D",$K193,,,1),RTD("ice.xl",,"*H",GJ193,$C$5,"D",$K193,,,1)*(9/5)+$C$14),"-")</f>
        <v>75.902000000000001</v>
      </c>
      <c r="GL193" s="101">
        <f t="shared" si="958"/>
        <v>19</v>
      </c>
      <c r="GM193" s="101" t="str">
        <f t="shared" si="925"/>
        <v>KORD MR19!_12Z-ECE</v>
      </c>
      <c r="GN193" s="58">
        <f ca="1">IFERROR(IF($C$12="C",RTD("ice.xl",,"*H",GM193,$C$5,"D",$K193,,,1),RTD("ice.xl",,"*H",GM193,$C$5,"D",$K193,,,1)*(9/5)+$C$14),"-")</f>
        <v>77.198000000000008</v>
      </c>
      <c r="GO193" s="101">
        <f t="shared" si="953"/>
        <v>20</v>
      </c>
      <c r="GP193" s="101" t="str">
        <f t="shared" si="927"/>
        <v>KORD MR20!_12Z-ECE</v>
      </c>
      <c r="GQ193" s="58">
        <f ca="1">IFERROR(IF($C$12="C",RTD("ice.xl",,"*H",GP193,$C$5,"D",$K193,,,1),RTD("ice.xl",,"*H",GP193,$C$5,"D",$K193,,,1)*(9/5)+$C$14),"-")</f>
        <v>76.622</v>
      </c>
      <c r="GR193" s="101">
        <f t="shared" si="948"/>
        <v>21</v>
      </c>
      <c r="GS193" s="101" t="str">
        <f t="shared" si="928"/>
        <v>KORD MR21!_12Z-ECE</v>
      </c>
      <c r="GT193" s="58">
        <f ca="1">IFERROR(IF($C$12="C",RTD("ice.xl",,"*H",GS193,$C$5,"D",$K193,,,1),RTD("ice.xl",,"*H",GS193,$C$5,"D",$K193,,,1)*(9/5)+$C$14),"-")</f>
        <v>78.385999999999996</v>
      </c>
      <c r="GU193" s="101">
        <f t="shared" si="943"/>
        <v>22</v>
      </c>
      <c r="GV193" s="101" t="str">
        <f t="shared" si="929"/>
        <v>KORD MR22!_12Z-ECE</v>
      </c>
      <c r="GW193" s="58">
        <f ca="1">IFERROR(IF($C$12="C",RTD("ice.xl",,"*H",GV193,$C$5,"D",$K193,,,1),RTD("ice.xl",,"*H",GV193,$C$5,"D",$K193,,,1)*(9/5)+$C$14),"-")</f>
        <v>78.313999999999993</v>
      </c>
      <c r="GX193" s="101">
        <f t="shared" si="939"/>
        <v>23</v>
      </c>
      <c r="GY193" s="101" t="str">
        <f t="shared" si="930"/>
        <v>KORD MR23!_12Z-ECE</v>
      </c>
      <c r="GZ193" s="58" t="str">
        <f ca="1">IFERROR(IF($C$12="C",RTD("ice.xl",,"*H",GY193,$C$5,"D",$K193,,,1),RTD("ice.xl",,"*H",GY193,$C$5,"D",$K193,,,1)*(9/5)+$C$14),"-")</f>
        <v>-</v>
      </c>
      <c r="HA193" s="101">
        <f t="shared" si="935"/>
        <v>24</v>
      </c>
      <c r="HB193" s="101" t="str">
        <f t="shared" si="931"/>
        <v>KORD MR24!_12Z-ECE</v>
      </c>
      <c r="HC193" s="105" t="str">
        <f ca="1">IFERROR(IF($C$12="C",RTD("ice.xl",,"*H",HB193,$C$5,"D",$K193,,,1),RTD("ice.xl",,"*H",HB193,$C$5,"D",$K193,,,1)*(9/5)+$C$14),"-")</f>
        <v>-</v>
      </c>
    </row>
    <row r="194" spans="11:211" x14ac:dyDescent="0.35">
      <c r="K194" s="163">
        <f t="shared" ca="1" si="1006"/>
        <v>44782</v>
      </c>
      <c r="L194" s="356">
        <f t="shared" ca="1" si="1006"/>
        <v>68.837899999999991</v>
      </c>
      <c r="N194" s="53">
        <f t="shared" si="1002"/>
        <v>10</v>
      </c>
      <c r="O194" s="53" t="str">
        <f t="shared" si="822"/>
        <v>KORD MR10!_00Z-ECE</v>
      </c>
      <c r="P194" s="108">
        <f ca="1">IFERROR(IF($C$12="C",RTD("ice.xl",,"*H",O194,$C$5,"D",$K194,,,1),RTD("ice.xl",,"*H",O194,$C$5,"D",$K194,,,1)*(9/5)+$C$14),"-")</f>
        <v>68.27</v>
      </c>
      <c r="Q194" s="101">
        <f t="shared" si="998"/>
        <v>11</v>
      </c>
      <c r="R194" s="101" t="str">
        <f t="shared" si="824"/>
        <v>KORD MR11!_00Z-ECE</v>
      </c>
      <c r="S194" s="58">
        <f ca="1">IFERROR(IF($C$12="C",RTD("ice.xl",,"*H",R194,$C$5,"D",$K194,,,1),RTD("ice.xl",,"*H",R194,$C$5,"D",$K194,,,1)*(9/5)+$C$14),"-")</f>
        <v>68.972000000000008</v>
      </c>
      <c r="T194" s="101">
        <f t="shared" si="994"/>
        <v>12</v>
      </c>
      <c r="U194" s="101" t="str">
        <f t="shared" si="826"/>
        <v>KORD MR12!_00Z-ECE</v>
      </c>
      <c r="V194" s="58">
        <f ca="1">IFERROR(IF($C$12="C",RTD("ice.xl",,"*H",U194,$C$5,"D",$K194,,,1),RTD("ice.xl",,"*H",U194,$C$5,"D",$K194,,,1)*(9/5)+$C$14),"-")</f>
        <v>71.384</v>
      </c>
      <c r="W194" s="101">
        <f t="shared" si="990"/>
        <v>13</v>
      </c>
      <c r="X194" s="101" t="str">
        <f t="shared" si="828"/>
        <v>KORD MR13!_00Z-ECE</v>
      </c>
      <c r="Y194" s="58">
        <f ca="1">IFERROR(IF($C$12="C",RTD("ice.xl",,"*H",X194,$C$5,"D",$K194,,,1),RTD("ice.xl",,"*H",X194,$C$5,"D",$K194,,,1)*(9/5)+$C$14),"-")</f>
        <v>71.87</v>
      </c>
      <c r="Z194" s="101">
        <f t="shared" si="985"/>
        <v>14</v>
      </c>
      <c r="AA194" s="101" t="str">
        <f t="shared" si="830"/>
        <v>KORD MR14!_00Z-ECE</v>
      </c>
      <c r="AB194" s="58">
        <f ca="1">IFERROR(IF($C$12="C",RTD("ice.xl",,"*H",AA194,$C$5,"D",$K194,,,1),RTD("ice.xl",,"*H",AA194,$C$5,"D",$K194,,,1)*(9/5)+$C$14),"-")</f>
        <v>70.897999999999996</v>
      </c>
      <c r="AC194" s="101">
        <f t="shared" si="980"/>
        <v>15</v>
      </c>
      <c r="AD194" s="101" t="str">
        <f t="shared" si="832"/>
        <v>KORD MR15!_00Z-ECE</v>
      </c>
      <c r="AE194" s="58">
        <f ca="1">IFERROR(IF($C$12="C",RTD("ice.xl",,"*H",AD194,$C$5,"D",$K194,,,1),RTD("ice.xl",,"*H",AD194,$C$5,"D",$K194,,,1)*(9/5)+$C$14),"-")</f>
        <v>70.412000000000006</v>
      </c>
      <c r="AF194" s="101">
        <f t="shared" si="975"/>
        <v>16</v>
      </c>
      <c r="AG194" s="101" t="str">
        <f t="shared" si="834"/>
        <v>KORD MR16!_00Z-ECE</v>
      </c>
      <c r="AH194" s="58">
        <f ca="1">IFERROR(IF($C$12="C",RTD("ice.xl",,"*H",AG194,$C$5,"D",$K194,,,1),RTD("ice.xl",,"*H",AG194,$C$5,"D",$K194,,,1)*(9/5)+$C$14),"-")</f>
        <v>71.563999999999993</v>
      </c>
      <c r="AI194" s="101">
        <f t="shared" si="970"/>
        <v>17</v>
      </c>
      <c r="AJ194" s="101" t="str">
        <f t="shared" si="836"/>
        <v>KORD MR17!_00Z-ECE</v>
      </c>
      <c r="AK194" s="58">
        <f ca="1">IFERROR(IF($C$12="C",RTD("ice.xl",,"*H",AJ194,$C$5,"D",$K194,,,1),RTD("ice.xl",,"*H",AJ194,$C$5,"D",$K194,,,1)*(9/5)+$C$14),"-")</f>
        <v>74.948000000000008</v>
      </c>
      <c r="AL194" s="101">
        <f t="shared" si="965"/>
        <v>18</v>
      </c>
      <c r="AM194" s="101" t="str">
        <f t="shared" si="838"/>
        <v>KORD MR18!_00Z-ECE</v>
      </c>
      <c r="AN194" s="58">
        <f ca="1">IFERROR(IF($C$12="C",RTD("ice.xl",,"*H",AM194,$C$5,"D",$K194,,,1),RTD("ice.xl",,"*H",AM194,$C$5,"D",$K194,,,1)*(9/5)+$C$14),"-")</f>
        <v>74.84</v>
      </c>
      <c r="AO194" s="101">
        <f t="shared" si="960"/>
        <v>19</v>
      </c>
      <c r="AP194" s="101" t="str">
        <f t="shared" si="840"/>
        <v>KORD MR19!_00Z-ECE</v>
      </c>
      <c r="AQ194" s="58">
        <f ca="1">IFERROR(IF($C$12="C",RTD("ice.xl",,"*H",AP194,$C$5,"D",$K194,,,1),RTD("ice.xl",,"*H",AP194,$C$5,"D",$K194,,,1)*(9/5)+$C$14),"-")</f>
        <v>77.018000000000001</v>
      </c>
      <c r="AR194" s="101">
        <f t="shared" si="955"/>
        <v>20</v>
      </c>
      <c r="AS194" s="101" t="str">
        <f t="shared" si="842"/>
        <v>KORD MR20!_00Z-ECE</v>
      </c>
      <c r="AT194" s="58">
        <f ca="1">IFERROR(IF($C$12="C",RTD("ice.xl",,"*H",AS194,$C$5,"D",$K194,,,1),RTD("ice.xl",,"*H",AS194,$C$5,"D",$K194,,,1)*(9/5)+$C$14),"-")</f>
        <v>76.334000000000003</v>
      </c>
      <c r="AU194" s="101">
        <f t="shared" si="950"/>
        <v>21</v>
      </c>
      <c r="AV194" s="101" t="str">
        <f t="shared" si="843"/>
        <v>KORD MR21!_00Z-ECE</v>
      </c>
      <c r="AW194" s="58">
        <f ca="1">IFERROR(IF($C$12="C",RTD("ice.xl",,"*H",AV194,$C$5,"D",$K194,,,1),RTD("ice.xl",,"*H",AV194,$C$5,"D",$K194,,,1)*(9/5)+$C$14),"-")</f>
        <v>79.412000000000006</v>
      </c>
      <c r="AX194" s="101">
        <f t="shared" si="945"/>
        <v>22</v>
      </c>
      <c r="AY194" s="101" t="str">
        <f t="shared" si="844"/>
        <v>KORD MR22!_00Z-ECE</v>
      </c>
      <c r="AZ194" s="58">
        <f ca="1">IFERROR(IF($C$12="C",RTD("ice.xl",,"*H",AY194,$C$5,"D",$K194,,,1),RTD("ice.xl",,"*H",AY194,$C$5,"D",$K194,,,1)*(9/5)+$C$14),"-")</f>
        <v>78.043999999999997</v>
      </c>
      <c r="BA194" s="101">
        <f t="shared" si="940"/>
        <v>23</v>
      </c>
      <c r="BB194" s="101" t="str">
        <f t="shared" si="845"/>
        <v>KORD MR23!_00Z-ECE</v>
      </c>
      <c r="BC194" s="58">
        <f ca="1">IFERROR(IF($C$12="C",RTD("ice.xl",,"*H",BB194,$C$5,"D",$K194,,,1),RTD("ice.xl",,"*H",BB194,$C$5,"D",$K194,,,1)*(9/5)+$C$14),"-")</f>
        <v>78.224000000000004</v>
      </c>
      <c r="BD194" s="101">
        <f t="shared" si="936"/>
        <v>24</v>
      </c>
      <c r="BE194" s="101" t="str">
        <f t="shared" si="846"/>
        <v>KORD MR24!_00Z-ECE</v>
      </c>
      <c r="BF194" s="58">
        <f ca="1">IFERROR(IF($C$12="C",RTD("ice.xl",,"*H",BE194,$C$5,"D",$K194,,,1),RTD("ice.xl",,"*H",BE194,$C$5,"D",$K194,,,1)*(9/5)+$C$14),"-")</f>
        <v>78.926000000000002</v>
      </c>
      <c r="BG194" s="101">
        <f t="shared" si="932"/>
        <v>25</v>
      </c>
      <c r="BH194" s="101" t="str">
        <f t="shared" si="847"/>
        <v>KORD MR25!_00Z-ECE</v>
      </c>
      <c r="BI194" s="105" t="str">
        <f ca="1">IFERROR(IF($C$12="C",RTD("ice.xl",,"*H",BH194,$C$5,"D",$K194,,,1),RTD("ice.xl",,"*H",BH194,$C$5,"D",$K194,,,1)*(9/5)+$C$14),"-")</f>
        <v>-</v>
      </c>
      <c r="BL194" s="53">
        <f t="shared" si="1003"/>
        <v>10</v>
      </c>
      <c r="BM194" s="53" t="str">
        <f t="shared" si="849"/>
        <v>KORD MR10!_00Z-ECE</v>
      </c>
      <c r="BN194" s="108">
        <f ca="1">IFERROR(IF($C$12="C",RTD("ice.xl",,"*H",BM194,$C$5,"D",$K194,,,1),RTD("ice.xl",,"*H",BM194,$C$5,"D",$K194,,,1)*(9/5)+$C$14),"-")</f>
        <v>68.27</v>
      </c>
      <c r="BO194" s="101">
        <f t="shared" si="999"/>
        <v>11</v>
      </c>
      <c r="BP194" s="101" t="str">
        <f t="shared" si="851"/>
        <v>KORD MR11!_00Z-ECE</v>
      </c>
      <c r="BQ194" s="58">
        <f ca="1">IFERROR(IF($C$12="C",RTD("ice.xl",,"*H",BP194,$C$5,"D",$K194,,,1),RTD("ice.xl",,"*H",BP194,$C$5,"D",$K194,,,1)*(9/5)+$C$14),"-")</f>
        <v>68.972000000000008</v>
      </c>
      <c r="BR194" s="101">
        <f t="shared" si="995"/>
        <v>12</v>
      </c>
      <c r="BS194" s="101" t="str">
        <f t="shared" si="853"/>
        <v>KORD MR12!_00Z-ECE</v>
      </c>
      <c r="BT194" s="58">
        <f ca="1">IFERROR(IF($C$12="C",RTD("ice.xl",,"*H",BS194,$C$5,"D",$K194,,,1),RTD("ice.xl",,"*H",BS194,$C$5,"D",$K194,,,1)*(9/5)+$C$14),"-")</f>
        <v>71.384</v>
      </c>
      <c r="BU194" s="101">
        <f t="shared" si="991"/>
        <v>13</v>
      </c>
      <c r="BV194" s="101" t="str">
        <f t="shared" si="855"/>
        <v>KORD MR13!_00Z-ECE</v>
      </c>
      <c r="BW194" s="58">
        <f ca="1">IFERROR(IF($C$12="C",RTD("ice.xl",,"*H",BV194,$C$5,"D",$K194,,,1),RTD("ice.xl",,"*H",BV194,$C$5,"D",$K194,,,1)*(9/5)+$C$14),"-")</f>
        <v>71.87</v>
      </c>
      <c r="BX194" s="101">
        <f t="shared" si="986"/>
        <v>14</v>
      </c>
      <c r="BY194" s="101" t="str">
        <f t="shared" si="857"/>
        <v>KORD MR14!_00Z-ECE</v>
      </c>
      <c r="BZ194" s="58">
        <f ca="1">IFERROR(IF($C$12="C",RTD("ice.xl",,"*H",BY194,$C$5,"D",$K194,,,1),RTD("ice.xl",,"*H",BY194,$C$5,"D",$K194,,,1)*(9/5)+$C$14),"-")</f>
        <v>70.897999999999996</v>
      </c>
      <c r="CA194" s="101">
        <f t="shared" si="981"/>
        <v>15</v>
      </c>
      <c r="CB194" s="101" t="str">
        <f t="shared" si="859"/>
        <v>KORD MR15!_00Z-ECE</v>
      </c>
      <c r="CC194" s="58">
        <f ca="1">IFERROR(IF($C$12="C",RTD("ice.xl",,"*H",CB194,$C$5,"D",$K194,,,1),RTD("ice.xl",,"*H",CB194,$C$5,"D",$K194,,,1)*(9/5)+$C$14),"-")</f>
        <v>70.412000000000006</v>
      </c>
      <c r="CD194" s="101">
        <f t="shared" si="976"/>
        <v>16</v>
      </c>
      <c r="CE194" s="101" t="str">
        <f t="shared" si="861"/>
        <v>KORD MR16!_00Z-ECE</v>
      </c>
      <c r="CF194" s="58">
        <f ca="1">IFERROR(IF($C$12="C",RTD("ice.xl",,"*H",CE194,$C$5,"D",$K194,,,1),RTD("ice.xl",,"*H",CE194,$C$5,"D",$K194,,,1)*(9/5)+$C$14),"-")</f>
        <v>71.563999999999993</v>
      </c>
      <c r="CG194" s="101">
        <f t="shared" si="971"/>
        <v>17</v>
      </c>
      <c r="CH194" s="101" t="str">
        <f t="shared" si="863"/>
        <v>KORD MR17!_00Z-ECE</v>
      </c>
      <c r="CI194" s="58">
        <f ca="1">IFERROR(IF($C$12="C",RTD("ice.xl",,"*H",CH194,$C$5,"D",$K194,,,1),RTD("ice.xl",,"*H",CH194,$C$5,"D",$K194,,,1)*(9/5)+$C$14),"-")</f>
        <v>74.948000000000008</v>
      </c>
      <c r="CJ194" s="101">
        <f t="shared" si="966"/>
        <v>18</v>
      </c>
      <c r="CK194" s="101" t="str">
        <f t="shared" si="865"/>
        <v>KORD MR18!_00Z-ECE</v>
      </c>
      <c r="CL194" s="58">
        <f ca="1">IFERROR(IF($C$12="C",RTD("ice.xl",,"*H",CK194,$C$5,"D",$K194,,,1),RTD("ice.xl",,"*H",CK194,$C$5,"D",$K194,,,1)*(9/5)+$C$14),"-")</f>
        <v>74.84</v>
      </c>
      <c r="CM194" s="101">
        <f t="shared" si="961"/>
        <v>19</v>
      </c>
      <c r="CN194" s="101" t="str">
        <f t="shared" si="867"/>
        <v>KORD MR19!_00Z-ECE</v>
      </c>
      <c r="CO194" s="58">
        <f ca="1">IFERROR(IF($C$12="C",RTD("ice.xl",,"*H",CN194,$C$5,"D",$K194,,,1),RTD("ice.xl",,"*H",CN194,$C$5,"D",$K194,,,1)*(9/5)+$C$14),"-")</f>
        <v>77.018000000000001</v>
      </c>
      <c r="CP194" s="101">
        <f t="shared" si="956"/>
        <v>20</v>
      </c>
      <c r="CQ194" s="101" t="str">
        <f t="shared" si="869"/>
        <v>KORD MR20!_00Z-ECE</v>
      </c>
      <c r="CR194" s="58">
        <f ca="1">IFERROR(IF($C$12="C",RTD("ice.xl",,"*H",CQ194,$C$5,"D",$K194,,,1),RTD("ice.xl",,"*H",CQ194,$C$5,"D",$K194,,,1)*(9/5)+$C$14),"-")</f>
        <v>76.334000000000003</v>
      </c>
      <c r="CS194" s="101">
        <f t="shared" si="951"/>
        <v>21</v>
      </c>
      <c r="CT194" s="101" t="str">
        <f t="shared" si="871"/>
        <v>KORD MR21!_00Z-ECE</v>
      </c>
      <c r="CU194" s="58">
        <f ca="1">IFERROR(IF($C$12="C",RTD("ice.xl",,"*H",CT194,$C$5,"D",$K194,,,1),RTD("ice.xl",,"*H",CT194,$C$5,"D",$K194,,,1)*(9/5)+$C$14),"-")</f>
        <v>79.412000000000006</v>
      </c>
      <c r="CV194" s="101">
        <f t="shared" si="946"/>
        <v>22</v>
      </c>
      <c r="CW194" s="101" t="str">
        <f t="shared" si="872"/>
        <v>KORD MR22!_00Z-ECE</v>
      </c>
      <c r="CX194" s="58">
        <f ca="1">IFERROR(IF($C$12="C",RTD("ice.xl",,"*H",CW194,$C$5,"D",$K194,,,1),RTD("ice.xl",,"*H",CW194,$C$5,"D",$K194,,,1)*(9/5)+$C$14),"-")</f>
        <v>78.043999999999997</v>
      </c>
      <c r="CY194" s="101">
        <f t="shared" si="941"/>
        <v>23</v>
      </c>
      <c r="CZ194" s="101" t="str">
        <f t="shared" si="873"/>
        <v>KORD MR23!_00Z-ECE</v>
      </c>
      <c r="DA194" s="58">
        <f ca="1">IFERROR(IF($C$12="C",RTD("ice.xl",,"*H",CZ194,$C$5,"D",$K194,,,1),RTD("ice.xl",,"*H",CZ194,$C$5,"D",$K194,,,1)*(9/5)+$C$14),"-")</f>
        <v>78.224000000000004</v>
      </c>
      <c r="DB194" s="101">
        <f t="shared" si="937"/>
        <v>24</v>
      </c>
      <c r="DC194" s="101" t="str">
        <f t="shared" si="874"/>
        <v>KORD MR24!_00Z-ECE</v>
      </c>
      <c r="DD194" s="58">
        <f ca="1">IFERROR(IF($C$12="C",RTD("ice.xl",,"*H",DC194,$C$5,"D",$K194,,,1),RTD("ice.xl",,"*H",DC194,$C$5,"D",$K194,,,1)*(9/5)+$C$14),"-")</f>
        <v>78.926000000000002</v>
      </c>
      <c r="DE194" s="101">
        <f t="shared" si="933"/>
        <v>25</v>
      </c>
      <c r="DF194" s="101" t="str">
        <f t="shared" si="875"/>
        <v>KORD MR25!_00Z-ECE</v>
      </c>
      <c r="DG194" s="105" t="str">
        <f ca="1">IFERROR(IF($C$12="C",RTD("ice.xl",,"*H",DF194,$C$5,"D",$K194,,,1),RTD("ice.xl",,"*H",DF194,$C$5,"D",$K194,,,1)*(9/5)+$C$14),"-")</f>
        <v>-</v>
      </c>
      <c r="DJ194" s="53">
        <f t="shared" si="1004"/>
        <v>10</v>
      </c>
      <c r="DK194" s="53" t="str">
        <f t="shared" si="877"/>
        <v>KORD MR10!_12Z-ECE</v>
      </c>
      <c r="DL194" s="108">
        <f ca="1">IFERROR(IF($C$12="C",RTD("ice.xl",,"*H",DK194,$C$5,"D",$K194,,,1),RTD("ice.xl",,"*H",DK194,$C$5,"D",$K194,,,1)*(9/5)+$C$14),"-")</f>
        <v>68.846000000000004</v>
      </c>
      <c r="DM194" s="101">
        <f t="shared" si="1000"/>
        <v>11</v>
      </c>
      <c r="DN194" s="101" t="str">
        <f t="shared" si="879"/>
        <v>KORD MR11!_12Z-ECE</v>
      </c>
      <c r="DO194" s="58">
        <f ca="1">IFERROR(IF($C$12="C",RTD("ice.xl",,"*H",DN194,$C$5,"D",$K194,,,1),RTD("ice.xl",,"*H",DN194,$C$5,"D",$K194,,,1)*(9/5)+$C$14),"-")</f>
        <v>69.097999999999999</v>
      </c>
      <c r="DP194" s="101">
        <f t="shared" si="996"/>
        <v>12</v>
      </c>
      <c r="DQ194" s="101" t="str">
        <f t="shared" si="881"/>
        <v>KORD MR12!_12Z-ECE</v>
      </c>
      <c r="DR194" s="58">
        <f ca="1">IFERROR(IF($C$12="C",RTD("ice.xl",,"*H",DQ194,$C$5,"D",$K194,,,1),RTD("ice.xl",,"*H",DQ194,$C$5,"D",$K194,,,1)*(9/5)+$C$14),"-")</f>
        <v>69.926000000000002</v>
      </c>
      <c r="DS194" s="101">
        <f t="shared" si="992"/>
        <v>13</v>
      </c>
      <c r="DT194" s="101" t="str">
        <f t="shared" si="883"/>
        <v>KORD MR13!_12Z-ECE</v>
      </c>
      <c r="DU194" s="58">
        <f ca="1">IFERROR(IF($C$12="C",RTD("ice.xl",,"*H",DT194,$C$5,"D",$K194,,,1),RTD("ice.xl",,"*H",DT194,$C$5,"D",$K194,,,1)*(9/5)+$C$14),"-")</f>
        <v>71.528000000000006</v>
      </c>
      <c r="DV194" s="101">
        <f t="shared" si="987"/>
        <v>14</v>
      </c>
      <c r="DW194" s="101" t="str">
        <f t="shared" si="885"/>
        <v>KORD MR14!_12Z-ECE</v>
      </c>
      <c r="DX194" s="58">
        <f ca="1">IFERROR(IF($C$12="C",RTD("ice.xl",,"*H",DW194,$C$5,"D",$K194,,,1),RTD("ice.xl",,"*H",DW194,$C$5,"D",$K194,,,1)*(9/5)+$C$14),"-")</f>
        <v>71.132000000000005</v>
      </c>
      <c r="DY194" s="101">
        <f t="shared" si="982"/>
        <v>15</v>
      </c>
      <c r="DZ194" s="101" t="str">
        <f t="shared" si="887"/>
        <v>KORD MR15!_12Z-ECE</v>
      </c>
      <c r="EA194" s="58">
        <f ca="1">IFERROR(IF($C$12="C",RTD("ice.xl",,"*H",DZ194,$C$5,"D",$K194,,,1),RTD("ice.xl",,"*H",DZ194,$C$5,"D",$K194,,,1)*(9/5)+$C$14),"-")</f>
        <v>70.754000000000005</v>
      </c>
      <c r="EB194" s="101">
        <f t="shared" si="977"/>
        <v>16</v>
      </c>
      <c r="EC194" s="101" t="str">
        <f t="shared" si="889"/>
        <v>KORD MR16!_12Z-ECE</v>
      </c>
      <c r="ED194" s="58">
        <f ca="1">IFERROR(IF($C$12="C",RTD("ice.xl",,"*H",EC194,$C$5,"D",$K194,,,1),RTD("ice.xl",,"*H",EC194,$C$5,"D",$K194,,,1)*(9/5)+$C$14),"-")</f>
        <v>72.931999999999988</v>
      </c>
      <c r="EE194" s="101">
        <f t="shared" si="972"/>
        <v>17</v>
      </c>
      <c r="EF194" s="101" t="str">
        <f t="shared" si="891"/>
        <v>KORD MR17!_12Z-ECE</v>
      </c>
      <c r="EG194" s="58">
        <f ca="1">IFERROR(IF($C$12="C",RTD("ice.xl",,"*H",EF194,$C$5,"D",$K194,,,1),RTD("ice.xl",,"*H",EF194,$C$5,"D",$K194,,,1)*(9/5)+$C$14),"-")</f>
        <v>76.91</v>
      </c>
      <c r="EH194" s="101">
        <f t="shared" si="967"/>
        <v>18</v>
      </c>
      <c r="EI194" s="101" t="str">
        <f t="shared" si="893"/>
        <v>KORD MR18!_12Z-ECE</v>
      </c>
      <c r="EJ194" s="58">
        <f ca="1">IFERROR(IF($C$12="C",RTD("ice.xl",,"*H",EI194,$C$5,"D",$K194,,,1),RTD("ice.xl",,"*H",EI194,$C$5,"D",$K194,,,1)*(9/5)+$C$14),"-")</f>
        <v>75.974000000000004</v>
      </c>
      <c r="EK194" s="101">
        <f t="shared" si="962"/>
        <v>19</v>
      </c>
      <c r="EL194" s="101" t="str">
        <f t="shared" si="895"/>
        <v>KORD MR19!_12Z-ECE</v>
      </c>
      <c r="EM194" s="58">
        <f ca="1">IFERROR(IF($C$12="C",RTD("ice.xl",,"*H",EL194,$C$5,"D",$K194,,,1),RTD("ice.xl",,"*H",EL194,$C$5,"D",$K194,,,1)*(9/5)+$C$14),"-")</f>
        <v>76.460000000000008</v>
      </c>
      <c r="EN194" s="101">
        <f t="shared" si="957"/>
        <v>20</v>
      </c>
      <c r="EO194" s="101" t="str">
        <f t="shared" si="897"/>
        <v>KORD MR20!_12Z-ECE</v>
      </c>
      <c r="EP194" s="58">
        <f ca="1">IFERROR(IF($C$12="C",RTD("ice.xl",,"*H",EO194,$C$5,"D",$K194,,,1),RTD("ice.xl",,"*H",EO194,$C$5,"D",$K194,,,1)*(9/5)+$C$14),"-")</f>
        <v>77</v>
      </c>
      <c r="EQ194" s="101">
        <f t="shared" si="952"/>
        <v>21</v>
      </c>
      <c r="ER194" s="101" t="str">
        <f t="shared" si="899"/>
        <v>KORD MR21!_12Z-ECE</v>
      </c>
      <c r="ES194" s="58">
        <f ca="1">IFERROR(IF($C$12="C",RTD("ice.xl",,"*H",ER194,$C$5,"D",$K194,,,1),RTD("ice.xl",,"*H",ER194,$C$5,"D",$K194,,,1)*(9/5)+$C$14),"-")</f>
        <v>79.448000000000008</v>
      </c>
      <c r="ET194" s="101">
        <f t="shared" si="947"/>
        <v>22</v>
      </c>
      <c r="EU194" s="101" t="str">
        <f t="shared" si="900"/>
        <v>KORD MR22!_12Z-ECE</v>
      </c>
      <c r="EV194" s="58">
        <f ca="1">IFERROR(IF($C$12="C",RTD("ice.xl",,"*H",EU194,$C$5,"D",$K194,,,1),RTD("ice.xl",,"*H",EU194,$C$5,"D",$K194,,,1)*(9/5)+$C$14),"-")</f>
        <v>79.016000000000005</v>
      </c>
      <c r="EW194" s="101">
        <f t="shared" si="942"/>
        <v>23</v>
      </c>
      <c r="EX194" s="101" t="str">
        <f t="shared" si="901"/>
        <v>KORD MR23!_12Z-ECE</v>
      </c>
      <c r="EY194" s="58">
        <f ca="1">IFERROR(IF($C$12="C",RTD("ice.xl",,"*H",EX194,$C$5,"D",$K194,,,1),RTD("ice.xl",,"*H",EX194,$C$5,"D",$K194,,,1)*(9/5)+$C$14),"-")</f>
        <v>77.936000000000007</v>
      </c>
      <c r="EZ194" s="101">
        <f t="shared" si="938"/>
        <v>24</v>
      </c>
      <c r="FA194" s="101" t="str">
        <f t="shared" si="902"/>
        <v>KORD MR24!_12Z-ECE</v>
      </c>
      <c r="FB194" s="58" t="str">
        <f ca="1">IFERROR(IF($C$12="C",RTD("ice.xl",,"*H",FA194,$C$5,"D",$K194,,,1),RTD("ice.xl",,"*H",FA194,$C$5,"D",$K194,,,1)*(9/5)+$C$14),"-")</f>
        <v>-</v>
      </c>
      <c r="FC194" s="101">
        <f t="shared" si="934"/>
        <v>25</v>
      </c>
      <c r="FD194" s="101" t="str">
        <f t="shared" si="903"/>
        <v>KORD MR25!_12Z-ECE</v>
      </c>
      <c r="FE194" s="105" t="str">
        <f ca="1">IFERROR(IF($C$12="C",RTD("ice.xl",,"*H",FD194,$C$5,"D",$K194,,,1),RTD("ice.xl",,"*H",FD194,$C$5,"D",$K194,,,1)*(9/5)+$C$14),"-")</f>
        <v>-</v>
      </c>
      <c r="FH194" s="53">
        <f t="shared" si="1005"/>
        <v>10</v>
      </c>
      <c r="FI194" s="53" t="str">
        <f t="shared" si="905"/>
        <v>KORD MR10!_12Z-ECE</v>
      </c>
      <c r="FJ194" s="108">
        <f ca="1">IFERROR(IF($C$12="C",RTD("ice.xl",,"*H",FI194,$C$5,"D",$K194,,,1),RTD("ice.xl",,"*H",FI194,$C$5,"D",$K194,,,1)*(9/5)+$C$14),"-")</f>
        <v>68.846000000000004</v>
      </c>
      <c r="FK194" s="101">
        <f t="shared" si="1001"/>
        <v>11</v>
      </c>
      <c r="FL194" s="101" t="str">
        <f t="shared" si="907"/>
        <v>KORD MR11!_12Z-ECE</v>
      </c>
      <c r="FM194" s="58">
        <f ca="1">IFERROR(IF($C$12="C",RTD("ice.xl",,"*H",FL194,$C$5,"D",$K194,,,1),RTD("ice.xl",,"*H",FL194,$C$5,"D",$K194,,,1)*(9/5)+$C$14),"-")</f>
        <v>69.097999999999999</v>
      </c>
      <c r="FN194" s="101">
        <f t="shared" si="997"/>
        <v>12</v>
      </c>
      <c r="FO194" s="101" t="str">
        <f t="shared" si="909"/>
        <v>KORD MR12!_12Z-ECE</v>
      </c>
      <c r="FP194" s="58">
        <f ca="1">IFERROR(IF($C$12="C",RTD("ice.xl",,"*H",FO194,$C$5,"D",$K194,,,1),RTD("ice.xl",,"*H",FO194,$C$5,"D",$K194,,,1)*(9/5)+$C$14),"-")</f>
        <v>69.926000000000002</v>
      </c>
      <c r="FQ194" s="101">
        <f t="shared" si="993"/>
        <v>13</v>
      </c>
      <c r="FR194" s="101" t="str">
        <f t="shared" si="911"/>
        <v>KORD MR13!_12Z-ECE</v>
      </c>
      <c r="FS194" s="58">
        <f ca="1">IFERROR(IF($C$12="C",RTD("ice.xl",,"*H",FR194,$C$5,"D",$K194,,,1),RTD("ice.xl",,"*H",FR194,$C$5,"D",$K194,,,1)*(9/5)+$C$14),"-")</f>
        <v>71.528000000000006</v>
      </c>
      <c r="FT194" s="101">
        <f t="shared" si="988"/>
        <v>14</v>
      </c>
      <c r="FU194" s="101" t="str">
        <f t="shared" si="913"/>
        <v>KORD MR14!_12Z-ECE</v>
      </c>
      <c r="FV194" s="58">
        <f ca="1">IFERROR(IF($C$12="C",RTD("ice.xl",,"*H",FU194,$C$5,"D",$K194,,,1),RTD("ice.xl",,"*H",FU194,$C$5,"D",$K194,,,1)*(9/5)+$C$14),"-")</f>
        <v>71.132000000000005</v>
      </c>
      <c r="FW194" s="101">
        <f t="shared" si="983"/>
        <v>15</v>
      </c>
      <c r="FX194" s="101" t="str">
        <f t="shared" si="915"/>
        <v>KORD MR15!_12Z-ECE</v>
      </c>
      <c r="FY194" s="58">
        <f ca="1">IFERROR(IF($C$12="C",RTD("ice.xl",,"*H",FX194,$C$5,"D",$K194,,,1),RTD("ice.xl",,"*H",FX194,$C$5,"D",$K194,,,1)*(9/5)+$C$14),"-")</f>
        <v>70.754000000000005</v>
      </c>
      <c r="FZ194" s="101">
        <f t="shared" si="978"/>
        <v>16</v>
      </c>
      <c r="GA194" s="101" t="str">
        <f t="shared" si="917"/>
        <v>KORD MR16!_12Z-ECE</v>
      </c>
      <c r="GB194" s="58">
        <f ca="1">IFERROR(IF($C$12="C",RTD("ice.xl",,"*H",GA194,$C$5,"D",$K194,,,1),RTD("ice.xl",,"*H",GA194,$C$5,"D",$K194,,,1)*(9/5)+$C$14),"-")</f>
        <v>72.931999999999988</v>
      </c>
      <c r="GC194" s="101">
        <f t="shared" si="973"/>
        <v>17</v>
      </c>
      <c r="GD194" s="101" t="str">
        <f t="shared" si="919"/>
        <v>KORD MR17!_12Z-ECE</v>
      </c>
      <c r="GE194" s="58">
        <f ca="1">IFERROR(IF($C$12="C",RTD("ice.xl",,"*H",GD194,$C$5,"D",$K194,,,1),RTD("ice.xl",,"*H",GD194,$C$5,"D",$K194,,,1)*(9/5)+$C$14),"-")</f>
        <v>76.91</v>
      </c>
      <c r="GF194" s="101">
        <f t="shared" si="968"/>
        <v>18</v>
      </c>
      <c r="GG194" s="101" t="str">
        <f t="shared" si="921"/>
        <v>KORD MR18!_12Z-ECE</v>
      </c>
      <c r="GH194" s="58">
        <f ca="1">IFERROR(IF($C$12="C",RTD("ice.xl",,"*H",GG194,$C$5,"D",$K194,,,1),RTD("ice.xl",,"*H",GG194,$C$5,"D",$K194,,,1)*(9/5)+$C$14),"-")</f>
        <v>75.974000000000004</v>
      </c>
      <c r="GI194" s="101">
        <f t="shared" si="963"/>
        <v>19</v>
      </c>
      <c r="GJ194" s="101" t="str">
        <f t="shared" si="923"/>
        <v>KORD MR19!_12Z-ECE</v>
      </c>
      <c r="GK194" s="58">
        <f ca="1">IFERROR(IF($C$12="C",RTD("ice.xl",,"*H",GJ194,$C$5,"D",$K194,,,1),RTD("ice.xl",,"*H",GJ194,$C$5,"D",$K194,,,1)*(9/5)+$C$14),"-")</f>
        <v>76.460000000000008</v>
      </c>
      <c r="GL194" s="101">
        <f t="shared" si="958"/>
        <v>20</v>
      </c>
      <c r="GM194" s="101" t="str">
        <f t="shared" si="925"/>
        <v>KORD MR20!_12Z-ECE</v>
      </c>
      <c r="GN194" s="58">
        <f ca="1">IFERROR(IF($C$12="C",RTD("ice.xl",,"*H",GM194,$C$5,"D",$K194,,,1),RTD("ice.xl",,"*H",GM194,$C$5,"D",$K194,,,1)*(9/5)+$C$14),"-")</f>
        <v>77</v>
      </c>
      <c r="GO194" s="101">
        <f t="shared" si="953"/>
        <v>21</v>
      </c>
      <c r="GP194" s="101" t="str">
        <f t="shared" si="927"/>
        <v>KORD MR21!_12Z-ECE</v>
      </c>
      <c r="GQ194" s="58">
        <f ca="1">IFERROR(IF($C$12="C",RTD("ice.xl",,"*H",GP194,$C$5,"D",$K194,,,1),RTD("ice.xl",,"*H",GP194,$C$5,"D",$K194,,,1)*(9/5)+$C$14),"-")</f>
        <v>79.448000000000008</v>
      </c>
      <c r="GR194" s="101">
        <f t="shared" si="948"/>
        <v>22</v>
      </c>
      <c r="GS194" s="101" t="str">
        <f t="shared" si="928"/>
        <v>KORD MR22!_12Z-ECE</v>
      </c>
      <c r="GT194" s="58">
        <f ca="1">IFERROR(IF($C$12="C",RTD("ice.xl",,"*H",GS194,$C$5,"D",$K194,,,1),RTD("ice.xl",,"*H",GS194,$C$5,"D",$K194,,,1)*(9/5)+$C$14),"-")</f>
        <v>79.016000000000005</v>
      </c>
      <c r="GU194" s="101">
        <f t="shared" si="943"/>
        <v>23</v>
      </c>
      <c r="GV194" s="101" t="str">
        <f t="shared" si="929"/>
        <v>KORD MR23!_12Z-ECE</v>
      </c>
      <c r="GW194" s="58">
        <f ca="1">IFERROR(IF($C$12="C",RTD("ice.xl",,"*H",GV194,$C$5,"D",$K194,,,1),RTD("ice.xl",,"*H",GV194,$C$5,"D",$K194,,,1)*(9/5)+$C$14),"-")</f>
        <v>77.936000000000007</v>
      </c>
      <c r="GX194" s="101">
        <f t="shared" si="939"/>
        <v>24</v>
      </c>
      <c r="GY194" s="101" t="str">
        <f t="shared" si="930"/>
        <v>KORD MR24!_12Z-ECE</v>
      </c>
      <c r="GZ194" s="58" t="str">
        <f ca="1">IFERROR(IF($C$12="C",RTD("ice.xl",,"*H",GY194,$C$5,"D",$K194,,,1),RTD("ice.xl",,"*H",GY194,$C$5,"D",$K194,,,1)*(9/5)+$C$14),"-")</f>
        <v>-</v>
      </c>
      <c r="HA194" s="101">
        <f t="shared" si="935"/>
        <v>25</v>
      </c>
      <c r="HB194" s="101" t="str">
        <f t="shared" si="931"/>
        <v>KORD MR25!_12Z-ECE</v>
      </c>
      <c r="HC194" s="105" t="str">
        <f ca="1">IFERROR(IF($C$12="C",RTD("ice.xl",,"*H",HB194,$C$5,"D",$K194,,,1),RTD("ice.xl",,"*H",HB194,$C$5,"D",$K194,,,1)*(9/5)+$C$14),"-")</f>
        <v>-</v>
      </c>
    </row>
    <row r="195" spans="11:211" x14ac:dyDescent="0.35">
      <c r="K195" s="163">
        <f t="shared" ca="1" si="1006"/>
        <v>44781</v>
      </c>
      <c r="L195" s="356">
        <f t="shared" ca="1" si="1006"/>
        <v>72.465980000000002</v>
      </c>
      <c r="N195" s="53">
        <f t="shared" si="1002"/>
        <v>11</v>
      </c>
      <c r="O195" s="53" t="str">
        <f t="shared" si="822"/>
        <v>KORD MR11!_00Z-ECE</v>
      </c>
      <c r="P195" s="108">
        <f ca="1">IFERROR(IF($C$12="C",RTD("ice.xl",,"*H",O195,$C$5,"D",$K195,,,1),RTD("ice.xl",,"*H",O195,$C$5,"D",$K195,,,1)*(9/5)+$C$14),"-")</f>
        <v>77.972000000000008</v>
      </c>
      <c r="Q195" s="101">
        <f t="shared" si="998"/>
        <v>12</v>
      </c>
      <c r="R195" s="101" t="str">
        <f t="shared" si="824"/>
        <v>KORD MR12!_00Z-ECE</v>
      </c>
      <c r="S195" s="58">
        <f ca="1">IFERROR(IF($C$12="C",RTD("ice.xl",,"*H",R195,$C$5,"D",$K195,,,1),RTD("ice.xl",,"*H",R195,$C$5,"D",$K195,,,1)*(9/5)+$C$14),"-")</f>
        <v>79.861999999999995</v>
      </c>
      <c r="T195" s="101">
        <f t="shared" si="994"/>
        <v>13</v>
      </c>
      <c r="U195" s="101" t="str">
        <f t="shared" si="826"/>
        <v>KORD MR13!_00Z-ECE</v>
      </c>
      <c r="V195" s="58">
        <f ca="1">IFERROR(IF($C$12="C",RTD("ice.xl",,"*H",U195,$C$5,"D",$K195,,,1),RTD("ice.xl",,"*H",U195,$C$5,"D",$K195,,,1)*(9/5)+$C$14),"-")</f>
        <v>81.75200000000001</v>
      </c>
      <c r="W195" s="101">
        <f t="shared" si="990"/>
        <v>14</v>
      </c>
      <c r="X195" s="101" t="str">
        <f t="shared" si="828"/>
        <v>KORD MR14!_00Z-ECE</v>
      </c>
      <c r="Y195" s="58">
        <f ca="1">IFERROR(IF($C$12="C",RTD("ice.xl",,"*H",X195,$C$5,"D",$K195,,,1),RTD("ice.xl",,"*H",X195,$C$5,"D",$K195,,,1)*(9/5)+$C$14),"-")</f>
        <v>76.153999999999996</v>
      </c>
      <c r="Z195" s="101">
        <f t="shared" si="985"/>
        <v>15</v>
      </c>
      <c r="AA195" s="101" t="str">
        <f t="shared" si="830"/>
        <v>KORD MR15!_00Z-ECE</v>
      </c>
      <c r="AB195" s="58">
        <f ca="1">IFERROR(IF($C$12="C",RTD("ice.xl",,"*H",AA195,$C$5,"D",$K195,,,1),RTD("ice.xl",,"*H",AA195,$C$5,"D",$K195,,,1)*(9/5)+$C$14),"-")</f>
        <v>75.254000000000005</v>
      </c>
      <c r="AC195" s="101">
        <f t="shared" si="980"/>
        <v>16</v>
      </c>
      <c r="AD195" s="101" t="str">
        <f t="shared" si="832"/>
        <v>KORD MR16!_00Z-ECE</v>
      </c>
      <c r="AE195" s="58">
        <f ca="1">IFERROR(IF($C$12="C",RTD("ice.xl",,"*H",AD195,$C$5,"D",$K195,,,1),RTD("ice.xl",,"*H",AD195,$C$5,"D",$K195,,,1)*(9/5)+$C$14),"-")</f>
        <v>74.930000000000007</v>
      </c>
      <c r="AF195" s="101">
        <f t="shared" si="975"/>
        <v>17</v>
      </c>
      <c r="AG195" s="101" t="str">
        <f t="shared" si="834"/>
        <v>KORD MR17!_00Z-ECE</v>
      </c>
      <c r="AH195" s="58">
        <f ca="1">IFERROR(IF($C$12="C",RTD("ice.xl",,"*H",AG195,$C$5,"D",$K195,,,1),RTD("ice.xl",,"*H",AG195,$C$5,"D",$K195,,,1)*(9/5)+$C$14),"-")</f>
        <v>75.254000000000005</v>
      </c>
      <c r="AI195" s="101">
        <f t="shared" si="970"/>
        <v>18</v>
      </c>
      <c r="AJ195" s="101" t="str">
        <f t="shared" si="836"/>
        <v>KORD MR18!_00Z-ECE</v>
      </c>
      <c r="AK195" s="58">
        <f ca="1">IFERROR(IF($C$12="C",RTD("ice.xl",,"*H",AJ195,$C$5,"D",$K195,,,1),RTD("ice.xl",,"*H",AJ195,$C$5,"D",$K195,,,1)*(9/5)+$C$14),"-")</f>
        <v>76.73</v>
      </c>
      <c r="AL195" s="101">
        <f t="shared" si="965"/>
        <v>19</v>
      </c>
      <c r="AM195" s="101" t="str">
        <f t="shared" si="838"/>
        <v>KORD MR19!_00Z-ECE</v>
      </c>
      <c r="AN195" s="58">
        <f ca="1">IFERROR(IF($C$12="C",RTD("ice.xl",,"*H",AM195,$C$5,"D",$K195,,,1),RTD("ice.xl",,"*H",AM195,$C$5,"D",$K195,,,1)*(9/5)+$C$14),"-")</f>
        <v>78.259999999999991</v>
      </c>
      <c r="AO195" s="101">
        <f t="shared" si="960"/>
        <v>20</v>
      </c>
      <c r="AP195" s="101" t="str">
        <f t="shared" si="840"/>
        <v>KORD MR20!_00Z-ECE</v>
      </c>
      <c r="AQ195" s="58">
        <f ca="1">IFERROR(IF($C$12="C",RTD("ice.xl",,"*H",AP195,$C$5,"D",$K195,,,1),RTD("ice.xl",,"*H",AP195,$C$5,"D",$K195,,,1)*(9/5)+$C$14),"-")</f>
        <v>78.818000000000012</v>
      </c>
      <c r="AR195" s="101">
        <f t="shared" si="955"/>
        <v>21</v>
      </c>
      <c r="AS195" s="101" t="str">
        <f t="shared" si="842"/>
        <v>KORD MR21!_00Z-ECE</v>
      </c>
      <c r="AT195" s="58">
        <f ca="1">IFERROR(IF($C$12="C",RTD("ice.xl",,"*H",AS195,$C$5,"D",$K195,,,1),RTD("ice.xl",,"*H",AS195,$C$5,"D",$K195,,,1)*(9/5)+$C$14),"-")</f>
        <v>80.402000000000001</v>
      </c>
      <c r="AU195" s="101">
        <f t="shared" si="950"/>
        <v>22</v>
      </c>
      <c r="AV195" s="101" t="str">
        <f t="shared" si="843"/>
        <v>KORD MR22!_00Z-ECE</v>
      </c>
      <c r="AW195" s="58">
        <f ca="1">IFERROR(IF($C$12="C",RTD("ice.xl",,"*H",AV195,$C$5,"D",$K195,,,1),RTD("ice.xl",,"*H",AV195,$C$5,"D",$K195,,,1)*(9/5)+$C$14),"-")</f>
        <v>77.81</v>
      </c>
      <c r="AX195" s="101">
        <f t="shared" si="945"/>
        <v>23</v>
      </c>
      <c r="AY195" s="101" t="str">
        <f t="shared" si="844"/>
        <v>KORD MR23!_00Z-ECE</v>
      </c>
      <c r="AZ195" s="58">
        <f ca="1">IFERROR(IF($C$12="C",RTD("ice.xl",,"*H",AY195,$C$5,"D",$K195,,,1),RTD("ice.xl",,"*H",AY195,$C$5,"D",$K195,,,1)*(9/5)+$C$14),"-")</f>
        <v>77.593999999999994</v>
      </c>
      <c r="BA195" s="101">
        <f t="shared" si="940"/>
        <v>24</v>
      </c>
      <c r="BB195" s="101" t="str">
        <f t="shared" si="845"/>
        <v>KORD MR24!_00Z-ECE</v>
      </c>
      <c r="BC195" s="58">
        <f ca="1">IFERROR(IF($C$12="C",RTD("ice.xl",,"*H",BB195,$C$5,"D",$K195,,,1),RTD("ice.xl",,"*H",BB195,$C$5,"D",$K195,,,1)*(9/5)+$C$14),"-")</f>
        <v>79.231999999999999</v>
      </c>
      <c r="BD195" s="101">
        <f t="shared" si="936"/>
        <v>25</v>
      </c>
      <c r="BE195" s="101" t="str">
        <f t="shared" si="846"/>
        <v>KORD MR25!_00Z-ECE</v>
      </c>
      <c r="BF195" s="58">
        <f ca="1">IFERROR(IF($C$12="C",RTD("ice.xl",,"*H",BE195,$C$5,"D",$K195,,,1),RTD("ice.xl",,"*H",BE195,$C$5,"D",$K195,,,1)*(9/5)+$C$14),"-")</f>
        <v>78.674000000000007</v>
      </c>
      <c r="BG195" s="101">
        <f t="shared" si="932"/>
        <v>26</v>
      </c>
      <c r="BH195" s="101" t="str">
        <f t="shared" si="847"/>
        <v>KORD MR26!_00Z-ECE</v>
      </c>
      <c r="BI195" s="105" t="str">
        <f ca="1">IFERROR(IF($C$12="C",RTD("ice.xl",,"*H",BH195,$C$5,"D",$K195,,,1),RTD("ice.xl",,"*H",BH195,$C$5,"D",$K195,,,1)*(9/5)+$C$14),"-")</f>
        <v>-</v>
      </c>
      <c r="BL195" s="53">
        <f t="shared" si="1003"/>
        <v>11</v>
      </c>
      <c r="BM195" s="53" t="str">
        <f t="shared" si="849"/>
        <v>KORD MR11!_00Z-ECE</v>
      </c>
      <c r="BN195" s="108">
        <f ca="1">IFERROR(IF($C$12="C",RTD("ice.xl",,"*H",BM195,$C$5,"D",$K195,,,1),RTD("ice.xl",,"*H",BM195,$C$5,"D",$K195,,,1)*(9/5)+$C$14),"-")</f>
        <v>77.972000000000008</v>
      </c>
      <c r="BO195" s="101">
        <f t="shared" si="999"/>
        <v>12</v>
      </c>
      <c r="BP195" s="101" t="str">
        <f t="shared" si="851"/>
        <v>KORD MR12!_00Z-ECE</v>
      </c>
      <c r="BQ195" s="58">
        <f ca="1">IFERROR(IF($C$12="C",RTD("ice.xl",,"*H",BP195,$C$5,"D",$K195,,,1),RTD("ice.xl",,"*H",BP195,$C$5,"D",$K195,,,1)*(9/5)+$C$14),"-")</f>
        <v>79.861999999999995</v>
      </c>
      <c r="BR195" s="101">
        <f t="shared" si="995"/>
        <v>13</v>
      </c>
      <c r="BS195" s="101" t="str">
        <f t="shared" si="853"/>
        <v>KORD MR13!_00Z-ECE</v>
      </c>
      <c r="BT195" s="58">
        <f ca="1">IFERROR(IF($C$12="C",RTD("ice.xl",,"*H",BS195,$C$5,"D",$K195,,,1),RTD("ice.xl",,"*H",BS195,$C$5,"D",$K195,,,1)*(9/5)+$C$14),"-")</f>
        <v>81.75200000000001</v>
      </c>
      <c r="BU195" s="101">
        <f t="shared" si="991"/>
        <v>14</v>
      </c>
      <c r="BV195" s="101" t="str">
        <f t="shared" si="855"/>
        <v>KORD MR14!_00Z-ECE</v>
      </c>
      <c r="BW195" s="58">
        <f ca="1">IFERROR(IF($C$12="C",RTD("ice.xl",,"*H",BV195,$C$5,"D",$K195,,,1),RTD("ice.xl",,"*H",BV195,$C$5,"D",$K195,,,1)*(9/5)+$C$14),"-")</f>
        <v>76.153999999999996</v>
      </c>
      <c r="BX195" s="101">
        <f t="shared" si="986"/>
        <v>15</v>
      </c>
      <c r="BY195" s="101" t="str">
        <f t="shared" si="857"/>
        <v>KORD MR15!_00Z-ECE</v>
      </c>
      <c r="BZ195" s="58">
        <f ca="1">IFERROR(IF($C$12="C",RTD("ice.xl",,"*H",BY195,$C$5,"D",$K195,,,1),RTD("ice.xl",,"*H",BY195,$C$5,"D",$K195,,,1)*(9/5)+$C$14),"-")</f>
        <v>75.254000000000005</v>
      </c>
      <c r="CA195" s="101">
        <f t="shared" si="981"/>
        <v>16</v>
      </c>
      <c r="CB195" s="101" t="str">
        <f t="shared" si="859"/>
        <v>KORD MR16!_00Z-ECE</v>
      </c>
      <c r="CC195" s="58">
        <f ca="1">IFERROR(IF($C$12="C",RTD("ice.xl",,"*H",CB195,$C$5,"D",$K195,,,1),RTD("ice.xl",,"*H",CB195,$C$5,"D",$K195,,,1)*(9/5)+$C$14),"-")</f>
        <v>74.930000000000007</v>
      </c>
      <c r="CD195" s="101">
        <f t="shared" si="976"/>
        <v>17</v>
      </c>
      <c r="CE195" s="101" t="str">
        <f t="shared" si="861"/>
        <v>KORD MR17!_00Z-ECE</v>
      </c>
      <c r="CF195" s="58">
        <f ca="1">IFERROR(IF($C$12="C",RTD("ice.xl",,"*H",CE195,$C$5,"D",$K195,,,1),RTD("ice.xl",,"*H",CE195,$C$5,"D",$K195,,,1)*(9/5)+$C$14),"-")</f>
        <v>75.254000000000005</v>
      </c>
      <c r="CG195" s="101">
        <f t="shared" si="971"/>
        <v>18</v>
      </c>
      <c r="CH195" s="101" t="str">
        <f t="shared" si="863"/>
        <v>KORD MR18!_00Z-ECE</v>
      </c>
      <c r="CI195" s="58">
        <f ca="1">IFERROR(IF($C$12="C",RTD("ice.xl",,"*H",CH195,$C$5,"D",$K195,,,1),RTD("ice.xl",,"*H",CH195,$C$5,"D",$K195,,,1)*(9/5)+$C$14),"-")</f>
        <v>76.73</v>
      </c>
      <c r="CJ195" s="101">
        <f t="shared" si="966"/>
        <v>19</v>
      </c>
      <c r="CK195" s="101" t="str">
        <f t="shared" si="865"/>
        <v>KORD MR19!_00Z-ECE</v>
      </c>
      <c r="CL195" s="58">
        <f ca="1">IFERROR(IF($C$12="C",RTD("ice.xl",,"*H",CK195,$C$5,"D",$K195,,,1),RTD("ice.xl",,"*H",CK195,$C$5,"D",$K195,,,1)*(9/5)+$C$14),"-")</f>
        <v>78.259999999999991</v>
      </c>
      <c r="CM195" s="101">
        <f t="shared" si="961"/>
        <v>20</v>
      </c>
      <c r="CN195" s="101" t="str">
        <f t="shared" si="867"/>
        <v>KORD MR20!_00Z-ECE</v>
      </c>
      <c r="CO195" s="58">
        <f ca="1">IFERROR(IF($C$12="C",RTD("ice.xl",,"*H",CN195,$C$5,"D",$K195,,,1),RTD("ice.xl",,"*H",CN195,$C$5,"D",$K195,,,1)*(9/5)+$C$14),"-")</f>
        <v>78.818000000000012</v>
      </c>
      <c r="CP195" s="101">
        <f t="shared" si="956"/>
        <v>21</v>
      </c>
      <c r="CQ195" s="101" t="str">
        <f t="shared" si="869"/>
        <v>KORD MR21!_00Z-ECE</v>
      </c>
      <c r="CR195" s="58">
        <f ca="1">IFERROR(IF($C$12="C",RTD("ice.xl",,"*H",CQ195,$C$5,"D",$K195,,,1),RTD("ice.xl",,"*H",CQ195,$C$5,"D",$K195,,,1)*(9/5)+$C$14),"-")</f>
        <v>80.402000000000001</v>
      </c>
      <c r="CS195" s="101">
        <f t="shared" si="951"/>
        <v>22</v>
      </c>
      <c r="CT195" s="101" t="str">
        <f t="shared" si="871"/>
        <v>KORD MR22!_00Z-ECE</v>
      </c>
      <c r="CU195" s="58">
        <f ca="1">IFERROR(IF($C$12="C",RTD("ice.xl",,"*H",CT195,$C$5,"D",$K195,,,1),RTD("ice.xl",,"*H",CT195,$C$5,"D",$K195,,,1)*(9/5)+$C$14),"-")</f>
        <v>77.81</v>
      </c>
      <c r="CV195" s="101">
        <f t="shared" si="946"/>
        <v>23</v>
      </c>
      <c r="CW195" s="101" t="str">
        <f t="shared" si="872"/>
        <v>KORD MR23!_00Z-ECE</v>
      </c>
      <c r="CX195" s="58">
        <f ca="1">IFERROR(IF($C$12="C",RTD("ice.xl",,"*H",CW195,$C$5,"D",$K195,,,1),RTD("ice.xl",,"*H",CW195,$C$5,"D",$K195,,,1)*(9/5)+$C$14),"-")</f>
        <v>77.593999999999994</v>
      </c>
      <c r="CY195" s="101">
        <f t="shared" si="941"/>
        <v>24</v>
      </c>
      <c r="CZ195" s="101" t="str">
        <f t="shared" si="873"/>
        <v>KORD MR24!_00Z-ECE</v>
      </c>
      <c r="DA195" s="58">
        <f ca="1">IFERROR(IF($C$12="C",RTD("ice.xl",,"*H",CZ195,$C$5,"D",$K195,,,1),RTD("ice.xl",,"*H",CZ195,$C$5,"D",$K195,,,1)*(9/5)+$C$14),"-")</f>
        <v>79.231999999999999</v>
      </c>
      <c r="DB195" s="101">
        <f t="shared" si="937"/>
        <v>25</v>
      </c>
      <c r="DC195" s="101" t="str">
        <f t="shared" si="874"/>
        <v>KORD MR25!_00Z-ECE</v>
      </c>
      <c r="DD195" s="58">
        <f ca="1">IFERROR(IF($C$12="C",RTD("ice.xl",,"*H",DC195,$C$5,"D",$K195,,,1),RTD("ice.xl",,"*H",DC195,$C$5,"D",$K195,,,1)*(9/5)+$C$14),"-")</f>
        <v>78.674000000000007</v>
      </c>
      <c r="DE195" s="101">
        <f t="shared" si="933"/>
        <v>26</v>
      </c>
      <c r="DF195" s="101" t="str">
        <f t="shared" si="875"/>
        <v>KORD MR26!_00Z-ECE</v>
      </c>
      <c r="DG195" s="105" t="str">
        <f ca="1">IFERROR(IF($C$12="C",RTD("ice.xl",,"*H",DF195,$C$5,"D",$K195,,,1),RTD("ice.xl",,"*H",DF195,$C$5,"D",$K195,,,1)*(9/5)+$C$14),"-")</f>
        <v>-</v>
      </c>
      <c r="DJ195" s="53">
        <f t="shared" si="1004"/>
        <v>11</v>
      </c>
      <c r="DK195" s="53" t="str">
        <f t="shared" si="877"/>
        <v>KORD MR11!_12Z-ECE</v>
      </c>
      <c r="DL195" s="108">
        <f ca="1">IFERROR(IF($C$12="C",RTD("ice.xl",,"*H",DK195,$C$5,"D",$K195,,,1),RTD("ice.xl",,"*H",DK195,$C$5,"D",$K195,,,1)*(9/5)+$C$14),"-")</f>
        <v>77.36</v>
      </c>
      <c r="DM195" s="101">
        <f t="shared" si="1000"/>
        <v>12</v>
      </c>
      <c r="DN195" s="101" t="str">
        <f t="shared" si="879"/>
        <v>KORD MR12!_12Z-ECE</v>
      </c>
      <c r="DO195" s="58">
        <f ca="1">IFERROR(IF($C$12="C",RTD("ice.xl",,"*H",DN195,$C$5,"D",$K195,,,1),RTD("ice.xl",,"*H",DN195,$C$5,"D",$K195,,,1)*(9/5)+$C$14),"-")</f>
        <v>80.635999999999996</v>
      </c>
      <c r="DP195" s="101">
        <f t="shared" si="996"/>
        <v>13</v>
      </c>
      <c r="DQ195" s="101" t="str">
        <f t="shared" si="881"/>
        <v>KORD MR13!_12Z-ECE</v>
      </c>
      <c r="DR195" s="58">
        <f ca="1">IFERROR(IF($C$12="C",RTD("ice.xl",,"*H",DQ195,$C$5,"D",$K195,,,1),RTD("ice.xl",,"*H",DQ195,$C$5,"D",$K195,,,1)*(9/5)+$C$14),"-")</f>
        <v>78.080000000000013</v>
      </c>
      <c r="DS195" s="101">
        <f t="shared" si="992"/>
        <v>14</v>
      </c>
      <c r="DT195" s="101" t="str">
        <f t="shared" si="883"/>
        <v>KORD MR14!_12Z-ECE</v>
      </c>
      <c r="DU195" s="58">
        <f ca="1">IFERROR(IF($C$12="C",RTD("ice.xl",,"*H",DT195,$C$5,"D",$K195,,,1),RTD("ice.xl",,"*H",DT195,$C$5,"D",$K195,,,1)*(9/5)+$C$14),"-")</f>
        <v>76.963999999999999</v>
      </c>
      <c r="DV195" s="101">
        <f t="shared" si="987"/>
        <v>15</v>
      </c>
      <c r="DW195" s="101" t="str">
        <f t="shared" si="885"/>
        <v>KORD MR15!_12Z-ECE</v>
      </c>
      <c r="DX195" s="58">
        <f ca="1">IFERROR(IF($C$12="C",RTD("ice.xl",,"*H",DW195,$C$5,"D",$K195,,,1),RTD("ice.xl",,"*H",DW195,$C$5,"D",$K195,,,1)*(9/5)+$C$14),"-")</f>
        <v>75.884</v>
      </c>
      <c r="DY195" s="101">
        <f t="shared" si="982"/>
        <v>16</v>
      </c>
      <c r="DZ195" s="101" t="str">
        <f t="shared" si="887"/>
        <v>KORD MR16!_12Z-ECE</v>
      </c>
      <c r="EA195" s="58">
        <f ca="1">IFERROR(IF($C$12="C",RTD("ice.xl",,"*H",DZ195,$C$5,"D",$K195,,,1),RTD("ice.xl",,"*H",DZ195,$C$5,"D",$K195,,,1)*(9/5)+$C$14),"-")</f>
        <v>74.858000000000004</v>
      </c>
      <c r="EB195" s="101">
        <f t="shared" si="977"/>
        <v>17</v>
      </c>
      <c r="EC195" s="101" t="str">
        <f t="shared" si="889"/>
        <v>KORD MR17!_12Z-ECE</v>
      </c>
      <c r="ED195" s="58">
        <f ca="1">IFERROR(IF($C$12="C",RTD("ice.xl",,"*H",EC195,$C$5,"D",$K195,,,1),RTD("ice.xl",,"*H",EC195,$C$5,"D",$K195,,,1)*(9/5)+$C$14),"-")</f>
        <v>79.069999999999993</v>
      </c>
      <c r="EE195" s="101">
        <f t="shared" si="972"/>
        <v>18</v>
      </c>
      <c r="EF195" s="101" t="str">
        <f t="shared" si="891"/>
        <v>KORD MR18!_12Z-ECE</v>
      </c>
      <c r="EG195" s="58">
        <f ca="1">IFERROR(IF($C$12="C",RTD("ice.xl",,"*H",EF195,$C$5,"D",$K195,,,1),RTD("ice.xl",,"*H",EF195,$C$5,"D",$K195,,,1)*(9/5)+$C$14),"-")</f>
        <v>77.180000000000007</v>
      </c>
      <c r="EH195" s="101">
        <f t="shared" si="967"/>
        <v>19</v>
      </c>
      <c r="EI195" s="101" t="str">
        <f t="shared" si="893"/>
        <v>KORD MR19!_12Z-ECE</v>
      </c>
      <c r="EJ195" s="58">
        <f ca="1">IFERROR(IF($C$12="C",RTD("ice.xl",,"*H",EI195,$C$5,"D",$K195,,,1),RTD("ice.xl",,"*H",EI195,$C$5,"D",$K195,,,1)*(9/5)+$C$14),"-")</f>
        <v>77.198000000000008</v>
      </c>
      <c r="EK195" s="101">
        <f t="shared" si="962"/>
        <v>20</v>
      </c>
      <c r="EL195" s="101" t="str">
        <f t="shared" si="895"/>
        <v>KORD MR20!_12Z-ECE</v>
      </c>
      <c r="EM195" s="58">
        <f ca="1">IFERROR(IF($C$12="C",RTD("ice.xl",,"*H",EL195,$C$5,"D",$K195,,,1),RTD("ice.xl",,"*H",EL195,$C$5,"D",$K195,,,1)*(9/5)+$C$14),"-")</f>
        <v>77.396000000000001</v>
      </c>
      <c r="EN195" s="101">
        <f t="shared" si="957"/>
        <v>21</v>
      </c>
      <c r="EO195" s="101" t="str">
        <f t="shared" si="897"/>
        <v>KORD MR21!_12Z-ECE</v>
      </c>
      <c r="EP195" s="58">
        <f ca="1">IFERROR(IF($C$12="C",RTD("ice.xl",,"*H",EO195,$C$5,"D",$K195,,,1),RTD("ice.xl",,"*H",EO195,$C$5,"D",$K195,,,1)*(9/5)+$C$14),"-")</f>
        <v>80.924000000000007</v>
      </c>
      <c r="EQ195" s="101">
        <f t="shared" si="952"/>
        <v>22</v>
      </c>
      <c r="ER195" s="101" t="str">
        <f t="shared" si="899"/>
        <v>KORD MR22!_12Z-ECE</v>
      </c>
      <c r="ES195" s="58">
        <f ca="1">IFERROR(IF($C$12="C",RTD("ice.xl",,"*H",ER195,$C$5,"D",$K195,,,1),RTD("ice.xl",,"*H",ER195,$C$5,"D",$K195,,,1)*(9/5)+$C$14),"-")</f>
        <v>79.807999999999993</v>
      </c>
      <c r="ET195" s="101">
        <f t="shared" si="947"/>
        <v>23</v>
      </c>
      <c r="EU195" s="101" t="str">
        <f t="shared" si="900"/>
        <v>KORD MR23!_12Z-ECE</v>
      </c>
      <c r="EV195" s="58">
        <f ca="1">IFERROR(IF($C$12="C",RTD("ice.xl",,"*H",EU195,$C$5,"D",$K195,,,1),RTD("ice.xl",,"*H",EU195,$C$5,"D",$K195,,,1)*(9/5)+$C$14),"-")</f>
        <v>78.206000000000003</v>
      </c>
      <c r="EW195" s="101">
        <f t="shared" si="942"/>
        <v>24</v>
      </c>
      <c r="EX195" s="101" t="str">
        <f t="shared" si="901"/>
        <v>KORD MR24!_12Z-ECE</v>
      </c>
      <c r="EY195" s="58">
        <f ca="1">IFERROR(IF($C$12="C",RTD("ice.xl",,"*H",EX195,$C$5,"D",$K195,,,1),RTD("ice.xl",,"*H",EX195,$C$5,"D",$K195,,,1)*(9/5)+$C$14),"-")</f>
        <v>79.195999999999998</v>
      </c>
      <c r="EZ195" s="101">
        <f t="shared" si="938"/>
        <v>25</v>
      </c>
      <c r="FA195" s="101" t="str">
        <f t="shared" si="902"/>
        <v>KORD MR25!_12Z-ECE</v>
      </c>
      <c r="FB195" s="58" t="str">
        <f ca="1">IFERROR(IF($C$12="C",RTD("ice.xl",,"*H",FA195,$C$5,"D",$K195,,,1),RTD("ice.xl",,"*H",FA195,$C$5,"D",$K195,,,1)*(9/5)+$C$14),"-")</f>
        <v>-</v>
      </c>
      <c r="FC195" s="101">
        <f t="shared" si="934"/>
        <v>26</v>
      </c>
      <c r="FD195" s="101" t="str">
        <f t="shared" si="903"/>
        <v>KORD MR26!_12Z-ECE</v>
      </c>
      <c r="FE195" s="105" t="str">
        <f ca="1">IFERROR(IF($C$12="C",RTD("ice.xl",,"*H",FD195,$C$5,"D",$K195,,,1),RTD("ice.xl",,"*H",FD195,$C$5,"D",$K195,,,1)*(9/5)+$C$14),"-")</f>
        <v>-</v>
      </c>
      <c r="FH195" s="53">
        <f t="shared" si="1005"/>
        <v>11</v>
      </c>
      <c r="FI195" s="53" t="str">
        <f t="shared" si="905"/>
        <v>KORD MR11!_12Z-ECE</v>
      </c>
      <c r="FJ195" s="108">
        <f ca="1">IFERROR(IF($C$12="C",RTD("ice.xl",,"*H",FI195,$C$5,"D",$K195,,,1),RTD("ice.xl",,"*H",FI195,$C$5,"D",$K195,,,1)*(9/5)+$C$14),"-")</f>
        <v>77.36</v>
      </c>
      <c r="FK195" s="101">
        <f t="shared" si="1001"/>
        <v>12</v>
      </c>
      <c r="FL195" s="101" t="str">
        <f t="shared" si="907"/>
        <v>KORD MR12!_12Z-ECE</v>
      </c>
      <c r="FM195" s="58">
        <f ca="1">IFERROR(IF($C$12="C",RTD("ice.xl",,"*H",FL195,$C$5,"D",$K195,,,1),RTD("ice.xl",,"*H",FL195,$C$5,"D",$K195,,,1)*(9/5)+$C$14),"-")</f>
        <v>80.635999999999996</v>
      </c>
      <c r="FN195" s="101">
        <f t="shared" si="997"/>
        <v>13</v>
      </c>
      <c r="FO195" s="101" t="str">
        <f t="shared" si="909"/>
        <v>KORD MR13!_12Z-ECE</v>
      </c>
      <c r="FP195" s="58">
        <f ca="1">IFERROR(IF($C$12="C",RTD("ice.xl",,"*H",FO195,$C$5,"D",$K195,,,1),RTD("ice.xl",,"*H",FO195,$C$5,"D",$K195,,,1)*(9/5)+$C$14),"-")</f>
        <v>78.080000000000013</v>
      </c>
      <c r="FQ195" s="101">
        <f t="shared" si="993"/>
        <v>14</v>
      </c>
      <c r="FR195" s="101" t="str">
        <f t="shared" si="911"/>
        <v>KORD MR14!_12Z-ECE</v>
      </c>
      <c r="FS195" s="58">
        <f ca="1">IFERROR(IF($C$12="C",RTD("ice.xl",,"*H",FR195,$C$5,"D",$K195,,,1),RTD("ice.xl",,"*H",FR195,$C$5,"D",$K195,,,1)*(9/5)+$C$14),"-")</f>
        <v>76.963999999999999</v>
      </c>
      <c r="FT195" s="101">
        <f t="shared" si="988"/>
        <v>15</v>
      </c>
      <c r="FU195" s="101" t="str">
        <f t="shared" si="913"/>
        <v>KORD MR15!_12Z-ECE</v>
      </c>
      <c r="FV195" s="58">
        <f ca="1">IFERROR(IF($C$12="C",RTD("ice.xl",,"*H",FU195,$C$5,"D",$K195,,,1),RTD("ice.xl",,"*H",FU195,$C$5,"D",$K195,,,1)*(9/5)+$C$14),"-")</f>
        <v>75.884</v>
      </c>
      <c r="FW195" s="101">
        <f t="shared" si="983"/>
        <v>16</v>
      </c>
      <c r="FX195" s="101" t="str">
        <f t="shared" si="915"/>
        <v>KORD MR16!_12Z-ECE</v>
      </c>
      <c r="FY195" s="58">
        <f ca="1">IFERROR(IF($C$12="C",RTD("ice.xl",,"*H",FX195,$C$5,"D",$K195,,,1),RTD("ice.xl",,"*H",FX195,$C$5,"D",$K195,,,1)*(9/5)+$C$14),"-")</f>
        <v>74.858000000000004</v>
      </c>
      <c r="FZ195" s="101">
        <f t="shared" si="978"/>
        <v>17</v>
      </c>
      <c r="GA195" s="101" t="str">
        <f t="shared" si="917"/>
        <v>KORD MR17!_12Z-ECE</v>
      </c>
      <c r="GB195" s="58">
        <f ca="1">IFERROR(IF($C$12="C",RTD("ice.xl",,"*H",GA195,$C$5,"D",$K195,,,1),RTD("ice.xl",,"*H",GA195,$C$5,"D",$K195,,,1)*(9/5)+$C$14),"-")</f>
        <v>79.069999999999993</v>
      </c>
      <c r="GC195" s="101">
        <f t="shared" si="973"/>
        <v>18</v>
      </c>
      <c r="GD195" s="101" t="str">
        <f t="shared" si="919"/>
        <v>KORD MR18!_12Z-ECE</v>
      </c>
      <c r="GE195" s="58">
        <f ca="1">IFERROR(IF($C$12="C",RTD("ice.xl",,"*H",GD195,$C$5,"D",$K195,,,1),RTD("ice.xl",,"*H",GD195,$C$5,"D",$K195,,,1)*(9/5)+$C$14),"-")</f>
        <v>77.180000000000007</v>
      </c>
      <c r="GF195" s="101">
        <f t="shared" si="968"/>
        <v>19</v>
      </c>
      <c r="GG195" s="101" t="str">
        <f t="shared" si="921"/>
        <v>KORD MR19!_12Z-ECE</v>
      </c>
      <c r="GH195" s="58">
        <f ca="1">IFERROR(IF($C$12="C",RTD("ice.xl",,"*H",GG195,$C$5,"D",$K195,,,1),RTD("ice.xl",,"*H",GG195,$C$5,"D",$K195,,,1)*(9/5)+$C$14),"-")</f>
        <v>77.198000000000008</v>
      </c>
      <c r="GI195" s="101">
        <f t="shared" si="963"/>
        <v>20</v>
      </c>
      <c r="GJ195" s="101" t="str">
        <f t="shared" si="923"/>
        <v>KORD MR20!_12Z-ECE</v>
      </c>
      <c r="GK195" s="58">
        <f ca="1">IFERROR(IF($C$12="C",RTD("ice.xl",,"*H",GJ195,$C$5,"D",$K195,,,1),RTD("ice.xl",,"*H",GJ195,$C$5,"D",$K195,,,1)*(9/5)+$C$14),"-")</f>
        <v>77.396000000000001</v>
      </c>
      <c r="GL195" s="101">
        <f t="shared" si="958"/>
        <v>21</v>
      </c>
      <c r="GM195" s="101" t="str">
        <f t="shared" si="925"/>
        <v>KORD MR21!_12Z-ECE</v>
      </c>
      <c r="GN195" s="58">
        <f ca="1">IFERROR(IF($C$12="C",RTD("ice.xl",,"*H",GM195,$C$5,"D",$K195,,,1),RTD("ice.xl",,"*H",GM195,$C$5,"D",$K195,,,1)*(9/5)+$C$14),"-")</f>
        <v>80.924000000000007</v>
      </c>
      <c r="GO195" s="101">
        <f t="shared" si="953"/>
        <v>22</v>
      </c>
      <c r="GP195" s="101" t="str">
        <f t="shared" si="927"/>
        <v>KORD MR22!_12Z-ECE</v>
      </c>
      <c r="GQ195" s="58">
        <f ca="1">IFERROR(IF($C$12="C",RTD("ice.xl",,"*H",GP195,$C$5,"D",$K195,,,1),RTD("ice.xl",,"*H",GP195,$C$5,"D",$K195,,,1)*(9/5)+$C$14),"-")</f>
        <v>79.807999999999993</v>
      </c>
      <c r="GR195" s="101">
        <f t="shared" si="948"/>
        <v>23</v>
      </c>
      <c r="GS195" s="101" t="str">
        <f t="shared" si="928"/>
        <v>KORD MR23!_12Z-ECE</v>
      </c>
      <c r="GT195" s="58">
        <f ca="1">IFERROR(IF($C$12="C",RTD("ice.xl",,"*H",GS195,$C$5,"D",$K195,,,1),RTD("ice.xl",,"*H",GS195,$C$5,"D",$K195,,,1)*(9/5)+$C$14),"-")</f>
        <v>78.206000000000003</v>
      </c>
      <c r="GU195" s="101">
        <f t="shared" si="943"/>
        <v>24</v>
      </c>
      <c r="GV195" s="101" t="str">
        <f t="shared" si="929"/>
        <v>KORD MR24!_12Z-ECE</v>
      </c>
      <c r="GW195" s="58">
        <f ca="1">IFERROR(IF($C$12="C",RTD("ice.xl",,"*H",GV195,$C$5,"D",$K195,,,1),RTD("ice.xl",,"*H",GV195,$C$5,"D",$K195,,,1)*(9/5)+$C$14),"-")</f>
        <v>79.195999999999998</v>
      </c>
      <c r="GX195" s="101">
        <f t="shared" si="939"/>
        <v>25</v>
      </c>
      <c r="GY195" s="101" t="str">
        <f t="shared" si="930"/>
        <v>KORD MR25!_12Z-ECE</v>
      </c>
      <c r="GZ195" s="58" t="str">
        <f ca="1">IFERROR(IF($C$12="C",RTD("ice.xl",,"*H",GY195,$C$5,"D",$K195,,,1),RTD("ice.xl",,"*H",GY195,$C$5,"D",$K195,,,1)*(9/5)+$C$14),"-")</f>
        <v>-</v>
      </c>
      <c r="HA195" s="101">
        <f t="shared" si="935"/>
        <v>26</v>
      </c>
      <c r="HB195" s="101" t="str">
        <f t="shared" si="931"/>
        <v>KORD MR26!_12Z-ECE</v>
      </c>
      <c r="HC195" s="105" t="str">
        <f ca="1">IFERROR(IF($C$12="C",RTD("ice.xl",,"*H",HB195,$C$5,"D",$K195,,,1),RTD("ice.xl",,"*H",HB195,$C$5,"D",$K195,,,1)*(9/5)+$C$14),"-")</f>
        <v>-</v>
      </c>
    </row>
    <row r="196" spans="11:211" x14ac:dyDescent="0.35">
      <c r="K196" s="163">
        <f t="shared" ca="1" si="1006"/>
        <v>44780</v>
      </c>
      <c r="L196" s="356">
        <f t="shared" ca="1" si="1006"/>
        <v>78.167119999999997</v>
      </c>
      <c r="N196" s="53">
        <f t="shared" si="1002"/>
        <v>12</v>
      </c>
      <c r="O196" s="53" t="str">
        <f t="shared" si="822"/>
        <v>KORD MR12!_00Z-ECE</v>
      </c>
      <c r="P196" s="108">
        <f ca="1">IFERROR(IF($C$12="C",RTD("ice.xl",,"*H",O196,$C$5,"D",$K196,,,1),RTD("ice.xl",,"*H",O196,$C$5,"D",$K196,,,1)*(9/5)+$C$14),"-")</f>
        <v>82.67</v>
      </c>
      <c r="Q196" s="101">
        <f t="shared" si="998"/>
        <v>13</v>
      </c>
      <c r="R196" s="101" t="str">
        <f t="shared" si="824"/>
        <v>KORD MR13!_00Z-ECE</v>
      </c>
      <c r="S196" s="58">
        <f ca="1">IFERROR(IF($C$12="C",RTD("ice.xl",,"*H",R196,$C$5,"D",$K196,,,1),RTD("ice.xl",,"*H",R196,$C$5,"D",$K196,,,1)*(9/5)+$C$14),"-")</f>
        <v>83.75</v>
      </c>
      <c r="T196" s="101">
        <f t="shared" si="994"/>
        <v>14</v>
      </c>
      <c r="U196" s="101" t="str">
        <f t="shared" si="826"/>
        <v>KORD MR14!_00Z-ECE</v>
      </c>
      <c r="V196" s="58">
        <f ca="1">IFERROR(IF($C$12="C",RTD("ice.xl",,"*H",U196,$C$5,"D",$K196,,,1),RTD("ice.xl",,"*H",U196,$C$5,"D",$K196,,,1)*(9/5)+$C$14),"-")</f>
        <v>82.472000000000008</v>
      </c>
      <c r="W196" s="101">
        <f t="shared" si="990"/>
        <v>15</v>
      </c>
      <c r="X196" s="101" t="str">
        <f t="shared" si="828"/>
        <v>KORD MR15!_00Z-ECE</v>
      </c>
      <c r="Y196" s="58">
        <f ca="1">IFERROR(IF($C$12="C",RTD("ice.xl",,"*H",X196,$C$5,"D",$K196,,,1),RTD("ice.xl",,"*H",X196,$C$5,"D",$K196,,,1)*(9/5)+$C$14),"-")</f>
        <v>81.698000000000008</v>
      </c>
      <c r="Z196" s="101">
        <f t="shared" si="985"/>
        <v>16</v>
      </c>
      <c r="AA196" s="101" t="str">
        <f t="shared" si="830"/>
        <v>KORD MR16!_00Z-ECE</v>
      </c>
      <c r="AB196" s="58">
        <f ca="1">IFERROR(IF($C$12="C",RTD("ice.xl",,"*H",AA196,$C$5,"D",$K196,,,1),RTD("ice.xl",,"*H",AA196,$C$5,"D",$K196,,,1)*(9/5)+$C$14),"-")</f>
        <v>80.888000000000005</v>
      </c>
      <c r="AC196" s="101">
        <f t="shared" si="980"/>
        <v>17</v>
      </c>
      <c r="AD196" s="101" t="str">
        <f t="shared" si="832"/>
        <v>KORD MR17!_00Z-ECE</v>
      </c>
      <c r="AE196" s="58">
        <f ca="1">IFERROR(IF($C$12="C",RTD("ice.xl",,"*H",AD196,$C$5,"D",$K196,,,1),RTD("ice.xl",,"*H",AD196,$C$5,"D",$K196,,,1)*(9/5)+$C$14),"-")</f>
        <v>78.781999999999996</v>
      </c>
      <c r="AF196" s="101">
        <f t="shared" si="975"/>
        <v>18</v>
      </c>
      <c r="AG196" s="101" t="str">
        <f t="shared" si="834"/>
        <v>KORD MR18!_00Z-ECE</v>
      </c>
      <c r="AH196" s="58">
        <f ca="1">IFERROR(IF($C$12="C",RTD("ice.xl",,"*H",AG196,$C$5,"D",$K196,,,1),RTD("ice.xl",,"*H",AG196,$C$5,"D",$K196,,,1)*(9/5)+$C$14),"-")</f>
        <v>79.123999999999995</v>
      </c>
      <c r="AI196" s="101">
        <f t="shared" si="970"/>
        <v>19</v>
      </c>
      <c r="AJ196" s="101" t="str">
        <f t="shared" si="836"/>
        <v>KORD MR19!_00Z-ECE</v>
      </c>
      <c r="AK196" s="58">
        <f ca="1">IFERROR(IF($C$12="C",RTD("ice.xl",,"*H",AJ196,$C$5,"D",$K196,,,1),RTD("ice.xl",,"*H",AJ196,$C$5,"D",$K196,,,1)*(9/5)+$C$14),"-")</f>
        <v>79.195999999999998</v>
      </c>
      <c r="AL196" s="101">
        <f t="shared" si="965"/>
        <v>20</v>
      </c>
      <c r="AM196" s="101" t="str">
        <f t="shared" si="838"/>
        <v>KORD MR20!_00Z-ECE</v>
      </c>
      <c r="AN196" s="58">
        <f ca="1">IFERROR(IF($C$12="C",RTD("ice.xl",,"*H",AM196,$C$5,"D",$K196,,,1),RTD("ice.xl",,"*H",AM196,$C$5,"D",$K196,,,1)*(9/5)+$C$14),"-")</f>
        <v>82.111999999999995</v>
      </c>
      <c r="AO196" s="101">
        <f t="shared" si="960"/>
        <v>21</v>
      </c>
      <c r="AP196" s="101" t="str">
        <f t="shared" si="840"/>
        <v>KORD MR21!_00Z-ECE</v>
      </c>
      <c r="AQ196" s="58">
        <f ca="1">IFERROR(IF($C$12="C",RTD("ice.xl",,"*H",AP196,$C$5,"D",$K196,,,1),RTD("ice.xl",,"*H",AP196,$C$5,"D",$K196,,,1)*(9/5)+$C$14),"-")</f>
        <v>81.068000000000012</v>
      </c>
      <c r="AR196" s="101">
        <f t="shared" si="955"/>
        <v>22</v>
      </c>
      <c r="AS196" s="101" t="str">
        <f t="shared" si="842"/>
        <v>KORD MR22!_00Z-ECE</v>
      </c>
      <c r="AT196" s="58">
        <f ca="1">IFERROR(IF($C$12="C",RTD("ice.xl",,"*H",AS196,$C$5,"D",$K196,,,1),RTD("ice.xl",,"*H",AS196,$C$5,"D",$K196,,,1)*(9/5)+$C$14),"-")</f>
        <v>78.17</v>
      </c>
      <c r="AU196" s="101">
        <f t="shared" si="950"/>
        <v>23</v>
      </c>
      <c r="AV196" s="101" t="str">
        <f t="shared" si="843"/>
        <v>KORD MR23!_00Z-ECE</v>
      </c>
      <c r="AW196" s="58">
        <f ca="1">IFERROR(IF($C$12="C",RTD("ice.xl",,"*H",AV196,$C$5,"D",$K196,,,1),RTD("ice.xl",,"*H",AV196,$C$5,"D",$K196,,,1)*(9/5)+$C$14),"-")</f>
        <v>79.231999999999999</v>
      </c>
      <c r="AX196" s="101">
        <f t="shared" si="945"/>
        <v>24</v>
      </c>
      <c r="AY196" s="101" t="str">
        <f t="shared" si="844"/>
        <v>KORD MR24!_00Z-ECE</v>
      </c>
      <c r="AZ196" s="58">
        <f ca="1">IFERROR(IF($C$12="C",RTD("ice.xl",,"*H",AY196,$C$5,"D",$K196,,,1),RTD("ice.xl",,"*H",AY196,$C$5,"D",$K196,,,1)*(9/5)+$C$14),"-")</f>
        <v>79.538000000000011</v>
      </c>
      <c r="BA196" s="101">
        <f t="shared" si="940"/>
        <v>25</v>
      </c>
      <c r="BB196" s="101" t="str">
        <f t="shared" si="845"/>
        <v>KORD MR25!_00Z-ECE</v>
      </c>
      <c r="BC196" s="58">
        <f ca="1">IFERROR(IF($C$12="C",RTD("ice.xl",,"*H",BB196,$C$5,"D",$K196,,,1),RTD("ice.xl",,"*H",BB196,$C$5,"D",$K196,,,1)*(9/5)+$C$14),"-")</f>
        <v>79.268000000000001</v>
      </c>
      <c r="BD196" s="101">
        <f t="shared" si="936"/>
        <v>26</v>
      </c>
      <c r="BE196" s="101" t="str">
        <f t="shared" si="846"/>
        <v>KORD MR26!_00Z-ECE</v>
      </c>
      <c r="BF196" s="58">
        <f ca="1">IFERROR(IF($C$12="C",RTD("ice.xl",,"*H",BE196,$C$5,"D",$K196,,,1),RTD("ice.xl",,"*H",BE196,$C$5,"D",$K196,,,1)*(9/5)+$C$14),"-")</f>
        <v>80.204000000000008</v>
      </c>
      <c r="BG196" s="101">
        <f t="shared" si="932"/>
        <v>27</v>
      </c>
      <c r="BH196" s="101" t="str">
        <f t="shared" si="847"/>
        <v>KORD MR27!_00Z-ECE</v>
      </c>
      <c r="BI196" s="105" t="str">
        <f ca="1">IFERROR(IF($C$12="C",RTD("ice.xl",,"*H",BH196,$C$5,"D",$K196,,,1),RTD("ice.xl",,"*H",BH196,$C$5,"D",$K196,,,1)*(9/5)+$C$14),"-")</f>
        <v>-</v>
      </c>
      <c r="BL196" s="53">
        <f t="shared" si="1003"/>
        <v>12</v>
      </c>
      <c r="BM196" s="53" t="str">
        <f t="shared" si="849"/>
        <v>KORD MR12!_00Z-ECE</v>
      </c>
      <c r="BN196" s="108">
        <f ca="1">IFERROR(IF($C$12="C",RTD("ice.xl",,"*H",BM196,$C$5,"D",$K196,,,1),RTD("ice.xl",,"*H",BM196,$C$5,"D",$K196,,,1)*(9/5)+$C$14),"-")</f>
        <v>82.67</v>
      </c>
      <c r="BO196" s="101">
        <f t="shared" si="999"/>
        <v>13</v>
      </c>
      <c r="BP196" s="101" t="str">
        <f t="shared" si="851"/>
        <v>KORD MR13!_00Z-ECE</v>
      </c>
      <c r="BQ196" s="58">
        <f ca="1">IFERROR(IF($C$12="C",RTD("ice.xl",,"*H",BP196,$C$5,"D",$K196,,,1),RTD("ice.xl",,"*H",BP196,$C$5,"D",$K196,,,1)*(9/5)+$C$14),"-")</f>
        <v>83.75</v>
      </c>
      <c r="BR196" s="101">
        <f t="shared" si="995"/>
        <v>14</v>
      </c>
      <c r="BS196" s="101" t="str">
        <f t="shared" si="853"/>
        <v>KORD MR14!_00Z-ECE</v>
      </c>
      <c r="BT196" s="58">
        <f ca="1">IFERROR(IF($C$12="C",RTD("ice.xl",,"*H",BS196,$C$5,"D",$K196,,,1),RTD("ice.xl",,"*H",BS196,$C$5,"D",$K196,,,1)*(9/5)+$C$14),"-")</f>
        <v>82.472000000000008</v>
      </c>
      <c r="BU196" s="101">
        <f t="shared" si="991"/>
        <v>15</v>
      </c>
      <c r="BV196" s="101" t="str">
        <f t="shared" si="855"/>
        <v>KORD MR15!_00Z-ECE</v>
      </c>
      <c r="BW196" s="58">
        <f ca="1">IFERROR(IF($C$12="C",RTD("ice.xl",,"*H",BV196,$C$5,"D",$K196,,,1),RTD("ice.xl",,"*H",BV196,$C$5,"D",$K196,,,1)*(9/5)+$C$14),"-")</f>
        <v>81.698000000000008</v>
      </c>
      <c r="BX196" s="101">
        <f t="shared" si="986"/>
        <v>16</v>
      </c>
      <c r="BY196" s="101" t="str">
        <f t="shared" si="857"/>
        <v>KORD MR16!_00Z-ECE</v>
      </c>
      <c r="BZ196" s="58">
        <f ca="1">IFERROR(IF($C$12="C",RTD("ice.xl",,"*H",BY196,$C$5,"D",$K196,,,1),RTD("ice.xl",,"*H",BY196,$C$5,"D",$K196,,,1)*(9/5)+$C$14),"-")</f>
        <v>80.888000000000005</v>
      </c>
      <c r="CA196" s="101">
        <f t="shared" si="981"/>
        <v>17</v>
      </c>
      <c r="CB196" s="101" t="str">
        <f t="shared" si="859"/>
        <v>KORD MR17!_00Z-ECE</v>
      </c>
      <c r="CC196" s="58">
        <f ca="1">IFERROR(IF($C$12="C",RTD("ice.xl",,"*H",CB196,$C$5,"D",$K196,,,1),RTD("ice.xl",,"*H",CB196,$C$5,"D",$K196,,,1)*(9/5)+$C$14),"-")</f>
        <v>78.781999999999996</v>
      </c>
      <c r="CD196" s="101">
        <f t="shared" si="976"/>
        <v>18</v>
      </c>
      <c r="CE196" s="101" t="str">
        <f t="shared" si="861"/>
        <v>KORD MR18!_00Z-ECE</v>
      </c>
      <c r="CF196" s="58">
        <f ca="1">IFERROR(IF($C$12="C",RTD("ice.xl",,"*H",CE196,$C$5,"D",$K196,,,1),RTD("ice.xl",,"*H",CE196,$C$5,"D",$K196,,,1)*(9/5)+$C$14),"-")</f>
        <v>79.123999999999995</v>
      </c>
      <c r="CG196" s="101">
        <f t="shared" si="971"/>
        <v>19</v>
      </c>
      <c r="CH196" s="101" t="str">
        <f t="shared" si="863"/>
        <v>KORD MR19!_00Z-ECE</v>
      </c>
      <c r="CI196" s="58">
        <f ca="1">IFERROR(IF($C$12="C",RTD("ice.xl",,"*H",CH196,$C$5,"D",$K196,,,1),RTD("ice.xl",,"*H",CH196,$C$5,"D",$K196,,,1)*(9/5)+$C$14),"-")</f>
        <v>79.195999999999998</v>
      </c>
      <c r="CJ196" s="101">
        <f t="shared" si="966"/>
        <v>20</v>
      </c>
      <c r="CK196" s="101" t="str">
        <f t="shared" si="865"/>
        <v>KORD MR20!_00Z-ECE</v>
      </c>
      <c r="CL196" s="58">
        <f ca="1">IFERROR(IF($C$12="C",RTD("ice.xl",,"*H",CK196,$C$5,"D",$K196,,,1),RTD("ice.xl",,"*H",CK196,$C$5,"D",$K196,,,1)*(9/5)+$C$14),"-")</f>
        <v>82.111999999999995</v>
      </c>
      <c r="CM196" s="101">
        <f t="shared" si="961"/>
        <v>21</v>
      </c>
      <c r="CN196" s="101" t="str">
        <f t="shared" si="867"/>
        <v>KORD MR21!_00Z-ECE</v>
      </c>
      <c r="CO196" s="58">
        <f ca="1">IFERROR(IF($C$12="C",RTD("ice.xl",,"*H",CN196,$C$5,"D",$K196,,,1),RTD("ice.xl",,"*H",CN196,$C$5,"D",$K196,,,1)*(9/5)+$C$14),"-")</f>
        <v>81.068000000000012</v>
      </c>
      <c r="CP196" s="101">
        <f t="shared" si="956"/>
        <v>22</v>
      </c>
      <c r="CQ196" s="101" t="str">
        <f t="shared" si="869"/>
        <v>KORD MR22!_00Z-ECE</v>
      </c>
      <c r="CR196" s="58">
        <f ca="1">IFERROR(IF($C$12="C",RTD("ice.xl",,"*H",CQ196,$C$5,"D",$K196,,,1),RTD("ice.xl",,"*H",CQ196,$C$5,"D",$K196,,,1)*(9/5)+$C$14),"-")</f>
        <v>78.17</v>
      </c>
      <c r="CS196" s="101">
        <f t="shared" si="951"/>
        <v>23</v>
      </c>
      <c r="CT196" s="101" t="str">
        <f t="shared" si="871"/>
        <v>KORD MR23!_00Z-ECE</v>
      </c>
      <c r="CU196" s="58">
        <f ca="1">IFERROR(IF($C$12="C",RTD("ice.xl",,"*H",CT196,$C$5,"D",$K196,,,1),RTD("ice.xl",,"*H",CT196,$C$5,"D",$K196,,,1)*(9/5)+$C$14),"-")</f>
        <v>79.231999999999999</v>
      </c>
      <c r="CV196" s="101">
        <f t="shared" si="946"/>
        <v>24</v>
      </c>
      <c r="CW196" s="101" t="str">
        <f t="shared" si="872"/>
        <v>KORD MR24!_00Z-ECE</v>
      </c>
      <c r="CX196" s="58">
        <f ca="1">IFERROR(IF($C$12="C",RTD("ice.xl",,"*H",CW196,$C$5,"D",$K196,,,1),RTD("ice.xl",,"*H",CW196,$C$5,"D",$K196,,,1)*(9/5)+$C$14),"-")</f>
        <v>79.538000000000011</v>
      </c>
      <c r="CY196" s="101">
        <f t="shared" si="941"/>
        <v>25</v>
      </c>
      <c r="CZ196" s="101" t="str">
        <f t="shared" si="873"/>
        <v>KORD MR25!_00Z-ECE</v>
      </c>
      <c r="DA196" s="58">
        <f ca="1">IFERROR(IF($C$12="C",RTD("ice.xl",,"*H",CZ196,$C$5,"D",$K196,,,1),RTD("ice.xl",,"*H",CZ196,$C$5,"D",$K196,,,1)*(9/5)+$C$14),"-")</f>
        <v>79.268000000000001</v>
      </c>
      <c r="DB196" s="101">
        <f t="shared" si="937"/>
        <v>26</v>
      </c>
      <c r="DC196" s="101" t="str">
        <f t="shared" si="874"/>
        <v>KORD MR26!_00Z-ECE</v>
      </c>
      <c r="DD196" s="58">
        <f ca="1">IFERROR(IF($C$12="C",RTD("ice.xl",,"*H",DC196,$C$5,"D",$K196,,,1),RTD("ice.xl",,"*H",DC196,$C$5,"D",$K196,,,1)*(9/5)+$C$14),"-")</f>
        <v>80.204000000000008</v>
      </c>
      <c r="DE196" s="101">
        <f t="shared" si="933"/>
        <v>27</v>
      </c>
      <c r="DF196" s="101" t="str">
        <f t="shared" si="875"/>
        <v>KORD MR27!_00Z-ECE</v>
      </c>
      <c r="DG196" s="105" t="str">
        <f ca="1">IFERROR(IF($C$12="C",RTD("ice.xl",,"*H",DF196,$C$5,"D",$K196,,,1),RTD("ice.xl",,"*H",DF196,$C$5,"D",$K196,,,1)*(9/5)+$C$14),"-")</f>
        <v>-</v>
      </c>
      <c r="DJ196" s="53">
        <f t="shared" si="1004"/>
        <v>12</v>
      </c>
      <c r="DK196" s="53" t="str">
        <f t="shared" si="877"/>
        <v>KORD MR12!_12Z-ECE</v>
      </c>
      <c r="DL196" s="108">
        <f ca="1">IFERROR(IF($C$12="C",RTD("ice.xl",,"*H",DK196,$C$5,"D",$K196,,,1),RTD("ice.xl",,"*H",DK196,$C$5,"D",$K196,,,1)*(9/5)+$C$14),"-")</f>
        <v>82.831999999999994</v>
      </c>
      <c r="DM196" s="101">
        <f t="shared" si="1000"/>
        <v>13</v>
      </c>
      <c r="DN196" s="101" t="str">
        <f t="shared" si="879"/>
        <v>KORD MR13!_12Z-ECE</v>
      </c>
      <c r="DO196" s="58">
        <f ca="1">IFERROR(IF($C$12="C",RTD("ice.xl",,"*H",DN196,$C$5,"D",$K196,,,1),RTD("ice.xl",,"*H",DN196,$C$5,"D",$K196,,,1)*(9/5)+$C$14),"-")</f>
        <v>83.102000000000004</v>
      </c>
      <c r="DP196" s="101">
        <f t="shared" si="996"/>
        <v>14</v>
      </c>
      <c r="DQ196" s="101" t="str">
        <f t="shared" si="881"/>
        <v>KORD MR14!_12Z-ECE</v>
      </c>
      <c r="DR196" s="58">
        <f ca="1">IFERROR(IF($C$12="C",RTD("ice.xl",,"*H",DQ196,$C$5,"D",$K196,,,1),RTD("ice.xl",,"*H",DQ196,$C$5,"D",$K196,,,1)*(9/5)+$C$14),"-")</f>
        <v>82.057999999999993</v>
      </c>
      <c r="DS196" s="101">
        <f t="shared" si="992"/>
        <v>15</v>
      </c>
      <c r="DT196" s="101" t="str">
        <f t="shared" si="883"/>
        <v>KORD MR15!_12Z-ECE</v>
      </c>
      <c r="DU196" s="58">
        <f ca="1">IFERROR(IF($C$12="C",RTD("ice.xl",,"*H",DT196,$C$5,"D",$K196,,,1),RTD("ice.xl",,"*H",DT196,$C$5,"D",$K196,,,1)*(9/5)+$C$14),"-")</f>
        <v>81.266000000000005</v>
      </c>
      <c r="DV196" s="101">
        <f t="shared" si="987"/>
        <v>16</v>
      </c>
      <c r="DW196" s="101" t="str">
        <f t="shared" si="885"/>
        <v>KORD MR16!_12Z-ECE</v>
      </c>
      <c r="DX196" s="58">
        <f ca="1">IFERROR(IF($C$12="C",RTD("ice.xl",,"*H",DW196,$C$5,"D",$K196,,,1),RTD("ice.xl",,"*H",DW196,$C$5,"D",$K196,,,1)*(9/5)+$C$14),"-")</f>
        <v>79.789999999999992</v>
      </c>
      <c r="DY196" s="101">
        <f t="shared" si="982"/>
        <v>17</v>
      </c>
      <c r="DZ196" s="101" t="str">
        <f t="shared" si="887"/>
        <v>KORD MR17!_12Z-ECE</v>
      </c>
      <c r="EA196" s="58">
        <f ca="1">IFERROR(IF($C$12="C",RTD("ice.xl",,"*H",DZ196,$C$5,"D",$K196,,,1),RTD("ice.xl",,"*H",DZ196,$C$5,"D",$K196,,,1)*(9/5)+$C$14),"-")</f>
        <v>79.771999999999991</v>
      </c>
      <c r="EB196" s="101">
        <f t="shared" si="977"/>
        <v>18</v>
      </c>
      <c r="EC196" s="101" t="str">
        <f t="shared" si="889"/>
        <v>KORD MR18!_12Z-ECE</v>
      </c>
      <c r="ED196" s="58">
        <f ca="1">IFERROR(IF($C$12="C",RTD("ice.xl",,"*H",EC196,$C$5,"D",$K196,,,1),RTD("ice.xl",,"*H",EC196,$C$5,"D",$K196,,,1)*(9/5)+$C$14),"-")</f>
        <v>78.02600000000001</v>
      </c>
      <c r="EE196" s="101">
        <f t="shared" si="972"/>
        <v>19</v>
      </c>
      <c r="EF196" s="101" t="str">
        <f t="shared" si="891"/>
        <v>KORD MR19!_12Z-ECE</v>
      </c>
      <c r="EG196" s="58">
        <f ca="1">IFERROR(IF($C$12="C",RTD("ice.xl",,"*H",EF196,$C$5,"D",$K196,,,1),RTD("ice.xl",,"*H",EF196,$C$5,"D",$K196,,,1)*(9/5)+$C$14),"-")</f>
        <v>78.02600000000001</v>
      </c>
      <c r="EH196" s="101">
        <f t="shared" si="967"/>
        <v>20</v>
      </c>
      <c r="EI196" s="101" t="str">
        <f t="shared" si="893"/>
        <v>KORD MR20!_12Z-ECE</v>
      </c>
      <c r="EJ196" s="58">
        <f ca="1">IFERROR(IF($C$12="C",RTD("ice.xl",,"*H",EI196,$C$5,"D",$K196,,,1),RTD("ice.xl",,"*H",EI196,$C$5,"D",$K196,,,1)*(9/5)+$C$14),"-")</f>
        <v>79.681999999999988</v>
      </c>
      <c r="EK196" s="101">
        <f t="shared" si="962"/>
        <v>21</v>
      </c>
      <c r="EL196" s="101" t="str">
        <f t="shared" si="895"/>
        <v>KORD MR21!_12Z-ECE</v>
      </c>
      <c r="EM196" s="58">
        <f ca="1">IFERROR(IF($C$12="C",RTD("ice.xl",,"*H",EL196,$C$5,"D",$K196,,,1),RTD("ice.xl",,"*H",EL196,$C$5,"D",$K196,,,1)*(9/5)+$C$14),"-")</f>
        <v>81.14</v>
      </c>
      <c r="EN196" s="101">
        <f t="shared" si="957"/>
        <v>22</v>
      </c>
      <c r="EO196" s="101" t="str">
        <f t="shared" si="897"/>
        <v>KORD MR22!_12Z-ECE</v>
      </c>
      <c r="EP196" s="58">
        <f ca="1">IFERROR(IF($C$12="C",RTD("ice.xl",,"*H",EO196,$C$5,"D",$K196,,,1),RTD("ice.xl",,"*H",EO196,$C$5,"D",$K196,,,1)*(9/5)+$C$14),"-")</f>
        <v>80.581999999999994</v>
      </c>
      <c r="EQ196" s="101">
        <f t="shared" si="952"/>
        <v>23</v>
      </c>
      <c r="ER196" s="101" t="str">
        <f t="shared" si="899"/>
        <v>KORD MR23!_12Z-ECE</v>
      </c>
      <c r="ES196" s="58">
        <f ca="1">IFERROR(IF($C$12="C",RTD("ice.xl",,"*H",ER196,$C$5,"D",$K196,,,1),RTD("ice.xl",,"*H",ER196,$C$5,"D",$K196,,,1)*(9/5)+$C$14),"-")</f>
        <v>79.231999999999999</v>
      </c>
      <c r="ET196" s="101">
        <f t="shared" si="947"/>
        <v>24</v>
      </c>
      <c r="EU196" s="101" t="str">
        <f t="shared" si="900"/>
        <v>KORD MR24!_12Z-ECE</v>
      </c>
      <c r="EV196" s="58">
        <f ca="1">IFERROR(IF($C$12="C",RTD("ice.xl",,"*H",EU196,$C$5,"D",$K196,,,1),RTD("ice.xl",,"*H",EU196,$C$5,"D",$K196,,,1)*(9/5)+$C$14),"-")</f>
        <v>79.376000000000005</v>
      </c>
      <c r="EW196" s="101">
        <f t="shared" si="942"/>
        <v>25</v>
      </c>
      <c r="EX196" s="101" t="str">
        <f t="shared" si="901"/>
        <v>KORD MR25!_12Z-ECE</v>
      </c>
      <c r="EY196" s="58">
        <f ca="1">IFERROR(IF($C$12="C",RTD("ice.xl",,"*H",EX196,$C$5,"D",$K196,,,1),RTD("ice.xl",,"*H",EX196,$C$5,"D",$K196,,,1)*(9/5)+$C$14),"-")</f>
        <v>77.63</v>
      </c>
      <c r="EZ196" s="101">
        <f t="shared" si="938"/>
        <v>26</v>
      </c>
      <c r="FA196" s="101" t="str">
        <f t="shared" si="902"/>
        <v>KORD MR26!_12Z-ECE</v>
      </c>
      <c r="FB196" s="58" t="str">
        <f ca="1">IFERROR(IF($C$12="C",RTD("ice.xl",,"*H",FA196,$C$5,"D",$K196,,,1),RTD("ice.xl",,"*H",FA196,$C$5,"D",$K196,,,1)*(9/5)+$C$14),"-")</f>
        <v>-</v>
      </c>
      <c r="FC196" s="101">
        <f t="shared" si="934"/>
        <v>27</v>
      </c>
      <c r="FD196" s="101" t="str">
        <f t="shared" si="903"/>
        <v>KORD MR27!_12Z-ECE</v>
      </c>
      <c r="FE196" s="105" t="str">
        <f ca="1">IFERROR(IF($C$12="C",RTD("ice.xl",,"*H",FD196,$C$5,"D",$K196,,,1),RTD("ice.xl",,"*H",FD196,$C$5,"D",$K196,,,1)*(9/5)+$C$14),"-")</f>
        <v>-</v>
      </c>
      <c r="FH196" s="53">
        <f t="shared" si="1005"/>
        <v>12</v>
      </c>
      <c r="FI196" s="53" t="str">
        <f t="shared" si="905"/>
        <v>KORD MR12!_12Z-ECE</v>
      </c>
      <c r="FJ196" s="108">
        <f ca="1">IFERROR(IF($C$12="C",RTD("ice.xl",,"*H",FI196,$C$5,"D",$K196,,,1),RTD("ice.xl",,"*H",FI196,$C$5,"D",$K196,,,1)*(9/5)+$C$14),"-")</f>
        <v>82.831999999999994</v>
      </c>
      <c r="FK196" s="101">
        <f t="shared" si="1001"/>
        <v>13</v>
      </c>
      <c r="FL196" s="101" t="str">
        <f t="shared" si="907"/>
        <v>KORD MR13!_12Z-ECE</v>
      </c>
      <c r="FM196" s="58">
        <f ca="1">IFERROR(IF($C$12="C",RTD("ice.xl",,"*H",FL196,$C$5,"D",$K196,,,1),RTD("ice.xl",,"*H",FL196,$C$5,"D",$K196,,,1)*(9/5)+$C$14),"-")</f>
        <v>83.102000000000004</v>
      </c>
      <c r="FN196" s="101">
        <f t="shared" si="997"/>
        <v>14</v>
      </c>
      <c r="FO196" s="101" t="str">
        <f t="shared" si="909"/>
        <v>KORD MR14!_12Z-ECE</v>
      </c>
      <c r="FP196" s="58">
        <f ca="1">IFERROR(IF($C$12="C",RTD("ice.xl",,"*H",FO196,$C$5,"D",$K196,,,1),RTD("ice.xl",,"*H",FO196,$C$5,"D",$K196,,,1)*(9/5)+$C$14),"-")</f>
        <v>82.057999999999993</v>
      </c>
      <c r="FQ196" s="101">
        <f t="shared" si="993"/>
        <v>15</v>
      </c>
      <c r="FR196" s="101" t="str">
        <f t="shared" si="911"/>
        <v>KORD MR15!_12Z-ECE</v>
      </c>
      <c r="FS196" s="58">
        <f ca="1">IFERROR(IF($C$12="C",RTD("ice.xl",,"*H",FR196,$C$5,"D",$K196,,,1),RTD("ice.xl",,"*H",FR196,$C$5,"D",$K196,,,1)*(9/5)+$C$14),"-")</f>
        <v>81.266000000000005</v>
      </c>
      <c r="FT196" s="101">
        <f t="shared" si="988"/>
        <v>16</v>
      </c>
      <c r="FU196" s="101" t="str">
        <f t="shared" si="913"/>
        <v>KORD MR16!_12Z-ECE</v>
      </c>
      <c r="FV196" s="58">
        <f ca="1">IFERROR(IF($C$12="C",RTD("ice.xl",,"*H",FU196,$C$5,"D",$K196,,,1),RTD("ice.xl",,"*H",FU196,$C$5,"D",$K196,,,1)*(9/5)+$C$14),"-")</f>
        <v>79.789999999999992</v>
      </c>
      <c r="FW196" s="101">
        <f t="shared" si="983"/>
        <v>17</v>
      </c>
      <c r="FX196" s="101" t="str">
        <f t="shared" si="915"/>
        <v>KORD MR17!_12Z-ECE</v>
      </c>
      <c r="FY196" s="58">
        <f ca="1">IFERROR(IF($C$12="C",RTD("ice.xl",,"*H",FX196,$C$5,"D",$K196,,,1),RTD("ice.xl",,"*H",FX196,$C$5,"D",$K196,,,1)*(9/5)+$C$14),"-")</f>
        <v>79.771999999999991</v>
      </c>
      <c r="FZ196" s="101">
        <f t="shared" si="978"/>
        <v>18</v>
      </c>
      <c r="GA196" s="101" t="str">
        <f t="shared" si="917"/>
        <v>KORD MR18!_12Z-ECE</v>
      </c>
      <c r="GB196" s="58">
        <f ca="1">IFERROR(IF($C$12="C",RTD("ice.xl",,"*H",GA196,$C$5,"D",$K196,,,1),RTD("ice.xl",,"*H",GA196,$C$5,"D",$K196,,,1)*(9/5)+$C$14),"-")</f>
        <v>78.02600000000001</v>
      </c>
      <c r="GC196" s="101">
        <f t="shared" si="973"/>
        <v>19</v>
      </c>
      <c r="GD196" s="101" t="str">
        <f t="shared" si="919"/>
        <v>KORD MR19!_12Z-ECE</v>
      </c>
      <c r="GE196" s="58">
        <f ca="1">IFERROR(IF($C$12="C",RTD("ice.xl",,"*H",GD196,$C$5,"D",$K196,,,1),RTD("ice.xl",,"*H",GD196,$C$5,"D",$K196,,,1)*(9/5)+$C$14),"-")</f>
        <v>78.02600000000001</v>
      </c>
      <c r="GF196" s="101">
        <f t="shared" si="968"/>
        <v>20</v>
      </c>
      <c r="GG196" s="101" t="str">
        <f t="shared" si="921"/>
        <v>KORD MR20!_12Z-ECE</v>
      </c>
      <c r="GH196" s="58">
        <f ca="1">IFERROR(IF($C$12="C",RTD("ice.xl",,"*H",GG196,$C$5,"D",$K196,,,1),RTD("ice.xl",,"*H",GG196,$C$5,"D",$K196,,,1)*(9/5)+$C$14),"-")</f>
        <v>79.681999999999988</v>
      </c>
      <c r="GI196" s="101">
        <f t="shared" si="963"/>
        <v>21</v>
      </c>
      <c r="GJ196" s="101" t="str">
        <f t="shared" si="923"/>
        <v>KORD MR21!_12Z-ECE</v>
      </c>
      <c r="GK196" s="58">
        <f ca="1">IFERROR(IF($C$12="C",RTD("ice.xl",,"*H",GJ196,$C$5,"D",$K196,,,1),RTD("ice.xl",,"*H",GJ196,$C$5,"D",$K196,,,1)*(9/5)+$C$14),"-")</f>
        <v>81.14</v>
      </c>
      <c r="GL196" s="101">
        <f t="shared" si="958"/>
        <v>22</v>
      </c>
      <c r="GM196" s="101" t="str">
        <f t="shared" si="925"/>
        <v>KORD MR22!_12Z-ECE</v>
      </c>
      <c r="GN196" s="58">
        <f ca="1">IFERROR(IF($C$12="C",RTD("ice.xl",,"*H",GM196,$C$5,"D",$K196,,,1),RTD("ice.xl",,"*H",GM196,$C$5,"D",$K196,,,1)*(9/5)+$C$14),"-")</f>
        <v>80.581999999999994</v>
      </c>
      <c r="GO196" s="101">
        <f t="shared" si="953"/>
        <v>23</v>
      </c>
      <c r="GP196" s="101" t="str">
        <f t="shared" si="927"/>
        <v>KORD MR23!_12Z-ECE</v>
      </c>
      <c r="GQ196" s="58">
        <f ca="1">IFERROR(IF($C$12="C",RTD("ice.xl",,"*H",GP196,$C$5,"D",$K196,,,1),RTD("ice.xl",,"*H",GP196,$C$5,"D",$K196,,,1)*(9/5)+$C$14),"-")</f>
        <v>79.231999999999999</v>
      </c>
      <c r="GR196" s="101">
        <f t="shared" si="948"/>
        <v>24</v>
      </c>
      <c r="GS196" s="101" t="str">
        <f t="shared" si="928"/>
        <v>KORD MR24!_12Z-ECE</v>
      </c>
      <c r="GT196" s="58">
        <f ca="1">IFERROR(IF($C$12="C",RTD("ice.xl",,"*H",GS196,$C$5,"D",$K196,,,1),RTD("ice.xl",,"*H",GS196,$C$5,"D",$K196,,,1)*(9/5)+$C$14),"-")</f>
        <v>79.376000000000005</v>
      </c>
      <c r="GU196" s="101">
        <f t="shared" si="943"/>
        <v>25</v>
      </c>
      <c r="GV196" s="101" t="str">
        <f t="shared" si="929"/>
        <v>KORD MR25!_12Z-ECE</v>
      </c>
      <c r="GW196" s="58">
        <f ca="1">IFERROR(IF($C$12="C",RTD("ice.xl",,"*H",GV196,$C$5,"D",$K196,,,1),RTD("ice.xl",,"*H",GV196,$C$5,"D",$K196,,,1)*(9/5)+$C$14),"-")</f>
        <v>77.63</v>
      </c>
      <c r="GX196" s="101">
        <f t="shared" si="939"/>
        <v>26</v>
      </c>
      <c r="GY196" s="101" t="str">
        <f t="shared" si="930"/>
        <v>KORD MR26!_12Z-ECE</v>
      </c>
      <c r="GZ196" s="58" t="str">
        <f ca="1">IFERROR(IF($C$12="C",RTD("ice.xl",,"*H",GY196,$C$5,"D",$K196,,,1),RTD("ice.xl",,"*H",GY196,$C$5,"D",$K196,,,1)*(9/5)+$C$14),"-")</f>
        <v>-</v>
      </c>
      <c r="HA196" s="101">
        <f t="shared" si="935"/>
        <v>27</v>
      </c>
      <c r="HB196" s="101" t="str">
        <f t="shared" si="931"/>
        <v>KORD MR27!_12Z-ECE</v>
      </c>
      <c r="HC196" s="105" t="str">
        <f ca="1">IFERROR(IF($C$12="C",RTD("ice.xl",,"*H",HB196,$C$5,"D",$K196,,,1),RTD("ice.xl",,"*H",HB196,$C$5,"D",$K196,,,1)*(9/5)+$C$14),"-")</f>
        <v>-</v>
      </c>
    </row>
    <row r="197" spans="11:211" x14ac:dyDescent="0.35">
      <c r="K197" s="163">
        <f t="shared" ca="1" si="1006"/>
        <v>44779</v>
      </c>
      <c r="L197" s="356">
        <f t="shared" ca="1" si="1006"/>
        <v>83.854939999999999</v>
      </c>
      <c r="N197" s="53">
        <f t="shared" si="1002"/>
        <v>13</v>
      </c>
      <c r="O197" s="53" t="str">
        <f t="shared" si="822"/>
        <v>KORD MR13!_00Z-ECE</v>
      </c>
      <c r="P197" s="108">
        <f ca="1">IFERROR(IF($C$12="C",RTD("ice.xl",,"*H",O197,$C$5,"D",$K197,,,1),RTD("ice.xl",,"*H",O197,$C$5,"D",$K197,,,1)*(9/5)+$C$14),"-")</f>
        <v>79.88</v>
      </c>
      <c r="Q197" s="101">
        <f t="shared" si="998"/>
        <v>14</v>
      </c>
      <c r="R197" s="101" t="str">
        <f t="shared" si="824"/>
        <v>KORD MR14!_00Z-ECE</v>
      </c>
      <c r="S197" s="58">
        <f ca="1">IFERROR(IF($C$12="C",RTD("ice.xl",,"*H",R197,$C$5,"D",$K197,,,1),RTD("ice.xl",,"*H",R197,$C$5,"D",$K197,,,1)*(9/5)+$C$14),"-")</f>
        <v>79.825999999999993</v>
      </c>
      <c r="T197" s="101">
        <f t="shared" si="994"/>
        <v>15</v>
      </c>
      <c r="U197" s="101" t="str">
        <f t="shared" si="826"/>
        <v>KORD MR15!_00Z-ECE</v>
      </c>
      <c r="V197" s="58">
        <f ca="1">IFERROR(IF($C$12="C",RTD("ice.xl",,"*H",U197,$C$5,"D",$K197,,,1),RTD("ice.xl",,"*H",U197,$C$5,"D",$K197,,,1)*(9/5)+$C$14),"-")</f>
        <v>79.88</v>
      </c>
      <c r="W197" s="101">
        <f t="shared" si="990"/>
        <v>16</v>
      </c>
      <c r="X197" s="101" t="str">
        <f t="shared" si="828"/>
        <v>KORD MR16!_00Z-ECE</v>
      </c>
      <c r="Y197" s="58">
        <f ca="1">IFERROR(IF($C$12="C",RTD("ice.xl",,"*H",X197,$C$5,"D",$K197,,,1),RTD("ice.xl",,"*H",X197,$C$5,"D",$K197,,,1)*(9/5)+$C$14),"-")</f>
        <v>79.394000000000005</v>
      </c>
      <c r="Z197" s="101">
        <f t="shared" si="985"/>
        <v>17</v>
      </c>
      <c r="AA197" s="101" t="str">
        <f t="shared" si="830"/>
        <v>KORD MR17!_00Z-ECE</v>
      </c>
      <c r="AB197" s="58">
        <f ca="1">IFERROR(IF($C$12="C",RTD("ice.xl",,"*H",AA197,$C$5,"D",$K197,,,1),RTD("ice.xl",,"*H",AA197,$C$5,"D",$K197,,,1)*(9/5)+$C$14),"-")</f>
        <v>79.52</v>
      </c>
      <c r="AC197" s="101">
        <f t="shared" si="980"/>
        <v>18</v>
      </c>
      <c r="AD197" s="101" t="str">
        <f t="shared" si="832"/>
        <v>KORD MR18!_00Z-ECE</v>
      </c>
      <c r="AE197" s="58">
        <f ca="1">IFERROR(IF($C$12="C",RTD("ice.xl",,"*H",AD197,$C$5,"D",$K197,,,1),RTD("ice.xl",,"*H",AD197,$C$5,"D",$K197,,,1)*(9/5)+$C$14),"-")</f>
        <v>77.108000000000004</v>
      </c>
      <c r="AF197" s="101">
        <f t="shared" si="975"/>
        <v>19</v>
      </c>
      <c r="AG197" s="101" t="str">
        <f t="shared" si="834"/>
        <v>KORD MR19!_00Z-ECE</v>
      </c>
      <c r="AH197" s="58">
        <f ca="1">IFERROR(IF($C$12="C",RTD("ice.xl",,"*H",AG197,$C$5,"D",$K197,,,1),RTD("ice.xl",,"*H",AG197,$C$5,"D",$K197,,,1)*(9/5)+$C$14),"-")</f>
        <v>76.766000000000005</v>
      </c>
      <c r="AI197" s="101">
        <f t="shared" si="970"/>
        <v>20</v>
      </c>
      <c r="AJ197" s="101" t="str">
        <f t="shared" si="836"/>
        <v>KORD MR20!_00Z-ECE</v>
      </c>
      <c r="AK197" s="58">
        <f ca="1">IFERROR(IF($C$12="C",RTD("ice.xl",,"*H",AJ197,$C$5,"D",$K197,,,1),RTD("ice.xl",,"*H",AJ197,$C$5,"D",$K197,,,1)*(9/5)+$C$14),"-")</f>
        <v>81.068000000000012</v>
      </c>
      <c r="AL197" s="101">
        <f t="shared" si="965"/>
        <v>21</v>
      </c>
      <c r="AM197" s="101" t="str">
        <f t="shared" si="838"/>
        <v>KORD MR21!_00Z-ECE</v>
      </c>
      <c r="AN197" s="58">
        <f ca="1">IFERROR(IF($C$12="C",RTD("ice.xl",,"*H",AM197,$C$5,"D",$K197,,,1),RTD("ice.xl",,"*H",AM197,$C$5,"D",$K197,,,1)*(9/5)+$C$14),"-")</f>
        <v>81.463999999999999</v>
      </c>
      <c r="AO197" s="101">
        <f t="shared" si="960"/>
        <v>22</v>
      </c>
      <c r="AP197" s="101" t="str">
        <f t="shared" si="840"/>
        <v>KORD MR22!_00Z-ECE</v>
      </c>
      <c r="AQ197" s="58">
        <f ca="1">IFERROR(IF($C$12="C",RTD("ice.xl",,"*H",AP197,$C$5,"D",$K197,,,1),RTD("ice.xl",,"*H",AP197,$C$5,"D",$K197,,,1)*(9/5)+$C$14),"-")</f>
        <v>79.016000000000005</v>
      </c>
      <c r="AR197" s="101">
        <f t="shared" si="955"/>
        <v>23</v>
      </c>
      <c r="AS197" s="101" t="str">
        <f t="shared" si="842"/>
        <v>KORD MR23!_00Z-ECE</v>
      </c>
      <c r="AT197" s="58">
        <f ca="1">IFERROR(IF($C$12="C",RTD("ice.xl",,"*H",AS197,$C$5,"D",$K197,,,1),RTD("ice.xl",,"*H",AS197,$C$5,"D",$K197,,,1)*(9/5)+$C$14),"-")</f>
        <v>81.554000000000002</v>
      </c>
      <c r="AU197" s="101">
        <f t="shared" si="950"/>
        <v>24</v>
      </c>
      <c r="AV197" s="101" t="str">
        <f t="shared" si="843"/>
        <v>KORD MR24!_00Z-ECE</v>
      </c>
      <c r="AW197" s="58">
        <f ca="1">IFERROR(IF($C$12="C",RTD("ice.xl",,"*H",AV197,$C$5,"D",$K197,,,1),RTD("ice.xl",,"*H",AV197,$C$5,"D",$K197,,,1)*(9/5)+$C$14),"-")</f>
        <v>80.671999999999997</v>
      </c>
      <c r="AX197" s="101">
        <f t="shared" si="945"/>
        <v>25</v>
      </c>
      <c r="AY197" s="101" t="str">
        <f t="shared" si="844"/>
        <v>KORD MR25!_00Z-ECE</v>
      </c>
      <c r="AZ197" s="58">
        <f ca="1">IFERROR(IF($C$12="C",RTD("ice.xl",,"*H",AY197,$C$5,"D",$K197,,,1),RTD("ice.xl",,"*H",AY197,$C$5,"D",$K197,,,1)*(9/5)+$C$14),"-")</f>
        <v>79.897999999999996</v>
      </c>
      <c r="BA197" s="101">
        <f t="shared" si="940"/>
        <v>26</v>
      </c>
      <c r="BB197" s="101" t="str">
        <f t="shared" si="845"/>
        <v>KORD MR26!_00Z-ECE</v>
      </c>
      <c r="BC197" s="58">
        <f ca="1">IFERROR(IF($C$12="C",RTD("ice.xl",,"*H",BB197,$C$5,"D",$K197,,,1),RTD("ice.xl",,"*H",BB197,$C$5,"D",$K197,,,1)*(9/5)+$C$14),"-")</f>
        <v>80.69</v>
      </c>
      <c r="BD197" s="101">
        <f t="shared" si="936"/>
        <v>27</v>
      </c>
      <c r="BE197" s="101" t="str">
        <f t="shared" si="846"/>
        <v>KORD MR27!_00Z-ECE</v>
      </c>
      <c r="BF197" s="58">
        <f ca="1">IFERROR(IF($C$12="C",RTD("ice.xl",,"*H",BE197,$C$5,"D",$K197,,,1),RTD("ice.xl",,"*H",BE197,$C$5,"D",$K197,,,1)*(9/5)+$C$14),"-")</f>
        <v>79.177999999999997</v>
      </c>
      <c r="BG197" s="101">
        <f t="shared" si="932"/>
        <v>28</v>
      </c>
      <c r="BH197" s="101" t="str">
        <f t="shared" si="847"/>
        <v>KORD MR28!_00Z-ECE</v>
      </c>
      <c r="BI197" s="105" t="str">
        <f ca="1">IFERROR(IF($C$12="C",RTD("ice.xl",,"*H",BH197,$C$5,"D",$K197,,,1),RTD("ice.xl",,"*H",BH197,$C$5,"D",$K197,,,1)*(9/5)+$C$14),"-")</f>
        <v>-</v>
      </c>
      <c r="BL197" s="53">
        <f t="shared" si="1003"/>
        <v>13</v>
      </c>
      <c r="BM197" s="53" t="str">
        <f t="shared" si="849"/>
        <v>KORD MR13!_00Z-ECE</v>
      </c>
      <c r="BN197" s="108">
        <f ca="1">IFERROR(IF($C$12="C",RTD("ice.xl",,"*H",BM197,$C$5,"D",$K197,,,1),RTD("ice.xl",,"*H",BM197,$C$5,"D",$K197,,,1)*(9/5)+$C$14),"-")</f>
        <v>79.88</v>
      </c>
      <c r="BO197" s="101">
        <f t="shared" si="999"/>
        <v>14</v>
      </c>
      <c r="BP197" s="101" t="str">
        <f t="shared" si="851"/>
        <v>KORD MR14!_00Z-ECE</v>
      </c>
      <c r="BQ197" s="58">
        <f ca="1">IFERROR(IF($C$12="C",RTD("ice.xl",,"*H",BP197,$C$5,"D",$K197,,,1),RTD("ice.xl",,"*H",BP197,$C$5,"D",$K197,,,1)*(9/5)+$C$14),"-")</f>
        <v>79.825999999999993</v>
      </c>
      <c r="BR197" s="101">
        <f t="shared" si="995"/>
        <v>15</v>
      </c>
      <c r="BS197" s="101" t="str">
        <f t="shared" si="853"/>
        <v>KORD MR15!_00Z-ECE</v>
      </c>
      <c r="BT197" s="58">
        <f ca="1">IFERROR(IF($C$12="C",RTD("ice.xl",,"*H",BS197,$C$5,"D",$K197,,,1),RTD("ice.xl",,"*H",BS197,$C$5,"D",$K197,,,1)*(9/5)+$C$14),"-")</f>
        <v>79.88</v>
      </c>
      <c r="BU197" s="101">
        <f t="shared" si="991"/>
        <v>16</v>
      </c>
      <c r="BV197" s="101" t="str">
        <f t="shared" si="855"/>
        <v>KORD MR16!_00Z-ECE</v>
      </c>
      <c r="BW197" s="58">
        <f ca="1">IFERROR(IF($C$12="C",RTD("ice.xl",,"*H",BV197,$C$5,"D",$K197,,,1),RTD("ice.xl",,"*H",BV197,$C$5,"D",$K197,,,1)*(9/5)+$C$14),"-")</f>
        <v>79.394000000000005</v>
      </c>
      <c r="BX197" s="101">
        <f t="shared" si="986"/>
        <v>17</v>
      </c>
      <c r="BY197" s="101" t="str">
        <f t="shared" si="857"/>
        <v>KORD MR17!_00Z-ECE</v>
      </c>
      <c r="BZ197" s="58">
        <f ca="1">IFERROR(IF($C$12="C",RTD("ice.xl",,"*H",BY197,$C$5,"D",$K197,,,1),RTD("ice.xl",,"*H",BY197,$C$5,"D",$K197,,,1)*(9/5)+$C$14),"-")</f>
        <v>79.52</v>
      </c>
      <c r="CA197" s="101">
        <f t="shared" si="981"/>
        <v>18</v>
      </c>
      <c r="CB197" s="101" t="str">
        <f t="shared" si="859"/>
        <v>KORD MR18!_00Z-ECE</v>
      </c>
      <c r="CC197" s="58">
        <f ca="1">IFERROR(IF($C$12="C",RTD("ice.xl",,"*H",CB197,$C$5,"D",$K197,,,1),RTD("ice.xl",,"*H",CB197,$C$5,"D",$K197,,,1)*(9/5)+$C$14),"-")</f>
        <v>77.108000000000004</v>
      </c>
      <c r="CD197" s="101">
        <f t="shared" si="976"/>
        <v>19</v>
      </c>
      <c r="CE197" s="101" t="str">
        <f t="shared" si="861"/>
        <v>KORD MR19!_00Z-ECE</v>
      </c>
      <c r="CF197" s="58">
        <f ca="1">IFERROR(IF($C$12="C",RTD("ice.xl",,"*H",CE197,$C$5,"D",$K197,,,1),RTD("ice.xl",,"*H",CE197,$C$5,"D",$K197,,,1)*(9/5)+$C$14),"-")</f>
        <v>76.766000000000005</v>
      </c>
      <c r="CG197" s="101">
        <f t="shared" si="971"/>
        <v>20</v>
      </c>
      <c r="CH197" s="101" t="str">
        <f t="shared" si="863"/>
        <v>KORD MR20!_00Z-ECE</v>
      </c>
      <c r="CI197" s="58">
        <f ca="1">IFERROR(IF($C$12="C",RTD("ice.xl",,"*H",CH197,$C$5,"D",$K197,,,1),RTD("ice.xl",,"*H",CH197,$C$5,"D",$K197,,,1)*(9/5)+$C$14),"-")</f>
        <v>81.068000000000012</v>
      </c>
      <c r="CJ197" s="101">
        <f t="shared" si="966"/>
        <v>21</v>
      </c>
      <c r="CK197" s="101" t="str">
        <f t="shared" si="865"/>
        <v>KORD MR21!_00Z-ECE</v>
      </c>
      <c r="CL197" s="58">
        <f ca="1">IFERROR(IF($C$12="C",RTD("ice.xl",,"*H",CK197,$C$5,"D",$K197,,,1),RTD("ice.xl",,"*H",CK197,$C$5,"D",$K197,,,1)*(9/5)+$C$14),"-")</f>
        <v>81.463999999999999</v>
      </c>
      <c r="CM197" s="101">
        <f t="shared" si="961"/>
        <v>22</v>
      </c>
      <c r="CN197" s="101" t="str">
        <f t="shared" si="867"/>
        <v>KORD MR22!_00Z-ECE</v>
      </c>
      <c r="CO197" s="58">
        <f ca="1">IFERROR(IF($C$12="C",RTD("ice.xl",,"*H",CN197,$C$5,"D",$K197,,,1),RTD("ice.xl",,"*H",CN197,$C$5,"D",$K197,,,1)*(9/5)+$C$14),"-")</f>
        <v>79.016000000000005</v>
      </c>
      <c r="CP197" s="101">
        <f t="shared" si="956"/>
        <v>23</v>
      </c>
      <c r="CQ197" s="101" t="str">
        <f t="shared" si="869"/>
        <v>KORD MR23!_00Z-ECE</v>
      </c>
      <c r="CR197" s="58">
        <f ca="1">IFERROR(IF($C$12="C",RTD("ice.xl",,"*H",CQ197,$C$5,"D",$K197,,,1),RTD("ice.xl",,"*H",CQ197,$C$5,"D",$K197,,,1)*(9/5)+$C$14),"-")</f>
        <v>81.554000000000002</v>
      </c>
      <c r="CS197" s="101">
        <f t="shared" si="951"/>
        <v>24</v>
      </c>
      <c r="CT197" s="101" t="str">
        <f t="shared" si="871"/>
        <v>KORD MR24!_00Z-ECE</v>
      </c>
      <c r="CU197" s="58">
        <f ca="1">IFERROR(IF($C$12="C",RTD("ice.xl",,"*H",CT197,$C$5,"D",$K197,,,1),RTD("ice.xl",,"*H",CT197,$C$5,"D",$K197,,,1)*(9/5)+$C$14),"-")</f>
        <v>80.671999999999997</v>
      </c>
      <c r="CV197" s="101">
        <f t="shared" si="946"/>
        <v>25</v>
      </c>
      <c r="CW197" s="101" t="str">
        <f t="shared" si="872"/>
        <v>KORD MR25!_00Z-ECE</v>
      </c>
      <c r="CX197" s="58">
        <f ca="1">IFERROR(IF($C$12="C",RTD("ice.xl",,"*H",CW197,$C$5,"D",$K197,,,1),RTD("ice.xl",,"*H",CW197,$C$5,"D",$K197,,,1)*(9/5)+$C$14),"-")</f>
        <v>79.897999999999996</v>
      </c>
      <c r="CY197" s="101">
        <f t="shared" si="941"/>
        <v>26</v>
      </c>
      <c r="CZ197" s="101" t="str">
        <f t="shared" si="873"/>
        <v>KORD MR26!_00Z-ECE</v>
      </c>
      <c r="DA197" s="58">
        <f ca="1">IFERROR(IF($C$12="C",RTD("ice.xl",,"*H",CZ197,$C$5,"D",$K197,,,1),RTD("ice.xl",,"*H",CZ197,$C$5,"D",$K197,,,1)*(9/5)+$C$14),"-")</f>
        <v>80.69</v>
      </c>
      <c r="DB197" s="101">
        <f t="shared" si="937"/>
        <v>27</v>
      </c>
      <c r="DC197" s="101" t="str">
        <f t="shared" si="874"/>
        <v>KORD MR27!_00Z-ECE</v>
      </c>
      <c r="DD197" s="58">
        <f ca="1">IFERROR(IF($C$12="C",RTD("ice.xl",,"*H",DC197,$C$5,"D",$K197,,,1),RTD("ice.xl",,"*H",DC197,$C$5,"D",$K197,,,1)*(9/5)+$C$14),"-")</f>
        <v>79.177999999999997</v>
      </c>
      <c r="DE197" s="101">
        <f t="shared" si="933"/>
        <v>28</v>
      </c>
      <c r="DF197" s="101" t="str">
        <f t="shared" si="875"/>
        <v>KORD MR28!_00Z-ECE</v>
      </c>
      <c r="DG197" s="105" t="str">
        <f ca="1">IFERROR(IF($C$12="C",RTD("ice.xl",,"*H",DF197,$C$5,"D",$K197,,,1),RTD("ice.xl",,"*H",DF197,$C$5,"D",$K197,,,1)*(9/5)+$C$14),"-")</f>
        <v>-</v>
      </c>
      <c r="DJ197" s="53">
        <f t="shared" si="1004"/>
        <v>13</v>
      </c>
      <c r="DK197" s="53" t="str">
        <f t="shared" si="877"/>
        <v>KORD MR13!_12Z-ECE</v>
      </c>
      <c r="DL197" s="108">
        <f ca="1">IFERROR(IF($C$12="C",RTD("ice.xl",,"*H",DK197,$C$5,"D",$K197,,,1),RTD("ice.xl",,"*H",DK197,$C$5,"D",$K197,,,1)*(9/5)+$C$14),"-")</f>
        <v>80.402000000000001</v>
      </c>
      <c r="DM197" s="101">
        <f t="shared" si="1000"/>
        <v>14</v>
      </c>
      <c r="DN197" s="101" t="str">
        <f t="shared" si="879"/>
        <v>KORD MR14!_12Z-ECE</v>
      </c>
      <c r="DO197" s="58">
        <f ca="1">IFERROR(IF($C$12="C",RTD("ice.xl",,"*H",DN197,$C$5,"D",$K197,,,1),RTD("ice.xl",,"*H",DN197,$C$5,"D",$K197,,,1)*(9/5)+$C$14),"-")</f>
        <v>80.366</v>
      </c>
      <c r="DP197" s="101">
        <f t="shared" si="996"/>
        <v>15</v>
      </c>
      <c r="DQ197" s="101" t="str">
        <f t="shared" si="881"/>
        <v>KORD MR15!_12Z-ECE</v>
      </c>
      <c r="DR197" s="58">
        <f ca="1">IFERROR(IF($C$12="C",RTD("ice.xl",,"*H",DQ197,$C$5,"D",$K197,,,1),RTD("ice.xl",,"*H",DQ197,$C$5,"D",$K197,,,1)*(9/5)+$C$14),"-")</f>
        <v>79.051999999999992</v>
      </c>
      <c r="DS197" s="101">
        <f t="shared" si="992"/>
        <v>16</v>
      </c>
      <c r="DT197" s="101" t="str">
        <f t="shared" si="883"/>
        <v>KORD MR16!_12Z-ECE</v>
      </c>
      <c r="DU197" s="58">
        <f ca="1">IFERROR(IF($C$12="C",RTD("ice.xl",,"*H",DT197,$C$5,"D",$K197,,,1),RTD("ice.xl",,"*H",DT197,$C$5,"D",$K197,,,1)*(9/5)+$C$14),"-")</f>
        <v>79.105999999999995</v>
      </c>
      <c r="DV197" s="101">
        <f t="shared" si="987"/>
        <v>17</v>
      </c>
      <c r="DW197" s="101" t="str">
        <f t="shared" si="885"/>
        <v>KORD MR17!_12Z-ECE</v>
      </c>
      <c r="DX197" s="58">
        <f ca="1">IFERROR(IF($C$12="C",RTD("ice.xl",,"*H",DW197,$C$5,"D",$K197,,,1),RTD("ice.xl",,"*H",DW197,$C$5,"D",$K197,,,1)*(9/5)+$C$14),"-")</f>
        <v>77.72</v>
      </c>
      <c r="DY197" s="101">
        <f t="shared" si="982"/>
        <v>18</v>
      </c>
      <c r="DZ197" s="101" t="str">
        <f t="shared" si="887"/>
        <v>KORD MR18!_12Z-ECE</v>
      </c>
      <c r="EA197" s="58">
        <f ca="1">IFERROR(IF($C$12="C",RTD("ice.xl",,"*H",DZ197,$C$5,"D",$K197,,,1),RTD("ice.xl",,"*H",DZ197,$C$5,"D",$K197,,,1)*(9/5)+$C$14),"-")</f>
        <v>76.171999999999997</v>
      </c>
      <c r="EB197" s="101">
        <f t="shared" si="977"/>
        <v>19</v>
      </c>
      <c r="EC197" s="101" t="str">
        <f t="shared" si="889"/>
        <v>KORD MR19!_12Z-ECE</v>
      </c>
      <c r="ED197" s="58">
        <f ca="1">IFERROR(IF($C$12="C",RTD("ice.xl",,"*H",EC197,$C$5,"D",$K197,,,1),RTD("ice.xl",,"*H",EC197,$C$5,"D",$K197,,,1)*(9/5)+$C$14),"-")</f>
        <v>77.45</v>
      </c>
      <c r="EE197" s="101">
        <f t="shared" si="972"/>
        <v>20</v>
      </c>
      <c r="EF197" s="101" t="str">
        <f t="shared" si="891"/>
        <v>KORD MR20!_12Z-ECE</v>
      </c>
      <c r="EG197" s="58">
        <f ca="1">IFERROR(IF($C$12="C",RTD("ice.xl",,"*H",EF197,$C$5,"D",$K197,,,1),RTD("ice.xl",,"*H",EF197,$C$5,"D",$K197,,,1)*(9/5)+$C$14),"-")</f>
        <v>82.597999999999999</v>
      </c>
      <c r="EH197" s="101">
        <f t="shared" si="967"/>
        <v>21</v>
      </c>
      <c r="EI197" s="101" t="str">
        <f t="shared" si="893"/>
        <v>KORD MR21!_12Z-ECE</v>
      </c>
      <c r="EJ197" s="58">
        <f ca="1">IFERROR(IF($C$12="C",RTD("ice.xl",,"*H",EI197,$C$5,"D",$K197,,,1),RTD("ice.xl",,"*H",EI197,$C$5,"D",$K197,,,1)*(9/5)+$C$14),"-")</f>
        <v>80.545999999999992</v>
      </c>
      <c r="EK197" s="101">
        <f t="shared" si="962"/>
        <v>22</v>
      </c>
      <c r="EL197" s="101" t="str">
        <f t="shared" si="895"/>
        <v>KORD MR22!_12Z-ECE</v>
      </c>
      <c r="EM197" s="58">
        <f ca="1">IFERROR(IF($C$12="C",RTD("ice.xl",,"*H",EL197,$C$5,"D",$K197,,,1),RTD("ice.xl",,"*H",EL197,$C$5,"D",$K197,,,1)*(9/5)+$C$14),"-")</f>
        <v>82.507999999999996</v>
      </c>
      <c r="EN197" s="101">
        <f t="shared" si="957"/>
        <v>23</v>
      </c>
      <c r="EO197" s="101" t="str">
        <f t="shared" si="897"/>
        <v>KORD MR23!_12Z-ECE</v>
      </c>
      <c r="EP197" s="58">
        <f ca="1">IFERROR(IF($C$12="C",RTD("ice.xl",,"*H",EO197,$C$5,"D",$K197,,,1),RTD("ice.xl",,"*H",EO197,$C$5,"D",$K197,,,1)*(9/5)+$C$14),"-")</f>
        <v>80.311999999999998</v>
      </c>
      <c r="EQ197" s="101">
        <f t="shared" si="952"/>
        <v>24</v>
      </c>
      <c r="ER197" s="101" t="str">
        <f t="shared" si="899"/>
        <v>KORD MR24!_12Z-ECE</v>
      </c>
      <c r="ES197" s="58">
        <f ca="1">IFERROR(IF($C$12="C",RTD("ice.xl",,"*H",ER197,$C$5,"D",$K197,,,1),RTD("ice.xl",,"*H",ER197,$C$5,"D",$K197,,,1)*(9/5)+$C$14),"-")</f>
        <v>80.996000000000009</v>
      </c>
      <c r="ET197" s="101">
        <f t="shared" si="947"/>
        <v>25</v>
      </c>
      <c r="EU197" s="101" t="str">
        <f t="shared" si="900"/>
        <v>KORD MR25!_12Z-ECE</v>
      </c>
      <c r="EV197" s="58">
        <f ca="1">IFERROR(IF($C$12="C",RTD("ice.xl",,"*H",EU197,$C$5,"D",$K197,,,1),RTD("ice.xl",,"*H",EU197,$C$5,"D",$K197,,,1)*(9/5)+$C$14),"-")</f>
        <v>78.475999999999999</v>
      </c>
      <c r="EW197" s="101">
        <f t="shared" si="942"/>
        <v>26</v>
      </c>
      <c r="EX197" s="101" t="str">
        <f t="shared" si="901"/>
        <v>KORD MR26!_12Z-ECE</v>
      </c>
      <c r="EY197" s="58">
        <f ca="1">IFERROR(IF($C$12="C",RTD("ice.xl",,"*H",EX197,$C$5,"D",$K197,,,1),RTD("ice.xl",,"*H",EX197,$C$5,"D",$K197,,,1)*(9/5)+$C$14),"-")</f>
        <v>79.681999999999988</v>
      </c>
      <c r="EZ197" s="101">
        <f t="shared" si="938"/>
        <v>27</v>
      </c>
      <c r="FA197" s="101" t="str">
        <f t="shared" si="902"/>
        <v>KORD MR27!_12Z-ECE</v>
      </c>
      <c r="FB197" s="58" t="str">
        <f ca="1">IFERROR(IF($C$12="C",RTD("ice.xl",,"*H",FA197,$C$5,"D",$K197,,,1),RTD("ice.xl",,"*H",FA197,$C$5,"D",$K197,,,1)*(9/5)+$C$14),"-")</f>
        <v>-</v>
      </c>
      <c r="FC197" s="101">
        <f t="shared" si="934"/>
        <v>28</v>
      </c>
      <c r="FD197" s="101" t="str">
        <f t="shared" si="903"/>
        <v>KORD MR28!_12Z-ECE</v>
      </c>
      <c r="FE197" s="105" t="str">
        <f ca="1">IFERROR(IF($C$12="C",RTD("ice.xl",,"*H",FD197,$C$5,"D",$K197,,,1),RTD("ice.xl",,"*H",FD197,$C$5,"D",$K197,,,1)*(9/5)+$C$14),"-")</f>
        <v>-</v>
      </c>
      <c r="FH197" s="53">
        <f t="shared" si="1005"/>
        <v>13</v>
      </c>
      <c r="FI197" s="53" t="str">
        <f t="shared" si="905"/>
        <v>KORD MR13!_12Z-ECE</v>
      </c>
      <c r="FJ197" s="108">
        <f ca="1">IFERROR(IF($C$12="C",RTD("ice.xl",,"*H",FI197,$C$5,"D",$K197,,,1),RTD("ice.xl",,"*H",FI197,$C$5,"D",$K197,,,1)*(9/5)+$C$14),"-")</f>
        <v>80.402000000000001</v>
      </c>
      <c r="FK197" s="101">
        <f t="shared" si="1001"/>
        <v>14</v>
      </c>
      <c r="FL197" s="101" t="str">
        <f t="shared" si="907"/>
        <v>KORD MR14!_12Z-ECE</v>
      </c>
      <c r="FM197" s="58">
        <f ca="1">IFERROR(IF($C$12="C",RTD("ice.xl",,"*H",FL197,$C$5,"D",$K197,,,1),RTD("ice.xl",,"*H",FL197,$C$5,"D",$K197,,,1)*(9/5)+$C$14),"-")</f>
        <v>80.366</v>
      </c>
      <c r="FN197" s="101">
        <f t="shared" si="997"/>
        <v>15</v>
      </c>
      <c r="FO197" s="101" t="str">
        <f t="shared" si="909"/>
        <v>KORD MR15!_12Z-ECE</v>
      </c>
      <c r="FP197" s="58">
        <f ca="1">IFERROR(IF($C$12="C",RTD("ice.xl",,"*H",FO197,$C$5,"D",$K197,,,1),RTD("ice.xl",,"*H",FO197,$C$5,"D",$K197,,,1)*(9/5)+$C$14),"-")</f>
        <v>79.051999999999992</v>
      </c>
      <c r="FQ197" s="101">
        <f t="shared" si="993"/>
        <v>16</v>
      </c>
      <c r="FR197" s="101" t="str">
        <f t="shared" si="911"/>
        <v>KORD MR16!_12Z-ECE</v>
      </c>
      <c r="FS197" s="58">
        <f ca="1">IFERROR(IF($C$12="C",RTD("ice.xl",,"*H",FR197,$C$5,"D",$K197,,,1),RTD("ice.xl",,"*H",FR197,$C$5,"D",$K197,,,1)*(9/5)+$C$14),"-")</f>
        <v>79.105999999999995</v>
      </c>
      <c r="FT197" s="101">
        <f t="shared" si="988"/>
        <v>17</v>
      </c>
      <c r="FU197" s="101" t="str">
        <f t="shared" si="913"/>
        <v>KORD MR17!_12Z-ECE</v>
      </c>
      <c r="FV197" s="58">
        <f ca="1">IFERROR(IF($C$12="C",RTD("ice.xl",,"*H",FU197,$C$5,"D",$K197,,,1),RTD("ice.xl",,"*H",FU197,$C$5,"D",$K197,,,1)*(9/5)+$C$14),"-")</f>
        <v>77.72</v>
      </c>
      <c r="FW197" s="101">
        <f t="shared" si="983"/>
        <v>18</v>
      </c>
      <c r="FX197" s="101" t="str">
        <f t="shared" si="915"/>
        <v>KORD MR18!_12Z-ECE</v>
      </c>
      <c r="FY197" s="58">
        <f ca="1">IFERROR(IF($C$12="C",RTD("ice.xl",,"*H",FX197,$C$5,"D",$K197,,,1),RTD("ice.xl",,"*H",FX197,$C$5,"D",$K197,,,1)*(9/5)+$C$14),"-")</f>
        <v>76.171999999999997</v>
      </c>
      <c r="FZ197" s="101">
        <f t="shared" si="978"/>
        <v>19</v>
      </c>
      <c r="GA197" s="101" t="str">
        <f t="shared" si="917"/>
        <v>KORD MR19!_12Z-ECE</v>
      </c>
      <c r="GB197" s="58">
        <f ca="1">IFERROR(IF($C$12="C",RTD("ice.xl",,"*H",GA197,$C$5,"D",$K197,,,1),RTD("ice.xl",,"*H",GA197,$C$5,"D",$K197,,,1)*(9/5)+$C$14),"-")</f>
        <v>77.45</v>
      </c>
      <c r="GC197" s="101">
        <f t="shared" si="973"/>
        <v>20</v>
      </c>
      <c r="GD197" s="101" t="str">
        <f t="shared" si="919"/>
        <v>KORD MR20!_12Z-ECE</v>
      </c>
      <c r="GE197" s="58">
        <f ca="1">IFERROR(IF($C$12="C",RTD("ice.xl",,"*H",GD197,$C$5,"D",$K197,,,1),RTD("ice.xl",,"*H",GD197,$C$5,"D",$K197,,,1)*(9/5)+$C$14),"-")</f>
        <v>82.597999999999999</v>
      </c>
      <c r="GF197" s="101">
        <f t="shared" si="968"/>
        <v>21</v>
      </c>
      <c r="GG197" s="101" t="str">
        <f t="shared" si="921"/>
        <v>KORD MR21!_12Z-ECE</v>
      </c>
      <c r="GH197" s="58">
        <f ca="1">IFERROR(IF($C$12="C",RTD("ice.xl",,"*H",GG197,$C$5,"D",$K197,,,1),RTD("ice.xl",,"*H",GG197,$C$5,"D",$K197,,,1)*(9/5)+$C$14),"-")</f>
        <v>80.545999999999992</v>
      </c>
      <c r="GI197" s="101">
        <f t="shared" si="963"/>
        <v>22</v>
      </c>
      <c r="GJ197" s="101" t="str">
        <f t="shared" si="923"/>
        <v>KORD MR22!_12Z-ECE</v>
      </c>
      <c r="GK197" s="58">
        <f ca="1">IFERROR(IF($C$12="C",RTD("ice.xl",,"*H",GJ197,$C$5,"D",$K197,,,1),RTD("ice.xl",,"*H",GJ197,$C$5,"D",$K197,,,1)*(9/5)+$C$14),"-")</f>
        <v>82.507999999999996</v>
      </c>
      <c r="GL197" s="101">
        <f t="shared" si="958"/>
        <v>23</v>
      </c>
      <c r="GM197" s="101" t="str">
        <f t="shared" si="925"/>
        <v>KORD MR23!_12Z-ECE</v>
      </c>
      <c r="GN197" s="58">
        <f ca="1">IFERROR(IF($C$12="C",RTD("ice.xl",,"*H",GM197,$C$5,"D",$K197,,,1),RTD("ice.xl",,"*H",GM197,$C$5,"D",$K197,,,1)*(9/5)+$C$14),"-")</f>
        <v>80.311999999999998</v>
      </c>
      <c r="GO197" s="101">
        <f t="shared" si="953"/>
        <v>24</v>
      </c>
      <c r="GP197" s="101" t="str">
        <f t="shared" si="927"/>
        <v>KORD MR24!_12Z-ECE</v>
      </c>
      <c r="GQ197" s="58">
        <f ca="1">IFERROR(IF($C$12="C",RTD("ice.xl",,"*H",GP197,$C$5,"D",$K197,,,1),RTD("ice.xl",,"*H",GP197,$C$5,"D",$K197,,,1)*(9/5)+$C$14),"-")</f>
        <v>80.996000000000009</v>
      </c>
      <c r="GR197" s="101">
        <f t="shared" si="948"/>
        <v>25</v>
      </c>
      <c r="GS197" s="101" t="str">
        <f t="shared" si="928"/>
        <v>KORD MR25!_12Z-ECE</v>
      </c>
      <c r="GT197" s="58">
        <f ca="1">IFERROR(IF($C$12="C",RTD("ice.xl",,"*H",GS197,$C$5,"D",$K197,,,1),RTD("ice.xl",,"*H",GS197,$C$5,"D",$K197,,,1)*(9/5)+$C$14),"-")</f>
        <v>78.475999999999999</v>
      </c>
      <c r="GU197" s="101">
        <f t="shared" si="943"/>
        <v>26</v>
      </c>
      <c r="GV197" s="101" t="str">
        <f t="shared" si="929"/>
        <v>KORD MR26!_12Z-ECE</v>
      </c>
      <c r="GW197" s="58">
        <f ca="1">IFERROR(IF($C$12="C",RTD("ice.xl",,"*H",GV197,$C$5,"D",$K197,,,1),RTD("ice.xl",,"*H",GV197,$C$5,"D",$K197,,,1)*(9/5)+$C$14),"-")</f>
        <v>79.681999999999988</v>
      </c>
      <c r="GX197" s="101">
        <f t="shared" si="939"/>
        <v>27</v>
      </c>
      <c r="GY197" s="101" t="str">
        <f t="shared" si="930"/>
        <v>KORD MR27!_12Z-ECE</v>
      </c>
      <c r="GZ197" s="58" t="str">
        <f ca="1">IFERROR(IF($C$12="C",RTD("ice.xl",,"*H",GY197,$C$5,"D",$K197,,,1),RTD("ice.xl",,"*H",GY197,$C$5,"D",$K197,,,1)*(9/5)+$C$14),"-")</f>
        <v>-</v>
      </c>
      <c r="HA197" s="101">
        <f t="shared" si="935"/>
        <v>28</v>
      </c>
      <c r="HB197" s="101" t="str">
        <f t="shared" si="931"/>
        <v>KORD MR28!_12Z-ECE</v>
      </c>
      <c r="HC197" s="105" t="str">
        <f ca="1">IFERROR(IF($C$12="C",RTD("ice.xl",,"*H",HB197,$C$5,"D",$K197,,,1),RTD("ice.xl",,"*H",HB197,$C$5,"D",$K197,,,1)*(9/5)+$C$14),"-")</f>
        <v>-</v>
      </c>
    </row>
    <row r="198" spans="11:211" x14ac:dyDescent="0.35">
      <c r="K198" s="163">
        <f t="shared" ca="1" si="1006"/>
        <v>44778</v>
      </c>
      <c r="L198" s="356">
        <f t="shared" ca="1" si="1006"/>
        <v>78.642500000000013</v>
      </c>
      <c r="N198" s="53">
        <f t="shared" si="1002"/>
        <v>14</v>
      </c>
      <c r="O198" s="53" t="str">
        <f t="shared" si="822"/>
        <v>KORD MR14!_00Z-ECE</v>
      </c>
      <c r="P198" s="108">
        <f ca="1">IFERROR(IF($C$12="C",RTD("ice.xl",,"*H",O198,$C$5,"D",$K198,,,1),RTD("ice.xl",,"*H",O198,$C$5,"D",$K198,,,1)*(9/5)+$C$14),"-")</f>
        <v>77.468000000000004</v>
      </c>
      <c r="Q198" s="101">
        <f t="shared" si="998"/>
        <v>15</v>
      </c>
      <c r="R198" s="101" t="str">
        <f t="shared" si="824"/>
        <v>KORD MR15!_00Z-ECE</v>
      </c>
      <c r="S198" s="58">
        <f ca="1">IFERROR(IF($C$12="C",RTD("ice.xl",,"*H",R198,$C$5,"D",$K198,,,1),RTD("ice.xl",,"*H",R198,$C$5,"D",$K198,,,1)*(9/5)+$C$14),"-")</f>
        <v>76.945999999999998</v>
      </c>
      <c r="T198" s="101">
        <f t="shared" si="994"/>
        <v>16</v>
      </c>
      <c r="U198" s="101" t="str">
        <f t="shared" si="826"/>
        <v>KORD MR16!_00Z-ECE</v>
      </c>
      <c r="V198" s="58">
        <f ca="1">IFERROR(IF($C$12="C",RTD("ice.xl",,"*H",U198,$C$5,"D",$K198,,,1),RTD("ice.xl",,"*H",U198,$C$5,"D",$K198,,,1)*(9/5)+$C$14),"-")</f>
        <v>75.433999999999997</v>
      </c>
      <c r="W198" s="101">
        <f t="shared" si="990"/>
        <v>17</v>
      </c>
      <c r="X198" s="101" t="str">
        <f t="shared" si="828"/>
        <v>KORD MR17!_00Z-ECE</v>
      </c>
      <c r="Y198" s="58">
        <f ca="1">IFERROR(IF($C$12="C",RTD("ice.xl",,"*H",X198,$C$5,"D",$K198,,,1),RTD("ice.xl",,"*H",X198,$C$5,"D",$K198,,,1)*(9/5)+$C$14),"-")</f>
        <v>74.75</v>
      </c>
      <c r="Z198" s="101">
        <f t="shared" si="985"/>
        <v>18</v>
      </c>
      <c r="AA198" s="101" t="str">
        <f t="shared" si="830"/>
        <v>KORD MR18!_00Z-ECE</v>
      </c>
      <c r="AB198" s="58">
        <f ca="1">IFERROR(IF($C$12="C",RTD("ice.xl",,"*H",AA198,$C$5,"D",$K198,,,1),RTD("ice.xl",,"*H",AA198,$C$5,"D",$K198,,,1)*(9/5)+$C$14),"-")</f>
        <v>73.004000000000005</v>
      </c>
      <c r="AC198" s="101">
        <f t="shared" si="980"/>
        <v>19</v>
      </c>
      <c r="AD198" s="101" t="str">
        <f t="shared" si="832"/>
        <v>KORD MR19!_00Z-ECE</v>
      </c>
      <c r="AE198" s="58">
        <f ca="1">IFERROR(IF($C$12="C",RTD("ice.xl",,"*H",AD198,$C$5,"D",$K198,,,1),RTD("ice.xl",,"*H",AD198,$C$5,"D",$K198,,,1)*(9/5)+$C$14),"-")</f>
        <v>73.813999999999993</v>
      </c>
      <c r="AF198" s="101">
        <f t="shared" si="975"/>
        <v>20</v>
      </c>
      <c r="AG198" s="101" t="str">
        <f t="shared" si="834"/>
        <v>KORD MR20!_00Z-ECE</v>
      </c>
      <c r="AH198" s="58">
        <f ca="1">IFERROR(IF($C$12="C",RTD("ice.xl",,"*H",AG198,$C$5,"D",$K198,,,1),RTD("ice.xl",,"*H",AG198,$C$5,"D",$K198,,,1)*(9/5)+$C$14),"-")</f>
        <v>79.195999999999998</v>
      </c>
      <c r="AI198" s="101">
        <f t="shared" si="970"/>
        <v>21</v>
      </c>
      <c r="AJ198" s="101" t="str">
        <f t="shared" si="836"/>
        <v>KORD MR21!_00Z-ECE</v>
      </c>
      <c r="AK198" s="58">
        <f ca="1">IFERROR(IF($C$12="C",RTD("ice.xl",,"*H",AJ198,$C$5,"D",$K198,,,1),RTD("ice.xl",,"*H",AJ198,$C$5,"D",$K198,,,1)*(9/5)+$C$14),"-")</f>
        <v>80.798000000000002</v>
      </c>
      <c r="AL198" s="101">
        <f t="shared" si="965"/>
        <v>22</v>
      </c>
      <c r="AM198" s="101" t="str">
        <f t="shared" si="838"/>
        <v>KORD MR22!_00Z-ECE</v>
      </c>
      <c r="AN198" s="58">
        <f ca="1">IFERROR(IF($C$12="C",RTD("ice.xl",,"*H",AM198,$C$5,"D",$K198,,,1),RTD("ice.xl",,"*H",AM198,$C$5,"D",$K198,,,1)*(9/5)+$C$14),"-")</f>
        <v>80.456000000000003</v>
      </c>
      <c r="AO198" s="101">
        <f t="shared" si="960"/>
        <v>23</v>
      </c>
      <c r="AP198" s="101" t="str">
        <f t="shared" si="840"/>
        <v>KORD MR23!_00Z-ECE</v>
      </c>
      <c r="AQ198" s="58">
        <f ca="1">IFERROR(IF($C$12="C",RTD("ice.xl",,"*H",AP198,$C$5,"D",$K198,,,1),RTD("ice.xl",,"*H",AP198,$C$5,"D",$K198,,,1)*(9/5)+$C$14),"-")</f>
        <v>82.52600000000001</v>
      </c>
      <c r="AR198" s="101">
        <f t="shared" si="955"/>
        <v>24</v>
      </c>
      <c r="AS198" s="101" t="str">
        <f t="shared" si="842"/>
        <v>KORD MR24!_00Z-ECE</v>
      </c>
      <c r="AT198" s="58">
        <f ca="1">IFERROR(IF($C$12="C",RTD("ice.xl",,"*H",AS198,$C$5,"D",$K198,,,1),RTD("ice.xl",,"*H",AS198,$C$5,"D",$K198,,,1)*(9/5)+$C$14),"-")</f>
        <v>81.373999999999995</v>
      </c>
      <c r="AU198" s="101">
        <f t="shared" si="950"/>
        <v>25</v>
      </c>
      <c r="AV198" s="101" t="str">
        <f t="shared" si="843"/>
        <v>KORD MR25!_00Z-ECE</v>
      </c>
      <c r="AW198" s="58">
        <f ca="1">IFERROR(IF($C$12="C",RTD("ice.xl",,"*H",AV198,$C$5,"D",$K198,,,1),RTD("ice.xl",,"*H",AV198,$C$5,"D",$K198,,,1)*(9/5)+$C$14),"-")</f>
        <v>79.664000000000001</v>
      </c>
      <c r="AX198" s="101">
        <f t="shared" si="945"/>
        <v>26</v>
      </c>
      <c r="AY198" s="101" t="str">
        <f t="shared" si="844"/>
        <v>KORD MR26!_00Z-ECE</v>
      </c>
      <c r="AZ198" s="58">
        <f ca="1">IFERROR(IF($C$12="C",RTD("ice.xl",,"*H",AY198,$C$5,"D",$K198,,,1),RTD("ice.xl",,"*H",AY198,$C$5,"D",$K198,,,1)*(9/5)+$C$14),"-")</f>
        <v>81.14</v>
      </c>
      <c r="BA198" s="101">
        <f t="shared" si="940"/>
        <v>27</v>
      </c>
      <c r="BB198" s="101" t="str">
        <f t="shared" si="845"/>
        <v>KORD MR27!_00Z-ECE</v>
      </c>
      <c r="BC198" s="58">
        <f ca="1">IFERROR(IF($C$12="C",RTD("ice.xl",,"*H",BB198,$C$5,"D",$K198,,,1),RTD("ice.xl",,"*H",BB198,$C$5,"D",$K198,,,1)*(9/5)+$C$14),"-")</f>
        <v>79.231999999999999</v>
      </c>
      <c r="BD198" s="101">
        <f t="shared" si="936"/>
        <v>28</v>
      </c>
      <c r="BE198" s="101" t="str">
        <f t="shared" si="846"/>
        <v>KORD MR28!_00Z-ECE</v>
      </c>
      <c r="BF198" s="58">
        <f ca="1">IFERROR(IF($C$12="C",RTD("ice.xl",,"*H",BE198,$C$5,"D",$K198,,,1),RTD("ice.xl",,"*H",BE198,$C$5,"D",$K198,,,1)*(9/5)+$C$14),"-")</f>
        <v>78.403999999999996</v>
      </c>
      <c r="BG198" s="101">
        <f t="shared" si="932"/>
        <v>29</v>
      </c>
      <c r="BH198" s="101" t="str">
        <f t="shared" si="847"/>
        <v>KORD MR29!_00Z-ECE</v>
      </c>
      <c r="BI198" s="105" t="str">
        <f ca="1">IFERROR(IF($C$12="C",RTD("ice.xl",,"*H",BH198,$C$5,"D",$K198,,,1),RTD("ice.xl",,"*H",BH198,$C$5,"D",$K198,,,1)*(9/5)+$C$14),"-")</f>
        <v>-</v>
      </c>
      <c r="BL198" s="53">
        <f t="shared" si="1003"/>
        <v>14</v>
      </c>
      <c r="BM198" s="53" t="str">
        <f t="shared" si="849"/>
        <v>KORD MR14!_00Z-ECE</v>
      </c>
      <c r="BN198" s="108">
        <f ca="1">IFERROR(IF($C$12="C",RTD("ice.xl",,"*H",BM198,$C$5,"D",$K198,,,1),RTD("ice.xl",,"*H",BM198,$C$5,"D",$K198,,,1)*(9/5)+$C$14),"-")</f>
        <v>77.468000000000004</v>
      </c>
      <c r="BO198" s="101">
        <f t="shared" si="999"/>
        <v>15</v>
      </c>
      <c r="BP198" s="101" t="str">
        <f t="shared" si="851"/>
        <v>KORD MR15!_00Z-ECE</v>
      </c>
      <c r="BQ198" s="58">
        <f ca="1">IFERROR(IF($C$12="C",RTD("ice.xl",,"*H",BP198,$C$5,"D",$K198,,,1),RTD("ice.xl",,"*H",BP198,$C$5,"D",$K198,,,1)*(9/5)+$C$14),"-")</f>
        <v>76.945999999999998</v>
      </c>
      <c r="BR198" s="101">
        <f t="shared" si="995"/>
        <v>16</v>
      </c>
      <c r="BS198" s="101" t="str">
        <f t="shared" si="853"/>
        <v>KORD MR16!_00Z-ECE</v>
      </c>
      <c r="BT198" s="58">
        <f ca="1">IFERROR(IF($C$12="C",RTD("ice.xl",,"*H",BS198,$C$5,"D",$K198,,,1),RTD("ice.xl",,"*H",BS198,$C$5,"D",$K198,,,1)*(9/5)+$C$14),"-")</f>
        <v>75.433999999999997</v>
      </c>
      <c r="BU198" s="101">
        <f t="shared" si="991"/>
        <v>17</v>
      </c>
      <c r="BV198" s="101" t="str">
        <f t="shared" si="855"/>
        <v>KORD MR17!_00Z-ECE</v>
      </c>
      <c r="BW198" s="58">
        <f ca="1">IFERROR(IF($C$12="C",RTD("ice.xl",,"*H",BV198,$C$5,"D",$K198,,,1),RTD("ice.xl",,"*H",BV198,$C$5,"D",$K198,,,1)*(9/5)+$C$14),"-")</f>
        <v>74.75</v>
      </c>
      <c r="BX198" s="101">
        <f t="shared" si="986"/>
        <v>18</v>
      </c>
      <c r="BY198" s="101" t="str">
        <f t="shared" si="857"/>
        <v>KORD MR18!_00Z-ECE</v>
      </c>
      <c r="BZ198" s="58">
        <f ca="1">IFERROR(IF($C$12="C",RTD("ice.xl",,"*H",BY198,$C$5,"D",$K198,,,1),RTD("ice.xl",,"*H",BY198,$C$5,"D",$K198,,,1)*(9/5)+$C$14),"-")</f>
        <v>73.004000000000005</v>
      </c>
      <c r="CA198" s="101">
        <f t="shared" si="981"/>
        <v>19</v>
      </c>
      <c r="CB198" s="101" t="str">
        <f t="shared" si="859"/>
        <v>KORD MR19!_00Z-ECE</v>
      </c>
      <c r="CC198" s="58">
        <f ca="1">IFERROR(IF($C$12="C",RTD("ice.xl",,"*H",CB198,$C$5,"D",$K198,,,1),RTD("ice.xl",,"*H",CB198,$C$5,"D",$K198,,,1)*(9/5)+$C$14),"-")</f>
        <v>73.813999999999993</v>
      </c>
      <c r="CD198" s="101">
        <f t="shared" si="976"/>
        <v>20</v>
      </c>
      <c r="CE198" s="101" t="str">
        <f t="shared" si="861"/>
        <v>KORD MR20!_00Z-ECE</v>
      </c>
      <c r="CF198" s="58">
        <f ca="1">IFERROR(IF($C$12="C",RTD("ice.xl",,"*H",CE198,$C$5,"D",$K198,,,1),RTD("ice.xl",,"*H",CE198,$C$5,"D",$K198,,,1)*(9/5)+$C$14),"-")</f>
        <v>79.195999999999998</v>
      </c>
      <c r="CG198" s="101">
        <f t="shared" si="971"/>
        <v>21</v>
      </c>
      <c r="CH198" s="101" t="str">
        <f t="shared" si="863"/>
        <v>KORD MR21!_00Z-ECE</v>
      </c>
      <c r="CI198" s="58">
        <f ca="1">IFERROR(IF($C$12="C",RTD("ice.xl",,"*H",CH198,$C$5,"D",$K198,,,1),RTD("ice.xl",,"*H",CH198,$C$5,"D",$K198,,,1)*(9/5)+$C$14),"-")</f>
        <v>80.798000000000002</v>
      </c>
      <c r="CJ198" s="101">
        <f t="shared" si="966"/>
        <v>22</v>
      </c>
      <c r="CK198" s="101" t="str">
        <f t="shared" si="865"/>
        <v>KORD MR22!_00Z-ECE</v>
      </c>
      <c r="CL198" s="58">
        <f ca="1">IFERROR(IF($C$12="C",RTD("ice.xl",,"*H",CK198,$C$5,"D",$K198,,,1),RTD("ice.xl",,"*H",CK198,$C$5,"D",$K198,,,1)*(9/5)+$C$14),"-")</f>
        <v>80.456000000000003</v>
      </c>
      <c r="CM198" s="101">
        <f t="shared" si="961"/>
        <v>23</v>
      </c>
      <c r="CN198" s="101" t="str">
        <f t="shared" si="867"/>
        <v>KORD MR23!_00Z-ECE</v>
      </c>
      <c r="CO198" s="58">
        <f ca="1">IFERROR(IF($C$12="C",RTD("ice.xl",,"*H",CN198,$C$5,"D",$K198,,,1),RTD("ice.xl",,"*H",CN198,$C$5,"D",$K198,,,1)*(9/5)+$C$14),"-")</f>
        <v>82.52600000000001</v>
      </c>
      <c r="CP198" s="101">
        <f t="shared" si="956"/>
        <v>24</v>
      </c>
      <c r="CQ198" s="101" t="str">
        <f t="shared" si="869"/>
        <v>KORD MR24!_00Z-ECE</v>
      </c>
      <c r="CR198" s="58">
        <f ca="1">IFERROR(IF($C$12="C",RTD("ice.xl",,"*H",CQ198,$C$5,"D",$K198,,,1),RTD("ice.xl",,"*H",CQ198,$C$5,"D",$K198,,,1)*(9/5)+$C$14),"-")</f>
        <v>81.373999999999995</v>
      </c>
      <c r="CS198" s="101">
        <f t="shared" si="951"/>
        <v>25</v>
      </c>
      <c r="CT198" s="101" t="str">
        <f t="shared" si="871"/>
        <v>KORD MR25!_00Z-ECE</v>
      </c>
      <c r="CU198" s="58">
        <f ca="1">IFERROR(IF($C$12="C",RTD("ice.xl",,"*H",CT198,$C$5,"D",$K198,,,1),RTD("ice.xl",,"*H",CT198,$C$5,"D",$K198,,,1)*(9/5)+$C$14),"-")</f>
        <v>79.664000000000001</v>
      </c>
      <c r="CV198" s="101">
        <f t="shared" si="946"/>
        <v>26</v>
      </c>
      <c r="CW198" s="101" t="str">
        <f t="shared" si="872"/>
        <v>KORD MR26!_00Z-ECE</v>
      </c>
      <c r="CX198" s="58">
        <f ca="1">IFERROR(IF($C$12="C",RTD("ice.xl",,"*H",CW198,$C$5,"D",$K198,,,1),RTD("ice.xl",,"*H",CW198,$C$5,"D",$K198,,,1)*(9/5)+$C$14),"-")</f>
        <v>81.14</v>
      </c>
      <c r="CY198" s="101">
        <f t="shared" si="941"/>
        <v>27</v>
      </c>
      <c r="CZ198" s="101" t="str">
        <f t="shared" si="873"/>
        <v>KORD MR27!_00Z-ECE</v>
      </c>
      <c r="DA198" s="58">
        <f ca="1">IFERROR(IF($C$12="C",RTD("ice.xl",,"*H",CZ198,$C$5,"D",$K198,,,1),RTD("ice.xl",,"*H",CZ198,$C$5,"D",$K198,,,1)*(9/5)+$C$14),"-")</f>
        <v>79.231999999999999</v>
      </c>
      <c r="DB198" s="101">
        <f t="shared" si="937"/>
        <v>28</v>
      </c>
      <c r="DC198" s="101" t="str">
        <f t="shared" si="874"/>
        <v>KORD MR28!_00Z-ECE</v>
      </c>
      <c r="DD198" s="58">
        <f ca="1">IFERROR(IF($C$12="C",RTD("ice.xl",,"*H",DC198,$C$5,"D",$K198,,,1),RTD("ice.xl",,"*H",DC198,$C$5,"D",$K198,,,1)*(9/5)+$C$14),"-")</f>
        <v>78.403999999999996</v>
      </c>
      <c r="DE198" s="101">
        <f t="shared" si="933"/>
        <v>29</v>
      </c>
      <c r="DF198" s="101" t="str">
        <f t="shared" si="875"/>
        <v>KORD MR29!_00Z-ECE</v>
      </c>
      <c r="DG198" s="105" t="str">
        <f ca="1">IFERROR(IF($C$12="C",RTD("ice.xl",,"*H",DF198,$C$5,"D",$K198,,,1),RTD("ice.xl",,"*H",DF198,$C$5,"D",$K198,,,1)*(9/5)+$C$14),"-")</f>
        <v>-</v>
      </c>
      <c r="DJ198" s="53">
        <f t="shared" si="1004"/>
        <v>14</v>
      </c>
      <c r="DK198" s="53" t="str">
        <f t="shared" si="877"/>
        <v>KORD MR14!_12Z-ECE</v>
      </c>
      <c r="DL198" s="108">
        <f ca="1">IFERROR(IF($C$12="C",RTD("ice.xl",,"*H",DK198,$C$5,"D",$K198,,,1),RTD("ice.xl",,"*H",DK198,$C$5,"D",$K198,,,1)*(9/5)+$C$14),"-")</f>
        <v>77.431999999999988</v>
      </c>
      <c r="DM198" s="101">
        <f t="shared" si="1000"/>
        <v>15</v>
      </c>
      <c r="DN198" s="101" t="str">
        <f t="shared" si="879"/>
        <v>KORD MR15!_12Z-ECE</v>
      </c>
      <c r="DO198" s="58">
        <f ca="1">IFERROR(IF($C$12="C",RTD("ice.xl",,"*H",DN198,$C$5,"D",$K198,,,1),RTD("ice.xl",,"*H",DN198,$C$5,"D",$K198,,,1)*(9/5)+$C$14),"-")</f>
        <v>75.938000000000002</v>
      </c>
      <c r="DP198" s="101">
        <f t="shared" si="996"/>
        <v>16</v>
      </c>
      <c r="DQ198" s="101" t="str">
        <f t="shared" si="881"/>
        <v>KORD MR16!_12Z-ECE</v>
      </c>
      <c r="DR198" s="58">
        <f ca="1">IFERROR(IF($C$12="C",RTD("ice.xl",,"*H",DQ198,$C$5,"D",$K198,,,1),RTD("ice.xl",,"*H",DQ198,$C$5,"D",$K198,,,1)*(9/5)+$C$14),"-")</f>
        <v>73.724000000000004</v>
      </c>
      <c r="DS198" s="101">
        <f t="shared" si="992"/>
        <v>17</v>
      </c>
      <c r="DT198" s="101" t="str">
        <f t="shared" si="883"/>
        <v>KORD MR17!_12Z-ECE</v>
      </c>
      <c r="DU198" s="58">
        <f ca="1">IFERROR(IF($C$12="C",RTD("ice.xl",,"*H",DT198,$C$5,"D",$K198,,,1),RTD("ice.xl",,"*H",DT198,$C$5,"D",$K198,,,1)*(9/5)+$C$14),"-")</f>
        <v>73.52600000000001</v>
      </c>
      <c r="DV198" s="101">
        <f t="shared" si="987"/>
        <v>18</v>
      </c>
      <c r="DW198" s="101" t="str">
        <f t="shared" si="885"/>
        <v>KORD MR18!_12Z-ECE</v>
      </c>
      <c r="DX198" s="58">
        <f ca="1">IFERROR(IF($C$12="C",RTD("ice.xl",,"*H",DW198,$C$5,"D",$K198,,,1),RTD("ice.xl",,"*H",DW198,$C$5,"D",$K198,,,1)*(9/5)+$C$14),"-")</f>
        <v>73.346000000000004</v>
      </c>
      <c r="DY198" s="101">
        <f t="shared" si="982"/>
        <v>19</v>
      </c>
      <c r="DZ198" s="101" t="str">
        <f t="shared" si="887"/>
        <v>KORD MR19!_12Z-ECE</v>
      </c>
      <c r="EA198" s="58">
        <f ca="1">IFERROR(IF($C$12="C",RTD("ice.xl",,"*H",DZ198,$C$5,"D",$K198,,,1),RTD("ice.xl",,"*H",DZ198,$C$5,"D",$K198,,,1)*(9/5)+$C$14),"-")</f>
        <v>74.426000000000002</v>
      </c>
      <c r="EB198" s="101">
        <f t="shared" si="977"/>
        <v>20</v>
      </c>
      <c r="EC198" s="101" t="str">
        <f t="shared" si="889"/>
        <v>KORD MR20!_12Z-ECE</v>
      </c>
      <c r="ED198" s="58">
        <f ca="1">IFERROR(IF($C$12="C",RTD("ice.xl",,"*H",EC198,$C$5,"D",$K198,,,1),RTD("ice.xl",,"*H",EC198,$C$5,"D",$K198,,,1)*(9/5)+$C$14),"-")</f>
        <v>83.731999999999999</v>
      </c>
      <c r="EE198" s="101">
        <f t="shared" si="972"/>
        <v>21</v>
      </c>
      <c r="EF198" s="101" t="str">
        <f t="shared" si="891"/>
        <v>KORD MR21!_12Z-ECE</v>
      </c>
      <c r="EG198" s="58">
        <f ca="1">IFERROR(IF($C$12="C",RTD("ice.xl",,"*H",EF198,$C$5,"D",$K198,,,1),RTD("ice.xl",,"*H",EF198,$C$5,"D",$K198,,,1)*(9/5)+$C$14),"-")</f>
        <v>80.834000000000003</v>
      </c>
      <c r="EH198" s="101">
        <f t="shared" si="967"/>
        <v>22</v>
      </c>
      <c r="EI198" s="101" t="str">
        <f t="shared" si="893"/>
        <v>KORD MR22!_12Z-ECE</v>
      </c>
      <c r="EJ198" s="58">
        <f ca="1">IFERROR(IF($C$12="C",RTD("ice.xl",,"*H",EI198,$C$5,"D",$K198,,,1),RTD("ice.xl",,"*H",EI198,$C$5,"D",$K198,,,1)*(9/5)+$C$14),"-")</f>
        <v>84.2</v>
      </c>
      <c r="EK198" s="101">
        <f t="shared" si="962"/>
        <v>23</v>
      </c>
      <c r="EL198" s="101" t="str">
        <f t="shared" si="895"/>
        <v>KORD MR23!_12Z-ECE</v>
      </c>
      <c r="EM198" s="58">
        <f ca="1">IFERROR(IF($C$12="C",RTD("ice.xl",,"*H",EL198,$C$5,"D",$K198,,,1),RTD("ice.xl",,"*H",EL198,$C$5,"D",$K198,,,1)*(9/5)+$C$14),"-")</f>
        <v>81.427999999999997</v>
      </c>
      <c r="EN198" s="101">
        <f t="shared" si="957"/>
        <v>24</v>
      </c>
      <c r="EO198" s="101" t="str">
        <f t="shared" si="897"/>
        <v>KORD MR24!_12Z-ECE</v>
      </c>
      <c r="EP198" s="58">
        <f ca="1">IFERROR(IF($C$12="C",RTD("ice.xl",,"*H",EO198,$C$5,"D",$K198,,,1),RTD("ice.xl",,"*H",EO198,$C$5,"D",$K198,,,1)*(9/5)+$C$14),"-")</f>
        <v>81.373999999999995</v>
      </c>
      <c r="EQ198" s="101">
        <f t="shared" si="952"/>
        <v>25</v>
      </c>
      <c r="ER198" s="101" t="str">
        <f t="shared" si="899"/>
        <v>KORD MR25!_12Z-ECE</v>
      </c>
      <c r="ES198" s="58">
        <f ca="1">IFERROR(IF($C$12="C",RTD("ice.xl",,"*H",ER198,$C$5,"D",$K198,,,1),RTD("ice.xl",,"*H",ER198,$C$5,"D",$K198,,,1)*(9/5)+$C$14),"-")</f>
        <v>78.475999999999999</v>
      </c>
      <c r="ET198" s="101">
        <f t="shared" si="947"/>
        <v>26</v>
      </c>
      <c r="EU198" s="101" t="str">
        <f t="shared" si="900"/>
        <v>KORD MR26!_12Z-ECE</v>
      </c>
      <c r="EV198" s="58">
        <f ca="1">IFERROR(IF($C$12="C",RTD("ice.xl",,"*H",EU198,$C$5,"D",$K198,,,1),RTD("ice.xl",,"*H",EU198,$C$5,"D",$K198,,,1)*(9/5)+$C$14),"-")</f>
        <v>80.474000000000004</v>
      </c>
      <c r="EW198" s="101">
        <f t="shared" si="942"/>
        <v>27</v>
      </c>
      <c r="EX198" s="101" t="str">
        <f t="shared" si="901"/>
        <v>KORD MR27!_12Z-ECE</v>
      </c>
      <c r="EY198" s="58">
        <f ca="1">IFERROR(IF($C$12="C",RTD("ice.xl",,"*H",EX198,$C$5,"D",$K198,,,1),RTD("ice.xl",,"*H",EX198,$C$5,"D",$K198,,,1)*(9/5)+$C$14),"-")</f>
        <v>79.141999999999996</v>
      </c>
      <c r="EZ198" s="101">
        <f t="shared" si="938"/>
        <v>28</v>
      </c>
      <c r="FA198" s="101" t="str">
        <f t="shared" si="902"/>
        <v>KORD MR28!_12Z-ECE</v>
      </c>
      <c r="FB198" s="58" t="str">
        <f ca="1">IFERROR(IF($C$12="C",RTD("ice.xl",,"*H",FA198,$C$5,"D",$K198,,,1),RTD("ice.xl",,"*H",FA198,$C$5,"D",$K198,,,1)*(9/5)+$C$14),"-")</f>
        <v>-</v>
      </c>
      <c r="FC198" s="101">
        <f t="shared" si="934"/>
        <v>29</v>
      </c>
      <c r="FD198" s="101" t="str">
        <f t="shared" si="903"/>
        <v>KORD MR29!_12Z-ECE</v>
      </c>
      <c r="FE198" s="105" t="str">
        <f ca="1">IFERROR(IF($C$12="C",RTD("ice.xl",,"*H",FD198,$C$5,"D",$K198,,,1),RTD("ice.xl",,"*H",FD198,$C$5,"D",$K198,,,1)*(9/5)+$C$14),"-")</f>
        <v>-</v>
      </c>
      <c r="FH198" s="53">
        <f t="shared" si="1005"/>
        <v>14</v>
      </c>
      <c r="FI198" s="53" t="str">
        <f t="shared" si="905"/>
        <v>KORD MR14!_12Z-ECE</v>
      </c>
      <c r="FJ198" s="108">
        <f ca="1">IFERROR(IF($C$12="C",RTD("ice.xl",,"*H",FI198,$C$5,"D",$K198,,,1),RTD("ice.xl",,"*H",FI198,$C$5,"D",$K198,,,1)*(9/5)+$C$14),"-")</f>
        <v>77.431999999999988</v>
      </c>
      <c r="FK198" s="101">
        <f t="shared" si="1001"/>
        <v>15</v>
      </c>
      <c r="FL198" s="101" t="str">
        <f t="shared" si="907"/>
        <v>KORD MR15!_12Z-ECE</v>
      </c>
      <c r="FM198" s="58">
        <f ca="1">IFERROR(IF($C$12="C",RTD("ice.xl",,"*H",FL198,$C$5,"D",$K198,,,1),RTD("ice.xl",,"*H",FL198,$C$5,"D",$K198,,,1)*(9/5)+$C$14),"-")</f>
        <v>75.938000000000002</v>
      </c>
      <c r="FN198" s="101">
        <f t="shared" si="997"/>
        <v>16</v>
      </c>
      <c r="FO198" s="101" t="str">
        <f t="shared" si="909"/>
        <v>KORD MR16!_12Z-ECE</v>
      </c>
      <c r="FP198" s="58">
        <f ca="1">IFERROR(IF($C$12="C",RTD("ice.xl",,"*H",FO198,$C$5,"D",$K198,,,1),RTD("ice.xl",,"*H",FO198,$C$5,"D",$K198,,,1)*(9/5)+$C$14),"-")</f>
        <v>73.724000000000004</v>
      </c>
      <c r="FQ198" s="101">
        <f t="shared" si="993"/>
        <v>17</v>
      </c>
      <c r="FR198" s="101" t="str">
        <f t="shared" si="911"/>
        <v>KORD MR17!_12Z-ECE</v>
      </c>
      <c r="FS198" s="58">
        <f ca="1">IFERROR(IF($C$12="C",RTD("ice.xl",,"*H",FR198,$C$5,"D",$K198,,,1),RTD("ice.xl",,"*H",FR198,$C$5,"D",$K198,,,1)*(9/5)+$C$14),"-")</f>
        <v>73.52600000000001</v>
      </c>
      <c r="FT198" s="101">
        <f t="shared" si="988"/>
        <v>18</v>
      </c>
      <c r="FU198" s="101" t="str">
        <f t="shared" si="913"/>
        <v>KORD MR18!_12Z-ECE</v>
      </c>
      <c r="FV198" s="58">
        <f ca="1">IFERROR(IF($C$12="C",RTD("ice.xl",,"*H",FU198,$C$5,"D",$K198,,,1),RTD("ice.xl",,"*H",FU198,$C$5,"D",$K198,,,1)*(9/5)+$C$14),"-")</f>
        <v>73.346000000000004</v>
      </c>
      <c r="FW198" s="101">
        <f t="shared" si="983"/>
        <v>19</v>
      </c>
      <c r="FX198" s="101" t="str">
        <f t="shared" si="915"/>
        <v>KORD MR19!_12Z-ECE</v>
      </c>
      <c r="FY198" s="58">
        <f ca="1">IFERROR(IF($C$12="C",RTD("ice.xl",,"*H",FX198,$C$5,"D",$K198,,,1),RTD("ice.xl",,"*H",FX198,$C$5,"D",$K198,,,1)*(9/5)+$C$14),"-")</f>
        <v>74.426000000000002</v>
      </c>
      <c r="FZ198" s="101">
        <f t="shared" si="978"/>
        <v>20</v>
      </c>
      <c r="GA198" s="101" t="str">
        <f t="shared" si="917"/>
        <v>KORD MR20!_12Z-ECE</v>
      </c>
      <c r="GB198" s="58">
        <f ca="1">IFERROR(IF($C$12="C",RTD("ice.xl",,"*H",GA198,$C$5,"D",$K198,,,1),RTD("ice.xl",,"*H",GA198,$C$5,"D",$K198,,,1)*(9/5)+$C$14),"-")</f>
        <v>83.731999999999999</v>
      </c>
      <c r="GC198" s="101">
        <f t="shared" si="973"/>
        <v>21</v>
      </c>
      <c r="GD198" s="101" t="str">
        <f t="shared" si="919"/>
        <v>KORD MR21!_12Z-ECE</v>
      </c>
      <c r="GE198" s="58">
        <f ca="1">IFERROR(IF($C$12="C",RTD("ice.xl",,"*H",GD198,$C$5,"D",$K198,,,1),RTD("ice.xl",,"*H",GD198,$C$5,"D",$K198,,,1)*(9/5)+$C$14),"-")</f>
        <v>80.834000000000003</v>
      </c>
      <c r="GF198" s="101">
        <f t="shared" si="968"/>
        <v>22</v>
      </c>
      <c r="GG198" s="101" t="str">
        <f t="shared" si="921"/>
        <v>KORD MR22!_12Z-ECE</v>
      </c>
      <c r="GH198" s="58">
        <f ca="1">IFERROR(IF($C$12="C",RTD("ice.xl",,"*H",GG198,$C$5,"D",$K198,,,1),RTD("ice.xl",,"*H",GG198,$C$5,"D",$K198,,,1)*(9/5)+$C$14),"-")</f>
        <v>84.2</v>
      </c>
      <c r="GI198" s="101">
        <f t="shared" si="963"/>
        <v>23</v>
      </c>
      <c r="GJ198" s="101" t="str">
        <f t="shared" si="923"/>
        <v>KORD MR23!_12Z-ECE</v>
      </c>
      <c r="GK198" s="58">
        <f ca="1">IFERROR(IF($C$12="C",RTD("ice.xl",,"*H",GJ198,$C$5,"D",$K198,,,1),RTD("ice.xl",,"*H",GJ198,$C$5,"D",$K198,,,1)*(9/5)+$C$14),"-")</f>
        <v>81.427999999999997</v>
      </c>
      <c r="GL198" s="101">
        <f t="shared" si="958"/>
        <v>24</v>
      </c>
      <c r="GM198" s="101" t="str">
        <f t="shared" si="925"/>
        <v>KORD MR24!_12Z-ECE</v>
      </c>
      <c r="GN198" s="58">
        <f ca="1">IFERROR(IF($C$12="C",RTD("ice.xl",,"*H",GM198,$C$5,"D",$K198,,,1),RTD("ice.xl",,"*H",GM198,$C$5,"D",$K198,,,1)*(9/5)+$C$14),"-")</f>
        <v>81.373999999999995</v>
      </c>
      <c r="GO198" s="101">
        <f t="shared" si="953"/>
        <v>25</v>
      </c>
      <c r="GP198" s="101" t="str">
        <f t="shared" si="927"/>
        <v>KORD MR25!_12Z-ECE</v>
      </c>
      <c r="GQ198" s="58">
        <f ca="1">IFERROR(IF($C$12="C",RTD("ice.xl",,"*H",GP198,$C$5,"D",$K198,,,1),RTD("ice.xl",,"*H",GP198,$C$5,"D",$K198,,,1)*(9/5)+$C$14),"-")</f>
        <v>78.475999999999999</v>
      </c>
      <c r="GR198" s="101">
        <f t="shared" si="948"/>
        <v>26</v>
      </c>
      <c r="GS198" s="101" t="str">
        <f t="shared" si="928"/>
        <v>KORD MR26!_12Z-ECE</v>
      </c>
      <c r="GT198" s="58">
        <f ca="1">IFERROR(IF($C$12="C",RTD("ice.xl",,"*H",GS198,$C$5,"D",$K198,,,1),RTD("ice.xl",,"*H",GS198,$C$5,"D",$K198,,,1)*(9/5)+$C$14),"-")</f>
        <v>80.474000000000004</v>
      </c>
      <c r="GU198" s="101">
        <f t="shared" si="943"/>
        <v>27</v>
      </c>
      <c r="GV198" s="101" t="str">
        <f t="shared" si="929"/>
        <v>KORD MR27!_12Z-ECE</v>
      </c>
      <c r="GW198" s="58">
        <f ca="1">IFERROR(IF($C$12="C",RTD("ice.xl",,"*H",GV198,$C$5,"D",$K198,,,1),RTD("ice.xl",,"*H",GV198,$C$5,"D",$K198,,,1)*(9/5)+$C$14),"-")</f>
        <v>79.141999999999996</v>
      </c>
      <c r="GX198" s="101">
        <f t="shared" si="939"/>
        <v>28</v>
      </c>
      <c r="GY198" s="101" t="str">
        <f t="shared" si="930"/>
        <v>KORD MR28!_12Z-ECE</v>
      </c>
      <c r="GZ198" s="58" t="str">
        <f ca="1">IFERROR(IF($C$12="C",RTD("ice.xl",,"*H",GY198,$C$5,"D",$K198,,,1),RTD("ice.xl",,"*H",GY198,$C$5,"D",$K198,,,1)*(9/5)+$C$14),"-")</f>
        <v>-</v>
      </c>
      <c r="HA198" s="101">
        <f t="shared" si="935"/>
        <v>29</v>
      </c>
      <c r="HB198" s="101" t="str">
        <f t="shared" si="931"/>
        <v>KORD MR29!_12Z-ECE</v>
      </c>
      <c r="HC198" s="105" t="str">
        <f ca="1">IFERROR(IF($C$12="C",RTD("ice.xl",,"*H",HB198,$C$5,"D",$K198,,,1),RTD("ice.xl",,"*H",HB198,$C$5,"D",$K198,,,1)*(9/5)+$C$14),"-")</f>
        <v>-</v>
      </c>
    </row>
    <row r="199" spans="11:211" x14ac:dyDescent="0.35">
      <c r="K199" s="163">
        <f t="shared" ca="1" si="1006"/>
        <v>44777</v>
      </c>
      <c r="L199" s="356">
        <f t="shared" ca="1" si="1006"/>
        <v>76.311679999999996</v>
      </c>
      <c r="N199" s="53">
        <f t="shared" si="1002"/>
        <v>15</v>
      </c>
      <c r="O199" s="53" t="str">
        <f t="shared" si="822"/>
        <v>KORD MR15!_00Z-ECE</v>
      </c>
      <c r="P199" s="108">
        <f ca="1">IFERROR(IF($C$12="C",RTD("ice.xl",,"*H",O199,$C$5,"D",$K199,,,1),RTD("ice.xl",,"*H",O199,$C$5,"D",$K199,,,1)*(9/5)+$C$14),"-")</f>
        <v>77.72</v>
      </c>
      <c r="Q199" s="101">
        <f t="shared" si="998"/>
        <v>16</v>
      </c>
      <c r="R199" s="101" t="str">
        <f t="shared" si="824"/>
        <v>KORD MR16!_00Z-ECE</v>
      </c>
      <c r="S199" s="58">
        <f ca="1">IFERROR(IF($C$12="C",RTD("ice.xl",,"*H",R199,$C$5,"D",$K199,,,1),RTD("ice.xl",,"*H",R199,$C$5,"D",$K199,,,1)*(9/5)+$C$14),"-")</f>
        <v>76.117999999999995</v>
      </c>
      <c r="T199" s="101">
        <f t="shared" si="994"/>
        <v>17</v>
      </c>
      <c r="U199" s="101" t="str">
        <f t="shared" si="826"/>
        <v>KORD MR17!_00Z-ECE</v>
      </c>
      <c r="V199" s="58">
        <f ca="1">IFERROR(IF($C$12="C",RTD("ice.xl",,"*H",U199,$C$5,"D",$K199,,,1),RTD("ice.xl",,"*H",U199,$C$5,"D",$K199,,,1)*(9/5)+$C$14),"-")</f>
        <v>75.056000000000012</v>
      </c>
      <c r="W199" s="101">
        <f t="shared" si="990"/>
        <v>18</v>
      </c>
      <c r="X199" s="101" t="str">
        <f t="shared" si="828"/>
        <v>KORD MR18!_00Z-ECE</v>
      </c>
      <c r="Y199" s="58">
        <f ca="1">IFERROR(IF($C$12="C",RTD("ice.xl",,"*H",X199,$C$5,"D",$K199,,,1),RTD("ice.xl",,"*H",X199,$C$5,"D",$K199,,,1)*(9/5)+$C$14),"-")</f>
        <v>74.408000000000001</v>
      </c>
      <c r="Z199" s="101">
        <f t="shared" si="985"/>
        <v>19</v>
      </c>
      <c r="AA199" s="101" t="str">
        <f t="shared" si="830"/>
        <v>KORD MR19!_00Z-ECE</v>
      </c>
      <c r="AB199" s="58">
        <f ca="1">IFERROR(IF($C$12="C",RTD("ice.xl",,"*H",AA199,$C$5,"D",$K199,,,1),RTD("ice.xl",,"*H",AA199,$C$5,"D",$K199,,,1)*(9/5)+$C$14),"-")</f>
        <v>76.352000000000004</v>
      </c>
      <c r="AC199" s="101">
        <f t="shared" si="980"/>
        <v>20</v>
      </c>
      <c r="AD199" s="101" t="str">
        <f t="shared" si="832"/>
        <v>KORD MR20!_00Z-ECE</v>
      </c>
      <c r="AE199" s="58">
        <f ca="1">IFERROR(IF($C$12="C",RTD("ice.xl",,"*H",AD199,$C$5,"D",$K199,,,1),RTD("ice.xl",,"*H",AD199,$C$5,"D",$K199,,,1)*(9/5)+$C$14),"-")</f>
        <v>80.888000000000005</v>
      </c>
      <c r="AF199" s="101">
        <f t="shared" si="975"/>
        <v>21</v>
      </c>
      <c r="AG199" s="101" t="str">
        <f t="shared" si="834"/>
        <v>KORD MR21!_00Z-ECE</v>
      </c>
      <c r="AH199" s="58">
        <f ca="1">IFERROR(IF($C$12="C",RTD("ice.xl",,"*H",AG199,$C$5,"D",$K199,,,1),RTD("ice.xl",,"*H",AG199,$C$5,"D",$K199,,,1)*(9/5)+$C$14),"-")</f>
        <v>83.138000000000005</v>
      </c>
      <c r="AI199" s="101">
        <f t="shared" si="970"/>
        <v>22</v>
      </c>
      <c r="AJ199" s="101" t="str">
        <f t="shared" si="836"/>
        <v>KORD MR22!_00Z-ECE</v>
      </c>
      <c r="AK199" s="58">
        <f ca="1">IFERROR(IF($C$12="C",RTD("ice.xl",,"*H",AJ199,$C$5,"D",$K199,,,1),RTD("ice.xl",,"*H",AJ199,$C$5,"D",$K199,,,1)*(9/5)+$C$14),"-")</f>
        <v>83.426000000000002</v>
      </c>
      <c r="AL199" s="101">
        <f t="shared" si="965"/>
        <v>23</v>
      </c>
      <c r="AM199" s="101" t="str">
        <f t="shared" si="838"/>
        <v>KORD MR23!_00Z-ECE</v>
      </c>
      <c r="AN199" s="58">
        <f ca="1">IFERROR(IF($C$12="C",RTD("ice.xl",,"*H",AM199,$C$5,"D",$K199,,,1),RTD("ice.xl",,"*H",AM199,$C$5,"D",$K199,,,1)*(9/5)+$C$14),"-")</f>
        <v>83.138000000000005</v>
      </c>
      <c r="AO199" s="101">
        <f t="shared" si="960"/>
        <v>24</v>
      </c>
      <c r="AP199" s="101" t="str">
        <f t="shared" si="840"/>
        <v>KORD MR24!_00Z-ECE</v>
      </c>
      <c r="AQ199" s="58">
        <f ca="1">IFERROR(IF($C$12="C",RTD("ice.xl",,"*H",AP199,$C$5,"D",$K199,,,1),RTD("ice.xl",,"*H",AP199,$C$5,"D",$K199,,,1)*(9/5)+$C$14),"-")</f>
        <v>81.823999999999998</v>
      </c>
      <c r="AR199" s="101">
        <f t="shared" si="955"/>
        <v>25</v>
      </c>
      <c r="AS199" s="101" t="str">
        <f t="shared" si="842"/>
        <v>KORD MR25!_00Z-ECE</v>
      </c>
      <c r="AT199" s="58">
        <f ca="1">IFERROR(IF($C$12="C",RTD("ice.xl",,"*H",AS199,$C$5,"D",$K199,,,1),RTD("ice.xl",,"*H",AS199,$C$5,"D",$K199,,,1)*(9/5)+$C$14),"-")</f>
        <v>80.347999999999999</v>
      </c>
      <c r="AU199" s="101">
        <f t="shared" si="950"/>
        <v>26</v>
      </c>
      <c r="AV199" s="101" t="str">
        <f t="shared" si="843"/>
        <v>KORD MR26!_00Z-ECE</v>
      </c>
      <c r="AW199" s="58">
        <f ca="1">IFERROR(IF($C$12="C",RTD("ice.xl",,"*H",AV199,$C$5,"D",$K199,,,1),RTD("ice.xl",,"*H",AV199,$C$5,"D",$K199,,,1)*(9/5)+$C$14),"-")</f>
        <v>80.707999999999998</v>
      </c>
      <c r="AX199" s="101">
        <f t="shared" si="945"/>
        <v>27</v>
      </c>
      <c r="AY199" s="101" t="str">
        <f t="shared" si="844"/>
        <v>KORD MR27!_00Z-ECE</v>
      </c>
      <c r="AZ199" s="58">
        <f ca="1">IFERROR(IF($C$12="C",RTD("ice.xl",,"*H",AY199,$C$5,"D",$K199,,,1),RTD("ice.xl",,"*H",AY199,$C$5,"D",$K199,,,1)*(9/5)+$C$14),"-")</f>
        <v>78.548000000000002</v>
      </c>
      <c r="BA199" s="101">
        <f t="shared" si="940"/>
        <v>28</v>
      </c>
      <c r="BB199" s="101" t="str">
        <f t="shared" si="845"/>
        <v>KORD MR28!_00Z-ECE</v>
      </c>
      <c r="BC199" s="58">
        <f ca="1">IFERROR(IF($C$12="C",RTD("ice.xl",,"*H",BB199,$C$5,"D",$K199,,,1),RTD("ice.xl",,"*H",BB199,$C$5,"D",$K199,,,1)*(9/5)+$C$14),"-")</f>
        <v>78.134</v>
      </c>
      <c r="BD199" s="101">
        <f t="shared" si="936"/>
        <v>29</v>
      </c>
      <c r="BE199" s="101" t="str">
        <f t="shared" si="846"/>
        <v>KORD MR29!_00Z-ECE</v>
      </c>
      <c r="BF199" s="58">
        <f ca="1">IFERROR(IF($C$12="C",RTD("ice.xl",,"*H",BE199,$C$5,"D",$K199,,,1),RTD("ice.xl",,"*H",BE199,$C$5,"D",$K199,,,1)*(9/5)+$C$14),"-")</f>
        <v>78.548000000000002</v>
      </c>
      <c r="BG199" s="101">
        <f t="shared" si="932"/>
        <v>30</v>
      </c>
      <c r="BH199" s="101" t="str">
        <f t="shared" si="847"/>
        <v>KORD MR30!_00Z-ECE</v>
      </c>
      <c r="BI199" s="105" t="str">
        <f ca="1">IFERROR(IF($C$12="C",RTD("ice.xl",,"*H",BH199,$C$5,"D",$K199,,,1),RTD("ice.xl",,"*H",BH199,$C$5,"D",$K199,,,1)*(9/5)+$C$14),"-")</f>
        <v>-</v>
      </c>
      <c r="BL199" s="53">
        <f t="shared" si="1003"/>
        <v>15</v>
      </c>
      <c r="BM199" s="53" t="str">
        <f t="shared" si="849"/>
        <v>KORD MR15!_00Z-ECE</v>
      </c>
      <c r="BN199" s="108">
        <f ca="1">IFERROR(IF($C$12="C",RTD("ice.xl",,"*H",BM199,$C$5,"D",$K199,,,1),RTD("ice.xl",,"*H",BM199,$C$5,"D",$K199,,,1)*(9/5)+$C$14),"-")</f>
        <v>77.72</v>
      </c>
      <c r="BO199" s="101">
        <f t="shared" si="999"/>
        <v>16</v>
      </c>
      <c r="BP199" s="101" t="str">
        <f t="shared" si="851"/>
        <v>KORD MR16!_00Z-ECE</v>
      </c>
      <c r="BQ199" s="58">
        <f ca="1">IFERROR(IF($C$12="C",RTD("ice.xl",,"*H",BP199,$C$5,"D",$K199,,,1),RTD("ice.xl",,"*H",BP199,$C$5,"D",$K199,,,1)*(9/5)+$C$14),"-")</f>
        <v>76.117999999999995</v>
      </c>
      <c r="BR199" s="101">
        <f t="shared" si="995"/>
        <v>17</v>
      </c>
      <c r="BS199" s="101" t="str">
        <f t="shared" si="853"/>
        <v>KORD MR17!_00Z-ECE</v>
      </c>
      <c r="BT199" s="58">
        <f ca="1">IFERROR(IF($C$12="C",RTD("ice.xl",,"*H",BS199,$C$5,"D",$K199,,,1),RTD("ice.xl",,"*H",BS199,$C$5,"D",$K199,,,1)*(9/5)+$C$14),"-")</f>
        <v>75.056000000000012</v>
      </c>
      <c r="BU199" s="101">
        <f t="shared" si="991"/>
        <v>18</v>
      </c>
      <c r="BV199" s="101" t="str">
        <f t="shared" si="855"/>
        <v>KORD MR18!_00Z-ECE</v>
      </c>
      <c r="BW199" s="58">
        <f ca="1">IFERROR(IF($C$12="C",RTD("ice.xl",,"*H",BV199,$C$5,"D",$K199,,,1),RTD("ice.xl",,"*H",BV199,$C$5,"D",$K199,,,1)*(9/5)+$C$14),"-")</f>
        <v>74.408000000000001</v>
      </c>
      <c r="BX199" s="101">
        <f t="shared" si="986"/>
        <v>19</v>
      </c>
      <c r="BY199" s="101" t="str">
        <f t="shared" si="857"/>
        <v>KORD MR19!_00Z-ECE</v>
      </c>
      <c r="BZ199" s="58">
        <f ca="1">IFERROR(IF($C$12="C",RTD("ice.xl",,"*H",BY199,$C$5,"D",$K199,,,1),RTD("ice.xl",,"*H",BY199,$C$5,"D",$K199,,,1)*(9/5)+$C$14),"-")</f>
        <v>76.352000000000004</v>
      </c>
      <c r="CA199" s="101">
        <f t="shared" si="981"/>
        <v>20</v>
      </c>
      <c r="CB199" s="101" t="str">
        <f t="shared" si="859"/>
        <v>KORD MR20!_00Z-ECE</v>
      </c>
      <c r="CC199" s="58">
        <f ca="1">IFERROR(IF($C$12="C",RTD("ice.xl",,"*H",CB199,$C$5,"D",$K199,,,1),RTD("ice.xl",,"*H",CB199,$C$5,"D",$K199,,,1)*(9/5)+$C$14),"-")</f>
        <v>80.888000000000005</v>
      </c>
      <c r="CD199" s="101">
        <f t="shared" si="976"/>
        <v>21</v>
      </c>
      <c r="CE199" s="101" t="str">
        <f t="shared" si="861"/>
        <v>KORD MR21!_00Z-ECE</v>
      </c>
      <c r="CF199" s="58">
        <f ca="1">IFERROR(IF($C$12="C",RTD("ice.xl",,"*H",CE199,$C$5,"D",$K199,,,1),RTD("ice.xl",,"*H",CE199,$C$5,"D",$K199,,,1)*(9/5)+$C$14),"-")</f>
        <v>83.138000000000005</v>
      </c>
      <c r="CG199" s="101">
        <f t="shared" si="971"/>
        <v>22</v>
      </c>
      <c r="CH199" s="101" t="str">
        <f t="shared" si="863"/>
        <v>KORD MR22!_00Z-ECE</v>
      </c>
      <c r="CI199" s="58">
        <f ca="1">IFERROR(IF($C$12="C",RTD("ice.xl",,"*H",CH199,$C$5,"D",$K199,,,1),RTD("ice.xl",,"*H",CH199,$C$5,"D",$K199,,,1)*(9/5)+$C$14),"-")</f>
        <v>83.426000000000002</v>
      </c>
      <c r="CJ199" s="101">
        <f t="shared" si="966"/>
        <v>23</v>
      </c>
      <c r="CK199" s="101" t="str">
        <f t="shared" si="865"/>
        <v>KORD MR23!_00Z-ECE</v>
      </c>
      <c r="CL199" s="58">
        <f ca="1">IFERROR(IF($C$12="C",RTD("ice.xl",,"*H",CK199,$C$5,"D",$K199,,,1),RTD("ice.xl",,"*H",CK199,$C$5,"D",$K199,,,1)*(9/5)+$C$14),"-")</f>
        <v>83.138000000000005</v>
      </c>
      <c r="CM199" s="101">
        <f t="shared" si="961"/>
        <v>24</v>
      </c>
      <c r="CN199" s="101" t="str">
        <f t="shared" si="867"/>
        <v>KORD MR24!_00Z-ECE</v>
      </c>
      <c r="CO199" s="58">
        <f ca="1">IFERROR(IF($C$12="C",RTD("ice.xl",,"*H",CN199,$C$5,"D",$K199,,,1),RTD("ice.xl",,"*H",CN199,$C$5,"D",$K199,,,1)*(9/5)+$C$14),"-")</f>
        <v>81.823999999999998</v>
      </c>
      <c r="CP199" s="101">
        <f t="shared" si="956"/>
        <v>25</v>
      </c>
      <c r="CQ199" s="101" t="str">
        <f t="shared" si="869"/>
        <v>KORD MR25!_00Z-ECE</v>
      </c>
      <c r="CR199" s="58">
        <f ca="1">IFERROR(IF($C$12="C",RTD("ice.xl",,"*H",CQ199,$C$5,"D",$K199,,,1),RTD("ice.xl",,"*H",CQ199,$C$5,"D",$K199,,,1)*(9/5)+$C$14),"-")</f>
        <v>80.347999999999999</v>
      </c>
      <c r="CS199" s="101">
        <f t="shared" si="951"/>
        <v>26</v>
      </c>
      <c r="CT199" s="101" t="str">
        <f t="shared" si="871"/>
        <v>KORD MR26!_00Z-ECE</v>
      </c>
      <c r="CU199" s="58">
        <f ca="1">IFERROR(IF($C$12="C",RTD("ice.xl",,"*H",CT199,$C$5,"D",$K199,,,1),RTD("ice.xl",,"*H",CT199,$C$5,"D",$K199,,,1)*(9/5)+$C$14),"-")</f>
        <v>80.707999999999998</v>
      </c>
      <c r="CV199" s="101">
        <f t="shared" si="946"/>
        <v>27</v>
      </c>
      <c r="CW199" s="101" t="str">
        <f t="shared" si="872"/>
        <v>KORD MR27!_00Z-ECE</v>
      </c>
      <c r="CX199" s="58">
        <f ca="1">IFERROR(IF($C$12="C",RTD("ice.xl",,"*H",CW199,$C$5,"D",$K199,,,1),RTD("ice.xl",,"*H",CW199,$C$5,"D",$K199,,,1)*(9/5)+$C$14),"-")</f>
        <v>78.548000000000002</v>
      </c>
      <c r="CY199" s="101">
        <f t="shared" si="941"/>
        <v>28</v>
      </c>
      <c r="CZ199" s="101" t="str">
        <f t="shared" si="873"/>
        <v>KORD MR28!_00Z-ECE</v>
      </c>
      <c r="DA199" s="58">
        <f ca="1">IFERROR(IF($C$12="C",RTD("ice.xl",,"*H",CZ199,$C$5,"D",$K199,,,1),RTD("ice.xl",,"*H",CZ199,$C$5,"D",$K199,,,1)*(9/5)+$C$14),"-")</f>
        <v>78.134</v>
      </c>
      <c r="DB199" s="101">
        <f t="shared" si="937"/>
        <v>29</v>
      </c>
      <c r="DC199" s="101" t="str">
        <f t="shared" si="874"/>
        <v>KORD MR29!_00Z-ECE</v>
      </c>
      <c r="DD199" s="58">
        <f ca="1">IFERROR(IF($C$12="C",RTD("ice.xl",,"*H",DC199,$C$5,"D",$K199,,,1),RTD("ice.xl",,"*H",DC199,$C$5,"D",$K199,,,1)*(9/5)+$C$14),"-")</f>
        <v>78.548000000000002</v>
      </c>
      <c r="DE199" s="101">
        <f t="shared" si="933"/>
        <v>30</v>
      </c>
      <c r="DF199" s="101" t="str">
        <f t="shared" si="875"/>
        <v>KORD MR30!_00Z-ECE</v>
      </c>
      <c r="DG199" s="105" t="str">
        <f ca="1">IFERROR(IF($C$12="C",RTD("ice.xl",,"*H",DF199,$C$5,"D",$K199,,,1),RTD("ice.xl",,"*H",DF199,$C$5,"D",$K199,,,1)*(9/5)+$C$14),"-")</f>
        <v>-</v>
      </c>
      <c r="DJ199" s="53">
        <f t="shared" si="1004"/>
        <v>15</v>
      </c>
      <c r="DK199" s="53" t="str">
        <f t="shared" si="877"/>
        <v>KORD MR15!_12Z-ECE</v>
      </c>
      <c r="DL199" s="108">
        <f ca="1">IFERROR(IF($C$12="C",RTD("ice.xl",,"*H",DK199,$C$5,"D",$K199,,,1),RTD("ice.xl",,"*H",DK199,$C$5,"D",$K199,,,1)*(9/5)+$C$14),"-")</f>
        <v>75.632000000000005</v>
      </c>
      <c r="DM199" s="101">
        <f t="shared" si="1000"/>
        <v>16</v>
      </c>
      <c r="DN199" s="101" t="str">
        <f t="shared" si="879"/>
        <v>KORD MR16!_12Z-ECE</v>
      </c>
      <c r="DO199" s="58">
        <f ca="1">IFERROR(IF($C$12="C",RTD("ice.xl",,"*H",DN199,$C$5,"D",$K199,,,1),RTD("ice.xl",,"*H",DN199,$C$5,"D",$K199,,,1)*(9/5)+$C$14),"-")</f>
        <v>74.605999999999995</v>
      </c>
      <c r="DP199" s="101">
        <f t="shared" si="996"/>
        <v>17</v>
      </c>
      <c r="DQ199" s="101" t="str">
        <f t="shared" si="881"/>
        <v>KORD MR17!_12Z-ECE</v>
      </c>
      <c r="DR199" s="58">
        <f ca="1">IFERROR(IF($C$12="C",RTD("ice.xl",,"*H",DQ199,$C$5,"D",$K199,,,1),RTD("ice.xl",,"*H",DQ199,$C$5,"D",$K199,,,1)*(9/5)+$C$14),"-")</f>
        <v>74.03</v>
      </c>
      <c r="DS199" s="101">
        <f t="shared" si="992"/>
        <v>18</v>
      </c>
      <c r="DT199" s="101" t="str">
        <f t="shared" si="883"/>
        <v>KORD MR18!_12Z-ECE</v>
      </c>
      <c r="DU199" s="58">
        <f ca="1">IFERROR(IF($C$12="C",RTD("ice.xl",,"*H",DT199,$C$5,"D",$K199,,,1),RTD("ice.xl",,"*H",DT199,$C$5,"D",$K199,,,1)*(9/5)+$C$14),"-")</f>
        <v>75.2</v>
      </c>
      <c r="DV199" s="101">
        <f t="shared" si="987"/>
        <v>19</v>
      </c>
      <c r="DW199" s="101" t="str">
        <f t="shared" si="885"/>
        <v>KORD MR19!_12Z-ECE</v>
      </c>
      <c r="DX199" s="58">
        <f ca="1">IFERROR(IF($C$12="C",RTD("ice.xl",,"*H",DW199,$C$5,"D",$K199,,,1),RTD("ice.xl",,"*H",DW199,$C$5,"D",$K199,,,1)*(9/5)+$C$14),"-")</f>
        <v>75.722000000000008</v>
      </c>
      <c r="DY199" s="101">
        <f t="shared" si="982"/>
        <v>20</v>
      </c>
      <c r="DZ199" s="101" t="str">
        <f t="shared" si="887"/>
        <v>KORD MR20!_12Z-ECE</v>
      </c>
      <c r="EA199" s="58">
        <f ca="1">IFERROR(IF($C$12="C",RTD("ice.xl",,"*H",DZ199,$C$5,"D",$K199,,,1),RTD("ice.xl",,"*H",DZ199,$C$5,"D",$K199,,,1)*(9/5)+$C$14),"-")</f>
        <v>85.568000000000012</v>
      </c>
      <c r="EB199" s="101">
        <f t="shared" si="977"/>
        <v>21</v>
      </c>
      <c r="EC199" s="101" t="str">
        <f t="shared" si="889"/>
        <v>KORD MR21!_12Z-ECE</v>
      </c>
      <c r="ED199" s="58">
        <f ca="1">IFERROR(IF($C$12="C",RTD("ice.xl",,"*H",EC199,$C$5,"D",$K199,,,1),RTD("ice.xl",,"*H",EC199,$C$5,"D",$K199,,,1)*(9/5)+$C$14),"-")</f>
        <v>83.281999999999996</v>
      </c>
      <c r="EE199" s="101">
        <f t="shared" si="972"/>
        <v>22</v>
      </c>
      <c r="EF199" s="101" t="str">
        <f t="shared" si="891"/>
        <v>KORD MR22!_12Z-ECE</v>
      </c>
      <c r="EG199" s="58">
        <f ca="1">IFERROR(IF($C$12="C",RTD("ice.xl",,"*H",EF199,$C$5,"D",$K199,,,1),RTD("ice.xl",,"*H",EF199,$C$5,"D",$K199,,,1)*(9/5)+$C$14),"-")</f>
        <v>84.65</v>
      </c>
      <c r="EH199" s="101">
        <f t="shared" si="967"/>
        <v>23</v>
      </c>
      <c r="EI199" s="101" t="str">
        <f t="shared" si="893"/>
        <v>KORD MR23!_12Z-ECE</v>
      </c>
      <c r="EJ199" s="58">
        <f ca="1">IFERROR(IF($C$12="C",RTD("ice.xl",,"*H",EI199,$C$5,"D",$K199,,,1),RTD("ice.xl",,"*H",EI199,$C$5,"D",$K199,,,1)*(9/5)+$C$14),"-")</f>
        <v>81.031999999999996</v>
      </c>
      <c r="EK199" s="101">
        <f t="shared" si="962"/>
        <v>24</v>
      </c>
      <c r="EL199" s="101" t="str">
        <f t="shared" si="895"/>
        <v>KORD MR24!_12Z-ECE</v>
      </c>
      <c r="EM199" s="58">
        <f ca="1">IFERROR(IF($C$12="C",RTD("ice.xl",,"*H",EL199,$C$5,"D",$K199,,,1),RTD("ice.xl",,"*H",EL199,$C$5,"D",$K199,,,1)*(9/5)+$C$14),"-")</f>
        <v>81.104000000000013</v>
      </c>
      <c r="EN199" s="101">
        <f t="shared" si="957"/>
        <v>25</v>
      </c>
      <c r="EO199" s="101" t="str">
        <f t="shared" si="897"/>
        <v>KORD MR25!_12Z-ECE</v>
      </c>
      <c r="EP199" s="58">
        <f ca="1">IFERROR(IF($C$12="C",RTD("ice.xl",,"*H",EO199,$C$5,"D",$K199,,,1),RTD("ice.xl",,"*H",EO199,$C$5,"D",$K199,,,1)*(9/5)+$C$14),"-")</f>
        <v>78.17</v>
      </c>
      <c r="EQ199" s="101">
        <f t="shared" si="952"/>
        <v>26</v>
      </c>
      <c r="ER199" s="101" t="str">
        <f t="shared" si="899"/>
        <v>KORD MR26!_12Z-ECE</v>
      </c>
      <c r="ES199" s="58">
        <f ca="1">IFERROR(IF($C$12="C",RTD("ice.xl",,"*H",ER199,$C$5,"D",$K199,,,1),RTD("ice.xl",,"*H",ER199,$C$5,"D",$K199,,,1)*(9/5)+$C$14),"-")</f>
        <v>80.330000000000013</v>
      </c>
      <c r="ET199" s="101">
        <f t="shared" si="947"/>
        <v>27</v>
      </c>
      <c r="EU199" s="101" t="str">
        <f t="shared" si="900"/>
        <v>KORD MR27!_12Z-ECE</v>
      </c>
      <c r="EV199" s="58">
        <f ca="1">IFERROR(IF($C$12="C",RTD("ice.xl",,"*H",EU199,$C$5,"D",$K199,,,1),RTD("ice.xl",,"*H",EU199,$C$5,"D",$K199,,,1)*(9/5)+$C$14),"-")</f>
        <v>79.50200000000001</v>
      </c>
      <c r="EW199" s="101">
        <f t="shared" si="942"/>
        <v>28</v>
      </c>
      <c r="EX199" s="101" t="str">
        <f t="shared" si="901"/>
        <v>KORD MR28!_12Z-ECE</v>
      </c>
      <c r="EY199" s="58">
        <f ca="1">IFERROR(IF($C$12="C",RTD("ice.xl",,"*H",EX199,$C$5,"D",$K199,,,1),RTD("ice.xl",,"*H",EX199,$C$5,"D",$K199,,,1)*(9/5)+$C$14),"-")</f>
        <v>79.394000000000005</v>
      </c>
      <c r="EZ199" s="101">
        <f t="shared" si="938"/>
        <v>29</v>
      </c>
      <c r="FA199" s="101" t="str">
        <f t="shared" si="902"/>
        <v>KORD MR29!_12Z-ECE</v>
      </c>
      <c r="FB199" s="58" t="str">
        <f ca="1">IFERROR(IF($C$12="C",RTD("ice.xl",,"*H",FA199,$C$5,"D",$K199,,,1),RTD("ice.xl",,"*H",FA199,$C$5,"D",$K199,,,1)*(9/5)+$C$14),"-")</f>
        <v>-</v>
      </c>
      <c r="FC199" s="101">
        <f t="shared" si="934"/>
        <v>30</v>
      </c>
      <c r="FD199" s="101" t="str">
        <f t="shared" si="903"/>
        <v>KORD MR30!_12Z-ECE</v>
      </c>
      <c r="FE199" s="105" t="str">
        <f ca="1">IFERROR(IF($C$12="C",RTD("ice.xl",,"*H",FD199,$C$5,"D",$K199,,,1),RTD("ice.xl",,"*H",FD199,$C$5,"D",$K199,,,1)*(9/5)+$C$14),"-")</f>
        <v>-</v>
      </c>
      <c r="FH199" s="53">
        <f t="shared" si="1005"/>
        <v>15</v>
      </c>
      <c r="FI199" s="53" t="str">
        <f t="shared" si="905"/>
        <v>KORD MR15!_12Z-ECE</v>
      </c>
      <c r="FJ199" s="108">
        <f ca="1">IFERROR(IF($C$12="C",RTD("ice.xl",,"*H",FI199,$C$5,"D",$K199,,,1),RTD("ice.xl",,"*H",FI199,$C$5,"D",$K199,,,1)*(9/5)+$C$14),"-")</f>
        <v>75.632000000000005</v>
      </c>
      <c r="FK199" s="101">
        <f t="shared" si="1001"/>
        <v>16</v>
      </c>
      <c r="FL199" s="101" t="str">
        <f t="shared" si="907"/>
        <v>KORD MR16!_12Z-ECE</v>
      </c>
      <c r="FM199" s="58">
        <f ca="1">IFERROR(IF($C$12="C",RTD("ice.xl",,"*H",FL199,$C$5,"D",$K199,,,1),RTD("ice.xl",,"*H",FL199,$C$5,"D",$K199,,,1)*(9/5)+$C$14),"-")</f>
        <v>74.605999999999995</v>
      </c>
      <c r="FN199" s="101">
        <f t="shared" si="997"/>
        <v>17</v>
      </c>
      <c r="FO199" s="101" t="str">
        <f t="shared" si="909"/>
        <v>KORD MR17!_12Z-ECE</v>
      </c>
      <c r="FP199" s="58">
        <f ca="1">IFERROR(IF($C$12="C",RTD("ice.xl",,"*H",FO199,$C$5,"D",$K199,,,1),RTD("ice.xl",,"*H",FO199,$C$5,"D",$K199,,,1)*(9/5)+$C$14),"-")</f>
        <v>74.03</v>
      </c>
      <c r="FQ199" s="101">
        <f t="shared" si="993"/>
        <v>18</v>
      </c>
      <c r="FR199" s="101" t="str">
        <f t="shared" si="911"/>
        <v>KORD MR18!_12Z-ECE</v>
      </c>
      <c r="FS199" s="58">
        <f ca="1">IFERROR(IF($C$12="C",RTD("ice.xl",,"*H",FR199,$C$5,"D",$K199,,,1),RTD("ice.xl",,"*H",FR199,$C$5,"D",$K199,,,1)*(9/5)+$C$14),"-")</f>
        <v>75.2</v>
      </c>
      <c r="FT199" s="101">
        <f t="shared" si="988"/>
        <v>19</v>
      </c>
      <c r="FU199" s="101" t="str">
        <f t="shared" si="913"/>
        <v>KORD MR19!_12Z-ECE</v>
      </c>
      <c r="FV199" s="58">
        <f ca="1">IFERROR(IF($C$12="C",RTD("ice.xl",,"*H",FU199,$C$5,"D",$K199,,,1),RTD("ice.xl",,"*H",FU199,$C$5,"D",$K199,,,1)*(9/5)+$C$14),"-")</f>
        <v>75.722000000000008</v>
      </c>
      <c r="FW199" s="101">
        <f t="shared" si="983"/>
        <v>20</v>
      </c>
      <c r="FX199" s="101" t="str">
        <f t="shared" si="915"/>
        <v>KORD MR20!_12Z-ECE</v>
      </c>
      <c r="FY199" s="58">
        <f ca="1">IFERROR(IF($C$12="C",RTD("ice.xl",,"*H",FX199,$C$5,"D",$K199,,,1),RTD("ice.xl",,"*H",FX199,$C$5,"D",$K199,,,1)*(9/5)+$C$14),"-")</f>
        <v>85.568000000000012</v>
      </c>
      <c r="FZ199" s="101">
        <f t="shared" si="978"/>
        <v>21</v>
      </c>
      <c r="GA199" s="101" t="str">
        <f t="shared" si="917"/>
        <v>KORD MR21!_12Z-ECE</v>
      </c>
      <c r="GB199" s="58">
        <f ca="1">IFERROR(IF($C$12="C",RTD("ice.xl",,"*H",GA199,$C$5,"D",$K199,,,1),RTD("ice.xl",,"*H",GA199,$C$5,"D",$K199,,,1)*(9/5)+$C$14),"-")</f>
        <v>83.281999999999996</v>
      </c>
      <c r="GC199" s="101">
        <f t="shared" si="973"/>
        <v>22</v>
      </c>
      <c r="GD199" s="101" t="str">
        <f t="shared" si="919"/>
        <v>KORD MR22!_12Z-ECE</v>
      </c>
      <c r="GE199" s="58">
        <f ca="1">IFERROR(IF($C$12="C",RTD("ice.xl",,"*H",GD199,$C$5,"D",$K199,,,1),RTD("ice.xl",,"*H",GD199,$C$5,"D",$K199,,,1)*(9/5)+$C$14),"-")</f>
        <v>84.65</v>
      </c>
      <c r="GF199" s="101">
        <f t="shared" si="968"/>
        <v>23</v>
      </c>
      <c r="GG199" s="101" t="str">
        <f t="shared" si="921"/>
        <v>KORD MR23!_12Z-ECE</v>
      </c>
      <c r="GH199" s="58">
        <f ca="1">IFERROR(IF($C$12="C",RTD("ice.xl",,"*H",GG199,$C$5,"D",$K199,,,1),RTD("ice.xl",,"*H",GG199,$C$5,"D",$K199,,,1)*(9/5)+$C$14),"-")</f>
        <v>81.031999999999996</v>
      </c>
      <c r="GI199" s="101">
        <f t="shared" si="963"/>
        <v>24</v>
      </c>
      <c r="GJ199" s="101" t="str">
        <f t="shared" si="923"/>
        <v>KORD MR24!_12Z-ECE</v>
      </c>
      <c r="GK199" s="58">
        <f ca="1">IFERROR(IF($C$12="C",RTD("ice.xl",,"*H",GJ199,$C$5,"D",$K199,,,1),RTD("ice.xl",,"*H",GJ199,$C$5,"D",$K199,,,1)*(9/5)+$C$14),"-")</f>
        <v>81.104000000000013</v>
      </c>
      <c r="GL199" s="101">
        <f t="shared" si="958"/>
        <v>25</v>
      </c>
      <c r="GM199" s="101" t="str">
        <f t="shared" si="925"/>
        <v>KORD MR25!_12Z-ECE</v>
      </c>
      <c r="GN199" s="58">
        <f ca="1">IFERROR(IF($C$12="C",RTD("ice.xl",,"*H",GM199,$C$5,"D",$K199,,,1),RTD("ice.xl",,"*H",GM199,$C$5,"D",$K199,,,1)*(9/5)+$C$14),"-")</f>
        <v>78.17</v>
      </c>
      <c r="GO199" s="101">
        <f t="shared" si="953"/>
        <v>26</v>
      </c>
      <c r="GP199" s="101" t="str">
        <f t="shared" si="927"/>
        <v>KORD MR26!_12Z-ECE</v>
      </c>
      <c r="GQ199" s="58">
        <f ca="1">IFERROR(IF($C$12="C",RTD("ice.xl",,"*H",GP199,$C$5,"D",$K199,,,1),RTD("ice.xl",,"*H",GP199,$C$5,"D",$K199,,,1)*(9/5)+$C$14),"-")</f>
        <v>80.330000000000013</v>
      </c>
      <c r="GR199" s="101">
        <f t="shared" si="948"/>
        <v>27</v>
      </c>
      <c r="GS199" s="101" t="str">
        <f t="shared" si="928"/>
        <v>KORD MR27!_12Z-ECE</v>
      </c>
      <c r="GT199" s="58">
        <f ca="1">IFERROR(IF($C$12="C",RTD("ice.xl",,"*H",GS199,$C$5,"D",$K199,,,1),RTD("ice.xl",,"*H",GS199,$C$5,"D",$K199,,,1)*(9/5)+$C$14),"-")</f>
        <v>79.50200000000001</v>
      </c>
      <c r="GU199" s="101">
        <f t="shared" si="943"/>
        <v>28</v>
      </c>
      <c r="GV199" s="101" t="str">
        <f t="shared" si="929"/>
        <v>KORD MR28!_12Z-ECE</v>
      </c>
      <c r="GW199" s="58">
        <f ca="1">IFERROR(IF($C$12="C",RTD("ice.xl",,"*H",GV199,$C$5,"D",$K199,,,1),RTD("ice.xl",,"*H",GV199,$C$5,"D",$K199,,,1)*(9/5)+$C$14),"-")</f>
        <v>79.394000000000005</v>
      </c>
      <c r="GX199" s="101">
        <f t="shared" si="939"/>
        <v>29</v>
      </c>
      <c r="GY199" s="101" t="str">
        <f t="shared" si="930"/>
        <v>KORD MR29!_12Z-ECE</v>
      </c>
      <c r="GZ199" s="58" t="str">
        <f ca="1">IFERROR(IF($C$12="C",RTD("ice.xl",,"*H",GY199,$C$5,"D",$K199,,,1),RTD("ice.xl",,"*H",GY199,$C$5,"D",$K199,,,1)*(9/5)+$C$14),"-")</f>
        <v>-</v>
      </c>
      <c r="HA199" s="101">
        <f t="shared" si="935"/>
        <v>30</v>
      </c>
      <c r="HB199" s="101" t="str">
        <f t="shared" si="931"/>
        <v>KORD MR30!_12Z-ECE</v>
      </c>
      <c r="HC199" s="105" t="str">
        <f ca="1">IFERROR(IF($C$12="C",RTD("ice.xl",,"*H",HB199,$C$5,"D",$K199,,,1),RTD("ice.xl",,"*H",HB199,$C$5,"D",$K199,,,1)*(9/5)+$C$14),"-")</f>
        <v>-</v>
      </c>
    </row>
    <row r="200" spans="11:211" x14ac:dyDescent="0.35">
      <c r="K200" s="163">
        <f t="shared" ca="1" si="1006"/>
        <v>44776</v>
      </c>
      <c r="L200" s="356">
        <f t="shared" ca="1" si="1006"/>
        <v>81.126139999999992</v>
      </c>
      <c r="N200" s="53">
        <f t="shared" si="1002"/>
        <v>16</v>
      </c>
      <c r="O200" s="53" t="str">
        <f t="shared" si="822"/>
        <v>KORD MR16!_00Z-ECE</v>
      </c>
      <c r="P200" s="108">
        <f ca="1">IFERROR(IF($C$12="C",RTD("ice.xl",,"*H",O200,$C$5,"D",$K200,,,1),RTD("ice.xl",,"*H",O200,$C$5,"D",$K200,,,1)*(9/5)+$C$14),"-")</f>
        <v>82.472000000000008</v>
      </c>
      <c r="Q200" s="101">
        <f t="shared" si="998"/>
        <v>17</v>
      </c>
      <c r="R200" s="101" t="str">
        <f t="shared" si="824"/>
        <v>KORD MR17!_00Z-ECE</v>
      </c>
      <c r="S200" s="58">
        <f ca="1">IFERROR(IF($C$12="C",RTD("ice.xl",,"*H",R200,$C$5,"D",$K200,,,1),RTD("ice.xl",,"*H",R200,$C$5,"D",$K200,,,1)*(9/5)+$C$14),"-")</f>
        <v>82.724000000000004</v>
      </c>
      <c r="T200" s="101">
        <f t="shared" si="994"/>
        <v>18</v>
      </c>
      <c r="U200" s="101" t="str">
        <f t="shared" si="826"/>
        <v>KORD MR18!_00Z-ECE</v>
      </c>
      <c r="V200" s="58">
        <f ca="1">IFERROR(IF($C$12="C",RTD("ice.xl",,"*H",U200,$C$5,"D",$K200,,,1),RTD("ice.xl",,"*H",U200,$C$5,"D",$K200,,,1)*(9/5)+$C$14),"-")</f>
        <v>83.786000000000001</v>
      </c>
      <c r="W200" s="101">
        <f t="shared" si="990"/>
        <v>19</v>
      </c>
      <c r="X200" s="101" t="str">
        <f t="shared" si="828"/>
        <v>KORD MR19!_00Z-ECE</v>
      </c>
      <c r="Y200" s="58">
        <f ca="1">IFERROR(IF($C$12="C",RTD("ice.xl",,"*H",X200,$C$5,"D",$K200,,,1),RTD("ice.xl",,"*H",X200,$C$5,"D",$K200,,,1)*(9/5)+$C$14),"-")</f>
        <v>85.496000000000009</v>
      </c>
      <c r="Z200" s="101">
        <f t="shared" si="985"/>
        <v>20</v>
      </c>
      <c r="AA200" s="101" t="str">
        <f t="shared" si="830"/>
        <v>KORD MR20!_00Z-ECE</v>
      </c>
      <c r="AB200" s="58">
        <f ca="1">IFERROR(IF($C$12="C",RTD("ice.xl",,"*H",AA200,$C$5,"D",$K200,,,1),RTD("ice.xl",,"*H",AA200,$C$5,"D",$K200,,,1)*(9/5)+$C$14),"-")</f>
        <v>84.397999999999996</v>
      </c>
      <c r="AC200" s="101">
        <f t="shared" si="980"/>
        <v>21</v>
      </c>
      <c r="AD200" s="101" t="str">
        <f t="shared" si="832"/>
        <v>KORD MR21!_00Z-ECE</v>
      </c>
      <c r="AE200" s="58">
        <f ca="1">IFERROR(IF($C$12="C",RTD("ice.xl",,"*H",AD200,$C$5,"D",$K200,,,1),RTD("ice.xl",,"*H",AD200,$C$5,"D",$K200,,,1)*(9/5)+$C$14),"-")</f>
        <v>83.66</v>
      </c>
      <c r="AF200" s="101">
        <f t="shared" si="975"/>
        <v>22</v>
      </c>
      <c r="AG200" s="101" t="str">
        <f t="shared" si="834"/>
        <v>KORD MR22!_00Z-ECE</v>
      </c>
      <c r="AH200" s="58">
        <f ca="1">IFERROR(IF($C$12="C",RTD("ice.xl",,"*H",AG200,$C$5,"D",$K200,,,1),RTD("ice.xl",,"*H",AG200,$C$5,"D",$K200,,,1)*(9/5)+$C$14),"-")</f>
        <v>81.662000000000006</v>
      </c>
      <c r="AI200" s="101">
        <f t="shared" si="970"/>
        <v>23</v>
      </c>
      <c r="AJ200" s="101" t="str">
        <f t="shared" si="836"/>
        <v>KORD MR23!_00Z-ECE</v>
      </c>
      <c r="AK200" s="58">
        <f ca="1">IFERROR(IF($C$12="C",RTD("ice.xl",,"*H",AJ200,$C$5,"D",$K200,,,1),RTD("ice.xl",,"*H",AJ200,$C$5,"D",$K200,,,1)*(9/5)+$C$14),"-")</f>
        <v>79.556000000000012</v>
      </c>
      <c r="AL200" s="101">
        <f t="shared" si="965"/>
        <v>24</v>
      </c>
      <c r="AM200" s="101" t="str">
        <f t="shared" si="838"/>
        <v>KORD MR24!_00Z-ECE</v>
      </c>
      <c r="AN200" s="58">
        <f ca="1">IFERROR(IF($C$12="C",RTD("ice.xl",,"*H",AM200,$C$5,"D",$K200,,,1),RTD("ice.xl",,"*H",AM200,$C$5,"D",$K200,,,1)*(9/5)+$C$14),"-")</f>
        <v>80.347999999999999</v>
      </c>
      <c r="AO200" s="101">
        <f t="shared" si="960"/>
        <v>25</v>
      </c>
      <c r="AP200" s="101" t="str">
        <f t="shared" si="840"/>
        <v>KORD MR25!_00Z-ECE</v>
      </c>
      <c r="AQ200" s="58">
        <f ca="1">IFERROR(IF($C$12="C",RTD("ice.xl",,"*H",AP200,$C$5,"D",$K200,,,1),RTD("ice.xl",,"*H",AP200,$C$5,"D",$K200,,,1)*(9/5)+$C$14),"-")</f>
        <v>79.412000000000006</v>
      </c>
      <c r="AR200" s="101">
        <f t="shared" si="955"/>
        <v>26</v>
      </c>
      <c r="AS200" s="101" t="str">
        <f t="shared" si="842"/>
        <v>KORD MR26!_00Z-ECE</v>
      </c>
      <c r="AT200" s="58">
        <f ca="1">IFERROR(IF($C$12="C",RTD("ice.xl",,"*H",AS200,$C$5,"D",$K200,,,1),RTD("ice.xl",,"*H",AS200,$C$5,"D",$K200,,,1)*(9/5)+$C$14),"-")</f>
        <v>79.807999999999993</v>
      </c>
      <c r="AU200" s="101">
        <f t="shared" si="950"/>
        <v>27</v>
      </c>
      <c r="AV200" s="101" t="str">
        <f t="shared" si="843"/>
        <v>KORD MR27!_00Z-ECE</v>
      </c>
      <c r="AW200" s="58">
        <f ca="1">IFERROR(IF($C$12="C",RTD("ice.xl",,"*H",AV200,$C$5,"D",$K200,,,1),RTD("ice.xl",,"*H",AV200,$C$5,"D",$K200,,,1)*(9/5)+$C$14),"-")</f>
        <v>78.134</v>
      </c>
      <c r="AX200" s="101">
        <f t="shared" si="945"/>
        <v>28</v>
      </c>
      <c r="AY200" s="101" t="str">
        <f t="shared" si="844"/>
        <v>KORD MR28!_00Z-ECE</v>
      </c>
      <c r="AZ200" s="58">
        <f ca="1">IFERROR(IF($C$12="C",RTD("ice.xl",,"*H",AY200,$C$5,"D",$K200,,,1),RTD("ice.xl",,"*H",AY200,$C$5,"D",$K200,,,1)*(9/5)+$C$14),"-")</f>
        <v>77.972000000000008</v>
      </c>
      <c r="BA200" s="101">
        <f t="shared" si="940"/>
        <v>29</v>
      </c>
      <c r="BB200" s="101" t="str">
        <f t="shared" si="845"/>
        <v>KORD MR29!_00Z-ECE</v>
      </c>
      <c r="BC200" s="58">
        <f ca="1">IFERROR(IF($C$12="C",RTD("ice.xl",,"*H",BB200,$C$5,"D",$K200,,,1),RTD("ice.xl",,"*H",BB200,$C$5,"D",$K200,,,1)*(9/5)+$C$14),"-")</f>
        <v>78.403999999999996</v>
      </c>
      <c r="BD200" s="101">
        <f t="shared" si="936"/>
        <v>30</v>
      </c>
      <c r="BE200" s="101" t="str">
        <f t="shared" si="846"/>
        <v>KORD MR30!_00Z-ECE</v>
      </c>
      <c r="BF200" s="58">
        <f ca="1">IFERROR(IF($C$12="C",RTD("ice.xl",,"*H",BE200,$C$5,"D",$K200,,,1),RTD("ice.xl",,"*H",BE200,$C$5,"D",$K200,,,1)*(9/5)+$C$14),"-")</f>
        <v>78.152000000000001</v>
      </c>
      <c r="BG200" s="101">
        <f t="shared" si="932"/>
        <v>31</v>
      </c>
      <c r="BH200" s="101" t="str">
        <f t="shared" si="847"/>
        <v>KORD MR31!_00Z-ECE</v>
      </c>
      <c r="BI200" s="105" t="str">
        <f ca="1">IFERROR(IF($C$12="C",RTD("ice.xl",,"*H",BH200,$C$5,"D",$K200,,,1),RTD("ice.xl",,"*H",BH200,$C$5,"D",$K200,,,1)*(9/5)+$C$14),"-")</f>
        <v>-</v>
      </c>
      <c r="BL200" s="53">
        <f t="shared" si="1003"/>
        <v>16</v>
      </c>
      <c r="BM200" s="53" t="str">
        <f t="shared" si="849"/>
        <v>KORD MR16!_00Z-ECE</v>
      </c>
      <c r="BN200" s="108">
        <f ca="1">IFERROR(IF($C$12="C",RTD("ice.xl",,"*H",BM200,$C$5,"D",$K200,,,1),RTD("ice.xl",,"*H",BM200,$C$5,"D",$K200,,,1)*(9/5)+$C$14),"-")</f>
        <v>82.472000000000008</v>
      </c>
      <c r="BO200" s="101">
        <f t="shared" si="999"/>
        <v>17</v>
      </c>
      <c r="BP200" s="101" t="str">
        <f t="shared" si="851"/>
        <v>KORD MR17!_00Z-ECE</v>
      </c>
      <c r="BQ200" s="58">
        <f ca="1">IFERROR(IF($C$12="C",RTD("ice.xl",,"*H",BP200,$C$5,"D",$K200,,,1),RTD("ice.xl",,"*H",BP200,$C$5,"D",$K200,,,1)*(9/5)+$C$14),"-")</f>
        <v>82.724000000000004</v>
      </c>
      <c r="BR200" s="101">
        <f t="shared" si="995"/>
        <v>18</v>
      </c>
      <c r="BS200" s="101" t="str">
        <f t="shared" si="853"/>
        <v>KORD MR18!_00Z-ECE</v>
      </c>
      <c r="BT200" s="58">
        <f ca="1">IFERROR(IF($C$12="C",RTD("ice.xl",,"*H",BS200,$C$5,"D",$K200,,,1),RTD("ice.xl",,"*H",BS200,$C$5,"D",$K200,,,1)*(9/5)+$C$14),"-")</f>
        <v>83.786000000000001</v>
      </c>
      <c r="BU200" s="101">
        <f t="shared" si="991"/>
        <v>19</v>
      </c>
      <c r="BV200" s="101" t="str">
        <f t="shared" si="855"/>
        <v>KORD MR19!_00Z-ECE</v>
      </c>
      <c r="BW200" s="58">
        <f ca="1">IFERROR(IF($C$12="C",RTD("ice.xl",,"*H",BV200,$C$5,"D",$K200,,,1),RTD("ice.xl",,"*H",BV200,$C$5,"D",$K200,,,1)*(9/5)+$C$14),"-")</f>
        <v>85.496000000000009</v>
      </c>
      <c r="BX200" s="101">
        <f t="shared" si="986"/>
        <v>20</v>
      </c>
      <c r="BY200" s="101" t="str">
        <f t="shared" si="857"/>
        <v>KORD MR20!_00Z-ECE</v>
      </c>
      <c r="BZ200" s="58">
        <f ca="1">IFERROR(IF($C$12="C",RTD("ice.xl",,"*H",BY200,$C$5,"D",$K200,,,1),RTD("ice.xl",,"*H",BY200,$C$5,"D",$K200,,,1)*(9/5)+$C$14),"-")</f>
        <v>84.397999999999996</v>
      </c>
      <c r="CA200" s="101">
        <f t="shared" si="981"/>
        <v>21</v>
      </c>
      <c r="CB200" s="101" t="str">
        <f t="shared" si="859"/>
        <v>KORD MR21!_00Z-ECE</v>
      </c>
      <c r="CC200" s="58">
        <f ca="1">IFERROR(IF($C$12="C",RTD("ice.xl",,"*H",CB200,$C$5,"D",$K200,,,1),RTD("ice.xl",,"*H",CB200,$C$5,"D",$K200,,,1)*(9/5)+$C$14),"-")</f>
        <v>83.66</v>
      </c>
      <c r="CD200" s="101">
        <f t="shared" si="976"/>
        <v>22</v>
      </c>
      <c r="CE200" s="101" t="str">
        <f t="shared" si="861"/>
        <v>KORD MR22!_00Z-ECE</v>
      </c>
      <c r="CF200" s="58">
        <f ca="1">IFERROR(IF($C$12="C",RTD("ice.xl",,"*H",CE200,$C$5,"D",$K200,,,1),RTD("ice.xl",,"*H",CE200,$C$5,"D",$K200,,,1)*(9/5)+$C$14),"-")</f>
        <v>81.662000000000006</v>
      </c>
      <c r="CG200" s="101">
        <f t="shared" si="971"/>
        <v>23</v>
      </c>
      <c r="CH200" s="101" t="str">
        <f t="shared" si="863"/>
        <v>KORD MR23!_00Z-ECE</v>
      </c>
      <c r="CI200" s="58">
        <f ca="1">IFERROR(IF($C$12="C",RTD("ice.xl",,"*H",CH200,$C$5,"D",$K200,,,1),RTD("ice.xl",,"*H",CH200,$C$5,"D",$K200,,,1)*(9/5)+$C$14),"-")</f>
        <v>79.556000000000012</v>
      </c>
      <c r="CJ200" s="101">
        <f t="shared" si="966"/>
        <v>24</v>
      </c>
      <c r="CK200" s="101" t="str">
        <f t="shared" si="865"/>
        <v>KORD MR24!_00Z-ECE</v>
      </c>
      <c r="CL200" s="58">
        <f ca="1">IFERROR(IF($C$12="C",RTD("ice.xl",,"*H",CK200,$C$5,"D",$K200,,,1),RTD("ice.xl",,"*H",CK200,$C$5,"D",$K200,,,1)*(9/5)+$C$14),"-")</f>
        <v>80.347999999999999</v>
      </c>
      <c r="CM200" s="101">
        <f t="shared" si="961"/>
        <v>25</v>
      </c>
      <c r="CN200" s="101" t="str">
        <f t="shared" si="867"/>
        <v>KORD MR25!_00Z-ECE</v>
      </c>
      <c r="CO200" s="58">
        <f ca="1">IFERROR(IF($C$12="C",RTD("ice.xl",,"*H",CN200,$C$5,"D",$K200,,,1),RTD("ice.xl",,"*H",CN200,$C$5,"D",$K200,,,1)*(9/5)+$C$14),"-")</f>
        <v>79.412000000000006</v>
      </c>
      <c r="CP200" s="101">
        <f t="shared" si="956"/>
        <v>26</v>
      </c>
      <c r="CQ200" s="101" t="str">
        <f t="shared" si="869"/>
        <v>KORD MR26!_00Z-ECE</v>
      </c>
      <c r="CR200" s="58">
        <f ca="1">IFERROR(IF($C$12="C",RTD("ice.xl",,"*H",CQ200,$C$5,"D",$K200,,,1),RTD("ice.xl",,"*H",CQ200,$C$5,"D",$K200,,,1)*(9/5)+$C$14),"-")</f>
        <v>79.807999999999993</v>
      </c>
      <c r="CS200" s="101">
        <f t="shared" si="951"/>
        <v>27</v>
      </c>
      <c r="CT200" s="101" t="str">
        <f t="shared" si="871"/>
        <v>KORD MR27!_00Z-ECE</v>
      </c>
      <c r="CU200" s="58">
        <f ca="1">IFERROR(IF($C$12="C",RTD("ice.xl",,"*H",CT200,$C$5,"D",$K200,,,1),RTD("ice.xl",,"*H",CT200,$C$5,"D",$K200,,,1)*(9/5)+$C$14),"-")</f>
        <v>78.134</v>
      </c>
      <c r="CV200" s="101">
        <f t="shared" si="946"/>
        <v>28</v>
      </c>
      <c r="CW200" s="101" t="str">
        <f t="shared" si="872"/>
        <v>KORD MR28!_00Z-ECE</v>
      </c>
      <c r="CX200" s="58">
        <f ca="1">IFERROR(IF($C$12="C",RTD("ice.xl",,"*H",CW200,$C$5,"D",$K200,,,1),RTD("ice.xl",,"*H",CW200,$C$5,"D",$K200,,,1)*(9/5)+$C$14),"-")</f>
        <v>77.972000000000008</v>
      </c>
      <c r="CY200" s="101">
        <f t="shared" si="941"/>
        <v>29</v>
      </c>
      <c r="CZ200" s="101" t="str">
        <f t="shared" si="873"/>
        <v>KORD MR29!_00Z-ECE</v>
      </c>
      <c r="DA200" s="58">
        <f ca="1">IFERROR(IF($C$12="C",RTD("ice.xl",,"*H",CZ200,$C$5,"D",$K200,,,1),RTD("ice.xl",,"*H",CZ200,$C$5,"D",$K200,,,1)*(9/5)+$C$14),"-")</f>
        <v>78.403999999999996</v>
      </c>
      <c r="DB200" s="101">
        <f t="shared" si="937"/>
        <v>30</v>
      </c>
      <c r="DC200" s="101" t="str">
        <f t="shared" si="874"/>
        <v>KORD MR30!_00Z-ECE</v>
      </c>
      <c r="DD200" s="58">
        <f ca="1">IFERROR(IF($C$12="C",RTD("ice.xl",,"*H",DC200,$C$5,"D",$K200,,,1),RTD("ice.xl",,"*H",DC200,$C$5,"D",$K200,,,1)*(9/5)+$C$14),"-")</f>
        <v>78.152000000000001</v>
      </c>
      <c r="DE200" s="101">
        <f t="shared" si="933"/>
        <v>31</v>
      </c>
      <c r="DF200" s="101" t="str">
        <f t="shared" si="875"/>
        <v>KORD MR31!_00Z-ECE</v>
      </c>
      <c r="DG200" s="105" t="str">
        <f ca="1">IFERROR(IF($C$12="C",RTD("ice.xl",,"*H",DF200,$C$5,"D",$K200,,,1),RTD("ice.xl",,"*H",DF200,$C$5,"D",$K200,,,1)*(9/5)+$C$14),"-")</f>
        <v>-</v>
      </c>
      <c r="DJ200" s="53">
        <f t="shared" si="1004"/>
        <v>16</v>
      </c>
      <c r="DK200" s="53" t="str">
        <f t="shared" si="877"/>
        <v>KORD MR16!_12Z-ECE</v>
      </c>
      <c r="DL200" s="108">
        <f ca="1">IFERROR(IF($C$12="C",RTD("ice.xl",,"*H",DK200,$C$5,"D",$K200,,,1),RTD("ice.xl",,"*H",DK200,$C$5,"D",$K200,,,1)*(9/5)+$C$14),"-")</f>
        <v>82.759999999999991</v>
      </c>
      <c r="DM200" s="101">
        <f t="shared" si="1000"/>
        <v>17</v>
      </c>
      <c r="DN200" s="101" t="str">
        <f t="shared" si="879"/>
        <v>KORD MR17!_12Z-ECE</v>
      </c>
      <c r="DO200" s="58">
        <f ca="1">IFERROR(IF($C$12="C",RTD("ice.xl",,"*H",DN200,$C$5,"D",$K200,,,1),RTD("ice.xl",,"*H",DN200,$C$5,"D",$K200,,,1)*(9/5)+$C$14),"-")</f>
        <v>83.443999999999988</v>
      </c>
      <c r="DP200" s="101">
        <f t="shared" si="996"/>
        <v>18</v>
      </c>
      <c r="DQ200" s="101" t="str">
        <f t="shared" si="881"/>
        <v>KORD MR18!_12Z-ECE</v>
      </c>
      <c r="DR200" s="58">
        <f ca="1">IFERROR(IF($C$12="C",RTD("ice.xl",,"*H",DQ200,$C$5,"D",$K200,,,1),RTD("ice.xl",,"*H",DQ200,$C$5,"D",$K200,,,1)*(9/5)+$C$14),"-")</f>
        <v>84.181999999999988</v>
      </c>
      <c r="DS200" s="101">
        <f t="shared" si="992"/>
        <v>19</v>
      </c>
      <c r="DT200" s="101" t="str">
        <f t="shared" si="883"/>
        <v>KORD MR19!_12Z-ECE</v>
      </c>
      <c r="DU200" s="58">
        <f ca="1">IFERROR(IF($C$12="C",RTD("ice.xl",,"*H",DT200,$C$5,"D",$K200,,,1),RTD("ice.xl",,"*H",DT200,$C$5,"D",$K200,,,1)*(9/5)+$C$14),"-")</f>
        <v>84.77600000000001</v>
      </c>
      <c r="DV200" s="101">
        <f t="shared" si="987"/>
        <v>20</v>
      </c>
      <c r="DW200" s="101" t="str">
        <f t="shared" si="885"/>
        <v>KORD MR20!_12Z-ECE</v>
      </c>
      <c r="DX200" s="58">
        <f ca="1">IFERROR(IF($C$12="C",RTD("ice.xl",,"*H",DW200,$C$5,"D",$K200,,,1),RTD("ice.xl",,"*H",DW200,$C$5,"D",$K200,,,1)*(9/5)+$C$14),"-")</f>
        <v>81.77</v>
      </c>
      <c r="DY200" s="101">
        <f t="shared" si="982"/>
        <v>21</v>
      </c>
      <c r="DZ200" s="101" t="str">
        <f t="shared" si="887"/>
        <v>KORD MR21!_12Z-ECE</v>
      </c>
      <c r="EA200" s="58">
        <f ca="1">IFERROR(IF($C$12="C",RTD("ice.xl",,"*H",DZ200,$C$5,"D",$K200,,,1),RTD("ice.xl",,"*H",DZ200,$C$5,"D",$K200,,,1)*(9/5)+$C$14),"-")</f>
        <v>82.093999999999994</v>
      </c>
      <c r="EB200" s="101">
        <f t="shared" si="977"/>
        <v>22</v>
      </c>
      <c r="EC200" s="101" t="str">
        <f t="shared" si="889"/>
        <v>KORD MR22!_12Z-ECE</v>
      </c>
      <c r="ED200" s="58">
        <f ca="1">IFERROR(IF($C$12="C",RTD("ice.xl",,"*H",EC200,$C$5,"D",$K200,,,1),RTD("ice.xl",,"*H",EC200,$C$5,"D",$K200,,,1)*(9/5)+$C$14),"-")</f>
        <v>80.42</v>
      </c>
      <c r="EE200" s="101">
        <f t="shared" si="972"/>
        <v>23</v>
      </c>
      <c r="EF200" s="101" t="str">
        <f t="shared" si="891"/>
        <v>KORD MR23!_12Z-ECE</v>
      </c>
      <c r="EG200" s="58">
        <f ca="1">IFERROR(IF($C$12="C",RTD("ice.xl",,"*H",EF200,$C$5,"D",$K200,,,1),RTD("ice.xl",,"*H",EF200,$C$5,"D",$K200,,,1)*(9/5)+$C$14),"-")</f>
        <v>76.981999999999999</v>
      </c>
      <c r="EH200" s="101">
        <f t="shared" si="967"/>
        <v>24</v>
      </c>
      <c r="EI200" s="101" t="str">
        <f t="shared" si="893"/>
        <v>KORD MR24!_12Z-ECE</v>
      </c>
      <c r="EJ200" s="58">
        <f ca="1">IFERROR(IF($C$12="C",RTD("ice.xl",,"*H",EI200,$C$5,"D",$K200,,,1),RTD("ice.xl",,"*H",EI200,$C$5,"D",$K200,,,1)*(9/5)+$C$14),"-")</f>
        <v>80.168000000000006</v>
      </c>
      <c r="EK200" s="101">
        <f t="shared" si="962"/>
        <v>25</v>
      </c>
      <c r="EL200" s="101" t="str">
        <f t="shared" si="895"/>
        <v>KORD MR25!_12Z-ECE</v>
      </c>
      <c r="EM200" s="58">
        <f ca="1">IFERROR(IF($C$12="C",RTD("ice.xl",,"*H",EL200,$C$5,"D",$K200,,,1),RTD("ice.xl",,"*H",EL200,$C$5,"D",$K200,,,1)*(9/5)+$C$14),"-")</f>
        <v>78.638000000000005</v>
      </c>
      <c r="EN200" s="101">
        <f t="shared" si="957"/>
        <v>26</v>
      </c>
      <c r="EO200" s="101" t="str">
        <f t="shared" si="897"/>
        <v>KORD MR26!_12Z-ECE</v>
      </c>
      <c r="EP200" s="58">
        <f ca="1">IFERROR(IF($C$12="C",RTD("ice.xl",,"*H",EO200,$C$5,"D",$K200,,,1),RTD("ice.xl",,"*H",EO200,$C$5,"D",$K200,,,1)*(9/5)+$C$14),"-")</f>
        <v>79.34</v>
      </c>
      <c r="EQ200" s="101">
        <f t="shared" si="952"/>
        <v>27</v>
      </c>
      <c r="ER200" s="101" t="str">
        <f t="shared" si="899"/>
        <v>KORD MR27!_12Z-ECE</v>
      </c>
      <c r="ES200" s="58">
        <f ca="1">IFERROR(IF($C$12="C",RTD("ice.xl",,"*H",ER200,$C$5,"D",$K200,,,1),RTD("ice.xl",,"*H",ER200,$C$5,"D",$K200,,,1)*(9/5)+$C$14),"-")</f>
        <v>78.53</v>
      </c>
      <c r="ET200" s="101">
        <f t="shared" si="947"/>
        <v>28</v>
      </c>
      <c r="EU200" s="101" t="str">
        <f t="shared" si="900"/>
        <v>KORD MR28!_12Z-ECE</v>
      </c>
      <c r="EV200" s="58">
        <f ca="1">IFERROR(IF($C$12="C",RTD("ice.xl",,"*H",EU200,$C$5,"D",$K200,,,1),RTD("ice.xl",,"*H",EU200,$C$5,"D",$K200,,,1)*(9/5)+$C$14),"-")</f>
        <v>78.908000000000001</v>
      </c>
      <c r="EW200" s="101">
        <f t="shared" si="942"/>
        <v>29</v>
      </c>
      <c r="EX200" s="101" t="str">
        <f t="shared" si="901"/>
        <v>KORD MR29!_12Z-ECE</v>
      </c>
      <c r="EY200" s="58">
        <f ca="1">IFERROR(IF($C$12="C",RTD("ice.xl",,"*H",EX200,$C$5,"D",$K200,,,1),RTD("ice.xl",,"*H",EX200,$C$5,"D",$K200,,,1)*(9/5)+$C$14),"-")</f>
        <v>77.683999999999997</v>
      </c>
      <c r="EZ200" s="101">
        <f t="shared" si="938"/>
        <v>30</v>
      </c>
      <c r="FA200" s="101" t="str">
        <f t="shared" si="902"/>
        <v>KORD MR30!_12Z-ECE</v>
      </c>
      <c r="FB200" s="58" t="str">
        <f ca="1">IFERROR(IF($C$12="C",RTD("ice.xl",,"*H",FA200,$C$5,"D",$K200,,,1),RTD("ice.xl",,"*H",FA200,$C$5,"D",$K200,,,1)*(9/5)+$C$14),"-")</f>
        <v>-</v>
      </c>
      <c r="FC200" s="101">
        <f t="shared" si="934"/>
        <v>31</v>
      </c>
      <c r="FD200" s="101" t="str">
        <f t="shared" si="903"/>
        <v>KORD MR31!_12Z-ECE</v>
      </c>
      <c r="FE200" s="105" t="str">
        <f ca="1">IFERROR(IF($C$12="C",RTD("ice.xl",,"*H",FD200,$C$5,"D",$K200,,,1),RTD("ice.xl",,"*H",FD200,$C$5,"D",$K200,,,1)*(9/5)+$C$14),"-")</f>
        <v>-</v>
      </c>
      <c r="FH200" s="53">
        <f t="shared" si="1005"/>
        <v>16</v>
      </c>
      <c r="FI200" s="53" t="str">
        <f t="shared" si="905"/>
        <v>KORD MR16!_12Z-ECE</v>
      </c>
      <c r="FJ200" s="108">
        <f ca="1">IFERROR(IF($C$12="C",RTD("ice.xl",,"*H",FI200,$C$5,"D",$K200,,,1),RTD("ice.xl",,"*H",FI200,$C$5,"D",$K200,,,1)*(9/5)+$C$14),"-")</f>
        <v>82.759999999999991</v>
      </c>
      <c r="FK200" s="101">
        <f t="shared" si="1001"/>
        <v>17</v>
      </c>
      <c r="FL200" s="101" t="str">
        <f t="shared" si="907"/>
        <v>KORD MR17!_12Z-ECE</v>
      </c>
      <c r="FM200" s="58">
        <f ca="1">IFERROR(IF($C$12="C",RTD("ice.xl",,"*H",FL200,$C$5,"D",$K200,,,1),RTD("ice.xl",,"*H",FL200,$C$5,"D",$K200,,,1)*(9/5)+$C$14),"-")</f>
        <v>83.443999999999988</v>
      </c>
      <c r="FN200" s="101">
        <f t="shared" si="997"/>
        <v>18</v>
      </c>
      <c r="FO200" s="101" t="str">
        <f t="shared" si="909"/>
        <v>KORD MR18!_12Z-ECE</v>
      </c>
      <c r="FP200" s="58">
        <f ca="1">IFERROR(IF($C$12="C",RTD("ice.xl",,"*H",FO200,$C$5,"D",$K200,,,1),RTD("ice.xl",,"*H",FO200,$C$5,"D",$K200,,,1)*(9/5)+$C$14),"-")</f>
        <v>84.181999999999988</v>
      </c>
      <c r="FQ200" s="101">
        <f t="shared" si="993"/>
        <v>19</v>
      </c>
      <c r="FR200" s="101" t="str">
        <f t="shared" si="911"/>
        <v>KORD MR19!_12Z-ECE</v>
      </c>
      <c r="FS200" s="58">
        <f ca="1">IFERROR(IF($C$12="C",RTD("ice.xl",,"*H",FR200,$C$5,"D",$K200,,,1),RTD("ice.xl",,"*H",FR200,$C$5,"D",$K200,,,1)*(9/5)+$C$14),"-")</f>
        <v>84.77600000000001</v>
      </c>
      <c r="FT200" s="101">
        <f t="shared" si="988"/>
        <v>20</v>
      </c>
      <c r="FU200" s="101" t="str">
        <f t="shared" si="913"/>
        <v>KORD MR20!_12Z-ECE</v>
      </c>
      <c r="FV200" s="58">
        <f ca="1">IFERROR(IF($C$12="C",RTD("ice.xl",,"*H",FU200,$C$5,"D",$K200,,,1),RTD("ice.xl",,"*H",FU200,$C$5,"D",$K200,,,1)*(9/5)+$C$14),"-")</f>
        <v>81.77</v>
      </c>
      <c r="FW200" s="101">
        <f t="shared" si="983"/>
        <v>21</v>
      </c>
      <c r="FX200" s="101" t="str">
        <f t="shared" si="915"/>
        <v>KORD MR21!_12Z-ECE</v>
      </c>
      <c r="FY200" s="58">
        <f ca="1">IFERROR(IF($C$12="C",RTD("ice.xl",,"*H",FX200,$C$5,"D",$K200,,,1),RTD("ice.xl",,"*H",FX200,$C$5,"D",$K200,,,1)*(9/5)+$C$14),"-")</f>
        <v>82.093999999999994</v>
      </c>
      <c r="FZ200" s="101">
        <f t="shared" si="978"/>
        <v>22</v>
      </c>
      <c r="GA200" s="101" t="str">
        <f t="shared" si="917"/>
        <v>KORD MR22!_12Z-ECE</v>
      </c>
      <c r="GB200" s="58">
        <f ca="1">IFERROR(IF($C$12="C",RTD("ice.xl",,"*H",GA200,$C$5,"D",$K200,,,1),RTD("ice.xl",,"*H",GA200,$C$5,"D",$K200,,,1)*(9/5)+$C$14),"-")</f>
        <v>80.42</v>
      </c>
      <c r="GC200" s="101">
        <f t="shared" si="973"/>
        <v>23</v>
      </c>
      <c r="GD200" s="101" t="str">
        <f t="shared" si="919"/>
        <v>KORD MR23!_12Z-ECE</v>
      </c>
      <c r="GE200" s="58">
        <f ca="1">IFERROR(IF($C$12="C",RTD("ice.xl",,"*H",GD200,$C$5,"D",$K200,,,1),RTD("ice.xl",,"*H",GD200,$C$5,"D",$K200,,,1)*(9/5)+$C$14),"-")</f>
        <v>76.981999999999999</v>
      </c>
      <c r="GF200" s="101">
        <f t="shared" si="968"/>
        <v>24</v>
      </c>
      <c r="GG200" s="101" t="str">
        <f t="shared" si="921"/>
        <v>KORD MR24!_12Z-ECE</v>
      </c>
      <c r="GH200" s="58">
        <f ca="1">IFERROR(IF($C$12="C",RTD("ice.xl",,"*H",GG200,$C$5,"D",$K200,,,1),RTD("ice.xl",,"*H",GG200,$C$5,"D",$K200,,,1)*(9/5)+$C$14),"-")</f>
        <v>80.168000000000006</v>
      </c>
      <c r="GI200" s="101">
        <f t="shared" si="963"/>
        <v>25</v>
      </c>
      <c r="GJ200" s="101" t="str">
        <f t="shared" si="923"/>
        <v>KORD MR25!_12Z-ECE</v>
      </c>
      <c r="GK200" s="58">
        <f ca="1">IFERROR(IF($C$12="C",RTD("ice.xl",,"*H",GJ200,$C$5,"D",$K200,,,1),RTD("ice.xl",,"*H",GJ200,$C$5,"D",$K200,,,1)*(9/5)+$C$14),"-")</f>
        <v>78.638000000000005</v>
      </c>
      <c r="GL200" s="101">
        <f t="shared" si="958"/>
        <v>26</v>
      </c>
      <c r="GM200" s="101" t="str">
        <f t="shared" si="925"/>
        <v>KORD MR26!_12Z-ECE</v>
      </c>
      <c r="GN200" s="58">
        <f ca="1">IFERROR(IF($C$12="C",RTD("ice.xl",,"*H",GM200,$C$5,"D",$K200,,,1),RTD("ice.xl",,"*H",GM200,$C$5,"D",$K200,,,1)*(9/5)+$C$14),"-")</f>
        <v>79.34</v>
      </c>
      <c r="GO200" s="101">
        <f t="shared" si="953"/>
        <v>27</v>
      </c>
      <c r="GP200" s="101" t="str">
        <f t="shared" si="927"/>
        <v>KORD MR27!_12Z-ECE</v>
      </c>
      <c r="GQ200" s="58">
        <f ca="1">IFERROR(IF($C$12="C",RTD("ice.xl",,"*H",GP200,$C$5,"D",$K200,,,1),RTD("ice.xl",,"*H",GP200,$C$5,"D",$K200,,,1)*(9/5)+$C$14),"-")</f>
        <v>78.53</v>
      </c>
      <c r="GR200" s="101">
        <f t="shared" si="948"/>
        <v>28</v>
      </c>
      <c r="GS200" s="101" t="str">
        <f t="shared" si="928"/>
        <v>KORD MR28!_12Z-ECE</v>
      </c>
      <c r="GT200" s="58">
        <f ca="1">IFERROR(IF($C$12="C",RTD("ice.xl",,"*H",GS200,$C$5,"D",$K200,,,1),RTD("ice.xl",,"*H",GS200,$C$5,"D",$K200,,,1)*(9/5)+$C$14),"-")</f>
        <v>78.908000000000001</v>
      </c>
      <c r="GU200" s="101">
        <f t="shared" si="943"/>
        <v>29</v>
      </c>
      <c r="GV200" s="101" t="str">
        <f t="shared" si="929"/>
        <v>KORD MR29!_12Z-ECE</v>
      </c>
      <c r="GW200" s="58">
        <f ca="1">IFERROR(IF($C$12="C",RTD("ice.xl",,"*H",GV200,$C$5,"D",$K200,,,1),RTD("ice.xl",,"*H",GV200,$C$5,"D",$K200,,,1)*(9/5)+$C$14),"-")</f>
        <v>77.683999999999997</v>
      </c>
      <c r="GX200" s="101">
        <f t="shared" si="939"/>
        <v>30</v>
      </c>
      <c r="GY200" s="101" t="str">
        <f t="shared" si="930"/>
        <v>KORD MR30!_12Z-ECE</v>
      </c>
      <c r="GZ200" s="58" t="str">
        <f ca="1">IFERROR(IF($C$12="C",RTD("ice.xl",,"*H",GY200,$C$5,"D",$K200,,,1),RTD("ice.xl",,"*H",GY200,$C$5,"D",$K200,,,1)*(9/5)+$C$14),"-")</f>
        <v>-</v>
      </c>
      <c r="HA200" s="101">
        <f t="shared" si="935"/>
        <v>31</v>
      </c>
      <c r="HB200" s="101" t="str">
        <f t="shared" si="931"/>
        <v>KORD MR31!_12Z-ECE</v>
      </c>
      <c r="HC200" s="105" t="str">
        <f ca="1">IFERROR(IF($C$12="C",RTD("ice.xl",,"*H",HB200,$C$5,"D",$K200,,,1),RTD("ice.xl",,"*H",HB200,$C$5,"D",$K200,,,1)*(9/5)+$C$14),"-")</f>
        <v>-</v>
      </c>
    </row>
    <row r="201" spans="11:211" x14ac:dyDescent="0.35">
      <c r="K201" s="163">
        <f t="shared" ca="1" si="1006"/>
        <v>44775</v>
      </c>
      <c r="L201" s="356">
        <f t="shared" ca="1" si="1006"/>
        <v>78.92743999999999</v>
      </c>
      <c r="N201" s="53">
        <f t="shared" si="1002"/>
        <v>17</v>
      </c>
      <c r="O201" s="53" t="str">
        <f t="shared" si="822"/>
        <v>KORD MR17!_00Z-ECE</v>
      </c>
      <c r="P201" s="108">
        <f ca="1">IFERROR(IF($C$12="C",RTD("ice.xl",,"*H",O201,$C$5,"D",$K201,,,1),RTD("ice.xl",,"*H",O201,$C$5,"D",$K201,,,1)*(9/5)+$C$14),"-")</f>
        <v>77.378</v>
      </c>
      <c r="Q201" s="101">
        <f t="shared" si="998"/>
        <v>18</v>
      </c>
      <c r="R201" s="101" t="str">
        <f t="shared" si="824"/>
        <v>KORD MR18!_00Z-ECE</v>
      </c>
      <c r="S201" s="58">
        <f ca="1">IFERROR(IF($C$12="C",RTD("ice.xl",,"*H",R201,$C$5,"D",$K201,,,1),RTD("ice.xl",,"*H",R201,$C$5,"D",$K201,,,1)*(9/5)+$C$14),"-")</f>
        <v>76.225999999999999</v>
      </c>
      <c r="T201" s="101">
        <f t="shared" si="994"/>
        <v>19</v>
      </c>
      <c r="U201" s="101" t="str">
        <f t="shared" si="826"/>
        <v>KORD MR19!_00Z-ECE</v>
      </c>
      <c r="V201" s="58">
        <f ca="1">IFERROR(IF($C$12="C",RTD("ice.xl",,"*H",U201,$C$5,"D",$K201,,,1),RTD("ice.xl",,"*H",U201,$C$5,"D",$K201,,,1)*(9/5)+$C$14),"-")</f>
        <v>77.539999999999992</v>
      </c>
      <c r="W201" s="101">
        <f t="shared" si="990"/>
        <v>20</v>
      </c>
      <c r="X201" s="101" t="str">
        <f t="shared" si="828"/>
        <v>KORD MR20!_00Z-ECE</v>
      </c>
      <c r="Y201" s="58">
        <f ca="1">IFERROR(IF($C$12="C",RTD("ice.xl",,"*H",X201,$C$5,"D",$K201,,,1),RTD("ice.xl",,"*H",X201,$C$5,"D",$K201,,,1)*(9/5)+$C$14),"-")</f>
        <v>78.007999999999996</v>
      </c>
      <c r="Z201" s="101">
        <f t="shared" si="985"/>
        <v>21</v>
      </c>
      <c r="AA201" s="101" t="str">
        <f t="shared" si="830"/>
        <v>KORD MR21!_00Z-ECE</v>
      </c>
      <c r="AB201" s="58">
        <f ca="1">IFERROR(IF($C$12="C",RTD("ice.xl",,"*H",AA201,$C$5,"D",$K201,,,1),RTD("ice.xl",,"*H",AA201,$C$5,"D",$K201,,,1)*(9/5)+$C$14),"-")</f>
        <v>78.043999999999997</v>
      </c>
      <c r="AC201" s="101">
        <f t="shared" si="980"/>
        <v>22</v>
      </c>
      <c r="AD201" s="101" t="str">
        <f t="shared" si="832"/>
        <v>KORD MR22!_00Z-ECE</v>
      </c>
      <c r="AE201" s="58">
        <f ca="1">IFERROR(IF($C$12="C",RTD("ice.xl",,"*H",AD201,$C$5,"D",$K201,,,1),RTD("ice.xl",,"*H",AD201,$C$5,"D",$K201,,,1)*(9/5)+$C$14),"-")</f>
        <v>77.81</v>
      </c>
      <c r="AF201" s="101">
        <f t="shared" si="975"/>
        <v>23</v>
      </c>
      <c r="AG201" s="101" t="str">
        <f t="shared" si="834"/>
        <v>KORD MR23!_00Z-ECE</v>
      </c>
      <c r="AH201" s="58">
        <f ca="1">IFERROR(IF($C$12="C",RTD("ice.xl",,"*H",AG201,$C$5,"D",$K201,,,1),RTD("ice.xl",,"*H",AG201,$C$5,"D",$K201,,,1)*(9/5)+$C$14),"-")</f>
        <v>77.144000000000005</v>
      </c>
      <c r="AI201" s="101">
        <f t="shared" si="970"/>
        <v>24</v>
      </c>
      <c r="AJ201" s="101" t="str">
        <f t="shared" si="836"/>
        <v>KORD MR24!_00Z-ECE</v>
      </c>
      <c r="AK201" s="58">
        <f ca="1">IFERROR(IF($C$12="C",RTD("ice.xl",,"*H",AJ201,$C$5,"D",$K201,,,1),RTD("ice.xl",,"*H",AJ201,$C$5,"D",$K201,,,1)*(9/5)+$C$14),"-")</f>
        <v>77.900000000000006</v>
      </c>
      <c r="AL201" s="101">
        <f t="shared" si="965"/>
        <v>25</v>
      </c>
      <c r="AM201" s="101" t="str">
        <f t="shared" si="838"/>
        <v>KORD MR25!_00Z-ECE</v>
      </c>
      <c r="AN201" s="58">
        <f ca="1">IFERROR(IF($C$12="C",RTD("ice.xl",,"*H",AM201,$C$5,"D",$K201,,,1),RTD("ice.xl",,"*H",AM201,$C$5,"D",$K201,,,1)*(9/5)+$C$14),"-")</f>
        <v>76.424000000000007</v>
      </c>
      <c r="AO201" s="101">
        <f t="shared" si="960"/>
        <v>26</v>
      </c>
      <c r="AP201" s="101" t="str">
        <f t="shared" si="840"/>
        <v>KORD MR26!_00Z-ECE</v>
      </c>
      <c r="AQ201" s="58">
        <f ca="1">IFERROR(IF($C$12="C",RTD("ice.xl",,"*H",AP201,$C$5,"D",$K201,,,1),RTD("ice.xl",,"*H",AP201,$C$5,"D",$K201,,,1)*(9/5)+$C$14),"-")</f>
        <v>78.278000000000006</v>
      </c>
      <c r="AR201" s="101">
        <f t="shared" si="955"/>
        <v>27</v>
      </c>
      <c r="AS201" s="101" t="str">
        <f t="shared" si="842"/>
        <v>KORD MR27!_00Z-ECE</v>
      </c>
      <c r="AT201" s="58">
        <f ca="1">IFERROR(IF($C$12="C",RTD("ice.xl",,"*H",AS201,$C$5,"D",$K201,,,1),RTD("ice.xl",,"*H",AS201,$C$5,"D",$K201,,,1)*(9/5)+$C$14),"-")</f>
        <v>76.74799999999999</v>
      </c>
      <c r="AU201" s="101">
        <f t="shared" si="950"/>
        <v>28</v>
      </c>
      <c r="AV201" s="101" t="str">
        <f t="shared" si="843"/>
        <v>KORD MR28!_00Z-ECE</v>
      </c>
      <c r="AW201" s="58">
        <f ca="1">IFERROR(IF($C$12="C",RTD("ice.xl",,"*H",AV201,$C$5,"D",$K201,,,1),RTD("ice.xl",,"*H",AV201,$C$5,"D",$K201,,,1)*(9/5)+$C$14),"-")</f>
        <v>77.126000000000005</v>
      </c>
      <c r="AX201" s="101">
        <f t="shared" si="945"/>
        <v>29</v>
      </c>
      <c r="AY201" s="101" t="str">
        <f t="shared" si="844"/>
        <v>KORD MR29!_00Z-ECE</v>
      </c>
      <c r="AZ201" s="58">
        <f ca="1">IFERROR(IF($C$12="C",RTD("ice.xl",,"*H",AY201,$C$5,"D",$K201,,,1),RTD("ice.xl",,"*H",AY201,$C$5,"D",$K201,,,1)*(9/5)+$C$14),"-")</f>
        <v>77.954000000000008</v>
      </c>
      <c r="BA201" s="101">
        <f t="shared" si="940"/>
        <v>30</v>
      </c>
      <c r="BB201" s="101" t="str">
        <f t="shared" si="845"/>
        <v>KORD MR30!_00Z-ECE</v>
      </c>
      <c r="BC201" s="58">
        <f ca="1">IFERROR(IF($C$12="C",RTD("ice.xl",,"*H",BB201,$C$5,"D",$K201,,,1),RTD("ice.xl",,"*H",BB201,$C$5,"D",$K201,,,1)*(9/5)+$C$14),"-")</f>
        <v>77.864000000000004</v>
      </c>
      <c r="BD201" s="101">
        <f t="shared" si="936"/>
        <v>31</v>
      </c>
      <c r="BE201" s="101" t="str">
        <f t="shared" si="846"/>
        <v>KORD MR31!_00Z-ECE</v>
      </c>
      <c r="BF201" s="58">
        <f ca="1">IFERROR(IF($C$12="C",RTD("ice.xl",,"*H",BE201,$C$5,"D",$K201,,,1),RTD("ice.xl",,"*H",BE201,$C$5,"D",$K201,,,1)*(9/5)+$C$14),"-")</f>
        <v>76.298000000000002</v>
      </c>
      <c r="BG201" s="101">
        <f t="shared" si="932"/>
        <v>32</v>
      </c>
      <c r="BH201" s="101" t="str">
        <f t="shared" si="847"/>
        <v>KORD MR32!_00Z-ECE</v>
      </c>
      <c r="BI201" s="105" t="str">
        <f ca="1">IFERROR(IF($C$12="C",RTD("ice.xl",,"*H",BH201,$C$5,"D",$K201,,,1),RTD("ice.xl",,"*H",BH201,$C$5,"D",$K201,,,1)*(9/5)+$C$14),"-")</f>
        <v>-</v>
      </c>
      <c r="BL201" s="53">
        <f t="shared" si="1003"/>
        <v>17</v>
      </c>
      <c r="BM201" s="53" t="str">
        <f t="shared" si="849"/>
        <v>KORD MR17!_00Z-ECE</v>
      </c>
      <c r="BN201" s="108">
        <f ca="1">IFERROR(IF($C$12="C",RTD("ice.xl",,"*H",BM201,$C$5,"D",$K201,,,1),RTD("ice.xl",,"*H",BM201,$C$5,"D",$K201,,,1)*(9/5)+$C$14),"-")</f>
        <v>77.378</v>
      </c>
      <c r="BO201" s="101">
        <f t="shared" si="999"/>
        <v>18</v>
      </c>
      <c r="BP201" s="101" t="str">
        <f t="shared" si="851"/>
        <v>KORD MR18!_00Z-ECE</v>
      </c>
      <c r="BQ201" s="58">
        <f ca="1">IFERROR(IF($C$12="C",RTD("ice.xl",,"*H",BP201,$C$5,"D",$K201,,,1),RTD("ice.xl",,"*H",BP201,$C$5,"D",$K201,,,1)*(9/5)+$C$14),"-")</f>
        <v>76.225999999999999</v>
      </c>
      <c r="BR201" s="101">
        <f t="shared" si="995"/>
        <v>19</v>
      </c>
      <c r="BS201" s="101" t="str">
        <f t="shared" si="853"/>
        <v>KORD MR19!_00Z-ECE</v>
      </c>
      <c r="BT201" s="58">
        <f ca="1">IFERROR(IF($C$12="C",RTD("ice.xl",,"*H",BS201,$C$5,"D",$K201,,,1),RTD("ice.xl",,"*H",BS201,$C$5,"D",$K201,,,1)*(9/5)+$C$14),"-")</f>
        <v>77.539999999999992</v>
      </c>
      <c r="BU201" s="101">
        <f t="shared" si="991"/>
        <v>20</v>
      </c>
      <c r="BV201" s="101" t="str">
        <f t="shared" si="855"/>
        <v>KORD MR20!_00Z-ECE</v>
      </c>
      <c r="BW201" s="58">
        <f ca="1">IFERROR(IF($C$12="C",RTD("ice.xl",,"*H",BV201,$C$5,"D",$K201,,,1),RTD("ice.xl",,"*H",BV201,$C$5,"D",$K201,,,1)*(9/5)+$C$14),"-")</f>
        <v>78.007999999999996</v>
      </c>
      <c r="BX201" s="101">
        <f t="shared" si="986"/>
        <v>21</v>
      </c>
      <c r="BY201" s="101" t="str">
        <f t="shared" si="857"/>
        <v>KORD MR21!_00Z-ECE</v>
      </c>
      <c r="BZ201" s="58">
        <f ca="1">IFERROR(IF($C$12="C",RTD("ice.xl",,"*H",BY201,$C$5,"D",$K201,,,1),RTD("ice.xl",,"*H",BY201,$C$5,"D",$K201,,,1)*(9/5)+$C$14),"-")</f>
        <v>78.043999999999997</v>
      </c>
      <c r="CA201" s="101">
        <f t="shared" si="981"/>
        <v>22</v>
      </c>
      <c r="CB201" s="101" t="str">
        <f t="shared" si="859"/>
        <v>KORD MR22!_00Z-ECE</v>
      </c>
      <c r="CC201" s="58">
        <f ca="1">IFERROR(IF($C$12="C",RTD("ice.xl",,"*H",CB201,$C$5,"D",$K201,,,1),RTD("ice.xl",,"*H",CB201,$C$5,"D",$K201,,,1)*(9/5)+$C$14),"-")</f>
        <v>77.81</v>
      </c>
      <c r="CD201" s="101">
        <f t="shared" si="976"/>
        <v>23</v>
      </c>
      <c r="CE201" s="101" t="str">
        <f t="shared" si="861"/>
        <v>KORD MR23!_00Z-ECE</v>
      </c>
      <c r="CF201" s="58">
        <f ca="1">IFERROR(IF($C$12="C",RTD("ice.xl",,"*H",CE201,$C$5,"D",$K201,,,1),RTD("ice.xl",,"*H",CE201,$C$5,"D",$K201,,,1)*(9/5)+$C$14),"-")</f>
        <v>77.144000000000005</v>
      </c>
      <c r="CG201" s="101">
        <f t="shared" si="971"/>
        <v>24</v>
      </c>
      <c r="CH201" s="101" t="str">
        <f t="shared" si="863"/>
        <v>KORD MR24!_00Z-ECE</v>
      </c>
      <c r="CI201" s="58">
        <f ca="1">IFERROR(IF($C$12="C",RTD("ice.xl",,"*H",CH201,$C$5,"D",$K201,,,1),RTD("ice.xl",,"*H",CH201,$C$5,"D",$K201,,,1)*(9/5)+$C$14),"-")</f>
        <v>77.900000000000006</v>
      </c>
      <c r="CJ201" s="101">
        <f t="shared" si="966"/>
        <v>25</v>
      </c>
      <c r="CK201" s="101" t="str">
        <f t="shared" si="865"/>
        <v>KORD MR25!_00Z-ECE</v>
      </c>
      <c r="CL201" s="58">
        <f ca="1">IFERROR(IF($C$12="C",RTD("ice.xl",,"*H",CK201,$C$5,"D",$K201,,,1),RTD("ice.xl",,"*H",CK201,$C$5,"D",$K201,,,1)*(9/5)+$C$14),"-")</f>
        <v>76.424000000000007</v>
      </c>
      <c r="CM201" s="101">
        <f t="shared" si="961"/>
        <v>26</v>
      </c>
      <c r="CN201" s="101" t="str">
        <f t="shared" si="867"/>
        <v>KORD MR26!_00Z-ECE</v>
      </c>
      <c r="CO201" s="58">
        <f ca="1">IFERROR(IF($C$12="C",RTD("ice.xl",,"*H",CN201,$C$5,"D",$K201,,,1),RTD("ice.xl",,"*H",CN201,$C$5,"D",$K201,,,1)*(9/5)+$C$14),"-")</f>
        <v>78.278000000000006</v>
      </c>
      <c r="CP201" s="101">
        <f t="shared" si="956"/>
        <v>27</v>
      </c>
      <c r="CQ201" s="101" t="str">
        <f t="shared" si="869"/>
        <v>KORD MR27!_00Z-ECE</v>
      </c>
      <c r="CR201" s="58">
        <f ca="1">IFERROR(IF($C$12="C",RTD("ice.xl",,"*H",CQ201,$C$5,"D",$K201,,,1),RTD("ice.xl",,"*H",CQ201,$C$5,"D",$K201,,,1)*(9/5)+$C$14),"-")</f>
        <v>76.74799999999999</v>
      </c>
      <c r="CS201" s="101">
        <f t="shared" si="951"/>
        <v>28</v>
      </c>
      <c r="CT201" s="101" t="str">
        <f t="shared" si="871"/>
        <v>KORD MR28!_00Z-ECE</v>
      </c>
      <c r="CU201" s="58">
        <f ca="1">IFERROR(IF($C$12="C",RTD("ice.xl",,"*H",CT201,$C$5,"D",$K201,,,1),RTD("ice.xl",,"*H",CT201,$C$5,"D",$K201,,,1)*(9/5)+$C$14),"-")</f>
        <v>77.126000000000005</v>
      </c>
      <c r="CV201" s="101">
        <f t="shared" si="946"/>
        <v>29</v>
      </c>
      <c r="CW201" s="101" t="str">
        <f t="shared" si="872"/>
        <v>KORD MR29!_00Z-ECE</v>
      </c>
      <c r="CX201" s="58">
        <f ca="1">IFERROR(IF($C$12="C",RTD("ice.xl",,"*H",CW201,$C$5,"D",$K201,,,1),RTD("ice.xl",,"*H",CW201,$C$5,"D",$K201,,,1)*(9/5)+$C$14),"-")</f>
        <v>77.954000000000008</v>
      </c>
      <c r="CY201" s="101">
        <f t="shared" si="941"/>
        <v>30</v>
      </c>
      <c r="CZ201" s="101" t="str">
        <f t="shared" si="873"/>
        <v>KORD MR30!_00Z-ECE</v>
      </c>
      <c r="DA201" s="58">
        <f ca="1">IFERROR(IF($C$12="C",RTD("ice.xl",,"*H",CZ201,$C$5,"D",$K201,,,1),RTD("ice.xl",,"*H",CZ201,$C$5,"D",$K201,,,1)*(9/5)+$C$14),"-")</f>
        <v>77.864000000000004</v>
      </c>
      <c r="DB201" s="101">
        <f t="shared" si="937"/>
        <v>31</v>
      </c>
      <c r="DC201" s="101" t="str">
        <f t="shared" si="874"/>
        <v>KORD MR31!_00Z-ECE</v>
      </c>
      <c r="DD201" s="58">
        <f ca="1">IFERROR(IF($C$12="C",RTD("ice.xl",,"*H",DC201,$C$5,"D",$K201,,,1),RTD("ice.xl",,"*H",DC201,$C$5,"D",$K201,,,1)*(9/5)+$C$14),"-")</f>
        <v>76.298000000000002</v>
      </c>
      <c r="DE201" s="101">
        <f t="shared" si="933"/>
        <v>32</v>
      </c>
      <c r="DF201" s="101" t="str">
        <f t="shared" si="875"/>
        <v>KORD MR32!_00Z-ECE</v>
      </c>
      <c r="DG201" s="105" t="str">
        <f ca="1">IFERROR(IF($C$12="C",RTD("ice.xl",,"*H",DF201,$C$5,"D",$K201,,,1),RTD("ice.xl",,"*H",DF201,$C$5,"D",$K201,,,1)*(9/5)+$C$14),"-")</f>
        <v>-</v>
      </c>
      <c r="DJ201" s="53">
        <f t="shared" si="1004"/>
        <v>17</v>
      </c>
      <c r="DK201" s="53" t="str">
        <f t="shared" si="877"/>
        <v>KORD MR17!_12Z-ECE</v>
      </c>
      <c r="DL201" s="108">
        <f ca="1">IFERROR(IF($C$12="C",RTD("ice.xl",,"*H",DK201,$C$5,"D",$K201,,,1),RTD("ice.xl",,"*H",DK201,$C$5,"D",$K201,,,1)*(9/5)+$C$14),"-")</f>
        <v>77.216000000000008</v>
      </c>
      <c r="DM201" s="101">
        <f t="shared" si="1000"/>
        <v>18</v>
      </c>
      <c r="DN201" s="101" t="str">
        <f t="shared" si="879"/>
        <v>KORD MR18!_12Z-ECE</v>
      </c>
      <c r="DO201" s="58">
        <f ca="1">IFERROR(IF($C$12="C",RTD("ice.xl",,"*H",DN201,$C$5,"D",$K201,,,1),RTD("ice.xl",,"*H",DN201,$C$5,"D",$K201,,,1)*(9/5)+$C$14),"-")</f>
        <v>76.801999999999992</v>
      </c>
      <c r="DP201" s="101">
        <f t="shared" si="996"/>
        <v>19</v>
      </c>
      <c r="DQ201" s="101" t="str">
        <f t="shared" si="881"/>
        <v>KORD MR19!_12Z-ECE</v>
      </c>
      <c r="DR201" s="58">
        <f ca="1">IFERROR(IF($C$12="C",RTD("ice.xl",,"*H",DQ201,$C$5,"D",$K201,,,1),RTD("ice.xl",,"*H",DQ201,$C$5,"D",$K201,,,1)*(9/5)+$C$14),"-")</f>
        <v>77.504000000000005</v>
      </c>
      <c r="DS201" s="101">
        <f t="shared" si="992"/>
        <v>20</v>
      </c>
      <c r="DT201" s="101" t="str">
        <f t="shared" si="883"/>
        <v>KORD MR20!_12Z-ECE</v>
      </c>
      <c r="DU201" s="58">
        <f ca="1">IFERROR(IF($C$12="C",RTD("ice.xl",,"*H",DT201,$C$5,"D",$K201,,,1),RTD("ice.xl",,"*H",DT201,$C$5,"D",$K201,,,1)*(9/5)+$C$14),"-")</f>
        <v>75.433999999999997</v>
      </c>
      <c r="DV201" s="101">
        <f t="shared" si="987"/>
        <v>21</v>
      </c>
      <c r="DW201" s="101" t="str">
        <f t="shared" si="885"/>
        <v>KORD MR21!_12Z-ECE</v>
      </c>
      <c r="DX201" s="58">
        <f ca="1">IFERROR(IF($C$12="C",RTD("ice.xl",,"*H",DW201,$C$5,"D",$K201,,,1),RTD("ice.xl",,"*H",DW201,$C$5,"D",$K201,,,1)*(9/5)+$C$14),"-")</f>
        <v>77</v>
      </c>
      <c r="DY201" s="101">
        <f t="shared" si="982"/>
        <v>22</v>
      </c>
      <c r="DZ201" s="101" t="str">
        <f t="shared" si="887"/>
        <v>KORD MR22!_12Z-ECE</v>
      </c>
      <c r="EA201" s="58">
        <f ca="1">IFERROR(IF($C$12="C",RTD("ice.xl",,"*H",DZ201,$C$5,"D",$K201,,,1),RTD("ice.xl",,"*H",DZ201,$C$5,"D",$K201,,,1)*(9/5)+$C$14),"-")</f>
        <v>77.306000000000012</v>
      </c>
      <c r="EB201" s="101">
        <f t="shared" si="977"/>
        <v>23</v>
      </c>
      <c r="EC201" s="101" t="str">
        <f t="shared" si="889"/>
        <v>KORD MR23!_12Z-ECE</v>
      </c>
      <c r="ED201" s="58">
        <f ca="1">IFERROR(IF($C$12="C",RTD("ice.xl",,"*H",EC201,$C$5,"D",$K201,,,1),RTD("ice.xl",,"*H",EC201,$C$5,"D",$K201,,,1)*(9/5)+$C$14),"-")</f>
        <v>75.254000000000005</v>
      </c>
      <c r="EE201" s="101">
        <f t="shared" si="972"/>
        <v>24</v>
      </c>
      <c r="EF201" s="101" t="str">
        <f t="shared" si="891"/>
        <v>KORD MR24!_12Z-ECE</v>
      </c>
      <c r="EG201" s="58">
        <f ca="1">IFERROR(IF($C$12="C",RTD("ice.xl",,"*H",EF201,$C$5,"D",$K201,,,1),RTD("ice.xl",,"*H",EF201,$C$5,"D",$K201,,,1)*(9/5)+$C$14),"-")</f>
        <v>77.611999999999995</v>
      </c>
      <c r="EH201" s="101">
        <f t="shared" si="967"/>
        <v>25</v>
      </c>
      <c r="EI201" s="101" t="str">
        <f t="shared" si="893"/>
        <v>KORD MR25!_12Z-ECE</v>
      </c>
      <c r="EJ201" s="58">
        <f ca="1">IFERROR(IF($C$12="C",RTD("ice.xl",,"*H",EI201,$C$5,"D",$K201,,,1),RTD("ice.xl",,"*H",EI201,$C$5,"D",$K201,,,1)*(9/5)+$C$14),"-")</f>
        <v>77.27</v>
      </c>
      <c r="EK201" s="101">
        <f t="shared" si="962"/>
        <v>26</v>
      </c>
      <c r="EL201" s="101" t="str">
        <f t="shared" si="895"/>
        <v>KORD MR26!_12Z-ECE</v>
      </c>
      <c r="EM201" s="58">
        <f ca="1">IFERROR(IF($C$12="C",RTD("ice.xl",,"*H",EL201,$C$5,"D",$K201,,,1),RTD("ice.xl",,"*H",EL201,$C$5,"D",$K201,,,1)*(9/5)+$C$14),"-")</f>
        <v>77.378</v>
      </c>
      <c r="EN201" s="101">
        <f t="shared" si="957"/>
        <v>27</v>
      </c>
      <c r="EO201" s="101" t="str">
        <f t="shared" si="897"/>
        <v>KORD MR27!_12Z-ECE</v>
      </c>
      <c r="EP201" s="58">
        <f ca="1">IFERROR(IF($C$12="C",RTD("ice.xl",,"*H",EO201,$C$5,"D",$K201,,,1),RTD("ice.xl",,"*H",EO201,$C$5,"D",$K201,,,1)*(9/5)+$C$14),"-")</f>
        <v>77.414000000000001</v>
      </c>
      <c r="EQ201" s="101">
        <f t="shared" si="952"/>
        <v>28</v>
      </c>
      <c r="ER201" s="101" t="str">
        <f t="shared" si="899"/>
        <v>KORD MR28!_12Z-ECE</v>
      </c>
      <c r="ES201" s="58">
        <f ca="1">IFERROR(IF($C$12="C",RTD("ice.xl",,"*H",ER201,$C$5,"D",$K201,,,1),RTD("ice.xl",,"*H",ER201,$C$5,"D",$K201,,,1)*(9/5)+$C$14),"-")</f>
        <v>77.990000000000009</v>
      </c>
      <c r="ET201" s="101">
        <f t="shared" si="947"/>
        <v>29</v>
      </c>
      <c r="EU201" s="101" t="str">
        <f t="shared" si="900"/>
        <v>KORD MR29!_12Z-ECE</v>
      </c>
      <c r="EV201" s="58">
        <f ca="1">IFERROR(IF($C$12="C",RTD("ice.xl",,"*H",EU201,$C$5,"D",$K201,,,1),RTD("ice.xl",,"*H",EU201,$C$5,"D",$K201,,,1)*(9/5)+$C$14),"-")</f>
        <v>78.457999999999998</v>
      </c>
      <c r="EW201" s="101">
        <f t="shared" si="942"/>
        <v>30</v>
      </c>
      <c r="EX201" s="101" t="str">
        <f t="shared" si="901"/>
        <v>KORD MR30!_12Z-ECE</v>
      </c>
      <c r="EY201" s="58">
        <f ca="1">IFERROR(IF($C$12="C",RTD("ice.xl",,"*H",EX201,$C$5,"D",$K201,,,1),RTD("ice.xl",,"*H",EX201,$C$5,"D",$K201,,,1)*(9/5)+$C$14),"-")</f>
        <v>78.080000000000013</v>
      </c>
      <c r="EZ201" s="101">
        <f t="shared" si="938"/>
        <v>31</v>
      </c>
      <c r="FA201" s="101" t="str">
        <f t="shared" si="902"/>
        <v>KORD MR31!_12Z-ECE</v>
      </c>
      <c r="FB201" s="58" t="str">
        <f ca="1">IFERROR(IF($C$12="C",RTD("ice.xl",,"*H",FA201,$C$5,"D",$K201,,,1),RTD("ice.xl",,"*H",FA201,$C$5,"D",$K201,,,1)*(9/5)+$C$14),"-")</f>
        <v>-</v>
      </c>
      <c r="FC201" s="101">
        <f t="shared" si="934"/>
        <v>32</v>
      </c>
      <c r="FD201" s="101" t="str">
        <f t="shared" si="903"/>
        <v>KORD MR32!_12Z-ECE</v>
      </c>
      <c r="FE201" s="105" t="str">
        <f ca="1">IFERROR(IF($C$12="C",RTD("ice.xl",,"*H",FD201,$C$5,"D",$K201,,,1),RTD("ice.xl",,"*H",FD201,$C$5,"D",$K201,,,1)*(9/5)+$C$14),"-")</f>
        <v>-</v>
      </c>
      <c r="FH201" s="53">
        <f t="shared" si="1005"/>
        <v>17</v>
      </c>
      <c r="FI201" s="53" t="str">
        <f t="shared" si="905"/>
        <v>KORD MR17!_12Z-ECE</v>
      </c>
      <c r="FJ201" s="108">
        <f ca="1">IFERROR(IF($C$12="C",RTD("ice.xl",,"*H",FI201,$C$5,"D",$K201,,,1),RTD("ice.xl",,"*H",FI201,$C$5,"D",$K201,,,1)*(9/5)+$C$14),"-")</f>
        <v>77.216000000000008</v>
      </c>
      <c r="FK201" s="101">
        <f t="shared" si="1001"/>
        <v>18</v>
      </c>
      <c r="FL201" s="101" t="str">
        <f t="shared" si="907"/>
        <v>KORD MR18!_12Z-ECE</v>
      </c>
      <c r="FM201" s="58">
        <f ca="1">IFERROR(IF($C$12="C",RTD("ice.xl",,"*H",FL201,$C$5,"D",$K201,,,1),RTD("ice.xl",,"*H",FL201,$C$5,"D",$K201,,,1)*(9/5)+$C$14),"-")</f>
        <v>76.801999999999992</v>
      </c>
      <c r="FN201" s="101">
        <f t="shared" si="997"/>
        <v>19</v>
      </c>
      <c r="FO201" s="101" t="str">
        <f t="shared" si="909"/>
        <v>KORD MR19!_12Z-ECE</v>
      </c>
      <c r="FP201" s="58">
        <f ca="1">IFERROR(IF($C$12="C",RTD("ice.xl",,"*H",FO201,$C$5,"D",$K201,,,1),RTD("ice.xl",,"*H",FO201,$C$5,"D",$K201,,,1)*(9/5)+$C$14),"-")</f>
        <v>77.504000000000005</v>
      </c>
      <c r="FQ201" s="101">
        <f t="shared" si="993"/>
        <v>20</v>
      </c>
      <c r="FR201" s="101" t="str">
        <f t="shared" si="911"/>
        <v>KORD MR20!_12Z-ECE</v>
      </c>
      <c r="FS201" s="58">
        <f ca="1">IFERROR(IF($C$12="C",RTD("ice.xl",,"*H",FR201,$C$5,"D",$K201,,,1),RTD("ice.xl",,"*H",FR201,$C$5,"D",$K201,,,1)*(9/5)+$C$14),"-")</f>
        <v>75.433999999999997</v>
      </c>
      <c r="FT201" s="101">
        <f t="shared" si="988"/>
        <v>21</v>
      </c>
      <c r="FU201" s="101" t="str">
        <f t="shared" si="913"/>
        <v>KORD MR21!_12Z-ECE</v>
      </c>
      <c r="FV201" s="58">
        <f ca="1">IFERROR(IF($C$12="C",RTD("ice.xl",,"*H",FU201,$C$5,"D",$K201,,,1),RTD("ice.xl",,"*H",FU201,$C$5,"D",$K201,,,1)*(9/5)+$C$14),"-")</f>
        <v>77</v>
      </c>
      <c r="FW201" s="101">
        <f t="shared" si="983"/>
        <v>22</v>
      </c>
      <c r="FX201" s="101" t="str">
        <f t="shared" si="915"/>
        <v>KORD MR22!_12Z-ECE</v>
      </c>
      <c r="FY201" s="58">
        <f ca="1">IFERROR(IF($C$12="C",RTD("ice.xl",,"*H",FX201,$C$5,"D",$K201,,,1),RTD("ice.xl",,"*H",FX201,$C$5,"D",$K201,,,1)*(9/5)+$C$14),"-")</f>
        <v>77.306000000000012</v>
      </c>
      <c r="FZ201" s="101">
        <f t="shared" si="978"/>
        <v>23</v>
      </c>
      <c r="GA201" s="101" t="str">
        <f t="shared" si="917"/>
        <v>KORD MR23!_12Z-ECE</v>
      </c>
      <c r="GB201" s="58">
        <f ca="1">IFERROR(IF($C$12="C",RTD("ice.xl",,"*H",GA201,$C$5,"D",$K201,,,1),RTD("ice.xl",,"*H",GA201,$C$5,"D",$K201,,,1)*(9/5)+$C$14),"-")</f>
        <v>75.254000000000005</v>
      </c>
      <c r="GC201" s="101">
        <f t="shared" si="973"/>
        <v>24</v>
      </c>
      <c r="GD201" s="101" t="str">
        <f t="shared" si="919"/>
        <v>KORD MR24!_12Z-ECE</v>
      </c>
      <c r="GE201" s="58">
        <f ca="1">IFERROR(IF($C$12="C",RTD("ice.xl",,"*H",GD201,$C$5,"D",$K201,,,1),RTD("ice.xl",,"*H",GD201,$C$5,"D",$K201,,,1)*(9/5)+$C$14),"-")</f>
        <v>77.611999999999995</v>
      </c>
      <c r="GF201" s="101">
        <f t="shared" si="968"/>
        <v>25</v>
      </c>
      <c r="GG201" s="101" t="str">
        <f t="shared" si="921"/>
        <v>KORD MR25!_12Z-ECE</v>
      </c>
      <c r="GH201" s="58">
        <f ca="1">IFERROR(IF($C$12="C",RTD("ice.xl",,"*H",GG201,$C$5,"D",$K201,,,1),RTD("ice.xl",,"*H",GG201,$C$5,"D",$K201,,,1)*(9/5)+$C$14),"-")</f>
        <v>77.27</v>
      </c>
      <c r="GI201" s="101">
        <f t="shared" si="963"/>
        <v>26</v>
      </c>
      <c r="GJ201" s="101" t="str">
        <f t="shared" si="923"/>
        <v>KORD MR26!_12Z-ECE</v>
      </c>
      <c r="GK201" s="58">
        <f ca="1">IFERROR(IF($C$12="C",RTD("ice.xl",,"*H",GJ201,$C$5,"D",$K201,,,1),RTD("ice.xl",,"*H",GJ201,$C$5,"D",$K201,,,1)*(9/5)+$C$14),"-")</f>
        <v>77.378</v>
      </c>
      <c r="GL201" s="101">
        <f t="shared" si="958"/>
        <v>27</v>
      </c>
      <c r="GM201" s="101" t="str">
        <f t="shared" si="925"/>
        <v>KORD MR27!_12Z-ECE</v>
      </c>
      <c r="GN201" s="58">
        <f ca="1">IFERROR(IF($C$12="C",RTD("ice.xl",,"*H",GM201,$C$5,"D",$K201,,,1),RTD("ice.xl",,"*H",GM201,$C$5,"D",$K201,,,1)*(9/5)+$C$14),"-")</f>
        <v>77.414000000000001</v>
      </c>
      <c r="GO201" s="101">
        <f t="shared" si="953"/>
        <v>28</v>
      </c>
      <c r="GP201" s="101" t="str">
        <f t="shared" si="927"/>
        <v>KORD MR28!_12Z-ECE</v>
      </c>
      <c r="GQ201" s="58">
        <f ca="1">IFERROR(IF($C$12="C",RTD("ice.xl",,"*H",GP201,$C$5,"D",$K201,,,1),RTD("ice.xl",,"*H",GP201,$C$5,"D",$K201,,,1)*(9/5)+$C$14),"-")</f>
        <v>77.990000000000009</v>
      </c>
      <c r="GR201" s="101">
        <f t="shared" si="948"/>
        <v>29</v>
      </c>
      <c r="GS201" s="101" t="str">
        <f t="shared" si="928"/>
        <v>KORD MR29!_12Z-ECE</v>
      </c>
      <c r="GT201" s="58">
        <f ca="1">IFERROR(IF($C$12="C",RTD("ice.xl",,"*H",GS201,$C$5,"D",$K201,,,1),RTD("ice.xl",,"*H",GS201,$C$5,"D",$K201,,,1)*(9/5)+$C$14),"-")</f>
        <v>78.457999999999998</v>
      </c>
      <c r="GU201" s="101">
        <f t="shared" si="943"/>
        <v>30</v>
      </c>
      <c r="GV201" s="101" t="str">
        <f t="shared" si="929"/>
        <v>KORD MR30!_12Z-ECE</v>
      </c>
      <c r="GW201" s="58">
        <f ca="1">IFERROR(IF($C$12="C",RTD("ice.xl",,"*H",GV201,$C$5,"D",$K201,,,1),RTD("ice.xl",,"*H",GV201,$C$5,"D",$K201,,,1)*(9/5)+$C$14),"-")</f>
        <v>78.080000000000013</v>
      </c>
      <c r="GX201" s="101">
        <f t="shared" si="939"/>
        <v>31</v>
      </c>
      <c r="GY201" s="101" t="str">
        <f t="shared" si="930"/>
        <v>KORD MR31!_12Z-ECE</v>
      </c>
      <c r="GZ201" s="58" t="str">
        <f ca="1">IFERROR(IF($C$12="C",RTD("ice.xl",,"*H",GY201,$C$5,"D",$K201,,,1),RTD("ice.xl",,"*H",GY201,$C$5,"D",$K201,,,1)*(9/5)+$C$14),"-")</f>
        <v>-</v>
      </c>
      <c r="HA201" s="101">
        <f t="shared" si="935"/>
        <v>32</v>
      </c>
      <c r="HB201" s="101" t="str">
        <f t="shared" si="931"/>
        <v>KORD MR32!_12Z-ECE</v>
      </c>
      <c r="HC201" s="105" t="str">
        <f ca="1">IFERROR(IF($C$12="C",RTD("ice.xl",,"*H",HB201,$C$5,"D",$K201,,,1),RTD("ice.xl",,"*H",HB201,$C$5,"D",$K201,,,1)*(9/5)+$C$14),"-")</f>
        <v>-</v>
      </c>
    </row>
    <row r="202" spans="11:211" x14ac:dyDescent="0.35">
      <c r="K202" s="163">
        <f t="shared" ca="1" si="1006"/>
        <v>44774</v>
      </c>
      <c r="L202" s="356">
        <f t="shared" ca="1" si="1006"/>
        <v>78.240740000000002</v>
      </c>
      <c r="N202" s="53">
        <f t="shared" si="1002"/>
        <v>18</v>
      </c>
      <c r="O202" s="53" t="str">
        <f t="shared" si="822"/>
        <v>KORD MR18!_00Z-ECE</v>
      </c>
      <c r="P202" s="108">
        <f ca="1">IFERROR(IF($C$12="C",RTD("ice.xl",,"*H",O202,$C$5,"D",$K202,,,1),RTD("ice.xl",,"*H",O202,$C$5,"D",$K202,,,1)*(9/5)+$C$14),"-")</f>
        <v>77.954000000000008</v>
      </c>
      <c r="Q202" s="101">
        <f t="shared" si="998"/>
        <v>19</v>
      </c>
      <c r="R202" s="101" t="str">
        <f t="shared" si="824"/>
        <v>KORD MR19!_00Z-ECE</v>
      </c>
      <c r="S202" s="58">
        <f ca="1">IFERROR(IF($C$12="C",RTD("ice.xl",,"*H",R202,$C$5,"D",$K202,,,1),RTD("ice.xl",,"*H",R202,$C$5,"D",$K202,,,1)*(9/5)+$C$14),"-")</f>
        <v>79.177999999999997</v>
      </c>
      <c r="T202" s="101">
        <f t="shared" si="994"/>
        <v>20</v>
      </c>
      <c r="U202" s="101" t="str">
        <f t="shared" si="826"/>
        <v>KORD MR20!_00Z-ECE</v>
      </c>
      <c r="V202" s="58">
        <f ca="1">IFERROR(IF($C$12="C",RTD("ice.xl",,"*H",U202,$C$5,"D",$K202,,,1),RTD("ice.xl",,"*H",U202,$C$5,"D",$K202,,,1)*(9/5)+$C$14),"-")</f>
        <v>79.681999999999988</v>
      </c>
      <c r="W202" s="101">
        <f t="shared" si="990"/>
        <v>21</v>
      </c>
      <c r="X202" s="101" t="str">
        <f t="shared" si="828"/>
        <v>KORD MR21!_00Z-ECE</v>
      </c>
      <c r="Y202" s="58">
        <f ca="1">IFERROR(IF($C$12="C",RTD("ice.xl",,"*H",X202,$C$5,"D",$K202,,,1),RTD("ice.xl",,"*H",X202,$C$5,"D",$K202,,,1)*(9/5)+$C$14),"-")</f>
        <v>78.061999999999998</v>
      </c>
      <c r="Z202" s="101">
        <f t="shared" si="985"/>
        <v>22</v>
      </c>
      <c r="AA202" s="101" t="str">
        <f t="shared" si="830"/>
        <v>KORD MR22!_00Z-ECE</v>
      </c>
      <c r="AB202" s="58">
        <f ca="1">IFERROR(IF($C$12="C",RTD("ice.xl",,"*H",AA202,$C$5,"D",$K202,,,1),RTD("ice.xl",,"*H",AA202,$C$5,"D",$K202,,,1)*(9/5)+$C$14),"-")</f>
        <v>77.647999999999996</v>
      </c>
      <c r="AC202" s="101">
        <f t="shared" si="980"/>
        <v>23</v>
      </c>
      <c r="AD202" s="101" t="str">
        <f t="shared" si="832"/>
        <v>KORD MR23!_00Z-ECE</v>
      </c>
      <c r="AE202" s="58">
        <f ca="1">IFERROR(IF($C$12="C",RTD("ice.xl",,"*H",AD202,$C$5,"D",$K202,,,1),RTD("ice.xl",,"*H",AD202,$C$5,"D",$K202,,,1)*(9/5)+$C$14),"-")</f>
        <v>76.207999999999998</v>
      </c>
      <c r="AF202" s="101">
        <f t="shared" si="975"/>
        <v>24</v>
      </c>
      <c r="AG202" s="101" t="str">
        <f t="shared" si="834"/>
        <v>KORD MR24!_00Z-ECE</v>
      </c>
      <c r="AH202" s="58">
        <f ca="1">IFERROR(IF($C$12="C",RTD("ice.xl",,"*H",AG202,$C$5,"D",$K202,,,1),RTD("ice.xl",,"*H",AG202,$C$5,"D",$K202,,,1)*(9/5)+$C$14),"-")</f>
        <v>75.938000000000002</v>
      </c>
      <c r="AI202" s="101">
        <f t="shared" si="970"/>
        <v>25</v>
      </c>
      <c r="AJ202" s="101" t="str">
        <f t="shared" si="836"/>
        <v>KORD MR25!_00Z-ECE</v>
      </c>
      <c r="AK202" s="58">
        <f ca="1">IFERROR(IF($C$12="C",RTD("ice.xl",,"*H",AJ202,$C$5,"D",$K202,,,1),RTD("ice.xl",,"*H",AJ202,$C$5,"D",$K202,,,1)*(9/5)+$C$14),"-")</f>
        <v>74.605999999999995</v>
      </c>
      <c r="AL202" s="101">
        <f t="shared" si="965"/>
        <v>26</v>
      </c>
      <c r="AM202" s="101" t="str">
        <f t="shared" si="838"/>
        <v>KORD MR26!_00Z-ECE</v>
      </c>
      <c r="AN202" s="58">
        <f ca="1">IFERROR(IF($C$12="C",RTD("ice.xl",,"*H",AM202,$C$5,"D",$K202,,,1),RTD("ice.xl",,"*H",AM202,$C$5,"D",$K202,,,1)*(9/5)+$C$14),"-")</f>
        <v>76.28</v>
      </c>
      <c r="AO202" s="101">
        <f t="shared" si="960"/>
        <v>27</v>
      </c>
      <c r="AP202" s="101" t="str">
        <f t="shared" si="840"/>
        <v>KORD MR27!_00Z-ECE</v>
      </c>
      <c r="AQ202" s="58">
        <f ca="1">IFERROR(IF($C$12="C",RTD("ice.xl",,"*H",AP202,$C$5,"D",$K202,,,1),RTD("ice.xl",,"*H",AP202,$C$5,"D",$K202,,,1)*(9/5)+$C$14),"-")</f>
        <v>75.218000000000004</v>
      </c>
      <c r="AR202" s="101">
        <f t="shared" si="955"/>
        <v>28</v>
      </c>
      <c r="AS202" s="101" t="str">
        <f t="shared" si="842"/>
        <v>KORD MR28!_00Z-ECE</v>
      </c>
      <c r="AT202" s="58">
        <f ca="1">IFERROR(IF($C$12="C",RTD("ice.xl",,"*H",AS202,$C$5,"D",$K202,,,1),RTD("ice.xl",,"*H",AS202,$C$5,"D",$K202,,,1)*(9/5)+$C$14),"-")</f>
        <v>77.144000000000005</v>
      </c>
      <c r="AU202" s="101">
        <f t="shared" si="950"/>
        <v>29</v>
      </c>
      <c r="AV202" s="101" t="str">
        <f t="shared" si="843"/>
        <v>KORD MR29!_00Z-ECE</v>
      </c>
      <c r="AW202" s="58">
        <f ca="1">IFERROR(IF($C$12="C",RTD("ice.xl",,"*H",AV202,$C$5,"D",$K202,,,1),RTD("ice.xl",,"*H",AV202,$C$5,"D",$K202,,,1)*(9/5)+$C$14),"-")</f>
        <v>76.568000000000012</v>
      </c>
      <c r="AX202" s="101">
        <f t="shared" si="945"/>
        <v>30</v>
      </c>
      <c r="AY202" s="101" t="str">
        <f t="shared" si="844"/>
        <v>KORD MR30!_00Z-ECE</v>
      </c>
      <c r="AZ202" s="58">
        <f ca="1">IFERROR(IF($C$12="C",RTD("ice.xl",,"*H",AY202,$C$5,"D",$K202,,,1),RTD("ice.xl",,"*H",AY202,$C$5,"D",$K202,,,1)*(9/5)+$C$14),"-")</f>
        <v>76.855999999999995</v>
      </c>
      <c r="BA202" s="101">
        <f t="shared" si="940"/>
        <v>31</v>
      </c>
      <c r="BB202" s="101" t="str">
        <f t="shared" si="845"/>
        <v>KORD MR31!_00Z-ECE</v>
      </c>
      <c r="BC202" s="58">
        <f ca="1">IFERROR(IF($C$12="C",RTD("ice.xl",,"*H",BB202,$C$5,"D",$K202,,,1),RTD("ice.xl",,"*H",BB202,$C$5,"D",$K202,,,1)*(9/5)+$C$14),"-")</f>
        <v>75.578000000000003</v>
      </c>
      <c r="BD202" s="101">
        <f t="shared" si="936"/>
        <v>32</v>
      </c>
      <c r="BE202" s="101" t="str">
        <f t="shared" si="846"/>
        <v>KORD MR32!_00Z-ECE</v>
      </c>
      <c r="BF202" s="58">
        <f ca="1">IFERROR(IF($C$12="C",RTD("ice.xl",,"*H",BE202,$C$5,"D",$K202,,,1),RTD("ice.xl",,"*H",BE202,$C$5,"D",$K202,,,1)*(9/5)+$C$14),"-")</f>
        <v>80.06</v>
      </c>
      <c r="BG202" s="101">
        <f t="shared" si="932"/>
        <v>33</v>
      </c>
      <c r="BH202" s="101" t="str">
        <f t="shared" si="847"/>
        <v>KORD MR33!_00Z-ECE</v>
      </c>
      <c r="BI202" s="105" t="str">
        <f ca="1">IFERROR(IF($C$12="C",RTD("ice.xl",,"*H",BH202,$C$5,"D",$K202,,,1),RTD("ice.xl",,"*H",BH202,$C$5,"D",$K202,,,1)*(9/5)+$C$14),"-")</f>
        <v>-</v>
      </c>
      <c r="BL202" s="53">
        <f t="shared" si="1003"/>
        <v>18</v>
      </c>
      <c r="BM202" s="53" t="str">
        <f t="shared" si="849"/>
        <v>KORD MR18!_00Z-ECE</v>
      </c>
      <c r="BN202" s="108">
        <f ca="1">IFERROR(IF($C$12="C",RTD("ice.xl",,"*H",BM202,$C$5,"D",$K202,,,1),RTD("ice.xl",,"*H",BM202,$C$5,"D",$K202,,,1)*(9/5)+$C$14),"-")</f>
        <v>77.954000000000008</v>
      </c>
      <c r="BO202" s="101">
        <f t="shared" si="999"/>
        <v>19</v>
      </c>
      <c r="BP202" s="101" t="str">
        <f t="shared" si="851"/>
        <v>KORD MR19!_00Z-ECE</v>
      </c>
      <c r="BQ202" s="58">
        <f ca="1">IFERROR(IF($C$12="C",RTD("ice.xl",,"*H",BP202,$C$5,"D",$K202,,,1),RTD("ice.xl",,"*H",BP202,$C$5,"D",$K202,,,1)*(9/5)+$C$14),"-")</f>
        <v>79.177999999999997</v>
      </c>
      <c r="BR202" s="101">
        <f t="shared" si="995"/>
        <v>20</v>
      </c>
      <c r="BS202" s="101" t="str">
        <f t="shared" si="853"/>
        <v>KORD MR20!_00Z-ECE</v>
      </c>
      <c r="BT202" s="58">
        <f ca="1">IFERROR(IF($C$12="C",RTD("ice.xl",,"*H",BS202,$C$5,"D",$K202,,,1),RTD("ice.xl",,"*H",BS202,$C$5,"D",$K202,,,1)*(9/5)+$C$14),"-")</f>
        <v>79.681999999999988</v>
      </c>
      <c r="BU202" s="101">
        <f t="shared" si="991"/>
        <v>21</v>
      </c>
      <c r="BV202" s="101" t="str">
        <f t="shared" si="855"/>
        <v>KORD MR21!_00Z-ECE</v>
      </c>
      <c r="BW202" s="58">
        <f ca="1">IFERROR(IF($C$12="C",RTD("ice.xl",,"*H",BV202,$C$5,"D",$K202,,,1),RTD("ice.xl",,"*H",BV202,$C$5,"D",$K202,,,1)*(9/5)+$C$14),"-")</f>
        <v>78.061999999999998</v>
      </c>
      <c r="BX202" s="101">
        <f t="shared" si="986"/>
        <v>22</v>
      </c>
      <c r="BY202" s="101" t="str">
        <f t="shared" si="857"/>
        <v>KORD MR22!_00Z-ECE</v>
      </c>
      <c r="BZ202" s="58">
        <f ca="1">IFERROR(IF($C$12="C",RTD("ice.xl",,"*H",BY202,$C$5,"D",$K202,,,1),RTD("ice.xl",,"*H",BY202,$C$5,"D",$K202,,,1)*(9/5)+$C$14),"-")</f>
        <v>77.647999999999996</v>
      </c>
      <c r="CA202" s="101">
        <f t="shared" si="981"/>
        <v>23</v>
      </c>
      <c r="CB202" s="101" t="str">
        <f t="shared" si="859"/>
        <v>KORD MR23!_00Z-ECE</v>
      </c>
      <c r="CC202" s="58">
        <f ca="1">IFERROR(IF($C$12="C",RTD("ice.xl",,"*H",CB202,$C$5,"D",$K202,,,1),RTD("ice.xl",,"*H",CB202,$C$5,"D",$K202,,,1)*(9/5)+$C$14),"-")</f>
        <v>76.207999999999998</v>
      </c>
      <c r="CD202" s="101">
        <f t="shared" si="976"/>
        <v>24</v>
      </c>
      <c r="CE202" s="101" t="str">
        <f t="shared" si="861"/>
        <v>KORD MR24!_00Z-ECE</v>
      </c>
      <c r="CF202" s="58">
        <f ca="1">IFERROR(IF($C$12="C",RTD("ice.xl",,"*H",CE202,$C$5,"D",$K202,,,1),RTD("ice.xl",,"*H",CE202,$C$5,"D",$K202,,,1)*(9/5)+$C$14),"-")</f>
        <v>75.938000000000002</v>
      </c>
      <c r="CG202" s="101">
        <f t="shared" si="971"/>
        <v>25</v>
      </c>
      <c r="CH202" s="101" t="str">
        <f t="shared" si="863"/>
        <v>KORD MR25!_00Z-ECE</v>
      </c>
      <c r="CI202" s="58">
        <f ca="1">IFERROR(IF($C$12="C",RTD("ice.xl",,"*H",CH202,$C$5,"D",$K202,,,1),RTD("ice.xl",,"*H",CH202,$C$5,"D",$K202,,,1)*(9/5)+$C$14),"-")</f>
        <v>74.605999999999995</v>
      </c>
      <c r="CJ202" s="101">
        <f t="shared" si="966"/>
        <v>26</v>
      </c>
      <c r="CK202" s="101" t="str">
        <f t="shared" si="865"/>
        <v>KORD MR26!_00Z-ECE</v>
      </c>
      <c r="CL202" s="58">
        <f ca="1">IFERROR(IF($C$12="C",RTD("ice.xl",,"*H",CK202,$C$5,"D",$K202,,,1),RTD("ice.xl",,"*H",CK202,$C$5,"D",$K202,,,1)*(9/5)+$C$14),"-")</f>
        <v>76.28</v>
      </c>
      <c r="CM202" s="101">
        <f t="shared" si="961"/>
        <v>27</v>
      </c>
      <c r="CN202" s="101" t="str">
        <f t="shared" si="867"/>
        <v>KORD MR27!_00Z-ECE</v>
      </c>
      <c r="CO202" s="58">
        <f ca="1">IFERROR(IF($C$12="C",RTD("ice.xl",,"*H",CN202,$C$5,"D",$K202,,,1),RTD("ice.xl",,"*H",CN202,$C$5,"D",$K202,,,1)*(9/5)+$C$14),"-")</f>
        <v>75.218000000000004</v>
      </c>
      <c r="CP202" s="101">
        <f t="shared" si="956"/>
        <v>28</v>
      </c>
      <c r="CQ202" s="101" t="str">
        <f t="shared" si="869"/>
        <v>KORD MR28!_00Z-ECE</v>
      </c>
      <c r="CR202" s="58">
        <f ca="1">IFERROR(IF($C$12="C",RTD("ice.xl",,"*H",CQ202,$C$5,"D",$K202,,,1),RTD("ice.xl",,"*H",CQ202,$C$5,"D",$K202,,,1)*(9/5)+$C$14),"-")</f>
        <v>77.144000000000005</v>
      </c>
      <c r="CS202" s="101">
        <f t="shared" si="951"/>
        <v>29</v>
      </c>
      <c r="CT202" s="101" t="str">
        <f t="shared" si="871"/>
        <v>KORD MR29!_00Z-ECE</v>
      </c>
      <c r="CU202" s="58">
        <f ca="1">IFERROR(IF($C$12="C",RTD("ice.xl",,"*H",CT202,$C$5,"D",$K202,,,1),RTD("ice.xl",,"*H",CT202,$C$5,"D",$K202,,,1)*(9/5)+$C$14),"-")</f>
        <v>76.568000000000012</v>
      </c>
      <c r="CV202" s="101">
        <f t="shared" si="946"/>
        <v>30</v>
      </c>
      <c r="CW202" s="101" t="str">
        <f t="shared" si="872"/>
        <v>KORD MR30!_00Z-ECE</v>
      </c>
      <c r="CX202" s="58">
        <f ca="1">IFERROR(IF($C$12="C",RTD("ice.xl",,"*H",CW202,$C$5,"D",$K202,,,1),RTD("ice.xl",,"*H",CW202,$C$5,"D",$K202,,,1)*(9/5)+$C$14),"-")</f>
        <v>76.855999999999995</v>
      </c>
      <c r="CY202" s="101">
        <f t="shared" si="941"/>
        <v>31</v>
      </c>
      <c r="CZ202" s="101" t="str">
        <f t="shared" si="873"/>
        <v>KORD MR31!_00Z-ECE</v>
      </c>
      <c r="DA202" s="58">
        <f ca="1">IFERROR(IF($C$12="C",RTD("ice.xl",,"*H",CZ202,$C$5,"D",$K202,,,1),RTD("ice.xl",,"*H",CZ202,$C$5,"D",$K202,,,1)*(9/5)+$C$14),"-")</f>
        <v>75.578000000000003</v>
      </c>
      <c r="DB202" s="101">
        <f t="shared" si="937"/>
        <v>32</v>
      </c>
      <c r="DC202" s="101" t="str">
        <f t="shared" si="874"/>
        <v>KORD MR32!_00Z-ECE</v>
      </c>
      <c r="DD202" s="58">
        <f ca="1">IFERROR(IF($C$12="C",RTD("ice.xl",,"*H",DC202,$C$5,"D",$K202,,,1),RTD("ice.xl",,"*H",DC202,$C$5,"D",$K202,,,1)*(9/5)+$C$14),"-")</f>
        <v>80.06</v>
      </c>
      <c r="DE202" s="101">
        <f t="shared" si="933"/>
        <v>33</v>
      </c>
      <c r="DF202" s="101" t="str">
        <f t="shared" si="875"/>
        <v>KORD MR33!_00Z-ECE</v>
      </c>
      <c r="DG202" s="105" t="str">
        <f ca="1">IFERROR(IF($C$12="C",RTD("ice.xl",,"*H",DF202,$C$5,"D",$K202,,,1),RTD("ice.xl",,"*H",DF202,$C$5,"D",$K202,,,1)*(9/5)+$C$14),"-")</f>
        <v>-</v>
      </c>
      <c r="DJ202" s="53">
        <f t="shared" si="1004"/>
        <v>18</v>
      </c>
      <c r="DK202" s="53" t="str">
        <f t="shared" si="877"/>
        <v>KORD MR18!_12Z-ECE</v>
      </c>
      <c r="DL202" s="108">
        <f ca="1">IFERROR(IF($C$12="C",RTD("ice.xl",,"*H",DK202,$C$5,"D",$K202,,,1),RTD("ice.xl",,"*H",DK202,$C$5,"D",$K202,,,1)*(9/5)+$C$14),"-")</f>
        <v>78.800000000000011</v>
      </c>
      <c r="DM202" s="101">
        <f t="shared" si="1000"/>
        <v>19</v>
      </c>
      <c r="DN202" s="101" t="str">
        <f t="shared" si="879"/>
        <v>KORD MR19!_12Z-ECE</v>
      </c>
      <c r="DO202" s="58">
        <f ca="1">IFERROR(IF($C$12="C",RTD("ice.xl",,"*H",DN202,$C$5,"D",$K202,,,1),RTD("ice.xl",,"*H",DN202,$C$5,"D",$K202,,,1)*(9/5)+$C$14),"-")</f>
        <v>79.069999999999993</v>
      </c>
      <c r="DP202" s="101">
        <f t="shared" si="996"/>
        <v>20</v>
      </c>
      <c r="DQ202" s="101" t="str">
        <f t="shared" si="881"/>
        <v>KORD MR20!_12Z-ECE</v>
      </c>
      <c r="DR202" s="58">
        <f ca="1">IFERROR(IF($C$12="C",RTD("ice.xl",,"*H",DQ202,$C$5,"D",$K202,,,1),RTD("ice.xl",,"*H",DQ202,$C$5,"D",$K202,,,1)*(9/5)+$C$14),"-")</f>
        <v>78.926000000000002</v>
      </c>
      <c r="DS202" s="101">
        <f t="shared" si="992"/>
        <v>21</v>
      </c>
      <c r="DT202" s="101" t="str">
        <f t="shared" si="883"/>
        <v>KORD MR21!_12Z-ECE</v>
      </c>
      <c r="DU202" s="58">
        <f ca="1">IFERROR(IF($C$12="C",RTD("ice.xl",,"*H",DT202,$C$5,"D",$K202,,,1),RTD("ice.xl",,"*H",DT202,$C$5,"D",$K202,,,1)*(9/5)+$C$14),"-")</f>
        <v>77.846000000000004</v>
      </c>
      <c r="DV202" s="101">
        <f t="shared" si="987"/>
        <v>22</v>
      </c>
      <c r="DW202" s="101" t="str">
        <f t="shared" si="885"/>
        <v>KORD MR22!_12Z-ECE</v>
      </c>
      <c r="DX202" s="58">
        <f ca="1">IFERROR(IF($C$12="C",RTD("ice.xl",,"*H",DW202,$C$5,"D",$K202,,,1),RTD("ice.xl",,"*H",DW202,$C$5,"D",$K202,,,1)*(9/5)+$C$14),"-")</f>
        <v>77.521999999999991</v>
      </c>
      <c r="DY202" s="101">
        <f t="shared" si="982"/>
        <v>23</v>
      </c>
      <c r="DZ202" s="101" t="str">
        <f t="shared" si="887"/>
        <v>KORD MR23!_12Z-ECE</v>
      </c>
      <c r="EA202" s="58">
        <f ca="1">IFERROR(IF($C$12="C",RTD("ice.xl",,"*H",DZ202,$C$5,"D",$K202,,,1),RTD("ice.xl",,"*H",DZ202,$C$5,"D",$K202,,,1)*(9/5)+$C$14),"-")</f>
        <v>76.117999999999995</v>
      </c>
      <c r="EB202" s="101">
        <f t="shared" si="977"/>
        <v>24</v>
      </c>
      <c r="EC202" s="101" t="str">
        <f t="shared" si="889"/>
        <v>KORD MR24!_12Z-ECE</v>
      </c>
      <c r="ED202" s="58">
        <f ca="1">IFERROR(IF($C$12="C",RTD("ice.xl",,"*H",EC202,$C$5,"D",$K202,,,1),RTD("ice.xl",,"*H",EC202,$C$5,"D",$K202,,,1)*(9/5)+$C$14),"-")</f>
        <v>75.632000000000005</v>
      </c>
      <c r="EE202" s="101">
        <f t="shared" si="972"/>
        <v>25</v>
      </c>
      <c r="EF202" s="101" t="str">
        <f t="shared" si="891"/>
        <v>KORD MR25!_12Z-ECE</v>
      </c>
      <c r="EG202" s="58">
        <f ca="1">IFERROR(IF($C$12="C",RTD("ice.xl",,"*H",EF202,$C$5,"D",$K202,,,1),RTD("ice.xl",,"*H",EF202,$C$5,"D",$K202,,,1)*(9/5)+$C$14),"-")</f>
        <v>75.2</v>
      </c>
      <c r="EH202" s="101">
        <f t="shared" si="967"/>
        <v>26</v>
      </c>
      <c r="EI202" s="101" t="str">
        <f t="shared" si="893"/>
        <v>KORD MR26!_12Z-ECE</v>
      </c>
      <c r="EJ202" s="58">
        <f ca="1">IFERROR(IF($C$12="C",RTD("ice.xl",,"*H",EI202,$C$5,"D",$K202,,,1),RTD("ice.xl",,"*H",EI202,$C$5,"D",$K202,,,1)*(9/5)+$C$14),"-")</f>
        <v>75.524000000000001</v>
      </c>
      <c r="EK202" s="101">
        <f t="shared" si="962"/>
        <v>27</v>
      </c>
      <c r="EL202" s="101" t="str">
        <f t="shared" si="895"/>
        <v>KORD MR27!_12Z-ECE</v>
      </c>
      <c r="EM202" s="58">
        <f ca="1">IFERROR(IF($C$12="C",RTD("ice.xl",,"*H",EL202,$C$5,"D",$K202,,,1),RTD("ice.xl",,"*H",EL202,$C$5,"D",$K202,,,1)*(9/5)+$C$14),"-")</f>
        <v>75.614000000000004</v>
      </c>
      <c r="EN202" s="101">
        <f t="shared" si="957"/>
        <v>28</v>
      </c>
      <c r="EO202" s="101" t="str">
        <f t="shared" si="897"/>
        <v>KORD MR28!_12Z-ECE</v>
      </c>
      <c r="EP202" s="58">
        <f ca="1">IFERROR(IF($C$12="C",RTD("ice.xl",,"*H",EO202,$C$5,"D",$K202,,,1),RTD("ice.xl",,"*H",EO202,$C$5,"D",$K202,,,1)*(9/5)+$C$14),"-")</f>
        <v>77.126000000000005</v>
      </c>
      <c r="EQ202" s="101">
        <f t="shared" si="952"/>
        <v>29</v>
      </c>
      <c r="ER202" s="101" t="str">
        <f t="shared" si="899"/>
        <v>KORD MR29!_12Z-ECE</v>
      </c>
      <c r="ES202" s="58">
        <f ca="1">IFERROR(IF($C$12="C",RTD("ice.xl",,"*H",ER202,$C$5,"D",$K202,,,1),RTD("ice.xl",,"*H",ER202,$C$5,"D",$K202,,,1)*(9/5)+$C$14),"-")</f>
        <v>77.918000000000006</v>
      </c>
      <c r="ET202" s="101">
        <f t="shared" si="947"/>
        <v>30</v>
      </c>
      <c r="EU202" s="101" t="str">
        <f t="shared" si="900"/>
        <v>KORD MR30!_12Z-ECE</v>
      </c>
      <c r="EV202" s="58">
        <f ca="1">IFERROR(IF($C$12="C",RTD("ice.xl",,"*H",EU202,$C$5,"D",$K202,,,1),RTD("ice.xl",,"*H",EU202,$C$5,"D",$K202,,,1)*(9/5)+$C$14),"-")</f>
        <v>77.234000000000009</v>
      </c>
      <c r="EW202" s="101">
        <f t="shared" si="942"/>
        <v>31</v>
      </c>
      <c r="EX202" s="101" t="str">
        <f t="shared" si="901"/>
        <v>KORD MR31!_12Z-ECE</v>
      </c>
      <c r="EY202" s="58">
        <f ca="1">IFERROR(IF($C$12="C",RTD("ice.xl",,"*H",EX202,$C$5,"D",$K202,,,1),RTD("ice.xl",,"*H",EX202,$C$5,"D",$K202,,,1)*(9/5)+$C$14),"-")</f>
        <v>78.259999999999991</v>
      </c>
      <c r="EZ202" s="101">
        <f t="shared" si="938"/>
        <v>32</v>
      </c>
      <c r="FA202" s="101" t="str">
        <f t="shared" si="902"/>
        <v>KORD MR32!_12Z-ECE</v>
      </c>
      <c r="FB202" s="58" t="str">
        <f ca="1">IFERROR(IF($C$12="C",RTD("ice.xl",,"*H",FA202,$C$5,"D",$K202,,,1),RTD("ice.xl",,"*H",FA202,$C$5,"D",$K202,,,1)*(9/5)+$C$14),"-")</f>
        <v>-</v>
      </c>
      <c r="FC202" s="101">
        <f t="shared" si="934"/>
        <v>33</v>
      </c>
      <c r="FD202" s="101" t="str">
        <f t="shared" si="903"/>
        <v>KORD MR33!_12Z-ECE</v>
      </c>
      <c r="FE202" s="105" t="str">
        <f ca="1">IFERROR(IF($C$12="C",RTD("ice.xl",,"*H",FD202,$C$5,"D",$K202,,,1),RTD("ice.xl",,"*H",FD202,$C$5,"D",$K202,,,1)*(9/5)+$C$14),"-")</f>
        <v>-</v>
      </c>
      <c r="FH202" s="53">
        <f t="shared" si="1005"/>
        <v>18</v>
      </c>
      <c r="FI202" s="53" t="str">
        <f t="shared" si="905"/>
        <v>KORD MR18!_12Z-ECE</v>
      </c>
      <c r="FJ202" s="108">
        <f ca="1">IFERROR(IF($C$12="C",RTD("ice.xl",,"*H",FI202,$C$5,"D",$K202,,,1),RTD("ice.xl",,"*H",FI202,$C$5,"D",$K202,,,1)*(9/5)+$C$14),"-")</f>
        <v>78.800000000000011</v>
      </c>
      <c r="FK202" s="101">
        <f t="shared" si="1001"/>
        <v>19</v>
      </c>
      <c r="FL202" s="101" t="str">
        <f t="shared" si="907"/>
        <v>KORD MR19!_12Z-ECE</v>
      </c>
      <c r="FM202" s="58">
        <f ca="1">IFERROR(IF($C$12="C",RTD("ice.xl",,"*H",FL202,$C$5,"D",$K202,,,1),RTD("ice.xl",,"*H",FL202,$C$5,"D",$K202,,,1)*(9/5)+$C$14),"-")</f>
        <v>79.069999999999993</v>
      </c>
      <c r="FN202" s="101">
        <f t="shared" si="997"/>
        <v>20</v>
      </c>
      <c r="FO202" s="101" t="str">
        <f t="shared" si="909"/>
        <v>KORD MR20!_12Z-ECE</v>
      </c>
      <c r="FP202" s="58">
        <f ca="1">IFERROR(IF($C$12="C",RTD("ice.xl",,"*H",FO202,$C$5,"D",$K202,,,1),RTD("ice.xl",,"*H",FO202,$C$5,"D",$K202,,,1)*(9/5)+$C$14),"-")</f>
        <v>78.926000000000002</v>
      </c>
      <c r="FQ202" s="101">
        <f t="shared" si="993"/>
        <v>21</v>
      </c>
      <c r="FR202" s="101" t="str">
        <f t="shared" si="911"/>
        <v>KORD MR21!_12Z-ECE</v>
      </c>
      <c r="FS202" s="58">
        <f ca="1">IFERROR(IF($C$12="C",RTD("ice.xl",,"*H",FR202,$C$5,"D",$K202,,,1),RTD("ice.xl",,"*H",FR202,$C$5,"D",$K202,,,1)*(9/5)+$C$14),"-")</f>
        <v>77.846000000000004</v>
      </c>
      <c r="FT202" s="101">
        <f t="shared" si="988"/>
        <v>22</v>
      </c>
      <c r="FU202" s="101" t="str">
        <f t="shared" si="913"/>
        <v>KORD MR22!_12Z-ECE</v>
      </c>
      <c r="FV202" s="58">
        <f ca="1">IFERROR(IF($C$12="C",RTD("ice.xl",,"*H",FU202,$C$5,"D",$K202,,,1),RTD("ice.xl",,"*H",FU202,$C$5,"D",$K202,,,1)*(9/5)+$C$14),"-")</f>
        <v>77.521999999999991</v>
      </c>
      <c r="FW202" s="101">
        <f t="shared" si="983"/>
        <v>23</v>
      </c>
      <c r="FX202" s="101" t="str">
        <f t="shared" si="915"/>
        <v>KORD MR23!_12Z-ECE</v>
      </c>
      <c r="FY202" s="58">
        <f ca="1">IFERROR(IF($C$12="C",RTD("ice.xl",,"*H",FX202,$C$5,"D",$K202,,,1),RTD("ice.xl",,"*H",FX202,$C$5,"D",$K202,,,1)*(9/5)+$C$14),"-")</f>
        <v>76.117999999999995</v>
      </c>
      <c r="FZ202" s="101">
        <f t="shared" si="978"/>
        <v>24</v>
      </c>
      <c r="GA202" s="101" t="str">
        <f t="shared" si="917"/>
        <v>KORD MR24!_12Z-ECE</v>
      </c>
      <c r="GB202" s="58">
        <f ca="1">IFERROR(IF($C$12="C",RTD("ice.xl",,"*H",GA202,$C$5,"D",$K202,,,1),RTD("ice.xl",,"*H",GA202,$C$5,"D",$K202,,,1)*(9/5)+$C$14),"-")</f>
        <v>75.632000000000005</v>
      </c>
      <c r="GC202" s="101">
        <f t="shared" si="973"/>
        <v>25</v>
      </c>
      <c r="GD202" s="101" t="str">
        <f t="shared" si="919"/>
        <v>KORD MR25!_12Z-ECE</v>
      </c>
      <c r="GE202" s="58">
        <f ca="1">IFERROR(IF($C$12="C",RTD("ice.xl",,"*H",GD202,$C$5,"D",$K202,,,1),RTD("ice.xl",,"*H",GD202,$C$5,"D",$K202,,,1)*(9/5)+$C$14),"-")</f>
        <v>75.2</v>
      </c>
      <c r="GF202" s="101">
        <f t="shared" si="968"/>
        <v>26</v>
      </c>
      <c r="GG202" s="101" t="str">
        <f t="shared" si="921"/>
        <v>KORD MR26!_12Z-ECE</v>
      </c>
      <c r="GH202" s="58">
        <f ca="1">IFERROR(IF($C$12="C",RTD("ice.xl",,"*H",GG202,$C$5,"D",$K202,,,1),RTD("ice.xl",,"*H",GG202,$C$5,"D",$K202,,,1)*(9/5)+$C$14),"-")</f>
        <v>75.524000000000001</v>
      </c>
      <c r="GI202" s="101">
        <f t="shared" si="963"/>
        <v>27</v>
      </c>
      <c r="GJ202" s="101" t="str">
        <f t="shared" si="923"/>
        <v>KORD MR27!_12Z-ECE</v>
      </c>
      <c r="GK202" s="58">
        <f ca="1">IFERROR(IF($C$12="C",RTD("ice.xl",,"*H",GJ202,$C$5,"D",$K202,,,1),RTD("ice.xl",,"*H",GJ202,$C$5,"D",$K202,,,1)*(9/5)+$C$14),"-")</f>
        <v>75.614000000000004</v>
      </c>
      <c r="GL202" s="101">
        <f t="shared" si="958"/>
        <v>28</v>
      </c>
      <c r="GM202" s="101" t="str">
        <f t="shared" si="925"/>
        <v>KORD MR28!_12Z-ECE</v>
      </c>
      <c r="GN202" s="58">
        <f ca="1">IFERROR(IF($C$12="C",RTD("ice.xl",,"*H",GM202,$C$5,"D",$K202,,,1),RTD("ice.xl",,"*H",GM202,$C$5,"D",$K202,,,1)*(9/5)+$C$14),"-")</f>
        <v>77.126000000000005</v>
      </c>
      <c r="GO202" s="101">
        <f t="shared" si="953"/>
        <v>29</v>
      </c>
      <c r="GP202" s="101" t="str">
        <f t="shared" si="927"/>
        <v>KORD MR29!_12Z-ECE</v>
      </c>
      <c r="GQ202" s="58">
        <f ca="1">IFERROR(IF($C$12="C",RTD("ice.xl",,"*H",GP202,$C$5,"D",$K202,,,1),RTD("ice.xl",,"*H",GP202,$C$5,"D",$K202,,,1)*(9/5)+$C$14),"-")</f>
        <v>77.918000000000006</v>
      </c>
      <c r="GR202" s="101">
        <f t="shared" si="948"/>
        <v>30</v>
      </c>
      <c r="GS202" s="101" t="str">
        <f t="shared" si="928"/>
        <v>KORD MR30!_12Z-ECE</v>
      </c>
      <c r="GT202" s="58">
        <f ca="1">IFERROR(IF($C$12="C",RTD("ice.xl",,"*H",GS202,$C$5,"D",$K202,,,1),RTD("ice.xl",,"*H",GS202,$C$5,"D",$K202,,,1)*(9/5)+$C$14),"-")</f>
        <v>77.234000000000009</v>
      </c>
      <c r="GU202" s="101">
        <f t="shared" si="943"/>
        <v>31</v>
      </c>
      <c r="GV202" s="101" t="str">
        <f t="shared" si="929"/>
        <v>KORD MR31!_12Z-ECE</v>
      </c>
      <c r="GW202" s="58">
        <f ca="1">IFERROR(IF($C$12="C",RTD("ice.xl",,"*H",GV202,$C$5,"D",$K202,,,1),RTD("ice.xl",,"*H",GV202,$C$5,"D",$K202,,,1)*(9/5)+$C$14),"-")</f>
        <v>78.259999999999991</v>
      </c>
      <c r="GX202" s="101">
        <f t="shared" si="939"/>
        <v>32</v>
      </c>
      <c r="GY202" s="101" t="str">
        <f t="shared" si="930"/>
        <v>KORD MR32!_12Z-ECE</v>
      </c>
      <c r="GZ202" s="58" t="str">
        <f ca="1">IFERROR(IF($C$12="C",RTD("ice.xl",,"*H",GY202,$C$5,"D",$K202,,,1),RTD("ice.xl",,"*H",GY202,$C$5,"D",$K202,,,1)*(9/5)+$C$14),"-")</f>
        <v>-</v>
      </c>
      <c r="HA202" s="101">
        <f t="shared" si="935"/>
        <v>33</v>
      </c>
      <c r="HB202" s="101" t="str">
        <f t="shared" si="931"/>
        <v>KORD MR33!_12Z-ECE</v>
      </c>
      <c r="HC202" s="105" t="str">
        <f ca="1">IFERROR(IF($C$12="C",RTD("ice.xl",,"*H",HB202,$C$5,"D",$K202,,,1),RTD("ice.xl",,"*H",HB202,$C$5,"D",$K202,,,1)*(9/5)+$C$14),"-")</f>
        <v>-</v>
      </c>
    </row>
    <row r="203" spans="11:211" x14ac:dyDescent="0.35">
      <c r="K203" s="163">
        <f t="shared" ca="1" si="1006"/>
        <v>44773</v>
      </c>
      <c r="L203" s="356">
        <f t="shared" ca="1" si="1006"/>
        <v>76.587440000000001</v>
      </c>
      <c r="N203" s="53">
        <f t="shared" si="1002"/>
        <v>19</v>
      </c>
      <c r="O203" s="53" t="str">
        <f t="shared" si="822"/>
        <v>KORD MR19!_00Z-ECE</v>
      </c>
      <c r="P203" s="108">
        <f ca="1">IFERROR(IF($C$12="C",RTD("ice.xl",,"*H",O203,$C$5,"D",$K203,,,1),RTD("ice.xl",,"*H",O203,$C$5,"D",$K203,,,1)*(9/5)+$C$14),"-")</f>
        <v>73.238</v>
      </c>
      <c r="Q203" s="101">
        <f t="shared" si="998"/>
        <v>20</v>
      </c>
      <c r="R203" s="101" t="str">
        <f t="shared" si="824"/>
        <v>KORD MR20!_00Z-ECE</v>
      </c>
      <c r="S203" s="58">
        <f ca="1">IFERROR(IF($C$12="C",RTD("ice.xl",,"*H",R203,$C$5,"D",$K203,,,1),RTD("ice.xl",,"*H",R203,$C$5,"D",$K203,,,1)*(9/5)+$C$14),"-")</f>
        <v>72.23</v>
      </c>
      <c r="T203" s="101">
        <f t="shared" si="994"/>
        <v>21</v>
      </c>
      <c r="U203" s="101" t="str">
        <f t="shared" si="826"/>
        <v>KORD MR21!_00Z-ECE</v>
      </c>
      <c r="V203" s="58">
        <f ca="1">IFERROR(IF($C$12="C",RTD("ice.xl",,"*H",U203,$C$5,"D",$K203,,,1),RTD("ice.xl",,"*H",U203,$C$5,"D",$K203,,,1)*(9/5)+$C$14),"-")</f>
        <v>72.031999999999996</v>
      </c>
      <c r="W203" s="101">
        <f t="shared" si="990"/>
        <v>22</v>
      </c>
      <c r="X203" s="101" t="str">
        <f t="shared" si="828"/>
        <v>KORD MR22!_00Z-ECE</v>
      </c>
      <c r="Y203" s="58">
        <f ca="1">IFERROR(IF($C$12="C",RTD("ice.xl",,"*H",X203,$C$5,"D",$K203,,,1),RTD("ice.xl",,"*H",X203,$C$5,"D",$K203,,,1)*(9/5)+$C$14),"-")</f>
        <v>72.842000000000013</v>
      </c>
      <c r="Z203" s="101">
        <f t="shared" si="985"/>
        <v>23</v>
      </c>
      <c r="AA203" s="101" t="str">
        <f t="shared" si="830"/>
        <v>KORD MR23!_00Z-ECE</v>
      </c>
      <c r="AB203" s="58">
        <f ca="1">IFERROR(IF($C$12="C",RTD("ice.xl",,"*H",AA203,$C$5,"D",$K203,,,1),RTD("ice.xl",,"*H",AA203,$C$5,"D",$K203,,,1)*(9/5)+$C$14),"-")</f>
        <v>72.373999999999995</v>
      </c>
      <c r="AC203" s="101">
        <f t="shared" si="980"/>
        <v>24</v>
      </c>
      <c r="AD203" s="101" t="str">
        <f t="shared" si="832"/>
        <v>KORD MR24!_00Z-ECE</v>
      </c>
      <c r="AE203" s="58">
        <f ca="1">IFERROR(IF($C$12="C",RTD("ice.xl",,"*H",AD203,$C$5,"D",$K203,,,1),RTD("ice.xl",,"*H",AD203,$C$5,"D",$K203,,,1)*(9/5)+$C$14),"-")</f>
        <v>72.391999999999996</v>
      </c>
      <c r="AF203" s="101">
        <f t="shared" si="975"/>
        <v>25</v>
      </c>
      <c r="AG203" s="101" t="str">
        <f t="shared" si="834"/>
        <v>KORD MR25!_00Z-ECE</v>
      </c>
      <c r="AH203" s="58">
        <f ca="1">IFERROR(IF($C$12="C",RTD("ice.xl",,"*H",AG203,$C$5,"D",$K203,,,1),RTD("ice.xl",,"*H",AG203,$C$5,"D",$K203,,,1)*(9/5)+$C$14),"-")</f>
        <v>71.581999999999994</v>
      </c>
      <c r="AI203" s="101">
        <f t="shared" si="970"/>
        <v>26</v>
      </c>
      <c r="AJ203" s="101" t="str">
        <f t="shared" si="836"/>
        <v>KORD MR26!_00Z-ECE</v>
      </c>
      <c r="AK203" s="58">
        <f ca="1">IFERROR(IF($C$12="C",RTD("ice.xl",,"*H",AJ203,$C$5,"D",$K203,,,1),RTD("ice.xl",,"*H",AJ203,$C$5,"D",$K203,,,1)*(9/5)+$C$14),"-")</f>
        <v>72.823999999999998</v>
      </c>
      <c r="AL203" s="101">
        <f t="shared" si="965"/>
        <v>27</v>
      </c>
      <c r="AM203" s="101" t="str">
        <f t="shared" si="838"/>
        <v>KORD MR27!_00Z-ECE</v>
      </c>
      <c r="AN203" s="58">
        <f ca="1">IFERROR(IF($C$12="C",RTD("ice.xl",,"*H",AM203,$C$5,"D",$K203,,,1),RTD("ice.xl",,"*H",AM203,$C$5,"D",$K203,,,1)*(9/5)+$C$14),"-")</f>
        <v>72.95</v>
      </c>
      <c r="AO203" s="101">
        <f t="shared" si="960"/>
        <v>28</v>
      </c>
      <c r="AP203" s="101" t="str">
        <f t="shared" si="840"/>
        <v>KORD MR28!_00Z-ECE</v>
      </c>
      <c r="AQ203" s="58">
        <f ca="1">IFERROR(IF($C$12="C",RTD("ice.xl",,"*H",AP203,$C$5,"D",$K203,,,1),RTD("ice.xl",,"*H",AP203,$C$5,"D",$K203,,,1)*(9/5)+$C$14),"-")</f>
        <v>75.451999999999998</v>
      </c>
      <c r="AR203" s="101">
        <f t="shared" si="955"/>
        <v>29</v>
      </c>
      <c r="AS203" s="101" t="str">
        <f t="shared" si="842"/>
        <v>KORD MR29!_00Z-ECE</v>
      </c>
      <c r="AT203" s="58">
        <f ca="1">IFERROR(IF($C$12="C",RTD("ice.xl",,"*H",AS203,$C$5,"D",$K203,,,1),RTD("ice.xl",,"*H",AS203,$C$5,"D",$K203,,,1)*(9/5)+$C$14),"-")</f>
        <v>74.39</v>
      </c>
      <c r="AU203" s="101">
        <f t="shared" si="950"/>
        <v>30</v>
      </c>
      <c r="AV203" s="101" t="str">
        <f t="shared" si="843"/>
        <v>KORD MR30!_00Z-ECE</v>
      </c>
      <c r="AW203" s="58">
        <f ca="1">IFERROR(IF($C$12="C",RTD("ice.xl",,"*H",AV203,$C$5,"D",$K203,,,1),RTD("ice.xl",,"*H",AV203,$C$5,"D",$K203,,,1)*(9/5)+$C$14),"-")</f>
        <v>75.23599999999999</v>
      </c>
      <c r="AX203" s="101">
        <f t="shared" si="945"/>
        <v>31</v>
      </c>
      <c r="AY203" s="101" t="str">
        <f t="shared" si="844"/>
        <v>KORD MR31!_00Z-ECE</v>
      </c>
      <c r="AZ203" s="58">
        <f ca="1">IFERROR(IF($C$12="C",RTD("ice.xl",,"*H",AY203,$C$5,"D",$K203,,,1),RTD("ice.xl",,"*H",AY203,$C$5,"D",$K203,,,1)*(9/5)+$C$14),"-")</f>
        <v>75.343999999999994</v>
      </c>
      <c r="BA203" s="101">
        <f t="shared" si="940"/>
        <v>32</v>
      </c>
      <c r="BB203" s="101" t="str">
        <f t="shared" si="845"/>
        <v>KORD MR32!_00Z-ECE</v>
      </c>
      <c r="BC203" s="58">
        <f ca="1">IFERROR(IF($C$12="C",RTD("ice.xl",,"*H",BB203,$C$5,"D",$K203,,,1),RTD("ice.xl",,"*H",BB203,$C$5,"D",$K203,,,1)*(9/5)+$C$14),"-")</f>
        <v>79.177999999999997</v>
      </c>
      <c r="BD203" s="101">
        <f t="shared" si="936"/>
        <v>33</v>
      </c>
      <c r="BE203" s="101" t="str">
        <f t="shared" si="846"/>
        <v>KORD MR33!_00Z-ECE</v>
      </c>
      <c r="BF203" s="58">
        <f ca="1">IFERROR(IF($C$12="C",RTD("ice.xl",,"*H",BE203,$C$5,"D",$K203,,,1),RTD("ice.xl",,"*H",BE203,$C$5,"D",$K203,,,1)*(9/5)+$C$14),"-")</f>
        <v>79.304000000000002</v>
      </c>
      <c r="BG203" s="101">
        <f t="shared" si="932"/>
        <v>34</v>
      </c>
      <c r="BH203" s="101" t="str">
        <f t="shared" si="847"/>
        <v>KORD MR34!_00Z-ECE</v>
      </c>
      <c r="BI203" s="105" t="str">
        <f ca="1">IFERROR(IF($C$12="C",RTD("ice.xl",,"*H",BH203,$C$5,"D",$K203,,,1),RTD("ice.xl",,"*H",BH203,$C$5,"D",$K203,,,1)*(9/5)+$C$14),"-")</f>
        <v>-</v>
      </c>
      <c r="BL203" s="53">
        <f t="shared" si="1003"/>
        <v>19</v>
      </c>
      <c r="BM203" s="53" t="str">
        <f t="shared" si="849"/>
        <v>KORD MR19!_00Z-ECE</v>
      </c>
      <c r="BN203" s="108">
        <f ca="1">IFERROR(IF($C$12="C",RTD("ice.xl",,"*H",BM203,$C$5,"D",$K203,,,1),RTD("ice.xl",,"*H",BM203,$C$5,"D",$K203,,,1)*(9/5)+$C$14),"-")</f>
        <v>73.238</v>
      </c>
      <c r="BO203" s="101">
        <f t="shared" si="999"/>
        <v>20</v>
      </c>
      <c r="BP203" s="101" t="str">
        <f t="shared" si="851"/>
        <v>KORD MR20!_00Z-ECE</v>
      </c>
      <c r="BQ203" s="58">
        <f ca="1">IFERROR(IF($C$12="C",RTD("ice.xl",,"*H",BP203,$C$5,"D",$K203,,,1),RTD("ice.xl",,"*H",BP203,$C$5,"D",$K203,,,1)*(9/5)+$C$14),"-")</f>
        <v>72.23</v>
      </c>
      <c r="BR203" s="101">
        <f t="shared" si="995"/>
        <v>21</v>
      </c>
      <c r="BS203" s="101" t="str">
        <f t="shared" si="853"/>
        <v>KORD MR21!_00Z-ECE</v>
      </c>
      <c r="BT203" s="58">
        <f ca="1">IFERROR(IF($C$12="C",RTD("ice.xl",,"*H",BS203,$C$5,"D",$K203,,,1),RTD("ice.xl",,"*H",BS203,$C$5,"D",$K203,,,1)*(9/5)+$C$14),"-")</f>
        <v>72.031999999999996</v>
      </c>
      <c r="BU203" s="101">
        <f t="shared" si="991"/>
        <v>22</v>
      </c>
      <c r="BV203" s="101" t="str">
        <f t="shared" si="855"/>
        <v>KORD MR22!_00Z-ECE</v>
      </c>
      <c r="BW203" s="58">
        <f ca="1">IFERROR(IF($C$12="C",RTD("ice.xl",,"*H",BV203,$C$5,"D",$K203,,,1),RTD("ice.xl",,"*H",BV203,$C$5,"D",$K203,,,1)*(9/5)+$C$14),"-")</f>
        <v>72.842000000000013</v>
      </c>
      <c r="BX203" s="101">
        <f t="shared" si="986"/>
        <v>23</v>
      </c>
      <c r="BY203" s="101" t="str">
        <f t="shared" si="857"/>
        <v>KORD MR23!_00Z-ECE</v>
      </c>
      <c r="BZ203" s="58">
        <f ca="1">IFERROR(IF($C$12="C",RTD("ice.xl",,"*H",BY203,$C$5,"D",$K203,,,1),RTD("ice.xl",,"*H",BY203,$C$5,"D",$K203,,,1)*(9/5)+$C$14),"-")</f>
        <v>72.373999999999995</v>
      </c>
      <c r="CA203" s="101">
        <f t="shared" si="981"/>
        <v>24</v>
      </c>
      <c r="CB203" s="101" t="str">
        <f t="shared" si="859"/>
        <v>KORD MR24!_00Z-ECE</v>
      </c>
      <c r="CC203" s="58">
        <f ca="1">IFERROR(IF($C$12="C",RTD("ice.xl",,"*H",CB203,$C$5,"D",$K203,,,1),RTD("ice.xl",,"*H",CB203,$C$5,"D",$K203,,,1)*(9/5)+$C$14),"-")</f>
        <v>72.391999999999996</v>
      </c>
      <c r="CD203" s="101">
        <f t="shared" si="976"/>
        <v>25</v>
      </c>
      <c r="CE203" s="101" t="str">
        <f t="shared" si="861"/>
        <v>KORD MR25!_00Z-ECE</v>
      </c>
      <c r="CF203" s="58">
        <f ca="1">IFERROR(IF($C$12="C",RTD("ice.xl",,"*H",CE203,$C$5,"D",$K203,,,1),RTD("ice.xl",,"*H",CE203,$C$5,"D",$K203,,,1)*(9/5)+$C$14),"-")</f>
        <v>71.581999999999994</v>
      </c>
      <c r="CG203" s="101">
        <f t="shared" si="971"/>
        <v>26</v>
      </c>
      <c r="CH203" s="101" t="str">
        <f t="shared" si="863"/>
        <v>KORD MR26!_00Z-ECE</v>
      </c>
      <c r="CI203" s="58">
        <f ca="1">IFERROR(IF($C$12="C",RTD("ice.xl",,"*H",CH203,$C$5,"D",$K203,,,1),RTD("ice.xl",,"*H",CH203,$C$5,"D",$K203,,,1)*(9/5)+$C$14),"-")</f>
        <v>72.823999999999998</v>
      </c>
      <c r="CJ203" s="101">
        <f t="shared" si="966"/>
        <v>27</v>
      </c>
      <c r="CK203" s="101" t="str">
        <f t="shared" si="865"/>
        <v>KORD MR27!_00Z-ECE</v>
      </c>
      <c r="CL203" s="58">
        <f ca="1">IFERROR(IF($C$12="C",RTD("ice.xl",,"*H",CK203,$C$5,"D",$K203,,,1),RTD("ice.xl",,"*H",CK203,$C$5,"D",$K203,,,1)*(9/5)+$C$14),"-")</f>
        <v>72.95</v>
      </c>
      <c r="CM203" s="101">
        <f t="shared" si="961"/>
        <v>28</v>
      </c>
      <c r="CN203" s="101" t="str">
        <f t="shared" si="867"/>
        <v>KORD MR28!_00Z-ECE</v>
      </c>
      <c r="CO203" s="58">
        <f ca="1">IFERROR(IF($C$12="C",RTD("ice.xl",,"*H",CN203,$C$5,"D",$K203,,,1),RTD("ice.xl",,"*H",CN203,$C$5,"D",$K203,,,1)*(9/5)+$C$14),"-")</f>
        <v>75.451999999999998</v>
      </c>
      <c r="CP203" s="101">
        <f t="shared" si="956"/>
        <v>29</v>
      </c>
      <c r="CQ203" s="101" t="str">
        <f t="shared" si="869"/>
        <v>KORD MR29!_00Z-ECE</v>
      </c>
      <c r="CR203" s="58">
        <f ca="1">IFERROR(IF($C$12="C",RTD("ice.xl",,"*H",CQ203,$C$5,"D",$K203,,,1),RTD("ice.xl",,"*H",CQ203,$C$5,"D",$K203,,,1)*(9/5)+$C$14),"-")</f>
        <v>74.39</v>
      </c>
      <c r="CS203" s="101">
        <f t="shared" si="951"/>
        <v>30</v>
      </c>
      <c r="CT203" s="101" t="str">
        <f t="shared" si="871"/>
        <v>KORD MR30!_00Z-ECE</v>
      </c>
      <c r="CU203" s="58">
        <f ca="1">IFERROR(IF($C$12="C",RTD("ice.xl",,"*H",CT203,$C$5,"D",$K203,,,1),RTD("ice.xl",,"*H",CT203,$C$5,"D",$K203,,,1)*(9/5)+$C$14),"-")</f>
        <v>75.23599999999999</v>
      </c>
      <c r="CV203" s="101">
        <f t="shared" si="946"/>
        <v>31</v>
      </c>
      <c r="CW203" s="101" t="str">
        <f t="shared" si="872"/>
        <v>KORD MR31!_00Z-ECE</v>
      </c>
      <c r="CX203" s="58">
        <f ca="1">IFERROR(IF($C$12="C",RTD("ice.xl",,"*H",CW203,$C$5,"D",$K203,,,1),RTD("ice.xl",,"*H",CW203,$C$5,"D",$K203,,,1)*(9/5)+$C$14),"-")</f>
        <v>75.343999999999994</v>
      </c>
      <c r="CY203" s="101">
        <f t="shared" si="941"/>
        <v>32</v>
      </c>
      <c r="CZ203" s="101" t="str">
        <f t="shared" si="873"/>
        <v>KORD MR32!_00Z-ECE</v>
      </c>
      <c r="DA203" s="58">
        <f ca="1">IFERROR(IF($C$12="C",RTD("ice.xl",,"*H",CZ203,$C$5,"D",$K203,,,1),RTD("ice.xl",,"*H",CZ203,$C$5,"D",$K203,,,1)*(9/5)+$C$14),"-")</f>
        <v>79.177999999999997</v>
      </c>
      <c r="DB203" s="101">
        <f t="shared" si="937"/>
        <v>33</v>
      </c>
      <c r="DC203" s="101" t="str">
        <f t="shared" si="874"/>
        <v>KORD MR33!_00Z-ECE</v>
      </c>
      <c r="DD203" s="58">
        <f ca="1">IFERROR(IF($C$12="C",RTD("ice.xl",,"*H",DC203,$C$5,"D",$K203,,,1),RTD("ice.xl",,"*H",DC203,$C$5,"D",$K203,,,1)*(9/5)+$C$14),"-")</f>
        <v>79.304000000000002</v>
      </c>
      <c r="DE203" s="101">
        <f t="shared" si="933"/>
        <v>34</v>
      </c>
      <c r="DF203" s="101" t="str">
        <f t="shared" si="875"/>
        <v>KORD MR34!_00Z-ECE</v>
      </c>
      <c r="DG203" s="105" t="str">
        <f ca="1">IFERROR(IF($C$12="C",RTD("ice.xl",,"*H",DF203,$C$5,"D",$K203,,,1),RTD("ice.xl",,"*H",DF203,$C$5,"D",$K203,,,1)*(9/5)+$C$14),"-")</f>
        <v>-</v>
      </c>
      <c r="DJ203" s="53">
        <f t="shared" si="1004"/>
        <v>19</v>
      </c>
      <c r="DK203" s="53" t="str">
        <f t="shared" si="877"/>
        <v>KORD MR19!_12Z-ECE</v>
      </c>
      <c r="DL203" s="108">
        <f ca="1">IFERROR(IF($C$12="C",RTD("ice.xl",,"*H",DK203,$C$5,"D",$K203,,,1),RTD("ice.xl",,"*H",DK203,$C$5,"D",$K203,,,1)*(9/5)+$C$14),"-")</f>
        <v>72.914000000000001</v>
      </c>
      <c r="DM203" s="101">
        <f t="shared" si="1000"/>
        <v>20</v>
      </c>
      <c r="DN203" s="101" t="str">
        <f t="shared" si="879"/>
        <v>KORD MR20!_12Z-ECE</v>
      </c>
      <c r="DO203" s="58">
        <f ca="1">IFERROR(IF($C$12="C",RTD("ice.xl",,"*H",DN203,$C$5,"D",$K203,,,1),RTD("ice.xl",,"*H",DN203,$C$5,"D",$K203,,,1)*(9/5)+$C$14),"-")</f>
        <v>72.518000000000001</v>
      </c>
      <c r="DP203" s="101">
        <f t="shared" si="996"/>
        <v>21</v>
      </c>
      <c r="DQ203" s="101" t="str">
        <f t="shared" si="881"/>
        <v>KORD MR21!_12Z-ECE</v>
      </c>
      <c r="DR203" s="58">
        <f ca="1">IFERROR(IF($C$12="C",RTD("ice.xl",,"*H",DQ203,$C$5,"D",$K203,,,1),RTD("ice.xl",,"*H",DQ203,$C$5,"D",$K203,,,1)*(9/5)+$C$14),"-")</f>
        <v>72.59</v>
      </c>
      <c r="DS203" s="101">
        <f t="shared" si="992"/>
        <v>22</v>
      </c>
      <c r="DT203" s="101" t="str">
        <f t="shared" si="883"/>
        <v>KORD MR22!_12Z-ECE</v>
      </c>
      <c r="DU203" s="58">
        <f ca="1">IFERROR(IF($C$12="C",RTD("ice.xl",,"*H",DT203,$C$5,"D",$K203,,,1),RTD("ice.xl",,"*H",DT203,$C$5,"D",$K203,,,1)*(9/5)+$C$14),"-")</f>
        <v>72.554000000000002</v>
      </c>
      <c r="DV203" s="101">
        <f t="shared" si="987"/>
        <v>23</v>
      </c>
      <c r="DW203" s="101" t="str">
        <f t="shared" si="885"/>
        <v>KORD MR23!_12Z-ECE</v>
      </c>
      <c r="DX203" s="58">
        <f ca="1">IFERROR(IF($C$12="C",RTD("ice.xl",,"*H",DW203,$C$5,"D",$K203,,,1),RTD("ice.xl",,"*H",DW203,$C$5,"D",$K203,,,1)*(9/5)+$C$14),"-")</f>
        <v>72.698000000000008</v>
      </c>
      <c r="DY203" s="101">
        <f t="shared" si="982"/>
        <v>24</v>
      </c>
      <c r="DZ203" s="101" t="str">
        <f t="shared" si="887"/>
        <v>KORD MR24!_12Z-ECE</v>
      </c>
      <c r="EA203" s="58">
        <f ca="1">IFERROR(IF($C$12="C",RTD("ice.xl",,"*H",DZ203,$C$5,"D",$K203,,,1),RTD("ice.xl",,"*H",DZ203,$C$5,"D",$K203,,,1)*(9/5)+$C$14),"-")</f>
        <v>72.572000000000003</v>
      </c>
      <c r="EB203" s="101">
        <f t="shared" si="977"/>
        <v>25</v>
      </c>
      <c r="EC203" s="101" t="str">
        <f t="shared" si="889"/>
        <v>KORD MR25!_12Z-ECE</v>
      </c>
      <c r="ED203" s="58">
        <f ca="1">IFERROR(IF($C$12="C",RTD("ice.xl",,"*H",EC203,$C$5,"D",$K203,,,1),RTD("ice.xl",,"*H",EC203,$C$5,"D",$K203,,,1)*(9/5)+$C$14),"-")</f>
        <v>72.068000000000012</v>
      </c>
      <c r="EE203" s="101">
        <f t="shared" si="972"/>
        <v>26</v>
      </c>
      <c r="EF203" s="101" t="str">
        <f t="shared" si="891"/>
        <v>KORD MR26!_12Z-ECE</v>
      </c>
      <c r="EG203" s="58">
        <f ca="1">IFERROR(IF($C$12="C",RTD("ice.xl",,"*H",EF203,$C$5,"D",$K203,,,1),RTD("ice.xl",,"*H",EF203,$C$5,"D",$K203,,,1)*(9/5)+$C$14),"-")</f>
        <v>72.463999999999999</v>
      </c>
      <c r="EH203" s="101">
        <f t="shared" si="967"/>
        <v>27</v>
      </c>
      <c r="EI203" s="101" t="str">
        <f t="shared" si="893"/>
        <v>KORD MR27!_12Z-ECE</v>
      </c>
      <c r="EJ203" s="58">
        <f ca="1">IFERROR(IF($C$12="C",RTD("ice.xl",,"*H",EI203,$C$5,"D",$K203,,,1),RTD("ice.xl",,"*H",EI203,$C$5,"D",$K203,,,1)*(9/5)+$C$14),"-")</f>
        <v>73.364000000000004</v>
      </c>
      <c r="EK203" s="101">
        <f t="shared" si="962"/>
        <v>28</v>
      </c>
      <c r="EL203" s="101" t="str">
        <f t="shared" si="895"/>
        <v>KORD MR28!_12Z-ECE</v>
      </c>
      <c r="EM203" s="58">
        <f ca="1">IFERROR(IF($C$12="C",RTD("ice.xl",,"*H",EL203,$C$5,"D",$K203,,,1),RTD("ice.xl",,"*H",EL203,$C$5,"D",$K203,,,1)*(9/5)+$C$14),"-")</f>
        <v>74.408000000000001</v>
      </c>
      <c r="EN203" s="101">
        <f t="shared" si="957"/>
        <v>29</v>
      </c>
      <c r="EO203" s="101" t="str">
        <f t="shared" si="897"/>
        <v>KORD MR29!_12Z-ECE</v>
      </c>
      <c r="EP203" s="58">
        <f ca="1">IFERROR(IF($C$12="C",RTD("ice.xl",,"*H",EO203,$C$5,"D",$K203,,,1),RTD("ice.xl",,"*H",EO203,$C$5,"D",$K203,,,1)*(9/5)+$C$14),"-")</f>
        <v>76.64</v>
      </c>
      <c r="EQ203" s="101">
        <f t="shared" si="952"/>
        <v>30</v>
      </c>
      <c r="ER203" s="101" t="str">
        <f t="shared" si="899"/>
        <v>KORD MR30!_12Z-ECE</v>
      </c>
      <c r="ES203" s="58">
        <f ca="1">IFERROR(IF($C$12="C",RTD("ice.xl",,"*H",ER203,$C$5,"D",$K203,,,1),RTD("ice.xl",,"*H",ER203,$C$5,"D",$K203,,,1)*(9/5)+$C$14),"-")</f>
        <v>75.974000000000004</v>
      </c>
      <c r="ET203" s="101">
        <f t="shared" si="947"/>
        <v>31</v>
      </c>
      <c r="EU203" s="101" t="str">
        <f t="shared" si="900"/>
        <v>KORD MR31!_12Z-ECE</v>
      </c>
      <c r="EV203" s="58">
        <f ca="1">IFERROR(IF($C$12="C",RTD("ice.xl",,"*H",EU203,$C$5,"D",$K203,,,1),RTD("ice.xl",,"*H",EU203,$C$5,"D",$K203,,,1)*(9/5)+$C$14),"-")</f>
        <v>77.36</v>
      </c>
      <c r="EW203" s="101">
        <f t="shared" si="942"/>
        <v>32</v>
      </c>
      <c r="EX203" s="101" t="str">
        <f t="shared" si="901"/>
        <v>KORD MR32!_12Z-ECE</v>
      </c>
      <c r="EY203" s="58">
        <f ca="1">IFERROR(IF($C$12="C",RTD("ice.xl",,"*H",EX203,$C$5,"D",$K203,,,1),RTD("ice.xl",,"*H",EX203,$C$5,"D",$K203,,,1)*(9/5)+$C$14),"-")</f>
        <v>78.638000000000005</v>
      </c>
      <c r="EZ203" s="101">
        <f t="shared" si="938"/>
        <v>33</v>
      </c>
      <c r="FA203" s="101" t="str">
        <f t="shared" si="902"/>
        <v>KORD MR33!_12Z-ECE</v>
      </c>
      <c r="FB203" s="58" t="str">
        <f ca="1">IFERROR(IF($C$12="C",RTD("ice.xl",,"*H",FA203,$C$5,"D",$K203,,,1),RTD("ice.xl",,"*H",FA203,$C$5,"D",$K203,,,1)*(9/5)+$C$14),"-")</f>
        <v>-</v>
      </c>
      <c r="FC203" s="101">
        <f t="shared" si="934"/>
        <v>34</v>
      </c>
      <c r="FD203" s="101" t="str">
        <f t="shared" si="903"/>
        <v>KORD MR34!_12Z-ECE</v>
      </c>
      <c r="FE203" s="105" t="str">
        <f ca="1">IFERROR(IF($C$12="C",RTD("ice.xl",,"*H",FD203,$C$5,"D",$K203,,,1),RTD("ice.xl",,"*H",FD203,$C$5,"D",$K203,,,1)*(9/5)+$C$14),"-")</f>
        <v>-</v>
      </c>
      <c r="FH203" s="53">
        <f t="shared" si="1005"/>
        <v>19</v>
      </c>
      <c r="FI203" s="53" t="str">
        <f t="shared" si="905"/>
        <v>KORD MR19!_12Z-ECE</v>
      </c>
      <c r="FJ203" s="108">
        <f ca="1">IFERROR(IF($C$12="C",RTD("ice.xl",,"*H",FI203,$C$5,"D",$K203,,,1),RTD("ice.xl",,"*H",FI203,$C$5,"D",$K203,,,1)*(9/5)+$C$14),"-")</f>
        <v>72.914000000000001</v>
      </c>
      <c r="FK203" s="101">
        <f t="shared" si="1001"/>
        <v>20</v>
      </c>
      <c r="FL203" s="101" t="str">
        <f t="shared" si="907"/>
        <v>KORD MR20!_12Z-ECE</v>
      </c>
      <c r="FM203" s="58">
        <f ca="1">IFERROR(IF($C$12="C",RTD("ice.xl",,"*H",FL203,$C$5,"D",$K203,,,1),RTD("ice.xl",,"*H",FL203,$C$5,"D",$K203,,,1)*(9/5)+$C$14),"-")</f>
        <v>72.518000000000001</v>
      </c>
      <c r="FN203" s="101">
        <f t="shared" si="997"/>
        <v>21</v>
      </c>
      <c r="FO203" s="101" t="str">
        <f t="shared" si="909"/>
        <v>KORD MR21!_12Z-ECE</v>
      </c>
      <c r="FP203" s="58">
        <f ca="1">IFERROR(IF($C$12="C",RTD("ice.xl",,"*H",FO203,$C$5,"D",$K203,,,1),RTD("ice.xl",,"*H",FO203,$C$5,"D",$K203,,,1)*(9/5)+$C$14),"-")</f>
        <v>72.59</v>
      </c>
      <c r="FQ203" s="101">
        <f t="shared" si="993"/>
        <v>22</v>
      </c>
      <c r="FR203" s="101" t="str">
        <f t="shared" si="911"/>
        <v>KORD MR22!_12Z-ECE</v>
      </c>
      <c r="FS203" s="58">
        <f ca="1">IFERROR(IF($C$12="C",RTD("ice.xl",,"*H",FR203,$C$5,"D",$K203,,,1),RTD("ice.xl",,"*H",FR203,$C$5,"D",$K203,,,1)*(9/5)+$C$14),"-")</f>
        <v>72.554000000000002</v>
      </c>
      <c r="FT203" s="101">
        <f t="shared" si="988"/>
        <v>23</v>
      </c>
      <c r="FU203" s="101" t="str">
        <f t="shared" si="913"/>
        <v>KORD MR23!_12Z-ECE</v>
      </c>
      <c r="FV203" s="58">
        <f ca="1">IFERROR(IF($C$12="C",RTD("ice.xl",,"*H",FU203,$C$5,"D",$K203,,,1),RTD("ice.xl",,"*H",FU203,$C$5,"D",$K203,,,1)*(9/5)+$C$14),"-")</f>
        <v>72.698000000000008</v>
      </c>
      <c r="FW203" s="101">
        <f t="shared" si="983"/>
        <v>24</v>
      </c>
      <c r="FX203" s="101" t="str">
        <f t="shared" si="915"/>
        <v>KORD MR24!_12Z-ECE</v>
      </c>
      <c r="FY203" s="58">
        <f ca="1">IFERROR(IF($C$12="C",RTD("ice.xl",,"*H",FX203,$C$5,"D",$K203,,,1),RTD("ice.xl",,"*H",FX203,$C$5,"D",$K203,,,1)*(9/5)+$C$14),"-")</f>
        <v>72.572000000000003</v>
      </c>
      <c r="FZ203" s="101">
        <f t="shared" si="978"/>
        <v>25</v>
      </c>
      <c r="GA203" s="101" t="str">
        <f t="shared" si="917"/>
        <v>KORD MR25!_12Z-ECE</v>
      </c>
      <c r="GB203" s="58">
        <f ca="1">IFERROR(IF($C$12="C",RTD("ice.xl",,"*H",GA203,$C$5,"D",$K203,,,1),RTD("ice.xl",,"*H",GA203,$C$5,"D",$K203,,,1)*(9/5)+$C$14),"-")</f>
        <v>72.068000000000012</v>
      </c>
      <c r="GC203" s="101">
        <f t="shared" si="973"/>
        <v>26</v>
      </c>
      <c r="GD203" s="101" t="str">
        <f t="shared" si="919"/>
        <v>KORD MR26!_12Z-ECE</v>
      </c>
      <c r="GE203" s="58">
        <f ca="1">IFERROR(IF($C$12="C",RTD("ice.xl",,"*H",GD203,$C$5,"D",$K203,,,1),RTD("ice.xl",,"*H",GD203,$C$5,"D",$K203,,,1)*(9/5)+$C$14),"-")</f>
        <v>72.463999999999999</v>
      </c>
      <c r="GF203" s="101">
        <f t="shared" si="968"/>
        <v>27</v>
      </c>
      <c r="GG203" s="101" t="str">
        <f t="shared" si="921"/>
        <v>KORD MR27!_12Z-ECE</v>
      </c>
      <c r="GH203" s="58">
        <f ca="1">IFERROR(IF($C$12="C",RTD("ice.xl",,"*H",GG203,$C$5,"D",$K203,,,1),RTD("ice.xl",,"*H",GG203,$C$5,"D",$K203,,,1)*(9/5)+$C$14),"-")</f>
        <v>73.364000000000004</v>
      </c>
      <c r="GI203" s="101">
        <f t="shared" si="963"/>
        <v>28</v>
      </c>
      <c r="GJ203" s="101" t="str">
        <f t="shared" si="923"/>
        <v>KORD MR28!_12Z-ECE</v>
      </c>
      <c r="GK203" s="58">
        <f ca="1">IFERROR(IF($C$12="C",RTD("ice.xl",,"*H",GJ203,$C$5,"D",$K203,,,1),RTD("ice.xl",,"*H",GJ203,$C$5,"D",$K203,,,1)*(9/5)+$C$14),"-")</f>
        <v>74.408000000000001</v>
      </c>
      <c r="GL203" s="101">
        <f t="shared" si="958"/>
        <v>29</v>
      </c>
      <c r="GM203" s="101" t="str">
        <f t="shared" si="925"/>
        <v>KORD MR29!_12Z-ECE</v>
      </c>
      <c r="GN203" s="58">
        <f ca="1">IFERROR(IF($C$12="C",RTD("ice.xl",,"*H",GM203,$C$5,"D",$K203,,,1),RTD("ice.xl",,"*H",GM203,$C$5,"D",$K203,,,1)*(9/5)+$C$14),"-")</f>
        <v>76.64</v>
      </c>
      <c r="GO203" s="101">
        <f t="shared" si="953"/>
        <v>30</v>
      </c>
      <c r="GP203" s="101" t="str">
        <f t="shared" si="927"/>
        <v>KORD MR30!_12Z-ECE</v>
      </c>
      <c r="GQ203" s="58">
        <f ca="1">IFERROR(IF($C$12="C",RTD("ice.xl",,"*H",GP203,$C$5,"D",$K203,,,1),RTD("ice.xl",,"*H",GP203,$C$5,"D",$K203,,,1)*(9/5)+$C$14),"-")</f>
        <v>75.974000000000004</v>
      </c>
      <c r="GR203" s="101">
        <f t="shared" si="948"/>
        <v>31</v>
      </c>
      <c r="GS203" s="101" t="str">
        <f t="shared" si="928"/>
        <v>KORD MR31!_12Z-ECE</v>
      </c>
      <c r="GT203" s="58">
        <f ca="1">IFERROR(IF($C$12="C",RTD("ice.xl",,"*H",GS203,$C$5,"D",$K203,,,1),RTD("ice.xl",,"*H",GS203,$C$5,"D",$K203,,,1)*(9/5)+$C$14),"-")</f>
        <v>77.36</v>
      </c>
      <c r="GU203" s="101">
        <f t="shared" si="943"/>
        <v>32</v>
      </c>
      <c r="GV203" s="101" t="str">
        <f t="shared" si="929"/>
        <v>KORD MR32!_12Z-ECE</v>
      </c>
      <c r="GW203" s="58">
        <f ca="1">IFERROR(IF($C$12="C",RTD("ice.xl",,"*H",GV203,$C$5,"D",$K203,,,1),RTD("ice.xl",,"*H",GV203,$C$5,"D",$K203,,,1)*(9/5)+$C$14),"-")</f>
        <v>78.638000000000005</v>
      </c>
      <c r="GX203" s="101">
        <f t="shared" si="939"/>
        <v>33</v>
      </c>
      <c r="GY203" s="101" t="str">
        <f t="shared" si="930"/>
        <v>KORD MR33!_12Z-ECE</v>
      </c>
      <c r="GZ203" s="58" t="str">
        <f ca="1">IFERROR(IF($C$12="C",RTD("ice.xl",,"*H",GY203,$C$5,"D",$K203,,,1),RTD("ice.xl",,"*H",GY203,$C$5,"D",$K203,,,1)*(9/5)+$C$14),"-")</f>
        <v>-</v>
      </c>
      <c r="HA203" s="101">
        <f t="shared" si="935"/>
        <v>34</v>
      </c>
      <c r="HB203" s="101" t="str">
        <f t="shared" si="931"/>
        <v>KORD MR34!_12Z-ECE</v>
      </c>
      <c r="HC203" s="105" t="str">
        <f ca="1">IFERROR(IF($C$12="C",RTD("ice.xl",,"*H",HB203,$C$5,"D",$K203,,,1),RTD("ice.xl",,"*H",HB203,$C$5,"D",$K203,,,1)*(9/5)+$C$14),"-")</f>
        <v>-</v>
      </c>
    </row>
    <row r="204" spans="11:211" x14ac:dyDescent="0.35">
      <c r="K204" s="163">
        <f t="shared" ca="1" si="1006"/>
        <v>44772</v>
      </c>
      <c r="L204" s="356">
        <f t="shared" ca="1" si="1006"/>
        <v>74.089939999999999</v>
      </c>
      <c r="N204" s="53">
        <f t="shared" si="1002"/>
        <v>20</v>
      </c>
      <c r="O204" s="53" t="str">
        <f t="shared" si="822"/>
        <v>KORD MR20!_00Z-ECE</v>
      </c>
      <c r="P204" s="108">
        <f ca="1">IFERROR(IF($C$12="C",RTD("ice.xl",,"*H",O204,$C$5,"D",$K204,,,1),RTD("ice.xl",,"*H",O204,$C$5,"D",$K204,,,1)*(9/5)+$C$14),"-")</f>
        <v>69.835999999999999</v>
      </c>
      <c r="Q204" s="101">
        <f t="shared" si="998"/>
        <v>21</v>
      </c>
      <c r="R204" s="101" t="str">
        <f t="shared" si="824"/>
        <v>KORD MR21!_00Z-ECE</v>
      </c>
      <c r="S204" s="58">
        <f ca="1">IFERROR(IF($C$12="C",RTD("ice.xl",,"*H",R204,$C$5,"D",$K204,,,1),RTD("ice.xl",,"*H",R204,$C$5,"D",$K204,,,1)*(9/5)+$C$14),"-")</f>
        <v>69.854000000000013</v>
      </c>
      <c r="T204" s="101">
        <f t="shared" si="994"/>
        <v>22</v>
      </c>
      <c r="U204" s="101" t="str">
        <f t="shared" si="826"/>
        <v>KORD MR22!_00Z-ECE</v>
      </c>
      <c r="V204" s="58">
        <f ca="1">IFERROR(IF($C$12="C",RTD("ice.xl",,"*H",U204,$C$5,"D",$K204,,,1),RTD("ice.xl",,"*H",U204,$C$5,"D",$K204,,,1)*(9/5)+$C$14),"-")</f>
        <v>70.16</v>
      </c>
      <c r="W204" s="101">
        <f t="shared" si="990"/>
        <v>23</v>
      </c>
      <c r="X204" s="101" t="str">
        <f t="shared" si="828"/>
        <v>KORD MR23!_00Z-ECE</v>
      </c>
      <c r="Y204" s="58">
        <f ca="1">IFERROR(IF($C$12="C",RTD("ice.xl",,"*H",X204,$C$5,"D",$K204,,,1),RTD("ice.xl",,"*H",X204,$C$5,"D",$K204,,,1)*(9/5)+$C$14),"-")</f>
        <v>69.98</v>
      </c>
      <c r="Z204" s="101">
        <f t="shared" si="985"/>
        <v>24</v>
      </c>
      <c r="AA204" s="101" t="str">
        <f t="shared" si="830"/>
        <v>KORD MR24!_00Z-ECE</v>
      </c>
      <c r="AB204" s="58">
        <f ca="1">IFERROR(IF($C$12="C",RTD("ice.xl",,"*H",AA204,$C$5,"D",$K204,,,1),RTD("ice.xl",,"*H",AA204,$C$5,"D",$K204,,,1)*(9/5)+$C$14),"-")</f>
        <v>69.781999999999996</v>
      </c>
      <c r="AC204" s="101">
        <f t="shared" si="980"/>
        <v>25</v>
      </c>
      <c r="AD204" s="101" t="str">
        <f t="shared" si="832"/>
        <v>KORD MR25!_00Z-ECE</v>
      </c>
      <c r="AE204" s="58">
        <f ca="1">IFERROR(IF($C$12="C",RTD("ice.xl",,"*H",AD204,$C$5,"D",$K204,,,1),RTD("ice.xl",,"*H",AD204,$C$5,"D",$K204,,,1)*(9/5)+$C$14),"-")</f>
        <v>69.007999999999996</v>
      </c>
      <c r="AF204" s="101">
        <f t="shared" si="975"/>
        <v>26</v>
      </c>
      <c r="AG204" s="101" t="str">
        <f t="shared" si="834"/>
        <v>KORD MR26!_00Z-ECE</v>
      </c>
      <c r="AH204" s="58">
        <f ca="1">IFERROR(IF($C$12="C",RTD("ice.xl",,"*H",AG204,$C$5,"D",$K204,,,1),RTD("ice.xl",,"*H",AG204,$C$5,"D",$K204,,,1)*(9/5)+$C$14),"-")</f>
        <v>70.358000000000004</v>
      </c>
      <c r="AI204" s="101">
        <f t="shared" si="970"/>
        <v>27</v>
      </c>
      <c r="AJ204" s="101" t="str">
        <f t="shared" si="836"/>
        <v>KORD MR27!_00Z-ECE</v>
      </c>
      <c r="AK204" s="58">
        <f ca="1">IFERROR(IF($C$12="C",RTD("ice.xl",,"*H",AJ204,$C$5,"D",$K204,,,1),RTD("ice.xl",,"*H",AJ204,$C$5,"D",$K204,,,1)*(9/5)+$C$14),"-")</f>
        <v>71.186000000000007</v>
      </c>
      <c r="AL204" s="101">
        <f t="shared" si="965"/>
        <v>28</v>
      </c>
      <c r="AM204" s="101" t="str">
        <f t="shared" si="838"/>
        <v>KORD MR28!_00Z-ECE</v>
      </c>
      <c r="AN204" s="58">
        <f ca="1">IFERROR(IF($C$12="C",RTD("ice.xl",,"*H",AM204,$C$5,"D",$K204,,,1),RTD("ice.xl",,"*H",AM204,$C$5,"D",$K204,,,1)*(9/5)+$C$14),"-")</f>
        <v>72.77</v>
      </c>
      <c r="AO204" s="101">
        <f t="shared" si="960"/>
        <v>29</v>
      </c>
      <c r="AP204" s="101" t="str">
        <f t="shared" si="840"/>
        <v>KORD MR29!_00Z-ECE</v>
      </c>
      <c r="AQ204" s="58">
        <f ca="1">IFERROR(IF($C$12="C",RTD("ice.xl",,"*H",AP204,$C$5,"D",$K204,,,1),RTD("ice.xl",,"*H",AP204,$C$5,"D",$K204,,,1)*(9/5)+$C$14),"-")</f>
        <v>72.427999999999997</v>
      </c>
      <c r="AR204" s="101">
        <f t="shared" si="955"/>
        <v>30</v>
      </c>
      <c r="AS204" s="101" t="str">
        <f t="shared" si="842"/>
        <v>KORD MR30!_00Z-ECE</v>
      </c>
      <c r="AT204" s="58">
        <f ca="1">IFERROR(IF($C$12="C",RTD("ice.xl",,"*H",AS204,$C$5,"D",$K204,,,1),RTD("ice.xl",,"*H",AS204,$C$5,"D",$K204,,,1)*(9/5)+$C$14),"-")</f>
        <v>74.246000000000009</v>
      </c>
      <c r="AU204" s="101">
        <f t="shared" si="950"/>
        <v>31</v>
      </c>
      <c r="AV204" s="101" t="str">
        <f t="shared" si="843"/>
        <v>KORD MR31!_00Z-ECE</v>
      </c>
      <c r="AW204" s="58">
        <f ca="1">IFERROR(IF($C$12="C",RTD("ice.xl",,"*H",AV204,$C$5,"D",$K204,,,1),RTD("ice.xl",,"*H",AV204,$C$5,"D",$K204,,,1)*(9/5)+$C$14),"-")</f>
        <v>75.056000000000012</v>
      </c>
      <c r="AX204" s="101">
        <f t="shared" si="945"/>
        <v>32</v>
      </c>
      <c r="AY204" s="101" t="str">
        <f t="shared" si="844"/>
        <v>KORD MR32!_00Z-ECE</v>
      </c>
      <c r="AZ204" s="58">
        <f ca="1">IFERROR(IF($C$12="C",RTD("ice.xl",,"*H",AY204,$C$5,"D",$K204,,,1),RTD("ice.xl",,"*H",AY204,$C$5,"D",$K204,,,1)*(9/5)+$C$14),"-")</f>
        <v>78.224000000000004</v>
      </c>
      <c r="BA204" s="101">
        <f t="shared" si="940"/>
        <v>33</v>
      </c>
      <c r="BB204" s="101" t="str">
        <f t="shared" si="845"/>
        <v>KORD MR33!_00Z-ECE</v>
      </c>
      <c r="BC204" s="58">
        <f ca="1">IFERROR(IF($C$12="C",RTD("ice.xl",,"*H",BB204,$C$5,"D",$K204,,,1),RTD("ice.xl",,"*H",BB204,$C$5,"D",$K204,,,1)*(9/5)+$C$14),"-")</f>
        <v>78.043999999999997</v>
      </c>
      <c r="BD204" s="101">
        <f t="shared" si="936"/>
        <v>34</v>
      </c>
      <c r="BE204" s="101" t="str">
        <f t="shared" si="846"/>
        <v>KORD MR34!_00Z-ECE</v>
      </c>
      <c r="BF204" s="58">
        <f ca="1">IFERROR(IF($C$12="C",RTD("ice.xl",,"*H",BE204,$C$5,"D",$K204,,,1),RTD("ice.xl",,"*H",BE204,$C$5,"D",$K204,,,1)*(9/5)+$C$14),"-")</f>
        <v>79.789999999999992</v>
      </c>
      <c r="BG204" s="101">
        <f t="shared" si="932"/>
        <v>35</v>
      </c>
      <c r="BH204" s="101" t="str">
        <f t="shared" si="847"/>
        <v>KORD MR35!_00Z-ECE</v>
      </c>
      <c r="BI204" s="105" t="str">
        <f ca="1">IFERROR(IF($C$12="C",RTD("ice.xl",,"*H",BH204,$C$5,"D",$K204,,,1),RTD("ice.xl",,"*H",BH204,$C$5,"D",$K204,,,1)*(9/5)+$C$14),"-")</f>
        <v>-</v>
      </c>
      <c r="BL204" s="53">
        <f t="shared" si="1003"/>
        <v>20</v>
      </c>
      <c r="BM204" s="53" t="str">
        <f t="shared" si="849"/>
        <v>KORD MR20!_00Z-ECE</v>
      </c>
      <c r="BN204" s="108">
        <f ca="1">IFERROR(IF($C$12="C",RTD("ice.xl",,"*H",BM204,$C$5,"D",$K204,,,1),RTD("ice.xl",,"*H",BM204,$C$5,"D",$K204,,,1)*(9/5)+$C$14),"-")</f>
        <v>69.835999999999999</v>
      </c>
      <c r="BO204" s="101">
        <f t="shared" si="999"/>
        <v>21</v>
      </c>
      <c r="BP204" s="101" t="str">
        <f t="shared" si="851"/>
        <v>KORD MR21!_00Z-ECE</v>
      </c>
      <c r="BQ204" s="58">
        <f ca="1">IFERROR(IF($C$12="C",RTD("ice.xl",,"*H",BP204,$C$5,"D",$K204,,,1),RTD("ice.xl",,"*H",BP204,$C$5,"D",$K204,,,1)*(9/5)+$C$14),"-")</f>
        <v>69.854000000000013</v>
      </c>
      <c r="BR204" s="101">
        <f t="shared" si="995"/>
        <v>22</v>
      </c>
      <c r="BS204" s="101" t="str">
        <f t="shared" si="853"/>
        <v>KORD MR22!_00Z-ECE</v>
      </c>
      <c r="BT204" s="58">
        <f ca="1">IFERROR(IF($C$12="C",RTD("ice.xl",,"*H",BS204,$C$5,"D",$K204,,,1),RTD("ice.xl",,"*H",BS204,$C$5,"D",$K204,,,1)*(9/5)+$C$14),"-")</f>
        <v>70.16</v>
      </c>
      <c r="BU204" s="101">
        <f t="shared" si="991"/>
        <v>23</v>
      </c>
      <c r="BV204" s="101" t="str">
        <f t="shared" si="855"/>
        <v>KORD MR23!_00Z-ECE</v>
      </c>
      <c r="BW204" s="58">
        <f ca="1">IFERROR(IF($C$12="C",RTD("ice.xl",,"*H",BV204,$C$5,"D",$K204,,,1),RTD("ice.xl",,"*H",BV204,$C$5,"D",$K204,,,1)*(9/5)+$C$14),"-")</f>
        <v>69.98</v>
      </c>
      <c r="BX204" s="101">
        <f t="shared" si="986"/>
        <v>24</v>
      </c>
      <c r="BY204" s="101" t="str">
        <f t="shared" si="857"/>
        <v>KORD MR24!_00Z-ECE</v>
      </c>
      <c r="BZ204" s="58">
        <f ca="1">IFERROR(IF($C$12="C",RTD("ice.xl",,"*H",BY204,$C$5,"D",$K204,,,1),RTD("ice.xl",,"*H",BY204,$C$5,"D",$K204,,,1)*(9/5)+$C$14),"-")</f>
        <v>69.781999999999996</v>
      </c>
      <c r="CA204" s="101">
        <f t="shared" si="981"/>
        <v>25</v>
      </c>
      <c r="CB204" s="101" t="str">
        <f t="shared" si="859"/>
        <v>KORD MR25!_00Z-ECE</v>
      </c>
      <c r="CC204" s="58">
        <f ca="1">IFERROR(IF($C$12="C",RTD("ice.xl",,"*H",CB204,$C$5,"D",$K204,,,1),RTD("ice.xl",,"*H",CB204,$C$5,"D",$K204,,,1)*(9/5)+$C$14),"-")</f>
        <v>69.007999999999996</v>
      </c>
      <c r="CD204" s="101">
        <f t="shared" si="976"/>
        <v>26</v>
      </c>
      <c r="CE204" s="101" t="str">
        <f t="shared" si="861"/>
        <v>KORD MR26!_00Z-ECE</v>
      </c>
      <c r="CF204" s="58">
        <f ca="1">IFERROR(IF($C$12="C",RTD("ice.xl",,"*H",CE204,$C$5,"D",$K204,,,1),RTD("ice.xl",,"*H",CE204,$C$5,"D",$K204,,,1)*(9/5)+$C$14),"-")</f>
        <v>70.358000000000004</v>
      </c>
      <c r="CG204" s="101">
        <f t="shared" si="971"/>
        <v>27</v>
      </c>
      <c r="CH204" s="101" t="str">
        <f t="shared" si="863"/>
        <v>KORD MR27!_00Z-ECE</v>
      </c>
      <c r="CI204" s="58">
        <f ca="1">IFERROR(IF($C$12="C",RTD("ice.xl",,"*H",CH204,$C$5,"D",$K204,,,1),RTD("ice.xl",,"*H",CH204,$C$5,"D",$K204,,,1)*(9/5)+$C$14),"-")</f>
        <v>71.186000000000007</v>
      </c>
      <c r="CJ204" s="101">
        <f t="shared" si="966"/>
        <v>28</v>
      </c>
      <c r="CK204" s="101" t="str">
        <f t="shared" si="865"/>
        <v>KORD MR28!_00Z-ECE</v>
      </c>
      <c r="CL204" s="58">
        <f ca="1">IFERROR(IF($C$12="C",RTD("ice.xl",,"*H",CK204,$C$5,"D",$K204,,,1),RTD("ice.xl",,"*H",CK204,$C$5,"D",$K204,,,1)*(9/5)+$C$14),"-")</f>
        <v>72.77</v>
      </c>
      <c r="CM204" s="101">
        <f t="shared" si="961"/>
        <v>29</v>
      </c>
      <c r="CN204" s="101" t="str">
        <f t="shared" si="867"/>
        <v>KORD MR29!_00Z-ECE</v>
      </c>
      <c r="CO204" s="58">
        <f ca="1">IFERROR(IF($C$12="C",RTD("ice.xl",,"*H",CN204,$C$5,"D",$K204,,,1),RTD("ice.xl",,"*H",CN204,$C$5,"D",$K204,,,1)*(9/5)+$C$14),"-")</f>
        <v>72.427999999999997</v>
      </c>
      <c r="CP204" s="101">
        <f t="shared" si="956"/>
        <v>30</v>
      </c>
      <c r="CQ204" s="101" t="str">
        <f t="shared" si="869"/>
        <v>KORD MR30!_00Z-ECE</v>
      </c>
      <c r="CR204" s="58">
        <f ca="1">IFERROR(IF($C$12="C",RTD("ice.xl",,"*H",CQ204,$C$5,"D",$K204,,,1),RTD("ice.xl",,"*H",CQ204,$C$5,"D",$K204,,,1)*(9/5)+$C$14),"-")</f>
        <v>74.246000000000009</v>
      </c>
      <c r="CS204" s="101">
        <f t="shared" si="951"/>
        <v>31</v>
      </c>
      <c r="CT204" s="101" t="str">
        <f t="shared" si="871"/>
        <v>KORD MR31!_00Z-ECE</v>
      </c>
      <c r="CU204" s="58">
        <f ca="1">IFERROR(IF($C$12="C",RTD("ice.xl",,"*H",CT204,$C$5,"D",$K204,,,1),RTD("ice.xl",,"*H",CT204,$C$5,"D",$K204,,,1)*(9/5)+$C$14),"-")</f>
        <v>75.056000000000012</v>
      </c>
      <c r="CV204" s="101">
        <f t="shared" si="946"/>
        <v>32</v>
      </c>
      <c r="CW204" s="101" t="str">
        <f t="shared" si="872"/>
        <v>KORD MR32!_00Z-ECE</v>
      </c>
      <c r="CX204" s="58">
        <f ca="1">IFERROR(IF($C$12="C",RTD("ice.xl",,"*H",CW204,$C$5,"D",$K204,,,1),RTD("ice.xl",,"*H",CW204,$C$5,"D",$K204,,,1)*(9/5)+$C$14),"-")</f>
        <v>78.224000000000004</v>
      </c>
      <c r="CY204" s="101">
        <f t="shared" si="941"/>
        <v>33</v>
      </c>
      <c r="CZ204" s="101" t="str">
        <f t="shared" si="873"/>
        <v>KORD MR33!_00Z-ECE</v>
      </c>
      <c r="DA204" s="58">
        <f ca="1">IFERROR(IF($C$12="C",RTD("ice.xl",,"*H",CZ204,$C$5,"D",$K204,,,1),RTD("ice.xl",,"*H",CZ204,$C$5,"D",$K204,,,1)*(9/5)+$C$14),"-")</f>
        <v>78.043999999999997</v>
      </c>
      <c r="DB204" s="101">
        <f t="shared" si="937"/>
        <v>34</v>
      </c>
      <c r="DC204" s="101" t="str">
        <f t="shared" si="874"/>
        <v>KORD MR34!_00Z-ECE</v>
      </c>
      <c r="DD204" s="58">
        <f ca="1">IFERROR(IF($C$12="C",RTD("ice.xl",,"*H",DC204,$C$5,"D",$K204,,,1),RTD("ice.xl",,"*H",DC204,$C$5,"D",$K204,,,1)*(9/5)+$C$14),"-")</f>
        <v>79.789999999999992</v>
      </c>
      <c r="DE204" s="101">
        <f t="shared" si="933"/>
        <v>35</v>
      </c>
      <c r="DF204" s="101" t="str">
        <f t="shared" si="875"/>
        <v>KORD MR35!_00Z-ECE</v>
      </c>
      <c r="DG204" s="105" t="str">
        <f ca="1">IFERROR(IF($C$12="C",RTD("ice.xl",,"*H",DF204,$C$5,"D",$K204,,,1),RTD("ice.xl",,"*H",DF204,$C$5,"D",$K204,,,1)*(9/5)+$C$14),"-")</f>
        <v>-</v>
      </c>
      <c r="DJ204" s="53">
        <f t="shared" si="1004"/>
        <v>20</v>
      </c>
      <c r="DK204" s="53" t="str">
        <f t="shared" si="877"/>
        <v>KORD MR20!_12Z-ECE</v>
      </c>
      <c r="DL204" s="108">
        <f ca="1">IFERROR(IF($C$12="C",RTD("ice.xl",,"*H",DK204,$C$5,"D",$K204,,,1),RTD("ice.xl",,"*H",DK204,$C$5,"D",$K204,,,1)*(9/5)+$C$14),"-")</f>
        <v>70.033999999999992</v>
      </c>
      <c r="DM204" s="101">
        <f t="shared" si="1000"/>
        <v>21</v>
      </c>
      <c r="DN204" s="101" t="str">
        <f t="shared" si="879"/>
        <v>KORD MR21!_12Z-ECE</v>
      </c>
      <c r="DO204" s="58">
        <f ca="1">IFERROR(IF($C$12="C",RTD("ice.xl",,"*H",DN204,$C$5,"D",$K204,,,1),RTD("ice.xl",,"*H",DN204,$C$5,"D",$K204,,,1)*(9/5)+$C$14),"-")</f>
        <v>69.99799999999999</v>
      </c>
      <c r="DP204" s="101">
        <f t="shared" si="996"/>
        <v>22</v>
      </c>
      <c r="DQ204" s="101" t="str">
        <f t="shared" si="881"/>
        <v>KORD MR22!_12Z-ECE</v>
      </c>
      <c r="DR204" s="58">
        <f ca="1">IFERROR(IF($C$12="C",RTD("ice.xl",,"*H",DQ204,$C$5,"D",$K204,,,1),RTD("ice.xl",,"*H",DQ204,$C$5,"D",$K204,,,1)*(9/5)+$C$14),"-")</f>
        <v>70.069999999999993</v>
      </c>
      <c r="DS204" s="101">
        <f t="shared" si="992"/>
        <v>23</v>
      </c>
      <c r="DT204" s="101" t="str">
        <f t="shared" si="883"/>
        <v>KORD MR23!_12Z-ECE</v>
      </c>
      <c r="DU204" s="58">
        <f ca="1">IFERROR(IF($C$12="C",RTD("ice.xl",,"*H",DT204,$C$5,"D",$K204,,,1),RTD("ice.xl",,"*H",DT204,$C$5,"D",$K204,,,1)*(9/5)+$C$14),"-")</f>
        <v>70.195999999999998</v>
      </c>
      <c r="DV204" s="101">
        <f t="shared" si="987"/>
        <v>24</v>
      </c>
      <c r="DW204" s="101" t="str">
        <f t="shared" si="885"/>
        <v>KORD MR24!_12Z-ECE</v>
      </c>
      <c r="DX204" s="58">
        <f ca="1">IFERROR(IF($C$12="C",RTD("ice.xl",,"*H",DW204,$C$5,"D",$K204,,,1),RTD("ice.xl",,"*H",DW204,$C$5,"D",$K204,,,1)*(9/5)+$C$14),"-")</f>
        <v>69.818000000000012</v>
      </c>
      <c r="DY204" s="101">
        <f t="shared" si="982"/>
        <v>25</v>
      </c>
      <c r="DZ204" s="101" t="str">
        <f t="shared" si="887"/>
        <v>KORD MR25!_12Z-ECE</v>
      </c>
      <c r="EA204" s="58">
        <f ca="1">IFERROR(IF($C$12="C",RTD("ice.xl",,"*H",DZ204,$C$5,"D",$K204,,,1),RTD("ice.xl",,"*H",DZ204,$C$5,"D",$K204,,,1)*(9/5)+$C$14),"-")</f>
        <v>69.584000000000003</v>
      </c>
      <c r="EB204" s="101">
        <f t="shared" si="977"/>
        <v>26</v>
      </c>
      <c r="EC204" s="101" t="str">
        <f t="shared" si="889"/>
        <v>KORD MR26!_12Z-ECE</v>
      </c>
      <c r="ED204" s="58">
        <f ca="1">IFERROR(IF($C$12="C",RTD("ice.xl",,"*H",EC204,$C$5,"D",$K204,,,1),RTD("ice.xl",,"*H",EC204,$C$5,"D",$K204,,,1)*(9/5)+$C$14),"-")</f>
        <v>70.25</v>
      </c>
      <c r="EE204" s="101">
        <f t="shared" si="972"/>
        <v>27</v>
      </c>
      <c r="EF204" s="101" t="str">
        <f t="shared" si="891"/>
        <v>KORD MR27!_12Z-ECE</v>
      </c>
      <c r="EG204" s="58">
        <f ca="1">IFERROR(IF($C$12="C",RTD("ice.xl",,"*H",EF204,$C$5,"D",$K204,,,1),RTD("ice.xl",,"*H",EF204,$C$5,"D",$K204,,,1)*(9/5)+$C$14),"-")</f>
        <v>71.635999999999996</v>
      </c>
      <c r="EH204" s="101">
        <f t="shared" si="967"/>
        <v>28</v>
      </c>
      <c r="EI204" s="101" t="str">
        <f t="shared" si="893"/>
        <v>KORD MR28!_12Z-ECE</v>
      </c>
      <c r="EJ204" s="58">
        <f ca="1">IFERROR(IF($C$12="C",RTD("ice.xl",,"*H",EI204,$C$5,"D",$K204,,,1),RTD("ice.xl",,"*H",EI204,$C$5,"D",$K204,,,1)*(9/5)+$C$14),"-")</f>
        <v>72.193999999999988</v>
      </c>
      <c r="EK204" s="101">
        <f t="shared" si="962"/>
        <v>29</v>
      </c>
      <c r="EL204" s="101" t="str">
        <f t="shared" si="895"/>
        <v>KORD MR29!_12Z-ECE</v>
      </c>
      <c r="EM204" s="58">
        <f ca="1">IFERROR(IF($C$12="C",RTD("ice.xl",,"*H",EL204,$C$5,"D",$K204,,,1),RTD("ice.xl",,"*H",EL204,$C$5,"D",$K204,,,1)*(9/5)+$C$14),"-")</f>
        <v>74.192000000000007</v>
      </c>
      <c r="EN204" s="101">
        <f t="shared" si="957"/>
        <v>30</v>
      </c>
      <c r="EO204" s="101" t="str">
        <f t="shared" si="897"/>
        <v>KORD MR30!_12Z-ECE</v>
      </c>
      <c r="EP204" s="58">
        <f ca="1">IFERROR(IF($C$12="C",RTD("ice.xl",,"*H",EO204,$C$5,"D",$K204,,,1),RTD("ice.xl",,"*H",EO204,$C$5,"D",$K204,,,1)*(9/5)+$C$14),"-")</f>
        <v>74.49799999999999</v>
      </c>
      <c r="EQ204" s="101">
        <f t="shared" si="952"/>
        <v>31</v>
      </c>
      <c r="ER204" s="101" t="str">
        <f t="shared" si="899"/>
        <v>KORD MR31!_12Z-ECE</v>
      </c>
      <c r="ES204" s="58">
        <f ca="1">IFERROR(IF($C$12="C",RTD("ice.xl",,"*H",ER204,$C$5,"D",$K204,,,1),RTD("ice.xl",,"*H",ER204,$C$5,"D",$K204,,,1)*(9/5)+$C$14),"-")</f>
        <v>76.783999999999992</v>
      </c>
      <c r="ET204" s="101">
        <f t="shared" si="947"/>
        <v>32</v>
      </c>
      <c r="EU204" s="101" t="str">
        <f t="shared" si="900"/>
        <v>KORD MR32!_12Z-ECE</v>
      </c>
      <c r="EV204" s="58">
        <f ca="1">IFERROR(IF($C$12="C",RTD("ice.xl",,"*H",EU204,$C$5,"D",$K204,,,1),RTD("ice.xl",,"*H",EU204,$C$5,"D",$K204,,,1)*(9/5)+$C$14),"-")</f>
        <v>77.504000000000005</v>
      </c>
      <c r="EW204" s="101">
        <f t="shared" si="942"/>
        <v>33</v>
      </c>
      <c r="EX204" s="101" t="str">
        <f t="shared" si="901"/>
        <v>KORD MR33!_12Z-ECE</v>
      </c>
      <c r="EY204" s="58">
        <f ca="1">IFERROR(IF($C$12="C",RTD("ice.xl",,"*H",EX204,$C$5,"D",$K204,,,1),RTD("ice.xl",,"*H",EX204,$C$5,"D",$K204,,,1)*(9/5)+$C$14),"-")</f>
        <v>78.313999999999993</v>
      </c>
      <c r="EZ204" s="101">
        <f t="shared" si="938"/>
        <v>34</v>
      </c>
      <c r="FA204" s="101" t="str">
        <f t="shared" si="902"/>
        <v>KORD MR34!_12Z-ECE</v>
      </c>
      <c r="FB204" s="58" t="str">
        <f ca="1">IFERROR(IF($C$12="C",RTD("ice.xl",,"*H",FA204,$C$5,"D",$K204,,,1),RTD("ice.xl",,"*H",FA204,$C$5,"D",$K204,,,1)*(9/5)+$C$14),"-")</f>
        <v>-</v>
      </c>
      <c r="FC204" s="101">
        <f t="shared" si="934"/>
        <v>35</v>
      </c>
      <c r="FD204" s="101" t="str">
        <f t="shared" si="903"/>
        <v>KORD MR35!_12Z-ECE</v>
      </c>
      <c r="FE204" s="105" t="str">
        <f ca="1">IFERROR(IF($C$12="C",RTD("ice.xl",,"*H",FD204,$C$5,"D",$K204,,,1),RTD("ice.xl",,"*H",FD204,$C$5,"D",$K204,,,1)*(9/5)+$C$14),"-")</f>
        <v>-</v>
      </c>
      <c r="FH204" s="53">
        <f t="shared" si="1005"/>
        <v>20</v>
      </c>
      <c r="FI204" s="53" t="str">
        <f t="shared" si="905"/>
        <v>KORD MR20!_12Z-ECE</v>
      </c>
      <c r="FJ204" s="108">
        <f ca="1">IFERROR(IF($C$12="C",RTD("ice.xl",,"*H",FI204,$C$5,"D",$K204,,,1),RTD("ice.xl",,"*H",FI204,$C$5,"D",$K204,,,1)*(9/5)+$C$14),"-")</f>
        <v>70.033999999999992</v>
      </c>
      <c r="FK204" s="101">
        <f t="shared" si="1001"/>
        <v>21</v>
      </c>
      <c r="FL204" s="101" t="str">
        <f t="shared" si="907"/>
        <v>KORD MR21!_12Z-ECE</v>
      </c>
      <c r="FM204" s="58">
        <f ca="1">IFERROR(IF($C$12="C",RTD("ice.xl",,"*H",FL204,$C$5,"D",$K204,,,1),RTD("ice.xl",,"*H",FL204,$C$5,"D",$K204,,,1)*(9/5)+$C$14),"-")</f>
        <v>69.99799999999999</v>
      </c>
      <c r="FN204" s="101">
        <f t="shared" si="997"/>
        <v>22</v>
      </c>
      <c r="FO204" s="101" t="str">
        <f t="shared" si="909"/>
        <v>KORD MR22!_12Z-ECE</v>
      </c>
      <c r="FP204" s="58">
        <f ca="1">IFERROR(IF($C$12="C",RTD("ice.xl",,"*H",FO204,$C$5,"D",$K204,,,1),RTD("ice.xl",,"*H",FO204,$C$5,"D",$K204,,,1)*(9/5)+$C$14),"-")</f>
        <v>70.069999999999993</v>
      </c>
      <c r="FQ204" s="101">
        <f t="shared" si="993"/>
        <v>23</v>
      </c>
      <c r="FR204" s="101" t="str">
        <f t="shared" si="911"/>
        <v>KORD MR23!_12Z-ECE</v>
      </c>
      <c r="FS204" s="58">
        <f ca="1">IFERROR(IF($C$12="C",RTD("ice.xl",,"*H",FR204,$C$5,"D",$K204,,,1),RTD("ice.xl",,"*H",FR204,$C$5,"D",$K204,,,1)*(9/5)+$C$14),"-")</f>
        <v>70.195999999999998</v>
      </c>
      <c r="FT204" s="101">
        <f t="shared" si="988"/>
        <v>24</v>
      </c>
      <c r="FU204" s="101" t="str">
        <f t="shared" si="913"/>
        <v>KORD MR24!_12Z-ECE</v>
      </c>
      <c r="FV204" s="58">
        <f ca="1">IFERROR(IF($C$12="C",RTD("ice.xl",,"*H",FU204,$C$5,"D",$K204,,,1),RTD("ice.xl",,"*H",FU204,$C$5,"D",$K204,,,1)*(9/5)+$C$14),"-")</f>
        <v>69.818000000000012</v>
      </c>
      <c r="FW204" s="101">
        <f t="shared" si="983"/>
        <v>25</v>
      </c>
      <c r="FX204" s="101" t="str">
        <f t="shared" si="915"/>
        <v>KORD MR25!_12Z-ECE</v>
      </c>
      <c r="FY204" s="58">
        <f ca="1">IFERROR(IF($C$12="C",RTD("ice.xl",,"*H",FX204,$C$5,"D",$K204,,,1),RTD("ice.xl",,"*H",FX204,$C$5,"D",$K204,,,1)*(9/5)+$C$14),"-")</f>
        <v>69.584000000000003</v>
      </c>
      <c r="FZ204" s="101">
        <f t="shared" si="978"/>
        <v>26</v>
      </c>
      <c r="GA204" s="101" t="str">
        <f t="shared" si="917"/>
        <v>KORD MR26!_12Z-ECE</v>
      </c>
      <c r="GB204" s="58">
        <f ca="1">IFERROR(IF($C$12="C",RTD("ice.xl",,"*H",GA204,$C$5,"D",$K204,,,1),RTD("ice.xl",,"*H",GA204,$C$5,"D",$K204,,,1)*(9/5)+$C$14),"-")</f>
        <v>70.25</v>
      </c>
      <c r="GC204" s="101">
        <f t="shared" si="973"/>
        <v>27</v>
      </c>
      <c r="GD204" s="101" t="str">
        <f t="shared" si="919"/>
        <v>KORD MR27!_12Z-ECE</v>
      </c>
      <c r="GE204" s="58">
        <f ca="1">IFERROR(IF($C$12="C",RTD("ice.xl",,"*H",GD204,$C$5,"D",$K204,,,1),RTD("ice.xl",,"*H",GD204,$C$5,"D",$K204,,,1)*(9/5)+$C$14),"-")</f>
        <v>71.635999999999996</v>
      </c>
      <c r="GF204" s="101">
        <f t="shared" si="968"/>
        <v>28</v>
      </c>
      <c r="GG204" s="101" t="str">
        <f t="shared" si="921"/>
        <v>KORD MR28!_12Z-ECE</v>
      </c>
      <c r="GH204" s="58">
        <f ca="1">IFERROR(IF($C$12="C",RTD("ice.xl",,"*H",GG204,$C$5,"D",$K204,,,1),RTD("ice.xl",,"*H",GG204,$C$5,"D",$K204,,,1)*(9/5)+$C$14),"-")</f>
        <v>72.193999999999988</v>
      </c>
      <c r="GI204" s="101">
        <f t="shared" si="963"/>
        <v>29</v>
      </c>
      <c r="GJ204" s="101" t="str">
        <f t="shared" si="923"/>
        <v>KORD MR29!_12Z-ECE</v>
      </c>
      <c r="GK204" s="58">
        <f ca="1">IFERROR(IF($C$12="C",RTD("ice.xl",,"*H",GJ204,$C$5,"D",$K204,,,1),RTD("ice.xl",,"*H",GJ204,$C$5,"D",$K204,,,1)*(9/5)+$C$14),"-")</f>
        <v>74.192000000000007</v>
      </c>
      <c r="GL204" s="101">
        <f t="shared" si="958"/>
        <v>30</v>
      </c>
      <c r="GM204" s="101" t="str">
        <f t="shared" si="925"/>
        <v>KORD MR30!_12Z-ECE</v>
      </c>
      <c r="GN204" s="58">
        <f ca="1">IFERROR(IF($C$12="C",RTD("ice.xl",,"*H",GM204,$C$5,"D",$K204,,,1),RTD("ice.xl",,"*H",GM204,$C$5,"D",$K204,,,1)*(9/5)+$C$14),"-")</f>
        <v>74.49799999999999</v>
      </c>
      <c r="GO204" s="101">
        <f t="shared" si="953"/>
        <v>31</v>
      </c>
      <c r="GP204" s="101" t="str">
        <f t="shared" si="927"/>
        <v>KORD MR31!_12Z-ECE</v>
      </c>
      <c r="GQ204" s="58">
        <f ca="1">IFERROR(IF($C$12="C",RTD("ice.xl",,"*H",GP204,$C$5,"D",$K204,,,1),RTD("ice.xl",,"*H",GP204,$C$5,"D",$K204,,,1)*(9/5)+$C$14),"-")</f>
        <v>76.783999999999992</v>
      </c>
      <c r="GR204" s="101">
        <f t="shared" si="948"/>
        <v>32</v>
      </c>
      <c r="GS204" s="101" t="str">
        <f t="shared" si="928"/>
        <v>KORD MR32!_12Z-ECE</v>
      </c>
      <c r="GT204" s="58">
        <f ca="1">IFERROR(IF($C$12="C",RTD("ice.xl",,"*H",GS204,$C$5,"D",$K204,,,1),RTD("ice.xl",,"*H",GS204,$C$5,"D",$K204,,,1)*(9/5)+$C$14),"-")</f>
        <v>77.504000000000005</v>
      </c>
      <c r="GU204" s="101">
        <f t="shared" si="943"/>
        <v>33</v>
      </c>
      <c r="GV204" s="101" t="str">
        <f t="shared" si="929"/>
        <v>KORD MR33!_12Z-ECE</v>
      </c>
      <c r="GW204" s="58">
        <f ca="1">IFERROR(IF($C$12="C",RTD("ice.xl",,"*H",GV204,$C$5,"D",$K204,,,1),RTD("ice.xl",,"*H",GV204,$C$5,"D",$K204,,,1)*(9/5)+$C$14),"-")</f>
        <v>78.313999999999993</v>
      </c>
      <c r="GX204" s="101">
        <f t="shared" si="939"/>
        <v>34</v>
      </c>
      <c r="GY204" s="101" t="str">
        <f t="shared" si="930"/>
        <v>KORD MR34!_12Z-ECE</v>
      </c>
      <c r="GZ204" s="58" t="str">
        <f ca="1">IFERROR(IF($C$12="C",RTD("ice.xl",,"*H",GY204,$C$5,"D",$K204,,,1),RTD("ice.xl",,"*H",GY204,$C$5,"D",$K204,,,1)*(9/5)+$C$14),"-")</f>
        <v>-</v>
      </c>
      <c r="HA204" s="101">
        <f t="shared" si="935"/>
        <v>35</v>
      </c>
      <c r="HB204" s="101" t="str">
        <f t="shared" si="931"/>
        <v>KORD MR35!_12Z-ECE</v>
      </c>
      <c r="HC204" s="105" t="str">
        <f ca="1">IFERROR(IF($C$12="C",RTD("ice.xl",,"*H",HB204,$C$5,"D",$K204,,,1),RTD("ice.xl",,"*H",HB204,$C$5,"D",$K204,,,1)*(9/5)+$C$14),"-")</f>
        <v>-</v>
      </c>
    </row>
    <row r="205" spans="11:211" x14ac:dyDescent="0.35">
      <c r="K205" s="163">
        <f t="shared" ca="1" si="1006"/>
        <v>44771</v>
      </c>
      <c r="L205" s="356">
        <f t="shared" ca="1" si="1006"/>
        <v>72.132440000000003</v>
      </c>
      <c r="N205" s="53">
        <f t="shared" si="1002"/>
        <v>21</v>
      </c>
      <c r="O205" s="53" t="str">
        <f t="shared" si="822"/>
        <v>KORD MR21!_00Z-ECE</v>
      </c>
      <c r="P205" s="108">
        <f ca="1">IFERROR(IF($C$12="C",RTD("ice.xl",,"*H",O205,$C$5,"D",$K205,,,1),RTD("ice.xl",,"*H",O205,$C$5,"D",$K205,,,1)*(9/5)+$C$14),"-")</f>
        <v>68.701999999999998</v>
      </c>
      <c r="Q205" s="101">
        <f t="shared" si="998"/>
        <v>22</v>
      </c>
      <c r="R205" s="101" t="str">
        <f t="shared" si="824"/>
        <v>KORD MR22!_00Z-ECE</v>
      </c>
      <c r="S205" s="58">
        <f ca="1">IFERROR(IF($C$12="C",RTD("ice.xl",,"*H",R205,$C$5,"D",$K205,,,1),RTD("ice.xl",,"*H",R205,$C$5,"D",$K205,,,1)*(9/5)+$C$14),"-")</f>
        <v>69.403999999999996</v>
      </c>
      <c r="T205" s="101">
        <f t="shared" si="994"/>
        <v>23</v>
      </c>
      <c r="U205" s="101" t="str">
        <f t="shared" si="826"/>
        <v>KORD MR23!_00Z-ECE</v>
      </c>
      <c r="V205" s="58">
        <f ca="1">IFERROR(IF($C$12="C",RTD("ice.xl",,"*H",U205,$C$5,"D",$K205,,,1),RTD("ice.xl",,"*H",U205,$C$5,"D",$K205,,,1)*(9/5)+$C$14),"-")</f>
        <v>69.44</v>
      </c>
      <c r="W205" s="101">
        <f t="shared" si="990"/>
        <v>24</v>
      </c>
      <c r="X205" s="101" t="str">
        <f t="shared" si="828"/>
        <v>KORD MR24!_00Z-ECE</v>
      </c>
      <c r="Y205" s="58">
        <f ca="1">IFERROR(IF($C$12="C",RTD("ice.xl",,"*H",X205,$C$5,"D",$K205,,,1),RTD("ice.xl",,"*H",X205,$C$5,"D",$K205,,,1)*(9/5)+$C$14),"-")</f>
        <v>70.123999999999995</v>
      </c>
      <c r="Z205" s="101">
        <f t="shared" si="985"/>
        <v>25</v>
      </c>
      <c r="AA205" s="101" t="str">
        <f t="shared" si="830"/>
        <v>KORD MR25!_00Z-ECE</v>
      </c>
      <c r="AB205" s="58">
        <f ca="1">IFERROR(IF($C$12="C",RTD("ice.xl",,"*H",AA205,$C$5,"D",$K205,,,1),RTD("ice.xl",,"*H",AA205,$C$5,"D",$K205,,,1)*(9/5)+$C$14),"-")</f>
        <v>69.728000000000009</v>
      </c>
      <c r="AC205" s="101">
        <f t="shared" si="980"/>
        <v>26</v>
      </c>
      <c r="AD205" s="101" t="str">
        <f t="shared" si="832"/>
        <v>KORD MR26!_00Z-ECE</v>
      </c>
      <c r="AE205" s="58">
        <f ca="1">IFERROR(IF($C$12="C",RTD("ice.xl",,"*H",AD205,$C$5,"D",$K205,,,1),RTD("ice.xl",,"*H",AD205,$C$5,"D",$K205,,,1)*(9/5)+$C$14),"-")</f>
        <v>70.087999999999994</v>
      </c>
      <c r="AF205" s="101">
        <f t="shared" si="975"/>
        <v>27</v>
      </c>
      <c r="AG205" s="101" t="str">
        <f t="shared" si="834"/>
        <v>KORD MR27!_00Z-ECE</v>
      </c>
      <c r="AH205" s="58">
        <f ca="1">IFERROR(IF($C$12="C",RTD("ice.xl",,"*H",AG205,$C$5,"D",$K205,,,1),RTD("ice.xl",,"*H",AG205,$C$5,"D",$K205,,,1)*(9/5)+$C$14),"-")</f>
        <v>72.481999999999999</v>
      </c>
      <c r="AI205" s="101">
        <f t="shared" si="970"/>
        <v>28</v>
      </c>
      <c r="AJ205" s="101" t="str">
        <f t="shared" si="836"/>
        <v>KORD MR28!_00Z-ECE</v>
      </c>
      <c r="AK205" s="58">
        <f ca="1">IFERROR(IF($C$12="C",RTD("ice.xl",,"*H",AJ205,$C$5,"D",$K205,,,1),RTD("ice.xl",,"*H",AJ205,$C$5,"D",$K205,,,1)*(9/5)+$C$14),"-")</f>
        <v>72.716000000000008</v>
      </c>
      <c r="AL205" s="101">
        <f t="shared" si="965"/>
        <v>29</v>
      </c>
      <c r="AM205" s="101" t="str">
        <f t="shared" si="838"/>
        <v>KORD MR29!_00Z-ECE</v>
      </c>
      <c r="AN205" s="58">
        <f ca="1">IFERROR(IF($C$12="C",RTD("ice.xl",,"*H",AM205,$C$5,"D",$K205,,,1),RTD("ice.xl",,"*H",AM205,$C$5,"D",$K205,,,1)*(9/5)+$C$14),"-")</f>
        <v>72.86</v>
      </c>
      <c r="AO205" s="101">
        <f t="shared" si="960"/>
        <v>30</v>
      </c>
      <c r="AP205" s="101" t="str">
        <f t="shared" si="840"/>
        <v>KORD MR30!_00Z-ECE</v>
      </c>
      <c r="AQ205" s="58">
        <f ca="1">IFERROR(IF($C$12="C",RTD("ice.xl",,"*H",AP205,$C$5,"D",$K205,,,1),RTD("ice.xl",,"*H",AP205,$C$5,"D",$K205,,,1)*(9/5)+$C$14),"-")</f>
        <v>73.490000000000009</v>
      </c>
      <c r="AR205" s="101">
        <f t="shared" si="955"/>
        <v>31</v>
      </c>
      <c r="AS205" s="101" t="str">
        <f t="shared" si="842"/>
        <v>KORD MR31!_00Z-ECE</v>
      </c>
      <c r="AT205" s="58">
        <f ca="1">IFERROR(IF($C$12="C",RTD("ice.xl",,"*H",AS205,$C$5,"D",$K205,,,1),RTD("ice.xl",,"*H",AS205,$C$5,"D",$K205,,,1)*(9/5)+$C$14),"-")</f>
        <v>74.984000000000009</v>
      </c>
      <c r="AU205" s="101">
        <f t="shared" si="950"/>
        <v>32</v>
      </c>
      <c r="AV205" s="101" t="str">
        <f t="shared" si="843"/>
        <v>KORD MR32!_00Z-ECE</v>
      </c>
      <c r="AW205" s="58">
        <f ca="1">IFERROR(IF($C$12="C",RTD("ice.xl",,"*H",AV205,$C$5,"D",$K205,,,1),RTD("ice.xl",,"*H",AV205,$C$5,"D",$K205,,,1)*(9/5)+$C$14),"-")</f>
        <v>77.216000000000008</v>
      </c>
      <c r="AX205" s="101">
        <f t="shared" si="945"/>
        <v>33</v>
      </c>
      <c r="AY205" s="101" t="str">
        <f t="shared" si="844"/>
        <v>KORD MR33!_00Z-ECE</v>
      </c>
      <c r="AZ205" s="58">
        <f ca="1">IFERROR(IF($C$12="C",RTD("ice.xl",,"*H",AY205,$C$5,"D",$K205,,,1),RTD("ice.xl",,"*H",AY205,$C$5,"D",$K205,,,1)*(9/5)+$C$14),"-")</f>
        <v>77.575999999999993</v>
      </c>
      <c r="BA205" s="101">
        <f t="shared" si="940"/>
        <v>34</v>
      </c>
      <c r="BB205" s="101" t="str">
        <f t="shared" si="845"/>
        <v>KORD MR34!_00Z-ECE</v>
      </c>
      <c r="BC205" s="58">
        <f ca="1">IFERROR(IF($C$12="C",RTD("ice.xl",,"*H",BB205,$C$5,"D",$K205,,,1),RTD("ice.xl",,"*H",BB205,$C$5,"D",$K205,,,1)*(9/5)+$C$14),"-")</f>
        <v>78.854000000000013</v>
      </c>
      <c r="BD205" s="101">
        <f t="shared" si="936"/>
        <v>35</v>
      </c>
      <c r="BE205" s="101" t="str">
        <f t="shared" si="846"/>
        <v>KORD MR35!_00Z-ECE</v>
      </c>
      <c r="BF205" s="58">
        <f ca="1">IFERROR(IF($C$12="C",RTD("ice.xl",,"*H",BE205,$C$5,"D",$K205,,,1),RTD("ice.xl",,"*H",BE205,$C$5,"D",$K205,,,1)*(9/5)+$C$14),"-")</f>
        <v>78.061999999999998</v>
      </c>
      <c r="BG205" s="101">
        <f t="shared" si="932"/>
        <v>36</v>
      </c>
      <c r="BH205" s="101" t="str">
        <f t="shared" si="847"/>
        <v>KORD MR36!_00Z-ECE</v>
      </c>
      <c r="BI205" s="105" t="str">
        <f ca="1">IFERROR(IF($C$12="C",RTD("ice.xl",,"*H",BH205,$C$5,"D",$K205,,,1),RTD("ice.xl",,"*H",BH205,$C$5,"D",$K205,,,1)*(9/5)+$C$14),"-")</f>
        <v>-</v>
      </c>
      <c r="BL205" s="53">
        <f t="shared" si="1003"/>
        <v>21</v>
      </c>
      <c r="BM205" s="53" t="str">
        <f t="shared" si="849"/>
        <v>KORD MR21!_00Z-ECE</v>
      </c>
      <c r="BN205" s="108">
        <f ca="1">IFERROR(IF($C$12="C",RTD("ice.xl",,"*H",BM205,$C$5,"D",$K205,,,1),RTD("ice.xl",,"*H",BM205,$C$5,"D",$K205,,,1)*(9/5)+$C$14),"-")</f>
        <v>68.701999999999998</v>
      </c>
      <c r="BO205" s="101">
        <f t="shared" si="999"/>
        <v>22</v>
      </c>
      <c r="BP205" s="101" t="str">
        <f t="shared" si="851"/>
        <v>KORD MR22!_00Z-ECE</v>
      </c>
      <c r="BQ205" s="58">
        <f ca="1">IFERROR(IF($C$12="C",RTD("ice.xl",,"*H",BP205,$C$5,"D",$K205,,,1),RTD("ice.xl",,"*H",BP205,$C$5,"D",$K205,,,1)*(9/5)+$C$14),"-")</f>
        <v>69.403999999999996</v>
      </c>
      <c r="BR205" s="101">
        <f t="shared" si="995"/>
        <v>23</v>
      </c>
      <c r="BS205" s="101" t="str">
        <f t="shared" si="853"/>
        <v>KORD MR23!_00Z-ECE</v>
      </c>
      <c r="BT205" s="58">
        <f ca="1">IFERROR(IF($C$12="C",RTD("ice.xl",,"*H",BS205,$C$5,"D",$K205,,,1),RTD("ice.xl",,"*H",BS205,$C$5,"D",$K205,,,1)*(9/5)+$C$14),"-")</f>
        <v>69.44</v>
      </c>
      <c r="BU205" s="101">
        <f t="shared" si="991"/>
        <v>24</v>
      </c>
      <c r="BV205" s="101" t="str">
        <f t="shared" si="855"/>
        <v>KORD MR24!_00Z-ECE</v>
      </c>
      <c r="BW205" s="58">
        <f ca="1">IFERROR(IF($C$12="C",RTD("ice.xl",,"*H",BV205,$C$5,"D",$K205,,,1),RTD("ice.xl",,"*H",BV205,$C$5,"D",$K205,,,1)*(9/5)+$C$14),"-")</f>
        <v>70.123999999999995</v>
      </c>
      <c r="BX205" s="101">
        <f t="shared" si="986"/>
        <v>25</v>
      </c>
      <c r="BY205" s="101" t="str">
        <f t="shared" si="857"/>
        <v>KORD MR25!_00Z-ECE</v>
      </c>
      <c r="BZ205" s="58">
        <f ca="1">IFERROR(IF($C$12="C",RTD("ice.xl",,"*H",BY205,$C$5,"D",$K205,,,1),RTD("ice.xl",,"*H",BY205,$C$5,"D",$K205,,,1)*(9/5)+$C$14),"-")</f>
        <v>69.728000000000009</v>
      </c>
      <c r="CA205" s="101">
        <f t="shared" si="981"/>
        <v>26</v>
      </c>
      <c r="CB205" s="101" t="str">
        <f t="shared" si="859"/>
        <v>KORD MR26!_00Z-ECE</v>
      </c>
      <c r="CC205" s="58">
        <f ca="1">IFERROR(IF($C$12="C",RTD("ice.xl",,"*H",CB205,$C$5,"D",$K205,,,1),RTD("ice.xl",,"*H",CB205,$C$5,"D",$K205,,,1)*(9/5)+$C$14),"-")</f>
        <v>70.087999999999994</v>
      </c>
      <c r="CD205" s="101">
        <f t="shared" si="976"/>
        <v>27</v>
      </c>
      <c r="CE205" s="101" t="str">
        <f t="shared" si="861"/>
        <v>KORD MR27!_00Z-ECE</v>
      </c>
      <c r="CF205" s="58">
        <f ca="1">IFERROR(IF($C$12="C",RTD("ice.xl",,"*H",CE205,$C$5,"D",$K205,,,1),RTD("ice.xl",,"*H",CE205,$C$5,"D",$K205,,,1)*(9/5)+$C$14),"-")</f>
        <v>72.481999999999999</v>
      </c>
      <c r="CG205" s="101">
        <f t="shared" si="971"/>
        <v>28</v>
      </c>
      <c r="CH205" s="101" t="str">
        <f t="shared" si="863"/>
        <v>KORD MR28!_00Z-ECE</v>
      </c>
      <c r="CI205" s="58">
        <f ca="1">IFERROR(IF($C$12="C",RTD("ice.xl",,"*H",CH205,$C$5,"D",$K205,,,1),RTD("ice.xl",,"*H",CH205,$C$5,"D",$K205,,,1)*(9/5)+$C$14),"-")</f>
        <v>72.716000000000008</v>
      </c>
      <c r="CJ205" s="101">
        <f t="shared" si="966"/>
        <v>29</v>
      </c>
      <c r="CK205" s="101" t="str">
        <f t="shared" si="865"/>
        <v>KORD MR29!_00Z-ECE</v>
      </c>
      <c r="CL205" s="58">
        <f ca="1">IFERROR(IF($C$12="C",RTD("ice.xl",,"*H",CK205,$C$5,"D",$K205,,,1),RTD("ice.xl",,"*H",CK205,$C$5,"D",$K205,,,1)*(9/5)+$C$14),"-")</f>
        <v>72.86</v>
      </c>
      <c r="CM205" s="101">
        <f t="shared" si="961"/>
        <v>30</v>
      </c>
      <c r="CN205" s="101" t="str">
        <f t="shared" si="867"/>
        <v>KORD MR30!_00Z-ECE</v>
      </c>
      <c r="CO205" s="58">
        <f ca="1">IFERROR(IF($C$12="C",RTD("ice.xl",,"*H",CN205,$C$5,"D",$K205,,,1),RTD("ice.xl",,"*H",CN205,$C$5,"D",$K205,,,1)*(9/5)+$C$14),"-")</f>
        <v>73.490000000000009</v>
      </c>
      <c r="CP205" s="101">
        <f t="shared" si="956"/>
        <v>31</v>
      </c>
      <c r="CQ205" s="101" t="str">
        <f t="shared" si="869"/>
        <v>KORD MR31!_00Z-ECE</v>
      </c>
      <c r="CR205" s="58">
        <f ca="1">IFERROR(IF($C$12="C",RTD("ice.xl",,"*H",CQ205,$C$5,"D",$K205,,,1),RTD("ice.xl",,"*H",CQ205,$C$5,"D",$K205,,,1)*(9/5)+$C$14),"-")</f>
        <v>74.984000000000009</v>
      </c>
      <c r="CS205" s="101">
        <f t="shared" si="951"/>
        <v>32</v>
      </c>
      <c r="CT205" s="101" t="str">
        <f t="shared" si="871"/>
        <v>KORD MR32!_00Z-ECE</v>
      </c>
      <c r="CU205" s="58">
        <f ca="1">IFERROR(IF($C$12="C",RTD("ice.xl",,"*H",CT205,$C$5,"D",$K205,,,1),RTD("ice.xl",,"*H",CT205,$C$5,"D",$K205,,,1)*(9/5)+$C$14),"-")</f>
        <v>77.216000000000008</v>
      </c>
      <c r="CV205" s="101">
        <f t="shared" si="946"/>
        <v>33</v>
      </c>
      <c r="CW205" s="101" t="str">
        <f t="shared" si="872"/>
        <v>KORD MR33!_00Z-ECE</v>
      </c>
      <c r="CX205" s="58">
        <f ca="1">IFERROR(IF($C$12="C",RTD("ice.xl",,"*H",CW205,$C$5,"D",$K205,,,1),RTD("ice.xl",,"*H",CW205,$C$5,"D",$K205,,,1)*(9/5)+$C$14),"-")</f>
        <v>77.575999999999993</v>
      </c>
      <c r="CY205" s="101">
        <f t="shared" si="941"/>
        <v>34</v>
      </c>
      <c r="CZ205" s="101" t="str">
        <f t="shared" si="873"/>
        <v>KORD MR34!_00Z-ECE</v>
      </c>
      <c r="DA205" s="58">
        <f ca="1">IFERROR(IF($C$12="C",RTD("ice.xl",,"*H",CZ205,$C$5,"D",$K205,,,1),RTD("ice.xl",,"*H",CZ205,$C$5,"D",$K205,,,1)*(9/5)+$C$14),"-")</f>
        <v>78.854000000000013</v>
      </c>
      <c r="DB205" s="101">
        <f t="shared" si="937"/>
        <v>35</v>
      </c>
      <c r="DC205" s="101" t="str">
        <f t="shared" si="874"/>
        <v>KORD MR35!_00Z-ECE</v>
      </c>
      <c r="DD205" s="58">
        <f ca="1">IFERROR(IF($C$12="C",RTD("ice.xl",,"*H",DC205,$C$5,"D",$K205,,,1),RTD("ice.xl",,"*H",DC205,$C$5,"D",$K205,,,1)*(9/5)+$C$14),"-")</f>
        <v>78.061999999999998</v>
      </c>
      <c r="DE205" s="101">
        <f t="shared" si="933"/>
        <v>36</v>
      </c>
      <c r="DF205" s="101" t="str">
        <f t="shared" si="875"/>
        <v>KORD MR36!_00Z-ECE</v>
      </c>
      <c r="DG205" s="105" t="str">
        <f ca="1">IFERROR(IF($C$12="C",RTD("ice.xl",,"*H",DF205,$C$5,"D",$K205,,,1),RTD("ice.xl",,"*H",DF205,$C$5,"D",$K205,,,1)*(9/5)+$C$14),"-")</f>
        <v>-</v>
      </c>
      <c r="DJ205" s="53">
        <f t="shared" si="1004"/>
        <v>21</v>
      </c>
      <c r="DK205" s="53" t="str">
        <f t="shared" si="877"/>
        <v>KORD MR21!_12Z-ECE</v>
      </c>
      <c r="DL205" s="108">
        <f ca="1">IFERROR(IF($C$12="C",RTD("ice.xl",,"*H",DK205,$C$5,"D",$K205,,,1),RTD("ice.xl",,"*H",DK205,$C$5,"D",$K205,,,1)*(9/5)+$C$14),"-")</f>
        <v>69.206000000000003</v>
      </c>
      <c r="DM205" s="101">
        <f t="shared" si="1000"/>
        <v>22</v>
      </c>
      <c r="DN205" s="101" t="str">
        <f t="shared" si="879"/>
        <v>KORD MR22!_12Z-ECE</v>
      </c>
      <c r="DO205" s="58">
        <f ca="1">IFERROR(IF($C$12="C",RTD("ice.xl",,"*H",DN205,$C$5,"D",$K205,,,1),RTD("ice.xl",,"*H",DN205,$C$5,"D",$K205,,,1)*(9/5)+$C$14),"-")</f>
        <v>69.44</v>
      </c>
      <c r="DP205" s="101">
        <f t="shared" si="996"/>
        <v>23</v>
      </c>
      <c r="DQ205" s="101" t="str">
        <f t="shared" si="881"/>
        <v>KORD MR23!_12Z-ECE</v>
      </c>
      <c r="DR205" s="58">
        <f ca="1">IFERROR(IF($C$12="C",RTD("ice.xl",,"*H",DQ205,$C$5,"D",$K205,,,1),RTD("ice.xl",,"*H",DQ205,$C$5,"D",$K205,,,1)*(9/5)+$C$14),"-")</f>
        <v>70.105999999999995</v>
      </c>
      <c r="DS205" s="101">
        <f t="shared" si="992"/>
        <v>24</v>
      </c>
      <c r="DT205" s="101" t="str">
        <f t="shared" si="883"/>
        <v>KORD MR24!_12Z-ECE</v>
      </c>
      <c r="DU205" s="58">
        <f ca="1">IFERROR(IF($C$12="C",RTD("ice.xl",,"*H",DT205,$C$5,"D",$K205,,,1),RTD("ice.xl",,"*H",DT205,$C$5,"D",$K205,,,1)*(9/5)+$C$14),"-")</f>
        <v>69.44</v>
      </c>
      <c r="DV205" s="101">
        <f t="shared" si="987"/>
        <v>25</v>
      </c>
      <c r="DW205" s="101" t="str">
        <f t="shared" si="885"/>
        <v>KORD MR25!_12Z-ECE</v>
      </c>
      <c r="DX205" s="58">
        <f ca="1">IFERROR(IF($C$12="C",RTD("ice.xl",,"*H",DW205,$C$5,"D",$K205,,,1),RTD("ice.xl",,"*H",DW205,$C$5,"D",$K205,,,1)*(9/5)+$C$14),"-")</f>
        <v>70.123999999999995</v>
      </c>
      <c r="DY205" s="101">
        <f t="shared" si="982"/>
        <v>26</v>
      </c>
      <c r="DZ205" s="101" t="str">
        <f t="shared" si="887"/>
        <v>KORD MR26!_12Z-ECE</v>
      </c>
      <c r="EA205" s="58">
        <f ca="1">IFERROR(IF($C$12="C",RTD("ice.xl",,"*H",DZ205,$C$5,"D",$K205,,,1),RTD("ice.xl",,"*H",DZ205,$C$5,"D",$K205,,,1)*(9/5)+$C$14),"-")</f>
        <v>70.592000000000013</v>
      </c>
      <c r="EB205" s="101">
        <f t="shared" si="977"/>
        <v>27</v>
      </c>
      <c r="EC205" s="101" t="str">
        <f t="shared" si="889"/>
        <v>KORD MR27!_12Z-ECE</v>
      </c>
      <c r="ED205" s="58">
        <f ca="1">IFERROR(IF($C$12="C",RTD("ice.xl",,"*H",EC205,$C$5,"D",$K205,,,1),RTD("ice.xl",,"*H",EC205,$C$5,"D",$K205,,,1)*(9/5)+$C$14),"-")</f>
        <v>72.122</v>
      </c>
      <c r="EE205" s="101">
        <f t="shared" si="972"/>
        <v>28</v>
      </c>
      <c r="EF205" s="101" t="str">
        <f t="shared" si="891"/>
        <v>KORD MR28!_12Z-ECE</v>
      </c>
      <c r="EG205" s="58">
        <f ca="1">IFERROR(IF($C$12="C",RTD("ice.xl",,"*H",EF205,$C$5,"D",$K205,,,1),RTD("ice.xl",,"*H",EF205,$C$5,"D",$K205,,,1)*(9/5)+$C$14),"-")</f>
        <v>71.798000000000002</v>
      </c>
      <c r="EH205" s="101">
        <f t="shared" si="967"/>
        <v>29</v>
      </c>
      <c r="EI205" s="101" t="str">
        <f t="shared" si="893"/>
        <v>KORD MR29!_12Z-ECE</v>
      </c>
      <c r="EJ205" s="58">
        <f ca="1">IFERROR(IF($C$12="C",RTD("ice.xl",,"*H",EI205,$C$5,"D",$K205,,,1),RTD("ice.xl",,"*H",EI205,$C$5,"D",$K205,,,1)*(9/5)+$C$14),"-")</f>
        <v>73.867999999999995</v>
      </c>
      <c r="EK205" s="101">
        <f t="shared" si="962"/>
        <v>30</v>
      </c>
      <c r="EL205" s="101" t="str">
        <f t="shared" si="895"/>
        <v>KORD MR30!_12Z-ECE</v>
      </c>
      <c r="EM205" s="58">
        <f ca="1">IFERROR(IF($C$12="C",RTD("ice.xl",,"*H",EL205,$C$5,"D",$K205,,,1),RTD("ice.xl",,"*H",EL205,$C$5,"D",$K205,,,1)*(9/5)+$C$14),"-")</f>
        <v>74.246000000000009</v>
      </c>
      <c r="EN205" s="101">
        <f t="shared" si="957"/>
        <v>31</v>
      </c>
      <c r="EO205" s="101" t="str">
        <f t="shared" si="897"/>
        <v>KORD MR31!_12Z-ECE</v>
      </c>
      <c r="EP205" s="58">
        <f ca="1">IFERROR(IF($C$12="C",RTD("ice.xl",,"*H",EO205,$C$5,"D",$K205,,,1),RTD("ice.xl",,"*H",EO205,$C$5,"D",$K205,,,1)*(9/5)+$C$14),"-")</f>
        <v>77.144000000000005</v>
      </c>
      <c r="EQ205" s="101">
        <f t="shared" si="952"/>
        <v>32</v>
      </c>
      <c r="ER205" s="101" t="str">
        <f t="shared" si="899"/>
        <v>KORD MR32!_12Z-ECE</v>
      </c>
      <c r="ES205" s="58">
        <f ca="1">IFERROR(IF($C$12="C",RTD("ice.xl",,"*H",ER205,$C$5,"D",$K205,,,1),RTD("ice.xl",,"*H",ER205,$C$5,"D",$K205,,,1)*(9/5)+$C$14),"-")</f>
        <v>76.531999999999996</v>
      </c>
      <c r="ET205" s="101">
        <f t="shared" si="947"/>
        <v>33</v>
      </c>
      <c r="EU205" s="101" t="str">
        <f t="shared" si="900"/>
        <v>KORD MR33!_12Z-ECE</v>
      </c>
      <c r="EV205" s="58">
        <f ca="1">IFERROR(IF($C$12="C",RTD("ice.xl",,"*H",EU205,$C$5,"D",$K205,,,1),RTD("ice.xl",,"*H",EU205,$C$5,"D",$K205,,,1)*(9/5)+$C$14),"-")</f>
        <v>77.414000000000001</v>
      </c>
      <c r="EW205" s="101">
        <f t="shared" si="942"/>
        <v>34</v>
      </c>
      <c r="EX205" s="101" t="str">
        <f t="shared" si="901"/>
        <v>KORD MR34!_12Z-ECE</v>
      </c>
      <c r="EY205" s="58">
        <f ca="1">IFERROR(IF($C$12="C",RTD("ice.xl",,"*H",EX205,$C$5,"D",$K205,,,1),RTD("ice.xl",,"*H",EX205,$C$5,"D",$K205,,,1)*(9/5)+$C$14),"-")</f>
        <v>78.224000000000004</v>
      </c>
      <c r="EZ205" s="101">
        <f t="shared" si="938"/>
        <v>35</v>
      </c>
      <c r="FA205" s="101" t="str">
        <f t="shared" si="902"/>
        <v>KORD MR35!_12Z-ECE</v>
      </c>
      <c r="FB205" s="58" t="str">
        <f ca="1">IFERROR(IF($C$12="C",RTD("ice.xl",,"*H",FA205,$C$5,"D",$K205,,,1),RTD("ice.xl",,"*H",FA205,$C$5,"D",$K205,,,1)*(9/5)+$C$14),"-")</f>
        <v>-</v>
      </c>
      <c r="FC205" s="101">
        <f t="shared" si="934"/>
        <v>36</v>
      </c>
      <c r="FD205" s="101" t="str">
        <f t="shared" si="903"/>
        <v>KORD MR36!_12Z-ECE</v>
      </c>
      <c r="FE205" s="105" t="str">
        <f ca="1">IFERROR(IF($C$12="C",RTD("ice.xl",,"*H",FD205,$C$5,"D",$K205,,,1),RTD("ice.xl",,"*H",FD205,$C$5,"D",$K205,,,1)*(9/5)+$C$14),"-")</f>
        <v>-</v>
      </c>
      <c r="FH205" s="53">
        <f t="shared" si="1005"/>
        <v>21</v>
      </c>
      <c r="FI205" s="53" t="str">
        <f t="shared" si="905"/>
        <v>KORD MR21!_12Z-ECE</v>
      </c>
      <c r="FJ205" s="108">
        <f ca="1">IFERROR(IF($C$12="C",RTD("ice.xl",,"*H",FI205,$C$5,"D",$K205,,,1),RTD("ice.xl",,"*H",FI205,$C$5,"D",$K205,,,1)*(9/5)+$C$14),"-")</f>
        <v>69.206000000000003</v>
      </c>
      <c r="FK205" s="101">
        <f t="shared" si="1001"/>
        <v>22</v>
      </c>
      <c r="FL205" s="101" t="str">
        <f t="shared" si="907"/>
        <v>KORD MR22!_12Z-ECE</v>
      </c>
      <c r="FM205" s="58">
        <f ca="1">IFERROR(IF($C$12="C",RTD("ice.xl",,"*H",FL205,$C$5,"D",$K205,,,1),RTD("ice.xl",,"*H",FL205,$C$5,"D",$K205,,,1)*(9/5)+$C$14),"-")</f>
        <v>69.44</v>
      </c>
      <c r="FN205" s="101">
        <f t="shared" si="997"/>
        <v>23</v>
      </c>
      <c r="FO205" s="101" t="str">
        <f t="shared" si="909"/>
        <v>KORD MR23!_12Z-ECE</v>
      </c>
      <c r="FP205" s="58">
        <f ca="1">IFERROR(IF($C$12="C",RTD("ice.xl",,"*H",FO205,$C$5,"D",$K205,,,1),RTD("ice.xl",,"*H",FO205,$C$5,"D",$K205,,,1)*(9/5)+$C$14),"-")</f>
        <v>70.105999999999995</v>
      </c>
      <c r="FQ205" s="101">
        <f t="shared" si="993"/>
        <v>24</v>
      </c>
      <c r="FR205" s="101" t="str">
        <f t="shared" si="911"/>
        <v>KORD MR24!_12Z-ECE</v>
      </c>
      <c r="FS205" s="58">
        <f ca="1">IFERROR(IF($C$12="C",RTD("ice.xl",,"*H",FR205,$C$5,"D",$K205,,,1),RTD("ice.xl",,"*H",FR205,$C$5,"D",$K205,,,1)*(9/5)+$C$14),"-")</f>
        <v>69.44</v>
      </c>
      <c r="FT205" s="101">
        <f t="shared" si="988"/>
        <v>25</v>
      </c>
      <c r="FU205" s="101" t="str">
        <f t="shared" si="913"/>
        <v>KORD MR25!_12Z-ECE</v>
      </c>
      <c r="FV205" s="58">
        <f ca="1">IFERROR(IF($C$12="C",RTD("ice.xl",,"*H",FU205,$C$5,"D",$K205,,,1),RTD("ice.xl",,"*H",FU205,$C$5,"D",$K205,,,1)*(9/5)+$C$14),"-")</f>
        <v>70.123999999999995</v>
      </c>
      <c r="FW205" s="101">
        <f t="shared" si="983"/>
        <v>26</v>
      </c>
      <c r="FX205" s="101" t="str">
        <f t="shared" si="915"/>
        <v>KORD MR26!_12Z-ECE</v>
      </c>
      <c r="FY205" s="58">
        <f ca="1">IFERROR(IF($C$12="C",RTD("ice.xl",,"*H",FX205,$C$5,"D",$K205,,,1),RTD("ice.xl",,"*H",FX205,$C$5,"D",$K205,,,1)*(9/5)+$C$14),"-")</f>
        <v>70.592000000000013</v>
      </c>
      <c r="FZ205" s="101">
        <f t="shared" si="978"/>
        <v>27</v>
      </c>
      <c r="GA205" s="101" t="str">
        <f t="shared" si="917"/>
        <v>KORD MR27!_12Z-ECE</v>
      </c>
      <c r="GB205" s="58">
        <f ca="1">IFERROR(IF($C$12="C",RTD("ice.xl",,"*H",GA205,$C$5,"D",$K205,,,1),RTD("ice.xl",,"*H",GA205,$C$5,"D",$K205,,,1)*(9/5)+$C$14),"-")</f>
        <v>72.122</v>
      </c>
      <c r="GC205" s="101">
        <f t="shared" si="973"/>
        <v>28</v>
      </c>
      <c r="GD205" s="101" t="str">
        <f t="shared" si="919"/>
        <v>KORD MR28!_12Z-ECE</v>
      </c>
      <c r="GE205" s="58">
        <f ca="1">IFERROR(IF($C$12="C",RTD("ice.xl",,"*H",GD205,$C$5,"D",$K205,,,1),RTD("ice.xl",,"*H",GD205,$C$5,"D",$K205,,,1)*(9/5)+$C$14),"-")</f>
        <v>71.798000000000002</v>
      </c>
      <c r="GF205" s="101">
        <f t="shared" si="968"/>
        <v>29</v>
      </c>
      <c r="GG205" s="101" t="str">
        <f t="shared" si="921"/>
        <v>KORD MR29!_12Z-ECE</v>
      </c>
      <c r="GH205" s="58">
        <f ca="1">IFERROR(IF($C$12="C",RTD("ice.xl",,"*H",GG205,$C$5,"D",$K205,,,1),RTD("ice.xl",,"*H",GG205,$C$5,"D",$K205,,,1)*(9/5)+$C$14),"-")</f>
        <v>73.867999999999995</v>
      </c>
      <c r="GI205" s="101">
        <f t="shared" si="963"/>
        <v>30</v>
      </c>
      <c r="GJ205" s="101" t="str">
        <f t="shared" si="923"/>
        <v>KORD MR30!_12Z-ECE</v>
      </c>
      <c r="GK205" s="58">
        <f ca="1">IFERROR(IF($C$12="C",RTD("ice.xl",,"*H",GJ205,$C$5,"D",$K205,,,1),RTD("ice.xl",,"*H",GJ205,$C$5,"D",$K205,,,1)*(9/5)+$C$14),"-")</f>
        <v>74.246000000000009</v>
      </c>
      <c r="GL205" s="101">
        <f t="shared" si="958"/>
        <v>31</v>
      </c>
      <c r="GM205" s="101" t="str">
        <f t="shared" si="925"/>
        <v>KORD MR31!_12Z-ECE</v>
      </c>
      <c r="GN205" s="58">
        <f ca="1">IFERROR(IF($C$12="C",RTD("ice.xl",,"*H",GM205,$C$5,"D",$K205,,,1),RTD("ice.xl",,"*H",GM205,$C$5,"D",$K205,,,1)*(9/5)+$C$14),"-")</f>
        <v>77.144000000000005</v>
      </c>
      <c r="GO205" s="101">
        <f t="shared" si="953"/>
        <v>32</v>
      </c>
      <c r="GP205" s="101" t="str">
        <f t="shared" si="927"/>
        <v>KORD MR32!_12Z-ECE</v>
      </c>
      <c r="GQ205" s="58">
        <f ca="1">IFERROR(IF($C$12="C",RTD("ice.xl",,"*H",GP205,$C$5,"D",$K205,,,1),RTD("ice.xl",,"*H",GP205,$C$5,"D",$K205,,,1)*(9/5)+$C$14),"-")</f>
        <v>76.531999999999996</v>
      </c>
      <c r="GR205" s="101">
        <f t="shared" si="948"/>
        <v>33</v>
      </c>
      <c r="GS205" s="101" t="str">
        <f t="shared" si="928"/>
        <v>KORD MR33!_12Z-ECE</v>
      </c>
      <c r="GT205" s="58">
        <f ca="1">IFERROR(IF($C$12="C",RTD("ice.xl",,"*H",GS205,$C$5,"D",$K205,,,1),RTD("ice.xl",,"*H",GS205,$C$5,"D",$K205,,,1)*(9/5)+$C$14),"-")</f>
        <v>77.414000000000001</v>
      </c>
      <c r="GU205" s="101">
        <f t="shared" si="943"/>
        <v>34</v>
      </c>
      <c r="GV205" s="101" t="str">
        <f t="shared" si="929"/>
        <v>KORD MR34!_12Z-ECE</v>
      </c>
      <c r="GW205" s="58">
        <f ca="1">IFERROR(IF($C$12="C",RTD("ice.xl",,"*H",GV205,$C$5,"D",$K205,,,1),RTD("ice.xl",,"*H",GV205,$C$5,"D",$K205,,,1)*(9/5)+$C$14),"-")</f>
        <v>78.224000000000004</v>
      </c>
      <c r="GX205" s="101">
        <f t="shared" si="939"/>
        <v>35</v>
      </c>
      <c r="GY205" s="101" t="str">
        <f t="shared" si="930"/>
        <v>KORD MR35!_12Z-ECE</v>
      </c>
      <c r="GZ205" s="58" t="str">
        <f ca="1">IFERROR(IF($C$12="C",RTD("ice.xl",,"*H",GY205,$C$5,"D",$K205,,,1),RTD("ice.xl",,"*H",GY205,$C$5,"D",$K205,,,1)*(9/5)+$C$14),"-")</f>
        <v>-</v>
      </c>
      <c r="HA205" s="101">
        <f t="shared" si="935"/>
        <v>36</v>
      </c>
      <c r="HB205" s="101" t="str">
        <f t="shared" si="931"/>
        <v>KORD MR36!_12Z-ECE</v>
      </c>
      <c r="HC205" s="105" t="str">
        <f ca="1">IFERROR(IF($C$12="C",RTD("ice.xl",,"*H",HB205,$C$5,"D",$K205,,,1),RTD("ice.xl",,"*H",HB205,$C$5,"D",$K205,,,1)*(9/5)+$C$14),"-")</f>
        <v>-</v>
      </c>
    </row>
    <row r="206" spans="11:211" x14ac:dyDescent="0.35">
      <c r="K206" s="163">
        <f t="shared" ca="1" si="1006"/>
        <v>44770</v>
      </c>
      <c r="L206" s="356">
        <f t="shared" ca="1" si="1006"/>
        <v>73.812559999999991</v>
      </c>
      <c r="N206" s="53">
        <f t="shared" si="1002"/>
        <v>22</v>
      </c>
      <c r="O206" s="53" t="str">
        <f t="shared" si="822"/>
        <v>KORD MR22!_00Z-ECE</v>
      </c>
      <c r="P206" s="108">
        <f ca="1">IFERROR(IF($C$12="C",RTD("ice.xl",,"*H",O206,$C$5,"D",$K206,,,1),RTD("ice.xl",,"*H",O206,$C$5,"D",$K206,,,1)*(9/5)+$C$14),"-")</f>
        <v>72.104000000000013</v>
      </c>
      <c r="Q206" s="101">
        <f t="shared" si="998"/>
        <v>23</v>
      </c>
      <c r="R206" s="101" t="str">
        <f t="shared" si="824"/>
        <v>KORD MR23!_00Z-ECE</v>
      </c>
      <c r="S206" s="58">
        <f ca="1">IFERROR(IF($C$12="C",RTD("ice.xl",,"*H",R206,$C$5,"D",$K206,,,1),RTD("ice.xl",,"*H",R206,$C$5,"D",$K206,,,1)*(9/5)+$C$14),"-")</f>
        <v>73.292000000000002</v>
      </c>
      <c r="T206" s="101">
        <f t="shared" si="994"/>
        <v>24</v>
      </c>
      <c r="U206" s="101" t="str">
        <f t="shared" si="826"/>
        <v>KORD MR24!_00Z-ECE</v>
      </c>
      <c r="V206" s="58">
        <f ca="1">IFERROR(IF($C$12="C",RTD("ice.xl",,"*H",U206,$C$5,"D",$K206,,,1),RTD("ice.xl",,"*H",U206,$C$5,"D",$K206,,,1)*(9/5)+$C$14),"-")</f>
        <v>74.012</v>
      </c>
      <c r="W206" s="101">
        <f t="shared" si="990"/>
        <v>25</v>
      </c>
      <c r="X206" s="101" t="str">
        <f t="shared" si="828"/>
        <v>KORD MR25!_00Z-ECE</v>
      </c>
      <c r="Y206" s="58">
        <f ca="1">IFERROR(IF($C$12="C",RTD("ice.xl",,"*H",X206,$C$5,"D",$K206,,,1),RTD("ice.xl",,"*H",X206,$C$5,"D",$K206,,,1)*(9/5)+$C$14),"-")</f>
        <v>73.039999999999992</v>
      </c>
      <c r="Z206" s="101">
        <f t="shared" si="985"/>
        <v>26</v>
      </c>
      <c r="AA206" s="101" t="str">
        <f t="shared" si="830"/>
        <v>KORD MR26!_00Z-ECE</v>
      </c>
      <c r="AB206" s="58">
        <f ca="1">IFERROR(IF($C$12="C",RTD("ice.xl",,"*H",AA206,$C$5,"D",$K206,,,1),RTD("ice.xl",,"*H",AA206,$C$5,"D",$K206,,,1)*(9/5)+$C$14),"-")</f>
        <v>72.445999999999998</v>
      </c>
      <c r="AC206" s="101">
        <f t="shared" si="980"/>
        <v>27</v>
      </c>
      <c r="AD206" s="101" t="str">
        <f t="shared" si="832"/>
        <v>KORD MR27!_00Z-ECE</v>
      </c>
      <c r="AE206" s="58">
        <f ca="1">IFERROR(IF($C$12="C",RTD("ice.xl",,"*H",AD206,$C$5,"D",$K206,,,1),RTD("ice.xl",,"*H",AD206,$C$5,"D",$K206,,,1)*(9/5)+$C$14),"-")</f>
        <v>75.02</v>
      </c>
      <c r="AF206" s="101">
        <f t="shared" si="975"/>
        <v>28</v>
      </c>
      <c r="AG206" s="101" t="str">
        <f t="shared" si="834"/>
        <v>KORD MR28!_00Z-ECE</v>
      </c>
      <c r="AH206" s="58">
        <f ca="1">IFERROR(IF($C$12="C",RTD("ice.xl",,"*H",AG206,$C$5,"D",$K206,,,1),RTD("ice.xl",,"*H",AG206,$C$5,"D",$K206,,,1)*(9/5)+$C$14),"-")</f>
        <v>75.847999999999999</v>
      </c>
      <c r="AI206" s="101">
        <f t="shared" si="970"/>
        <v>29</v>
      </c>
      <c r="AJ206" s="101" t="str">
        <f t="shared" si="836"/>
        <v>KORD MR29!_00Z-ECE</v>
      </c>
      <c r="AK206" s="58">
        <f ca="1">IFERROR(IF($C$12="C",RTD("ice.xl",,"*H",AJ206,$C$5,"D",$K206,,,1),RTD("ice.xl",,"*H",AJ206,$C$5,"D",$K206,,,1)*(9/5)+$C$14),"-")</f>
        <v>74.677999999999997</v>
      </c>
      <c r="AL206" s="101">
        <f t="shared" si="965"/>
        <v>30</v>
      </c>
      <c r="AM206" s="101" t="str">
        <f t="shared" si="838"/>
        <v>KORD MR30!_00Z-ECE</v>
      </c>
      <c r="AN206" s="58">
        <f ca="1">IFERROR(IF($C$12="C",RTD("ice.xl",,"*H",AM206,$C$5,"D",$K206,,,1),RTD("ice.xl",,"*H",AM206,$C$5,"D",$K206,,,1)*(9/5)+$C$14),"-")</f>
        <v>74.605999999999995</v>
      </c>
      <c r="AO206" s="101">
        <f t="shared" si="960"/>
        <v>31</v>
      </c>
      <c r="AP206" s="101" t="str">
        <f t="shared" si="840"/>
        <v>KORD MR31!_00Z-ECE</v>
      </c>
      <c r="AQ206" s="58">
        <f ca="1">IFERROR(IF($C$12="C",RTD("ice.xl",,"*H",AP206,$C$5,"D",$K206,,,1),RTD("ice.xl",,"*H",AP206,$C$5,"D",$K206,,,1)*(9/5)+$C$14),"-")</f>
        <v>76.298000000000002</v>
      </c>
      <c r="AR206" s="101">
        <f t="shared" si="955"/>
        <v>32</v>
      </c>
      <c r="AS206" s="101" t="str">
        <f t="shared" si="842"/>
        <v>KORD MR32!_00Z-ECE</v>
      </c>
      <c r="AT206" s="58">
        <f ca="1">IFERROR(IF($C$12="C",RTD("ice.xl",,"*H",AS206,$C$5,"D",$K206,,,1),RTD("ice.xl",,"*H",AS206,$C$5,"D",$K206,,,1)*(9/5)+$C$14),"-")</f>
        <v>77.126000000000005</v>
      </c>
      <c r="AU206" s="101">
        <f t="shared" si="950"/>
        <v>33</v>
      </c>
      <c r="AV206" s="101" t="str">
        <f t="shared" si="843"/>
        <v>KORD MR33!_00Z-ECE</v>
      </c>
      <c r="AW206" s="58">
        <f ca="1">IFERROR(IF($C$12="C",RTD("ice.xl",,"*H",AV206,$C$5,"D",$K206,,,1),RTD("ice.xl",,"*H",AV206,$C$5,"D",$K206,,,1)*(9/5)+$C$14),"-")</f>
        <v>76.891999999999996</v>
      </c>
      <c r="AX206" s="101">
        <f t="shared" si="945"/>
        <v>34</v>
      </c>
      <c r="AY206" s="101" t="str">
        <f t="shared" si="844"/>
        <v>KORD MR34!_00Z-ECE</v>
      </c>
      <c r="AZ206" s="58">
        <f ca="1">IFERROR(IF($C$12="C",RTD("ice.xl",,"*H",AY206,$C$5,"D",$K206,,,1),RTD("ice.xl",,"*H",AY206,$C$5,"D",$K206,,,1)*(9/5)+$C$14),"-")</f>
        <v>78.457999999999998</v>
      </c>
      <c r="BA206" s="101">
        <f t="shared" si="940"/>
        <v>35</v>
      </c>
      <c r="BB206" s="101" t="str">
        <f t="shared" si="845"/>
        <v>KORD MR35!_00Z-ECE</v>
      </c>
      <c r="BC206" s="58">
        <f ca="1">IFERROR(IF($C$12="C",RTD("ice.xl",,"*H",BB206,$C$5,"D",$K206,,,1),RTD("ice.xl",,"*H",BB206,$C$5,"D",$K206,,,1)*(9/5)+$C$14),"-")</f>
        <v>77.81</v>
      </c>
      <c r="BD206" s="101">
        <f t="shared" si="936"/>
        <v>36</v>
      </c>
      <c r="BE206" s="101" t="str">
        <f t="shared" si="846"/>
        <v>KORD MR36!_00Z-ECE</v>
      </c>
      <c r="BF206" s="58">
        <f ca="1">IFERROR(IF($C$12="C",RTD("ice.xl",,"*H",BE206,$C$5,"D",$K206,,,1),RTD("ice.xl",,"*H",BE206,$C$5,"D",$K206,,,1)*(9/5)+$C$14),"-")</f>
        <v>79.376000000000005</v>
      </c>
      <c r="BG206" s="101">
        <f t="shared" si="932"/>
        <v>37</v>
      </c>
      <c r="BH206" s="101" t="str">
        <f t="shared" si="847"/>
        <v>KORD MR37!_00Z-ECE</v>
      </c>
      <c r="BI206" s="105" t="str">
        <f ca="1">IFERROR(IF($C$12="C",RTD("ice.xl",,"*H",BH206,$C$5,"D",$K206,,,1),RTD("ice.xl",,"*H",BH206,$C$5,"D",$K206,,,1)*(9/5)+$C$14),"-")</f>
        <v>-</v>
      </c>
      <c r="BL206" s="53">
        <f t="shared" si="1003"/>
        <v>22</v>
      </c>
      <c r="BM206" s="53" t="str">
        <f t="shared" si="849"/>
        <v>KORD MR22!_00Z-ECE</v>
      </c>
      <c r="BN206" s="108">
        <f ca="1">IFERROR(IF($C$12="C",RTD("ice.xl",,"*H",BM206,$C$5,"D",$K206,,,1),RTD("ice.xl",,"*H",BM206,$C$5,"D",$K206,,,1)*(9/5)+$C$14),"-")</f>
        <v>72.104000000000013</v>
      </c>
      <c r="BO206" s="101">
        <f t="shared" si="999"/>
        <v>23</v>
      </c>
      <c r="BP206" s="101" t="str">
        <f t="shared" si="851"/>
        <v>KORD MR23!_00Z-ECE</v>
      </c>
      <c r="BQ206" s="58">
        <f ca="1">IFERROR(IF($C$12="C",RTD("ice.xl",,"*H",BP206,$C$5,"D",$K206,,,1),RTD("ice.xl",,"*H",BP206,$C$5,"D",$K206,,,1)*(9/5)+$C$14),"-")</f>
        <v>73.292000000000002</v>
      </c>
      <c r="BR206" s="101">
        <f t="shared" si="995"/>
        <v>24</v>
      </c>
      <c r="BS206" s="101" t="str">
        <f t="shared" si="853"/>
        <v>KORD MR24!_00Z-ECE</v>
      </c>
      <c r="BT206" s="58">
        <f ca="1">IFERROR(IF($C$12="C",RTD("ice.xl",,"*H",BS206,$C$5,"D",$K206,,,1),RTD("ice.xl",,"*H",BS206,$C$5,"D",$K206,,,1)*(9/5)+$C$14),"-")</f>
        <v>74.012</v>
      </c>
      <c r="BU206" s="101">
        <f t="shared" si="991"/>
        <v>25</v>
      </c>
      <c r="BV206" s="101" t="str">
        <f t="shared" si="855"/>
        <v>KORD MR25!_00Z-ECE</v>
      </c>
      <c r="BW206" s="58">
        <f ca="1">IFERROR(IF($C$12="C",RTD("ice.xl",,"*H",BV206,$C$5,"D",$K206,,,1),RTD("ice.xl",,"*H",BV206,$C$5,"D",$K206,,,1)*(9/5)+$C$14),"-")</f>
        <v>73.039999999999992</v>
      </c>
      <c r="BX206" s="101">
        <f t="shared" si="986"/>
        <v>26</v>
      </c>
      <c r="BY206" s="101" t="str">
        <f t="shared" si="857"/>
        <v>KORD MR26!_00Z-ECE</v>
      </c>
      <c r="BZ206" s="58">
        <f ca="1">IFERROR(IF($C$12="C",RTD("ice.xl",,"*H",BY206,$C$5,"D",$K206,,,1),RTD("ice.xl",,"*H",BY206,$C$5,"D",$K206,,,1)*(9/5)+$C$14),"-")</f>
        <v>72.445999999999998</v>
      </c>
      <c r="CA206" s="101">
        <f t="shared" si="981"/>
        <v>27</v>
      </c>
      <c r="CB206" s="101" t="str">
        <f t="shared" si="859"/>
        <v>KORD MR27!_00Z-ECE</v>
      </c>
      <c r="CC206" s="58">
        <f ca="1">IFERROR(IF($C$12="C",RTD("ice.xl",,"*H",CB206,$C$5,"D",$K206,,,1),RTD("ice.xl",,"*H",CB206,$C$5,"D",$K206,,,1)*(9/5)+$C$14),"-")</f>
        <v>75.02</v>
      </c>
      <c r="CD206" s="101">
        <f t="shared" si="976"/>
        <v>28</v>
      </c>
      <c r="CE206" s="101" t="str">
        <f t="shared" si="861"/>
        <v>KORD MR28!_00Z-ECE</v>
      </c>
      <c r="CF206" s="58">
        <f ca="1">IFERROR(IF($C$12="C",RTD("ice.xl",,"*H",CE206,$C$5,"D",$K206,,,1),RTD("ice.xl",,"*H",CE206,$C$5,"D",$K206,,,1)*(9/5)+$C$14),"-")</f>
        <v>75.847999999999999</v>
      </c>
      <c r="CG206" s="101">
        <f t="shared" si="971"/>
        <v>29</v>
      </c>
      <c r="CH206" s="101" t="str">
        <f t="shared" si="863"/>
        <v>KORD MR29!_00Z-ECE</v>
      </c>
      <c r="CI206" s="58">
        <f ca="1">IFERROR(IF($C$12="C",RTD("ice.xl",,"*H",CH206,$C$5,"D",$K206,,,1),RTD("ice.xl",,"*H",CH206,$C$5,"D",$K206,,,1)*(9/5)+$C$14),"-")</f>
        <v>74.677999999999997</v>
      </c>
      <c r="CJ206" s="101">
        <f t="shared" si="966"/>
        <v>30</v>
      </c>
      <c r="CK206" s="101" t="str">
        <f t="shared" si="865"/>
        <v>KORD MR30!_00Z-ECE</v>
      </c>
      <c r="CL206" s="58">
        <f ca="1">IFERROR(IF($C$12="C",RTD("ice.xl",,"*H",CK206,$C$5,"D",$K206,,,1),RTD("ice.xl",,"*H",CK206,$C$5,"D",$K206,,,1)*(9/5)+$C$14),"-")</f>
        <v>74.605999999999995</v>
      </c>
      <c r="CM206" s="101">
        <f t="shared" si="961"/>
        <v>31</v>
      </c>
      <c r="CN206" s="101" t="str">
        <f t="shared" si="867"/>
        <v>KORD MR31!_00Z-ECE</v>
      </c>
      <c r="CO206" s="58">
        <f ca="1">IFERROR(IF($C$12="C",RTD("ice.xl",,"*H",CN206,$C$5,"D",$K206,,,1),RTD("ice.xl",,"*H",CN206,$C$5,"D",$K206,,,1)*(9/5)+$C$14),"-")</f>
        <v>76.298000000000002</v>
      </c>
      <c r="CP206" s="101">
        <f t="shared" si="956"/>
        <v>32</v>
      </c>
      <c r="CQ206" s="101" t="str">
        <f t="shared" si="869"/>
        <v>KORD MR32!_00Z-ECE</v>
      </c>
      <c r="CR206" s="58">
        <f ca="1">IFERROR(IF($C$12="C",RTD("ice.xl",,"*H",CQ206,$C$5,"D",$K206,,,1),RTD("ice.xl",,"*H",CQ206,$C$5,"D",$K206,,,1)*(9/5)+$C$14),"-")</f>
        <v>77.126000000000005</v>
      </c>
      <c r="CS206" s="101">
        <f t="shared" si="951"/>
        <v>33</v>
      </c>
      <c r="CT206" s="101" t="str">
        <f t="shared" si="871"/>
        <v>KORD MR33!_00Z-ECE</v>
      </c>
      <c r="CU206" s="58">
        <f ca="1">IFERROR(IF($C$12="C",RTD("ice.xl",,"*H",CT206,$C$5,"D",$K206,,,1),RTD("ice.xl",,"*H",CT206,$C$5,"D",$K206,,,1)*(9/5)+$C$14),"-")</f>
        <v>76.891999999999996</v>
      </c>
      <c r="CV206" s="101">
        <f t="shared" si="946"/>
        <v>34</v>
      </c>
      <c r="CW206" s="101" t="str">
        <f t="shared" si="872"/>
        <v>KORD MR34!_00Z-ECE</v>
      </c>
      <c r="CX206" s="58">
        <f ca="1">IFERROR(IF($C$12="C",RTD("ice.xl",,"*H",CW206,$C$5,"D",$K206,,,1),RTD("ice.xl",,"*H",CW206,$C$5,"D",$K206,,,1)*(9/5)+$C$14),"-")</f>
        <v>78.457999999999998</v>
      </c>
      <c r="CY206" s="101">
        <f t="shared" si="941"/>
        <v>35</v>
      </c>
      <c r="CZ206" s="101" t="str">
        <f t="shared" si="873"/>
        <v>KORD MR35!_00Z-ECE</v>
      </c>
      <c r="DA206" s="58">
        <f ca="1">IFERROR(IF($C$12="C",RTD("ice.xl",,"*H",CZ206,$C$5,"D",$K206,,,1),RTD("ice.xl",,"*H",CZ206,$C$5,"D",$K206,,,1)*(9/5)+$C$14),"-")</f>
        <v>77.81</v>
      </c>
      <c r="DB206" s="101">
        <f t="shared" si="937"/>
        <v>36</v>
      </c>
      <c r="DC206" s="101" t="str">
        <f t="shared" si="874"/>
        <v>KORD MR36!_00Z-ECE</v>
      </c>
      <c r="DD206" s="58">
        <f ca="1">IFERROR(IF($C$12="C",RTD("ice.xl",,"*H",DC206,$C$5,"D",$K206,,,1),RTD("ice.xl",,"*H",DC206,$C$5,"D",$K206,,,1)*(9/5)+$C$14),"-")</f>
        <v>79.376000000000005</v>
      </c>
      <c r="DE206" s="101">
        <f t="shared" si="933"/>
        <v>37</v>
      </c>
      <c r="DF206" s="101" t="str">
        <f t="shared" si="875"/>
        <v>KORD MR37!_00Z-ECE</v>
      </c>
      <c r="DG206" s="105" t="str">
        <f ca="1">IFERROR(IF($C$12="C",RTD("ice.xl",,"*H",DF206,$C$5,"D",$K206,,,1),RTD("ice.xl",,"*H",DF206,$C$5,"D",$K206,,,1)*(9/5)+$C$14),"-")</f>
        <v>-</v>
      </c>
      <c r="DJ206" s="53">
        <f t="shared" si="1004"/>
        <v>22</v>
      </c>
      <c r="DK206" s="53" t="str">
        <f t="shared" si="877"/>
        <v>KORD MR22!_12Z-ECE</v>
      </c>
      <c r="DL206" s="108">
        <f ca="1">IFERROR(IF($C$12="C",RTD("ice.xl",,"*H",DK206,$C$5,"D",$K206,,,1),RTD("ice.xl",,"*H",DK206,$C$5,"D",$K206,,,1)*(9/5)+$C$14),"-")</f>
        <v>72.77</v>
      </c>
      <c r="DM206" s="101">
        <f t="shared" si="1000"/>
        <v>23</v>
      </c>
      <c r="DN206" s="101" t="str">
        <f t="shared" si="879"/>
        <v>KORD MR23!_12Z-ECE</v>
      </c>
      <c r="DO206" s="58">
        <f ca="1">IFERROR(IF($C$12="C",RTD("ice.xl",,"*H",DN206,$C$5,"D",$K206,,,1),RTD("ice.xl",,"*H",DN206,$C$5,"D",$K206,,,1)*(9/5)+$C$14),"-")</f>
        <v>73.795999999999992</v>
      </c>
      <c r="DP206" s="101">
        <f t="shared" si="996"/>
        <v>24</v>
      </c>
      <c r="DQ206" s="101" t="str">
        <f t="shared" si="881"/>
        <v>KORD MR24!_12Z-ECE</v>
      </c>
      <c r="DR206" s="58">
        <f ca="1">IFERROR(IF($C$12="C",RTD("ice.xl",,"*H",DQ206,$C$5,"D",$K206,,,1),RTD("ice.xl",,"*H",DQ206,$C$5,"D",$K206,,,1)*(9/5)+$C$14),"-")</f>
        <v>73.543999999999997</v>
      </c>
      <c r="DS206" s="101">
        <f t="shared" si="992"/>
        <v>25</v>
      </c>
      <c r="DT206" s="101" t="str">
        <f t="shared" si="883"/>
        <v>KORD MR25!_12Z-ECE</v>
      </c>
      <c r="DU206" s="58">
        <f ca="1">IFERROR(IF($C$12="C",RTD("ice.xl",,"*H",DT206,$C$5,"D",$K206,,,1),RTD("ice.xl",,"*H",DT206,$C$5,"D",$K206,,,1)*(9/5)+$C$14),"-")</f>
        <v>72.427999999999997</v>
      </c>
      <c r="DV206" s="101">
        <f t="shared" si="987"/>
        <v>26</v>
      </c>
      <c r="DW206" s="101" t="str">
        <f t="shared" si="885"/>
        <v>KORD MR26!_12Z-ECE</v>
      </c>
      <c r="DX206" s="58">
        <f ca="1">IFERROR(IF($C$12="C",RTD("ice.xl",,"*H",DW206,$C$5,"D",$K206,,,1),RTD("ice.xl",,"*H",DW206,$C$5,"D",$K206,,,1)*(9/5)+$C$14),"-")</f>
        <v>73.201999999999998</v>
      </c>
      <c r="DY206" s="101">
        <f t="shared" si="982"/>
        <v>27</v>
      </c>
      <c r="DZ206" s="101" t="str">
        <f t="shared" si="887"/>
        <v>KORD MR27!_12Z-ECE</v>
      </c>
      <c r="EA206" s="58">
        <f ca="1">IFERROR(IF($C$12="C",RTD("ice.xl",,"*H",DZ206,$C$5,"D",$K206,,,1),RTD("ice.xl",,"*H",DZ206,$C$5,"D",$K206,,,1)*(9/5)+$C$14),"-")</f>
        <v>75.181999999999988</v>
      </c>
      <c r="EB206" s="101">
        <f t="shared" si="977"/>
        <v>28</v>
      </c>
      <c r="EC206" s="101" t="str">
        <f t="shared" si="889"/>
        <v>KORD MR28!_12Z-ECE</v>
      </c>
      <c r="ED206" s="58">
        <f ca="1">IFERROR(IF($C$12="C",RTD("ice.xl",,"*H",EC206,$C$5,"D",$K206,,,1),RTD("ice.xl",,"*H",EC206,$C$5,"D",$K206,,,1)*(9/5)+$C$14),"-")</f>
        <v>75.451999999999998</v>
      </c>
      <c r="EE206" s="101">
        <f t="shared" si="972"/>
        <v>29</v>
      </c>
      <c r="EF206" s="101" t="str">
        <f t="shared" si="891"/>
        <v>KORD MR29!_12Z-ECE</v>
      </c>
      <c r="EG206" s="58">
        <f ca="1">IFERROR(IF($C$12="C",RTD("ice.xl",,"*H",EF206,$C$5,"D",$K206,,,1),RTD("ice.xl",,"*H",EF206,$C$5,"D",$K206,,,1)*(9/5)+$C$14),"-")</f>
        <v>76.73</v>
      </c>
      <c r="EH206" s="101">
        <f t="shared" si="967"/>
        <v>30</v>
      </c>
      <c r="EI206" s="101" t="str">
        <f t="shared" si="893"/>
        <v>KORD MR30!_12Z-ECE</v>
      </c>
      <c r="EJ206" s="58">
        <f ca="1">IFERROR(IF($C$12="C",RTD("ice.xl",,"*H",EI206,$C$5,"D",$K206,,,1),RTD("ice.xl",,"*H",EI206,$C$5,"D",$K206,,,1)*(9/5)+$C$14),"-")</f>
        <v>75.722000000000008</v>
      </c>
      <c r="EK206" s="101">
        <f t="shared" si="962"/>
        <v>31</v>
      </c>
      <c r="EL206" s="101" t="str">
        <f t="shared" si="895"/>
        <v>KORD MR31!_12Z-ECE</v>
      </c>
      <c r="EM206" s="58">
        <f ca="1">IFERROR(IF($C$12="C",RTD("ice.xl",,"*H",EL206,$C$5,"D",$K206,,,1),RTD("ice.xl",,"*H",EL206,$C$5,"D",$K206,,,1)*(9/5)+$C$14),"-")</f>
        <v>77.108000000000004</v>
      </c>
      <c r="EN206" s="101">
        <f t="shared" si="957"/>
        <v>32</v>
      </c>
      <c r="EO206" s="101" t="str">
        <f t="shared" si="897"/>
        <v>KORD MR32!_12Z-ECE</v>
      </c>
      <c r="EP206" s="58">
        <f ca="1">IFERROR(IF($C$12="C",RTD("ice.xl",,"*H",EO206,$C$5,"D",$K206,,,1),RTD("ice.xl",,"*H",EO206,$C$5,"D",$K206,,,1)*(9/5)+$C$14),"-")</f>
        <v>77.036000000000001</v>
      </c>
      <c r="EQ206" s="101">
        <f t="shared" si="952"/>
        <v>33</v>
      </c>
      <c r="ER206" s="101" t="str">
        <f t="shared" si="899"/>
        <v>KORD MR33!_12Z-ECE</v>
      </c>
      <c r="ES206" s="58">
        <f ca="1">IFERROR(IF($C$12="C",RTD("ice.xl",,"*H",ER206,$C$5,"D",$K206,,,1),RTD("ice.xl",,"*H",ER206,$C$5,"D",$K206,,,1)*(9/5)+$C$14),"-")</f>
        <v>76.819999999999993</v>
      </c>
      <c r="ET206" s="101">
        <f t="shared" si="947"/>
        <v>34</v>
      </c>
      <c r="EU206" s="101" t="str">
        <f t="shared" si="900"/>
        <v>KORD MR34!_12Z-ECE</v>
      </c>
      <c r="EV206" s="58">
        <f ca="1">IFERROR(IF($C$12="C",RTD("ice.xl",,"*H",EU206,$C$5,"D",$K206,,,1),RTD("ice.xl",,"*H",EU206,$C$5,"D",$K206,,,1)*(9/5)+$C$14),"-")</f>
        <v>78.17</v>
      </c>
      <c r="EW206" s="101">
        <f t="shared" si="942"/>
        <v>35</v>
      </c>
      <c r="EX206" s="101" t="str">
        <f t="shared" si="901"/>
        <v>KORD MR35!_12Z-ECE</v>
      </c>
      <c r="EY206" s="58">
        <f ca="1">IFERROR(IF($C$12="C",RTD("ice.xl",,"*H",EX206,$C$5,"D",$K206,,,1),RTD("ice.xl",,"*H",EX206,$C$5,"D",$K206,,,1)*(9/5)+$C$14),"-")</f>
        <v>79.016000000000005</v>
      </c>
      <c r="EZ206" s="101">
        <f t="shared" si="938"/>
        <v>36</v>
      </c>
      <c r="FA206" s="101" t="str">
        <f t="shared" si="902"/>
        <v>KORD MR36!_12Z-ECE</v>
      </c>
      <c r="FB206" s="58" t="str">
        <f ca="1">IFERROR(IF($C$12="C",RTD("ice.xl",,"*H",FA206,$C$5,"D",$K206,,,1),RTD("ice.xl",,"*H",FA206,$C$5,"D",$K206,,,1)*(9/5)+$C$14),"-")</f>
        <v>-</v>
      </c>
      <c r="FC206" s="101">
        <f t="shared" si="934"/>
        <v>37</v>
      </c>
      <c r="FD206" s="101" t="str">
        <f t="shared" si="903"/>
        <v>KORD MR37!_12Z-ECE</v>
      </c>
      <c r="FE206" s="105" t="str">
        <f ca="1">IFERROR(IF($C$12="C",RTD("ice.xl",,"*H",FD206,$C$5,"D",$K206,,,1),RTD("ice.xl",,"*H",FD206,$C$5,"D",$K206,,,1)*(9/5)+$C$14),"-")</f>
        <v>-</v>
      </c>
      <c r="FH206" s="53">
        <f t="shared" si="1005"/>
        <v>22</v>
      </c>
      <c r="FI206" s="53" t="str">
        <f t="shared" si="905"/>
        <v>KORD MR22!_12Z-ECE</v>
      </c>
      <c r="FJ206" s="108">
        <f ca="1">IFERROR(IF($C$12="C",RTD("ice.xl",,"*H",FI206,$C$5,"D",$K206,,,1),RTD("ice.xl",,"*H",FI206,$C$5,"D",$K206,,,1)*(9/5)+$C$14),"-")</f>
        <v>72.77</v>
      </c>
      <c r="FK206" s="101">
        <f t="shared" si="1001"/>
        <v>23</v>
      </c>
      <c r="FL206" s="101" t="str">
        <f t="shared" si="907"/>
        <v>KORD MR23!_12Z-ECE</v>
      </c>
      <c r="FM206" s="58">
        <f ca="1">IFERROR(IF($C$12="C",RTD("ice.xl",,"*H",FL206,$C$5,"D",$K206,,,1),RTD("ice.xl",,"*H",FL206,$C$5,"D",$K206,,,1)*(9/5)+$C$14),"-")</f>
        <v>73.795999999999992</v>
      </c>
      <c r="FN206" s="101">
        <f t="shared" si="997"/>
        <v>24</v>
      </c>
      <c r="FO206" s="101" t="str">
        <f t="shared" si="909"/>
        <v>KORD MR24!_12Z-ECE</v>
      </c>
      <c r="FP206" s="58">
        <f ca="1">IFERROR(IF($C$12="C",RTD("ice.xl",,"*H",FO206,$C$5,"D",$K206,,,1),RTD("ice.xl",,"*H",FO206,$C$5,"D",$K206,,,1)*(9/5)+$C$14),"-")</f>
        <v>73.543999999999997</v>
      </c>
      <c r="FQ206" s="101">
        <f t="shared" si="993"/>
        <v>25</v>
      </c>
      <c r="FR206" s="101" t="str">
        <f t="shared" si="911"/>
        <v>KORD MR25!_12Z-ECE</v>
      </c>
      <c r="FS206" s="58">
        <f ca="1">IFERROR(IF($C$12="C",RTD("ice.xl",,"*H",FR206,$C$5,"D",$K206,,,1),RTD("ice.xl",,"*H",FR206,$C$5,"D",$K206,,,1)*(9/5)+$C$14),"-")</f>
        <v>72.427999999999997</v>
      </c>
      <c r="FT206" s="101">
        <f t="shared" si="988"/>
        <v>26</v>
      </c>
      <c r="FU206" s="101" t="str">
        <f t="shared" si="913"/>
        <v>KORD MR26!_12Z-ECE</v>
      </c>
      <c r="FV206" s="58">
        <f ca="1">IFERROR(IF($C$12="C",RTD("ice.xl",,"*H",FU206,$C$5,"D",$K206,,,1),RTD("ice.xl",,"*H",FU206,$C$5,"D",$K206,,,1)*(9/5)+$C$14),"-")</f>
        <v>73.201999999999998</v>
      </c>
      <c r="FW206" s="101">
        <f t="shared" si="983"/>
        <v>27</v>
      </c>
      <c r="FX206" s="101" t="str">
        <f t="shared" si="915"/>
        <v>KORD MR27!_12Z-ECE</v>
      </c>
      <c r="FY206" s="58">
        <f ca="1">IFERROR(IF($C$12="C",RTD("ice.xl",,"*H",FX206,$C$5,"D",$K206,,,1),RTD("ice.xl",,"*H",FX206,$C$5,"D",$K206,,,1)*(9/5)+$C$14),"-")</f>
        <v>75.181999999999988</v>
      </c>
      <c r="FZ206" s="101">
        <f t="shared" si="978"/>
        <v>28</v>
      </c>
      <c r="GA206" s="101" t="str">
        <f t="shared" si="917"/>
        <v>KORD MR28!_12Z-ECE</v>
      </c>
      <c r="GB206" s="58">
        <f ca="1">IFERROR(IF($C$12="C",RTD("ice.xl",,"*H",GA206,$C$5,"D",$K206,,,1),RTD("ice.xl",,"*H",GA206,$C$5,"D",$K206,,,1)*(9/5)+$C$14),"-")</f>
        <v>75.451999999999998</v>
      </c>
      <c r="GC206" s="101">
        <f t="shared" si="973"/>
        <v>29</v>
      </c>
      <c r="GD206" s="101" t="str">
        <f t="shared" si="919"/>
        <v>KORD MR29!_12Z-ECE</v>
      </c>
      <c r="GE206" s="58">
        <f ca="1">IFERROR(IF($C$12="C",RTD("ice.xl",,"*H",GD206,$C$5,"D",$K206,,,1),RTD("ice.xl",,"*H",GD206,$C$5,"D",$K206,,,1)*(9/5)+$C$14),"-")</f>
        <v>76.73</v>
      </c>
      <c r="GF206" s="101">
        <f t="shared" si="968"/>
        <v>30</v>
      </c>
      <c r="GG206" s="101" t="str">
        <f t="shared" si="921"/>
        <v>KORD MR30!_12Z-ECE</v>
      </c>
      <c r="GH206" s="58">
        <f ca="1">IFERROR(IF($C$12="C",RTD("ice.xl",,"*H",GG206,$C$5,"D",$K206,,,1),RTD("ice.xl",,"*H",GG206,$C$5,"D",$K206,,,1)*(9/5)+$C$14),"-")</f>
        <v>75.722000000000008</v>
      </c>
      <c r="GI206" s="101">
        <f t="shared" si="963"/>
        <v>31</v>
      </c>
      <c r="GJ206" s="101" t="str">
        <f t="shared" si="923"/>
        <v>KORD MR31!_12Z-ECE</v>
      </c>
      <c r="GK206" s="58">
        <f ca="1">IFERROR(IF($C$12="C",RTD("ice.xl",,"*H",GJ206,$C$5,"D",$K206,,,1),RTD("ice.xl",,"*H",GJ206,$C$5,"D",$K206,,,1)*(9/5)+$C$14),"-")</f>
        <v>77.108000000000004</v>
      </c>
      <c r="GL206" s="101">
        <f t="shared" si="958"/>
        <v>32</v>
      </c>
      <c r="GM206" s="101" t="str">
        <f t="shared" si="925"/>
        <v>KORD MR32!_12Z-ECE</v>
      </c>
      <c r="GN206" s="58">
        <f ca="1">IFERROR(IF($C$12="C",RTD("ice.xl",,"*H",GM206,$C$5,"D",$K206,,,1),RTD("ice.xl",,"*H",GM206,$C$5,"D",$K206,,,1)*(9/5)+$C$14),"-")</f>
        <v>77.036000000000001</v>
      </c>
      <c r="GO206" s="101">
        <f t="shared" si="953"/>
        <v>33</v>
      </c>
      <c r="GP206" s="101" t="str">
        <f t="shared" si="927"/>
        <v>KORD MR33!_12Z-ECE</v>
      </c>
      <c r="GQ206" s="58">
        <f ca="1">IFERROR(IF($C$12="C",RTD("ice.xl",,"*H",GP206,$C$5,"D",$K206,,,1),RTD("ice.xl",,"*H",GP206,$C$5,"D",$K206,,,1)*(9/5)+$C$14),"-")</f>
        <v>76.819999999999993</v>
      </c>
      <c r="GR206" s="101">
        <f t="shared" si="948"/>
        <v>34</v>
      </c>
      <c r="GS206" s="101" t="str">
        <f t="shared" si="928"/>
        <v>KORD MR34!_12Z-ECE</v>
      </c>
      <c r="GT206" s="58">
        <f ca="1">IFERROR(IF($C$12="C",RTD("ice.xl",,"*H",GS206,$C$5,"D",$K206,,,1),RTD("ice.xl",,"*H",GS206,$C$5,"D",$K206,,,1)*(9/5)+$C$14),"-")</f>
        <v>78.17</v>
      </c>
      <c r="GU206" s="101">
        <f t="shared" si="943"/>
        <v>35</v>
      </c>
      <c r="GV206" s="101" t="str">
        <f t="shared" si="929"/>
        <v>KORD MR35!_12Z-ECE</v>
      </c>
      <c r="GW206" s="58">
        <f ca="1">IFERROR(IF($C$12="C",RTD("ice.xl",,"*H",GV206,$C$5,"D",$K206,,,1),RTD("ice.xl",,"*H",GV206,$C$5,"D",$K206,,,1)*(9/5)+$C$14),"-")</f>
        <v>79.016000000000005</v>
      </c>
      <c r="GX206" s="101">
        <f t="shared" si="939"/>
        <v>36</v>
      </c>
      <c r="GY206" s="101" t="str">
        <f t="shared" si="930"/>
        <v>KORD MR36!_12Z-ECE</v>
      </c>
      <c r="GZ206" s="58" t="str">
        <f ca="1">IFERROR(IF($C$12="C",RTD("ice.xl",,"*H",GY206,$C$5,"D",$K206,,,1),RTD("ice.xl",,"*H",GY206,$C$5,"D",$K206,,,1)*(9/5)+$C$14),"-")</f>
        <v>-</v>
      </c>
      <c r="HA206" s="101">
        <f t="shared" si="935"/>
        <v>37</v>
      </c>
      <c r="HB206" s="101" t="str">
        <f t="shared" si="931"/>
        <v>KORD MR37!_12Z-ECE</v>
      </c>
      <c r="HC206" s="105" t="str">
        <f ca="1">IFERROR(IF($C$12="C",RTD("ice.xl",,"*H",HB206,$C$5,"D",$K206,,,1),RTD("ice.xl",,"*H",HB206,$C$5,"D",$K206,,,1)*(9/5)+$C$14),"-")</f>
        <v>-</v>
      </c>
    </row>
    <row r="207" spans="11:211" x14ac:dyDescent="0.35">
      <c r="K207" s="163">
        <f t="shared" ca="1" si="1006"/>
        <v>44769</v>
      </c>
      <c r="L207" s="356">
        <f t="shared" ca="1" si="1006"/>
        <v>75.038539999999998</v>
      </c>
      <c r="N207" s="53">
        <f t="shared" si="1002"/>
        <v>23</v>
      </c>
      <c r="O207" s="53" t="str">
        <f t="shared" si="822"/>
        <v>KORD MR23!_00Z-ECE</v>
      </c>
      <c r="P207" s="108">
        <f ca="1">IFERROR(IF($C$12="C",RTD("ice.xl",,"*H",O207,$C$5,"D",$K207,,,1),RTD("ice.xl",,"*H",O207,$C$5,"D",$K207,,,1)*(9/5)+$C$14),"-")</f>
        <v>76.244</v>
      </c>
      <c r="Q207" s="101">
        <f t="shared" si="998"/>
        <v>24</v>
      </c>
      <c r="R207" s="101" t="str">
        <f t="shared" si="824"/>
        <v>KORD MR24!_00Z-ECE</v>
      </c>
      <c r="S207" s="58">
        <f ca="1">IFERROR(IF($C$12="C",RTD("ice.xl",,"*H",R207,$C$5,"D",$K207,,,1),RTD("ice.xl",,"*H",R207,$C$5,"D",$K207,,,1)*(9/5)+$C$14),"-")</f>
        <v>75.23599999999999</v>
      </c>
      <c r="T207" s="101">
        <f t="shared" si="994"/>
        <v>25</v>
      </c>
      <c r="U207" s="101" t="str">
        <f t="shared" si="826"/>
        <v>KORD MR25!_00Z-ECE</v>
      </c>
      <c r="V207" s="58">
        <f ca="1">IFERROR(IF($C$12="C",RTD("ice.xl",,"*H",U207,$C$5,"D",$K207,,,1),RTD("ice.xl",,"*H",U207,$C$5,"D",$K207,,,1)*(9/5)+$C$14),"-")</f>
        <v>74.533999999999992</v>
      </c>
      <c r="W207" s="101">
        <f t="shared" si="990"/>
        <v>26</v>
      </c>
      <c r="X207" s="101" t="str">
        <f t="shared" si="828"/>
        <v>KORD MR26!_00Z-ECE</v>
      </c>
      <c r="Y207" s="58">
        <f ca="1">IFERROR(IF($C$12="C",RTD("ice.xl",,"*H",X207,$C$5,"D",$K207,,,1),RTD("ice.xl",,"*H",X207,$C$5,"D",$K207,,,1)*(9/5)+$C$14),"-")</f>
        <v>75.632000000000005</v>
      </c>
      <c r="Z207" s="101">
        <f t="shared" si="985"/>
        <v>27</v>
      </c>
      <c r="AA207" s="101" t="str">
        <f t="shared" si="830"/>
        <v>KORD MR27!_00Z-ECE</v>
      </c>
      <c r="AB207" s="58">
        <f ca="1">IFERROR(IF($C$12="C",RTD("ice.xl",,"*H",AA207,$C$5,"D",$K207,,,1),RTD("ice.xl",,"*H",AA207,$C$5,"D",$K207,,,1)*(9/5)+$C$14),"-")</f>
        <v>78.872</v>
      </c>
      <c r="AC207" s="101">
        <f t="shared" si="980"/>
        <v>28</v>
      </c>
      <c r="AD207" s="101" t="str">
        <f t="shared" si="832"/>
        <v>KORD MR28!_00Z-ECE</v>
      </c>
      <c r="AE207" s="58">
        <f ca="1">IFERROR(IF($C$12="C",RTD("ice.xl",,"*H",AD207,$C$5,"D",$K207,,,1),RTD("ice.xl",,"*H",AD207,$C$5,"D",$K207,,,1)*(9/5)+$C$14),"-")</f>
        <v>77.504000000000005</v>
      </c>
      <c r="AF207" s="101">
        <f t="shared" si="975"/>
        <v>29</v>
      </c>
      <c r="AG207" s="101" t="str">
        <f t="shared" si="834"/>
        <v>KORD MR29!_00Z-ECE</v>
      </c>
      <c r="AH207" s="58">
        <f ca="1">IFERROR(IF($C$12="C",RTD("ice.xl",,"*H",AG207,$C$5,"D",$K207,,,1),RTD("ice.xl",,"*H",AG207,$C$5,"D",$K207,,,1)*(9/5)+$C$14),"-")</f>
        <v>75.902000000000001</v>
      </c>
      <c r="AI207" s="101">
        <f t="shared" si="970"/>
        <v>30</v>
      </c>
      <c r="AJ207" s="101" t="str">
        <f t="shared" si="836"/>
        <v>KORD MR30!_00Z-ECE</v>
      </c>
      <c r="AK207" s="58">
        <f ca="1">IFERROR(IF($C$12="C",RTD("ice.xl",,"*H",AJ207,$C$5,"D",$K207,,,1),RTD("ice.xl",,"*H",AJ207,$C$5,"D",$K207,,,1)*(9/5)+$C$14),"-")</f>
        <v>77.504000000000005</v>
      </c>
      <c r="AL207" s="101">
        <f t="shared" si="965"/>
        <v>31</v>
      </c>
      <c r="AM207" s="101" t="str">
        <f t="shared" si="838"/>
        <v>KORD MR31!_00Z-ECE</v>
      </c>
      <c r="AN207" s="58">
        <f ca="1">IFERROR(IF($C$12="C",RTD("ice.xl",,"*H",AM207,$C$5,"D",$K207,,,1),RTD("ice.xl",,"*H",AM207,$C$5,"D",$K207,,,1)*(9/5)+$C$14),"-")</f>
        <v>77.45</v>
      </c>
      <c r="AO207" s="101">
        <f t="shared" si="960"/>
        <v>32</v>
      </c>
      <c r="AP207" s="101" t="str">
        <f t="shared" si="840"/>
        <v>KORD MR32!_00Z-ECE</v>
      </c>
      <c r="AQ207" s="58">
        <f ca="1">IFERROR(IF($C$12="C",RTD("ice.xl",,"*H",AP207,$C$5,"D",$K207,,,1),RTD("ice.xl",,"*H",AP207,$C$5,"D",$K207,,,1)*(9/5)+$C$14),"-")</f>
        <v>77.162000000000006</v>
      </c>
      <c r="AR207" s="101">
        <f t="shared" si="955"/>
        <v>33</v>
      </c>
      <c r="AS207" s="101" t="str">
        <f t="shared" si="842"/>
        <v>KORD MR33!_00Z-ECE</v>
      </c>
      <c r="AT207" s="58">
        <f ca="1">IFERROR(IF($C$12="C",RTD("ice.xl",,"*H",AS207,$C$5,"D",$K207,,,1),RTD("ice.xl",,"*H",AS207,$C$5,"D",$K207,,,1)*(9/5)+$C$14),"-")</f>
        <v>77.054000000000002</v>
      </c>
      <c r="AU207" s="101">
        <f t="shared" si="950"/>
        <v>34</v>
      </c>
      <c r="AV207" s="101" t="str">
        <f t="shared" si="843"/>
        <v>KORD MR34!_00Z-ECE</v>
      </c>
      <c r="AW207" s="58">
        <f ca="1">IFERROR(IF($C$12="C",RTD("ice.xl",,"*H",AV207,$C$5,"D",$K207,,,1),RTD("ice.xl",,"*H",AV207,$C$5,"D",$K207,,,1)*(9/5)+$C$14),"-")</f>
        <v>78.349999999999994</v>
      </c>
      <c r="AX207" s="101">
        <f t="shared" si="945"/>
        <v>35</v>
      </c>
      <c r="AY207" s="101" t="str">
        <f t="shared" si="844"/>
        <v>KORD MR35!_00Z-ECE</v>
      </c>
      <c r="AZ207" s="58">
        <f ca="1">IFERROR(IF($C$12="C",RTD("ice.xl",,"*H",AY207,$C$5,"D",$K207,,,1),RTD("ice.xl",,"*H",AY207,$C$5,"D",$K207,,,1)*(9/5)+$C$14),"-")</f>
        <v>79.069999999999993</v>
      </c>
      <c r="BA207" s="101">
        <f t="shared" si="940"/>
        <v>36</v>
      </c>
      <c r="BB207" s="101" t="str">
        <f t="shared" si="845"/>
        <v>KORD MR36!_00Z-ECE</v>
      </c>
      <c r="BC207" s="58">
        <f ca="1">IFERROR(IF($C$12="C",RTD("ice.xl",,"*H",BB207,$C$5,"D",$K207,,,1),RTD("ice.xl",,"*H",BB207,$C$5,"D",$K207,,,1)*(9/5)+$C$14),"-")</f>
        <v>79.268000000000001</v>
      </c>
      <c r="BD207" s="101">
        <f t="shared" si="936"/>
        <v>37</v>
      </c>
      <c r="BE207" s="101" t="str">
        <f t="shared" si="846"/>
        <v>KORD MR37!_00Z-ECE</v>
      </c>
      <c r="BF207" s="58">
        <f ca="1">IFERROR(IF($C$12="C",RTD("ice.xl",,"*H",BE207,$C$5,"D",$K207,,,1),RTD("ice.xl",,"*H",BE207,$C$5,"D",$K207,,,1)*(9/5)+$C$14),"-")</f>
        <v>78.403999999999996</v>
      </c>
      <c r="BG207" s="101">
        <f t="shared" si="932"/>
        <v>38</v>
      </c>
      <c r="BH207" s="101" t="str">
        <f t="shared" si="847"/>
        <v>KORD MR38!_00Z-ECE</v>
      </c>
      <c r="BI207" s="105" t="str">
        <f ca="1">IFERROR(IF($C$12="C",RTD("ice.xl",,"*H",BH207,$C$5,"D",$K207,,,1),RTD("ice.xl",,"*H",BH207,$C$5,"D",$K207,,,1)*(9/5)+$C$14),"-")</f>
        <v>-</v>
      </c>
      <c r="BL207" s="53">
        <f t="shared" si="1003"/>
        <v>23</v>
      </c>
      <c r="BM207" s="53" t="str">
        <f t="shared" si="849"/>
        <v>KORD MR23!_00Z-ECE</v>
      </c>
      <c r="BN207" s="108">
        <f ca="1">IFERROR(IF($C$12="C",RTD("ice.xl",,"*H",BM207,$C$5,"D",$K207,,,1),RTD("ice.xl",,"*H",BM207,$C$5,"D",$K207,,,1)*(9/5)+$C$14),"-")</f>
        <v>76.244</v>
      </c>
      <c r="BO207" s="101">
        <f t="shared" si="999"/>
        <v>24</v>
      </c>
      <c r="BP207" s="101" t="str">
        <f t="shared" si="851"/>
        <v>KORD MR24!_00Z-ECE</v>
      </c>
      <c r="BQ207" s="58">
        <f ca="1">IFERROR(IF($C$12="C",RTD("ice.xl",,"*H",BP207,$C$5,"D",$K207,,,1),RTD("ice.xl",,"*H",BP207,$C$5,"D",$K207,,,1)*(9/5)+$C$14),"-")</f>
        <v>75.23599999999999</v>
      </c>
      <c r="BR207" s="101">
        <f t="shared" si="995"/>
        <v>25</v>
      </c>
      <c r="BS207" s="101" t="str">
        <f t="shared" si="853"/>
        <v>KORD MR25!_00Z-ECE</v>
      </c>
      <c r="BT207" s="58">
        <f ca="1">IFERROR(IF($C$12="C",RTD("ice.xl",,"*H",BS207,$C$5,"D",$K207,,,1),RTD("ice.xl",,"*H",BS207,$C$5,"D",$K207,,,1)*(9/5)+$C$14),"-")</f>
        <v>74.533999999999992</v>
      </c>
      <c r="BU207" s="101">
        <f t="shared" si="991"/>
        <v>26</v>
      </c>
      <c r="BV207" s="101" t="str">
        <f t="shared" si="855"/>
        <v>KORD MR26!_00Z-ECE</v>
      </c>
      <c r="BW207" s="58">
        <f ca="1">IFERROR(IF($C$12="C",RTD("ice.xl",,"*H",BV207,$C$5,"D",$K207,,,1),RTD("ice.xl",,"*H",BV207,$C$5,"D",$K207,,,1)*(9/5)+$C$14),"-")</f>
        <v>75.632000000000005</v>
      </c>
      <c r="BX207" s="101">
        <f t="shared" si="986"/>
        <v>27</v>
      </c>
      <c r="BY207" s="101" t="str">
        <f t="shared" si="857"/>
        <v>KORD MR27!_00Z-ECE</v>
      </c>
      <c r="BZ207" s="58">
        <f ca="1">IFERROR(IF($C$12="C",RTD("ice.xl",,"*H",BY207,$C$5,"D",$K207,,,1),RTD("ice.xl",,"*H",BY207,$C$5,"D",$K207,,,1)*(9/5)+$C$14),"-")</f>
        <v>78.872</v>
      </c>
      <c r="CA207" s="101">
        <f t="shared" si="981"/>
        <v>28</v>
      </c>
      <c r="CB207" s="101" t="str">
        <f t="shared" si="859"/>
        <v>KORD MR28!_00Z-ECE</v>
      </c>
      <c r="CC207" s="58">
        <f ca="1">IFERROR(IF($C$12="C",RTD("ice.xl",,"*H",CB207,$C$5,"D",$K207,,,1),RTD("ice.xl",,"*H",CB207,$C$5,"D",$K207,,,1)*(9/5)+$C$14),"-")</f>
        <v>77.504000000000005</v>
      </c>
      <c r="CD207" s="101">
        <f t="shared" si="976"/>
        <v>29</v>
      </c>
      <c r="CE207" s="101" t="str">
        <f t="shared" si="861"/>
        <v>KORD MR29!_00Z-ECE</v>
      </c>
      <c r="CF207" s="58">
        <f ca="1">IFERROR(IF($C$12="C",RTD("ice.xl",,"*H",CE207,$C$5,"D",$K207,,,1),RTD("ice.xl",,"*H",CE207,$C$5,"D",$K207,,,1)*(9/5)+$C$14),"-")</f>
        <v>75.902000000000001</v>
      </c>
      <c r="CG207" s="101">
        <f t="shared" si="971"/>
        <v>30</v>
      </c>
      <c r="CH207" s="101" t="str">
        <f t="shared" si="863"/>
        <v>KORD MR30!_00Z-ECE</v>
      </c>
      <c r="CI207" s="58">
        <f ca="1">IFERROR(IF($C$12="C",RTD("ice.xl",,"*H",CH207,$C$5,"D",$K207,,,1),RTD("ice.xl",,"*H",CH207,$C$5,"D",$K207,,,1)*(9/5)+$C$14),"-")</f>
        <v>77.504000000000005</v>
      </c>
      <c r="CJ207" s="101">
        <f t="shared" si="966"/>
        <v>31</v>
      </c>
      <c r="CK207" s="101" t="str">
        <f t="shared" si="865"/>
        <v>KORD MR31!_00Z-ECE</v>
      </c>
      <c r="CL207" s="58">
        <f ca="1">IFERROR(IF($C$12="C",RTD("ice.xl",,"*H",CK207,$C$5,"D",$K207,,,1),RTD("ice.xl",,"*H",CK207,$C$5,"D",$K207,,,1)*(9/5)+$C$14),"-")</f>
        <v>77.45</v>
      </c>
      <c r="CM207" s="101">
        <f t="shared" si="961"/>
        <v>32</v>
      </c>
      <c r="CN207" s="101" t="str">
        <f t="shared" si="867"/>
        <v>KORD MR32!_00Z-ECE</v>
      </c>
      <c r="CO207" s="58">
        <f ca="1">IFERROR(IF($C$12="C",RTD("ice.xl",,"*H",CN207,$C$5,"D",$K207,,,1),RTD("ice.xl",,"*H",CN207,$C$5,"D",$K207,,,1)*(9/5)+$C$14),"-")</f>
        <v>77.162000000000006</v>
      </c>
      <c r="CP207" s="101">
        <f t="shared" si="956"/>
        <v>33</v>
      </c>
      <c r="CQ207" s="101" t="str">
        <f t="shared" si="869"/>
        <v>KORD MR33!_00Z-ECE</v>
      </c>
      <c r="CR207" s="58">
        <f ca="1">IFERROR(IF($C$12="C",RTD("ice.xl",,"*H",CQ207,$C$5,"D",$K207,,,1),RTD("ice.xl",,"*H",CQ207,$C$5,"D",$K207,,,1)*(9/5)+$C$14),"-")</f>
        <v>77.054000000000002</v>
      </c>
      <c r="CS207" s="101">
        <f t="shared" si="951"/>
        <v>34</v>
      </c>
      <c r="CT207" s="101" t="str">
        <f t="shared" si="871"/>
        <v>KORD MR34!_00Z-ECE</v>
      </c>
      <c r="CU207" s="58">
        <f ca="1">IFERROR(IF($C$12="C",RTD("ice.xl",,"*H",CT207,$C$5,"D",$K207,,,1),RTD("ice.xl",,"*H",CT207,$C$5,"D",$K207,,,1)*(9/5)+$C$14),"-")</f>
        <v>78.349999999999994</v>
      </c>
      <c r="CV207" s="101">
        <f t="shared" si="946"/>
        <v>35</v>
      </c>
      <c r="CW207" s="101" t="str">
        <f t="shared" si="872"/>
        <v>KORD MR35!_00Z-ECE</v>
      </c>
      <c r="CX207" s="58">
        <f ca="1">IFERROR(IF($C$12="C",RTD("ice.xl",,"*H",CW207,$C$5,"D",$K207,,,1),RTD("ice.xl",,"*H",CW207,$C$5,"D",$K207,,,1)*(9/5)+$C$14),"-")</f>
        <v>79.069999999999993</v>
      </c>
      <c r="CY207" s="101">
        <f t="shared" si="941"/>
        <v>36</v>
      </c>
      <c r="CZ207" s="101" t="str">
        <f t="shared" si="873"/>
        <v>KORD MR36!_00Z-ECE</v>
      </c>
      <c r="DA207" s="58">
        <f ca="1">IFERROR(IF($C$12="C",RTD("ice.xl",,"*H",CZ207,$C$5,"D",$K207,,,1),RTD("ice.xl",,"*H",CZ207,$C$5,"D",$K207,,,1)*(9/5)+$C$14),"-")</f>
        <v>79.268000000000001</v>
      </c>
      <c r="DB207" s="101">
        <f t="shared" si="937"/>
        <v>37</v>
      </c>
      <c r="DC207" s="101" t="str">
        <f t="shared" si="874"/>
        <v>KORD MR37!_00Z-ECE</v>
      </c>
      <c r="DD207" s="58">
        <f ca="1">IFERROR(IF($C$12="C",RTD("ice.xl",,"*H",DC207,$C$5,"D",$K207,,,1),RTD("ice.xl",,"*H",DC207,$C$5,"D",$K207,,,1)*(9/5)+$C$14),"-")</f>
        <v>78.403999999999996</v>
      </c>
      <c r="DE207" s="101">
        <f t="shared" si="933"/>
        <v>38</v>
      </c>
      <c r="DF207" s="101" t="str">
        <f t="shared" si="875"/>
        <v>KORD MR38!_00Z-ECE</v>
      </c>
      <c r="DG207" s="105" t="str">
        <f ca="1">IFERROR(IF($C$12="C",RTD("ice.xl",,"*H",DF207,$C$5,"D",$K207,,,1),RTD("ice.xl",,"*H",DF207,$C$5,"D",$K207,,,1)*(9/5)+$C$14),"-")</f>
        <v>-</v>
      </c>
      <c r="DJ207" s="53">
        <f t="shared" si="1004"/>
        <v>23</v>
      </c>
      <c r="DK207" s="53" t="str">
        <f t="shared" si="877"/>
        <v>KORD MR23!_12Z-ECE</v>
      </c>
      <c r="DL207" s="108">
        <f ca="1">IFERROR(IF($C$12="C",RTD("ice.xl",,"*H",DK207,$C$5,"D",$K207,,,1),RTD("ice.xl",,"*H",DK207,$C$5,"D",$K207,,,1)*(9/5)+$C$14),"-")</f>
        <v>75.2</v>
      </c>
      <c r="DM207" s="101">
        <f t="shared" si="1000"/>
        <v>24</v>
      </c>
      <c r="DN207" s="101" t="str">
        <f t="shared" si="879"/>
        <v>KORD MR24!_12Z-ECE</v>
      </c>
      <c r="DO207" s="58">
        <f ca="1">IFERROR(IF($C$12="C",RTD("ice.xl",,"*H",DN207,$C$5,"D",$K207,,,1),RTD("ice.xl",,"*H",DN207,$C$5,"D",$K207,,,1)*(9/5)+$C$14),"-")</f>
        <v>75.884</v>
      </c>
      <c r="DP207" s="101">
        <f t="shared" si="996"/>
        <v>25</v>
      </c>
      <c r="DQ207" s="101" t="str">
        <f t="shared" si="881"/>
        <v>KORD MR25!_12Z-ECE</v>
      </c>
      <c r="DR207" s="58">
        <f ca="1">IFERROR(IF($C$12="C",RTD("ice.xl",,"*H",DQ207,$C$5,"D",$K207,,,1),RTD("ice.xl",,"*H",DQ207,$C$5,"D",$K207,,,1)*(9/5)+$C$14),"-")</f>
        <v>75.433999999999997</v>
      </c>
      <c r="DS207" s="101">
        <f t="shared" si="992"/>
        <v>26</v>
      </c>
      <c r="DT207" s="101" t="str">
        <f t="shared" si="883"/>
        <v>KORD MR26!_12Z-ECE</v>
      </c>
      <c r="DU207" s="58">
        <f ca="1">IFERROR(IF($C$12="C",RTD("ice.xl",,"*H",DT207,$C$5,"D",$K207,,,1),RTD("ice.xl",,"*H",DT207,$C$5,"D",$K207,,,1)*(9/5)+$C$14),"-")</f>
        <v>76.424000000000007</v>
      </c>
      <c r="DV207" s="101">
        <f t="shared" si="987"/>
        <v>27</v>
      </c>
      <c r="DW207" s="101" t="str">
        <f t="shared" si="885"/>
        <v>KORD MR27!_12Z-ECE</v>
      </c>
      <c r="DX207" s="58">
        <f ca="1">IFERROR(IF($C$12="C",RTD("ice.xl",,"*H",DW207,$C$5,"D",$K207,,,1),RTD("ice.xl",,"*H",DW207,$C$5,"D",$K207,,,1)*(9/5)+$C$14),"-")</f>
        <v>78.295999999999992</v>
      </c>
      <c r="DY207" s="101">
        <f t="shared" si="982"/>
        <v>28</v>
      </c>
      <c r="DZ207" s="101" t="str">
        <f t="shared" si="887"/>
        <v>KORD MR28!_12Z-ECE</v>
      </c>
      <c r="EA207" s="58">
        <f ca="1">IFERROR(IF($C$12="C",RTD("ice.xl",,"*H",DZ207,$C$5,"D",$K207,,,1),RTD("ice.xl",,"*H",DZ207,$C$5,"D",$K207,,,1)*(9/5)+$C$14),"-")</f>
        <v>77.882000000000005</v>
      </c>
      <c r="EB207" s="101">
        <f t="shared" si="977"/>
        <v>29</v>
      </c>
      <c r="EC207" s="101" t="str">
        <f t="shared" si="889"/>
        <v>KORD MR29!_12Z-ECE</v>
      </c>
      <c r="ED207" s="58">
        <f ca="1">IFERROR(IF($C$12="C",RTD("ice.xl",,"*H",EC207,$C$5,"D",$K207,,,1),RTD("ice.xl",,"*H",EC207,$C$5,"D",$K207,,,1)*(9/5)+$C$14),"-")</f>
        <v>78.116</v>
      </c>
      <c r="EE207" s="101">
        <f t="shared" si="972"/>
        <v>30</v>
      </c>
      <c r="EF207" s="101" t="str">
        <f t="shared" si="891"/>
        <v>KORD MR30!_12Z-ECE</v>
      </c>
      <c r="EG207" s="58">
        <f ca="1">IFERROR(IF($C$12="C",RTD("ice.xl",,"*H",EF207,$C$5,"D",$K207,,,1),RTD("ice.xl",,"*H",EF207,$C$5,"D",$K207,,,1)*(9/5)+$C$14),"-")</f>
        <v>77.018000000000001</v>
      </c>
      <c r="EH207" s="101">
        <f t="shared" si="967"/>
        <v>31</v>
      </c>
      <c r="EI207" s="101" t="str">
        <f t="shared" si="893"/>
        <v>KORD MR31!_12Z-ECE</v>
      </c>
      <c r="EJ207" s="58">
        <f ca="1">IFERROR(IF($C$12="C",RTD("ice.xl",,"*H",EI207,$C$5,"D",$K207,,,1),RTD("ice.xl",,"*H",EI207,$C$5,"D",$K207,,,1)*(9/5)+$C$14),"-")</f>
        <v>77.468000000000004</v>
      </c>
      <c r="EK207" s="101">
        <f t="shared" si="962"/>
        <v>32</v>
      </c>
      <c r="EL207" s="101" t="str">
        <f t="shared" si="895"/>
        <v>KORD MR32!_12Z-ECE</v>
      </c>
      <c r="EM207" s="58">
        <f ca="1">IFERROR(IF($C$12="C",RTD("ice.xl",,"*H",EL207,$C$5,"D",$K207,,,1),RTD("ice.xl",,"*H",EL207,$C$5,"D",$K207,,,1)*(9/5)+$C$14),"-")</f>
        <v>77.468000000000004</v>
      </c>
      <c r="EN207" s="101">
        <f t="shared" si="957"/>
        <v>33</v>
      </c>
      <c r="EO207" s="101" t="str">
        <f t="shared" si="897"/>
        <v>KORD MR33!_12Z-ECE</v>
      </c>
      <c r="EP207" s="58">
        <f ca="1">IFERROR(IF($C$12="C",RTD("ice.xl",,"*H",EO207,$C$5,"D",$K207,,,1),RTD("ice.xl",,"*H",EO207,$C$5,"D",$K207,,,1)*(9/5)+$C$14),"-")</f>
        <v>77.288000000000011</v>
      </c>
      <c r="EQ207" s="101">
        <f t="shared" si="952"/>
        <v>34</v>
      </c>
      <c r="ER207" s="101" t="str">
        <f t="shared" si="899"/>
        <v>KORD MR34!_12Z-ECE</v>
      </c>
      <c r="ES207" s="58">
        <f ca="1">IFERROR(IF($C$12="C",RTD("ice.xl",,"*H",ER207,$C$5,"D",$K207,,,1),RTD("ice.xl",,"*H",ER207,$C$5,"D",$K207,,,1)*(9/5)+$C$14),"-")</f>
        <v>78.152000000000001</v>
      </c>
      <c r="ET207" s="101">
        <f t="shared" si="947"/>
        <v>35</v>
      </c>
      <c r="EU207" s="101" t="str">
        <f t="shared" si="900"/>
        <v>KORD MR35!_12Z-ECE</v>
      </c>
      <c r="EV207" s="58">
        <f ca="1">IFERROR(IF($C$12="C",RTD("ice.xl",,"*H",EU207,$C$5,"D",$K207,,,1),RTD("ice.xl",,"*H",EU207,$C$5,"D",$K207,,,1)*(9/5)+$C$14),"-")</f>
        <v>79.825999999999993</v>
      </c>
      <c r="EW207" s="101">
        <f t="shared" si="942"/>
        <v>36</v>
      </c>
      <c r="EX207" s="101" t="str">
        <f t="shared" si="901"/>
        <v>KORD MR36!_12Z-ECE</v>
      </c>
      <c r="EY207" s="58">
        <f ca="1">IFERROR(IF($C$12="C",RTD("ice.xl",,"*H",EX207,$C$5,"D",$K207,,,1),RTD("ice.xl",,"*H",EX207,$C$5,"D",$K207,,,1)*(9/5)+$C$14),"-")</f>
        <v>78.44</v>
      </c>
      <c r="EZ207" s="101">
        <f t="shared" si="938"/>
        <v>37</v>
      </c>
      <c r="FA207" s="101" t="str">
        <f t="shared" si="902"/>
        <v>KORD MR37!_12Z-ECE</v>
      </c>
      <c r="FB207" s="58" t="str">
        <f ca="1">IFERROR(IF($C$12="C",RTD("ice.xl",,"*H",FA207,$C$5,"D",$K207,,,1),RTD("ice.xl",,"*H",FA207,$C$5,"D",$K207,,,1)*(9/5)+$C$14),"-")</f>
        <v>-</v>
      </c>
      <c r="FC207" s="101">
        <f t="shared" si="934"/>
        <v>38</v>
      </c>
      <c r="FD207" s="101" t="str">
        <f t="shared" si="903"/>
        <v>KORD MR38!_12Z-ECE</v>
      </c>
      <c r="FE207" s="105" t="str">
        <f ca="1">IFERROR(IF($C$12="C",RTD("ice.xl",,"*H",FD207,$C$5,"D",$K207,,,1),RTD("ice.xl",,"*H",FD207,$C$5,"D",$K207,,,1)*(9/5)+$C$14),"-")</f>
        <v>-</v>
      </c>
      <c r="FH207" s="53">
        <f t="shared" si="1005"/>
        <v>23</v>
      </c>
      <c r="FI207" s="53" t="str">
        <f t="shared" si="905"/>
        <v>KORD MR23!_12Z-ECE</v>
      </c>
      <c r="FJ207" s="108">
        <f ca="1">IFERROR(IF($C$12="C",RTD("ice.xl",,"*H",FI207,$C$5,"D",$K207,,,1),RTD("ice.xl",,"*H",FI207,$C$5,"D",$K207,,,1)*(9/5)+$C$14),"-")</f>
        <v>75.2</v>
      </c>
      <c r="FK207" s="101">
        <f t="shared" si="1001"/>
        <v>24</v>
      </c>
      <c r="FL207" s="101" t="str">
        <f t="shared" si="907"/>
        <v>KORD MR24!_12Z-ECE</v>
      </c>
      <c r="FM207" s="58">
        <f ca="1">IFERROR(IF($C$12="C",RTD("ice.xl",,"*H",FL207,$C$5,"D",$K207,,,1),RTD("ice.xl",,"*H",FL207,$C$5,"D",$K207,,,1)*(9/5)+$C$14),"-")</f>
        <v>75.884</v>
      </c>
      <c r="FN207" s="101">
        <f t="shared" si="997"/>
        <v>25</v>
      </c>
      <c r="FO207" s="101" t="str">
        <f t="shared" si="909"/>
        <v>KORD MR25!_12Z-ECE</v>
      </c>
      <c r="FP207" s="58">
        <f ca="1">IFERROR(IF($C$12="C",RTD("ice.xl",,"*H",FO207,$C$5,"D",$K207,,,1),RTD("ice.xl",,"*H",FO207,$C$5,"D",$K207,,,1)*(9/5)+$C$14),"-")</f>
        <v>75.433999999999997</v>
      </c>
      <c r="FQ207" s="101">
        <f t="shared" si="993"/>
        <v>26</v>
      </c>
      <c r="FR207" s="101" t="str">
        <f t="shared" si="911"/>
        <v>KORD MR26!_12Z-ECE</v>
      </c>
      <c r="FS207" s="58">
        <f ca="1">IFERROR(IF($C$12="C",RTD("ice.xl",,"*H",FR207,$C$5,"D",$K207,,,1),RTD("ice.xl",,"*H",FR207,$C$5,"D",$K207,,,1)*(9/5)+$C$14),"-")</f>
        <v>76.424000000000007</v>
      </c>
      <c r="FT207" s="101">
        <f t="shared" si="988"/>
        <v>27</v>
      </c>
      <c r="FU207" s="101" t="str">
        <f t="shared" si="913"/>
        <v>KORD MR27!_12Z-ECE</v>
      </c>
      <c r="FV207" s="58">
        <f ca="1">IFERROR(IF($C$12="C",RTD("ice.xl",,"*H",FU207,$C$5,"D",$K207,,,1),RTD("ice.xl",,"*H",FU207,$C$5,"D",$K207,,,1)*(9/5)+$C$14),"-")</f>
        <v>78.295999999999992</v>
      </c>
      <c r="FW207" s="101">
        <f t="shared" si="983"/>
        <v>28</v>
      </c>
      <c r="FX207" s="101" t="str">
        <f t="shared" si="915"/>
        <v>KORD MR28!_12Z-ECE</v>
      </c>
      <c r="FY207" s="58">
        <f ca="1">IFERROR(IF($C$12="C",RTD("ice.xl",,"*H",FX207,$C$5,"D",$K207,,,1),RTD("ice.xl",,"*H",FX207,$C$5,"D",$K207,,,1)*(9/5)+$C$14),"-")</f>
        <v>77.882000000000005</v>
      </c>
      <c r="FZ207" s="101">
        <f t="shared" si="978"/>
        <v>29</v>
      </c>
      <c r="GA207" s="101" t="str">
        <f t="shared" si="917"/>
        <v>KORD MR29!_12Z-ECE</v>
      </c>
      <c r="GB207" s="58">
        <f ca="1">IFERROR(IF($C$12="C",RTD("ice.xl",,"*H",GA207,$C$5,"D",$K207,,,1),RTD("ice.xl",,"*H",GA207,$C$5,"D",$K207,,,1)*(9/5)+$C$14),"-")</f>
        <v>78.116</v>
      </c>
      <c r="GC207" s="101">
        <f t="shared" si="973"/>
        <v>30</v>
      </c>
      <c r="GD207" s="101" t="str">
        <f t="shared" si="919"/>
        <v>KORD MR30!_12Z-ECE</v>
      </c>
      <c r="GE207" s="58">
        <f ca="1">IFERROR(IF($C$12="C",RTD("ice.xl",,"*H",GD207,$C$5,"D",$K207,,,1),RTD("ice.xl",,"*H",GD207,$C$5,"D",$K207,,,1)*(9/5)+$C$14),"-")</f>
        <v>77.018000000000001</v>
      </c>
      <c r="GF207" s="101">
        <f t="shared" si="968"/>
        <v>31</v>
      </c>
      <c r="GG207" s="101" t="str">
        <f t="shared" si="921"/>
        <v>KORD MR31!_12Z-ECE</v>
      </c>
      <c r="GH207" s="58">
        <f ca="1">IFERROR(IF($C$12="C",RTD("ice.xl",,"*H",GG207,$C$5,"D",$K207,,,1),RTD("ice.xl",,"*H",GG207,$C$5,"D",$K207,,,1)*(9/5)+$C$14),"-")</f>
        <v>77.468000000000004</v>
      </c>
      <c r="GI207" s="101">
        <f t="shared" si="963"/>
        <v>32</v>
      </c>
      <c r="GJ207" s="101" t="str">
        <f t="shared" si="923"/>
        <v>KORD MR32!_12Z-ECE</v>
      </c>
      <c r="GK207" s="58">
        <f ca="1">IFERROR(IF($C$12="C",RTD("ice.xl",,"*H",GJ207,$C$5,"D",$K207,,,1),RTD("ice.xl",,"*H",GJ207,$C$5,"D",$K207,,,1)*(9/5)+$C$14),"-")</f>
        <v>77.468000000000004</v>
      </c>
      <c r="GL207" s="101">
        <f t="shared" si="958"/>
        <v>33</v>
      </c>
      <c r="GM207" s="101" t="str">
        <f t="shared" si="925"/>
        <v>KORD MR33!_12Z-ECE</v>
      </c>
      <c r="GN207" s="58">
        <f ca="1">IFERROR(IF($C$12="C",RTD("ice.xl",,"*H",GM207,$C$5,"D",$K207,,,1),RTD("ice.xl",,"*H",GM207,$C$5,"D",$K207,,,1)*(9/5)+$C$14),"-")</f>
        <v>77.288000000000011</v>
      </c>
      <c r="GO207" s="101">
        <f t="shared" si="953"/>
        <v>34</v>
      </c>
      <c r="GP207" s="101" t="str">
        <f t="shared" si="927"/>
        <v>KORD MR34!_12Z-ECE</v>
      </c>
      <c r="GQ207" s="58">
        <f ca="1">IFERROR(IF($C$12="C",RTD("ice.xl",,"*H",GP207,$C$5,"D",$K207,,,1),RTD("ice.xl",,"*H",GP207,$C$5,"D",$K207,,,1)*(9/5)+$C$14),"-")</f>
        <v>78.152000000000001</v>
      </c>
      <c r="GR207" s="101">
        <f t="shared" si="948"/>
        <v>35</v>
      </c>
      <c r="GS207" s="101" t="str">
        <f t="shared" si="928"/>
        <v>KORD MR35!_12Z-ECE</v>
      </c>
      <c r="GT207" s="58">
        <f ca="1">IFERROR(IF($C$12="C",RTD("ice.xl",,"*H",GS207,$C$5,"D",$K207,,,1),RTD("ice.xl",,"*H",GS207,$C$5,"D",$K207,,,1)*(9/5)+$C$14),"-")</f>
        <v>79.825999999999993</v>
      </c>
      <c r="GU207" s="101">
        <f t="shared" si="943"/>
        <v>36</v>
      </c>
      <c r="GV207" s="101" t="str">
        <f t="shared" si="929"/>
        <v>KORD MR36!_12Z-ECE</v>
      </c>
      <c r="GW207" s="58">
        <f ca="1">IFERROR(IF($C$12="C",RTD("ice.xl",,"*H",GV207,$C$5,"D",$K207,,,1),RTD("ice.xl",,"*H",GV207,$C$5,"D",$K207,,,1)*(9/5)+$C$14),"-")</f>
        <v>78.44</v>
      </c>
      <c r="GX207" s="101">
        <f t="shared" si="939"/>
        <v>37</v>
      </c>
      <c r="GY207" s="101" t="str">
        <f t="shared" si="930"/>
        <v>KORD MR37!_12Z-ECE</v>
      </c>
      <c r="GZ207" s="58" t="str">
        <f ca="1">IFERROR(IF($C$12="C",RTD("ice.xl",,"*H",GY207,$C$5,"D",$K207,,,1),RTD("ice.xl",,"*H",GY207,$C$5,"D",$K207,,,1)*(9/5)+$C$14),"-")</f>
        <v>-</v>
      </c>
      <c r="HA207" s="101">
        <f t="shared" si="935"/>
        <v>38</v>
      </c>
      <c r="HB207" s="101" t="str">
        <f t="shared" si="931"/>
        <v>KORD MR38!_12Z-ECE</v>
      </c>
      <c r="HC207" s="105" t="str">
        <f ca="1">IFERROR(IF($C$12="C",RTD("ice.xl",,"*H",HB207,$C$5,"D",$K207,,,1),RTD("ice.xl",,"*H",HB207,$C$5,"D",$K207,,,1)*(9/5)+$C$14),"-")</f>
        <v>-</v>
      </c>
    </row>
    <row r="208" spans="11:211" x14ac:dyDescent="0.35">
      <c r="K208" s="163">
        <f t="shared" ref="K208:L213" ca="1" si="1007">K45</f>
        <v>44768</v>
      </c>
      <c r="L208" s="356">
        <f t="shared" ca="1" si="1007"/>
        <v>73.407560000000004</v>
      </c>
      <c r="N208" s="53">
        <f t="shared" si="1002"/>
        <v>24</v>
      </c>
      <c r="O208" s="53" t="str">
        <f t="shared" si="822"/>
        <v>KORD MR24!_00Z-ECE</v>
      </c>
      <c r="P208" s="108">
        <f ca="1">IFERROR(IF($C$12="C",RTD("ice.xl",,"*H",O208,$C$5,"D",$K208,,,1),RTD("ice.xl",,"*H",O208,$C$5,"D",$K208,,,1)*(9/5)+$C$14),"-")</f>
        <v>70.789999999999992</v>
      </c>
      <c r="Q208" s="101">
        <f t="shared" si="998"/>
        <v>25</v>
      </c>
      <c r="R208" s="101" t="str">
        <f t="shared" si="824"/>
        <v>KORD MR25!_00Z-ECE</v>
      </c>
      <c r="S208" s="58">
        <f ca="1">IFERROR(IF($C$12="C",RTD("ice.xl",,"*H",R208,$C$5,"D",$K208,,,1),RTD("ice.xl",,"*H",R208,$C$5,"D",$K208,,,1)*(9/5)+$C$14),"-")</f>
        <v>70.538000000000011</v>
      </c>
      <c r="T208" s="101">
        <f t="shared" si="994"/>
        <v>26</v>
      </c>
      <c r="U208" s="101" t="str">
        <f t="shared" si="826"/>
        <v>KORD MR26!_00Z-ECE</v>
      </c>
      <c r="V208" s="58">
        <f ca="1">IFERROR(IF($C$12="C",RTD("ice.xl",,"*H",U208,$C$5,"D",$K208,,,1),RTD("ice.xl",,"*H",U208,$C$5,"D",$K208,,,1)*(9/5)+$C$14),"-")</f>
        <v>71.330000000000013</v>
      </c>
      <c r="W208" s="101">
        <f t="shared" si="990"/>
        <v>27</v>
      </c>
      <c r="X208" s="101" t="str">
        <f t="shared" si="828"/>
        <v>KORD MR27!_00Z-ECE</v>
      </c>
      <c r="Y208" s="58">
        <f ca="1">IFERROR(IF($C$12="C",RTD("ice.xl",,"*H",X208,$C$5,"D",$K208,,,1),RTD("ice.xl",,"*H",X208,$C$5,"D",$K208,,,1)*(9/5)+$C$14),"-")</f>
        <v>73.813999999999993</v>
      </c>
      <c r="Z208" s="101">
        <f t="shared" si="985"/>
        <v>28</v>
      </c>
      <c r="AA208" s="101" t="str">
        <f t="shared" si="830"/>
        <v>KORD MR28!_00Z-ECE</v>
      </c>
      <c r="AB208" s="58">
        <f ca="1">IFERROR(IF($C$12="C",RTD("ice.xl",,"*H",AA208,$C$5,"D",$K208,,,1),RTD("ice.xl",,"*H",AA208,$C$5,"D",$K208,,,1)*(9/5)+$C$14),"-")</f>
        <v>72.98599999999999</v>
      </c>
      <c r="AC208" s="101">
        <f t="shared" si="980"/>
        <v>29</v>
      </c>
      <c r="AD208" s="101" t="str">
        <f t="shared" si="832"/>
        <v>KORD MR29!_00Z-ECE</v>
      </c>
      <c r="AE208" s="58">
        <f ca="1">IFERROR(IF($C$12="C",RTD("ice.xl",,"*H",AD208,$C$5,"D",$K208,,,1),RTD("ice.xl",,"*H",AD208,$C$5,"D",$K208,,,1)*(9/5)+$C$14),"-")</f>
        <v>73.67</v>
      </c>
      <c r="AF208" s="101">
        <f t="shared" si="975"/>
        <v>30</v>
      </c>
      <c r="AG208" s="101" t="str">
        <f t="shared" si="834"/>
        <v>KORD MR30!_00Z-ECE</v>
      </c>
      <c r="AH208" s="58">
        <f ca="1">IFERROR(IF($C$12="C",RTD("ice.xl",,"*H",AG208,$C$5,"D",$K208,,,1),RTD("ice.xl",,"*H",AG208,$C$5,"D",$K208,,,1)*(9/5)+$C$14),"-")</f>
        <v>77</v>
      </c>
      <c r="AI208" s="101">
        <f t="shared" si="970"/>
        <v>31</v>
      </c>
      <c r="AJ208" s="101" t="str">
        <f t="shared" si="836"/>
        <v>KORD MR31!_00Z-ECE</v>
      </c>
      <c r="AK208" s="58">
        <f ca="1">IFERROR(IF($C$12="C",RTD("ice.xl",,"*H",AJ208,$C$5,"D",$K208,,,1),RTD("ice.xl",,"*H",AJ208,$C$5,"D",$K208,,,1)*(9/5)+$C$14),"-")</f>
        <v>76.766000000000005</v>
      </c>
      <c r="AL208" s="101">
        <f t="shared" si="965"/>
        <v>32</v>
      </c>
      <c r="AM208" s="101" t="str">
        <f t="shared" si="838"/>
        <v>KORD MR32!_00Z-ECE</v>
      </c>
      <c r="AN208" s="58">
        <f ca="1">IFERROR(IF($C$12="C",RTD("ice.xl",,"*H",AM208,$C$5,"D",$K208,,,1),RTD("ice.xl",,"*H",AM208,$C$5,"D",$K208,,,1)*(9/5)+$C$14),"-")</f>
        <v>75.632000000000005</v>
      </c>
      <c r="AO208" s="101">
        <f t="shared" si="960"/>
        <v>33</v>
      </c>
      <c r="AP208" s="101" t="str">
        <f t="shared" si="840"/>
        <v>KORD MR33!_00Z-ECE</v>
      </c>
      <c r="AQ208" s="58">
        <f ca="1">IFERROR(IF($C$12="C",RTD("ice.xl",,"*H",AP208,$C$5,"D",$K208,,,1),RTD("ice.xl",,"*H",AP208,$C$5,"D",$K208,,,1)*(9/5)+$C$14),"-")</f>
        <v>77.521999999999991</v>
      </c>
      <c r="AR208" s="101">
        <f t="shared" si="955"/>
        <v>34</v>
      </c>
      <c r="AS208" s="101" t="str">
        <f t="shared" si="842"/>
        <v>KORD MR34!_00Z-ECE</v>
      </c>
      <c r="AT208" s="58">
        <f ca="1">IFERROR(IF($C$12="C",RTD("ice.xl",,"*H",AS208,$C$5,"D",$K208,,,1),RTD("ice.xl",,"*H",AS208,$C$5,"D",$K208,,,1)*(9/5)+$C$14),"-")</f>
        <v>79.394000000000005</v>
      </c>
      <c r="AU208" s="101">
        <f t="shared" si="950"/>
        <v>35</v>
      </c>
      <c r="AV208" s="101" t="str">
        <f t="shared" si="843"/>
        <v>KORD MR35!_00Z-ECE</v>
      </c>
      <c r="AW208" s="58">
        <f ca="1">IFERROR(IF($C$12="C",RTD("ice.xl",,"*H",AV208,$C$5,"D",$K208,,,1),RTD("ice.xl",,"*H",AV208,$C$5,"D",$K208,,,1)*(9/5)+$C$14),"-")</f>
        <v>80.240000000000009</v>
      </c>
      <c r="AX208" s="101">
        <f t="shared" si="945"/>
        <v>36</v>
      </c>
      <c r="AY208" s="101" t="str">
        <f t="shared" si="844"/>
        <v>KORD MR36!_00Z-ECE</v>
      </c>
      <c r="AZ208" s="58">
        <f ca="1">IFERROR(IF($C$12="C",RTD("ice.xl",,"*H",AY208,$C$5,"D",$K208,,,1),RTD("ice.xl",,"*H",AY208,$C$5,"D",$K208,,,1)*(9/5)+$C$14),"-")</f>
        <v>79.988</v>
      </c>
      <c r="BA208" s="101">
        <f t="shared" si="940"/>
        <v>37</v>
      </c>
      <c r="BB208" s="101" t="str">
        <f t="shared" si="845"/>
        <v>KORD MR37!_00Z-ECE</v>
      </c>
      <c r="BC208" s="58">
        <f ca="1">IFERROR(IF($C$12="C",RTD("ice.xl",,"*H",BB208,$C$5,"D",$K208,,,1),RTD("ice.xl",,"*H",BB208,$C$5,"D",$K208,,,1)*(9/5)+$C$14),"-")</f>
        <v>78.89</v>
      </c>
      <c r="BD208" s="101">
        <f t="shared" si="936"/>
        <v>38</v>
      </c>
      <c r="BE208" s="101" t="str">
        <f t="shared" si="846"/>
        <v>KORD MR38!_00Z-ECE</v>
      </c>
      <c r="BF208" s="58">
        <f ca="1">IFERROR(IF($C$12="C",RTD("ice.xl",,"*H",BE208,$C$5,"D",$K208,,,1),RTD("ice.xl",,"*H",BE208,$C$5,"D",$K208,,,1)*(9/5)+$C$14),"-")</f>
        <v>80.816000000000003</v>
      </c>
      <c r="BG208" s="101">
        <f t="shared" si="932"/>
        <v>39</v>
      </c>
      <c r="BH208" s="101" t="str">
        <f t="shared" si="847"/>
        <v>KORD MR39!_00Z-ECE</v>
      </c>
      <c r="BI208" s="105" t="str">
        <f ca="1">IFERROR(IF($C$12="C",RTD("ice.xl",,"*H",BH208,$C$5,"D",$K208,,,1),RTD("ice.xl",,"*H",BH208,$C$5,"D",$K208,,,1)*(9/5)+$C$14),"-")</f>
        <v>-</v>
      </c>
      <c r="BL208" s="53">
        <f t="shared" si="1003"/>
        <v>24</v>
      </c>
      <c r="BM208" s="53" t="str">
        <f t="shared" si="849"/>
        <v>KORD MR24!_00Z-ECE</v>
      </c>
      <c r="BN208" s="108">
        <f ca="1">IFERROR(IF($C$12="C",RTD("ice.xl",,"*H",BM208,$C$5,"D",$K208,,,1),RTD("ice.xl",,"*H",BM208,$C$5,"D",$K208,,,1)*(9/5)+$C$14),"-")</f>
        <v>70.789999999999992</v>
      </c>
      <c r="BO208" s="101">
        <f t="shared" si="999"/>
        <v>25</v>
      </c>
      <c r="BP208" s="101" t="str">
        <f t="shared" si="851"/>
        <v>KORD MR25!_00Z-ECE</v>
      </c>
      <c r="BQ208" s="58">
        <f ca="1">IFERROR(IF($C$12="C",RTD("ice.xl",,"*H",BP208,$C$5,"D",$K208,,,1),RTD("ice.xl",,"*H",BP208,$C$5,"D",$K208,,,1)*(9/5)+$C$14),"-")</f>
        <v>70.538000000000011</v>
      </c>
      <c r="BR208" s="101">
        <f t="shared" si="995"/>
        <v>26</v>
      </c>
      <c r="BS208" s="101" t="str">
        <f t="shared" si="853"/>
        <v>KORD MR26!_00Z-ECE</v>
      </c>
      <c r="BT208" s="58">
        <f ca="1">IFERROR(IF($C$12="C",RTD("ice.xl",,"*H",BS208,$C$5,"D",$K208,,,1),RTD("ice.xl",,"*H",BS208,$C$5,"D",$K208,,,1)*(9/5)+$C$14),"-")</f>
        <v>71.330000000000013</v>
      </c>
      <c r="BU208" s="101">
        <f t="shared" si="991"/>
        <v>27</v>
      </c>
      <c r="BV208" s="101" t="str">
        <f t="shared" si="855"/>
        <v>KORD MR27!_00Z-ECE</v>
      </c>
      <c r="BW208" s="58">
        <f ca="1">IFERROR(IF($C$12="C",RTD("ice.xl",,"*H",BV208,$C$5,"D",$K208,,,1),RTD("ice.xl",,"*H",BV208,$C$5,"D",$K208,,,1)*(9/5)+$C$14),"-")</f>
        <v>73.813999999999993</v>
      </c>
      <c r="BX208" s="101">
        <f t="shared" si="986"/>
        <v>28</v>
      </c>
      <c r="BY208" s="101" t="str">
        <f t="shared" si="857"/>
        <v>KORD MR28!_00Z-ECE</v>
      </c>
      <c r="BZ208" s="58">
        <f ca="1">IFERROR(IF($C$12="C",RTD("ice.xl",,"*H",BY208,$C$5,"D",$K208,,,1),RTD("ice.xl",,"*H",BY208,$C$5,"D",$K208,,,1)*(9/5)+$C$14),"-")</f>
        <v>72.98599999999999</v>
      </c>
      <c r="CA208" s="101">
        <f t="shared" si="981"/>
        <v>29</v>
      </c>
      <c r="CB208" s="101" t="str">
        <f t="shared" si="859"/>
        <v>KORD MR29!_00Z-ECE</v>
      </c>
      <c r="CC208" s="58">
        <f ca="1">IFERROR(IF($C$12="C",RTD("ice.xl",,"*H",CB208,$C$5,"D",$K208,,,1),RTD("ice.xl",,"*H",CB208,$C$5,"D",$K208,,,1)*(9/5)+$C$14),"-")</f>
        <v>73.67</v>
      </c>
      <c r="CD208" s="101">
        <f t="shared" si="976"/>
        <v>30</v>
      </c>
      <c r="CE208" s="101" t="str">
        <f t="shared" si="861"/>
        <v>KORD MR30!_00Z-ECE</v>
      </c>
      <c r="CF208" s="58">
        <f ca="1">IFERROR(IF($C$12="C",RTD("ice.xl",,"*H",CE208,$C$5,"D",$K208,,,1),RTD("ice.xl",,"*H",CE208,$C$5,"D",$K208,,,1)*(9/5)+$C$14),"-")</f>
        <v>77</v>
      </c>
      <c r="CG208" s="101">
        <f t="shared" si="971"/>
        <v>31</v>
      </c>
      <c r="CH208" s="101" t="str">
        <f t="shared" si="863"/>
        <v>KORD MR31!_00Z-ECE</v>
      </c>
      <c r="CI208" s="58">
        <f ca="1">IFERROR(IF($C$12="C",RTD("ice.xl",,"*H",CH208,$C$5,"D",$K208,,,1),RTD("ice.xl",,"*H",CH208,$C$5,"D",$K208,,,1)*(9/5)+$C$14),"-")</f>
        <v>76.766000000000005</v>
      </c>
      <c r="CJ208" s="101">
        <f t="shared" si="966"/>
        <v>32</v>
      </c>
      <c r="CK208" s="101" t="str">
        <f t="shared" si="865"/>
        <v>KORD MR32!_00Z-ECE</v>
      </c>
      <c r="CL208" s="58">
        <f ca="1">IFERROR(IF($C$12="C",RTD("ice.xl",,"*H",CK208,$C$5,"D",$K208,,,1),RTD("ice.xl",,"*H",CK208,$C$5,"D",$K208,,,1)*(9/5)+$C$14),"-")</f>
        <v>75.632000000000005</v>
      </c>
      <c r="CM208" s="101">
        <f t="shared" si="961"/>
        <v>33</v>
      </c>
      <c r="CN208" s="101" t="str">
        <f t="shared" si="867"/>
        <v>KORD MR33!_00Z-ECE</v>
      </c>
      <c r="CO208" s="58">
        <f ca="1">IFERROR(IF($C$12="C",RTD("ice.xl",,"*H",CN208,$C$5,"D",$K208,,,1),RTD("ice.xl",,"*H",CN208,$C$5,"D",$K208,,,1)*(9/5)+$C$14),"-")</f>
        <v>77.521999999999991</v>
      </c>
      <c r="CP208" s="101">
        <f t="shared" si="956"/>
        <v>34</v>
      </c>
      <c r="CQ208" s="101" t="str">
        <f t="shared" si="869"/>
        <v>KORD MR34!_00Z-ECE</v>
      </c>
      <c r="CR208" s="58">
        <f ca="1">IFERROR(IF($C$12="C",RTD("ice.xl",,"*H",CQ208,$C$5,"D",$K208,,,1),RTD("ice.xl",,"*H",CQ208,$C$5,"D",$K208,,,1)*(9/5)+$C$14),"-")</f>
        <v>79.394000000000005</v>
      </c>
      <c r="CS208" s="101">
        <f t="shared" si="951"/>
        <v>35</v>
      </c>
      <c r="CT208" s="101" t="str">
        <f t="shared" si="871"/>
        <v>KORD MR35!_00Z-ECE</v>
      </c>
      <c r="CU208" s="58">
        <f ca="1">IFERROR(IF($C$12="C",RTD("ice.xl",,"*H",CT208,$C$5,"D",$K208,,,1),RTD("ice.xl",,"*H",CT208,$C$5,"D",$K208,,,1)*(9/5)+$C$14),"-")</f>
        <v>80.240000000000009</v>
      </c>
      <c r="CV208" s="101">
        <f t="shared" si="946"/>
        <v>36</v>
      </c>
      <c r="CW208" s="101" t="str">
        <f t="shared" si="872"/>
        <v>KORD MR36!_00Z-ECE</v>
      </c>
      <c r="CX208" s="58">
        <f ca="1">IFERROR(IF($C$12="C",RTD("ice.xl",,"*H",CW208,$C$5,"D",$K208,,,1),RTD("ice.xl",,"*H",CW208,$C$5,"D",$K208,,,1)*(9/5)+$C$14),"-")</f>
        <v>79.988</v>
      </c>
      <c r="CY208" s="101">
        <f t="shared" si="941"/>
        <v>37</v>
      </c>
      <c r="CZ208" s="101" t="str">
        <f t="shared" si="873"/>
        <v>KORD MR37!_00Z-ECE</v>
      </c>
      <c r="DA208" s="58">
        <f ca="1">IFERROR(IF($C$12="C",RTD("ice.xl",,"*H",CZ208,$C$5,"D",$K208,,,1),RTD("ice.xl",,"*H",CZ208,$C$5,"D",$K208,,,1)*(9/5)+$C$14),"-")</f>
        <v>78.89</v>
      </c>
      <c r="DB208" s="101">
        <f t="shared" si="937"/>
        <v>38</v>
      </c>
      <c r="DC208" s="101" t="str">
        <f t="shared" si="874"/>
        <v>KORD MR38!_00Z-ECE</v>
      </c>
      <c r="DD208" s="58">
        <f ca="1">IFERROR(IF($C$12="C",RTD("ice.xl",,"*H",DC208,$C$5,"D",$K208,,,1),RTD("ice.xl",,"*H",DC208,$C$5,"D",$K208,,,1)*(9/5)+$C$14),"-")</f>
        <v>80.816000000000003</v>
      </c>
      <c r="DE208" s="101">
        <f t="shared" si="933"/>
        <v>39</v>
      </c>
      <c r="DF208" s="101" t="str">
        <f t="shared" si="875"/>
        <v>KORD MR39!_00Z-ECE</v>
      </c>
      <c r="DG208" s="105" t="str">
        <f ca="1">IFERROR(IF($C$12="C",RTD("ice.xl",,"*H",DF208,$C$5,"D",$K208,,,1),RTD("ice.xl",,"*H",DF208,$C$5,"D",$K208,,,1)*(9/5)+$C$14),"-")</f>
        <v>-</v>
      </c>
      <c r="DJ208" s="53">
        <f t="shared" si="1004"/>
        <v>24</v>
      </c>
      <c r="DK208" s="53" t="str">
        <f t="shared" si="877"/>
        <v>KORD MR24!_12Z-ECE</v>
      </c>
      <c r="DL208" s="108">
        <f ca="1">IFERROR(IF($C$12="C",RTD("ice.xl",,"*H",DK208,$C$5,"D",$K208,,,1),RTD("ice.xl",,"*H",DK208,$C$5,"D",$K208,,,1)*(9/5)+$C$14),"-")</f>
        <v>71.978000000000009</v>
      </c>
      <c r="DM208" s="101">
        <f t="shared" si="1000"/>
        <v>25</v>
      </c>
      <c r="DN208" s="101" t="str">
        <f t="shared" si="879"/>
        <v>KORD MR25!_12Z-ECE</v>
      </c>
      <c r="DO208" s="58">
        <f ca="1">IFERROR(IF($C$12="C",RTD("ice.xl",,"*H",DN208,$C$5,"D",$K208,,,1),RTD("ice.xl",,"*H",DN208,$C$5,"D",$K208,,,1)*(9/5)+$C$14),"-")</f>
        <v>71.006</v>
      </c>
      <c r="DP208" s="101">
        <f t="shared" si="996"/>
        <v>26</v>
      </c>
      <c r="DQ208" s="101" t="str">
        <f t="shared" si="881"/>
        <v>KORD MR26!_12Z-ECE</v>
      </c>
      <c r="DR208" s="58">
        <f ca="1">IFERROR(IF($C$12="C",RTD("ice.xl",,"*H",DQ208,$C$5,"D",$K208,,,1),RTD("ice.xl",,"*H",DQ208,$C$5,"D",$K208,,,1)*(9/5)+$C$14),"-")</f>
        <v>72.158000000000001</v>
      </c>
      <c r="DS208" s="101">
        <f t="shared" si="992"/>
        <v>27</v>
      </c>
      <c r="DT208" s="101" t="str">
        <f t="shared" si="883"/>
        <v>KORD MR27!_12Z-ECE</v>
      </c>
      <c r="DU208" s="58">
        <f ca="1">IFERROR(IF($C$12="C",RTD("ice.xl",,"*H",DT208,$C$5,"D",$K208,,,1),RTD("ice.xl",,"*H",DT208,$C$5,"D",$K208,,,1)*(9/5)+$C$14),"-")</f>
        <v>73.238</v>
      </c>
      <c r="DV208" s="101">
        <f t="shared" si="987"/>
        <v>28</v>
      </c>
      <c r="DW208" s="101" t="str">
        <f t="shared" si="885"/>
        <v>KORD MR28!_12Z-ECE</v>
      </c>
      <c r="DX208" s="58">
        <f ca="1">IFERROR(IF($C$12="C",RTD("ice.xl",,"*H",DW208,$C$5,"D",$K208,,,1),RTD("ice.xl",,"*H",DW208,$C$5,"D",$K208,,,1)*(9/5)+$C$14),"-")</f>
        <v>73.561999999999998</v>
      </c>
      <c r="DY208" s="101">
        <f t="shared" si="982"/>
        <v>29</v>
      </c>
      <c r="DZ208" s="101" t="str">
        <f t="shared" si="887"/>
        <v>KORD MR29!_12Z-ECE</v>
      </c>
      <c r="EA208" s="58">
        <f ca="1">IFERROR(IF($C$12="C",RTD("ice.xl",,"*H",DZ208,$C$5,"D",$K208,,,1),RTD("ice.xl",,"*H",DZ208,$C$5,"D",$K208,,,1)*(9/5)+$C$14),"-")</f>
        <v>74.372</v>
      </c>
      <c r="EB208" s="101">
        <f t="shared" si="977"/>
        <v>30</v>
      </c>
      <c r="EC208" s="101" t="str">
        <f t="shared" si="889"/>
        <v>KORD MR30!_12Z-ECE</v>
      </c>
      <c r="ED208" s="58">
        <f ca="1">IFERROR(IF($C$12="C",RTD("ice.xl",,"*H",EC208,$C$5,"D",$K208,,,1),RTD("ice.xl",,"*H",EC208,$C$5,"D",$K208,,,1)*(9/5)+$C$14),"-")</f>
        <v>75.811999999999998</v>
      </c>
      <c r="EE208" s="101">
        <f t="shared" si="972"/>
        <v>31</v>
      </c>
      <c r="EF208" s="101" t="str">
        <f t="shared" si="891"/>
        <v>KORD MR31!_12Z-ECE</v>
      </c>
      <c r="EG208" s="58">
        <f ca="1">IFERROR(IF($C$12="C",RTD("ice.xl",,"*H",EF208,$C$5,"D",$K208,,,1),RTD("ice.xl",,"*H",EF208,$C$5,"D",$K208,,,1)*(9/5)+$C$14),"-")</f>
        <v>77.25200000000001</v>
      </c>
      <c r="EH208" s="101">
        <f t="shared" si="967"/>
        <v>32</v>
      </c>
      <c r="EI208" s="101" t="str">
        <f t="shared" si="893"/>
        <v>KORD MR32!_12Z-ECE</v>
      </c>
      <c r="EJ208" s="58">
        <f ca="1">IFERROR(IF($C$12="C",RTD("ice.xl",,"*H",EI208,$C$5,"D",$K208,,,1),RTD("ice.xl",,"*H",EI208,$C$5,"D",$K208,,,1)*(9/5)+$C$14),"-")</f>
        <v>77.431999999999988</v>
      </c>
      <c r="EK208" s="101">
        <f t="shared" si="962"/>
        <v>33</v>
      </c>
      <c r="EL208" s="101" t="str">
        <f t="shared" si="895"/>
        <v>KORD MR33!_12Z-ECE</v>
      </c>
      <c r="EM208" s="58">
        <f ca="1">IFERROR(IF($C$12="C",RTD("ice.xl",,"*H",EL208,$C$5,"D",$K208,,,1),RTD("ice.xl",,"*H",EL208,$C$5,"D",$K208,,,1)*(9/5)+$C$14),"-")</f>
        <v>77.954000000000008</v>
      </c>
      <c r="EN208" s="101">
        <f t="shared" si="957"/>
        <v>34</v>
      </c>
      <c r="EO208" s="101" t="str">
        <f t="shared" si="897"/>
        <v>KORD MR34!_12Z-ECE</v>
      </c>
      <c r="EP208" s="58">
        <f ca="1">IFERROR(IF($C$12="C",RTD("ice.xl",,"*H",EO208,$C$5,"D",$K208,,,1),RTD("ice.xl",,"*H",EO208,$C$5,"D",$K208,,,1)*(9/5)+$C$14),"-")</f>
        <v>79.933999999999997</v>
      </c>
      <c r="EQ208" s="101">
        <f t="shared" si="952"/>
        <v>35</v>
      </c>
      <c r="ER208" s="101" t="str">
        <f t="shared" si="899"/>
        <v>KORD MR35!_12Z-ECE</v>
      </c>
      <c r="ES208" s="58">
        <f ca="1">IFERROR(IF($C$12="C",RTD("ice.xl",,"*H",ER208,$C$5,"D",$K208,,,1),RTD("ice.xl",,"*H",ER208,$C$5,"D",$K208,,,1)*(9/5)+$C$14),"-")</f>
        <v>80.744</v>
      </c>
      <c r="ET208" s="101">
        <f t="shared" si="947"/>
        <v>36</v>
      </c>
      <c r="EU208" s="101" t="str">
        <f t="shared" si="900"/>
        <v>KORD MR36!_12Z-ECE</v>
      </c>
      <c r="EV208" s="58">
        <f ca="1">IFERROR(IF($C$12="C",RTD("ice.xl",,"*H",EU208,$C$5,"D",$K208,,,1),RTD("ice.xl",,"*H",EU208,$C$5,"D",$K208,,,1)*(9/5)+$C$14),"-")</f>
        <v>79.50200000000001</v>
      </c>
      <c r="EW208" s="101">
        <f t="shared" si="942"/>
        <v>37</v>
      </c>
      <c r="EX208" s="101" t="str">
        <f t="shared" si="901"/>
        <v>KORD MR37!_12Z-ECE</v>
      </c>
      <c r="EY208" s="58">
        <f ca="1">IFERROR(IF($C$12="C",RTD("ice.xl",,"*H",EX208,$C$5,"D",$K208,,,1),RTD("ice.xl",,"*H",EX208,$C$5,"D",$K208,,,1)*(9/5)+$C$14),"-")</f>
        <v>80.186000000000007</v>
      </c>
      <c r="EZ208" s="101">
        <f t="shared" si="938"/>
        <v>38</v>
      </c>
      <c r="FA208" s="101" t="str">
        <f t="shared" si="902"/>
        <v>KORD MR38!_12Z-ECE</v>
      </c>
      <c r="FB208" s="58" t="str">
        <f ca="1">IFERROR(IF($C$12="C",RTD("ice.xl",,"*H",FA208,$C$5,"D",$K208,,,1),RTD("ice.xl",,"*H",FA208,$C$5,"D",$K208,,,1)*(9/5)+$C$14),"-")</f>
        <v>-</v>
      </c>
      <c r="FC208" s="101">
        <f t="shared" si="934"/>
        <v>39</v>
      </c>
      <c r="FD208" s="101" t="str">
        <f t="shared" si="903"/>
        <v>KORD MR39!_12Z-ECE</v>
      </c>
      <c r="FE208" s="105" t="str">
        <f ca="1">IFERROR(IF($C$12="C",RTD("ice.xl",,"*H",FD208,$C$5,"D",$K208,,,1),RTD("ice.xl",,"*H",FD208,$C$5,"D",$K208,,,1)*(9/5)+$C$14),"-")</f>
        <v>-</v>
      </c>
      <c r="FH208" s="53">
        <f t="shared" si="1005"/>
        <v>24</v>
      </c>
      <c r="FI208" s="53" t="str">
        <f t="shared" si="905"/>
        <v>KORD MR24!_12Z-ECE</v>
      </c>
      <c r="FJ208" s="108">
        <f ca="1">IFERROR(IF($C$12="C",RTD("ice.xl",,"*H",FI208,$C$5,"D",$K208,,,1),RTD("ice.xl",,"*H",FI208,$C$5,"D",$K208,,,1)*(9/5)+$C$14),"-")</f>
        <v>71.978000000000009</v>
      </c>
      <c r="FK208" s="101">
        <f t="shared" si="1001"/>
        <v>25</v>
      </c>
      <c r="FL208" s="101" t="str">
        <f t="shared" si="907"/>
        <v>KORD MR25!_12Z-ECE</v>
      </c>
      <c r="FM208" s="58">
        <f ca="1">IFERROR(IF($C$12="C",RTD("ice.xl",,"*H",FL208,$C$5,"D",$K208,,,1),RTD("ice.xl",,"*H",FL208,$C$5,"D",$K208,,,1)*(9/5)+$C$14),"-")</f>
        <v>71.006</v>
      </c>
      <c r="FN208" s="101">
        <f t="shared" si="997"/>
        <v>26</v>
      </c>
      <c r="FO208" s="101" t="str">
        <f t="shared" si="909"/>
        <v>KORD MR26!_12Z-ECE</v>
      </c>
      <c r="FP208" s="58">
        <f ca="1">IFERROR(IF($C$12="C",RTD("ice.xl",,"*H",FO208,$C$5,"D",$K208,,,1),RTD("ice.xl",,"*H",FO208,$C$5,"D",$K208,,,1)*(9/5)+$C$14),"-")</f>
        <v>72.158000000000001</v>
      </c>
      <c r="FQ208" s="101">
        <f t="shared" si="993"/>
        <v>27</v>
      </c>
      <c r="FR208" s="101" t="str">
        <f t="shared" si="911"/>
        <v>KORD MR27!_12Z-ECE</v>
      </c>
      <c r="FS208" s="58">
        <f ca="1">IFERROR(IF($C$12="C",RTD("ice.xl",,"*H",FR208,$C$5,"D",$K208,,,1),RTD("ice.xl",,"*H",FR208,$C$5,"D",$K208,,,1)*(9/5)+$C$14),"-")</f>
        <v>73.238</v>
      </c>
      <c r="FT208" s="101">
        <f t="shared" si="988"/>
        <v>28</v>
      </c>
      <c r="FU208" s="101" t="str">
        <f t="shared" si="913"/>
        <v>KORD MR28!_12Z-ECE</v>
      </c>
      <c r="FV208" s="58">
        <f ca="1">IFERROR(IF($C$12="C",RTD("ice.xl",,"*H",FU208,$C$5,"D",$K208,,,1),RTD("ice.xl",,"*H",FU208,$C$5,"D",$K208,,,1)*(9/5)+$C$14),"-")</f>
        <v>73.561999999999998</v>
      </c>
      <c r="FW208" s="101">
        <f t="shared" si="983"/>
        <v>29</v>
      </c>
      <c r="FX208" s="101" t="str">
        <f t="shared" si="915"/>
        <v>KORD MR29!_12Z-ECE</v>
      </c>
      <c r="FY208" s="58">
        <f ca="1">IFERROR(IF($C$12="C",RTD("ice.xl",,"*H",FX208,$C$5,"D",$K208,,,1),RTD("ice.xl",,"*H",FX208,$C$5,"D",$K208,,,1)*(9/5)+$C$14),"-")</f>
        <v>74.372</v>
      </c>
      <c r="FZ208" s="101">
        <f t="shared" si="978"/>
        <v>30</v>
      </c>
      <c r="GA208" s="101" t="str">
        <f t="shared" si="917"/>
        <v>KORD MR30!_12Z-ECE</v>
      </c>
      <c r="GB208" s="58">
        <f ca="1">IFERROR(IF($C$12="C",RTD("ice.xl",,"*H",GA208,$C$5,"D",$K208,,,1),RTD("ice.xl",,"*H",GA208,$C$5,"D",$K208,,,1)*(9/5)+$C$14),"-")</f>
        <v>75.811999999999998</v>
      </c>
      <c r="GC208" s="101">
        <f t="shared" si="973"/>
        <v>31</v>
      </c>
      <c r="GD208" s="101" t="str">
        <f t="shared" si="919"/>
        <v>KORD MR31!_12Z-ECE</v>
      </c>
      <c r="GE208" s="58">
        <f ca="1">IFERROR(IF($C$12="C",RTD("ice.xl",,"*H",GD208,$C$5,"D",$K208,,,1),RTD("ice.xl",,"*H",GD208,$C$5,"D",$K208,,,1)*(9/5)+$C$14),"-")</f>
        <v>77.25200000000001</v>
      </c>
      <c r="GF208" s="101">
        <f t="shared" si="968"/>
        <v>32</v>
      </c>
      <c r="GG208" s="101" t="str">
        <f t="shared" si="921"/>
        <v>KORD MR32!_12Z-ECE</v>
      </c>
      <c r="GH208" s="58">
        <f ca="1">IFERROR(IF($C$12="C",RTD("ice.xl",,"*H",GG208,$C$5,"D",$K208,,,1),RTD("ice.xl",,"*H",GG208,$C$5,"D",$K208,,,1)*(9/5)+$C$14),"-")</f>
        <v>77.431999999999988</v>
      </c>
      <c r="GI208" s="101">
        <f t="shared" si="963"/>
        <v>33</v>
      </c>
      <c r="GJ208" s="101" t="str">
        <f t="shared" si="923"/>
        <v>KORD MR33!_12Z-ECE</v>
      </c>
      <c r="GK208" s="58">
        <f ca="1">IFERROR(IF($C$12="C",RTD("ice.xl",,"*H",GJ208,$C$5,"D",$K208,,,1),RTD("ice.xl",,"*H",GJ208,$C$5,"D",$K208,,,1)*(9/5)+$C$14),"-")</f>
        <v>77.954000000000008</v>
      </c>
      <c r="GL208" s="101">
        <f t="shared" si="958"/>
        <v>34</v>
      </c>
      <c r="GM208" s="101" t="str">
        <f t="shared" si="925"/>
        <v>KORD MR34!_12Z-ECE</v>
      </c>
      <c r="GN208" s="58">
        <f ca="1">IFERROR(IF($C$12="C",RTD("ice.xl",,"*H",GM208,$C$5,"D",$K208,,,1),RTD("ice.xl",,"*H",GM208,$C$5,"D",$K208,,,1)*(9/5)+$C$14),"-")</f>
        <v>79.933999999999997</v>
      </c>
      <c r="GO208" s="101">
        <f t="shared" si="953"/>
        <v>35</v>
      </c>
      <c r="GP208" s="101" t="str">
        <f t="shared" si="927"/>
        <v>KORD MR35!_12Z-ECE</v>
      </c>
      <c r="GQ208" s="58">
        <f ca="1">IFERROR(IF($C$12="C",RTD("ice.xl",,"*H",GP208,$C$5,"D",$K208,,,1),RTD("ice.xl",,"*H",GP208,$C$5,"D",$K208,,,1)*(9/5)+$C$14),"-")</f>
        <v>80.744</v>
      </c>
      <c r="GR208" s="101">
        <f t="shared" si="948"/>
        <v>36</v>
      </c>
      <c r="GS208" s="101" t="str">
        <f t="shared" si="928"/>
        <v>KORD MR36!_12Z-ECE</v>
      </c>
      <c r="GT208" s="58">
        <f ca="1">IFERROR(IF($C$12="C",RTD("ice.xl",,"*H",GS208,$C$5,"D",$K208,,,1),RTD("ice.xl",,"*H",GS208,$C$5,"D",$K208,,,1)*(9/5)+$C$14),"-")</f>
        <v>79.50200000000001</v>
      </c>
      <c r="GU208" s="101">
        <f t="shared" si="943"/>
        <v>37</v>
      </c>
      <c r="GV208" s="101" t="str">
        <f t="shared" si="929"/>
        <v>KORD MR37!_12Z-ECE</v>
      </c>
      <c r="GW208" s="58">
        <f ca="1">IFERROR(IF($C$12="C",RTD("ice.xl",,"*H",GV208,$C$5,"D",$K208,,,1),RTD("ice.xl",,"*H",GV208,$C$5,"D",$K208,,,1)*(9/5)+$C$14),"-")</f>
        <v>80.186000000000007</v>
      </c>
      <c r="GX208" s="101">
        <f t="shared" si="939"/>
        <v>38</v>
      </c>
      <c r="GY208" s="101" t="str">
        <f t="shared" si="930"/>
        <v>KORD MR38!_12Z-ECE</v>
      </c>
      <c r="GZ208" s="58" t="str">
        <f ca="1">IFERROR(IF($C$12="C",RTD("ice.xl",,"*H",GY208,$C$5,"D",$K208,,,1),RTD("ice.xl",,"*H",GY208,$C$5,"D",$K208,,,1)*(9/5)+$C$14),"-")</f>
        <v>-</v>
      </c>
      <c r="HA208" s="101">
        <f t="shared" si="935"/>
        <v>39</v>
      </c>
      <c r="HB208" s="101" t="str">
        <f t="shared" si="931"/>
        <v>KORD MR39!_12Z-ECE</v>
      </c>
      <c r="HC208" s="105" t="str">
        <f ca="1">IFERROR(IF($C$12="C",RTD("ice.xl",,"*H",HB208,$C$5,"D",$K208,,,1),RTD("ice.xl",,"*H",HB208,$C$5,"D",$K208,,,1)*(9/5)+$C$14),"-")</f>
        <v>-</v>
      </c>
    </row>
    <row r="209" spans="11:211" x14ac:dyDescent="0.35">
      <c r="K209" s="163">
        <f t="shared" ca="1" si="1007"/>
        <v>44767</v>
      </c>
      <c r="L209" s="356">
        <f t="shared" ca="1" si="1007"/>
        <v>71.037499999999994</v>
      </c>
      <c r="N209" s="53">
        <f t="shared" si="1002"/>
        <v>25</v>
      </c>
      <c r="O209" s="53" t="str">
        <f t="shared" si="822"/>
        <v>KORD MR25!_00Z-ECE</v>
      </c>
      <c r="P209" s="108">
        <f ca="1">IFERROR(IF($C$12="C",RTD("ice.xl",,"*H",O209,$C$5,"D",$K209,,,1),RTD("ice.xl",,"*H",O209,$C$5,"D",$K209,,,1)*(9/5)+$C$14),"-")</f>
        <v>71.06</v>
      </c>
      <c r="Q209" s="101">
        <f t="shared" si="998"/>
        <v>26</v>
      </c>
      <c r="R209" s="101" t="str">
        <f t="shared" si="824"/>
        <v>KORD MR26!_00Z-ECE</v>
      </c>
      <c r="S209" s="58">
        <f ca="1">IFERROR(IF($C$12="C",RTD("ice.xl",,"*H",R209,$C$5,"D",$K209,,,1),RTD("ice.xl",,"*H",R209,$C$5,"D",$K209,,,1)*(9/5)+$C$14),"-")</f>
        <v>70.951999999999998</v>
      </c>
      <c r="T209" s="101">
        <f t="shared" si="994"/>
        <v>27</v>
      </c>
      <c r="U209" s="101" t="str">
        <f t="shared" si="826"/>
        <v>KORD MR27!_00Z-ECE</v>
      </c>
      <c r="V209" s="58">
        <f ca="1">IFERROR(IF($C$12="C",RTD("ice.xl",,"*H",U209,$C$5,"D",$K209,,,1),RTD("ice.xl",,"*H",U209,$C$5,"D",$K209,,,1)*(9/5)+$C$14),"-")</f>
        <v>73.706000000000003</v>
      </c>
      <c r="W209" s="101">
        <f t="shared" si="990"/>
        <v>28</v>
      </c>
      <c r="X209" s="101" t="str">
        <f t="shared" si="828"/>
        <v>KORD MR28!_00Z-ECE</v>
      </c>
      <c r="Y209" s="58">
        <f ca="1">IFERROR(IF($C$12="C",RTD("ice.xl",,"*H",X209,$C$5,"D",$K209,,,1),RTD("ice.xl",,"*H",X209,$C$5,"D",$K209,,,1)*(9/5)+$C$14),"-")</f>
        <v>74.605999999999995</v>
      </c>
      <c r="Z209" s="101">
        <f t="shared" si="985"/>
        <v>29</v>
      </c>
      <c r="AA209" s="101" t="str">
        <f t="shared" si="830"/>
        <v>KORD MR29!_00Z-ECE</v>
      </c>
      <c r="AB209" s="58">
        <f ca="1">IFERROR(IF($C$12="C",RTD("ice.xl",,"*H",AA209,$C$5,"D",$K209,,,1),RTD("ice.xl",,"*H",AA209,$C$5,"D",$K209,,,1)*(9/5)+$C$14),"-")</f>
        <v>75.397999999999996</v>
      </c>
      <c r="AC209" s="101">
        <f t="shared" si="980"/>
        <v>30</v>
      </c>
      <c r="AD209" s="101" t="str">
        <f t="shared" si="832"/>
        <v>KORD MR30!_00Z-ECE</v>
      </c>
      <c r="AE209" s="58">
        <f ca="1">IFERROR(IF($C$12="C",RTD("ice.xl",,"*H",AD209,$C$5,"D",$K209,,,1),RTD("ice.xl",,"*H",AD209,$C$5,"D",$K209,,,1)*(9/5)+$C$14),"-")</f>
        <v>76.604000000000013</v>
      </c>
      <c r="AF209" s="101">
        <f t="shared" si="975"/>
        <v>31</v>
      </c>
      <c r="AG209" s="101" t="str">
        <f t="shared" si="834"/>
        <v>KORD MR31!_00Z-ECE</v>
      </c>
      <c r="AH209" s="58">
        <f ca="1">IFERROR(IF($C$12="C",RTD("ice.xl",,"*H",AG209,$C$5,"D",$K209,,,1),RTD("ice.xl",,"*H",AG209,$C$5,"D",$K209,,,1)*(9/5)+$C$14),"-")</f>
        <v>77.126000000000005</v>
      </c>
      <c r="AI209" s="101">
        <f t="shared" si="970"/>
        <v>32</v>
      </c>
      <c r="AJ209" s="101" t="str">
        <f t="shared" si="836"/>
        <v>KORD MR32!_00Z-ECE</v>
      </c>
      <c r="AK209" s="58">
        <f ca="1">IFERROR(IF($C$12="C",RTD("ice.xl",,"*H",AJ209,$C$5,"D",$K209,,,1),RTD("ice.xl",,"*H",AJ209,$C$5,"D",$K209,,,1)*(9/5)+$C$14),"-")</f>
        <v>76.531999999999996</v>
      </c>
      <c r="AL209" s="101">
        <f t="shared" si="965"/>
        <v>33</v>
      </c>
      <c r="AM209" s="101" t="str">
        <f t="shared" si="838"/>
        <v>KORD MR33!_00Z-ECE</v>
      </c>
      <c r="AN209" s="58">
        <f ca="1">IFERROR(IF($C$12="C",RTD("ice.xl",,"*H",AM209,$C$5,"D",$K209,,,1),RTD("ice.xl",,"*H",AM209,$C$5,"D",$K209,,,1)*(9/5)+$C$14),"-")</f>
        <v>78.097999999999999</v>
      </c>
      <c r="AO209" s="101">
        <f t="shared" si="960"/>
        <v>34</v>
      </c>
      <c r="AP209" s="101" t="str">
        <f t="shared" si="840"/>
        <v>KORD MR34!_00Z-ECE</v>
      </c>
      <c r="AQ209" s="58">
        <f ca="1">IFERROR(IF($C$12="C",RTD("ice.xl",,"*H",AP209,$C$5,"D",$K209,,,1),RTD("ice.xl",,"*H",AP209,$C$5,"D",$K209,,,1)*(9/5)+$C$14),"-")</f>
        <v>79.771999999999991</v>
      </c>
      <c r="AR209" s="101">
        <f t="shared" si="955"/>
        <v>35</v>
      </c>
      <c r="AS209" s="101" t="str">
        <f t="shared" si="842"/>
        <v>KORD MR35!_00Z-ECE</v>
      </c>
      <c r="AT209" s="58">
        <f ca="1">IFERROR(IF($C$12="C",RTD("ice.xl",,"*H",AS209,$C$5,"D",$K209,,,1),RTD("ice.xl",,"*H",AS209,$C$5,"D",$K209,,,1)*(9/5)+$C$14),"-")</f>
        <v>81.319999999999993</v>
      </c>
      <c r="AU209" s="101">
        <f t="shared" si="950"/>
        <v>36</v>
      </c>
      <c r="AV209" s="101" t="str">
        <f t="shared" si="843"/>
        <v>KORD MR36!_00Z-ECE</v>
      </c>
      <c r="AW209" s="58">
        <f ca="1">IFERROR(IF($C$12="C",RTD("ice.xl",,"*H",AV209,$C$5,"D",$K209,,,1),RTD("ice.xl",,"*H",AV209,$C$5,"D",$K209,,,1)*(9/5)+$C$14),"-")</f>
        <v>80.366</v>
      </c>
      <c r="AX209" s="101">
        <f t="shared" si="945"/>
        <v>37</v>
      </c>
      <c r="AY209" s="101" t="str">
        <f t="shared" si="844"/>
        <v>KORD MR37!_00Z-ECE</v>
      </c>
      <c r="AZ209" s="58">
        <f ca="1">IFERROR(IF($C$12="C",RTD("ice.xl",,"*H",AY209,$C$5,"D",$K209,,,1),RTD("ice.xl",,"*H",AY209,$C$5,"D",$K209,,,1)*(9/5)+$C$14),"-")</f>
        <v>79.538000000000011</v>
      </c>
      <c r="BA209" s="101">
        <f t="shared" si="940"/>
        <v>38</v>
      </c>
      <c r="BB209" s="101" t="str">
        <f t="shared" si="845"/>
        <v>KORD MR38!_00Z-ECE</v>
      </c>
      <c r="BC209" s="58">
        <f ca="1">IFERROR(IF($C$12="C",RTD("ice.xl",,"*H",BB209,$C$5,"D",$K209,,,1),RTD("ice.xl",,"*H",BB209,$C$5,"D",$K209,,,1)*(9/5)+$C$14),"-")</f>
        <v>81.068000000000012</v>
      </c>
      <c r="BD209" s="101">
        <f t="shared" si="936"/>
        <v>39</v>
      </c>
      <c r="BE209" s="101" t="str">
        <f t="shared" si="846"/>
        <v>KORD MR39!_00Z-ECE</v>
      </c>
      <c r="BF209" s="58">
        <f ca="1">IFERROR(IF($C$12="C",RTD("ice.xl",,"*H",BE209,$C$5,"D",$K209,,,1),RTD("ice.xl",,"*H",BE209,$C$5,"D",$K209,,,1)*(9/5)+$C$14),"-")</f>
        <v>79.268000000000001</v>
      </c>
      <c r="BG209" s="101">
        <f t="shared" si="932"/>
        <v>40</v>
      </c>
      <c r="BH209" s="101" t="str">
        <f t="shared" si="847"/>
        <v>KORD MR40!_00Z-ECE</v>
      </c>
      <c r="BI209" s="105" t="str">
        <f ca="1">IFERROR(IF($C$12="C",RTD("ice.xl",,"*H",BH209,$C$5,"D",$K209,,,1),RTD("ice.xl",,"*H",BH209,$C$5,"D",$K209,,,1)*(9/5)+$C$14),"-")</f>
        <v>-</v>
      </c>
      <c r="BL209" s="53">
        <f t="shared" si="1003"/>
        <v>25</v>
      </c>
      <c r="BM209" s="53" t="str">
        <f t="shared" si="849"/>
        <v>KORD MR25!_00Z-ECE</v>
      </c>
      <c r="BN209" s="108">
        <f ca="1">IFERROR(IF($C$12="C",RTD("ice.xl",,"*H",BM209,$C$5,"D",$K209,,,1),RTD("ice.xl",,"*H",BM209,$C$5,"D",$K209,,,1)*(9/5)+$C$14),"-")</f>
        <v>71.06</v>
      </c>
      <c r="BO209" s="101">
        <f t="shared" si="999"/>
        <v>26</v>
      </c>
      <c r="BP209" s="101" t="str">
        <f t="shared" si="851"/>
        <v>KORD MR26!_00Z-ECE</v>
      </c>
      <c r="BQ209" s="58">
        <f ca="1">IFERROR(IF($C$12="C",RTD("ice.xl",,"*H",BP209,$C$5,"D",$K209,,,1),RTD("ice.xl",,"*H",BP209,$C$5,"D",$K209,,,1)*(9/5)+$C$14),"-")</f>
        <v>70.951999999999998</v>
      </c>
      <c r="BR209" s="101">
        <f t="shared" si="995"/>
        <v>27</v>
      </c>
      <c r="BS209" s="101" t="str">
        <f t="shared" si="853"/>
        <v>KORD MR27!_00Z-ECE</v>
      </c>
      <c r="BT209" s="58">
        <f ca="1">IFERROR(IF($C$12="C",RTD("ice.xl",,"*H",BS209,$C$5,"D",$K209,,,1),RTD("ice.xl",,"*H",BS209,$C$5,"D",$K209,,,1)*(9/5)+$C$14),"-")</f>
        <v>73.706000000000003</v>
      </c>
      <c r="BU209" s="101">
        <f t="shared" si="991"/>
        <v>28</v>
      </c>
      <c r="BV209" s="101" t="str">
        <f t="shared" si="855"/>
        <v>KORD MR28!_00Z-ECE</v>
      </c>
      <c r="BW209" s="58">
        <f ca="1">IFERROR(IF($C$12="C",RTD("ice.xl",,"*H",BV209,$C$5,"D",$K209,,,1),RTD("ice.xl",,"*H",BV209,$C$5,"D",$K209,,,1)*(9/5)+$C$14),"-")</f>
        <v>74.605999999999995</v>
      </c>
      <c r="BX209" s="101">
        <f t="shared" si="986"/>
        <v>29</v>
      </c>
      <c r="BY209" s="101" t="str">
        <f t="shared" si="857"/>
        <v>KORD MR29!_00Z-ECE</v>
      </c>
      <c r="BZ209" s="58">
        <f ca="1">IFERROR(IF($C$12="C",RTD("ice.xl",,"*H",BY209,$C$5,"D",$K209,,,1),RTD("ice.xl",,"*H",BY209,$C$5,"D",$K209,,,1)*(9/5)+$C$14),"-")</f>
        <v>75.397999999999996</v>
      </c>
      <c r="CA209" s="101">
        <f t="shared" si="981"/>
        <v>30</v>
      </c>
      <c r="CB209" s="101" t="str">
        <f t="shared" si="859"/>
        <v>KORD MR30!_00Z-ECE</v>
      </c>
      <c r="CC209" s="58">
        <f ca="1">IFERROR(IF($C$12="C",RTD("ice.xl",,"*H",CB209,$C$5,"D",$K209,,,1),RTD("ice.xl",,"*H",CB209,$C$5,"D",$K209,,,1)*(9/5)+$C$14),"-")</f>
        <v>76.604000000000013</v>
      </c>
      <c r="CD209" s="101">
        <f t="shared" si="976"/>
        <v>31</v>
      </c>
      <c r="CE209" s="101" t="str">
        <f t="shared" si="861"/>
        <v>KORD MR31!_00Z-ECE</v>
      </c>
      <c r="CF209" s="58">
        <f ca="1">IFERROR(IF($C$12="C",RTD("ice.xl",,"*H",CE209,$C$5,"D",$K209,,,1),RTD("ice.xl",,"*H",CE209,$C$5,"D",$K209,,,1)*(9/5)+$C$14),"-")</f>
        <v>77.126000000000005</v>
      </c>
      <c r="CG209" s="101">
        <f t="shared" si="971"/>
        <v>32</v>
      </c>
      <c r="CH209" s="101" t="str">
        <f t="shared" si="863"/>
        <v>KORD MR32!_00Z-ECE</v>
      </c>
      <c r="CI209" s="58">
        <f ca="1">IFERROR(IF($C$12="C",RTD("ice.xl",,"*H",CH209,$C$5,"D",$K209,,,1),RTD("ice.xl",,"*H",CH209,$C$5,"D",$K209,,,1)*(9/5)+$C$14),"-")</f>
        <v>76.531999999999996</v>
      </c>
      <c r="CJ209" s="101">
        <f t="shared" si="966"/>
        <v>33</v>
      </c>
      <c r="CK209" s="101" t="str">
        <f t="shared" si="865"/>
        <v>KORD MR33!_00Z-ECE</v>
      </c>
      <c r="CL209" s="58">
        <f ca="1">IFERROR(IF($C$12="C",RTD("ice.xl",,"*H",CK209,$C$5,"D",$K209,,,1),RTD("ice.xl",,"*H",CK209,$C$5,"D",$K209,,,1)*(9/5)+$C$14),"-")</f>
        <v>78.097999999999999</v>
      </c>
      <c r="CM209" s="101">
        <f t="shared" si="961"/>
        <v>34</v>
      </c>
      <c r="CN209" s="101" t="str">
        <f t="shared" si="867"/>
        <v>KORD MR34!_00Z-ECE</v>
      </c>
      <c r="CO209" s="58">
        <f ca="1">IFERROR(IF($C$12="C",RTD("ice.xl",,"*H",CN209,$C$5,"D",$K209,,,1),RTD("ice.xl",,"*H",CN209,$C$5,"D",$K209,,,1)*(9/5)+$C$14),"-")</f>
        <v>79.771999999999991</v>
      </c>
      <c r="CP209" s="101">
        <f t="shared" si="956"/>
        <v>35</v>
      </c>
      <c r="CQ209" s="101" t="str">
        <f t="shared" si="869"/>
        <v>KORD MR35!_00Z-ECE</v>
      </c>
      <c r="CR209" s="58">
        <f ca="1">IFERROR(IF($C$12="C",RTD("ice.xl",,"*H",CQ209,$C$5,"D",$K209,,,1),RTD("ice.xl",,"*H",CQ209,$C$5,"D",$K209,,,1)*(9/5)+$C$14),"-")</f>
        <v>81.319999999999993</v>
      </c>
      <c r="CS209" s="101">
        <f t="shared" si="951"/>
        <v>36</v>
      </c>
      <c r="CT209" s="101" t="str">
        <f t="shared" si="871"/>
        <v>KORD MR36!_00Z-ECE</v>
      </c>
      <c r="CU209" s="58">
        <f ca="1">IFERROR(IF($C$12="C",RTD("ice.xl",,"*H",CT209,$C$5,"D",$K209,,,1),RTD("ice.xl",,"*H",CT209,$C$5,"D",$K209,,,1)*(9/5)+$C$14),"-")</f>
        <v>80.366</v>
      </c>
      <c r="CV209" s="101">
        <f t="shared" si="946"/>
        <v>37</v>
      </c>
      <c r="CW209" s="101" t="str">
        <f t="shared" si="872"/>
        <v>KORD MR37!_00Z-ECE</v>
      </c>
      <c r="CX209" s="58">
        <f ca="1">IFERROR(IF($C$12="C",RTD("ice.xl",,"*H",CW209,$C$5,"D",$K209,,,1),RTD("ice.xl",,"*H",CW209,$C$5,"D",$K209,,,1)*(9/5)+$C$14),"-")</f>
        <v>79.538000000000011</v>
      </c>
      <c r="CY209" s="101">
        <f t="shared" si="941"/>
        <v>38</v>
      </c>
      <c r="CZ209" s="101" t="str">
        <f t="shared" si="873"/>
        <v>KORD MR38!_00Z-ECE</v>
      </c>
      <c r="DA209" s="58">
        <f ca="1">IFERROR(IF($C$12="C",RTD("ice.xl",,"*H",CZ209,$C$5,"D",$K209,,,1),RTD("ice.xl",,"*H",CZ209,$C$5,"D",$K209,,,1)*(9/5)+$C$14),"-")</f>
        <v>81.068000000000012</v>
      </c>
      <c r="DB209" s="101">
        <f t="shared" si="937"/>
        <v>39</v>
      </c>
      <c r="DC209" s="101" t="str">
        <f t="shared" si="874"/>
        <v>KORD MR39!_00Z-ECE</v>
      </c>
      <c r="DD209" s="58">
        <f ca="1">IFERROR(IF($C$12="C",RTD("ice.xl",,"*H",DC209,$C$5,"D",$K209,,,1),RTD("ice.xl",,"*H",DC209,$C$5,"D",$K209,,,1)*(9/5)+$C$14),"-")</f>
        <v>79.268000000000001</v>
      </c>
      <c r="DE209" s="101">
        <f t="shared" si="933"/>
        <v>40</v>
      </c>
      <c r="DF209" s="101" t="str">
        <f t="shared" si="875"/>
        <v>KORD MR40!_00Z-ECE</v>
      </c>
      <c r="DG209" s="105" t="str">
        <f ca="1">IFERROR(IF($C$12="C",RTD("ice.xl",,"*H",DF209,$C$5,"D",$K209,,,1),RTD("ice.xl",,"*H",DF209,$C$5,"D",$K209,,,1)*(9/5)+$C$14),"-")</f>
        <v>-</v>
      </c>
      <c r="DJ209" s="53">
        <f t="shared" si="1004"/>
        <v>25</v>
      </c>
      <c r="DK209" s="53" t="str">
        <f t="shared" si="877"/>
        <v>KORD MR25!_12Z-ECE</v>
      </c>
      <c r="DL209" s="108">
        <f ca="1">IFERROR(IF($C$12="C",RTD("ice.xl",,"*H",DK209,$C$5,"D",$K209,,,1),RTD("ice.xl",,"*H",DK209,$C$5,"D",$K209,,,1)*(9/5)+$C$14),"-")</f>
        <v>70.664000000000001</v>
      </c>
      <c r="DM209" s="101">
        <f t="shared" si="1000"/>
        <v>26</v>
      </c>
      <c r="DN209" s="101" t="str">
        <f t="shared" si="879"/>
        <v>KORD MR26!_12Z-ECE</v>
      </c>
      <c r="DO209" s="58">
        <f ca="1">IFERROR(IF($C$12="C",RTD("ice.xl",,"*H",DN209,$C$5,"D",$K209,,,1),RTD("ice.xl",,"*H",DN209,$C$5,"D",$K209,,,1)*(9/5)+$C$14),"-")</f>
        <v>71.528000000000006</v>
      </c>
      <c r="DP209" s="101">
        <f t="shared" si="996"/>
        <v>27</v>
      </c>
      <c r="DQ209" s="101" t="str">
        <f t="shared" si="881"/>
        <v>KORD MR27!_12Z-ECE</v>
      </c>
      <c r="DR209" s="58">
        <f ca="1">IFERROR(IF($C$12="C",RTD("ice.xl",,"*H",DQ209,$C$5,"D",$K209,,,1),RTD("ice.xl",,"*H",DQ209,$C$5,"D",$K209,,,1)*(9/5)+$C$14),"-")</f>
        <v>73.94</v>
      </c>
      <c r="DS209" s="101">
        <f t="shared" si="992"/>
        <v>28</v>
      </c>
      <c r="DT209" s="101" t="str">
        <f t="shared" si="883"/>
        <v>KORD MR28!_12Z-ECE</v>
      </c>
      <c r="DU209" s="58">
        <f ca="1">IFERROR(IF($C$12="C",RTD("ice.xl",,"*H",DT209,$C$5,"D",$K209,,,1),RTD("ice.xl",,"*H",DT209,$C$5,"D",$K209,,,1)*(9/5)+$C$14),"-")</f>
        <v>74.966000000000008</v>
      </c>
      <c r="DV209" s="101">
        <f t="shared" si="987"/>
        <v>29</v>
      </c>
      <c r="DW209" s="101" t="str">
        <f t="shared" si="885"/>
        <v>KORD MR29!_12Z-ECE</v>
      </c>
      <c r="DX209" s="58">
        <f ca="1">IFERROR(IF($C$12="C",RTD("ice.xl",,"*H",DW209,$C$5,"D",$K209,,,1),RTD("ice.xl",,"*H",DW209,$C$5,"D",$K209,,,1)*(9/5)+$C$14),"-")</f>
        <v>75.397999999999996</v>
      </c>
      <c r="DY209" s="101">
        <f t="shared" si="982"/>
        <v>30</v>
      </c>
      <c r="DZ209" s="101" t="str">
        <f t="shared" si="887"/>
        <v>KORD MR30!_12Z-ECE</v>
      </c>
      <c r="EA209" s="58">
        <f ca="1">IFERROR(IF($C$12="C",RTD("ice.xl",,"*H",DZ209,$C$5,"D",$K209,,,1),RTD("ice.xl",,"*H",DZ209,$C$5,"D",$K209,,,1)*(9/5)+$C$14),"-")</f>
        <v>76.37</v>
      </c>
      <c r="EB209" s="101">
        <f t="shared" si="977"/>
        <v>31</v>
      </c>
      <c r="EC209" s="101" t="str">
        <f t="shared" si="889"/>
        <v>KORD MR31!_12Z-ECE</v>
      </c>
      <c r="ED209" s="58">
        <f ca="1">IFERROR(IF($C$12="C",RTD("ice.xl",,"*H",EC209,$C$5,"D",$K209,,,1),RTD("ice.xl",,"*H",EC209,$C$5,"D",$K209,,,1)*(9/5)+$C$14),"-")</f>
        <v>78.548000000000002</v>
      </c>
      <c r="EE209" s="101">
        <f t="shared" si="972"/>
        <v>32</v>
      </c>
      <c r="EF209" s="101" t="str">
        <f t="shared" si="891"/>
        <v>KORD MR32!_12Z-ECE</v>
      </c>
      <c r="EG209" s="58">
        <f ca="1">IFERROR(IF($C$12="C",RTD("ice.xl",,"*H",EF209,$C$5,"D",$K209,,,1),RTD("ice.xl",,"*H",EF209,$C$5,"D",$K209,,,1)*(9/5)+$C$14),"-")</f>
        <v>79.268000000000001</v>
      </c>
      <c r="EH209" s="101">
        <f t="shared" si="967"/>
        <v>33</v>
      </c>
      <c r="EI209" s="101" t="str">
        <f t="shared" si="893"/>
        <v>KORD MR33!_12Z-ECE</v>
      </c>
      <c r="EJ209" s="58">
        <f ca="1">IFERROR(IF($C$12="C",RTD("ice.xl",,"*H",EI209,$C$5,"D",$K209,,,1),RTD("ice.xl",,"*H",EI209,$C$5,"D",$K209,,,1)*(9/5)+$C$14),"-")</f>
        <v>78.475999999999999</v>
      </c>
      <c r="EK209" s="101">
        <f t="shared" si="962"/>
        <v>34</v>
      </c>
      <c r="EL209" s="101" t="str">
        <f t="shared" si="895"/>
        <v>KORD MR34!_12Z-ECE</v>
      </c>
      <c r="EM209" s="58">
        <f ca="1">IFERROR(IF($C$12="C",RTD("ice.xl",,"*H",EL209,$C$5,"D",$K209,,,1),RTD("ice.xl",,"*H",EL209,$C$5,"D",$K209,,,1)*(9/5)+$C$14),"-")</f>
        <v>79.88</v>
      </c>
      <c r="EN209" s="101">
        <f t="shared" si="957"/>
        <v>35</v>
      </c>
      <c r="EO209" s="101" t="str">
        <f t="shared" si="897"/>
        <v>KORD MR35!_12Z-ECE</v>
      </c>
      <c r="EP209" s="58">
        <f ca="1">IFERROR(IF($C$12="C",RTD("ice.xl",,"*H",EO209,$C$5,"D",$K209,,,1),RTD("ice.xl",,"*H",EO209,$C$5,"D",$K209,,,1)*(9/5)+$C$14),"-")</f>
        <v>82.507999999999996</v>
      </c>
      <c r="EQ209" s="101">
        <f t="shared" si="952"/>
        <v>36</v>
      </c>
      <c r="ER209" s="101" t="str">
        <f t="shared" si="899"/>
        <v>KORD MR36!_12Z-ECE</v>
      </c>
      <c r="ES209" s="58">
        <f ca="1">IFERROR(IF($C$12="C",RTD("ice.xl",,"*H",ER209,$C$5,"D",$K209,,,1),RTD("ice.xl",,"*H",ER209,$C$5,"D",$K209,,,1)*(9/5)+$C$14),"-")</f>
        <v>80.204000000000008</v>
      </c>
      <c r="ET209" s="101">
        <f t="shared" si="947"/>
        <v>37</v>
      </c>
      <c r="EU209" s="101" t="str">
        <f t="shared" si="900"/>
        <v>KORD MR37!_12Z-ECE</v>
      </c>
      <c r="EV209" s="58">
        <f ca="1">IFERROR(IF($C$12="C",RTD("ice.xl",,"*H",EU209,$C$5,"D",$K209,,,1),RTD("ice.xl",,"*H",EU209,$C$5,"D",$K209,,,1)*(9/5)+$C$14),"-")</f>
        <v>79.16</v>
      </c>
      <c r="EW209" s="101">
        <f t="shared" si="942"/>
        <v>38</v>
      </c>
      <c r="EX209" s="101" t="str">
        <f t="shared" si="901"/>
        <v>KORD MR38!_12Z-ECE</v>
      </c>
      <c r="EY209" s="58">
        <f ca="1">IFERROR(IF($C$12="C",RTD("ice.xl",,"*H",EX209,$C$5,"D",$K209,,,1),RTD("ice.xl",,"*H",EX209,$C$5,"D",$K209,,,1)*(9/5)+$C$14),"-")</f>
        <v>81.391999999999996</v>
      </c>
      <c r="EZ209" s="101">
        <f t="shared" si="938"/>
        <v>39</v>
      </c>
      <c r="FA209" s="101" t="str">
        <f t="shared" si="902"/>
        <v>KORD MR39!_12Z-ECE</v>
      </c>
      <c r="FB209" s="58" t="str">
        <f ca="1">IFERROR(IF($C$12="C",RTD("ice.xl",,"*H",FA209,$C$5,"D",$K209,,,1),RTD("ice.xl",,"*H",FA209,$C$5,"D",$K209,,,1)*(9/5)+$C$14),"-")</f>
        <v>-</v>
      </c>
      <c r="FC209" s="101">
        <f t="shared" si="934"/>
        <v>40</v>
      </c>
      <c r="FD209" s="101" t="str">
        <f t="shared" si="903"/>
        <v>KORD MR40!_12Z-ECE</v>
      </c>
      <c r="FE209" s="105" t="str">
        <f ca="1">IFERROR(IF($C$12="C",RTD("ice.xl",,"*H",FD209,$C$5,"D",$K209,,,1),RTD("ice.xl",,"*H",FD209,$C$5,"D",$K209,,,1)*(9/5)+$C$14),"-")</f>
        <v>-</v>
      </c>
      <c r="FH209" s="53">
        <f t="shared" si="1005"/>
        <v>25</v>
      </c>
      <c r="FI209" s="53" t="str">
        <f t="shared" si="905"/>
        <v>KORD MR25!_12Z-ECE</v>
      </c>
      <c r="FJ209" s="108">
        <f ca="1">IFERROR(IF($C$12="C",RTD("ice.xl",,"*H",FI209,$C$5,"D",$K209,,,1),RTD("ice.xl",,"*H",FI209,$C$5,"D",$K209,,,1)*(9/5)+$C$14),"-")</f>
        <v>70.664000000000001</v>
      </c>
      <c r="FK209" s="101">
        <f t="shared" si="1001"/>
        <v>26</v>
      </c>
      <c r="FL209" s="101" t="str">
        <f t="shared" si="907"/>
        <v>KORD MR26!_12Z-ECE</v>
      </c>
      <c r="FM209" s="58">
        <f ca="1">IFERROR(IF($C$12="C",RTD("ice.xl",,"*H",FL209,$C$5,"D",$K209,,,1),RTD("ice.xl",,"*H",FL209,$C$5,"D",$K209,,,1)*(9/5)+$C$14),"-")</f>
        <v>71.528000000000006</v>
      </c>
      <c r="FN209" s="101">
        <f t="shared" si="997"/>
        <v>27</v>
      </c>
      <c r="FO209" s="101" t="str">
        <f t="shared" si="909"/>
        <v>KORD MR27!_12Z-ECE</v>
      </c>
      <c r="FP209" s="58">
        <f ca="1">IFERROR(IF($C$12="C",RTD("ice.xl",,"*H",FO209,$C$5,"D",$K209,,,1),RTD("ice.xl",,"*H",FO209,$C$5,"D",$K209,,,1)*(9/5)+$C$14),"-")</f>
        <v>73.94</v>
      </c>
      <c r="FQ209" s="101">
        <f t="shared" si="993"/>
        <v>28</v>
      </c>
      <c r="FR209" s="101" t="str">
        <f t="shared" si="911"/>
        <v>KORD MR28!_12Z-ECE</v>
      </c>
      <c r="FS209" s="58">
        <f ca="1">IFERROR(IF($C$12="C",RTD("ice.xl",,"*H",FR209,$C$5,"D",$K209,,,1),RTD("ice.xl",,"*H",FR209,$C$5,"D",$K209,,,1)*(9/5)+$C$14),"-")</f>
        <v>74.966000000000008</v>
      </c>
      <c r="FT209" s="101">
        <f t="shared" si="988"/>
        <v>29</v>
      </c>
      <c r="FU209" s="101" t="str">
        <f t="shared" si="913"/>
        <v>KORD MR29!_12Z-ECE</v>
      </c>
      <c r="FV209" s="58">
        <f ca="1">IFERROR(IF($C$12="C",RTD("ice.xl",,"*H",FU209,$C$5,"D",$K209,,,1),RTD("ice.xl",,"*H",FU209,$C$5,"D",$K209,,,1)*(9/5)+$C$14),"-")</f>
        <v>75.397999999999996</v>
      </c>
      <c r="FW209" s="101">
        <f t="shared" si="983"/>
        <v>30</v>
      </c>
      <c r="FX209" s="101" t="str">
        <f t="shared" si="915"/>
        <v>KORD MR30!_12Z-ECE</v>
      </c>
      <c r="FY209" s="58">
        <f ca="1">IFERROR(IF($C$12="C",RTD("ice.xl",,"*H",FX209,$C$5,"D",$K209,,,1),RTD("ice.xl",,"*H",FX209,$C$5,"D",$K209,,,1)*(9/5)+$C$14),"-")</f>
        <v>76.37</v>
      </c>
      <c r="FZ209" s="101">
        <f t="shared" si="978"/>
        <v>31</v>
      </c>
      <c r="GA209" s="101" t="str">
        <f t="shared" si="917"/>
        <v>KORD MR31!_12Z-ECE</v>
      </c>
      <c r="GB209" s="58">
        <f ca="1">IFERROR(IF($C$12="C",RTD("ice.xl",,"*H",GA209,$C$5,"D",$K209,,,1),RTD("ice.xl",,"*H",GA209,$C$5,"D",$K209,,,1)*(9/5)+$C$14),"-")</f>
        <v>78.548000000000002</v>
      </c>
      <c r="GC209" s="101">
        <f t="shared" si="973"/>
        <v>32</v>
      </c>
      <c r="GD209" s="101" t="str">
        <f t="shared" si="919"/>
        <v>KORD MR32!_12Z-ECE</v>
      </c>
      <c r="GE209" s="58">
        <f ca="1">IFERROR(IF($C$12="C",RTD("ice.xl",,"*H",GD209,$C$5,"D",$K209,,,1),RTD("ice.xl",,"*H",GD209,$C$5,"D",$K209,,,1)*(9/5)+$C$14),"-")</f>
        <v>79.268000000000001</v>
      </c>
      <c r="GF209" s="101">
        <f t="shared" si="968"/>
        <v>33</v>
      </c>
      <c r="GG209" s="101" t="str">
        <f t="shared" si="921"/>
        <v>KORD MR33!_12Z-ECE</v>
      </c>
      <c r="GH209" s="58">
        <f ca="1">IFERROR(IF($C$12="C",RTD("ice.xl",,"*H",GG209,$C$5,"D",$K209,,,1),RTD("ice.xl",,"*H",GG209,$C$5,"D",$K209,,,1)*(9/5)+$C$14),"-")</f>
        <v>78.475999999999999</v>
      </c>
      <c r="GI209" s="101">
        <f t="shared" si="963"/>
        <v>34</v>
      </c>
      <c r="GJ209" s="101" t="str">
        <f t="shared" si="923"/>
        <v>KORD MR34!_12Z-ECE</v>
      </c>
      <c r="GK209" s="58">
        <f ca="1">IFERROR(IF($C$12="C",RTD("ice.xl",,"*H",GJ209,$C$5,"D",$K209,,,1),RTD("ice.xl",,"*H",GJ209,$C$5,"D",$K209,,,1)*(9/5)+$C$14),"-")</f>
        <v>79.88</v>
      </c>
      <c r="GL209" s="101">
        <f t="shared" si="958"/>
        <v>35</v>
      </c>
      <c r="GM209" s="101" t="str">
        <f t="shared" si="925"/>
        <v>KORD MR35!_12Z-ECE</v>
      </c>
      <c r="GN209" s="58">
        <f ca="1">IFERROR(IF($C$12="C",RTD("ice.xl",,"*H",GM209,$C$5,"D",$K209,,,1),RTD("ice.xl",,"*H",GM209,$C$5,"D",$K209,,,1)*(9/5)+$C$14),"-")</f>
        <v>82.507999999999996</v>
      </c>
      <c r="GO209" s="101">
        <f t="shared" si="953"/>
        <v>36</v>
      </c>
      <c r="GP209" s="101" t="str">
        <f t="shared" si="927"/>
        <v>KORD MR36!_12Z-ECE</v>
      </c>
      <c r="GQ209" s="58">
        <f ca="1">IFERROR(IF($C$12="C",RTD("ice.xl",,"*H",GP209,$C$5,"D",$K209,,,1),RTD("ice.xl",,"*H",GP209,$C$5,"D",$K209,,,1)*(9/5)+$C$14),"-")</f>
        <v>80.204000000000008</v>
      </c>
      <c r="GR209" s="101">
        <f t="shared" si="948"/>
        <v>37</v>
      </c>
      <c r="GS209" s="101" t="str">
        <f t="shared" si="928"/>
        <v>KORD MR37!_12Z-ECE</v>
      </c>
      <c r="GT209" s="58">
        <f ca="1">IFERROR(IF($C$12="C",RTD("ice.xl",,"*H",GS209,$C$5,"D",$K209,,,1),RTD("ice.xl",,"*H",GS209,$C$5,"D",$K209,,,1)*(9/5)+$C$14),"-")</f>
        <v>79.16</v>
      </c>
      <c r="GU209" s="101">
        <f t="shared" si="943"/>
        <v>38</v>
      </c>
      <c r="GV209" s="101" t="str">
        <f t="shared" si="929"/>
        <v>KORD MR38!_12Z-ECE</v>
      </c>
      <c r="GW209" s="58">
        <f ca="1">IFERROR(IF($C$12="C",RTD("ice.xl",,"*H",GV209,$C$5,"D",$K209,,,1),RTD("ice.xl",,"*H",GV209,$C$5,"D",$K209,,,1)*(9/5)+$C$14),"-")</f>
        <v>81.391999999999996</v>
      </c>
      <c r="GX209" s="101">
        <f t="shared" si="939"/>
        <v>39</v>
      </c>
      <c r="GY209" s="101" t="str">
        <f t="shared" si="930"/>
        <v>KORD MR39!_12Z-ECE</v>
      </c>
      <c r="GZ209" s="58" t="str">
        <f ca="1">IFERROR(IF($C$12="C",RTD("ice.xl",,"*H",GY209,$C$5,"D",$K209,,,1),RTD("ice.xl",,"*H",GY209,$C$5,"D",$K209,,,1)*(9/5)+$C$14),"-")</f>
        <v>-</v>
      </c>
      <c r="HA209" s="101">
        <f t="shared" si="935"/>
        <v>40</v>
      </c>
      <c r="HB209" s="101" t="str">
        <f t="shared" si="931"/>
        <v>KORD MR40!_12Z-ECE</v>
      </c>
      <c r="HC209" s="105" t="str">
        <f ca="1">IFERROR(IF($C$12="C",RTD("ice.xl",,"*H",HB209,$C$5,"D",$K209,,,1),RTD("ice.xl",,"*H",HB209,$C$5,"D",$K209,,,1)*(9/5)+$C$14),"-")</f>
        <v>-</v>
      </c>
    </row>
    <row r="210" spans="11:211" x14ac:dyDescent="0.35">
      <c r="K210" s="163">
        <f t="shared" ca="1" si="1007"/>
        <v>44766</v>
      </c>
      <c r="L210" s="356">
        <f t="shared" ca="1" si="1007"/>
        <v>78.640520000000009</v>
      </c>
      <c r="N210" s="53">
        <f t="shared" si="1002"/>
        <v>26</v>
      </c>
      <c r="O210" s="53" t="str">
        <f t="shared" si="822"/>
        <v>KORD MR26!_00Z-ECE</v>
      </c>
      <c r="P210" s="108">
        <f ca="1">IFERROR(IF($C$12="C",RTD("ice.xl",,"*H",O210,$C$5,"D",$K210,,,1),RTD("ice.xl",,"*H",O210,$C$5,"D",$K210,,,1)*(9/5)+$C$14),"-")</f>
        <v>78.584000000000003</v>
      </c>
      <c r="Q210" s="101">
        <f t="shared" si="998"/>
        <v>27</v>
      </c>
      <c r="R210" s="101" t="str">
        <f t="shared" si="824"/>
        <v>KORD MR27!_00Z-ECE</v>
      </c>
      <c r="S210" s="58">
        <f ca="1">IFERROR(IF($C$12="C",RTD("ice.xl",,"*H",R210,$C$5,"D",$K210,,,1),RTD("ice.xl",,"*H",R210,$C$5,"D",$K210,,,1)*(9/5)+$C$14),"-")</f>
        <v>81.337999999999994</v>
      </c>
      <c r="T210" s="101">
        <f t="shared" si="994"/>
        <v>28</v>
      </c>
      <c r="U210" s="101" t="str">
        <f t="shared" si="826"/>
        <v>KORD MR28!_00Z-ECE</v>
      </c>
      <c r="V210" s="58">
        <f ca="1">IFERROR(IF($C$12="C",RTD("ice.xl",,"*H",U210,$C$5,"D",$K210,,,1),RTD("ice.xl",,"*H",U210,$C$5,"D",$K210,,,1)*(9/5)+$C$14),"-")</f>
        <v>82.778000000000006</v>
      </c>
      <c r="W210" s="101">
        <f t="shared" si="990"/>
        <v>29</v>
      </c>
      <c r="X210" s="101" t="str">
        <f t="shared" si="828"/>
        <v>KORD MR29!_00Z-ECE</v>
      </c>
      <c r="Y210" s="58">
        <f ca="1">IFERROR(IF($C$12="C",RTD("ice.xl",,"*H",X210,$C$5,"D",$K210,,,1),RTD("ice.xl",,"*H",X210,$C$5,"D",$K210,,,1)*(9/5)+$C$14),"-")</f>
        <v>83.138000000000005</v>
      </c>
      <c r="Z210" s="101">
        <f t="shared" si="985"/>
        <v>30</v>
      </c>
      <c r="AA210" s="101" t="str">
        <f t="shared" si="830"/>
        <v>KORD MR30!_00Z-ECE</v>
      </c>
      <c r="AB210" s="58">
        <f ca="1">IFERROR(IF($C$12="C",RTD("ice.xl",,"*H",AA210,$C$5,"D",$K210,,,1),RTD("ice.xl",,"*H",AA210,$C$5,"D",$K210,,,1)*(9/5)+$C$14),"-")</f>
        <v>81.806000000000012</v>
      </c>
      <c r="AC210" s="101">
        <f t="shared" si="980"/>
        <v>31</v>
      </c>
      <c r="AD210" s="101" t="str">
        <f t="shared" si="832"/>
        <v>KORD MR31!_00Z-ECE</v>
      </c>
      <c r="AE210" s="58">
        <f ca="1">IFERROR(IF($C$12="C",RTD("ice.xl",,"*H",AD210,$C$5,"D",$K210,,,1),RTD("ice.xl",,"*H",AD210,$C$5,"D",$K210,,,1)*(9/5)+$C$14),"-")</f>
        <v>81.193999999999988</v>
      </c>
      <c r="AF210" s="101">
        <f t="shared" si="975"/>
        <v>32</v>
      </c>
      <c r="AG210" s="101" t="str">
        <f t="shared" si="834"/>
        <v>KORD MR32!_00Z-ECE</v>
      </c>
      <c r="AH210" s="58">
        <f ca="1">IFERROR(IF($C$12="C",RTD("ice.xl",,"*H",AG210,$C$5,"D",$K210,,,1),RTD("ice.xl",,"*H",AG210,$C$5,"D",$K210,,,1)*(9/5)+$C$14),"-")</f>
        <v>81.788000000000011</v>
      </c>
      <c r="AI210" s="101">
        <f t="shared" si="970"/>
        <v>33</v>
      </c>
      <c r="AJ210" s="101" t="str">
        <f t="shared" si="836"/>
        <v>KORD MR33!_00Z-ECE</v>
      </c>
      <c r="AK210" s="58">
        <f ca="1">IFERROR(IF($C$12="C",RTD("ice.xl",,"*H",AJ210,$C$5,"D",$K210,,,1),RTD("ice.xl",,"*H",AJ210,$C$5,"D",$K210,,,1)*(9/5)+$C$14),"-")</f>
        <v>80.347999999999999</v>
      </c>
      <c r="AL210" s="101">
        <f t="shared" si="965"/>
        <v>34</v>
      </c>
      <c r="AM210" s="101" t="str">
        <f t="shared" si="838"/>
        <v>KORD MR34!_00Z-ECE</v>
      </c>
      <c r="AN210" s="58">
        <f ca="1">IFERROR(IF($C$12="C",RTD("ice.xl",,"*H",AM210,$C$5,"D",$K210,,,1),RTD("ice.xl",,"*H",AM210,$C$5,"D",$K210,,,1)*(9/5)+$C$14),"-")</f>
        <v>81.698000000000008</v>
      </c>
      <c r="AO210" s="101">
        <f t="shared" si="960"/>
        <v>35</v>
      </c>
      <c r="AP210" s="101" t="str">
        <f t="shared" si="840"/>
        <v>KORD MR35!_00Z-ECE</v>
      </c>
      <c r="AQ210" s="58">
        <f ca="1">IFERROR(IF($C$12="C",RTD("ice.xl",,"*H",AP210,$C$5,"D",$K210,,,1),RTD("ice.xl",,"*H",AP210,$C$5,"D",$K210,,,1)*(9/5)+$C$14),"-")</f>
        <v>81.716000000000008</v>
      </c>
      <c r="AR210" s="101">
        <f t="shared" si="955"/>
        <v>36</v>
      </c>
      <c r="AS210" s="101" t="str">
        <f t="shared" si="842"/>
        <v>KORD MR36!_00Z-ECE</v>
      </c>
      <c r="AT210" s="58">
        <f ca="1">IFERROR(IF($C$12="C",RTD("ice.xl",,"*H",AS210,$C$5,"D",$K210,,,1),RTD("ice.xl",,"*H",AS210,$C$5,"D",$K210,,,1)*(9/5)+$C$14),"-")</f>
        <v>79.88</v>
      </c>
      <c r="AU210" s="101">
        <f t="shared" si="950"/>
        <v>37</v>
      </c>
      <c r="AV210" s="101" t="str">
        <f t="shared" si="843"/>
        <v>KORD MR37!_00Z-ECE</v>
      </c>
      <c r="AW210" s="58">
        <f ca="1">IFERROR(IF($C$12="C",RTD("ice.xl",,"*H",AV210,$C$5,"D",$K210,,,1),RTD("ice.xl",,"*H",AV210,$C$5,"D",$K210,,,1)*(9/5)+$C$14),"-")</f>
        <v>80.69</v>
      </c>
      <c r="AX210" s="101">
        <f t="shared" si="945"/>
        <v>38</v>
      </c>
      <c r="AY210" s="101" t="str">
        <f t="shared" si="844"/>
        <v>KORD MR38!_00Z-ECE</v>
      </c>
      <c r="AZ210" s="58">
        <f ca="1">IFERROR(IF($C$12="C",RTD("ice.xl",,"*H",AY210,$C$5,"D",$K210,,,1),RTD("ice.xl",,"*H",AY210,$C$5,"D",$K210,,,1)*(9/5)+$C$14),"-")</f>
        <v>81.788000000000011</v>
      </c>
      <c r="BA210" s="101">
        <f t="shared" si="940"/>
        <v>39</v>
      </c>
      <c r="BB210" s="101" t="str">
        <f t="shared" si="845"/>
        <v>KORD MR39!_00Z-ECE</v>
      </c>
      <c r="BC210" s="58">
        <f ca="1">IFERROR(IF($C$12="C",RTD("ice.xl",,"*H",BB210,$C$5,"D",$K210,,,1),RTD("ice.xl",,"*H",BB210,$C$5,"D",$K210,,,1)*(9/5)+$C$14),"-")</f>
        <v>79.807999999999993</v>
      </c>
      <c r="BD210" s="101">
        <f t="shared" si="936"/>
        <v>40</v>
      </c>
      <c r="BE210" s="101" t="str">
        <f t="shared" si="846"/>
        <v>KORD MR40!_00Z-ECE</v>
      </c>
      <c r="BF210" s="58">
        <f ca="1">IFERROR(IF($C$12="C",RTD("ice.xl",,"*H",BE210,$C$5,"D",$K210,,,1),RTD("ice.xl",,"*H",BE210,$C$5,"D",$K210,,,1)*(9/5)+$C$14),"-")</f>
        <v>81.23</v>
      </c>
      <c r="BG210" s="101">
        <f t="shared" si="932"/>
        <v>41</v>
      </c>
      <c r="BH210" s="101" t="str">
        <f t="shared" si="847"/>
        <v>KORD MR41!_00Z-ECE</v>
      </c>
      <c r="BI210" s="105" t="str">
        <f ca="1">IFERROR(IF($C$12="C",RTD("ice.xl",,"*H",BH210,$C$5,"D",$K210,,,1),RTD("ice.xl",,"*H",BH210,$C$5,"D",$K210,,,1)*(9/5)+$C$14),"-")</f>
        <v>-</v>
      </c>
      <c r="BL210" s="53">
        <f t="shared" si="1003"/>
        <v>26</v>
      </c>
      <c r="BM210" s="53" t="str">
        <f t="shared" si="849"/>
        <v>KORD MR26!_00Z-ECE</v>
      </c>
      <c r="BN210" s="108">
        <f ca="1">IFERROR(IF($C$12="C",RTD("ice.xl",,"*H",BM210,$C$5,"D",$K210,,,1),RTD("ice.xl",,"*H",BM210,$C$5,"D",$K210,,,1)*(9/5)+$C$14),"-")</f>
        <v>78.584000000000003</v>
      </c>
      <c r="BO210" s="101">
        <f t="shared" si="999"/>
        <v>27</v>
      </c>
      <c r="BP210" s="101" t="str">
        <f t="shared" si="851"/>
        <v>KORD MR27!_00Z-ECE</v>
      </c>
      <c r="BQ210" s="58">
        <f ca="1">IFERROR(IF($C$12="C",RTD("ice.xl",,"*H",BP210,$C$5,"D",$K210,,,1),RTD("ice.xl",,"*H",BP210,$C$5,"D",$K210,,,1)*(9/5)+$C$14),"-")</f>
        <v>81.337999999999994</v>
      </c>
      <c r="BR210" s="101">
        <f t="shared" si="995"/>
        <v>28</v>
      </c>
      <c r="BS210" s="101" t="str">
        <f t="shared" si="853"/>
        <v>KORD MR28!_00Z-ECE</v>
      </c>
      <c r="BT210" s="58">
        <f ca="1">IFERROR(IF($C$12="C",RTD("ice.xl",,"*H",BS210,$C$5,"D",$K210,,,1),RTD("ice.xl",,"*H",BS210,$C$5,"D",$K210,,,1)*(9/5)+$C$14),"-")</f>
        <v>82.778000000000006</v>
      </c>
      <c r="BU210" s="101">
        <f t="shared" si="991"/>
        <v>29</v>
      </c>
      <c r="BV210" s="101" t="str">
        <f t="shared" si="855"/>
        <v>KORD MR29!_00Z-ECE</v>
      </c>
      <c r="BW210" s="58">
        <f ca="1">IFERROR(IF($C$12="C",RTD("ice.xl",,"*H",BV210,$C$5,"D",$K210,,,1),RTD("ice.xl",,"*H",BV210,$C$5,"D",$K210,,,1)*(9/5)+$C$14),"-")</f>
        <v>83.138000000000005</v>
      </c>
      <c r="BX210" s="101">
        <f t="shared" si="986"/>
        <v>30</v>
      </c>
      <c r="BY210" s="101" t="str">
        <f t="shared" si="857"/>
        <v>KORD MR30!_00Z-ECE</v>
      </c>
      <c r="BZ210" s="58">
        <f ca="1">IFERROR(IF($C$12="C",RTD("ice.xl",,"*H",BY210,$C$5,"D",$K210,,,1),RTD("ice.xl",,"*H",BY210,$C$5,"D",$K210,,,1)*(9/5)+$C$14),"-")</f>
        <v>81.806000000000012</v>
      </c>
      <c r="CA210" s="101">
        <f t="shared" si="981"/>
        <v>31</v>
      </c>
      <c r="CB210" s="101" t="str">
        <f t="shared" si="859"/>
        <v>KORD MR31!_00Z-ECE</v>
      </c>
      <c r="CC210" s="58">
        <f ca="1">IFERROR(IF($C$12="C",RTD("ice.xl",,"*H",CB210,$C$5,"D",$K210,,,1),RTD("ice.xl",,"*H",CB210,$C$5,"D",$K210,,,1)*(9/5)+$C$14),"-")</f>
        <v>81.193999999999988</v>
      </c>
      <c r="CD210" s="101">
        <f t="shared" si="976"/>
        <v>32</v>
      </c>
      <c r="CE210" s="101" t="str">
        <f t="shared" si="861"/>
        <v>KORD MR32!_00Z-ECE</v>
      </c>
      <c r="CF210" s="58">
        <f ca="1">IFERROR(IF($C$12="C",RTD("ice.xl",,"*H",CE210,$C$5,"D",$K210,,,1),RTD("ice.xl",,"*H",CE210,$C$5,"D",$K210,,,1)*(9/5)+$C$14),"-")</f>
        <v>81.788000000000011</v>
      </c>
      <c r="CG210" s="101">
        <f t="shared" si="971"/>
        <v>33</v>
      </c>
      <c r="CH210" s="101" t="str">
        <f t="shared" si="863"/>
        <v>KORD MR33!_00Z-ECE</v>
      </c>
      <c r="CI210" s="58">
        <f ca="1">IFERROR(IF($C$12="C",RTD("ice.xl",,"*H",CH210,$C$5,"D",$K210,,,1),RTD("ice.xl",,"*H",CH210,$C$5,"D",$K210,,,1)*(9/5)+$C$14),"-")</f>
        <v>80.347999999999999</v>
      </c>
      <c r="CJ210" s="101">
        <f t="shared" si="966"/>
        <v>34</v>
      </c>
      <c r="CK210" s="101" t="str">
        <f t="shared" si="865"/>
        <v>KORD MR34!_00Z-ECE</v>
      </c>
      <c r="CL210" s="58">
        <f ca="1">IFERROR(IF($C$12="C",RTD("ice.xl",,"*H",CK210,$C$5,"D",$K210,,,1),RTD("ice.xl",,"*H",CK210,$C$5,"D",$K210,,,1)*(9/5)+$C$14),"-")</f>
        <v>81.698000000000008</v>
      </c>
      <c r="CM210" s="101">
        <f t="shared" si="961"/>
        <v>35</v>
      </c>
      <c r="CN210" s="101" t="str">
        <f t="shared" si="867"/>
        <v>KORD MR35!_00Z-ECE</v>
      </c>
      <c r="CO210" s="58">
        <f ca="1">IFERROR(IF($C$12="C",RTD("ice.xl",,"*H",CN210,$C$5,"D",$K210,,,1),RTD("ice.xl",,"*H",CN210,$C$5,"D",$K210,,,1)*(9/5)+$C$14),"-")</f>
        <v>81.716000000000008</v>
      </c>
      <c r="CP210" s="101">
        <f t="shared" si="956"/>
        <v>36</v>
      </c>
      <c r="CQ210" s="101" t="str">
        <f t="shared" si="869"/>
        <v>KORD MR36!_00Z-ECE</v>
      </c>
      <c r="CR210" s="58">
        <f ca="1">IFERROR(IF($C$12="C",RTD("ice.xl",,"*H",CQ210,$C$5,"D",$K210,,,1),RTD("ice.xl",,"*H",CQ210,$C$5,"D",$K210,,,1)*(9/5)+$C$14),"-")</f>
        <v>79.88</v>
      </c>
      <c r="CS210" s="101">
        <f t="shared" si="951"/>
        <v>37</v>
      </c>
      <c r="CT210" s="101" t="str">
        <f t="shared" si="871"/>
        <v>KORD MR37!_00Z-ECE</v>
      </c>
      <c r="CU210" s="58">
        <f ca="1">IFERROR(IF($C$12="C",RTD("ice.xl",,"*H",CT210,$C$5,"D",$K210,,,1),RTD("ice.xl",,"*H",CT210,$C$5,"D",$K210,,,1)*(9/5)+$C$14),"-")</f>
        <v>80.69</v>
      </c>
      <c r="CV210" s="101">
        <f t="shared" si="946"/>
        <v>38</v>
      </c>
      <c r="CW210" s="101" t="str">
        <f t="shared" si="872"/>
        <v>KORD MR38!_00Z-ECE</v>
      </c>
      <c r="CX210" s="58">
        <f ca="1">IFERROR(IF($C$12="C",RTD("ice.xl",,"*H",CW210,$C$5,"D",$K210,,,1),RTD("ice.xl",,"*H",CW210,$C$5,"D",$K210,,,1)*(9/5)+$C$14),"-")</f>
        <v>81.788000000000011</v>
      </c>
      <c r="CY210" s="101">
        <f t="shared" si="941"/>
        <v>39</v>
      </c>
      <c r="CZ210" s="101" t="str">
        <f t="shared" si="873"/>
        <v>KORD MR39!_00Z-ECE</v>
      </c>
      <c r="DA210" s="58">
        <f ca="1">IFERROR(IF($C$12="C",RTD("ice.xl",,"*H",CZ210,$C$5,"D",$K210,,,1),RTD("ice.xl",,"*H",CZ210,$C$5,"D",$K210,,,1)*(9/5)+$C$14),"-")</f>
        <v>79.807999999999993</v>
      </c>
      <c r="DB210" s="101">
        <f t="shared" si="937"/>
        <v>40</v>
      </c>
      <c r="DC210" s="101" t="str">
        <f t="shared" si="874"/>
        <v>KORD MR40!_00Z-ECE</v>
      </c>
      <c r="DD210" s="58">
        <f ca="1">IFERROR(IF($C$12="C",RTD("ice.xl",,"*H",DC210,$C$5,"D",$K210,,,1),RTD("ice.xl",,"*H",DC210,$C$5,"D",$K210,,,1)*(9/5)+$C$14),"-")</f>
        <v>81.23</v>
      </c>
      <c r="DE210" s="101">
        <f t="shared" si="933"/>
        <v>41</v>
      </c>
      <c r="DF210" s="101" t="str">
        <f t="shared" si="875"/>
        <v>KORD MR41!_00Z-ECE</v>
      </c>
      <c r="DG210" s="105" t="str">
        <f ca="1">IFERROR(IF($C$12="C",RTD("ice.xl",,"*H",DF210,$C$5,"D",$K210,,,1),RTD("ice.xl",,"*H",DF210,$C$5,"D",$K210,,,1)*(9/5)+$C$14),"-")</f>
        <v>-</v>
      </c>
      <c r="DJ210" s="53">
        <f t="shared" si="1004"/>
        <v>26</v>
      </c>
      <c r="DK210" s="53" t="str">
        <f t="shared" si="877"/>
        <v>KORD MR26!_12Z-ECE</v>
      </c>
      <c r="DL210" s="108">
        <f ca="1">IFERROR(IF($C$12="C",RTD("ice.xl",,"*H",DK210,$C$5,"D",$K210,,,1),RTD("ice.xl",,"*H",DK210,$C$5,"D",$K210,,,1)*(9/5)+$C$14),"-")</f>
        <v>79.213999999999999</v>
      </c>
      <c r="DM210" s="101">
        <f t="shared" si="1000"/>
        <v>27</v>
      </c>
      <c r="DN210" s="101" t="str">
        <f t="shared" si="879"/>
        <v>KORD MR27!_12Z-ECE</v>
      </c>
      <c r="DO210" s="58">
        <f ca="1">IFERROR(IF($C$12="C",RTD("ice.xl",,"*H",DN210,$C$5,"D",$K210,,,1),RTD("ice.xl",,"*H",DN210,$C$5,"D",$K210,,,1)*(9/5)+$C$14),"-")</f>
        <v>82.075999999999993</v>
      </c>
      <c r="DP210" s="101">
        <f t="shared" si="996"/>
        <v>28</v>
      </c>
      <c r="DQ210" s="101" t="str">
        <f t="shared" si="881"/>
        <v>KORD MR28!_12Z-ECE</v>
      </c>
      <c r="DR210" s="58">
        <f ca="1">IFERROR(IF($C$12="C",RTD("ice.xl",,"*H",DQ210,$C$5,"D",$K210,,,1),RTD("ice.xl",,"*H",DQ210,$C$5,"D",$K210,,,1)*(9/5)+$C$14),"-")</f>
        <v>81.662000000000006</v>
      </c>
      <c r="DS210" s="101">
        <f t="shared" si="992"/>
        <v>29</v>
      </c>
      <c r="DT210" s="101" t="str">
        <f t="shared" si="883"/>
        <v>KORD MR29!_12Z-ECE</v>
      </c>
      <c r="DU210" s="58">
        <f ca="1">IFERROR(IF($C$12="C",RTD("ice.xl",,"*H",DT210,$C$5,"D",$K210,,,1),RTD("ice.xl",,"*H",DT210,$C$5,"D",$K210,,,1)*(9/5)+$C$14),"-")</f>
        <v>82.111999999999995</v>
      </c>
      <c r="DV210" s="101">
        <f t="shared" si="987"/>
        <v>30</v>
      </c>
      <c r="DW210" s="101" t="str">
        <f t="shared" si="885"/>
        <v>KORD MR30!_12Z-ECE</v>
      </c>
      <c r="DX210" s="58">
        <f ca="1">IFERROR(IF($C$12="C",RTD("ice.xl",,"*H",DW210,$C$5,"D",$K210,,,1),RTD("ice.xl",,"*H",DW210,$C$5,"D",$K210,,,1)*(9/5)+$C$14),"-")</f>
        <v>81.572000000000003</v>
      </c>
      <c r="DY210" s="101">
        <f t="shared" si="982"/>
        <v>31</v>
      </c>
      <c r="DZ210" s="101" t="str">
        <f t="shared" si="887"/>
        <v>KORD MR31!_12Z-ECE</v>
      </c>
      <c r="EA210" s="58">
        <f ca="1">IFERROR(IF($C$12="C",RTD("ice.xl",,"*H",DZ210,$C$5,"D",$K210,,,1),RTD("ice.xl",,"*H",DZ210,$C$5,"D",$K210,,,1)*(9/5)+$C$14),"-")</f>
        <v>82.274000000000001</v>
      </c>
      <c r="EB210" s="101">
        <f t="shared" si="977"/>
        <v>32</v>
      </c>
      <c r="EC210" s="101" t="str">
        <f t="shared" si="889"/>
        <v>KORD MR32!_12Z-ECE</v>
      </c>
      <c r="ED210" s="58">
        <f ca="1">IFERROR(IF($C$12="C",RTD("ice.xl",,"*H",EC210,$C$5,"D",$K210,,,1),RTD("ice.xl",,"*H",EC210,$C$5,"D",$K210,,,1)*(9/5)+$C$14),"-")</f>
        <v>80.960000000000008</v>
      </c>
      <c r="EE210" s="101">
        <f t="shared" si="972"/>
        <v>33</v>
      </c>
      <c r="EF210" s="101" t="str">
        <f t="shared" si="891"/>
        <v>KORD MR33!_12Z-ECE</v>
      </c>
      <c r="EG210" s="58">
        <f ca="1">IFERROR(IF($C$12="C",RTD("ice.xl",,"*H",EF210,$C$5,"D",$K210,,,1),RTD("ice.xl",,"*H",EF210,$C$5,"D",$K210,,,1)*(9/5)+$C$14),"-")</f>
        <v>79.933999999999997</v>
      </c>
      <c r="EH210" s="101">
        <f t="shared" si="967"/>
        <v>34</v>
      </c>
      <c r="EI210" s="101" t="str">
        <f t="shared" si="893"/>
        <v>KORD MR34!_12Z-ECE</v>
      </c>
      <c r="EJ210" s="58">
        <f ca="1">IFERROR(IF($C$12="C",RTD("ice.xl",,"*H",EI210,$C$5,"D",$K210,,,1),RTD("ice.xl",,"*H",EI210,$C$5,"D",$K210,,,1)*(9/5)+$C$14),"-")</f>
        <v>80.27600000000001</v>
      </c>
      <c r="EK210" s="101">
        <f t="shared" si="962"/>
        <v>35</v>
      </c>
      <c r="EL210" s="101" t="str">
        <f t="shared" si="895"/>
        <v>KORD MR35!_12Z-ECE</v>
      </c>
      <c r="EM210" s="58">
        <f ca="1">IFERROR(IF($C$12="C",RTD("ice.xl",,"*H",EL210,$C$5,"D",$K210,,,1),RTD("ice.xl",,"*H",EL210,$C$5,"D",$K210,,,1)*(9/5)+$C$14),"-")</f>
        <v>82.561999999999998</v>
      </c>
      <c r="EN210" s="101">
        <f t="shared" si="957"/>
        <v>36</v>
      </c>
      <c r="EO210" s="101" t="str">
        <f t="shared" si="897"/>
        <v>KORD MR36!_12Z-ECE</v>
      </c>
      <c r="EP210" s="58">
        <f ca="1">IFERROR(IF($C$12="C",RTD("ice.xl",,"*H",EO210,$C$5,"D",$K210,,,1),RTD("ice.xl",,"*H",EO210,$C$5,"D",$K210,,,1)*(9/5)+$C$14),"-")</f>
        <v>80.617999999999995</v>
      </c>
      <c r="EQ210" s="101">
        <f t="shared" si="952"/>
        <v>37</v>
      </c>
      <c r="ER210" s="101" t="str">
        <f t="shared" si="899"/>
        <v>KORD MR37!_12Z-ECE</v>
      </c>
      <c r="ES210" s="58">
        <f ca="1">IFERROR(IF($C$12="C",RTD("ice.xl",,"*H",ER210,$C$5,"D",$K210,,,1),RTD("ice.xl",,"*H",ER210,$C$5,"D",$K210,,,1)*(9/5)+$C$14),"-")</f>
        <v>79.195999999999998</v>
      </c>
      <c r="ET210" s="101">
        <f t="shared" si="947"/>
        <v>38</v>
      </c>
      <c r="EU210" s="101" t="str">
        <f t="shared" si="900"/>
        <v>KORD MR38!_12Z-ECE</v>
      </c>
      <c r="EV210" s="58">
        <f ca="1">IFERROR(IF($C$12="C",RTD("ice.xl",,"*H",EU210,$C$5,"D",$K210,,,1),RTD("ice.xl",,"*H",EU210,$C$5,"D",$K210,,,1)*(9/5)+$C$14),"-")</f>
        <v>81.23</v>
      </c>
      <c r="EW210" s="101">
        <f t="shared" si="942"/>
        <v>39</v>
      </c>
      <c r="EX210" s="101" t="str">
        <f t="shared" si="901"/>
        <v>KORD MR39!_12Z-ECE</v>
      </c>
      <c r="EY210" s="58">
        <f ca="1">IFERROR(IF($C$12="C",RTD("ice.xl",,"*H",EX210,$C$5,"D",$K210,,,1),RTD("ice.xl",,"*H",EX210,$C$5,"D",$K210,,,1)*(9/5)+$C$14),"-")</f>
        <v>83.516000000000005</v>
      </c>
      <c r="EZ210" s="101">
        <f t="shared" si="938"/>
        <v>40</v>
      </c>
      <c r="FA210" s="101" t="str">
        <f t="shared" si="902"/>
        <v>KORD MR40!_12Z-ECE</v>
      </c>
      <c r="FB210" s="58" t="str">
        <f ca="1">IFERROR(IF($C$12="C",RTD("ice.xl",,"*H",FA210,$C$5,"D",$K210,,,1),RTD("ice.xl",,"*H",FA210,$C$5,"D",$K210,,,1)*(9/5)+$C$14),"-")</f>
        <v>-</v>
      </c>
      <c r="FC210" s="101">
        <f t="shared" si="934"/>
        <v>41</v>
      </c>
      <c r="FD210" s="101" t="str">
        <f t="shared" si="903"/>
        <v>KORD MR41!_12Z-ECE</v>
      </c>
      <c r="FE210" s="105" t="str">
        <f ca="1">IFERROR(IF($C$12="C",RTD("ice.xl",,"*H",FD210,$C$5,"D",$K210,,,1),RTD("ice.xl",,"*H",FD210,$C$5,"D",$K210,,,1)*(9/5)+$C$14),"-")</f>
        <v>-</v>
      </c>
      <c r="FH210" s="53">
        <f t="shared" si="1005"/>
        <v>26</v>
      </c>
      <c r="FI210" s="53" t="str">
        <f t="shared" si="905"/>
        <v>KORD MR26!_12Z-ECE</v>
      </c>
      <c r="FJ210" s="108">
        <f ca="1">IFERROR(IF($C$12="C",RTD("ice.xl",,"*H",FI210,$C$5,"D",$K210,,,1),RTD("ice.xl",,"*H",FI210,$C$5,"D",$K210,,,1)*(9/5)+$C$14),"-")</f>
        <v>79.213999999999999</v>
      </c>
      <c r="FK210" s="101">
        <f t="shared" si="1001"/>
        <v>27</v>
      </c>
      <c r="FL210" s="101" t="str">
        <f t="shared" si="907"/>
        <v>KORD MR27!_12Z-ECE</v>
      </c>
      <c r="FM210" s="58">
        <f ca="1">IFERROR(IF($C$12="C",RTD("ice.xl",,"*H",FL210,$C$5,"D",$K210,,,1),RTD("ice.xl",,"*H",FL210,$C$5,"D",$K210,,,1)*(9/5)+$C$14),"-")</f>
        <v>82.075999999999993</v>
      </c>
      <c r="FN210" s="101">
        <f t="shared" si="997"/>
        <v>28</v>
      </c>
      <c r="FO210" s="101" t="str">
        <f t="shared" si="909"/>
        <v>KORD MR28!_12Z-ECE</v>
      </c>
      <c r="FP210" s="58">
        <f ca="1">IFERROR(IF($C$12="C",RTD("ice.xl",,"*H",FO210,$C$5,"D",$K210,,,1),RTD("ice.xl",,"*H",FO210,$C$5,"D",$K210,,,1)*(9/5)+$C$14),"-")</f>
        <v>81.662000000000006</v>
      </c>
      <c r="FQ210" s="101">
        <f t="shared" si="993"/>
        <v>29</v>
      </c>
      <c r="FR210" s="101" t="str">
        <f t="shared" si="911"/>
        <v>KORD MR29!_12Z-ECE</v>
      </c>
      <c r="FS210" s="58">
        <f ca="1">IFERROR(IF($C$12="C",RTD("ice.xl",,"*H",FR210,$C$5,"D",$K210,,,1),RTD("ice.xl",,"*H",FR210,$C$5,"D",$K210,,,1)*(9/5)+$C$14),"-")</f>
        <v>82.111999999999995</v>
      </c>
      <c r="FT210" s="101">
        <f t="shared" si="988"/>
        <v>30</v>
      </c>
      <c r="FU210" s="101" t="str">
        <f t="shared" si="913"/>
        <v>KORD MR30!_12Z-ECE</v>
      </c>
      <c r="FV210" s="58">
        <f ca="1">IFERROR(IF($C$12="C",RTD("ice.xl",,"*H",FU210,$C$5,"D",$K210,,,1),RTD("ice.xl",,"*H",FU210,$C$5,"D",$K210,,,1)*(9/5)+$C$14),"-")</f>
        <v>81.572000000000003</v>
      </c>
      <c r="FW210" s="101">
        <f t="shared" si="983"/>
        <v>31</v>
      </c>
      <c r="FX210" s="101" t="str">
        <f t="shared" si="915"/>
        <v>KORD MR31!_12Z-ECE</v>
      </c>
      <c r="FY210" s="58">
        <f ca="1">IFERROR(IF($C$12="C",RTD("ice.xl",,"*H",FX210,$C$5,"D",$K210,,,1),RTD("ice.xl",,"*H",FX210,$C$5,"D",$K210,,,1)*(9/5)+$C$14),"-")</f>
        <v>82.274000000000001</v>
      </c>
      <c r="FZ210" s="101">
        <f t="shared" si="978"/>
        <v>32</v>
      </c>
      <c r="GA210" s="101" t="str">
        <f t="shared" si="917"/>
        <v>KORD MR32!_12Z-ECE</v>
      </c>
      <c r="GB210" s="58">
        <f ca="1">IFERROR(IF($C$12="C",RTD("ice.xl",,"*H",GA210,$C$5,"D",$K210,,,1),RTD("ice.xl",,"*H",GA210,$C$5,"D",$K210,,,1)*(9/5)+$C$14),"-")</f>
        <v>80.960000000000008</v>
      </c>
      <c r="GC210" s="101">
        <f t="shared" si="973"/>
        <v>33</v>
      </c>
      <c r="GD210" s="101" t="str">
        <f t="shared" si="919"/>
        <v>KORD MR33!_12Z-ECE</v>
      </c>
      <c r="GE210" s="58">
        <f ca="1">IFERROR(IF($C$12="C",RTD("ice.xl",,"*H",GD210,$C$5,"D",$K210,,,1),RTD("ice.xl",,"*H",GD210,$C$5,"D",$K210,,,1)*(9/5)+$C$14),"-")</f>
        <v>79.933999999999997</v>
      </c>
      <c r="GF210" s="101">
        <f t="shared" si="968"/>
        <v>34</v>
      </c>
      <c r="GG210" s="101" t="str">
        <f t="shared" si="921"/>
        <v>KORD MR34!_12Z-ECE</v>
      </c>
      <c r="GH210" s="58">
        <f ca="1">IFERROR(IF($C$12="C",RTD("ice.xl",,"*H",GG210,$C$5,"D",$K210,,,1),RTD("ice.xl",,"*H",GG210,$C$5,"D",$K210,,,1)*(9/5)+$C$14),"-")</f>
        <v>80.27600000000001</v>
      </c>
      <c r="GI210" s="101">
        <f t="shared" si="963"/>
        <v>35</v>
      </c>
      <c r="GJ210" s="101" t="str">
        <f t="shared" si="923"/>
        <v>KORD MR35!_12Z-ECE</v>
      </c>
      <c r="GK210" s="58">
        <f ca="1">IFERROR(IF($C$12="C",RTD("ice.xl",,"*H",GJ210,$C$5,"D",$K210,,,1),RTD("ice.xl",,"*H",GJ210,$C$5,"D",$K210,,,1)*(9/5)+$C$14),"-")</f>
        <v>82.561999999999998</v>
      </c>
      <c r="GL210" s="101">
        <f t="shared" si="958"/>
        <v>36</v>
      </c>
      <c r="GM210" s="101" t="str">
        <f t="shared" si="925"/>
        <v>KORD MR36!_12Z-ECE</v>
      </c>
      <c r="GN210" s="58">
        <f ca="1">IFERROR(IF($C$12="C",RTD("ice.xl",,"*H",GM210,$C$5,"D",$K210,,,1),RTD("ice.xl",,"*H",GM210,$C$5,"D",$K210,,,1)*(9/5)+$C$14),"-")</f>
        <v>80.617999999999995</v>
      </c>
      <c r="GO210" s="101">
        <f t="shared" si="953"/>
        <v>37</v>
      </c>
      <c r="GP210" s="101" t="str">
        <f t="shared" si="927"/>
        <v>KORD MR37!_12Z-ECE</v>
      </c>
      <c r="GQ210" s="58">
        <f ca="1">IFERROR(IF($C$12="C",RTD("ice.xl",,"*H",GP210,$C$5,"D",$K210,,,1),RTD("ice.xl",,"*H",GP210,$C$5,"D",$K210,,,1)*(9/5)+$C$14),"-")</f>
        <v>79.195999999999998</v>
      </c>
      <c r="GR210" s="101">
        <f t="shared" si="948"/>
        <v>38</v>
      </c>
      <c r="GS210" s="101" t="str">
        <f t="shared" si="928"/>
        <v>KORD MR38!_12Z-ECE</v>
      </c>
      <c r="GT210" s="58">
        <f ca="1">IFERROR(IF($C$12="C",RTD("ice.xl",,"*H",GS210,$C$5,"D",$K210,,,1),RTD("ice.xl",,"*H",GS210,$C$5,"D",$K210,,,1)*(9/5)+$C$14),"-")</f>
        <v>81.23</v>
      </c>
      <c r="GU210" s="101">
        <f t="shared" si="943"/>
        <v>39</v>
      </c>
      <c r="GV210" s="101" t="str">
        <f t="shared" si="929"/>
        <v>KORD MR39!_12Z-ECE</v>
      </c>
      <c r="GW210" s="58">
        <f ca="1">IFERROR(IF($C$12="C",RTD("ice.xl",,"*H",GV210,$C$5,"D",$K210,,,1),RTD("ice.xl",,"*H",GV210,$C$5,"D",$K210,,,1)*(9/5)+$C$14),"-")</f>
        <v>83.516000000000005</v>
      </c>
      <c r="GX210" s="101">
        <f t="shared" si="939"/>
        <v>40</v>
      </c>
      <c r="GY210" s="101" t="str">
        <f t="shared" si="930"/>
        <v>KORD MR40!_12Z-ECE</v>
      </c>
      <c r="GZ210" s="58" t="str">
        <f ca="1">IFERROR(IF($C$12="C",RTD("ice.xl",,"*H",GY210,$C$5,"D",$K210,,,1),RTD("ice.xl",,"*H",GY210,$C$5,"D",$K210,,,1)*(9/5)+$C$14),"-")</f>
        <v>-</v>
      </c>
      <c r="HA210" s="101">
        <f t="shared" si="935"/>
        <v>41</v>
      </c>
      <c r="HB210" s="101" t="str">
        <f t="shared" si="931"/>
        <v>KORD MR41!_12Z-ECE</v>
      </c>
      <c r="HC210" s="105" t="str">
        <f ca="1">IFERROR(IF($C$12="C",RTD("ice.xl",,"*H",HB210,$C$5,"D",$K210,,,1),RTD("ice.xl",,"*H",HB210,$C$5,"D",$K210,,,1)*(9/5)+$C$14),"-")</f>
        <v>-</v>
      </c>
    </row>
    <row r="211" spans="11:211" x14ac:dyDescent="0.35">
      <c r="K211" s="163">
        <f t="shared" ca="1" si="1007"/>
        <v>44765</v>
      </c>
      <c r="L211" s="356">
        <f t="shared" ca="1" si="1007"/>
        <v>75.909019999999998</v>
      </c>
      <c r="N211" s="53">
        <f t="shared" si="1002"/>
        <v>27</v>
      </c>
      <c r="O211" s="53" t="str">
        <f t="shared" si="822"/>
        <v>KORD MR27!_00Z-ECE</v>
      </c>
      <c r="P211" s="108">
        <f ca="1">IFERROR(IF($C$12="C",RTD("ice.xl",,"*H",O211,$C$5,"D",$K211,,,1),RTD("ice.xl",,"*H",O211,$C$5,"D",$K211,,,1)*(9/5)+$C$14),"-")</f>
        <v>83.281999999999996</v>
      </c>
      <c r="Q211" s="101">
        <f t="shared" si="998"/>
        <v>28</v>
      </c>
      <c r="R211" s="101" t="str">
        <f t="shared" si="824"/>
        <v>KORD MR28!_00Z-ECE</v>
      </c>
      <c r="S211" s="58">
        <f ca="1">IFERROR(IF($C$12="C",RTD("ice.xl",,"*H",R211,$C$5,"D",$K211,,,1),RTD("ice.xl",,"*H",R211,$C$5,"D",$K211,,,1)*(9/5)+$C$14),"-")</f>
        <v>83.533999999999992</v>
      </c>
      <c r="T211" s="101">
        <f t="shared" si="994"/>
        <v>29</v>
      </c>
      <c r="U211" s="101" t="str">
        <f t="shared" si="826"/>
        <v>KORD MR29!_00Z-ECE</v>
      </c>
      <c r="V211" s="58">
        <f ca="1">IFERROR(IF($C$12="C",RTD("ice.xl",,"*H",U211,$C$5,"D",$K211,,,1),RTD("ice.xl",,"*H",U211,$C$5,"D",$K211,,,1)*(9/5)+$C$14),"-")</f>
        <v>82.454000000000008</v>
      </c>
      <c r="W211" s="101">
        <f t="shared" si="990"/>
        <v>30</v>
      </c>
      <c r="X211" s="101" t="str">
        <f t="shared" si="828"/>
        <v>KORD MR30!_00Z-ECE</v>
      </c>
      <c r="Y211" s="58">
        <f ca="1">IFERROR(IF($C$12="C",RTD("ice.xl",,"*H",X211,$C$5,"D",$K211,,,1),RTD("ice.xl",,"*H",X211,$C$5,"D",$K211,,,1)*(9/5)+$C$14),"-")</f>
        <v>83.48</v>
      </c>
      <c r="Z211" s="101">
        <f t="shared" si="985"/>
        <v>31</v>
      </c>
      <c r="AA211" s="101" t="str">
        <f t="shared" si="830"/>
        <v>KORD MR31!_00Z-ECE</v>
      </c>
      <c r="AB211" s="58">
        <f ca="1">IFERROR(IF($C$12="C",RTD("ice.xl",,"*H",AA211,$C$5,"D",$K211,,,1),RTD("ice.xl",,"*H",AA211,$C$5,"D",$K211,,,1)*(9/5)+$C$14),"-")</f>
        <v>83.462000000000003</v>
      </c>
      <c r="AC211" s="101">
        <f t="shared" si="980"/>
        <v>32</v>
      </c>
      <c r="AD211" s="101" t="str">
        <f t="shared" si="832"/>
        <v>KORD MR32!_00Z-ECE</v>
      </c>
      <c r="AE211" s="58">
        <f ca="1">IFERROR(IF($C$12="C",RTD("ice.xl",,"*H",AD211,$C$5,"D",$K211,,,1),RTD("ice.xl",,"*H",AD211,$C$5,"D",$K211,,,1)*(9/5)+$C$14),"-")</f>
        <v>82.454000000000008</v>
      </c>
      <c r="AF211" s="101">
        <f t="shared" si="975"/>
        <v>33</v>
      </c>
      <c r="AG211" s="101" t="str">
        <f t="shared" si="834"/>
        <v>KORD MR33!_00Z-ECE</v>
      </c>
      <c r="AH211" s="58">
        <f ca="1">IFERROR(IF($C$12="C",RTD("ice.xl",,"*H",AG211,$C$5,"D",$K211,,,1),RTD("ice.xl",,"*H",AG211,$C$5,"D",$K211,,,1)*(9/5)+$C$14),"-")</f>
        <v>81.085999999999999</v>
      </c>
      <c r="AI211" s="101">
        <f t="shared" si="970"/>
        <v>34</v>
      </c>
      <c r="AJ211" s="101" t="str">
        <f t="shared" si="836"/>
        <v>KORD MR34!_00Z-ECE</v>
      </c>
      <c r="AK211" s="58">
        <f ca="1">IFERROR(IF($C$12="C",RTD("ice.xl",,"*H",AJ211,$C$5,"D",$K211,,,1),RTD("ice.xl",,"*H",AJ211,$C$5,"D",$K211,,,1)*(9/5)+$C$14),"-")</f>
        <v>80.960000000000008</v>
      </c>
      <c r="AL211" s="101">
        <f t="shared" si="965"/>
        <v>35</v>
      </c>
      <c r="AM211" s="101" t="str">
        <f t="shared" si="838"/>
        <v>KORD MR35!_00Z-ECE</v>
      </c>
      <c r="AN211" s="58">
        <f ca="1">IFERROR(IF($C$12="C",RTD("ice.xl",,"*H",AM211,$C$5,"D",$K211,,,1),RTD("ice.xl",,"*H",AM211,$C$5,"D",$K211,,,1)*(9/5)+$C$14),"-")</f>
        <v>80.834000000000003</v>
      </c>
      <c r="AO211" s="101">
        <f t="shared" si="960"/>
        <v>36</v>
      </c>
      <c r="AP211" s="101" t="str">
        <f t="shared" si="840"/>
        <v>KORD MR36!_00Z-ECE</v>
      </c>
      <c r="AQ211" s="58">
        <f ca="1">IFERROR(IF($C$12="C",RTD("ice.xl",,"*H",AP211,$C$5,"D",$K211,,,1),RTD("ice.xl",,"*H",AP211,$C$5,"D",$K211,,,1)*(9/5)+$C$14),"-")</f>
        <v>80.257999999999996</v>
      </c>
      <c r="AR211" s="101">
        <f t="shared" si="955"/>
        <v>37</v>
      </c>
      <c r="AS211" s="101" t="str">
        <f t="shared" si="842"/>
        <v>KORD MR37!_00Z-ECE</v>
      </c>
      <c r="AT211" s="58">
        <f ca="1">IFERROR(IF($C$12="C",RTD("ice.xl",,"*H",AS211,$C$5,"D",$K211,,,1),RTD("ice.xl",,"*H",AS211,$C$5,"D",$K211,,,1)*(9/5)+$C$14),"-")</f>
        <v>80.456000000000003</v>
      </c>
      <c r="AU211" s="101">
        <f t="shared" si="950"/>
        <v>38</v>
      </c>
      <c r="AV211" s="101" t="str">
        <f t="shared" si="843"/>
        <v>KORD MR38!_00Z-ECE</v>
      </c>
      <c r="AW211" s="58">
        <f ca="1">IFERROR(IF($C$12="C",RTD("ice.xl",,"*H",AV211,$C$5,"D",$K211,,,1),RTD("ice.xl",,"*H",AV211,$C$5,"D",$K211,,,1)*(9/5)+$C$14),"-")</f>
        <v>81.878</v>
      </c>
      <c r="AX211" s="101">
        <f t="shared" si="945"/>
        <v>39</v>
      </c>
      <c r="AY211" s="101" t="str">
        <f t="shared" si="844"/>
        <v>KORD MR39!_00Z-ECE</v>
      </c>
      <c r="AZ211" s="58">
        <f ca="1">IFERROR(IF($C$12="C",RTD("ice.xl",,"*H",AY211,$C$5,"D",$K211,,,1),RTD("ice.xl",,"*H",AY211,$C$5,"D",$K211,,,1)*(9/5)+$C$14),"-")</f>
        <v>80.293999999999997</v>
      </c>
      <c r="BA211" s="101">
        <f t="shared" si="940"/>
        <v>40</v>
      </c>
      <c r="BB211" s="101" t="str">
        <f t="shared" si="845"/>
        <v>KORD MR40!_00Z-ECE</v>
      </c>
      <c r="BC211" s="58">
        <f ca="1">IFERROR(IF($C$12="C",RTD("ice.xl",,"*H",BB211,$C$5,"D",$K211,,,1),RTD("ice.xl",,"*H",BB211,$C$5,"D",$K211,,,1)*(9/5)+$C$14),"-")</f>
        <v>82.31</v>
      </c>
      <c r="BD211" s="101">
        <f t="shared" si="936"/>
        <v>41</v>
      </c>
      <c r="BE211" s="101" t="str">
        <f t="shared" si="846"/>
        <v>KORD MR41!_00Z-ECE</v>
      </c>
      <c r="BF211" s="58">
        <f ca="1">IFERROR(IF($C$12="C",RTD("ice.xl",,"*H",BE211,$C$5,"D",$K211,,,1),RTD("ice.xl",,"*H",BE211,$C$5,"D",$K211,,,1)*(9/5)+$C$14),"-")</f>
        <v>82.183999999999997</v>
      </c>
      <c r="BG211" s="101">
        <f t="shared" si="932"/>
        <v>42</v>
      </c>
      <c r="BH211" s="101" t="str">
        <f t="shared" si="847"/>
        <v>KORD MR42!_00Z-ECE</v>
      </c>
      <c r="BI211" s="105" t="str">
        <f ca="1">IFERROR(IF($C$12="C",RTD("ice.xl",,"*H",BH211,$C$5,"D",$K211,,,1),RTD("ice.xl",,"*H",BH211,$C$5,"D",$K211,,,1)*(9/5)+$C$14),"-")</f>
        <v>-</v>
      </c>
      <c r="BL211" s="53">
        <f t="shared" si="1003"/>
        <v>27</v>
      </c>
      <c r="BM211" s="53" t="str">
        <f t="shared" si="849"/>
        <v>KORD MR27!_00Z-ECE</v>
      </c>
      <c r="BN211" s="108">
        <f ca="1">IFERROR(IF($C$12="C",RTD("ice.xl",,"*H",BM211,$C$5,"D",$K211,,,1),RTD("ice.xl",,"*H",BM211,$C$5,"D",$K211,,,1)*(9/5)+$C$14),"-")</f>
        <v>83.281999999999996</v>
      </c>
      <c r="BO211" s="101">
        <f t="shared" si="999"/>
        <v>28</v>
      </c>
      <c r="BP211" s="101" t="str">
        <f t="shared" si="851"/>
        <v>KORD MR28!_00Z-ECE</v>
      </c>
      <c r="BQ211" s="58">
        <f ca="1">IFERROR(IF($C$12="C",RTD("ice.xl",,"*H",BP211,$C$5,"D",$K211,,,1),RTD("ice.xl",,"*H",BP211,$C$5,"D",$K211,,,1)*(9/5)+$C$14),"-")</f>
        <v>83.533999999999992</v>
      </c>
      <c r="BR211" s="101">
        <f t="shared" si="995"/>
        <v>29</v>
      </c>
      <c r="BS211" s="101" t="str">
        <f t="shared" si="853"/>
        <v>KORD MR29!_00Z-ECE</v>
      </c>
      <c r="BT211" s="58">
        <f ca="1">IFERROR(IF($C$12="C",RTD("ice.xl",,"*H",BS211,$C$5,"D",$K211,,,1),RTD("ice.xl",,"*H",BS211,$C$5,"D",$K211,,,1)*(9/5)+$C$14),"-")</f>
        <v>82.454000000000008</v>
      </c>
      <c r="BU211" s="101">
        <f t="shared" si="991"/>
        <v>30</v>
      </c>
      <c r="BV211" s="101" t="str">
        <f t="shared" si="855"/>
        <v>KORD MR30!_00Z-ECE</v>
      </c>
      <c r="BW211" s="58">
        <f ca="1">IFERROR(IF($C$12="C",RTD("ice.xl",,"*H",BV211,$C$5,"D",$K211,,,1),RTD("ice.xl",,"*H",BV211,$C$5,"D",$K211,,,1)*(9/5)+$C$14),"-")</f>
        <v>83.48</v>
      </c>
      <c r="BX211" s="101">
        <f t="shared" si="986"/>
        <v>31</v>
      </c>
      <c r="BY211" s="101" t="str">
        <f t="shared" si="857"/>
        <v>KORD MR31!_00Z-ECE</v>
      </c>
      <c r="BZ211" s="58">
        <f ca="1">IFERROR(IF($C$12="C",RTD("ice.xl",,"*H",BY211,$C$5,"D",$K211,,,1),RTD("ice.xl",,"*H",BY211,$C$5,"D",$K211,,,1)*(9/5)+$C$14),"-")</f>
        <v>83.462000000000003</v>
      </c>
      <c r="CA211" s="101">
        <f t="shared" si="981"/>
        <v>32</v>
      </c>
      <c r="CB211" s="101" t="str">
        <f t="shared" si="859"/>
        <v>KORD MR32!_00Z-ECE</v>
      </c>
      <c r="CC211" s="58">
        <f ca="1">IFERROR(IF($C$12="C",RTD("ice.xl",,"*H",CB211,$C$5,"D",$K211,,,1),RTD("ice.xl",,"*H",CB211,$C$5,"D",$K211,,,1)*(9/5)+$C$14),"-")</f>
        <v>82.454000000000008</v>
      </c>
      <c r="CD211" s="101">
        <f t="shared" si="976"/>
        <v>33</v>
      </c>
      <c r="CE211" s="101" t="str">
        <f t="shared" si="861"/>
        <v>KORD MR33!_00Z-ECE</v>
      </c>
      <c r="CF211" s="58">
        <f ca="1">IFERROR(IF($C$12="C",RTD("ice.xl",,"*H",CE211,$C$5,"D",$K211,,,1),RTD("ice.xl",,"*H",CE211,$C$5,"D",$K211,,,1)*(9/5)+$C$14),"-")</f>
        <v>81.085999999999999</v>
      </c>
      <c r="CG211" s="101">
        <f t="shared" si="971"/>
        <v>34</v>
      </c>
      <c r="CH211" s="101" t="str">
        <f t="shared" si="863"/>
        <v>KORD MR34!_00Z-ECE</v>
      </c>
      <c r="CI211" s="58">
        <f ca="1">IFERROR(IF($C$12="C",RTD("ice.xl",,"*H",CH211,$C$5,"D",$K211,,,1),RTD("ice.xl",,"*H",CH211,$C$5,"D",$K211,,,1)*(9/5)+$C$14),"-")</f>
        <v>80.960000000000008</v>
      </c>
      <c r="CJ211" s="101">
        <f t="shared" si="966"/>
        <v>35</v>
      </c>
      <c r="CK211" s="101" t="str">
        <f t="shared" si="865"/>
        <v>KORD MR35!_00Z-ECE</v>
      </c>
      <c r="CL211" s="58">
        <f ca="1">IFERROR(IF($C$12="C",RTD("ice.xl",,"*H",CK211,$C$5,"D",$K211,,,1),RTD("ice.xl",,"*H",CK211,$C$5,"D",$K211,,,1)*(9/5)+$C$14),"-")</f>
        <v>80.834000000000003</v>
      </c>
      <c r="CM211" s="101">
        <f t="shared" si="961"/>
        <v>36</v>
      </c>
      <c r="CN211" s="101" t="str">
        <f t="shared" si="867"/>
        <v>KORD MR36!_00Z-ECE</v>
      </c>
      <c r="CO211" s="58">
        <f ca="1">IFERROR(IF($C$12="C",RTD("ice.xl",,"*H",CN211,$C$5,"D",$K211,,,1),RTD("ice.xl",,"*H",CN211,$C$5,"D",$K211,,,1)*(9/5)+$C$14),"-")</f>
        <v>80.257999999999996</v>
      </c>
      <c r="CP211" s="101">
        <f t="shared" si="956"/>
        <v>37</v>
      </c>
      <c r="CQ211" s="101" t="str">
        <f t="shared" si="869"/>
        <v>KORD MR37!_00Z-ECE</v>
      </c>
      <c r="CR211" s="58">
        <f ca="1">IFERROR(IF($C$12="C",RTD("ice.xl",,"*H",CQ211,$C$5,"D",$K211,,,1),RTD("ice.xl",,"*H",CQ211,$C$5,"D",$K211,,,1)*(9/5)+$C$14),"-")</f>
        <v>80.456000000000003</v>
      </c>
      <c r="CS211" s="101">
        <f t="shared" si="951"/>
        <v>38</v>
      </c>
      <c r="CT211" s="101" t="str">
        <f t="shared" si="871"/>
        <v>KORD MR38!_00Z-ECE</v>
      </c>
      <c r="CU211" s="58">
        <f ca="1">IFERROR(IF($C$12="C",RTD("ice.xl",,"*H",CT211,$C$5,"D",$K211,,,1),RTD("ice.xl",,"*H",CT211,$C$5,"D",$K211,,,1)*(9/5)+$C$14),"-")</f>
        <v>81.878</v>
      </c>
      <c r="CV211" s="101">
        <f t="shared" si="946"/>
        <v>39</v>
      </c>
      <c r="CW211" s="101" t="str">
        <f t="shared" si="872"/>
        <v>KORD MR39!_00Z-ECE</v>
      </c>
      <c r="CX211" s="58">
        <f ca="1">IFERROR(IF($C$12="C",RTD("ice.xl",,"*H",CW211,$C$5,"D",$K211,,,1),RTD("ice.xl",,"*H",CW211,$C$5,"D",$K211,,,1)*(9/5)+$C$14),"-")</f>
        <v>80.293999999999997</v>
      </c>
      <c r="CY211" s="101">
        <f t="shared" si="941"/>
        <v>40</v>
      </c>
      <c r="CZ211" s="101" t="str">
        <f t="shared" si="873"/>
        <v>KORD MR40!_00Z-ECE</v>
      </c>
      <c r="DA211" s="58">
        <f ca="1">IFERROR(IF($C$12="C",RTD("ice.xl",,"*H",CZ211,$C$5,"D",$K211,,,1),RTD("ice.xl",,"*H",CZ211,$C$5,"D",$K211,,,1)*(9/5)+$C$14),"-")</f>
        <v>82.31</v>
      </c>
      <c r="DB211" s="101">
        <f t="shared" si="937"/>
        <v>41</v>
      </c>
      <c r="DC211" s="101" t="str">
        <f t="shared" si="874"/>
        <v>KORD MR41!_00Z-ECE</v>
      </c>
      <c r="DD211" s="58">
        <f ca="1">IFERROR(IF($C$12="C",RTD("ice.xl",,"*H",DC211,$C$5,"D",$K211,,,1),RTD("ice.xl",,"*H",DC211,$C$5,"D",$K211,,,1)*(9/5)+$C$14),"-")</f>
        <v>82.183999999999997</v>
      </c>
      <c r="DE211" s="101">
        <f t="shared" si="933"/>
        <v>42</v>
      </c>
      <c r="DF211" s="101" t="str">
        <f t="shared" si="875"/>
        <v>KORD MR42!_00Z-ECE</v>
      </c>
      <c r="DG211" s="105" t="str">
        <f ca="1">IFERROR(IF($C$12="C",RTD("ice.xl",,"*H",DF211,$C$5,"D",$K211,,,1),RTD("ice.xl",,"*H",DF211,$C$5,"D",$K211,,,1)*(9/5)+$C$14),"-")</f>
        <v>-</v>
      </c>
      <c r="DJ211" s="53">
        <f t="shared" si="1004"/>
        <v>27</v>
      </c>
      <c r="DK211" s="53" t="str">
        <f t="shared" si="877"/>
        <v>KORD MR27!_12Z-ECE</v>
      </c>
      <c r="DL211" s="108">
        <f ca="1">IFERROR(IF($C$12="C",RTD("ice.xl",,"*H",DK211,$C$5,"D",$K211,,,1),RTD("ice.xl",,"*H",DK211,$C$5,"D",$K211,,,1)*(9/5)+$C$14),"-")</f>
        <v>82.364000000000004</v>
      </c>
      <c r="DM211" s="101">
        <f t="shared" si="1000"/>
        <v>28</v>
      </c>
      <c r="DN211" s="101" t="str">
        <f t="shared" si="879"/>
        <v>KORD MR28!_12Z-ECE</v>
      </c>
      <c r="DO211" s="58">
        <f ca="1">IFERROR(IF($C$12="C",RTD("ice.xl",,"*H",DN211,$C$5,"D",$K211,,,1),RTD("ice.xl",,"*H",DN211,$C$5,"D",$K211,,,1)*(9/5)+$C$14),"-")</f>
        <v>81.914000000000001</v>
      </c>
      <c r="DP211" s="101">
        <f t="shared" si="996"/>
        <v>29</v>
      </c>
      <c r="DQ211" s="101" t="str">
        <f t="shared" si="881"/>
        <v>KORD MR29!_12Z-ECE</v>
      </c>
      <c r="DR211" s="58">
        <f ca="1">IFERROR(IF($C$12="C",RTD("ice.xl",,"*H",DQ211,$C$5,"D",$K211,,,1),RTD("ice.xl",,"*H",DQ211,$C$5,"D",$K211,,,1)*(9/5)+$C$14),"-")</f>
        <v>82.94</v>
      </c>
      <c r="DS211" s="101">
        <f t="shared" si="992"/>
        <v>30</v>
      </c>
      <c r="DT211" s="101" t="str">
        <f t="shared" si="883"/>
        <v>KORD MR30!_12Z-ECE</v>
      </c>
      <c r="DU211" s="58">
        <f ca="1">IFERROR(IF($C$12="C",RTD("ice.xl",,"*H",DT211,$C$5,"D",$K211,,,1),RTD("ice.xl",,"*H",DT211,$C$5,"D",$K211,,,1)*(9/5)+$C$14),"-")</f>
        <v>84.325999999999993</v>
      </c>
      <c r="DV211" s="101">
        <f t="shared" si="987"/>
        <v>31</v>
      </c>
      <c r="DW211" s="101" t="str">
        <f t="shared" si="885"/>
        <v>KORD MR31!_12Z-ECE</v>
      </c>
      <c r="DX211" s="58">
        <f ca="1">IFERROR(IF($C$12="C",RTD("ice.xl",,"*H",DW211,$C$5,"D",$K211,,,1),RTD("ice.xl",,"*H",DW211,$C$5,"D",$K211,,,1)*(9/5)+$C$14),"-")</f>
        <v>83.426000000000002</v>
      </c>
      <c r="DY211" s="101">
        <f t="shared" si="982"/>
        <v>32</v>
      </c>
      <c r="DZ211" s="101" t="str">
        <f t="shared" si="887"/>
        <v>KORD MR32!_12Z-ECE</v>
      </c>
      <c r="EA211" s="58">
        <f ca="1">IFERROR(IF($C$12="C",RTD("ice.xl",,"*H",DZ211,$C$5,"D",$K211,,,1),RTD("ice.xl",,"*H",DZ211,$C$5,"D",$K211,,,1)*(9/5)+$C$14),"-")</f>
        <v>81.14</v>
      </c>
      <c r="EB211" s="101">
        <f t="shared" si="977"/>
        <v>33</v>
      </c>
      <c r="EC211" s="101" t="str">
        <f t="shared" si="889"/>
        <v>KORD MR33!_12Z-ECE</v>
      </c>
      <c r="ED211" s="58">
        <f ca="1">IFERROR(IF($C$12="C",RTD("ice.xl",,"*H",EC211,$C$5,"D",$K211,,,1),RTD("ice.xl",,"*H",EC211,$C$5,"D",$K211,,,1)*(9/5)+$C$14),"-")</f>
        <v>80.402000000000001</v>
      </c>
      <c r="EE211" s="101">
        <f t="shared" si="972"/>
        <v>34</v>
      </c>
      <c r="EF211" s="101" t="str">
        <f t="shared" si="891"/>
        <v>KORD MR34!_12Z-ECE</v>
      </c>
      <c r="EG211" s="58">
        <f ca="1">IFERROR(IF($C$12="C",RTD("ice.xl",,"*H",EF211,$C$5,"D",$K211,,,1),RTD("ice.xl",,"*H",EF211,$C$5,"D",$K211,,,1)*(9/5)+$C$14),"-")</f>
        <v>79.97</v>
      </c>
      <c r="EH211" s="101">
        <f t="shared" si="967"/>
        <v>35</v>
      </c>
      <c r="EI211" s="101" t="str">
        <f t="shared" si="893"/>
        <v>KORD MR35!_12Z-ECE</v>
      </c>
      <c r="EJ211" s="58">
        <f ca="1">IFERROR(IF($C$12="C",RTD("ice.xl",,"*H",EI211,$C$5,"D",$K211,,,1),RTD("ice.xl",,"*H",EI211,$C$5,"D",$K211,,,1)*(9/5)+$C$14),"-")</f>
        <v>82.31</v>
      </c>
      <c r="EK211" s="101">
        <f t="shared" si="962"/>
        <v>36</v>
      </c>
      <c r="EL211" s="101" t="str">
        <f t="shared" si="895"/>
        <v>KORD MR36!_12Z-ECE</v>
      </c>
      <c r="EM211" s="58">
        <f ca="1">IFERROR(IF($C$12="C",RTD("ice.xl",,"*H",EL211,$C$5,"D",$K211,,,1),RTD("ice.xl",,"*H",EL211,$C$5,"D",$K211,,,1)*(9/5)+$C$14),"-")</f>
        <v>80.599999999999994</v>
      </c>
      <c r="EN211" s="101">
        <f t="shared" si="957"/>
        <v>37</v>
      </c>
      <c r="EO211" s="101" t="str">
        <f t="shared" si="897"/>
        <v>KORD MR37!_12Z-ECE</v>
      </c>
      <c r="EP211" s="58">
        <f ca="1">IFERROR(IF($C$12="C",RTD("ice.xl",,"*H",EO211,$C$5,"D",$K211,,,1),RTD("ice.xl",,"*H",EO211,$C$5,"D",$K211,,,1)*(9/5)+$C$14),"-")</f>
        <v>79.466000000000008</v>
      </c>
      <c r="EQ211" s="101">
        <f t="shared" si="952"/>
        <v>38</v>
      </c>
      <c r="ER211" s="101" t="str">
        <f t="shared" si="899"/>
        <v>KORD MR38!_12Z-ECE</v>
      </c>
      <c r="ES211" s="58">
        <f ca="1">IFERROR(IF($C$12="C",RTD("ice.xl",,"*H",ER211,$C$5,"D",$K211,,,1),RTD("ice.xl",,"*H",ER211,$C$5,"D",$K211,,,1)*(9/5)+$C$14),"-")</f>
        <v>81.644000000000005</v>
      </c>
      <c r="ET211" s="101">
        <f t="shared" si="947"/>
        <v>39</v>
      </c>
      <c r="EU211" s="101" t="str">
        <f t="shared" si="900"/>
        <v>KORD MR39!_12Z-ECE</v>
      </c>
      <c r="EV211" s="58">
        <f ca="1">IFERROR(IF($C$12="C",RTD("ice.xl",,"*H",EU211,$C$5,"D",$K211,,,1),RTD("ice.xl",,"*H",EU211,$C$5,"D",$K211,,,1)*(9/5)+$C$14),"-")</f>
        <v>83.138000000000005</v>
      </c>
      <c r="EW211" s="101">
        <f t="shared" si="942"/>
        <v>40</v>
      </c>
      <c r="EX211" s="101" t="str">
        <f t="shared" si="901"/>
        <v>KORD MR40!_12Z-ECE</v>
      </c>
      <c r="EY211" s="58">
        <f ca="1">IFERROR(IF($C$12="C",RTD("ice.xl",,"*H",EX211,$C$5,"D",$K211,,,1),RTD("ice.xl",,"*H",EX211,$C$5,"D",$K211,,,1)*(9/5)+$C$14),"-")</f>
        <v>81.41</v>
      </c>
      <c r="EZ211" s="101">
        <f t="shared" si="938"/>
        <v>41</v>
      </c>
      <c r="FA211" s="101" t="str">
        <f t="shared" si="902"/>
        <v>KORD MR41!_12Z-ECE</v>
      </c>
      <c r="FB211" s="58" t="str">
        <f ca="1">IFERROR(IF($C$12="C",RTD("ice.xl",,"*H",FA211,$C$5,"D",$K211,,,1),RTD("ice.xl",,"*H",FA211,$C$5,"D",$K211,,,1)*(9/5)+$C$14),"-")</f>
        <v>-</v>
      </c>
      <c r="FC211" s="101">
        <f t="shared" si="934"/>
        <v>42</v>
      </c>
      <c r="FD211" s="101" t="str">
        <f t="shared" si="903"/>
        <v>KORD MR42!_12Z-ECE</v>
      </c>
      <c r="FE211" s="105" t="str">
        <f ca="1">IFERROR(IF($C$12="C",RTD("ice.xl",,"*H",FD211,$C$5,"D",$K211,,,1),RTD("ice.xl",,"*H",FD211,$C$5,"D",$K211,,,1)*(9/5)+$C$14),"-")</f>
        <v>-</v>
      </c>
      <c r="FH211" s="53">
        <f t="shared" si="1005"/>
        <v>27</v>
      </c>
      <c r="FI211" s="53" t="str">
        <f t="shared" si="905"/>
        <v>KORD MR27!_12Z-ECE</v>
      </c>
      <c r="FJ211" s="108">
        <f ca="1">IFERROR(IF($C$12="C",RTD("ice.xl",,"*H",FI211,$C$5,"D",$K211,,,1),RTD("ice.xl",,"*H",FI211,$C$5,"D",$K211,,,1)*(9/5)+$C$14),"-")</f>
        <v>82.364000000000004</v>
      </c>
      <c r="FK211" s="101">
        <f t="shared" si="1001"/>
        <v>28</v>
      </c>
      <c r="FL211" s="101" t="str">
        <f t="shared" si="907"/>
        <v>KORD MR28!_12Z-ECE</v>
      </c>
      <c r="FM211" s="58">
        <f ca="1">IFERROR(IF($C$12="C",RTD("ice.xl",,"*H",FL211,$C$5,"D",$K211,,,1),RTD("ice.xl",,"*H",FL211,$C$5,"D",$K211,,,1)*(9/5)+$C$14),"-")</f>
        <v>81.914000000000001</v>
      </c>
      <c r="FN211" s="101">
        <f t="shared" si="997"/>
        <v>29</v>
      </c>
      <c r="FO211" s="101" t="str">
        <f t="shared" si="909"/>
        <v>KORD MR29!_12Z-ECE</v>
      </c>
      <c r="FP211" s="58">
        <f ca="1">IFERROR(IF($C$12="C",RTD("ice.xl",,"*H",FO211,$C$5,"D",$K211,,,1),RTD("ice.xl",,"*H",FO211,$C$5,"D",$K211,,,1)*(9/5)+$C$14),"-")</f>
        <v>82.94</v>
      </c>
      <c r="FQ211" s="101">
        <f t="shared" si="993"/>
        <v>30</v>
      </c>
      <c r="FR211" s="101" t="str">
        <f t="shared" si="911"/>
        <v>KORD MR30!_12Z-ECE</v>
      </c>
      <c r="FS211" s="58">
        <f ca="1">IFERROR(IF($C$12="C",RTD("ice.xl",,"*H",FR211,$C$5,"D",$K211,,,1),RTD("ice.xl",,"*H",FR211,$C$5,"D",$K211,,,1)*(9/5)+$C$14),"-")</f>
        <v>84.325999999999993</v>
      </c>
      <c r="FT211" s="101">
        <f t="shared" si="988"/>
        <v>31</v>
      </c>
      <c r="FU211" s="101" t="str">
        <f t="shared" si="913"/>
        <v>KORD MR31!_12Z-ECE</v>
      </c>
      <c r="FV211" s="58">
        <f ca="1">IFERROR(IF($C$12="C",RTD("ice.xl",,"*H",FU211,$C$5,"D",$K211,,,1),RTD("ice.xl",,"*H",FU211,$C$5,"D",$K211,,,1)*(9/5)+$C$14),"-")</f>
        <v>83.426000000000002</v>
      </c>
      <c r="FW211" s="101">
        <f t="shared" si="983"/>
        <v>32</v>
      </c>
      <c r="FX211" s="101" t="str">
        <f t="shared" si="915"/>
        <v>KORD MR32!_12Z-ECE</v>
      </c>
      <c r="FY211" s="58">
        <f ca="1">IFERROR(IF($C$12="C",RTD("ice.xl",,"*H",FX211,$C$5,"D",$K211,,,1),RTD("ice.xl",,"*H",FX211,$C$5,"D",$K211,,,1)*(9/5)+$C$14),"-")</f>
        <v>81.14</v>
      </c>
      <c r="FZ211" s="101">
        <f t="shared" si="978"/>
        <v>33</v>
      </c>
      <c r="GA211" s="101" t="str">
        <f t="shared" si="917"/>
        <v>KORD MR33!_12Z-ECE</v>
      </c>
      <c r="GB211" s="58">
        <f ca="1">IFERROR(IF($C$12="C",RTD("ice.xl",,"*H",GA211,$C$5,"D",$K211,,,1),RTD("ice.xl",,"*H",GA211,$C$5,"D",$K211,,,1)*(9/5)+$C$14),"-")</f>
        <v>80.402000000000001</v>
      </c>
      <c r="GC211" s="101">
        <f t="shared" si="973"/>
        <v>34</v>
      </c>
      <c r="GD211" s="101" t="str">
        <f t="shared" si="919"/>
        <v>KORD MR34!_12Z-ECE</v>
      </c>
      <c r="GE211" s="58">
        <f ca="1">IFERROR(IF($C$12="C",RTD("ice.xl",,"*H",GD211,$C$5,"D",$K211,,,1),RTD("ice.xl",,"*H",GD211,$C$5,"D",$K211,,,1)*(9/5)+$C$14),"-")</f>
        <v>79.97</v>
      </c>
      <c r="GF211" s="101">
        <f t="shared" si="968"/>
        <v>35</v>
      </c>
      <c r="GG211" s="101" t="str">
        <f t="shared" si="921"/>
        <v>KORD MR35!_12Z-ECE</v>
      </c>
      <c r="GH211" s="58">
        <f ca="1">IFERROR(IF($C$12="C",RTD("ice.xl",,"*H",GG211,$C$5,"D",$K211,,,1),RTD("ice.xl",,"*H",GG211,$C$5,"D",$K211,,,1)*(9/5)+$C$14),"-")</f>
        <v>82.31</v>
      </c>
      <c r="GI211" s="101">
        <f t="shared" si="963"/>
        <v>36</v>
      </c>
      <c r="GJ211" s="101" t="str">
        <f t="shared" si="923"/>
        <v>KORD MR36!_12Z-ECE</v>
      </c>
      <c r="GK211" s="58">
        <f ca="1">IFERROR(IF($C$12="C",RTD("ice.xl",,"*H",GJ211,$C$5,"D",$K211,,,1),RTD("ice.xl",,"*H",GJ211,$C$5,"D",$K211,,,1)*(9/5)+$C$14),"-")</f>
        <v>80.599999999999994</v>
      </c>
      <c r="GL211" s="101">
        <f t="shared" si="958"/>
        <v>37</v>
      </c>
      <c r="GM211" s="101" t="str">
        <f t="shared" si="925"/>
        <v>KORD MR37!_12Z-ECE</v>
      </c>
      <c r="GN211" s="58">
        <f ca="1">IFERROR(IF($C$12="C",RTD("ice.xl",,"*H",GM211,$C$5,"D",$K211,,,1),RTD("ice.xl",,"*H",GM211,$C$5,"D",$K211,,,1)*(9/5)+$C$14),"-")</f>
        <v>79.466000000000008</v>
      </c>
      <c r="GO211" s="101">
        <f t="shared" si="953"/>
        <v>38</v>
      </c>
      <c r="GP211" s="101" t="str">
        <f t="shared" si="927"/>
        <v>KORD MR38!_12Z-ECE</v>
      </c>
      <c r="GQ211" s="58">
        <f ca="1">IFERROR(IF($C$12="C",RTD("ice.xl",,"*H",GP211,$C$5,"D",$K211,,,1),RTD("ice.xl",,"*H",GP211,$C$5,"D",$K211,,,1)*(9/5)+$C$14),"-")</f>
        <v>81.644000000000005</v>
      </c>
      <c r="GR211" s="101">
        <f t="shared" si="948"/>
        <v>39</v>
      </c>
      <c r="GS211" s="101" t="str">
        <f t="shared" si="928"/>
        <v>KORD MR39!_12Z-ECE</v>
      </c>
      <c r="GT211" s="58">
        <f ca="1">IFERROR(IF($C$12="C",RTD("ice.xl",,"*H",GS211,$C$5,"D",$K211,,,1),RTD("ice.xl",,"*H",GS211,$C$5,"D",$K211,,,1)*(9/5)+$C$14),"-")</f>
        <v>83.138000000000005</v>
      </c>
      <c r="GU211" s="101">
        <f t="shared" si="943"/>
        <v>40</v>
      </c>
      <c r="GV211" s="101" t="str">
        <f t="shared" si="929"/>
        <v>KORD MR40!_12Z-ECE</v>
      </c>
      <c r="GW211" s="58">
        <f ca="1">IFERROR(IF($C$12="C",RTD("ice.xl",,"*H",GV211,$C$5,"D",$K211,,,1),RTD("ice.xl",,"*H",GV211,$C$5,"D",$K211,,,1)*(9/5)+$C$14),"-")</f>
        <v>81.41</v>
      </c>
      <c r="GX211" s="101">
        <f t="shared" si="939"/>
        <v>41</v>
      </c>
      <c r="GY211" s="101" t="str">
        <f t="shared" si="930"/>
        <v>KORD MR41!_12Z-ECE</v>
      </c>
      <c r="GZ211" s="58" t="str">
        <f ca="1">IFERROR(IF($C$12="C",RTD("ice.xl",,"*H",GY211,$C$5,"D",$K211,,,1),RTD("ice.xl",,"*H",GY211,$C$5,"D",$K211,,,1)*(9/5)+$C$14),"-")</f>
        <v>-</v>
      </c>
      <c r="HA211" s="101">
        <f t="shared" si="935"/>
        <v>42</v>
      </c>
      <c r="HB211" s="101" t="str">
        <f t="shared" si="931"/>
        <v>KORD MR42!_12Z-ECE</v>
      </c>
      <c r="HC211" s="105" t="str">
        <f ca="1">IFERROR(IF($C$12="C",RTD("ice.xl",,"*H",HB211,$C$5,"D",$K211,,,1),RTD("ice.xl",,"*H",HB211,$C$5,"D",$K211,,,1)*(9/5)+$C$14),"-")</f>
        <v>-</v>
      </c>
    </row>
    <row r="212" spans="11:211" x14ac:dyDescent="0.35">
      <c r="K212" s="163">
        <f t="shared" ca="1" si="1007"/>
        <v>44764</v>
      </c>
      <c r="L212" s="356">
        <f t="shared" ca="1" si="1007"/>
        <v>80.088800000000006</v>
      </c>
      <c r="N212" s="53">
        <f t="shared" si="1002"/>
        <v>28</v>
      </c>
      <c r="O212" s="53" t="str">
        <f t="shared" si="822"/>
        <v>KORD MR28!_00Z-ECE</v>
      </c>
      <c r="P212" s="108">
        <f ca="1">IFERROR(IF($C$12="C",RTD("ice.xl",,"*H",O212,$C$5,"D",$K212,,,1),RTD("ice.xl",,"*H",O212,$C$5,"D",$K212,,,1)*(9/5)+$C$14),"-")</f>
        <v>77.593999999999994</v>
      </c>
      <c r="Q212" s="101">
        <f t="shared" si="998"/>
        <v>29</v>
      </c>
      <c r="R212" s="101" t="str">
        <f t="shared" si="824"/>
        <v>KORD MR29!_00Z-ECE</v>
      </c>
      <c r="S212" s="58">
        <f ca="1">IFERROR(IF($C$12="C",RTD("ice.xl",,"*H",R212,$C$5,"D",$K212,,,1),RTD("ice.xl",,"*H",R212,$C$5,"D",$K212,,,1)*(9/5)+$C$14),"-")</f>
        <v>77.45</v>
      </c>
      <c r="T212" s="101">
        <f t="shared" si="994"/>
        <v>30</v>
      </c>
      <c r="U212" s="101" t="str">
        <f t="shared" si="826"/>
        <v>KORD MR30!_00Z-ECE</v>
      </c>
      <c r="V212" s="58">
        <f ca="1">IFERROR(IF($C$12="C",RTD("ice.xl",,"*H",U212,$C$5,"D",$K212,,,1),RTD("ice.xl",,"*H",U212,$C$5,"D",$K212,,,1)*(9/5)+$C$14),"-")</f>
        <v>78.349999999999994</v>
      </c>
      <c r="W212" s="101">
        <f t="shared" si="990"/>
        <v>31</v>
      </c>
      <c r="X212" s="101" t="str">
        <f t="shared" si="828"/>
        <v>KORD MR31!_00Z-ECE</v>
      </c>
      <c r="Y212" s="58">
        <f ca="1">IFERROR(IF($C$12="C",RTD("ice.xl",,"*H",X212,$C$5,"D",$K212,,,1),RTD("ice.xl",,"*H",X212,$C$5,"D",$K212,,,1)*(9/5)+$C$14),"-")</f>
        <v>79.268000000000001</v>
      </c>
      <c r="Z212" s="101">
        <f t="shared" si="985"/>
        <v>32</v>
      </c>
      <c r="AA212" s="101" t="str">
        <f t="shared" si="830"/>
        <v>KORD MR32!_00Z-ECE</v>
      </c>
      <c r="AB212" s="58">
        <f ca="1">IFERROR(IF($C$12="C",RTD("ice.xl",,"*H",AA212,$C$5,"D",$K212,,,1),RTD("ice.xl",,"*H",AA212,$C$5,"D",$K212,,,1)*(9/5)+$C$14),"-")</f>
        <v>81.391999999999996</v>
      </c>
      <c r="AC212" s="101">
        <f t="shared" si="980"/>
        <v>33</v>
      </c>
      <c r="AD212" s="101" t="str">
        <f t="shared" si="832"/>
        <v>KORD MR33!_00Z-ECE</v>
      </c>
      <c r="AE212" s="58">
        <f ca="1">IFERROR(IF($C$12="C",RTD("ice.xl",,"*H",AD212,$C$5,"D",$K212,,,1),RTD("ice.xl",,"*H",AD212,$C$5,"D",$K212,,,1)*(9/5)+$C$14),"-")</f>
        <v>80.024000000000001</v>
      </c>
      <c r="AF212" s="101">
        <f t="shared" si="975"/>
        <v>34</v>
      </c>
      <c r="AG212" s="101" t="str">
        <f t="shared" si="834"/>
        <v>KORD MR34!_00Z-ECE</v>
      </c>
      <c r="AH212" s="58">
        <f ca="1">IFERROR(IF($C$12="C",RTD("ice.xl",,"*H",AG212,$C$5,"D",$K212,,,1),RTD("ice.xl",,"*H",AG212,$C$5,"D",$K212,,,1)*(9/5)+$C$14),"-")</f>
        <v>78.818000000000012</v>
      </c>
      <c r="AI212" s="101">
        <f t="shared" si="970"/>
        <v>35</v>
      </c>
      <c r="AJ212" s="101" t="str">
        <f t="shared" si="836"/>
        <v>KORD MR35!_00Z-ECE</v>
      </c>
      <c r="AK212" s="58">
        <f ca="1">IFERROR(IF($C$12="C",RTD("ice.xl",,"*H",AJ212,$C$5,"D",$K212,,,1),RTD("ice.xl",,"*H",AJ212,$C$5,"D",$K212,,,1)*(9/5)+$C$14),"-")</f>
        <v>78.584000000000003</v>
      </c>
      <c r="AL212" s="101">
        <f t="shared" si="965"/>
        <v>36</v>
      </c>
      <c r="AM212" s="101" t="str">
        <f t="shared" si="838"/>
        <v>KORD MR36!_00Z-ECE</v>
      </c>
      <c r="AN212" s="58">
        <f ca="1">IFERROR(IF($C$12="C",RTD("ice.xl",,"*H",AM212,$C$5,"D",$K212,,,1),RTD("ice.xl",,"*H",AM212,$C$5,"D",$K212,,,1)*(9/5)+$C$14),"-")</f>
        <v>79.304000000000002</v>
      </c>
      <c r="AO212" s="101">
        <f t="shared" si="960"/>
        <v>37</v>
      </c>
      <c r="AP212" s="101" t="str">
        <f t="shared" si="840"/>
        <v>KORD MR37!_00Z-ECE</v>
      </c>
      <c r="AQ212" s="58">
        <f ca="1">IFERROR(IF($C$12="C",RTD("ice.xl",,"*H",AP212,$C$5,"D",$K212,,,1),RTD("ice.xl",,"*H",AP212,$C$5,"D",$K212,,,1)*(9/5)+$C$14),"-")</f>
        <v>79.141999999999996</v>
      </c>
      <c r="AR212" s="101">
        <f t="shared" si="955"/>
        <v>38</v>
      </c>
      <c r="AS212" s="101" t="str">
        <f t="shared" si="842"/>
        <v>KORD MR38!_00Z-ECE</v>
      </c>
      <c r="AT212" s="58">
        <f ca="1">IFERROR(IF($C$12="C",RTD("ice.xl",,"*H",AS212,$C$5,"D",$K212,,,1),RTD("ice.xl",,"*H",AS212,$C$5,"D",$K212,,,1)*(9/5)+$C$14),"-")</f>
        <v>81.355999999999995</v>
      </c>
      <c r="AU212" s="101">
        <f t="shared" si="950"/>
        <v>39</v>
      </c>
      <c r="AV212" s="101" t="str">
        <f t="shared" si="843"/>
        <v>KORD MR39!_00Z-ECE</v>
      </c>
      <c r="AW212" s="58">
        <f ca="1">IFERROR(IF($C$12="C",RTD("ice.xl",,"*H",AV212,$C$5,"D",$K212,,,1),RTD("ice.xl",,"*H",AV212,$C$5,"D",$K212,,,1)*(9/5)+$C$14),"-")</f>
        <v>82.364000000000004</v>
      </c>
      <c r="AX212" s="101">
        <f t="shared" si="945"/>
        <v>40</v>
      </c>
      <c r="AY212" s="101" t="str">
        <f t="shared" si="844"/>
        <v>KORD MR40!_00Z-ECE</v>
      </c>
      <c r="AZ212" s="58">
        <f ca="1">IFERROR(IF($C$12="C",RTD("ice.xl",,"*H",AY212,$C$5,"D",$K212,,,1),RTD("ice.xl",,"*H",AY212,$C$5,"D",$K212,,,1)*(9/5)+$C$14),"-")</f>
        <v>82.921999999999997</v>
      </c>
      <c r="BA212" s="101">
        <f t="shared" si="940"/>
        <v>41</v>
      </c>
      <c r="BB212" s="101" t="str">
        <f t="shared" si="845"/>
        <v>KORD MR41!_00Z-ECE</v>
      </c>
      <c r="BC212" s="58">
        <f ca="1">IFERROR(IF($C$12="C",RTD("ice.xl",,"*H",BB212,$C$5,"D",$K212,,,1),RTD("ice.xl",,"*H",BB212,$C$5,"D",$K212,,,1)*(9/5)+$C$14),"-")</f>
        <v>81.788000000000011</v>
      </c>
      <c r="BD212" s="101">
        <f t="shared" si="936"/>
        <v>42</v>
      </c>
      <c r="BE212" s="101" t="str">
        <f t="shared" si="846"/>
        <v>KORD MR42!_00Z-ECE</v>
      </c>
      <c r="BF212" s="58">
        <f ca="1">IFERROR(IF($C$12="C",RTD("ice.xl",,"*H",BE212,$C$5,"D",$K212,,,1),RTD("ice.xl",,"*H",BE212,$C$5,"D",$K212,,,1)*(9/5)+$C$14),"-")</f>
        <v>82.256</v>
      </c>
      <c r="BG212" s="101">
        <f t="shared" si="932"/>
        <v>43</v>
      </c>
      <c r="BH212" s="101" t="str">
        <f t="shared" si="847"/>
        <v>KORD MR43!_00Z-ECE</v>
      </c>
      <c r="BI212" s="105" t="str">
        <f ca="1">IFERROR(IF($C$12="C",RTD("ice.xl",,"*H",BH212,$C$5,"D",$K212,,,1),RTD("ice.xl",,"*H",BH212,$C$5,"D",$K212,,,1)*(9/5)+$C$14),"-")</f>
        <v>-</v>
      </c>
      <c r="BL212" s="53">
        <f t="shared" si="1003"/>
        <v>28</v>
      </c>
      <c r="BM212" s="53" t="str">
        <f t="shared" si="849"/>
        <v>KORD MR28!_00Z-ECE</v>
      </c>
      <c r="BN212" s="108">
        <f ca="1">IFERROR(IF($C$12="C",RTD("ice.xl",,"*H",BM212,$C$5,"D",$K212,,,1),RTD("ice.xl",,"*H",BM212,$C$5,"D",$K212,,,1)*(9/5)+$C$14),"-")</f>
        <v>77.593999999999994</v>
      </c>
      <c r="BO212" s="101">
        <f t="shared" si="999"/>
        <v>29</v>
      </c>
      <c r="BP212" s="101" t="str">
        <f t="shared" si="851"/>
        <v>KORD MR29!_00Z-ECE</v>
      </c>
      <c r="BQ212" s="58">
        <f ca="1">IFERROR(IF($C$12="C",RTD("ice.xl",,"*H",BP212,$C$5,"D",$K212,,,1),RTD("ice.xl",,"*H",BP212,$C$5,"D",$K212,,,1)*(9/5)+$C$14),"-")</f>
        <v>77.45</v>
      </c>
      <c r="BR212" s="101">
        <f t="shared" si="995"/>
        <v>30</v>
      </c>
      <c r="BS212" s="101" t="str">
        <f t="shared" si="853"/>
        <v>KORD MR30!_00Z-ECE</v>
      </c>
      <c r="BT212" s="58">
        <f ca="1">IFERROR(IF($C$12="C",RTD("ice.xl",,"*H",BS212,$C$5,"D",$K212,,,1),RTD("ice.xl",,"*H",BS212,$C$5,"D",$K212,,,1)*(9/5)+$C$14),"-")</f>
        <v>78.349999999999994</v>
      </c>
      <c r="BU212" s="101">
        <f t="shared" si="991"/>
        <v>31</v>
      </c>
      <c r="BV212" s="101" t="str">
        <f t="shared" si="855"/>
        <v>KORD MR31!_00Z-ECE</v>
      </c>
      <c r="BW212" s="58">
        <f ca="1">IFERROR(IF($C$12="C",RTD("ice.xl",,"*H",BV212,$C$5,"D",$K212,,,1),RTD("ice.xl",,"*H",BV212,$C$5,"D",$K212,,,1)*(9/5)+$C$14),"-")</f>
        <v>79.268000000000001</v>
      </c>
      <c r="BX212" s="101">
        <f t="shared" si="986"/>
        <v>32</v>
      </c>
      <c r="BY212" s="101" t="str">
        <f t="shared" si="857"/>
        <v>KORD MR32!_00Z-ECE</v>
      </c>
      <c r="BZ212" s="58">
        <f ca="1">IFERROR(IF($C$12="C",RTD("ice.xl",,"*H",BY212,$C$5,"D",$K212,,,1),RTD("ice.xl",,"*H",BY212,$C$5,"D",$K212,,,1)*(9/5)+$C$14),"-")</f>
        <v>81.391999999999996</v>
      </c>
      <c r="CA212" s="101">
        <f t="shared" si="981"/>
        <v>33</v>
      </c>
      <c r="CB212" s="101" t="str">
        <f t="shared" si="859"/>
        <v>KORD MR33!_00Z-ECE</v>
      </c>
      <c r="CC212" s="58">
        <f ca="1">IFERROR(IF($C$12="C",RTD("ice.xl",,"*H",CB212,$C$5,"D",$K212,,,1),RTD("ice.xl",,"*H",CB212,$C$5,"D",$K212,,,1)*(9/5)+$C$14),"-")</f>
        <v>80.024000000000001</v>
      </c>
      <c r="CD212" s="101">
        <f t="shared" si="976"/>
        <v>34</v>
      </c>
      <c r="CE212" s="101" t="str">
        <f t="shared" si="861"/>
        <v>KORD MR34!_00Z-ECE</v>
      </c>
      <c r="CF212" s="58">
        <f ca="1">IFERROR(IF($C$12="C",RTD("ice.xl",,"*H",CE212,$C$5,"D",$K212,,,1),RTD("ice.xl",,"*H",CE212,$C$5,"D",$K212,,,1)*(9/5)+$C$14),"-")</f>
        <v>78.818000000000012</v>
      </c>
      <c r="CG212" s="101">
        <f t="shared" si="971"/>
        <v>35</v>
      </c>
      <c r="CH212" s="101" t="str">
        <f t="shared" si="863"/>
        <v>KORD MR35!_00Z-ECE</v>
      </c>
      <c r="CI212" s="58">
        <f ca="1">IFERROR(IF($C$12="C",RTD("ice.xl",,"*H",CH212,$C$5,"D",$K212,,,1),RTD("ice.xl",,"*H",CH212,$C$5,"D",$K212,,,1)*(9/5)+$C$14),"-")</f>
        <v>78.584000000000003</v>
      </c>
      <c r="CJ212" s="101">
        <f t="shared" si="966"/>
        <v>36</v>
      </c>
      <c r="CK212" s="101" t="str">
        <f t="shared" si="865"/>
        <v>KORD MR36!_00Z-ECE</v>
      </c>
      <c r="CL212" s="58">
        <f ca="1">IFERROR(IF($C$12="C",RTD("ice.xl",,"*H",CK212,$C$5,"D",$K212,,,1),RTD("ice.xl",,"*H",CK212,$C$5,"D",$K212,,,1)*(9/5)+$C$14),"-")</f>
        <v>79.304000000000002</v>
      </c>
      <c r="CM212" s="101">
        <f t="shared" si="961"/>
        <v>37</v>
      </c>
      <c r="CN212" s="101" t="str">
        <f t="shared" si="867"/>
        <v>KORD MR37!_00Z-ECE</v>
      </c>
      <c r="CO212" s="58">
        <f ca="1">IFERROR(IF($C$12="C",RTD("ice.xl",,"*H",CN212,$C$5,"D",$K212,,,1),RTD("ice.xl",,"*H",CN212,$C$5,"D",$K212,,,1)*(9/5)+$C$14),"-")</f>
        <v>79.141999999999996</v>
      </c>
      <c r="CP212" s="101">
        <f t="shared" si="956"/>
        <v>38</v>
      </c>
      <c r="CQ212" s="101" t="str">
        <f t="shared" si="869"/>
        <v>KORD MR38!_00Z-ECE</v>
      </c>
      <c r="CR212" s="58">
        <f ca="1">IFERROR(IF($C$12="C",RTD("ice.xl",,"*H",CQ212,$C$5,"D",$K212,,,1),RTD("ice.xl",,"*H",CQ212,$C$5,"D",$K212,,,1)*(9/5)+$C$14),"-")</f>
        <v>81.355999999999995</v>
      </c>
      <c r="CS212" s="101">
        <f t="shared" si="951"/>
        <v>39</v>
      </c>
      <c r="CT212" s="101" t="str">
        <f t="shared" si="871"/>
        <v>KORD MR39!_00Z-ECE</v>
      </c>
      <c r="CU212" s="58">
        <f ca="1">IFERROR(IF($C$12="C",RTD("ice.xl",,"*H",CT212,$C$5,"D",$K212,,,1),RTD("ice.xl",,"*H",CT212,$C$5,"D",$K212,,,1)*(9/5)+$C$14),"-")</f>
        <v>82.364000000000004</v>
      </c>
      <c r="CV212" s="101">
        <f t="shared" si="946"/>
        <v>40</v>
      </c>
      <c r="CW212" s="101" t="str">
        <f t="shared" si="872"/>
        <v>KORD MR40!_00Z-ECE</v>
      </c>
      <c r="CX212" s="58">
        <f ca="1">IFERROR(IF($C$12="C",RTD("ice.xl",,"*H",CW212,$C$5,"D",$K212,,,1),RTD("ice.xl",,"*H",CW212,$C$5,"D",$K212,,,1)*(9/5)+$C$14),"-")</f>
        <v>82.921999999999997</v>
      </c>
      <c r="CY212" s="101">
        <f t="shared" si="941"/>
        <v>41</v>
      </c>
      <c r="CZ212" s="101" t="str">
        <f t="shared" si="873"/>
        <v>KORD MR41!_00Z-ECE</v>
      </c>
      <c r="DA212" s="58">
        <f ca="1">IFERROR(IF($C$12="C",RTD("ice.xl",,"*H",CZ212,$C$5,"D",$K212,,,1),RTD("ice.xl",,"*H",CZ212,$C$5,"D",$K212,,,1)*(9/5)+$C$14),"-")</f>
        <v>81.788000000000011</v>
      </c>
      <c r="DB212" s="101">
        <f t="shared" si="937"/>
        <v>42</v>
      </c>
      <c r="DC212" s="101" t="str">
        <f t="shared" si="874"/>
        <v>KORD MR42!_00Z-ECE</v>
      </c>
      <c r="DD212" s="58">
        <f ca="1">IFERROR(IF($C$12="C",RTD("ice.xl",,"*H",DC212,$C$5,"D",$K212,,,1),RTD("ice.xl",,"*H",DC212,$C$5,"D",$K212,,,1)*(9/5)+$C$14),"-")</f>
        <v>82.256</v>
      </c>
      <c r="DE212" s="101">
        <f t="shared" si="933"/>
        <v>43</v>
      </c>
      <c r="DF212" s="101" t="str">
        <f t="shared" si="875"/>
        <v>KORD MR43!_00Z-ECE</v>
      </c>
      <c r="DG212" s="105" t="str">
        <f ca="1">IFERROR(IF($C$12="C",RTD("ice.xl",,"*H",DF212,$C$5,"D",$K212,,,1),RTD("ice.xl",,"*H",DF212,$C$5,"D",$K212,,,1)*(9/5)+$C$14),"-")</f>
        <v>-</v>
      </c>
      <c r="DJ212" s="53">
        <f t="shared" si="1004"/>
        <v>28</v>
      </c>
      <c r="DK212" s="53" t="str">
        <f t="shared" si="877"/>
        <v>KORD MR28!_12Z-ECE</v>
      </c>
      <c r="DL212" s="108">
        <f ca="1">IFERROR(IF($C$12="C",RTD("ice.xl",,"*H",DK212,$C$5,"D",$K212,,,1),RTD("ice.xl",,"*H",DK212,$C$5,"D",$K212,,,1)*(9/5)+$C$14),"-")</f>
        <v>76.963999999999999</v>
      </c>
      <c r="DM212" s="101">
        <f t="shared" si="1000"/>
        <v>29</v>
      </c>
      <c r="DN212" s="101" t="str">
        <f t="shared" si="879"/>
        <v>KORD MR29!_12Z-ECE</v>
      </c>
      <c r="DO212" s="58">
        <f ca="1">IFERROR(IF($C$12="C",RTD("ice.xl",,"*H",DN212,$C$5,"D",$K212,,,1),RTD("ice.xl",,"*H",DN212,$C$5,"D",$K212,,,1)*(9/5)+$C$14),"-")</f>
        <v>77.557999999999993</v>
      </c>
      <c r="DP212" s="101">
        <f t="shared" si="996"/>
        <v>30</v>
      </c>
      <c r="DQ212" s="101" t="str">
        <f t="shared" si="881"/>
        <v>KORD MR30!_12Z-ECE</v>
      </c>
      <c r="DR212" s="58">
        <f ca="1">IFERROR(IF($C$12="C",RTD("ice.xl",,"*H",DQ212,$C$5,"D",$K212,,,1),RTD("ice.xl",,"*H",DQ212,$C$5,"D",$K212,,,1)*(9/5)+$C$14),"-")</f>
        <v>79.213999999999999</v>
      </c>
      <c r="DS212" s="101">
        <f t="shared" si="992"/>
        <v>31</v>
      </c>
      <c r="DT212" s="101" t="str">
        <f t="shared" si="883"/>
        <v>KORD MR31!_12Z-ECE</v>
      </c>
      <c r="DU212" s="58">
        <f ca="1">IFERROR(IF($C$12="C",RTD("ice.xl",,"*H",DT212,$C$5,"D",$K212,,,1),RTD("ice.xl",,"*H",DT212,$C$5,"D",$K212,,,1)*(9/5)+$C$14),"-")</f>
        <v>79.538000000000011</v>
      </c>
      <c r="DV212" s="101">
        <f t="shared" si="987"/>
        <v>32</v>
      </c>
      <c r="DW212" s="101" t="str">
        <f t="shared" si="885"/>
        <v>KORD MR32!_12Z-ECE</v>
      </c>
      <c r="DX212" s="58">
        <f ca="1">IFERROR(IF($C$12="C",RTD("ice.xl",,"*H",DW212,$C$5,"D",$K212,,,1),RTD("ice.xl",,"*H",DW212,$C$5,"D",$K212,,,1)*(9/5)+$C$14),"-")</f>
        <v>80.798000000000002</v>
      </c>
      <c r="DY212" s="101">
        <f t="shared" si="982"/>
        <v>33</v>
      </c>
      <c r="DZ212" s="101" t="str">
        <f t="shared" si="887"/>
        <v>KORD MR33!_12Z-ECE</v>
      </c>
      <c r="EA212" s="58">
        <f ca="1">IFERROR(IF($C$12="C",RTD("ice.xl",,"*H",DZ212,$C$5,"D",$K212,,,1),RTD("ice.xl",,"*H",DZ212,$C$5,"D",$K212,,,1)*(9/5)+$C$14),"-")</f>
        <v>79.34</v>
      </c>
      <c r="EB212" s="101">
        <f t="shared" si="977"/>
        <v>34</v>
      </c>
      <c r="EC212" s="101" t="str">
        <f t="shared" si="889"/>
        <v>KORD MR34!_12Z-ECE</v>
      </c>
      <c r="ED212" s="58">
        <f ca="1">IFERROR(IF($C$12="C",RTD("ice.xl",,"*H",EC212,$C$5,"D",$K212,,,1),RTD("ice.xl",,"*H",EC212,$C$5,"D",$K212,,,1)*(9/5)+$C$14),"-")</f>
        <v>79.033999999999992</v>
      </c>
      <c r="EE212" s="101">
        <f t="shared" si="972"/>
        <v>35</v>
      </c>
      <c r="EF212" s="101" t="str">
        <f t="shared" si="891"/>
        <v>KORD MR35!_12Z-ECE</v>
      </c>
      <c r="EG212" s="58">
        <f ca="1">IFERROR(IF($C$12="C",RTD("ice.xl",,"*H",EF212,$C$5,"D",$K212,,,1),RTD("ice.xl",,"*H",EF212,$C$5,"D",$K212,,,1)*(9/5)+$C$14),"-")</f>
        <v>80.114000000000004</v>
      </c>
      <c r="EH212" s="101">
        <f t="shared" si="967"/>
        <v>36</v>
      </c>
      <c r="EI212" s="101" t="str">
        <f t="shared" si="893"/>
        <v>KORD MR36!_12Z-ECE</v>
      </c>
      <c r="EJ212" s="58">
        <f ca="1">IFERROR(IF($C$12="C",RTD("ice.xl",,"*H",EI212,$C$5,"D",$K212,,,1),RTD("ice.xl",,"*H",EI212,$C$5,"D",$K212,,,1)*(9/5)+$C$14),"-")</f>
        <v>79.52</v>
      </c>
      <c r="EK212" s="101">
        <f t="shared" si="962"/>
        <v>37</v>
      </c>
      <c r="EL212" s="101" t="str">
        <f t="shared" si="895"/>
        <v>KORD MR37!_12Z-ECE</v>
      </c>
      <c r="EM212" s="58">
        <f ca="1">IFERROR(IF($C$12="C",RTD("ice.xl",,"*H",EL212,$C$5,"D",$K212,,,1),RTD("ice.xl",,"*H",EL212,$C$5,"D",$K212,,,1)*(9/5)+$C$14),"-")</f>
        <v>79.231999999999999</v>
      </c>
      <c r="EN212" s="101">
        <f t="shared" si="957"/>
        <v>38</v>
      </c>
      <c r="EO212" s="101" t="str">
        <f t="shared" si="897"/>
        <v>KORD MR38!_12Z-ECE</v>
      </c>
      <c r="EP212" s="58">
        <f ca="1">IFERROR(IF($C$12="C",RTD("ice.xl",,"*H",EO212,$C$5,"D",$K212,,,1),RTD("ice.xl",,"*H",EO212,$C$5,"D",$K212,,,1)*(9/5)+$C$14),"-")</f>
        <v>82.256</v>
      </c>
      <c r="EQ212" s="101">
        <f t="shared" si="952"/>
        <v>39</v>
      </c>
      <c r="ER212" s="101" t="str">
        <f t="shared" si="899"/>
        <v>KORD MR39!_12Z-ECE</v>
      </c>
      <c r="ES212" s="58">
        <f ca="1">IFERROR(IF($C$12="C",RTD("ice.xl",,"*H",ER212,$C$5,"D",$K212,,,1),RTD("ice.xl",,"*H",ER212,$C$5,"D",$K212,,,1)*(9/5)+$C$14),"-")</f>
        <v>84.146000000000001</v>
      </c>
      <c r="ET212" s="101">
        <f t="shared" si="947"/>
        <v>40</v>
      </c>
      <c r="EU212" s="101" t="str">
        <f t="shared" si="900"/>
        <v>KORD MR40!_12Z-ECE</v>
      </c>
      <c r="EV212" s="58">
        <f ca="1">IFERROR(IF($C$12="C",RTD("ice.xl",,"*H",EU212,$C$5,"D",$K212,,,1),RTD("ice.xl",,"*H",EU212,$C$5,"D",$K212,,,1)*(9/5)+$C$14),"-")</f>
        <v>81.806000000000012</v>
      </c>
      <c r="EW212" s="101">
        <f t="shared" si="942"/>
        <v>41</v>
      </c>
      <c r="EX212" s="101" t="str">
        <f t="shared" si="901"/>
        <v>KORD MR41!_12Z-ECE</v>
      </c>
      <c r="EY212" s="58">
        <f ca="1">IFERROR(IF($C$12="C",RTD("ice.xl",,"*H",EX212,$C$5,"D",$K212,,,1),RTD("ice.xl",,"*H",EX212,$C$5,"D",$K212,,,1)*(9/5)+$C$14),"-")</f>
        <v>80.293999999999997</v>
      </c>
      <c r="EZ212" s="101">
        <f t="shared" si="938"/>
        <v>42</v>
      </c>
      <c r="FA212" s="101" t="str">
        <f t="shared" si="902"/>
        <v>KORD MR42!_12Z-ECE</v>
      </c>
      <c r="FB212" s="58" t="str">
        <f ca="1">IFERROR(IF($C$12="C",RTD("ice.xl",,"*H",FA212,$C$5,"D",$K212,,,1),RTD("ice.xl",,"*H",FA212,$C$5,"D",$K212,,,1)*(9/5)+$C$14),"-")</f>
        <v>-</v>
      </c>
      <c r="FC212" s="101">
        <f t="shared" si="934"/>
        <v>43</v>
      </c>
      <c r="FD212" s="101" t="str">
        <f t="shared" si="903"/>
        <v>KORD MR43!_12Z-ECE</v>
      </c>
      <c r="FE212" s="105" t="str">
        <f ca="1">IFERROR(IF($C$12="C",RTD("ice.xl",,"*H",FD212,$C$5,"D",$K212,,,1),RTD("ice.xl",,"*H",FD212,$C$5,"D",$K212,,,1)*(9/5)+$C$14),"-")</f>
        <v>-</v>
      </c>
      <c r="FH212" s="53">
        <f t="shared" si="1005"/>
        <v>28</v>
      </c>
      <c r="FI212" s="53" t="str">
        <f t="shared" si="905"/>
        <v>KORD MR28!_12Z-ECE</v>
      </c>
      <c r="FJ212" s="108">
        <f ca="1">IFERROR(IF($C$12="C",RTD("ice.xl",,"*H",FI212,$C$5,"D",$K212,,,1),RTD("ice.xl",,"*H",FI212,$C$5,"D",$K212,,,1)*(9/5)+$C$14),"-")</f>
        <v>76.963999999999999</v>
      </c>
      <c r="FK212" s="101">
        <f t="shared" si="1001"/>
        <v>29</v>
      </c>
      <c r="FL212" s="101" t="str">
        <f t="shared" si="907"/>
        <v>KORD MR29!_12Z-ECE</v>
      </c>
      <c r="FM212" s="58">
        <f ca="1">IFERROR(IF($C$12="C",RTD("ice.xl",,"*H",FL212,$C$5,"D",$K212,,,1),RTD("ice.xl",,"*H",FL212,$C$5,"D",$K212,,,1)*(9/5)+$C$14),"-")</f>
        <v>77.557999999999993</v>
      </c>
      <c r="FN212" s="101">
        <f t="shared" si="997"/>
        <v>30</v>
      </c>
      <c r="FO212" s="101" t="str">
        <f t="shared" si="909"/>
        <v>KORD MR30!_12Z-ECE</v>
      </c>
      <c r="FP212" s="58">
        <f ca="1">IFERROR(IF($C$12="C",RTD("ice.xl",,"*H",FO212,$C$5,"D",$K212,,,1),RTD("ice.xl",,"*H",FO212,$C$5,"D",$K212,,,1)*(9/5)+$C$14),"-")</f>
        <v>79.213999999999999</v>
      </c>
      <c r="FQ212" s="101">
        <f t="shared" si="993"/>
        <v>31</v>
      </c>
      <c r="FR212" s="101" t="str">
        <f t="shared" si="911"/>
        <v>KORD MR31!_12Z-ECE</v>
      </c>
      <c r="FS212" s="58">
        <f ca="1">IFERROR(IF($C$12="C",RTD("ice.xl",,"*H",FR212,$C$5,"D",$K212,,,1),RTD("ice.xl",,"*H",FR212,$C$5,"D",$K212,,,1)*(9/5)+$C$14),"-")</f>
        <v>79.538000000000011</v>
      </c>
      <c r="FT212" s="101">
        <f t="shared" si="988"/>
        <v>32</v>
      </c>
      <c r="FU212" s="101" t="str">
        <f t="shared" si="913"/>
        <v>KORD MR32!_12Z-ECE</v>
      </c>
      <c r="FV212" s="58">
        <f ca="1">IFERROR(IF($C$12="C",RTD("ice.xl",,"*H",FU212,$C$5,"D",$K212,,,1),RTD("ice.xl",,"*H",FU212,$C$5,"D",$K212,,,1)*(9/5)+$C$14),"-")</f>
        <v>80.798000000000002</v>
      </c>
      <c r="FW212" s="101">
        <f t="shared" si="983"/>
        <v>33</v>
      </c>
      <c r="FX212" s="101" t="str">
        <f t="shared" si="915"/>
        <v>KORD MR33!_12Z-ECE</v>
      </c>
      <c r="FY212" s="58">
        <f ca="1">IFERROR(IF($C$12="C",RTD("ice.xl",,"*H",FX212,$C$5,"D",$K212,,,1),RTD("ice.xl",,"*H",FX212,$C$5,"D",$K212,,,1)*(9/5)+$C$14),"-")</f>
        <v>79.34</v>
      </c>
      <c r="FZ212" s="101">
        <f t="shared" si="978"/>
        <v>34</v>
      </c>
      <c r="GA212" s="101" t="str">
        <f t="shared" si="917"/>
        <v>KORD MR34!_12Z-ECE</v>
      </c>
      <c r="GB212" s="58">
        <f ca="1">IFERROR(IF($C$12="C",RTD("ice.xl",,"*H",GA212,$C$5,"D",$K212,,,1),RTD("ice.xl",,"*H",GA212,$C$5,"D",$K212,,,1)*(9/5)+$C$14),"-")</f>
        <v>79.033999999999992</v>
      </c>
      <c r="GC212" s="101">
        <f t="shared" si="973"/>
        <v>35</v>
      </c>
      <c r="GD212" s="101" t="str">
        <f t="shared" si="919"/>
        <v>KORD MR35!_12Z-ECE</v>
      </c>
      <c r="GE212" s="58">
        <f ca="1">IFERROR(IF($C$12="C",RTD("ice.xl",,"*H",GD212,$C$5,"D",$K212,,,1),RTD("ice.xl",,"*H",GD212,$C$5,"D",$K212,,,1)*(9/5)+$C$14),"-")</f>
        <v>80.114000000000004</v>
      </c>
      <c r="GF212" s="101">
        <f t="shared" si="968"/>
        <v>36</v>
      </c>
      <c r="GG212" s="101" t="str">
        <f t="shared" si="921"/>
        <v>KORD MR36!_12Z-ECE</v>
      </c>
      <c r="GH212" s="58">
        <f ca="1">IFERROR(IF($C$12="C",RTD("ice.xl",,"*H",GG212,$C$5,"D",$K212,,,1),RTD("ice.xl",,"*H",GG212,$C$5,"D",$K212,,,1)*(9/5)+$C$14),"-")</f>
        <v>79.52</v>
      </c>
      <c r="GI212" s="101">
        <f t="shared" si="963"/>
        <v>37</v>
      </c>
      <c r="GJ212" s="101" t="str">
        <f t="shared" si="923"/>
        <v>KORD MR37!_12Z-ECE</v>
      </c>
      <c r="GK212" s="58">
        <f ca="1">IFERROR(IF($C$12="C",RTD("ice.xl",,"*H",GJ212,$C$5,"D",$K212,,,1),RTD("ice.xl",,"*H",GJ212,$C$5,"D",$K212,,,1)*(9/5)+$C$14),"-")</f>
        <v>79.231999999999999</v>
      </c>
      <c r="GL212" s="101">
        <f t="shared" si="958"/>
        <v>38</v>
      </c>
      <c r="GM212" s="101" t="str">
        <f t="shared" si="925"/>
        <v>KORD MR38!_12Z-ECE</v>
      </c>
      <c r="GN212" s="58">
        <f ca="1">IFERROR(IF($C$12="C",RTD("ice.xl",,"*H",GM212,$C$5,"D",$K212,,,1),RTD("ice.xl",,"*H",GM212,$C$5,"D",$K212,,,1)*(9/5)+$C$14),"-")</f>
        <v>82.256</v>
      </c>
      <c r="GO212" s="101">
        <f t="shared" si="953"/>
        <v>39</v>
      </c>
      <c r="GP212" s="101" t="str">
        <f t="shared" si="927"/>
        <v>KORD MR39!_12Z-ECE</v>
      </c>
      <c r="GQ212" s="58">
        <f ca="1">IFERROR(IF($C$12="C",RTD("ice.xl",,"*H",GP212,$C$5,"D",$K212,,,1),RTD("ice.xl",,"*H",GP212,$C$5,"D",$K212,,,1)*(9/5)+$C$14),"-")</f>
        <v>84.146000000000001</v>
      </c>
      <c r="GR212" s="101">
        <f t="shared" si="948"/>
        <v>40</v>
      </c>
      <c r="GS212" s="101" t="str">
        <f t="shared" si="928"/>
        <v>KORD MR40!_12Z-ECE</v>
      </c>
      <c r="GT212" s="58">
        <f ca="1">IFERROR(IF($C$12="C",RTD("ice.xl",,"*H",GS212,$C$5,"D",$K212,,,1),RTD("ice.xl",,"*H",GS212,$C$5,"D",$K212,,,1)*(9/5)+$C$14),"-")</f>
        <v>81.806000000000012</v>
      </c>
      <c r="GU212" s="101">
        <f t="shared" si="943"/>
        <v>41</v>
      </c>
      <c r="GV212" s="101" t="str">
        <f t="shared" si="929"/>
        <v>KORD MR41!_12Z-ECE</v>
      </c>
      <c r="GW212" s="58">
        <f ca="1">IFERROR(IF($C$12="C",RTD("ice.xl",,"*H",GV212,$C$5,"D",$K212,,,1),RTD("ice.xl",,"*H",GV212,$C$5,"D",$K212,,,1)*(9/5)+$C$14),"-")</f>
        <v>80.293999999999997</v>
      </c>
      <c r="GX212" s="101">
        <f t="shared" si="939"/>
        <v>42</v>
      </c>
      <c r="GY212" s="101" t="str">
        <f t="shared" si="930"/>
        <v>KORD MR42!_12Z-ECE</v>
      </c>
      <c r="GZ212" s="58" t="str">
        <f ca="1">IFERROR(IF($C$12="C",RTD("ice.xl",,"*H",GY212,$C$5,"D",$K212,,,1),RTD("ice.xl",,"*H",GY212,$C$5,"D",$K212,,,1)*(9/5)+$C$14),"-")</f>
        <v>-</v>
      </c>
      <c r="HA212" s="101">
        <f t="shared" si="935"/>
        <v>43</v>
      </c>
      <c r="HB212" s="101" t="str">
        <f t="shared" si="931"/>
        <v>KORD MR43!_12Z-ECE</v>
      </c>
      <c r="HC212" s="105" t="str">
        <f ca="1">IFERROR(IF($C$12="C",RTD("ice.xl",,"*H",HB212,$C$5,"D",$K212,,,1),RTD("ice.xl",,"*H",HB212,$C$5,"D",$K212,,,1)*(9/5)+$C$14),"-")</f>
        <v>-</v>
      </c>
    </row>
    <row r="213" spans="11:211" x14ac:dyDescent="0.35">
      <c r="K213" s="163">
        <f t="shared" ca="1" si="1007"/>
        <v>44763</v>
      </c>
      <c r="L213" s="356">
        <f t="shared" ca="1" si="1007"/>
        <v>81.873860000000008</v>
      </c>
      <c r="N213" s="53">
        <f t="shared" si="1002"/>
        <v>29</v>
      </c>
      <c r="O213" s="53" t="str">
        <f t="shared" ref="O213:O214" si="1008">$C$10&amp;" "&amp;"MR"&amp;N213&amp;"!_"&amp;$N$166</f>
        <v>KORD MR29!_00Z-ECE</v>
      </c>
      <c r="P213" s="108">
        <f ca="1">IFERROR(IF($C$12="C",RTD("ice.xl",,"*H",O213,$C$5,"D",$K213,,,1),RTD("ice.xl",,"*H",O213,$C$5,"D",$K213,,,1)*(9/5)+$C$14),"-")</f>
        <v>78.512</v>
      </c>
      <c r="Q213" s="101">
        <f t="shared" si="998"/>
        <v>30</v>
      </c>
      <c r="R213" s="101" t="str">
        <f t="shared" ref="R213:R214" si="1009">$C$10&amp;" "&amp;"MR"&amp;Q213&amp;"!_"&amp;$N$166</f>
        <v>KORD MR30!_00Z-ECE</v>
      </c>
      <c r="S213" s="58">
        <f ca="1">IFERROR(IF($C$12="C",RTD("ice.xl",,"*H",R213,$C$5,"D",$K213,,,1),RTD("ice.xl",,"*H",R213,$C$5,"D",$K213,,,1)*(9/5)+$C$14),"-")</f>
        <v>79.556000000000012</v>
      </c>
      <c r="T213" s="101">
        <f t="shared" si="994"/>
        <v>31</v>
      </c>
      <c r="U213" s="101" t="str">
        <f t="shared" ref="U213:U214" si="1010">$C$10&amp;" "&amp;"MR"&amp;T213&amp;"!_"&amp;$N$166</f>
        <v>KORD MR31!_00Z-ECE</v>
      </c>
      <c r="V213" s="58">
        <f ca="1">IFERROR(IF($C$12="C",RTD("ice.xl",,"*H",U213,$C$5,"D",$K213,,,1),RTD("ice.xl",,"*H",U213,$C$5,"D",$K213,,,1)*(9/5)+$C$14),"-")</f>
        <v>79.412000000000006</v>
      </c>
      <c r="W213" s="101">
        <f t="shared" si="990"/>
        <v>32</v>
      </c>
      <c r="X213" s="101" t="str">
        <f t="shared" ref="X213:X214" si="1011">$C$10&amp;" "&amp;"MR"&amp;W213&amp;"!_"&amp;$N$166</f>
        <v>KORD MR32!_00Z-ECE</v>
      </c>
      <c r="Y213" s="58">
        <f ca="1">IFERROR(IF($C$12="C",RTD("ice.xl",,"*H",X213,$C$5,"D",$K213,,,1),RTD("ice.xl",,"*H",X213,$C$5,"D",$K213,,,1)*(9/5)+$C$14),"-")</f>
        <v>79.448000000000008</v>
      </c>
      <c r="Z213" s="101">
        <f t="shared" si="985"/>
        <v>33</v>
      </c>
      <c r="AA213" s="101" t="str">
        <f t="shared" ref="AA213:AA214" si="1012">$C$10&amp;" "&amp;"MR"&amp;Z213&amp;"!_"&amp;$N$166</f>
        <v>KORD MR33!_00Z-ECE</v>
      </c>
      <c r="AB213" s="58">
        <f ca="1">IFERROR(IF($C$12="C",RTD("ice.xl",,"*H",AA213,$C$5,"D",$K213,,,1),RTD("ice.xl",,"*H",AA213,$C$5,"D",$K213,,,1)*(9/5)+$C$14),"-")</f>
        <v>78.818000000000012</v>
      </c>
      <c r="AC213" s="101">
        <f t="shared" si="980"/>
        <v>34</v>
      </c>
      <c r="AD213" s="101" t="str">
        <f t="shared" ref="AD213:AD214" si="1013">$C$10&amp;" "&amp;"MR"&amp;AC213&amp;"!_"&amp;$N$166</f>
        <v>KORD MR34!_00Z-ECE</v>
      </c>
      <c r="AE213" s="58">
        <f ca="1">IFERROR(IF($C$12="C",RTD("ice.xl",,"*H",AD213,$C$5,"D",$K213,,,1),RTD("ice.xl",,"*H",AD213,$C$5,"D",$K213,,,1)*(9/5)+$C$14),"-")</f>
        <v>77.36</v>
      </c>
      <c r="AF213" s="101">
        <f t="shared" si="975"/>
        <v>35</v>
      </c>
      <c r="AG213" s="101" t="str">
        <f t="shared" ref="AG213:AG214" si="1014">$C$10&amp;" "&amp;"MR"&amp;AF213&amp;"!_"&amp;$N$166</f>
        <v>KORD MR35!_00Z-ECE</v>
      </c>
      <c r="AH213" s="58">
        <f ca="1">IFERROR(IF($C$12="C",RTD("ice.xl",,"*H",AG213,$C$5,"D",$K213,,,1),RTD("ice.xl",,"*H",AG213,$C$5,"D",$K213,,,1)*(9/5)+$C$14),"-")</f>
        <v>77.72</v>
      </c>
      <c r="AI213" s="101">
        <f t="shared" si="970"/>
        <v>36</v>
      </c>
      <c r="AJ213" s="101" t="str">
        <f t="shared" ref="AJ213:AJ214" si="1015">$C$10&amp;" "&amp;"MR"&amp;AI213&amp;"!_"&amp;$N$166</f>
        <v>KORD MR36!_00Z-ECE</v>
      </c>
      <c r="AK213" s="58">
        <f ca="1">IFERROR(IF($C$12="C",RTD("ice.xl",,"*H",AJ213,$C$5,"D",$K213,,,1),RTD("ice.xl",,"*H",AJ213,$C$5,"D",$K213,,,1)*(9/5)+$C$14),"-")</f>
        <v>79.430000000000007</v>
      </c>
      <c r="AL213" s="101">
        <f t="shared" si="965"/>
        <v>37</v>
      </c>
      <c r="AM213" s="101" t="str">
        <f t="shared" ref="AM213:AM214" si="1016">$C$10&amp;" "&amp;"MR"&amp;AL213&amp;"!_"&amp;$N$166</f>
        <v>KORD MR37!_00Z-ECE</v>
      </c>
      <c r="AN213" s="58">
        <f ca="1">IFERROR(IF($C$12="C",RTD("ice.xl",,"*H",AM213,$C$5,"D",$K213,,,1),RTD("ice.xl",,"*H",AM213,$C$5,"D",$K213,,,1)*(9/5)+$C$14),"-")</f>
        <v>79.843999999999994</v>
      </c>
      <c r="AO213" s="101">
        <f t="shared" si="960"/>
        <v>38</v>
      </c>
      <c r="AP213" s="101" t="str">
        <f t="shared" ref="AP213:AP214" si="1017">$C$10&amp;" "&amp;"MR"&amp;AO213&amp;"!_"&amp;$N$166</f>
        <v>KORD MR38!_00Z-ECE</v>
      </c>
      <c r="AQ213" s="58">
        <f ca="1">IFERROR(IF($C$12="C",RTD("ice.xl",,"*H",AP213,$C$5,"D",$K213,,,1),RTD("ice.xl",,"*H",AP213,$C$5,"D",$K213,,,1)*(9/5)+$C$14),"-")</f>
        <v>81.337999999999994</v>
      </c>
      <c r="AR213" s="101">
        <f t="shared" si="955"/>
        <v>39</v>
      </c>
      <c r="AS213" s="101" t="str">
        <f t="shared" ref="AS213:AS214" si="1018">$C$10&amp;" "&amp;"MR"&amp;AR213&amp;"!_"&amp;$N$166</f>
        <v>KORD MR39!_00Z-ECE</v>
      </c>
      <c r="AT213" s="58">
        <f ca="1">IFERROR(IF($C$12="C",RTD("ice.xl",,"*H",AS213,$C$5,"D",$K213,,,1),RTD("ice.xl",,"*H",AS213,$C$5,"D",$K213,,,1)*(9/5)+$C$14),"-")</f>
        <v>83.354000000000013</v>
      </c>
      <c r="AU213" s="101">
        <f t="shared" si="950"/>
        <v>40</v>
      </c>
      <c r="AV213" s="101" t="str">
        <f t="shared" ref="AV213:AV214" si="1019">$C$10&amp;" "&amp;"MR"&amp;AU213&amp;"!_"&amp;$N$166</f>
        <v>KORD MR40!_00Z-ECE</v>
      </c>
      <c r="AW213" s="58">
        <f ca="1">IFERROR(IF($C$12="C",RTD("ice.xl",,"*H",AV213,$C$5,"D",$K213,,,1),RTD("ice.xl",,"*H",AV213,$C$5,"D",$K213,,,1)*(9/5)+$C$14),"-")</f>
        <v>82.831999999999994</v>
      </c>
      <c r="AX213" s="101">
        <f t="shared" si="945"/>
        <v>41</v>
      </c>
      <c r="AY213" s="101" t="str">
        <f t="shared" ref="AY213:AY214" si="1020">$C$10&amp;" "&amp;"MR"&amp;AX213&amp;"!_"&amp;$N$166</f>
        <v>KORD MR41!_00Z-ECE</v>
      </c>
      <c r="AZ213" s="58">
        <f ca="1">IFERROR(IF($C$12="C",RTD("ice.xl",,"*H",AY213,$C$5,"D",$K213,,,1),RTD("ice.xl",,"*H",AY213,$C$5,"D",$K213,,,1)*(9/5)+$C$14),"-")</f>
        <v>82.759999999999991</v>
      </c>
      <c r="BA213" s="101">
        <f t="shared" si="940"/>
        <v>42</v>
      </c>
      <c r="BB213" s="101" t="str">
        <f t="shared" ref="BB213:BB214" si="1021">$C$10&amp;" "&amp;"MR"&amp;BA213&amp;"!_"&amp;$N$166</f>
        <v>KORD MR42!_00Z-ECE</v>
      </c>
      <c r="BC213" s="58">
        <f ca="1">IFERROR(IF($C$12="C",RTD("ice.xl",,"*H",BB213,$C$5,"D",$K213,,,1),RTD("ice.xl",,"*H",BB213,$C$5,"D",$K213,,,1)*(9/5)+$C$14),"-")</f>
        <v>81.77</v>
      </c>
      <c r="BD213" s="101">
        <f t="shared" si="936"/>
        <v>43</v>
      </c>
      <c r="BE213" s="101" t="str">
        <f t="shared" ref="BE213:BE214" si="1022">$C$10&amp;" "&amp;"MR"&amp;BD213&amp;"!_"&amp;$N$166</f>
        <v>KORD MR43!_00Z-ECE</v>
      </c>
      <c r="BF213" s="58">
        <f ca="1">IFERROR(IF($C$12="C",RTD("ice.xl",,"*H",BE213,$C$5,"D",$K213,,,1),RTD("ice.xl",,"*H",BE213,$C$5,"D",$K213,,,1)*(9/5)+$C$14),"-")</f>
        <v>82.975999999999999</v>
      </c>
      <c r="BG213" s="101">
        <f t="shared" si="932"/>
        <v>44</v>
      </c>
      <c r="BH213" s="101" t="str">
        <f t="shared" ref="BH213:BH214" si="1023">$C$10&amp;" "&amp;"MR"&amp;BG213&amp;"!_"&amp;$N$166</f>
        <v>KORD MR44!_00Z-ECE</v>
      </c>
      <c r="BI213" s="105" t="str">
        <f ca="1">IFERROR(IF($C$12="C",RTD("ice.xl",,"*H",BH213,$C$5,"D",$K213,,,1),RTD("ice.xl",,"*H",BH213,$C$5,"D",$K213,,,1)*(9/5)+$C$14),"-")</f>
        <v>-</v>
      </c>
      <c r="BL213" s="53">
        <f t="shared" si="1003"/>
        <v>29</v>
      </c>
      <c r="BM213" s="53" t="str">
        <f t="shared" ref="BM213:BM214" si="1024">$C$10&amp;" "&amp;"MR"&amp;BL213&amp;"!_"&amp;$N$166</f>
        <v>KORD MR29!_00Z-ECE</v>
      </c>
      <c r="BN213" s="147">
        <f ca="1">IFERROR(IF($C$12="C",RTD("ice.xl",,"*H",BM213,$C$5,"D",$K213,,,1),RTD("ice.xl",,"*H",BM213,$C$5,"D",$K213,,,1)*(9/5)+$C$14),"-")</f>
        <v>78.512</v>
      </c>
      <c r="BO213" s="148">
        <f t="shared" si="999"/>
        <v>30</v>
      </c>
      <c r="BP213" s="148" t="str">
        <f t="shared" ref="BP213:BP214" si="1025">$C$10&amp;" "&amp;"MR"&amp;BO213&amp;"!_"&amp;$N$166</f>
        <v>KORD MR30!_00Z-ECE</v>
      </c>
      <c r="BQ213" s="149">
        <f ca="1">IFERROR(IF($C$12="C",RTD("ice.xl",,"*H",BP213,$C$5,"D",$K213,,,1),RTD("ice.xl",,"*H",BP213,$C$5,"D",$K213,,,1)*(9/5)+$C$14),"-")</f>
        <v>79.556000000000012</v>
      </c>
      <c r="BR213" s="148">
        <f t="shared" si="995"/>
        <v>31</v>
      </c>
      <c r="BS213" s="148" t="str">
        <f t="shared" ref="BS213:BS214" si="1026">$C$10&amp;" "&amp;"MR"&amp;BR213&amp;"!_"&amp;$N$166</f>
        <v>KORD MR31!_00Z-ECE</v>
      </c>
      <c r="BT213" s="149">
        <f ca="1">IFERROR(IF($C$12="C",RTD("ice.xl",,"*H",BS213,$C$5,"D",$K213,,,1),RTD("ice.xl",,"*H",BS213,$C$5,"D",$K213,,,1)*(9/5)+$C$14),"-")</f>
        <v>79.412000000000006</v>
      </c>
      <c r="BU213" s="148">
        <f t="shared" si="991"/>
        <v>32</v>
      </c>
      <c r="BV213" s="148" t="str">
        <f t="shared" ref="BV213:BV214" si="1027">$C$10&amp;" "&amp;"MR"&amp;BU213&amp;"!_"&amp;$N$166</f>
        <v>KORD MR32!_00Z-ECE</v>
      </c>
      <c r="BW213" s="149">
        <f ca="1">IFERROR(IF($C$12="C",RTD("ice.xl",,"*H",BV213,$C$5,"D",$K213,,,1),RTD("ice.xl",,"*H",BV213,$C$5,"D",$K213,,,1)*(9/5)+$C$14),"-")</f>
        <v>79.448000000000008</v>
      </c>
      <c r="BX213" s="148">
        <f t="shared" si="986"/>
        <v>33</v>
      </c>
      <c r="BY213" s="148" t="str">
        <f t="shared" ref="BY213:BY214" si="1028">$C$10&amp;" "&amp;"MR"&amp;BX213&amp;"!_"&amp;$N$166</f>
        <v>KORD MR33!_00Z-ECE</v>
      </c>
      <c r="BZ213" s="149">
        <f ca="1">IFERROR(IF($C$12="C",RTD("ice.xl",,"*H",BY213,$C$5,"D",$K213,,,1),RTD("ice.xl",,"*H",BY213,$C$5,"D",$K213,,,1)*(9/5)+$C$14),"-")</f>
        <v>78.818000000000012</v>
      </c>
      <c r="CA213" s="148">
        <f t="shared" si="981"/>
        <v>34</v>
      </c>
      <c r="CB213" s="148" t="str">
        <f t="shared" ref="CB213:CB214" si="1029">$C$10&amp;" "&amp;"MR"&amp;CA213&amp;"!_"&amp;$N$166</f>
        <v>KORD MR34!_00Z-ECE</v>
      </c>
      <c r="CC213" s="149">
        <f ca="1">IFERROR(IF($C$12="C",RTD("ice.xl",,"*H",CB213,$C$5,"D",$K213,,,1),RTD("ice.xl",,"*H",CB213,$C$5,"D",$K213,,,1)*(9/5)+$C$14),"-")</f>
        <v>77.36</v>
      </c>
      <c r="CD213" s="148">
        <f t="shared" si="976"/>
        <v>35</v>
      </c>
      <c r="CE213" s="148" t="str">
        <f t="shared" ref="CE213:CE214" si="1030">$C$10&amp;" "&amp;"MR"&amp;CD213&amp;"!_"&amp;$N$166</f>
        <v>KORD MR35!_00Z-ECE</v>
      </c>
      <c r="CF213" s="149">
        <f ca="1">IFERROR(IF($C$12="C",RTD("ice.xl",,"*H",CE213,$C$5,"D",$K213,,,1),RTD("ice.xl",,"*H",CE213,$C$5,"D",$K213,,,1)*(9/5)+$C$14),"-")</f>
        <v>77.72</v>
      </c>
      <c r="CG213" s="148">
        <f t="shared" si="971"/>
        <v>36</v>
      </c>
      <c r="CH213" s="148" t="str">
        <f t="shared" ref="CH213:CH214" si="1031">$C$10&amp;" "&amp;"MR"&amp;CG213&amp;"!_"&amp;$N$166</f>
        <v>KORD MR36!_00Z-ECE</v>
      </c>
      <c r="CI213" s="149">
        <f ca="1">IFERROR(IF($C$12="C",RTD("ice.xl",,"*H",CH213,$C$5,"D",$K213,,,1),RTD("ice.xl",,"*H",CH213,$C$5,"D",$K213,,,1)*(9/5)+$C$14),"-")</f>
        <v>79.430000000000007</v>
      </c>
      <c r="CJ213" s="148">
        <f t="shared" si="966"/>
        <v>37</v>
      </c>
      <c r="CK213" s="148" t="str">
        <f t="shared" ref="CK213:CK214" si="1032">$C$10&amp;" "&amp;"MR"&amp;CJ213&amp;"!_"&amp;$N$166</f>
        <v>KORD MR37!_00Z-ECE</v>
      </c>
      <c r="CL213" s="149">
        <f ca="1">IFERROR(IF($C$12="C",RTD("ice.xl",,"*H",CK213,$C$5,"D",$K213,,,1),RTD("ice.xl",,"*H",CK213,$C$5,"D",$K213,,,1)*(9/5)+$C$14),"-")</f>
        <v>79.843999999999994</v>
      </c>
      <c r="CM213" s="148">
        <f t="shared" si="961"/>
        <v>38</v>
      </c>
      <c r="CN213" s="148" t="str">
        <f t="shared" ref="CN213:CN214" si="1033">$C$10&amp;" "&amp;"MR"&amp;CM213&amp;"!_"&amp;$N$166</f>
        <v>KORD MR38!_00Z-ECE</v>
      </c>
      <c r="CO213" s="149">
        <f ca="1">IFERROR(IF($C$12="C",RTD("ice.xl",,"*H",CN213,$C$5,"D",$K213,,,1),RTD("ice.xl",,"*H",CN213,$C$5,"D",$K213,,,1)*(9/5)+$C$14),"-")</f>
        <v>81.337999999999994</v>
      </c>
      <c r="CP213" s="148">
        <f t="shared" si="956"/>
        <v>39</v>
      </c>
      <c r="CQ213" s="148" t="str">
        <f t="shared" ref="CQ213:CQ214" si="1034">$C$10&amp;" "&amp;"MR"&amp;CP213&amp;"!_"&amp;$N$166</f>
        <v>KORD MR39!_00Z-ECE</v>
      </c>
      <c r="CR213" s="149">
        <f ca="1">IFERROR(IF($C$12="C",RTD("ice.xl",,"*H",CQ213,$C$5,"D",$K213,,,1),RTD("ice.xl",,"*H",CQ213,$C$5,"D",$K213,,,1)*(9/5)+$C$14),"-")</f>
        <v>83.354000000000013</v>
      </c>
      <c r="CS213" s="148">
        <f t="shared" si="951"/>
        <v>40</v>
      </c>
      <c r="CT213" s="148" t="str">
        <f t="shared" ref="CT213:CT214" si="1035">$C$10&amp;" "&amp;"MR"&amp;CS213&amp;"!_"&amp;$N$166</f>
        <v>KORD MR40!_00Z-ECE</v>
      </c>
      <c r="CU213" s="149">
        <f ca="1">IFERROR(IF($C$12="C",RTD("ice.xl",,"*H",CT213,$C$5,"D",$K213,,,1),RTD("ice.xl",,"*H",CT213,$C$5,"D",$K213,,,1)*(9/5)+$C$14),"-")</f>
        <v>82.831999999999994</v>
      </c>
      <c r="CV213" s="148">
        <f t="shared" si="946"/>
        <v>41</v>
      </c>
      <c r="CW213" s="148" t="str">
        <f t="shared" ref="CW213:CW214" si="1036">$C$10&amp;" "&amp;"MR"&amp;CV213&amp;"!_"&amp;$N$166</f>
        <v>KORD MR41!_00Z-ECE</v>
      </c>
      <c r="CX213" s="149">
        <f ca="1">IFERROR(IF($C$12="C",RTD("ice.xl",,"*H",CW213,$C$5,"D",$K213,,,1),RTD("ice.xl",,"*H",CW213,$C$5,"D",$K213,,,1)*(9/5)+$C$14),"-")</f>
        <v>82.759999999999991</v>
      </c>
      <c r="CY213" s="148">
        <f t="shared" si="941"/>
        <v>42</v>
      </c>
      <c r="CZ213" s="148" t="str">
        <f t="shared" ref="CZ213:CZ214" si="1037">$C$10&amp;" "&amp;"MR"&amp;CY213&amp;"!_"&amp;$N$166</f>
        <v>KORD MR42!_00Z-ECE</v>
      </c>
      <c r="DA213" s="149">
        <f ca="1">IFERROR(IF($C$12="C",RTD("ice.xl",,"*H",CZ213,$C$5,"D",$K213,,,1),RTD("ice.xl",,"*H",CZ213,$C$5,"D",$K213,,,1)*(9/5)+$C$14),"-")</f>
        <v>81.77</v>
      </c>
      <c r="DB213" s="148">
        <f t="shared" si="937"/>
        <v>43</v>
      </c>
      <c r="DC213" s="148" t="str">
        <f t="shared" ref="DC213:DC214" si="1038">$C$10&amp;" "&amp;"MR"&amp;DB213&amp;"!_"&amp;$N$166</f>
        <v>KORD MR43!_00Z-ECE</v>
      </c>
      <c r="DD213" s="149">
        <f ca="1">IFERROR(IF($C$12="C",RTD("ice.xl",,"*H",DC213,$C$5,"D",$K213,,,1),RTD("ice.xl",,"*H",DC213,$C$5,"D",$K213,,,1)*(9/5)+$C$14),"-")</f>
        <v>82.975999999999999</v>
      </c>
      <c r="DE213" s="148">
        <f t="shared" si="933"/>
        <v>44</v>
      </c>
      <c r="DF213" s="148" t="str">
        <f t="shared" ref="DF213:DF214" si="1039">$C$10&amp;" "&amp;"MR"&amp;DE213&amp;"!_"&amp;$N$166</f>
        <v>KORD MR44!_00Z-ECE</v>
      </c>
      <c r="DG213" s="150" t="str">
        <f ca="1">IFERROR(IF($C$12="C",RTD("ice.xl",,"*H",DF213,$C$5,"D",$K213,,,1),RTD("ice.xl",,"*H",DF213,$C$5,"D",$K213,,,1)*(9/5)+$C$14),"-")</f>
        <v>-</v>
      </c>
      <c r="DJ213" s="53">
        <f t="shared" si="1004"/>
        <v>29</v>
      </c>
      <c r="DK213" s="53" t="str">
        <f t="shared" ref="DK213:DK214" si="1040">$C$10&amp;" "&amp;"MR"&amp;DJ213&amp;"!_"&amp;$DJ$166</f>
        <v>KORD MR29!_12Z-ECE</v>
      </c>
      <c r="DL213" s="147">
        <f ca="1">IFERROR(IF($C$12="C",RTD("ice.xl",,"*H",DK213,$C$5,"D",$K213,,,1),RTD("ice.xl",,"*H",DK213,$C$5,"D",$K213,,,1)*(9/5)+$C$14),"-")</f>
        <v>79.141999999999996</v>
      </c>
      <c r="DM213" s="148">
        <f t="shared" si="1000"/>
        <v>30</v>
      </c>
      <c r="DN213" s="148" t="str">
        <f t="shared" ref="DN213:DN214" si="1041">$C$10&amp;" "&amp;"MR"&amp;DM213&amp;"!_"&amp;$DJ$166</f>
        <v>KORD MR30!_12Z-ECE</v>
      </c>
      <c r="DO213" s="149">
        <f ca="1">IFERROR(IF($C$12="C",RTD("ice.xl",,"*H",DN213,$C$5,"D",$K213,,,1),RTD("ice.xl",,"*H",DN213,$C$5,"D",$K213,,,1)*(9/5)+$C$14),"-")</f>
        <v>79.861999999999995</v>
      </c>
      <c r="DP213" s="148">
        <f t="shared" si="996"/>
        <v>31</v>
      </c>
      <c r="DQ213" s="148" t="str">
        <f t="shared" ref="DQ213:DQ214" si="1042">$C$10&amp;" "&amp;"MR"&amp;DP213&amp;"!_"&amp;$DJ$166</f>
        <v>KORD MR31!_12Z-ECE</v>
      </c>
      <c r="DR213" s="149">
        <f ca="1">IFERROR(IF($C$12="C",RTD("ice.xl",,"*H",DQ213,$C$5,"D",$K213,,,1),RTD("ice.xl",,"*H",DQ213,$C$5,"D",$K213,,,1)*(9/5)+$C$14),"-")</f>
        <v>79.448000000000008</v>
      </c>
      <c r="DS213" s="148">
        <f t="shared" si="992"/>
        <v>32</v>
      </c>
      <c r="DT213" s="148" t="str">
        <f t="shared" ref="DT213:DT214" si="1043">$C$10&amp;" "&amp;"MR"&amp;DS213&amp;"!_"&amp;$DJ$166</f>
        <v>KORD MR32!_12Z-ECE</v>
      </c>
      <c r="DU213" s="149">
        <f ca="1">IFERROR(IF($C$12="C",RTD("ice.xl",,"*H",DT213,$C$5,"D",$K213,,,1),RTD("ice.xl",,"*H",DT213,$C$5,"D",$K213,,,1)*(9/5)+$C$14),"-")</f>
        <v>78.494</v>
      </c>
      <c r="DV213" s="148">
        <f t="shared" si="987"/>
        <v>33</v>
      </c>
      <c r="DW213" s="148" t="str">
        <f t="shared" ref="DW213:DW214" si="1044">$C$10&amp;" "&amp;"MR"&amp;DV213&amp;"!_"&amp;$DJ$166</f>
        <v>KORD MR33!_12Z-ECE</v>
      </c>
      <c r="DX213" s="149">
        <f ca="1">IFERROR(IF($C$12="C",RTD("ice.xl",,"*H",DW213,$C$5,"D",$K213,,,1),RTD("ice.xl",,"*H",DW213,$C$5,"D",$K213,,,1)*(9/5)+$C$14),"-")</f>
        <v>78.080000000000013</v>
      </c>
      <c r="DY213" s="148">
        <f t="shared" si="982"/>
        <v>34</v>
      </c>
      <c r="DZ213" s="148" t="str">
        <f t="shared" ref="DZ213:DZ214" si="1045">$C$10&amp;" "&amp;"MR"&amp;DY213&amp;"!_"&amp;$DJ$166</f>
        <v>KORD MR34!_12Z-ECE</v>
      </c>
      <c r="EA213" s="149">
        <f ca="1">IFERROR(IF($C$12="C",RTD("ice.xl",,"*H",DZ213,$C$5,"D",$K213,,,1),RTD("ice.xl",,"*H",DZ213,$C$5,"D",$K213,,,1)*(9/5)+$C$14),"-")</f>
        <v>78.242000000000004</v>
      </c>
      <c r="EB213" s="148">
        <f t="shared" si="977"/>
        <v>35</v>
      </c>
      <c r="EC213" s="148" t="str">
        <f t="shared" ref="EC213:EC214" si="1046">$C$10&amp;" "&amp;"MR"&amp;EB213&amp;"!_"&amp;$DJ$166</f>
        <v>KORD MR35!_12Z-ECE</v>
      </c>
      <c r="ED213" s="149">
        <f ca="1">IFERROR(IF($C$12="C",RTD("ice.xl",,"*H",EC213,$C$5,"D",$K213,,,1),RTD("ice.xl",,"*H",EC213,$C$5,"D",$K213,,,1)*(9/5)+$C$14),"-")</f>
        <v>79.105999999999995</v>
      </c>
      <c r="EE213" s="148">
        <f t="shared" si="972"/>
        <v>36</v>
      </c>
      <c r="EF213" s="148" t="str">
        <f t="shared" ref="EF213:EF214" si="1047">$C$10&amp;" "&amp;"MR"&amp;EE213&amp;"!_"&amp;$DJ$166</f>
        <v>KORD MR36!_12Z-ECE</v>
      </c>
      <c r="EG213" s="149">
        <f ca="1">IFERROR(IF($C$12="C",RTD("ice.xl",,"*H",EF213,$C$5,"D",$K213,,,1),RTD("ice.xl",,"*H",EF213,$C$5,"D",$K213,,,1)*(9/5)+$C$14),"-")</f>
        <v>78.710000000000008</v>
      </c>
      <c r="EH213" s="148">
        <f t="shared" si="967"/>
        <v>37</v>
      </c>
      <c r="EI213" s="148" t="str">
        <f t="shared" ref="EI213:EI214" si="1048">$C$10&amp;" "&amp;"MR"&amp;EH213&amp;"!_"&amp;$DJ$166</f>
        <v>KORD MR37!_12Z-ECE</v>
      </c>
      <c r="EJ213" s="149">
        <f ca="1">IFERROR(IF($C$12="C",RTD("ice.xl",,"*H",EI213,$C$5,"D",$K213,,,1),RTD("ice.xl",,"*H",EI213,$C$5,"D",$K213,,,1)*(9/5)+$C$14),"-")</f>
        <v>80.456000000000003</v>
      </c>
      <c r="EK213" s="148">
        <f t="shared" si="962"/>
        <v>38</v>
      </c>
      <c r="EL213" s="148" t="str">
        <f t="shared" ref="EL213:EL214" si="1049">$C$10&amp;" "&amp;"MR"&amp;EK213&amp;"!_"&amp;$DJ$166</f>
        <v>KORD MR38!_12Z-ECE</v>
      </c>
      <c r="EM213" s="149">
        <f ca="1">IFERROR(IF($C$12="C",RTD("ice.xl",,"*H",EL213,$C$5,"D",$K213,,,1),RTD("ice.xl",,"*H",EL213,$C$5,"D",$K213,,,1)*(9/5)+$C$14),"-")</f>
        <v>83.300000000000011</v>
      </c>
      <c r="EN213" s="148">
        <f t="shared" si="957"/>
        <v>39</v>
      </c>
      <c r="EO213" s="148" t="str">
        <f t="shared" ref="EO213:EO214" si="1050">$C$10&amp;" "&amp;"MR"&amp;EN213&amp;"!_"&amp;$DJ$166</f>
        <v>KORD MR39!_12Z-ECE</v>
      </c>
      <c r="EP213" s="149">
        <f ca="1">IFERROR(IF($C$12="C",RTD("ice.xl",,"*H",EO213,$C$5,"D",$K213,,,1),RTD("ice.xl",,"*H",EO213,$C$5,"D",$K213,,,1)*(9/5)+$C$14),"-")</f>
        <v>84.757999999999996</v>
      </c>
      <c r="EQ213" s="148">
        <f t="shared" si="952"/>
        <v>40</v>
      </c>
      <c r="ER213" s="148" t="str">
        <f t="shared" ref="ER213:ER214" si="1051">$C$10&amp;" "&amp;"MR"&amp;EQ213&amp;"!_"&amp;$DJ$166</f>
        <v>KORD MR40!_12Z-ECE</v>
      </c>
      <c r="ES213" s="149">
        <f ca="1">IFERROR(IF($C$12="C",RTD("ice.xl",,"*H",ER213,$C$5,"D",$K213,,,1),RTD("ice.xl",,"*H",ER213,$C$5,"D",$K213,,,1)*(9/5)+$C$14),"-")</f>
        <v>82.688000000000002</v>
      </c>
      <c r="ET213" s="148">
        <f t="shared" si="947"/>
        <v>41</v>
      </c>
      <c r="EU213" s="148" t="str">
        <f t="shared" ref="EU213:EU214" si="1052">$C$10&amp;" "&amp;"MR"&amp;ET213&amp;"!_"&amp;$DJ$166</f>
        <v>KORD MR41!_12Z-ECE</v>
      </c>
      <c r="EV213" s="149">
        <f ca="1">IFERROR(IF($C$12="C",RTD("ice.xl",,"*H",EU213,$C$5,"D",$K213,,,1),RTD("ice.xl",,"*H",EU213,$C$5,"D",$K213,,,1)*(9/5)+$C$14),"-")</f>
        <v>81.536000000000001</v>
      </c>
      <c r="EW213" s="148">
        <f t="shared" si="942"/>
        <v>42</v>
      </c>
      <c r="EX213" s="148" t="str">
        <f t="shared" ref="EX213:EX214" si="1053">$C$10&amp;" "&amp;"MR"&amp;EW213&amp;"!_"&amp;$DJ$166</f>
        <v>KORD MR42!_12Z-ECE</v>
      </c>
      <c r="EY213" s="149">
        <f ca="1">IFERROR(IF($C$12="C",RTD("ice.xl",,"*H",EX213,$C$5,"D",$K213,,,1),RTD("ice.xl",,"*H",EX213,$C$5,"D",$K213,,,1)*(9/5)+$C$14),"-")</f>
        <v>82.706000000000003</v>
      </c>
      <c r="EZ213" s="148">
        <f t="shared" si="938"/>
        <v>43</v>
      </c>
      <c r="FA213" s="148" t="str">
        <f t="shared" ref="FA213:FA214" si="1054">$C$10&amp;" "&amp;"MR"&amp;EZ213&amp;"!_"&amp;$DJ$166</f>
        <v>KORD MR43!_12Z-ECE</v>
      </c>
      <c r="FB213" s="149" t="str">
        <f ca="1">IFERROR(IF($C$12="C",RTD("ice.xl",,"*H",FA213,$C$5,"D",$K213,,,1),RTD("ice.xl",,"*H",FA213,$C$5,"D",$K213,,,1)*(9/5)+$C$14),"-")</f>
        <v>-</v>
      </c>
      <c r="FC213" s="148">
        <f t="shared" si="934"/>
        <v>44</v>
      </c>
      <c r="FD213" s="148" t="str">
        <f t="shared" ref="FD213:FD214" si="1055">$C$10&amp;" "&amp;"MR"&amp;FC213&amp;"!_"&amp;$DJ$166</f>
        <v>KORD MR44!_12Z-ECE</v>
      </c>
      <c r="FE213" s="150" t="str">
        <f ca="1">IFERROR(IF($C$12="C",RTD("ice.xl",,"*H",FD213,$C$5,"D",$K213,,,1),RTD("ice.xl",,"*H",FD213,$C$5,"D",$K213,,,1)*(9/5)+$C$14),"-")</f>
        <v>-</v>
      </c>
      <c r="FH213" s="53">
        <f t="shared" si="1005"/>
        <v>29</v>
      </c>
      <c r="FI213" s="53" t="str">
        <f t="shared" ref="FI213:FI214" si="1056">$C$10&amp;" "&amp;"MR"&amp;FH213&amp;"!_"&amp;$DJ$166</f>
        <v>KORD MR29!_12Z-ECE</v>
      </c>
      <c r="FJ213" s="147">
        <f ca="1">IFERROR(IF($C$12="C",RTD("ice.xl",,"*H",FI213,$C$5,"D",$K213,,,1),RTD("ice.xl",,"*H",FI213,$C$5,"D",$K213,,,1)*(9/5)+$C$14),"-")</f>
        <v>79.141999999999996</v>
      </c>
      <c r="FK213" s="148">
        <f t="shared" si="1001"/>
        <v>30</v>
      </c>
      <c r="FL213" s="148" t="str">
        <f t="shared" ref="FL213:FL214" si="1057">$C$10&amp;" "&amp;"MR"&amp;FK213&amp;"!_"&amp;$DJ$166</f>
        <v>KORD MR30!_12Z-ECE</v>
      </c>
      <c r="FM213" s="149">
        <f ca="1">IFERROR(IF($C$12="C",RTD("ice.xl",,"*H",FL213,$C$5,"D",$K213,,,1),RTD("ice.xl",,"*H",FL213,$C$5,"D",$K213,,,1)*(9/5)+$C$14),"-")</f>
        <v>79.861999999999995</v>
      </c>
      <c r="FN213" s="148">
        <f t="shared" si="997"/>
        <v>31</v>
      </c>
      <c r="FO213" s="148" t="str">
        <f t="shared" ref="FO213:FO214" si="1058">$C$10&amp;" "&amp;"MR"&amp;FN213&amp;"!_"&amp;$DJ$166</f>
        <v>KORD MR31!_12Z-ECE</v>
      </c>
      <c r="FP213" s="149">
        <f ca="1">IFERROR(IF($C$12="C",RTD("ice.xl",,"*H",FO213,$C$5,"D",$K213,,,1),RTD("ice.xl",,"*H",FO213,$C$5,"D",$K213,,,1)*(9/5)+$C$14),"-")</f>
        <v>79.448000000000008</v>
      </c>
      <c r="FQ213" s="148">
        <f t="shared" si="993"/>
        <v>32</v>
      </c>
      <c r="FR213" s="148" t="str">
        <f t="shared" ref="FR213:FR214" si="1059">$C$10&amp;" "&amp;"MR"&amp;FQ213&amp;"!_"&amp;$DJ$166</f>
        <v>KORD MR32!_12Z-ECE</v>
      </c>
      <c r="FS213" s="149">
        <f ca="1">IFERROR(IF($C$12="C",RTD("ice.xl",,"*H",FR213,$C$5,"D",$K213,,,1),RTD("ice.xl",,"*H",FR213,$C$5,"D",$K213,,,1)*(9/5)+$C$14),"-")</f>
        <v>78.494</v>
      </c>
      <c r="FT213" s="148">
        <f t="shared" si="988"/>
        <v>33</v>
      </c>
      <c r="FU213" s="148" t="str">
        <f t="shared" ref="FU213:FU214" si="1060">$C$10&amp;" "&amp;"MR"&amp;FT213&amp;"!_"&amp;$DJ$166</f>
        <v>KORD MR33!_12Z-ECE</v>
      </c>
      <c r="FV213" s="149">
        <f ca="1">IFERROR(IF($C$12="C",RTD("ice.xl",,"*H",FU213,$C$5,"D",$K213,,,1),RTD("ice.xl",,"*H",FU213,$C$5,"D",$K213,,,1)*(9/5)+$C$14),"-")</f>
        <v>78.080000000000013</v>
      </c>
      <c r="FW213" s="148">
        <f t="shared" si="983"/>
        <v>34</v>
      </c>
      <c r="FX213" s="148" t="str">
        <f t="shared" ref="FX213:FX214" si="1061">$C$10&amp;" "&amp;"MR"&amp;FW213&amp;"!_"&amp;$DJ$166</f>
        <v>KORD MR34!_12Z-ECE</v>
      </c>
      <c r="FY213" s="149">
        <f ca="1">IFERROR(IF($C$12="C",RTD("ice.xl",,"*H",FX213,$C$5,"D",$K213,,,1),RTD("ice.xl",,"*H",FX213,$C$5,"D",$K213,,,1)*(9/5)+$C$14),"-")</f>
        <v>78.242000000000004</v>
      </c>
      <c r="FZ213" s="148">
        <f t="shared" si="978"/>
        <v>35</v>
      </c>
      <c r="GA213" s="148" t="str">
        <f t="shared" ref="GA213:GA214" si="1062">$C$10&amp;" "&amp;"MR"&amp;FZ213&amp;"!_"&amp;$DJ$166</f>
        <v>KORD MR35!_12Z-ECE</v>
      </c>
      <c r="GB213" s="149">
        <f ca="1">IFERROR(IF($C$12="C",RTD("ice.xl",,"*H",GA213,$C$5,"D",$K213,,,1),RTD("ice.xl",,"*H",GA213,$C$5,"D",$K213,,,1)*(9/5)+$C$14),"-")</f>
        <v>79.105999999999995</v>
      </c>
      <c r="GC213" s="148">
        <f t="shared" si="973"/>
        <v>36</v>
      </c>
      <c r="GD213" s="148" t="str">
        <f t="shared" ref="GD213:GD214" si="1063">$C$10&amp;" "&amp;"MR"&amp;GC213&amp;"!_"&amp;$DJ$166</f>
        <v>KORD MR36!_12Z-ECE</v>
      </c>
      <c r="GE213" s="149">
        <f ca="1">IFERROR(IF($C$12="C",RTD("ice.xl",,"*H",GD213,$C$5,"D",$K213,,,1),RTD("ice.xl",,"*H",GD213,$C$5,"D",$K213,,,1)*(9/5)+$C$14),"-")</f>
        <v>78.710000000000008</v>
      </c>
      <c r="GF213" s="148">
        <f t="shared" si="968"/>
        <v>37</v>
      </c>
      <c r="GG213" s="148" t="str">
        <f t="shared" ref="GG213:GG214" si="1064">$C$10&amp;" "&amp;"MR"&amp;GF213&amp;"!_"&amp;$DJ$166</f>
        <v>KORD MR37!_12Z-ECE</v>
      </c>
      <c r="GH213" s="149">
        <f ca="1">IFERROR(IF($C$12="C",RTD("ice.xl",,"*H",GG213,$C$5,"D",$K213,,,1),RTD("ice.xl",,"*H",GG213,$C$5,"D",$K213,,,1)*(9/5)+$C$14),"-")</f>
        <v>80.456000000000003</v>
      </c>
      <c r="GI213" s="148">
        <f t="shared" si="963"/>
        <v>38</v>
      </c>
      <c r="GJ213" s="148" t="str">
        <f t="shared" ref="GJ213:GJ214" si="1065">$C$10&amp;" "&amp;"MR"&amp;GI213&amp;"!_"&amp;$DJ$166</f>
        <v>KORD MR38!_12Z-ECE</v>
      </c>
      <c r="GK213" s="149">
        <f ca="1">IFERROR(IF($C$12="C",RTD("ice.xl",,"*H",GJ213,$C$5,"D",$K213,,,1),RTD("ice.xl",,"*H",GJ213,$C$5,"D",$K213,,,1)*(9/5)+$C$14),"-")</f>
        <v>83.300000000000011</v>
      </c>
      <c r="GL213" s="148">
        <f t="shared" si="958"/>
        <v>39</v>
      </c>
      <c r="GM213" s="148" t="str">
        <f t="shared" ref="GM213:GM214" si="1066">$C$10&amp;" "&amp;"MR"&amp;GL213&amp;"!_"&amp;$DJ$166</f>
        <v>KORD MR39!_12Z-ECE</v>
      </c>
      <c r="GN213" s="149">
        <f ca="1">IFERROR(IF($C$12="C",RTD("ice.xl",,"*H",GM213,$C$5,"D",$K213,,,1),RTD("ice.xl",,"*H",GM213,$C$5,"D",$K213,,,1)*(9/5)+$C$14),"-")</f>
        <v>84.757999999999996</v>
      </c>
      <c r="GO213" s="148">
        <f t="shared" si="953"/>
        <v>40</v>
      </c>
      <c r="GP213" s="148" t="str">
        <f t="shared" ref="GP213:GP214" si="1067">$C$10&amp;" "&amp;"MR"&amp;GO213&amp;"!_"&amp;$DJ$166</f>
        <v>KORD MR40!_12Z-ECE</v>
      </c>
      <c r="GQ213" s="149">
        <f ca="1">IFERROR(IF($C$12="C",RTD("ice.xl",,"*H",GP213,$C$5,"D",$K213,,,1),RTD("ice.xl",,"*H",GP213,$C$5,"D",$K213,,,1)*(9/5)+$C$14),"-")</f>
        <v>82.688000000000002</v>
      </c>
      <c r="GR213" s="148">
        <f t="shared" si="948"/>
        <v>41</v>
      </c>
      <c r="GS213" s="148" t="str">
        <f t="shared" ref="GS213:GS214" si="1068">$C$10&amp;" "&amp;"MR"&amp;GR213&amp;"!_"&amp;$DJ$166</f>
        <v>KORD MR41!_12Z-ECE</v>
      </c>
      <c r="GT213" s="149">
        <f ca="1">IFERROR(IF($C$12="C",RTD("ice.xl",,"*H",GS213,$C$5,"D",$K213,,,1),RTD("ice.xl",,"*H",GS213,$C$5,"D",$K213,,,1)*(9/5)+$C$14),"-")</f>
        <v>81.536000000000001</v>
      </c>
      <c r="GU213" s="148">
        <f t="shared" si="943"/>
        <v>42</v>
      </c>
      <c r="GV213" s="148" t="str">
        <f t="shared" ref="GV213:GV214" si="1069">$C$10&amp;" "&amp;"MR"&amp;GU213&amp;"!_"&amp;$DJ$166</f>
        <v>KORD MR42!_12Z-ECE</v>
      </c>
      <c r="GW213" s="149">
        <f ca="1">IFERROR(IF($C$12="C",RTD("ice.xl",,"*H",GV213,$C$5,"D",$K213,,,1),RTD("ice.xl",,"*H",GV213,$C$5,"D",$K213,,,1)*(9/5)+$C$14),"-")</f>
        <v>82.706000000000003</v>
      </c>
      <c r="GX213" s="148">
        <f t="shared" si="939"/>
        <v>43</v>
      </c>
      <c r="GY213" s="148" t="str">
        <f t="shared" ref="GY213:GY214" si="1070">$C$10&amp;" "&amp;"MR"&amp;GX213&amp;"!_"&amp;$DJ$166</f>
        <v>KORD MR43!_12Z-ECE</v>
      </c>
      <c r="GZ213" s="149" t="str">
        <f ca="1">IFERROR(IF($C$12="C",RTD("ice.xl",,"*H",GY213,$C$5,"D",$K213,,,1),RTD("ice.xl",,"*H",GY213,$C$5,"D",$K213,,,1)*(9/5)+$C$14),"-")</f>
        <v>-</v>
      </c>
      <c r="HA213" s="148">
        <f t="shared" si="935"/>
        <v>44</v>
      </c>
      <c r="HB213" s="148" t="str">
        <f t="shared" ref="HB213:HB214" si="1071">$C$10&amp;" "&amp;"MR"&amp;HA213&amp;"!_"&amp;$DJ$166</f>
        <v>KORD MR44!_12Z-ECE</v>
      </c>
      <c r="HC213" s="150" t="str">
        <f ca="1">IFERROR(IF($C$12="C",RTD("ice.xl",,"*H",HB213,$C$5,"D",$K213,,,1),RTD("ice.xl",,"*H",HB213,$C$5,"D",$K213,,,1)*(9/5)+$C$14),"-")</f>
        <v>-</v>
      </c>
    </row>
    <row r="214" spans="11:211" ht="15" thickBot="1" x14ac:dyDescent="0.4">
      <c r="K214" s="165">
        <f t="shared" ref="K214:L214" ca="1" si="1072">K51</f>
        <v>44762</v>
      </c>
      <c r="L214" s="357">
        <f t="shared" ca="1" si="1072"/>
        <v>81.170060000000007</v>
      </c>
      <c r="N214" s="53">
        <f t="shared" si="1002"/>
        <v>30</v>
      </c>
      <c r="O214" s="53" t="str">
        <f t="shared" si="1008"/>
        <v>KORD MR30!_00Z-ECE</v>
      </c>
      <c r="P214" s="108">
        <f ca="1">IFERROR(IF($C$12="C",RTD("ice.xl",,"*H",O214,$C$5,"D",$K214,,,1),RTD("ice.xl",,"*H",O214,$C$5,"D",$K214,,,1)*(9/5)+$C$14),"-")</f>
        <v>81.24799999999999</v>
      </c>
      <c r="Q214" s="101">
        <f t="shared" si="998"/>
        <v>31</v>
      </c>
      <c r="R214" s="101" t="str">
        <f t="shared" si="1009"/>
        <v>KORD MR31!_00Z-ECE</v>
      </c>
      <c r="S214" s="58">
        <f ca="1">IFERROR(IF($C$12="C",RTD("ice.xl",,"*H",R214,$C$5,"D",$K214,,,1),RTD("ice.xl",,"*H",R214,$C$5,"D",$K214,,,1)*(9/5)+$C$14),"-")</f>
        <v>81.806000000000012</v>
      </c>
      <c r="T214" s="101">
        <f t="shared" si="994"/>
        <v>32</v>
      </c>
      <c r="U214" s="101" t="str">
        <f t="shared" si="1010"/>
        <v>KORD MR32!_00Z-ECE</v>
      </c>
      <c r="V214" s="58">
        <f ca="1">IFERROR(IF($C$12="C",RTD("ice.xl",,"*H",U214,$C$5,"D",$K214,,,1),RTD("ice.xl",,"*H",U214,$C$5,"D",$K214,,,1)*(9/5)+$C$14),"-")</f>
        <v>81.95</v>
      </c>
      <c r="W214" s="101">
        <f t="shared" si="990"/>
        <v>33</v>
      </c>
      <c r="X214" s="101" t="str">
        <f t="shared" si="1011"/>
        <v>KORD MR33!_00Z-ECE</v>
      </c>
      <c r="Y214" s="58">
        <f ca="1">IFERROR(IF($C$12="C",RTD("ice.xl",,"*H",X214,$C$5,"D",$K214,,,1),RTD("ice.xl",,"*H",X214,$C$5,"D",$K214,,,1)*(9/5)+$C$14),"-")</f>
        <v>82.364000000000004</v>
      </c>
      <c r="Z214" s="101">
        <f t="shared" si="985"/>
        <v>34</v>
      </c>
      <c r="AA214" s="101" t="str">
        <f t="shared" si="1012"/>
        <v>KORD MR34!_00Z-ECE</v>
      </c>
      <c r="AB214" s="58">
        <f ca="1">IFERROR(IF($C$12="C",RTD("ice.xl",,"*H",AA214,$C$5,"D",$K214,,,1),RTD("ice.xl",,"*H",AA214,$C$5,"D",$K214,,,1)*(9/5)+$C$14),"-")</f>
        <v>81.301999999999992</v>
      </c>
      <c r="AC214" s="101">
        <f t="shared" si="980"/>
        <v>35</v>
      </c>
      <c r="AD214" s="101" t="str">
        <f t="shared" si="1013"/>
        <v>KORD MR35!_00Z-ECE</v>
      </c>
      <c r="AE214" s="58">
        <f ca="1">IFERROR(IF($C$12="C",RTD("ice.xl",,"*H",AD214,$C$5,"D",$K214,,,1),RTD("ice.xl",,"*H",AD214,$C$5,"D",$K214,,,1)*(9/5)+$C$14),"-")</f>
        <v>81.373999999999995</v>
      </c>
      <c r="AF214" s="101">
        <f t="shared" si="975"/>
        <v>36</v>
      </c>
      <c r="AG214" s="101" t="str">
        <f t="shared" si="1014"/>
        <v>KORD MR36!_00Z-ECE</v>
      </c>
      <c r="AH214" s="58">
        <f ca="1">IFERROR(IF($C$12="C",RTD("ice.xl",,"*H",AG214,$C$5,"D",$K214,,,1),RTD("ice.xl",,"*H",AG214,$C$5,"D",$K214,,,1)*(9/5)+$C$14),"-")</f>
        <v>81.806000000000012</v>
      </c>
      <c r="AI214" s="101">
        <f t="shared" si="970"/>
        <v>37</v>
      </c>
      <c r="AJ214" s="101" t="str">
        <f t="shared" si="1015"/>
        <v>KORD MR37!_00Z-ECE</v>
      </c>
      <c r="AK214" s="58">
        <f ca="1">IFERROR(IF($C$12="C",RTD("ice.xl",,"*H",AJ214,$C$5,"D",$K214,,,1),RTD("ice.xl",,"*H",AJ214,$C$5,"D",$K214,,,1)*(9/5)+$C$14),"-")</f>
        <v>81.75200000000001</v>
      </c>
      <c r="AL214" s="101">
        <f t="shared" si="965"/>
        <v>38</v>
      </c>
      <c r="AM214" s="101" t="str">
        <f t="shared" si="1016"/>
        <v>KORD MR38!_00Z-ECE</v>
      </c>
      <c r="AN214" s="58">
        <f ca="1">IFERROR(IF($C$12="C",RTD("ice.xl",,"*H",AM214,$C$5,"D",$K214,,,1),RTD("ice.xl",,"*H",AM214,$C$5,"D",$K214,,,1)*(9/5)+$C$14),"-")</f>
        <v>82.111999999999995</v>
      </c>
      <c r="AO214" s="101">
        <f t="shared" si="960"/>
        <v>39</v>
      </c>
      <c r="AP214" s="101" t="str">
        <f t="shared" si="1017"/>
        <v>KORD MR39!_00Z-ECE</v>
      </c>
      <c r="AQ214" s="58">
        <f ca="1">IFERROR(IF($C$12="C",RTD("ice.xl",,"*H",AP214,$C$5,"D",$K214,,,1),RTD("ice.xl",,"*H",AP214,$C$5,"D",$K214,,,1)*(9/5)+$C$14),"-")</f>
        <v>82.634</v>
      </c>
      <c r="AR214" s="101">
        <f t="shared" si="955"/>
        <v>40</v>
      </c>
      <c r="AS214" s="101" t="str">
        <f t="shared" si="1018"/>
        <v>KORD MR40!_00Z-ECE</v>
      </c>
      <c r="AT214" s="58">
        <f ca="1">IFERROR(IF($C$12="C",RTD("ice.xl",,"*H",AS214,$C$5,"D",$K214,,,1),RTD("ice.xl",,"*H",AS214,$C$5,"D",$K214,,,1)*(9/5)+$C$14),"-")</f>
        <v>82.454000000000008</v>
      </c>
      <c r="AU214" s="101">
        <f t="shared" si="950"/>
        <v>41</v>
      </c>
      <c r="AV214" s="101" t="str">
        <f t="shared" si="1019"/>
        <v>KORD MR41!_00Z-ECE</v>
      </c>
      <c r="AW214" s="58">
        <f ca="1">IFERROR(IF($C$12="C",RTD("ice.xl",,"*H",AV214,$C$5,"D",$K214,,,1),RTD("ice.xl",,"*H",AV214,$C$5,"D",$K214,,,1)*(9/5)+$C$14),"-")</f>
        <v>84.181999999999988</v>
      </c>
      <c r="AX214" s="101">
        <f t="shared" si="945"/>
        <v>42</v>
      </c>
      <c r="AY214" s="101" t="str">
        <f t="shared" si="1020"/>
        <v>KORD MR42!_00Z-ECE</v>
      </c>
      <c r="AZ214" s="58">
        <f ca="1">IFERROR(IF($C$12="C",RTD("ice.xl",,"*H",AY214,$C$5,"D",$K214,,,1),RTD("ice.xl",,"*H",AY214,$C$5,"D",$K214,,,1)*(9/5)+$C$14),"-")</f>
        <v>81.554000000000002</v>
      </c>
      <c r="BA214" s="101">
        <f t="shared" si="940"/>
        <v>43</v>
      </c>
      <c r="BB214" s="101" t="str">
        <f t="shared" si="1021"/>
        <v>KORD MR43!_00Z-ECE</v>
      </c>
      <c r="BC214" s="58">
        <f ca="1">IFERROR(IF($C$12="C",RTD("ice.xl",,"*H",BB214,$C$5,"D",$K214,,,1),RTD("ice.xl",,"*H",BB214,$C$5,"D",$K214,,,1)*(9/5)+$C$14),"-")</f>
        <v>82.67</v>
      </c>
      <c r="BD214" s="101">
        <f t="shared" si="936"/>
        <v>44</v>
      </c>
      <c r="BE214" s="101" t="str">
        <f t="shared" si="1022"/>
        <v>KORD MR44!_00Z-ECE</v>
      </c>
      <c r="BF214" s="58">
        <f ca="1">IFERROR(IF($C$12="C",RTD("ice.xl",,"*H",BE214,$C$5,"D",$K214,,,1),RTD("ice.xl",,"*H",BE214,$C$5,"D",$K214,,,1)*(9/5)+$C$14),"-")</f>
        <v>78.53</v>
      </c>
      <c r="BG214" s="101">
        <f t="shared" si="932"/>
        <v>45</v>
      </c>
      <c r="BH214" s="101" t="str">
        <f t="shared" si="1023"/>
        <v>KORD MR45!_00Z-ECE</v>
      </c>
      <c r="BI214" s="105" t="str">
        <f ca="1">IFERROR(IF($C$12="C",RTD("ice.xl",,"*H",BH214,$C$5,"D",$K214,,,1),RTD("ice.xl",,"*H",BH214,$C$5,"D",$K214,,,1)*(9/5)+$C$14),"-")</f>
        <v>-</v>
      </c>
      <c r="BL214" s="53">
        <f t="shared" si="1003"/>
        <v>30</v>
      </c>
      <c r="BM214" s="53" t="str">
        <f t="shared" si="1024"/>
        <v>KORD MR30!_00Z-ECE</v>
      </c>
      <c r="BN214" s="109">
        <f ca="1">IFERROR(IF($C$12="C",RTD("ice.xl",,"*H",BM214,$C$5,"D",$K214,,,1),RTD("ice.xl",,"*H",BM214,$C$5,"D",$K214,,,1)*(9/5)+$C$14),"-")</f>
        <v>81.24799999999999</v>
      </c>
      <c r="BO214" s="110">
        <f t="shared" si="999"/>
        <v>31</v>
      </c>
      <c r="BP214" s="110" t="str">
        <f t="shared" si="1025"/>
        <v>KORD MR31!_00Z-ECE</v>
      </c>
      <c r="BQ214" s="111">
        <f ca="1">IFERROR(IF($C$12="C",RTD("ice.xl",,"*H",BP214,$C$5,"D",$K214,,,1),RTD("ice.xl",,"*H",BP214,$C$5,"D",$K214,,,1)*(9/5)+$C$14),"-")</f>
        <v>81.806000000000012</v>
      </c>
      <c r="BR214" s="110">
        <f t="shared" si="995"/>
        <v>32</v>
      </c>
      <c r="BS214" s="110" t="str">
        <f t="shared" si="1026"/>
        <v>KORD MR32!_00Z-ECE</v>
      </c>
      <c r="BT214" s="111">
        <f ca="1">IFERROR(IF($C$12="C",RTD("ice.xl",,"*H",BS214,$C$5,"D",$K214,,,1),RTD("ice.xl",,"*H",BS214,$C$5,"D",$K214,,,1)*(9/5)+$C$14),"-")</f>
        <v>81.95</v>
      </c>
      <c r="BU214" s="110">
        <f t="shared" si="991"/>
        <v>33</v>
      </c>
      <c r="BV214" s="110" t="str">
        <f t="shared" si="1027"/>
        <v>KORD MR33!_00Z-ECE</v>
      </c>
      <c r="BW214" s="111">
        <f ca="1">IFERROR(IF($C$12="C",RTD("ice.xl",,"*H",BV214,$C$5,"D",$K214,,,1),RTD("ice.xl",,"*H",BV214,$C$5,"D",$K214,,,1)*(9/5)+$C$14),"-")</f>
        <v>82.364000000000004</v>
      </c>
      <c r="BX214" s="110">
        <f t="shared" si="986"/>
        <v>34</v>
      </c>
      <c r="BY214" s="110" t="str">
        <f t="shared" si="1028"/>
        <v>KORD MR34!_00Z-ECE</v>
      </c>
      <c r="BZ214" s="111">
        <f ca="1">IFERROR(IF($C$12="C",RTD("ice.xl",,"*H",BY214,$C$5,"D",$K214,,,1),RTD("ice.xl",,"*H",BY214,$C$5,"D",$K214,,,1)*(9/5)+$C$14),"-")</f>
        <v>81.301999999999992</v>
      </c>
      <c r="CA214" s="110">
        <f t="shared" si="981"/>
        <v>35</v>
      </c>
      <c r="CB214" s="110" t="str">
        <f t="shared" si="1029"/>
        <v>KORD MR35!_00Z-ECE</v>
      </c>
      <c r="CC214" s="111">
        <f ca="1">IFERROR(IF($C$12="C",RTD("ice.xl",,"*H",CB214,$C$5,"D",$K214,,,1),RTD("ice.xl",,"*H",CB214,$C$5,"D",$K214,,,1)*(9/5)+$C$14),"-")</f>
        <v>81.373999999999995</v>
      </c>
      <c r="CD214" s="110">
        <f t="shared" si="976"/>
        <v>36</v>
      </c>
      <c r="CE214" s="110" t="str">
        <f t="shared" si="1030"/>
        <v>KORD MR36!_00Z-ECE</v>
      </c>
      <c r="CF214" s="111">
        <f ca="1">IFERROR(IF($C$12="C",RTD("ice.xl",,"*H",CE214,$C$5,"D",$K214,,,1),RTD("ice.xl",,"*H",CE214,$C$5,"D",$K214,,,1)*(9/5)+$C$14),"-")</f>
        <v>81.806000000000012</v>
      </c>
      <c r="CG214" s="110">
        <f t="shared" si="971"/>
        <v>37</v>
      </c>
      <c r="CH214" s="110" t="str">
        <f t="shared" si="1031"/>
        <v>KORD MR37!_00Z-ECE</v>
      </c>
      <c r="CI214" s="111">
        <f ca="1">IFERROR(IF($C$12="C",RTD("ice.xl",,"*H",CH214,$C$5,"D",$K214,,,1),RTD("ice.xl",,"*H",CH214,$C$5,"D",$K214,,,1)*(9/5)+$C$14),"-")</f>
        <v>81.75200000000001</v>
      </c>
      <c r="CJ214" s="110">
        <f t="shared" si="966"/>
        <v>38</v>
      </c>
      <c r="CK214" s="110" t="str">
        <f t="shared" si="1032"/>
        <v>KORD MR38!_00Z-ECE</v>
      </c>
      <c r="CL214" s="111">
        <f ca="1">IFERROR(IF($C$12="C",RTD("ice.xl",,"*H",CK214,$C$5,"D",$K214,,,1),RTD("ice.xl",,"*H",CK214,$C$5,"D",$K214,,,1)*(9/5)+$C$14),"-")</f>
        <v>82.111999999999995</v>
      </c>
      <c r="CM214" s="110">
        <f t="shared" si="961"/>
        <v>39</v>
      </c>
      <c r="CN214" s="110" t="str">
        <f t="shared" si="1033"/>
        <v>KORD MR39!_00Z-ECE</v>
      </c>
      <c r="CO214" s="111">
        <f ca="1">IFERROR(IF($C$12="C",RTD("ice.xl",,"*H",CN214,$C$5,"D",$K214,,,1),RTD("ice.xl",,"*H",CN214,$C$5,"D",$K214,,,1)*(9/5)+$C$14),"-")</f>
        <v>82.634</v>
      </c>
      <c r="CP214" s="110">
        <f t="shared" si="956"/>
        <v>40</v>
      </c>
      <c r="CQ214" s="110" t="str">
        <f t="shared" si="1034"/>
        <v>KORD MR40!_00Z-ECE</v>
      </c>
      <c r="CR214" s="111">
        <f ca="1">IFERROR(IF($C$12="C",RTD("ice.xl",,"*H",CQ214,$C$5,"D",$K214,,,1),RTD("ice.xl",,"*H",CQ214,$C$5,"D",$K214,,,1)*(9/5)+$C$14),"-")</f>
        <v>82.454000000000008</v>
      </c>
      <c r="CS214" s="110">
        <f t="shared" si="951"/>
        <v>41</v>
      </c>
      <c r="CT214" s="110" t="str">
        <f t="shared" si="1035"/>
        <v>KORD MR41!_00Z-ECE</v>
      </c>
      <c r="CU214" s="111">
        <f ca="1">IFERROR(IF($C$12="C",RTD("ice.xl",,"*H",CT214,$C$5,"D",$K214,,,1),RTD("ice.xl",,"*H",CT214,$C$5,"D",$K214,,,1)*(9/5)+$C$14),"-")</f>
        <v>84.181999999999988</v>
      </c>
      <c r="CV214" s="110">
        <f t="shared" si="946"/>
        <v>42</v>
      </c>
      <c r="CW214" s="110" t="str">
        <f t="shared" si="1036"/>
        <v>KORD MR42!_00Z-ECE</v>
      </c>
      <c r="CX214" s="111">
        <f ca="1">IFERROR(IF($C$12="C",RTD("ice.xl",,"*H",CW214,$C$5,"D",$K214,,,1),RTD("ice.xl",,"*H",CW214,$C$5,"D",$K214,,,1)*(9/5)+$C$14),"-")</f>
        <v>81.554000000000002</v>
      </c>
      <c r="CY214" s="110">
        <f t="shared" si="941"/>
        <v>43</v>
      </c>
      <c r="CZ214" s="110" t="str">
        <f t="shared" si="1037"/>
        <v>KORD MR43!_00Z-ECE</v>
      </c>
      <c r="DA214" s="111">
        <f ca="1">IFERROR(IF($C$12="C",RTD("ice.xl",,"*H",CZ214,$C$5,"D",$K214,,,1),RTD("ice.xl",,"*H",CZ214,$C$5,"D",$K214,,,1)*(9/5)+$C$14),"-")</f>
        <v>82.67</v>
      </c>
      <c r="DB214" s="110">
        <f t="shared" si="937"/>
        <v>44</v>
      </c>
      <c r="DC214" s="110" t="str">
        <f t="shared" si="1038"/>
        <v>KORD MR44!_00Z-ECE</v>
      </c>
      <c r="DD214" s="111">
        <f ca="1">IFERROR(IF($C$12="C",RTD("ice.xl",,"*H",DC214,$C$5,"D",$K214,,,1),RTD("ice.xl",,"*H",DC214,$C$5,"D",$K214,,,1)*(9/5)+$C$14),"-")</f>
        <v>78.53</v>
      </c>
      <c r="DE214" s="110">
        <f t="shared" si="933"/>
        <v>45</v>
      </c>
      <c r="DF214" s="110" t="str">
        <f t="shared" si="1039"/>
        <v>KORD MR45!_00Z-ECE</v>
      </c>
      <c r="DG214" s="112" t="str">
        <f ca="1">IFERROR(IF($C$12="C",RTD("ice.xl",,"*H",DF214,$C$5,"D",$K214,,,1),RTD("ice.xl",,"*H",DF214,$C$5,"D",$K214,,,1)*(9/5)+$C$14),"-")</f>
        <v>-</v>
      </c>
      <c r="DJ214" s="53">
        <f t="shared" si="1004"/>
        <v>30</v>
      </c>
      <c r="DK214" s="53" t="str">
        <f t="shared" si="1040"/>
        <v>KORD MR30!_12Z-ECE</v>
      </c>
      <c r="DL214" s="109">
        <f ca="1">IFERROR(IF($C$12="C",RTD("ice.xl",,"*H",DK214,$C$5,"D",$K214,,,1),RTD("ice.xl",,"*H",DK214,$C$5,"D",$K214,,,1)*(9/5)+$C$14),"-")</f>
        <v>82.004000000000005</v>
      </c>
      <c r="DM214" s="110">
        <f t="shared" si="1000"/>
        <v>31</v>
      </c>
      <c r="DN214" s="110" t="str">
        <f t="shared" si="1041"/>
        <v>KORD MR31!_12Z-ECE</v>
      </c>
      <c r="DO214" s="111">
        <f ca="1">IFERROR(IF($C$12="C",RTD("ice.xl",,"*H",DN214,$C$5,"D",$K214,,,1),RTD("ice.xl",,"*H",DN214,$C$5,"D",$K214,,,1)*(9/5)+$C$14),"-")</f>
        <v>81.914000000000001</v>
      </c>
      <c r="DP214" s="110">
        <f t="shared" si="996"/>
        <v>32</v>
      </c>
      <c r="DQ214" s="110" t="str">
        <f t="shared" si="1042"/>
        <v>KORD MR32!_12Z-ECE</v>
      </c>
      <c r="DR214" s="111">
        <f ca="1">IFERROR(IF($C$12="C",RTD("ice.xl",,"*H",DQ214,$C$5,"D",$K214,,,1),RTD("ice.xl",,"*H",DQ214,$C$5,"D",$K214,,,1)*(9/5)+$C$14),"-")</f>
        <v>81.86</v>
      </c>
      <c r="DS214" s="110">
        <f t="shared" si="992"/>
        <v>33</v>
      </c>
      <c r="DT214" s="110" t="str">
        <f t="shared" si="1043"/>
        <v>KORD MR33!_12Z-ECE</v>
      </c>
      <c r="DU214" s="111">
        <f ca="1">IFERROR(IF($C$12="C",RTD("ice.xl",,"*H",DT214,$C$5,"D",$K214,,,1),RTD("ice.xl",,"*H",DT214,$C$5,"D",$K214,,,1)*(9/5)+$C$14),"-")</f>
        <v>81.445999999999998</v>
      </c>
      <c r="DV214" s="110">
        <f t="shared" si="987"/>
        <v>34</v>
      </c>
      <c r="DW214" s="110" t="str">
        <f t="shared" si="1044"/>
        <v>KORD MR34!_12Z-ECE</v>
      </c>
      <c r="DX214" s="111">
        <f ca="1">IFERROR(IF($C$12="C",RTD("ice.xl",,"*H",DW214,$C$5,"D",$K214,,,1),RTD("ice.xl",,"*H",DW214,$C$5,"D",$K214,,,1)*(9/5)+$C$14),"-")</f>
        <v>81.823999999999998</v>
      </c>
      <c r="DY214" s="110">
        <f t="shared" si="982"/>
        <v>35</v>
      </c>
      <c r="DZ214" s="110" t="str">
        <f t="shared" si="1045"/>
        <v>KORD MR35!_12Z-ECE</v>
      </c>
      <c r="EA214" s="111">
        <f ca="1">IFERROR(IF($C$12="C",RTD("ice.xl",,"*H",DZ214,$C$5,"D",$K214,,,1),RTD("ice.xl",,"*H",DZ214,$C$5,"D",$K214,,,1)*(9/5)+$C$14),"-")</f>
        <v>82.454000000000008</v>
      </c>
      <c r="EB214" s="110">
        <f t="shared" si="977"/>
        <v>36</v>
      </c>
      <c r="EC214" s="110" t="str">
        <f t="shared" si="1046"/>
        <v>KORD MR36!_12Z-ECE</v>
      </c>
      <c r="ED214" s="111">
        <f ca="1">IFERROR(IF($C$12="C",RTD("ice.xl",,"*H",EC214,$C$5,"D",$K214,,,1),RTD("ice.xl",,"*H",EC214,$C$5,"D",$K214,,,1)*(9/5)+$C$14),"-")</f>
        <v>80.528000000000006</v>
      </c>
      <c r="EE214" s="110">
        <f t="shared" si="972"/>
        <v>37</v>
      </c>
      <c r="EF214" s="110" t="str">
        <f t="shared" si="1047"/>
        <v>KORD MR37!_12Z-ECE</v>
      </c>
      <c r="EG214" s="111">
        <f ca="1">IFERROR(IF($C$12="C",RTD("ice.xl",,"*H",EF214,$C$5,"D",$K214,,,1),RTD("ice.xl",,"*H",EF214,$C$5,"D",$K214,,,1)*(9/5)+$C$14),"-")</f>
        <v>81.212000000000003</v>
      </c>
      <c r="EH214" s="110">
        <f t="shared" si="967"/>
        <v>38</v>
      </c>
      <c r="EI214" s="110" t="str">
        <f t="shared" si="1048"/>
        <v>KORD MR38!_12Z-ECE</v>
      </c>
      <c r="EJ214" s="111">
        <f ca="1">IFERROR(IF($C$12="C",RTD("ice.xl",,"*H",EI214,$C$5,"D",$K214,,,1),RTD("ice.xl",,"*H",EI214,$C$5,"D",$K214,,,1)*(9/5)+$C$14),"-")</f>
        <v>83.804000000000002</v>
      </c>
      <c r="EK214" s="110">
        <f t="shared" si="962"/>
        <v>39</v>
      </c>
      <c r="EL214" s="110" t="str">
        <f t="shared" si="1049"/>
        <v>KORD MR39!_12Z-ECE</v>
      </c>
      <c r="EM214" s="111">
        <f ca="1">IFERROR(IF($C$12="C",RTD("ice.xl",,"*H",EL214,$C$5,"D",$K214,,,1),RTD("ice.xl",,"*H",EL214,$C$5,"D",$K214,,,1)*(9/5)+$C$14),"-")</f>
        <v>82.85</v>
      </c>
      <c r="EN214" s="110">
        <f t="shared" si="957"/>
        <v>40</v>
      </c>
      <c r="EO214" s="110" t="str">
        <f t="shared" si="1050"/>
        <v>KORD MR40!_12Z-ECE</v>
      </c>
      <c r="EP214" s="111">
        <f ca="1">IFERROR(IF($C$12="C",RTD("ice.xl",,"*H",EO214,$C$5,"D",$K214,,,1),RTD("ice.xl",,"*H",EO214,$C$5,"D",$K214,,,1)*(9/5)+$C$14),"-")</f>
        <v>82.418000000000006</v>
      </c>
      <c r="EQ214" s="110">
        <f t="shared" si="952"/>
        <v>41</v>
      </c>
      <c r="ER214" s="110" t="str">
        <f t="shared" si="1051"/>
        <v>KORD MR41!_12Z-ECE</v>
      </c>
      <c r="ES214" s="111">
        <f ca="1">IFERROR(IF($C$12="C",RTD("ice.xl",,"*H",ER214,$C$5,"D",$K214,,,1),RTD("ice.xl",,"*H",ER214,$C$5,"D",$K214,,,1)*(9/5)+$C$14),"-")</f>
        <v>81.931999999999988</v>
      </c>
      <c r="ET214" s="110">
        <f t="shared" si="947"/>
        <v>42</v>
      </c>
      <c r="EU214" s="110" t="str">
        <f t="shared" si="1052"/>
        <v>KORD MR42!_12Z-ECE</v>
      </c>
      <c r="EV214" s="111">
        <f ca="1">IFERROR(IF($C$12="C",RTD("ice.xl",,"*H",EU214,$C$5,"D",$K214,,,1),RTD("ice.xl",,"*H",EU214,$C$5,"D",$K214,,,1)*(9/5)+$C$14),"-")</f>
        <v>82.418000000000006</v>
      </c>
      <c r="EW214" s="110">
        <f t="shared" si="942"/>
        <v>43</v>
      </c>
      <c r="EX214" s="110" t="str">
        <f t="shared" si="1053"/>
        <v>KORD MR43!_12Z-ECE</v>
      </c>
      <c r="EY214" s="111">
        <f ca="1">IFERROR(IF($C$12="C",RTD("ice.xl",,"*H",EX214,$C$5,"D",$K214,,,1),RTD("ice.xl",,"*H",EX214,$C$5,"D",$K214,,,1)*(9/5)+$C$14),"-")</f>
        <v>80.798000000000002</v>
      </c>
      <c r="EZ214" s="110">
        <f t="shared" si="938"/>
        <v>44</v>
      </c>
      <c r="FA214" s="110" t="str">
        <f t="shared" si="1054"/>
        <v>KORD MR44!_12Z-ECE</v>
      </c>
      <c r="FB214" s="111" t="str">
        <f ca="1">IFERROR(IF($C$12="C",RTD("ice.xl",,"*H",FA214,$C$5,"D",$K214,,,1),RTD("ice.xl",,"*H",FA214,$C$5,"D",$K214,,,1)*(9/5)+$C$14),"-")</f>
        <v>-</v>
      </c>
      <c r="FC214" s="110">
        <f t="shared" si="934"/>
        <v>45</v>
      </c>
      <c r="FD214" s="110" t="str">
        <f t="shared" si="1055"/>
        <v>KORD MR45!_12Z-ECE</v>
      </c>
      <c r="FE214" s="112" t="str">
        <f ca="1">IFERROR(IF($C$12="C",RTD("ice.xl",,"*H",FD214,$C$5,"D",$K214,,,1),RTD("ice.xl",,"*H",FD214,$C$5,"D",$K214,,,1)*(9/5)+$C$14),"-")</f>
        <v>-</v>
      </c>
      <c r="FH214" s="53">
        <f t="shared" si="1005"/>
        <v>30</v>
      </c>
      <c r="FI214" s="53" t="str">
        <f t="shared" si="1056"/>
        <v>KORD MR30!_12Z-ECE</v>
      </c>
      <c r="FJ214" s="109">
        <f ca="1">IFERROR(IF($C$12="C",RTD("ice.xl",,"*H",FI214,$C$5,"D",$K214,,,1),RTD("ice.xl",,"*H",FI214,$C$5,"D",$K214,,,1)*(9/5)+$C$14),"-")</f>
        <v>82.004000000000005</v>
      </c>
      <c r="FK214" s="110">
        <f t="shared" si="1001"/>
        <v>31</v>
      </c>
      <c r="FL214" s="110" t="str">
        <f t="shared" si="1057"/>
        <v>KORD MR31!_12Z-ECE</v>
      </c>
      <c r="FM214" s="111">
        <f ca="1">IFERROR(IF($C$12="C",RTD("ice.xl",,"*H",FL214,$C$5,"D",$K214,,,1),RTD("ice.xl",,"*H",FL214,$C$5,"D",$K214,,,1)*(9/5)+$C$14),"-")</f>
        <v>81.914000000000001</v>
      </c>
      <c r="FN214" s="110">
        <f t="shared" si="997"/>
        <v>32</v>
      </c>
      <c r="FO214" s="110" t="str">
        <f t="shared" si="1058"/>
        <v>KORD MR32!_12Z-ECE</v>
      </c>
      <c r="FP214" s="111">
        <f ca="1">IFERROR(IF($C$12="C",RTD("ice.xl",,"*H",FO214,$C$5,"D",$K214,,,1),RTD("ice.xl",,"*H",FO214,$C$5,"D",$K214,,,1)*(9/5)+$C$14),"-")</f>
        <v>81.86</v>
      </c>
      <c r="FQ214" s="110">
        <f t="shared" si="993"/>
        <v>33</v>
      </c>
      <c r="FR214" s="110" t="str">
        <f t="shared" si="1059"/>
        <v>KORD MR33!_12Z-ECE</v>
      </c>
      <c r="FS214" s="111">
        <f ca="1">IFERROR(IF($C$12="C",RTD("ice.xl",,"*H",FR214,$C$5,"D",$K214,,,1),RTD("ice.xl",,"*H",FR214,$C$5,"D",$K214,,,1)*(9/5)+$C$14),"-")</f>
        <v>81.445999999999998</v>
      </c>
      <c r="FT214" s="110">
        <f t="shared" si="988"/>
        <v>34</v>
      </c>
      <c r="FU214" s="110" t="str">
        <f t="shared" si="1060"/>
        <v>KORD MR34!_12Z-ECE</v>
      </c>
      <c r="FV214" s="111">
        <f ca="1">IFERROR(IF($C$12="C",RTD("ice.xl",,"*H",FU214,$C$5,"D",$K214,,,1),RTD("ice.xl",,"*H",FU214,$C$5,"D",$K214,,,1)*(9/5)+$C$14),"-")</f>
        <v>81.823999999999998</v>
      </c>
      <c r="FW214" s="110">
        <f t="shared" si="983"/>
        <v>35</v>
      </c>
      <c r="FX214" s="110" t="str">
        <f t="shared" si="1061"/>
        <v>KORD MR35!_12Z-ECE</v>
      </c>
      <c r="FY214" s="111">
        <f ca="1">IFERROR(IF($C$12="C",RTD("ice.xl",,"*H",FX214,$C$5,"D",$K214,,,1),RTD("ice.xl",,"*H",FX214,$C$5,"D",$K214,,,1)*(9/5)+$C$14),"-")</f>
        <v>82.454000000000008</v>
      </c>
      <c r="FZ214" s="110">
        <f t="shared" si="978"/>
        <v>36</v>
      </c>
      <c r="GA214" s="110" t="str">
        <f t="shared" si="1062"/>
        <v>KORD MR36!_12Z-ECE</v>
      </c>
      <c r="GB214" s="111">
        <f ca="1">IFERROR(IF($C$12="C",RTD("ice.xl",,"*H",GA214,$C$5,"D",$K214,,,1),RTD("ice.xl",,"*H",GA214,$C$5,"D",$K214,,,1)*(9/5)+$C$14),"-")</f>
        <v>80.528000000000006</v>
      </c>
      <c r="GC214" s="110">
        <f t="shared" si="973"/>
        <v>37</v>
      </c>
      <c r="GD214" s="110" t="str">
        <f t="shared" si="1063"/>
        <v>KORD MR37!_12Z-ECE</v>
      </c>
      <c r="GE214" s="111">
        <f ca="1">IFERROR(IF($C$12="C",RTD("ice.xl",,"*H",GD214,$C$5,"D",$K214,,,1),RTD("ice.xl",,"*H",GD214,$C$5,"D",$K214,,,1)*(9/5)+$C$14),"-")</f>
        <v>81.212000000000003</v>
      </c>
      <c r="GF214" s="110">
        <f t="shared" si="968"/>
        <v>38</v>
      </c>
      <c r="GG214" s="110" t="str">
        <f t="shared" si="1064"/>
        <v>KORD MR38!_12Z-ECE</v>
      </c>
      <c r="GH214" s="111">
        <f ca="1">IFERROR(IF($C$12="C",RTD("ice.xl",,"*H",GG214,$C$5,"D",$K214,,,1),RTD("ice.xl",,"*H",GG214,$C$5,"D",$K214,,,1)*(9/5)+$C$14),"-")</f>
        <v>83.804000000000002</v>
      </c>
      <c r="GI214" s="110">
        <f t="shared" si="963"/>
        <v>39</v>
      </c>
      <c r="GJ214" s="110" t="str">
        <f t="shared" si="1065"/>
        <v>KORD MR39!_12Z-ECE</v>
      </c>
      <c r="GK214" s="111">
        <f ca="1">IFERROR(IF($C$12="C",RTD("ice.xl",,"*H",GJ214,$C$5,"D",$K214,,,1),RTD("ice.xl",,"*H",GJ214,$C$5,"D",$K214,,,1)*(9/5)+$C$14),"-")</f>
        <v>82.85</v>
      </c>
      <c r="GL214" s="110">
        <f t="shared" si="958"/>
        <v>40</v>
      </c>
      <c r="GM214" s="110" t="str">
        <f t="shared" si="1066"/>
        <v>KORD MR40!_12Z-ECE</v>
      </c>
      <c r="GN214" s="111">
        <f ca="1">IFERROR(IF($C$12="C",RTD("ice.xl",,"*H",GM214,$C$5,"D",$K214,,,1),RTD("ice.xl",,"*H",GM214,$C$5,"D",$K214,,,1)*(9/5)+$C$14),"-")</f>
        <v>82.418000000000006</v>
      </c>
      <c r="GO214" s="110">
        <f t="shared" si="953"/>
        <v>41</v>
      </c>
      <c r="GP214" s="110" t="str">
        <f t="shared" si="1067"/>
        <v>KORD MR41!_12Z-ECE</v>
      </c>
      <c r="GQ214" s="111">
        <f ca="1">IFERROR(IF($C$12="C",RTD("ice.xl",,"*H",GP214,$C$5,"D",$K214,,,1),RTD("ice.xl",,"*H",GP214,$C$5,"D",$K214,,,1)*(9/5)+$C$14),"-")</f>
        <v>81.931999999999988</v>
      </c>
      <c r="GR214" s="110">
        <f t="shared" si="948"/>
        <v>42</v>
      </c>
      <c r="GS214" s="110" t="str">
        <f t="shared" si="1068"/>
        <v>KORD MR42!_12Z-ECE</v>
      </c>
      <c r="GT214" s="111">
        <f ca="1">IFERROR(IF($C$12="C",RTD("ice.xl",,"*H",GS214,$C$5,"D",$K214,,,1),RTD("ice.xl",,"*H",GS214,$C$5,"D",$K214,,,1)*(9/5)+$C$14),"-")</f>
        <v>82.418000000000006</v>
      </c>
      <c r="GU214" s="110">
        <f t="shared" si="943"/>
        <v>43</v>
      </c>
      <c r="GV214" s="110" t="str">
        <f t="shared" si="1069"/>
        <v>KORD MR43!_12Z-ECE</v>
      </c>
      <c r="GW214" s="111">
        <f ca="1">IFERROR(IF($C$12="C",RTD("ice.xl",,"*H",GV214,$C$5,"D",$K214,,,1),RTD("ice.xl",,"*H",GV214,$C$5,"D",$K214,,,1)*(9/5)+$C$14),"-")</f>
        <v>80.798000000000002</v>
      </c>
      <c r="GX214" s="110">
        <f t="shared" si="939"/>
        <v>44</v>
      </c>
      <c r="GY214" s="110" t="str">
        <f t="shared" si="1070"/>
        <v>KORD MR44!_12Z-ECE</v>
      </c>
      <c r="GZ214" s="111" t="str">
        <f ca="1">IFERROR(IF($C$12="C",RTD("ice.xl",,"*H",GY214,$C$5,"D",$K214,,,1),RTD("ice.xl",,"*H",GY214,$C$5,"D",$K214,,,1)*(9/5)+$C$14),"-")</f>
        <v>-</v>
      </c>
      <c r="HA214" s="110">
        <f t="shared" si="935"/>
        <v>45</v>
      </c>
      <c r="HB214" s="110" t="str">
        <f t="shared" si="1071"/>
        <v>KORD MR45!_12Z-ECE</v>
      </c>
      <c r="HC214" s="112" t="str">
        <f ca="1">IFERROR(IF($C$12="C",RTD("ice.xl",,"*H",HB214,$C$5,"D",$K214,,,1),RTD("ice.xl",,"*H",HB214,$C$5,"D",$K214,,,1)*(9/5)+$C$14),"-")</f>
        <v>-</v>
      </c>
    </row>
  </sheetData>
  <mergeCells count="21">
    <mergeCell ref="N165:BI165"/>
    <mergeCell ref="BL165:DG165"/>
    <mergeCell ref="DJ165:FE165"/>
    <mergeCell ref="FH165:HC165"/>
    <mergeCell ref="K165:L165"/>
    <mergeCell ref="K56:L56"/>
    <mergeCell ref="N110:BI110"/>
    <mergeCell ref="BL110:DG110"/>
    <mergeCell ref="DJ110:FE110"/>
    <mergeCell ref="FH110:HC110"/>
    <mergeCell ref="K110:L110"/>
    <mergeCell ref="FH2:HC2"/>
    <mergeCell ref="N56:BI56"/>
    <mergeCell ref="BL56:DG56"/>
    <mergeCell ref="DJ56:FE56"/>
    <mergeCell ref="FH56:HC56"/>
    <mergeCell ref="G2:H2"/>
    <mergeCell ref="N2:BI2"/>
    <mergeCell ref="K2:L2"/>
    <mergeCell ref="BL2:DG2"/>
    <mergeCell ref="DJ2:FE2"/>
  </mergeCells>
  <conditionalFormatting sqref="S17:S51 V17:V51 P5:P51 Y9:Y51 AB9:AB51 AE9:AE51 AH9:AH51 AK9:AK51 AN9:AN51 AT9:AT51 AZ9:AZ51 AW9:AW51 BF7:BF51 BC8:BC51 AQ9:AQ51 BI6:BI51">
    <cfRule type="colorScale" priority="109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F5:BI5 S5 BC5 V5 Y5 AB5 AE5 AH5 AK5 AN5 AQ5 AT5 AW5 AZ5">
    <cfRule type="colorScale" priority="109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F6 S6 BC6 V6 Y6 AB6 AE6 AH6 AK6 AN6 AQ6 AT6 AW6 AZ6">
    <cfRule type="colorScale" priority="109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7 BC7 V7 Y7 AB7 AE7 AH7 AK7 AN7 AQ7 AT7 AW7 AZ7">
    <cfRule type="colorScale" priority="109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V8 S8 Y8 AB8 AE8 AH8 AK8 AN8 AQ8 AT8 AW8 AZ8">
    <cfRule type="colorScale" priority="109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9:S16 V9:V16">
    <cfRule type="colorScale" priority="108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D5">
    <cfRule type="colorScale" priority="108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E5">
    <cfRule type="colorScale" priority="108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B5">
    <cfRule type="colorScale" priority="108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A5">
    <cfRule type="colorScale" priority="108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5">
    <cfRule type="colorScale" priority="108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5">
    <cfRule type="colorScale" priority="108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Q5">
    <cfRule type="colorScale" priority="108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T5">
    <cfRule type="colorScale" priority="108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U5">
    <cfRule type="colorScale" priority="107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W5">
    <cfRule type="colorScale" priority="107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X5">
    <cfRule type="colorScale" priority="107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Z5">
    <cfRule type="colorScale" priority="107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A5">
    <cfRule type="colorScale" priority="107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C5">
    <cfRule type="colorScale" priority="107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D5">
    <cfRule type="colorScale" priority="107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5">
    <cfRule type="colorScale" priority="107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G5">
    <cfRule type="colorScale" priority="107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I5">
    <cfRule type="colorScale" priority="107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J5">
    <cfRule type="colorScale" priority="106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L5">
    <cfRule type="colorScale" priority="106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M5">
    <cfRule type="colorScale" priority="106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O5">
    <cfRule type="colorScale" priority="106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P5">
    <cfRule type="colorScale" priority="106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R5">
    <cfRule type="colorScale" priority="106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S5">
    <cfRule type="colorScale" priority="106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U5">
    <cfRule type="colorScale" priority="106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V5">
    <cfRule type="colorScale" priority="106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X5">
    <cfRule type="colorScale" priority="106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Y5">
    <cfRule type="colorScale" priority="105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L5">
    <cfRule type="colorScale" priority="104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M5">
    <cfRule type="colorScale" priority="104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J5">
    <cfRule type="colorScale" priority="10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K5">
    <cfRule type="colorScale" priority="101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H5">
    <cfRule type="colorScale" priority="97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I5">
    <cfRule type="colorScale" priority="97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59">
    <cfRule type="colorScale" priority="93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59">
    <cfRule type="colorScale" priority="93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L59">
    <cfRule type="colorScale" priority="90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M59">
    <cfRule type="colorScale" priority="90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J59">
    <cfRule type="colorScale" priority="86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K59">
    <cfRule type="colorScale" priority="86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H59">
    <cfRule type="colorScale" priority="8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I59">
    <cfRule type="colorScale" priority="83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13">
    <cfRule type="colorScale" priority="79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113">
    <cfRule type="colorScale" priority="79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L113">
    <cfRule type="colorScale" priority="75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M113">
    <cfRule type="colorScale" priority="75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P113">
    <cfRule type="colorScale" priority="37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J113">
    <cfRule type="colorScale" priority="7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K113">
    <cfRule type="colorScale" priority="7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H113">
    <cfRule type="colorScale" priority="68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I113">
    <cfRule type="colorScale" priority="68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N168">
    <cfRule type="colorScale" priority="64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168">
    <cfRule type="colorScale" priority="64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L168">
    <cfRule type="colorScale" priority="6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M168">
    <cfRule type="colorScale" priority="6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J168">
    <cfRule type="colorScale" priority="57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K168">
    <cfRule type="colorScale" priority="57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H168">
    <cfRule type="colorScale" priority="54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I168">
    <cfRule type="colorScale" priority="54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R5">
    <cfRule type="colorScale" priority="116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Q17:BQ51 BT17:BT51 BW9:BW51 BZ9:BZ51 CC9:CC51 CF9:CF51 CI9:CI51 CL9:CL51 BN5:BN51 CR9:CR51 CX9:CX51 CU9:CU51 DD7:DD51 DA8:DA51 DG6:DG51 CO9:CO51">
    <cfRule type="colorScale" priority="5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D5:DG5 BQ5 DA5 BT5 BW5 BZ5 CC5 CF5 CI5 CL5 CO5 CR5 CU5 CX5">
    <cfRule type="colorScale" priority="5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Q6 DD6 DA6 BT6 BW6 BZ6 CC6 CF6 CI6 CL6 CO6 CR6 CU6 CX6">
    <cfRule type="colorScale" priority="5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A7 BQ7 BT7 BW7 BZ7 CC7 CF7 CI7 CL7 CO7 CR7 CU7 CX7">
    <cfRule type="colorScale" priority="51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T8 BQ8 BW8 BZ8 CC8 CF8 CI8 CL8 CO8 CR8 CU8 CX8">
    <cfRule type="colorScale" priority="50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Q9:BQ16 BT9:BT16">
    <cfRule type="colorScale" priority="50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B5">
    <cfRule type="colorScale" priority="50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C5">
    <cfRule type="colorScale" priority="50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Z5">
    <cfRule type="colorScale" priority="50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Y5">
    <cfRule type="colorScale" priority="50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O5">
    <cfRule type="colorScale" priority="50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R5">
    <cfRule type="colorScale" priority="50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S5">
    <cfRule type="colorScale" priority="50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U5">
    <cfRule type="colorScale" priority="50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V5">
    <cfRule type="colorScale" priority="49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X5">
    <cfRule type="colorScale" priority="49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Y5">
    <cfRule type="colorScale" priority="49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A5">
    <cfRule type="colorScale" priority="49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B5">
    <cfRule type="colorScale" priority="49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D5">
    <cfRule type="colorScale" priority="49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E5">
    <cfRule type="colorScale" priority="49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G5">
    <cfRule type="colorScale" priority="49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H5">
    <cfRule type="colorScale" priority="49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J5">
    <cfRule type="colorScale" priority="49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K5">
    <cfRule type="colorScale" priority="48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M5">
    <cfRule type="colorScale" priority="48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N5">
    <cfRule type="colorScale" priority="48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P5">
    <cfRule type="colorScale" priority="48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Q5">
    <cfRule type="colorScale" priority="48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S5">
    <cfRule type="colorScale" priority="48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T5">
    <cfRule type="colorScale" priority="48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V5">
    <cfRule type="colorScale" priority="48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W5">
    <cfRule type="colorScale" priority="48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P5">
    <cfRule type="colorScale" priority="51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71:S105 V71:V105 Y63:Y105 P59:P105 AB63:AB105 AE63:AE105 AH63:AH105 AK63:AK105 AN63:AN105 AT63:AT105 AZ63:AZ105 AW63:AW105 BF61:BF105 BC62:BC105 BI60:BI105 AQ63:AQ105">
    <cfRule type="colorScale" priority="47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F59:BI59 S59 BC59 V59 Y59 AB59 AE59 AH59 AK59 AN59 AQ59 AT59 AW59 AZ59">
    <cfRule type="colorScale" priority="47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60 BF60 BC60 V60 Y60 AB60 AE60 AH60 AK60 AN60 AQ60 AT60 AW60 AZ60">
    <cfRule type="colorScale" priority="47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C61 S61 V61 Y61 AB61 AE61 AH61 AK61 AN61 AQ61 AT61 AW61 AZ61">
    <cfRule type="colorScale" priority="47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62 V62 Y62 AB62 AE62 AH62 AK62 AN62 AQ62 AT62 AW62 AZ62">
    <cfRule type="colorScale" priority="47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63:S70 V63:V70">
    <cfRule type="colorScale" priority="47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D59">
    <cfRule type="colorScale" priority="47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E59">
    <cfRule type="colorScale" priority="47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B59">
    <cfRule type="colorScale" priority="47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A59">
    <cfRule type="colorScale" priority="47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Q59">
    <cfRule type="colorScale" priority="46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T59">
    <cfRule type="colorScale" priority="46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U59">
    <cfRule type="colorScale" priority="46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W59">
    <cfRule type="colorScale" priority="46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X59">
    <cfRule type="colorScale" priority="46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Z59">
    <cfRule type="colorScale" priority="46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A59">
    <cfRule type="colorScale" priority="46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C59">
    <cfRule type="colorScale" priority="46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D59">
    <cfRule type="colorScale" priority="46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59">
    <cfRule type="colorScale" priority="46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G59">
    <cfRule type="colorScale" priority="45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I59">
    <cfRule type="colorScale" priority="45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J59">
    <cfRule type="colorScale" priority="45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L59">
    <cfRule type="colorScale" priority="45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M59">
    <cfRule type="colorScale" priority="45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O59">
    <cfRule type="colorScale" priority="45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P59">
    <cfRule type="colorScale" priority="4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R59">
    <cfRule type="colorScale" priority="45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S59">
    <cfRule type="colorScale" priority="45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U59">
    <cfRule type="colorScale" priority="45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V59">
    <cfRule type="colorScale" priority="44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X59">
    <cfRule type="colorScale" priority="44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Y59">
    <cfRule type="colorScale" priority="44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R59">
    <cfRule type="colorScale" priority="48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Q71:BQ105 BT71:BT105 BW63:BW105 BZ63:BZ105 CC63:CC105 CF63:CF105 CI63:CI105 CL63:CL105 BN59:BN105 CR63:CR105 CX63:CX105 CU63:CU105 DD61:DD105 DA62:DA105 DG60:DG105 CO63:CO105">
    <cfRule type="colorScale" priority="44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D59:DG59 BQ59 DA59 BT59 BW59 BZ59 CC59 CF59 CI59 CL59 CO59 CR59 CU59 CX59">
    <cfRule type="colorScale" priority="4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D60 BQ60 DA60 BT60 BW60 BZ60 CC60 CF60 CI60 CL60 CO60 CR60 CU60 CX60">
    <cfRule type="colorScale" priority="4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A61 BQ61 BT61 BW61 BZ61 CC61 CF61 CI61 CL61 CO61 CR61 CU61 CX61">
    <cfRule type="colorScale" priority="44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T62 BQ62 BW62 BZ62 CC62 CF62 CI62 CL62 CO62 CR62 CU62 CX62">
    <cfRule type="colorScale" priority="44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Q63:BQ70 BT63:BT70">
    <cfRule type="colorScale" priority="44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B59">
    <cfRule type="colorScale" priority="43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C59">
    <cfRule type="colorScale" priority="43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Z59">
    <cfRule type="colorScale" priority="4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Y59">
    <cfRule type="colorScale" priority="43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O59">
    <cfRule type="colorScale" priority="43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R59">
    <cfRule type="colorScale" priority="43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S59">
    <cfRule type="colorScale" priority="43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U59">
    <cfRule type="colorScale" priority="43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V59">
    <cfRule type="colorScale" priority="4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X59">
    <cfRule type="colorScale" priority="43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Y59">
    <cfRule type="colorScale" priority="4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A59">
    <cfRule type="colorScale" priority="4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B59">
    <cfRule type="colorScale" priority="4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D59">
    <cfRule type="colorScale" priority="42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E59">
    <cfRule type="colorScale" priority="4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G59">
    <cfRule type="colorScale" priority="4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H59">
    <cfRule type="colorScale" priority="4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J59">
    <cfRule type="colorScale" priority="4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K59">
    <cfRule type="colorScale" priority="4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M59">
    <cfRule type="colorScale" priority="4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N59">
    <cfRule type="colorScale" priority="4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P59">
    <cfRule type="colorScale" priority="41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Q59">
    <cfRule type="colorScale" priority="4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S59">
    <cfRule type="colorScale" priority="41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T59">
    <cfRule type="colorScale" priority="4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V59">
    <cfRule type="colorScale" priority="41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W59">
    <cfRule type="colorScale" priority="4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P59">
    <cfRule type="colorScale" priority="44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Y117:Y159 AB117:AB159 AE117:AE159 AH117:AH159 AK117:AK159 AN117:AN159 AT117:AT159 AZ117:AZ159 AW117:AW159 BF115:BF159 BC116:BC159 BI114:BI159 AQ117:AQ159 S125:S159 V125:V159 P113:P159">
    <cfRule type="colorScale" priority="4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F113:BI113 S113 BC113 V113 Y113 AB113 AE113 AH113 AK113 AN113 AQ113 AT113 AW113 AZ113">
    <cfRule type="colorScale" priority="41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F114 S114 BC114 V114 Y114 AB114 AE114 AH114 AK114 AN114 AQ114 AT114 AW114 AZ114">
    <cfRule type="colorScale" priority="40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C115 S115 V115 Y115 AB115 AE115 AH115 AK115 AN115 AQ115 AT115 AW115 AZ115">
    <cfRule type="colorScale" priority="40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116 V116 Y116 AB116 AE116 AH116 AK116 AN116 AQ116 AT116 AW116 AZ116">
    <cfRule type="colorScale" priority="40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117:S124 V117:V124">
    <cfRule type="colorScale" priority="40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D113">
    <cfRule type="colorScale" priority="40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E113">
    <cfRule type="colorScale" priority="40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B113">
    <cfRule type="colorScale" priority="40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A113">
    <cfRule type="colorScale" priority="40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Q113">
    <cfRule type="colorScale" priority="40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T113">
    <cfRule type="colorScale" priority="40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U113">
    <cfRule type="colorScale" priority="39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W113">
    <cfRule type="colorScale" priority="39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X113">
    <cfRule type="colorScale" priority="39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Z113">
    <cfRule type="colorScale" priority="39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A113">
    <cfRule type="colorScale" priority="39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C113">
    <cfRule type="colorScale" priority="39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D113">
    <cfRule type="colorScale" priority="39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113">
    <cfRule type="colorScale" priority="39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G113">
    <cfRule type="colorScale" priority="39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I113">
    <cfRule type="colorScale" priority="39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J113">
    <cfRule type="colorScale" priority="38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L113">
    <cfRule type="colorScale" priority="38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M113">
    <cfRule type="colorScale" priority="38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O113">
    <cfRule type="colorScale" priority="38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P113">
    <cfRule type="colorScale" priority="38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R113">
    <cfRule type="colorScale" priority="38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S113">
    <cfRule type="colorScale" priority="38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U113">
    <cfRule type="colorScale" priority="38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V113">
    <cfRule type="colorScale" priority="38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X113">
    <cfRule type="colorScale" priority="38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Y113">
    <cfRule type="colorScale" priority="37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R113">
    <cfRule type="colorScale" priority="4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Q125:BQ159 BT125:BT159 BW117:BW159 BZ117:BZ159 CC117:CC159 CF117:CF159 CI117:CI159 CL117:CL159 BN113:BN159 CR117:CR159 CX117:CX159 CU117:CU159 DD115:DD159 DA116:DA159 DG114:DG159 CO117:CO159">
    <cfRule type="colorScale" priority="37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D113:DG113 BQ113 DA113 BT113 BW113 BZ113 CC113 CF113 CI113 CL113 CO113 CR113 CU113 CX113">
    <cfRule type="colorScale" priority="37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D114 BQ114 DA114 BT114 BW114 BZ114 CC114 CF114 CI114 CL114 CO114 CR114 CU114 CX114">
    <cfRule type="colorScale" priority="37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Q115 DA115 BT115 BW115 BZ115 CC115 CF115 CI115 CL115 CO115 CR115 CU115 CX115">
    <cfRule type="colorScale" priority="37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T116 BQ116 BW116 BZ116 CC116 CF116 CI116 CL116 CO116 CR116 CU116 CX116">
    <cfRule type="colorScale" priority="37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Q117:BQ124 BT117:BT124">
    <cfRule type="colorScale" priority="37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B113">
    <cfRule type="colorScale" priority="37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C113">
    <cfRule type="colorScale" priority="37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Z113">
    <cfRule type="colorScale" priority="36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Y113">
    <cfRule type="colorScale" priority="36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O113">
    <cfRule type="colorScale" priority="36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R113">
    <cfRule type="colorScale" priority="36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S113">
    <cfRule type="colorScale" priority="36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U113">
    <cfRule type="colorScale" priority="36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V113">
    <cfRule type="colorScale" priority="36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X113">
    <cfRule type="colorScale" priority="36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Y113">
    <cfRule type="colorScale" priority="36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A113">
    <cfRule type="colorScale" priority="36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B113">
    <cfRule type="colorScale" priority="35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D113">
    <cfRule type="colorScale" priority="35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E113">
    <cfRule type="colorScale" priority="35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G113">
    <cfRule type="colorScale" priority="35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H113">
    <cfRule type="colorScale" priority="35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J113">
    <cfRule type="colorScale" priority="35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K113">
    <cfRule type="colorScale" priority="3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M113">
    <cfRule type="colorScale" priority="35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N113">
    <cfRule type="colorScale" priority="35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P113">
    <cfRule type="colorScale" priority="35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Q113">
    <cfRule type="colorScale" priority="34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S113">
    <cfRule type="colorScale" priority="34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T113">
    <cfRule type="colorScale" priority="34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V113">
    <cfRule type="colorScale" priority="34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W113">
    <cfRule type="colorScale" priority="34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180:S214 V180:V214 Y172:Y214 AB172:AB214 AE172:AE214 AH172:AH214 AK172:AK214 AN172:AN214 P168:P214 AT172:AT214 AZ172:AZ214 AW172:AW214 BF170:BF214 BC171:BC214 BI169:BI214 AQ172:AQ214">
    <cfRule type="colorScale" priority="3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F168:BI168 S168 BC168 V168 Y168 AB168 AE168 AH168 AK168 AN168 AQ168 AT168 AW168 AZ168">
    <cfRule type="colorScale" priority="34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F169 S169 BC169 V169 Y169 AB169 AE169 AH169 AK169 AN169 AQ169 AT169 AW169 AZ169">
    <cfRule type="colorScale" priority="34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C170 S170 V170 Y170 AB170 AE170 AH170 AK170 AN170 AQ170 AT170 AW170 AZ170">
    <cfRule type="colorScale" priority="34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171 V171 Y171 AB171 AE171 AH171 AK171 AN171 AQ171 AT171 AW171 AZ171">
    <cfRule type="colorScale" priority="33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172:S179 V172:V179">
    <cfRule type="colorScale" priority="33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D168">
    <cfRule type="colorScale" priority="3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E168">
    <cfRule type="colorScale" priority="33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B168">
    <cfRule type="colorScale" priority="33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A168">
    <cfRule type="colorScale" priority="33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Q168">
    <cfRule type="colorScale" priority="33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T168">
    <cfRule type="colorScale" priority="33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U168">
    <cfRule type="colorScale" priority="3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W168">
    <cfRule type="colorScale" priority="33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X168">
    <cfRule type="colorScale" priority="3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Z168">
    <cfRule type="colorScale" priority="3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A168">
    <cfRule type="colorScale" priority="3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C168">
    <cfRule type="colorScale" priority="32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D168">
    <cfRule type="colorScale" priority="3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168">
    <cfRule type="colorScale" priority="3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G168">
    <cfRule type="colorScale" priority="3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I168">
    <cfRule type="colorScale" priority="3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J168">
    <cfRule type="colorScale" priority="3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L168">
    <cfRule type="colorScale" priority="3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M168">
    <cfRule type="colorScale" priority="3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O168">
    <cfRule type="colorScale" priority="31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P168">
    <cfRule type="colorScale" priority="3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R168">
    <cfRule type="colorScale" priority="31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S168">
    <cfRule type="colorScale" priority="3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U168">
    <cfRule type="colorScale" priority="31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V168">
    <cfRule type="colorScale" priority="3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X168">
    <cfRule type="colorScale" priority="3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Y168">
    <cfRule type="colorScale" priority="3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R168">
    <cfRule type="colorScale" priority="3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Q180:BQ214 BT180:BT214 BW172:BW214 BZ172:BZ214 CC172:CC214 CF172:CF214 CI172:CI214 CL172:CL214 BN168:BN214 CR172:CR214 CX172:CX214 CU172:CU214 DD170:DD214 DA171:DA214 DG169:DG214 CO172:CO214">
    <cfRule type="colorScale" priority="30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D168:DG168 BQ168 DA168 BT168 BW168 BZ168 CC168 CF168 CI168 CL168 CO168 CR168 CU168 CX168">
    <cfRule type="colorScale" priority="30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D169 BQ169 DA169 BT169 BW169 BZ169 CC169 CF169 CI169 CL169 CO169 CR169 CU169 CX169">
    <cfRule type="colorScale" priority="30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A170 BQ170 BT170 BW170 BZ170 CC170 CF170 CI170 CL170 CO170 CR170 CU170 CX170">
    <cfRule type="colorScale" priority="30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T171 BQ171 BW171 BZ171 CC171 CF171 CI171 CL171 CO171 CR171 CU171 CX171">
    <cfRule type="colorScale" priority="30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Q172:BQ179 BT172:BT179">
    <cfRule type="colorScale" priority="30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B168">
    <cfRule type="colorScale" priority="30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C168">
    <cfRule type="colorScale" priority="30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Z168">
    <cfRule type="colorScale" priority="30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Y168">
    <cfRule type="colorScale" priority="30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O168">
    <cfRule type="colorScale" priority="29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R168">
    <cfRule type="colorScale" priority="29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S168">
    <cfRule type="colorScale" priority="29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U168">
    <cfRule type="colorScale" priority="29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V168">
    <cfRule type="colorScale" priority="29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X168">
    <cfRule type="colorScale" priority="29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Y168">
    <cfRule type="colorScale" priority="29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A168">
    <cfRule type="colorScale" priority="29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B168">
    <cfRule type="colorScale" priority="29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D168">
    <cfRule type="colorScale" priority="29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E168">
    <cfRule type="colorScale" priority="28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G168">
    <cfRule type="colorScale" priority="28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H168">
    <cfRule type="colorScale" priority="28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J168">
    <cfRule type="colorScale" priority="28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K168">
    <cfRule type="colorScale" priority="28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M168">
    <cfRule type="colorScale" priority="28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N168">
    <cfRule type="colorScale" priority="28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P168">
    <cfRule type="colorScale" priority="28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Q168">
    <cfRule type="colorScale" priority="28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S168">
    <cfRule type="colorScale" priority="28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T168">
    <cfRule type="colorScale" priority="27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V168">
    <cfRule type="colorScale" priority="27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W168">
    <cfRule type="colorScale" priority="27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P168">
    <cfRule type="colorScale" priority="31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O180:DO214 DR180:DR214 DU172:DU214 DX172:DX214 EA172:EA214 ED172:ED214 EG172:EG214 EJ172:EJ214 DL168:DL214 EP172:EP214 EV172:EV214 ES172:ES214 FB170:FB214 EY171:EY214 FE169:FE214 EM172:EM214">
    <cfRule type="colorScale" priority="27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B168:FE168 DO168 EY168 DR168 DU168 DX168 EA168 ED168 EG168 EJ168 EM168 EP168 ES168 EV168">
    <cfRule type="colorScale" priority="27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B169 DO169 EY169 DR169 DU169 DX169 EA169 ED169 EG169 EJ169 EM169 EP169 ES169 EV169">
    <cfRule type="colorScale" priority="27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Y170 DO170 DR170 DU170 DX170 EA170 ED170 EG170 EJ170 EM170 EP170 ES170 EV170">
    <cfRule type="colorScale" priority="27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R171 DO171 DU171 DX171 EA171 ED171 EG171 EJ171 EM171 EP171 ES171 EV171">
    <cfRule type="colorScale" priority="27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O172:DO179 DR172:DR179">
    <cfRule type="colorScale" priority="27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Z168">
    <cfRule type="colorScale" priority="26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A168">
    <cfRule type="colorScale" priority="26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X168">
    <cfRule type="colorScale" priority="26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W168">
    <cfRule type="colorScale" priority="26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M168">
    <cfRule type="colorScale" priority="26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P168">
    <cfRule type="colorScale" priority="26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Q168">
    <cfRule type="colorScale" priority="26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S168">
    <cfRule type="colorScale" priority="26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T168">
    <cfRule type="colorScale" priority="26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V168">
    <cfRule type="colorScale" priority="26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W168">
    <cfRule type="colorScale" priority="25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Y168">
    <cfRule type="colorScale" priority="25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Z168">
    <cfRule type="colorScale" priority="25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B168">
    <cfRule type="colorScale" priority="25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C168">
    <cfRule type="colorScale" priority="25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E168">
    <cfRule type="colorScale" priority="25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F168">
    <cfRule type="colorScale" priority="2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H168">
    <cfRule type="colorScale" priority="25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I168">
    <cfRule type="colorScale" priority="25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K168">
    <cfRule type="colorScale" priority="25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L168">
    <cfRule type="colorScale" priority="24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N168">
    <cfRule type="colorScale" priority="24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O168">
    <cfRule type="colorScale" priority="24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Q168">
    <cfRule type="colorScale" priority="24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R168">
    <cfRule type="colorScale" priority="24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T168">
    <cfRule type="colorScale" priority="2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U168">
    <cfRule type="colorScale" priority="2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N168">
    <cfRule type="colorScale" priority="27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M180:FM214 FP180:FP214 FS172:FS214 FV172:FV214 FY172:FY214 GB172:GB214 GE172:GE214 GH172:GH214 FJ168:FJ214 GN172:GN214 GT172:GT214 GQ172:GQ214 GZ170:GZ214 GW171:GW214 HC169:HC214 GK172:GK214">
    <cfRule type="colorScale" priority="24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Z168:HC168 FM168 GW168 FP168 FS168 FV168 FY168 GB168 GE168 GH168 GK168 GN168 GQ168 GT168">
    <cfRule type="colorScale" priority="24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M169 GZ169 GW169 FP169 FS169 FV169 FY169 GB169 GE169 GH169 GK169 GN169 GQ169 GT169">
    <cfRule type="colorScale" priority="23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M170 GW170 FP170 FS170 FV170 FY170 GB170 GE170 GH170 GK170 GN170 GQ170 GT170">
    <cfRule type="colorScale" priority="23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P171 FM171 FS171 FV171 FY171 GB171 GE171 GH171 GK171 GN171 GQ171 GT171">
    <cfRule type="colorScale" priority="2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M172:FM179 FP172:FP179">
    <cfRule type="colorScale" priority="23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X168">
    <cfRule type="colorScale" priority="23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Y168">
    <cfRule type="colorScale" priority="23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V168">
    <cfRule type="colorScale" priority="23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U168">
    <cfRule type="colorScale" priority="23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K168">
    <cfRule type="colorScale" priority="2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N168">
    <cfRule type="colorScale" priority="23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O168">
    <cfRule type="colorScale" priority="2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Q168">
    <cfRule type="colorScale" priority="2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R168">
    <cfRule type="colorScale" priority="2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T168">
    <cfRule type="colorScale" priority="22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U168">
    <cfRule type="colorScale" priority="2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W168">
    <cfRule type="colorScale" priority="2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X168">
    <cfRule type="colorScale" priority="2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Z168">
    <cfRule type="colorScale" priority="2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A168">
    <cfRule type="colorScale" priority="2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C168">
    <cfRule type="colorScale" priority="2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D168">
    <cfRule type="colorScale" priority="2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F168">
    <cfRule type="colorScale" priority="21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G168">
    <cfRule type="colorScale" priority="2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I168">
    <cfRule type="colorScale" priority="21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J168">
    <cfRule type="colorScale" priority="2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L168">
    <cfRule type="colorScale" priority="21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M168">
    <cfRule type="colorScale" priority="2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O168">
    <cfRule type="colorScale" priority="2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P168">
    <cfRule type="colorScale" priority="2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R168">
    <cfRule type="colorScale" priority="21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S168">
    <cfRule type="colorScale" priority="20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L168">
    <cfRule type="colorScale" priority="24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O125:DO159 DR125:DR159 DU117:DU159 DX117:DX159 EA117:EA159 ED117:ED159 EG117:EG159 EJ117:EJ159 DL113:DL159 EP117:EP159 EV117:EV159 ES117:ES159 FB115:FB159 EY116:EY159 FE114:FE159 EM117:EM159">
    <cfRule type="colorScale" priority="20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B113:FE113 DO113 EY113 DR113 DU113 DX113 EA113 ED113 EG113 EJ113 EM113 EP113 ES113 EV113">
    <cfRule type="colorScale" priority="20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O114 FB114 EY114 DR114 DU114 DX114 EA114 ED114 EG114 EJ114 EM114 EP114 ES114 EV114">
    <cfRule type="colorScale" priority="20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O115 EY115 DR115 DU115 DX115 EA115 ED115 EG115 EJ115 EM115 EP115 ES115 EV115">
    <cfRule type="colorScale" priority="20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R116 DO116 DU116 DX116 EA116 ED116 EG116 EJ116 EM116 EP116 ES116 EV116">
    <cfRule type="colorScale" priority="20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O117:DO124 DR117:DR124">
    <cfRule type="colorScale" priority="20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Z113">
    <cfRule type="colorScale" priority="20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A113">
    <cfRule type="colorScale" priority="20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X113">
    <cfRule type="colorScale" priority="19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W113">
    <cfRule type="colorScale" priority="19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M113">
    <cfRule type="colorScale" priority="19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P113">
    <cfRule type="colorScale" priority="19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Q113">
    <cfRule type="colorScale" priority="19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S113">
    <cfRule type="colorScale" priority="19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T113">
    <cfRule type="colorScale" priority="19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V113">
    <cfRule type="colorScale" priority="19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W113">
    <cfRule type="colorScale" priority="19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Y113">
    <cfRule type="colorScale" priority="19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Z113">
    <cfRule type="colorScale" priority="18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B113">
    <cfRule type="colorScale" priority="18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C113">
    <cfRule type="colorScale" priority="18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E113">
    <cfRule type="colorScale" priority="18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F113">
    <cfRule type="colorScale" priority="18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H113">
    <cfRule type="colorScale" priority="18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I113">
    <cfRule type="colorScale" priority="18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K113">
    <cfRule type="colorScale" priority="18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L113">
    <cfRule type="colorScale" priority="18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N113">
    <cfRule type="colorScale" priority="18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O113">
    <cfRule type="colorScale" priority="17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Q113">
    <cfRule type="colorScale" priority="17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R113">
    <cfRule type="colorScale" priority="17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T113">
    <cfRule type="colorScale" priority="17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U113">
    <cfRule type="colorScale" priority="17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N113">
    <cfRule type="colorScale" priority="20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M125:FM159 FP125:FP159 FS117:FS159 FV117:FV159 FY117:FY159 GB117:GB159 GE117:GE159 GH117:GH159 FJ113:FJ159 GN117:GN159 GT117:GT159 GQ117:GQ159 GZ115:GZ159 GW116:GW159 HC114:HC159 GK117:GK159">
    <cfRule type="colorScale" priority="17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Z113:HC113 FM113 GW113 FP113 FS113 FV113 FY113 GB113 GE113 GH113 GK113 GN113 GQ113 GT113">
    <cfRule type="colorScale" priority="17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Z114 FM114 GW114 FP114 FS114 FV114 FY114 GB114 GE114 GH114 GK114 GN114 GQ114 GT114">
    <cfRule type="colorScale" priority="17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W115 FM115 FP115 FS115 FV115 FY115 GB115 GE115 GH115 GK115 GN115 GQ115 GT115">
    <cfRule type="colorScale" priority="17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M116 FP116 FS116 FV116 FY116 GB116 GE116 GH116 GK116 GN116 GQ116 GT116">
    <cfRule type="colorScale" priority="16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M117:FM124 FP117:FP124">
    <cfRule type="colorScale" priority="16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X113">
    <cfRule type="colorScale" priority="16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Y113">
    <cfRule type="colorScale" priority="16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V113">
    <cfRule type="colorScale" priority="16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U113">
    <cfRule type="colorScale" priority="16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K113">
    <cfRule type="colorScale" priority="16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N113">
    <cfRule type="colorScale" priority="16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O113">
    <cfRule type="colorScale" priority="16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Q113">
    <cfRule type="colorScale" priority="16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R113">
    <cfRule type="colorScale" priority="15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T113">
    <cfRule type="colorScale" priority="15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U113">
    <cfRule type="colorScale" priority="15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W113">
    <cfRule type="colorScale" priority="15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X113">
    <cfRule type="colorScale" priority="15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Z113">
    <cfRule type="colorScale" priority="15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A113">
    <cfRule type="colorScale" priority="1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C113">
    <cfRule type="colorScale" priority="15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D113">
    <cfRule type="colorScale" priority="15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F113">
    <cfRule type="colorScale" priority="15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G113">
    <cfRule type="colorScale" priority="14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I113">
    <cfRule type="colorScale" priority="14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J113">
    <cfRule type="colorScale" priority="14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L113">
    <cfRule type="colorScale" priority="14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M113">
    <cfRule type="colorScale" priority="14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O113">
    <cfRule type="colorScale" priority="1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P113">
    <cfRule type="colorScale" priority="1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R113">
    <cfRule type="colorScale" priority="14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S113">
    <cfRule type="colorScale" priority="14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L113">
    <cfRule type="colorScale" priority="17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O71:DO105 DR71:DR105 DU63:DU105 DX63:DX105 EA63:EA105 ED63:ED105 EG63:EG105 EJ63:EJ105 DL59:DL105 EP63:EP105 EV63:EV105 ES63:ES105 FB61:FB105 EY62:EY105 FE60:FE105 EM63:EM105">
    <cfRule type="colorScale" priority="13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B59:FE59 DO59 EY59 DR59 DU59 DX59 EA59 ED59 EG59 EJ59 EM59 EP59 ES59 EV59">
    <cfRule type="colorScale" priority="13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B60 DO60 EY60 DR60 DU60 DX60 EA60 ED60 EG60 EJ60 EM60 EP60 ES60 EV60">
    <cfRule type="colorScale" priority="1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Y61 DO61 DR61 DU61 DX61 EA61 ED61 EG61 EJ61 EM61 EP61 ES61 EV61">
    <cfRule type="colorScale" priority="13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O62 DR62 DU62 DX62 EA62 ED62 EG62 EJ62 EM62 EP62 ES62 EV62">
    <cfRule type="colorScale" priority="13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O63:DO70 DR63:DR70">
    <cfRule type="colorScale" priority="13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Z59">
    <cfRule type="colorScale" priority="13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A59">
    <cfRule type="colorScale" priority="13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X59">
    <cfRule type="colorScale" priority="1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W59">
    <cfRule type="colorScale" priority="13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M59">
    <cfRule type="colorScale" priority="1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P59">
    <cfRule type="colorScale" priority="1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Q59">
    <cfRule type="colorScale" priority="1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S59">
    <cfRule type="colorScale" priority="12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T59">
    <cfRule type="colorScale" priority="1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V59">
    <cfRule type="colorScale" priority="1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W59">
    <cfRule type="colorScale" priority="1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Y59">
    <cfRule type="colorScale" priority="1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Z59">
    <cfRule type="colorScale" priority="1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B59">
    <cfRule type="colorScale" priority="1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C59">
    <cfRule type="colorScale" priority="1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E59">
    <cfRule type="colorScale" priority="11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F59">
    <cfRule type="colorScale" priority="1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H59">
    <cfRule type="colorScale" priority="11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I59">
    <cfRule type="colorScale" priority="1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K59">
    <cfRule type="colorScale" priority="11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L59">
    <cfRule type="colorScale" priority="1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N59">
    <cfRule type="colorScale" priority="1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O59">
    <cfRule type="colorScale" priority="1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Q59">
    <cfRule type="colorScale" priority="11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R59">
    <cfRule type="colorScale" priority="10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T59">
    <cfRule type="colorScale" priority="10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U59">
    <cfRule type="colorScale" priority="10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N59">
    <cfRule type="colorScale" priority="14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M71:FM105 FP71:FP105 FS63:FS105 FV63:FV105 FY63:FY105 GB63:GB105 GE63:GE105 GH63:GH105 FJ59:FJ105 GN63:GN105 GT63:GT105 GQ63:GQ105 GZ61:GZ105 GW62:GW105 HC60:HC105 GK63:GK105">
    <cfRule type="colorScale" priority="10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Z59:HC59 FM59 GW59 FP59 FS59 FV59 FY59 GB59 GE59 GH59 GK59 GN59 GQ59 GT59">
    <cfRule type="colorScale" priority="10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Z60 FM60 GW60 FP60 FS60 FV60 FY60 GB60 GE60 GH60 GK60 GN60 GQ60 GT60">
    <cfRule type="colorScale" priority="10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W61 FM61 FP61 FS61 FV61 FY61 GB61 GE61 GH61 GK61 GN61 GQ61 GT61">
    <cfRule type="colorScale" priority="10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M62 FP62 FS62 FV62 FY62 GB62 GE62 GH62 GK62 GN62 GQ62 GT62">
    <cfRule type="colorScale" priority="10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M63:FM70 FP63:FP70">
    <cfRule type="colorScale" priority="10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X59">
    <cfRule type="colorScale" priority="9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Y59">
    <cfRule type="colorScale" priority="9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V59">
    <cfRule type="colorScale" priority="9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U59">
    <cfRule type="colorScale" priority="9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K59">
    <cfRule type="colorScale" priority="9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N59">
    <cfRule type="colorScale" priority="9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O59">
    <cfRule type="colorScale" priority="9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Q59">
    <cfRule type="colorScale" priority="9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R59">
    <cfRule type="colorScale" priority="9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T59">
    <cfRule type="colorScale" priority="9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U59">
    <cfRule type="colorScale" priority="8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W59">
    <cfRule type="colorScale" priority="8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X59">
    <cfRule type="colorScale" priority="8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Z59">
    <cfRule type="colorScale" priority="8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A59">
    <cfRule type="colorScale" priority="8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C59">
    <cfRule type="colorScale" priority="8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D59">
    <cfRule type="colorScale" priority="8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F59">
    <cfRule type="colorScale" priority="8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G59">
    <cfRule type="colorScale" priority="8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I59">
    <cfRule type="colorScale" priority="8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J59">
    <cfRule type="colorScale" priority="7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L59">
    <cfRule type="colorScale" priority="7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M59">
    <cfRule type="colorScale" priority="7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O59">
    <cfRule type="colorScale" priority="7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P59">
    <cfRule type="colorScale" priority="7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R59">
    <cfRule type="colorScale" priority="7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S59">
    <cfRule type="colorScale" priority="7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L59">
    <cfRule type="colorScale" priority="10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O17:DO51 DR17:DR51 DU9:DU51 DX9:DX51 EA9:EA51 ED9:ED51 EG9:EG51 EJ9:EJ51 DL5:DL51 EP9:EP51 EV9:EV51 ES9:ES51 FB7:FB51 EY8:EY51 FE6:FE51 EM9:EM51">
    <cfRule type="colorScale" priority="7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B5:FE5 DO5 EY5 DR5 DU5 DX5 EA5 ED5 EG5 EJ5 EM5 EP5 ES5 EV5">
    <cfRule type="colorScale" priority="7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B6 DO6 EY6 DR6 DU6 DX6 EA6 ED6 EG6 EJ6 EM6 EP6 ES6 EV6">
    <cfRule type="colorScale" priority="6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Y7 DO7 DR7 DU7 DX7 EA7 ED7 EG7 EJ7 EM7 EP7 ES7 EV7">
    <cfRule type="colorScale" priority="6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R8 DO8 DU8 DX8 EA8 ED8 EG8 EJ8 EM8 EP8 ES8 EV8">
    <cfRule type="colorScale" priority="6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O9:DO16 DR9:DR16">
    <cfRule type="colorScale" priority="6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Z5">
    <cfRule type="colorScale" priority="6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A5">
    <cfRule type="colorScale" priority="6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X5">
    <cfRule type="colorScale" priority="6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W5">
    <cfRule type="colorScale" priority="6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M5">
    <cfRule type="colorScale" priority="6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P5">
    <cfRule type="colorScale" priority="6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Q5">
    <cfRule type="colorScale" priority="5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S5">
    <cfRule type="colorScale" priority="5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T5">
    <cfRule type="colorScale" priority="5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V5">
    <cfRule type="colorScale" priority="5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W5">
    <cfRule type="colorScale" priority="5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Y5">
    <cfRule type="colorScale" priority="5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Z5">
    <cfRule type="colorScale" priority="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B5">
    <cfRule type="colorScale" priority="5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C5">
    <cfRule type="colorScale" priority="5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E5">
    <cfRule type="colorScale" priority="5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F5">
    <cfRule type="colorScale" priority="4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H5">
    <cfRule type="colorScale" priority="4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I5">
    <cfRule type="colorScale" priority="4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K5">
    <cfRule type="colorScale" priority="4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L5">
    <cfRule type="colorScale" priority="4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N5">
    <cfRule type="colorScale" priority="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O5">
    <cfRule type="colorScale" priority="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Q5">
    <cfRule type="colorScale" priority="4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R5">
    <cfRule type="colorScale" priority="4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T5">
    <cfRule type="colorScale" priority="4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U5">
    <cfRule type="colorScale" priority="3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N5">
    <cfRule type="colorScale" priority="7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M17:FM51 FP17:FP51 FS9:FS51 FV9:FV51 FY9:FY51 GB9:GB51 GE9:GE51 GH9:GH51 FJ5:FJ51 GN9:GN51 GT9:GT51 GQ9:GQ51 GZ7:GZ51 GW8:GW51 HC6:HC51 GK9:GK51">
    <cfRule type="colorScale" priority="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Z5:HC5 FM5 GW5 FP5 FS5 FV5 FY5 GB5 GE5 GH5 GK5 GN5 GQ5 GT5">
    <cfRule type="colorScale" priority="3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Z6 FM6 GW6 FP6 FS6 FV6 FY6 GB6 GE6 GH6 GK6 GN6 GQ6 GT6">
    <cfRule type="colorScale" priority="3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W7 FM7 FP7 FS7 FV7 FY7 GB7 GE7 GH7 GK7 GN7 GQ7 GT7">
    <cfRule type="colorScale" priority="3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P8 FM8 FS8 FV8 FY8 GB8 GE8 GH8 GK8 GN8 GQ8 GT8">
    <cfRule type="colorScale" priority="3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M9:FM16 FP9:FP16">
    <cfRule type="colorScale" priority="3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X5">
    <cfRule type="colorScale" priority="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Y5">
    <cfRule type="colorScale" priority="3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V5">
    <cfRule type="colorScale" priority="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U5">
    <cfRule type="colorScale" priority="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K5">
    <cfRule type="colorScale" priority="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N5">
    <cfRule type="colorScale" priority="2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O5">
    <cfRule type="colorScale" priority="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Q5">
    <cfRule type="colorScale" priority="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R5">
    <cfRule type="colorScale" priority="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T5">
    <cfRule type="colorScale" priority="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U5">
    <cfRule type="colorScale" priority="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W5">
    <cfRule type="colorScale" priority="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X5">
    <cfRule type="colorScale" priority="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Z5">
    <cfRule type="colorScale" priority="1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A5">
    <cfRule type="colorScale" priority="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C5">
    <cfRule type="colorScale" priority="1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D5">
    <cfRule type="colorScale" priority="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F5">
    <cfRule type="colorScale" priority="1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G5">
    <cfRule type="colorScale" priority="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I5">
    <cfRule type="colorScale" priority="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J5">
    <cfRule type="colorScale" priority="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L5">
    <cfRule type="colorScale" priority="1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M5">
    <cfRule type="colorScale" priority="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O5">
    <cfRule type="colorScale" priority="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P5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R5">
    <cfRule type="colorScale" priority="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S5">
    <cfRule type="colorScale" priority="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L5">
    <cfRule type="colorScale" priority="3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158</vt:i4>
      </vt:variant>
    </vt:vector>
  </HeadingPairs>
  <TitlesOfParts>
    <vt:vector size="164" baseType="lpstr">
      <vt:lpstr>Master</vt:lpstr>
      <vt:lpstr>USA Controls</vt:lpstr>
      <vt:lpstr>Cover</vt:lpstr>
      <vt:lpstr>Accuracy Full Summary</vt:lpstr>
      <vt:lpstr>Accuracy Calc</vt:lpstr>
      <vt:lpstr>Raw Weather Data</vt:lpstr>
      <vt:lpstr>AlabamaLocation</vt:lpstr>
      <vt:lpstr>AlaskaLocation</vt:lpstr>
      <vt:lpstr>AlbertaLocation</vt:lpstr>
      <vt:lpstr>AllCanadaLocationsLocation</vt:lpstr>
      <vt:lpstr>ArizonaLocation</vt:lpstr>
      <vt:lpstr>ArkansasLocation</vt:lpstr>
      <vt:lpstr>BritishColumbiaLocation</vt:lpstr>
      <vt:lpstr>CaliforniaLocation</vt:lpstr>
      <vt:lpstr>CanadaLocation</vt:lpstr>
      <vt:lpstr>CanadianProvinceLocation</vt:lpstr>
      <vt:lpstr>CapeBretonIslandLocation</vt:lpstr>
      <vt:lpstr>CENSUSLocation</vt:lpstr>
      <vt:lpstr>ColoradoLocation</vt:lpstr>
      <vt:lpstr>ConnecticutLocation</vt:lpstr>
      <vt:lpstr>CountryDD</vt:lpstr>
      <vt:lpstr>DelawareLocation</vt:lpstr>
      <vt:lpstr>DistrictColumbiaLocation</vt:lpstr>
      <vt:lpstr>EIAStorageLocation</vt:lpstr>
      <vt:lpstr>EIAStorageSubLocation</vt:lpstr>
      <vt:lpstr>FloridaLocation</vt:lpstr>
      <vt:lpstr>FranceLocation</vt:lpstr>
      <vt:lpstr>FranceStLocation</vt:lpstr>
      <vt:lpstr>GasWeightedCONUSLocation</vt:lpstr>
      <vt:lpstr>GeorgiaLocation</vt:lpstr>
      <vt:lpstr>GermanyLocation</vt:lpstr>
      <vt:lpstr>GermanyStLocation</vt:lpstr>
      <vt:lpstr>GibraltarLocation</vt:lpstr>
      <vt:lpstr>GibraltarStLocation</vt:lpstr>
      <vt:lpstr>GWCAlabama</vt:lpstr>
      <vt:lpstr>GWCAlaska</vt:lpstr>
      <vt:lpstr>GWCAlberta</vt:lpstr>
      <vt:lpstr>GWCAllCanadaLocations</vt:lpstr>
      <vt:lpstr>GWCArizona</vt:lpstr>
      <vt:lpstr>GWCArkansas</vt:lpstr>
      <vt:lpstr>GWCBritishColumbia</vt:lpstr>
      <vt:lpstr>GWCCalifornia</vt:lpstr>
      <vt:lpstr>GWCCanadaALL</vt:lpstr>
      <vt:lpstr>GWCCanadianProvince</vt:lpstr>
      <vt:lpstr>GWCCapeBretonIsland</vt:lpstr>
      <vt:lpstr>GWCCENSUS</vt:lpstr>
      <vt:lpstr>GWCColorado</vt:lpstr>
      <vt:lpstr>GWCConnecticut</vt:lpstr>
      <vt:lpstr>GWCDelaware</vt:lpstr>
      <vt:lpstr>GWCDistrictofColumbia</vt:lpstr>
      <vt:lpstr>GWCEIAStorage</vt:lpstr>
      <vt:lpstr>GWCEIAStorageSub</vt:lpstr>
      <vt:lpstr>GWCFlorida</vt:lpstr>
      <vt:lpstr>GWCFrance</vt:lpstr>
      <vt:lpstr>GWCGasWeightedCONUS</vt:lpstr>
      <vt:lpstr>GWCGeorgia</vt:lpstr>
      <vt:lpstr>GWCGermany</vt:lpstr>
      <vt:lpstr>GWCGibraltar</vt:lpstr>
      <vt:lpstr>GWCHawaii</vt:lpstr>
      <vt:lpstr>GWCIdaho</vt:lpstr>
      <vt:lpstr>GWCIllinois</vt:lpstr>
      <vt:lpstr>GWCIndiana</vt:lpstr>
      <vt:lpstr>GWCKansas</vt:lpstr>
      <vt:lpstr>GWCKentucky</vt:lpstr>
      <vt:lpstr>GWCLouisiana</vt:lpstr>
      <vt:lpstr>GWCMaine</vt:lpstr>
      <vt:lpstr>GWCManitoba</vt:lpstr>
      <vt:lpstr>GWCMaryland</vt:lpstr>
      <vt:lpstr>GWCMassachusetts</vt:lpstr>
      <vt:lpstr>GWCMexico</vt:lpstr>
      <vt:lpstr>GWCMichigan</vt:lpstr>
      <vt:lpstr>GWCMinnesota</vt:lpstr>
      <vt:lpstr>GWCMississippi</vt:lpstr>
      <vt:lpstr>GWCMissouri</vt:lpstr>
      <vt:lpstr>GWCMontana</vt:lpstr>
      <vt:lpstr>GWCNebraska</vt:lpstr>
      <vt:lpstr>GWCNERC</vt:lpstr>
      <vt:lpstr>GWCNetherlands</vt:lpstr>
      <vt:lpstr>GWCNevada</vt:lpstr>
      <vt:lpstr>GWCNewBrunswick</vt:lpstr>
      <vt:lpstr>GWCNewHampshire</vt:lpstr>
      <vt:lpstr>GWCNewJersey</vt:lpstr>
      <vt:lpstr>GWCNewMexico</vt:lpstr>
      <vt:lpstr>GWCNewYork</vt:lpstr>
      <vt:lpstr>GWCNorthCarolina</vt:lpstr>
      <vt:lpstr>GWCNorthDakota</vt:lpstr>
      <vt:lpstr>GWCNovaScotia</vt:lpstr>
      <vt:lpstr>GWCOhio</vt:lpstr>
      <vt:lpstr>GWCOklahoma</vt:lpstr>
      <vt:lpstr>GWCOntario</vt:lpstr>
      <vt:lpstr>GWCOregon</vt:lpstr>
      <vt:lpstr>GWCQuébec</vt:lpstr>
      <vt:lpstr>GWCSaskatchewan</vt:lpstr>
      <vt:lpstr>GWCSouthDakota</vt:lpstr>
      <vt:lpstr>GWCSpain</vt:lpstr>
      <vt:lpstr>GWCTennessee</vt:lpstr>
      <vt:lpstr>GWCTexas</vt:lpstr>
      <vt:lpstr>GWCUnitedKingdom</vt:lpstr>
      <vt:lpstr>GWCUtah</vt:lpstr>
      <vt:lpstr>GWCVermont</vt:lpstr>
      <vt:lpstr>GWCVirginia</vt:lpstr>
      <vt:lpstr>GWCWashington</vt:lpstr>
      <vt:lpstr>GWCWashingtonDC</vt:lpstr>
      <vt:lpstr>GWCWestVirginia</vt:lpstr>
      <vt:lpstr>GWCWisconsin</vt:lpstr>
      <vt:lpstr>GWCWyoming</vt:lpstr>
      <vt:lpstr>HawaiiLocation</vt:lpstr>
      <vt:lpstr>'Accuracy Calc'!ICAOCode</vt:lpstr>
      <vt:lpstr>'Raw Weather Data'!ICAOCode</vt:lpstr>
      <vt:lpstr>IdahoLocation</vt:lpstr>
      <vt:lpstr>IllinoisLocation</vt:lpstr>
      <vt:lpstr>IndianaLocation</vt:lpstr>
      <vt:lpstr>IowaLocation</vt:lpstr>
      <vt:lpstr>KansasLocation</vt:lpstr>
      <vt:lpstr>KentuckyLocation</vt:lpstr>
      <vt:lpstr>LouisianaLocation</vt:lpstr>
      <vt:lpstr>MaineLocation</vt:lpstr>
      <vt:lpstr>MarylandLocation</vt:lpstr>
      <vt:lpstr>MassachusettsLocation</vt:lpstr>
      <vt:lpstr>MexicoLocation</vt:lpstr>
      <vt:lpstr>MexicoStLocation</vt:lpstr>
      <vt:lpstr>MichiganLocation</vt:lpstr>
      <vt:lpstr>MinnesotaLocation</vt:lpstr>
      <vt:lpstr>MississippiLocation</vt:lpstr>
      <vt:lpstr>MissouriLocation</vt:lpstr>
      <vt:lpstr>MontanaLocation</vt:lpstr>
      <vt:lpstr>NebraskaLocation</vt:lpstr>
      <vt:lpstr>NERCLocation</vt:lpstr>
      <vt:lpstr>NetherlandsLocation</vt:lpstr>
      <vt:lpstr>NetherlandsStLocation</vt:lpstr>
      <vt:lpstr>NevadaLocation</vt:lpstr>
      <vt:lpstr>NewBrunswickLocation</vt:lpstr>
      <vt:lpstr>NewHampshireLocation</vt:lpstr>
      <vt:lpstr>NewJerseyLocation</vt:lpstr>
      <vt:lpstr>NewMexicoLocation</vt:lpstr>
      <vt:lpstr>NewYorkLocation</vt:lpstr>
      <vt:lpstr>NorthCarolinaLocation</vt:lpstr>
      <vt:lpstr>NorthDakotaLocation</vt:lpstr>
      <vt:lpstr>NovaScotiaLocation</vt:lpstr>
      <vt:lpstr>OhioLocation</vt:lpstr>
      <vt:lpstr>OklahomaLocation</vt:lpstr>
      <vt:lpstr>OntarioLocation</vt:lpstr>
      <vt:lpstr>OregonLocation</vt:lpstr>
      <vt:lpstr>PennsylvaniaLocation</vt:lpstr>
      <vt:lpstr>QuébecLocation</vt:lpstr>
      <vt:lpstr>RhodeIslandLocation</vt:lpstr>
      <vt:lpstr>SaskatchewanLocation</vt:lpstr>
      <vt:lpstr>SouthCarolinaLocation</vt:lpstr>
      <vt:lpstr>SouthDakotaLocation</vt:lpstr>
      <vt:lpstr>SpainLocation</vt:lpstr>
      <vt:lpstr>SpainStLocation</vt:lpstr>
      <vt:lpstr>TennesseeLocation</vt:lpstr>
      <vt:lpstr>TexasLocation</vt:lpstr>
      <vt:lpstr>UnitedKingdomLocation</vt:lpstr>
      <vt:lpstr>UnitedKingdomStLocation</vt:lpstr>
      <vt:lpstr>USALocation</vt:lpstr>
      <vt:lpstr>UtahLocation</vt:lpstr>
      <vt:lpstr>VermontLocation</vt:lpstr>
      <vt:lpstr>VirginiaLocation</vt:lpstr>
      <vt:lpstr>WashingtonDCLocation</vt:lpstr>
      <vt:lpstr>WashingtonLocation</vt:lpstr>
      <vt:lpstr>WestVirginiaLocation</vt:lpstr>
      <vt:lpstr>WisconsinLocation</vt:lpstr>
      <vt:lpstr>WyomingLocation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Keely Jelinek</cp:lastModifiedBy>
  <cp:lastPrinted>2020-05-06T21:57:46Z</cp:lastPrinted>
  <dcterms:created xsi:type="dcterms:W3CDTF">2020-04-24T14:56:09Z</dcterms:created>
  <dcterms:modified xsi:type="dcterms:W3CDTF">2022-08-19T17:16:34Z</dcterms:modified>
</cp:coreProperties>
</file>